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Ex3.xml" ContentType="application/vnd.ms-office.chartex+xml"/>
  <Override PartName="/xl/charts/style6.xml" ContentType="application/vnd.ms-office.chartstyle+xml"/>
  <Override PartName="/xl/charts/colors6.xml" ContentType="application/vnd.ms-office.chartcolorstyle+xml"/>
  <Override PartName="/xl/charts/chartEx4.xml" ContentType="application/vnd.ms-office.chartex+xml"/>
  <Override PartName="/xl/charts/style7.xml" ContentType="application/vnd.ms-office.chartstyle+xml"/>
  <Override PartName="/xl/charts/colors7.xml" ContentType="application/vnd.ms-office.chartcolorstyle+xml"/>
  <Override PartName="/xl/charts/chartEx5.xml" ContentType="application/vnd.ms-office.chartex+xml"/>
  <Override PartName="/xl/charts/style8.xml" ContentType="application/vnd.ms-office.chartstyle+xml"/>
  <Override PartName="/xl/charts/colors8.xml" ContentType="application/vnd.ms-office.chartcolorstyle+xml"/>
  <Override PartName="/xl/charts/chartEx6.xml" ContentType="application/vnd.ms-office.chartex+xml"/>
  <Override PartName="/xl/charts/style9.xml" ContentType="application/vnd.ms-office.chartstyle+xml"/>
  <Override PartName="/xl/charts/colors9.xml" ContentType="application/vnd.ms-office.chartcolorstyle+xml"/>
  <Override PartName="/xl/charts/chartEx7.xml" ContentType="application/vnd.ms-office.chartex+xml"/>
  <Override PartName="/xl/charts/style10.xml" ContentType="application/vnd.ms-office.chartstyle+xml"/>
  <Override PartName="/xl/charts/colors10.xml" ContentType="application/vnd.ms-office.chartcolorstyle+xml"/>
  <Override PartName="/xl/charts/chart4.xml" ContentType="application/vnd.openxmlformats-officedocument.drawingml.chart+xml"/>
  <Override PartName="/xl/charts/style11.xml" ContentType="application/vnd.ms-office.chartstyle+xml"/>
  <Override PartName="/xl/charts/colors11.xml" ContentType="application/vnd.ms-office.chartcolorstyle+xml"/>
  <Override PartName="/xl/charts/chart5.xml" ContentType="application/vnd.openxmlformats-officedocument.drawingml.chart+xml"/>
  <Override PartName="/xl/charts/style12.xml" ContentType="application/vnd.ms-office.chartstyle+xml"/>
  <Override PartName="/xl/charts/colors12.xml" ContentType="application/vnd.ms-office.chartcolorstyle+xml"/>
  <Override PartName="/xl/charts/chart6.xml" ContentType="application/vnd.openxmlformats-officedocument.drawingml.chart+xml"/>
  <Override PartName="/xl/charts/style13.xml" ContentType="application/vnd.ms-office.chartstyle+xml"/>
  <Override PartName="/xl/charts/colors13.xml" ContentType="application/vnd.ms-office.chartcolorstyle+xml"/>
  <Override PartName="/xl/charts/chart7.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2.xml" ContentType="application/vnd.openxmlformats-officedocument.drawing+xml"/>
  <Override PartName="/xl/charts/chart8.xml" ContentType="application/vnd.openxmlformats-officedocument.drawingml.chart+xml"/>
  <Override PartName="/xl/charts/style15.xml" ContentType="application/vnd.ms-office.chartstyle+xml"/>
  <Override PartName="/xl/charts/colors15.xml" ContentType="application/vnd.ms-office.chartcolorstyle+xml"/>
  <Override PartName="/xl/charts/chart9.xml" ContentType="application/vnd.openxmlformats-officedocument.drawingml.chart+xml"/>
  <Override PartName="/xl/charts/style16.xml" ContentType="application/vnd.ms-office.chartstyle+xml"/>
  <Override PartName="/xl/charts/colors16.xml" ContentType="application/vnd.ms-office.chartcolorstyle+xml"/>
  <Override PartName="/xl/charts/chart10.xml" ContentType="application/vnd.openxmlformats-officedocument.drawingml.chart+xml"/>
  <Override PartName="/xl/charts/style17.xml" ContentType="application/vnd.ms-office.chartstyle+xml"/>
  <Override PartName="/xl/charts/colors17.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chartEx8.xml" ContentType="application/vnd.ms-office.chartex+xml"/>
  <Override PartName="/xl/charts/style18.xml" ContentType="application/vnd.ms-office.chartstyle+xml"/>
  <Override PartName="/xl/charts/colors18.xml" ContentType="application/vnd.ms-office.chartcolorstyle+xml"/>
  <Override PartName="/xl/charts/chart13.xml" ContentType="application/vnd.openxmlformats-officedocument.drawingml.chart+xml"/>
  <Override PartName="/xl/charts/style19.xml" ContentType="application/vnd.ms-office.chartstyle+xml"/>
  <Override PartName="/xl/charts/colors19.xml" ContentType="application/vnd.ms-office.chartcolorstyle+xml"/>
  <Override PartName="/xl/charts/chart14.xml" ContentType="application/vnd.openxmlformats-officedocument.drawingml.chart+xml"/>
  <Override PartName="/xl/charts/style20.xml" ContentType="application/vnd.ms-office.chartstyle+xml"/>
  <Override PartName="/xl/charts/colors20.xml" ContentType="application/vnd.ms-office.chartcolorstyle+xml"/>
  <Override PartName="/xl/charts/chart15.xml" ContentType="application/vnd.openxmlformats-officedocument.drawingml.chart+xml"/>
  <Override PartName="/xl/charts/style21.xml" ContentType="application/vnd.ms-office.chartstyle+xml"/>
  <Override PartName="/xl/charts/colors21.xml" ContentType="application/vnd.ms-office.chartcolorstyle+xml"/>
  <Override PartName="/xl/charts/chartEx9.xml" ContentType="application/vnd.ms-office.chartex+xml"/>
  <Override PartName="/xl/charts/style22.xml" ContentType="application/vnd.ms-office.chartstyle+xml"/>
  <Override PartName="/xl/charts/colors22.xml" ContentType="application/vnd.ms-office.chartcolorstyle+xml"/>
  <Override PartName="/xl/charts/chartEx10.xml" ContentType="application/vnd.ms-office.chartex+xml"/>
  <Override PartName="/xl/charts/style23.xml" ContentType="application/vnd.ms-office.chartstyle+xml"/>
  <Override PartName="/xl/charts/colors23.xml" ContentType="application/vnd.ms-office.chartcolorstyle+xml"/>
  <Override PartName="/xl/charts/chartEx11.xml" ContentType="application/vnd.ms-office.chartex+xml"/>
  <Override PartName="/xl/charts/style24.xml" ContentType="application/vnd.ms-office.chartstyle+xml"/>
  <Override PartName="/xl/charts/colors24.xml" ContentType="application/vnd.ms-office.chartcolorstyle+xml"/>
  <Override PartName="/xl/drawings/drawing3.xml" ContentType="application/vnd.openxmlformats-officedocument.drawing+xml"/>
  <Override PartName="/xl/charts/chart16.xml" ContentType="application/vnd.openxmlformats-officedocument.drawingml.chart+xml"/>
  <Override PartName="/xl/charts/style25.xml" ContentType="application/vnd.ms-office.chartstyle+xml"/>
  <Override PartName="/xl/charts/colors25.xml" ContentType="application/vnd.ms-office.chartcolorstyle+xml"/>
  <Override PartName="/xl/charts/chart17.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4.xml" ContentType="application/vnd.openxmlformats-officedocument.drawing+xml"/>
  <Override PartName="/xl/charts/chart18.xml" ContentType="application/vnd.openxmlformats-officedocument.drawingml.chart+xml"/>
  <Override PartName="/xl/charts/style27.xml" ContentType="application/vnd.ms-office.chartstyle+xml"/>
  <Override PartName="/xl/charts/colors27.xml" ContentType="application/vnd.ms-office.chartcolorstyle+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E:\Chuyển từ download sang\Data Analyst\Challenge Discord\thống kê\final project\"/>
    </mc:Choice>
  </mc:AlternateContent>
  <xr:revisionPtr revIDLastSave="0" documentId="13_ncr:1_{B1BFB300-B271-4507-8F25-027E0CE6ABB3}" xr6:coauthVersionLast="47" xr6:coauthVersionMax="47" xr10:uidLastSave="{00000000-0000-0000-0000-000000000000}"/>
  <bookViews>
    <workbookView xWindow="-108" yWindow="-108" windowWidth="23256" windowHeight="12576" tabRatio="719" firstSheet="2" activeTab="3" xr2:uid="{7673C228-FF28-4B86-AF32-373014C6CBE3}"/>
  </bookViews>
  <sheets>
    <sheet name="ecommerce_dataset_updated" sheetId="2" r:id="rId1"/>
    <sheet name="Task 1 Import &amp; Explore" sheetId="3" r:id="rId2"/>
    <sheet name="Task 2 Clean &amp; Pre" sheetId="4" r:id="rId3"/>
    <sheet name="Task 3 Descriptive Statistics" sheetId="5" r:id="rId4"/>
    <sheet name="Task 4 Frequency" sheetId="6" r:id="rId5"/>
    <sheet name="Task 5 CLT" sheetId="7" r:id="rId6"/>
    <sheet name="Task 6 Confidence Interval" sheetId="8" r:id="rId7"/>
  </sheets>
  <definedNames>
    <definedName name="_xlnm._FilterDatabase" localSheetId="0" hidden="1">ecommerce_dataset_updated!$A$1:$Q$3661</definedName>
    <definedName name="_xlnm._FilterDatabase" localSheetId="4" hidden="1">'Task 4 Frequency'!$AB$1:$AE$3661</definedName>
    <definedName name="_xlchart.v1.0" hidden="1">ecommerce_dataset_updated!$E$1</definedName>
    <definedName name="_xlchart.v1.1" hidden="1">ecommerce_dataset_updated!$E$2:$E$3661</definedName>
    <definedName name="_xlchart.v1.10" hidden="1">ecommerce_dataset_updated!$C$2:$C$3661</definedName>
    <definedName name="_xlchart.v1.11" hidden="1">ecommerce_dataset_updated!$G$1</definedName>
    <definedName name="_xlchart.v1.12" hidden="1">ecommerce_dataset_updated!$G$2:$G$3661</definedName>
    <definedName name="_xlchart.v1.13" hidden="1">ecommerce_dataset_updated!$G$2:$G$3661</definedName>
    <definedName name="_xlchart.v1.14" hidden="1">ecommerce_dataset_updated!$C$2:$C$3661</definedName>
    <definedName name="_xlchart.v1.15" hidden="1">ecommerce_dataset_updated!$J$1</definedName>
    <definedName name="_xlchart.v1.16" hidden="1">ecommerce_dataset_updated!$J$2:$J$3661</definedName>
    <definedName name="_xlchart.v1.17" hidden="1">ecommerce_dataset_updated!$J$1</definedName>
    <definedName name="_xlchart.v1.18" hidden="1">ecommerce_dataset_updated!$J$2:$J$3661</definedName>
    <definedName name="_xlchart.v1.19" hidden="1">ecommerce_dataset_updated!$L$2:$L$3661</definedName>
    <definedName name="_xlchart.v1.2" hidden="1">ecommerce_dataset_updated!$J$1</definedName>
    <definedName name="_xlchart.v1.20" hidden="1">ecommerce_dataset_updated!$E$1</definedName>
    <definedName name="_xlchart.v1.21" hidden="1">ecommerce_dataset_updated!$E$2:$E$3661</definedName>
    <definedName name="_xlchart.v1.22" hidden="1">ecommerce_dataset_updated!$J$1</definedName>
    <definedName name="_xlchart.v1.23" hidden="1">ecommerce_dataset_updated!$J$2:$J$3661</definedName>
    <definedName name="_xlchart.v1.24" hidden="1">'Task 4 Frequency'!$AH$1</definedName>
    <definedName name="_xlchart.v1.25" hidden="1">'Task 4 Frequency'!$AH$2:$AH$3661</definedName>
    <definedName name="_xlchart.v1.26" hidden="1">'Task 4 Frequency'!$AJ$2:$AJ$3661</definedName>
    <definedName name="_xlchart.v1.27" hidden="1">'Task 4 Frequency'!$AC$1</definedName>
    <definedName name="_xlchart.v1.28" hidden="1">'Task 4 Frequency'!$AC$2:$AC$3661</definedName>
    <definedName name="_xlchart.v1.29" hidden="1">'Task 4 Frequency'!$AE$2:$AE$3661</definedName>
    <definedName name="_xlchart.v1.3" hidden="1">ecommerce_dataset_updated!$J$2:$J$3661</definedName>
    <definedName name="_xlchart.v1.30" hidden="1">ecommerce_dataset_updated!$C$2:$C$3661</definedName>
    <definedName name="_xlchart.v1.31" hidden="1">ecommerce_dataset_updated!$G$1</definedName>
    <definedName name="_xlchart.v1.32" hidden="1">ecommerce_dataset_updated!$G$2:$G$3661</definedName>
    <definedName name="_xlchart.v1.4" hidden="1">ecommerce_dataset_updated!$C$2:$C$3661</definedName>
    <definedName name="_xlchart.v1.5" hidden="1">ecommerce_dataset_updated!$J$1</definedName>
    <definedName name="_xlchart.v1.6" hidden="1">ecommerce_dataset_updated!$J$2:$J$3661</definedName>
    <definedName name="_xlchart.v1.7" hidden="1">ecommerce_dataset_updated!$C$2:$D$3661</definedName>
    <definedName name="_xlchart.v1.8" hidden="1">ecommerce_dataset_updated!$E$1</definedName>
    <definedName name="_xlchart.v1.9" hidden="1">ecommerce_dataset_updated!$E$2:$E$3661</definedName>
    <definedName name="ExternalData_1" localSheetId="0" hidden="1">ecommerce_dataset_updated!$A$1:$M$3661</definedName>
    <definedName name="solver_eng" localSheetId="0" hidden="1">1</definedName>
    <definedName name="solver_neg" localSheetId="0" hidden="1">1</definedName>
    <definedName name="solver_num" localSheetId="0" hidden="1">0</definedName>
    <definedName name="solver_opt" localSheetId="0" hidden="1">ecommerce_dataset_updated!$J$2</definedName>
    <definedName name="solver_typ" localSheetId="0" hidden="1">1</definedName>
    <definedName name="solver_val" localSheetId="0" hidden="1">0</definedName>
    <definedName name="solver_ver" localSheetId="0" hidden="1">3</definedName>
  </definedNames>
  <calcPr calcId="191029"/>
  <pivotCaches>
    <pivotCache cacheId="0"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7" i="7" l="1" a="1"/>
  <c r="AA7" i="7" s="1"/>
  <c r="M9" i="3" a="1"/>
  <c r="M9" i="3" s="1"/>
  <c r="AB17" i="8" l="1"/>
  <c r="AB16" i="8" s="1"/>
  <c r="AB19" i="8"/>
  <c r="AB20" i="8" s="1"/>
  <c r="AB21" i="8" s="1"/>
  <c r="AB22" i="8" s="1"/>
  <c r="AB23" i="8" s="1"/>
  <c r="AB24" i="8" s="1"/>
  <c r="AB25" i="8" s="1"/>
  <c r="AB26" i="8" s="1"/>
  <c r="AB27" i="8" s="1"/>
  <c r="AB28" i="8" s="1"/>
  <c r="AB29" i="8" s="1"/>
  <c r="AB30" i="8" s="1"/>
  <c r="AB31" i="8" s="1"/>
  <c r="AB32" i="8" s="1"/>
  <c r="AB33" i="8" s="1"/>
  <c r="AB34" i="8" s="1"/>
  <c r="AB35" i="8" s="1"/>
  <c r="AB36" i="8" s="1"/>
  <c r="AB37" i="8" s="1"/>
  <c r="AB38" i="8" s="1"/>
  <c r="T12" i="8"/>
  <c r="AB15" i="8" l="1"/>
  <c r="AB39" i="8"/>
  <c r="T13" i="8"/>
  <c r="T14" i="8" s="1"/>
  <c r="F11" i="8"/>
  <c r="AB14" i="8" l="1"/>
  <c r="AB40" i="8"/>
  <c r="Q31" i="7"/>
  <c r="Q30" i="7"/>
  <c r="Q29" i="7"/>
  <c r="Q28" i="7"/>
  <c r="Q27" i="7"/>
  <c r="Q26" i="7"/>
  <c r="Q25" i="7"/>
  <c r="Q24" i="7"/>
  <c r="Q23" i="7"/>
  <c r="Q22" i="7"/>
  <c r="Q21" i="7"/>
  <c r="Q20" i="7"/>
  <c r="Q19" i="7"/>
  <c r="Q18" i="7"/>
  <c r="Q17" i="7"/>
  <c r="Q16" i="7"/>
  <c r="Q15" i="7"/>
  <c r="Q14" i="7"/>
  <c r="Q13" i="7"/>
  <c r="Q12" i="7"/>
  <c r="Q11" i="7"/>
  <c r="Q10" i="7"/>
  <c r="Q9" i="7"/>
  <c r="Q8" i="7"/>
  <c r="Q7" i="7"/>
  <c r="C3" i="7"/>
  <c r="C12" i="3"/>
  <c r="E2" i="2"/>
  <c r="C21" i="7"/>
  <c r="C22" i="7"/>
  <c r="C23" i="7"/>
  <c r="C24" i="7"/>
  <c r="C25" i="7"/>
  <c r="C26" i="7"/>
  <c r="C27" i="7"/>
  <c r="C28" i="7"/>
  <c r="C29" i="7"/>
  <c r="C30" i="7"/>
  <c r="C31" i="7"/>
  <c r="C20" i="7"/>
  <c r="C19" i="7"/>
  <c r="C18" i="7"/>
  <c r="C17" i="7"/>
  <c r="C16" i="7"/>
  <c r="C15" i="7"/>
  <c r="C14" i="7"/>
  <c r="C13" i="7"/>
  <c r="C12" i="7"/>
  <c r="C11" i="7"/>
  <c r="C10" i="7"/>
  <c r="C9" i="7"/>
  <c r="C8" i="7"/>
  <c r="C7" i="7"/>
  <c r="AB13" i="8" l="1"/>
  <c r="AB41" i="8"/>
  <c r="Q13" i="6" a="1"/>
  <c r="Q13" i="6" s="1"/>
  <c r="S13" i="6" s="1" a="1"/>
  <c r="S13" i="6" s="1"/>
  <c r="AB12" i="8" l="1"/>
  <c r="AB42" i="8"/>
  <c r="R20" i="6"/>
  <c r="R19" i="6"/>
  <c r="R13" i="6"/>
  <c r="R18" i="6"/>
  <c r="R17" i="6"/>
  <c r="R16" i="6"/>
  <c r="R23" i="6"/>
  <c r="R15" i="6"/>
  <c r="R22" i="6"/>
  <c r="R14" i="6"/>
  <c r="R21" i="6"/>
  <c r="AB11" i="8" l="1"/>
  <c r="AB43" i="8"/>
  <c r="G13" i="6" a="1"/>
  <c r="G13" i="6" s="1"/>
  <c r="H13" i="6" s="1" a="1"/>
  <c r="H13" i="6" s="1"/>
  <c r="A13" i="6" a="1"/>
  <c r="A13" i="6" s="1"/>
  <c r="B13" i="6" s="1" a="1"/>
  <c r="B13" i="6" s="1"/>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337" i="2"/>
  <c r="E2338" i="2"/>
  <c r="E2339" i="2"/>
  <c r="E2340" i="2"/>
  <c r="E2341" i="2"/>
  <c r="E2342" i="2"/>
  <c r="E2343" i="2"/>
  <c r="E2344" i="2"/>
  <c r="E2345" i="2"/>
  <c r="E2346" i="2"/>
  <c r="E2347" i="2"/>
  <c r="E2348" i="2"/>
  <c r="E2349" i="2"/>
  <c r="E2350" i="2"/>
  <c r="E2351" i="2"/>
  <c r="E2352" i="2"/>
  <c r="E2353" i="2"/>
  <c r="E2354" i="2"/>
  <c r="E2355" i="2"/>
  <c r="E2356" i="2"/>
  <c r="E2357"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382" i="2"/>
  <c r="E2383" i="2"/>
  <c r="E2384" i="2"/>
  <c r="E2385" i="2"/>
  <c r="E2386" i="2"/>
  <c r="E2387" i="2"/>
  <c r="E2388" i="2"/>
  <c r="E2389" i="2"/>
  <c r="E2390" i="2"/>
  <c r="E2391" i="2"/>
  <c r="E2392" i="2"/>
  <c r="E2393" i="2"/>
  <c r="E2394" i="2"/>
  <c r="E2395" i="2"/>
  <c r="E2396" i="2"/>
  <c r="E2397" i="2"/>
  <c r="E2398" i="2"/>
  <c r="E2399" i="2"/>
  <c r="E2400" i="2"/>
  <c r="E2401" i="2"/>
  <c r="E2402" i="2"/>
  <c r="E2403" i="2"/>
  <c r="E2404" i="2"/>
  <c r="E2405" i="2"/>
  <c r="E2406" i="2"/>
  <c r="E2407" i="2"/>
  <c r="E2408" i="2"/>
  <c r="E2409" i="2"/>
  <c r="E2410" i="2"/>
  <c r="E2411" i="2"/>
  <c r="E2412" i="2"/>
  <c r="E2413" i="2"/>
  <c r="E2414" i="2"/>
  <c r="E2415" i="2"/>
  <c r="E2416" i="2"/>
  <c r="E2417" i="2"/>
  <c r="E2418" i="2"/>
  <c r="E2419" i="2"/>
  <c r="E2420" i="2"/>
  <c r="E2421" i="2"/>
  <c r="E2422" i="2"/>
  <c r="E2423" i="2"/>
  <c r="E2424" i="2"/>
  <c r="E2425" i="2"/>
  <c r="E2426" i="2"/>
  <c r="E2427" i="2"/>
  <c r="E2428" i="2"/>
  <c r="E2429" i="2"/>
  <c r="E2430" i="2"/>
  <c r="E2431" i="2"/>
  <c r="E2432" i="2"/>
  <c r="E2433" i="2"/>
  <c r="E2434" i="2"/>
  <c r="E2435" i="2"/>
  <c r="E2436" i="2"/>
  <c r="E2437" i="2"/>
  <c r="E2438" i="2"/>
  <c r="E2439" i="2"/>
  <c r="E2440" i="2"/>
  <c r="E2441" i="2"/>
  <c r="E2442" i="2"/>
  <c r="E2443" i="2"/>
  <c r="E2444" i="2"/>
  <c r="E2445" i="2"/>
  <c r="E2446" i="2"/>
  <c r="E2447" i="2"/>
  <c r="E2448" i="2"/>
  <c r="E2449" i="2"/>
  <c r="E2450" i="2"/>
  <c r="E2451" i="2"/>
  <c r="E2452" i="2"/>
  <c r="E2453" i="2"/>
  <c r="E2454" i="2"/>
  <c r="E2455" i="2"/>
  <c r="E2456" i="2"/>
  <c r="E2457" i="2"/>
  <c r="E2458" i="2"/>
  <c r="E2459" i="2"/>
  <c r="E2460" i="2"/>
  <c r="E2461" i="2"/>
  <c r="E2462" i="2"/>
  <c r="E2463" i="2"/>
  <c r="E2464" i="2"/>
  <c r="E2465" i="2"/>
  <c r="E2466" i="2"/>
  <c r="E2467" i="2"/>
  <c r="E2468" i="2"/>
  <c r="E2469" i="2"/>
  <c r="E2470" i="2"/>
  <c r="E2471" i="2"/>
  <c r="E2472" i="2"/>
  <c r="E2473" i="2"/>
  <c r="E2474" i="2"/>
  <c r="E2475" i="2"/>
  <c r="E2476" i="2"/>
  <c r="E2477" i="2"/>
  <c r="E2478" i="2"/>
  <c r="E2479" i="2"/>
  <c r="E2480" i="2"/>
  <c r="E2481" i="2"/>
  <c r="E2482" i="2"/>
  <c r="E2483" i="2"/>
  <c r="E2484" i="2"/>
  <c r="E2485" i="2"/>
  <c r="E2486" i="2"/>
  <c r="E2487" i="2"/>
  <c r="E2488" i="2"/>
  <c r="E2489" i="2"/>
  <c r="E2490" i="2"/>
  <c r="E2491" i="2"/>
  <c r="E2492" i="2"/>
  <c r="E2493" i="2"/>
  <c r="E2494" i="2"/>
  <c r="E2495" i="2"/>
  <c r="E2496" i="2"/>
  <c r="E2497" i="2"/>
  <c r="E2498" i="2"/>
  <c r="E2499" i="2"/>
  <c r="E2500" i="2"/>
  <c r="E2501" i="2"/>
  <c r="E2502" i="2"/>
  <c r="E2503" i="2"/>
  <c r="E2504" i="2"/>
  <c r="E2505" i="2"/>
  <c r="E2506" i="2"/>
  <c r="E2507" i="2"/>
  <c r="E2508" i="2"/>
  <c r="E2509" i="2"/>
  <c r="E2510" i="2"/>
  <c r="E2511" i="2"/>
  <c r="E2512" i="2"/>
  <c r="E2513" i="2"/>
  <c r="E2514" i="2"/>
  <c r="E2515" i="2"/>
  <c r="E2516" i="2"/>
  <c r="E2517" i="2"/>
  <c r="E2518" i="2"/>
  <c r="E2519" i="2"/>
  <c r="E2520" i="2"/>
  <c r="E2521" i="2"/>
  <c r="E2522" i="2"/>
  <c r="E2523" i="2"/>
  <c r="E2524" i="2"/>
  <c r="E2525" i="2"/>
  <c r="E2526" i="2"/>
  <c r="E2527" i="2"/>
  <c r="E2528" i="2"/>
  <c r="E2529" i="2"/>
  <c r="E2530" i="2"/>
  <c r="E2531" i="2"/>
  <c r="E2532" i="2"/>
  <c r="E2533" i="2"/>
  <c r="E2534" i="2"/>
  <c r="E2535" i="2"/>
  <c r="E2536" i="2"/>
  <c r="E2537" i="2"/>
  <c r="E2538" i="2"/>
  <c r="E2539" i="2"/>
  <c r="E2540" i="2"/>
  <c r="E2541" i="2"/>
  <c r="E2542" i="2"/>
  <c r="E2543" i="2"/>
  <c r="E2544" i="2"/>
  <c r="E2545" i="2"/>
  <c r="E2546" i="2"/>
  <c r="E2547" i="2"/>
  <c r="E2548" i="2"/>
  <c r="E2549" i="2"/>
  <c r="E2550" i="2"/>
  <c r="E2551" i="2"/>
  <c r="E2552" i="2"/>
  <c r="E2553" i="2"/>
  <c r="E2554" i="2"/>
  <c r="E2555" i="2"/>
  <c r="E2556" i="2"/>
  <c r="E2557" i="2"/>
  <c r="E2558" i="2"/>
  <c r="E2559" i="2"/>
  <c r="E2560" i="2"/>
  <c r="E2561" i="2"/>
  <c r="E2562" i="2"/>
  <c r="E2563" i="2"/>
  <c r="E2564" i="2"/>
  <c r="E2565" i="2"/>
  <c r="E2566" i="2"/>
  <c r="E2567" i="2"/>
  <c r="E2568" i="2"/>
  <c r="E2569" i="2"/>
  <c r="E2570" i="2"/>
  <c r="E2571" i="2"/>
  <c r="E2572" i="2"/>
  <c r="E2573" i="2"/>
  <c r="E2574" i="2"/>
  <c r="E2575" i="2"/>
  <c r="E2576" i="2"/>
  <c r="E2577" i="2"/>
  <c r="E2578" i="2"/>
  <c r="E2579" i="2"/>
  <c r="E2580" i="2"/>
  <c r="E2581" i="2"/>
  <c r="E2582" i="2"/>
  <c r="E2583" i="2"/>
  <c r="E2584" i="2"/>
  <c r="E2585" i="2"/>
  <c r="E2586" i="2"/>
  <c r="E2587" i="2"/>
  <c r="E2588" i="2"/>
  <c r="E2589" i="2"/>
  <c r="E2590" i="2"/>
  <c r="E2591" i="2"/>
  <c r="E2592" i="2"/>
  <c r="E2593" i="2"/>
  <c r="E2594" i="2"/>
  <c r="E2595" i="2"/>
  <c r="E2596" i="2"/>
  <c r="E2597" i="2"/>
  <c r="E2598" i="2"/>
  <c r="E2599" i="2"/>
  <c r="E2600" i="2"/>
  <c r="E2601" i="2"/>
  <c r="E2602" i="2"/>
  <c r="E2603" i="2"/>
  <c r="E2604" i="2"/>
  <c r="E2605" i="2"/>
  <c r="E2606" i="2"/>
  <c r="E2607" i="2"/>
  <c r="E2608" i="2"/>
  <c r="E2609" i="2"/>
  <c r="E2610" i="2"/>
  <c r="E2611" i="2"/>
  <c r="E2612" i="2"/>
  <c r="E2613" i="2"/>
  <c r="E2614" i="2"/>
  <c r="E2615" i="2"/>
  <c r="E2616" i="2"/>
  <c r="E2617" i="2"/>
  <c r="E2618" i="2"/>
  <c r="E2619" i="2"/>
  <c r="E2620" i="2"/>
  <c r="E2621" i="2"/>
  <c r="E2622" i="2"/>
  <c r="E2623" i="2"/>
  <c r="E2624" i="2"/>
  <c r="E2625" i="2"/>
  <c r="E2626" i="2"/>
  <c r="E2627" i="2"/>
  <c r="E2628" i="2"/>
  <c r="E2629" i="2"/>
  <c r="E2630" i="2"/>
  <c r="E2631" i="2"/>
  <c r="E2632" i="2"/>
  <c r="E2633" i="2"/>
  <c r="E2634" i="2"/>
  <c r="E2635" i="2"/>
  <c r="E2636" i="2"/>
  <c r="E2637" i="2"/>
  <c r="E2638" i="2"/>
  <c r="E2639" i="2"/>
  <c r="E2640" i="2"/>
  <c r="E2641" i="2"/>
  <c r="E2642" i="2"/>
  <c r="E2643" i="2"/>
  <c r="E2644" i="2"/>
  <c r="E2645" i="2"/>
  <c r="E2646" i="2"/>
  <c r="E2647" i="2"/>
  <c r="E2648" i="2"/>
  <c r="E2649" i="2"/>
  <c r="E2650" i="2"/>
  <c r="E2651" i="2"/>
  <c r="E2652" i="2"/>
  <c r="E2653" i="2"/>
  <c r="E2654" i="2"/>
  <c r="E2655" i="2"/>
  <c r="E2656" i="2"/>
  <c r="E2657" i="2"/>
  <c r="E2658" i="2"/>
  <c r="E2659" i="2"/>
  <c r="E2660" i="2"/>
  <c r="E2661" i="2"/>
  <c r="E2662" i="2"/>
  <c r="E2663" i="2"/>
  <c r="E2664" i="2"/>
  <c r="E2665" i="2"/>
  <c r="E2666" i="2"/>
  <c r="E2667" i="2"/>
  <c r="E2668" i="2"/>
  <c r="E2669" i="2"/>
  <c r="E2670" i="2"/>
  <c r="E2671" i="2"/>
  <c r="E2672" i="2"/>
  <c r="E2673" i="2"/>
  <c r="E2674" i="2"/>
  <c r="E2675" i="2"/>
  <c r="E2676" i="2"/>
  <c r="E2677" i="2"/>
  <c r="E2678" i="2"/>
  <c r="E2679" i="2"/>
  <c r="E2680" i="2"/>
  <c r="E2681" i="2"/>
  <c r="E2682" i="2"/>
  <c r="E2683" i="2"/>
  <c r="E2684" i="2"/>
  <c r="E2685" i="2"/>
  <c r="E2686" i="2"/>
  <c r="E2687" i="2"/>
  <c r="E2688" i="2"/>
  <c r="E2689" i="2"/>
  <c r="E2690" i="2"/>
  <c r="E2691" i="2"/>
  <c r="E2692" i="2"/>
  <c r="E2693" i="2"/>
  <c r="E2694" i="2"/>
  <c r="E2695" i="2"/>
  <c r="E2696" i="2"/>
  <c r="E2697" i="2"/>
  <c r="E2698" i="2"/>
  <c r="E2699" i="2"/>
  <c r="E2700" i="2"/>
  <c r="E2701" i="2"/>
  <c r="E2702" i="2"/>
  <c r="E2703" i="2"/>
  <c r="E2704" i="2"/>
  <c r="E2705" i="2"/>
  <c r="E2706" i="2"/>
  <c r="E2707" i="2"/>
  <c r="E2708" i="2"/>
  <c r="E2709" i="2"/>
  <c r="E2710" i="2"/>
  <c r="E2711" i="2"/>
  <c r="E2712" i="2"/>
  <c r="E2713" i="2"/>
  <c r="E2714" i="2"/>
  <c r="E2715" i="2"/>
  <c r="E2716" i="2"/>
  <c r="E2717" i="2"/>
  <c r="E2718" i="2"/>
  <c r="E2719" i="2"/>
  <c r="E2720" i="2"/>
  <c r="E2721" i="2"/>
  <c r="E2722" i="2"/>
  <c r="E2723" i="2"/>
  <c r="E2724" i="2"/>
  <c r="E2725" i="2"/>
  <c r="E2726" i="2"/>
  <c r="E2727" i="2"/>
  <c r="E2728" i="2"/>
  <c r="E2729" i="2"/>
  <c r="E2730" i="2"/>
  <c r="E2731" i="2"/>
  <c r="E2732" i="2"/>
  <c r="E2733" i="2"/>
  <c r="E2734" i="2"/>
  <c r="E2735" i="2"/>
  <c r="E2736" i="2"/>
  <c r="E2737" i="2"/>
  <c r="E2738" i="2"/>
  <c r="E2739" i="2"/>
  <c r="E2740" i="2"/>
  <c r="E2741" i="2"/>
  <c r="E2742" i="2"/>
  <c r="E2743" i="2"/>
  <c r="E2744" i="2"/>
  <c r="E2745" i="2"/>
  <c r="E2746" i="2"/>
  <c r="E2747" i="2"/>
  <c r="E2748" i="2"/>
  <c r="E2749" i="2"/>
  <c r="E2750" i="2"/>
  <c r="E2751" i="2"/>
  <c r="E2752" i="2"/>
  <c r="E2753" i="2"/>
  <c r="E2754" i="2"/>
  <c r="E2755" i="2"/>
  <c r="E2756" i="2"/>
  <c r="E2757" i="2"/>
  <c r="E2758" i="2"/>
  <c r="E2759" i="2"/>
  <c r="E2760" i="2"/>
  <c r="E2761" i="2"/>
  <c r="E2762" i="2"/>
  <c r="E2763" i="2"/>
  <c r="E2764" i="2"/>
  <c r="E2765" i="2"/>
  <c r="E2766" i="2"/>
  <c r="E2767" i="2"/>
  <c r="E2768" i="2"/>
  <c r="E2769" i="2"/>
  <c r="E2770" i="2"/>
  <c r="E2771" i="2"/>
  <c r="E2772" i="2"/>
  <c r="E2773" i="2"/>
  <c r="E2774" i="2"/>
  <c r="E2775" i="2"/>
  <c r="E2776" i="2"/>
  <c r="E2777" i="2"/>
  <c r="E2778" i="2"/>
  <c r="E2779" i="2"/>
  <c r="E2780" i="2"/>
  <c r="E2781" i="2"/>
  <c r="E2782" i="2"/>
  <c r="E2783" i="2"/>
  <c r="E2784" i="2"/>
  <c r="E2785" i="2"/>
  <c r="E2786" i="2"/>
  <c r="E2787" i="2"/>
  <c r="E2788" i="2"/>
  <c r="E2789" i="2"/>
  <c r="E2790" i="2"/>
  <c r="E2791" i="2"/>
  <c r="E2792" i="2"/>
  <c r="E2793" i="2"/>
  <c r="E2794" i="2"/>
  <c r="E2795" i="2"/>
  <c r="E2796" i="2"/>
  <c r="E2797" i="2"/>
  <c r="E2798" i="2"/>
  <c r="E2799" i="2"/>
  <c r="E2800" i="2"/>
  <c r="E2801" i="2"/>
  <c r="E2802" i="2"/>
  <c r="E2803" i="2"/>
  <c r="E2804" i="2"/>
  <c r="E2805" i="2"/>
  <c r="E2806" i="2"/>
  <c r="E2807" i="2"/>
  <c r="E2808" i="2"/>
  <c r="E2809" i="2"/>
  <c r="E2810" i="2"/>
  <c r="E2811" i="2"/>
  <c r="E2812" i="2"/>
  <c r="E2813" i="2"/>
  <c r="E2814" i="2"/>
  <c r="E2815" i="2"/>
  <c r="E2816" i="2"/>
  <c r="E2817" i="2"/>
  <c r="E2818" i="2"/>
  <c r="E2819" i="2"/>
  <c r="E2820" i="2"/>
  <c r="E2821" i="2"/>
  <c r="E2822" i="2"/>
  <c r="E2823" i="2"/>
  <c r="E2824" i="2"/>
  <c r="E2825" i="2"/>
  <c r="E2826" i="2"/>
  <c r="E2827" i="2"/>
  <c r="E2828" i="2"/>
  <c r="E2829" i="2"/>
  <c r="E2830" i="2"/>
  <c r="E2831" i="2"/>
  <c r="E2832" i="2"/>
  <c r="E2833" i="2"/>
  <c r="E2834" i="2"/>
  <c r="E2835" i="2"/>
  <c r="E2836" i="2"/>
  <c r="E2837" i="2"/>
  <c r="E2838" i="2"/>
  <c r="E2839" i="2"/>
  <c r="E2840" i="2"/>
  <c r="E2841" i="2"/>
  <c r="E2842" i="2"/>
  <c r="E2843" i="2"/>
  <c r="E2844" i="2"/>
  <c r="E2845" i="2"/>
  <c r="E2846" i="2"/>
  <c r="E2847" i="2"/>
  <c r="E2848" i="2"/>
  <c r="E2849" i="2"/>
  <c r="E2850" i="2"/>
  <c r="E2851" i="2"/>
  <c r="E2852" i="2"/>
  <c r="E2853" i="2"/>
  <c r="E2854" i="2"/>
  <c r="E2855" i="2"/>
  <c r="E2856" i="2"/>
  <c r="E2857" i="2"/>
  <c r="E2858" i="2"/>
  <c r="E2859" i="2"/>
  <c r="E2860" i="2"/>
  <c r="E2861" i="2"/>
  <c r="E2862" i="2"/>
  <c r="E2863" i="2"/>
  <c r="E2864" i="2"/>
  <c r="E2865" i="2"/>
  <c r="E2866" i="2"/>
  <c r="E2867" i="2"/>
  <c r="E2868" i="2"/>
  <c r="E2869" i="2"/>
  <c r="E2870" i="2"/>
  <c r="E2871" i="2"/>
  <c r="E2872" i="2"/>
  <c r="E2873" i="2"/>
  <c r="E2874" i="2"/>
  <c r="E2875" i="2"/>
  <c r="E2876" i="2"/>
  <c r="E2877" i="2"/>
  <c r="E2878" i="2"/>
  <c r="E2879" i="2"/>
  <c r="E2880" i="2"/>
  <c r="E2881" i="2"/>
  <c r="E2882" i="2"/>
  <c r="E2883" i="2"/>
  <c r="E2884" i="2"/>
  <c r="E2885" i="2"/>
  <c r="E2886" i="2"/>
  <c r="E2887" i="2"/>
  <c r="E2888" i="2"/>
  <c r="E2889" i="2"/>
  <c r="E2890" i="2"/>
  <c r="E2891" i="2"/>
  <c r="E2892" i="2"/>
  <c r="E2893" i="2"/>
  <c r="E2894" i="2"/>
  <c r="E2895" i="2"/>
  <c r="E2896" i="2"/>
  <c r="E2897" i="2"/>
  <c r="E2898" i="2"/>
  <c r="E2899" i="2"/>
  <c r="E2900" i="2"/>
  <c r="E2901" i="2"/>
  <c r="E2902" i="2"/>
  <c r="E2903" i="2"/>
  <c r="E2904" i="2"/>
  <c r="E2905" i="2"/>
  <c r="E2906" i="2"/>
  <c r="E2907" i="2"/>
  <c r="E2908" i="2"/>
  <c r="E2909" i="2"/>
  <c r="E2910" i="2"/>
  <c r="E2911" i="2"/>
  <c r="E2912" i="2"/>
  <c r="E2913" i="2"/>
  <c r="E2914" i="2"/>
  <c r="E2915" i="2"/>
  <c r="E2916" i="2"/>
  <c r="E2917" i="2"/>
  <c r="E2918" i="2"/>
  <c r="E2919" i="2"/>
  <c r="E2920" i="2"/>
  <c r="E2921" i="2"/>
  <c r="E2922" i="2"/>
  <c r="E2923" i="2"/>
  <c r="E2924" i="2"/>
  <c r="E2925" i="2"/>
  <c r="E2926" i="2"/>
  <c r="E2927" i="2"/>
  <c r="E2928" i="2"/>
  <c r="E2929" i="2"/>
  <c r="E2930" i="2"/>
  <c r="E2931" i="2"/>
  <c r="E2932" i="2"/>
  <c r="E2933" i="2"/>
  <c r="E2934" i="2"/>
  <c r="E2935" i="2"/>
  <c r="E2936" i="2"/>
  <c r="E2937" i="2"/>
  <c r="E2938" i="2"/>
  <c r="E2939" i="2"/>
  <c r="E2940" i="2"/>
  <c r="E2941" i="2"/>
  <c r="E2942" i="2"/>
  <c r="E2943" i="2"/>
  <c r="E2944" i="2"/>
  <c r="E2945" i="2"/>
  <c r="E2946" i="2"/>
  <c r="E2947" i="2"/>
  <c r="E2948" i="2"/>
  <c r="E2949" i="2"/>
  <c r="E2950" i="2"/>
  <c r="E2951" i="2"/>
  <c r="E2952" i="2"/>
  <c r="E2953" i="2"/>
  <c r="E2954" i="2"/>
  <c r="E2955" i="2"/>
  <c r="E2956" i="2"/>
  <c r="E2957" i="2"/>
  <c r="E2958" i="2"/>
  <c r="E2959" i="2"/>
  <c r="E2960" i="2"/>
  <c r="E2961" i="2"/>
  <c r="E2962" i="2"/>
  <c r="E2963" i="2"/>
  <c r="E2964" i="2"/>
  <c r="E2965" i="2"/>
  <c r="E2966" i="2"/>
  <c r="E2967" i="2"/>
  <c r="E2968" i="2"/>
  <c r="E2969" i="2"/>
  <c r="E2970" i="2"/>
  <c r="E2971" i="2"/>
  <c r="E2972" i="2"/>
  <c r="E2973" i="2"/>
  <c r="E2974" i="2"/>
  <c r="E2975" i="2"/>
  <c r="E2976" i="2"/>
  <c r="E2977" i="2"/>
  <c r="E2978" i="2"/>
  <c r="E2979" i="2"/>
  <c r="E2980" i="2"/>
  <c r="E2981" i="2"/>
  <c r="E2982" i="2"/>
  <c r="E2983" i="2"/>
  <c r="E2984" i="2"/>
  <c r="E2985" i="2"/>
  <c r="E2986" i="2"/>
  <c r="E2987" i="2"/>
  <c r="E2988" i="2"/>
  <c r="E2989" i="2"/>
  <c r="E2990" i="2"/>
  <c r="E2991" i="2"/>
  <c r="E2992" i="2"/>
  <c r="E2993" i="2"/>
  <c r="E2994" i="2"/>
  <c r="E2995" i="2"/>
  <c r="E2996" i="2"/>
  <c r="E2997" i="2"/>
  <c r="E2998" i="2"/>
  <c r="E2999" i="2"/>
  <c r="E3000" i="2"/>
  <c r="E3001" i="2"/>
  <c r="E3002" i="2"/>
  <c r="E3003" i="2"/>
  <c r="E3004" i="2"/>
  <c r="E3005" i="2"/>
  <c r="E3006" i="2"/>
  <c r="E3007" i="2"/>
  <c r="E3008" i="2"/>
  <c r="E3009" i="2"/>
  <c r="E3010" i="2"/>
  <c r="E3011" i="2"/>
  <c r="E3012" i="2"/>
  <c r="E3013" i="2"/>
  <c r="E3014" i="2"/>
  <c r="E3015" i="2"/>
  <c r="E3016" i="2"/>
  <c r="E3017" i="2"/>
  <c r="E3018" i="2"/>
  <c r="E3019" i="2"/>
  <c r="E3020" i="2"/>
  <c r="E3021" i="2"/>
  <c r="E3022" i="2"/>
  <c r="E3023" i="2"/>
  <c r="E3024" i="2"/>
  <c r="E3025" i="2"/>
  <c r="E3026" i="2"/>
  <c r="E3027" i="2"/>
  <c r="E3028" i="2"/>
  <c r="E3029" i="2"/>
  <c r="E3030" i="2"/>
  <c r="E3031" i="2"/>
  <c r="E3032" i="2"/>
  <c r="E3033" i="2"/>
  <c r="E3034" i="2"/>
  <c r="E3035" i="2"/>
  <c r="E3036" i="2"/>
  <c r="E3037" i="2"/>
  <c r="E3038" i="2"/>
  <c r="E3039" i="2"/>
  <c r="E3040" i="2"/>
  <c r="E3041" i="2"/>
  <c r="E3042" i="2"/>
  <c r="E3043" i="2"/>
  <c r="E3044" i="2"/>
  <c r="E3045" i="2"/>
  <c r="E3046" i="2"/>
  <c r="E3047" i="2"/>
  <c r="E3048" i="2"/>
  <c r="E3049" i="2"/>
  <c r="E3050" i="2"/>
  <c r="E3051" i="2"/>
  <c r="E3052" i="2"/>
  <c r="E3053" i="2"/>
  <c r="E3054" i="2"/>
  <c r="E3055" i="2"/>
  <c r="E3056" i="2"/>
  <c r="E3057" i="2"/>
  <c r="E3058" i="2"/>
  <c r="E3059" i="2"/>
  <c r="E3060" i="2"/>
  <c r="E3061" i="2"/>
  <c r="E3062" i="2"/>
  <c r="E3063" i="2"/>
  <c r="E3064" i="2"/>
  <c r="E3065" i="2"/>
  <c r="E3066" i="2"/>
  <c r="E3067" i="2"/>
  <c r="E3068" i="2"/>
  <c r="E3069" i="2"/>
  <c r="E3070" i="2"/>
  <c r="E3071" i="2"/>
  <c r="E3072" i="2"/>
  <c r="E3073" i="2"/>
  <c r="E3074" i="2"/>
  <c r="E3075" i="2"/>
  <c r="E3076" i="2"/>
  <c r="E3077" i="2"/>
  <c r="E3078" i="2"/>
  <c r="E3079" i="2"/>
  <c r="E3080" i="2"/>
  <c r="E3081" i="2"/>
  <c r="E3082" i="2"/>
  <c r="E3083" i="2"/>
  <c r="E3084" i="2"/>
  <c r="E3085" i="2"/>
  <c r="E3086" i="2"/>
  <c r="E3087" i="2"/>
  <c r="E3088" i="2"/>
  <c r="E3089" i="2"/>
  <c r="E3090" i="2"/>
  <c r="E3091" i="2"/>
  <c r="E3092" i="2"/>
  <c r="E3093" i="2"/>
  <c r="E3094" i="2"/>
  <c r="E3095" i="2"/>
  <c r="E3096" i="2"/>
  <c r="E3097" i="2"/>
  <c r="E3098" i="2"/>
  <c r="E3099" i="2"/>
  <c r="E3100" i="2"/>
  <c r="E3101" i="2"/>
  <c r="E3102" i="2"/>
  <c r="E3103" i="2"/>
  <c r="E3104" i="2"/>
  <c r="E3105" i="2"/>
  <c r="E3106" i="2"/>
  <c r="E3107" i="2"/>
  <c r="E3108" i="2"/>
  <c r="E3109" i="2"/>
  <c r="E3110" i="2"/>
  <c r="E3111" i="2"/>
  <c r="E3112" i="2"/>
  <c r="E3113" i="2"/>
  <c r="E3114" i="2"/>
  <c r="E3115" i="2"/>
  <c r="E3116" i="2"/>
  <c r="E3117" i="2"/>
  <c r="E3118" i="2"/>
  <c r="E3119" i="2"/>
  <c r="E3120" i="2"/>
  <c r="E3121" i="2"/>
  <c r="E3122" i="2"/>
  <c r="E3123" i="2"/>
  <c r="E3124" i="2"/>
  <c r="E3125" i="2"/>
  <c r="E3126" i="2"/>
  <c r="E3127" i="2"/>
  <c r="E3128" i="2"/>
  <c r="E3129" i="2"/>
  <c r="E3130" i="2"/>
  <c r="E3131" i="2"/>
  <c r="E3132" i="2"/>
  <c r="E3133" i="2"/>
  <c r="E3134" i="2"/>
  <c r="E3135" i="2"/>
  <c r="E3136" i="2"/>
  <c r="E3137" i="2"/>
  <c r="E3138" i="2"/>
  <c r="E3139" i="2"/>
  <c r="E3140" i="2"/>
  <c r="E3141" i="2"/>
  <c r="E3142" i="2"/>
  <c r="E3143" i="2"/>
  <c r="E3144" i="2"/>
  <c r="E3145" i="2"/>
  <c r="E3146" i="2"/>
  <c r="E3147" i="2"/>
  <c r="E3148" i="2"/>
  <c r="E3149" i="2"/>
  <c r="E3150" i="2"/>
  <c r="E3151" i="2"/>
  <c r="E3152" i="2"/>
  <c r="E3153" i="2"/>
  <c r="E3154" i="2"/>
  <c r="E3155" i="2"/>
  <c r="E3156" i="2"/>
  <c r="E3157" i="2"/>
  <c r="E3158" i="2"/>
  <c r="E3159" i="2"/>
  <c r="E3160" i="2"/>
  <c r="E3161" i="2"/>
  <c r="E3162" i="2"/>
  <c r="E3163" i="2"/>
  <c r="E3164" i="2"/>
  <c r="E3165" i="2"/>
  <c r="E3166" i="2"/>
  <c r="E3167" i="2"/>
  <c r="E3168" i="2"/>
  <c r="E3169" i="2"/>
  <c r="E3170" i="2"/>
  <c r="E3171" i="2"/>
  <c r="E3172" i="2"/>
  <c r="E3173" i="2"/>
  <c r="E3174" i="2"/>
  <c r="E3175" i="2"/>
  <c r="E3176" i="2"/>
  <c r="E3177" i="2"/>
  <c r="E3178" i="2"/>
  <c r="E3179" i="2"/>
  <c r="E3180" i="2"/>
  <c r="E3181" i="2"/>
  <c r="E3182" i="2"/>
  <c r="E3183" i="2"/>
  <c r="E3184" i="2"/>
  <c r="E3185" i="2"/>
  <c r="E3186" i="2"/>
  <c r="E3187" i="2"/>
  <c r="E3188" i="2"/>
  <c r="E3189" i="2"/>
  <c r="E3190" i="2"/>
  <c r="E3191" i="2"/>
  <c r="E3192" i="2"/>
  <c r="E3193" i="2"/>
  <c r="E3194" i="2"/>
  <c r="E3195" i="2"/>
  <c r="E3196" i="2"/>
  <c r="E3197" i="2"/>
  <c r="E3198" i="2"/>
  <c r="E3199" i="2"/>
  <c r="E3200" i="2"/>
  <c r="E3201" i="2"/>
  <c r="E3202" i="2"/>
  <c r="E3203" i="2"/>
  <c r="E3204" i="2"/>
  <c r="E3205" i="2"/>
  <c r="E3206" i="2"/>
  <c r="E3207" i="2"/>
  <c r="E3208" i="2"/>
  <c r="E3209" i="2"/>
  <c r="E3210" i="2"/>
  <c r="E3211" i="2"/>
  <c r="E3212" i="2"/>
  <c r="E3213" i="2"/>
  <c r="E3214" i="2"/>
  <c r="E3215" i="2"/>
  <c r="E3216" i="2"/>
  <c r="E3217" i="2"/>
  <c r="E3218" i="2"/>
  <c r="E3219" i="2"/>
  <c r="E3220" i="2"/>
  <c r="E3221" i="2"/>
  <c r="E3222" i="2"/>
  <c r="E3223" i="2"/>
  <c r="E3224" i="2"/>
  <c r="E3225" i="2"/>
  <c r="E3226" i="2"/>
  <c r="E3227" i="2"/>
  <c r="E3228" i="2"/>
  <c r="E3229" i="2"/>
  <c r="E3230" i="2"/>
  <c r="E3231" i="2"/>
  <c r="E3232" i="2"/>
  <c r="E3233" i="2"/>
  <c r="E3234" i="2"/>
  <c r="E3235" i="2"/>
  <c r="E3236" i="2"/>
  <c r="E3237" i="2"/>
  <c r="E3238" i="2"/>
  <c r="E3239" i="2"/>
  <c r="E3240" i="2"/>
  <c r="E3241" i="2"/>
  <c r="E3242" i="2"/>
  <c r="E3243" i="2"/>
  <c r="E3244" i="2"/>
  <c r="E3245" i="2"/>
  <c r="E3246" i="2"/>
  <c r="E3247" i="2"/>
  <c r="E3248" i="2"/>
  <c r="E3249" i="2"/>
  <c r="E3250" i="2"/>
  <c r="E3251" i="2"/>
  <c r="E3252" i="2"/>
  <c r="E3253" i="2"/>
  <c r="E3254" i="2"/>
  <c r="E3255" i="2"/>
  <c r="E3256" i="2"/>
  <c r="E3257" i="2"/>
  <c r="E3258" i="2"/>
  <c r="E3259" i="2"/>
  <c r="E3260" i="2"/>
  <c r="E3261" i="2"/>
  <c r="E3262" i="2"/>
  <c r="E3263" i="2"/>
  <c r="E3264" i="2"/>
  <c r="E3265" i="2"/>
  <c r="E3266" i="2"/>
  <c r="E3267" i="2"/>
  <c r="E3268" i="2"/>
  <c r="E3269" i="2"/>
  <c r="E3270" i="2"/>
  <c r="E3271" i="2"/>
  <c r="E3272" i="2"/>
  <c r="E3273" i="2"/>
  <c r="E3274" i="2"/>
  <c r="E3275" i="2"/>
  <c r="E3276" i="2"/>
  <c r="E3277" i="2"/>
  <c r="E3278" i="2"/>
  <c r="E3279" i="2"/>
  <c r="E3280" i="2"/>
  <c r="E3281" i="2"/>
  <c r="E3282" i="2"/>
  <c r="E3283" i="2"/>
  <c r="E3284" i="2"/>
  <c r="E3285" i="2"/>
  <c r="E3286" i="2"/>
  <c r="E3287" i="2"/>
  <c r="E3288" i="2"/>
  <c r="E3289" i="2"/>
  <c r="E3290" i="2"/>
  <c r="E3291" i="2"/>
  <c r="E3292" i="2"/>
  <c r="E3293" i="2"/>
  <c r="E3294" i="2"/>
  <c r="E3295" i="2"/>
  <c r="E3296" i="2"/>
  <c r="E3297" i="2"/>
  <c r="E3298" i="2"/>
  <c r="E3299" i="2"/>
  <c r="E3300" i="2"/>
  <c r="E3301" i="2"/>
  <c r="E3302" i="2"/>
  <c r="E3303" i="2"/>
  <c r="E3304" i="2"/>
  <c r="E3305" i="2"/>
  <c r="E3306" i="2"/>
  <c r="E3307" i="2"/>
  <c r="E3308" i="2"/>
  <c r="E3309" i="2"/>
  <c r="E3310" i="2"/>
  <c r="E3311" i="2"/>
  <c r="E3312" i="2"/>
  <c r="E3313" i="2"/>
  <c r="E3314" i="2"/>
  <c r="E3315" i="2"/>
  <c r="E3316" i="2"/>
  <c r="E3317" i="2"/>
  <c r="E3318" i="2"/>
  <c r="E3319" i="2"/>
  <c r="E3320" i="2"/>
  <c r="E3321" i="2"/>
  <c r="E3322" i="2"/>
  <c r="E3323" i="2"/>
  <c r="E3324" i="2"/>
  <c r="E3325" i="2"/>
  <c r="E3326" i="2"/>
  <c r="E3327" i="2"/>
  <c r="E3328" i="2"/>
  <c r="E3329" i="2"/>
  <c r="E3330" i="2"/>
  <c r="E3331" i="2"/>
  <c r="E3332" i="2"/>
  <c r="E3333" i="2"/>
  <c r="E3334" i="2"/>
  <c r="E3335" i="2"/>
  <c r="E3336" i="2"/>
  <c r="E3337" i="2"/>
  <c r="E3338" i="2"/>
  <c r="E3339" i="2"/>
  <c r="E3340" i="2"/>
  <c r="E3341" i="2"/>
  <c r="E3342" i="2"/>
  <c r="E3343" i="2"/>
  <c r="E3344" i="2"/>
  <c r="E3345" i="2"/>
  <c r="E3346" i="2"/>
  <c r="E3347" i="2"/>
  <c r="E3348" i="2"/>
  <c r="E3349" i="2"/>
  <c r="E3350" i="2"/>
  <c r="E3351" i="2"/>
  <c r="E3352" i="2"/>
  <c r="E3353" i="2"/>
  <c r="E3354" i="2"/>
  <c r="E3355" i="2"/>
  <c r="E3356" i="2"/>
  <c r="E3357" i="2"/>
  <c r="E3358" i="2"/>
  <c r="E3359" i="2"/>
  <c r="E3360" i="2"/>
  <c r="E3361" i="2"/>
  <c r="E3362" i="2"/>
  <c r="E3363" i="2"/>
  <c r="E3364" i="2"/>
  <c r="E3365" i="2"/>
  <c r="E3366" i="2"/>
  <c r="E3367" i="2"/>
  <c r="E3368" i="2"/>
  <c r="E3369" i="2"/>
  <c r="E3370" i="2"/>
  <c r="E3371" i="2"/>
  <c r="E3372" i="2"/>
  <c r="E3373" i="2"/>
  <c r="E3374" i="2"/>
  <c r="E3375" i="2"/>
  <c r="E3376" i="2"/>
  <c r="E3377" i="2"/>
  <c r="E3378" i="2"/>
  <c r="E3379" i="2"/>
  <c r="E3380" i="2"/>
  <c r="E3381" i="2"/>
  <c r="E3382" i="2"/>
  <c r="E3383" i="2"/>
  <c r="E3384" i="2"/>
  <c r="E3385" i="2"/>
  <c r="E3386" i="2"/>
  <c r="E3387" i="2"/>
  <c r="E3388" i="2"/>
  <c r="E3389" i="2"/>
  <c r="E3390" i="2"/>
  <c r="E3391" i="2"/>
  <c r="E3392" i="2"/>
  <c r="E3393" i="2"/>
  <c r="E3394" i="2"/>
  <c r="E3395" i="2"/>
  <c r="E3396" i="2"/>
  <c r="E3397" i="2"/>
  <c r="E3398" i="2"/>
  <c r="E3399" i="2"/>
  <c r="E3400" i="2"/>
  <c r="E3401" i="2"/>
  <c r="E3402" i="2"/>
  <c r="E3403" i="2"/>
  <c r="E3404" i="2"/>
  <c r="E3405" i="2"/>
  <c r="E3406" i="2"/>
  <c r="E3407" i="2"/>
  <c r="E3408" i="2"/>
  <c r="E3409" i="2"/>
  <c r="E3410" i="2"/>
  <c r="E3411" i="2"/>
  <c r="E3412" i="2"/>
  <c r="E3413" i="2"/>
  <c r="E3414" i="2"/>
  <c r="E3415" i="2"/>
  <c r="E3416" i="2"/>
  <c r="E3417" i="2"/>
  <c r="E3418" i="2"/>
  <c r="E3419" i="2"/>
  <c r="E3420" i="2"/>
  <c r="E3421" i="2"/>
  <c r="E3422" i="2"/>
  <c r="E3423" i="2"/>
  <c r="E3424" i="2"/>
  <c r="E3425" i="2"/>
  <c r="E3426" i="2"/>
  <c r="E3427" i="2"/>
  <c r="E3428" i="2"/>
  <c r="E3429" i="2"/>
  <c r="E3430" i="2"/>
  <c r="E3431" i="2"/>
  <c r="E3432" i="2"/>
  <c r="E3433" i="2"/>
  <c r="E3434" i="2"/>
  <c r="E3435" i="2"/>
  <c r="E3436" i="2"/>
  <c r="E3437" i="2"/>
  <c r="E3438" i="2"/>
  <c r="E3439" i="2"/>
  <c r="E3440" i="2"/>
  <c r="E3441" i="2"/>
  <c r="E3442" i="2"/>
  <c r="E3443" i="2"/>
  <c r="E3444" i="2"/>
  <c r="E3445" i="2"/>
  <c r="E3446" i="2"/>
  <c r="E3447" i="2"/>
  <c r="E3448" i="2"/>
  <c r="E3449" i="2"/>
  <c r="E3450" i="2"/>
  <c r="E3451" i="2"/>
  <c r="E3452" i="2"/>
  <c r="E3453" i="2"/>
  <c r="E3454" i="2"/>
  <c r="E3455" i="2"/>
  <c r="E3456" i="2"/>
  <c r="E3457" i="2"/>
  <c r="E3458" i="2"/>
  <c r="E3459" i="2"/>
  <c r="E3460" i="2"/>
  <c r="E3461" i="2"/>
  <c r="E3462" i="2"/>
  <c r="E3463" i="2"/>
  <c r="E3464" i="2"/>
  <c r="E3465" i="2"/>
  <c r="E3466" i="2"/>
  <c r="E3467" i="2"/>
  <c r="E3468" i="2"/>
  <c r="E3469" i="2"/>
  <c r="E3470" i="2"/>
  <c r="E3471" i="2"/>
  <c r="E3472" i="2"/>
  <c r="E3473" i="2"/>
  <c r="E3474" i="2"/>
  <c r="E3475" i="2"/>
  <c r="E3476" i="2"/>
  <c r="E3477" i="2"/>
  <c r="E3478" i="2"/>
  <c r="E3479" i="2"/>
  <c r="E3480" i="2"/>
  <c r="E3481" i="2"/>
  <c r="E3482" i="2"/>
  <c r="E3483" i="2"/>
  <c r="E3484" i="2"/>
  <c r="E3485" i="2"/>
  <c r="E3486" i="2"/>
  <c r="E3487" i="2"/>
  <c r="E3488" i="2"/>
  <c r="E3489" i="2"/>
  <c r="E3490" i="2"/>
  <c r="E3491" i="2"/>
  <c r="E3492" i="2"/>
  <c r="E3493" i="2"/>
  <c r="E3494" i="2"/>
  <c r="E3495" i="2"/>
  <c r="E3496" i="2"/>
  <c r="E3497" i="2"/>
  <c r="E3498" i="2"/>
  <c r="E3499" i="2"/>
  <c r="E3500" i="2"/>
  <c r="E3501" i="2"/>
  <c r="E3502" i="2"/>
  <c r="E3503" i="2"/>
  <c r="E3504" i="2"/>
  <c r="E3505" i="2"/>
  <c r="E3506" i="2"/>
  <c r="E3507" i="2"/>
  <c r="E3508" i="2"/>
  <c r="E3509" i="2"/>
  <c r="E3510" i="2"/>
  <c r="E3511" i="2"/>
  <c r="E3512" i="2"/>
  <c r="E3513" i="2"/>
  <c r="E3514" i="2"/>
  <c r="E3515" i="2"/>
  <c r="E3516" i="2"/>
  <c r="E3517" i="2"/>
  <c r="E3518" i="2"/>
  <c r="E3519" i="2"/>
  <c r="E3520" i="2"/>
  <c r="E3521" i="2"/>
  <c r="E3522" i="2"/>
  <c r="E3523" i="2"/>
  <c r="E3524" i="2"/>
  <c r="E3525" i="2"/>
  <c r="E3526" i="2"/>
  <c r="E3527" i="2"/>
  <c r="E3528" i="2"/>
  <c r="E3529" i="2"/>
  <c r="E3530" i="2"/>
  <c r="E3531" i="2"/>
  <c r="E3532" i="2"/>
  <c r="E3533" i="2"/>
  <c r="E3534" i="2"/>
  <c r="E3535" i="2"/>
  <c r="E3536" i="2"/>
  <c r="E3537" i="2"/>
  <c r="E3538" i="2"/>
  <c r="E3539" i="2"/>
  <c r="E3540" i="2"/>
  <c r="E3541" i="2"/>
  <c r="E3542" i="2"/>
  <c r="E3543" i="2"/>
  <c r="E3544" i="2"/>
  <c r="E3545" i="2"/>
  <c r="E3546" i="2"/>
  <c r="E3547" i="2"/>
  <c r="E3548" i="2"/>
  <c r="E3549" i="2"/>
  <c r="E3550" i="2"/>
  <c r="E3551" i="2"/>
  <c r="E3552" i="2"/>
  <c r="E3553" i="2"/>
  <c r="E3554" i="2"/>
  <c r="E3555" i="2"/>
  <c r="E3556" i="2"/>
  <c r="E3557" i="2"/>
  <c r="E3558" i="2"/>
  <c r="E3559" i="2"/>
  <c r="E3560" i="2"/>
  <c r="E3561" i="2"/>
  <c r="E3562" i="2"/>
  <c r="E3563" i="2"/>
  <c r="E3564" i="2"/>
  <c r="E3565" i="2"/>
  <c r="E3566" i="2"/>
  <c r="E3567" i="2"/>
  <c r="E3568" i="2"/>
  <c r="E3569" i="2"/>
  <c r="E3570" i="2"/>
  <c r="E3571" i="2"/>
  <c r="E3572" i="2"/>
  <c r="E3573" i="2"/>
  <c r="E3574" i="2"/>
  <c r="E3575" i="2"/>
  <c r="E3576" i="2"/>
  <c r="E3577" i="2"/>
  <c r="E3578" i="2"/>
  <c r="E3579" i="2"/>
  <c r="E3580" i="2"/>
  <c r="E3581" i="2"/>
  <c r="E3582" i="2"/>
  <c r="E3583" i="2"/>
  <c r="E3584" i="2"/>
  <c r="E3585" i="2"/>
  <c r="E3586" i="2"/>
  <c r="E3587" i="2"/>
  <c r="E3588" i="2"/>
  <c r="E3589" i="2"/>
  <c r="E3590" i="2"/>
  <c r="E3591" i="2"/>
  <c r="E3592" i="2"/>
  <c r="E3593" i="2"/>
  <c r="E3594" i="2"/>
  <c r="E3595" i="2"/>
  <c r="E3596" i="2"/>
  <c r="E3597" i="2"/>
  <c r="E3598" i="2"/>
  <c r="E3599" i="2"/>
  <c r="E3600" i="2"/>
  <c r="E3601" i="2"/>
  <c r="E3602" i="2"/>
  <c r="E3603" i="2"/>
  <c r="E3604" i="2"/>
  <c r="E3605" i="2"/>
  <c r="E3606" i="2"/>
  <c r="E3607" i="2"/>
  <c r="E3608" i="2"/>
  <c r="E3609" i="2"/>
  <c r="E3610" i="2"/>
  <c r="E3611" i="2"/>
  <c r="E3612" i="2"/>
  <c r="E3613" i="2"/>
  <c r="E3614" i="2"/>
  <c r="E3615" i="2"/>
  <c r="E3616" i="2"/>
  <c r="E3617" i="2"/>
  <c r="E3618" i="2"/>
  <c r="E3619" i="2"/>
  <c r="E3620" i="2"/>
  <c r="E3621" i="2"/>
  <c r="E3622" i="2"/>
  <c r="E3623" i="2"/>
  <c r="E3624" i="2"/>
  <c r="E3625" i="2"/>
  <c r="E3626" i="2"/>
  <c r="E3627" i="2"/>
  <c r="E3628" i="2"/>
  <c r="E3629" i="2"/>
  <c r="E3630" i="2"/>
  <c r="E3631" i="2"/>
  <c r="E3632" i="2"/>
  <c r="E3633" i="2"/>
  <c r="E3634" i="2"/>
  <c r="E3635" i="2"/>
  <c r="E3636" i="2"/>
  <c r="E3637" i="2"/>
  <c r="E3638" i="2"/>
  <c r="E3639" i="2"/>
  <c r="E3640" i="2"/>
  <c r="E3641" i="2"/>
  <c r="E3642" i="2"/>
  <c r="E3643" i="2"/>
  <c r="E3644" i="2"/>
  <c r="E3645" i="2"/>
  <c r="E3646" i="2"/>
  <c r="E3647" i="2"/>
  <c r="E3648" i="2"/>
  <c r="E3649" i="2"/>
  <c r="E3650" i="2"/>
  <c r="E3651" i="2"/>
  <c r="E3652" i="2"/>
  <c r="E3653" i="2"/>
  <c r="E3654" i="2"/>
  <c r="E3655" i="2"/>
  <c r="E3656" i="2"/>
  <c r="E3657" i="2"/>
  <c r="E3658" i="2"/>
  <c r="E3659" i="2"/>
  <c r="E3660" i="2"/>
  <c r="E3661"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I456" i="2" s="1"/>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1690" i="2"/>
  <c r="G1691" i="2"/>
  <c r="G1692" i="2"/>
  <c r="G1693" i="2"/>
  <c r="G1694" i="2"/>
  <c r="G1695" i="2"/>
  <c r="G1696" i="2"/>
  <c r="G1697" i="2"/>
  <c r="G1698" i="2"/>
  <c r="G1699" i="2"/>
  <c r="G1700" i="2"/>
  <c r="G1701" i="2"/>
  <c r="G1702" i="2"/>
  <c r="G1703" i="2"/>
  <c r="G1704" i="2"/>
  <c r="G1705" i="2"/>
  <c r="G1706" i="2"/>
  <c r="G1707" i="2"/>
  <c r="G1708" i="2"/>
  <c r="G1709" i="2"/>
  <c r="G1710" i="2"/>
  <c r="G1711" i="2"/>
  <c r="G1712" i="2"/>
  <c r="G1713" i="2"/>
  <c r="G1714" i="2"/>
  <c r="G1715" i="2"/>
  <c r="G1716" i="2"/>
  <c r="G1717" i="2"/>
  <c r="G1718" i="2"/>
  <c r="G1719" i="2"/>
  <c r="G1720" i="2"/>
  <c r="G1721" i="2"/>
  <c r="G1722" i="2"/>
  <c r="G1723" i="2"/>
  <c r="G1724" i="2"/>
  <c r="G1725" i="2"/>
  <c r="G1726" i="2"/>
  <c r="G1727" i="2"/>
  <c r="G1728" i="2"/>
  <c r="G1729" i="2"/>
  <c r="G1730" i="2"/>
  <c r="G1731" i="2"/>
  <c r="G1732" i="2"/>
  <c r="G1733" i="2"/>
  <c r="G1734" i="2"/>
  <c r="G1735" i="2"/>
  <c r="G1736" i="2"/>
  <c r="G1737" i="2"/>
  <c r="G1738" i="2"/>
  <c r="G1739" i="2"/>
  <c r="G1740" i="2"/>
  <c r="G1741" i="2"/>
  <c r="G1742" i="2"/>
  <c r="G1743" i="2"/>
  <c r="G1744" i="2"/>
  <c r="G1745" i="2"/>
  <c r="G1746" i="2"/>
  <c r="G1747" i="2"/>
  <c r="G1748" i="2"/>
  <c r="G1749" i="2"/>
  <c r="G1750" i="2"/>
  <c r="G1751" i="2"/>
  <c r="G1752" i="2"/>
  <c r="G1753" i="2"/>
  <c r="G1754" i="2"/>
  <c r="G1755" i="2"/>
  <c r="G1756" i="2"/>
  <c r="G1757" i="2"/>
  <c r="G1758" i="2"/>
  <c r="G1759" i="2"/>
  <c r="G1760" i="2"/>
  <c r="G1761" i="2"/>
  <c r="G1762" i="2"/>
  <c r="G1763" i="2"/>
  <c r="G1764" i="2"/>
  <c r="G1765" i="2"/>
  <c r="G1766" i="2"/>
  <c r="G1767" i="2"/>
  <c r="G1768" i="2"/>
  <c r="G1769" i="2"/>
  <c r="G1770" i="2"/>
  <c r="G1771" i="2"/>
  <c r="G1772" i="2"/>
  <c r="G1773" i="2"/>
  <c r="G1774" i="2"/>
  <c r="G1775" i="2"/>
  <c r="G1776" i="2"/>
  <c r="G1777" i="2"/>
  <c r="G1778" i="2"/>
  <c r="G1779" i="2"/>
  <c r="G1780" i="2"/>
  <c r="G1781" i="2"/>
  <c r="G1782" i="2"/>
  <c r="G1783" i="2"/>
  <c r="G1784" i="2"/>
  <c r="G1785" i="2"/>
  <c r="G1786" i="2"/>
  <c r="G1787" i="2"/>
  <c r="G1788" i="2"/>
  <c r="G1789" i="2"/>
  <c r="G1790" i="2"/>
  <c r="G1791" i="2"/>
  <c r="G1792" i="2"/>
  <c r="G1793" i="2"/>
  <c r="G1794" i="2"/>
  <c r="G1795" i="2"/>
  <c r="G1796" i="2"/>
  <c r="G1797" i="2"/>
  <c r="G1798" i="2"/>
  <c r="G1799" i="2"/>
  <c r="G1800" i="2"/>
  <c r="G1801" i="2"/>
  <c r="G1802" i="2"/>
  <c r="G1803" i="2"/>
  <c r="G1804" i="2"/>
  <c r="G1805" i="2"/>
  <c r="G1806" i="2"/>
  <c r="G1807" i="2"/>
  <c r="G1808" i="2"/>
  <c r="G1809" i="2"/>
  <c r="G1810" i="2"/>
  <c r="G1811" i="2"/>
  <c r="G1812" i="2"/>
  <c r="G1813" i="2"/>
  <c r="G1814" i="2"/>
  <c r="G1815" i="2"/>
  <c r="G1816" i="2"/>
  <c r="G1817" i="2"/>
  <c r="G1818" i="2"/>
  <c r="G1819" i="2"/>
  <c r="G1820" i="2"/>
  <c r="G1821" i="2"/>
  <c r="G1822" i="2"/>
  <c r="G1823" i="2"/>
  <c r="G1824" i="2"/>
  <c r="G1825" i="2"/>
  <c r="G1826" i="2"/>
  <c r="G1827" i="2"/>
  <c r="G1828" i="2"/>
  <c r="G1829" i="2"/>
  <c r="G1830" i="2"/>
  <c r="G1831" i="2"/>
  <c r="G1832" i="2"/>
  <c r="G1833" i="2"/>
  <c r="G1834" i="2"/>
  <c r="G1835" i="2"/>
  <c r="G1836" i="2"/>
  <c r="G1837" i="2"/>
  <c r="G1838" i="2"/>
  <c r="G1839" i="2"/>
  <c r="G1840" i="2"/>
  <c r="G1841" i="2"/>
  <c r="G1842" i="2"/>
  <c r="G1843" i="2"/>
  <c r="G1844" i="2"/>
  <c r="G1845" i="2"/>
  <c r="G1846" i="2"/>
  <c r="G1847" i="2"/>
  <c r="G1848" i="2"/>
  <c r="G1849" i="2"/>
  <c r="G1850" i="2"/>
  <c r="G1851" i="2"/>
  <c r="G1852" i="2"/>
  <c r="G1853" i="2"/>
  <c r="G1854" i="2"/>
  <c r="G1855" i="2"/>
  <c r="G1856" i="2"/>
  <c r="G1857" i="2"/>
  <c r="G1858" i="2"/>
  <c r="G1859" i="2"/>
  <c r="G1860" i="2"/>
  <c r="G1861" i="2"/>
  <c r="G1862" i="2"/>
  <c r="G1863" i="2"/>
  <c r="G1864" i="2"/>
  <c r="G1865" i="2"/>
  <c r="G1866" i="2"/>
  <c r="G1867" i="2"/>
  <c r="G1868" i="2"/>
  <c r="G1869" i="2"/>
  <c r="G1870" i="2"/>
  <c r="G1871" i="2"/>
  <c r="G1872" i="2"/>
  <c r="G1873" i="2"/>
  <c r="G1874" i="2"/>
  <c r="G1875" i="2"/>
  <c r="G1876" i="2"/>
  <c r="G1877" i="2"/>
  <c r="G1878" i="2"/>
  <c r="G1879" i="2"/>
  <c r="G1880" i="2"/>
  <c r="G1881" i="2"/>
  <c r="G1882" i="2"/>
  <c r="G1883" i="2"/>
  <c r="G1884" i="2"/>
  <c r="G1885" i="2"/>
  <c r="G1886" i="2"/>
  <c r="G1887" i="2"/>
  <c r="G1888" i="2"/>
  <c r="G1889" i="2"/>
  <c r="G1890" i="2"/>
  <c r="G1891" i="2"/>
  <c r="G1892" i="2"/>
  <c r="G1893" i="2"/>
  <c r="G1894" i="2"/>
  <c r="G1895" i="2"/>
  <c r="G1896" i="2"/>
  <c r="G1897" i="2"/>
  <c r="G1898" i="2"/>
  <c r="G1899" i="2"/>
  <c r="G1900" i="2"/>
  <c r="G1901" i="2"/>
  <c r="G1902" i="2"/>
  <c r="G1903" i="2"/>
  <c r="G1904" i="2"/>
  <c r="G1905" i="2"/>
  <c r="G1906" i="2"/>
  <c r="G1907" i="2"/>
  <c r="G1908" i="2"/>
  <c r="G1909" i="2"/>
  <c r="G1910" i="2"/>
  <c r="G1911" i="2"/>
  <c r="G1912" i="2"/>
  <c r="G1913" i="2"/>
  <c r="G1914" i="2"/>
  <c r="G1915" i="2"/>
  <c r="G1916" i="2"/>
  <c r="G1917" i="2"/>
  <c r="G1918" i="2"/>
  <c r="G1919" i="2"/>
  <c r="G1920" i="2"/>
  <c r="G1921" i="2"/>
  <c r="G1922" i="2"/>
  <c r="G1923" i="2"/>
  <c r="G1924" i="2"/>
  <c r="G1925" i="2"/>
  <c r="G1926" i="2"/>
  <c r="G1927" i="2"/>
  <c r="G1928" i="2"/>
  <c r="G1929" i="2"/>
  <c r="G1930" i="2"/>
  <c r="G1931" i="2"/>
  <c r="G1932" i="2"/>
  <c r="G1933" i="2"/>
  <c r="G1934" i="2"/>
  <c r="G1935" i="2"/>
  <c r="G1936" i="2"/>
  <c r="G1937" i="2"/>
  <c r="G1938" i="2"/>
  <c r="G1939" i="2"/>
  <c r="G1940" i="2"/>
  <c r="G1941" i="2"/>
  <c r="G1942" i="2"/>
  <c r="G1943" i="2"/>
  <c r="G1944" i="2"/>
  <c r="G1945" i="2"/>
  <c r="G1946" i="2"/>
  <c r="G1947" i="2"/>
  <c r="G1948" i="2"/>
  <c r="G1949" i="2"/>
  <c r="G1950" i="2"/>
  <c r="G1951" i="2"/>
  <c r="G1952" i="2"/>
  <c r="G1953" i="2"/>
  <c r="G1954" i="2"/>
  <c r="G1955" i="2"/>
  <c r="G1956" i="2"/>
  <c r="G1957" i="2"/>
  <c r="G1958" i="2"/>
  <c r="G1959" i="2"/>
  <c r="G1960" i="2"/>
  <c r="G1961" i="2"/>
  <c r="G1962" i="2"/>
  <c r="G1963" i="2"/>
  <c r="G1964" i="2"/>
  <c r="G1965" i="2"/>
  <c r="G1966" i="2"/>
  <c r="G1967" i="2"/>
  <c r="G1968" i="2"/>
  <c r="G1969" i="2"/>
  <c r="G1970" i="2"/>
  <c r="G1971" i="2"/>
  <c r="G1972" i="2"/>
  <c r="G1973" i="2"/>
  <c r="G1974" i="2"/>
  <c r="G1975" i="2"/>
  <c r="G1976" i="2"/>
  <c r="G1977" i="2"/>
  <c r="G1978" i="2"/>
  <c r="G1979" i="2"/>
  <c r="G1980" i="2"/>
  <c r="G1981" i="2"/>
  <c r="G1982" i="2"/>
  <c r="G1983" i="2"/>
  <c r="G1984" i="2"/>
  <c r="G1985" i="2"/>
  <c r="G1986" i="2"/>
  <c r="G1987" i="2"/>
  <c r="G1988" i="2"/>
  <c r="G1989" i="2"/>
  <c r="G1990" i="2"/>
  <c r="G1991" i="2"/>
  <c r="G1992" i="2"/>
  <c r="G1993" i="2"/>
  <c r="G1994" i="2"/>
  <c r="G1995" i="2"/>
  <c r="G1996" i="2"/>
  <c r="G1997" i="2"/>
  <c r="G1998" i="2"/>
  <c r="G1999" i="2"/>
  <c r="G2000" i="2"/>
  <c r="G2001" i="2"/>
  <c r="G2002" i="2"/>
  <c r="G2003" i="2"/>
  <c r="G2004" i="2"/>
  <c r="G2005" i="2"/>
  <c r="G2006" i="2"/>
  <c r="G2007" i="2"/>
  <c r="G2008" i="2"/>
  <c r="G2009" i="2"/>
  <c r="G2010" i="2"/>
  <c r="G2011" i="2"/>
  <c r="G2012" i="2"/>
  <c r="G2013" i="2"/>
  <c r="G2014" i="2"/>
  <c r="G2015" i="2"/>
  <c r="G2016" i="2"/>
  <c r="G2017" i="2"/>
  <c r="G2018" i="2"/>
  <c r="G2019" i="2"/>
  <c r="G2020" i="2"/>
  <c r="G2021" i="2"/>
  <c r="G2022" i="2"/>
  <c r="G2023" i="2"/>
  <c r="G2024" i="2"/>
  <c r="G2025" i="2"/>
  <c r="G2026" i="2"/>
  <c r="G2027" i="2"/>
  <c r="G2028" i="2"/>
  <c r="G2029" i="2"/>
  <c r="G2030" i="2"/>
  <c r="G2031" i="2"/>
  <c r="G2032" i="2"/>
  <c r="G2033" i="2"/>
  <c r="G2034" i="2"/>
  <c r="G2035" i="2"/>
  <c r="G2036" i="2"/>
  <c r="G2037" i="2"/>
  <c r="G2038" i="2"/>
  <c r="G2039" i="2"/>
  <c r="G2040" i="2"/>
  <c r="G2041" i="2"/>
  <c r="G2042" i="2"/>
  <c r="G2043" i="2"/>
  <c r="G2044" i="2"/>
  <c r="G2045" i="2"/>
  <c r="G2046" i="2"/>
  <c r="G2047" i="2"/>
  <c r="G2048" i="2"/>
  <c r="G2049" i="2"/>
  <c r="G2050" i="2"/>
  <c r="G2051" i="2"/>
  <c r="G2052" i="2"/>
  <c r="G2053" i="2"/>
  <c r="G2054" i="2"/>
  <c r="G2055" i="2"/>
  <c r="G2056" i="2"/>
  <c r="G2057" i="2"/>
  <c r="G2058" i="2"/>
  <c r="G2059" i="2"/>
  <c r="G2060" i="2"/>
  <c r="G2061" i="2"/>
  <c r="G2062" i="2"/>
  <c r="G2063" i="2"/>
  <c r="G2064" i="2"/>
  <c r="G2065" i="2"/>
  <c r="G2066" i="2"/>
  <c r="G2067" i="2"/>
  <c r="G2068" i="2"/>
  <c r="G2069" i="2"/>
  <c r="G2070" i="2"/>
  <c r="G2071" i="2"/>
  <c r="G2072" i="2"/>
  <c r="G2073" i="2"/>
  <c r="G2074" i="2"/>
  <c r="G2075" i="2"/>
  <c r="G2076" i="2"/>
  <c r="G2077" i="2"/>
  <c r="G2078" i="2"/>
  <c r="G2079" i="2"/>
  <c r="G2080" i="2"/>
  <c r="G2081" i="2"/>
  <c r="G2082" i="2"/>
  <c r="G2083" i="2"/>
  <c r="G2084" i="2"/>
  <c r="G2085" i="2"/>
  <c r="G2086" i="2"/>
  <c r="G2087" i="2"/>
  <c r="G2088" i="2"/>
  <c r="G2089" i="2"/>
  <c r="G2090" i="2"/>
  <c r="G2091" i="2"/>
  <c r="G2092" i="2"/>
  <c r="G2093" i="2"/>
  <c r="G2094" i="2"/>
  <c r="G2095" i="2"/>
  <c r="G2096" i="2"/>
  <c r="G2097" i="2"/>
  <c r="G2098" i="2"/>
  <c r="G2099" i="2"/>
  <c r="G2100" i="2"/>
  <c r="G2101" i="2"/>
  <c r="G2102" i="2"/>
  <c r="G2103" i="2"/>
  <c r="G2104" i="2"/>
  <c r="G2105" i="2"/>
  <c r="G2106" i="2"/>
  <c r="G2107" i="2"/>
  <c r="G2108" i="2"/>
  <c r="G2109" i="2"/>
  <c r="G2110" i="2"/>
  <c r="G2111" i="2"/>
  <c r="G2112" i="2"/>
  <c r="G2113" i="2"/>
  <c r="G2114" i="2"/>
  <c r="G2115" i="2"/>
  <c r="G2116" i="2"/>
  <c r="G2117" i="2"/>
  <c r="G2118" i="2"/>
  <c r="G2119" i="2"/>
  <c r="G2120" i="2"/>
  <c r="G2121" i="2"/>
  <c r="G2122" i="2"/>
  <c r="G2123" i="2"/>
  <c r="G2124" i="2"/>
  <c r="G2125" i="2"/>
  <c r="G2126" i="2"/>
  <c r="G2127" i="2"/>
  <c r="G2128" i="2"/>
  <c r="G2129" i="2"/>
  <c r="G2130" i="2"/>
  <c r="G2131" i="2"/>
  <c r="G2132" i="2"/>
  <c r="G2133" i="2"/>
  <c r="G2134" i="2"/>
  <c r="G2135" i="2"/>
  <c r="G2136" i="2"/>
  <c r="G2137" i="2"/>
  <c r="G2138" i="2"/>
  <c r="G2139" i="2"/>
  <c r="G2140" i="2"/>
  <c r="G2141" i="2"/>
  <c r="G2142" i="2"/>
  <c r="G2143" i="2"/>
  <c r="G2144" i="2"/>
  <c r="G2145" i="2"/>
  <c r="G2146" i="2"/>
  <c r="G2147" i="2"/>
  <c r="G2148" i="2"/>
  <c r="G2149" i="2"/>
  <c r="G2150" i="2"/>
  <c r="G2151" i="2"/>
  <c r="G2152" i="2"/>
  <c r="G2153" i="2"/>
  <c r="G2154" i="2"/>
  <c r="G2155" i="2"/>
  <c r="G2156" i="2"/>
  <c r="G2157" i="2"/>
  <c r="G2158" i="2"/>
  <c r="G2159" i="2"/>
  <c r="G2160" i="2"/>
  <c r="G2161" i="2"/>
  <c r="G2162" i="2"/>
  <c r="G2163" i="2"/>
  <c r="G2164" i="2"/>
  <c r="G2165" i="2"/>
  <c r="G2166" i="2"/>
  <c r="G2167" i="2"/>
  <c r="G2168" i="2"/>
  <c r="G2169" i="2"/>
  <c r="G2170" i="2"/>
  <c r="G2171" i="2"/>
  <c r="G2172" i="2"/>
  <c r="G2173" i="2"/>
  <c r="G2174" i="2"/>
  <c r="G2175" i="2"/>
  <c r="G2176" i="2"/>
  <c r="G2177" i="2"/>
  <c r="G2178" i="2"/>
  <c r="G2179" i="2"/>
  <c r="G2180" i="2"/>
  <c r="G2181" i="2"/>
  <c r="G2182" i="2"/>
  <c r="G2183" i="2"/>
  <c r="G2184" i="2"/>
  <c r="G2185" i="2"/>
  <c r="G2186" i="2"/>
  <c r="G2187" i="2"/>
  <c r="G2188" i="2"/>
  <c r="G2189" i="2"/>
  <c r="G2190" i="2"/>
  <c r="G2191" i="2"/>
  <c r="G2192" i="2"/>
  <c r="G2193" i="2"/>
  <c r="G2194" i="2"/>
  <c r="G2195" i="2"/>
  <c r="G2196" i="2"/>
  <c r="G2197" i="2"/>
  <c r="G2198" i="2"/>
  <c r="G2199" i="2"/>
  <c r="G2200" i="2"/>
  <c r="G2201" i="2"/>
  <c r="G2202" i="2"/>
  <c r="G2203" i="2"/>
  <c r="G2204" i="2"/>
  <c r="G2205" i="2"/>
  <c r="G2206" i="2"/>
  <c r="G2207" i="2"/>
  <c r="G2208" i="2"/>
  <c r="G2209" i="2"/>
  <c r="G2210" i="2"/>
  <c r="G2211" i="2"/>
  <c r="G2212" i="2"/>
  <c r="G2213" i="2"/>
  <c r="G2214" i="2"/>
  <c r="G2215" i="2"/>
  <c r="G2216" i="2"/>
  <c r="G2217" i="2"/>
  <c r="G2218" i="2"/>
  <c r="G2219" i="2"/>
  <c r="G2220" i="2"/>
  <c r="G2221" i="2"/>
  <c r="G2222" i="2"/>
  <c r="G2223" i="2"/>
  <c r="G2224" i="2"/>
  <c r="G2225" i="2"/>
  <c r="G2226" i="2"/>
  <c r="G2227" i="2"/>
  <c r="G2228" i="2"/>
  <c r="G2229" i="2"/>
  <c r="G2230" i="2"/>
  <c r="G2231" i="2"/>
  <c r="G2232" i="2"/>
  <c r="G2233" i="2"/>
  <c r="G2234" i="2"/>
  <c r="G2235" i="2"/>
  <c r="G2236" i="2"/>
  <c r="G2237" i="2"/>
  <c r="G2238" i="2"/>
  <c r="G2239" i="2"/>
  <c r="G2240" i="2"/>
  <c r="G2241" i="2"/>
  <c r="G2242" i="2"/>
  <c r="G2243" i="2"/>
  <c r="G2244" i="2"/>
  <c r="G2245" i="2"/>
  <c r="G2246" i="2"/>
  <c r="G2247" i="2"/>
  <c r="G2248" i="2"/>
  <c r="G2249" i="2"/>
  <c r="G2250" i="2"/>
  <c r="G2251" i="2"/>
  <c r="G2252" i="2"/>
  <c r="G2253" i="2"/>
  <c r="G2254" i="2"/>
  <c r="G2255" i="2"/>
  <c r="G2256" i="2"/>
  <c r="G2257" i="2"/>
  <c r="G2258" i="2"/>
  <c r="G2259" i="2"/>
  <c r="G2260" i="2"/>
  <c r="G2261" i="2"/>
  <c r="G2262" i="2"/>
  <c r="G2263" i="2"/>
  <c r="G2264" i="2"/>
  <c r="G2265" i="2"/>
  <c r="G2266" i="2"/>
  <c r="G2267" i="2"/>
  <c r="G2268" i="2"/>
  <c r="G2269" i="2"/>
  <c r="G2270" i="2"/>
  <c r="G2271" i="2"/>
  <c r="G2272" i="2"/>
  <c r="G2273" i="2"/>
  <c r="G2274" i="2"/>
  <c r="G2275" i="2"/>
  <c r="G2276" i="2"/>
  <c r="G2277" i="2"/>
  <c r="G2278" i="2"/>
  <c r="G2279" i="2"/>
  <c r="G2280" i="2"/>
  <c r="G2281" i="2"/>
  <c r="G2282" i="2"/>
  <c r="G2283" i="2"/>
  <c r="G2284" i="2"/>
  <c r="G2285" i="2"/>
  <c r="G2286" i="2"/>
  <c r="G2287" i="2"/>
  <c r="G2288" i="2"/>
  <c r="G2289" i="2"/>
  <c r="G2290" i="2"/>
  <c r="G2291" i="2"/>
  <c r="G2292" i="2"/>
  <c r="G2293" i="2"/>
  <c r="G2294" i="2"/>
  <c r="G2295" i="2"/>
  <c r="G2296" i="2"/>
  <c r="G2297" i="2"/>
  <c r="G2298" i="2"/>
  <c r="G2299" i="2"/>
  <c r="G2300" i="2"/>
  <c r="G2301" i="2"/>
  <c r="G2302" i="2"/>
  <c r="G2303" i="2"/>
  <c r="G2304" i="2"/>
  <c r="G2305" i="2"/>
  <c r="G2306" i="2"/>
  <c r="G2307" i="2"/>
  <c r="G2308" i="2"/>
  <c r="G2309" i="2"/>
  <c r="G2310" i="2"/>
  <c r="G2311" i="2"/>
  <c r="G2312" i="2"/>
  <c r="G2313" i="2"/>
  <c r="G2314" i="2"/>
  <c r="G2315" i="2"/>
  <c r="G2316" i="2"/>
  <c r="G2317" i="2"/>
  <c r="G2318" i="2"/>
  <c r="G2319" i="2"/>
  <c r="G2320" i="2"/>
  <c r="G2321" i="2"/>
  <c r="G2322" i="2"/>
  <c r="G2323" i="2"/>
  <c r="G2324" i="2"/>
  <c r="G2325" i="2"/>
  <c r="G2326" i="2"/>
  <c r="G2327" i="2"/>
  <c r="G2328" i="2"/>
  <c r="G2329" i="2"/>
  <c r="G2330" i="2"/>
  <c r="G2331" i="2"/>
  <c r="G2332" i="2"/>
  <c r="G2333" i="2"/>
  <c r="G2334" i="2"/>
  <c r="G2335" i="2"/>
  <c r="G2336" i="2"/>
  <c r="G2337" i="2"/>
  <c r="G2338" i="2"/>
  <c r="G2339" i="2"/>
  <c r="G2340" i="2"/>
  <c r="G2341" i="2"/>
  <c r="G2342" i="2"/>
  <c r="G2343" i="2"/>
  <c r="G2344" i="2"/>
  <c r="G2345" i="2"/>
  <c r="G2346" i="2"/>
  <c r="G2347" i="2"/>
  <c r="G2348" i="2"/>
  <c r="G2349" i="2"/>
  <c r="G2350" i="2"/>
  <c r="G2351" i="2"/>
  <c r="G2352" i="2"/>
  <c r="G2353" i="2"/>
  <c r="G2354" i="2"/>
  <c r="G2355" i="2"/>
  <c r="G2356" i="2"/>
  <c r="G2357" i="2"/>
  <c r="G2358" i="2"/>
  <c r="G2359" i="2"/>
  <c r="G2360" i="2"/>
  <c r="G2361" i="2"/>
  <c r="G2362" i="2"/>
  <c r="G2363" i="2"/>
  <c r="G2364" i="2"/>
  <c r="G2365" i="2"/>
  <c r="G2366" i="2"/>
  <c r="G2367" i="2"/>
  <c r="G2368" i="2"/>
  <c r="G2369" i="2"/>
  <c r="G2370" i="2"/>
  <c r="G2371" i="2"/>
  <c r="G2372" i="2"/>
  <c r="G2373" i="2"/>
  <c r="G2374" i="2"/>
  <c r="G2375" i="2"/>
  <c r="G2376" i="2"/>
  <c r="G2377" i="2"/>
  <c r="G2378" i="2"/>
  <c r="G2379" i="2"/>
  <c r="G2380" i="2"/>
  <c r="G2381" i="2"/>
  <c r="G2382" i="2"/>
  <c r="G2383" i="2"/>
  <c r="G2384" i="2"/>
  <c r="G2385" i="2"/>
  <c r="G2386" i="2"/>
  <c r="G2387" i="2"/>
  <c r="G2388" i="2"/>
  <c r="G2389" i="2"/>
  <c r="G2390" i="2"/>
  <c r="G2391" i="2"/>
  <c r="G2392" i="2"/>
  <c r="G2393" i="2"/>
  <c r="G2394" i="2"/>
  <c r="G2395" i="2"/>
  <c r="G2396" i="2"/>
  <c r="G2397" i="2"/>
  <c r="G2398" i="2"/>
  <c r="G2399" i="2"/>
  <c r="G2400" i="2"/>
  <c r="G2401" i="2"/>
  <c r="G2402" i="2"/>
  <c r="G2403" i="2"/>
  <c r="G2404" i="2"/>
  <c r="G2405" i="2"/>
  <c r="G2406" i="2"/>
  <c r="G2407" i="2"/>
  <c r="G2408" i="2"/>
  <c r="G2409" i="2"/>
  <c r="G2410" i="2"/>
  <c r="G2411" i="2"/>
  <c r="G2412" i="2"/>
  <c r="G2413" i="2"/>
  <c r="G2414" i="2"/>
  <c r="G2415" i="2"/>
  <c r="G2416" i="2"/>
  <c r="G2417" i="2"/>
  <c r="G2418" i="2"/>
  <c r="G2419" i="2"/>
  <c r="G2420" i="2"/>
  <c r="G2421" i="2"/>
  <c r="G2422" i="2"/>
  <c r="G2423" i="2"/>
  <c r="G2424" i="2"/>
  <c r="G2425" i="2"/>
  <c r="G2426" i="2"/>
  <c r="G2427" i="2"/>
  <c r="G2428" i="2"/>
  <c r="G2429" i="2"/>
  <c r="G2430" i="2"/>
  <c r="G2431" i="2"/>
  <c r="G2432" i="2"/>
  <c r="G2433" i="2"/>
  <c r="G2434" i="2"/>
  <c r="G2435" i="2"/>
  <c r="G2436" i="2"/>
  <c r="G2437" i="2"/>
  <c r="G2438" i="2"/>
  <c r="G2439" i="2"/>
  <c r="G2440" i="2"/>
  <c r="G2441" i="2"/>
  <c r="G2442" i="2"/>
  <c r="G2443" i="2"/>
  <c r="G2444" i="2"/>
  <c r="G2445" i="2"/>
  <c r="G2446" i="2"/>
  <c r="G2447" i="2"/>
  <c r="G2448" i="2"/>
  <c r="G2449" i="2"/>
  <c r="G2450" i="2"/>
  <c r="G2451" i="2"/>
  <c r="G2452" i="2"/>
  <c r="G2453" i="2"/>
  <c r="G2454" i="2"/>
  <c r="G2455" i="2"/>
  <c r="G2456" i="2"/>
  <c r="G2457" i="2"/>
  <c r="G2458" i="2"/>
  <c r="G2459" i="2"/>
  <c r="G2460" i="2"/>
  <c r="G2461" i="2"/>
  <c r="G2462" i="2"/>
  <c r="G2463" i="2"/>
  <c r="G2464" i="2"/>
  <c r="G2465" i="2"/>
  <c r="G2466" i="2"/>
  <c r="G2467" i="2"/>
  <c r="G2468" i="2"/>
  <c r="G2469" i="2"/>
  <c r="G2470" i="2"/>
  <c r="G2471" i="2"/>
  <c r="G2472" i="2"/>
  <c r="G2473" i="2"/>
  <c r="G2474" i="2"/>
  <c r="G2475" i="2"/>
  <c r="G2476" i="2"/>
  <c r="G2477" i="2"/>
  <c r="G2478" i="2"/>
  <c r="G2479" i="2"/>
  <c r="G2480" i="2"/>
  <c r="G2481" i="2"/>
  <c r="G2482" i="2"/>
  <c r="G2483" i="2"/>
  <c r="G2484" i="2"/>
  <c r="G2485" i="2"/>
  <c r="G2486" i="2"/>
  <c r="G2487" i="2"/>
  <c r="G2488" i="2"/>
  <c r="G2489" i="2"/>
  <c r="G2490" i="2"/>
  <c r="G2491" i="2"/>
  <c r="G2492" i="2"/>
  <c r="G2493" i="2"/>
  <c r="G2494" i="2"/>
  <c r="G2495" i="2"/>
  <c r="G2496" i="2"/>
  <c r="G2497" i="2"/>
  <c r="G2498" i="2"/>
  <c r="G2499" i="2"/>
  <c r="G2500" i="2"/>
  <c r="G2501" i="2"/>
  <c r="G2502" i="2"/>
  <c r="G2503" i="2"/>
  <c r="G2504" i="2"/>
  <c r="G2505" i="2"/>
  <c r="G2506" i="2"/>
  <c r="G2507" i="2"/>
  <c r="G2508" i="2"/>
  <c r="G2509" i="2"/>
  <c r="G2510" i="2"/>
  <c r="G2511" i="2"/>
  <c r="G2512" i="2"/>
  <c r="G2513" i="2"/>
  <c r="G2514" i="2"/>
  <c r="G2515" i="2"/>
  <c r="G2516" i="2"/>
  <c r="G2517" i="2"/>
  <c r="G2518" i="2"/>
  <c r="G2519" i="2"/>
  <c r="G2520" i="2"/>
  <c r="G2521" i="2"/>
  <c r="G2522" i="2"/>
  <c r="G2523" i="2"/>
  <c r="G2524" i="2"/>
  <c r="G2525" i="2"/>
  <c r="G2526" i="2"/>
  <c r="G2527" i="2"/>
  <c r="G2528" i="2"/>
  <c r="G2529" i="2"/>
  <c r="G2530" i="2"/>
  <c r="G2531" i="2"/>
  <c r="G2532" i="2"/>
  <c r="G2533" i="2"/>
  <c r="G2534" i="2"/>
  <c r="G2535" i="2"/>
  <c r="G2536" i="2"/>
  <c r="G2537" i="2"/>
  <c r="G2538" i="2"/>
  <c r="G2539" i="2"/>
  <c r="G2540" i="2"/>
  <c r="G2541" i="2"/>
  <c r="G2542" i="2"/>
  <c r="G2543" i="2"/>
  <c r="G2544" i="2"/>
  <c r="G2545" i="2"/>
  <c r="G2546" i="2"/>
  <c r="G2547" i="2"/>
  <c r="G2548" i="2"/>
  <c r="G2549" i="2"/>
  <c r="G2550" i="2"/>
  <c r="G2551" i="2"/>
  <c r="G2552" i="2"/>
  <c r="G2553" i="2"/>
  <c r="G2554" i="2"/>
  <c r="G2555" i="2"/>
  <c r="G2556" i="2"/>
  <c r="G2557" i="2"/>
  <c r="G2558" i="2"/>
  <c r="G2559" i="2"/>
  <c r="G2560" i="2"/>
  <c r="G2561" i="2"/>
  <c r="G2562" i="2"/>
  <c r="G2563" i="2"/>
  <c r="G2564" i="2"/>
  <c r="G2565" i="2"/>
  <c r="G2566" i="2"/>
  <c r="G2567" i="2"/>
  <c r="G2568" i="2"/>
  <c r="G2569" i="2"/>
  <c r="G2570" i="2"/>
  <c r="G2571" i="2"/>
  <c r="G2572" i="2"/>
  <c r="G2573" i="2"/>
  <c r="G2574" i="2"/>
  <c r="G2575" i="2"/>
  <c r="G2576" i="2"/>
  <c r="G2577" i="2"/>
  <c r="G2578" i="2"/>
  <c r="G2579" i="2"/>
  <c r="G2580" i="2"/>
  <c r="G2581" i="2"/>
  <c r="G2582" i="2"/>
  <c r="G2583" i="2"/>
  <c r="G2584" i="2"/>
  <c r="G2585" i="2"/>
  <c r="G2586" i="2"/>
  <c r="G2587" i="2"/>
  <c r="G2588" i="2"/>
  <c r="G2589" i="2"/>
  <c r="G2590" i="2"/>
  <c r="G2591" i="2"/>
  <c r="G2592" i="2"/>
  <c r="G2593" i="2"/>
  <c r="G2594" i="2"/>
  <c r="G2595" i="2"/>
  <c r="G2596" i="2"/>
  <c r="G2597" i="2"/>
  <c r="G2598" i="2"/>
  <c r="G2599" i="2"/>
  <c r="G2600" i="2"/>
  <c r="G2601" i="2"/>
  <c r="G2602" i="2"/>
  <c r="G2603" i="2"/>
  <c r="G2604" i="2"/>
  <c r="G2605" i="2"/>
  <c r="G2606" i="2"/>
  <c r="G2607" i="2"/>
  <c r="G2608" i="2"/>
  <c r="G2609" i="2"/>
  <c r="G2610" i="2"/>
  <c r="G2611" i="2"/>
  <c r="G2612" i="2"/>
  <c r="G2613" i="2"/>
  <c r="G2614" i="2"/>
  <c r="G2615" i="2"/>
  <c r="G2616" i="2"/>
  <c r="G2617" i="2"/>
  <c r="G2618" i="2"/>
  <c r="G2619" i="2"/>
  <c r="G2620" i="2"/>
  <c r="G2621" i="2"/>
  <c r="G2622" i="2"/>
  <c r="G2623" i="2"/>
  <c r="G2624" i="2"/>
  <c r="G2625" i="2"/>
  <c r="G2626" i="2"/>
  <c r="G2627" i="2"/>
  <c r="G2628" i="2"/>
  <c r="G2629" i="2"/>
  <c r="G2630" i="2"/>
  <c r="G2631" i="2"/>
  <c r="G2632" i="2"/>
  <c r="G2633" i="2"/>
  <c r="G2634" i="2"/>
  <c r="G2635" i="2"/>
  <c r="G2636" i="2"/>
  <c r="G2637" i="2"/>
  <c r="G2638" i="2"/>
  <c r="G2639" i="2"/>
  <c r="G2640" i="2"/>
  <c r="G2641" i="2"/>
  <c r="G2642" i="2"/>
  <c r="G2643" i="2"/>
  <c r="G2644" i="2"/>
  <c r="G2645" i="2"/>
  <c r="G2646" i="2"/>
  <c r="G2647" i="2"/>
  <c r="G2648" i="2"/>
  <c r="G2649" i="2"/>
  <c r="G2650" i="2"/>
  <c r="G2651" i="2"/>
  <c r="G2652" i="2"/>
  <c r="G2653" i="2"/>
  <c r="G2654" i="2"/>
  <c r="G2655" i="2"/>
  <c r="G2656" i="2"/>
  <c r="G2657" i="2"/>
  <c r="G2658" i="2"/>
  <c r="G2659" i="2"/>
  <c r="G2660" i="2"/>
  <c r="G2661" i="2"/>
  <c r="G2662" i="2"/>
  <c r="G2663" i="2"/>
  <c r="G2664" i="2"/>
  <c r="G2665" i="2"/>
  <c r="G2666" i="2"/>
  <c r="G2667" i="2"/>
  <c r="G2668" i="2"/>
  <c r="G2669" i="2"/>
  <c r="G2670" i="2"/>
  <c r="G2671" i="2"/>
  <c r="G2672" i="2"/>
  <c r="G2673" i="2"/>
  <c r="G2674" i="2"/>
  <c r="G2675" i="2"/>
  <c r="G2676" i="2"/>
  <c r="G2677" i="2"/>
  <c r="G2678" i="2"/>
  <c r="G2679" i="2"/>
  <c r="G2680" i="2"/>
  <c r="G2681" i="2"/>
  <c r="G2682" i="2"/>
  <c r="G2683" i="2"/>
  <c r="G2684" i="2"/>
  <c r="G2685" i="2"/>
  <c r="G2686" i="2"/>
  <c r="G2687" i="2"/>
  <c r="G2688" i="2"/>
  <c r="G2689" i="2"/>
  <c r="G2690" i="2"/>
  <c r="G2691" i="2"/>
  <c r="G2692" i="2"/>
  <c r="G2693" i="2"/>
  <c r="G2694" i="2"/>
  <c r="G2695" i="2"/>
  <c r="G2696" i="2"/>
  <c r="G2697" i="2"/>
  <c r="G2698" i="2"/>
  <c r="G2699" i="2"/>
  <c r="G2700" i="2"/>
  <c r="G2701" i="2"/>
  <c r="G2702" i="2"/>
  <c r="G2703" i="2"/>
  <c r="G2704" i="2"/>
  <c r="G2705" i="2"/>
  <c r="G2706" i="2"/>
  <c r="G2707" i="2"/>
  <c r="G2708" i="2"/>
  <c r="G2709" i="2"/>
  <c r="G2710" i="2"/>
  <c r="G2711" i="2"/>
  <c r="G2712" i="2"/>
  <c r="G2713" i="2"/>
  <c r="G2714" i="2"/>
  <c r="G2715" i="2"/>
  <c r="G2716" i="2"/>
  <c r="G2717" i="2"/>
  <c r="G2718" i="2"/>
  <c r="G2719" i="2"/>
  <c r="G2720" i="2"/>
  <c r="G2721" i="2"/>
  <c r="G2722" i="2"/>
  <c r="G2723" i="2"/>
  <c r="G2724" i="2"/>
  <c r="G2725" i="2"/>
  <c r="G2726" i="2"/>
  <c r="G2727" i="2"/>
  <c r="G2728" i="2"/>
  <c r="G2729" i="2"/>
  <c r="G2730" i="2"/>
  <c r="G2731" i="2"/>
  <c r="G2732" i="2"/>
  <c r="G2733" i="2"/>
  <c r="G2734" i="2"/>
  <c r="G2735" i="2"/>
  <c r="G2736" i="2"/>
  <c r="G2737" i="2"/>
  <c r="G2738" i="2"/>
  <c r="G2739" i="2"/>
  <c r="G2740" i="2"/>
  <c r="G2741" i="2"/>
  <c r="G2742" i="2"/>
  <c r="G2743" i="2"/>
  <c r="G2744" i="2"/>
  <c r="G2745" i="2"/>
  <c r="G2746" i="2"/>
  <c r="G2747" i="2"/>
  <c r="G2748" i="2"/>
  <c r="G2749" i="2"/>
  <c r="G2750" i="2"/>
  <c r="G2751" i="2"/>
  <c r="G2752" i="2"/>
  <c r="G2753" i="2"/>
  <c r="G2754" i="2"/>
  <c r="G2755" i="2"/>
  <c r="G2756" i="2"/>
  <c r="G2757" i="2"/>
  <c r="G2758" i="2"/>
  <c r="G2759" i="2"/>
  <c r="G2760" i="2"/>
  <c r="G2761" i="2"/>
  <c r="G2762" i="2"/>
  <c r="G2763" i="2"/>
  <c r="G2764" i="2"/>
  <c r="G2765" i="2"/>
  <c r="G2766" i="2"/>
  <c r="G2767" i="2"/>
  <c r="G2768" i="2"/>
  <c r="G2769" i="2"/>
  <c r="G2770" i="2"/>
  <c r="G2771" i="2"/>
  <c r="G2772" i="2"/>
  <c r="G2773" i="2"/>
  <c r="G2774" i="2"/>
  <c r="G2775" i="2"/>
  <c r="G2776" i="2"/>
  <c r="G2777" i="2"/>
  <c r="G2778" i="2"/>
  <c r="G2779" i="2"/>
  <c r="G2780" i="2"/>
  <c r="G2781" i="2"/>
  <c r="G2782" i="2"/>
  <c r="G2783" i="2"/>
  <c r="G2784" i="2"/>
  <c r="G2785" i="2"/>
  <c r="G2786" i="2"/>
  <c r="G2787" i="2"/>
  <c r="G2788" i="2"/>
  <c r="G2789" i="2"/>
  <c r="G2790" i="2"/>
  <c r="G2791" i="2"/>
  <c r="G2792" i="2"/>
  <c r="G2793" i="2"/>
  <c r="G2794" i="2"/>
  <c r="G2795" i="2"/>
  <c r="G2796" i="2"/>
  <c r="G2797" i="2"/>
  <c r="G2798" i="2"/>
  <c r="G2799" i="2"/>
  <c r="G2800" i="2"/>
  <c r="G2801" i="2"/>
  <c r="G2802" i="2"/>
  <c r="G2803" i="2"/>
  <c r="G2804" i="2"/>
  <c r="G2805" i="2"/>
  <c r="G2806" i="2"/>
  <c r="G2807" i="2"/>
  <c r="G2808" i="2"/>
  <c r="G2809" i="2"/>
  <c r="G2810" i="2"/>
  <c r="G2811" i="2"/>
  <c r="G2812" i="2"/>
  <c r="G2813" i="2"/>
  <c r="G2814" i="2"/>
  <c r="G2815" i="2"/>
  <c r="G2816" i="2"/>
  <c r="G2817" i="2"/>
  <c r="G2818" i="2"/>
  <c r="G2819" i="2"/>
  <c r="G2820" i="2"/>
  <c r="G2821" i="2"/>
  <c r="G2822" i="2"/>
  <c r="G2823" i="2"/>
  <c r="G2824" i="2"/>
  <c r="G2825" i="2"/>
  <c r="G2826" i="2"/>
  <c r="G2827" i="2"/>
  <c r="G2828" i="2"/>
  <c r="G2829" i="2"/>
  <c r="G2830" i="2"/>
  <c r="G2831" i="2"/>
  <c r="G2832" i="2"/>
  <c r="G2833" i="2"/>
  <c r="G2834" i="2"/>
  <c r="G2835" i="2"/>
  <c r="G2836" i="2"/>
  <c r="G2837" i="2"/>
  <c r="G2838" i="2"/>
  <c r="G2839" i="2"/>
  <c r="G2840" i="2"/>
  <c r="G2841" i="2"/>
  <c r="G2842" i="2"/>
  <c r="G2843" i="2"/>
  <c r="G2844" i="2"/>
  <c r="G2845" i="2"/>
  <c r="G2846" i="2"/>
  <c r="G2847" i="2"/>
  <c r="G2848" i="2"/>
  <c r="G2849" i="2"/>
  <c r="G2850" i="2"/>
  <c r="G2851" i="2"/>
  <c r="G2852" i="2"/>
  <c r="G2853" i="2"/>
  <c r="G2854" i="2"/>
  <c r="G2855" i="2"/>
  <c r="G2856" i="2"/>
  <c r="G2857" i="2"/>
  <c r="G2858" i="2"/>
  <c r="G2859" i="2"/>
  <c r="G2860" i="2"/>
  <c r="G2861" i="2"/>
  <c r="G2862" i="2"/>
  <c r="G2863" i="2"/>
  <c r="G2864" i="2"/>
  <c r="G2865" i="2"/>
  <c r="G2866" i="2"/>
  <c r="G2867" i="2"/>
  <c r="G2868" i="2"/>
  <c r="G2869" i="2"/>
  <c r="G2870" i="2"/>
  <c r="G2871" i="2"/>
  <c r="G2872" i="2"/>
  <c r="G2873" i="2"/>
  <c r="G2874" i="2"/>
  <c r="G2875" i="2"/>
  <c r="G2876" i="2"/>
  <c r="G2877" i="2"/>
  <c r="G2878" i="2"/>
  <c r="G2879" i="2"/>
  <c r="G2880" i="2"/>
  <c r="G2881" i="2"/>
  <c r="G2882" i="2"/>
  <c r="G2883" i="2"/>
  <c r="G2884" i="2"/>
  <c r="G2885" i="2"/>
  <c r="G2886" i="2"/>
  <c r="G2887" i="2"/>
  <c r="G2888" i="2"/>
  <c r="G2889" i="2"/>
  <c r="G2890" i="2"/>
  <c r="G2891" i="2"/>
  <c r="G2892" i="2"/>
  <c r="G2893" i="2"/>
  <c r="G2894" i="2"/>
  <c r="G2895" i="2"/>
  <c r="G2896" i="2"/>
  <c r="G2897" i="2"/>
  <c r="G2898" i="2"/>
  <c r="G2899" i="2"/>
  <c r="G2900" i="2"/>
  <c r="G2901" i="2"/>
  <c r="G2902" i="2"/>
  <c r="G2903" i="2"/>
  <c r="G2904" i="2"/>
  <c r="G2905" i="2"/>
  <c r="G2906" i="2"/>
  <c r="G2907" i="2"/>
  <c r="G2908" i="2"/>
  <c r="G2909" i="2"/>
  <c r="G2910" i="2"/>
  <c r="G2911" i="2"/>
  <c r="G2912" i="2"/>
  <c r="G2913" i="2"/>
  <c r="G2914" i="2"/>
  <c r="G2915" i="2"/>
  <c r="G2916" i="2"/>
  <c r="G2917" i="2"/>
  <c r="G2918" i="2"/>
  <c r="G2919" i="2"/>
  <c r="G2920" i="2"/>
  <c r="G2921" i="2"/>
  <c r="G2922" i="2"/>
  <c r="G2923" i="2"/>
  <c r="G2924" i="2"/>
  <c r="G2925" i="2"/>
  <c r="G2926" i="2"/>
  <c r="G2927" i="2"/>
  <c r="G2928" i="2"/>
  <c r="G2929" i="2"/>
  <c r="G2930" i="2"/>
  <c r="G2931" i="2"/>
  <c r="G2932" i="2"/>
  <c r="G2933" i="2"/>
  <c r="G2934" i="2"/>
  <c r="G2935" i="2"/>
  <c r="G2936" i="2"/>
  <c r="G2937" i="2"/>
  <c r="G2938" i="2"/>
  <c r="G2939" i="2"/>
  <c r="G2940" i="2"/>
  <c r="G2941" i="2"/>
  <c r="G2942" i="2"/>
  <c r="G2943" i="2"/>
  <c r="G2944" i="2"/>
  <c r="G2945" i="2"/>
  <c r="G2946" i="2"/>
  <c r="G2947" i="2"/>
  <c r="G2948" i="2"/>
  <c r="G2949" i="2"/>
  <c r="G2950" i="2"/>
  <c r="G2951" i="2"/>
  <c r="G2952" i="2"/>
  <c r="G2953" i="2"/>
  <c r="G2954" i="2"/>
  <c r="G2955" i="2"/>
  <c r="G2956" i="2"/>
  <c r="G2957" i="2"/>
  <c r="G2958" i="2"/>
  <c r="G2959" i="2"/>
  <c r="G2960" i="2"/>
  <c r="G2961" i="2"/>
  <c r="G2962" i="2"/>
  <c r="G2963" i="2"/>
  <c r="G2964" i="2"/>
  <c r="G2965" i="2"/>
  <c r="G2966" i="2"/>
  <c r="G2967" i="2"/>
  <c r="G2968" i="2"/>
  <c r="G2969" i="2"/>
  <c r="G2970" i="2"/>
  <c r="G2971" i="2"/>
  <c r="G2972" i="2"/>
  <c r="G2973" i="2"/>
  <c r="G2974" i="2"/>
  <c r="G2975" i="2"/>
  <c r="G2976" i="2"/>
  <c r="G2977" i="2"/>
  <c r="G2978" i="2"/>
  <c r="G2979" i="2"/>
  <c r="G2980" i="2"/>
  <c r="G2981" i="2"/>
  <c r="G2982" i="2"/>
  <c r="G2983" i="2"/>
  <c r="G2984" i="2"/>
  <c r="G2985" i="2"/>
  <c r="G2986" i="2"/>
  <c r="G2987" i="2"/>
  <c r="G2988" i="2"/>
  <c r="G2989" i="2"/>
  <c r="G2990" i="2"/>
  <c r="G2991" i="2"/>
  <c r="G2992" i="2"/>
  <c r="G2993" i="2"/>
  <c r="G2994" i="2"/>
  <c r="G2995" i="2"/>
  <c r="G2996" i="2"/>
  <c r="G2997" i="2"/>
  <c r="G2998" i="2"/>
  <c r="G2999" i="2"/>
  <c r="G3000" i="2"/>
  <c r="G3001" i="2"/>
  <c r="G3002" i="2"/>
  <c r="G3003" i="2"/>
  <c r="G3004" i="2"/>
  <c r="G3005" i="2"/>
  <c r="G3006" i="2"/>
  <c r="G3007" i="2"/>
  <c r="G3008" i="2"/>
  <c r="G3009" i="2"/>
  <c r="G3010" i="2"/>
  <c r="G3011" i="2"/>
  <c r="G3012" i="2"/>
  <c r="G3013" i="2"/>
  <c r="G3014" i="2"/>
  <c r="G3015" i="2"/>
  <c r="G3016" i="2"/>
  <c r="G3017" i="2"/>
  <c r="G3018" i="2"/>
  <c r="G3019" i="2"/>
  <c r="G3020" i="2"/>
  <c r="G3021" i="2"/>
  <c r="G3022" i="2"/>
  <c r="G3023" i="2"/>
  <c r="G3024" i="2"/>
  <c r="G3025" i="2"/>
  <c r="G3026" i="2"/>
  <c r="G3027" i="2"/>
  <c r="G3028" i="2"/>
  <c r="G3029" i="2"/>
  <c r="G3030" i="2"/>
  <c r="G3031" i="2"/>
  <c r="G3032" i="2"/>
  <c r="G3033" i="2"/>
  <c r="G3034" i="2"/>
  <c r="G3035" i="2"/>
  <c r="G3036" i="2"/>
  <c r="G3037" i="2"/>
  <c r="G3038" i="2"/>
  <c r="G3039" i="2"/>
  <c r="G3040" i="2"/>
  <c r="G3041" i="2"/>
  <c r="G3042" i="2"/>
  <c r="G3043" i="2"/>
  <c r="G3044" i="2"/>
  <c r="G3045" i="2"/>
  <c r="G3046" i="2"/>
  <c r="G3047" i="2"/>
  <c r="G3048" i="2"/>
  <c r="G3049" i="2"/>
  <c r="G3050" i="2"/>
  <c r="G3051" i="2"/>
  <c r="G3052" i="2"/>
  <c r="G3053" i="2"/>
  <c r="G3054" i="2"/>
  <c r="G3055" i="2"/>
  <c r="G3056" i="2"/>
  <c r="G3057" i="2"/>
  <c r="G3058" i="2"/>
  <c r="G3059" i="2"/>
  <c r="G3060" i="2"/>
  <c r="G3061" i="2"/>
  <c r="G3062" i="2"/>
  <c r="G3063" i="2"/>
  <c r="G3064" i="2"/>
  <c r="G3065" i="2"/>
  <c r="G3066" i="2"/>
  <c r="G3067" i="2"/>
  <c r="G3068" i="2"/>
  <c r="G3069" i="2"/>
  <c r="G3070" i="2"/>
  <c r="G3071" i="2"/>
  <c r="G3072" i="2"/>
  <c r="G3073" i="2"/>
  <c r="G3074" i="2"/>
  <c r="G3075" i="2"/>
  <c r="G3076" i="2"/>
  <c r="G3077" i="2"/>
  <c r="G3078" i="2"/>
  <c r="G3079" i="2"/>
  <c r="G3080" i="2"/>
  <c r="G3081" i="2"/>
  <c r="G3082" i="2"/>
  <c r="G3083" i="2"/>
  <c r="G3084" i="2"/>
  <c r="G3085" i="2"/>
  <c r="G3086" i="2"/>
  <c r="G3087" i="2"/>
  <c r="G3088" i="2"/>
  <c r="G3089" i="2"/>
  <c r="G3090" i="2"/>
  <c r="G3091" i="2"/>
  <c r="G3092" i="2"/>
  <c r="G3093" i="2"/>
  <c r="G3094" i="2"/>
  <c r="G3095" i="2"/>
  <c r="G3096" i="2"/>
  <c r="G3097" i="2"/>
  <c r="G3098" i="2"/>
  <c r="G3099" i="2"/>
  <c r="G3100" i="2"/>
  <c r="G3101" i="2"/>
  <c r="G3102" i="2"/>
  <c r="G3103" i="2"/>
  <c r="G3104" i="2"/>
  <c r="G3105" i="2"/>
  <c r="G3106" i="2"/>
  <c r="G3107" i="2"/>
  <c r="G3108" i="2"/>
  <c r="G3109" i="2"/>
  <c r="G3110" i="2"/>
  <c r="G3111" i="2"/>
  <c r="G3112" i="2"/>
  <c r="G3113" i="2"/>
  <c r="G3114" i="2"/>
  <c r="G3115" i="2"/>
  <c r="G3116" i="2"/>
  <c r="G3117" i="2"/>
  <c r="G3118" i="2"/>
  <c r="G3119" i="2"/>
  <c r="G3120" i="2"/>
  <c r="G3121" i="2"/>
  <c r="G3122" i="2"/>
  <c r="G3123" i="2"/>
  <c r="G3124" i="2"/>
  <c r="G3125" i="2"/>
  <c r="G3126" i="2"/>
  <c r="G3127" i="2"/>
  <c r="G3128" i="2"/>
  <c r="G3129" i="2"/>
  <c r="G3130" i="2"/>
  <c r="G3131" i="2"/>
  <c r="G3132" i="2"/>
  <c r="G3133" i="2"/>
  <c r="G3134" i="2"/>
  <c r="G3135" i="2"/>
  <c r="G3136" i="2"/>
  <c r="G3137" i="2"/>
  <c r="G3138" i="2"/>
  <c r="G3139" i="2"/>
  <c r="G3140" i="2"/>
  <c r="G3141" i="2"/>
  <c r="G3142" i="2"/>
  <c r="G3143" i="2"/>
  <c r="G3144" i="2"/>
  <c r="G3145" i="2"/>
  <c r="G3146" i="2"/>
  <c r="G3147" i="2"/>
  <c r="G3148" i="2"/>
  <c r="G3149" i="2"/>
  <c r="G3150" i="2"/>
  <c r="G3151" i="2"/>
  <c r="G3152" i="2"/>
  <c r="G3153" i="2"/>
  <c r="G3154" i="2"/>
  <c r="G3155" i="2"/>
  <c r="G3156" i="2"/>
  <c r="G3157" i="2"/>
  <c r="G3158" i="2"/>
  <c r="G3159" i="2"/>
  <c r="G3160" i="2"/>
  <c r="G3161" i="2"/>
  <c r="G3162" i="2"/>
  <c r="G3163" i="2"/>
  <c r="G3164" i="2"/>
  <c r="G3165" i="2"/>
  <c r="G3166" i="2"/>
  <c r="G3167" i="2"/>
  <c r="G3168" i="2"/>
  <c r="G3169" i="2"/>
  <c r="G3170" i="2"/>
  <c r="G3171" i="2"/>
  <c r="G3172" i="2"/>
  <c r="G3173" i="2"/>
  <c r="G3174" i="2"/>
  <c r="G3175" i="2"/>
  <c r="G3176" i="2"/>
  <c r="G3177" i="2"/>
  <c r="G3178" i="2"/>
  <c r="G3179" i="2"/>
  <c r="G3180" i="2"/>
  <c r="G3181" i="2"/>
  <c r="G3182" i="2"/>
  <c r="G3183" i="2"/>
  <c r="G3184" i="2"/>
  <c r="G3185" i="2"/>
  <c r="G3186" i="2"/>
  <c r="G3187" i="2"/>
  <c r="G3188" i="2"/>
  <c r="G3189" i="2"/>
  <c r="G3190" i="2"/>
  <c r="G3191" i="2"/>
  <c r="G3192" i="2"/>
  <c r="G3193" i="2"/>
  <c r="G3194" i="2"/>
  <c r="G3195" i="2"/>
  <c r="G3196" i="2"/>
  <c r="G3197" i="2"/>
  <c r="G3198" i="2"/>
  <c r="G3199" i="2"/>
  <c r="G3200" i="2"/>
  <c r="G3201" i="2"/>
  <c r="G3202" i="2"/>
  <c r="G3203" i="2"/>
  <c r="G3204" i="2"/>
  <c r="G3205" i="2"/>
  <c r="G3206" i="2"/>
  <c r="G3207" i="2"/>
  <c r="G3208" i="2"/>
  <c r="G3209" i="2"/>
  <c r="G3210" i="2"/>
  <c r="G3211" i="2"/>
  <c r="G3212" i="2"/>
  <c r="G3213" i="2"/>
  <c r="G3214" i="2"/>
  <c r="G3215" i="2"/>
  <c r="G3216" i="2"/>
  <c r="G3217" i="2"/>
  <c r="G3218" i="2"/>
  <c r="G3219" i="2"/>
  <c r="G3220" i="2"/>
  <c r="G3221" i="2"/>
  <c r="G3222" i="2"/>
  <c r="G3223" i="2"/>
  <c r="G3224" i="2"/>
  <c r="G3225" i="2"/>
  <c r="G3226" i="2"/>
  <c r="G3227" i="2"/>
  <c r="G3228" i="2"/>
  <c r="G3229" i="2"/>
  <c r="G3230" i="2"/>
  <c r="G3231" i="2"/>
  <c r="G3232" i="2"/>
  <c r="G3233" i="2"/>
  <c r="G3234" i="2"/>
  <c r="G3235" i="2"/>
  <c r="G3236" i="2"/>
  <c r="G3237" i="2"/>
  <c r="G3238" i="2"/>
  <c r="G3239" i="2"/>
  <c r="G3240" i="2"/>
  <c r="G3241" i="2"/>
  <c r="G3242" i="2"/>
  <c r="G3243" i="2"/>
  <c r="G3244" i="2"/>
  <c r="G3245" i="2"/>
  <c r="G3246" i="2"/>
  <c r="G3247" i="2"/>
  <c r="G3248" i="2"/>
  <c r="G3249" i="2"/>
  <c r="G3250" i="2"/>
  <c r="G3251" i="2"/>
  <c r="G3252" i="2"/>
  <c r="G3253" i="2"/>
  <c r="G3254" i="2"/>
  <c r="G3255" i="2"/>
  <c r="G3256" i="2"/>
  <c r="G3257" i="2"/>
  <c r="G3258" i="2"/>
  <c r="G3259" i="2"/>
  <c r="G3260" i="2"/>
  <c r="G3261" i="2"/>
  <c r="G3262" i="2"/>
  <c r="G3263" i="2"/>
  <c r="G3264" i="2"/>
  <c r="G3265" i="2"/>
  <c r="G3266" i="2"/>
  <c r="G3267" i="2"/>
  <c r="G3268" i="2"/>
  <c r="G3269" i="2"/>
  <c r="G3270" i="2"/>
  <c r="G3271" i="2"/>
  <c r="G3272" i="2"/>
  <c r="G3273" i="2"/>
  <c r="G3274" i="2"/>
  <c r="G3275" i="2"/>
  <c r="G3276" i="2"/>
  <c r="G3277" i="2"/>
  <c r="G3278" i="2"/>
  <c r="G3279" i="2"/>
  <c r="G3280" i="2"/>
  <c r="G3281" i="2"/>
  <c r="G3282" i="2"/>
  <c r="G3283" i="2"/>
  <c r="G3284" i="2"/>
  <c r="G3285" i="2"/>
  <c r="G3286" i="2"/>
  <c r="G3287" i="2"/>
  <c r="G3288" i="2"/>
  <c r="G3289" i="2"/>
  <c r="G3290" i="2"/>
  <c r="G3291" i="2"/>
  <c r="G3292" i="2"/>
  <c r="G3293" i="2"/>
  <c r="G3294" i="2"/>
  <c r="G3295" i="2"/>
  <c r="G3296" i="2"/>
  <c r="G3297" i="2"/>
  <c r="G3298" i="2"/>
  <c r="G3299" i="2"/>
  <c r="G3300" i="2"/>
  <c r="G3301" i="2"/>
  <c r="G3302" i="2"/>
  <c r="G3303" i="2"/>
  <c r="G3304" i="2"/>
  <c r="G3305" i="2"/>
  <c r="G3306" i="2"/>
  <c r="G3307" i="2"/>
  <c r="G3308" i="2"/>
  <c r="G3309" i="2"/>
  <c r="G3310" i="2"/>
  <c r="G3311" i="2"/>
  <c r="G3312" i="2"/>
  <c r="G3313" i="2"/>
  <c r="G3314" i="2"/>
  <c r="G3315" i="2"/>
  <c r="G3316" i="2"/>
  <c r="G3317" i="2"/>
  <c r="G3318" i="2"/>
  <c r="G3319" i="2"/>
  <c r="G3320" i="2"/>
  <c r="G3321" i="2"/>
  <c r="G3322" i="2"/>
  <c r="G3323" i="2"/>
  <c r="G3324" i="2"/>
  <c r="G3325" i="2"/>
  <c r="G3326" i="2"/>
  <c r="G3327" i="2"/>
  <c r="G3328" i="2"/>
  <c r="G3329" i="2"/>
  <c r="G3330" i="2"/>
  <c r="G3331" i="2"/>
  <c r="G3332" i="2"/>
  <c r="G3333" i="2"/>
  <c r="G3334" i="2"/>
  <c r="G3335" i="2"/>
  <c r="G3336" i="2"/>
  <c r="G3337" i="2"/>
  <c r="G3338" i="2"/>
  <c r="G3339" i="2"/>
  <c r="G3340" i="2"/>
  <c r="G3341" i="2"/>
  <c r="G3342" i="2"/>
  <c r="G3343" i="2"/>
  <c r="G3344" i="2"/>
  <c r="G3345" i="2"/>
  <c r="G3346" i="2"/>
  <c r="G3347" i="2"/>
  <c r="G3348" i="2"/>
  <c r="G3349" i="2"/>
  <c r="G3350" i="2"/>
  <c r="G3351" i="2"/>
  <c r="G3352" i="2"/>
  <c r="G3353" i="2"/>
  <c r="G3354" i="2"/>
  <c r="G3355" i="2"/>
  <c r="G3356" i="2"/>
  <c r="G3357" i="2"/>
  <c r="G3358" i="2"/>
  <c r="G3359" i="2"/>
  <c r="G3360" i="2"/>
  <c r="G3361" i="2"/>
  <c r="G3362" i="2"/>
  <c r="G3363" i="2"/>
  <c r="G3364" i="2"/>
  <c r="G3365" i="2"/>
  <c r="G3366" i="2"/>
  <c r="G3367" i="2"/>
  <c r="G3368" i="2"/>
  <c r="G3369" i="2"/>
  <c r="G3370" i="2"/>
  <c r="G3371" i="2"/>
  <c r="G3372" i="2"/>
  <c r="G3373" i="2"/>
  <c r="G3374" i="2"/>
  <c r="G3375" i="2"/>
  <c r="G3376" i="2"/>
  <c r="G3377" i="2"/>
  <c r="G3378" i="2"/>
  <c r="G3379" i="2"/>
  <c r="G3380" i="2"/>
  <c r="G3381" i="2"/>
  <c r="G3382" i="2"/>
  <c r="G3383" i="2"/>
  <c r="G3384" i="2"/>
  <c r="G3385" i="2"/>
  <c r="G3386" i="2"/>
  <c r="G3387" i="2"/>
  <c r="G3388" i="2"/>
  <c r="G3389" i="2"/>
  <c r="G3390" i="2"/>
  <c r="G3391" i="2"/>
  <c r="G3392" i="2"/>
  <c r="G3393" i="2"/>
  <c r="G3394" i="2"/>
  <c r="G3395" i="2"/>
  <c r="G3396" i="2"/>
  <c r="G3397" i="2"/>
  <c r="G3398" i="2"/>
  <c r="G3399" i="2"/>
  <c r="G3400" i="2"/>
  <c r="G3401" i="2"/>
  <c r="G3402" i="2"/>
  <c r="G3403" i="2"/>
  <c r="G3404" i="2"/>
  <c r="G3405" i="2"/>
  <c r="G3406" i="2"/>
  <c r="G3407" i="2"/>
  <c r="G3408" i="2"/>
  <c r="G3409" i="2"/>
  <c r="G3410" i="2"/>
  <c r="G3411" i="2"/>
  <c r="G3412" i="2"/>
  <c r="G3413" i="2"/>
  <c r="G3414" i="2"/>
  <c r="G3415" i="2"/>
  <c r="G3416" i="2"/>
  <c r="G3417" i="2"/>
  <c r="G3418" i="2"/>
  <c r="G3419" i="2"/>
  <c r="G3420" i="2"/>
  <c r="G3421" i="2"/>
  <c r="G3422" i="2"/>
  <c r="G3423" i="2"/>
  <c r="G3424" i="2"/>
  <c r="G3425" i="2"/>
  <c r="G3426" i="2"/>
  <c r="G3427" i="2"/>
  <c r="G3428" i="2"/>
  <c r="G3429" i="2"/>
  <c r="G3430" i="2"/>
  <c r="G3431" i="2"/>
  <c r="G3432" i="2"/>
  <c r="G3433" i="2"/>
  <c r="G3434" i="2"/>
  <c r="G3435" i="2"/>
  <c r="G3436" i="2"/>
  <c r="G3437" i="2"/>
  <c r="G3438" i="2"/>
  <c r="G3439" i="2"/>
  <c r="G3440" i="2"/>
  <c r="G3441" i="2"/>
  <c r="G3442" i="2"/>
  <c r="G3443" i="2"/>
  <c r="G3444" i="2"/>
  <c r="G3445" i="2"/>
  <c r="G3446" i="2"/>
  <c r="G3447" i="2"/>
  <c r="G3448" i="2"/>
  <c r="G3449" i="2"/>
  <c r="G3450" i="2"/>
  <c r="G3451" i="2"/>
  <c r="G3452" i="2"/>
  <c r="G3453" i="2"/>
  <c r="G3454" i="2"/>
  <c r="G3455" i="2"/>
  <c r="G3456" i="2"/>
  <c r="G3457" i="2"/>
  <c r="G3458" i="2"/>
  <c r="G3459" i="2"/>
  <c r="G3460" i="2"/>
  <c r="G3461" i="2"/>
  <c r="G3462" i="2"/>
  <c r="G3463" i="2"/>
  <c r="G3464" i="2"/>
  <c r="G3465" i="2"/>
  <c r="G3466" i="2"/>
  <c r="G3467" i="2"/>
  <c r="G3468" i="2"/>
  <c r="G3469" i="2"/>
  <c r="G3470" i="2"/>
  <c r="G3471" i="2"/>
  <c r="G3472" i="2"/>
  <c r="G3473" i="2"/>
  <c r="G3474" i="2"/>
  <c r="G3475" i="2"/>
  <c r="G3476" i="2"/>
  <c r="G3477" i="2"/>
  <c r="G3478" i="2"/>
  <c r="G3479" i="2"/>
  <c r="G3480" i="2"/>
  <c r="G3481" i="2"/>
  <c r="G3482" i="2"/>
  <c r="G3483" i="2"/>
  <c r="G3484" i="2"/>
  <c r="G3485" i="2"/>
  <c r="G3486" i="2"/>
  <c r="G3487" i="2"/>
  <c r="G3488" i="2"/>
  <c r="G3489" i="2"/>
  <c r="G3490" i="2"/>
  <c r="G3491" i="2"/>
  <c r="G3492" i="2"/>
  <c r="G3493" i="2"/>
  <c r="G3494" i="2"/>
  <c r="G3495" i="2"/>
  <c r="G3496" i="2"/>
  <c r="G3497" i="2"/>
  <c r="G3498" i="2"/>
  <c r="G3499" i="2"/>
  <c r="G3500" i="2"/>
  <c r="G3501" i="2"/>
  <c r="G3502" i="2"/>
  <c r="G3503" i="2"/>
  <c r="G3504" i="2"/>
  <c r="G3505" i="2"/>
  <c r="G3506" i="2"/>
  <c r="G3507" i="2"/>
  <c r="G3508" i="2"/>
  <c r="G3509" i="2"/>
  <c r="G3510" i="2"/>
  <c r="G3511" i="2"/>
  <c r="G3512" i="2"/>
  <c r="G3513" i="2"/>
  <c r="G3514" i="2"/>
  <c r="G3515" i="2"/>
  <c r="G3516" i="2"/>
  <c r="G3517" i="2"/>
  <c r="G3518" i="2"/>
  <c r="G3519" i="2"/>
  <c r="G3520" i="2"/>
  <c r="G3521" i="2"/>
  <c r="G3522" i="2"/>
  <c r="G3523" i="2"/>
  <c r="G3524" i="2"/>
  <c r="G3525" i="2"/>
  <c r="G3526" i="2"/>
  <c r="G3527" i="2"/>
  <c r="G3528" i="2"/>
  <c r="G3529" i="2"/>
  <c r="G3530" i="2"/>
  <c r="G3531" i="2"/>
  <c r="G3532" i="2"/>
  <c r="G3533" i="2"/>
  <c r="G3534" i="2"/>
  <c r="G3535" i="2"/>
  <c r="G3536" i="2"/>
  <c r="G3537" i="2"/>
  <c r="G3538" i="2"/>
  <c r="G3539" i="2"/>
  <c r="G3540" i="2"/>
  <c r="G3541" i="2"/>
  <c r="G3542" i="2"/>
  <c r="G3543" i="2"/>
  <c r="G3544" i="2"/>
  <c r="G3545" i="2"/>
  <c r="G3546" i="2"/>
  <c r="G3547" i="2"/>
  <c r="G3548" i="2"/>
  <c r="G3549" i="2"/>
  <c r="G3550" i="2"/>
  <c r="G3551" i="2"/>
  <c r="G3552" i="2"/>
  <c r="G3553" i="2"/>
  <c r="G3554" i="2"/>
  <c r="G3555" i="2"/>
  <c r="G3556" i="2"/>
  <c r="G3557" i="2"/>
  <c r="G3558" i="2"/>
  <c r="G3559" i="2"/>
  <c r="G3560" i="2"/>
  <c r="G3561" i="2"/>
  <c r="G3562" i="2"/>
  <c r="G3563" i="2"/>
  <c r="G3564" i="2"/>
  <c r="G3565" i="2"/>
  <c r="G3566" i="2"/>
  <c r="G3567" i="2"/>
  <c r="G3568" i="2"/>
  <c r="G3569" i="2"/>
  <c r="G3570" i="2"/>
  <c r="G3571" i="2"/>
  <c r="G3572" i="2"/>
  <c r="G3573" i="2"/>
  <c r="G3574" i="2"/>
  <c r="G3575" i="2"/>
  <c r="G3576" i="2"/>
  <c r="G3577" i="2"/>
  <c r="G3578" i="2"/>
  <c r="G3579" i="2"/>
  <c r="G3580" i="2"/>
  <c r="G3581" i="2"/>
  <c r="G3582" i="2"/>
  <c r="G3583" i="2"/>
  <c r="G3584" i="2"/>
  <c r="G3585" i="2"/>
  <c r="G3586" i="2"/>
  <c r="G3587" i="2"/>
  <c r="G3588" i="2"/>
  <c r="G3589" i="2"/>
  <c r="G3590" i="2"/>
  <c r="G3591" i="2"/>
  <c r="G3592" i="2"/>
  <c r="G3593" i="2"/>
  <c r="G3594" i="2"/>
  <c r="G3595" i="2"/>
  <c r="G3596" i="2"/>
  <c r="G3597" i="2"/>
  <c r="G3598" i="2"/>
  <c r="G3599" i="2"/>
  <c r="G3600" i="2"/>
  <c r="G3601" i="2"/>
  <c r="G3602" i="2"/>
  <c r="G3603" i="2"/>
  <c r="G3604" i="2"/>
  <c r="G3605" i="2"/>
  <c r="G3606" i="2"/>
  <c r="G3607" i="2"/>
  <c r="G3608" i="2"/>
  <c r="G3609" i="2"/>
  <c r="G3610" i="2"/>
  <c r="G3611" i="2"/>
  <c r="G3612" i="2"/>
  <c r="G3613" i="2"/>
  <c r="G3614" i="2"/>
  <c r="G3615" i="2"/>
  <c r="G3616" i="2"/>
  <c r="G3617" i="2"/>
  <c r="G3618" i="2"/>
  <c r="G3619" i="2"/>
  <c r="G3620" i="2"/>
  <c r="G3621" i="2"/>
  <c r="G3622" i="2"/>
  <c r="G3623" i="2"/>
  <c r="G3624" i="2"/>
  <c r="G3625" i="2"/>
  <c r="G3626" i="2"/>
  <c r="G3627" i="2"/>
  <c r="G3628" i="2"/>
  <c r="G3629" i="2"/>
  <c r="G3630" i="2"/>
  <c r="G3631" i="2"/>
  <c r="G3632" i="2"/>
  <c r="G3633" i="2"/>
  <c r="G3634" i="2"/>
  <c r="G3635" i="2"/>
  <c r="G3636" i="2"/>
  <c r="G3637" i="2"/>
  <c r="G3638" i="2"/>
  <c r="G3639" i="2"/>
  <c r="G3640" i="2"/>
  <c r="G3641" i="2"/>
  <c r="G3642" i="2"/>
  <c r="G3643" i="2"/>
  <c r="G3644" i="2"/>
  <c r="G3645" i="2"/>
  <c r="G3646" i="2"/>
  <c r="G3647" i="2"/>
  <c r="G3648" i="2"/>
  <c r="G3649" i="2"/>
  <c r="G3650" i="2"/>
  <c r="G3651" i="2"/>
  <c r="G3652" i="2"/>
  <c r="G3653" i="2"/>
  <c r="G3654" i="2"/>
  <c r="G3655" i="2"/>
  <c r="G3656" i="2"/>
  <c r="G3657" i="2"/>
  <c r="G3658" i="2"/>
  <c r="G3659" i="2"/>
  <c r="G3660" i="2"/>
  <c r="G3661"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5" i="2"/>
  <c r="J2786" i="2"/>
  <c r="J2787" i="2"/>
  <c r="J2788" i="2"/>
  <c r="J2789" i="2"/>
  <c r="J2790" i="2"/>
  <c r="J2791" i="2"/>
  <c r="J2792" i="2"/>
  <c r="J2793" i="2"/>
  <c r="J2794" i="2"/>
  <c r="J2795" i="2"/>
  <c r="J2796" i="2"/>
  <c r="J2797" i="2"/>
  <c r="J2798" i="2"/>
  <c r="J2799" i="2"/>
  <c r="J2800" i="2"/>
  <c r="J2801" i="2"/>
  <c r="J2802" i="2"/>
  <c r="J2803" i="2"/>
  <c r="J2804" i="2"/>
  <c r="J2805" i="2"/>
  <c r="J2806" i="2"/>
  <c r="J2807" i="2"/>
  <c r="J2808" i="2"/>
  <c r="J2809" i="2"/>
  <c r="J2810" i="2"/>
  <c r="J2811" i="2"/>
  <c r="J2812" i="2"/>
  <c r="J2813" i="2"/>
  <c r="J2814" i="2"/>
  <c r="J2815" i="2"/>
  <c r="J2816" i="2"/>
  <c r="J2817" i="2"/>
  <c r="J2818" i="2"/>
  <c r="J2819" i="2"/>
  <c r="J2820" i="2"/>
  <c r="J2821" i="2"/>
  <c r="J2822" i="2"/>
  <c r="J2823" i="2"/>
  <c r="J2824" i="2"/>
  <c r="J2825" i="2"/>
  <c r="J2826" i="2"/>
  <c r="J2827" i="2"/>
  <c r="J2828" i="2"/>
  <c r="J2829" i="2"/>
  <c r="J2830" i="2"/>
  <c r="J2831" i="2"/>
  <c r="J2832" i="2"/>
  <c r="J2833" i="2"/>
  <c r="J2834" i="2"/>
  <c r="J2835" i="2"/>
  <c r="J2836" i="2"/>
  <c r="J2837" i="2"/>
  <c r="J2838" i="2"/>
  <c r="J2839" i="2"/>
  <c r="J2840" i="2"/>
  <c r="J2841" i="2"/>
  <c r="J2842" i="2"/>
  <c r="J2843" i="2"/>
  <c r="J2844" i="2"/>
  <c r="J2845" i="2"/>
  <c r="J2846" i="2"/>
  <c r="J2847" i="2"/>
  <c r="J2848" i="2"/>
  <c r="J2849" i="2"/>
  <c r="J2850" i="2"/>
  <c r="J2851" i="2"/>
  <c r="J2852" i="2"/>
  <c r="J2853" i="2"/>
  <c r="J2854" i="2"/>
  <c r="J2855" i="2"/>
  <c r="J2856" i="2"/>
  <c r="J2857" i="2"/>
  <c r="J2858" i="2"/>
  <c r="J2859" i="2"/>
  <c r="J2860" i="2"/>
  <c r="J2861" i="2"/>
  <c r="J2862" i="2"/>
  <c r="J2863" i="2"/>
  <c r="J2864" i="2"/>
  <c r="J2865" i="2"/>
  <c r="J2866" i="2"/>
  <c r="J2867" i="2"/>
  <c r="J2868" i="2"/>
  <c r="J2869" i="2"/>
  <c r="J2870" i="2"/>
  <c r="J2871" i="2"/>
  <c r="J2872" i="2"/>
  <c r="J2873" i="2"/>
  <c r="J2874" i="2"/>
  <c r="J2875" i="2"/>
  <c r="J2876" i="2"/>
  <c r="J2877" i="2"/>
  <c r="J2878" i="2"/>
  <c r="J2879" i="2"/>
  <c r="J2880" i="2"/>
  <c r="J2881" i="2"/>
  <c r="J2882" i="2"/>
  <c r="J2883" i="2"/>
  <c r="J2884" i="2"/>
  <c r="J2885" i="2"/>
  <c r="J2886" i="2"/>
  <c r="J2887" i="2"/>
  <c r="J2888" i="2"/>
  <c r="J2889" i="2"/>
  <c r="J2890" i="2"/>
  <c r="J2891" i="2"/>
  <c r="J2892" i="2"/>
  <c r="J2893" i="2"/>
  <c r="J2894" i="2"/>
  <c r="J2895" i="2"/>
  <c r="J2896" i="2"/>
  <c r="J2897" i="2"/>
  <c r="J2898" i="2"/>
  <c r="J2899" i="2"/>
  <c r="J2900" i="2"/>
  <c r="J2901" i="2"/>
  <c r="J2902" i="2"/>
  <c r="J2903" i="2"/>
  <c r="J2904" i="2"/>
  <c r="J2905" i="2"/>
  <c r="J2906" i="2"/>
  <c r="J2907" i="2"/>
  <c r="J2908" i="2"/>
  <c r="J2909" i="2"/>
  <c r="J2910" i="2"/>
  <c r="J2911" i="2"/>
  <c r="J2912" i="2"/>
  <c r="J2913" i="2"/>
  <c r="J2914" i="2"/>
  <c r="J2915" i="2"/>
  <c r="J2916" i="2"/>
  <c r="J2917" i="2"/>
  <c r="J2918" i="2"/>
  <c r="J2919" i="2"/>
  <c r="J2920" i="2"/>
  <c r="J2921" i="2"/>
  <c r="J2922" i="2"/>
  <c r="J2923" i="2"/>
  <c r="J2924" i="2"/>
  <c r="J2925" i="2"/>
  <c r="J2926" i="2"/>
  <c r="J2927" i="2"/>
  <c r="J2928" i="2"/>
  <c r="J2929" i="2"/>
  <c r="J2930" i="2"/>
  <c r="J2931" i="2"/>
  <c r="J2932" i="2"/>
  <c r="J2933" i="2"/>
  <c r="J2934" i="2"/>
  <c r="J2935" i="2"/>
  <c r="J2936" i="2"/>
  <c r="J2937" i="2"/>
  <c r="J2938" i="2"/>
  <c r="J2939" i="2"/>
  <c r="J2940" i="2"/>
  <c r="J2941" i="2"/>
  <c r="J2942" i="2"/>
  <c r="J2943" i="2"/>
  <c r="J2944" i="2"/>
  <c r="J2945" i="2"/>
  <c r="J2946" i="2"/>
  <c r="J2947" i="2"/>
  <c r="J2948" i="2"/>
  <c r="J2949" i="2"/>
  <c r="J2950" i="2"/>
  <c r="J2951" i="2"/>
  <c r="J2952" i="2"/>
  <c r="J2953" i="2"/>
  <c r="J2954" i="2"/>
  <c r="J2955" i="2"/>
  <c r="J2956" i="2"/>
  <c r="J2957" i="2"/>
  <c r="J2958" i="2"/>
  <c r="J2959" i="2"/>
  <c r="J2960" i="2"/>
  <c r="J2961" i="2"/>
  <c r="J2962" i="2"/>
  <c r="J2963" i="2"/>
  <c r="J2964" i="2"/>
  <c r="J2965" i="2"/>
  <c r="J2966" i="2"/>
  <c r="J2967" i="2"/>
  <c r="J2968" i="2"/>
  <c r="J2969" i="2"/>
  <c r="J2970" i="2"/>
  <c r="J2971" i="2"/>
  <c r="J2972" i="2"/>
  <c r="J2973" i="2"/>
  <c r="J2974" i="2"/>
  <c r="J2975" i="2"/>
  <c r="J2976" i="2"/>
  <c r="J2977" i="2"/>
  <c r="J2978" i="2"/>
  <c r="J2979" i="2"/>
  <c r="J2980" i="2"/>
  <c r="J2981" i="2"/>
  <c r="J2982" i="2"/>
  <c r="J2983" i="2"/>
  <c r="J2984" i="2"/>
  <c r="J2985" i="2"/>
  <c r="J2986" i="2"/>
  <c r="J2987" i="2"/>
  <c r="J2988" i="2"/>
  <c r="J2989" i="2"/>
  <c r="J2990" i="2"/>
  <c r="J2991" i="2"/>
  <c r="J2992" i="2"/>
  <c r="J2993" i="2"/>
  <c r="J2994" i="2"/>
  <c r="J2995" i="2"/>
  <c r="J2996" i="2"/>
  <c r="J2997" i="2"/>
  <c r="J2998" i="2"/>
  <c r="J2999" i="2"/>
  <c r="J3000" i="2"/>
  <c r="J3001" i="2"/>
  <c r="J3002" i="2"/>
  <c r="J3003" i="2"/>
  <c r="J3004" i="2"/>
  <c r="J3005" i="2"/>
  <c r="J3006" i="2"/>
  <c r="J3007" i="2"/>
  <c r="J3008" i="2"/>
  <c r="J3009" i="2"/>
  <c r="J3010" i="2"/>
  <c r="J3011" i="2"/>
  <c r="J3012" i="2"/>
  <c r="J3013" i="2"/>
  <c r="J3014" i="2"/>
  <c r="J3015" i="2"/>
  <c r="J3016" i="2"/>
  <c r="J3017" i="2"/>
  <c r="J3018" i="2"/>
  <c r="J3019" i="2"/>
  <c r="J3020" i="2"/>
  <c r="J3021" i="2"/>
  <c r="J3022" i="2"/>
  <c r="J3023" i="2"/>
  <c r="J3024" i="2"/>
  <c r="J3025" i="2"/>
  <c r="J3026" i="2"/>
  <c r="J3027" i="2"/>
  <c r="J3028" i="2"/>
  <c r="J3029" i="2"/>
  <c r="J3030" i="2"/>
  <c r="J3031" i="2"/>
  <c r="J3032" i="2"/>
  <c r="J3033" i="2"/>
  <c r="J3034" i="2"/>
  <c r="J3035" i="2"/>
  <c r="J3036" i="2"/>
  <c r="J3037" i="2"/>
  <c r="J3038" i="2"/>
  <c r="J3039" i="2"/>
  <c r="J3040" i="2"/>
  <c r="J3041" i="2"/>
  <c r="J3042" i="2"/>
  <c r="J3043" i="2"/>
  <c r="J3044" i="2"/>
  <c r="J3045" i="2"/>
  <c r="J3046" i="2"/>
  <c r="J3047" i="2"/>
  <c r="J3048" i="2"/>
  <c r="J3049" i="2"/>
  <c r="J3050" i="2"/>
  <c r="J3051" i="2"/>
  <c r="J3052" i="2"/>
  <c r="J3053" i="2"/>
  <c r="J3054" i="2"/>
  <c r="J3055" i="2"/>
  <c r="J3056" i="2"/>
  <c r="J3057" i="2"/>
  <c r="J3058" i="2"/>
  <c r="J3059" i="2"/>
  <c r="J3060" i="2"/>
  <c r="J3061" i="2"/>
  <c r="J3062" i="2"/>
  <c r="J3063" i="2"/>
  <c r="J3064" i="2"/>
  <c r="J3065" i="2"/>
  <c r="J3066" i="2"/>
  <c r="J3067" i="2"/>
  <c r="J3068" i="2"/>
  <c r="J3069" i="2"/>
  <c r="J3070" i="2"/>
  <c r="J3071" i="2"/>
  <c r="J3072" i="2"/>
  <c r="J3073" i="2"/>
  <c r="J3074" i="2"/>
  <c r="J3075" i="2"/>
  <c r="J3076" i="2"/>
  <c r="J3077" i="2"/>
  <c r="J3078" i="2"/>
  <c r="J3079" i="2"/>
  <c r="J3080" i="2"/>
  <c r="J3081" i="2"/>
  <c r="J3082" i="2"/>
  <c r="J3083" i="2"/>
  <c r="J3084" i="2"/>
  <c r="J3085" i="2"/>
  <c r="J3086" i="2"/>
  <c r="J3087" i="2"/>
  <c r="J3088" i="2"/>
  <c r="J3089" i="2"/>
  <c r="J3090" i="2"/>
  <c r="J3091" i="2"/>
  <c r="J3092" i="2"/>
  <c r="J3093" i="2"/>
  <c r="J3094" i="2"/>
  <c r="J3095" i="2"/>
  <c r="J3096" i="2"/>
  <c r="J3097" i="2"/>
  <c r="J3098" i="2"/>
  <c r="J3099" i="2"/>
  <c r="J3100" i="2"/>
  <c r="J3101" i="2"/>
  <c r="J3102" i="2"/>
  <c r="J3103" i="2"/>
  <c r="J3104" i="2"/>
  <c r="J3105" i="2"/>
  <c r="J3106" i="2"/>
  <c r="J3107" i="2"/>
  <c r="J3108" i="2"/>
  <c r="J3109" i="2"/>
  <c r="J3110" i="2"/>
  <c r="J3111" i="2"/>
  <c r="J3112" i="2"/>
  <c r="J3113" i="2"/>
  <c r="J3114" i="2"/>
  <c r="J3115" i="2"/>
  <c r="J3116" i="2"/>
  <c r="J3117" i="2"/>
  <c r="J3118" i="2"/>
  <c r="J3119" i="2"/>
  <c r="J3120" i="2"/>
  <c r="J3121" i="2"/>
  <c r="J3122" i="2"/>
  <c r="J3123" i="2"/>
  <c r="J3124" i="2"/>
  <c r="J3125" i="2"/>
  <c r="J3126" i="2"/>
  <c r="J3127" i="2"/>
  <c r="J3128" i="2"/>
  <c r="J3129" i="2"/>
  <c r="J3130" i="2"/>
  <c r="J3131" i="2"/>
  <c r="J3132" i="2"/>
  <c r="J3133" i="2"/>
  <c r="J3134" i="2"/>
  <c r="J3135" i="2"/>
  <c r="J3136" i="2"/>
  <c r="J3137" i="2"/>
  <c r="J3138" i="2"/>
  <c r="J3139" i="2"/>
  <c r="J3140" i="2"/>
  <c r="J3141" i="2"/>
  <c r="J3142" i="2"/>
  <c r="J3143" i="2"/>
  <c r="J3144" i="2"/>
  <c r="J3145" i="2"/>
  <c r="J3146" i="2"/>
  <c r="J3147" i="2"/>
  <c r="J3148" i="2"/>
  <c r="J3149" i="2"/>
  <c r="J3150" i="2"/>
  <c r="J3151" i="2"/>
  <c r="J3152" i="2"/>
  <c r="J3153" i="2"/>
  <c r="J3154" i="2"/>
  <c r="J3155" i="2"/>
  <c r="J3156" i="2"/>
  <c r="J3157" i="2"/>
  <c r="J3158" i="2"/>
  <c r="J3159" i="2"/>
  <c r="J3160" i="2"/>
  <c r="J3161" i="2"/>
  <c r="J3162" i="2"/>
  <c r="J3163" i="2"/>
  <c r="J3164" i="2"/>
  <c r="J3165" i="2"/>
  <c r="J3166" i="2"/>
  <c r="J3167" i="2"/>
  <c r="J3168" i="2"/>
  <c r="J3169" i="2"/>
  <c r="J3170" i="2"/>
  <c r="J3171" i="2"/>
  <c r="J3172" i="2"/>
  <c r="J3173" i="2"/>
  <c r="J3174" i="2"/>
  <c r="J3175" i="2"/>
  <c r="J3176" i="2"/>
  <c r="J3177" i="2"/>
  <c r="J3178" i="2"/>
  <c r="J3179" i="2"/>
  <c r="J3180" i="2"/>
  <c r="J3181" i="2"/>
  <c r="J3182" i="2"/>
  <c r="J3183" i="2"/>
  <c r="J3184" i="2"/>
  <c r="J3185" i="2"/>
  <c r="J3186" i="2"/>
  <c r="J3187" i="2"/>
  <c r="J3188" i="2"/>
  <c r="J3189" i="2"/>
  <c r="J3190" i="2"/>
  <c r="J3191" i="2"/>
  <c r="J3192" i="2"/>
  <c r="J3193" i="2"/>
  <c r="J3194" i="2"/>
  <c r="J3195" i="2"/>
  <c r="J3196" i="2"/>
  <c r="J3197" i="2"/>
  <c r="J3198" i="2"/>
  <c r="J3199" i="2"/>
  <c r="J3200" i="2"/>
  <c r="J3201" i="2"/>
  <c r="J3202" i="2"/>
  <c r="J3203" i="2"/>
  <c r="J3204" i="2"/>
  <c r="J3205" i="2"/>
  <c r="J3206" i="2"/>
  <c r="J3207" i="2"/>
  <c r="J3208" i="2"/>
  <c r="J3209" i="2"/>
  <c r="J3210" i="2"/>
  <c r="J3211" i="2"/>
  <c r="J3212" i="2"/>
  <c r="J3213" i="2"/>
  <c r="J3214" i="2"/>
  <c r="J3215" i="2"/>
  <c r="J3216" i="2"/>
  <c r="J3217" i="2"/>
  <c r="J3218" i="2"/>
  <c r="J3219" i="2"/>
  <c r="J3220" i="2"/>
  <c r="J3221" i="2"/>
  <c r="J3222" i="2"/>
  <c r="J3223" i="2"/>
  <c r="J3224" i="2"/>
  <c r="J3225" i="2"/>
  <c r="J3226" i="2"/>
  <c r="J3227" i="2"/>
  <c r="J3228" i="2"/>
  <c r="J3229" i="2"/>
  <c r="J3230" i="2"/>
  <c r="J3231" i="2"/>
  <c r="J3232" i="2"/>
  <c r="J3233" i="2"/>
  <c r="J3234" i="2"/>
  <c r="J3235" i="2"/>
  <c r="J3236" i="2"/>
  <c r="J3237" i="2"/>
  <c r="J3238" i="2"/>
  <c r="J3239" i="2"/>
  <c r="J3240" i="2"/>
  <c r="J3241" i="2"/>
  <c r="J3242" i="2"/>
  <c r="J3243" i="2"/>
  <c r="J3244" i="2"/>
  <c r="J3245" i="2"/>
  <c r="J3246" i="2"/>
  <c r="J3247" i="2"/>
  <c r="J3248" i="2"/>
  <c r="J3249" i="2"/>
  <c r="J3250" i="2"/>
  <c r="J3251" i="2"/>
  <c r="J3252" i="2"/>
  <c r="J3253" i="2"/>
  <c r="J3254" i="2"/>
  <c r="J3255" i="2"/>
  <c r="J3256" i="2"/>
  <c r="J3257" i="2"/>
  <c r="J3258" i="2"/>
  <c r="J3259" i="2"/>
  <c r="J3260" i="2"/>
  <c r="J3261" i="2"/>
  <c r="J3262" i="2"/>
  <c r="J3263" i="2"/>
  <c r="J3264" i="2"/>
  <c r="J3265" i="2"/>
  <c r="J3266" i="2"/>
  <c r="J3267" i="2"/>
  <c r="J3268" i="2"/>
  <c r="J3269" i="2"/>
  <c r="J3270" i="2"/>
  <c r="J3271" i="2"/>
  <c r="J3272" i="2"/>
  <c r="J3273" i="2"/>
  <c r="J3274" i="2"/>
  <c r="J3275" i="2"/>
  <c r="J3276" i="2"/>
  <c r="J3277" i="2"/>
  <c r="J3278" i="2"/>
  <c r="J3279" i="2"/>
  <c r="J3280" i="2"/>
  <c r="J3281" i="2"/>
  <c r="J3282" i="2"/>
  <c r="J3283" i="2"/>
  <c r="J3284" i="2"/>
  <c r="J3285" i="2"/>
  <c r="J3286" i="2"/>
  <c r="J3287" i="2"/>
  <c r="J3288" i="2"/>
  <c r="J3289" i="2"/>
  <c r="J3290" i="2"/>
  <c r="J3291" i="2"/>
  <c r="J3292" i="2"/>
  <c r="J3293" i="2"/>
  <c r="J3294" i="2"/>
  <c r="J3295" i="2"/>
  <c r="J3296" i="2"/>
  <c r="J3297" i="2"/>
  <c r="J3298" i="2"/>
  <c r="J3299" i="2"/>
  <c r="J3300" i="2"/>
  <c r="J3301" i="2"/>
  <c r="J3302" i="2"/>
  <c r="J3303" i="2"/>
  <c r="J3304" i="2"/>
  <c r="J3305" i="2"/>
  <c r="J3306" i="2"/>
  <c r="J3307" i="2"/>
  <c r="J3308" i="2"/>
  <c r="J3309" i="2"/>
  <c r="J3310" i="2"/>
  <c r="J3311" i="2"/>
  <c r="J3312" i="2"/>
  <c r="J3313" i="2"/>
  <c r="J3314" i="2"/>
  <c r="J3315" i="2"/>
  <c r="J3316" i="2"/>
  <c r="J3317" i="2"/>
  <c r="J3318" i="2"/>
  <c r="J3319" i="2"/>
  <c r="J3320" i="2"/>
  <c r="J3321" i="2"/>
  <c r="J3322" i="2"/>
  <c r="J3323" i="2"/>
  <c r="J3324" i="2"/>
  <c r="J3325" i="2"/>
  <c r="J3326" i="2"/>
  <c r="J3327" i="2"/>
  <c r="J3328" i="2"/>
  <c r="J3329" i="2"/>
  <c r="J3330" i="2"/>
  <c r="J3331" i="2"/>
  <c r="J3332" i="2"/>
  <c r="J3333" i="2"/>
  <c r="J3334" i="2"/>
  <c r="J3335" i="2"/>
  <c r="J3336" i="2"/>
  <c r="J3337" i="2"/>
  <c r="J3338" i="2"/>
  <c r="J3339" i="2"/>
  <c r="J3340" i="2"/>
  <c r="J3341" i="2"/>
  <c r="J3342" i="2"/>
  <c r="J3343" i="2"/>
  <c r="J3344" i="2"/>
  <c r="J3345" i="2"/>
  <c r="J3346" i="2"/>
  <c r="J3347" i="2"/>
  <c r="J3348" i="2"/>
  <c r="J3349" i="2"/>
  <c r="J3350" i="2"/>
  <c r="J3351" i="2"/>
  <c r="J3352" i="2"/>
  <c r="J3353" i="2"/>
  <c r="J3354" i="2"/>
  <c r="J3355" i="2"/>
  <c r="J3356" i="2"/>
  <c r="J3357" i="2"/>
  <c r="J3358" i="2"/>
  <c r="J3359" i="2"/>
  <c r="J3360" i="2"/>
  <c r="J3361" i="2"/>
  <c r="J3362" i="2"/>
  <c r="J3363" i="2"/>
  <c r="J3364" i="2"/>
  <c r="J3365" i="2"/>
  <c r="J3366" i="2"/>
  <c r="J3367" i="2"/>
  <c r="J3368" i="2"/>
  <c r="J3369" i="2"/>
  <c r="J3370" i="2"/>
  <c r="J3371" i="2"/>
  <c r="J3372" i="2"/>
  <c r="J3373" i="2"/>
  <c r="J3374" i="2"/>
  <c r="J3375" i="2"/>
  <c r="J3376" i="2"/>
  <c r="J3377" i="2"/>
  <c r="J3378" i="2"/>
  <c r="J3379" i="2"/>
  <c r="J3380" i="2"/>
  <c r="J3381" i="2"/>
  <c r="J3382" i="2"/>
  <c r="J3383" i="2"/>
  <c r="J3384" i="2"/>
  <c r="J3385" i="2"/>
  <c r="J3386" i="2"/>
  <c r="J3387" i="2"/>
  <c r="J3388" i="2"/>
  <c r="J3389" i="2"/>
  <c r="J3390" i="2"/>
  <c r="J3391" i="2"/>
  <c r="J3392" i="2"/>
  <c r="J3393" i="2"/>
  <c r="J3394" i="2"/>
  <c r="J3395" i="2"/>
  <c r="J3396" i="2"/>
  <c r="J3397" i="2"/>
  <c r="J3398" i="2"/>
  <c r="J3399" i="2"/>
  <c r="J3400" i="2"/>
  <c r="J3401" i="2"/>
  <c r="J3402" i="2"/>
  <c r="J3403" i="2"/>
  <c r="J3404" i="2"/>
  <c r="J3405" i="2"/>
  <c r="J3406" i="2"/>
  <c r="J3407" i="2"/>
  <c r="J3408" i="2"/>
  <c r="J3409" i="2"/>
  <c r="J3410" i="2"/>
  <c r="J3411" i="2"/>
  <c r="J3412" i="2"/>
  <c r="J3413" i="2"/>
  <c r="J3414" i="2"/>
  <c r="J3415" i="2"/>
  <c r="J3416" i="2"/>
  <c r="J3417" i="2"/>
  <c r="J3418" i="2"/>
  <c r="J3419" i="2"/>
  <c r="J3420" i="2"/>
  <c r="J3421" i="2"/>
  <c r="J3422" i="2"/>
  <c r="J3423" i="2"/>
  <c r="J3424" i="2"/>
  <c r="J3425" i="2"/>
  <c r="J3426" i="2"/>
  <c r="J3427" i="2"/>
  <c r="J3428" i="2"/>
  <c r="J3429" i="2"/>
  <c r="J3430" i="2"/>
  <c r="J3431" i="2"/>
  <c r="J3432" i="2"/>
  <c r="J3433" i="2"/>
  <c r="J3434" i="2"/>
  <c r="J3435" i="2"/>
  <c r="J3436" i="2"/>
  <c r="J3437" i="2"/>
  <c r="J3438" i="2"/>
  <c r="J3439" i="2"/>
  <c r="J3440" i="2"/>
  <c r="J3441" i="2"/>
  <c r="J3442" i="2"/>
  <c r="J3443" i="2"/>
  <c r="J3444" i="2"/>
  <c r="J3445" i="2"/>
  <c r="J3446" i="2"/>
  <c r="J3447" i="2"/>
  <c r="J3448" i="2"/>
  <c r="J3449" i="2"/>
  <c r="J3450" i="2"/>
  <c r="J3451" i="2"/>
  <c r="J3452" i="2"/>
  <c r="J3453" i="2"/>
  <c r="J3454" i="2"/>
  <c r="J3455" i="2"/>
  <c r="J3456" i="2"/>
  <c r="J3457" i="2"/>
  <c r="J3458" i="2"/>
  <c r="J3459" i="2"/>
  <c r="J3460" i="2"/>
  <c r="J3461" i="2"/>
  <c r="J3462" i="2"/>
  <c r="J3463" i="2"/>
  <c r="J3464" i="2"/>
  <c r="J3465" i="2"/>
  <c r="J3466" i="2"/>
  <c r="J3467" i="2"/>
  <c r="J3468" i="2"/>
  <c r="J3469" i="2"/>
  <c r="J3470" i="2"/>
  <c r="J3471" i="2"/>
  <c r="J3472" i="2"/>
  <c r="J3473" i="2"/>
  <c r="J3474" i="2"/>
  <c r="J3475" i="2"/>
  <c r="J3476" i="2"/>
  <c r="J3477" i="2"/>
  <c r="J3478" i="2"/>
  <c r="J3479" i="2"/>
  <c r="J3480" i="2"/>
  <c r="J3481" i="2"/>
  <c r="J3482" i="2"/>
  <c r="J3483" i="2"/>
  <c r="J3484" i="2"/>
  <c r="J3485" i="2"/>
  <c r="J3486" i="2"/>
  <c r="J3487" i="2"/>
  <c r="J3488" i="2"/>
  <c r="J3489" i="2"/>
  <c r="J3490" i="2"/>
  <c r="J3491" i="2"/>
  <c r="J3492" i="2"/>
  <c r="J3493" i="2"/>
  <c r="J3494" i="2"/>
  <c r="J3495" i="2"/>
  <c r="J3496" i="2"/>
  <c r="J3497" i="2"/>
  <c r="J3498" i="2"/>
  <c r="J3499" i="2"/>
  <c r="J3500" i="2"/>
  <c r="J3501" i="2"/>
  <c r="J3502" i="2"/>
  <c r="J3503" i="2"/>
  <c r="J3504" i="2"/>
  <c r="J3505" i="2"/>
  <c r="J3506" i="2"/>
  <c r="J3507" i="2"/>
  <c r="J3508" i="2"/>
  <c r="J3509" i="2"/>
  <c r="J3510" i="2"/>
  <c r="J3511" i="2"/>
  <c r="J3512" i="2"/>
  <c r="J3513" i="2"/>
  <c r="J3514" i="2"/>
  <c r="J3515" i="2"/>
  <c r="J3516" i="2"/>
  <c r="J3517" i="2"/>
  <c r="J3518" i="2"/>
  <c r="J3519" i="2"/>
  <c r="J3520" i="2"/>
  <c r="J3521" i="2"/>
  <c r="J3522" i="2"/>
  <c r="J3523" i="2"/>
  <c r="J3524" i="2"/>
  <c r="J3525" i="2"/>
  <c r="J3526" i="2"/>
  <c r="J3527" i="2"/>
  <c r="J3528" i="2"/>
  <c r="J3529" i="2"/>
  <c r="J3530" i="2"/>
  <c r="J3531" i="2"/>
  <c r="J3532" i="2"/>
  <c r="J3533" i="2"/>
  <c r="J3534" i="2"/>
  <c r="J3535" i="2"/>
  <c r="J3536" i="2"/>
  <c r="J3537" i="2"/>
  <c r="J3538" i="2"/>
  <c r="J3539" i="2"/>
  <c r="J3540" i="2"/>
  <c r="J3541" i="2"/>
  <c r="J3542" i="2"/>
  <c r="J3543" i="2"/>
  <c r="J3544" i="2"/>
  <c r="J3545" i="2"/>
  <c r="J3546" i="2"/>
  <c r="J3547" i="2"/>
  <c r="J3548" i="2"/>
  <c r="J3549" i="2"/>
  <c r="J3550" i="2"/>
  <c r="J3551" i="2"/>
  <c r="J3552" i="2"/>
  <c r="J3553" i="2"/>
  <c r="J3554" i="2"/>
  <c r="J3555" i="2"/>
  <c r="J3556" i="2"/>
  <c r="J3557" i="2"/>
  <c r="J3558" i="2"/>
  <c r="J3559" i="2"/>
  <c r="J3560" i="2"/>
  <c r="J3561" i="2"/>
  <c r="J3562" i="2"/>
  <c r="J3563" i="2"/>
  <c r="J3564" i="2"/>
  <c r="J3565" i="2"/>
  <c r="J3566" i="2"/>
  <c r="J3567" i="2"/>
  <c r="J3568" i="2"/>
  <c r="J3569" i="2"/>
  <c r="J3570" i="2"/>
  <c r="J3571" i="2"/>
  <c r="J3572" i="2"/>
  <c r="J3573" i="2"/>
  <c r="J3574" i="2"/>
  <c r="J3575" i="2"/>
  <c r="J3576" i="2"/>
  <c r="J3577" i="2"/>
  <c r="J3578" i="2"/>
  <c r="J3579" i="2"/>
  <c r="J3580" i="2"/>
  <c r="J3581" i="2"/>
  <c r="J3582" i="2"/>
  <c r="J3583" i="2"/>
  <c r="J3584" i="2"/>
  <c r="J3585" i="2"/>
  <c r="J3586" i="2"/>
  <c r="J3587" i="2"/>
  <c r="J3588" i="2"/>
  <c r="J3589" i="2"/>
  <c r="J3590" i="2"/>
  <c r="J3591" i="2"/>
  <c r="J3592" i="2"/>
  <c r="J3593" i="2"/>
  <c r="J3594" i="2"/>
  <c r="J3595" i="2"/>
  <c r="J3596" i="2"/>
  <c r="J3597" i="2"/>
  <c r="J3598" i="2"/>
  <c r="J3599" i="2"/>
  <c r="J3600" i="2"/>
  <c r="J3601" i="2"/>
  <c r="J3602" i="2"/>
  <c r="J3603" i="2"/>
  <c r="J3604" i="2"/>
  <c r="J3605" i="2"/>
  <c r="J3606" i="2"/>
  <c r="J3607" i="2"/>
  <c r="J3608" i="2"/>
  <c r="J3609" i="2"/>
  <c r="J3610" i="2"/>
  <c r="J3611" i="2"/>
  <c r="J3612" i="2"/>
  <c r="J3613" i="2"/>
  <c r="J3614" i="2"/>
  <c r="J3615" i="2"/>
  <c r="J3616" i="2"/>
  <c r="J3617" i="2"/>
  <c r="J3618" i="2"/>
  <c r="J3619" i="2"/>
  <c r="J3620" i="2"/>
  <c r="J3621" i="2"/>
  <c r="J3622" i="2"/>
  <c r="J3623" i="2"/>
  <c r="J3624" i="2"/>
  <c r="J3625" i="2"/>
  <c r="J3626" i="2"/>
  <c r="J3627" i="2"/>
  <c r="J3628" i="2"/>
  <c r="J3629" i="2"/>
  <c r="J3630" i="2"/>
  <c r="J3631" i="2"/>
  <c r="J3632" i="2"/>
  <c r="J3633" i="2"/>
  <c r="J3634" i="2"/>
  <c r="J3635" i="2"/>
  <c r="J3636" i="2"/>
  <c r="J3637" i="2"/>
  <c r="J3638" i="2"/>
  <c r="J3639" i="2"/>
  <c r="J3640" i="2"/>
  <c r="J3641" i="2"/>
  <c r="J3642" i="2"/>
  <c r="J3643" i="2"/>
  <c r="J3644" i="2"/>
  <c r="J3645" i="2"/>
  <c r="J3646" i="2"/>
  <c r="J3647" i="2"/>
  <c r="J3648" i="2"/>
  <c r="J3649" i="2"/>
  <c r="J3650" i="2"/>
  <c r="J3651" i="2"/>
  <c r="J3652" i="2"/>
  <c r="J3653" i="2"/>
  <c r="J3654" i="2"/>
  <c r="J3655" i="2"/>
  <c r="J3656" i="2"/>
  <c r="J3657" i="2"/>
  <c r="J3658" i="2"/>
  <c r="J3659" i="2"/>
  <c r="J3660" i="2"/>
  <c r="J3661"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Q2337" i="2"/>
  <c r="Q2338" i="2"/>
  <c r="Q2339" i="2"/>
  <c r="Q2340" i="2"/>
  <c r="Q2341" i="2"/>
  <c r="Q2342" i="2"/>
  <c r="Q2343" i="2"/>
  <c r="Q2344" i="2"/>
  <c r="Q2345" i="2"/>
  <c r="Q2346" i="2"/>
  <c r="Q2347" i="2"/>
  <c r="Q2348" i="2"/>
  <c r="Q2349" i="2"/>
  <c r="Q2350" i="2"/>
  <c r="Q2351" i="2"/>
  <c r="Q2352" i="2"/>
  <c r="Q2353" i="2"/>
  <c r="Q2354" i="2"/>
  <c r="Q2355" i="2"/>
  <c r="Q2356" i="2"/>
  <c r="Q2357" i="2"/>
  <c r="Q2358" i="2"/>
  <c r="Q2359" i="2"/>
  <c r="Q2360" i="2"/>
  <c r="Q2361" i="2"/>
  <c r="Q2362" i="2"/>
  <c r="Q2363" i="2"/>
  <c r="Q2364" i="2"/>
  <c r="Q2365" i="2"/>
  <c r="Q2366" i="2"/>
  <c r="Q2367" i="2"/>
  <c r="Q2368" i="2"/>
  <c r="Q2369" i="2"/>
  <c r="Q2370" i="2"/>
  <c r="Q2371" i="2"/>
  <c r="Q2372" i="2"/>
  <c r="Q2373" i="2"/>
  <c r="Q2374" i="2"/>
  <c r="Q2375" i="2"/>
  <c r="Q2376" i="2"/>
  <c r="Q2377" i="2"/>
  <c r="Q2378" i="2"/>
  <c r="Q2379" i="2"/>
  <c r="Q2380" i="2"/>
  <c r="Q2381" i="2"/>
  <c r="Q2382" i="2"/>
  <c r="Q2383" i="2"/>
  <c r="Q2384" i="2"/>
  <c r="Q2385" i="2"/>
  <c r="Q2386" i="2"/>
  <c r="Q2387" i="2"/>
  <c r="Q2388" i="2"/>
  <c r="Q2389" i="2"/>
  <c r="Q2390" i="2"/>
  <c r="Q2391" i="2"/>
  <c r="Q2392" i="2"/>
  <c r="Q2393" i="2"/>
  <c r="Q2394" i="2"/>
  <c r="Q2395" i="2"/>
  <c r="Q2396" i="2"/>
  <c r="Q2397" i="2"/>
  <c r="Q2398" i="2"/>
  <c r="Q2399" i="2"/>
  <c r="Q2400" i="2"/>
  <c r="Q2401" i="2"/>
  <c r="Q2402" i="2"/>
  <c r="Q2403" i="2"/>
  <c r="Q2404" i="2"/>
  <c r="Q2405" i="2"/>
  <c r="Q2406" i="2"/>
  <c r="Q2407" i="2"/>
  <c r="Q2408" i="2"/>
  <c r="Q2409" i="2"/>
  <c r="Q2410" i="2"/>
  <c r="Q2411" i="2"/>
  <c r="Q2412" i="2"/>
  <c r="Q2413" i="2"/>
  <c r="Q2414" i="2"/>
  <c r="Q2415" i="2"/>
  <c r="Q2416" i="2"/>
  <c r="Q2417" i="2"/>
  <c r="Q2418" i="2"/>
  <c r="Q2419" i="2"/>
  <c r="Q2420" i="2"/>
  <c r="Q2421" i="2"/>
  <c r="Q2422" i="2"/>
  <c r="Q2423" i="2"/>
  <c r="Q2424" i="2"/>
  <c r="Q2425" i="2"/>
  <c r="Q2426" i="2"/>
  <c r="Q2427" i="2"/>
  <c r="Q2428" i="2"/>
  <c r="Q2429" i="2"/>
  <c r="Q2430" i="2"/>
  <c r="Q2431" i="2"/>
  <c r="Q2432" i="2"/>
  <c r="Q2433" i="2"/>
  <c r="Q2434" i="2"/>
  <c r="Q2435" i="2"/>
  <c r="Q2436" i="2"/>
  <c r="Q2437" i="2"/>
  <c r="Q2438" i="2"/>
  <c r="Q2439" i="2"/>
  <c r="Q2440" i="2"/>
  <c r="Q2441" i="2"/>
  <c r="Q2442" i="2"/>
  <c r="Q2443" i="2"/>
  <c r="Q2444" i="2"/>
  <c r="Q2445" i="2"/>
  <c r="Q2446" i="2"/>
  <c r="Q2447" i="2"/>
  <c r="Q2448" i="2"/>
  <c r="Q2449" i="2"/>
  <c r="Q2450" i="2"/>
  <c r="Q2451" i="2"/>
  <c r="Q2452" i="2"/>
  <c r="Q2453" i="2"/>
  <c r="Q2454" i="2"/>
  <c r="Q2455" i="2"/>
  <c r="Q2456" i="2"/>
  <c r="Q2457" i="2"/>
  <c r="Q2458" i="2"/>
  <c r="Q2459" i="2"/>
  <c r="Q2460" i="2"/>
  <c r="Q2461" i="2"/>
  <c r="Q2462" i="2"/>
  <c r="Q2463" i="2"/>
  <c r="Q2464" i="2"/>
  <c r="Q2465" i="2"/>
  <c r="Q2466" i="2"/>
  <c r="Q2467" i="2"/>
  <c r="Q2468" i="2"/>
  <c r="Q2469" i="2"/>
  <c r="Q2470" i="2"/>
  <c r="Q2471" i="2"/>
  <c r="Q2472" i="2"/>
  <c r="Q2473" i="2"/>
  <c r="Q2474" i="2"/>
  <c r="Q2475" i="2"/>
  <c r="Q2476" i="2"/>
  <c r="Q2477" i="2"/>
  <c r="Q2478" i="2"/>
  <c r="Q2479" i="2"/>
  <c r="Q2480" i="2"/>
  <c r="Q2481" i="2"/>
  <c r="Q2482" i="2"/>
  <c r="Q2483" i="2"/>
  <c r="Q2484" i="2"/>
  <c r="Q2485" i="2"/>
  <c r="Q2486" i="2"/>
  <c r="Q2487" i="2"/>
  <c r="Q2488" i="2"/>
  <c r="Q2489" i="2"/>
  <c r="Q2490" i="2"/>
  <c r="Q2491" i="2"/>
  <c r="Q2492" i="2"/>
  <c r="Q2493" i="2"/>
  <c r="Q2494" i="2"/>
  <c r="Q2495" i="2"/>
  <c r="Q2496" i="2"/>
  <c r="Q2497" i="2"/>
  <c r="Q2498" i="2"/>
  <c r="Q2499" i="2"/>
  <c r="Q2500" i="2"/>
  <c r="Q2501" i="2"/>
  <c r="Q2502" i="2"/>
  <c r="Q2503" i="2"/>
  <c r="Q2504" i="2"/>
  <c r="Q2505" i="2"/>
  <c r="Q2506" i="2"/>
  <c r="Q2507" i="2"/>
  <c r="Q2508" i="2"/>
  <c r="Q2509" i="2"/>
  <c r="Q2510" i="2"/>
  <c r="Q2511" i="2"/>
  <c r="Q2512" i="2"/>
  <c r="Q2513" i="2"/>
  <c r="Q2514" i="2"/>
  <c r="Q2515" i="2"/>
  <c r="Q2516" i="2"/>
  <c r="Q2517" i="2"/>
  <c r="Q2518" i="2"/>
  <c r="Q2519" i="2"/>
  <c r="Q2520" i="2"/>
  <c r="Q2521" i="2"/>
  <c r="Q2522" i="2"/>
  <c r="Q2523" i="2"/>
  <c r="Q2524" i="2"/>
  <c r="Q2525" i="2"/>
  <c r="Q2526" i="2"/>
  <c r="Q2527" i="2"/>
  <c r="Q2528" i="2"/>
  <c r="Q2529" i="2"/>
  <c r="Q2530" i="2"/>
  <c r="Q2531" i="2"/>
  <c r="Q2532" i="2"/>
  <c r="Q2533" i="2"/>
  <c r="Q2534" i="2"/>
  <c r="Q2535" i="2"/>
  <c r="Q2536" i="2"/>
  <c r="Q2537" i="2"/>
  <c r="Q2538" i="2"/>
  <c r="Q2539" i="2"/>
  <c r="Q2540" i="2"/>
  <c r="Q2541" i="2"/>
  <c r="Q2542" i="2"/>
  <c r="Q2543" i="2"/>
  <c r="Q2544" i="2"/>
  <c r="Q2545" i="2"/>
  <c r="Q2546" i="2"/>
  <c r="Q2547" i="2"/>
  <c r="Q2548" i="2"/>
  <c r="Q2549" i="2"/>
  <c r="Q2550" i="2"/>
  <c r="Q2551" i="2"/>
  <c r="Q2552" i="2"/>
  <c r="Q2553" i="2"/>
  <c r="Q2554" i="2"/>
  <c r="Q2555" i="2"/>
  <c r="Q2556" i="2"/>
  <c r="Q2557" i="2"/>
  <c r="Q2558" i="2"/>
  <c r="Q2559" i="2"/>
  <c r="Q2560" i="2"/>
  <c r="Q2561" i="2"/>
  <c r="Q2562" i="2"/>
  <c r="Q2563" i="2"/>
  <c r="Q2564" i="2"/>
  <c r="Q2565" i="2"/>
  <c r="Q2566" i="2"/>
  <c r="Q2567" i="2"/>
  <c r="Q2568" i="2"/>
  <c r="Q2569" i="2"/>
  <c r="Q2570" i="2"/>
  <c r="Q2571" i="2"/>
  <c r="Q2572" i="2"/>
  <c r="Q2573" i="2"/>
  <c r="Q2574" i="2"/>
  <c r="Q2575" i="2"/>
  <c r="Q2576" i="2"/>
  <c r="Q2577" i="2"/>
  <c r="Q2578" i="2"/>
  <c r="Q2579" i="2"/>
  <c r="Q2580" i="2"/>
  <c r="Q2581" i="2"/>
  <c r="Q2582" i="2"/>
  <c r="Q2583" i="2"/>
  <c r="Q2584" i="2"/>
  <c r="Q2585" i="2"/>
  <c r="Q2586" i="2"/>
  <c r="Q2587" i="2"/>
  <c r="Q2588" i="2"/>
  <c r="Q2589" i="2"/>
  <c r="Q2590" i="2"/>
  <c r="Q2591" i="2"/>
  <c r="Q2592" i="2"/>
  <c r="Q2593" i="2"/>
  <c r="Q2594" i="2"/>
  <c r="Q2595" i="2"/>
  <c r="Q2596" i="2"/>
  <c r="Q2597" i="2"/>
  <c r="Q2598" i="2"/>
  <c r="Q2599" i="2"/>
  <c r="Q2600" i="2"/>
  <c r="Q2601" i="2"/>
  <c r="Q2602" i="2"/>
  <c r="Q2603" i="2"/>
  <c r="Q2604" i="2"/>
  <c r="Q2605" i="2"/>
  <c r="Q2606" i="2"/>
  <c r="Q2607" i="2"/>
  <c r="Q2608" i="2"/>
  <c r="Q2609" i="2"/>
  <c r="Q2610" i="2"/>
  <c r="Q2611" i="2"/>
  <c r="Q2612" i="2"/>
  <c r="Q2613" i="2"/>
  <c r="Q2614" i="2"/>
  <c r="Q2615" i="2"/>
  <c r="Q2616" i="2"/>
  <c r="Q2617" i="2"/>
  <c r="Q2618" i="2"/>
  <c r="Q2619" i="2"/>
  <c r="Q2620" i="2"/>
  <c r="Q2621" i="2"/>
  <c r="Q2622" i="2"/>
  <c r="Q2623" i="2"/>
  <c r="Q2624" i="2"/>
  <c r="Q2625" i="2"/>
  <c r="Q2626" i="2"/>
  <c r="Q2627" i="2"/>
  <c r="Q2628" i="2"/>
  <c r="Q2629" i="2"/>
  <c r="Q2630" i="2"/>
  <c r="Q2631" i="2"/>
  <c r="Q2632" i="2"/>
  <c r="Q2633" i="2"/>
  <c r="Q2634" i="2"/>
  <c r="Q2635" i="2"/>
  <c r="Q2636" i="2"/>
  <c r="Q2637" i="2"/>
  <c r="Q2638" i="2"/>
  <c r="Q2639" i="2"/>
  <c r="Q2640" i="2"/>
  <c r="Q2641" i="2"/>
  <c r="Q2642" i="2"/>
  <c r="Q2643" i="2"/>
  <c r="Q2644" i="2"/>
  <c r="Q2645" i="2"/>
  <c r="Q2646" i="2"/>
  <c r="Q2647" i="2"/>
  <c r="Q2648" i="2"/>
  <c r="Q2649" i="2"/>
  <c r="Q2650" i="2"/>
  <c r="Q2651" i="2"/>
  <c r="Q2652" i="2"/>
  <c r="Q2653" i="2"/>
  <c r="Q2654" i="2"/>
  <c r="Q2655" i="2"/>
  <c r="Q2656" i="2"/>
  <c r="Q2657" i="2"/>
  <c r="Q2658" i="2"/>
  <c r="Q2659" i="2"/>
  <c r="Q2660" i="2"/>
  <c r="Q2661" i="2"/>
  <c r="Q2662" i="2"/>
  <c r="Q2663" i="2"/>
  <c r="Q2664" i="2"/>
  <c r="Q2665" i="2"/>
  <c r="Q2666" i="2"/>
  <c r="Q2667" i="2"/>
  <c r="Q2668" i="2"/>
  <c r="Q2669" i="2"/>
  <c r="Q2670" i="2"/>
  <c r="Q2671" i="2"/>
  <c r="Q2672" i="2"/>
  <c r="Q2673" i="2"/>
  <c r="Q2674" i="2"/>
  <c r="Q2675" i="2"/>
  <c r="Q2676" i="2"/>
  <c r="Q2677" i="2"/>
  <c r="Q2678" i="2"/>
  <c r="Q2679" i="2"/>
  <c r="Q2680" i="2"/>
  <c r="Q2681" i="2"/>
  <c r="Q2682" i="2"/>
  <c r="Q2683" i="2"/>
  <c r="Q2684" i="2"/>
  <c r="Q2685" i="2"/>
  <c r="Q2686" i="2"/>
  <c r="Q2687" i="2"/>
  <c r="Q2688" i="2"/>
  <c r="Q2689" i="2"/>
  <c r="Q2690" i="2"/>
  <c r="Q2691" i="2"/>
  <c r="Q2692" i="2"/>
  <c r="Q2693" i="2"/>
  <c r="Q2694" i="2"/>
  <c r="Q2695" i="2"/>
  <c r="Q2696" i="2"/>
  <c r="Q2697" i="2"/>
  <c r="Q2698" i="2"/>
  <c r="Q2699" i="2"/>
  <c r="Q2700" i="2"/>
  <c r="Q2701" i="2"/>
  <c r="Q2702" i="2"/>
  <c r="Q2703" i="2"/>
  <c r="Q2704" i="2"/>
  <c r="Q2705" i="2"/>
  <c r="Q2706" i="2"/>
  <c r="Q2707" i="2"/>
  <c r="Q2708" i="2"/>
  <c r="Q2709" i="2"/>
  <c r="Q2710" i="2"/>
  <c r="Q2711" i="2"/>
  <c r="Q2712" i="2"/>
  <c r="Q2713" i="2"/>
  <c r="Q2714" i="2"/>
  <c r="Q2715" i="2"/>
  <c r="Q2716" i="2"/>
  <c r="Q2717" i="2"/>
  <c r="Q2718" i="2"/>
  <c r="Q2719" i="2"/>
  <c r="Q2720" i="2"/>
  <c r="Q2721" i="2"/>
  <c r="Q2722" i="2"/>
  <c r="Q2723" i="2"/>
  <c r="Q2724" i="2"/>
  <c r="Q2725" i="2"/>
  <c r="Q2726" i="2"/>
  <c r="Q2727" i="2"/>
  <c r="Q2728" i="2"/>
  <c r="Q2729" i="2"/>
  <c r="Q2730" i="2"/>
  <c r="Q2731" i="2"/>
  <c r="Q2732" i="2"/>
  <c r="Q2733" i="2"/>
  <c r="Q2734" i="2"/>
  <c r="Q2735" i="2"/>
  <c r="Q2736" i="2"/>
  <c r="Q2737" i="2"/>
  <c r="Q2738" i="2"/>
  <c r="Q2739" i="2"/>
  <c r="Q2740" i="2"/>
  <c r="Q2741" i="2"/>
  <c r="Q2742" i="2"/>
  <c r="Q2743" i="2"/>
  <c r="Q2744" i="2"/>
  <c r="Q2745" i="2"/>
  <c r="Q2746" i="2"/>
  <c r="Q2747" i="2"/>
  <c r="Q2748" i="2"/>
  <c r="Q2749" i="2"/>
  <c r="Q2750" i="2"/>
  <c r="Q2751" i="2"/>
  <c r="Q2752" i="2"/>
  <c r="Q2753" i="2"/>
  <c r="Q2754" i="2"/>
  <c r="Q2755" i="2"/>
  <c r="Q2756" i="2"/>
  <c r="Q2757" i="2"/>
  <c r="Q2758" i="2"/>
  <c r="Q2759" i="2"/>
  <c r="Q2760" i="2"/>
  <c r="Q2761" i="2"/>
  <c r="Q2762" i="2"/>
  <c r="Q2763" i="2"/>
  <c r="Q2764" i="2"/>
  <c r="Q2765" i="2"/>
  <c r="Q2766" i="2"/>
  <c r="Q2767" i="2"/>
  <c r="Q2768" i="2"/>
  <c r="Q2769" i="2"/>
  <c r="Q2770" i="2"/>
  <c r="Q2771" i="2"/>
  <c r="Q2772" i="2"/>
  <c r="Q2773" i="2"/>
  <c r="Q2774" i="2"/>
  <c r="Q2775" i="2"/>
  <c r="Q2776" i="2"/>
  <c r="Q2777" i="2"/>
  <c r="Q2778" i="2"/>
  <c r="Q2779" i="2"/>
  <c r="Q2780" i="2"/>
  <c r="Q2781" i="2"/>
  <c r="Q2782" i="2"/>
  <c r="Q2783" i="2"/>
  <c r="Q2784" i="2"/>
  <c r="Q2785" i="2"/>
  <c r="Q2786" i="2"/>
  <c r="Q2787" i="2"/>
  <c r="Q2788" i="2"/>
  <c r="Q2789" i="2"/>
  <c r="Q2790" i="2"/>
  <c r="Q2791" i="2"/>
  <c r="Q2792" i="2"/>
  <c r="Q2793" i="2"/>
  <c r="Q2794" i="2"/>
  <c r="Q2795" i="2"/>
  <c r="Q2796" i="2"/>
  <c r="Q2797" i="2"/>
  <c r="Q2798" i="2"/>
  <c r="Q2799" i="2"/>
  <c r="Q2800" i="2"/>
  <c r="Q2801" i="2"/>
  <c r="Q2802" i="2"/>
  <c r="Q2803" i="2"/>
  <c r="Q2804" i="2"/>
  <c r="Q2805" i="2"/>
  <c r="Q2806" i="2"/>
  <c r="Q2807" i="2"/>
  <c r="Q2808" i="2"/>
  <c r="Q2809" i="2"/>
  <c r="Q2810" i="2"/>
  <c r="Q2811" i="2"/>
  <c r="Q2812" i="2"/>
  <c r="Q2813" i="2"/>
  <c r="Q2814" i="2"/>
  <c r="Q2815" i="2"/>
  <c r="Q2816" i="2"/>
  <c r="Q2817" i="2"/>
  <c r="Q2818" i="2"/>
  <c r="Q2819" i="2"/>
  <c r="Q2820" i="2"/>
  <c r="Q2821" i="2"/>
  <c r="Q2822" i="2"/>
  <c r="Q2823" i="2"/>
  <c r="Q2824" i="2"/>
  <c r="Q2825" i="2"/>
  <c r="Q2826" i="2"/>
  <c r="Q2827" i="2"/>
  <c r="Q2828" i="2"/>
  <c r="Q2829" i="2"/>
  <c r="Q2830" i="2"/>
  <c r="Q2831" i="2"/>
  <c r="Q2832" i="2"/>
  <c r="Q2833" i="2"/>
  <c r="Q2834" i="2"/>
  <c r="Q2835" i="2"/>
  <c r="Q2836" i="2"/>
  <c r="Q2837" i="2"/>
  <c r="Q2838" i="2"/>
  <c r="Q2839" i="2"/>
  <c r="Q2840" i="2"/>
  <c r="Q2841" i="2"/>
  <c r="Q2842" i="2"/>
  <c r="Q2843" i="2"/>
  <c r="Q2844" i="2"/>
  <c r="Q2845" i="2"/>
  <c r="Q2846" i="2"/>
  <c r="Q2847" i="2"/>
  <c r="Q2848" i="2"/>
  <c r="Q2849" i="2"/>
  <c r="Q2850" i="2"/>
  <c r="Q2851" i="2"/>
  <c r="Q2852" i="2"/>
  <c r="Q2853" i="2"/>
  <c r="Q2854" i="2"/>
  <c r="Q2855" i="2"/>
  <c r="Q2856" i="2"/>
  <c r="Q2857" i="2"/>
  <c r="Q2858" i="2"/>
  <c r="Q2859" i="2"/>
  <c r="Q2860" i="2"/>
  <c r="Q2861" i="2"/>
  <c r="Q2862" i="2"/>
  <c r="Q2863" i="2"/>
  <c r="Q2864" i="2"/>
  <c r="Q2865" i="2"/>
  <c r="Q2866" i="2"/>
  <c r="Q2867" i="2"/>
  <c r="Q2868" i="2"/>
  <c r="Q2869" i="2"/>
  <c r="Q2870" i="2"/>
  <c r="Q2871" i="2"/>
  <c r="Q2872" i="2"/>
  <c r="Q2873" i="2"/>
  <c r="Q2874" i="2"/>
  <c r="Q2875" i="2"/>
  <c r="Q2876" i="2"/>
  <c r="Q2877" i="2"/>
  <c r="Q2878" i="2"/>
  <c r="Q2879" i="2"/>
  <c r="Q2880" i="2"/>
  <c r="Q2881" i="2"/>
  <c r="Q2882" i="2"/>
  <c r="Q2883" i="2"/>
  <c r="Q2884" i="2"/>
  <c r="Q2885" i="2"/>
  <c r="Q2886" i="2"/>
  <c r="Q2887" i="2"/>
  <c r="Q2888" i="2"/>
  <c r="Q2889" i="2"/>
  <c r="Q2890" i="2"/>
  <c r="Q2891" i="2"/>
  <c r="Q2892" i="2"/>
  <c r="Q2893" i="2"/>
  <c r="Q2894" i="2"/>
  <c r="Q2895" i="2"/>
  <c r="Q2896" i="2"/>
  <c r="Q2897" i="2"/>
  <c r="Q2898" i="2"/>
  <c r="Q2899" i="2"/>
  <c r="Q2900" i="2"/>
  <c r="Q2901" i="2"/>
  <c r="Q2902" i="2"/>
  <c r="Q2903" i="2"/>
  <c r="Q2904" i="2"/>
  <c r="Q2905" i="2"/>
  <c r="Q2906" i="2"/>
  <c r="Q2907" i="2"/>
  <c r="Q2908" i="2"/>
  <c r="Q2909" i="2"/>
  <c r="Q2910" i="2"/>
  <c r="Q2911" i="2"/>
  <c r="Q2912" i="2"/>
  <c r="Q2913" i="2"/>
  <c r="Q2914" i="2"/>
  <c r="Q2915" i="2"/>
  <c r="Q2916" i="2"/>
  <c r="Q2917" i="2"/>
  <c r="Q2918" i="2"/>
  <c r="Q2919" i="2"/>
  <c r="Q2920" i="2"/>
  <c r="Q2921" i="2"/>
  <c r="Q2922" i="2"/>
  <c r="Q2923" i="2"/>
  <c r="Q2924" i="2"/>
  <c r="Q2925" i="2"/>
  <c r="Q2926" i="2"/>
  <c r="Q2927" i="2"/>
  <c r="Q2928" i="2"/>
  <c r="Q2929" i="2"/>
  <c r="Q2930" i="2"/>
  <c r="Q2931" i="2"/>
  <c r="Q2932" i="2"/>
  <c r="Q2933" i="2"/>
  <c r="Q2934" i="2"/>
  <c r="Q2935" i="2"/>
  <c r="Q2936" i="2"/>
  <c r="Q2937" i="2"/>
  <c r="Q2938" i="2"/>
  <c r="Q2939" i="2"/>
  <c r="Q2940" i="2"/>
  <c r="Q2941" i="2"/>
  <c r="Q2942" i="2"/>
  <c r="Q2943" i="2"/>
  <c r="Q2944" i="2"/>
  <c r="Q2945" i="2"/>
  <c r="Q2946" i="2"/>
  <c r="Q2947" i="2"/>
  <c r="Q2948" i="2"/>
  <c r="Q2949" i="2"/>
  <c r="Q2950" i="2"/>
  <c r="Q2951" i="2"/>
  <c r="Q2952" i="2"/>
  <c r="Q2953" i="2"/>
  <c r="Q2954" i="2"/>
  <c r="Q2955" i="2"/>
  <c r="Q2956" i="2"/>
  <c r="Q2957" i="2"/>
  <c r="Q2958" i="2"/>
  <c r="Q2959" i="2"/>
  <c r="Q2960" i="2"/>
  <c r="Q2961" i="2"/>
  <c r="Q2962" i="2"/>
  <c r="Q2963" i="2"/>
  <c r="Q2964" i="2"/>
  <c r="Q2965" i="2"/>
  <c r="Q2966" i="2"/>
  <c r="Q2967" i="2"/>
  <c r="Q2968" i="2"/>
  <c r="Q2969" i="2"/>
  <c r="Q2970" i="2"/>
  <c r="Q2971" i="2"/>
  <c r="Q2972" i="2"/>
  <c r="Q2973" i="2"/>
  <c r="Q2974" i="2"/>
  <c r="Q2975" i="2"/>
  <c r="Q2976" i="2"/>
  <c r="Q2977" i="2"/>
  <c r="Q2978" i="2"/>
  <c r="Q2979" i="2"/>
  <c r="Q2980" i="2"/>
  <c r="Q2981" i="2"/>
  <c r="Q2982" i="2"/>
  <c r="Q2983" i="2"/>
  <c r="Q2984" i="2"/>
  <c r="Q2985" i="2"/>
  <c r="Q2986" i="2"/>
  <c r="Q2987" i="2"/>
  <c r="Q2988" i="2"/>
  <c r="Q2989" i="2"/>
  <c r="Q2990" i="2"/>
  <c r="Q2991" i="2"/>
  <c r="Q2992" i="2"/>
  <c r="Q2993" i="2"/>
  <c r="Q2994" i="2"/>
  <c r="Q2995" i="2"/>
  <c r="Q2996" i="2"/>
  <c r="Q2997" i="2"/>
  <c r="Q2998" i="2"/>
  <c r="Q2999" i="2"/>
  <c r="Q3000" i="2"/>
  <c r="Q3001" i="2"/>
  <c r="Q3002" i="2"/>
  <c r="Q3003" i="2"/>
  <c r="Q3004" i="2"/>
  <c r="Q3005" i="2"/>
  <c r="Q3006" i="2"/>
  <c r="Q3007" i="2"/>
  <c r="Q3008" i="2"/>
  <c r="Q3009" i="2"/>
  <c r="Q3010" i="2"/>
  <c r="Q3011" i="2"/>
  <c r="Q3012" i="2"/>
  <c r="Q3013" i="2"/>
  <c r="Q3014" i="2"/>
  <c r="Q3015" i="2"/>
  <c r="Q3016" i="2"/>
  <c r="Q3017" i="2"/>
  <c r="Q3018" i="2"/>
  <c r="Q3019" i="2"/>
  <c r="Q3020" i="2"/>
  <c r="Q3021" i="2"/>
  <c r="Q3022" i="2"/>
  <c r="Q3023" i="2"/>
  <c r="Q3024" i="2"/>
  <c r="Q3025" i="2"/>
  <c r="Q3026" i="2"/>
  <c r="Q3027" i="2"/>
  <c r="Q3028" i="2"/>
  <c r="Q3029" i="2"/>
  <c r="Q3030" i="2"/>
  <c r="Q3031" i="2"/>
  <c r="Q3032" i="2"/>
  <c r="Q3033" i="2"/>
  <c r="Q3034" i="2"/>
  <c r="Q3035" i="2"/>
  <c r="Q3036" i="2"/>
  <c r="Q3037" i="2"/>
  <c r="Q3038" i="2"/>
  <c r="Q3039" i="2"/>
  <c r="Q3040" i="2"/>
  <c r="Q3041" i="2"/>
  <c r="Q3042" i="2"/>
  <c r="Q3043" i="2"/>
  <c r="Q3044" i="2"/>
  <c r="Q3045" i="2"/>
  <c r="Q3046" i="2"/>
  <c r="Q3047" i="2"/>
  <c r="Q3048" i="2"/>
  <c r="Q3049" i="2"/>
  <c r="Q3050" i="2"/>
  <c r="Q3051" i="2"/>
  <c r="Q3052" i="2"/>
  <c r="Q3053" i="2"/>
  <c r="Q3054" i="2"/>
  <c r="Q3055" i="2"/>
  <c r="Q3056" i="2"/>
  <c r="Q3057" i="2"/>
  <c r="Q3058" i="2"/>
  <c r="Q3059" i="2"/>
  <c r="Q3060" i="2"/>
  <c r="Q3061" i="2"/>
  <c r="Q3062" i="2"/>
  <c r="Q3063" i="2"/>
  <c r="Q3064" i="2"/>
  <c r="Q3065" i="2"/>
  <c r="Q3066" i="2"/>
  <c r="Q3067" i="2"/>
  <c r="Q3068" i="2"/>
  <c r="Q3069" i="2"/>
  <c r="Q3070" i="2"/>
  <c r="Q3071" i="2"/>
  <c r="Q3072" i="2"/>
  <c r="Q3073" i="2"/>
  <c r="Q3074" i="2"/>
  <c r="Q3075" i="2"/>
  <c r="Q3076" i="2"/>
  <c r="Q3077" i="2"/>
  <c r="Q3078" i="2"/>
  <c r="Q3079" i="2"/>
  <c r="Q3080" i="2"/>
  <c r="Q3081" i="2"/>
  <c r="Q3082" i="2"/>
  <c r="Q3083" i="2"/>
  <c r="Q3084" i="2"/>
  <c r="Q3085" i="2"/>
  <c r="Q3086" i="2"/>
  <c r="Q3087" i="2"/>
  <c r="Q3088" i="2"/>
  <c r="Q3089" i="2"/>
  <c r="Q3090" i="2"/>
  <c r="Q3091" i="2"/>
  <c r="Q3092" i="2"/>
  <c r="Q3093" i="2"/>
  <c r="Q3094" i="2"/>
  <c r="Q3095" i="2"/>
  <c r="Q3096" i="2"/>
  <c r="Q3097" i="2"/>
  <c r="Q3098" i="2"/>
  <c r="Q3099" i="2"/>
  <c r="Q3100" i="2"/>
  <c r="Q3101" i="2"/>
  <c r="Q3102" i="2"/>
  <c r="Q3103" i="2"/>
  <c r="Q3104" i="2"/>
  <c r="Q3105" i="2"/>
  <c r="Q3106" i="2"/>
  <c r="Q3107" i="2"/>
  <c r="Q3108" i="2"/>
  <c r="Q3109" i="2"/>
  <c r="Q3110" i="2"/>
  <c r="Q3111" i="2"/>
  <c r="Q3112" i="2"/>
  <c r="Q3113" i="2"/>
  <c r="Q3114" i="2"/>
  <c r="Q3115" i="2"/>
  <c r="Q3116" i="2"/>
  <c r="Q3117" i="2"/>
  <c r="Q3118" i="2"/>
  <c r="Q3119" i="2"/>
  <c r="Q3120" i="2"/>
  <c r="Q3121" i="2"/>
  <c r="Q3122" i="2"/>
  <c r="Q3123" i="2"/>
  <c r="Q3124" i="2"/>
  <c r="Q3125" i="2"/>
  <c r="Q3126" i="2"/>
  <c r="Q3127" i="2"/>
  <c r="Q3128" i="2"/>
  <c r="Q3129" i="2"/>
  <c r="Q3130" i="2"/>
  <c r="Q3131" i="2"/>
  <c r="Q3132" i="2"/>
  <c r="Q3133" i="2"/>
  <c r="Q3134" i="2"/>
  <c r="Q3135" i="2"/>
  <c r="Q3136" i="2"/>
  <c r="Q3137" i="2"/>
  <c r="Q3138" i="2"/>
  <c r="Q3139" i="2"/>
  <c r="Q3140" i="2"/>
  <c r="Q3141" i="2"/>
  <c r="Q3142" i="2"/>
  <c r="Q3143" i="2"/>
  <c r="Q3144" i="2"/>
  <c r="Q3145" i="2"/>
  <c r="Q3146" i="2"/>
  <c r="Q3147" i="2"/>
  <c r="Q3148" i="2"/>
  <c r="Q3149" i="2"/>
  <c r="Q3150" i="2"/>
  <c r="Q3151" i="2"/>
  <c r="Q3152" i="2"/>
  <c r="Q3153" i="2"/>
  <c r="Q3154" i="2"/>
  <c r="Q3155" i="2"/>
  <c r="Q3156" i="2"/>
  <c r="Q3157" i="2"/>
  <c r="Q3158" i="2"/>
  <c r="Q3159" i="2"/>
  <c r="Q3160" i="2"/>
  <c r="Q3161" i="2"/>
  <c r="Q3162" i="2"/>
  <c r="Q3163" i="2"/>
  <c r="Q3164" i="2"/>
  <c r="Q3165" i="2"/>
  <c r="Q3166" i="2"/>
  <c r="Q3167" i="2"/>
  <c r="Q3168" i="2"/>
  <c r="Q3169" i="2"/>
  <c r="Q3170" i="2"/>
  <c r="Q3171" i="2"/>
  <c r="Q3172" i="2"/>
  <c r="Q3173" i="2"/>
  <c r="Q3174" i="2"/>
  <c r="Q3175" i="2"/>
  <c r="Q3176" i="2"/>
  <c r="Q3177" i="2"/>
  <c r="Q3178" i="2"/>
  <c r="Q3179" i="2"/>
  <c r="Q3180" i="2"/>
  <c r="Q3181" i="2"/>
  <c r="Q3182" i="2"/>
  <c r="Q3183" i="2"/>
  <c r="Q3184" i="2"/>
  <c r="Q3185" i="2"/>
  <c r="Q3186" i="2"/>
  <c r="Q3187" i="2"/>
  <c r="Q3188" i="2"/>
  <c r="Q3189" i="2"/>
  <c r="Q3190" i="2"/>
  <c r="Q3191" i="2"/>
  <c r="Q3192" i="2"/>
  <c r="Q3193" i="2"/>
  <c r="Q3194" i="2"/>
  <c r="Q3195" i="2"/>
  <c r="Q3196" i="2"/>
  <c r="Q3197" i="2"/>
  <c r="Q3198" i="2"/>
  <c r="Q3199" i="2"/>
  <c r="Q3200" i="2"/>
  <c r="Q3201" i="2"/>
  <c r="Q3202" i="2"/>
  <c r="Q3203" i="2"/>
  <c r="Q3204" i="2"/>
  <c r="Q3205" i="2"/>
  <c r="Q3206" i="2"/>
  <c r="Q3207" i="2"/>
  <c r="Q3208" i="2"/>
  <c r="Q3209" i="2"/>
  <c r="Q3210" i="2"/>
  <c r="Q3211" i="2"/>
  <c r="Q3212" i="2"/>
  <c r="Q3213" i="2"/>
  <c r="Q3214" i="2"/>
  <c r="Q3215" i="2"/>
  <c r="Q3216" i="2"/>
  <c r="Q3217" i="2"/>
  <c r="Q3218" i="2"/>
  <c r="Q3219" i="2"/>
  <c r="Q3220" i="2"/>
  <c r="Q3221" i="2"/>
  <c r="Q3222" i="2"/>
  <c r="Q3223" i="2"/>
  <c r="Q3224" i="2"/>
  <c r="Q3225" i="2"/>
  <c r="Q3226" i="2"/>
  <c r="Q3227" i="2"/>
  <c r="Q3228" i="2"/>
  <c r="Q3229" i="2"/>
  <c r="Q3230" i="2"/>
  <c r="Q3231" i="2"/>
  <c r="Q3232" i="2"/>
  <c r="Q3233" i="2"/>
  <c r="Q3234" i="2"/>
  <c r="Q3235" i="2"/>
  <c r="Q3236" i="2"/>
  <c r="Q3237" i="2"/>
  <c r="Q3238" i="2"/>
  <c r="Q3239" i="2"/>
  <c r="Q3240" i="2"/>
  <c r="Q3241" i="2"/>
  <c r="Q3242" i="2"/>
  <c r="Q3243" i="2"/>
  <c r="Q3244" i="2"/>
  <c r="Q3245" i="2"/>
  <c r="Q3246" i="2"/>
  <c r="Q3247" i="2"/>
  <c r="Q3248" i="2"/>
  <c r="Q3249" i="2"/>
  <c r="Q3250" i="2"/>
  <c r="Q3251" i="2"/>
  <c r="Q3252" i="2"/>
  <c r="Q3253" i="2"/>
  <c r="Q3254" i="2"/>
  <c r="Q3255" i="2"/>
  <c r="Q3256" i="2"/>
  <c r="Q3257" i="2"/>
  <c r="Q3258" i="2"/>
  <c r="Q3259" i="2"/>
  <c r="Q3260" i="2"/>
  <c r="Q3261" i="2"/>
  <c r="Q3262" i="2"/>
  <c r="Q3263" i="2"/>
  <c r="Q3264" i="2"/>
  <c r="Q3265" i="2"/>
  <c r="Q3266" i="2"/>
  <c r="Q3267" i="2"/>
  <c r="Q3268" i="2"/>
  <c r="Q3269" i="2"/>
  <c r="Q3270" i="2"/>
  <c r="Q3271" i="2"/>
  <c r="Q3272" i="2"/>
  <c r="Q3273" i="2"/>
  <c r="Q3274" i="2"/>
  <c r="Q3275" i="2"/>
  <c r="Q3276" i="2"/>
  <c r="Q3277" i="2"/>
  <c r="Q3278" i="2"/>
  <c r="Q3279" i="2"/>
  <c r="Q3280" i="2"/>
  <c r="Q3281" i="2"/>
  <c r="Q3282" i="2"/>
  <c r="Q3283" i="2"/>
  <c r="Q3284" i="2"/>
  <c r="Q3285" i="2"/>
  <c r="Q3286" i="2"/>
  <c r="Q3287" i="2"/>
  <c r="Q3288" i="2"/>
  <c r="Q3289" i="2"/>
  <c r="Q3290" i="2"/>
  <c r="Q3291" i="2"/>
  <c r="Q3292" i="2"/>
  <c r="Q3293" i="2"/>
  <c r="Q3294" i="2"/>
  <c r="Q3295" i="2"/>
  <c r="Q3296" i="2"/>
  <c r="Q3297" i="2"/>
  <c r="Q3298" i="2"/>
  <c r="Q3299" i="2"/>
  <c r="Q3300" i="2"/>
  <c r="Q3301" i="2"/>
  <c r="Q3302" i="2"/>
  <c r="Q3303" i="2"/>
  <c r="Q3304" i="2"/>
  <c r="Q3305" i="2"/>
  <c r="Q3306" i="2"/>
  <c r="Q3307" i="2"/>
  <c r="Q3308" i="2"/>
  <c r="Q3309" i="2"/>
  <c r="Q3310" i="2"/>
  <c r="Q3311" i="2"/>
  <c r="Q3312" i="2"/>
  <c r="Q3313" i="2"/>
  <c r="Q3314" i="2"/>
  <c r="Q3315" i="2"/>
  <c r="Q3316" i="2"/>
  <c r="Q3317" i="2"/>
  <c r="Q3318" i="2"/>
  <c r="Q3319" i="2"/>
  <c r="Q3320" i="2"/>
  <c r="Q3321" i="2"/>
  <c r="Q3322" i="2"/>
  <c r="Q3323" i="2"/>
  <c r="Q3324" i="2"/>
  <c r="Q3325" i="2"/>
  <c r="Q3326" i="2"/>
  <c r="Q3327" i="2"/>
  <c r="Q3328" i="2"/>
  <c r="Q3329" i="2"/>
  <c r="Q3330" i="2"/>
  <c r="Q3331" i="2"/>
  <c r="Q3332" i="2"/>
  <c r="Q3333" i="2"/>
  <c r="Q3334" i="2"/>
  <c r="Q3335" i="2"/>
  <c r="Q3336" i="2"/>
  <c r="Q3337" i="2"/>
  <c r="Q3338" i="2"/>
  <c r="Q3339" i="2"/>
  <c r="Q3340" i="2"/>
  <c r="Q3341" i="2"/>
  <c r="Q3342" i="2"/>
  <c r="Q3343" i="2"/>
  <c r="Q3344" i="2"/>
  <c r="Q3345" i="2"/>
  <c r="Q3346" i="2"/>
  <c r="Q3347" i="2"/>
  <c r="Q3348" i="2"/>
  <c r="Q3349" i="2"/>
  <c r="Q3350" i="2"/>
  <c r="Q3351" i="2"/>
  <c r="Q3352" i="2"/>
  <c r="Q3353" i="2"/>
  <c r="Q3354" i="2"/>
  <c r="Q3355" i="2"/>
  <c r="Q3356" i="2"/>
  <c r="Q3357" i="2"/>
  <c r="Q3358" i="2"/>
  <c r="Q3359" i="2"/>
  <c r="Q3360" i="2"/>
  <c r="Q3361" i="2"/>
  <c r="Q3362" i="2"/>
  <c r="Q3363" i="2"/>
  <c r="Q3364" i="2"/>
  <c r="Q3365" i="2"/>
  <c r="Q3366" i="2"/>
  <c r="Q3367" i="2"/>
  <c r="Q3368" i="2"/>
  <c r="Q3369" i="2"/>
  <c r="Q3370" i="2"/>
  <c r="Q3371" i="2"/>
  <c r="Q3372" i="2"/>
  <c r="Q3373" i="2"/>
  <c r="Q3374" i="2"/>
  <c r="Q3375" i="2"/>
  <c r="Q3376" i="2"/>
  <c r="Q3377" i="2"/>
  <c r="Q3378" i="2"/>
  <c r="Q3379" i="2"/>
  <c r="Q3380" i="2"/>
  <c r="Q3381" i="2"/>
  <c r="Q3382" i="2"/>
  <c r="Q3383" i="2"/>
  <c r="Q3384" i="2"/>
  <c r="Q3385" i="2"/>
  <c r="Q3386" i="2"/>
  <c r="Q3387" i="2"/>
  <c r="Q3388" i="2"/>
  <c r="Q3389" i="2"/>
  <c r="Q3390" i="2"/>
  <c r="Q3391" i="2"/>
  <c r="Q3392" i="2"/>
  <c r="Q3393" i="2"/>
  <c r="Q3394" i="2"/>
  <c r="Q3395" i="2"/>
  <c r="Q3396" i="2"/>
  <c r="Q3397" i="2"/>
  <c r="Q3398" i="2"/>
  <c r="Q3399" i="2"/>
  <c r="Q3400" i="2"/>
  <c r="Q3401" i="2"/>
  <c r="Q3402" i="2"/>
  <c r="Q3403" i="2"/>
  <c r="Q3404" i="2"/>
  <c r="Q3405" i="2"/>
  <c r="Q3406" i="2"/>
  <c r="Q3407" i="2"/>
  <c r="Q3408" i="2"/>
  <c r="Q3409" i="2"/>
  <c r="Q3410" i="2"/>
  <c r="Q3411" i="2"/>
  <c r="Q3412" i="2"/>
  <c r="Q3413" i="2"/>
  <c r="Q3414" i="2"/>
  <c r="Q3415" i="2"/>
  <c r="Q3416" i="2"/>
  <c r="Q3417" i="2"/>
  <c r="Q3418" i="2"/>
  <c r="Q3419" i="2"/>
  <c r="Q3420" i="2"/>
  <c r="Q3421" i="2"/>
  <c r="Q3422" i="2"/>
  <c r="Q3423" i="2"/>
  <c r="Q3424" i="2"/>
  <c r="Q3425" i="2"/>
  <c r="Q3426" i="2"/>
  <c r="Q3427" i="2"/>
  <c r="Q3428" i="2"/>
  <c r="Q3429" i="2"/>
  <c r="Q3430" i="2"/>
  <c r="Q3431" i="2"/>
  <c r="Q3432" i="2"/>
  <c r="Q3433" i="2"/>
  <c r="Q3434" i="2"/>
  <c r="Q3435" i="2"/>
  <c r="Q3436" i="2"/>
  <c r="Q3437" i="2"/>
  <c r="Q3438" i="2"/>
  <c r="Q3439" i="2"/>
  <c r="Q3440" i="2"/>
  <c r="Q3441" i="2"/>
  <c r="Q3442" i="2"/>
  <c r="Q3443" i="2"/>
  <c r="Q3444" i="2"/>
  <c r="Q3445" i="2"/>
  <c r="Q3446" i="2"/>
  <c r="Q3447" i="2"/>
  <c r="Q3448" i="2"/>
  <c r="Q3449" i="2"/>
  <c r="Q3450" i="2"/>
  <c r="Q3451" i="2"/>
  <c r="Q3452" i="2"/>
  <c r="Q3453" i="2"/>
  <c r="Q3454" i="2"/>
  <c r="Q3455" i="2"/>
  <c r="Q3456" i="2"/>
  <c r="Q3457" i="2"/>
  <c r="Q3458" i="2"/>
  <c r="Q3459" i="2"/>
  <c r="Q3460" i="2"/>
  <c r="Q3461" i="2"/>
  <c r="Q3462" i="2"/>
  <c r="Q3463" i="2"/>
  <c r="Q3464" i="2"/>
  <c r="Q3465" i="2"/>
  <c r="Q3466" i="2"/>
  <c r="Q3467" i="2"/>
  <c r="Q3468" i="2"/>
  <c r="Q3469" i="2"/>
  <c r="Q3470" i="2"/>
  <c r="Q3471" i="2"/>
  <c r="Q3472" i="2"/>
  <c r="Q3473" i="2"/>
  <c r="Q3474" i="2"/>
  <c r="Q3475" i="2"/>
  <c r="Q3476" i="2"/>
  <c r="Q3477" i="2"/>
  <c r="Q3478" i="2"/>
  <c r="Q3479" i="2"/>
  <c r="Q3480" i="2"/>
  <c r="Q3481" i="2"/>
  <c r="Q3482" i="2"/>
  <c r="Q3483" i="2"/>
  <c r="Q3484" i="2"/>
  <c r="Q3485" i="2"/>
  <c r="Q3486" i="2"/>
  <c r="Q3487" i="2"/>
  <c r="Q3488" i="2"/>
  <c r="Q3489" i="2"/>
  <c r="Q3490" i="2"/>
  <c r="Q3491" i="2"/>
  <c r="Q3492" i="2"/>
  <c r="Q3493" i="2"/>
  <c r="Q3494" i="2"/>
  <c r="Q3495" i="2"/>
  <c r="Q3496" i="2"/>
  <c r="Q3497" i="2"/>
  <c r="Q3498" i="2"/>
  <c r="Q3499" i="2"/>
  <c r="Q3500" i="2"/>
  <c r="Q3501" i="2"/>
  <c r="Q3502" i="2"/>
  <c r="Q3503" i="2"/>
  <c r="Q3504" i="2"/>
  <c r="Q3505" i="2"/>
  <c r="Q3506" i="2"/>
  <c r="Q3507" i="2"/>
  <c r="Q3508" i="2"/>
  <c r="Q3509" i="2"/>
  <c r="Q3510" i="2"/>
  <c r="Q3511" i="2"/>
  <c r="Q3512" i="2"/>
  <c r="Q3513" i="2"/>
  <c r="Q3514" i="2"/>
  <c r="Q3515" i="2"/>
  <c r="Q3516" i="2"/>
  <c r="Q3517" i="2"/>
  <c r="Q3518" i="2"/>
  <c r="Q3519" i="2"/>
  <c r="Q3520" i="2"/>
  <c r="Q3521" i="2"/>
  <c r="Q3522" i="2"/>
  <c r="Q3523" i="2"/>
  <c r="Q3524" i="2"/>
  <c r="Q3525" i="2"/>
  <c r="Q3526" i="2"/>
  <c r="Q3527" i="2"/>
  <c r="Q3528" i="2"/>
  <c r="Q3529" i="2"/>
  <c r="Q3530" i="2"/>
  <c r="Q3531" i="2"/>
  <c r="Q3532" i="2"/>
  <c r="Q3533" i="2"/>
  <c r="Q3534" i="2"/>
  <c r="Q3535" i="2"/>
  <c r="Q3536" i="2"/>
  <c r="Q3537" i="2"/>
  <c r="Q3538" i="2"/>
  <c r="Q3539" i="2"/>
  <c r="Q3540" i="2"/>
  <c r="Q3541" i="2"/>
  <c r="Q3542" i="2"/>
  <c r="Q3543" i="2"/>
  <c r="Q3544" i="2"/>
  <c r="Q3545" i="2"/>
  <c r="Q3546" i="2"/>
  <c r="Q3547" i="2"/>
  <c r="Q3548" i="2"/>
  <c r="Q3549" i="2"/>
  <c r="Q3550" i="2"/>
  <c r="Q3551" i="2"/>
  <c r="Q3552" i="2"/>
  <c r="Q3553" i="2"/>
  <c r="Q3554" i="2"/>
  <c r="Q3555" i="2"/>
  <c r="Q3556" i="2"/>
  <c r="Q3557" i="2"/>
  <c r="Q3558" i="2"/>
  <c r="Q3559" i="2"/>
  <c r="Q3560" i="2"/>
  <c r="Q3561" i="2"/>
  <c r="Q3562" i="2"/>
  <c r="Q3563" i="2"/>
  <c r="Q3564" i="2"/>
  <c r="Q3565" i="2"/>
  <c r="Q3566" i="2"/>
  <c r="Q3567" i="2"/>
  <c r="Q3568" i="2"/>
  <c r="Q3569" i="2"/>
  <c r="Q3570" i="2"/>
  <c r="Q3571" i="2"/>
  <c r="Q3572" i="2"/>
  <c r="Q3573" i="2"/>
  <c r="Q3574" i="2"/>
  <c r="Q3575" i="2"/>
  <c r="Q3576" i="2"/>
  <c r="Q3577" i="2"/>
  <c r="Q3578" i="2"/>
  <c r="Q3579" i="2"/>
  <c r="Q3580" i="2"/>
  <c r="Q3581" i="2"/>
  <c r="Q3582" i="2"/>
  <c r="Q3583" i="2"/>
  <c r="Q3584" i="2"/>
  <c r="Q3585" i="2"/>
  <c r="Q3586" i="2"/>
  <c r="Q3587" i="2"/>
  <c r="Q3588" i="2"/>
  <c r="Q3589" i="2"/>
  <c r="Q3590" i="2"/>
  <c r="Q3591" i="2"/>
  <c r="Q3592" i="2"/>
  <c r="Q3593" i="2"/>
  <c r="Q3594" i="2"/>
  <c r="Q3595" i="2"/>
  <c r="Q3596" i="2"/>
  <c r="Q3597" i="2"/>
  <c r="Q3598" i="2"/>
  <c r="Q3599" i="2"/>
  <c r="Q3600" i="2"/>
  <c r="Q3601" i="2"/>
  <c r="Q3602" i="2"/>
  <c r="Q3603" i="2"/>
  <c r="Q3604" i="2"/>
  <c r="Q3605" i="2"/>
  <c r="Q3606" i="2"/>
  <c r="Q3607" i="2"/>
  <c r="Q3608" i="2"/>
  <c r="Q3609" i="2"/>
  <c r="Q3610" i="2"/>
  <c r="Q3611" i="2"/>
  <c r="Q3612" i="2"/>
  <c r="Q3613" i="2"/>
  <c r="Q3614" i="2"/>
  <c r="Q3615" i="2"/>
  <c r="Q3616" i="2"/>
  <c r="Q3617" i="2"/>
  <c r="Q3618" i="2"/>
  <c r="Q3619" i="2"/>
  <c r="Q3620" i="2"/>
  <c r="Q3621" i="2"/>
  <c r="Q3622" i="2"/>
  <c r="Q3623" i="2"/>
  <c r="Q3624" i="2"/>
  <c r="Q3625" i="2"/>
  <c r="Q3626" i="2"/>
  <c r="Q3627" i="2"/>
  <c r="Q3628" i="2"/>
  <c r="Q3629" i="2"/>
  <c r="Q3630" i="2"/>
  <c r="Q3631" i="2"/>
  <c r="Q3632" i="2"/>
  <c r="Q3633" i="2"/>
  <c r="Q3634" i="2"/>
  <c r="Q3635" i="2"/>
  <c r="Q3636" i="2"/>
  <c r="Q3637" i="2"/>
  <c r="Q3638" i="2"/>
  <c r="Q3639" i="2"/>
  <c r="Q3640" i="2"/>
  <c r="Q3641" i="2"/>
  <c r="Q3642" i="2"/>
  <c r="Q3643" i="2"/>
  <c r="Q3644" i="2"/>
  <c r="Q3645" i="2"/>
  <c r="Q3646" i="2"/>
  <c r="Q3647" i="2"/>
  <c r="Q3648" i="2"/>
  <c r="Q3649" i="2"/>
  <c r="Q3650" i="2"/>
  <c r="Q3651" i="2"/>
  <c r="Q3652" i="2"/>
  <c r="Q3653" i="2"/>
  <c r="Q3654" i="2"/>
  <c r="Q3655" i="2"/>
  <c r="Q3656" i="2"/>
  <c r="Q3657" i="2"/>
  <c r="Q3658" i="2"/>
  <c r="Q3659" i="2"/>
  <c r="Q3660" i="2"/>
  <c r="Q3661" i="2"/>
  <c r="AC55" i="7" l="1" a="1"/>
  <c r="AC55" i="7" s="1"/>
  <c r="AB55" i="7" s="1"/>
  <c r="AC165" i="7" a="1"/>
  <c r="AC165" i="7" s="1"/>
  <c r="AC142" i="7" a="1"/>
  <c r="AC142" i="7" s="1"/>
  <c r="I1733" i="2"/>
  <c r="K1733" i="2" s="1"/>
  <c r="I1717" i="2"/>
  <c r="K1717" i="2" s="1"/>
  <c r="I1701" i="2"/>
  <c r="K1701" i="2" s="1"/>
  <c r="I1685" i="2"/>
  <c r="K1685" i="2" s="1"/>
  <c r="U1685" i="2" s="1"/>
  <c r="I1669" i="2"/>
  <c r="K1669" i="2" s="1"/>
  <c r="U1669" i="2" s="1"/>
  <c r="I1653" i="2"/>
  <c r="K1653" i="2" s="1"/>
  <c r="I1645" i="2"/>
  <c r="K1645" i="2" s="1"/>
  <c r="I1629" i="2"/>
  <c r="K1629" i="2" s="1"/>
  <c r="U1629" i="2" s="1"/>
  <c r="I1621" i="2"/>
  <c r="I1613" i="2"/>
  <c r="K1613" i="2" s="1"/>
  <c r="U1613" i="2" s="1"/>
  <c r="I1605" i="2"/>
  <c r="K1605" i="2" s="1"/>
  <c r="U1605" i="2" s="1"/>
  <c r="I1597" i="2"/>
  <c r="K1597" i="2" s="1"/>
  <c r="U1597" i="2" s="1"/>
  <c r="I1589" i="2"/>
  <c r="K1589" i="2" s="1"/>
  <c r="U1589" i="2" s="1"/>
  <c r="I1365" i="2"/>
  <c r="K1365" i="2" s="1"/>
  <c r="U1365" i="2" s="1"/>
  <c r="I1741" i="2"/>
  <c r="K1741" i="2" s="1"/>
  <c r="U1741" i="2" s="1"/>
  <c r="I1725" i="2"/>
  <c r="K1725" i="2" s="1"/>
  <c r="I1709" i="2"/>
  <c r="K1709" i="2" s="1"/>
  <c r="I1693" i="2"/>
  <c r="I1677" i="2"/>
  <c r="I1661" i="2"/>
  <c r="K1661" i="2" s="1"/>
  <c r="I1637" i="2"/>
  <c r="K1637" i="2" s="1"/>
  <c r="U1637" i="2" s="1"/>
  <c r="I1581" i="2"/>
  <c r="K1581" i="2" s="1"/>
  <c r="I1573" i="2"/>
  <c r="K1573" i="2" s="1"/>
  <c r="I1565" i="2"/>
  <c r="K1565" i="2" s="1"/>
  <c r="I1557" i="2"/>
  <c r="K1557" i="2" s="1"/>
  <c r="U1557" i="2" s="1"/>
  <c r="I1549" i="2"/>
  <c r="K1549" i="2" s="1"/>
  <c r="I1541" i="2"/>
  <c r="K1541" i="2" s="1"/>
  <c r="U1541" i="2" s="1"/>
  <c r="I1533" i="2"/>
  <c r="K1533" i="2" s="1"/>
  <c r="I1525" i="2"/>
  <c r="K1525" i="2" s="1"/>
  <c r="I1517" i="2"/>
  <c r="K1517" i="2" s="1"/>
  <c r="U1517" i="2" s="1"/>
  <c r="I1509" i="2"/>
  <c r="K1509" i="2" s="1"/>
  <c r="I1501" i="2"/>
  <c r="K1501" i="2" s="1"/>
  <c r="I1493" i="2"/>
  <c r="I1485" i="2"/>
  <c r="I1477" i="2"/>
  <c r="I1469" i="2"/>
  <c r="I1461" i="2"/>
  <c r="I1453" i="2"/>
  <c r="K1453" i="2" s="1"/>
  <c r="I1445" i="2"/>
  <c r="K1445" i="2" s="1"/>
  <c r="U1445" i="2" s="1"/>
  <c r="I1437" i="2"/>
  <c r="K1437" i="2" s="1"/>
  <c r="I1429" i="2"/>
  <c r="K1429" i="2" s="1"/>
  <c r="U1429" i="2" s="1"/>
  <c r="I1421" i="2"/>
  <c r="I1413" i="2"/>
  <c r="K1413" i="2" s="1"/>
  <c r="I1405" i="2"/>
  <c r="I1397" i="2"/>
  <c r="K1397" i="2" s="1"/>
  <c r="U1397" i="2" s="1"/>
  <c r="I1389" i="2"/>
  <c r="K1389" i="2" s="1"/>
  <c r="U1389" i="2" s="1"/>
  <c r="I1381" i="2"/>
  <c r="K1381" i="2" s="1"/>
  <c r="U1381" i="2" s="1"/>
  <c r="I1373" i="2"/>
  <c r="K1373" i="2" s="1"/>
  <c r="U1373" i="2" s="1"/>
  <c r="I1357" i="2"/>
  <c r="K1357" i="2" s="1"/>
  <c r="I1341" i="2"/>
  <c r="K1341" i="2" s="1"/>
  <c r="U1341" i="2" s="1"/>
  <c r="I1325" i="2"/>
  <c r="I1309" i="2"/>
  <c r="K1309" i="2" s="1"/>
  <c r="U1309" i="2" s="1"/>
  <c r="I1293" i="2"/>
  <c r="K1293" i="2" s="1"/>
  <c r="U1293" i="2" s="1"/>
  <c r="I1277" i="2"/>
  <c r="K1277" i="2" s="1"/>
  <c r="U1277" i="2" s="1"/>
  <c r="I1261" i="2"/>
  <c r="K1261" i="2" s="1"/>
  <c r="I1245" i="2"/>
  <c r="K1245" i="2" s="1"/>
  <c r="U1245" i="2" s="1"/>
  <c r="I1229" i="2"/>
  <c r="K1229" i="2" s="1"/>
  <c r="I1213" i="2"/>
  <c r="K1213" i="2" s="1"/>
  <c r="U1213" i="2" s="1"/>
  <c r="I1197" i="2"/>
  <c r="I1181" i="2"/>
  <c r="K1181" i="2" s="1"/>
  <c r="I1165" i="2"/>
  <c r="K1165" i="2" s="1"/>
  <c r="U1165" i="2" s="1"/>
  <c r="I1149" i="2"/>
  <c r="K1149" i="2" s="1"/>
  <c r="U1149" i="2" s="1"/>
  <c r="I1133" i="2"/>
  <c r="K1133" i="2" s="1"/>
  <c r="I1117" i="2"/>
  <c r="K1117" i="2" s="1"/>
  <c r="I1101" i="2"/>
  <c r="K1101" i="2" s="1"/>
  <c r="I1077" i="2"/>
  <c r="K1077" i="2" s="1"/>
  <c r="I1061" i="2"/>
  <c r="K1061" i="2" s="1"/>
  <c r="I1045" i="2"/>
  <c r="I1029" i="2"/>
  <c r="K1029" i="2" s="1"/>
  <c r="U1029" i="2" s="1"/>
  <c r="I1013" i="2"/>
  <c r="K1013" i="2" s="1"/>
  <c r="I997" i="2"/>
  <c r="K997" i="2" s="1"/>
  <c r="I981" i="2"/>
  <c r="K981" i="2" s="1"/>
  <c r="I965" i="2"/>
  <c r="K965" i="2" s="1"/>
  <c r="I949" i="2"/>
  <c r="K949" i="2" s="1"/>
  <c r="I933" i="2"/>
  <c r="K933" i="2" s="1"/>
  <c r="U933" i="2" s="1"/>
  <c r="I917" i="2"/>
  <c r="K917" i="2" s="1"/>
  <c r="U917" i="2" s="1"/>
  <c r="I901" i="2"/>
  <c r="K901" i="2" s="1"/>
  <c r="U901" i="2" s="1"/>
  <c r="I885" i="2"/>
  <c r="K885" i="2" s="1"/>
  <c r="I869" i="2"/>
  <c r="K869" i="2" s="1"/>
  <c r="I853" i="2"/>
  <c r="K853" i="2" s="1"/>
  <c r="I837" i="2"/>
  <c r="I821" i="2"/>
  <c r="K821" i="2" s="1"/>
  <c r="I805" i="2"/>
  <c r="K805" i="2" s="1"/>
  <c r="I789" i="2"/>
  <c r="K789" i="2" s="1"/>
  <c r="I773" i="2"/>
  <c r="K773" i="2" s="1"/>
  <c r="I757" i="2"/>
  <c r="K757" i="2" s="1"/>
  <c r="U757" i="2" s="1"/>
  <c r="I741" i="2"/>
  <c r="K741" i="2" s="1"/>
  <c r="I725" i="2"/>
  <c r="K725" i="2" s="1"/>
  <c r="I709" i="2"/>
  <c r="K709" i="2" s="1"/>
  <c r="I693" i="2"/>
  <c r="I677" i="2"/>
  <c r="K677" i="2" s="1"/>
  <c r="I661" i="2"/>
  <c r="I645" i="2"/>
  <c r="K645" i="2" s="1"/>
  <c r="U645" i="2" s="1"/>
  <c r="I629" i="2"/>
  <c r="K629" i="2" s="1"/>
  <c r="I613" i="2"/>
  <c r="K613" i="2" s="1"/>
  <c r="I597" i="2"/>
  <c r="K597" i="2" s="1"/>
  <c r="I581" i="2"/>
  <c r="I565" i="2"/>
  <c r="K565" i="2" s="1"/>
  <c r="I549" i="2"/>
  <c r="K549" i="2" s="1"/>
  <c r="U549" i="2" s="1"/>
  <c r="I533" i="2"/>
  <c r="K533" i="2" s="1"/>
  <c r="I517" i="2"/>
  <c r="K517" i="2" s="1"/>
  <c r="U517" i="2" s="1"/>
  <c r="I501" i="2"/>
  <c r="K501" i="2" s="1"/>
  <c r="I485" i="2"/>
  <c r="K485" i="2" s="1"/>
  <c r="I469" i="2"/>
  <c r="K469" i="2" s="1"/>
  <c r="U469" i="2" s="1"/>
  <c r="I453" i="2"/>
  <c r="I437" i="2"/>
  <c r="I421" i="2"/>
  <c r="K421" i="2" s="1"/>
  <c r="U421" i="2" s="1"/>
  <c r="I405" i="2"/>
  <c r="K405" i="2" s="1"/>
  <c r="I389" i="2"/>
  <c r="K389" i="2" s="1"/>
  <c r="I373" i="2"/>
  <c r="K373" i="2" s="1"/>
  <c r="I357" i="2"/>
  <c r="K357" i="2" s="1"/>
  <c r="U357" i="2" s="1"/>
  <c r="I341" i="2"/>
  <c r="K341" i="2" s="1"/>
  <c r="U341" i="2" s="1"/>
  <c r="I325" i="2"/>
  <c r="K325" i="2" s="1"/>
  <c r="I309" i="2"/>
  <c r="K309" i="2" s="1"/>
  <c r="I293" i="2"/>
  <c r="I277" i="2"/>
  <c r="K277" i="2" s="1"/>
  <c r="I261" i="2"/>
  <c r="K261" i="2" s="1"/>
  <c r="I245" i="2"/>
  <c r="K245" i="2" s="1"/>
  <c r="I229" i="2"/>
  <c r="K229" i="2" s="1"/>
  <c r="U229" i="2" s="1"/>
  <c r="I213" i="2"/>
  <c r="K213" i="2" s="1"/>
  <c r="U213" i="2" s="1"/>
  <c r="I197" i="2"/>
  <c r="I181" i="2"/>
  <c r="I165" i="2"/>
  <c r="K165" i="2" s="1"/>
  <c r="U165" i="2" s="1"/>
  <c r="I149" i="2"/>
  <c r="K149" i="2" s="1"/>
  <c r="I133" i="2"/>
  <c r="K133" i="2" s="1"/>
  <c r="U133" i="2" s="1"/>
  <c r="I117" i="2"/>
  <c r="K117" i="2" s="1"/>
  <c r="I101" i="2"/>
  <c r="K101" i="2" s="1"/>
  <c r="I85" i="2"/>
  <c r="K85" i="2" s="1"/>
  <c r="U85" i="2" s="1"/>
  <c r="I69" i="2"/>
  <c r="K69" i="2" s="1"/>
  <c r="I53" i="2"/>
  <c r="I37" i="2"/>
  <c r="K37" i="2" s="1"/>
  <c r="U37" i="2" s="1"/>
  <c r="I21" i="2"/>
  <c r="K21" i="2" s="1"/>
  <c r="I5" i="2"/>
  <c r="K5" i="2" s="1"/>
  <c r="I1349" i="2"/>
  <c r="K1349" i="2" s="1"/>
  <c r="I1333" i="2"/>
  <c r="K1333" i="2" s="1"/>
  <c r="I1317" i="2"/>
  <c r="K1317" i="2" s="1"/>
  <c r="U1317" i="2" s="1"/>
  <c r="I1301" i="2"/>
  <c r="K1301" i="2" s="1"/>
  <c r="U1301" i="2" s="1"/>
  <c r="I1285" i="2"/>
  <c r="K1285" i="2" s="1"/>
  <c r="I1269" i="2"/>
  <c r="K1269" i="2" s="1"/>
  <c r="I1253" i="2"/>
  <c r="K1253" i="2" s="1"/>
  <c r="U1253" i="2" s="1"/>
  <c r="I1237" i="2"/>
  <c r="K1237" i="2" s="1"/>
  <c r="U1237" i="2" s="1"/>
  <c r="I1221" i="2"/>
  <c r="K1221" i="2" s="1"/>
  <c r="I1205" i="2"/>
  <c r="K1205" i="2" s="1"/>
  <c r="I1189" i="2"/>
  <c r="K1189" i="2" s="1"/>
  <c r="I1173" i="2"/>
  <c r="K1173" i="2" s="1"/>
  <c r="U1173" i="2" s="1"/>
  <c r="I1157" i="2"/>
  <c r="I1141" i="2"/>
  <c r="I1125" i="2"/>
  <c r="I1109" i="2"/>
  <c r="K1109" i="2" s="1"/>
  <c r="U1109" i="2" s="1"/>
  <c r="I1093" i="2"/>
  <c r="K1093" i="2" s="1"/>
  <c r="U1093" i="2" s="1"/>
  <c r="I1085" i="2"/>
  <c r="K1085" i="2" s="1"/>
  <c r="U1085" i="2" s="1"/>
  <c r="I1069" i="2"/>
  <c r="K1069" i="2" s="1"/>
  <c r="U1069" i="2" s="1"/>
  <c r="I1053" i="2"/>
  <c r="K1053" i="2" s="1"/>
  <c r="I1037" i="2"/>
  <c r="I1021" i="2"/>
  <c r="K1021" i="2" s="1"/>
  <c r="U1021" i="2" s="1"/>
  <c r="I1005" i="2"/>
  <c r="K1005" i="2" s="1"/>
  <c r="U1005" i="2" s="1"/>
  <c r="I989" i="2"/>
  <c r="K989" i="2" s="1"/>
  <c r="I973" i="2"/>
  <c r="K973" i="2" s="1"/>
  <c r="I957" i="2"/>
  <c r="K957" i="2" s="1"/>
  <c r="I941" i="2"/>
  <c r="K941" i="2" s="1"/>
  <c r="I925" i="2"/>
  <c r="K925" i="2" s="1"/>
  <c r="I909" i="2"/>
  <c r="K909" i="2" s="1"/>
  <c r="U909" i="2" s="1"/>
  <c r="I893" i="2"/>
  <c r="I877" i="2"/>
  <c r="K877" i="2" s="1"/>
  <c r="I861" i="2"/>
  <c r="K861" i="2" s="1"/>
  <c r="I845" i="2"/>
  <c r="K845" i="2" s="1"/>
  <c r="I829" i="2"/>
  <c r="K829" i="2" s="1"/>
  <c r="I813" i="2"/>
  <c r="K813" i="2" s="1"/>
  <c r="I797" i="2"/>
  <c r="K797" i="2" s="1"/>
  <c r="I781" i="2"/>
  <c r="K781" i="2" s="1"/>
  <c r="I765" i="2"/>
  <c r="I749" i="2"/>
  <c r="K749" i="2" s="1"/>
  <c r="I733" i="2"/>
  <c r="K733" i="2" s="1"/>
  <c r="I717" i="2"/>
  <c r="K717" i="2" s="1"/>
  <c r="I701" i="2"/>
  <c r="K701" i="2" s="1"/>
  <c r="I685" i="2"/>
  <c r="K685" i="2" s="1"/>
  <c r="I669" i="2"/>
  <c r="K669" i="2" s="1"/>
  <c r="I653" i="2"/>
  <c r="K653" i="2" s="1"/>
  <c r="I637" i="2"/>
  <c r="K637" i="2" s="1"/>
  <c r="I621" i="2"/>
  <c r="K621" i="2" s="1"/>
  <c r="I605" i="2"/>
  <c r="K605" i="2" s="1"/>
  <c r="I589" i="2"/>
  <c r="K589" i="2" s="1"/>
  <c r="I573" i="2"/>
  <c r="K573" i="2" s="1"/>
  <c r="I557" i="2"/>
  <c r="K557" i="2" s="1"/>
  <c r="I541" i="2"/>
  <c r="K541" i="2" s="1"/>
  <c r="U541" i="2" s="1"/>
  <c r="I525" i="2"/>
  <c r="K525" i="2" s="1"/>
  <c r="I509" i="2"/>
  <c r="K509" i="2" s="1"/>
  <c r="U509" i="2" s="1"/>
  <c r="I493" i="2"/>
  <c r="K493" i="2" s="1"/>
  <c r="I477" i="2"/>
  <c r="K477" i="2" s="1"/>
  <c r="U477" i="2" s="1"/>
  <c r="I461" i="2"/>
  <c r="K461" i="2" s="1"/>
  <c r="I445" i="2"/>
  <c r="K445" i="2" s="1"/>
  <c r="I429" i="2"/>
  <c r="K429" i="2" s="1"/>
  <c r="U429" i="2" s="1"/>
  <c r="I413" i="2"/>
  <c r="K413" i="2" s="1"/>
  <c r="U413" i="2" s="1"/>
  <c r="I397" i="2"/>
  <c r="K397" i="2" s="1"/>
  <c r="I381" i="2"/>
  <c r="I365" i="2"/>
  <c r="K365" i="2" s="1"/>
  <c r="I349" i="2"/>
  <c r="K349" i="2" s="1"/>
  <c r="U349" i="2" s="1"/>
  <c r="I333" i="2"/>
  <c r="K333" i="2" s="1"/>
  <c r="I317" i="2"/>
  <c r="K317" i="2" s="1"/>
  <c r="I301" i="2"/>
  <c r="K301" i="2" s="1"/>
  <c r="I285" i="2"/>
  <c r="K285" i="2" s="1"/>
  <c r="U285" i="2" s="1"/>
  <c r="I269" i="2"/>
  <c r="K269" i="2" s="1"/>
  <c r="I253" i="2"/>
  <c r="K253" i="2" s="1"/>
  <c r="I237" i="2"/>
  <c r="K237" i="2" s="1"/>
  <c r="U237" i="2" s="1"/>
  <c r="I221" i="2"/>
  <c r="K221" i="2" s="1"/>
  <c r="U221" i="2" s="1"/>
  <c r="I205" i="2"/>
  <c r="K205" i="2" s="1"/>
  <c r="I189" i="2"/>
  <c r="K189" i="2" s="1"/>
  <c r="I173" i="2"/>
  <c r="K173" i="2" s="1"/>
  <c r="I157" i="2"/>
  <c r="K157" i="2" s="1"/>
  <c r="U157" i="2" s="1"/>
  <c r="I141" i="2"/>
  <c r="K141" i="2" s="1"/>
  <c r="I125" i="2"/>
  <c r="K125" i="2" s="1"/>
  <c r="I109" i="2"/>
  <c r="K109" i="2" s="1"/>
  <c r="I93" i="2"/>
  <c r="K93" i="2" s="1"/>
  <c r="U93" i="2" s="1"/>
  <c r="I77" i="2"/>
  <c r="K77" i="2" s="1"/>
  <c r="I61" i="2"/>
  <c r="K61" i="2" s="1"/>
  <c r="I45" i="2"/>
  <c r="K45" i="2" s="1"/>
  <c r="I29" i="2"/>
  <c r="K29" i="2" s="1"/>
  <c r="U29" i="2" s="1"/>
  <c r="I13" i="2"/>
  <c r="I1622" i="2"/>
  <c r="K1622" i="2" s="1"/>
  <c r="U1622" i="2" s="1"/>
  <c r="K1693" i="2"/>
  <c r="U1693" i="2" s="1"/>
  <c r="K1677" i="2"/>
  <c r="U1677" i="2" s="1"/>
  <c r="K1621" i="2"/>
  <c r="U1621" i="2" s="1"/>
  <c r="K1493" i="2"/>
  <c r="U1493" i="2" s="1"/>
  <c r="K1485" i="2"/>
  <c r="K1477" i="2"/>
  <c r="U1477" i="2" s="1"/>
  <c r="K1469" i="2"/>
  <c r="U1469" i="2" s="1"/>
  <c r="K1461" i="2"/>
  <c r="U1461" i="2" s="1"/>
  <c r="K1421" i="2"/>
  <c r="K1405" i="2"/>
  <c r="U1405" i="2" s="1"/>
  <c r="K1325" i="2"/>
  <c r="U1325" i="2" s="1"/>
  <c r="K1197" i="2"/>
  <c r="K1157" i="2"/>
  <c r="U1157" i="2" s="1"/>
  <c r="K1141" i="2"/>
  <c r="U1141" i="2" s="1"/>
  <c r="K1125" i="2"/>
  <c r="U1125" i="2" s="1"/>
  <c r="K1045" i="2"/>
  <c r="U1045" i="2" s="1"/>
  <c r="K1037" i="2"/>
  <c r="U1037" i="2" s="1"/>
  <c r="K893" i="2"/>
  <c r="U893" i="2" s="1"/>
  <c r="K837" i="2"/>
  <c r="U837" i="2" s="1"/>
  <c r="K765" i="2"/>
  <c r="U765" i="2" s="1"/>
  <c r="K693" i="2"/>
  <c r="U693" i="2" s="1"/>
  <c r="K661" i="2"/>
  <c r="U661" i="2" s="1"/>
  <c r="K581" i="2"/>
  <c r="U581" i="2" s="1"/>
  <c r="K453" i="2"/>
  <c r="U453" i="2" s="1"/>
  <c r="K437" i="2"/>
  <c r="K381" i="2"/>
  <c r="U381" i="2" s="1"/>
  <c r="K293" i="2"/>
  <c r="U293" i="2" s="1"/>
  <c r="K197" i="2"/>
  <c r="U197" i="2" s="1"/>
  <c r="K181" i="2"/>
  <c r="K53" i="2"/>
  <c r="U53" i="2" s="1"/>
  <c r="K13" i="2"/>
  <c r="U13" i="2" s="1"/>
  <c r="K456" i="2"/>
  <c r="U456" i="2" s="1"/>
  <c r="I2" i="2"/>
  <c r="K2" i="2" s="1"/>
  <c r="U2" i="2" s="1"/>
  <c r="C9" i="5" a="1"/>
  <c r="C9" i="5" s="1"/>
  <c r="I2044" i="2"/>
  <c r="K2044" i="2" s="1"/>
  <c r="U2044" i="2" s="1"/>
  <c r="I2036" i="2"/>
  <c r="K2036" i="2" s="1"/>
  <c r="U2036" i="2" s="1"/>
  <c r="I2028" i="2"/>
  <c r="K2028" i="2" s="1"/>
  <c r="U2028" i="2" s="1"/>
  <c r="I2020" i="2"/>
  <c r="K2020" i="2" s="1"/>
  <c r="U2020" i="2" s="1"/>
  <c r="I2012" i="2"/>
  <c r="K2012" i="2" s="1"/>
  <c r="U2012" i="2" s="1"/>
  <c r="I2004" i="2"/>
  <c r="K2004" i="2" s="1"/>
  <c r="U2004" i="2" s="1"/>
  <c r="I1996" i="2"/>
  <c r="K1996" i="2" s="1"/>
  <c r="I1988" i="2"/>
  <c r="K1988" i="2" s="1"/>
  <c r="U1988" i="2" s="1"/>
  <c r="I1980" i="2"/>
  <c r="K1980" i="2" s="1"/>
  <c r="I1972" i="2"/>
  <c r="K1972" i="2" s="1"/>
  <c r="I1964" i="2"/>
  <c r="K1964" i="2" s="1"/>
  <c r="U1964" i="2" s="1"/>
  <c r="I1956" i="2"/>
  <c r="K1956" i="2" s="1"/>
  <c r="I1948" i="2"/>
  <c r="K1948" i="2" s="1"/>
  <c r="U1948" i="2" s="1"/>
  <c r="I1940" i="2"/>
  <c r="K1940" i="2" s="1"/>
  <c r="U1940" i="2" s="1"/>
  <c r="I1932" i="2"/>
  <c r="K1932" i="2" s="1"/>
  <c r="U1932" i="2" s="1"/>
  <c r="I1924" i="2"/>
  <c r="K1924" i="2" s="1"/>
  <c r="U1924" i="2" s="1"/>
  <c r="I1916" i="2"/>
  <c r="K1916" i="2" s="1"/>
  <c r="U1916" i="2" s="1"/>
  <c r="I1908" i="2"/>
  <c r="K1908" i="2" s="1"/>
  <c r="U1908" i="2" s="1"/>
  <c r="I1900" i="2"/>
  <c r="K1900" i="2" s="1"/>
  <c r="U1900" i="2" s="1"/>
  <c r="I1892" i="2"/>
  <c r="K1892" i="2" s="1"/>
  <c r="I1884" i="2"/>
  <c r="K1884" i="2" s="1"/>
  <c r="I1876" i="2"/>
  <c r="K1876" i="2" s="1"/>
  <c r="U1876" i="2" s="1"/>
  <c r="I1868" i="2"/>
  <c r="K1868" i="2" s="1"/>
  <c r="U1868" i="2" s="1"/>
  <c r="I1860" i="2"/>
  <c r="K1860" i="2" s="1"/>
  <c r="U1860" i="2" s="1"/>
  <c r="I1852" i="2"/>
  <c r="K1852" i="2" s="1"/>
  <c r="U1852" i="2" s="1"/>
  <c r="I1844" i="2"/>
  <c r="K1844" i="2" s="1"/>
  <c r="U1844" i="2" s="1"/>
  <c r="I1836" i="2"/>
  <c r="K1836" i="2" s="1"/>
  <c r="U1836" i="2" s="1"/>
  <c r="I1828" i="2"/>
  <c r="K1828" i="2" s="1"/>
  <c r="I1820" i="2"/>
  <c r="K1820" i="2" s="1"/>
  <c r="I1812" i="2"/>
  <c r="K1812" i="2" s="1"/>
  <c r="U1812" i="2" s="1"/>
  <c r="I1804" i="2"/>
  <c r="I1796" i="2"/>
  <c r="K1796" i="2" s="1"/>
  <c r="U1796" i="2" s="1"/>
  <c r="I1788" i="2"/>
  <c r="K1788" i="2" s="1"/>
  <c r="U1788" i="2" s="1"/>
  <c r="I1780" i="2"/>
  <c r="K1780" i="2" s="1"/>
  <c r="U1780" i="2" s="1"/>
  <c r="I1772" i="2"/>
  <c r="K1772" i="2" s="1"/>
  <c r="U1772" i="2" s="1"/>
  <c r="I1764" i="2"/>
  <c r="K1764" i="2" s="1"/>
  <c r="U1764" i="2" s="1"/>
  <c r="I1756" i="2"/>
  <c r="K1756" i="2" s="1"/>
  <c r="U1756" i="2" s="1"/>
  <c r="I1748" i="2"/>
  <c r="K1748" i="2" s="1"/>
  <c r="U1748" i="2" s="1"/>
  <c r="I1740" i="2"/>
  <c r="K1740" i="2" s="1"/>
  <c r="I1732" i="2"/>
  <c r="K1732" i="2" s="1"/>
  <c r="U1732" i="2" s="1"/>
  <c r="I1724" i="2"/>
  <c r="K1724" i="2" s="1"/>
  <c r="I1716" i="2"/>
  <c r="K1716" i="2" s="1"/>
  <c r="I1708" i="2"/>
  <c r="K1708" i="2" s="1"/>
  <c r="U1708" i="2" s="1"/>
  <c r="I1700" i="2"/>
  <c r="K1700" i="2" s="1"/>
  <c r="U1700" i="2" s="1"/>
  <c r="I1692" i="2"/>
  <c r="K1692" i="2" s="1"/>
  <c r="U1692" i="2" s="1"/>
  <c r="I1684" i="2"/>
  <c r="K1684" i="2" s="1"/>
  <c r="U1684" i="2" s="1"/>
  <c r="I1676" i="2"/>
  <c r="K1676" i="2" s="1"/>
  <c r="U1676" i="2" s="1"/>
  <c r="I1668" i="2"/>
  <c r="K1668" i="2" s="1"/>
  <c r="U1668" i="2" s="1"/>
  <c r="I1660" i="2"/>
  <c r="K1660" i="2" s="1"/>
  <c r="U1660" i="2" s="1"/>
  <c r="I1652" i="2"/>
  <c r="K1652" i="2" s="1"/>
  <c r="U1652" i="2" s="1"/>
  <c r="I1644" i="2"/>
  <c r="K1644" i="2" s="1"/>
  <c r="U1644" i="2" s="1"/>
  <c r="I1636" i="2"/>
  <c r="K1636" i="2" s="1"/>
  <c r="I1628" i="2"/>
  <c r="K1628" i="2" s="1"/>
  <c r="I1620" i="2"/>
  <c r="K1620" i="2" s="1"/>
  <c r="U1620" i="2" s="1"/>
  <c r="I1612" i="2"/>
  <c r="K1612" i="2" s="1"/>
  <c r="U1612" i="2" s="1"/>
  <c r="I1604" i="2"/>
  <c r="K1604" i="2" s="1"/>
  <c r="U1604" i="2" s="1"/>
  <c r="I1596" i="2"/>
  <c r="K1596" i="2" s="1"/>
  <c r="U1596" i="2" s="1"/>
  <c r="I1588" i="2"/>
  <c r="K1588" i="2" s="1"/>
  <c r="U1588" i="2" s="1"/>
  <c r="I1580" i="2"/>
  <c r="K1580" i="2" s="1"/>
  <c r="U1580" i="2" s="1"/>
  <c r="I1572" i="2"/>
  <c r="K1572" i="2" s="1"/>
  <c r="I1564" i="2"/>
  <c r="K1564" i="2" s="1"/>
  <c r="I1556" i="2"/>
  <c r="K1556" i="2" s="1"/>
  <c r="U1556" i="2" s="1"/>
  <c r="I1548" i="2"/>
  <c r="K1548" i="2" s="1"/>
  <c r="U1548" i="2" s="1"/>
  <c r="I1540" i="2"/>
  <c r="K1540" i="2" s="1"/>
  <c r="U1540" i="2" s="1"/>
  <c r="I1532" i="2"/>
  <c r="K1532" i="2" s="1"/>
  <c r="U1532" i="2" s="1"/>
  <c r="I1524" i="2"/>
  <c r="K1524" i="2" s="1"/>
  <c r="U1524" i="2" s="1"/>
  <c r="I1516" i="2"/>
  <c r="K1516" i="2" s="1"/>
  <c r="U1516" i="2" s="1"/>
  <c r="I1508" i="2"/>
  <c r="K1508" i="2" s="1"/>
  <c r="U1508" i="2" s="1"/>
  <c r="I1500" i="2"/>
  <c r="K1500" i="2" s="1"/>
  <c r="I1492" i="2"/>
  <c r="K1492" i="2" s="1"/>
  <c r="U1492" i="2" s="1"/>
  <c r="I1484" i="2"/>
  <c r="K1484" i="2" s="1"/>
  <c r="I1476" i="2"/>
  <c r="K1476" i="2" s="1"/>
  <c r="U1476" i="2" s="1"/>
  <c r="I1468" i="2"/>
  <c r="K1468" i="2" s="1"/>
  <c r="I1460" i="2"/>
  <c r="K1460" i="2" s="1"/>
  <c r="U1460" i="2" s="1"/>
  <c r="I1452" i="2"/>
  <c r="K1452" i="2" s="1"/>
  <c r="U1452" i="2" s="1"/>
  <c r="I1444" i="2"/>
  <c r="K1444" i="2" s="1"/>
  <c r="U1444" i="2" s="1"/>
  <c r="I1436" i="2"/>
  <c r="K1436" i="2" s="1"/>
  <c r="U1436" i="2" s="1"/>
  <c r="I1428" i="2"/>
  <c r="K1428" i="2" s="1"/>
  <c r="U1428" i="2" s="1"/>
  <c r="I1420" i="2"/>
  <c r="K1420" i="2" s="1"/>
  <c r="U1420" i="2" s="1"/>
  <c r="I1412" i="2"/>
  <c r="K1412" i="2" s="1"/>
  <c r="U1412" i="2" s="1"/>
  <c r="I1404" i="2"/>
  <c r="K1404" i="2" s="1"/>
  <c r="I1396" i="2"/>
  <c r="K1396" i="2" s="1"/>
  <c r="U1396" i="2" s="1"/>
  <c r="I1388" i="2"/>
  <c r="K1388" i="2" s="1"/>
  <c r="U1388" i="2" s="1"/>
  <c r="I1380" i="2"/>
  <c r="K1380" i="2" s="1"/>
  <c r="I1372" i="2"/>
  <c r="K1372" i="2" s="1"/>
  <c r="U1372" i="2" s="1"/>
  <c r="I1364" i="2"/>
  <c r="K1364" i="2" s="1"/>
  <c r="U1364" i="2" s="1"/>
  <c r="I1356" i="2"/>
  <c r="K1356" i="2" s="1"/>
  <c r="U1356" i="2" s="1"/>
  <c r="I1348" i="2"/>
  <c r="K1348" i="2" s="1"/>
  <c r="U1348" i="2" s="1"/>
  <c r="I1340" i="2"/>
  <c r="K1340" i="2" s="1"/>
  <c r="U1340" i="2" s="1"/>
  <c r="I1332" i="2"/>
  <c r="K1332" i="2" s="1"/>
  <c r="I1324" i="2"/>
  <c r="K1324" i="2" s="1"/>
  <c r="U1324" i="2" s="1"/>
  <c r="I1316" i="2"/>
  <c r="K1316" i="2" s="1"/>
  <c r="I1308" i="2"/>
  <c r="K1308" i="2" s="1"/>
  <c r="U1308" i="2" s="1"/>
  <c r="I1300" i="2"/>
  <c r="K1300" i="2" s="1"/>
  <c r="U1300" i="2" s="1"/>
  <c r="I1292" i="2"/>
  <c r="K1292" i="2" s="1"/>
  <c r="U1292" i="2" s="1"/>
  <c r="I1284" i="2"/>
  <c r="K1284" i="2" s="1"/>
  <c r="U1284" i="2" s="1"/>
  <c r="I1276" i="2"/>
  <c r="K1276" i="2" s="1"/>
  <c r="U1276" i="2" s="1"/>
  <c r="I1268" i="2"/>
  <c r="K1268" i="2" s="1"/>
  <c r="I1260" i="2"/>
  <c r="K1260" i="2" s="1"/>
  <c r="U1260" i="2" s="1"/>
  <c r="I1252" i="2"/>
  <c r="K1252" i="2" s="1"/>
  <c r="U1252" i="2" s="1"/>
  <c r="I1244" i="2"/>
  <c r="K1244" i="2" s="1"/>
  <c r="U1244" i="2" s="1"/>
  <c r="I1236" i="2"/>
  <c r="K1236" i="2" s="1"/>
  <c r="U1236" i="2" s="1"/>
  <c r="I1228" i="2"/>
  <c r="K1228" i="2" s="1"/>
  <c r="U1228" i="2" s="1"/>
  <c r="I1220" i="2"/>
  <c r="K1220" i="2" s="1"/>
  <c r="U1220" i="2" s="1"/>
  <c r="I1212" i="2"/>
  <c r="K1212" i="2" s="1"/>
  <c r="I1204" i="2"/>
  <c r="K1204" i="2" s="1"/>
  <c r="I1196" i="2"/>
  <c r="K1196" i="2" s="1"/>
  <c r="U1196" i="2" s="1"/>
  <c r="I1188" i="2"/>
  <c r="K1188" i="2" s="1"/>
  <c r="I1180" i="2"/>
  <c r="K1180" i="2" s="1"/>
  <c r="U1180" i="2" s="1"/>
  <c r="I1172" i="2"/>
  <c r="K1172" i="2" s="1"/>
  <c r="U1172" i="2" s="1"/>
  <c r="I1164" i="2"/>
  <c r="K1164" i="2" s="1"/>
  <c r="U1164" i="2" s="1"/>
  <c r="I1156" i="2"/>
  <c r="K1156" i="2" s="1"/>
  <c r="U1156" i="2" s="1"/>
  <c r="I1148" i="2"/>
  <c r="K1148" i="2" s="1"/>
  <c r="U1148" i="2" s="1"/>
  <c r="I1140" i="2"/>
  <c r="K1140" i="2" s="1"/>
  <c r="I1132" i="2"/>
  <c r="K1132" i="2" s="1"/>
  <c r="U1132" i="2" s="1"/>
  <c r="I1124" i="2"/>
  <c r="K1124" i="2" s="1"/>
  <c r="U1124" i="2" s="1"/>
  <c r="I1116" i="2"/>
  <c r="K1116" i="2" s="1"/>
  <c r="I1108" i="2"/>
  <c r="K1108" i="2" s="1"/>
  <c r="U1108" i="2" s="1"/>
  <c r="I1100" i="2"/>
  <c r="K1100" i="2" s="1"/>
  <c r="U1100" i="2" s="1"/>
  <c r="I1092" i="2"/>
  <c r="K1092" i="2" s="1"/>
  <c r="U1092" i="2" s="1"/>
  <c r="I1084" i="2"/>
  <c r="K1084" i="2" s="1"/>
  <c r="I1076" i="2"/>
  <c r="K1076" i="2" s="1"/>
  <c r="U1076" i="2" s="1"/>
  <c r="I1068" i="2"/>
  <c r="K1068" i="2" s="1"/>
  <c r="U1068" i="2" s="1"/>
  <c r="I1060" i="2"/>
  <c r="K1060" i="2" s="1"/>
  <c r="U1060" i="2" s="1"/>
  <c r="I1052" i="2"/>
  <c r="K1052" i="2" s="1"/>
  <c r="U1052" i="2" s="1"/>
  <c r="I1044" i="2"/>
  <c r="K1044" i="2" s="1"/>
  <c r="U1044" i="2" s="1"/>
  <c r="I1036" i="2"/>
  <c r="K1036" i="2" s="1"/>
  <c r="U1036" i="2" s="1"/>
  <c r="I1028" i="2"/>
  <c r="K1028" i="2" s="1"/>
  <c r="U1028" i="2" s="1"/>
  <c r="I1020" i="2"/>
  <c r="K1020" i="2" s="1"/>
  <c r="I1012" i="2"/>
  <c r="K1012" i="2" s="1"/>
  <c r="I1004" i="2"/>
  <c r="K1004" i="2" s="1"/>
  <c r="U1004" i="2" s="1"/>
  <c r="I996" i="2"/>
  <c r="K996" i="2" s="1"/>
  <c r="U996" i="2" s="1"/>
  <c r="I988" i="2"/>
  <c r="K988" i="2" s="1"/>
  <c r="U988" i="2" s="1"/>
  <c r="I980" i="2"/>
  <c r="K980" i="2" s="1"/>
  <c r="U980" i="2" s="1"/>
  <c r="I972" i="2"/>
  <c r="K972" i="2" s="1"/>
  <c r="U972" i="2" s="1"/>
  <c r="I964" i="2"/>
  <c r="K964" i="2" s="1"/>
  <c r="U964" i="2" s="1"/>
  <c r="I956" i="2"/>
  <c r="K956" i="2" s="1"/>
  <c r="U956" i="2" s="1"/>
  <c r="I948" i="2"/>
  <c r="K948" i="2" s="1"/>
  <c r="I940" i="2"/>
  <c r="K940" i="2" s="1"/>
  <c r="U940" i="2" s="1"/>
  <c r="I932" i="2"/>
  <c r="K932" i="2" s="1"/>
  <c r="I924" i="2"/>
  <c r="K924" i="2" s="1"/>
  <c r="U924" i="2" s="1"/>
  <c r="I916" i="2"/>
  <c r="K916" i="2" s="1"/>
  <c r="U916" i="2" s="1"/>
  <c r="I908" i="2"/>
  <c r="K908" i="2" s="1"/>
  <c r="U908" i="2" s="1"/>
  <c r="I900" i="2"/>
  <c r="K900" i="2" s="1"/>
  <c r="U900" i="2" s="1"/>
  <c r="I892" i="2"/>
  <c r="K892" i="2" s="1"/>
  <c r="U892" i="2" s="1"/>
  <c r="I884" i="2"/>
  <c r="K884" i="2" s="1"/>
  <c r="I876" i="2"/>
  <c r="K876" i="2" s="1"/>
  <c r="U876" i="2" s="1"/>
  <c r="I868" i="2"/>
  <c r="K868" i="2" s="1"/>
  <c r="U868" i="2" s="1"/>
  <c r="I860" i="2"/>
  <c r="K860" i="2" s="1"/>
  <c r="U860" i="2" s="1"/>
  <c r="I852" i="2"/>
  <c r="K852" i="2" s="1"/>
  <c r="U852" i="2" s="1"/>
  <c r="I844" i="2"/>
  <c r="K844" i="2" s="1"/>
  <c r="U844" i="2" s="1"/>
  <c r="I836" i="2"/>
  <c r="K836" i="2" s="1"/>
  <c r="U836" i="2" s="1"/>
  <c r="I828" i="2"/>
  <c r="K828" i="2" s="1"/>
  <c r="I820" i="2"/>
  <c r="K820" i="2" s="1"/>
  <c r="I812" i="2"/>
  <c r="K812" i="2" s="1"/>
  <c r="U812" i="2" s="1"/>
  <c r="I804" i="2"/>
  <c r="K804" i="2" s="1"/>
  <c r="I796" i="2"/>
  <c r="K796" i="2" s="1"/>
  <c r="U796" i="2" s="1"/>
  <c r="I788" i="2"/>
  <c r="K788" i="2" s="1"/>
  <c r="U788" i="2" s="1"/>
  <c r="I780" i="2"/>
  <c r="K780" i="2" s="1"/>
  <c r="U780" i="2" s="1"/>
  <c r="I772" i="2"/>
  <c r="K772" i="2" s="1"/>
  <c r="U772" i="2" s="1"/>
  <c r="I764" i="2"/>
  <c r="K764" i="2" s="1"/>
  <c r="U764" i="2" s="1"/>
  <c r="I756" i="2"/>
  <c r="K756" i="2" s="1"/>
  <c r="I748" i="2"/>
  <c r="K748" i="2" s="1"/>
  <c r="U748" i="2" s="1"/>
  <c r="I740" i="2"/>
  <c r="K740" i="2" s="1"/>
  <c r="I732" i="2"/>
  <c r="K732" i="2" s="1"/>
  <c r="U732" i="2" s="1"/>
  <c r="I724" i="2"/>
  <c r="K724" i="2" s="1"/>
  <c r="U724" i="2" s="1"/>
  <c r="I716" i="2"/>
  <c r="K716" i="2" s="1"/>
  <c r="U716" i="2" s="1"/>
  <c r="I708" i="2"/>
  <c r="K708" i="2" s="1"/>
  <c r="U708" i="2" s="1"/>
  <c r="I700" i="2"/>
  <c r="K700" i="2" s="1"/>
  <c r="U700" i="2" s="1"/>
  <c r="I692" i="2"/>
  <c r="K692" i="2" s="1"/>
  <c r="I684" i="2"/>
  <c r="K684" i="2" s="1"/>
  <c r="U684" i="2" s="1"/>
  <c r="I676" i="2"/>
  <c r="K676" i="2" s="1"/>
  <c r="I668" i="2"/>
  <c r="K668" i="2" s="1"/>
  <c r="U668" i="2" s="1"/>
  <c r="I660" i="2"/>
  <c r="K660" i="2" s="1"/>
  <c r="U660" i="2" s="1"/>
  <c r="I652" i="2"/>
  <c r="K652" i="2" s="1"/>
  <c r="U652" i="2" s="1"/>
  <c r="I644" i="2"/>
  <c r="K644" i="2" s="1"/>
  <c r="U644" i="2" s="1"/>
  <c r="I636" i="2"/>
  <c r="K636" i="2" s="1"/>
  <c r="U636" i="2" s="1"/>
  <c r="I628" i="2"/>
  <c r="K628" i="2" s="1"/>
  <c r="I620" i="2"/>
  <c r="K620" i="2" s="1"/>
  <c r="U620" i="2" s="1"/>
  <c r="I612" i="2"/>
  <c r="K612" i="2" s="1"/>
  <c r="U612" i="2" s="1"/>
  <c r="I604" i="2"/>
  <c r="K604" i="2" s="1"/>
  <c r="I596" i="2"/>
  <c r="K596" i="2" s="1"/>
  <c r="U596" i="2" s="1"/>
  <c r="I588" i="2"/>
  <c r="K588" i="2" s="1"/>
  <c r="U588" i="2" s="1"/>
  <c r="I580" i="2"/>
  <c r="K580" i="2" s="1"/>
  <c r="U580" i="2" s="1"/>
  <c r="I572" i="2"/>
  <c r="K572" i="2" s="1"/>
  <c r="U572" i="2" s="1"/>
  <c r="I564" i="2"/>
  <c r="K564" i="2" s="1"/>
  <c r="I556" i="2"/>
  <c r="K556" i="2" s="1"/>
  <c r="U556" i="2" s="1"/>
  <c r="I548" i="2"/>
  <c r="K548" i="2" s="1"/>
  <c r="U548" i="2" s="1"/>
  <c r="I540" i="2"/>
  <c r="K540" i="2" s="1"/>
  <c r="U540" i="2" s="1"/>
  <c r="I532" i="2"/>
  <c r="K532" i="2" s="1"/>
  <c r="U532" i="2" s="1"/>
  <c r="I524" i="2"/>
  <c r="K524" i="2" s="1"/>
  <c r="U524" i="2" s="1"/>
  <c r="I516" i="2"/>
  <c r="K516" i="2" s="1"/>
  <c r="U516" i="2" s="1"/>
  <c r="I508" i="2"/>
  <c r="K508" i="2" s="1"/>
  <c r="I500" i="2"/>
  <c r="K500" i="2" s="1"/>
  <c r="I492" i="2"/>
  <c r="K492" i="2" s="1"/>
  <c r="U492" i="2" s="1"/>
  <c r="I484" i="2"/>
  <c r="K484" i="2" s="1"/>
  <c r="U484" i="2" s="1"/>
  <c r="I476" i="2"/>
  <c r="K476" i="2" s="1"/>
  <c r="U476" i="2" s="1"/>
  <c r="I468" i="2"/>
  <c r="K468" i="2" s="1"/>
  <c r="U468" i="2" s="1"/>
  <c r="I460" i="2"/>
  <c r="K460" i="2" s="1"/>
  <c r="U460" i="2" s="1"/>
  <c r="I452" i="2"/>
  <c r="K452" i="2" s="1"/>
  <c r="U452" i="2" s="1"/>
  <c r="I444" i="2"/>
  <c r="K444" i="2" s="1"/>
  <c r="U444" i="2" s="1"/>
  <c r="I436" i="2"/>
  <c r="K436" i="2" s="1"/>
  <c r="U436" i="2" s="1"/>
  <c r="I428" i="2"/>
  <c r="K428" i="2" s="1"/>
  <c r="U428" i="2" s="1"/>
  <c r="I420" i="2"/>
  <c r="K420" i="2" s="1"/>
  <c r="U420" i="2" s="1"/>
  <c r="I412" i="2"/>
  <c r="K412" i="2" s="1"/>
  <c r="I404" i="2"/>
  <c r="K404" i="2" s="1"/>
  <c r="U404" i="2" s="1"/>
  <c r="I396" i="2"/>
  <c r="K396" i="2" s="1"/>
  <c r="U396" i="2" s="1"/>
  <c r="I388" i="2"/>
  <c r="K388" i="2" s="1"/>
  <c r="U388" i="2" s="1"/>
  <c r="I380" i="2"/>
  <c r="K380" i="2" s="1"/>
  <c r="U380" i="2" s="1"/>
  <c r="I372" i="2"/>
  <c r="K372" i="2" s="1"/>
  <c r="U372" i="2" s="1"/>
  <c r="I364" i="2"/>
  <c r="K364" i="2" s="1"/>
  <c r="U364" i="2" s="1"/>
  <c r="I356" i="2"/>
  <c r="K356" i="2" s="1"/>
  <c r="U356" i="2" s="1"/>
  <c r="I348" i="2"/>
  <c r="K348" i="2" s="1"/>
  <c r="U348" i="2" s="1"/>
  <c r="I340" i="2"/>
  <c r="K340" i="2" s="1"/>
  <c r="U340" i="2" s="1"/>
  <c r="I332" i="2"/>
  <c r="K332" i="2" s="1"/>
  <c r="U332" i="2" s="1"/>
  <c r="I324" i="2"/>
  <c r="K324" i="2" s="1"/>
  <c r="U324" i="2" s="1"/>
  <c r="I316" i="2"/>
  <c r="K316" i="2" s="1"/>
  <c r="U316" i="2" s="1"/>
  <c r="I308" i="2"/>
  <c r="K308" i="2" s="1"/>
  <c r="I300" i="2"/>
  <c r="K300" i="2" s="1"/>
  <c r="U300" i="2" s="1"/>
  <c r="I292" i="2"/>
  <c r="K292" i="2" s="1"/>
  <c r="U292" i="2" s="1"/>
  <c r="I284" i="2"/>
  <c r="K284" i="2" s="1"/>
  <c r="U284" i="2" s="1"/>
  <c r="I276" i="2"/>
  <c r="K276" i="2" s="1"/>
  <c r="U276" i="2" s="1"/>
  <c r="I268" i="2"/>
  <c r="K268" i="2" s="1"/>
  <c r="U268" i="2" s="1"/>
  <c r="I260" i="2"/>
  <c r="K260" i="2" s="1"/>
  <c r="U260" i="2" s="1"/>
  <c r="I252" i="2"/>
  <c r="K252" i="2" s="1"/>
  <c r="I244" i="2"/>
  <c r="K244" i="2" s="1"/>
  <c r="I236" i="2"/>
  <c r="K236" i="2" s="1"/>
  <c r="U236" i="2" s="1"/>
  <c r="I228" i="2"/>
  <c r="K228" i="2" s="1"/>
  <c r="U228" i="2" s="1"/>
  <c r="I220" i="2"/>
  <c r="K220" i="2" s="1"/>
  <c r="U220" i="2" s="1"/>
  <c r="I212" i="2"/>
  <c r="K212" i="2" s="1"/>
  <c r="U212" i="2" s="1"/>
  <c r="I204" i="2"/>
  <c r="K204" i="2" s="1"/>
  <c r="U204" i="2" s="1"/>
  <c r="I196" i="2"/>
  <c r="K196" i="2" s="1"/>
  <c r="U196" i="2" s="1"/>
  <c r="I188" i="2"/>
  <c r="K188" i="2" s="1"/>
  <c r="U188" i="2" s="1"/>
  <c r="I180" i="2"/>
  <c r="K180" i="2" s="1"/>
  <c r="I172" i="2"/>
  <c r="K172" i="2" s="1"/>
  <c r="U172" i="2" s="1"/>
  <c r="I164" i="2"/>
  <c r="K164" i="2" s="1"/>
  <c r="U164" i="2" s="1"/>
  <c r="I156" i="2"/>
  <c r="K156" i="2" s="1"/>
  <c r="U156" i="2" s="1"/>
  <c r="I148" i="2"/>
  <c r="K148" i="2" s="1"/>
  <c r="U148" i="2" s="1"/>
  <c r="I140" i="2"/>
  <c r="K140" i="2" s="1"/>
  <c r="U140" i="2" s="1"/>
  <c r="I132" i="2"/>
  <c r="K132" i="2" s="1"/>
  <c r="U132" i="2" s="1"/>
  <c r="I124" i="2"/>
  <c r="K124" i="2" s="1"/>
  <c r="I116" i="2"/>
  <c r="K116" i="2" s="1"/>
  <c r="I108" i="2"/>
  <c r="K108" i="2" s="1"/>
  <c r="U108" i="2" s="1"/>
  <c r="I100" i="2"/>
  <c r="K100" i="2" s="1"/>
  <c r="U100" i="2" s="1"/>
  <c r="I92" i="2"/>
  <c r="K92" i="2" s="1"/>
  <c r="U92" i="2" s="1"/>
  <c r="I84" i="2"/>
  <c r="K84" i="2" s="1"/>
  <c r="U84" i="2" s="1"/>
  <c r="I76" i="2"/>
  <c r="K76" i="2" s="1"/>
  <c r="U76" i="2" s="1"/>
  <c r="I68" i="2"/>
  <c r="K68" i="2" s="1"/>
  <c r="U68" i="2" s="1"/>
  <c r="I60" i="2"/>
  <c r="K60" i="2" s="1"/>
  <c r="U60" i="2" s="1"/>
  <c r="I52" i="2"/>
  <c r="K52" i="2" s="1"/>
  <c r="I44" i="2"/>
  <c r="K44" i="2" s="1"/>
  <c r="U44" i="2" s="1"/>
  <c r="I36" i="2"/>
  <c r="K36" i="2" s="1"/>
  <c r="U36" i="2" s="1"/>
  <c r="I28" i="2"/>
  <c r="K28" i="2" s="1"/>
  <c r="U28" i="2" s="1"/>
  <c r="I20" i="2"/>
  <c r="K20" i="2" s="1"/>
  <c r="U20" i="2" s="1"/>
  <c r="I12" i="2"/>
  <c r="K12" i="2" s="1"/>
  <c r="U12" i="2" s="1"/>
  <c r="I4" i="2"/>
  <c r="K4" i="2" s="1"/>
  <c r="U4" i="2" s="1"/>
  <c r="I674" i="2"/>
  <c r="K674" i="2" s="1"/>
  <c r="U674" i="2" s="1"/>
  <c r="I3578" i="2"/>
  <c r="K3578" i="2" s="1"/>
  <c r="U3578" i="2" s="1"/>
  <c r="I3450" i="2"/>
  <c r="K3450" i="2" s="1"/>
  <c r="U3450" i="2" s="1"/>
  <c r="I3426" i="2"/>
  <c r="K3426" i="2" s="1"/>
  <c r="U3426" i="2" s="1"/>
  <c r="I3370" i="2"/>
  <c r="K3370" i="2" s="1"/>
  <c r="U3370" i="2" s="1"/>
  <c r="I3346" i="2"/>
  <c r="K3346" i="2" s="1"/>
  <c r="U3346" i="2" s="1"/>
  <c r="I3282" i="2"/>
  <c r="K3282" i="2" s="1"/>
  <c r="I3258" i="2"/>
  <c r="K3258" i="2" s="1"/>
  <c r="U3258" i="2" s="1"/>
  <c r="I3234" i="2"/>
  <c r="K3234" i="2" s="1"/>
  <c r="U3234" i="2" s="1"/>
  <c r="I3218" i="2"/>
  <c r="K3218" i="2" s="1"/>
  <c r="U3218" i="2" s="1"/>
  <c r="I3194" i="2"/>
  <c r="K3194" i="2" s="1"/>
  <c r="U3194" i="2" s="1"/>
  <c r="I3170" i="2"/>
  <c r="K3170" i="2" s="1"/>
  <c r="U3170" i="2" s="1"/>
  <c r="I3154" i="2"/>
  <c r="K3154" i="2" s="1"/>
  <c r="U3154" i="2" s="1"/>
  <c r="I3138" i="2"/>
  <c r="K3138" i="2" s="1"/>
  <c r="U3138" i="2" s="1"/>
  <c r="I3114" i="2"/>
  <c r="K3114" i="2" s="1"/>
  <c r="U3114" i="2" s="1"/>
  <c r="I3098" i="2"/>
  <c r="K3098" i="2" s="1"/>
  <c r="U3098" i="2" s="1"/>
  <c r="I3082" i="2"/>
  <c r="K3082" i="2" s="1"/>
  <c r="I3050" i="2"/>
  <c r="K3050" i="2" s="1"/>
  <c r="U3050" i="2" s="1"/>
  <c r="I3034" i="2"/>
  <c r="K3034" i="2" s="1"/>
  <c r="U3034" i="2" s="1"/>
  <c r="I3018" i="2"/>
  <c r="K3018" i="2" s="1"/>
  <c r="U3018" i="2" s="1"/>
  <c r="I3002" i="2"/>
  <c r="K3002" i="2" s="1"/>
  <c r="U3002" i="2" s="1"/>
  <c r="I2954" i="2"/>
  <c r="K2954" i="2" s="1"/>
  <c r="U2954" i="2" s="1"/>
  <c r="I2938" i="2"/>
  <c r="K2938" i="2" s="1"/>
  <c r="U2938" i="2" s="1"/>
  <c r="I2922" i="2"/>
  <c r="K2922" i="2" s="1"/>
  <c r="U2922" i="2" s="1"/>
  <c r="I2906" i="2"/>
  <c r="K2906" i="2" s="1"/>
  <c r="U2906" i="2" s="1"/>
  <c r="I2890" i="2"/>
  <c r="K2890" i="2" s="1"/>
  <c r="U2890" i="2" s="1"/>
  <c r="I2874" i="2"/>
  <c r="K2874" i="2" s="1"/>
  <c r="U2874" i="2" s="1"/>
  <c r="I2858" i="2"/>
  <c r="K2858" i="2" s="1"/>
  <c r="I2842" i="2"/>
  <c r="K2842" i="2" s="1"/>
  <c r="I2826" i="2"/>
  <c r="K2826" i="2" s="1"/>
  <c r="U2826" i="2" s="1"/>
  <c r="I2810" i="2"/>
  <c r="K2810" i="2" s="1"/>
  <c r="U2810" i="2" s="1"/>
  <c r="I2794" i="2"/>
  <c r="K2794" i="2" s="1"/>
  <c r="U2794" i="2" s="1"/>
  <c r="I2778" i="2"/>
  <c r="K2778" i="2" s="1"/>
  <c r="U2778" i="2" s="1"/>
  <c r="I2762" i="2"/>
  <c r="K2762" i="2" s="1"/>
  <c r="U2762" i="2" s="1"/>
  <c r="I2746" i="2"/>
  <c r="K2746" i="2" s="1"/>
  <c r="U2746" i="2" s="1"/>
  <c r="I2714" i="2"/>
  <c r="K2714" i="2" s="1"/>
  <c r="U2714" i="2" s="1"/>
  <c r="I2698" i="2"/>
  <c r="K2698" i="2" s="1"/>
  <c r="I2682" i="2"/>
  <c r="K2682" i="2" s="1"/>
  <c r="U2682" i="2" s="1"/>
  <c r="I2666" i="2"/>
  <c r="K2666" i="2" s="1"/>
  <c r="U2666" i="2" s="1"/>
  <c r="I2650" i="2"/>
  <c r="K2650" i="2" s="1"/>
  <c r="U2650" i="2" s="1"/>
  <c r="I2634" i="2"/>
  <c r="K2634" i="2" s="1"/>
  <c r="U2634" i="2" s="1"/>
  <c r="I2610" i="2"/>
  <c r="K2610" i="2" s="1"/>
  <c r="I2594" i="2"/>
  <c r="K2594" i="2" s="1"/>
  <c r="U2594" i="2" s="1"/>
  <c r="I2562" i="2"/>
  <c r="K2562" i="2" s="1"/>
  <c r="U2562" i="2" s="1"/>
  <c r="I2530" i="2"/>
  <c r="I2514" i="2"/>
  <c r="K2514" i="2" s="1"/>
  <c r="U2514" i="2" s="1"/>
  <c r="I2498" i="2"/>
  <c r="I2466" i="2"/>
  <c r="K2466" i="2" s="1"/>
  <c r="U2466" i="2" s="1"/>
  <c r="I2450" i="2"/>
  <c r="K2450" i="2" s="1"/>
  <c r="U2450" i="2" s="1"/>
  <c r="I2434" i="2"/>
  <c r="K2434" i="2" s="1"/>
  <c r="I2418" i="2"/>
  <c r="I2402" i="2"/>
  <c r="K2402" i="2" s="1"/>
  <c r="I2386" i="2"/>
  <c r="K2386" i="2" s="1"/>
  <c r="U2386" i="2" s="1"/>
  <c r="I2370" i="2"/>
  <c r="K2370" i="2" s="1"/>
  <c r="U2370" i="2" s="1"/>
  <c r="I2354" i="2"/>
  <c r="K2354" i="2" s="1"/>
  <c r="U2354" i="2" s="1"/>
  <c r="I2338" i="2"/>
  <c r="K2338" i="2" s="1"/>
  <c r="U2338" i="2" s="1"/>
  <c r="I2322" i="2"/>
  <c r="K2322" i="2" s="1"/>
  <c r="U2322" i="2" s="1"/>
  <c r="I2306" i="2"/>
  <c r="I2274" i="2"/>
  <c r="K2274" i="2" s="1"/>
  <c r="U2274" i="2" s="1"/>
  <c r="I2258" i="2"/>
  <c r="K2258" i="2" s="1"/>
  <c r="I2242" i="2"/>
  <c r="K2242" i="2" s="1"/>
  <c r="I2226" i="2"/>
  <c r="K2226" i="2" s="1"/>
  <c r="U2226" i="2" s="1"/>
  <c r="I2210" i="2"/>
  <c r="K2210" i="2" s="1"/>
  <c r="U2210" i="2" s="1"/>
  <c r="I2186" i="2"/>
  <c r="K2186" i="2" s="1"/>
  <c r="U2186" i="2" s="1"/>
  <c r="I2170" i="2"/>
  <c r="K2170" i="2" s="1"/>
  <c r="U2170" i="2" s="1"/>
  <c r="I2154" i="2"/>
  <c r="K2154" i="2" s="1"/>
  <c r="U2154" i="2" s="1"/>
  <c r="I2130" i="2"/>
  <c r="K2130" i="2" s="1"/>
  <c r="U2130" i="2" s="1"/>
  <c r="I3634" i="2"/>
  <c r="K3634" i="2" s="1"/>
  <c r="U3634" i="2" s="1"/>
  <c r="I3610" i="2"/>
  <c r="I3546" i="2"/>
  <c r="K3546" i="2" s="1"/>
  <c r="U3546" i="2" s="1"/>
  <c r="I3482" i="2"/>
  <c r="K3482" i="2" s="1"/>
  <c r="U3482" i="2" s="1"/>
  <c r="I3418" i="2"/>
  <c r="K3418" i="2" s="1"/>
  <c r="U3418" i="2" s="1"/>
  <c r="I3354" i="2"/>
  <c r="K3354" i="2" s="1"/>
  <c r="I3322" i="2"/>
  <c r="K3322" i="2" s="1"/>
  <c r="U3322" i="2" s="1"/>
  <c r="I3298" i="2"/>
  <c r="K3298" i="2" s="1"/>
  <c r="U3298" i="2" s="1"/>
  <c r="I3274" i="2"/>
  <c r="K3274" i="2" s="1"/>
  <c r="U3274" i="2" s="1"/>
  <c r="I3250" i="2"/>
  <c r="K3250" i="2" s="1"/>
  <c r="U3250" i="2" s="1"/>
  <c r="I3226" i="2"/>
  <c r="K3226" i="2" s="1"/>
  <c r="U3226" i="2" s="1"/>
  <c r="I3210" i="2"/>
  <c r="K3210" i="2" s="1"/>
  <c r="U3210" i="2" s="1"/>
  <c r="I3162" i="2"/>
  <c r="K3162" i="2" s="1"/>
  <c r="U3162" i="2" s="1"/>
  <c r="I3146" i="2"/>
  <c r="K3146" i="2" s="1"/>
  <c r="U3146" i="2" s="1"/>
  <c r="I3122" i="2"/>
  <c r="K3122" i="2" s="1"/>
  <c r="U3122" i="2" s="1"/>
  <c r="I3106" i="2"/>
  <c r="K3106" i="2" s="1"/>
  <c r="U3106" i="2" s="1"/>
  <c r="I3090" i="2"/>
  <c r="K3090" i="2" s="1"/>
  <c r="U3090" i="2" s="1"/>
  <c r="I3074" i="2"/>
  <c r="K3074" i="2" s="1"/>
  <c r="U3074" i="2" s="1"/>
  <c r="I3058" i="2"/>
  <c r="K3058" i="2" s="1"/>
  <c r="U3058" i="2" s="1"/>
  <c r="I3042" i="2"/>
  <c r="K3042" i="2" s="1"/>
  <c r="U3042" i="2" s="1"/>
  <c r="I3010" i="2"/>
  <c r="K3010" i="2" s="1"/>
  <c r="U3010" i="2" s="1"/>
  <c r="I2994" i="2"/>
  <c r="K2994" i="2" s="1"/>
  <c r="U2994" i="2" s="1"/>
  <c r="I2978" i="2"/>
  <c r="K2978" i="2" s="1"/>
  <c r="I2962" i="2"/>
  <c r="K2962" i="2" s="1"/>
  <c r="U2962" i="2" s="1"/>
  <c r="I2946" i="2"/>
  <c r="I2930" i="2"/>
  <c r="K2930" i="2" s="1"/>
  <c r="U2930" i="2" s="1"/>
  <c r="I2914" i="2"/>
  <c r="K2914" i="2" s="1"/>
  <c r="U2914" i="2" s="1"/>
  <c r="I2898" i="2"/>
  <c r="K2898" i="2" s="1"/>
  <c r="U2898" i="2" s="1"/>
  <c r="I2882" i="2"/>
  <c r="K2882" i="2" s="1"/>
  <c r="U2882" i="2" s="1"/>
  <c r="I2850" i="2"/>
  <c r="K2850" i="2" s="1"/>
  <c r="U2850" i="2" s="1"/>
  <c r="I2834" i="2"/>
  <c r="K2834" i="2" s="1"/>
  <c r="U2834" i="2" s="1"/>
  <c r="I2818" i="2"/>
  <c r="K2818" i="2" s="1"/>
  <c r="U2818" i="2" s="1"/>
  <c r="I2802" i="2"/>
  <c r="K2802" i="2" s="1"/>
  <c r="U2802" i="2" s="1"/>
  <c r="I2786" i="2"/>
  <c r="K2786" i="2" s="1"/>
  <c r="I2770" i="2"/>
  <c r="K2770" i="2" s="1"/>
  <c r="I2754" i="2"/>
  <c r="K2754" i="2" s="1"/>
  <c r="U2754" i="2" s="1"/>
  <c r="I2722" i="2"/>
  <c r="K2722" i="2" s="1"/>
  <c r="U2722" i="2" s="1"/>
  <c r="I2706" i="2"/>
  <c r="K2706" i="2" s="1"/>
  <c r="U2706" i="2" s="1"/>
  <c r="I2690" i="2"/>
  <c r="K2690" i="2" s="1"/>
  <c r="U2690" i="2" s="1"/>
  <c r="I2674" i="2"/>
  <c r="K2674" i="2" s="1"/>
  <c r="U2674" i="2" s="1"/>
  <c r="I2658" i="2"/>
  <c r="K2658" i="2" s="1"/>
  <c r="U2658" i="2" s="1"/>
  <c r="I2642" i="2"/>
  <c r="K2642" i="2" s="1"/>
  <c r="I2618" i="2"/>
  <c r="K2618" i="2" s="1"/>
  <c r="U2618" i="2" s="1"/>
  <c r="I2602" i="2"/>
  <c r="K2602" i="2" s="1"/>
  <c r="U2602" i="2" s="1"/>
  <c r="I2586" i="2"/>
  <c r="K2586" i="2" s="1"/>
  <c r="U2586" i="2" s="1"/>
  <c r="I2570" i="2"/>
  <c r="K2570" i="2" s="1"/>
  <c r="U2570" i="2" s="1"/>
  <c r="I2546" i="2"/>
  <c r="K2546" i="2" s="1"/>
  <c r="U2546" i="2" s="1"/>
  <c r="I2522" i="2"/>
  <c r="K2522" i="2" s="1"/>
  <c r="U2522" i="2" s="1"/>
  <c r="I2506" i="2"/>
  <c r="K2506" i="2" s="1"/>
  <c r="U2506" i="2" s="1"/>
  <c r="I2490" i="2"/>
  <c r="K2490" i="2" s="1"/>
  <c r="U2490" i="2" s="1"/>
  <c r="I2474" i="2"/>
  <c r="K2474" i="2" s="1"/>
  <c r="U2474" i="2" s="1"/>
  <c r="I2458" i="2"/>
  <c r="K2458" i="2" s="1"/>
  <c r="U2458" i="2" s="1"/>
  <c r="I2442" i="2"/>
  <c r="K2442" i="2" s="1"/>
  <c r="U2442" i="2" s="1"/>
  <c r="I2426" i="2"/>
  <c r="K2426" i="2" s="1"/>
  <c r="I2410" i="2"/>
  <c r="K2410" i="2" s="1"/>
  <c r="U2410" i="2" s="1"/>
  <c r="I2394" i="2"/>
  <c r="K2394" i="2" s="1"/>
  <c r="U2394" i="2" s="1"/>
  <c r="I2378" i="2"/>
  <c r="K2378" i="2" s="1"/>
  <c r="U2378" i="2" s="1"/>
  <c r="I2362" i="2"/>
  <c r="K2362" i="2" s="1"/>
  <c r="U2362" i="2" s="1"/>
  <c r="I2346" i="2"/>
  <c r="K2346" i="2" s="1"/>
  <c r="U2346" i="2" s="1"/>
  <c r="I2330" i="2"/>
  <c r="K2330" i="2" s="1"/>
  <c r="U2330" i="2" s="1"/>
  <c r="I2314" i="2"/>
  <c r="K2314" i="2" s="1"/>
  <c r="U2314" i="2" s="1"/>
  <c r="I2298" i="2"/>
  <c r="K2298" i="2" s="1"/>
  <c r="U2298" i="2" s="1"/>
  <c r="I2282" i="2"/>
  <c r="K2282" i="2" s="1"/>
  <c r="U2282" i="2" s="1"/>
  <c r="I2266" i="2"/>
  <c r="K2266" i="2" s="1"/>
  <c r="U2266" i="2" s="1"/>
  <c r="I2250" i="2"/>
  <c r="K2250" i="2" s="1"/>
  <c r="U2250" i="2" s="1"/>
  <c r="I2234" i="2"/>
  <c r="K2234" i="2" s="1"/>
  <c r="U2234" i="2" s="1"/>
  <c r="I2218" i="2"/>
  <c r="K2218" i="2" s="1"/>
  <c r="U2218" i="2" s="1"/>
  <c r="I2194" i="2"/>
  <c r="K2194" i="2" s="1"/>
  <c r="U2194" i="2" s="1"/>
  <c r="I2178" i="2"/>
  <c r="K2178" i="2" s="1"/>
  <c r="U2178" i="2" s="1"/>
  <c r="I2162" i="2"/>
  <c r="K2162" i="2" s="1"/>
  <c r="U2162" i="2" s="1"/>
  <c r="I2146" i="2"/>
  <c r="K2146" i="2" s="1"/>
  <c r="U2146" i="2" s="1"/>
  <c r="I2138" i="2"/>
  <c r="K2138" i="2" s="1"/>
  <c r="U2138" i="2" s="1"/>
  <c r="I3618" i="2"/>
  <c r="K3618" i="2" s="1"/>
  <c r="U3618" i="2" s="1"/>
  <c r="I3586" i="2"/>
  <c r="K3586" i="2" s="1"/>
  <c r="U3586" i="2" s="1"/>
  <c r="I3554" i="2"/>
  <c r="K3554" i="2" s="1"/>
  <c r="U3554" i="2" s="1"/>
  <c r="I3522" i="2"/>
  <c r="K3522" i="2" s="1"/>
  <c r="U3522" i="2" s="1"/>
  <c r="I3490" i="2"/>
  <c r="K3490" i="2" s="1"/>
  <c r="U3490" i="2" s="1"/>
  <c r="I3458" i="2"/>
  <c r="K3458" i="2" s="1"/>
  <c r="U3458" i="2" s="1"/>
  <c r="I3386" i="2"/>
  <c r="K3386" i="2" s="1"/>
  <c r="U3386" i="2" s="1"/>
  <c r="I3362" i="2"/>
  <c r="K3362" i="2" s="1"/>
  <c r="U3362" i="2" s="1"/>
  <c r="I3338" i="2"/>
  <c r="K3338" i="2" s="1"/>
  <c r="U3338" i="2" s="1"/>
  <c r="I3314" i="2"/>
  <c r="K3314" i="2" s="1"/>
  <c r="U3314" i="2" s="1"/>
  <c r="I3266" i="2"/>
  <c r="K3266" i="2" s="1"/>
  <c r="U3266" i="2" s="1"/>
  <c r="I3242" i="2"/>
  <c r="K3242" i="2" s="1"/>
  <c r="U3242" i="2" s="1"/>
  <c r="I3178" i="2"/>
  <c r="K3178" i="2" s="1"/>
  <c r="U3178" i="2" s="1"/>
  <c r="I2538" i="2"/>
  <c r="K2538" i="2" s="1"/>
  <c r="U2538" i="2" s="1"/>
  <c r="I690" i="2"/>
  <c r="I2114" i="2"/>
  <c r="K2114" i="2" s="1"/>
  <c r="U2114" i="2" s="1"/>
  <c r="I2082" i="2"/>
  <c r="K2082" i="2" s="1"/>
  <c r="U2082" i="2" s="1"/>
  <c r="I2066" i="2"/>
  <c r="K2066" i="2" s="1"/>
  <c r="U2066" i="2" s="1"/>
  <c r="I2050" i="2"/>
  <c r="K2050" i="2" s="1"/>
  <c r="U2050" i="2" s="1"/>
  <c r="I2034" i="2"/>
  <c r="K2034" i="2" s="1"/>
  <c r="U2034" i="2" s="1"/>
  <c r="I2018" i="2"/>
  <c r="K2018" i="2" s="1"/>
  <c r="U2018" i="2" s="1"/>
  <c r="I2002" i="2"/>
  <c r="K2002" i="2" s="1"/>
  <c r="U2002" i="2" s="1"/>
  <c r="I1986" i="2"/>
  <c r="K1986" i="2" s="1"/>
  <c r="U1986" i="2" s="1"/>
  <c r="I1970" i="2"/>
  <c r="K1970" i="2" s="1"/>
  <c r="U1970" i="2" s="1"/>
  <c r="I1954" i="2"/>
  <c r="K1954" i="2" s="1"/>
  <c r="U1954" i="2" s="1"/>
  <c r="I1938" i="2"/>
  <c r="K1938" i="2" s="1"/>
  <c r="U1938" i="2" s="1"/>
  <c r="I1914" i="2"/>
  <c r="K1914" i="2" s="1"/>
  <c r="U1914" i="2" s="1"/>
  <c r="I1898" i="2"/>
  <c r="K1898" i="2" s="1"/>
  <c r="U1898" i="2" s="1"/>
  <c r="I1874" i="2"/>
  <c r="K1874" i="2" s="1"/>
  <c r="U1874" i="2" s="1"/>
  <c r="I1858" i="2"/>
  <c r="K1858" i="2" s="1"/>
  <c r="U1858" i="2" s="1"/>
  <c r="I1842" i="2"/>
  <c r="K1842" i="2" s="1"/>
  <c r="U1842" i="2" s="1"/>
  <c r="I1826" i="2"/>
  <c r="K1826" i="2" s="1"/>
  <c r="U1826" i="2" s="1"/>
  <c r="I1810" i="2"/>
  <c r="K1810" i="2" s="1"/>
  <c r="U1810" i="2" s="1"/>
  <c r="I1794" i="2"/>
  <c r="K1794" i="2" s="1"/>
  <c r="I1746" i="2"/>
  <c r="K1746" i="2" s="1"/>
  <c r="I1730" i="2"/>
  <c r="K1730" i="2" s="1"/>
  <c r="U1730" i="2" s="1"/>
  <c r="I1714" i="2"/>
  <c r="K1714" i="2" s="1"/>
  <c r="U1714" i="2" s="1"/>
  <c r="I1698" i="2"/>
  <c r="K1698" i="2" s="1"/>
  <c r="U1698" i="2" s="1"/>
  <c r="I1682" i="2"/>
  <c r="K1682" i="2" s="1"/>
  <c r="U1682" i="2" s="1"/>
  <c r="I1666" i="2"/>
  <c r="K1666" i="2" s="1"/>
  <c r="U1666" i="2" s="1"/>
  <c r="I1634" i="2"/>
  <c r="K1634" i="2" s="1"/>
  <c r="U1634" i="2" s="1"/>
  <c r="I1618" i="2"/>
  <c r="K1618" i="2" s="1"/>
  <c r="I1602" i="2"/>
  <c r="K1602" i="2" s="1"/>
  <c r="U1602" i="2" s="1"/>
  <c r="I1586" i="2"/>
  <c r="K1586" i="2" s="1"/>
  <c r="U1586" i="2" s="1"/>
  <c r="I1570" i="2"/>
  <c r="K1570" i="2" s="1"/>
  <c r="U1570" i="2" s="1"/>
  <c r="I1554" i="2"/>
  <c r="K1554" i="2" s="1"/>
  <c r="U1554" i="2" s="1"/>
  <c r="I1538" i="2"/>
  <c r="K1538" i="2" s="1"/>
  <c r="U1538" i="2" s="1"/>
  <c r="I1514" i="2"/>
  <c r="K1514" i="2" s="1"/>
  <c r="U1514" i="2" s="1"/>
  <c r="I1498" i="2"/>
  <c r="K1498" i="2" s="1"/>
  <c r="U1498" i="2" s="1"/>
  <c r="I1482" i="2"/>
  <c r="K1482" i="2" s="1"/>
  <c r="U1482" i="2" s="1"/>
  <c r="I1466" i="2"/>
  <c r="K1466" i="2" s="1"/>
  <c r="U1466" i="2" s="1"/>
  <c r="I1450" i="2"/>
  <c r="K1450" i="2" s="1"/>
  <c r="U1450" i="2" s="1"/>
  <c r="I1434" i="2"/>
  <c r="K1434" i="2" s="1"/>
  <c r="U1434" i="2" s="1"/>
  <c r="I1418" i="2"/>
  <c r="K1418" i="2" s="1"/>
  <c r="U1418" i="2" s="1"/>
  <c r="I1402" i="2"/>
  <c r="K1402" i="2" s="1"/>
  <c r="U1402" i="2" s="1"/>
  <c r="I1386" i="2"/>
  <c r="K1386" i="2" s="1"/>
  <c r="U1386" i="2" s="1"/>
  <c r="I1370" i="2"/>
  <c r="K1370" i="2" s="1"/>
  <c r="U1370" i="2" s="1"/>
  <c r="I1354" i="2"/>
  <c r="K1354" i="2" s="1"/>
  <c r="I1338" i="2"/>
  <c r="K1338" i="2" s="1"/>
  <c r="U1338" i="2" s="1"/>
  <c r="I1322" i="2"/>
  <c r="K1322" i="2" s="1"/>
  <c r="U1322" i="2" s="1"/>
  <c r="I1306" i="2"/>
  <c r="K1306" i="2" s="1"/>
  <c r="U1306" i="2" s="1"/>
  <c r="I1290" i="2"/>
  <c r="K1290" i="2" s="1"/>
  <c r="U1290" i="2" s="1"/>
  <c r="I1274" i="2"/>
  <c r="K1274" i="2" s="1"/>
  <c r="U1274" i="2" s="1"/>
  <c r="I1258" i="2"/>
  <c r="K1258" i="2" s="1"/>
  <c r="U1258" i="2" s="1"/>
  <c r="I1242" i="2"/>
  <c r="K1242" i="2" s="1"/>
  <c r="U1242" i="2" s="1"/>
  <c r="I1226" i="2"/>
  <c r="K1226" i="2" s="1"/>
  <c r="U1226" i="2" s="1"/>
  <c r="I1210" i="2"/>
  <c r="K1210" i="2" s="1"/>
  <c r="U1210" i="2" s="1"/>
  <c r="I1194" i="2"/>
  <c r="K1194" i="2" s="1"/>
  <c r="U1194" i="2" s="1"/>
  <c r="I1178" i="2"/>
  <c r="K1178" i="2" s="1"/>
  <c r="U1178" i="2" s="1"/>
  <c r="I1162" i="2"/>
  <c r="K1162" i="2" s="1"/>
  <c r="U1162" i="2" s="1"/>
  <c r="I1146" i="2"/>
  <c r="K1146" i="2" s="1"/>
  <c r="U1146" i="2" s="1"/>
  <c r="I1130" i="2"/>
  <c r="K1130" i="2" s="1"/>
  <c r="U1130" i="2" s="1"/>
  <c r="I1114" i="2"/>
  <c r="K1114" i="2" s="1"/>
  <c r="U1114" i="2" s="1"/>
  <c r="I1098" i="2"/>
  <c r="K1098" i="2" s="1"/>
  <c r="U1098" i="2" s="1"/>
  <c r="I1082" i="2"/>
  <c r="K1082" i="2" s="1"/>
  <c r="U1082" i="2" s="1"/>
  <c r="I1050" i="2"/>
  <c r="K1050" i="2" s="1"/>
  <c r="I1034" i="2"/>
  <c r="K1034" i="2" s="1"/>
  <c r="U1034" i="2" s="1"/>
  <c r="I1018" i="2"/>
  <c r="K1018" i="2" s="1"/>
  <c r="U1018" i="2" s="1"/>
  <c r="I1002" i="2"/>
  <c r="K1002" i="2" s="1"/>
  <c r="I986" i="2"/>
  <c r="K986" i="2" s="1"/>
  <c r="U986" i="2" s="1"/>
  <c r="I970" i="2"/>
  <c r="K970" i="2" s="1"/>
  <c r="I954" i="2"/>
  <c r="K954" i="2" s="1"/>
  <c r="U954" i="2" s="1"/>
  <c r="I938" i="2"/>
  <c r="K938" i="2" s="1"/>
  <c r="U938" i="2" s="1"/>
  <c r="I922" i="2"/>
  <c r="K922" i="2" s="1"/>
  <c r="U922" i="2" s="1"/>
  <c r="I906" i="2"/>
  <c r="K906" i="2" s="1"/>
  <c r="U906" i="2" s="1"/>
  <c r="I890" i="2"/>
  <c r="K890" i="2" s="1"/>
  <c r="U890" i="2" s="1"/>
  <c r="I874" i="2"/>
  <c r="K874" i="2" s="1"/>
  <c r="I858" i="2"/>
  <c r="K858" i="2" s="1"/>
  <c r="U858" i="2" s="1"/>
  <c r="I842" i="2"/>
  <c r="K842" i="2" s="1"/>
  <c r="U842" i="2" s="1"/>
  <c r="I826" i="2"/>
  <c r="K826" i="2" s="1"/>
  <c r="U826" i="2" s="1"/>
  <c r="I810" i="2"/>
  <c r="K810" i="2" s="1"/>
  <c r="U810" i="2" s="1"/>
  <c r="I794" i="2"/>
  <c r="K794" i="2" s="1"/>
  <c r="U794" i="2" s="1"/>
  <c r="I778" i="2"/>
  <c r="K778" i="2" s="1"/>
  <c r="U778" i="2" s="1"/>
  <c r="I762" i="2"/>
  <c r="K762" i="2" s="1"/>
  <c r="U762" i="2" s="1"/>
  <c r="I746" i="2"/>
  <c r="K746" i="2" s="1"/>
  <c r="U746" i="2" s="1"/>
  <c r="I730" i="2"/>
  <c r="K730" i="2" s="1"/>
  <c r="U730" i="2" s="1"/>
  <c r="I714" i="2"/>
  <c r="K714" i="2" s="1"/>
  <c r="U714" i="2" s="1"/>
  <c r="I706" i="2"/>
  <c r="K706" i="2" s="1"/>
  <c r="U706" i="2" s="1"/>
  <c r="I698" i="2"/>
  <c r="K698" i="2" s="1"/>
  <c r="U698" i="2" s="1"/>
  <c r="I682" i="2"/>
  <c r="K682" i="2" s="1"/>
  <c r="U682" i="2" s="1"/>
  <c r="I2122" i="2"/>
  <c r="K2122" i="2" s="1"/>
  <c r="U2122" i="2" s="1"/>
  <c r="I2106" i="2"/>
  <c r="K2106" i="2" s="1"/>
  <c r="I2090" i="2"/>
  <c r="K2090" i="2" s="1"/>
  <c r="U2090" i="2" s="1"/>
  <c r="I2058" i="2"/>
  <c r="K2058" i="2" s="1"/>
  <c r="U2058" i="2" s="1"/>
  <c r="I2042" i="2"/>
  <c r="K2042" i="2" s="1"/>
  <c r="U2042" i="2" s="1"/>
  <c r="I2026" i="2"/>
  <c r="K2026" i="2" s="1"/>
  <c r="U2026" i="2" s="1"/>
  <c r="I2010" i="2"/>
  <c r="K2010" i="2" s="1"/>
  <c r="U2010" i="2" s="1"/>
  <c r="I1994" i="2"/>
  <c r="K1994" i="2" s="1"/>
  <c r="U1994" i="2" s="1"/>
  <c r="I1978" i="2"/>
  <c r="K1978" i="2" s="1"/>
  <c r="U1978" i="2" s="1"/>
  <c r="I1962" i="2"/>
  <c r="K1962" i="2" s="1"/>
  <c r="U1962" i="2" s="1"/>
  <c r="I1946" i="2"/>
  <c r="K1946" i="2" s="1"/>
  <c r="U1946" i="2" s="1"/>
  <c r="I1930" i="2"/>
  <c r="K1930" i="2" s="1"/>
  <c r="U1930" i="2" s="1"/>
  <c r="I1906" i="2"/>
  <c r="K1906" i="2" s="1"/>
  <c r="U1906" i="2" s="1"/>
  <c r="I1882" i="2"/>
  <c r="K1882" i="2" s="1"/>
  <c r="I1866" i="2"/>
  <c r="K1866" i="2" s="1"/>
  <c r="U1866" i="2" s="1"/>
  <c r="I1850" i="2"/>
  <c r="K1850" i="2" s="1"/>
  <c r="U1850" i="2" s="1"/>
  <c r="I1834" i="2"/>
  <c r="I1818" i="2"/>
  <c r="K1818" i="2" s="1"/>
  <c r="U1818" i="2" s="1"/>
  <c r="I1802" i="2"/>
  <c r="K1802" i="2" s="1"/>
  <c r="U1802" i="2" s="1"/>
  <c r="I1786" i="2"/>
  <c r="K1786" i="2" s="1"/>
  <c r="U1786" i="2" s="1"/>
  <c r="I1770" i="2"/>
  <c r="K1770" i="2" s="1"/>
  <c r="I1754" i="2"/>
  <c r="K1754" i="2" s="1"/>
  <c r="I1738" i="2"/>
  <c r="K1738" i="2" s="1"/>
  <c r="U1738" i="2" s="1"/>
  <c r="I1722" i="2"/>
  <c r="K1722" i="2" s="1"/>
  <c r="U1722" i="2" s="1"/>
  <c r="I1706" i="2"/>
  <c r="I1674" i="2"/>
  <c r="K1674" i="2" s="1"/>
  <c r="U1674" i="2" s="1"/>
  <c r="I1658" i="2"/>
  <c r="K1658" i="2" s="1"/>
  <c r="U1658" i="2" s="1"/>
  <c r="I1626" i="2"/>
  <c r="K1626" i="2" s="1"/>
  <c r="U1626" i="2" s="1"/>
  <c r="I1610" i="2"/>
  <c r="K1610" i="2" s="1"/>
  <c r="I1594" i="2"/>
  <c r="K1594" i="2" s="1"/>
  <c r="U1594" i="2" s="1"/>
  <c r="I1578" i="2"/>
  <c r="K1578" i="2" s="1"/>
  <c r="U1578" i="2" s="1"/>
  <c r="I1562" i="2"/>
  <c r="K1562" i="2" s="1"/>
  <c r="I1546" i="2"/>
  <c r="K1546" i="2" s="1"/>
  <c r="U1546" i="2" s="1"/>
  <c r="I1530" i="2"/>
  <c r="K1530" i="2" s="1"/>
  <c r="U1530" i="2" s="1"/>
  <c r="I1506" i="2"/>
  <c r="K1506" i="2" s="1"/>
  <c r="U1506" i="2" s="1"/>
  <c r="I1490" i="2"/>
  <c r="K1490" i="2" s="1"/>
  <c r="U1490" i="2" s="1"/>
  <c r="I1474" i="2"/>
  <c r="K1474" i="2" s="1"/>
  <c r="U1474" i="2" s="1"/>
  <c r="I1458" i="2"/>
  <c r="K1458" i="2" s="1"/>
  <c r="I1442" i="2"/>
  <c r="K1442" i="2" s="1"/>
  <c r="U1442" i="2" s="1"/>
  <c r="I1426" i="2"/>
  <c r="K1426" i="2" s="1"/>
  <c r="U1426" i="2" s="1"/>
  <c r="I1410" i="2"/>
  <c r="K1410" i="2" s="1"/>
  <c r="U1410" i="2" s="1"/>
  <c r="I1394" i="2"/>
  <c r="K1394" i="2" s="1"/>
  <c r="U1394" i="2" s="1"/>
  <c r="I1362" i="2"/>
  <c r="K1362" i="2" s="1"/>
  <c r="U1362" i="2" s="1"/>
  <c r="I1346" i="2"/>
  <c r="K1346" i="2" s="1"/>
  <c r="U1346" i="2" s="1"/>
  <c r="I1330" i="2"/>
  <c r="K1330" i="2" s="1"/>
  <c r="U1330" i="2" s="1"/>
  <c r="I1314" i="2"/>
  <c r="K1314" i="2" s="1"/>
  <c r="U1314" i="2" s="1"/>
  <c r="I1298" i="2"/>
  <c r="K1298" i="2" s="1"/>
  <c r="U1298" i="2" s="1"/>
  <c r="I1282" i="2"/>
  <c r="K1282" i="2" s="1"/>
  <c r="U1282" i="2" s="1"/>
  <c r="I1266" i="2"/>
  <c r="K1266" i="2" s="1"/>
  <c r="U1266" i="2" s="1"/>
  <c r="I1250" i="2"/>
  <c r="K1250" i="2" s="1"/>
  <c r="U1250" i="2" s="1"/>
  <c r="I1234" i="2"/>
  <c r="K1234" i="2" s="1"/>
  <c r="I1218" i="2"/>
  <c r="K1218" i="2" s="1"/>
  <c r="U1218" i="2" s="1"/>
  <c r="I1202" i="2"/>
  <c r="K1202" i="2" s="1"/>
  <c r="U1202" i="2" s="1"/>
  <c r="I1186" i="2"/>
  <c r="K1186" i="2" s="1"/>
  <c r="U1186" i="2" s="1"/>
  <c r="I1170" i="2"/>
  <c r="K1170" i="2" s="1"/>
  <c r="U1170" i="2" s="1"/>
  <c r="I1154" i="2"/>
  <c r="K1154" i="2" s="1"/>
  <c r="U1154" i="2" s="1"/>
  <c r="I1138" i="2"/>
  <c r="K1138" i="2" s="1"/>
  <c r="U1138" i="2" s="1"/>
  <c r="I1122" i="2"/>
  <c r="K1122" i="2" s="1"/>
  <c r="I1106" i="2"/>
  <c r="K1106" i="2" s="1"/>
  <c r="I1090" i="2"/>
  <c r="K1090" i="2" s="1"/>
  <c r="U1090" i="2" s="1"/>
  <c r="I1074" i="2"/>
  <c r="K1074" i="2" s="1"/>
  <c r="I1058" i="2"/>
  <c r="K1058" i="2" s="1"/>
  <c r="I1042" i="2"/>
  <c r="K1042" i="2" s="1"/>
  <c r="U1042" i="2" s="1"/>
  <c r="I1026" i="2"/>
  <c r="K1026" i="2" s="1"/>
  <c r="U1026" i="2" s="1"/>
  <c r="I1010" i="2"/>
  <c r="K1010" i="2" s="1"/>
  <c r="U1010" i="2" s="1"/>
  <c r="I994" i="2"/>
  <c r="K994" i="2" s="1"/>
  <c r="U994" i="2" s="1"/>
  <c r="I978" i="2"/>
  <c r="K978" i="2" s="1"/>
  <c r="U978" i="2" s="1"/>
  <c r="I962" i="2"/>
  <c r="K962" i="2" s="1"/>
  <c r="U962" i="2" s="1"/>
  <c r="I946" i="2"/>
  <c r="K946" i="2" s="1"/>
  <c r="I930" i="2"/>
  <c r="K930" i="2" s="1"/>
  <c r="U930" i="2" s="1"/>
  <c r="I914" i="2"/>
  <c r="K914" i="2" s="1"/>
  <c r="U914" i="2" s="1"/>
  <c r="I898" i="2"/>
  <c r="K898" i="2" s="1"/>
  <c r="U898" i="2" s="1"/>
  <c r="I882" i="2"/>
  <c r="K882" i="2" s="1"/>
  <c r="U882" i="2" s="1"/>
  <c r="I866" i="2"/>
  <c r="K866" i="2" s="1"/>
  <c r="I850" i="2"/>
  <c r="K850" i="2" s="1"/>
  <c r="U850" i="2" s="1"/>
  <c r="I834" i="2"/>
  <c r="K834" i="2" s="1"/>
  <c r="U834" i="2" s="1"/>
  <c r="I818" i="2"/>
  <c r="K818" i="2" s="1"/>
  <c r="U818" i="2" s="1"/>
  <c r="I802" i="2"/>
  <c r="K802" i="2" s="1"/>
  <c r="U802" i="2" s="1"/>
  <c r="I786" i="2"/>
  <c r="K786" i="2" s="1"/>
  <c r="U786" i="2" s="1"/>
  <c r="I770" i="2"/>
  <c r="K770" i="2" s="1"/>
  <c r="U770" i="2" s="1"/>
  <c r="I754" i="2"/>
  <c r="K754" i="2" s="1"/>
  <c r="U754" i="2" s="1"/>
  <c r="I738" i="2"/>
  <c r="K738" i="2" s="1"/>
  <c r="U738" i="2" s="1"/>
  <c r="I722" i="2"/>
  <c r="K722" i="2" s="1"/>
  <c r="I666" i="2"/>
  <c r="K666" i="2" s="1"/>
  <c r="U666" i="2" s="1"/>
  <c r="I3158" i="2"/>
  <c r="I3070" i="2"/>
  <c r="K3070" i="2" s="1"/>
  <c r="U3070" i="2" s="1"/>
  <c r="I3062" i="2"/>
  <c r="I3030" i="2"/>
  <c r="K3030" i="2" s="1"/>
  <c r="U3030" i="2" s="1"/>
  <c r="I2998" i="2"/>
  <c r="I2958" i="2"/>
  <c r="K2958" i="2" s="1"/>
  <c r="I2926" i="2"/>
  <c r="K2926" i="2" s="1"/>
  <c r="U2926" i="2" s="1"/>
  <c r="I2894" i="2"/>
  <c r="I2822" i="2"/>
  <c r="I2798" i="2"/>
  <c r="K2798" i="2" s="1"/>
  <c r="U2798" i="2" s="1"/>
  <c r="I2790" i="2"/>
  <c r="K2790" i="2" s="1"/>
  <c r="U2790" i="2" s="1"/>
  <c r="I2518" i="2"/>
  <c r="I2254" i="2"/>
  <c r="K2254" i="2" s="1"/>
  <c r="U2254" i="2" s="1"/>
  <c r="I2054" i="2"/>
  <c r="K2054" i="2" s="1"/>
  <c r="U2054" i="2" s="1"/>
  <c r="I1990" i="2"/>
  <c r="K1990" i="2" s="1"/>
  <c r="U1990" i="2" s="1"/>
  <c r="I1854" i="2"/>
  <c r="I1646" i="2"/>
  <c r="K1646" i="2" s="1"/>
  <c r="I1502" i="2"/>
  <c r="K1502" i="2" s="1"/>
  <c r="U1502" i="2" s="1"/>
  <c r="I1302" i="2"/>
  <c r="I1142" i="2"/>
  <c r="K1142" i="2" s="1"/>
  <c r="U1142" i="2" s="1"/>
  <c r="I918" i="2"/>
  <c r="K918" i="2" s="1"/>
  <c r="U918" i="2" s="1"/>
  <c r="I590" i="2"/>
  <c r="K590" i="2" s="1"/>
  <c r="U590" i="2" s="1"/>
  <c r="I198" i="2"/>
  <c r="K198" i="2" s="1"/>
  <c r="I158" i="2"/>
  <c r="I30" i="2"/>
  <c r="I3542" i="2"/>
  <c r="K3542" i="2" s="1"/>
  <c r="I658" i="2"/>
  <c r="K658" i="2" s="1"/>
  <c r="U658" i="2" s="1"/>
  <c r="I650" i="2"/>
  <c r="K650" i="2" s="1"/>
  <c r="U650" i="2" s="1"/>
  <c r="I642" i="2"/>
  <c r="K642" i="2" s="1"/>
  <c r="U642" i="2" s="1"/>
  <c r="I634" i="2"/>
  <c r="K634" i="2" s="1"/>
  <c r="U634" i="2" s="1"/>
  <c r="I626" i="2"/>
  <c r="K626" i="2" s="1"/>
  <c r="U626" i="2" s="1"/>
  <c r="I618" i="2"/>
  <c r="K618" i="2" s="1"/>
  <c r="U618" i="2" s="1"/>
  <c r="I610" i="2"/>
  <c r="K610" i="2" s="1"/>
  <c r="U610" i="2" s="1"/>
  <c r="I602" i="2"/>
  <c r="K602" i="2" s="1"/>
  <c r="U602" i="2" s="1"/>
  <c r="I594" i="2"/>
  <c r="K594" i="2" s="1"/>
  <c r="U594" i="2" s="1"/>
  <c r="I586" i="2"/>
  <c r="K586" i="2" s="1"/>
  <c r="U586" i="2" s="1"/>
  <c r="I578" i="2"/>
  <c r="K578" i="2" s="1"/>
  <c r="U578" i="2" s="1"/>
  <c r="I570" i="2"/>
  <c r="K570" i="2" s="1"/>
  <c r="U570" i="2" s="1"/>
  <c r="I562" i="2"/>
  <c r="K562" i="2" s="1"/>
  <c r="U562" i="2" s="1"/>
  <c r="I554" i="2"/>
  <c r="K554" i="2" s="1"/>
  <c r="U554" i="2" s="1"/>
  <c r="I546" i="2"/>
  <c r="K546" i="2" s="1"/>
  <c r="U546" i="2" s="1"/>
  <c r="I538" i="2"/>
  <c r="K538" i="2" s="1"/>
  <c r="I530" i="2"/>
  <c r="K530" i="2" s="1"/>
  <c r="U530" i="2" s="1"/>
  <c r="I522" i="2"/>
  <c r="K522" i="2" s="1"/>
  <c r="U522" i="2" s="1"/>
  <c r="I514" i="2"/>
  <c r="K514" i="2" s="1"/>
  <c r="U514" i="2" s="1"/>
  <c r="I506" i="2"/>
  <c r="K506" i="2" s="1"/>
  <c r="U506" i="2" s="1"/>
  <c r="I498" i="2"/>
  <c r="K498" i="2" s="1"/>
  <c r="U498" i="2" s="1"/>
  <c r="I490" i="2"/>
  <c r="K490" i="2" s="1"/>
  <c r="U490" i="2" s="1"/>
  <c r="I482" i="2"/>
  <c r="K482" i="2" s="1"/>
  <c r="U482" i="2" s="1"/>
  <c r="I474" i="2"/>
  <c r="K474" i="2" s="1"/>
  <c r="U474" i="2" s="1"/>
  <c r="I466" i="2"/>
  <c r="I458" i="2"/>
  <c r="K458" i="2" s="1"/>
  <c r="U458" i="2" s="1"/>
  <c r="I450" i="2"/>
  <c r="K450" i="2" s="1"/>
  <c r="U450" i="2" s="1"/>
  <c r="I442" i="2"/>
  <c r="K442" i="2" s="1"/>
  <c r="U442" i="2" s="1"/>
  <c r="I434" i="2"/>
  <c r="K434" i="2" s="1"/>
  <c r="U434" i="2" s="1"/>
  <c r="I418" i="2"/>
  <c r="K418" i="2" s="1"/>
  <c r="U418" i="2" s="1"/>
  <c r="I410" i="2"/>
  <c r="K410" i="2" s="1"/>
  <c r="U410" i="2" s="1"/>
  <c r="I402" i="2"/>
  <c r="K402" i="2" s="1"/>
  <c r="U402" i="2" s="1"/>
  <c r="I394" i="2"/>
  <c r="K394" i="2" s="1"/>
  <c r="U394" i="2" s="1"/>
  <c r="I386" i="2"/>
  <c r="K386" i="2" s="1"/>
  <c r="U386" i="2" s="1"/>
  <c r="I378" i="2"/>
  <c r="K378" i="2" s="1"/>
  <c r="U378" i="2" s="1"/>
  <c r="I370" i="2"/>
  <c r="K370" i="2" s="1"/>
  <c r="U370" i="2" s="1"/>
  <c r="I362" i="2"/>
  <c r="K362" i="2" s="1"/>
  <c r="U362" i="2" s="1"/>
  <c r="I354" i="2"/>
  <c r="K354" i="2" s="1"/>
  <c r="I346" i="2"/>
  <c r="I338" i="2"/>
  <c r="K338" i="2" s="1"/>
  <c r="I330" i="2"/>
  <c r="K330" i="2" s="1"/>
  <c r="U330" i="2" s="1"/>
  <c r="I322" i="2"/>
  <c r="K322" i="2" s="1"/>
  <c r="U322" i="2" s="1"/>
  <c r="I314" i="2"/>
  <c r="K314" i="2" s="1"/>
  <c r="U314" i="2" s="1"/>
  <c r="I306" i="2"/>
  <c r="K306" i="2" s="1"/>
  <c r="U306" i="2" s="1"/>
  <c r="I298" i="2"/>
  <c r="K298" i="2" s="1"/>
  <c r="U298" i="2" s="1"/>
  <c r="I290" i="2"/>
  <c r="K290" i="2" s="1"/>
  <c r="U290" i="2" s="1"/>
  <c r="I282" i="2"/>
  <c r="K282" i="2" s="1"/>
  <c r="U282" i="2" s="1"/>
  <c r="I274" i="2"/>
  <c r="I266" i="2"/>
  <c r="K266" i="2" s="1"/>
  <c r="U266" i="2" s="1"/>
  <c r="I258" i="2"/>
  <c r="K258" i="2" s="1"/>
  <c r="U258" i="2" s="1"/>
  <c r="I250" i="2"/>
  <c r="K250" i="2" s="1"/>
  <c r="U250" i="2" s="1"/>
  <c r="I242" i="2"/>
  <c r="K242" i="2" s="1"/>
  <c r="U242" i="2" s="1"/>
  <c r="I234" i="2"/>
  <c r="K234" i="2" s="1"/>
  <c r="U234" i="2" s="1"/>
  <c r="I226" i="2"/>
  <c r="K226" i="2" s="1"/>
  <c r="U226" i="2" s="1"/>
  <c r="I218" i="2"/>
  <c r="K218" i="2" s="1"/>
  <c r="I210" i="2"/>
  <c r="K210" i="2" s="1"/>
  <c r="I202" i="2"/>
  <c r="K202" i="2" s="1"/>
  <c r="U202" i="2" s="1"/>
  <c r="I194" i="2"/>
  <c r="K194" i="2" s="1"/>
  <c r="U194" i="2" s="1"/>
  <c r="I186" i="2"/>
  <c r="K186" i="2" s="1"/>
  <c r="U186" i="2" s="1"/>
  <c r="I178" i="2"/>
  <c r="K178" i="2" s="1"/>
  <c r="U178" i="2" s="1"/>
  <c r="I170" i="2"/>
  <c r="K170" i="2" s="1"/>
  <c r="U170" i="2" s="1"/>
  <c r="I162" i="2"/>
  <c r="K162" i="2" s="1"/>
  <c r="U162" i="2" s="1"/>
  <c r="I154" i="2"/>
  <c r="K154" i="2" s="1"/>
  <c r="U154" i="2" s="1"/>
  <c r="I146" i="2"/>
  <c r="K146" i="2" s="1"/>
  <c r="U146" i="2" s="1"/>
  <c r="I138" i="2"/>
  <c r="K138" i="2" s="1"/>
  <c r="U138" i="2" s="1"/>
  <c r="I130" i="2"/>
  <c r="K130" i="2" s="1"/>
  <c r="U130" i="2" s="1"/>
  <c r="I122" i="2"/>
  <c r="K122" i="2" s="1"/>
  <c r="U122" i="2" s="1"/>
  <c r="I114" i="2"/>
  <c r="K114" i="2" s="1"/>
  <c r="U114" i="2" s="1"/>
  <c r="I106" i="2"/>
  <c r="I98" i="2"/>
  <c r="K98" i="2" s="1"/>
  <c r="U98" i="2" s="1"/>
  <c r="I90" i="2"/>
  <c r="K90" i="2" s="1"/>
  <c r="U90" i="2" s="1"/>
  <c r="I82" i="2"/>
  <c r="K82" i="2" s="1"/>
  <c r="U82" i="2" s="1"/>
  <c r="I66" i="2"/>
  <c r="K66" i="2" s="1"/>
  <c r="U66" i="2" s="1"/>
  <c r="I58" i="2"/>
  <c r="K58" i="2" s="1"/>
  <c r="U58" i="2" s="1"/>
  <c r="I50" i="2"/>
  <c r="K50" i="2" s="1"/>
  <c r="U50" i="2" s="1"/>
  <c r="I42" i="2"/>
  <c r="K42" i="2" s="1"/>
  <c r="U42" i="2" s="1"/>
  <c r="I34" i="2"/>
  <c r="K34" i="2" s="1"/>
  <c r="U34" i="2" s="1"/>
  <c r="I26" i="2"/>
  <c r="K26" i="2" s="1"/>
  <c r="I18" i="2"/>
  <c r="K18" i="2" s="1"/>
  <c r="U18" i="2" s="1"/>
  <c r="I10" i="2"/>
  <c r="K10" i="2" s="1"/>
  <c r="I3646" i="2"/>
  <c r="I3638" i="2"/>
  <c r="I3454" i="2"/>
  <c r="K3454" i="2" s="1"/>
  <c r="U3454" i="2" s="1"/>
  <c r="I3350" i="2"/>
  <c r="K3350" i="2" s="1"/>
  <c r="U3350" i="2" s="1"/>
  <c r="I3254" i="2"/>
  <c r="I2318" i="2"/>
  <c r="I2294" i="2"/>
  <c r="I2262" i="2"/>
  <c r="K2262" i="2" s="1"/>
  <c r="I2238" i="2"/>
  <c r="K2238" i="2" s="1"/>
  <c r="U2238" i="2" s="1"/>
  <c r="I2206" i="2"/>
  <c r="K2206" i="2" s="1"/>
  <c r="U2206" i="2" s="1"/>
  <c r="I2190" i="2"/>
  <c r="K2190" i="2" s="1"/>
  <c r="U2190" i="2" s="1"/>
  <c r="I2174" i="2"/>
  <c r="K2174" i="2" s="1"/>
  <c r="U2174" i="2" s="1"/>
  <c r="I2142" i="2"/>
  <c r="I2110" i="2"/>
  <c r="K2110" i="2" s="1"/>
  <c r="U2110" i="2" s="1"/>
  <c r="I2094" i="2"/>
  <c r="I2078" i="2"/>
  <c r="K2078" i="2" s="1"/>
  <c r="U2078" i="2" s="1"/>
  <c r="I2062" i="2"/>
  <c r="K2062" i="2" s="1"/>
  <c r="U2062" i="2" s="1"/>
  <c r="I2030" i="2"/>
  <c r="I2006" i="2"/>
  <c r="I1974" i="2"/>
  <c r="I1942" i="2"/>
  <c r="K1942" i="2" s="1"/>
  <c r="U1942" i="2" s="1"/>
  <c r="I1926" i="2"/>
  <c r="I1910" i="2"/>
  <c r="I1894" i="2"/>
  <c r="I1870" i="2"/>
  <c r="K1870" i="2" s="1"/>
  <c r="I1846" i="2"/>
  <c r="K1846" i="2" s="1"/>
  <c r="U1846" i="2" s="1"/>
  <c r="I1830" i="2"/>
  <c r="K1830" i="2" s="1"/>
  <c r="U1830" i="2" s="1"/>
  <c r="I1806" i="2"/>
  <c r="I1782" i="2"/>
  <c r="K1782" i="2" s="1"/>
  <c r="U1782" i="2" s="1"/>
  <c r="I1758" i="2"/>
  <c r="K1758" i="2" s="1"/>
  <c r="U1758" i="2" s="1"/>
  <c r="I1734" i="2"/>
  <c r="I1710" i="2"/>
  <c r="K1710" i="2" s="1"/>
  <c r="I1694" i="2"/>
  <c r="K1694" i="2" s="1"/>
  <c r="I1662" i="2"/>
  <c r="I1790" i="2"/>
  <c r="I1766" i="2"/>
  <c r="I1742" i="2"/>
  <c r="K1742" i="2" s="1"/>
  <c r="U1742" i="2" s="1"/>
  <c r="I1726" i="2"/>
  <c r="I1702" i="2"/>
  <c r="I1678" i="2"/>
  <c r="K1678" i="2" s="1"/>
  <c r="I1670" i="2"/>
  <c r="K1670" i="2" s="1"/>
  <c r="U1670" i="2" s="1"/>
  <c r="I1654" i="2"/>
  <c r="K1654" i="2" s="1"/>
  <c r="U1654" i="2" s="1"/>
  <c r="I1630" i="2"/>
  <c r="K1630" i="2" s="1"/>
  <c r="U1630" i="2" s="1"/>
  <c r="I1614" i="2"/>
  <c r="K1614" i="2" s="1"/>
  <c r="U1614" i="2" s="1"/>
  <c r="Q11" i="8"/>
  <c r="C12" i="8"/>
  <c r="I2326" i="2"/>
  <c r="K2326" i="2" s="1"/>
  <c r="U2326" i="2" s="1"/>
  <c r="I2302" i="2"/>
  <c r="K2302" i="2" s="1"/>
  <c r="U2302" i="2" s="1"/>
  <c r="I2286" i="2"/>
  <c r="K2286" i="2" s="1"/>
  <c r="I2270" i="2"/>
  <c r="I2246" i="2"/>
  <c r="K2246" i="2" s="1"/>
  <c r="I2230" i="2"/>
  <c r="I2198" i="2"/>
  <c r="I2182" i="2"/>
  <c r="I2166" i="2"/>
  <c r="I2150" i="2"/>
  <c r="K2150" i="2" s="1"/>
  <c r="U2150" i="2" s="1"/>
  <c r="I2134" i="2"/>
  <c r="I2118" i="2"/>
  <c r="K2118" i="2" s="1"/>
  <c r="U2118" i="2" s="1"/>
  <c r="I2102" i="2"/>
  <c r="I2086" i="2"/>
  <c r="K2086" i="2" s="1"/>
  <c r="U2086" i="2" s="1"/>
  <c r="I2070" i="2"/>
  <c r="I2038" i="2"/>
  <c r="I2014" i="2"/>
  <c r="K2014" i="2" s="1"/>
  <c r="U2014" i="2" s="1"/>
  <c r="I1998" i="2"/>
  <c r="K1998" i="2" s="1"/>
  <c r="I1982" i="2"/>
  <c r="K1982" i="2" s="1"/>
  <c r="U1982" i="2" s="1"/>
  <c r="I1966" i="2"/>
  <c r="K1966" i="2" s="1"/>
  <c r="U1966" i="2" s="1"/>
  <c r="I1934" i="2"/>
  <c r="I1918" i="2"/>
  <c r="K1918" i="2" s="1"/>
  <c r="U1918" i="2" s="1"/>
  <c r="I1902" i="2"/>
  <c r="K1902" i="2" s="1"/>
  <c r="U1902" i="2" s="1"/>
  <c r="I1878" i="2"/>
  <c r="I1862" i="2"/>
  <c r="K1862" i="2" s="1"/>
  <c r="U1862" i="2" s="1"/>
  <c r="I1838" i="2"/>
  <c r="K1838" i="2" s="1"/>
  <c r="U1838" i="2" s="1"/>
  <c r="I1798" i="2"/>
  <c r="I1750" i="2"/>
  <c r="K1750" i="2" s="1"/>
  <c r="U1750" i="2" s="1"/>
  <c r="I1718" i="2"/>
  <c r="I1686" i="2"/>
  <c r="I1638" i="2"/>
  <c r="I1590" i="2"/>
  <c r="I1566" i="2"/>
  <c r="I1542" i="2"/>
  <c r="K1542" i="2" s="1"/>
  <c r="I1478" i="2"/>
  <c r="K1478" i="2" s="1"/>
  <c r="U1478" i="2" s="1"/>
  <c r="I1454" i="2"/>
  <c r="K1454" i="2" s="1"/>
  <c r="U1454" i="2" s="1"/>
  <c r="I1422" i="2"/>
  <c r="I1398" i="2"/>
  <c r="K1398" i="2" s="1"/>
  <c r="U1398" i="2" s="1"/>
  <c r="I1374" i="2"/>
  <c r="I1350" i="2"/>
  <c r="I1278" i="2"/>
  <c r="I1246" i="2"/>
  <c r="K1246" i="2" s="1"/>
  <c r="I1230" i="2"/>
  <c r="K1230" i="2" s="1"/>
  <c r="U1230" i="2" s="1"/>
  <c r="I1206" i="2"/>
  <c r="K1206" i="2" s="1"/>
  <c r="U1206" i="2" s="1"/>
  <c r="I1174" i="2"/>
  <c r="K1174" i="2" s="1"/>
  <c r="U1174" i="2" s="1"/>
  <c r="I1150" i="2"/>
  <c r="K1150" i="2" s="1"/>
  <c r="U1150" i="2" s="1"/>
  <c r="I1118" i="2"/>
  <c r="K1118" i="2" s="1"/>
  <c r="U1118" i="2" s="1"/>
  <c r="I1094" i="2"/>
  <c r="I1070" i="2"/>
  <c r="K1070" i="2" s="1"/>
  <c r="U1070" i="2" s="1"/>
  <c r="I1046" i="2"/>
  <c r="I1022" i="2"/>
  <c r="K1022" i="2" s="1"/>
  <c r="U1022" i="2" s="1"/>
  <c r="I990" i="2"/>
  <c r="K990" i="2" s="1"/>
  <c r="U990" i="2" s="1"/>
  <c r="I966" i="2"/>
  <c r="K966" i="2" s="1"/>
  <c r="U966" i="2" s="1"/>
  <c r="I934" i="2"/>
  <c r="K934" i="2" s="1"/>
  <c r="U934" i="2" s="1"/>
  <c r="I902" i="2"/>
  <c r="K902" i="2" s="1"/>
  <c r="U902" i="2" s="1"/>
  <c r="I878" i="2"/>
  <c r="K878" i="2" s="1"/>
  <c r="I846" i="2"/>
  <c r="K846" i="2" s="1"/>
  <c r="I822" i="2"/>
  <c r="K822" i="2" s="1"/>
  <c r="U822" i="2" s="1"/>
  <c r="I798" i="2"/>
  <c r="K798" i="2" s="1"/>
  <c r="U798" i="2" s="1"/>
  <c r="I782" i="2"/>
  <c r="K782" i="2" s="1"/>
  <c r="U782" i="2" s="1"/>
  <c r="I750" i="2"/>
  <c r="K750" i="2" s="1"/>
  <c r="U750" i="2" s="1"/>
  <c r="I726" i="2"/>
  <c r="K726" i="2" s="1"/>
  <c r="U726" i="2" s="1"/>
  <c r="I702" i="2"/>
  <c r="I670" i="2"/>
  <c r="K670" i="2" s="1"/>
  <c r="I646" i="2"/>
  <c r="I622" i="2"/>
  <c r="K622" i="2" s="1"/>
  <c r="U622" i="2" s="1"/>
  <c r="I598" i="2"/>
  <c r="K598" i="2" s="1"/>
  <c r="U598" i="2" s="1"/>
  <c r="I574" i="2"/>
  <c r="K574" i="2" s="1"/>
  <c r="U574" i="2" s="1"/>
  <c r="I550" i="2"/>
  <c r="I518" i="2"/>
  <c r="K518" i="2" s="1"/>
  <c r="U518" i="2" s="1"/>
  <c r="I494" i="2"/>
  <c r="I470" i="2"/>
  <c r="K470" i="2" s="1"/>
  <c r="U470" i="2" s="1"/>
  <c r="I438" i="2"/>
  <c r="I406" i="2"/>
  <c r="K406" i="2" s="1"/>
  <c r="U406" i="2" s="1"/>
  <c r="I382" i="2"/>
  <c r="K382" i="2" s="1"/>
  <c r="U382" i="2" s="1"/>
  <c r="I358" i="2"/>
  <c r="I334" i="2"/>
  <c r="I318" i="2"/>
  <c r="K318" i="2" s="1"/>
  <c r="U318" i="2" s="1"/>
  <c r="I302" i="2"/>
  <c r="I270" i="2"/>
  <c r="K270" i="2" s="1"/>
  <c r="U270" i="2" s="1"/>
  <c r="I254" i="2"/>
  <c r="K254" i="2" s="1"/>
  <c r="U254" i="2" s="1"/>
  <c r="I238" i="2"/>
  <c r="K238" i="2" s="1"/>
  <c r="I214" i="2"/>
  <c r="K214" i="2" s="1"/>
  <c r="I190" i="2"/>
  <c r="K190" i="2" s="1"/>
  <c r="U190" i="2" s="1"/>
  <c r="I174" i="2"/>
  <c r="I150" i="2"/>
  <c r="I142" i="2"/>
  <c r="K142" i="2" s="1"/>
  <c r="U142" i="2" s="1"/>
  <c r="I118" i="2"/>
  <c r="I94" i="2"/>
  <c r="I78" i="2"/>
  <c r="K78" i="2" s="1"/>
  <c r="I62" i="2"/>
  <c r="K62" i="2" s="1"/>
  <c r="U62" i="2" s="1"/>
  <c r="I46" i="2"/>
  <c r="I6" i="2"/>
  <c r="K6" i="2" s="1"/>
  <c r="U6" i="2" s="1"/>
  <c r="I1606" i="2"/>
  <c r="K1606" i="2" s="1"/>
  <c r="U1606" i="2" s="1"/>
  <c r="I1574" i="2"/>
  <c r="I1558" i="2"/>
  <c r="K1558" i="2" s="1"/>
  <c r="I1534" i="2"/>
  <c r="K1534" i="2" s="1"/>
  <c r="I1510" i="2"/>
  <c r="K1510" i="2" s="1"/>
  <c r="I1494" i="2"/>
  <c r="I1470" i="2"/>
  <c r="I1446" i="2"/>
  <c r="I1430" i="2"/>
  <c r="I1406" i="2"/>
  <c r="K1406" i="2" s="1"/>
  <c r="U1406" i="2" s="1"/>
  <c r="I1390" i="2"/>
  <c r="K1390" i="2" s="1"/>
  <c r="U1390" i="2" s="1"/>
  <c r="I1366" i="2"/>
  <c r="K1366" i="2" s="1"/>
  <c r="I1342" i="2"/>
  <c r="I1326" i="2"/>
  <c r="K1326" i="2" s="1"/>
  <c r="U1326" i="2" s="1"/>
  <c r="I1294" i="2"/>
  <c r="I1262" i="2"/>
  <c r="K1262" i="2" s="1"/>
  <c r="U1262" i="2" s="1"/>
  <c r="I1238" i="2"/>
  <c r="K1238" i="2" s="1"/>
  <c r="U1238" i="2" s="1"/>
  <c r="I1214" i="2"/>
  <c r="I1198" i="2"/>
  <c r="K1198" i="2" s="1"/>
  <c r="U1198" i="2" s="1"/>
  <c r="I1182" i="2"/>
  <c r="I1158" i="2"/>
  <c r="K1158" i="2" s="1"/>
  <c r="U1158" i="2" s="1"/>
  <c r="I1126" i="2"/>
  <c r="K1126" i="2" s="1"/>
  <c r="U1126" i="2" s="1"/>
  <c r="I1102" i="2"/>
  <c r="I1086" i="2"/>
  <c r="I1062" i="2"/>
  <c r="I1038" i="2"/>
  <c r="I1014" i="2"/>
  <c r="I998" i="2"/>
  <c r="I974" i="2"/>
  <c r="I958" i="2"/>
  <c r="K958" i="2" s="1"/>
  <c r="U958" i="2" s="1"/>
  <c r="I942" i="2"/>
  <c r="K942" i="2" s="1"/>
  <c r="U942" i="2" s="1"/>
  <c r="I910" i="2"/>
  <c r="I886" i="2"/>
  <c r="K886" i="2" s="1"/>
  <c r="U886" i="2" s="1"/>
  <c r="I862" i="2"/>
  <c r="I830" i="2"/>
  <c r="K830" i="2" s="1"/>
  <c r="U830" i="2" s="1"/>
  <c r="I814" i="2"/>
  <c r="K814" i="2" s="1"/>
  <c r="U814" i="2" s="1"/>
  <c r="I790" i="2"/>
  <c r="K790" i="2" s="1"/>
  <c r="U790" i="2" s="1"/>
  <c r="I774" i="2"/>
  <c r="K774" i="2" s="1"/>
  <c r="I758" i="2"/>
  <c r="K758" i="2" s="1"/>
  <c r="I734" i="2"/>
  <c r="I710" i="2"/>
  <c r="I694" i="2"/>
  <c r="K694" i="2" s="1"/>
  <c r="U694" i="2" s="1"/>
  <c r="I678" i="2"/>
  <c r="I654" i="2"/>
  <c r="K654" i="2" s="1"/>
  <c r="I638" i="2"/>
  <c r="K638" i="2" s="1"/>
  <c r="U638" i="2" s="1"/>
  <c r="I606" i="2"/>
  <c r="K606" i="2" s="1"/>
  <c r="U606" i="2" s="1"/>
  <c r="I582" i="2"/>
  <c r="K582" i="2" s="1"/>
  <c r="U582" i="2" s="1"/>
  <c r="I566" i="2"/>
  <c r="I542" i="2"/>
  <c r="K542" i="2" s="1"/>
  <c r="U542" i="2" s="1"/>
  <c r="I526" i="2"/>
  <c r="K526" i="2" s="1"/>
  <c r="U526" i="2" s="1"/>
  <c r="I510" i="2"/>
  <c r="K510" i="2" s="1"/>
  <c r="U510" i="2" s="1"/>
  <c r="I486" i="2"/>
  <c r="K486" i="2" s="1"/>
  <c r="U486" i="2" s="1"/>
  <c r="I462" i="2"/>
  <c r="K462" i="2" s="1"/>
  <c r="U462" i="2" s="1"/>
  <c r="I446" i="2"/>
  <c r="K446" i="2" s="1"/>
  <c r="U446" i="2" s="1"/>
  <c r="I430" i="2"/>
  <c r="K430" i="2" s="1"/>
  <c r="U430" i="2" s="1"/>
  <c r="I414" i="2"/>
  <c r="K414" i="2" s="1"/>
  <c r="U414" i="2" s="1"/>
  <c r="I390" i="2"/>
  <c r="K390" i="2" s="1"/>
  <c r="U390" i="2" s="1"/>
  <c r="I366" i="2"/>
  <c r="K366" i="2" s="1"/>
  <c r="I350" i="2"/>
  <c r="K350" i="2" s="1"/>
  <c r="I326" i="2"/>
  <c r="I310" i="2"/>
  <c r="K310" i="2" s="1"/>
  <c r="U310" i="2" s="1"/>
  <c r="I294" i="2"/>
  <c r="K294" i="2" s="1"/>
  <c r="U294" i="2" s="1"/>
  <c r="I278" i="2"/>
  <c r="I262" i="2"/>
  <c r="K262" i="2" s="1"/>
  <c r="U262" i="2" s="1"/>
  <c r="I246" i="2"/>
  <c r="K246" i="2" s="1"/>
  <c r="U246" i="2" s="1"/>
  <c r="I230" i="2"/>
  <c r="I222" i="2"/>
  <c r="K222" i="2" s="1"/>
  <c r="I206" i="2"/>
  <c r="I182" i="2"/>
  <c r="K182" i="2" s="1"/>
  <c r="I166" i="2"/>
  <c r="I134" i="2"/>
  <c r="K134" i="2" s="1"/>
  <c r="I110" i="2"/>
  <c r="I102" i="2"/>
  <c r="K102" i="2" s="1"/>
  <c r="U102" i="2" s="1"/>
  <c r="I86" i="2"/>
  <c r="I70" i="2"/>
  <c r="I54" i="2"/>
  <c r="K54" i="2" s="1"/>
  <c r="U54" i="2" s="1"/>
  <c r="I38" i="2"/>
  <c r="K38" i="2" s="1"/>
  <c r="U38" i="2" s="1"/>
  <c r="I22" i="2"/>
  <c r="K22" i="2" s="1"/>
  <c r="U22" i="2" s="1"/>
  <c r="I14" i="2"/>
  <c r="I1598" i="2"/>
  <c r="I1550" i="2"/>
  <c r="I1518" i="2"/>
  <c r="K1518" i="2" s="1"/>
  <c r="U1518" i="2" s="1"/>
  <c r="I1486" i="2"/>
  <c r="I1438" i="2"/>
  <c r="K1438" i="2" s="1"/>
  <c r="U1438" i="2" s="1"/>
  <c r="I1414" i="2"/>
  <c r="I1382" i="2"/>
  <c r="I1358" i="2"/>
  <c r="K1358" i="2" s="1"/>
  <c r="U1358" i="2" s="1"/>
  <c r="I1318" i="2"/>
  <c r="I1286" i="2"/>
  <c r="I1254" i="2"/>
  <c r="K1254" i="2" s="1"/>
  <c r="U1254" i="2" s="1"/>
  <c r="I1222" i="2"/>
  <c r="I1190" i="2"/>
  <c r="I1166" i="2"/>
  <c r="I1134" i="2"/>
  <c r="K1134" i="2" s="1"/>
  <c r="U1134" i="2" s="1"/>
  <c r="I1110" i="2"/>
  <c r="I1078" i="2"/>
  <c r="K1078" i="2" s="1"/>
  <c r="U1078" i="2" s="1"/>
  <c r="I1054" i="2"/>
  <c r="I1030" i="2"/>
  <c r="I1006" i="2"/>
  <c r="K1006" i="2" s="1"/>
  <c r="U1006" i="2" s="1"/>
  <c r="I982" i="2"/>
  <c r="I950" i="2"/>
  <c r="I926" i="2"/>
  <c r="K926" i="2" s="1"/>
  <c r="U926" i="2" s="1"/>
  <c r="I894" i="2"/>
  <c r="K894" i="2" s="1"/>
  <c r="I870" i="2"/>
  <c r="K870" i="2" s="1"/>
  <c r="U870" i="2" s="1"/>
  <c r="I854" i="2"/>
  <c r="I838" i="2"/>
  <c r="K838" i="2" s="1"/>
  <c r="I806" i="2"/>
  <c r="K806" i="2" s="1"/>
  <c r="U806" i="2" s="1"/>
  <c r="I766" i="2"/>
  <c r="I742" i="2"/>
  <c r="I718" i="2"/>
  <c r="K718" i="2" s="1"/>
  <c r="U718" i="2" s="1"/>
  <c r="I686" i="2"/>
  <c r="I662" i="2"/>
  <c r="I630" i="2"/>
  <c r="K630" i="2" s="1"/>
  <c r="U630" i="2" s="1"/>
  <c r="I614" i="2"/>
  <c r="K614" i="2" s="1"/>
  <c r="U614" i="2" s="1"/>
  <c r="I558" i="2"/>
  <c r="K558" i="2" s="1"/>
  <c r="U558" i="2" s="1"/>
  <c r="I534" i="2"/>
  <c r="K534" i="2" s="1"/>
  <c r="U534" i="2" s="1"/>
  <c r="I502" i="2"/>
  <c r="I478" i="2"/>
  <c r="K478" i="2" s="1"/>
  <c r="U478" i="2" s="1"/>
  <c r="I454" i="2"/>
  <c r="I422" i="2"/>
  <c r="I398" i="2"/>
  <c r="I374" i="2"/>
  <c r="K374" i="2" s="1"/>
  <c r="U374" i="2" s="1"/>
  <c r="I342" i="2"/>
  <c r="K342" i="2" s="1"/>
  <c r="U342" i="2" s="1"/>
  <c r="I286" i="2"/>
  <c r="I126" i="2"/>
  <c r="K126" i="2" s="1"/>
  <c r="U126" i="2" s="1"/>
  <c r="AB10" i="8"/>
  <c r="AB44" i="8"/>
  <c r="C10" i="8"/>
  <c r="C11" i="8"/>
  <c r="T1622" i="2"/>
  <c r="I3306" i="2"/>
  <c r="I2578" i="2"/>
  <c r="K2578" i="2" s="1"/>
  <c r="U2578" i="2" s="1"/>
  <c r="I2202" i="2"/>
  <c r="K2202" i="2" s="1"/>
  <c r="U2202" i="2" s="1"/>
  <c r="I2074" i="2"/>
  <c r="K2074" i="2" s="1"/>
  <c r="U2074" i="2" s="1"/>
  <c r="I1922" i="2"/>
  <c r="I1778" i="2"/>
  <c r="K1778" i="2" s="1"/>
  <c r="I1650" i="2"/>
  <c r="K1650" i="2" s="1"/>
  <c r="U1650" i="2" s="1"/>
  <c r="I1522" i="2"/>
  <c r="K1522" i="2" s="1"/>
  <c r="U1522" i="2" s="1"/>
  <c r="I1378" i="2"/>
  <c r="K1378" i="2" s="1"/>
  <c r="I1066" i="2"/>
  <c r="K1066" i="2" s="1"/>
  <c r="U1066" i="2" s="1"/>
  <c r="I426" i="2"/>
  <c r="K426" i="2" s="1"/>
  <c r="U426" i="2" s="1"/>
  <c r="I74" i="2"/>
  <c r="K74" i="2" s="1"/>
  <c r="U74" i="2" s="1"/>
  <c r="T1846" i="2"/>
  <c r="I2654" i="2"/>
  <c r="K2654" i="2" s="1"/>
  <c r="U2654" i="2" s="1"/>
  <c r="I2494" i="2"/>
  <c r="I2462" i="2"/>
  <c r="K2462" i="2" s="1"/>
  <c r="U2462" i="2" s="1"/>
  <c r="I2454" i="2"/>
  <c r="K2454" i="2" s="1"/>
  <c r="U2454" i="2" s="1"/>
  <c r="I2382" i="2"/>
  <c r="K2382" i="2" s="1"/>
  <c r="U2382" i="2" s="1"/>
  <c r="I2358" i="2"/>
  <c r="K2358" i="2" s="1"/>
  <c r="U2358" i="2" s="1"/>
  <c r="I3642" i="2"/>
  <c r="K3642" i="2" s="1"/>
  <c r="U3642" i="2" s="1"/>
  <c r="I2598" i="2"/>
  <c r="I2310" i="2"/>
  <c r="K2310" i="2" s="1"/>
  <c r="U2310" i="2" s="1"/>
  <c r="I2278" i="2"/>
  <c r="K2278" i="2" s="1"/>
  <c r="U2278" i="2" s="1"/>
  <c r="I2214" i="2"/>
  <c r="I1950" i="2"/>
  <c r="K1950" i="2" s="1"/>
  <c r="U1950" i="2" s="1"/>
  <c r="I1774" i="2"/>
  <c r="K1774" i="2" s="1"/>
  <c r="U1774" i="2" s="1"/>
  <c r="I3222" i="2"/>
  <c r="I3514" i="2"/>
  <c r="K3514" i="2" s="1"/>
  <c r="U3514" i="2" s="1"/>
  <c r="I3202" i="2"/>
  <c r="K3202" i="2" s="1"/>
  <c r="U3202" i="2" s="1"/>
  <c r="I2970" i="2"/>
  <c r="K2970" i="2" s="1"/>
  <c r="U2970" i="2" s="1"/>
  <c r="I2730" i="2"/>
  <c r="K2730" i="2" s="1"/>
  <c r="U2730" i="2" s="1"/>
  <c r="I3654" i="2"/>
  <c r="I3630" i="2"/>
  <c r="I3622" i="2"/>
  <c r="I3614" i="2"/>
  <c r="K3614" i="2" s="1"/>
  <c r="I3606" i="2"/>
  <c r="K3606" i="2" s="1"/>
  <c r="U3606" i="2" s="1"/>
  <c r="I3598" i="2"/>
  <c r="I3590" i="2"/>
  <c r="I3582" i="2"/>
  <c r="I3574" i="2"/>
  <c r="K3574" i="2" s="1"/>
  <c r="U3574" i="2" s="1"/>
  <c r="I3566" i="2"/>
  <c r="I3558" i="2"/>
  <c r="I3550" i="2"/>
  <c r="K3550" i="2" s="1"/>
  <c r="I3534" i="2"/>
  <c r="K3534" i="2" s="1"/>
  <c r="U3534" i="2" s="1"/>
  <c r="I3526" i="2"/>
  <c r="I3518" i="2"/>
  <c r="K3518" i="2" s="1"/>
  <c r="U3518" i="2" s="1"/>
  <c r="I3510" i="2"/>
  <c r="K3510" i="2" s="1"/>
  <c r="U3510" i="2" s="1"/>
  <c r="I3502" i="2"/>
  <c r="I3494" i="2"/>
  <c r="I3486" i="2"/>
  <c r="K3486" i="2" s="1"/>
  <c r="U3486" i="2" s="1"/>
  <c r="I3478" i="2"/>
  <c r="I3470" i="2"/>
  <c r="I3462" i="2"/>
  <c r="I3446" i="2"/>
  <c r="K3446" i="2" s="1"/>
  <c r="U3446" i="2" s="1"/>
  <c r="I3438" i="2"/>
  <c r="I3430" i="2"/>
  <c r="I3422" i="2"/>
  <c r="K3422" i="2" s="1"/>
  <c r="U3422" i="2" s="1"/>
  <c r="I3414" i="2"/>
  <c r="K3414" i="2" s="1"/>
  <c r="U3414" i="2" s="1"/>
  <c r="I3406" i="2"/>
  <c r="I3398" i="2"/>
  <c r="K3398" i="2" s="1"/>
  <c r="U3398" i="2" s="1"/>
  <c r="I3390" i="2"/>
  <c r="K3390" i="2" s="1"/>
  <c r="U3390" i="2" s="1"/>
  <c r="I3382" i="2"/>
  <c r="K3382" i="2" s="1"/>
  <c r="U3382" i="2" s="1"/>
  <c r="I3374" i="2"/>
  <c r="I3366" i="2"/>
  <c r="K3366" i="2" s="1"/>
  <c r="U3366" i="2" s="1"/>
  <c r="I3358" i="2"/>
  <c r="K3358" i="2" s="1"/>
  <c r="U3358" i="2" s="1"/>
  <c r="I3342" i="2"/>
  <c r="I3334" i="2"/>
  <c r="K3334" i="2" s="1"/>
  <c r="U3334" i="2" s="1"/>
  <c r="I3326" i="2"/>
  <c r="K3326" i="2" s="1"/>
  <c r="U3326" i="2" s="1"/>
  <c r="I3318" i="2"/>
  <c r="K3318" i="2" s="1"/>
  <c r="I3310" i="2"/>
  <c r="I3302" i="2"/>
  <c r="I3294" i="2"/>
  <c r="K3294" i="2" s="1"/>
  <c r="U3294" i="2" s="1"/>
  <c r="I3286" i="2"/>
  <c r="K3286" i="2" s="1"/>
  <c r="U3286" i="2" s="1"/>
  <c r="I3278" i="2"/>
  <c r="I3270" i="2"/>
  <c r="I3262" i="2"/>
  <c r="I3246" i="2"/>
  <c r="I3238" i="2"/>
  <c r="I3230" i="2"/>
  <c r="K3230" i="2" s="1"/>
  <c r="I3214" i="2"/>
  <c r="I3206" i="2"/>
  <c r="I3198" i="2"/>
  <c r="K3198" i="2" s="1"/>
  <c r="U3198" i="2" s="1"/>
  <c r="I3190" i="2"/>
  <c r="K3190" i="2" s="1"/>
  <c r="U3190" i="2" s="1"/>
  <c r="I3182" i="2"/>
  <c r="K3182" i="2" s="1"/>
  <c r="U3182" i="2" s="1"/>
  <c r="I3174" i="2"/>
  <c r="I3166" i="2"/>
  <c r="K3166" i="2" s="1"/>
  <c r="U3166" i="2" s="1"/>
  <c r="I3150" i="2"/>
  <c r="I3142" i="2"/>
  <c r="I3134" i="2"/>
  <c r="K3134" i="2" s="1"/>
  <c r="U3134" i="2" s="1"/>
  <c r="I3126" i="2"/>
  <c r="K3126" i="2" s="1"/>
  <c r="U3126" i="2" s="1"/>
  <c r="I3118" i="2"/>
  <c r="K3118" i="2" s="1"/>
  <c r="U3118" i="2" s="1"/>
  <c r="I3110" i="2"/>
  <c r="I3102" i="2"/>
  <c r="I3094" i="2"/>
  <c r="I3086" i="2"/>
  <c r="K3086" i="2" s="1"/>
  <c r="I3078" i="2"/>
  <c r="K3078" i="2" s="1"/>
  <c r="U3078" i="2" s="1"/>
  <c r="I3054" i="2"/>
  <c r="I3046" i="2"/>
  <c r="I3038" i="2"/>
  <c r="K3038" i="2" s="1"/>
  <c r="U3038" i="2" s="1"/>
  <c r="I3022" i="2"/>
  <c r="K3022" i="2" s="1"/>
  <c r="I3014" i="2"/>
  <c r="I3006" i="2"/>
  <c r="I2990" i="2"/>
  <c r="K2990" i="2" s="1"/>
  <c r="U2990" i="2" s="1"/>
  <c r="I2982" i="2"/>
  <c r="K2982" i="2" s="1"/>
  <c r="U2982" i="2" s="1"/>
  <c r="I2974" i="2"/>
  <c r="I2966" i="2"/>
  <c r="I2950" i="2"/>
  <c r="K2950" i="2" s="1"/>
  <c r="U2950" i="2" s="1"/>
  <c r="I2942" i="2"/>
  <c r="I2934" i="2"/>
  <c r="I2918" i="2"/>
  <c r="I2910" i="2"/>
  <c r="K2910" i="2" s="1"/>
  <c r="U2910" i="2" s="1"/>
  <c r="I2902" i="2"/>
  <c r="I2886" i="2"/>
  <c r="I2878" i="2"/>
  <c r="I2870" i="2"/>
  <c r="K2870" i="2" s="1"/>
  <c r="U2870" i="2" s="1"/>
  <c r="I2862" i="2"/>
  <c r="K2862" i="2" s="1"/>
  <c r="U2862" i="2" s="1"/>
  <c r="I2854" i="2"/>
  <c r="I2846" i="2"/>
  <c r="I2838" i="2"/>
  <c r="I2830" i="2"/>
  <c r="I2814" i="2"/>
  <c r="K2814" i="2" s="1"/>
  <c r="U2814" i="2" s="1"/>
  <c r="I2806" i="2"/>
  <c r="I2782" i="2"/>
  <c r="K2782" i="2" s="1"/>
  <c r="U2782" i="2" s="1"/>
  <c r="I2774" i="2"/>
  <c r="I2766" i="2"/>
  <c r="I2758" i="2"/>
  <c r="I2750" i="2"/>
  <c r="K2750" i="2" s="1"/>
  <c r="U2750" i="2" s="1"/>
  <c r="I2742" i="2"/>
  <c r="I2734" i="2"/>
  <c r="K2734" i="2" s="1"/>
  <c r="U2734" i="2" s="1"/>
  <c r="I2726" i="2"/>
  <c r="I2718" i="2"/>
  <c r="I2710" i="2"/>
  <c r="I2702" i="2"/>
  <c r="I2694" i="2"/>
  <c r="K2694" i="2" s="1"/>
  <c r="U2694" i="2" s="1"/>
  <c r="I2686" i="2"/>
  <c r="K2686" i="2" s="1"/>
  <c r="U2686" i="2" s="1"/>
  <c r="I2678" i="2"/>
  <c r="I2670" i="2"/>
  <c r="K2670" i="2" s="1"/>
  <c r="U2670" i="2" s="1"/>
  <c r="I2662" i="2"/>
  <c r="K2662" i="2" s="1"/>
  <c r="U2662" i="2" s="1"/>
  <c r="I2646" i="2"/>
  <c r="K2646" i="2" s="1"/>
  <c r="U2646" i="2" s="1"/>
  <c r="I2638" i="2"/>
  <c r="I2630" i="2"/>
  <c r="K2630" i="2" s="1"/>
  <c r="U2630" i="2" s="1"/>
  <c r="I2622" i="2"/>
  <c r="K2622" i="2" s="1"/>
  <c r="U2622" i="2" s="1"/>
  <c r="I2614" i="2"/>
  <c r="K2614" i="2" s="1"/>
  <c r="U2614" i="2" s="1"/>
  <c r="I2606" i="2"/>
  <c r="I2590" i="2"/>
  <c r="K2590" i="2" s="1"/>
  <c r="U2590" i="2" s="1"/>
  <c r="I2582" i="2"/>
  <c r="I2574" i="2"/>
  <c r="K2574" i="2" s="1"/>
  <c r="U2574" i="2" s="1"/>
  <c r="I2566" i="2"/>
  <c r="I2558" i="2"/>
  <c r="I2550" i="2"/>
  <c r="K2550" i="2" s="1"/>
  <c r="U2550" i="2" s="1"/>
  <c r="I2542" i="2"/>
  <c r="K2542" i="2" s="1"/>
  <c r="U2542" i="2" s="1"/>
  <c r="I2534" i="2"/>
  <c r="I2526" i="2"/>
  <c r="K2526" i="2" s="1"/>
  <c r="U2526" i="2" s="1"/>
  <c r="I2510" i="2"/>
  <c r="K2510" i="2" s="1"/>
  <c r="U2510" i="2" s="1"/>
  <c r="I2502" i="2"/>
  <c r="I2486" i="2"/>
  <c r="K2486" i="2" s="1"/>
  <c r="I2478" i="2"/>
  <c r="I2470" i="2"/>
  <c r="I2446" i="2"/>
  <c r="I2438" i="2"/>
  <c r="K2438" i="2" s="1"/>
  <c r="U2438" i="2" s="1"/>
  <c r="I2430" i="2"/>
  <c r="I2422" i="2"/>
  <c r="I2414" i="2"/>
  <c r="K2414" i="2" s="1"/>
  <c r="U2414" i="2" s="1"/>
  <c r="I2406" i="2"/>
  <c r="K2406" i="2" s="1"/>
  <c r="U2406" i="2" s="1"/>
  <c r="I2398" i="2"/>
  <c r="I2390" i="2"/>
  <c r="K2390" i="2" s="1"/>
  <c r="U2390" i="2" s="1"/>
  <c r="I2374" i="2"/>
  <c r="K2374" i="2" s="1"/>
  <c r="U2374" i="2" s="1"/>
  <c r="I2366" i="2"/>
  <c r="I2350" i="2"/>
  <c r="K2350" i="2" s="1"/>
  <c r="U2350" i="2" s="1"/>
  <c r="I2342" i="2"/>
  <c r="I2334" i="2"/>
  <c r="K2334" i="2" s="1"/>
  <c r="U2334" i="2" s="1"/>
  <c r="I2222" i="2"/>
  <c r="I2158" i="2"/>
  <c r="K2158" i="2" s="1"/>
  <c r="U2158" i="2" s="1"/>
  <c r="I2126" i="2"/>
  <c r="I2046" i="2"/>
  <c r="I2022" i="2"/>
  <c r="I1958" i="2"/>
  <c r="I1886" i="2"/>
  <c r="K1886" i="2" s="1"/>
  <c r="U1886" i="2" s="1"/>
  <c r="I1822" i="2"/>
  <c r="I1814" i="2"/>
  <c r="K1814" i="2" s="1"/>
  <c r="U1814" i="2" s="1"/>
  <c r="I1582" i="2"/>
  <c r="K1582" i="2" s="1"/>
  <c r="U1582" i="2" s="1"/>
  <c r="I1526" i="2"/>
  <c r="I1462" i="2"/>
  <c r="I1334" i="2"/>
  <c r="I1310" i="2"/>
  <c r="I1270" i="2"/>
  <c r="I2986" i="2"/>
  <c r="K2986" i="2" s="1"/>
  <c r="U2986" i="2" s="1"/>
  <c r="I2626" i="2"/>
  <c r="K2626" i="2" s="1"/>
  <c r="U2626" i="2" s="1"/>
  <c r="I2482" i="2"/>
  <c r="K2482" i="2" s="1"/>
  <c r="U2482" i="2" s="1"/>
  <c r="I2738" i="2"/>
  <c r="K2738" i="2" s="1"/>
  <c r="U2738" i="2" s="1"/>
  <c r="I2554" i="2"/>
  <c r="K2554" i="2" s="1"/>
  <c r="U2554" i="2" s="1"/>
  <c r="I3660" i="2"/>
  <c r="I3652" i="2"/>
  <c r="I3644" i="2"/>
  <c r="I3636" i="2"/>
  <c r="I3628" i="2"/>
  <c r="I3620" i="2"/>
  <c r="I3612" i="2"/>
  <c r="I3604" i="2"/>
  <c r="I3596" i="2"/>
  <c r="I3588" i="2"/>
  <c r="I3580" i="2"/>
  <c r="I3572" i="2"/>
  <c r="I3564" i="2"/>
  <c r="I3556" i="2"/>
  <c r="I3548" i="2"/>
  <c r="I3540" i="2"/>
  <c r="I3532" i="2"/>
  <c r="I3524" i="2"/>
  <c r="I3516" i="2"/>
  <c r="I3508" i="2"/>
  <c r="I3500" i="2"/>
  <c r="I3492" i="2"/>
  <c r="I3484" i="2"/>
  <c r="I3476" i="2"/>
  <c r="I3468" i="2"/>
  <c r="I3460" i="2"/>
  <c r="I3452" i="2"/>
  <c r="I3444" i="2"/>
  <c r="I3436" i="2"/>
  <c r="I3428" i="2"/>
  <c r="I3420" i="2"/>
  <c r="I3412" i="2"/>
  <c r="I3404" i="2"/>
  <c r="I3396" i="2"/>
  <c r="I3388" i="2"/>
  <c r="I3380" i="2"/>
  <c r="K3380" i="2" s="1"/>
  <c r="I3372" i="2"/>
  <c r="I3364" i="2"/>
  <c r="I3356" i="2"/>
  <c r="I3348" i="2"/>
  <c r="I3340" i="2"/>
  <c r="I3332" i="2"/>
  <c r="I3324" i="2"/>
  <c r="I3316" i="2"/>
  <c r="I3308" i="2"/>
  <c r="I3300" i="2"/>
  <c r="K3300" i="2" s="1"/>
  <c r="U3300" i="2" s="1"/>
  <c r="I3292" i="2"/>
  <c r="I3284" i="2"/>
  <c r="I3276" i="2"/>
  <c r="I3268" i="2"/>
  <c r="I3260" i="2"/>
  <c r="I3252" i="2"/>
  <c r="I3244" i="2"/>
  <c r="I3236" i="2"/>
  <c r="I3228" i="2"/>
  <c r="I3220" i="2"/>
  <c r="I3212" i="2"/>
  <c r="I3204" i="2"/>
  <c r="I3196" i="2"/>
  <c r="I3188" i="2"/>
  <c r="I3180" i="2"/>
  <c r="I3172" i="2"/>
  <c r="I3164" i="2"/>
  <c r="I3156" i="2"/>
  <c r="I3148" i="2"/>
  <c r="I3140" i="2"/>
  <c r="I3132" i="2"/>
  <c r="I3124" i="2"/>
  <c r="K3124" i="2" s="1"/>
  <c r="U3124" i="2" s="1"/>
  <c r="I3116" i="2"/>
  <c r="I3108" i="2"/>
  <c r="I3100" i="2"/>
  <c r="I3092" i="2"/>
  <c r="I3084" i="2"/>
  <c r="I3076" i="2"/>
  <c r="I3068" i="2"/>
  <c r="I3060" i="2"/>
  <c r="I3052" i="2"/>
  <c r="I3044" i="2"/>
  <c r="K3044" i="2" s="1"/>
  <c r="U3044" i="2" s="1"/>
  <c r="I3036" i="2"/>
  <c r="I3028" i="2"/>
  <c r="I3020" i="2"/>
  <c r="I3012" i="2"/>
  <c r="I3004" i="2"/>
  <c r="K3004" i="2" s="1"/>
  <c r="I2996" i="2"/>
  <c r="I2988" i="2"/>
  <c r="I2980" i="2"/>
  <c r="I2972" i="2"/>
  <c r="I2964" i="2"/>
  <c r="K2964" i="2" s="1"/>
  <c r="U2964" i="2" s="1"/>
  <c r="I2956" i="2"/>
  <c r="I2948" i="2"/>
  <c r="I2940" i="2"/>
  <c r="I2932" i="2"/>
  <c r="I2924" i="2"/>
  <c r="K2924" i="2" s="1"/>
  <c r="U2924" i="2" s="1"/>
  <c r="I2916" i="2"/>
  <c r="I2908" i="2"/>
  <c r="I2900" i="2"/>
  <c r="I2892" i="2"/>
  <c r="I2884" i="2"/>
  <c r="I2876" i="2"/>
  <c r="I2868" i="2"/>
  <c r="I2860" i="2"/>
  <c r="I2852" i="2"/>
  <c r="I2844" i="2"/>
  <c r="I2836" i="2"/>
  <c r="I2828" i="2"/>
  <c r="K2828" i="2" s="1"/>
  <c r="U2828" i="2" s="1"/>
  <c r="I2820" i="2"/>
  <c r="I2812" i="2"/>
  <c r="I2804" i="2"/>
  <c r="I2796" i="2"/>
  <c r="I2788" i="2"/>
  <c r="K2788" i="2" s="1"/>
  <c r="U2788" i="2" s="1"/>
  <c r="I2780" i="2"/>
  <c r="I2772" i="2"/>
  <c r="I2764" i="2"/>
  <c r="I2756" i="2"/>
  <c r="I2748" i="2"/>
  <c r="K2748" i="2" s="1"/>
  <c r="U2748" i="2" s="1"/>
  <c r="I2740" i="2"/>
  <c r="I2732" i="2"/>
  <c r="I2724" i="2"/>
  <c r="I2716" i="2"/>
  <c r="I2708" i="2"/>
  <c r="K2708" i="2" s="1"/>
  <c r="U2708" i="2" s="1"/>
  <c r="I2700" i="2"/>
  <c r="I2692" i="2"/>
  <c r="I2684" i="2"/>
  <c r="I2676" i="2"/>
  <c r="I2668" i="2"/>
  <c r="K2668" i="2" s="1"/>
  <c r="U2668" i="2" s="1"/>
  <c r="I2660" i="2"/>
  <c r="I2652" i="2"/>
  <c r="I2644" i="2"/>
  <c r="I2636" i="2"/>
  <c r="I2628" i="2"/>
  <c r="I2620" i="2"/>
  <c r="I2612" i="2"/>
  <c r="I2604" i="2"/>
  <c r="I2596" i="2"/>
  <c r="I2588" i="2"/>
  <c r="I2580" i="2"/>
  <c r="I2572" i="2"/>
  <c r="I2564" i="2"/>
  <c r="I2556" i="2"/>
  <c r="I2548" i="2"/>
  <c r="I2540" i="2"/>
  <c r="I2532" i="2"/>
  <c r="K2532" i="2" s="1"/>
  <c r="U2532" i="2" s="1"/>
  <c r="I2524" i="2"/>
  <c r="I2516" i="2"/>
  <c r="I2508" i="2"/>
  <c r="I2500" i="2"/>
  <c r="I2492" i="2"/>
  <c r="K2492" i="2" s="1"/>
  <c r="U2492" i="2" s="1"/>
  <c r="I2484" i="2"/>
  <c r="I2476" i="2"/>
  <c r="I2468" i="2"/>
  <c r="I2460" i="2"/>
  <c r="I2452" i="2"/>
  <c r="K2452" i="2" s="1"/>
  <c r="U2452" i="2" s="1"/>
  <c r="I2444" i="2"/>
  <c r="I2436" i="2"/>
  <c r="K2436" i="2" s="1"/>
  <c r="U2436" i="2" s="1"/>
  <c r="I2428" i="2"/>
  <c r="I2420" i="2"/>
  <c r="I2412" i="2"/>
  <c r="K2412" i="2" s="1"/>
  <c r="U2412" i="2" s="1"/>
  <c r="I2404" i="2"/>
  <c r="I2396" i="2"/>
  <c r="I2388" i="2"/>
  <c r="I2380" i="2"/>
  <c r="I2372" i="2"/>
  <c r="I2364" i="2"/>
  <c r="I2356" i="2"/>
  <c r="I2348" i="2"/>
  <c r="K2348" i="2" s="1"/>
  <c r="U2348" i="2" s="1"/>
  <c r="I2340" i="2"/>
  <c r="I2332" i="2"/>
  <c r="I2324" i="2"/>
  <c r="I2316" i="2"/>
  <c r="I2308" i="2"/>
  <c r="I2300" i="2"/>
  <c r="I2292" i="2"/>
  <c r="I2284" i="2"/>
  <c r="K2284" i="2" s="1"/>
  <c r="U2284" i="2" s="1"/>
  <c r="I2276" i="2"/>
  <c r="I2268" i="2"/>
  <c r="I2260" i="2"/>
  <c r="I2252" i="2"/>
  <c r="I2244" i="2"/>
  <c r="I2236" i="2"/>
  <c r="I2228" i="2"/>
  <c r="I2220" i="2"/>
  <c r="K2220" i="2" s="1"/>
  <c r="U2220" i="2" s="1"/>
  <c r="I2212" i="2"/>
  <c r="I2204" i="2"/>
  <c r="I2196" i="2"/>
  <c r="I2188" i="2"/>
  <c r="I2180" i="2"/>
  <c r="I2172" i="2"/>
  <c r="I2164" i="2"/>
  <c r="I2156" i="2"/>
  <c r="K2156" i="2" s="1"/>
  <c r="U2156" i="2" s="1"/>
  <c r="I2148" i="2"/>
  <c r="I2140" i="2"/>
  <c r="I2132" i="2"/>
  <c r="I2124" i="2"/>
  <c r="I2116" i="2"/>
  <c r="I2108" i="2"/>
  <c r="I2100" i="2"/>
  <c r="I2092" i="2"/>
  <c r="K2092" i="2" s="1"/>
  <c r="U2092" i="2" s="1"/>
  <c r="I2084" i="2"/>
  <c r="I2076" i="2"/>
  <c r="I2068" i="2"/>
  <c r="I2060" i="2"/>
  <c r="I2052" i="2"/>
  <c r="T1548" i="2"/>
  <c r="T1436" i="2"/>
  <c r="T1228" i="2"/>
  <c r="T1180" i="2"/>
  <c r="I2290" i="2"/>
  <c r="K2290" i="2" s="1"/>
  <c r="U2290" i="2" s="1"/>
  <c r="I2098" i="2"/>
  <c r="K2098" i="2" s="1"/>
  <c r="U2098" i="2" s="1"/>
  <c r="I1890" i="2"/>
  <c r="K1890" i="2" s="1"/>
  <c r="U1890" i="2" s="1"/>
  <c r="I1762" i="2"/>
  <c r="K1762" i="2" s="1"/>
  <c r="U1762" i="2" s="1"/>
  <c r="I1690" i="2"/>
  <c r="K1690" i="2" s="1"/>
  <c r="U1690" i="2" s="1"/>
  <c r="I1642" i="2"/>
  <c r="K1642" i="2" s="1"/>
  <c r="U1642" i="2" s="1"/>
  <c r="T540" i="2"/>
  <c r="T268" i="2"/>
  <c r="T220" i="2"/>
  <c r="T204" i="2"/>
  <c r="I3656" i="2"/>
  <c r="I3648" i="2"/>
  <c r="K3648" i="2" s="1"/>
  <c r="U3648" i="2" s="1"/>
  <c r="I3640" i="2"/>
  <c r="K3640" i="2" s="1"/>
  <c r="U3640" i="2" s="1"/>
  <c r="I3632" i="2"/>
  <c r="K3632" i="2" s="1"/>
  <c r="U3632" i="2" s="1"/>
  <c r="I3616" i="2"/>
  <c r="K3616" i="2" s="1"/>
  <c r="U3616" i="2" s="1"/>
  <c r="I3608" i="2"/>
  <c r="K3608" i="2" s="1"/>
  <c r="U3608" i="2" s="1"/>
  <c r="I3600" i="2"/>
  <c r="K3600" i="2" s="1"/>
  <c r="U3600" i="2" s="1"/>
  <c r="I3592" i="2"/>
  <c r="K3592" i="2" s="1"/>
  <c r="I3584" i="2"/>
  <c r="K3584" i="2" s="1"/>
  <c r="U3584" i="2" s="1"/>
  <c r="I3576" i="2"/>
  <c r="K3576" i="2" s="1"/>
  <c r="U3576" i="2" s="1"/>
  <c r="I3568" i="2"/>
  <c r="K3568" i="2" s="1"/>
  <c r="U3568" i="2" s="1"/>
  <c r="I3560" i="2"/>
  <c r="K3560" i="2" s="1"/>
  <c r="U3560" i="2" s="1"/>
  <c r="I3552" i="2"/>
  <c r="I3536" i="2"/>
  <c r="K3536" i="2" s="1"/>
  <c r="U3536" i="2" s="1"/>
  <c r="I3528" i="2"/>
  <c r="K3528" i="2" s="1"/>
  <c r="U3528" i="2" s="1"/>
  <c r="I3520" i="2"/>
  <c r="K3520" i="2" s="1"/>
  <c r="I3512" i="2"/>
  <c r="K3512" i="2" s="1"/>
  <c r="U3512" i="2" s="1"/>
  <c r="I3496" i="2"/>
  <c r="K3496" i="2" s="1"/>
  <c r="U3496" i="2" s="1"/>
  <c r="I3488" i="2"/>
  <c r="K3488" i="2" s="1"/>
  <c r="U3488" i="2" s="1"/>
  <c r="I3472" i="2"/>
  <c r="K3472" i="2" s="1"/>
  <c r="U3472" i="2" s="1"/>
  <c r="I3464" i="2"/>
  <c r="I3456" i="2"/>
  <c r="K3456" i="2" s="1"/>
  <c r="U3456" i="2" s="1"/>
  <c r="I3448" i="2"/>
  <c r="K3448" i="2" s="1"/>
  <c r="U3448" i="2" s="1"/>
  <c r="I3440" i="2"/>
  <c r="K3440" i="2" s="1"/>
  <c r="U3440" i="2" s="1"/>
  <c r="I3432" i="2"/>
  <c r="I3424" i="2"/>
  <c r="K3424" i="2" s="1"/>
  <c r="U3424" i="2" s="1"/>
  <c r="I3416" i="2"/>
  <c r="K3416" i="2" s="1"/>
  <c r="U3416" i="2" s="1"/>
  <c r="I3400" i="2"/>
  <c r="K3400" i="2" s="1"/>
  <c r="U3400" i="2" s="1"/>
  <c r="I3392" i="2"/>
  <c r="I3376" i="2"/>
  <c r="K3376" i="2" s="1"/>
  <c r="U3376" i="2" s="1"/>
  <c r="I3368" i="2"/>
  <c r="K3368" i="2" s="1"/>
  <c r="U3368" i="2" s="1"/>
  <c r="I3360" i="2"/>
  <c r="K3360" i="2" s="1"/>
  <c r="U3360" i="2" s="1"/>
  <c r="I3352" i="2"/>
  <c r="K3352" i="2" s="1"/>
  <c r="U3352" i="2" s="1"/>
  <c r="I3344" i="2"/>
  <c r="K3344" i="2" s="1"/>
  <c r="U3344" i="2" s="1"/>
  <c r="I3336" i="2"/>
  <c r="K3336" i="2" s="1"/>
  <c r="U3336" i="2" s="1"/>
  <c r="I3320" i="2"/>
  <c r="K3320" i="2" s="1"/>
  <c r="U3320" i="2" s="1"/>
  <c r="I3312" i="2"/>
  <c r="K3312" i="2" s="1"/>
  <c r="U3312" i="2" s="1"/>
  <c r="I3304" i="2"/>
  <c r="K3304" i="2" s="1"/>
  <c r="I3296" i="2"/>
  <c r="I3288" i="2"/>
  <c r="K3288" i="2" s="1"/>
  <c r="U3288" i="2" s="1"/>
  <c r="I3280" i="2"/>
  <c r="K3280" i="2" s="1"/>
  <c r="U3280" i="2" s="1"/>
  <c r="I3272" i="2"/>
  <c r="K3272" i="2" s="1"/>
  <c r="U3272" i="2" s="1"/>
  <c r="I3264" i="2"/>
  <c r="I3256" i="2"/>
  <c r="K3256" i="2" s="1"/>
  <c r="U3256" i="2" s="1"/>
  <c r="I3248" i="2"/>
  <c r="K3248" i="2" s="1"/>
  <c r="I3240" i="2"/>
  <c r="K3240" i="2" s="1"/>
  <c r="I3232" i="2"/>
  <c r="K3232" i="2" s="1"/>
  <c r="I3224" i="2"/>
  <c r="K3224" i="2" s="1"/>
  <c r="U3224" i="2" s="1"/>
  <c r="I3216" i="2"/>
  <c r="K3216" i="2" s="1"/>
  <c r="I3208" i="2"/>
  <c r="K3208" i="2" s="1"/>
  <c r="U3208" i="2" s="1"/>
  <c r="I3200" i="2"/>
  <c r="K3200" i="2" s="1"/>
  <c r="U3200" i="2" s="1"/>
  <c r="I3192" i="2"/>
  <c r="K3192" i="2" s="1"/>
  <c r="U3192" i="2" s="1"/>
  <c r="I3184" i="2"/>
  <c r="K3184" i="2" s="1"/>
  <c r="U3184" i="2" s="1"/>
  <c r="I3176" i="2"/>
  <c r="K3176" i="2" s="1"/>
  <c r="U3176" i="2" s="1"/>
  <c r="I3168" i="2"/>
  <c r="K3168" i="2" s="1"/>
  <c r="I3160" i="2"/>
  <c r="K3160" i="2" s="1"/>
  <c r="U3160" i="2" s="1"/>
  <c r="I3152" i="2"/>
  <c r="K3152" i="2" s="1"/>
  <c r="U3152" i="2" s="1"/>
  <c r="I3144" i="2"/>
  <c r="K3144" i="2" s="1"/>
  <c r="U3144" i="2" s="1"/>
  <c r="I3136" i="2"/>
  <c r="I3128" i="2"/>
  <c r="K3128" i="2" s="1"/>
  <c r="U3128" i="2" s="1"/>
  <c r="I3120" i="2"/>
  <c r="K3120" i="2" s="1"/>
  <c r="U3120" i="2" s="1"/>
  <c r="I3112" i="2"/>
  <c r="K3112" i="2" s="1"/>
  <c r="U3112" i="2" s="1"/>
  <c r="I3104" i="2"/>
  <c r="K3104" i="2" s="1"/>
  <c r="I3096" i="2"/>
  <c r="K3096" i="2" s="1"/>
  <c r="U3096" i="2" s="1"/>
  <c r="I3080" i="2"/>
  <c r="K3080" i="2" s="1"/>
  <c r="U3080" i="2" s="1"/>
  <c r="I3072" i="2"/>
  <c r="I3064" i="2"/>
  <c r="K3064" i="2" s="1"/>
  <c r="U3064" i="2" s="1"/>
  <c r="I3056" i="2"/>
  <c r="K3056" i="2" s="1"/>
  <c r="U3056" i="2" s="1"/>
  <c r="I3048" i="2"/>
  <c r="K3048" i="2" s="1"/>
  <c r="I3040" i="2"/>
  <c r="K3040" i="2" s="1"/>
  <c r="U3040" i="2" s="1"/>
  <c r="I3032" i="2"/>
  <c r="K3032" i="2" s="1"/>
  <c r="U3032" i="2" s="1"/>
  <c r="I3016" i="2"/>
  <c r="K3016" i="2" s="1"/>
  <c r="U3016" i="2" s="1"/>
  <c r="I3000" i="2"/>
  <c r="K3000" i="2" s="1"/>
  <c r="I2992" i="2"/>
  <c r="I2984" i="2"/>
  <c r="I2976" i="2"/>
  <c r="K2976" i="2" s="1"/>
  <c r="U2976" i="2" s="1"/>
  <c r="I2968" i="2"/>
  <c r="K2968" i="2" s="1"/>
  <c r="U2968" i="2" s="1"/>
  <c r="I2960" i="2"/>
  <c r="K2960" i="2" s="1"/>
  <c r="U2960" i="2" s="1"/>
  <c r="I2952" i="2"/>
  <c r="K2952" i="2" s="1"/>
  <c r="I2936" i="2"/>
  <c r="K2936" i="2" s="1"/>
  <c r="U2936" i="2" s="1"/>
  <c r="I2928" i="2"/>
  <c r="K2928" i="2" s="1"/>
  <c r="U2928" i="2" s="1"/>
  <c r="I2920" i="2"/>
  <c r="K2920" i="2" s="1"/>
  <c r="U2920" i="2" s="1"/>
  <c r="I2904" i="2"/>
  <c r="K2904" i="2" s="1"/>
  <c r="U2904" i="2" s="1"/>
  <c r="I2896" i="2"/>
  <c r="K2896" i="2" s="1"/>
  <c r="U2896" i="2" s="1"/>
  <c r="I2888" i="2"/>
  <c r="K2888" i="2" s="1"/>
  <c r="U2888" i="2" s="1"/>
  <c r="I2872" i="2"/>
  <c r="K2872" i="2" s="1"/>
  <c r="U2872" i="2" s="1"/>
  <c r="I2864" i="2"/>
  <c r="K2864" i="2" s="1"/>
  <c r="U2864" i="2" s="1"/>
  <c r="I2856" i="2"/>
  <c r="K2856" i="2" s="1"/>
  <c r="U2856" i="2" s="1"/>
  <c r="I2848" i="2"/>
  <c r="K2848" i="2" s="1"/>
  <c r="U2848" i="2" s="1"/>
  <c r="I2824" i="2"/>
  <c r="I2808" i="2"/>
  <c r="K2808" i="2" s="1"/>
  <c r="U2808" i="2" s="1"/>
  <c r="I2800" i="2"/>
  <c r="K2800" i="2" s="1"/>
  <c r="U2800" i="2" s="1"/>
  <c r="I2792" i="2"/>
  <c r="K2792" i="2" s="1"/>
  <c r="I2784" i="2"/>
  <c r="K2784" i="2" s="1"/>
  <c r="U2784" i="2" s="1"/>
  <c r="I3661" i="2"/>
  <c r="I3653" i="2"/>
  <c r="I3645" i="2"/>
  <c r="I3637" i="2"/>
  <c r="I3629" i="2"/>
  <c r="I3621" i="2"/>
  <c r="I3613" i="2"/>
  <c r="I3605" i="2"/>
  <c r="I3597" i="2"/>
  <c r="I3589" i="2"/>
  <c r="I3581" i="2"/>
  <c r="I3573" i="2"/>
  <c r="I3565" i="2"/>
  <c r="I3557" i="2"/>
  <c r="I3549" i="2"/>
  <c r="I3541" i="2"/>
  <c r="I3533" i="2"/>
  <c r="I3525" i="2"/>
  <c r="I3517" i="2"/>
  <c r="I3509" i="2"/>
  <c r="I3501" i="2"/>
  <c r="I3493" i="2"/>
  <c r="I3485" i="2"/>
  <c r="I3477" i="2"/>
  <c r="I3469" i="2"/>
  <c r="I3461" i="2"/>
  <c r="I3453" i="2"/>
  <c r="I3445" i="2"/>
  <c r="I3437" i="2"/>
  <c r="I3429" i="2"/>
  <c r="I2768" i="2"/>
  <c r="K2768" i="2" s="1"/>
  <c r="U2768" i="2" s="1"/>
  <c r="I3421" i="2"/>
  <c r="I3413" i="2"/>
  <c r="I3405" i="2"/>
  <c r="I3397" i="2"/>
  <c r="I3389" i="2"/>
  <c r="I3381" i="2"/>
  <c r="I3373" i="2"/>
  <c r="I3365" i="2"/>
  <c r="I3357" i="2"/>
  <c r="I3349" i="2"/>
  <c r="I3341" i="2"/>
  <c r="I3333" i="2"/>
  <c r="I3325" i="2"/>
  <c r="I3317" i="2"/>
  <c r="I3309" i="2"/>
  <c r="I3301" i="2"/>
  <c r="I3293" i="2"/>
  <c r="I3285" i="2"/>
  <c r="I3277" i="2"/>
  <c r="I3269" i="2"/>
  <c r="I3261" i="2"/>
  <c r="I3253" i="2"/>
  <c r="I3245" i="2"/>
  <c r="I3237" i="2"/>
  <c r="I3229" i="2"/>
  <c r="I3221" i="2"/>
  <c r="I3213" i="2"/>
  <c r="I3205" i="2"/>
  <c r="I3197" i="2"/>
  <c r="I3189" i="2"/>
  <c r="I3181" i="2"/>
  <c r="I3173" i="2"/>
  <c r="I3165" i="2"/>
  <c r="I3157" i="2"/>
  <c r="I3149" i="2"/>
  <c r="I3141" i="2"/>
  <c r="I3133" i="2"/>
  <c r="I3125" i="2"/>
  <c r="I3117" i="2"/>
  <c r="I3109" i="2"/>
  <c r="I3101" i="2"/>
  <c r="I3093" i="2"/>
  <c r="I3085" i="2"/>
  <c r="I3077" i="2"/>
  <c r="I3069" i="2"/>
  <c r="I3061" i="2"/>
  <c r="I3053" i="2"/>
  <c r="I3045" i="2"/>
  <c r="I3037" i="2"/>
  <c r="I3029" i="2"/>
  <c r="I3021" i="2"/>
  <c r="I3013" i="2"/>
  <c r="I3005" i="2"/>
  <c r="I2997" i="2"/>
  <c r="I2989" i="2"/>
  <c r="I2981" i="2"/>
  <c r="I2973" i="2"/>
  <c r="I2965" i="2"/>
  <c r="I2957" i="2"/>
  <c r="I2949" i="2"/>
  <c r="I2941" i="2"/>
  <c r="I2933" i="2"/>
  <c r="I2925" i="2"/>
  <c r="I2917" i="2"/>
  <c r="I2909" i="2"/>
  <c r="I2901" i="2"/>
  <c r="I2893" i="2"/>
  <c r="I2885" i="2"/>
  <c r="I2877" i="2"/>
  <c r="I2869" i="2"/>
  <c r="I2861" i="2"/>
  <c r="I2853" i="2"/>
  <c r="I2845" i="2"/>
  <c r="I2837" i="2"/>
  <c r="I2829" i="2"/>
  <c r="I2821" i="2"/>
  <c r="I2813" i="2"/>
  <c r="I2805" i="2"/>
  <c r="I2797" i="2"/>
  <c r="I2789" i="2"/>
  <c r="I2781" i="2"/>
  <c r="I2773" i="2"/>
  <c r="I2765" i="2"/>
  <c r="I2757" i="2"/>
  <c r="I2749" i="2"/>
  <c r="I2741" i="2"/>
  <c r="I2733" i="2"/>
  <c r="I2725" i="2"/>
  <c r="I2717" i="2"/>
  <c r="I2709" i="2"/>
  <c r="I2701" i="2"/>
  <c r="I2693" i="2"/>
  <c r="I2685" i="2"/>
  <c r="I2677" i="2"/>
  <c r="I2669" i="2"/>
  <c r="I2661" i="2"/>
  <c r="I2653" i="2"/>
  <c r="I2645" i="2"/>
  <c r="I2637" i="2"/>
  <c r="I2629" i="2"/>
  <c r="I2621" i="2"/>
  <c r="I2613" i="2"/>
  <c r="I2605" i="2"/>
  <c r="I2597" i="2"/>
  <c r="I2589" i="2"/>
  <c r="I2581" i="2"/>
  <c r="I2573" i="2"/>
  <c r="I2565" i="2"/>
  <c r="I2557" i="2"/>
  <c r="I2549" i="2"/>
  <c r="I2541" i="2"/>
  <c r="I2533" i="2"/>
  <c r="I2525" i="2"/>
  <c r="I2517" i="2"/>
  <c r="I2509" i="2"/>
  <c r="I2501" i="2"/>
  <c r="I2493" i="2"/>
  <c r="I2485" i="2"/>
  <c r="I2477" i="2"/>
  <c r="I2469" i="2"/>
  <c r="I2461" i="2"/>
  <c r="I2453" i="2"/>
  <c r="I2445" i="2"/>
  <c r="I2437" i="2"/>
  <c r="I2429" i="2"/>
  <c r="I2421" i="2"/>
  <c r="I2413" i="2"/>
  <c r="I2405" i="2"/>
  <c r="I2397" i="2"/>
  <c r="I2389" i="2"/>
  <c r="I2381" i="2"/>
  <c r="I2373" i="2"/>
  <c r="I2365" i="2"/>
  <c r="I2357" i="2"/>
  <c r="I2349" i="2"/>
  <c r="I2341" i="2"/>
  <c r="I2333" i="2"/>
  <c r="I2325" i="2"/>
  <c r="I2317" i="2"/>
  <c r="I2309" i="2"/>
  <c r="I2301" i="2"/>
  <c r="I2293" i="2"/>
  <c r="I2285" i="2"/>
  <c r="I2277" i="2"/>
  <c r="I2269" i="2"/>
  <c r="I2261" i="2"/>
  <c r="I2253" i="2"/>
  <c r="I2245" i="2"/>
  <c r="I2237" i="2"/>
  <c r="I2229" i="2"/>
  <c r="I2221" i="2"/>
  <c r="I2213" i="2"/>
  <c r="I2205" i="2"/>
  <c r="I2197" i="2"/>
  <c r="I2189" i="2"/>
  <c r="I2181" i="2"/>
  <c r="I2173" i="2"/>
  <c r="I2165" i="2"/>
  <c r="I2157" i="2"/>
  <c r="I2149" i="2"/>
  <c r="I2141" i="2"/>
  <c r="I2133" i="2"/>
  <c r="I2125" i="2"/>
  <c r="I2117" i="2"/>
  <c r="I2109" i="2"/>
  <c r="I2101" i="2"/>
  <c r="I2093" i="2"/>
  <c r="I2085" i="2"/>
  <c r="I2077" i="2"/>
  <c r="I2069" i="2"/>
  <c r="I2061" i="2"/>
  <c r="I2053" i="2"/>
  <c r="I2045" i="2"/>
  <c r="I2037" i="2"/>
  <c r="I2029" i="2"/>
  <c r="I2021" i="2"/>
  <c r="I2013" i="2"/>
  <c r="I2005" i="2"/>
  <c r="I1997" i="2"/>
  <c r="I1989" i="2"/>
  <c r="I1981" i="2"/>
  <c r="I1973" i="2"/>
  <c r="I1965" i="2"/>
  <c r="I1957" i="2"/>
  <c r="I1949" i="2"/>
  <c r="I1941" i="2"/>
  <c r="I1933" i="2"/>
  <c r="I1925" i="2"/>
  <c r="I1917" i="2"/>
  <c r="I1909" i="2"/>
  <c r="I1901" i="2"/>
  <c r="I1893" i="2"/>
  <c r="I1885" i="2"/>
  <c r="I1877" i="2"/>
  <c r="I1869" i="2"/>
  <c r="I1861" i="2"/>
  <c r="I1853" i="2"/>
  <c r="I1845" i="2"/>
  <c r="I1837" i="2"/>
  <c r="I1829" i="2"/>
  <c r="I1821" i="2"/>
  <c r="I1813" i="2"/>
  <c r="I1805" i="2"/>
  <c r="I1797" i="2"/>
  <c r="I1789" i="2"/>
  <c r="I1781" i="2"/>
  <c r="I1773" i="2"/>
  <c r="I1765" i="2"/>
  <c r="I1757" i="2"/>
  <c r="I1749" i="2"/>
  <c r="T1405" i="2"/>
  <c r="T1301" i="2"/>
  <c r="T1173" i="2"/>
  <c r="I3657" i="2"/>
  <c r="K3657" i="2" s="1"/>
  <c r="U3657" i="2" s="1"/>
  <c r="I3641" i="2"/>
  <c r="I3633" i="2"/>
  <c r="K3633" i="2" s="1"/>
  <c r="U3633" i="2" s="1"/>
  <c r="I3625" i="2"/>
  <c r="K3625" i="2" s="1"/>
  <c r="I3617" i="2"/>
  <c r="K3617" i="2" s="1"/>
  <c r="U3617" i="2" s="1"/>
  <c r="I3609" i="2"/>
  <c r="K3609" i="2" s="1"/>
  <c r="U3609" i="2" s="1"/>
  <c r="I3601" i="2"/>
  <c r="K3601" i="2" s="1"/>
  <c r="U3601" i="2" s="1"/>
  <c r="I3585" i="2"/>
  <c r="K3585" i="2" s="1"/>
  <c r="U3585" i="2" s="1"/>
  <c r="I3577" i="2"/>
  <c r="I3569" i="2"/>
  <c r="K3569" i="2" s="1"/>
  <c r="U3569" i="2" s="1"/>
  <c r="I3561" i="2"/>
  <c r="K3561" i="2" s="1"/>
  <c r="U3561" i="2" s="1"/>
  <c r="I3553" i="2"/>
  <c r="K3553" i="2" s="1"/>
  <c r="U3553" i="2" s="1"/>
  <c r="I3545" i="2"/>
  <c r="K3545" i="2" s="1"/>
  <c r="U3545" i="2" s="1"/>
  <c r="I3537" i="2"/>
  <c r="K3537" i="2" s="1"/>
  <c r="U3537" i="2" s="1"/>
  <c r="I3529" i="2"/>
  <c r="K3529" i="2" s="1"/>
  <c r="U3529" i="2" s="1"/>
  <c r="I3521" i="2"/>
  <c r="K3521" i="2" s="1"/>
  <c r="U3521" i="2" s="1"/>
  <c r="I3513" i="2"/>
  <c r="I3497" i="2"/>
  <c r="K3497" i="2" s="1"/>
  <c r="U3497" i="2" s="1"/>
  <c r="I3489" i="2"/>
  <c r="K3489" i="2" s="1"/>
  <c r="U3489" i="2" s="1"/>
  <c r="I3473" i="2"/>
  <c r="K3473" i="2" s="1"/>
  <c r="U3473" i="2" s="1"/>
  <c r="I3465" i="2"/>
  <c r="K3465" i="2" s="1"/>
  <c r="U3465" i="2" s="1"/>
  <c r="I3457" i="2"/>
  <c r="K3457" i="2" s="1"/>
  <c r="U3457" i="2" s="1"/>
  <c r="I3441" i="2"/>
  <c r="K3441" i="2" s="1"/>
  <c r="U3441" i="2" s="1"/>
  <c r="I3433" i="2"/>
  <c r="K3433" i="2" s="1"/>
  <c r="U3433" i="2" s="1"/>
  <c r="I3425" i="2"/>
  <c r="K3425" i="2" s="1"/>
  <c r="U3425" i="2" s="1"/>
  <c r="I3417" i="2"/>
  <c r="K3417" i="2" s="1"/>
  <c r="U3417" i="2" s="1"/>
  <c r="I3409" i="2"/>
  <c r="I3401" i="2"/>
  <c r="K3401" i="2" s="1"/>
  <c r="U3401" i="2" s="1"/>
  <c r="I3393" i="2"/>
  <c r="K3393" i="2" s="1"/>
  <c r="U3393" i="2" s="1"/>
  <c r="I3385" i="2"/>
  <c r="K3385" i="2" s="1"/>
  <c r="U3385" i="2" s="1"/>
  <c r="I3377" i="2"/>
  <c r="K3377" i="2" s="1"/>
  <c r="U3377" i="2" s="1"/>
  <c r="I3369" i="2"/>
  <c r="I3353" i="2"/>
  <c r="K3353" i="2" s="1"/>
  <c r="U3353" i="2" s="1"/>
  <c r="I3345" i="2"/>
  <c r="K3345" i="2" s="1"/>
  <c r="U3345" i="2" s="1"/>
  <c r="I3337" i="2"/>
  <c r="K3337" i="2" s="1"/>
  <c r="U3337" i="2" s="1"/>
  <c r="I3329" i="2"/>
  <c r="K3329" i="2" s="1"/>
  <c r="U3329" i="2" s="1"/>
  <c r="I3321" i="2"/>
  <c r="K3321" i="2" s="1"/>
  <c r="U3321" i="2" s="1"/>
  <c r="I3313" i="2"/>
  <c r="K3313" i="2" s="1"/>
  <c r="U3313" i="2" s="1"/>
  <c r="I3305" i="2"/>
  <c r="K3305" i="2" s="1"/>
  <c r="U3305" i="2" s="1"/>
  <c r="I3297" i="2"/>
  <c r="I3289" i="2"/>
  <c r="K3289" i="2" s="1"/>
  <c r="U3289" i="2" s="1"/>
  <c r="I3281" i="2"/>
  <c r="K3281" i="2" s="1"/>
  <c r="U3281" i="2" s="1"/>
  <c r="I3265" i="2"/>
  <c r="K3265" i="2" s="1"/>
  <c r="U3265" i="2" s="1"/>
  <c r="I3257" i="2"/>
  <c r="K3257" i="2" s="1"/>
  <c r="U3257" i="2" s="1"/>
  <c r="I3249" i="2"/>
  <c r="K3249" i="2" s="1"/>
  <c r="U3249" i="2" s="1"/>
  <c r="I3241" i="2"/>
  <c r="K3241" i="2" s="1"/>
  <c r="U3241" i="2" s="1"/>
  <c r="I3233" i="2"/>
  <c r="I3225" i="2"/>
  <c r="K3225" i="2" s="1"/>
  <c r="U3225" i="2" s="1"/>
  <c r="I3217" i="2"/>
  <c r="K3217" i="2" s="1"/>
  <c r="U3217" i="2" s="1"/>
  <c r="I3209" i="2"/>
  <c r="I3201" i="2"/>
  <c r="I3193" i="2"/>
  <c r="K3193" i="2" s="1"/>
  <c r="U3193" i="2" s="1"/>
  <c r="I3185" i="2"/>
  <c r="K3185" i="2" s="1"/>
  <c r="U3185" i="2" s="1"/>
  <c r="I3177" i="2"/>
  <c r="K3177" i="2" s="1"/>
  <c r="U3177" i="2" s="1"/>
  <c r="I3169" i="2"/>
  <c r="I3161" i="2"/>
  <c r="K3161" i="2" s="1"/>
  <c r="U3161" i="2" s="1"/>
  <c r="I3145" i="2"/>
  <c r="K3145" i="2" s="1"/>
  <c r="U3145" i="2" s="1"/>
  <c r="I3137" i="2"/>
  <c r="K3137" i="2" s="1"/>
  <c r="U3137" i="2" s="1"/>
  <c r="I3129" i="2"/>
  <c r="K3129" i="2" s="1"/>
  <c r="U3129" i="2" s="1"/>
  <c r="I3121" i="2"/>
  <c r="K3121" i="2" s="1"/>
  <c r="U3121" i="2" s="1"/>
  <c r="I3113" i="2"/>
  <c r="K3113" i="2" s="1"/>
  <c r="U3113" i="2" s="1"/>
  <c r="I3105" i="2"/>
  <c r="I3097" i="2"/>
  <c r="K3097" i="2" s="1"/>
  <c r="U3097" i="2" s="1"/>
  <c r="I3089" i="2"/>
  <c r="K3089" i="2" s="1"/>
  <c r="U3089" i="2" s="1"/>
  <c r="I3073" i="2"/>
  <c r="K3073" i="2" s="1"/>
  <c r="U3073" i="2" s="1"/>
  <c r="I3065" i="2"/>
  <c r="I3057" i="2"/>
  <c r="K3057" i="2" s="1"/>
  <c r="U3057" i="2" s="1"/>
  <c r="I3049" i="2"/>
  <c r="K3049" i="2" s="1"/>
  <c r="U3049" i="2" s="1"/>
  <c r="I3041" i="2"/>
  <c r="K3041" i="2" s="1"/>
  <c r="U3041" i="2" s="1"/>
  <c r="I3033" i="2"/>
  <c r="I3025" i="2"/>
  <c r="K3025" i="2" s="1"/>
  <c r="U3025" i="2" s="1"/>
  <c r="I3017" i="2"/>
  <c r="K3017" i="2" s="1"/>
  <c r="U3017" i="2" s="1"/>
  <c r="I3009" i="2"/>
  <c r="K3009" i="2" s="1"/>
  <c r="U3009" i="2" s="1"/>
  <c r="I3001" i="2"/>
  <c r="K3001" i="2" s="1"/>
  <c r="U3001" i="2" s="1"/>
  <c r="I2993" i="2"/>
  <c r="K2993" i="2" s="1"/>
  <c r="U2993" i="2" s="1"/>
  <c r="I2985" i="2"/>
  <c r="K2985" i="2" s="1"/>
  <c r="U2985" i="2" s="1"/>
  <c r="I2969" i="2"/>
  <c r="I2961" i="2"/>
  <c r="I2953" i="2"/>
  <c r="K2953" i="2" s="1"/>
  <c r="U2953" i="2" s="1"/>
  <c r="I2945" i="2"/>
  <c r="K2945" i="2" s="1"/>
  <c r="U2945" i="2" s="1"/>
  <c r="I2929" i="2"/>
  <c r="K2929" i="2" s="1"/>
  <c r="U2929" i="2" s="1"/>
  <c r="I2921" i="2"/>
  <c r="K2921" i="2" s="1"/>
  <c r="U2921" i="2" s="1"/>
  <c r="I2913" i="2"/>
  <c r="K2913" i="2" s="1"/>
  <c r="U2913" i="2" s="1"/>
  <c r="I2897" i="2"/>
  <c r="K2897" i="2" s="1"/>
  <c r="U2897" i="2" s="1"/>
  <c r="I2889" i="2"/>
  <c r="K2889" i="2" s="1"/>
  <c r="U2889" i="2" s="1"/>
  <c r="I2881" i="2"/>
  <c r="I2873" i="2"/>
  <c r="K2873" i="2" s="1"/>
  <c r="U2873" i="2" s="1"/>
  <c r="I2857" i="2"/>
  <c r="K2857" i="2" s="1"/>
  <c r="U2857" i="2" s="1"/>
  <c r="I2849" i="2"/>
  <c r="K2849" i="2" s="1"/>
  <c r="U2849" i="2" s="1"/>
  <c r="I2841" i="2"/>
  <c r="K2841" i="2" s="1"/>
  <c r="U2841" i="2" s="1"/>
  <c r="I2833" i="2"/>
  <c r="K2833" i="2" s="1"/>
  <c r="U2833" i="2" s="1"/>
  <c r="I2817" i="2"/>
  <c r="K2817" i="2" s="1"/>
  <c r="U2817" i="2" s="1"/>
  <c r="I2809" i="2"/>
  <c r="K2809" i="2" s="1"/>
  <c r="U2809" i="2" s="1"/>
  <c r="I2801" i="2"/>
  <c r="I2793" i="2"/>
  <c r="K2793" i="2" s="1"/>
  <c r="U2793" i="2" s="1"/>
  <c r="I2785" i="2"/>
  <c r="K2785" i="2" s="1"/>
  <c r="U2785" i="2" s="1"/>
  <c r="I2777" i="2"/>
  <c r="K2777" i="2" s="1"/>
  <c r="U2777" i="2" s="1"/>
  <c r="I2769" i="2"/>
  <c r="K2769" i="2" s="1"/>
  <c r="U2769" i="2" s="1"/>
  <c r="I2761" i="2"/>
  <c r="K2761" i="2" s="1"/>
  <c r="U2761" i="2" s="1"/>
  <c r="I2753" i="2"/>
  <c r="K2753" i="2" s="1"/>
  <c r="U2753" i="2" s="1"/>
  <c r="I2745" i="2"/>
  <c r="I2737" i="2"/>
  <c r="K2737" i="2" s="1"/>
  <c r="U2737" i="2" s="1"/>
  <c r="I2729" i="2"/>
  <c r="K2729" i="2" s="1"/>
  <c r="U2729" i="2" s="1"/>
  <c r="I2721" i="2"/>
  <c r="K2721" i="2" s="1"/>
  <c r="U2721" i="2" s="1"/>
  <c r="I2713" i="2"/>
  <c r="K2713" i="2" s="1"/>
  <c r="U2713" i="2" s="1"/>
  <c r="I2705" i="2"/>
  <c r="K2705" i="2" s="1"/>
  <c r="U2705" i="2" s="1"/>
  <c r="I2697" i="2"/>
  <c r="K2697" i="2" s="1"/>
  <c r="U2697" i="2" s="1"/>
  <c r="I2689" i="2"/>
  <c r="K2689" i="2" s="1"/>
  <c r="U2689" i="2" s="1"/>
  <c r="I2673" i="2"/>
  <c r="I2665" i="2"/>
  <c r="K2665" i="2" s="1"/>
  <c r="U2665" i="2" s="1"/>
  <c r="I2657" i="2"/>
  <c r="K2657" i="2" s="1"/>
  <c r="U2657" i="2" s="1"/>
  <c r="I2641" i="2"/>
  <c r="K2641" i="2" s="1"/>
  <c r="U2641" i="2" s="1"/>
  <c r="I2633" i="2"/>
  <c r="K2633" i="2" s="1"/>
  <c r="U2633" i="2" s="1"/>
  <c r="I2625" i="2"/>
  <c r="K2625" i="2" s="1"/>
  <c r="U2625" i="2" s="1"/>
  <c r="I2617" i="2"/>
  <c r="K2617" i="2" s="1"/>
  <c r="U2617" i="2" s="1"/>
  <c r="I2601" i="2"/>
  <c r="K2601" i="2" s="1"/>
  <c r="U2601" i="2" s="1"/>
  <c r="I2593" i="2"/>
  <c r="I2585" i="2"/>
  <c r="K2585" i="2" s="1"/>
  <c r="U2585" i="2" s="1"/>
  <c r="I2577" i="2"/>
  <c r="I2561" i="2"/>
  <c r="I2553" i="2"/>
  <c r="K2553" i="2" s="1"/>
  <c r="U2553" i="2" s="1"/>
  <c r="I2545" i="2"/>
  <c r="K2545" i="2" s="1"/>
  <c r="U2545" i="2" s="1"/>
  <c r="I2537" i="2"/>
  <c r="I2529" i="2"/>
  <c r="K2529" i="2" s="1"/>
  <c r="U2529" i="2" s="1"/>
  <c r="I2521" i="2"/>
  <c r="K2521" i="2" s="1"/>
  <c r="U2521" i="2" s="1"/>
  <c r="I2513" i="2"/>
  <c r="I2505" i="2"/>
  <c r="I2497" i="2"/>
  <c r="K2497" i="2" s="1"/>
  <c r="U2497" i="2" s="1"/>
  <c r="I2489" i="2"/>
  <c r="K2489" i="2" s="1"/>
  <c r="U2489" i="2" s="1"/>
  <c r="I2481" i="2"/>
  <c r="K2481" i="2" s="1"/>
  <c r="U2481" i="2" s="1"/>
  <c r="I2473" i="2"/>
  <c r="I2457" i="2"/>
  <c r="K2457" i="2" s="1"/>
  <c r="U2457" i="2" s="1"/>
  <c r="I2449" i="2"/>
  <c r="K2449" i="2" s="1"/>
  <c r="U2449" i="2" s="1"/>
  <c r="I2441" i="2"/>
  <c r="K2441" i="2" s="1"/>
  <c r="U2441" i="2" s="1"/>
  <c r="I2433" i="2"/>
  <c r="I2417" i="2"/>
  <c r="K2417" i="2" s="1"/>
  <c r="U2417" i="2" s="1"/>
  <c r="I2409" i="2"/>
  <c r="K2409" i="2" s="1"/>
  <c r="U2409" i="2" s="1"/>
  <c r="I2401" i="2"/>
  <c r="K2401" i="2" s="1"/>
  <c r="U2401" i="2" s="1"/>
  <c r="I2393" i="2"/>
  <c r="K2393" i="2" s="1"/>
  <c r="U2393" i="2" s="1"/>
  <c r="I2377" i="2"/>
  <c r="K2377" i="2" s="1"/>
  <c r="U2377" i="2" s="1"/>
  <c r="I2369" i="2"/>
  <c r="K2369" i="2" s="1"/>
  <c r="U2369" i="2" s="1"/>
  <c r="I2361" i="2"/>
  <c r="K2361" i="2" s="1"/>
  <c r="U2361" i="2" s="1"/>
  <c r="I2353" i="2"/>
  <c r="K2353" i="2" s="1"/>
  <c r="U2353" i="2" s="1"/>
  <c r="I2345" i="2"/>
  <c r="K2345" i="2" s="1"/>
  <c r="U2345" i="2" s="1"/>
  <c r="I2337" i="2"/>
  <c r="K2337" i="2" s="1"/>
  <c r="U2337" i="2" s="1"/>
  <c r="I2329" i="2"/>
  <c r="I2321" i="2"/>
  <c r="K2321" i="2" s="1"/>
  <c r="U2321" i="2" s="1"/>
  <c r="I2313" i="2"/>
  <c r="I2305" i="2"/>
  <c r="K2305" i="2" s="1"/>
  <c r="U2305" i="2" s="1"/>
  <c r="I2289" i="2"/>
  <c r="K2289" i="2" s="1"/>
  <c r="U2289" i="2" s="1"/>
  <c r="I2281" i="2"/>
  <c r="K2281" i="2" s="1"/>
  <c r="U2281" i="2" s="1"/>
  <c r="I2273" i="2"/>
  <c r="K2273" i="2" s="1"/>
  <c r="U2273" i="2" s="1"/>
  <c r="I2265" i="2"/>
  <c r="I2249" i="2"/>
  <c r="K2249" i="2" s="1"/>
  <c r="U2249" i="2" s="1"/>
  <c r="I2241" i="2"/>
  <c r="K2241" i="2" s="1"/>
  <c r="U2241" i="2" s="1"/>
  <c r="I2233" i="2"/>
  <c r="I2225" i="2"/>
  <c r="K2225" i="2" s="1"/>
  <c r="U2225" i="2" s="1"/>
  <c r="I2217" i="2"/>
  <c r="K2217" i="2" s="1"/>
  <c r="U2217" i="2" s="1"/>
  <c r="I2209" i="2"/>
  <c r="I2201" i="2"/>
  <c r="K2201" i="2" s="1"/>
  <c r="U2201" i="2" s="1"/>
  <c r="I2193" i="2"/>
  <c r="K2193" i="2" s="1"/>
  <c r="U2193" i="2" s="1"/>
  <c r="I2185" i="2"/>
  <c r="K2185" i="2" s="1"/>
  <c r="U2185" i="2" s="1"/>
  <c r="I2177" i="2"/>
  <c r="I2161" i="2"/>
  <c r="K2161" i="2" s="1"/>
  <c r="U2161" i="2" s="1"/>
  <c r="I2153" i="2"/>
  <c r="K2153" i="2" s="1"/>
  <c r="U2153" i="2" s="1"/>
  <c r="I2145" i="2"/>
  <c r="I2137" i="2"/>
  <c r="K2137" i="2" s="1"/>
  <c r="U2137" i="2" s="1"/>
  <c r="I2121" i="2"/>
  <c r="K2121" i="2" s="1"/>
  <c r="U2121" i="2" s="1"/>
  <c r="I2113" i="2"/>
  <c r="K2113" i="2" s="1"/>
  <c r="U2113" i="2" s="1"/>
  <c r="I2105" i="2"/>
  <c r="K2105" i="2" s="1"/>
  <c r="U2105" i="2" s="1"/>
  <c r="I2097" i="2"/>
  <c r="K2097" i="2" s="1"/>
  <c r="U2097" i="2" s="1"/>
  <c r="I2089" i="2"/>
  <c r="K2089" i="2" s="1"/>
  <c r="U2089" i="2" s="1"/>
  <c r="I2081" i="2"/>
  <c r="I2073" i="2"/>
  <c r="K2073" i="2" s="1"/>
  <c r="U2073" i="2" s="1"/>
  <c r="I2065" i="2"/>
  <c r="K2065" i="2" s="1"/>
  <c r="U2065" i="2" s="1"/>
  <c r="I2057" i="2"/>
  <c r="K2057" i="2" s="1"/>
  <c r="U2057" i="2" s="1"/>
  <c r="I2049" i="2"/>
  <c r="I2033" i="2"/>
  <c r="K2033" i="2" s="1"/>
  <c r="U2033" i="2" s="1"/>
  <c r="I2025" i="2"/>
  <c r="K2025" i="2" s="1"/>
  <c r="U2025" i="2" s="1"/>
  <c r="I2017" i="2"/>
  <c r="K2017" i="2" s="1"/>
  <c r="U2017" i="2" s="1"/>
  <c r="I2009" i="2"/>
  <c r="I1993" i="2"/>
  <c r="K1993" i="2" s="1"/>
  <c r="U1993" i="2" s="1"/>
  <c r="I1985" i="2"/>
  <c r="K1985" i="2" s="1"/>
  <c r="U1985" i="2" s="1"/>
  <c r="I1977" i="2"/>
  <c r="I1969" i="2"/>
  <c r="I1961" i="2"/>
  <c r="K1961" i="2" s="1"/>
  <c r="U1961" i="2" s="1"/>
  <c r="I1953" i="2"/>
  <c r="K1953" i="2" s="1"/>
  <c r="U1953" i="2" s="1"/>
  <c r="I1945" i="2"/>
  <c r="I1937" i="2"/>
  <c r="I1929" i="2"/>
  <c r="K1929" i="2" s="1"/>
  <c r="U1929" i="2" s="1"/>
  <c r="I1913" i="2"/>
  <c r="K1913" i="2" s="1"/>
  <c r="U1913" i="2" s="1"/>
  <c r="I1905" i="2"/>
  <c r="K1905" i="2" s="1"/>
  <c r="U1905" i="2" s="1"/>
  <c r="I1897" i="2"/>
  <c r="I1889" i="2"/>
  <c r="K1889" i="2" s="1"/>
  <c r="U1889" i="2" s="1"/>
  <c r="I1881" i="2"/>
  <c r="K1881" i="2" s="1"/>
  <c r="U1881" i="2" s="1"/>
  <c r="I1865" i="2"/>
  <c r="K1865" i="2" s="1"/>
  <c r="U1865" i="2" s="1"/>
  <c r="I1857" i="2"/>
  <c r="I1849" i="2"/>
  <c r="K1849" i="2" s="1"/>
  <c r="U1849" i="2" s="1"/>
  <c r="I1841" i="2"/>
  <c r="K1841" i="2" s="1"/>
  <c r="U1841" i="2" s="1"/>
  <c r="I1825" i="2"/>
  <c r="I1817" i="2"/>
  <c r="K1817" i="2" s="1"/>
  <c r="U1817" i="2" s="1"/>
  <c r="I1809" i="2"/>
  <c r="K1809" i="2" s="1"/>
  <c r="U1809" i="2" s="1"/>
  <c r="I1801" i="2"/>
  <c r="K1801" i="2" s="1"/>
  <c r="U1801" i="2" s="1"/>
  <c r="I1785" i="2"/>
  <c r="I1777" i="2"/>
  <c r="K1777" i="2" s="1"/>
  <c r="U1777" i="2" s="1"/>
  <c r="I1769" i="2"/>
  <c r="K1769" i="2" s="1"/>
  <c r="U1769" i="2" s="1"/>
  <c r="I1761" i="2"/>
  <c r="I1745" i="2"/>
  <c r="K1745" i="2" s="1"/>
  <c r="U1745" i="2" s="1"/>
  <c r="I1737" i="2"/>
  <c r="K1737" i="2" s="1"/>
  <c r="U1737" i="2" s="1"/>
  <c r="I1729" i="2"/>
  <c r="K1729" i="2" s="1"/>
  <c r="U1729" i="2" s="1"/>
  <c r="I1721" i="2"/>
  <c r="I1713" i="2"/>
  <c r="K1713" i="2" s="1"/>
  <c r="U1713" i="2" s="1"/>
  <c r="I1705" i="2"/>
  <c r="K1705" i="2" s="1"/>
  <c r="U1705" i="2" s="1"/>
  <c r="I1697" i="2"/>
  <c r="K1697" i="2" s="1"/>
  <c r="U1697" i="2" s="1"/>
  <c r="I1689" i="2"/>
  <c r="I1681" i="2"/>
  <c r="K1681" i="2" s="1"/>
  <c r="U1681" i="2" s="1"/>
  <c r="I1673" i="2"/>
  <c r="K1673" i="2" s="1"/>
  <c r="U1673" i="2" s="1"/>
  <c r="I1665" i="2"/>
  <c r="K1665" i="2" s="1"/>
  <c r="U1665" i="2" s="1"/>
  <c r="I1657" i="2"/>
  <c r="I1649" i="2"/>
  <c r="K1649" i="2" s="1"/>
  <c r="U1649" i="2" s="1"/>
  <c r="I1641" i="2"/>
  <c r="K1641" i="2" s="1"/>
  <c r="U1641" i="2" s="1"/>
  <c r="I2752" i="2"/>
  <c r="K2752" i="2" s="1"/>
  <c r="U2752" i="2" s="1"/>
  <c r="I2744" i="2"/>
  <c r="K2744" i="2" s="1"/>
  <c r="U2744" i="2" s="1"/>
  <c r="I2728" i="2"/>
  <c r="I2720" i="2"/>
  <c r="I2712" i="2"/>
  <c r="K2712" i="2" s="1"/>
  <c r="U2712" i="2" s="1"/>
  <c r="I2704" i="2"/>
  <c r="K2704" i="2" s="1"/>
  <c r="I2696" i="2"/>
  <c r="K2696" i="2" s="1"/>
  <c r="U2696" i="2" s="1"/>
  <c r="I2688" i="2"/>
  <c r="I2680" i="2"/>
  <c r="K2680" i="2" s="1"/>
  <c r="U2680" i="2" s="1"/>
  <c r="I2672" i="2"/>
  <c r="K2672" i="2" s="1"/>
  <c r="U2672" i="2" s="1"/>
  <c r="I2664" i="2"/>
  <c r="I2656" i="2"/>
  <c r="K2656" i="2" s="1"/>
  <c r="U2656" i="2" s="1"/>
  <c r="I2648" i="2"/>
  <c r="K2648" i="2" s="1"/>
  <c r="U2648" i="2" s="1"/>
  <c r="I2640" i="2"/>
  <c r="K2640" i="2" s="1"/>
  <c r="U2640" i="2" s="1"/>
  <c r="I2632" i="2"/>
  <c r="I2608" i="2"/>
  <c r="K2608" i="2" s="1"/>
  <c r="U2608" i="2" s="1"/>
  <c r="I2600" i="2"/>
  <c r="K2600" i="2" s="1"/>
  <c r="U2600" i="2" s="1"/>
  <c r="I2592" i="2"/>
  <c r="I2576" i="2"/>
  <c r="K2576" i="2" s="1"/>
  <c r="U2576" i="2" s="1"/>
  <c r="I2568" i="2"/>
  <c r="K2568" i="2" s="1"/>
  <c r="U2568" i="2" s="1"/>
  <c r="I2560" i="2"/>
  <c r="I2544" i="2"/>
  <c r="I2536" i="2"/>
  <c r="K2536" i="2" s="1"/>
  <c r="U2536" i="2" s="1"/>
  <c r="I2528" i="2"/>
  <c r="K2528" i="2" s="1"/>
  <c r="U2528" i="2" s="1"/>
  <c r="I2520" i="2"/>
  <c r="K2520" i="2" s="1"/>
  <c r="U2520" i="2" s="1"/>
  <c r="I2512" i="2"/>
  <c r="I2488" i="2"/>
  <c r="I2472" i="2"/>
  <c r="K2472" i="2" s="1"/>
  <c r="U2472" i="2" s="1"/>
  <c r="I2464" i="2"/>
  <c r="K2464" i="2" s="1"/>
  <c r="U2464" i="2" s="1"/>
  <c r="I2456" i="2"/>
  <c r="I2448" i="2"/>
  <c r="K2448" i="2" s="1"/>
  <c r="U2448" i="2" s="1"/>
  <c r="I2440" i="2"/>
  <c r="K2440" i="2" s="1"/>
  <c r="U2440" i="2" s="1"/>
  <c r="I2424" i="2"/>
  <c r="K2424" i="2" s="1"/>
  <c r="U2424" i="2" s="1"/>
  <c r="I2408" i="2"/>
  <c r="I2384" i="2"/>
  <c r="K2384" i="2" s="1"/>
  <c r="U2384" i="2" s="1"/>
  <c r="I2376" i="2"/>
  <c r="K2376" i="2" s="1"/>
  <c r="U2376" i="2" s="1"/>
  <c r="I2360" i="2"/>
  <c r="K2360" i="2" s="1"/>
  <c r="U2360" i="2" s="1"/>
  <c r="I2344" i="2"/>
  <c r="I2336" i="2"/>
  <c r="K2336" i="2" s="1"/>
  <c r="U2336" i="2" s="1"/>
  <c r="I2328" i="2"/>
  <c r="I2320" i="2"/>
  <c r="K2320" i="2" s="1"/>
  <c r="I2312" i="2"/>
  <c r="K2312" i="2" s="1"/>
  <c r="U2312" i="2" s="1"/>
  <c r="I2296" i="2"/>
  <c r="K2296" i="2" s="1"/>
  <c r="U2296" i="2" s="1"/>
  <c r="I2288" i="2"/>
  <c r="I2280" i="2"/>
  <c r="K2280" i="2" s="1"/>
  <c r="U2280" i="2" s="1"/>
  <c r="I2264" i="2"/>
  <c r="K2264" i="2" s="1"/>
  <c r="U2264" i="2" s="1"/>
  <c r="I2256" i="2"/>
  <c r="I2240" i="2"/>
  <c r="K2240" i="2" s="1"/>
  <c r="U2240" i="2" s="1"/>
  <c r="I2232" i="2"/>
  <c r="K2232" i="2" s="1"/>
  <c r="U2232" i="2" s="1"/>
  <c r="I2216" i="2"/>
  <c r="K2216" i="2" s="1"/>
  <c r="U2216" i="2" s="1"/>
  <c r="I2208" i="2"/>
  <c r="I2200" i="2"/>
  <c r="K2200" i="2" s="1"/>
  <c r="U2200" i="2" s="1"/>
  <c r="I2192" i="2"/>
  <c r="K2192" i="2" s="1"/>
  <c r="U2192" i="2" s="1"/>
  <c r="I2184" i="2"/>
  <c r="I2168" i="2"/>
  <c r="I2160" i="2"/>
  <c r="K2160" i="2" s="1"/>
  <c r="U2160" i="2" s="1"/>
  <c r="I2152" i="2"/>
  <c r="K2152" i="2" s="1"/>
  <c r="U2152" i="2" s="1"/>
  <c r="I2144" i="2"/>
  <c r="I2136" i="2"/>
  <c r="K2136" i="2" s="1"/>
  <c r="U2136" i="2" s="1"/>
  <c r="I2128" i="2"/>
  <c r="K2128" i="2" s="1"/>
  <c r="U2128" i="2" s="1"/>
  <c r="I2104" i="2"/>
  <c r="I2096" i="2"/>
  <c r="I2088" i="2"/>
  <c r="K2088" i="2" s="1"/>
  <c r="U2088" i="2" s="1"/>
  <c r="I2072" i="2"/>
  <c r="K2072" i="2" s="1"/>
  <c r="I2048" i="2"/>
  <c r="K2048" i="2" s="1"/>
  <c r="U2048" i="2" s="1"/>
  <c r="I2040" i="2"/>
  <c r="I2032" i="2"/>
  <c r="K2032" i="2" s="1"/>
  <c r="U2032" i="2" s="1"/>
  <c r="I2024" i="2"/>
  <c r="K2024" i="2" s="1"/>
  <c r="U2024" i="2" s="1"/>
  <c r="I2016" i="2"/>
  <c r="I2008" i="2"/>
  <c r="I1976" i="2"/>
  <c r="K1976" i="2" s="1"/>
  <c r="U1976" i="2" s="1"/>
  <c r="I1968" i="2"/>
  <c r="K1968" i="2" s="1"/>
  <c r="U1968" i="2" s="1"/>
  <c r="I1960" i="2"/>
  <c r="K1960" i="2" s="1"/>
  <c r="U1960" i="2" s="1"/>
  <c r="I1952" i="2"/>
  <c r="K1952" i="2" s="1"/>
  <c r="U1952" i="2" s="1"/>
  <c r="I1944" i="2"/>
  <c r="K1944" i="2" s="1"/>
  <c r="U1944" i="2" s="1"/>
  <c r="I1936" i="2"/>
  <c r="K1936" i="2" s="1"/>
  <c r="U1936" i="2" s="1"/>
  <c r="I1928" i="2"/>
  <c r="I1904" i="2"/>
  <c r="I1888" i="2"/>
  <c r="K1888" i="2" s="1"/>
  <c r="U1888" i="2" s="1"/>
  <c r="I1880" i="2"/>
  <c r="K1880" i="2" s="1"/>
  <c r="U1880" i="2" s="1"/>
  <c r="I1872" i="2"/>
  <c r="I1864" i="2"/>
  <c r="I1848" i="2"/>
  <c r="K1848" i="2" s="1"/>
  <c r="U1848" i="2" s="1"/>
  <c r="I1840" i="2"/>
  <c r="K1840" i="2" s="1"/>
  <c r="U1840" i="2" s="1"/>
  <c r="I1832" i="2"/>
  <c r="I1824" i="2"/>
  <c r="I1808" i="2"/>
  <c r="K1808" i="2" s="1"/>
  <c r="U1808" i="2" s="1"/>
  <c r="I1800" i="2"/>
  <c r="I1792" i="2"/>
  <c r="K1792" i="2" s="1"/>
  <c r="U1792" i="2" s="1"/>
  <c r="I1784" i="2"/>
  <c r="K1784" i="2" s="1"/>
  <c r="U1784" i="2" s="1"/>
  <c r="I1776" i="2"/>
  <c r="K1776" i="2" s="1"/>
  <c r="U1776" i="2" s="1"/>
  <c r="I1760" i="2"/>
  <c r="K1760" i="2" s="1"/>
  <c r="U1760" i="2" s="1"/>
  <c r="I1752" i="2"/>
  <c r="I1744" i="2"/>
  <c r="I1736" i="2"/>
  <c r="K1736" i="2" s="1"/>
  <c r="U1736" i="2" s="1"/>
  <c r="I1720" i="2"/>
  <c r="K1720" i="2" s="1"/>
  <c r="U1720" i="2" s="1"/>
  <c r="I1712" i="2"/>
  <c r="I1696" i="2"/>
  <c r="K1696" i="2" s="1"/>
  <c r="U1696" i="2" s="1"/>
  <c r="I1680" i="2"/>
  <c r="K1680" i="2" s="1"/>
  <c r="U1680" i="2" s="1"/>
  <c r="I1672" i="2"/>
  <c r="I1656" i="2"/>
  <c r="I1640" i="2"/>
  <c r="K1640" i="2" s="1"/>
  <c r="U1640" i="2" s="1"/>
  <c r="I1632" i="2"/>
  <c r="K1632" i="2" s="1"/>
  <c r="U1632" i="2" s="1"/>
  <c r="I1616" i="2"/>
  <c r="I1608" i="2"/>
  <c r="I1592" i="2"/>
  <c r="K1592" i="2" s="1"/>
  <c r="U1592" i="2" s="1"/>
  <c r="I1584" i="2"/>
  <c r="I1576" i="2"/>
  <c r="I1568" i="2"/>
  <c r="I1560" i="2"/>
  <c r="K1560" i="2" s="1"/>
  <c r="U1560" i="2" s="1"/>
  <c r="I1552" i="2"/>
  <c r="I1544" i="2"/>
  <c r="I1536" i="2"/>
  <c r="K1536" i="2" s="1"/>
  <c r="U1536" i="2" s="1"/>
  <c r="I1528" i="2"/>
  <c r="I1520" i="2"/>
  <c r="I1512" i="2"/>
  <c r="I1504" i="2"/>
  <c r="K1504" i="2" s="1"/>
  <c r="U1504" i="2" s="1"/>
  <c r="I1496" i="2"/>
  <c r="I1488" i="2"/>
  <c r="I1480" i="2"/>
  <c r="K1480" i="2" s="1"/>
  <c r="U1480" i="2" s="1"/>
  <c r="I1464" i="2"/>
  <c r="I1456" i="2"/>
  <c r="I1448" i="2"/>
  <c r="I1440" i="2"/>
  <c r="K1440" i="2" s="1"/>
  <c r="U1440" i="2" s="1"/>
  <c r="I1432" i="2"/>
  <c r="I1424" i="2"/>
  <c r="I1416" i="2"/>
  <c r="I1400" i="2"/>
  <c r="I1392" i="2"/>
  <c r="K1392" i="2" s="1"/>
  <c r="U1392" i="2" s="1"/>
  <c r="I1384" i="2"/>
  <c r="I1376" i="2"/>
  <c r="I1360" i="2"/>
  <c r="I1352" i="2"/>
  <c r="K1352" i="2" s="1"/>
  <c r="U1352" i="2" s="1"/>
  <c r="I1336" i="2"/>
  <c r="I1328" i="2"/>
  <c r="I1312" i="2"/>
  <c r="K1312" i="2" s="1"/>
  <c r="U1312" i="2" s="1"/>
  <c r="I1296" i="2"/>
  <c r="I1280" i="2"/>
  <c r="I1272" i="2"/>
  <c r="I1264" i="2"/>
  <c r="I1256" i="2"/>
  <c r="K1256" i="2" s="1"/>
  <c r="U1256" i="2" s="1"/>
  <c r="I1625" i="2"/>
  <c r="I1617" i="2"/>
  <c r="K1617" i="2" s="1"/>
  <c r="U1617" i="2" s="1"/>
  <c r="I1609" i="2"/>
  <c r="K1609" i="2" s="1"/>
  <c r="U1609" i="2" s="1"/>
  <c r="I1601" i="2"/>
  <c r="I1585" i="2"/>
  <c r="I1577" i="2"/>
  <c r="I1569" i="2"/>
  <c r="K1569" i="2" s="1"/>
  <c r="U1569" i="2" s="1"/>
  <c r="I1561" i="2"/>
  <c r="K1561" i="2" s="1"/>
  <c r="U1561" i="2" s="1"/>
  <c r="I1545" i="2"/>
  <c r="I1537" i="2"/>
  <c r="I1529" i="2"/>
  <c r="I1521" i="2"/>
  <c r="K1521" i="2" s="1"/>
  <c r="U1521" i="2" s="1"/>
  <c r="I1513" i="2"/>
  <c r="I1505" i="2"/>
  <c r="K1505" i="2" s="1"/>
  <c r="U1505" i="2" s="1"/>
  <c r="I1497" i="2"/>
  <c r="K1497" i="2" s="1"/>
  <c r="U1497" i="2" s="1"/>
  <c r="I1489" i="2"/>
  <c r="I1481" i="2"/>
  <c r="I1473" i="2"/>
  <c r="K1473" i="2" s="1"/>
  <c r="U1473" i="2" s="1"/>
  <c r="I1465" i="2"/>
  <c r="I1457" i="2"/>
  <c r="I1449" i="2"/>
  <c r="I1441" i="2"/>
  <c r="K1441" i="2" s="1"/>
  <c r="U1441" i="2" s="1"/>
  <c r="I1433" i="2"/>
  <c r="K1433" i="2" s="1"/>
  <c r="U1433" i="2" s="1"/>
  <c r="I1425" i="2"/>
  <c r="I1417" i="2"/>
  <c r="I1401" i="2"/>
  <c r="I1393" i="2"/>
  <c r="I1377" i="2"/>
  <c r="I1369" i="2"/>
  <c r="I1361" i="2"/>
  <c r="K1361" i="2" s="1"/>
  <c r="U1361" i="2" s="1"/>
  <c r="I1353" i="2"/>
  <c r="K1353" i="2" s="1"/>
  <c r="U1353" i="2" s="1"/>
  <c r="I1345" i="2"/>
  <c r="I1329" i="2"/>
  <c r="I1321" i="2"/>
  <c r="I1313" i="2"/>
  <c r="I1297" i="2"/>
  <c r="I1289" i="2"/>
  <c r="I1281" i="2"/>
  <c r="K1281" i="2" s="1"/>
  <c r="U1281" i="2" s="1"/>
  <c r="I1273" i="2"/>
  <c r="K1273" i="2" s="1"/>
  <c r="U1273" i="2" s="1"/>
  <c r="I1265" i="2"/>
  <c r="I1257" i="2"/>
  <c r="I1249" i="2"/>
  <c r="K1249" i="2" s="1"/>
  <c r="U1249" i="2" s="1"/>
  <c r="I1241" i="2"/>
  <c r="K1241" i="2" s="1"/>
  <c r="U1241" i="2" s="1"/>
  <c r="I1233" i="2"/>
  <c r="I1217" i="2"/>
  <c r="I1209" i="2"/>
  <c r="K1209" i="2" s="1"/>
  <c r="U1209" i="2" s="1"/>
  <c r="I1201" i="2"/>
  <c r="K1201" i="2" s="1"/>
  <c r="U1201" i="2" s="1"/>
  <c r="I1177" i="2"/>
  <c r="I1169" i="2"/>
  <c r="I1161" i="2"/>
  <c r="I1153" i="2"/>
  <c r="I1145" i="2"/>
  <c r="I1137" i="2"/>
  <c r="I1121" i="2"/>
  <c r="K1121" i="2" s="1"/>
  <c r="U1121" i="2" s="1"/>
  <c r="I1113" i="2"/>
  <c r="I1105" i="2"/>
  <c r="I1081" i="2"/>
  <c r="I1073" i="2"/>
  <c r="K1073" i="2" s="1"/>
  <c r="U1073" i="2" s="1"/>
  <c r="I1057" i="2"/>
  <c r="I1049" i="2"/>
  <c r="K1049" i="2" s="1"/>
  <c r="U1049" i="2" s="1"/>
  <c r="I1041" i="2"/>
  <c r="K1041" i="2" s="1"/>
  <c r="U1041" i="2" s="1"/>
  <c r="I1025" i="2"/>
  <c r="K1025" i="2" s="1"/>
  <c r="U1025" i="2" s="1"/>
  <c r="I1017" i="2"/>
  <c r="I1001" i="2"/>
  <c r="I977" i="2"/>
  <c r="K977" i="2" s="1"/>
  <c r="U977" i="2" s="1"/>
  <c r="I961" i="2"/>
  <c r="K961" i="2" s="1"/>
  <c r="U961" i="2" s="1"/>
  <c r="I945" i="2"/>
  <c r="I929" i="2"/>
  <c r="K929" i="2" s="1"/>
  <c r="U929" i="2" s="1"/>
  <c r="I921" i="2"/>
  <c r="K921" i="2" s="1"/>
  <c r="U921" i="2" s="1"/>
  <c r="I913" i="2"/>
  <c r="I897" i="2"/>
  <c r="I889" i="2"/>
  <c r="I865" i="2"/>
  <c r="K865" i="2" s="1"/>
  <c r="U865" i="2" s="1"/>
  <c r="I857" i="2"/>
  <c r="I841" i="2"/>
  <c r="I833" i="2"/>
  <c r="K833" i="2" s="1"/>
  <c r="U833" i="2" s="1"/>
  <c r="I817" i="2"/>
  <c r="I801" i="2"/>
  <c r="K801" i="2" s="1"/>
  <c r="U801" i="2" s="1"/>
  <c r="I793" i="2"/>
  <c r="K793" i="2" s="1"/>
  <c r="U793" i="2" s="1"/>
  <c r="I785" i="2"/>
  <c r="I769" i="2"/>
  <c r="I761" i="2"/>
  <c r="K761" i="2" s="1"/>
  <c r="U761" i="2" s="1"/>
  <c r="I737" i="2"/>
  <c r="I729" i="2"/>
  <c r="I721" i="2"/>
  <c r="I705" i="2"/>
  <c r="K705" i="2" s="1"/>
  <c r="U705" i="2" s="1"/>
  <c r="I1248" i="2"/>
  <c r="I1232" i="2"/>
  <c r="I1224" i="2"/>
  <c r="K1224" i="2" s="1"/>
  <c r="I1208" i="2"/>
  <c r="I1184" i="2"/>
  <c r="I1168" i="2"/>
  <c r="I1160" i="2"/>
  <c r="I1152" i="2"/>
  <c r="I1136" i="2"/>
  <c r="I1120" i="2"/>
  <c r="I1112" i="2"/>
  <c r="I1104" i="2"/>
  <c r="I1088" i="2"/>
  <c r="I1080" i="2"/>
  <c r="I1056" i="2"/>
  <c r="I1048" i="2"/>
  <c r="K1048" i="2" s="1"/>
  <c r="U1048" i="2" s="1"/>
  <c r="I1040" i="2"/>
  <c r="I1016" i="2"/>
  <c r="I1008" i="2"/>
  <c r="I1000" i="2"/>
  <c r="K1000" i="2" s="1"/>
  <c r="U1000" i="2" s="1"/>
  <c r="I992" i="2"/>
  <c r="I984" i="2"/>
  <c r="I976" i="2"/>
  <c r="I968" i="2"/>
  <c r="K968" i="2" s="1"/>
  <c r="U968" i="2" s="1"/>
  <c r="I952" i="2"/>
  <c r="I936" i="2"/>
  <c r="I928" i="2"/>
  <c r="I920" i="2"/>
  <c r="I912" i="2"/>
  <c r="K912" i="2" s="1"/>
  <c r="U912" i="2" s="1"/>
  <c r="I904" i="2"/>
  <c r="K904" i="2" s="1"/>
  <c r="U904" i="2" s="1"/>
  <c r="I896" i="2"/>
  <c r="I888" i="2"/>
  <c r="I864" i="2"/>
  <c r="I848" i="2"/>
  <c r="I816" i="2"/>
  <c r="I800" i="2"/>
  <c r="I792" i="2"/>
  <c r="K792" i="2" s="1"/>
  <c r="U792" i="2" s="1"/>
  <c r="I784" i="2"/>
  <c r="I776" i="2"/>
  <c r="K776" i="2" s="1"/>
  <c r="U776" i="2" s="1"/>
  <c r="I768" i="2"/>
  <c r="I760" i="2"/>
  <c r="I736" i="2"/>
  <c r="I728" i="2"/>
  <c r="I720" i="2"/>
  <c r="I712" i="2"/>
  <c r="I696" i="2"/>
  <c r="I680" i="2"/>
  <c r="I672" i="2"/>
  <c r="I656" i="2"/>
  <c r="I648" i="2"/>
  <c r="K648" i="2" s="1"/>
  <c r="I624" i="2"/>
  <c r="I600" i="2"/>
  <c r="I592" i="2"/>
  <c r="K592" i="2" s="1"/>
  <c r="U592" i="2" s="1"/>
  <c r="I552" i="2"/>
  <c r="I544" i="2"/>
  <c r="I528" i="2"/>
  <c r="I512" i="2"/>
  <c r="I496" i="2"/>
  <c r="I440" i="2"/>
  <c r="I424" i="2"/>
  <c r="I416" i="2"/>
  <c r="I400" i="2"/>
  <c r="I392" i="2"/>
  <c r="K392" i="2" s="1"/>
  <c r="U392" i="2" s="1"/>
  <c r="I368" i="2"/>
  <c r="I344" i="2"/>
  <c r="I336" i="2"/>
  <c r="K336" i="2" s="1"/>
  <c r="U336" i="2" s="1"/>
  <c r="I328" i="2"/>
  <c r="I312" i="2"/>
  <c r="I296" i="2"/>
  <c r="I288" i="2"/>
  <c r="I264" i="2"/>
  <c r="K264" i="2" s="1"/>
  <c r="U264" i="2" s="1"/>
  <c r="I256" i="2"/>
  <c r="I240" i="2"/>
  <c r="I208" i="2"/>
  <c r="I160" i="2"/>
  <c r="I136" i="2"/>
  <c r="I128" i="2"/>
  <c r="I112" i="2"/>
  <c r="I88" i="2"/>
  <c r="I80" i="2"/>
  <c r="I72" i="2"/>
  <c r="I32" i="2"/>
  <c r="I16" i="2"/>
  <c r="D7" i="7" a="1"/>
  <c r="D7" i="7" s="1"/>
  <c r="C4" i="7"/>
  <c r="I33" i="2"/>
  <c r="I9" i="2"/>
  <c r="T3568" i="2"/>
  <c r="T38" i="2"/>
  <c r="T3312" i="2"/>
  <c r="R3619" i="2"/>
  <c r="S3619" i="2"/>
  <c r="R3579" i="2"/>
  <c r="S3579" i="2"/>
  <c r="R3555" i="2"/>
  <c r="S3555" i="2"/>
  <c r="R3507" i="2"/>
  <c r="S3507" i="2"/>
  <c r="R3451" i="2"/>
  <c r="S3451" i="2"/>
  <c r="R3403" i="2"/>
  <c r="S3403" i="2"/>
  <c r="R3363" i="2"/>
  <c r="S3363" i="2"/>
  <c r="R3315" i="2"/>
  <c r="S3315" i="2"/>
  <c r="R3267" i="2"/>
  <c r="S3267" i="2"/>
  <c r="R3219" i="2"/>
  <c r="S3219" i="2"/>
  <c r="R3163" i="2"/>
  <c r="S3163" i="2"/>
  <c r="R3115" i="2"/>
  <c r="S3115" i="2"/>
  <c r="R3075" i="2"/>
  <c r="S3075" i="2"/>
  <c r="R3027" i="2"/>
  <c r="S3027" i="2"/>
  <c r="R2979" i="2"/>
  <c r="S2979" i="2"/>
  <c r="R2931" i="2"/>
  <c r="S2931" i="2"/>
  <c r="R2883" i="2"/>
  <c r="S2883" i="2"/>
  <c r="R2835" i="2"/>
  <c r="S2835" i="2"/>
  <c r="R2787" i="2"/>
  <c r="S2787" i="2"/>
  <c r="R2747" i="2"/>
  <c r="S2747" i="2"/>
  <c r="R2723" i="2"/>
  <c r="S2723" i="2"/>
  <c r="R2683" i="2"/>
  <c r="S2683" i="2"/>
  <c r="R2635" i="2"/>
  <c r="S2635" i="2"/>
  <c r="R2579" i="2"/>
  <c r="S2579" i="2"/>
  <c r="R2531" i="2"/>
  <c r="S2531" i="2"/>
  <c r="R2491" i="2"/>
  <c r="S2491" i="2"/>
  <c r="R2443" i="2"/>
  <c r="S2443" i="2"/>
  <c r="R2395" i="2"/>
  <c r="S2395" i="2"/>
  <c r="R2355" i="2"/>
  <c r="S2355" i="2"/>
  <c r="R2307" i="2"/>
  <c r="S2307" i="2"/>
  <c r="R2259" i="2"/>
  <c r="S2259" i="2"/>
  <c r="R2187" i="2"/>
  <c r="S2187" i="2"/>
  <c r="R1947" i="2"/>
  <c r="S1947" i="2"/>
  <c r="R3661" i="2"/>
  <c r="S3661" i="2"/>
  <c r="R3653" i="2"/>
  <c r="S3653" i="2"/>
  <c r="R3645" i="2"/>
  <c r="S3645" i="2"/>
  <c r="R3637" i="2"/>
  <c r="S3637" i="2"/>
  <c r="R3629" i="2"/>
  <c r="S3629" i="2"/>
  <c r="R3621" i="2"/>
  <c r="S3621" i="2"/>
  <c r="R3613" i="2"/>
  <c r="S3613" i="2"/>
  <c r="R3605" i="2"/>
  <c r="S3605" i="2"/>
  <c r="R3597" i="2"/>
  <c r="S3597" i="2"/>
  <c r="R3589" i="2"/>
  <c r="S3589" i="2"/>
  <c r="R3581" i="2"/>
  <c r="S3581" i="2"/>
  <c r="R3573" i="2"/>
  <c r="S3573" i="2"/>
  <c r="R3565" i="2"/>
  <c r="S3565" i="2"/>
  <c r="R3557" i="2"/>
  <c r="S3557" i="2"/>
  <c r="R3549" i="2"/>
  <c r="S3549" i="2"/>
  <c r="R3541" i="2"/>
  <c r="S3541" i="2"/>
  <c r="R3533" i="2"/>
  <c r="S3533" i="2"/>
  <c r="R3525" i="2"/>
  <c r="S3525" i="2"/>
  <c r="R3517" i="2"/>
  <c r="S3517" i="2"/>
  <c r="R3509" i="2"/>
  <c r="S3509" i="2"/>
  <c r="R3501" i="2"/>
  <c r="S3501" i="2"/>
  <c r="R3493" i="2"/>
  <c r="S3493" i="2"/>
  <c r="R3485" i="2"/>
  <c r="S3485" i="2"/>
  <c r="R3477" i="2"/>
  <c r="S3477" i="2"/>
  <c r="R3469" i="2"/>
  <c r="S3469" i="2"/>
  <c r="R3461" i="2"/>
  <c r="S3461" i="2"/>
  <c r="R3453" i="2"/>
  <c r="S3453" i="2"/>
  <c r="R3445" i="2"/>
  <c r="S3445" i="2"/>
  <c r="R3437" i="2"/>
  <c r="S3437" i="2"/>
  <c r="R3429" i="2"/>
  <c r="S3429" i="2"/>
  <c r="R3421" i="2"/>
  <c r="S3421" i="2"/>
  <c r="R3413" i="2"/>
  <c r="S3413" i="2"/>
  <c r="R3405" i="2"/>
  <c r="S3405" i="2"/>
  <c r="R3397" i="2"/>
  <c r="S3397" i="2"/>
  <c r="R3389" i="2"/>
  <c r="S3389" i="2"/>
  <c r="R3381" i="2"/>
  <c r="S3381" i="2"/>
  <c r="R3373" i="2"/>
  <c r="S3373" i="2"/>
  <c r="R3365" i="2"/>
  <c r="S3365" i="2"/>
  <c r="R3357" i="2"/>
  <c r="S3357" i="2"/>
  <c r="R3349" i="2"/>
  <c r="S3349" i="2"/>
  <c r="R3341" i="2"/>
  <c r="S3341" i="2"/>
  <c r="R3333" i="2"/>
  <c r="S3333" i="2"/>
  <c r="R3325" i="2"/>
  <c r="S3325" i="2"/>
  <c r="R3317" i="2"/>
  <c r="S3317" i="2"/>
  <c r="R3309" i="2"/>
  <c r="S3309" i="2"/>
  <c r="R3301" i="2"/>
  <c r="S3301" i="2"/>
  <c r="R3293" i="2"/>
  <c r="S3293" i="2"/>
  <c r="R3285" i="2"/>
  <c r="S3285" i="2"/>
  <c r="R3277" i="2"/>
  <c r="S3277" i="2"/>
  <c r="R3269" i="2"/>
  <c r="S3269" i="2"/>
  <c r="R3261" i="2"/>
  <c r="S3261" i="2"/>
  <c r="R3253" i="2"/>
  <c r="S3253" i="2"/>
  <c r="R3245" i="2"/>
  <c r="S3245" i="2"/>
  <c r="R3237" i="2"/>
  <c r="S3237" i="2"/>
  <c r="R3229" i="2"/>
  <c r="S3229" i="2"/>
  <c r="R3221" i="2"/>
  <c r="S3221" i="2"/>
  <c r="R3213" i="2"/>
  <c r="S3213" i="2"/>
  <c r="R3205" i="2"/>
  <c r="S3205" i="2"/>
  <c r="R3197" i="2"/>
  <c r="S3197" i="2"/>
  <c r="R3189" i="2"/>
  <c r="S3189" i="2"/>
  <c r="R3181" i="2"/>
  <c r="S3181" i="2"/>
  <c r="R3173" i="2"/>
  <c r="S3173" i="2"/>
  <c r="R3165" i="2"/>
  <c r="S3165" i="2"/>
  <c r="R3157" i="2"/>
  <c r="S3157" i="2"/>
  <c r="R3149" i="2"/>
  <c r="S3149" i="2"/>
  <c r="R3141" i="2"/>
  <c r="S3141" i="2"/>
  <c r="R3133" i="2"/>
  <c r="S3133" i="2"/>
  <c r="R3125" i="2"/>
  <c r="S3125" i="2"/>
  <c r="R3117" i="2"/>
  <c r="S3117" i="2"/>
  <c r="R3109" i="2"/>
  <c r="S3109" i="2"/>
  <c r="R3101" i="2"/>
  <c r="S3101" i="2"/>
  <c r="R3093" i="2"/>
  <c r="S3093" i="2"/>
  <c r="R3085" i="2"/>
  <c r="S3085" i="2"/>
  <c r="R3077" i="2"/>
  <c r="S3077" i="2"/>
  <c r="R3069" i="2"/>
  <c r="S3069" i="2"/>
  <c r="R3061" i="2"/>
  <c r="S3061" i="2"/>
  <c r="R3053" i="2"/>
  <c r="S3053" i="2"/>
  <c r="R3045" i="2"/>
  <c r="S3045" i="2"/>
  <c r="R3037" i="2"/>
  <c r="S3037" i="2"/>
  <c r="R3029" i="2"/>
  <c r="S3029" i="2"/>
  <c r="R3021" i="2"/>
  <c r="S3021" i="2"/>
  <c r="R3013" i="2"/>
  <c r="S3013" i="2"/>
  <c r="R3005" i="2"/>
  <c r="S3005" i="2"/>
  <c r="R2997" i="2"/>
  <c r="S2997" i="2"/>
  <c r="R2989" i="2"/>
  <c r="S2989" i="2"/>
  <c r="R2981" i="2"/>
  <c r="S2981" i="2"/>
  <c r="R2973" i="2"/>
  <c r="S2973" i="2"/>
  <c r="R2965" i="2"/>
  <c r="S2965" i="2"/>
  <c r="R2957" i="2"/>
  <c r="S2957" i="2"/>
  <c r="R2949" i="2"/>
  <c r="S2949" i="2"/>
  <c r="R2941" i="2"/>
  <c r="S2941" i="2"/>
  <c r="R2933" i="2"/>
  <c r="S2933" i="2"/>
  <c r="R2925" i="2"/>
  <c r="S2925" i="2"/>
  <c r="R2917" i="2"/>
  <c r="S2917" i="2"/>
  <c r="R2909" i="2"/>
  <c r="S2909" i="2"/>
  <c r="R2901" i="2"/>
  <c r="S2901" i="2"/>
  <c r="R2893" i="2"/>
  <c r="S2893" i="2"/>
  <c r="R2885" i="2"/>
  <c r="S2885" i="2"/>
  <c r="R2877" i="2"/>
  <c r="S2877" i="2"/>
  <c r="R2869" i="2"/>
  <c r="S2869" i="2"/>
  <c r="R2861" i="2"/>
  <c r="S2861" i="2"/>
  <c r="R2853" i="2"/>
  <c r="S2853" i="2"/>
  <c r="R2845" i="2"/>
  <c r="S2845" i="2"/>
  <c r="R2837" i="2"/>
  <c r="S2837" i="2"/>
  <c r="R2829" i="2"/>
  <c r="S2829" i="2"/>
  <c r="R2821" i="2"/>
  <c r="S2821" i="2"/>
  <c r="R2813" i="2"/>
  <c r="S2813" i="2"/>
  <c r="R2805" i="2"/>
  <c r="S2805" i="2"/>
  <c r="R2797" i="2"/>
  <c r="S2797" i="2"/>
  <c r="R2789" i="2"/>
  <c r="S2789" i="2"/>
  <c r="R2781" i="2"/>
  <c r="S2781" i="2"/>
  <c r="R2773" i="2"/>
  <c r="S2773" i="2"/>
  <c r="R2765" i="2"/>
  <c r="S2765" i="2"/>
  <c r="R2757" i="2"/>
  <c r="S2757" i="2"/>
  <c r="R2749" i="2"/>
  <c r="S2749" i="2"/>
  <c r="R2741" i="2"/>
  <c r="S2741" i="2"/>
  <c r="R2733" i="2"/>
  <c r="S2733" i="2"/>
  <c r="R2725" i="2"/>
  <c r="S2725" i="2"/>
  <c r="R2717" i="2"/>
  <c r="S2717" i="2"/>
  <c r="R2709" i="2"/>
  <c r="S2709" i="2"/>
  <c r="R2701" i="2"/>
  <c r="S2701" i="2"/>
  <c r="R2693" i="2"/>
  <c r="S2693" i="2"/>
  <c r="R2685" i="2"/>
  <c r="S2685" i="2"/>
  <c r="R2677" i="2"/>
  <c r="S2677" i="2"/>
  <c r="R2669" i="2"/>
  <c r="S2669" i="2"/>
  <c r="R2661" i="2"/>
  <c r="S2661" i="2"/>
  <c r="R2653" i="2"/>
  <c r="S2653" i="2"/>
  <c r="R2645" i="2"/>
  <c r="S2645" i="2"/>
  <c r="R2637" i="2"/>
  <c r="S2637" i="2"/>
  <c r="R2629" i="2"/>
  <c r="S2629" i="2"/>
  <c r="R2621" i="2"/>
  <c r="S2621" i="2"/>
  <c r="R2613" i="2"/>
  <c r="S2613" i="2"/>
  <c r="R2605" i="2"/>
  <c r="S2605" i="2"/>
  <c r="R2597" i="2"/>
  <c r="S2597" i="2"/>
  <c r="R2589" i="2"/>
  <c r="S2589" i="2"/>
  <c r="R2581" i="2"/>
  <c r="S2581" i="2"/>
  <c r="R2573" i="2"/>
  <c r="S2573" i="2"/>
  <c r="R2565" i="2"/>
  <c r="S2565" i="2"/>
  <c r="R2557" i="2"/>
  <c r="S2557" i="2"/>
  <c r="R2549" i="2"/>
  <c r="S2549" i="2"/>
  <c r="R2541" i="2"/>
  <c r="S2541" i="2"/>
  <c r="R2533" i="2"/>
  <c r="S2533" i="2"/>
  <c r="R2525" i="2"/>
  <c r="S2525" i="2"/>
  <c r="R2517" i="2"/>
  <c r="S2517" i="2"/>
  <c r="R2509" i="2"/>
  <c r="S2509" i="2"/>
  <c r="R2501" i="2"/>
  <c r="S2501" i="2"/>
  <c r="R2493" i="2"/>
  <c r="S2493" i="2"/>
  <c r="R2485" i="2"/>
  <c r="S2485" i="2"/>
  <c r="R2477" i="2"/>
  <c r="S2477" i="2"/>
  <c r="R2469" i="2"/>
  <c r="S2469" i="2"/>
  <c r="R2461" i="2"/>
  <c r="S2461" i="2"/>
  <c r="R2453" i="2"/>
  <c r="S2453" i="2"/>
  <c r="R2445" i="2"/>
  <c r="S2445" i="2"/>
  <c r="R2437" i="2"/>
  <c r="S2437" i="2"/>
  <c r="R2429" i="2"/>
  <c r="S2429" i="2"/>
  <c r="R2421" i="2"/>
  <c r="S2421" i="2"/>
  <c r="R2413" i="2"/>
  <c r="S2413" i="2"/>
  <c r="R2405" i="2"/>
  <c r="S2405" i="2"/>
  <c r="R2397" i="2"/>
  <c r="S2397" i="2"/>
  <c r="R2389" i="2"/>
  <c r="S2389" i="2"/>
  <c r="R2381" i="2"/>
  <c r="S2381" i="2"/>
  <c r="R2373" i="2"/>
  <c r="S2373" i="2"/>
  <c r="R2365" i="2"/>
  <c r="S2365" i="2"/>
  <c r="R2357" i="2"/>
  <c r="S2357" i="2"/>
  <c r="R2349" i="2"/>
  <c r="S2349" i="2"/>
  <c r="R2341" i="2"/>
  <c r="S2341" i="2"/>
  <c r="R2333" i="2"/>
  <c r="S2333" i="2"/>
  <c r="R2325" i="2"/>
  <c r="S2325" i="2"/>
  <c r="R2317" i="2"/>
  <c r="S2317" i="2"/>
  <c r="R2309" i="2"/>
  <c r="S2309" i="2"/>
  <c r="R2301" i="2"/>
  <c r="S2301" i="2"/>
  <c r="R2293" i="2"/>
  <c r="S2293" i="2"/>
  <c r="R2285" i="2"/>
  <c r="S2285" i="2"/>
  <c r="R2277" i="2"/>
  <c r="S2277" i="2"/>
  <c r="R2269" i="2"/>
  <c r="S2269" i="2"/>
  <c r="R2261" i="2"/>
  <c r="S2261" i="2"/>
  <c r="R2253" i="2"/>
  <c r="S2253" i="2"/>
  <c r="R2245" i="2"/>
  <c r="S2245" i="2"/>
  <c r="R2237" i="2"/>
  <c r="S2237" i="2"/>
  <c r="R2229" i="2"/>
  <c r="S2229" i="2"/>
  <c r="R2221" i="2"/>
  <c r="S2221" i="2"/>
  <c r="R2213" i="2"/>
  <c r="S2213" i="2"/>
  <c r="R2205" i="2"/>
  <c r="S2205" i="2"/>
  <c r="R2197" i="2"/>
  <c r="S2197" i="2"/>
  <c r="R2189" i="2"/>
  <c r="S2189" i="2"/>
  <c r="R2181" i="2"/>
  <c r="S2181" i="2"/>
  <c r="R2173" i="2"/>
  <c r="S2173" i="2"/>
  <c r="R2165" i="2"/>
  <c r="S2165" i="2"/>
  <c r="R2157" i="2"/>
  <c r="S2157" i="2"/>
  <c r="R2149" i="2"/>
  <c r="S2149" i="2"/>
  <c r="R2141" i="2"/>
  <c r="S2141" i="2"/>
  <c r="R2133" i="2"/>
  <c r="S2133" i="2"/>
  <c r="R2125" i="2"/>
  <c r="S2125" i="2"/>
  <c r="R2117" i="2"/>
  <c r="S2117" i="2"/>
  <c r="R2109" i="2"/>
  <c r="S2109" i="2"/>
  <c r="R2101" i="2"/>
  <c r="S2101" i="2"/>
  <c r="R2093" i="2"/>
  <c r="S2093" i="2"/>
  <c r="R2085" i="2"/>
  <c r="S2085" i="2"/>
  <c r="R2077" i="2"/>
  <c r="S2077" i="2"/>
  <c r="R2069" i="2"/>
  <c r="S2069" i="2"/>
  <c r="R2061" i="2"/>
  <c r="S2061" i="2"/>
  <c r="R2053" i="2"/>
  <c r="S2053" i="2"/>
  <c r="R2045" i="2"/>
  <c r="S2045" i="2"/>
  <c r="R2037" i="2"/>
  <c r="S2037" i="2"/>
  <c r="R2029" i="2"/>
  <c r="S2029" i="2"/>
  <c r="R2021" i="2"/>
  <c r="S2021" i="2"/>
  <c r="R2013" i="2"/>
  <c r="S2013" i="2"/>
  <c r="R2005" i="2"/>
  <c r="S2005" i="2"/>
  <c r="R1997" i="2"/>
  <c r="S1997" i="2"/>
  <c r="R1989" i="2"/>
  <c r="S1989" i="2"/>
  <c r="R1981" i="2"/>
  <c r="S1981" i="2"/>
  <c r="R1973" i="2"/>
  <c r="S1973" i="2"/>
  <c r="R1965" i="2"/>
  <c r="S1965" i="2"/>
  <c r="R1957" i="2"/>
  <c r="S1957" i="2"/>
  <c r="R1949" i="2"/>
  <c r="S1949" i="2"/>
  <c r="R1941" i="2"/>
  <c r="S1941" i="2"/>
  <c r="R1933" i="2"/>
  <c r="S1933" i="2"/>
  <c r="R1925" i="2"/>
  <c r="S1925" i="2"/>
  <c r="R1917" i="2"/>
  <c r="S1917" i="2"/>
  <c r="R1909" i="2"/>
  <c r="S1909" i="2"/>
  <c r="R1901" i="2"/>
  <c r="S1901" i="2"/>
  <c r="R1893" i="2"/>
  <c r="S1893" i="2"/>
  <c r="R1885" i="2"/>
  <c r="S1885" i="2"/>
  <c r="R1877" i="2"/>
  <c r="S1877" i="2"/>
  <c r="R1869" i="2"/>
  <c r="S1869" i="2"/>
  <c r="R1861" i="2"/>
  <c r="S1861" i="2"/>
  <c r="R1853" i="2"/>
  <c r="S1853" i="2"/>
  <c r="R1845" i="2"/>
  <c r="S1845" i="2"/>
  <c r="R1837" i="2"/>
  <c r="S1837" i="2"/>
  <c r="R1829" i="2"/>
  <c r="S1829" i="2"/>
  <c r="R1821" i="2"/>
  <c r="S1821" i="2"/>
  <c r="R1813" i="2"/>
  <c r="S1813" i="2"/>
  <c r="R1805" i="2"/>
  <c r="S1805" i="2"/>
  <c r="R1797" i="2"/>
  <c r="S1797" i="2"/>
  <c r="R1789" i="2"/>
  <c r="S1789" i="2"/>
  <c r="R1781" i="2"/>
  <c r="S1781" i="2"/>
  <c r="R1773" i="2"/>
  <c r="S1773" i="2"/>
  <c r="R1765" i="2"/>
  <c r="S1765" i="2"/>
  <c r="R1757" i="2"/>
  <c r="S1757" i="2"/>
  <c r="R1749" i="2"/>
  <c r="S1749" i="2"/>
  <c r="R1741" i="2"/>
  <c r="S1741" i="2"/>
  <c r="R1733" i="2"/>
  <c r="S1733" i="2"/>
  <c r="R1725" i="2"/>
  <c r="S1725" i="2"/>
  <c r="R1717" i="2"/>
  <c r="S1717" i="2"/>
  <c r="R1709" i="2"/>
  <c r="S1709" i="2"/>
  <c r="R1701" i="2"/>
  <c r="S1701" i="2"/>
  <c r="R1693" i="2"/>
  <c r="S1693" i="2"/>
  <c r="R1685" i="2"/>
  <c r="S1685" i="2"/>
  <c r="R1677" i="2"/>
  <c r="S1677" i="2"/>
  <c r="R1669" i="2"/>
  <c r="S1669" i="2"/>
  <c r="R1661" i="2"/>
  <c r="S1661" i="2"/>
  <c r="R1653" i="2"/>
  <c r="S1653" i="2"/>
  <c r="R1645" i="2"/>
  <c r="S1645" i="2"/>
  <c r="R1637" i="2"/>
  <c r="S1637" i="2"/>
  <c r="R1629" i="2"/>
  <c r="S1629" i="2"/>
  <c r="R1621" i="2"/>
  <c r="S1621" i="2"/>
  <c r="R1613" i="2"/>
  <c r="S1613" i="2"/>
  <c r="R1605" i="2"/>
  <c r="S1605" i="2"/>
  <c r="R1597" i="2"/>
  <c r="S1597" i="2"/>
  <c r="R1589" i="2"/>
  <c r="S1589" i="2"/>
  <c r="R1581" i="2"/>
  <c r="S1581" i="2"/>
  <c r="R1573" i="2"/>
  <c r="S1573" i="2"/>
  <c r="R1565" i="2"/>
  <c r="S1565" i="2"/>
  <c r="R1557" i="2"/>
  <c r="S1557" i="2"/>
  <c r="R1549" i="2"/>
  <c r="S1549" i="2"/>
  <c r="R1541" i="2"/>
  <c r="S1541" i="2"/>
  <c r="R1533" i="2"/>
  <c r="S1533" i="2"/>
  <c r="R1525" i="2"/>
  <c r="S1525" i="2"/>
  <c r="R1517" i="2"/>
  <c r="S1517" i="2"/>
  <c r="R1509" i="2"/>
  <c r="S1509" i="2"/>
  <c r="R1501" i="2"/>
  <c r="S1501" i="2"/>
  <c r="R1493" i="2"/>
  <c r="S1493" i="2"/>
  <c r="R1485" i="2"/>
  <c r="S1485" i="2"/>
  <c r="R1477" i="2"/>
  <c r="S1477" i="2"/>
  <c r="R1469" i="2"/>
  <c r="S1469" i="2"/>
  <c r="R1461" i="2"/>
  <c r="S1461" i="2"/>
  <c r="R1453" i="2"/>
  <c r="S1453" i="2"/>
  <c r="R1445" i="2"/>
  <c r="S1445" i="2"/>
  <c r="R1437" i="2"/>
  <c r="S1437" i="2"/>
  <c r="R1429" i="2"/>
  <c r="S1429" i="2"/>
  <c r="R1421" i="2"/>
  <c r="S1421" i="2"/>
  <c r="R1413" i="2"/>
  <c r="S1413" i="2"/>
  <c r="R1405" i="2"/>
  <c r="S1405" i="2"/>
  <c r="R1397" i="2"/>
  <c r="S1397" i="2"/>
  <c r="R1389" i="2"/>
  <c r="S1389" i="2"/>
  <c r="R1381" i="2"/>
  <c r="S1381" i="2"/>
  <c r="R1373" i="2"/>
  <c r="S1373" i="2"/>
  <c r="R1365" i="2"/>
  <c r="S1365" i="2"/>
  <c r="R1357" i="2"/>
  <c r="S1357" i="2"/>
  <c r="R1349" i="2"/>
  <c r="S1349" i="2"/>
  <c r="R1341" i="2"/>
  <c r="S1341" i="2"/>
  <c r="R1333" i="2"/>
  <c r="S1333" i="2"/>
  <c r="R1325" i="2"/>
  <c r="S1325" i="2"/>
  <c r="R1317" i="2"/>
  <c r="S1317" i="2"/>
  <c r="R1309" i="2"/>
  <c r="S1309" i="2"/>
  <c r="R1301" i="2"/>
  <c r="S1301" i="2"/>
  <c r="R1293" i="2"/>
  <c r="S1293" i="2"/>
  <c r="R1285" i="2"/>
  <c r="S1285" i="2"/>
  <c r="R1277" i="2"/>
  <c r="S1277" i="2"/>
  <c r="R3643" i="2"/>
  <c r="S3643" i="2"/>
  <c r="R3603" i="2"/>
  <c r="S3603" i="2"/>
  <c r="R3547" i="2"/>
  <c r="S3547" i="2"/>
  <c r="R3491" i="2"/>
  <c r="S3491" i="2"/>
  <c r="R3443" i="2"/>
  <c r="S3443" i="2"/>
  <c r="R3395" i="2"/>
  <c r="S3395" i="2"/>
  <c r="R3347" i="2"/>
  <c r="S3347" i="2"/>
  <c r="R3307" i="2"/>
  <c r="S3307" i="2"/>
  <c r="R3251" i="2"/>
  <c r="S3251" i="2"/>
  <c r="R3203" i="2"/>
  <c r="S3203" i="2"/>
  <c r="R3155" i="2"/>
  <c r="S3155" i="2"/>
  <c r="R3107" i="2"/>
  <c r="S3107" i="2"/>
  <c r="R3059" i="2"/>
  <c r="S3059" i="2"/>
  <c r="R3011" i="2"/>
  <c r="S3011" i="2"/>
  <c r="R2963" i="2"/>
  <c r="S2963" i="2"/>
  <c r="R2907" i="2"/>
  <c r="S2907" i="2"/>
  <c r="R2867" i="2"/>
  <c r="S2867" i="2"/>
  <c r="R2827" i="2"/>
  <c r="S2827" i="2"/>
  <c r="R2779" i="2"/>
  <c r="S2779" i="2"/>
  <c r="R2731" i="2"/>
  <c r="S2731" i="2"/>
  <c r="R2675" i="2"/>
  <c r="S2675" i="2"/>
  <c r="R2619" i="2"/>
  <c r="S2619" i="2"/>
  <c r="R2563" i="2"/>
  <c r="S2563" i="2"/>
  <c r="R2507" i="2"/>
  <c r="S2507" i="2"/>
  <c r="R2467" i="2"/>
  <c r="S2467" i="2"/>
  <c r="R2419" i="2"/>
  <c r="S2419" i="2"/>
  <c r="R2363" i="2"/>
  <c r="S2363" i="2"/>
  <c r="R2315" i="2"/>
  <c r="S2315" i="2"/>
  <c r="R2267" i="2"/>
  <c r="S2267" i="2"/>
  <c r="R2219" i="2"/>
  <c r="S2219" i="2"/>
  <c r="R2171" i="2"/>
  <c r="S2171" i="2"/>
  <c r="R2131" i="2"/>
  <c r="S2131" i="2"/>
  <c r="R2083" i="2"/>
  <c r="S2083" i="2"/>
  <c r="R2043" i="2"/>
  <c r="S2043" i="2"/>
  <c r="R1995" i="2"/>
  <c r="S1995" i="2"/>
  <c r="R1955" i="2"/>
  <c r="S1955" i="2"/>
  <c r="R1907" i="2"/>
  <c r="S1907" i="2"/>
  <c r="R1843" i="2"/>
  <c r="S1843" i="2"/>
  <c r="R3658" i="2"/>
  <c r="S3658" i="2"/>
  <c r="R3618" i="2"/>
  <c r="S3618" i="2"/>
  <c r="R3578" i="2"/>
  <c r="S3578" i="2"/>
  <c r="R3538" i="2"/>
  <c r="S3538" i="2"/>
  <c r="R3498" i="2"/>
  <c r="S3498" i="2"/>
  <c r="R3450" i="2"/>
  <c r="S3450" i="2"/>
  <c r="R3410" i="2"/>
  <c r="S3410" i="2"/>
  <c r="R3370" i="2"/>
  <c r="S3370" i="2"/>
  <c r="R3330" i="2"/>
  <c r="S3330" i="2"/>
  <c r="R3290" i="2"/>
  <c r="S3290" i="2"/>
  <c r="R3250" i="2"/>
  <c r="S3250" i="2"/>
  <c r="R3202" i="2"/>
  <c r="S3202" i="2"/>
  <c r="R3162" i="2"/>
  <c r="S3162" i="2"/>
  <c r="R3122" i="2"/>
  <c r="S3122" i="2"/>
  <c r="R3082" i="2"/>
  <c r="S3082" i="2"/>
  <c r="R3042" i="2"/>
  <c r="S3042" i="2"/>
  <c r="R3002" i="2"/>
  <c r="S3002" i="2"/>
  <c r="R2962" i="2"/>
  <c r="S2962" i="2"/>
  <c r="R2930" i="2"/>
  <c r="S2930" i="2"/>
  <c r="R2890" i="2"/>
  <c r="S2890" i="2"/>
  <c r="R2850" i="2"/>
  <c r="S2850" i="2"/>
  <c r="R2818" i="2"/>
  <c r="S2818" i="2"/>
  <c r="R2778" i="2"/>
  <c r="S2778" i="2"/>
  <c r="R2738" i="2"/>
  <c r="S2738" i="2"/>
  <c r="R2698" i="2"/>
  <c r="S2698" i="2"/>
  <c r="R2658" i="2"/>
  <c r="S2658" i="2"/>
  <c r="R2618" i="2"/>
  <c r="S2618" i="2"/>
  <c r="R2578" i="2"/>
  <c r="S2578" i="2"/>
  <c r="R2538" i="2"/>
  <c r="S2538" i="2"/>
  <c r="R2498" i="2"/>
  <c r="S2498" i="2"/>
  <c r="R2450" i="2"/>
  <c r="S2450" i="2"/>
  <c r="R2410" i="2"/>
  <c r="S2410" i="2"/>
  <c r="R2362" i="2"/>
  <c r="S2362" i="2"/>
  <c r="R2322" i="2"/>
  <c r="S2322" i="2"/>
  <c r="R2282" i="2"/>
  <c r="S2282" i="2"/>
  <c r="R2242" i="2"/>
  <c r="S2242" i="2"/>
  <c r="R2202" i="2"/>
  <c r="S2202" i="2"/>
  <c r="R2178" i="2"/>
  <c r="S2178" i="2"/>
  <c r="R2138" i="2"/>
  <c r="S2138" i="2"/>
  <c r="R2098" i="2"/>
  <c r="S2098" i="2"/>
  <c r="R2058" i="2"/>
  <c r="S2058" i="2"/>
  <c r="R2010" i="2"/>
  <c r="S2010" i="2"/>
  <c r="R1970" i="2"/>
  <c r="S1970" i="2"/>
  <c r="R1930" i="2"/>
  <c r="S1930" i="2"/>
  <c r="R1898" i="2"/>
  <c r="S1898" i="2"/>
  <c r="R1858" i="2"/>
  <c r="S1858" i="2"/>
  <c r="R1818" i="2"/>
  <c r="S1818" i="2"/>
  <c r="R1778" i="2"/>
  <c r="S1778" i="2"/>
  <c r="R1738" i="2"/>
  <c r="S1738" i="2"/>
  <c r="R1698" i="2"/>
  <c r="S1698" i="2"/>
  <c r="R1658" i="2"/>
  <c r="S1658" i="2"/>
  <c r="R1618" i="2"/>
  <c r="S1618" i="2"/>
  <c r="R1578" i="2"/>
  <c r="S1578" i="2"/>
  <c r="R1538" i="2"/>
  <c r="S1538" i="2"/>
  <c r="R1498" i="2"/>
  <c r="S1498" i="2"/>
  <c r="R1466" i="2"/>
  <c r="S1466" i="2"/>
  <c r="R1418" i="2"/>
  <c r="S1418" i="2"/>
  <c r="R1370" i="2"/>
  <c r="S1370" i="2"/>
  <c r="R1306" i="2"/>
  <c r="S1306" i="2"/>
  <c r="I3544" i="2"/>
  <c r="I3408" i="2"/>
  <c r="I2736" i="2"/>
  <c r="I2616" i="2"/>
  <c r="I2496" i="2"/>
  <c r="I2416" i="2"/>
  <c r="I2368" i="2"/>
  <c r="I2112" i="2"/>
  <c r="I1704" i="2"/>
  <c r="I1624" i="2"/>
  <c r="I1472" i="2"/>
  <c r="I1320" i="2"/>
  <c r="I1200" i="2"/>
  <c r="I1192" i="2"/>
  <c r="I1072" i="2"/>
  <c r="I1024" i="2"/>
  <c r="I960" i="2"/>
  <c r="I880" i="2"/>
  <c r="I808" i="2"/>
  <c r="I752" i="2"/>
  <c r="R3659" i="2"/>
  <c r="S3659" i="2"/>
  <c r="R3611" i="2"/>
  <c r="S3611" i="2"/>
  <c r="R3571" i="2"/>
  <c r="S3571" i="2"/>
  <c r="R3539" i="2"/>
  <c r="S3539" i="2"/>
  <c r="R3499" i="2"/>
  <c r="S3499" i="2"/>
  <c r="R3459" i="2"/>
  <c r="S3459" i="2"/>
  <c r="R3411" i="2"/>
  <c r="S3411" i="2"/>
  <c r="R3355" i="2"/>
  <c r="S3355" i="2"/>
  <c r="R3299" i="2"/>
  <c r="S3299" i="2"/>
  <c r="R3259" i="2"/>
  <c r="S3259" i="2"/>
  <c r="R3211" i="2"/>
  <c r="S3211" i="2"/>
  <c r="R3171" i="2"/>
  <c r="S3171" i="2"/>
  <c r="R3123" i="2"/>
  <c r="S3123" i="2"/>
  <c r="R3083" i="2"/>
  <c r="S3083" i="2"/>
  <c r="R3035" i="2"/>
  <c r="S3035" i="2"/>
  <c r="R2987" i="2"/>
  <c r="S2987" i="2"/>
  <c r="R2939" i="2"/>
  <c r="S2939" i="2"/>
  <c r="R2891" i="2"/>
  <c r="S2891" i="2"/>
  <c r="R2843" i="2"/>
  <c r="S2843" i="2"/>
  <c r="R2803" i="2"/>
  <c r="S2803" i="2"/>
  <c r="R2771" i="2"/>
  <c r="S2771" i="2"/>
  <c r="R2715" i="2"/>
  <c r="S2715" i="2"/>
  <c r="R2667" i="2"/>
  <c r="S2667" i="2"/>
  <c r="R2627" i="2"/>
  <c r="S2627" i="2"/>
  <c r="R2587" i="2"/>
  <c r="S2587" i="2"/>
  <c r="R2539" i="2"/>
  <c r="S2539" i="2"/>
  <c r="R2483" i="2"/>
  <c r="S2483" i="2"/>
  <c r="R2435" i="2"/>
  <c r="S2435" i="2"/>
  <c r="R2387" i="2"/>
  <c r="S2387" i="2"/>
  <c r="R2339" i="2"/>
  <c r="S2339" i="2"/>
  <c r="R2291" i="2"/>
  <c r="S2291" i="2"/>
  <c r="R2251" i="2"/>
  <c r="S2251" i="2"/>
  <c r="R2211" i="2"/>
  <c r="S2211" i="2"/>
  <c r="R2163" i="2"/>
  <c r="S2163" i="2"/>
  <c r="R2123" i="2"/>
  <c r="S2123" i="2"/>
  <c r="R2091" i="2"/>
  <c r="S2091" i="2"/>
  <c r="R2067" i="2"/>
  <c r="S2067" i="2"/>
  <c r="R2035" i="2"/>
  <c r="S2035" i="2"/>
  <c r="R2003" i="2"/>
  <c r="S2003" i="2"/>
  <c r="R1963" i="2"/>
  <c r="S1963" i="2"/>
  <c r="R1923" i="2"/>
  <c r="S1923" i="2"/>
  <c r="R1899" i="2"/>
  <c r="S1899" i="2"/>
  <c r="R1875" i="2"/>
  <c r="S1875" i="2"/>
  <c r="R1835" i="2"/>
  <c r="S1835" i="2"/>
  <c r="R3642" i="2"/>
  <c r="S3642" i="2"/>
  <c r="R3602" i="2"/>
  <c r="S3602" i="2"/>
  <c r="R3562" i="2"/>
  <c r="S3562" i="2"/>
  <c r="R3522" i="2"/>
  <c r="S3522" i="2"/>
  <c r="R3474" i="2"/>
  <c r="S3474" i="2"/>
  <c r="R3434" i="2"/>
  <c r="S3434" i="2"/>
  <c r="R3394" i="2"/>
  <c r="S3394" i="2"/>
  <c r="R3354" i="2"/>
  <c r="S3354" i="2"/>
  <c r="R3314" i="2"/>
  <c r="S3314" i="2"/>
  <c r="R3266" i="2"/>
  <c r="S3266" i="2"/>
  <c r="R3234" i="2"/>
  <c r="S3234" i="2"/>
  <c r="R3194" i="2"/>
  <c r="S3194" i="2"/>
  <c r="R3138" i="2"/>
  <c r="S3138" i="2"/>
  <c r="R3090" i="2"/>
  <c r="S3090" i="2"/>
  <c r="R3050" i="2"/>
  <c r="S3050" i="2"/>
  <c r="R3018" i="2"/>
  <c r="S3018" i="2"/>
  <c r="R2978" i="2"/>
  <c r="S2978" i="2"/>
  <c r="R2938" i="2"/>
  <c r="S2938" i="2"/>
  <c r="R2898" i="2"/>
  <c r="S2898" i="2"/>
  <c r="R2866" i="2"/>
  <c r="S2866" i="2"/>
  <c r="R2826" i="2"/>
  <c r="S2826" i="2"/>
  <c r="R2786" i="2"/>
  <c r="S2786" i="2"/>
  <c r="R2746" i="2"/>
  <c r="S2746" i="2"/>
  <c r="R2706" i="2"/>
  <c r="S2706" i="2"/>
  <c r="R2666" i="2"/>
  <c r="S2666" i="2"/>
  <c r="R2626" i="2"/>
  <c r="S2626" i="2"/>
  <c r="R2586" i="2"/>
  <c r="S2586" i="2"/>
  <c r="R2546" i="2"/>
  <c r="S2546" i="2"/>
  <c r="R2506" i="2"/>
  <c r="S2506" i="2"/>
  <c r="R2458" i="2"/>
  <c r="S2458" i="2"/>
  <c r="R2418" i="2"/>
  <c r="S2418" i="2"/>
  <c r="R2378" i="2"/>
  <c r="S2378" i="2"/>
  <c r="R2330" i="2"/>
  <c r="S2330" i="2"/>
  <c r="R2290" i="2"/>
  <c r="S2290" i="2"/>
  <c r="R2250" i="2"/>
  <c r="S2250" i="2"/>
  <c r="R2210" i="2"/>
  <c r="S2210" i="2"/>
  <c r="R2162" i="2"/>
  <c r="S2162" i="2"/>
  <c r="R2122" i="2"/>
  <c r="S2122" i="2"/>
  <c r="R2082" i="2"/>
  <c r="S2082" i="2"/>
  <c r="R2050" i="2"/>
  <c r="S2050" i="2"/>
  <c r="R2018" i="2"/>
  <c r="S2018" i="2"/>
  <c r="R1978" i="2"/>
  <c r="S1978" i="2"/>
  <c r="R1938" i="2"/>
  <c r="S1938" i="2"/>
  <c r="R1890" i="2"/>
  <c r="S1890" i="2"/>
  <c r="R1850" i="2"/>
  <c r="S1850" i="2"/>
  <c r="R1810" i="2"/>
  <c r="S1810" i="2"/>
  <c r="R1770" i="2"/>
  <c r="S1770" i="2"/>
  <c r="R1730" i="2"/>
  <c r="S1730" i="2"/>
  <c r="R1690" i="2"/>
  <c r="S1690" i="2"/>
  <c r="R1650" i="2"/>
  <c r="S1650" i="2"/>
  <c r="R1610" i="2"/>
  <c r="S1610" i="2"/>
  <c r="R1570" i="2"/>
  <c r="S1570" i="2"/>
  <c r="R1530" i="2"/>
  <c r="S1530" i="2"/>
  <c r="R1490" i="2"/>
  <c r="S1490" i="2"/>
  <c r="R1450" i="2"/>
  <c r="S1450" i="2"/>
  <c r="R1410" i="2"/>
  <c r="S1410" i="2"/>
  <c r="R1378" i="2"/>
  <c r="S1378" i="2"/>
  <c r="R1338" i="2"/>
  <c r="S1338" i="2"/>
  <c r="R1330" i="2"/>
  <c r="S1330" i="2"/>
  <c r="R1290" i="2"/>
  <c r="S1290" i="2"/>
  <c r="R3633" i="2"/>
  <c r="S3633" i="2"/>
  <c r="R3601" i="2"/>
  <c r="S3601" i="2"/>
  <c r="R3569" i="2"/>
  <c r="S3569" i="2"/>
  <c r="R3537" i="2"/>
  <c r="S3537" i="2"/>
  <c r="R3505" i="2"/>
  <c r="S3505" i="2"/>
  <c r="R3473" i="2"/>
  <c r="S3473" i="2"/>
  <c r="R3441" i="2"/>
  <c r="S3441" i="2"/>
  <c r="R3409" i="2"/>
  <c r="S3409" i="2"/>
  <c r="R3377" i="2"/>
  <c r="S3377" i="2"/>
  <c r="R3337" i="2"/>
  <c r="S3337" i="2"/>
  <c r="R3313" i="2"/>
  <c r="S3313" i="2"/>
  <c r="R3281" i="2"/>
  <c r="S3281" i="2"/>
  <c r="R3249" i="2"/>
  <c r="S3249" i="2"/>
  <c r="R3209" i="2"/>
  <c r="S3209" i="2"/>
  <c r="R3177" i="2"/>
  <c r="S3177" i="2"/>
  <c r="R3145" i="2"/>
  <c r="S3145" i="2"/>
  <c r="R3113" i="2"/>
  <c r="S3113" i="2"/>
  <c r="R3065" i="2"/>
  <c r="S3065" i="2"/>
  <c r="R3033" i="2"/>
  <c r="S3033" i="2"/>
  <c r="R3001" i="2"/>
  <c r="S3001" i="2"/>
  <c r="R2969" i="2"/>
  <c r="S2969" i="2"/>
  <c r="R2937" i="2"/>
  <c r="S2937" i="2"/>
  <c r="R2905" i="2"/>
  <c r="S2905" i="2"/>
  <c r="R2873" i="2"/>
  <c r="S2873" i="2"/>
  <c r="R2857" i="2"/>
  <c r="S2857" i="2"/>
  <c r="R2841" i="2"/>
  <c r="S2841" i="2"/>
  <c r="R2833" i="2"/>
  <c r="S2833" i="2"/>
  <c r="R2825" i="2"/>
  <c r="S2825" i="2"/>
  <c r="R2817" i="2"/>
  <c r="S2817" i="2"/>
  <c r="R2785" i="2"/>
  <c r="S2785" i="2"/>
  <c r="R2777" i="2"/>
  <c r="S2777" i="2"/>
  <c r="R2769" i="2"/>
  <c r="S2769" i="2"/>
  <c r="R2761" i="2"/>
  <c r="S2761" i="2"/>
  <c r="R2753" i="2"/>
  <c r="S2753" i="2"/>
  <c r="R2745" i="2"/>
  <c r="S2745" i="2"/>
  <c r="R2737" i="2"/>
  <c r="S2737" i="2"/>
  <c r="R2729" i="2"/>
  <c r="S2729" i="2"/>
  <c r="R2721" i="2"/>
  <c r="S2721" i="2"/>
  <c r="R2713" i="2"/>
  <c r="S2713" i="2"/>
  <c r="R2705" i="2"/>
  <c r="S2705" i="2"/>
  <c r="R2697" i="2"/>
  <c r="S2697" i="2"/>
  <c r="R2689" i="2"/>
  <c r="S2689" i="2"/>
  <c r="R2681" i="2"/>
  <c r="S2681" i="2"/>
  <c r="R2673" i="2"/>
  <c r="S2673" i="2"/>
  <c r="R2665" i="2"/>
  <c r="S2665" i="2"/>
  <c r="R2657" i="2"/>
  <c r="S2657" i="2"/>
  <c r="R2649" i="2"/>
  <c r="S2649" i="2"/>
  <c r="R2641" i="2"/>
  <c r="S2641" i="2"/>
  <c r="R2633" i="2"/>
  <c r="S2633" i="2"/>
  <c r="R2625" i="2"/>
  <c r="S2625" i="2"/>
  <c r="R2617" i="2"/>
  <c r="S2617" i="2"/>
  <c r="R2609" i="2"/>
  <c r="S2609" i="2"/>
  <c r="R2601" i="2"/>
  <c r="S2601" i="2"/>
  <c r="R2593" i="2"/>
  <c r="S2593" i="2"/>
  <c r="R2585" i="2"/>
  <c r="S2585" i="2"/>
  <c r="R2577" i="2"/>
  <c r="S2577" i="2"/>
  <c r="R2569" i="2"/>
  <c r="S2569" i="2"/>
  <c r="R2561" i="2"/>
  <c r="S2561" i="2"/>
  <c r="R2553" i="2"/>
  <c r="S2553" i="2"/>
  <c r="R2545" i="2"/>
  <c r="S2545" i="2"/>
  <c r="R2537" i="2"/>
  <c r="S2537" i="2"/>
  <c r="R2529" i="2"/>
  <c r="S2529" i="2"/>
  <c r="R2521" i="2"/>
  <c r="S2521" i="2"/>
  <c r="R2513" i="2"/>
  <c r="S2513" i="2"/>
  <c r="R2505" i="2"/>
  <c r="S2505" i="2"/>
  <c r="R2497" i="2"/>
  <c r="S2497" i="2"/>
  <c r="R2489" i="2"/>
  <c r="S2489" i="2"/>
  <c r="R2481" i="2"/>
  <c r="S2481" i="2"/>
  <c r="R2473" i="2"/>
  <c r="S2473" i="2"/>
  <c r="R2465" i="2"/>
  <c r="S2465" i="2"/>
  <c r="R2457" i="2"/>
  <c r="S2457" i="2"/>
  <c r="R2449" i="2"/>
  <c r="S2449" i="2"/>
  <c r="R2441" i="2"/>
  <c r="S2441" i="2"/>
  <c r="R2433" i="2"/>
  <c r="S2433" i="2"/>
  <c r="R2425" i="2"/>
  <c r="S2425" i="2"/>
  <c r="R2417" i="2"/>
  <c r="S2417" i="2"/>
  <c r="R2409" i="2"/>
  <c r="S2409" i="2"/>
  <c r="R2401" i="2"/>
  <c r="S2401" i="2"/>
  <c r="R2393" i="2"/>
  <c r="S2393" i="2"/>
  <c r="R2385" i="2"/>
  <c r="S2385" i="2"/>
  <c r="R2377" i="2"/>
  <c r="S2377" i="2"/>
  <c r="R2369" i="2"/>
  <c r="S2369" i="2"/>
  <c r="R2361" i="2"/>
  <c r="S2361" i="2"/>
  <c r="R2353" i="2"/>
  <c r="S2353" i="2"/>
  <c r="R2345" i="2"/>
  <c r="S2345" i="2"/>
  <c r="R2337" i="2"/>
  <c r="S2337" i="2"/>
  <c r="R2329" i="2"/>
  <c r="S2329" i="2"/>
  <c r="R2321" i="2"/>
  <c r="S2321" i="2"/>
  <c r="R2313" i="2"/>
  <c r="S2313" i="2"/>
  <c r="R2305" i="2"/>
  <c r="S2305" i="2"/>
  <c r="R2297" i="2"/>
  <c r="S2297" i="2"/>
  <c r="R2289" i="2"/>
  <c r="S2289" i="2"/>
  <c r="R2281" i="2"/>
  <c r="S2281" i="2"/>
  <c r="R2273" i="2"/>
  <c r="S2273" i="2"/>
  <c r="R2265" i="2"/>
  <c r="S2265" i="2"/>
  <c r="R2257" i="2"/>
  <c r="S2257" i="2"/>
  <c r="R2249" i="2"/>
  <c r="S2249" i="2"/>
  <c r="R2241" i="2"/>
  <c r="S2241" i="2"/>
  <c r="R2233" i="2"/>
  <c r="S2233" i="2"/>
  <c r="R2225" i="2"/>
  <c r="S2225" i="2"/>
  <c r="R2217" i="2"/>
  <c r="S2217" i="2"/>
  <c r="R2209" i="2"/>
  <c r="S2209" i="2"/>
  <c r="R2201" i="2"/>
  <c r="S2201" i="2"/>
  <c r="R2193" i="2"/>
  <c r="S2193" i="2"/>
  <c r="R2185" i="2"/>
  <c r="S2185" i="2"/>
  <c r="R2177" i="2"/>
  <c r="S2177" i="2"/>
  <c r="R2169" i="2"/>
  <c r="S2169" i="2"/>
  <c r="R2161" i="2"/>
  <c r="S2161" i="2"/>
  <c r="R2153" i="2"/>
  <c r="S2153" i="2"/>
  <c r="R2145" i="2"/>
  <c r="S2145" i="2"/>
  <c r="R2137" i="2"/>
  <c r="S2137" i="2"/>
  <c r="R2129" i="2"/>
  <c r="S2129" i="2"/>
  <c r="R2121" i="2"/>
  <c r="S2121" i="2"/>
  <c r="R2113" i="2"/>
  <c r="S2113" i="2"/>
  <c r="R2105" i="2"/>
  <c r="S2105" i="2"/>
  <c r="R2097" i="2"/>
  <c r="S2097" i="2"/>
  <c r="R2089" i="2"/>
  <c r="S2089" i="2"/>
  <c r="R2081" i="2"/>
  <c r="S2081" i="2"/>
  <c r="R2073" i="2"/>
  <c r="S2073" i="2"/>
  <c r="R2065" i="2"/>
  <c r="S2065" i="2"/>
  <c r="R2057" i="2"/>
  <c r="S2057" i="2"/>
  <c r="R2049" i="2"/>
  <c r="S2049" i="2"/>
  <c r="R2041" i="2"/>
  <c r="S2041" i="2"/>
  <c r="R2033" i="2"/>
  <c r="S2033" i="2"/>
  <c r="R2025" i="2"/>
  <c r="S2025" i="2"/>
  <c r="R2017" i="2"/>
  <c r="S2017" i="2"/>
  <c r="R2009" i="2"/>
  <c r="S2009" i="2"/>
  <c r="R2001" i="2"/>
  <c r="S2001" i="2"/>
  <c r="R1993" i="2"/>
  <c r="S1993" i="2"/>
  <c r="R1985" i="2"/>
  <c r="S1985" i="2"/>
  <c r="R1977" i="2"/>
  <c r="S1977" i="2"/>
  <c r="R1969" i="2"/>
  <c r="S1969" i="2"/>
  <c r="R1961" i="2"/>
  <c r="S1961" i="2"/>
  <c r="R1953" i="2"/>
  <c r="S1953" i="2"/>
  <c r="R1945" i="2"/>
  <c r="S1945" i="2"/>
  <c r="R1937" i="2"/>
  <c r="S1937" i="2"/>
  <c r="R1929" i="2"/>
  <c r="S1929" i="2"/>
  <c r="R1921" i="2"/>
  <c r="S1921" i="2"/>
  <c r="R1913" i="2"/>
  <c r="S1913" i="2"/>
  <c r="R1905" i="2"/>
  <c r="S1905" i="2"/>
  <c r="R1897" i="2"/>
  <c r="S1897" i="2"/>
  <c r="R1889" i="2"/>
  <c r="S1889" i="2"/>
  <c r="R1881" i="2"/>
  <c r="S1881" i="2"/>
  <c r="R1873" i="2"/>
  <c r="S1873" i="2"/>
  <c r="R1865" i="2"/>
  <c r="S1865" i="2"/>
  <c r="R1857" i="2"/>
  <c r="S1857" i="2"/>
  <c r="R3627" i="2"/>
  <c r="S3627" i="2"/>
  <c r="R3563" i="2"/>
  <c r="S3563" i="2"/>
  <c r="R3523" i="2"/>
  <c r="S3523" i="2"/>
  <c r="R3475" i="2"/>
  <c r="S3475" i="2"/>
  <c r="R3427" i="2"/>
  <c r="S3427" i="2"/>
  <c r="R3379" i="2"/>
  <c r="S3379" i="2"/>
  <c r="R3331" i="2"/>
  <c r="S3331" i="2"/>
  <c r="R3291" i="2"/>
  <c r="S3291" i="2"/>
  <c r="R3235" i="2"/>
  <c r="S3235" i="2"/>
  <c r="R3187" i="2"/>
  <c r="S3187" i="2"/>
  <c r="R3147" i="2"/>
  <c r="S3147" i="2"/>
  <c r="R3099" i="2"/>
  <c r="S3099" i="2"/>
  <c r="R3051" i="2"/>
  <c r="S3051" i="2"/>
  <c r="R3003" i="2"/>
  <c r="S3003" i="2"/>
  <c r="R2955" i="2"/>
  <c r="S2955" i="2"/>
  <c r="R2915" i="2"/>
  <c r="S2915" i="2"/>
  <c r="R2875" i="2"/>
  <c r="S2875" i="2"/>
  <c r="R2819" i="2"/>
  <c r="S2819" i="2"/>
  <c r="R2763" i="2"/>
  <c r="S2763" i="2"/>
  <c r="R2707" i="2"/>
  <c r="S2707" i="2"/>
  <c r="R2659" i="2"/>
  <c r="S2659" i="2"/>
  <c r="R2611" i="2"/>
  <c r="S2611" i="2"/>
  <c r="R2571" i="2"/>
  <c r="S2571" i="2"/>
  <c r="R2523" i="2"/>
  <c r="S2523" i="2"/>
  <c r="R2459" i="2"/>
  <c r="S2459" i="2"/>
  <c r="R2411" i="2"/>
  <c r="S2411" i="2"/>
  <c r="R2371" i="2"/>
  <c r="S2371" i="2"/>
  <c r="R2323" i="2"/>
  <c r="S2323" i="2"/>
  <c r="R2275" i="2"/>
  <c r="S2275" i="2"/>
  <c r="R2227" i="2"/>
  <c r="S2227" i="2"/>
  <c r="R2179" i="2"/>
  <c r="S2179" i="2"/>
  <c r="R2139" i="2"/>
  <c r="S2139" i="2"/>
  <c r="R2107" i="2"/>
  <c r="S2107" i="2"/>
  <c r="R2059" i="2"/>
  <c r="S2059" i="2"/>
  <c r="R2019" i="2"/>
  <c r="S2019" i="2"/>
  <c r="R1987" i="2"/>
  <c r="S1987" i="2"/>
  <c r="R1939" i="2"/>
  <c r="S1939" i="2"/>
  <c r="R1883" i="2"/>
  <c r="S1883" i="2"/>
  <c r="R1867" i="2"/>
  <c r="S1867" i="2"/>
  <c r="R1827" i="2"/>
  <c r="S1827" i="2"/>
  <c r="R3650" i="2"/>
  <c r="S3650" i="2"/>
  <c r="R3610" i="2"/>
  <c r="S3610" i="2"/>
  <c r="R3570" i="2"/>
  <c r="S3570" i="2"/>
  <c r="R3530" i="2"/>
  <c r="S3530" i="2"/>
  <c r="R3490" i="2"/>
  <c r="S3490" i="2"/>
  <c r="R3458" i="2"/>
  <c r="S3458" i="2"/>
  <c r="R3426" i="2"/>
  <c r="S3426" i="2"/>
  <c r="R3386" i="2"/>
  <c r="S3386" i="2"/>
  <c r="R3338" i="2"/>
  <c r="S3338" i="2"/>
  <c r="R3298" i="2"/>
  <c r="S3298" i="2"/>
  <c r="R3258" i="2"/>
  <c r="S3258" i="2"/>
  <c r="R3218" i="2"/>
  <c r="S3218" i="2"/>
  <c r="R3170" i="2"/>
  <c r="S3170" i="2"/>
  <c r="R3130" i="2"/>
  <c r="S3130" i="2"/>
  <c r="R3098" i="2"/>
  <c r="S3098" i="2"/>
  <c r="R3074" i="2"/>
  <c r="S3074" i="2"/>
  <c r="R3034" i="2"/>
  <c r="S3034" i="2"/>
  <c r="R2994" i="2"/>
  <c r="S2994" i="2"/>
  <c r="R2954" i="2"/>
  <c r="S2954" i="2"/>
  <c r="R2906" i="2"/>
  <c r="S2906" i="2"/>
  <c r="R2858" i="2"/>
  <c r="S2858" i="2"/>
  <c r="R2810" i="2"/>
  <c r="S2810" i="2"/>
  <c r="R2770" i="2"/>
  <c r="S2770" i="2"/>
  <c r="R2730" i="2"/>
  <c r="S2730" i="2"/>
  <c r="R2682" i="2"/>
  <c r="S2682" i="2"/>
  <c r="R2642" i="2"/>
  <c r="S2642" i="2"/>
  <c r="R2610" i="2"/>
  <c r="S2610" i="2"/>
  <c r="R2570" i="2"/>
  <c r="S2570" i="2"/>
  <c r="R2530" i="2"/>
  <c r="S2530" i="2"/>
  <c r="R2490" i="2"/>
  <c r="S2490" i="2"/>
  <c r="R2466" i="2"/>
  <c r="S2466" i="2"/>
  <c r="R2426" i="2"/>
  <c r="S2426" i="2"/>
  <c r="R2386" i="2"/>
  <c r="S2386" i="2"/>
  <c r="R2354" i="2"/>
  <c r="S2354" i="2"/>
  <c r="R2314" i="2"/>
  <c r="S2314" i="2"/>
  <c r="R2274" i="2"/>
  <c r="S2274" i="2"/>
  <c r="R2234" i="2"/>
  <c r="S2234" i="2"/>
  <c r="R2186" i="2"/>
  <c r="S2186" i="2"/>
  <c r="R2146" i="2"/>
  <c r="S2146" i="2"/>
  <c r="R2106" i="2"/>
  <c r="S2106" i="2"/>
  <c r="R2066" i="2"/>
  <c r="S2066" i="2"/>
  <c r="R2026" i="2"/>
  <c r="S2026" i="2"/>
  <c r="R1986" i="2"/>
  <c r="S1986" i="2"/>
  <c r="R1946" i="2"/>
  <c r="S1946" i="2"/>
  <c r="R1906" i="2"/>
  <c r="S1906" i="2"/>
  <c r="R1866" i="2"/>
  <c r="S1866" i="2"/>
  <c r="R1826" i="2"/>
  <c r="S1826" i="2"/>
  <c r="R1786" i="2"/>
  <c r="S1786" i="2"/>
  <c r="R1746" i="2"/>
  <c r="S1746" i="2"/>
  <c r="R1706" i="2"/>
  <c r="S1706" i="2"/>
  <c r="R1666" i="2"/>
  <c r="S1666" i="2"/>
  <c r="R1626" i="2"/>
  <c r="S1626" i="2"/>
  <c r="R1586" i="2"/>
  <c r="S1586" i="2"/>
  <c r="R1554" i="2"/>
  <c r="S1554" i="2"/>
  <c r="R1514" i="2"/>
  <c r="S1514" i="2"/>
  <c r="R1474" i="2"/>
  <c r="S1474" i="2"/>
  <c r="R1434" i="2"/>
  <c r="S1434" i="2"/>
  <c r="R1386" i="2"/>
  <c r="S1386" i="2"/>
  <c r="R1346" i="2"/>
  <c r="S1346" i="2"/>
  <c r="R1314" i="2"/>
  <c r="S1314" i="2"/>
  <c r="R3657" i="2"/>
  <c r="S3657" i="2"/>
  <c r="R3609" i="2"/>
  <c r="S3609" i="2"/>
  <c r="R3585" i="2"/>
  <c r="S3585" i="2"/>
  <c r="R3545" i="2"/>
  <c r="S3545" i="2"/>
  <c r="R3513" i="2"/>
  <c r="S3513" i="2"/>
  <c r="R3481" i="2"/>
  <c r="S3481" i="2"/>
  <c r="R3449" i="2"/>
  <c r="S3449" i="2"/>
  <c r="R3417" i="2"/>
  <c r="S3417" i="2"/>
  <c r="R3385" i="2"/>
  <c r="S3385" i="2"/>
  <c r="R3353" i="2"/>
  <c r="S3353" i="2"/>
  <c r="R3321" i="2"/>
  <c r="S3321" i="2"/>
  <c r="R3289" i="2"/>
  <c r="S3289" i="2"/>
  <c r="R3265" i="2"/>
  <c r="S3265" i="2"/>
  <c r="R3233" i="2"/>
  <c r="S3233" i="2"/>
  <c r="R3193" i="2"/>
  <c r="S3193" i="2"/>
  <c r="R3161" i="2"/>
  <c r="S3161" i="2"/>
  <c r="R3121" i="2"/>
  <c r="S3121" i="2"/>
  <c r="R3089" i="2"/>
  <c r="S3089" i="2"/>
  <c r="R3057" i="2"/>
  <c r="S3057" i="2"/>
  <c r="R3025" i="2"/>
  <c r="S3025" i="2"/>
  <c r="R2993" i="2"/>
  <c r="S2993" i="2"/>
  <c r="R2953" i="2"/>
  <c r="S2953" i="2"/>
  <c r="R2921" i="2"/>
  <c r="S2921" i="2"/>
  <c r="R2889" i="2"/>
  <c r="S2889" i="2"/>
  <c r="R2865" i="2"/>
  <c r="S2865" i="2"/>
  <c r="R2793" i="2"/>
  <c r="S2793" i="2"/>
  <c r="R3656" i="2"/>
  <c r="S3656" i="2"/>
  <c r="R3632" i="2"/>
  <c r="S3632" i="2"/>
  <c r="R3608" i="2"/>
  <c r="S3608" i="2"/>
  <c r="R3584" i="2"/>
  <c r="S3584" i="2"/>
  <c r="R3544" i="2"/>
  <c r="S3544" i="2"/>
  <c r="R3520" i="2"/>
  <c r="S3520" i="2"/>
  <c r="R3496" i="2"/>
  <c r="S3496" i="2"/>
  <c r="R3472" i="2"/>
  <c r="S3472" i="2"/>
  <c r="R3456" i="2"/>
  <c r="S3456" i="2"/>
  <c r="R3424" i="2"/>
  <c r="S3424" i="2"/>
  <c r="R3400" i="2"/>
  <c r="S3400" i="2"/>
  <c r="R3376" i="2"/>
  <c r="S3376" i="2"/>
  <c r="R3352" i="2"/>
  <c r="S3352" i="2"/>
  <c r="R3328" i="2"/>
  <c r="S3328" i="2"/>
  <c r="R3304" i="2"/>
  <c r="S3304" i="2"/>
  <c r="R3280" i="2"/>
  <c r="S3280" i="2"/>
  <c r="R3256" i="2"/>
  <c r="S3256" i="2"/>
  <c r="R3232" i="2"/>
  <c r="S3232" i="2"/>
  <c r="R3208" i="2"/>
  <c r="S3208" i="2"/>
  <c r="R3184" i="2"/>
  <c r="S3184" i="2"/>
  <c r="R3160" i="2"/>
  <c r="S3160" i="2"/>
  <c r="R3136" i="2"/>
  <c r="S3136" i="2"/>
  <c r="R3112" i="2"/>
  <c r="S3112" i="2"/>
  <c r="R3088" i="2"/>
  <c r="S3088" i="2"/>
  <c r="R3048" i="2"/>
  <c r="S3048" i="2"/>
  <c r="R3024" i="2"/>
  <c r="S3024" i="2"/>
  <c r="R3000" i="2"/>
  <c r="S3000" i="2"/>
  <c r="R2976" i="2"/>
  <c r="S2976" i="2"/>
  <c r="R2960" i="2"/>
  <c r="S2960" i="2"/>
  <c r="R2936" i="2"/>
  <c r="S2936" i="2"/>
  <c r="R2904" i="2"/>
  <c r="S2904" i="2"/>
  <c r="R2880" i="2"/>
  <c r="S2880" i="2"/>
  <c r="R2856" i="2"/>
  <c r="S2856" i="2"/>
  <c r="R2832" i="2"/>
  <c r="S2832" i="2"/>
  <c r="R2800" i="2"/>
  <c r="S2800" i="2"/>
  <c r="R2776" i="2"/>
  <c r="S2776" i="2"/>
  <c r="R2752" i="2"/>
  <c r="S2752" i="2"/>
  <c r="R2728" i="2"/>
  <c r="S2728" i="2"/>
  <c r="R2704" i="2"/>
  <c r="S2704" i="2"/>
  <c r="R2680" i="2"/>
  <c r="S2680" i="2"/>
  <c r="R2648" i="2"/>
  <c r="S2648" i="2"/>
  <c r="R2624" i="2"/>
  <c r="S2624" i="2"/>
  <c r="R2600" i="2"/>
  <c r="S2600" i="2"/>
  <c r="R2576" i="2"/>
  <c r="S2576" i="2"/>
  <c r="R2560" i="2"/>
  <c r="S2560" i="2"/>
  <c r="R2536" i="2"/>
  <c r="S2536" i="2"/>
  <c r="R2512" i="2"/>
  <c r="S2512" i="2"/>
  <c r="R2488" i="2"/>
  <c r="S2488" i="2"/>
  <c r="R2456" i="2"/>
  <c r="S2456" i="2"/>
  <c r="R2432" i="2"/>
  <c r="S2432" i="2"/>
  <c r="R2408" i="2"/>
  <c r="S2408" i="2"/>
  <c r="R2384" i="2"/>
  <c r="S2384" i="2"/>
  <c r="R2360" i="2"/>
  <c r="S2360" i="2"/>
  <c r="R2320" i="2"/>
  <c r="S2320" i="2"/>
  <c r="R2296" i="2"/>
  <c r="S2296" i="2"/>
  <c r="R2280" i="2"/>
  <c r="S2280" i="2"/>
  <c r="R2256" i="2"/>
  <c r="S2256" i="2"/>
  <c r="R2232" i="2"/>
  <c r="S2232" i="2"/>
  <c r="R2208" i="2"/>
  <c r="S2208" i="2"/>
  <c r="R2184" i="2"/>
  <c r="S2184" i="2"/>
  <c r="R2160" i="2"/>
  <c r="S2160" i="2"/>
  <c r="R2144" i="2"/>
  <c r="S2144" i="2"/>
  <c r="R2136" i="2"/>
  <c r="S2136" i="2"/>
  <c r="R2128" i="2"/>
  <c r="S2128" i="2"/>
  <c r="R2120" i="2"/>
  <c r="S2120" i="2"/>
  <c r="R2112" i="2"/>
  <c r="S2112" i="2"/>
  <c r="R2104" i="2"/>
  <c r="S2104" i="2"/>
  <c r="R2096" i="2"/>
  <c r="S2096" i="2"/>
  <c r="R2088" i="2"/>
  <c r="S2088" i="2"/>
  <c r="R2064" i="2"/>
  <c r="S2064" i="2"/>
  <c r="R2056" i="2"/>
  <c r="S2056" i="2"/>
  <c r="R2048" i="2"/>
  <c r="S2048" i="2"/>
  <c r="R2040" i="2"/>
  <c r="S2040" i="2"/>
  <c r="R2032" i="2"/>
  <c r="S2032" i="2"/>
  <c r="R2024" i="2"/>
  <c r="S2024" i="2"/>
  <c r="R2016" i="2"/>
  <c r="S2016" i="2"/>
  <c r="R2008" i="2"/>
  <c r="S2008" i="2"/>
  <c r="R2000" i="2"/>
  <c r="S2000" i="2"/>
  <c r="R1992" i="2"/>
  <c r="S1992" i="2"/>
  <c r="R1984" i="2"/>
  <c r="S1984" i="2"/>
  <c r="R1976" i="2"/>
  <c r="S1976" i="2"/>
  <c r="R1968" i="2"/>
  <c r="S1968" i="2"/>
  <c r="R1960" i="2"/>
  <c r="S1960" i="2"/>
  <c r="R1952" i="2"/>
  <c r="S1952" i="2"/>
  <c r="R1944" i="2"/>
  <c r="S1944" i="2"/>
  <c r="R1936" i="2"/>
  <c r="S1936" i="2"/>
  <c r="R1928" i="2"/>
  <c r="S1928" i="2"/>
  <c r="R1920" i="2"/>
  <c r="S1920" i="2"/>
  <c r="R1912" i="2"/>
  <c r="S1912" i="2"/>
  <c r="R1904" i="2"/>
  <c r="S1904" i="2"/>
  <c r="R1896" i="2"/>
  <c r="S1896" i="2"/>
  <c r="R1888" i="2"/>
  <c r="S1888" i="2"/>
  <c r="R1880" i="2"/>
  <c r="S1880" i="2"/>
  <c r="R1872" i="2"/>
  <c r="S1872" i="2"/>
  <c r="R1864" i="2"/>
  <c r="S1864" i="2"/>
  <c r="R1856" i="2"/>
  <c r="S1856" i="2"/>
  <c r="R1848" i="2"/>
  <c r="S1848" i="2"/>
  <c r="R1840" i="2"/>
  <c r="S1840" i="2"/>
  <c r="R1832" i="2"/>
  <c r="S1832" i="2"/>
  <c r="R1824" i="2"/>
  <c r="S1824" i="2"/>
  <c r="R1816" i="2"/>
  <c r="S1816" i="2"/>
  <c r="R3651" i="2"/>
  <c r="S3651" i="2"/>
  <c r="R3595" i="2"/>
  <c r="S3595" i="2"/>
  <c r="R3515" i="2"/>
  <c r="S3515" i="2"/>
  <c r="R3467" i="2"/>
  <c r="S3467" i="2"/>
  <c r="R3419" i="2"/>
  <c r="S3419" i="2"/>
  <c r="R3371" i="2"/>
  <c r="S3371" i="2"/>
  <c r="R3323" i="2"/>
  <c r="S3323" i="2"/>
  <c r="R3275" i="2"/>
  <c r="S3275" i="2"/>
  <c r="R3227" i="2"/>
  <c r="S3227" i="2"/>
  <c r="R3179" i="2"/>
  <c r="S3179" i="2"/>
  <c r="R3131" i="2"/>
  <c r="S3131" i="2"/>
  <c r="R3067" i="2"/>
  <c r="S3067" i="2"/>
  <c r="R3019" i="2"/>
  <c r="S3019" i="2"/>
  <c r="R2971" i="2"/>
  <c r="S2971" i="2"/>
  <c r="R2923" i="2"/>
  <c r="S2923" i="2"/>
  <c r="R2859" i="2"/>
  <c r="S2859" i="2"/>
  <c r="R2795" i="2"/>
  <c r="S2795" i="2"/>
  <c r="R2739" i="2"/>
  <c r="S2739" i="2"/>
  <c r="R2691" i="2"/>
  <c r="S2691" i="2"/>
  <c r="R2643" i="2"/>
  <c r="S2643" i="2"/>
  <c r="R2603" i="2"/>
  <c r="S2603" i="2"/>
  <c r="R2555" i="2"/>
  <c r="S2555" i="2"/>
  <c r="R2499" i="2"/>
  <c r="S2499" i="2"/>
  <c r="R2451" i="2"/>
  <c r="S2451" i="2"/>
  <c r="R2403" i="2"/>
  <c r="S2403" i="2"/>
  <c r="R2347" i="2"/>
  <c r="S2347" i="2"/>
  <c r="R2299" i="2"/>
  <c r="S2299" i="2"/>
  <c r="R2243" i="2"/>
  <c r="S2243" i="2"/>
  <c r="R2195" i="2"/>
  <c r="S2195" i="2"/>
  <c r="R2147" i="2"/>
  <c r="S2147" i="2"/>
  <c r="R2115" i="2"/>
  <c r="S2115" i="2"/>
  <c r="R2075" i="2"/>
  <c r="S2075" i="2"/>
  <c r="R2027" i="2"/>
  <c r="S2027" i="2"/>
  <c r="R1979" i="2"/>
  <c r="S1979" i="2"/>
  <c r="R1915" i="2"/>
  <c r="S1915" i="2"/>
  <c r="R1851" i="2"/>
  <c r="S1851" i="2"/>
  <c r="R3634" i="2"/>
  <c r="S3634" i="2"/>
  <c r="R3594" i="2"/>
  <c r="S3594" i="2"/>
  <c r="R3554" i="2"/>
  <c r="S3554" i="2"/>
  <c r="R3514" i="2"/>
  <c r="S3514" i="2"/>
  <c r="R3482" i="2"/>
  <c r="S3482" i="2"/>
  <c r="R3442" i="2"/>
  <c r="S3442" i="2"/>
  <c r="R3402" i="2"/>
  <c r="S3402" i="2"/>
  <c r="R3362" i="2"/>
  <c r="S3362" i="2"/>
  <c r="R3322" i="2"/>
  <c r="S3322" i="2"/>
  <c r="R3282" i="2"/>
  <c r="S3282" i="2"/>
  <c r="R3242" i="2"/>
  <c r="S3242" i="2"/>
  <c r="R3210" i="2"/>
  <c r="S3210" i="2"/>
  <c r="R3178" i="2"/>
  <c r="S3178" i="2"/>
  <c r="R3154" i="2"/>
  <c r="S3154" i="2"/>
  <c r="R3114" i="2"/>
  <c r="S3114" i="2"/>
  <c r="R3058" i="2"/>
  <c r="S3058" i="2"/>
  <c r="R3010" i="2"/>
  <c r="S3010" i="2"/>
  <c r="R2970" i="2"/>
  <c r="S2970" i="2"/>
  <c r="R2922" i="2"/>
  <c r="S2922" i="2"/>
  <c r="R2882" i="2"/>
  <c r="S2882" i="2"/>
  <c r="R2842" i="2"/>
  <c r="S2842" i="2"/>
  <c r="R2802" i="2"/>
  <c r="S2802" i="2"/>
  <c r="R2762" i="2"/>
  <c r="S2762" i="2"/>
  <c r="R2714" i="2"/>
  <c r="S2714" i="2"/>
  <c r="R2674" i="2"/>
  <c r="S2674" i="2"/>
  <c r="R2650" i="2"/>
  <c r="S2650" i="2"/>
  <c r="R2602" i="2"/>
  <c r="S2602" i="2"/>
  <c r="R2562" i="2"/>
  <c r="S2562" i="2"/>
  <c r="R2514" i="2"/>
  <c r="S2514" i="2"/>
  <c r="R2474" i="2"/>
  <c r="S2474" i="2"/>
  <c r="R2434" i="2"/>
  <c r="S2434" i="2"/>
  <c r="R2394" i="2"/>
  <c r="S2394" i="2"/>
  <c r="R2346" i="2"/>
  <c r="S2346" i="2"/>
  <c r="R2298" i="2"/>
  <c r="S2298" i="2"/>
  <c r="R2258" i="2"/>
  <c r="S2258" i="2"/>
  <c r="R2218" i="2"/>
  <c r="S2218" i="2"/>
  <c r="R2170" i="2"/>
  <c r="S2170" i="2"/>
  <c r="R2130" i="2"/>
  <c r="S2130" i="2"/>
  <c r="R2090" i="2"/>
  <c r="S2090" i="2"/>
  <c r="R2042" i="2"/>
  <c r="S2042" i="2"/>
  <c r="R2002" i="2"/>
  <c r="S2002" i="2"/>
  <c r="R1962" i="2"/>
  <c r="S1962" i="2"/>
  <c r="R1922" i="2"/>
  <c r="S1922" i="2"/>
  <c r="R1882" i="2"/>
  <c r="S1882" i="2"/>
  <c r="R1842" i="2"/>
  <c r="S1842" i="2"/>
  <c r="R1802" i="2"/>
  <c r="S1802" i="2"/>
  <c r="R1762" i="2"/>
  <c r="S1762" i="2"/>
  <c r="R1722" i="2"/>
  <c r="S1722" i="2"/>
  <c r="R1682" i="2"/>
  <c r="S1682" i="2"/>
  <c r="R1642" i="2"/>
  <c r="S1642" i="2"/>
  <c r="R1602" i="2"/>
  <c r="S1602" i="2"/>
  <c r="R1562" i="2"/>
  <c r="S1562" i="2"/>
  <c r="R1522" i="2"/>
  <c r="S1522" i="2"/>
  <c r="R1482" i="2"/>
  <c r="S1482" i="2"/>
  <c r="R1442" i="2"/>
  <c r="S1442" i="2"/>
  <c r="R1402" i="2"/>
  <c r="S1402" i="2"/>
  <c r="R1362" i="2"/>
  <c r="S1362" i="2"/>
  <c r="R1322" i="2"/>
  <c r="S1322" i="2"/>
  <c r="R3641" i="2"/>
  <c r="S3641" i="2"/>
  <c r="R3625" i="2"/>
  <c r="S3625" i="2"/>
  <c r="R3593" i="2"/>
  <c r="S3593" i="2"/>
  <c r="R3561" i="2"/>
  <c r="S3561" i="2"/>
  <c r="R3529" i="2"/>
  <c r="S3529" i="2"/>
  <c r="R3497" i="2"/>
  <c r="S3497" i="2"/>
  <c r="R3465" i="2"/>
  <c r="S3465" i="2"/>
  <c r="R3433" i="2"/>
  <c r="S3433" i="2"/>
  <c r="R3401" i="2"/>
  <c r="S3401" i="2"/>
  <c r="R3369" i="2"/>
  <c r="S3369" i="2"/>
  <c r="R3345" i="2"/>
  <c r="S3345" i="2"/>
  <c r="R3305" i="2"/>
  <c r="S3305" i="2"/>
  <c r="R3273" i="2"/>
  <c r="S3273" i="2"/>
  <c r="R3241" i="2"/>
  <c r="S3241" i="2"/>
  <c r="R3217" i="2"/>
  <c r="S3217" i="2"/>
  <c r="R3185" i="2"/>
  <c r="S3185" i="2"/>
  <c r="R3153" i="2"/>
  <c r="S3153" i="2"/>
  <c r="R3129" i="2"/>
  <c r="S3129" i="2"/>
  <c r="R3097" i="2"/>
  <c r="S3097" i="2"/>
  <c r="R3081" i="2"/>
  <c r="S3081" i="2"/>
  <c r="R3049" i="2"/>
  <c r="S3049" i="2"/>
  <c r="R3017" i="2"/>
  <c r="S3017" i="2"/>
  <c r="R2985" i="2"/>
  <c r="S2985" i="2"/>
  <c r="R2961" i="2"/>
  <c r="S2961" i="2"/>
  <c r="R2929" i="2"/>
  <c r="S2929" i="2"/>
  <c r="R2897" i="2"/>
  <c r="S2897" i="2"/>
  <c r="R2801" i="2"/>
  <c r="S2801" i="2"/>
  <c r="R3648" i="2"/>
  <c r="S3648" i="2"/>
  <c r="R3624" i="2"/>
  <c r="S3624" i="2"/>
  <c r="R3600" i="2"/>
  <c r="S3600" i="2"/>
  <c r="R3576" i="2"/>
  <c r="S3576" i="2"/>
  <c r="R3560" i="2"/>
  <c r="S3560" i="2"/>
  <c r="R3536" i="2"/>
  <c r="S3536" i="2"/>
  <c r="R3512" i="2"/>
  <c r="S3512" i="2"/>
  <c r="R3488" i="2"/>
  <c r="S3488" i="2"/>
  <c r="R3464" i="2"/>
  <c r="S3464" i="2"/>
  <c r="R3440" i="2"/>
  <c r="S3440" i="2"/>
  <c r="R3432" i="2"/>
  <c r="S3432" i="2"/>
  <c r="R3408" i="2"/>
  <c r="S3408" i="2"/>
  <c r="R3384" i="2"/>
  <c r="S3384" i="2"/>
  <c r="R3360" i="2"/>
  <c r="S3360" i="2"/>
  <c r="R3336" i="2"/>
  <c r="S3336" i="2"/>
  <c r="R3312" i="2"/>
  <c r="S3312" i="2"/>
  <c r="R3288" i="2"/>
  <c r="S3288" i="2"/>
  <c r="R3264" i="2"/>
  <c r="S3264" i="2"/>
  <c r="R3240" i="2"/>
  <c r="S3240" i="2"/>
  <c r="R3216" i="2"/>
  <c r="S3216" i="2"/>
  <c r="R3192" i="2"/>
  <c r="S3192" i="2"/>
  <c r="R3168" i="2"/>
  <c r="S3168" i="2"/>
  <c r="R3144" i="2"/>
  <c r="S3144" i="2"/>
  <c r="R3120" i="2"/>
  <c r="S3120" i="2"/>
  <c r="R3096" i="2"/>
  <c r="S3096" i="2"/>
  <c r="R3072" i="2"/>
  <c r="S3072" i="2"/>
  <c r="R3064" i="2"/>
  <c r="S3064" i="2"/>
  <c r="R3040" i="2"/>
  <c r="S3040" i="2"/>
  <c r="R3016" i="2"/>
  <c r="S3016" i="2"/>
  <c r="R2992" i="2"/>
  <c r="S2992" i="2"/>
  <c r="R2968" i="2"/>
  <c r="S2968" i="2"/>
  <c r="R2944" i="2"/>
  <c r="S2944" i="2"/>
  <c r="R2920" i="2"/>
  <c r="S2920" i="2"/>
  <c r="R2912" i="2"/>
  <c r="S2912" i="2"/>
  <c r="R2888" i="2"/>
  <c r="S2888" i="2"/>
  <c r="R2864" i="2"/>
  <c r="S2864" i="2"/>
  <c r="R2840" i="2"/>
  <c r="S2840" i="2"/>
  <c r="R2816" i="2"/>
  <c r="S2816" i="2"/>
  <c r="R2792" i="2"/>
  <c r="S2792" i="2"/>
  <c r="R2768" i="2"/>
  <c r="S2768" i="2"/>
  <c r="R2744" i="2"/>
  <c r="S2744" i="2"/>
  <c r="R2720" i="2"/>
  <c r="S2720" i="2"/>
  <c r="R2696" i="2"/>
  <c r="S2696" i="2"/>
  <c r="R2672" i="2"/>
  <c r="S2672" i="2"/>
  <c r="R2664" i="2"/>
  <c r="S2664" i="2"/>
  <c r="R2640" i="2"/>
  <c r="S2640" i="2"/>
  <c r="R2616" i="2"/>
  <c r="S2616" i="2"/>
  <c r="R2592" i="2"/>
  <c r="S2592" i="2"/>
  <c r="R2568" i="2"/>
  <c r="S2568" i="2"/>
  <c r="R2544" i="2"/>
  <c r="S2544" i="2"/>
  <c r="R2520" i="2"/>
  <c r="S2520" i="2"/>
  <c r="R2496" i="2"/>
  <c r="S2496" i="2"/>
  <c r="R2480" i="2"/>
  <c r="S2480" i="2"/>
  <c r="R2464" i="2"/>
  <c r="S2464" i="2"/>
  <c r="R2440" i="2"/>
  <c r="S2440" i="2"/>
  <c r="R2416" i="2"/>
  <c r="S2416" i="2"/>
  <c r="R2392" i="2"/>
  <c r="S2392" i="2"/>
  <c r="R2376" i="2"/>
  <c r="S2376" i="2"/>
  <c r="R2352" i="2"/>
  <c r="S2352" i="2"/>
  <c r="R2336" i="2"/>
  <c r="S2336" i="2"/>
  <c r="R2312" i="2"/>
  <c r="S2312" i="2"/>
  <c r="R2288" i="2"/>
  <c r="S2288" i="2"/>
  <c r="R2264" i="2"/>
  <c r="S2264" i="2"/>
  <c r="R2240" i="2"/>
  <c r="S2240" i="2"/>
  <c r="R2216" i="2"/>
  <c r="S2216" i="2"/>
  <c r="R2200" i="2"/>
  <c r="S2200" i="2"/>
  <c r="R2168" i="2"/>
  <c r="S2168" i="2"/>
  <c r="R2072" i="2"/>
  <c r="S2072" i="2"/>
  <c r="R3635" i="2"/>
  <c r="S3635" i="2"/>
  <c r="R3587" i="2"/>
  <c r="S3587" i="2"/>
  <c r="R3531" i="2"/>
  <c r="S3531" i="2"/>
  <c r="R3483" i="2"/>
  <c r="S3483" i="2"/>
  <c r="R3435" i="2"/>
  <c r="S3435" i="2"/>
  <c r="R3387" i="2"/>
  <c r="S3387" i="2"/>
  <c r="R3339" i="2"/>
  <c r="S3339" i="2"/>
  <c r="R3283" i="2"/>
  <c r="S3283" i="2"/>
  <c r="R3243" i="2"/>
  <c r="S3243" i="2"/>
  <c r="R3195" i="2"/>
  <c r="S3195" i="2"/>
  <c r="R3139" i="2"/>
  <c r="S3139" i="2"/>
  <c r="R3091" i="2"/>
  <c r="S3091" i="2"/>
  <c r="R3043" i="2"/>
  <c r="S3043" i="2"/>
  <c r="R2995" i="2"/>
  <c r="S2995" i="2"/>
  <c r="R2947" i="2"/>
  <c r="S2947" i="2"/>
  <c r="R2899" i="2"/>
  <c r="S2899" i="2"/>
  <c r="R2851" i="2"/>
  <c r="S2851" i="2"/>
  <c r="R2811" i="2"/>
  <c r="S2811" i="2"/>
  <c r="R2755" i="2"/>
  <c r="S2755" i="2"/>
  <c r="R2699" i="2"/>
  <c r="S2699" i="2"/>
  <c r="R2651" i="2"/>
  <c r="S2651" i="2"/>
  <c r="R2595" i="2"/>
  <c r="S2595" i="2"/>
  <c r="R2547" i="2"/>
  <c r="S2547" i="2"/>
  <c r="R2515" i="2"/>
  <c r="S2515" i="2"/>
  <c r="R2475" i="2"/>
  <c r="S2475" i="2"/>
  <c r="R2427" i="2"/>
  <c r="S2427" i="2"/>
  <c r="R2379" i="2"/>
  <c r="S2379" i="2"/>
  <c r="R2331" i="2"/>
  <c r="S2331" i="2"/>
  <c r="R2283" i="2"/>
  <c r="S2283" i="2"/>
  <c r="R2235" i="2"/>
  <c r="S2235" i="2"/>
  <c r="R2203" i="2"/>
  <c r="S2203" i="2"/>
  <c r="R2155" i="2"/>
  <c r="S2155" i="2"/>
  <c r="R2099" i="2"/>
  <c r="S2099" i="2"/>
  <c r="R2051" i="2"/>
  <c r="S2051" i="2"/>
  <c r="R2011" i="2"/>
  <c r="S2011" i="2"/>
  <c r="R1971" i="2"/>
  <c r="S1971" i="2"/>
  <c r="R1931" i="2"/>
  <c r="S1931" i="2"/>
  <c r="R1891" i="2"/>
  <c r="S1891" i="2"/>
  <c r="R1859" i="2"/>
  <c r="S1859" i="2"/>
  <c r="R1819" i="2"/>
  <c r="S1819" i="2"/>
  <c r="R3626" i="2"/>
  <c r="S3626" i="2"/>
  <c r="R3586" i="2"/>
  <c r="S3586" i="2"/>
  <c r="R3546" i="2"/>
  <c r="S3546" i="2"/>
  <c r="R3506" i="2"/>
  <c r="S3506" i="2"/>
  <c r="R3466" i="2"/>
  <c r="S3466" i="2"/>
  <c r="R3418" i="2"/>
  <c r="S3418" i="2"/>
  <c r="R3378" i="2"/>
  <c r="S3378" i="2"/>
  <c r="R3346" i="2"/>
  <c r="S3346" i="2"/>
  <c r="R3306" i="2"/>
  <c r="S3306" i="2"/>
  <c r="R3274" i="2"/>
  <c r="S3274" i="2"/>
  <c r="R3226" i="2"/>
  <c r="S3226" i="2"/>
  <c r="R3186" i="2"/>
  <c r="S3186" i="2"/>
  <c r="R3146" i="2"/>
  <c r="S3146" i="2"/>
  <c r="R3106" i="2"/>
  <c r="S3106" i="2"/>
  <c r="R3066" i="2"/>
  <c r="S3066" i="2"/>
  <c r="R3026" i="2"/>
  <c r="S3026" i="2"/>
  <c r="R2986" i="2"/>
  <c r="S2986" i="2"/>
  <c r="R2946" i="2"/>
  <c r="S2946" i="2"/>
  <c r="R2914" i="2"/>
  <c r="S2914" i="2"/>
  <c r="R2874" i="2"/>
  <c r="S2874" i="2"/>
  <c r="R2834" i="2"/>
  <c r="S2834" i="2"/>
  <c r="R2794" i="2"/>
  <c r="S2794" i="2"/>
  <c r="R2754" i="2"/>
  <c r="S2754" i="2"/>
  <c r="R2722" i="2"/>
  <c r="S2722" i="2"/>
  <c r="R2690" i="2"/>
  <c r="S2690" i="2"/>
  <c r="R2634" i="2"/>
  <c r="S2634" i="2"/>
  <c r="R2594" i="2"/>
  <c r="S2594" i="2"/>
  <c r="R2554" i="2"/>
  <c r="S2554" i="2"/>
  <c r="R2522" i="2"/>
  <c r="S2522" i="2"/>
  <c r="R2482" i="2"/>
  <c r="S2482" i="2"/>
  <c r="R2442" i="2"/>
  <c r="S2442" i="2"/>
  <c r="R2402" i="2"/>
  <c r="S2402" i="2"/>
  <c r="R2370" i="2"/>
  <c r="S2370" i="2"/>
  <c r="R2338" i="2"/>
  <c r="S2338" i="2"/>
  <c r="R2306" i="2"/>
  <c r="S2306" i="2"/>
  <c r="R2266" i="2"/>
  <c r="S2266" i="2"/>
  <c r="R2226" i="2"/>
  <c r="S2226" i="2"/>
  <c r="R2194" i="2"/>
  <c r="S2194" i="2"/>
  <c r="R2154" i="2"/>
  <c r="S2154" i="2"/>
  <c r="R2114" i="2"/>
  <c r="S2114" i="2"/>
  <c r="R2074" i="2"/>
  <c r="S2074" i="2"/>
  <c r="R2034" i="2"/>
  <c r="S2034" i="2"/>
  <c r="R1994" i="2"/>
  <c r="S1994" i="2"/>
  <c r="R1954" i="2"/>
  <c r="S1954" i="2"/>
  <c r="R1914" i="2"/>
  <c r="S1914" i="2"/>
  <c r="R1874" i="2"/>
  <c r="S1874" i="2"/>
  <c r="R1834" i="2"/>
  <c r="S1834" i="2"/>
  <c r="R1794" i="2"/>
  <c r="S1794" i="2"/>
  <c r="R1754" i="2"/>
  <c r="S1754" i="2"/>
  <c r="R1714" i="2"/>
  <c r="S1714" i="2"/>
  <c r="R1674" i="2"/>
  <c r="S1674" i="2"/>
  <c r="R1634" i="2"/>
  <c r="S1634" i="2"/>
  <c r="R1594" i="2"/>
  <c r="S1594" i="2"/>
  <c r="R1546" i="2"/>
  <c r="S1546" i="2"/>
  <c r="R1506" i="2"/>
  <c r="S1506" i="2"/>
  <c r="R1458" i="2"/>
  <c r="S1458" i="2"/>
  <c r="R1426" i="2"/>
  <c r="S1426" i="2"/>
  <c r="R1394" i="2"/>
  <c r="S1394" i="2"/>
  <c r="R1354" i="2"/>
  <c r="S1354" i="2"/>
  <c r="R1298" i="2"/>
  <c r="S1298" i="2"/>
  <c r="R3649" i="2"/>
  <c r="S3649" i="2"/>
  <c r="R3617" i="2"/>
  <c r="S3617" i="2"/>
  <c r="R3577" i="2"/>
  <c r="S3577" i="2"/>
  <c r="R3553" i="2"/>
  <c r="S3553" i="2"/>
  <c r="R3521" i="2"/>
  <c r="S3521" i="2"/>
  <c r="R3489" i="2"/>
  <c r="S3489" i="2"/>
  <c r="R3457" i="2"/>
  <c r="S3457" i="2"/>
  <c r="R3425" i="2"/>
  <c r="S3425" i="2"/>
  <c r="R3393" i="2"/>
  <c r="S3393" i="2"/>
  <c r="R3361" i="2"/>
  <c r="S3361" i="2"/>
  <c r="R3329" i="2"/>
  <c r="S3329" i="2"/>
  <c r="R3297" i="2"/>
  <c r="S3297" i="2"/>
  <c r="R3257" i="2"/>
  <c r="S3257" i="2"/>
  <c r="R3225" i="2"/>
  <c r="S3225" i="2"/>
  <c r="R3201" i="2"/>
  <c r="S3201" i="2"/>
  <c r="R3169" i="2"/>
  <c r="S3169" i="2"/>
  <c r="R3137" i="2"/>
  <c r="S3137" i="2"/>
  <c r="R3105" i="2"/>
  <c r="S3105" i="2"/>
  <c r="R3073" i="2"/>
  <c r="S3073" i="2"/>
  <c r="R3041" i="2"/>
  <c r="S3041" i="2"/>
  <c r="R3009" i="2"/>
  <c r="S3009" i="2"/>
  <c r="R2977" i="2"/>
  <c r="S2977" i="2"/>
  <c r="R2945" i="2"/>
  <c r="S2945" i="2"/>
  <c r="R2913" i="2"/>
  <c r="S2913" i="2"/>
  <c r="R2881" i="2"/>
  <c r="S2881" i="2"/>
  <c r="R2849" i="2"/>
  <c r="S2849" i="2"/>
  <c r="R2809" i="2"/>
  <c r="S2809" i="2"/>
  <c r="R3640" i="2"/>
  <c r="S3640" i="2"/>
  <c r="R3616" i="2"/>
  <c r="S3616" i="2"/>
  <c r="R3592" i="2"/>
  <c r="S3592" i="2"/>
  <c r="R3568" i="2"/>
  <c r="S3568" i="2"/>
  <c r="R3552" i="2"/>
  <c r="S3552" i="2"/>
  <c r="R3528" i="2"/>
  <c r="S3528" i="2"/>
  <c r="R3504" i="2"/>
  <c r="S3504" i="2"/>
  <c r="R3480" i="2"/>
  <c r="S3480" i="2"/>
  <c r="R3448" i="2"/>
  <c r="S3448" i="2"/>
  <c r="R3416" i="2"/>
  <c r="S3416" i="2"/>
  <c r="R3392" i="2"/>
  <c r="S3392" i="2"/>
  <c r="R3368" i="2"/>
  <c r="S3368" i="2"/>
  <c r="R3344" i="2"/>
  <c r="S3344" i="2"/>
  <c r="R3320" i="2"/>
  <c r="S3320" i="2"/>
  <c r="R3296" i="2"/>
  <c r="S3296" i="2"/>
  <c r="R3272" i="2"/>
  <c r="S3272" i="2"/>
  <c r="R3248" i="2"/>
  <c r="S3248" i="2"/>
  <c r="R3224" i="2"/>
  <c r="S3224" i="2"/>
  <c r="R3200" i="2"/>
  <c r="S3200" i="2"/>
  <c r="R3176" i="2"/>
  <c r="S3176" i="2"/>
  <c r="R3152" i="2"/>
  <c r="S3152" i="2"/>
  <c r="R3128" i="2"/>
  <c r="S3128" i="2"/>
  <c r="R3104" i="2"/>
  <c r="S3104" i="2"/>
  <c r="R3080" i="2"/>
  <c r="S3080" i="2"/>
  <c r="R3056" i="2"/>
  <c r="S3056" i="2"/>
  <c r="R3032" i="2"/>
  <c r="S3032" i="2"/>
  <c r="R3008" i="2"/>
  <c r="S3008" i="2"/>
  <c r="R2984" i="2"/>
  <c r="S2984" i="2"/>
  <c r="R2952" i="2"/>
  <c r="S2952" i="2"/>
  <c r="R2928" i="2"/>
  <c r="S2928" i="2"/>
  <c r="R2896" i="2"/>
  <c r="S2896" i="2"/>
  <c r="R2872" i="2"/>
  <c r="S2872" i="2"/>
  <c r="R2848" i="2"/>
  <c r="S2848" i="2"/>
  <c r="R2824" i="2"/>
  <c r="S2824" i="2"/>
  <c r="R2808" i="2"/>
  <c r="S2808" i="2"/>
  <c r="R2784" i="2"/>
  <c r="S2784" i="2"/>
  <c r="R2760" i="2"/>
  <c r="S2760" i="2"/>
  <c r="R2736" i="2"/>
  <c r="S2736" i="2"/>
  <c r="R2712" i="2"/>
  <c r="S2712" i="2"/>
  <c r="R2688" i="2"/>
  <c r="S2688" i="2"/>
  <c r="R2656" i="2"/>
  <c r="S2656" i="2"/>
  <c r="R2632" i="2"/>
  <c r="S2632" i="2"/>
  <c r="R2608" i="2"/>
  <c r="S2608" i="2"/>
  <c r="R2584" i="2"/>
  <c r="S2584" i="2"/>
  <c r="R2552" i="2"/>
  <c r="S2552" i="2"/>
  <c r="R2528" i="2"/>
  <c r="S2528" i="2"/>
  <c r="R2504" i="2"/>
  <c r="S2504" i="2"/>
  <c r="R2472" i="2"/>
  <c r="S2472" i="2"/>
  <c r="R2448" i="2"/>
  <c r="S2448" i="2"/>
  <c r="R2424" i="2"/>
  <c r="S2424" i="2"/>
  <c r="R2400" i="2"/>
  <c r="S2400" i="2"/>
  <c r="R2368" i="2"/>
  <c r="S2368" i="2"/>
  <c r="R2344" i="2"/>
  <c r="S2344" i="2"/>
  <c r="R2328" i="2"/>
  <c r="S2328" i="2"/>
  <c r="R2304" i="2"/>
  <c r="S2304" i="2"/>
  <c r="R2272" i="2"/>
  <c r="S2272" i="2"/>
  <c r="R2248" i="2"/>
  <c r="S2248" i="2"/>
  <c r="R2224" i="2"/>
  <c r="S2224" i="2"/>
  <c r="R2192" i="2"/>
  <c r="S2192" i="2"/>
  <c r="R2176" i="2"/>
  <c r="S2176" i="2"/>
  <c r="R2152" i="2"/>
  <c r="S2152" i="2"/>
  <c r="R2080" i="2"/>
  <c r="S2080" i="2"/>
  <c r="R1282" i="2"/>
  <c r="S1282" i="2"/>
  <c r="R1274" i="2"/>
  <c r="S1274" i="2"/>
  <c r="R1266" i="2"/>
  <c r="S1266" i="2"/>
  <c r="R1258" i="2"/>
  <c r="S1258" i="2"/>
  <c r="R1250" i="2"/>
  <c r="S1250" i="2"/>
  <c r="R1242" i="2"/>
  <c r="S1242" i="2"/>
  <c r="R1234" i="2"/>
  <c r="S1234" i="2"/>
  <c r="R1226" i="2"/>
  <c r="S1226" i="2"/>
  <c r="R1218" i="2"/>
  <c r="S1218" i="2"/>
  <c r="R1210" i="2"/>
  <c r="S1210" i="2"/>
  <c r="R1202" i="2"/>
  <c r="S1202" i="2"/>
  <c r="R1194" i="2"/>
  <c r="S1194" i="2"/>
  <c r="R1186" i="2"/>
  <c r="S1186" i="2"/>
  <c r="R1178" i="2"/>
  <c r="S1178" i="2"/>
  <c r="R1170" i="2"/>
  <c r="S1170" i="2"/>
  <c r="R1162" i="2"/>
  <c r="S1162" i="2"/>
  <c r="R1154" i="2"/>
  <c r="S1154" i="2"/>
  <c r="R1146" i="2"/>
  <c r="S1146" i="2"/>
  <c r="R1138" i="2"/>
  <c r="S1138" i="2"/>
  <c r="R1130" i="2"/>
  <c r="S1130" i="2"/>
  <c r="R1122" i="2"/>
  <c r="S1122" i="2"/>
  <c r="R1114" i="2"/>
  <c r="S1114" i="2"/>
  <c r="R1106" i="2"/>
  <c r="S1106" i="2"/>
  <c r="R1098" i="2"/>
  <c r="S1098" i="2"/>
  <c r="R1090" i="2"/>
  <c r="S1090" i="2"/>
  <c r="R1082" i="2"/>
  <c r="S1082" i="2"/>
  <c r="R1074" i="2"/>
  <c r="S1074" i="2"/>
  <c r="R1066" i="2"/>
  <c r="S1066" i="2"/>
  <c r="R1058" i="2"/>
  <c r="S1058" i="2"/>
  <c r="R1050" i="2"/>
  <c r="S1050" i="2"/>
  <c r="R1042" i="2"/>
  <c r="S1042" i="2"/>
  <c r="R1034" i="2"/>
  <c r="S1034" i="2"/>
  <c r="R1026" i="2"/>
  <c r="S1026" i="2"/>
  <c r="R1018" i="2"/>
  <c r="S1018" i="2"/>
  <c r="R1010" i="2"/>
  <c r="S1010" i="2"/>
  <c r="R1002" i="2"/>
  <c r="S1002" i="2"/>
  <c r="R994" i="2"/>
  <c r="S994" i="2"/>
  <c r="R986" i="2"/>
  <c r="S986" i="2"/>
  <c r="R978" i="2"/>
  <c r="S978" i="2"/>
  <c r="R970" i="2"/>
  <c r="S970" i="2"/>
  <c r="R962" i="2"/>
  <c r="S962" i="2"/>
  <c r="R954" i="2"/>
  <c r="S954" i="2"/>
  <c r="R946" i="2"/>
  <c r="S946" i="2"/>
  <c r="R938" i="2"/>
  <c r="S938" i="2"/>
  <c r="R930" i="2"/>
  <c r="S930" i="2"/>
  <c r="R922" i="2"/>
  <c r="S922" i="2"/>
  <c r="R914" i="2"/>
  <c r="S914" i="2"/>
  <c r="R906" i="2"/>
  <c r="S906" i="2"/>
  <c r="R898" i="2"/>
  <c r="S898" i="2"/>
  <c r="R890" i="2"/>
  <c r="S890" i="2"/>
  <c r="R882" i="2"/>
  <c r="S882" i="2"/>
  <c r="R874" i="2"/>
  <c r="S874" i="2"/>
  <c r="R866" i="2"/>
  <c r="S866" i="2"/>
  <c r="R858" i="2"/>
  <c r="S858" i="2"/>
  <c r="R850" i="2"/>
  <c r="S850" i="2"/>
  <c r="R842" i="2"/>
  <c r="S842" i="2"/>
  <c r="R834" i="2"/>
  <c r="S834" i="2"/>
  <c r="R826" i="2"/>
  <c r="S826" i="2"/>
  <c r="R818" i="2"/>
  <c r="S818" i="2"/>
  <c r="R810" i="2"/>
  <c r="S810" i="2"/>
  <c r="R802" i="2"/>
  <c r="S802" i="2"/>
  <c r="R794" i="2"/>
  <c r="S794" i="2"/>
  <c r="R786" i="2"/>
  <c r="S786" i="2"/>
  <c r="R778" i="2"/>
  <c r="S778" i="2"/>
  <c r="R770" i="2"/>
  <c r="S770" i="2"/>
  <c r="R762" i="2"/>
  <c r="S762" i="2"/>
  <c r="R754" i="2"/>
  <c r="S754" i="2"/>
  <c r="R746" i="2"/>
  <c r="S746" i="2"/>
  <c r="R738" i="2"/>
  <c r="S738" i="2"/>
  <c r="R730" i="2"/>
  <c r="S730" i="2"/>
  <c r="R722" i="2"/>
  <c r="S722" i="2"/>
  <c r="R714" i="2"/>
  <c r="S714" i="2"/>
  <c r="R706" i="2"/>
  <c r="S706" i="2"/>
  <c r="R698" i="2"/>
  <c r="S698" i="2"/>
  <c r="R690" i="2"/>
  <c r="S690" i="2"/>
  <c r="R682" i="2"/>
  <c r="S682" i="2"/>
  <c r="R674" i="2"/>
  <c r="S674" i="2"/>
  <c r="R666" i="2"/>
  <c r="S666" i="2"/>
  <c r="R658" i="2"/>
  <c r="S658" i="2"/>
  <c r="R650" i="2"/>
  <c r="S650" i="2"/>
  <c r="R642" i="2"/>
  <c r="S642" i="2"/>
  <c r="R634" i="2"/>
  <c r="S634" i="2"/>
  <c r="R626" i="2"/>
  <c r="S626" i="2"/>
  <c r="R618" i="2"/>
  <c r="S618" i="2"/>
  <c r="R610" i="2"/>
  <c r="S610" i="2"/>
  <c r="R602" i="2"/>
  <c r="S602" i="2"/>
  <c r="R594" i="2"/>
  <c r="S594" i="2"/>
  <c r="R586" i="2"/>
  <c r="S586" i="2"/>
  <c r="R578" i="2"/>
  <c r="S578" i="2"/>
  <c r="R570" i="2"/>
  <c r="S570" i="2"/>
  <c r="R562" i="2"/>
  <c r="S562" i="2"/>
  <c r="R554" i="2"/>
  <c r="S554" i="2"/>
  <c r="R546" i="2"/>
  <c r="S546" i="2"/>
  <c r="R538" i="2"/>
  <c r="S538" i="2"/>
  <c r="R530" i="2"/>
  <c r="S530" i="2"/>
  <c r="R522" i="2"/>
  <c r="S522" i="2"/>
  <c r="R514" i="2"/>
  <c r="S514" i="2"/>
  <c r="R506" i="2"/>
  <c r="S506" i="2"/>
  <c r="R498" i="2"/>
  <c r="S498" i="2"/>
  <c r="R490" i="2"/>
  <c r="S490" i="2"/>
  <c r="R482" i="2"/>
  <c r="S482" i="2"/>
  <c r="R474" i="2"/>
  <c r="S474" i="2"/>
  <c r="R466" i="2"/>
  <c r="S466" i="2"/>
  <c r="R458" i="2"/>
  <c r="S458" i="2"/>
  <c r="R450" i="2"/>
  <c r="S450" i="2"/>
  <c r="R442" i="2"/>
  <c r="S442" i="2"/>
  <c r="R434" i="2"/>
  <c r="S434" i="2"/>
  <c r="R426" i="2"/>
  <c r="S426" i="2"/>
  <c r="R418" i="2"/>
  <c r="S418" i="2"/>
  <c r="R410" i="2"/>
  <c r="S410" i="2"/>
  <c r="R402" i="2"/>
  <c r="S402" i="2"/>
  <c r="R394" i="2"/>
  <c r="S394" i="2"/>
  <c r="R386" i="2"/>
  <c r="S386" i="2"/>
  <c r="R378" i="2"/>
  <c r="S378" i="2"/>
  <c r="R370" i="2"/>
  <c r="S370" i="2"/>
  <c r="R362" i="2"/>
  <c r="S362" i="2"/>
  <c r="R354" i="2"/>
  <c r="S354" i="2"/>
  <c r="R346" i="2"/>
  <c r="S346" i="2"/>
  <c r="R338" i="2"/>
  <c r="S338" i="2"/>
  <c r="R330" i="2"/>
  <c r="S330" i="2"/>
  <c r="R322" i="2"/>
  <c r="S322" i="2"/>
  <c r="R314" i="2"/>
  <c r="S314" i="2"/>
  <c r="R306" i="2"/>
  <c r="S306" i="2"/>
  <c r="R298" i="2"/>
  <c r="S298" i="2"/>
  <c r="R290" i="2"/>
  <c r="S290" i="2"/>
  <c r="R282" i="2"/>
  <c r="S282" i="2"/>
  <c r="R274" i="2"/>
  <c r="S274" i="2"/>
  <c r="R266" i="2"/>
  <c r="S266" i="2"/>
  <c r="R258" i="2"/>
  <c r="S258" i="2"/>
  <c r="R250" i="2"/>
  <c r="S250" i="2"/>
  <c r="R242" i="2"/>
  <c r="S242" i="2"/>
  <c r="R234" i="2"/>
  <c r="S234" i="2"/>
  <c r="R226" i="2"/>
  <c r="S226" i="2"/>
  <c r="R218" i="2"/>
  <c r="S218" i="2"/>
  <c r="R210" i="2"/>
  <c r="S210" i="2"/>
  <c r="R202" i="2"/>
  <c r="S202" i="2"/>
  <c r="R194" i="2"/>
  <c r="S194" i="2"/>
  <c r="R186" i="2"/>
  <c r="S186" i="2"/>
  <c r="R178" i="2"/>
  <c r="S178" i="2"/>
  <c r="R170" i="2"/>
  <c r="S170" i="2"/>
  <c r="R162" i="2"/>
  <c r="S162" i="2"/>
  <c r="R154" i="2"/>
  <c r="S154" i="2"/>
  <c r="R146" i="2"/>
  <c r="S146" i="2"/>
  <c r="R138" i="2"/>
  <c r="S138" i="2"/>
  <c r="R130" i="2"/>
  <c r="S130" i="2"/>
  <c r="R122" i="2"/>
  <c r="S122" i="2"/>
  <c r="R114" i="2"/>
  <c r="S114" i="2"/>
  <c r="R106" i="2"/>
  <c r="S106" i="2"/>
  <c r="R98" i="2"/>
  <c r="S98" i="2"/>
  <c r="R90" i="2"/>
  <c r="S90" i="2"/>
  <c r="R82" i="2"/>
  <c r="S82" i="2"/>
  <c r="R74" i="2"/>
  <c r="S74" i="2"/>
  <c r="R66" i="2"/>
  <c r="S66" i="2"/>
  <c r="R58" i="2"/>
  <c r="S58" i="2"/>
  <c r="R50" i="2"/>
  <c r="S50" i="2"/>
  <c r="R42" i="2"/>
  <c r="S42" i="2"/>
  <c r="R34" i="2"/>
  <c r="S34" i="2"/>
  <c r="R26" i="2"/>
  <c r="S26" i="2"/>
  <c r="R18" i="2"/>
  <c r="S18" i="2"/>
  <c r="R10" i="2"/>
  <c r="S10" i="2"/>
  <c r="I464" i="2"/>
  <c r="I216" i="2"/>
  <c r="R3655" i="2"/>
  <c r="S3655" i="2"/>
  <c r="R3647" i="2"/>
  <c r="S3647" i="2"/>
  <c r="R3639" i="2"/>
  <c r="S3639" i="2"/>
  <c r="R3631" i="2"/>
  <c r="S3631" i="2"/>
  <c r="R3623" i="2"/>
  <c r="S3623" i="2"/>
  <c r="R3615" i="2"/>
  <c r="S3615" i="2"/>
  <c r="R3607" i="2"/>
  <c r="S3607" i="2"/>
  <c r="R3599" i="2"/>
  <c r="S3599" i="2"/>
  <c r="R3591" i="2"/>
  <c r="S3591" i="2"/>
  <c r="R3583" i="2"/>
  <c r="S3583" i="2"/>
  <c r="R3575" i="2"/>
  <c r="S3575" i="2"/>
  <c r="R3567" i="2"/>
  <c r="S3567" i="2"/>
  <c r="R3559" i="2"/>
  <c r="S3559" i="2"/>
  <c r="R3551" i="2"/>
  <c r="S3551" i="2"/>
  <c r="R3543" i="2"/>
  <c r="S3543" i="2"/>
  <c r="R3535" i="2"/>
  <c r="S3535" i="2"/>
  <c r="R3527" i="2"/>
  <c r="S3527" i="2"/>
  <c r="R3519" i="2"/>
  <c r="S3519" i="2"/>
  <c r="R3511" i="2"/>
  <c r="S3511" i="2"/>
  <c r="R3503" i="2"/>
  <c r="S3503" i="2"/>
  <c r="R3495" i="2"/>
  <c r="S3495" i="2"/>
  <c r="R3487" i="2"/>
  <c r="S3487" i="2"/>
  <c r="R3479" i="2"/>
  <c r="S3479" i="2"/>
  <c r="R3471" i="2"/>
  <c r="S3471" i="2"/>
  <c r="R3463" i="2"/>
  <c r="S3463" i="2"/>
  <c r="R3455" i="2"/>
  <c r="S3455" i="2"/>
  <c r="R3447" i="2"/>
  <c r="S3447" i="2"/>
  <c r="R3439" i="2"/>
  <c r="S3439" i="2"/>
  <c r="R3431" i="2"/>
  <c r="S3431" i="2"/>
  <c r="R3423" i="2"/>
  <c r="S3423" i="2"/>
  <c r="R3415" i="2"/>
  <c r="S3415" i="2"/>
  <c r="R3407" i="2"/>
  <c r="S3407" i="2"/>
  <c r="R3399" i="2"/>
  <c r="S3399" i="2"/>
  <c r="R3391" i="2"/>
  <c r="S3391" i="2"/>
  <c r="R3383" i="2"/>
  <c r="S3383" i="2"/>
  <c r="R3375" i="2"/>
  <c r="S3375" i="2"/>
  <c r="R3367" i="2"/>
  <c r="S3367" i="2"/>
  <c r="R3359" i="2"/>
  <c r="S3359" i="2"/>
  <c r="R3351" i="2"/>
  <c r="S3351" i="2"/>
  <c r="R3343" i="2"/>
  <c r="S3343" i="2"/>
  <c r="R3335" i="2"/>
  <c r="S3335" i="2"/>
  <c r="R3327" i="2"/>
  <c r="S3327" i="2"/>
  <c r="R3319" i="2"/>
  <c r="S3319" i="2"/>
  <c r="R3311" i="2"/>
  <c r="S3311" i="2"/>
  <c r="R3303" i="2"/>
  <c r="S3303" i="2"/>
  <c r="R3295" i="2"/>
  <c r="S3295" i="2"/>
  <c r="R3287" i="2"/>
  <c r="S3287" i="2"/>
  <c r="R3279" i="2"/>
  <c r="S3279" i="2"/>
  <c r="R3271" i="2"/>
  <c r="S3271" i="2"/>
  <c r="R3263" i="2"/>
  <c r="S3263" i="2"/>
  <c r="R3255" i="2"/>
  <c r="S3255" i="2"/>
  <c r="R3247" i="2"/>
  <c r="S3247" i="2"/>
  <c r="R3239" i="2"/>
  <c r="S3239" i="2"/>
  <c r="R3231" i="2"/>
  <c r="S3231" i="2"/>
  <c r="R3223" i="2"/>
  <c r="S3223" i="2"/>
  <c r="R3215" i="2"/>
  <c r="S3215" i="2"/>
  <c r="R3207" i="2"/>
  <c r="S3207" i="2"/>
  <c r="R3199" i="2"/>
  <c r="S3199" i="2"/>
  <c r="R3191" i="2"/>
  <c r="S3191" i="2"/>
  <c r="R3183" i="2"/>
  <c r="S3183" i="2"/>
  <c r="R3175" i="2"/>
  <c r="S3175" i="2"/>
  <c r="R3167" i="2"/>
  <c r="S3167" i="2"/>
  <c r="R3159" i="2"/>
  <c r="S3159" i="2"/>
  <c r="R3151" i="2"/>
  <c r="S3151" i="2"/>
  <c r="R3143" i="2"/>
  <c r="S3143" i="2"/>
  <c r="R3135" i="2"/>
  <c r="S3135" i="2"/>
  <c r="R3127" i="2"/>
  <c r="S3127" i="2"/>
  <c r="R3119" i="2"/>
  <c r="S3119" i="2"/>
  <c r="R3111" i="2"/>
  <c r="S3111" i="2"/>
  <c r="R3103" i="2"/>
  <c r="S3103" i="2"/>
  <c r="R3095" i="2"/>
  <c r="S3095" i="2"/>
  <c r="R3087" i="2"/>
  <c r="S3087" i="2"/>
  <c r="R3079" i="2"/>
  <c r="S3079" i="2"/>
  <c r="R3071" i="2"/>
  <c r="S3071" i="2"/>
  <c r="R3063" i="2"/>
  <c r="S3063" i="2"/>
  <c r="R3055" i="2"/>
  <c r="S3055" i="2"/>
  <c r="R3047" i="2"/>
  <c r="S3047" i="2"/>
  <c r="R3039" i="2"/>
  <c r="S3039" i="2"/>
  <c r="R3031" i="2"/>
  <c r="S3031" i="2"/>
  <c r="R3023" i="2"/>
  <c r="S3023" i="2"/>
  <c r="R3015" i="2"/>
  <c r="S3015" i="2"/>
  <c r="R3007" i="2"/>
  <c r="S3007" i="2"/>
  <c r="R2999" i="2"/>
  <c r="S2999" i="2"/>
  <c r="R2991" i="2"/>
  <c r="S2991" i="2"/>
  <c r="R2983" i="2"/>
  <c r="S2983" i="2"/>
  <c r="R2975" i="2"/>
  <c r="S2975" i="2"/>
  <c r="R2967" i="2"/>
  <c r="S2967" i="2"/>
  <c r="R2959" i="2"/>
  <c r="S2959" i="2"/>
  <c r="R2951" i="2"/>
  <c r="S2951" i="2"/>
  <c r="R2943" i="2"/>
  <c r="S2943" i="2"/>
  <c r="R2935" i="2"/>
  <c r="S2935" i="2"/>
  <c r="R2927" i="2"/>
  <c r="S2927" i="2"/>
  <c r="R2919" i="2"/>
  <c r="S2919" i="2"/>
  <c r="R2911" i="2"/>
  <c r="S2911" i="2"/>
  <c r="R2903" i="2"/>
  <c r="S2903" i="2"/>
  <c r="R2895" i="2"/>
  <c r="S2895" i="2"/>
  <c r="R2887" i="2"/>
  <c r="S2887" i="2"/>
  <c r="R2879" i="2"/>
  <c r="S2879" i="2"/>
  <c r="R2871" i="2"/>
  <c r="S2871" i="2"/>
  <c r="R2863" i="2"/>
  <c r="S2863" i="2"/>
  <c r="R2855" i="2"/>
  <c r="S2855" i="2"/>
  <c r="R2847" i="2"/>
  <c r="S2847" i="2"/>
  <c r="R2839" i="2"/>
  <c r="S2839" i="2"/>
  <c r="R2831" i="2"/>
  <c r="S2831" i="2"/>
  <c r="R2823" i="2"/>
  <c r="S2823" i="2"/>
  <c r="R2815" i="2"/>
  <c r="S2815" i="2"/>
  <c r="R2807" i="2"/>
  <c r="S2807" i="2"/>
  <c r="R2799" i="2"/>
  <c r="S2799" i="2"/>
  <c r="R2791" i="2"/>
  <c r="S2791" i="2"/>
  <c r="R2783" i="2"/>
  <c r="S2783" i="2"/>
  <c r="R2775" i="2"/>
  <c r="S2775" i="2"/>
  <c r="R2767" i="2"/>
  <c r="S2767" i="2"/>
  <c r="R2759" i="2"/>
  <c r="S2759" i="2"/>
  <c r="R2751" i="2"/>
  <c r="S2751" i="2"/>
  <c r="R2743" i="2"/>
  <c r="S2743" i="2"/>
  <c r="R2735" i="2"/>
  <c r="S2735" i="2"/>
  <c r="R2727" i="2"/>
  <c r="S2727" i="2"/>
  <c r="R2719" i="2"/>
  <c r="S2719" i="2"/>
  <c r="R2711" i="2"/>
  <c r="S2711" i="2"/>
  <c r="R2703" i="2"/>
  <c r="S2703" i="2"/>
  <c r="R2695" i="2"/>
  <c r="S2695" i="2"/>
  <c r="R2687" i="2"/>
  <c r="S2687" i="2"/>
  <c r="R2679" i="2"/>
  <c r="S2679" i="2"/>
  <c r="R2671" i="2"/>
  <c r="S2671" i="2"/>
  <c r="R2663" i="2"/>
  <c r="S2663" i="2"/>
  <c r="R2655" i="2"/>
  <c r="S2655" i="2"/>
  <c r="R2647" i="2"/>
  <c r="S2647" i="2"/>
  <c r="R2639" i="2"/>
  <c r="S2639" i="2"/>
  <c r="R2631" i="2"/>
  <c r="S2631" i="2"/>
  <c r="R2623" i="2"/>
  <c r="S2623" i="2"/>
  <c r="R2615" i="2"/>
  <c r="S2615" i="2"/>
  <c r="R2607" i="2"/>
  <c r="S2607" i="2"/>
  <c r="R2599" i="2"/>
  <c r="S2599" i="2"/>
  <c r="R2591" i="2"/>
  <c r="S2591" i="2"/>
  <c r="R2583" i="2"/>
  <c r="S2583" i="2"/>
  <c r="R2575" i="2"/>
  <c r="S2575" i="2"/>
  <c r="R2567" i="2"/>
  <c r="S2567" i="2"/>
  <c r="R2559" i="2"/>
  <c r="S2559" i="2"/>
  <c r="R2551" i="2"/>
  <c r="S2551" i="2"/>
  <c r="R2543" i="2"/>
  <c r="S2543" i="2"/>
  <c r="R2535" i="2"/>
  <c r="S2535" i="2"/>
  <c r="R2527" i="2"/>
  <c r="S2527" i="2"/>
  <c r="R2519" i="2"/>
  <c r="S2519" i="2"/>
  <c r="R2511" i="2"/>
  <c r="S2511" i="2"/>
  <c r="R2503" i="2"/>
  <c r="S2503" i="2"/>
  <c r="R2495" i="2"/>
  <c r="S2495" i="2"/>
  <c r="R2487" i="2"/>
  <c r="S2487" i="2"/>
  <c r="R2479" i="2"/>
  <c r="S2479" i="2"/>
  <c r="R2471" i="2"/>
  <c r="S2471" i="2"/>
  <c r="R2463" i="2"/>
  <c r="S2463" i="2"/>
  <c r="R2455" i="2"/>
  <c r="S2455" i="2"/>
  <c r="R2447" i="2"/>
  <c r="S2447" i="2"/>
  <c r="R2439" i="2"/>
  <c r="S2439" i="2"/>
  <c r="R2431" i="2"/>
  <c r="S2431" i="2"/>
  <c r="R2423" i="2"/>
  <c r="S2423" i="2"/>
  <c r="R2415" i="2"/>
  <c r="S2415" i="2"/>
  <c r="R2407" i="2"/>
  <c r="S2407" i="2"/>
  <c r="R2399" i="2"/>
  <c r="S2399" i="2"/>
  <c r="R2391" i="2"/>
  <c r="S2391" i="2"/>
  <c r="R2383" i="2"/>
  <c r="S2383" i="2"/>
  <c r="R2375" i="2"/>
  <c r="S2375" i="2"/>
  <c r="R2367" i="2"/>
  <c r="S2367" i="2"/>
  <c r="R2359" i="2"/>
  <c r="S2359" i="2"/>
  <c r="R2351" i="2"/>
  <c r="S2351" i="2"/>
  <c r="R2343" i="2"/>
  <c r="S2343" i="2"/>
  <c r="R2335" i="2"/>
  <c r="S2335" i="2"/>
  <c r="R2327" i="2"/>
  <c r="S2327" i="2"/>
  <c r="R2319" i="2"/>
  <c r="S2319" i="2"/>
  <c r="R2311" i="2"/>
  <c r="S2311" i="2"/>
  <c r="R2303" i="2"/>
  <c r="S2303" i="2"/>
  <c r="R2295" i="2"/>
  <c r="S2295" i="2"/>
  <c r="R2287" i="2"/>
  <c r="S2287" i="2"/>
  <c r="R2279" i="2"/>
  <c r="S2279" i="2"/>
  <c r="R2271" i="2"/>
  <c r="S2271" i="2"/>
  <c r="R2263" i="2"/>
  <c r="S2263" i="2"/>
  <c r="R2255" i="2"/>
  <c r="S2255" i="2"/>
  <c r="R2247" i="2"/>
  <c r="S2247" i="2"/>
  <c r="R2239" i="2"/>
  <c r="S2239" i="2"/>
  <c r="R2231" i="2"/>
  <c r="S2231" i="2"/>
  <c r="R2223" i="2"/>
  <c r="S2223" i="2"/>
  <c r="R2215" i="2"/>
  <c r="S2215" i="2"/>
  <c r="R2207" i="2"/>
  <c r="S2207" i="2"/>
  <c r="R2199" i="2"/>
  <c r="S2199" i="2"/>
  <c r="R2191" i="2"/>
  <c r="S2191" i="2"/>
  <c r="R2183" i="2"/>
  <c r="S2183" i="2"/>
  <c r="R2175" i="2"/>
  <c r="S2175" i="2"/>
  <c r="R2167" i="2"/>
  <c r="S2167" i="2"/>
  <c r="R2159" i="2"/>
  <c r="S2159" i="2"/>
  <c r="R2151" i="2"/>
  <c r="S2151" i="2"/>
  <c r="R2143" i="2"/>
  <c r="S2143" i="2"/>
  <c r="R2135" i="2"/>
  <c r="S2135" i="2"/>
  <c r="R2127" i="2"/>
  <c r="S2127" i="2"/>
  <c r="R2119" i="2"/>
  <c r="S2119" i="2"/>
  <c r="R2111" i="2"/>
  <c r="S2111" i="2"/>
  <c r="R2103" i="2"/>
  <c r="S2103" i="2"/>
  <c r="R2095" i="2"/>
  <c r="S2095" i="2"/>
  <c r="R2087" i="2"/>
  <c r="S2087" i="2"/>
  <c r="R2079" i="2"/>
  <c r="S2079" i="2"/>
  <c r="R2071" i="2"/>
  <c r="S2071" i="2"/>
  <c r="R2063" i="2"/>
  <c r="S2063" i="2"/>
  <c r="R2055" i="2"/>
  <c r="S2055" i="2"/>
  <c r="R2047" i="2"/>
  <c r="S2047" i="2"/>
  <c r="R2039" i="2"/>
  <c r="S2039" i="2"/>
  <c r="R2031" i="2"/>
  <c r="S2031" i="2"/>
  <c r="R2023" i="2"/>
  <c r="S2023" i="2"/>
  <c r="R2015" i="2"/>
  <c r="S2015" i="2"/>
  <c r="R2007" i="2"/>
  <c r="S2007" i="2"/>
  <c r="R1999" i="2"/>
  <c r="S1999" i="2"/>
  <c r="R1991" i="2"/>
  <c r="S1991" i="2"/>
  <c r="R1983" i="2"/>
  <c r="S1983" i="2"/>
  <c r="R1975" i="2"/>
  <c r="S1975" i="2"/>
  <c r="R1967" i="2"/>
  <c r="S1967" i="2"/>
  <c r="R1959" i="2"/>
  <c r="S1959" i="2"/>
  <c r="R1951" i="2"/>
  <c r="S1951" i="2"/>
  <c r="R1943" i="2"/>
  <c r="S1943" i="2"/>
  <c r="R1935" i="2"/>
  <c r="S1935" i="2"/>
  <c r="R1927" i="2"/>
  <c r="S1927" i="2"/>
  <c r="R1919" i="2"/>
  <c r="S1919" i="2"/>
  <c r="R1911" i="2"/>
  <c r="S1911" i="2"/>
  <c r="R1903" i="2"/>
  <c r="S1903" i="2"/>
  <c r="R1895" i="2"/>
  <c r="S1895" i="2"/>
  <c r="R1887" i="2"/>
  <c r="S1887" i="2"/>
  <c r="R1879" i="2"/>
  <c r="S1879" i="2"/>
  <c r="R1871" i="2"/>
  <c r="S1871" i="2"/>
  <c r="R1863" i="2"/>
  <c r="S1863" i="2"/>
  <c r="R1855" i="2"/>
  <c r="S1855" i="2"/>
  <c r="R1847" i="2"/>
  <c r="S1847" i="2"/>
  <c r="R1839" i="2"/>
  <c r="S1839" i="2"/>
  <c r="R1831" i="2"/>
  <c r="S1831" i="2"/>
  <c r="R1823" i="2"/>
  <c r="S1823" i="2"/>
  <c r="R1815" i="2"/>
  <c r="S1815" i="2"/>
  <c r="R1807" i="2"/>
  <c r="S1807" i="2"/>
  <c r="R1799" i="2"/>
  <c r="S1799" i="2"/>
  <c r="R1791" i="2"/>
  <c r="S1791" i="2"/>
  <c r="R1783" i="2"/>
  <c r="S1783" i="2"/>
  <c r="R1775" i="2"/>
  <c r="S1775" i="2"/>
  <c r="R1767" i="2"/>
  <c r="S1767" i="2"/>
  <c r="R1759" i="2"/>
  <c r="S1759" i="2"/>
  <c r="R1751" i="2"/>
  <c r="S1751" i="2"/>
  <c r="R1743" i="2"/>
  <c r="S1743" i="2"/>
  <c r="R1735" i="2"/>
  <c r="S1735" i="2"/>
  <c r="R1727" i="2"/>
  <c r="S1727" i="2"/>
  <c r="R1719" i="2"/>
  <c r="S1719" i="2"/>
  <c r="R1711" i="2"/>
  <c r="S1711" i="2"/>
  <c r="R1703" i="2"/>
  <c r="S1703" i="2"/>
  <c r="R1695" i="2"/>
  <c r="S1695" i="2"/>
  <c r="R1687" i="2"/>
  <c r="S1687" i="2"/>
  <c r="R1679" i="2"/>
  <c r="S1679" i="2"/>
  <c r="R1671" i="2"/>
  <c r="S1671" i="2"/>
  <c r="R1663" i="2"/>
  <c r="S1663" i="2"/>
  <c r="R1655" i="2"/>
  <c r="S1655" i="2"/>
  <c r="R1647" i="2"/>
  <c r="S1647" i="2"/>
  <c r="R1639" i="2"/>
  <c r="S1639" i="2"/>
  <c r="R1631" i="2"/>
  <c r="S1631" i="2"/>
  <c r="R1623" i="2"/>
  <c r="S1623" i="2"/>
  <c r="R1615" i="2"/>
  <c r="S1615" i="2"/>
  <c r="R1607" i="2"/>
  <c r="S1607" i="2"/>
  <c r="R1599" i="2"/>
  <c r="S1599" i="2"/>
  <c r="R1591" i="2"/>
  <c r="S1591" i="2"/>
  <c r="R1583" i="2"/>
  <c r="S1583" i="2"/>
  <c r="R1575" i="2"/>
  <c r="S1575" i="2"/>
  <c r="R1567" i="2"/>
  <c r="S1567" i="2"/>
  <c r="R1559" i="2"/>
  <c r="S1559" i="2"/>
  <c r="R1551" i="2"/>
  <c r="S1551" i="2"/>
  <c r="R1543" i="2"/>
  <c r="S1543" i="2"/>
  <c r="R1535" i="2"/>
  <c r="S1535" i="2"/>
  <c r="R1527" i="2"/>
  <c r="S1527" i="2"/>
  <c r="R1519" i="2"/>
  <c r="S1519" i="2"/>
  <c r="R1511" i="2"/>
  <c r="S1511" i="2"/>
  <c r="R1503" i="2"/>
  <c r="S1503" i="2"/>
  <c r="R1495" i="2"/>
  <c r="S1495" i="2"/>
  <c r="R1487" i="2"/>
  <c r="S1487" i="2"/>
  <c r="R1479" i="2"/>
  <c r="S1479" i="2"/>
  <c r="R1471" i="2"/>
  <c r="S1471" i="2"/>
  <c r="R1463" i="2"/>
  <c r="S1463" i="2"/>
  <c r="R1455" i="2"/>
  <c r="S1455" i="2"/>
  <c r="R1447" i="2"/>
  <c r="S1447" i="2"/>
  <c r="R1439" i="2"/>
  <c r="S1439" i="2"/>
  <c r="R1431" i="2"/>
  <c r="S1431" i="2"/>
  <c r="R1423" i="2"/>
  <c r="S1423" i="2"/>
  <c r="R1415" i="2"/>
  <c r="S1415" i="2"/>
  <c r="R1407" i="2"/>
  <c r="S1407" i="2"/>
  <c r="R1399" i="2"/>
  <c r="S1399" i="2"/>
  <c r="R1391" i="2"/>
  <c r="S1391" i="2"/>
  <c r="R1383" i="2"/>
  <c r="S1383" i="2"/>
  <c r="R1375" i="2"/>
  <c r="S1375" i="2"/>
  <c r="R1367" i="2"/>
  <c r="S1367" i="2"/>
  <c r="R1359" i="2"/>
  <c r="S1359" i="2"/>
  <c r="R1351" i="2"/>
  <c r="S1351" i="2"/>
  <c r="R1343" i="2"/>
  <c r="S1343" i="2"/>
  <c r="R1335" i="2"/>
  <c r="S1335" i="2"/>
  <c r="R1327" i="2"/>
  <c r="S1327" i="2"/>
  <c r="R1319" i="2"/>
  <c r="S1319" i="2"/>
  <c r="R1311" i="2"/>
  <c r="S1311" i="2"/>
  <c r="R1303" i="2"/>
  <c r="S1303" i="2"/>
  <c r="R1295" i="2"/>
  <c r="S1295" i="2"/>
  <c r="R1287" i="2"/>
  <c r="S1287" i="2"/>
  <c r="R1279" i="2"/>
  <c r="S1279" i="2"/>
  <c r="R1271" i="2"/>
  <c r="S1271" i="2"/>
  <c r="R1263" i="2"/>
  <c r="S1263" i="2"/>
  <c r="R1255" i="2"/>
  <c r="S1255" i="2"/>
  <c r="R1247" i="2"/>
  <c r="S1247" i="2"/>
  <c r="R1239" i="2"/>
  <c r="S1239" i="2"/>
  <c r="R1231" i="2"/>
  <c r="S1231" i="2"/>
  <c r="R1223" i="2"/>
  <c r="S1223" i="2"/>
  <c r="R1215" i="2"/>
  <c r="S1215" i="2"/>
  <c r="R1207" i="2"/>
  <c r="S1207" i="2"/>
  <c r="R1199" i="2"/>
  <c r="S1199" i="2"/>
  <c r="R1191" i="2"/>
  <c r="S1191" i="2"/>
  <c r="R1183" i="2"/>
  <c r="S1183" i="2"/>
  <c r="R1175" i="2"/>
  <c r="S1175" i="2"/>
  <c r="R1167" i="2"/>
  <c r="S1167" i="2"/>
  <c r="R1159" i="2"/>
  <c r="S1159" i="2"/>
  <c r="R1151" i="2"/>
  <c r="S1151" i="2"/>
  <c r="R1143" i="2"/>
  <c r="S1143" i="2"/>
  <c r="R1135" i="2"/>
  <c r="S1135" i="2"/>
  <c r="R1127" i="2"/>
  <c r="S1127" i="2"/>
  <c r="R1119" i="2"/>
  <c r="S1119" i="2"/>
  <c r="R1111" i="2"/>
  <c r="S1111" i="2"/>
  <c r="R1103" i="2"/>
  <c r="S1103" i="2"/>
  <c r="R1095" i="2"/>
  <c r="S1095" i="2"/>
  <c r="R1087" i="2"/>
  <c r="S1087" i="2"/>
  <c r="R1079" i="2"/>
  <c r="S1079" i="2"/>
  <c r="R1071" i="2"/>
  <c r="S1071" i="2"/>
  <c r="R1063" i="2"/>
  <c r="S1063" i="2"/>
  <c r="R1055" i="2"/>
  <c r="S1055" i="2"/>
  <c r="R1047" i="2"/>
  <c r="S1047" i="2"/>
  <c r="R1039" i="2"/>
  <c r="S1039" i="2"/>
  <c r="R1031" i="2"/>
  <c r="S1031" i="2"/>
  <c r="R1023" i="2"/>
  <c r="S1023" i="2"/>
  <c r="R1015" i="2"/>
  <c r="S1015" i="2"/>
  <c r="R1007" i="2"/>
  <c r="S1007" i="2"/>
  <c r="R999" i="2"/>
  <c r="S999" i="2"/>
  <c r="R991" i="2"/>
  <c r="S991" i="2"/>
  <c r="R983" i="2"/>
  <c r="S983" i="2"/>
  <c r="R975" i="2"/>
  <c r="S975" i="2"/>
  <c r="R967" i="2"/>
  <c r="S967" i="2"/>
  <c r="R959" i="2"/>
  <c r="S959" i="2"/>
  <c r="R951" i="2"/>
  <c r="S951" i="2"/>
  <c r="R943" i="2"/>
  <c r="S943" i="2"/>
  <c r="R935" i="2"/>
  <c r="S935" i="2"/>
  <c r="R927" i="2"/>
  <c r="S927" i="2"/>
  <c r="R919" i="2"/>
  <c r="S919" i="2"/>
  <c r="R911" i="2"/>
  <c r="S911" i="2"/>
  <c r="R903" i="2"/>
  <c r="S903" i="2"/>
  <c r="R895" i="2"/>
  <c r="S895" i="2"/>
  <c r="R887" i="2"/>
  <c r="S887" i="2"/>
  <c r="R879" i="2"/>
  <c r="S879" i="2"/>
  <c r="R871" i="2"/>
  <c r="S871" i="2"/>
  <c r="R863" i="2"/>
  <c r="S863" i="2"/>
  <c r="R855" i="2"/>
  <c r="S855" i="2"/>
  <c r="R847" i="2"/>
  <c r="S847" i="2"/>
  <c r="R839" i="2"/>
  <c r="S839" i="2"/>
  <c r="R831" i="2"/>
  <c r="S831" i="2"/>
  <c r="R823" i="2"/>
  <c r="S823" i="2"/>
  <c r="R815" i="2"/>
  <c r="S815" i="2"/>
  <c r="R807" i="2"/>
  <c r="S807" i="2"/>
  <c r="R799" i="2"/>
  <c r="S799" i="2"/>
  <c r="R791" i="2"/>
  <c r="S791" i="2"/>
  <c r="R783" i="2"/>
  <c r="S783" i="2"/>
  <c r="R775" i="2"/>
  <c r="S775" i="2"/>
  <c r="R767" i="2"/>
  <c r="S767" i="2"/>
  <c r="R759" i="2"/>
  <c r="S759" i="2"/>
  <c r="R751" i="2"/>
  <c r="S751" i="2"/>
  <c r="R743" i="2"/>
  <c r="S743" i="2"/>
  <c r="R735" i="2"/>
  <c r="S735" i="2"/>
  <c r="R727" i="2"/>
  <c r="S727" i="2"/>
  <c r="R719" i="2"/>
  <c r="S719" i="2"/>
  <c r="R711" i="2"/>
  <c r="S711" i="2"/>
  <c r="R703" i="2"/>
  <c r="S703" i="2"/>
  <c r="R695" i="2"/>
  <c r="S695" i="2"/>
  <c r="R687" i="2"/>
  <c r="S687" i="2"/>
  <c r="R679" i="2"/>
  <c r="S679" i="2"/>
  <c r="R671" i="2"/>
  <c r="S671" i="2"/>
  <c r="R663" i="2"/>
  <c r="S663" i="2"/>
  <c r="R655" i="2"/>
  <c r="S655" i="2"/>
  <c r="R647" i="2"/>
  <c r="S647" i="2"/>
  <c r="R639" i="2"/>
  <c r="S639" i="2"/>
  <c r="R631" i="2"/>
  <c r="S631" i="2"/>
  <c r="R623" i="2"/>
  <c r="S623" i="2"/>
  <c r="R615" i="2"/>
  <c r="S615" i="2"/>
  <c r="R607" i="2"/>
  <c r="S607" i="2"/>
  <c r="R599" i="2"/>
  <c r="S599" i="2"/>
  <c r="R591" i="2"/>
  <c r="S591" i="2"/>
  <c r="R583" i="2"/>
  <c r="S583" i="2"/>
  <c r="R575" i="2"/>
  <c r="S575" i="2"/>
  <c r="R567" i="2"/>
  <c r="S567" i="2"/>
  <c r="R559" i="2"/>
  <c r="S559" i="2"/>
  <c r="R551" i="2"/>
  <c r="S551" i="2"/>
  <c r="R543" i="2"/>
  <c r="S543" i="2"/>
  <c r="R535" i="2"/>
  <c r="S535" i="2"/>
  <c r="R527" i="2"/>
  <c r="S527" i="2"/>
  <c r="R519" i="2"/>
  <c r="S519" i="2"/>
  <c r="R511" i="2"/>
  <c r="S511" i="2"/>
  <c r="R503" i="2"/>
  <c r="S503" i="2"/>
  <c r="R495" i="2"/>
  <c r="S495" i="2"/>
  <c r="R487" i="2"/>
  <c r="S487" i="2"/>
  <c r="R479" i="2"/>
  <c r="S479" i="2"/>
  <c r="R471" i="2"/>
  <c r="S471" i="2"/>
  <c r="R463" i="2"/>
  <c r="S463" i="2"/>
  <c r="R455" i="2"/>
  <c r="S455" i="2"/>
  <c r="R447" i="2"/>
  <c r="S447" i="2"/>
  <c r="R439" i="2"/>
  <c r="S439" i="2"/>
  <c r="R431" i="2"/>
  <c r="S431" i="2"/>
  <c r="R423" i="2"/>
  <c r="S423" i="2"/>
  <c r="R415" i="2"/>
  <c r="S415" i="2"/>
  <c r="R407" i="2"/>
  <c r="S407" i="2"/>
  <c r="R399" i="2"/>
  <c r="S399" i="2"/>
  <c r="R391" i="2"/>
  <c r="S391" i="2"/>
  <c r="R383" i="2"/>
  <c r="S383" i="2"/>
  <c r="R375" i="2"/>
  <c r="S375" i="2"/>
  <c r="R367" i="2"/>
  <c r="S367" i="2"/>
  <c r="R359" i="2"/>
  <c r="S359" i="2"/>
  <c r="R351" i="2"/>
  <c r="S351" i="2"/>
  <c r="R343" i="2"/>
  <c r="S343" i="2"/>
  <c r="R335" i="2"/>
  <c r="S335" i="2"/>
  <c r="R327" i="2"/>
  <c r="S327" i="2"/>
  <c r="R319" i="2"/>
  <c r="S319" i="2"/>
  <c r="R311" i="2"/>
  <c r="S311" i="2"/>
  <c r="R303" i="2"/>
  <c r="S303" i="2"/>
  <c r="R295" i="2"/>
  <c r="S295" i="2"/>
  <c r="R287" i="2"/>
  <c r="S287" i="2"/>
  <c r="R279" i="2"/>
  <c r="S279" i="2"/>
  <c r="R271" i="2"/>
  <c r="S271" i="2"/>
  <c r="R263" i="2"/>
  <c r="S263" i="2"/>
  <c r="R255" i="2"/>
  <c r="S255" i="2"/>
  <c r="R247" i="2"/>
  <c r="S247" i="2"/>
  <c r="R239" i="2"/>
  <c r="S239" i="2"/>
  <c r="R231" i="2"/>
  <c r="S231" i="2"/>
  <c r="R223" i="2"/>
  <c r="S223" i="2"/>
  <c r="R215" i="2"/>
  <c r="S215" i="2"/>
  <c r="R207" i="2"/>
  <c r="S207" i="2"/>
  <c r="R199" i="2"/>
  <c r="S199" i="2"/>
  <c r="R191" i="2"/>
  <c r="S191" i="2"/>
  <c r="R183" i="2"/>
  <c r="S183" i="2"/>
  <c r="R175" i="2"/>
  <c r="S175" i="2"/>
  <c r="R167" i="2"/>
  <c r="S167" i="2"/>
  <c r="R159" i="2"/>
  <c r="S159" i="2"/>
  <c r="R151" i="2"/>
  <c r="S151" i="2"/>
  <c r="R143" i="2"/>
  <c r="S143" i="2"/>
  <c r="R135" i="2"/>
  <c r="S135" i="2"/>
  <c r="R127" i="2"/>
  <c r="S127" i="2"/>
  <c r="R119" i="2"/>
  <c r="S119" i="2"/>
  <c r="R111" i="2"/>
  <c r="S111" i="2"/>
  <c r="R103" i="2"/>
  <c r="S103" i="2"/>
  <c r="R95" i="2"/>
  <c r="S95" i="2"/>
  <c r="R87" i="2"/>
  <c r="S87" i="2"/>
  <c r="R79" i="2"/>
  <c r="S79" i="2"/>
  <c r="R71" i="2"/>
  <c r="S71" i="2"/>
  <c r="R63" i="2"/>
  <c r="S63" i="2"/>
  <c r="R55" i="2"/>
  <c r="S55" i="2"/>
  <c r="R47" i="2"/>
  <c r="S47" i="2"/>
  <c r="R39" i="2"/>
  <c r="S39" i="2"/>
  <c r="R31" i="2"/>
  <c r="S31" i="2"/>
  <c r="R23" i="2"/>
  <c r="S23" i="2"/>
  <c r="R15" i="2"/>
  <c r="S15" i="2"/>
  <c r="R7" i="2"/>
  <c r="S7" i="2"/>
  <c r="R3654" i="2"/>
  <c r="S3654" i="2"/>
  <c r="R3646" i="2"/>
  <c r="S3646" i="2"/>
  <c r="R3638" i="2"/>
  <c r="S3638" i="2"/>
  <c r="R3630" i="2"/>
  <c r="S3630" i="2"/>
  <c r="R3622" i="2"/>
  <c r="S3622" i="2"/>
  <c r="R3614" i="2"/>
  <c r="S3614" i="2"/>
  <c r="R3606" i="2"/>
  <c r="S3606" i="2"/>
  <c r="R3598" i="2"/>
  <c r="S3598" i="2"/>
  <c r="R3590" i="2"/>
  <c r="S3590" i="2"/>
  <c r="R3582" i="2"/>
  <c r="S3582" i="2"/>
  <c r="R3574" i="2"/>
  <c r="S3574" i="2"/>
  <c r="R3566" i="2"/>
  <c r="S3566" i="2"/>
  <c r="R3558" i="2"/>
  <c r="S3558" i="2"/>
  <c r="R3550" i="2"/>
  <c r="S3550" i="2"/>
  <c r="R3542" i="2"/>
  <c r="S3542" i="2"/>
  <c r="R3534" i="2"/>
  <c r="S3534" i="2"/>
  <c r="R3526" i="2"/>
  <c r="S3526" i="2"/>
  <c r="R3518" i="2"/>
  <c r="S3518" i="2"/>
  <c r="R3510" i="2"/>
  <c r="S3510" i="2"/>
  <c r="R3502" i="2"/>
  <c r="S3502" i="2"/>
  <c r="R3494" i="2"/>
  <c r="S3494" i="2"/>
  <c r="R3486" i="2"/>
  <c r="S3486" i="2"/>
  <c r="R3478" i="2"/>
  <c r="S3478" i="2"/>
  <c r="R3470" i="2"/>
  <c r="S3470" i="2"/>
  <c r="R3462" i="2"/>
  <c r="S3462" i="2"/>
  <c r="R3454" i="2"/>
  <c r="S3454" i="2"/>
  <c r="R3446" i="2"/>
  <c r="S3446" i="2"/>
  <c r="R3438" i="2"/>
  <c r="S3438" i="2"/>
  <c r="R3430" i="2"/>
  <c r="S3430" i="2"/>
  <c r="R3422" i="2"/>
  <c r="S3422" i="2"/>
  <c r="R3414" i="2"/>
  <c r="S3414" i="2"/>
  <c r="R3406" i="2"/>
  <c r="S3406" i="2"/>
  <c r="R3398" i="2"/>
  <c r="S3398" i="2"/>
  <c r="R3390" i="2"/>
  <c r="S3390" i="2"/>
  <c r="R3382" i="2"/>
  <c r="S3382" i="2"/>
  <c r="R3374" i="2"/>
  <c r="S3374" i="2"/>
  <c r="R3366" i="2"/>
  <c r="S3366" i="2"/>
  <c r="R3358" i="2"/>
  <c r="S3358" i="2"/>
  <c r="R3350" i="2"/>
  <c r="S3350" i="2"/>
  <c r="R3342" i="2"/>
  <c r="S3342" i="2"/>
  <c r="R3334" i="2"/>
  <c r="S3334" i="2"/>
  <c r="R3326" i="2"/>
  <c r="S3326" i="2"/>
  <c r="R3318" i="2"/>
  <c r="S3318" i="2"/>
  <c r="R3310" i="2"/>
  <c r="S3310" i="2"/>
  <c r="R3302" i="2"/>
  <c r="S3302" i="2"/>
  <c r="R3294" i="2"/>
  <c r="S3294" i="2"/>
  <c r="R3286" i="2"/>
  <c r="S3286" i="2"/>
  <c r="R3278" i="2"/>
  <c r="S3278" i="2"/>
  <c r="R3270" i="2"/>
  <c r="S3270" i="2"/>
  <c r="R3262" i="2"/>
  <c r="S3262" i="2"/>
  <c r="R3254" i="2"/>
  <c r="S3254" i="2"/>
  <c r="R3246" i="2"/>
  <c r="S3246" i="2"/>
  <c r="R3238" i="2"/>
  <c r="S3238" i="2"/>
  <c r="R3230" i="2"/>
  <c r="S3230" i="2"/>
  <c r="R3222" i="2"/>
  <c r="S3222" i="2"/>
  <c r="R3214" i="2"/>
  <c r="S3214" i="2"/>
  <c r="R3206" i="2"/>
  <c r="S3206" i="2"/>
  <c r="R3198" i="2"/>
  <c r="S3198" i="2"/>
  <c r="R3190" i="2"/>
  <c r="S3190" i="2"/>
  <c r="R3182" i="2"/>
  <c r="S3182" i="2"/>
  <c r="R3174" i="2"/>
  <c r="S3174" i="2"/>
  <c r="R3166" i="2"/>
  <c r="S3166" i="2"/>
  <c r="R3158" i="2"/>
  <c r="S3158" i="2"/>
  <c r="R3150" i="2"/>
  <c r="S3150" i="2"/>
  <c r="R3142" i="2"/>
  <c r="S3142" i="2"/>
  <c r="R3134" i="2"/>
  <c r="S3134" i="2"/>
  <c r="R3126" i="2"/>
  <c r="S3126" i="2"/>
  <c r="R3118" i="2"/>
  <c r="S3118" i="2"/>
  <c r="R3110" i="2"/>
  <c r="S3110" i="2"/>
  <c r="R3102" i="2"/>
  <c r="S3102" i="2"/>
  <c r="R3094" i="2"/>
  <c r="S3094" i="2"/>
  <c r="R3086" i="2"/>
  <c r="S3086" i="2"/>
  <c r="R3078" i="2"/>
  <c r="S3078" i="2"/>
  <c r="R3070" i="2"/>
  <c r="S3070" i="2"/>
  <c r="R3062" i="2"/>
  <c r="S3062" i="2"/>
  <c r="R3054" i="2"/>
  <c r="S3054" i="2"/>
  <c r="R3046" i="2"/>
  <c r="S3046" i="2"/>
  <c r="R3038" i="2"/>
  <c r="S3038" i="2"/>
  <c r="R3030" i="2"/>
  <c r="S3030" i="2"/>
  <c r="R3022" i="2"/>
  <c r="S3022" i="2"/>
  <c r="R3014" i="2"/>
  <c r="S3014" i="2"/>
  <c r="R3006" i="2"/>
  <c r="S3006" i="2"/>
  <c r="R2998" i="2"/>
  <c r="S2998" i="2"/>
  <c r="R2990" i="2"/>
  <c r="S2990" i="2"/>
  <c r="R2982" i="2"/>
  <c r="S2982" i="2"/>
  <c r="R2974" i="2"/>
  <c r="S2974" i="2"/>
  <c r="R2966" i="2"/>
  <c r="S2966" i="2"/>
  <c r="R2958" i="2"/>
  <c r="S2958" i="2"/>
  <c r="R2950" i="2"/>
  <c r="S2950" i="2"/>
  <c r="R2942" i="2"/>
  <c r="S2942" i="2"/>
  <c r="R2934" i="2"/>
  <c r="S2934" i="2"/>
  <c r="R2926" i="2"/>
  <c r="S2926" i="2"/>
  <c r="R2918" i="2"/>
  <c r="S2918" i="2"/>
  <c r="R2910" i="2"/>
  <c r="S2910" i="2"/>
  <c r="R2902" i="2"/>
  <c r="S2902" i="2"/>
  <c r="R2894" i="2"/>
  <c r="S2894" i="2"/>
  <c r="R2886" i="2"/>
  <c r="S2886" i="2"/>
  <c r="R2878" i="2"/>
  <c r="S2878" i="2"/>
  <c r="R2870" i="2"/>
  <c r="S2870" i="2"/>
  <c r="R2862" i="2"/>
  <c r="S2862" i="2"/>
  <c r="R2854" i="2"/>
  <c r="S2854" i="2"/>
  <c r="R2846" i="2"/>
  <c r="S2846" i="2"/>
  <c r="R2838" i="2"/>
  <c r="S2838" i="2"/>
  <c r="R2830" i="2"/>
  <c r="S2830" i="2"/>
  <c r="R2822" i="2"/>
  <c r="S2822" i="2"/>
  <c r="R2814" i="2"/>
  <c r="S2814" i="2"/>
  <c r="R2806" i="2"/>
  <c r="S2806" i="2"/>
  <c r="R2798" i="2"/>
  <c r="S2798" i="2"/>
  <c r="R2790" i="2"/>
  <c r="S2790" i="2"/>
  <c r="R2782" i="2"/>
  <c r="S2782" i="2"/>
  <c r="R2774" i="2"/>
  <c r="S2774" i="2"/>
  <c r="R2766" i="2"/>
  <c r="S2766" i="2"/>
  <c r="R2758" i="2"/>
  <c r="S2758" i="2"/>
  <c r="R2750" i="2"/>
  <c r="S2750" i="2"/>
  <c r="R2742" i="2"/>
  <c r="S2742" i="2"/>
  <c r="R2734" i="2"/>
  <c r="S2734" i="2"/>
  <c r="R2726" i="2"/>
  <c r="S2726" i="2"/>
  <c r="R2718" i="2"/>
  <c r="S2718" i="2"/>
  <c r="R2710" i="2"/>
  <c r="S2710" i="2"/>
  <c r="R2702" i="2"/>
  <c r="S2702" i="2"/>
  <c r="R2694" i="2"/>
  <c r="S2694" i="2"/>
  <c r="R2686" i="2"/>
  <c r="S2686" i="2"/>
  <c r="R2678" i="2"/>
  <c r="S2678" i="2"/>
  <c r="R2670" i="2"/>
  <c r="S2670" i="2"/>
  <c r="R2662" i="2"/>
  <c r="S2662" i="2"/>
  <c r="R2654" i="2"/>
  <c r="S2654" i="2"/>
  <c r="R2646" i="2"/>
  <c r="S2646" i="2"/>
  <c r="R2638" i="2"/>
  <c r="S2638" i="2"/>
  <c r="R2630" i="2"/>
  <c r="S2630" i="2"/>
  <c r="R2622" i="2"/>
  <c r="S2622" i="2"/>
  <c r="R2614" i="2"/>
  <c r="S2614" i="2"/>
  <c r="R2606" i="2"/>
  <c r="S2606" i="2"/>
  <c r="R2598" i="2"/>
  <c r="S2598" i="2"/>
  <c r="R2590" i="2"/>
  <c r="S2590" i="2"/>
  <c r="R2582" i="2"/>
  <c r="S2582" i="2"/>
  <c r="R2574" i="2"/>
  <c r="S2574" i="2"/>
  <c r="R2566" i="2"/>
  <c r="S2566" i="2"/>
  <c r="R2558" i="2"/>
  <c r="S2558" i="2"/>
  <c r="R2550" i="2"/>
  <c r="S2550" i="2"/>
  <c r="R2542" i="2"/>
  <c r="S2542" i="2"/>
  <c r="R2534" i="2"/>
  <c r="S2534" i="2"/>
  <c r="R2526" i="2"/>
  <c r="S2526" i="2"/>
  <c r="R2518" i="2"/>
  <c r="S2518" i="2"/>
  <c r="R2510" i="2"/>
  <c r="S2510" i="2"/>
  <c r="R2502" i="2"/>
  <c r="S2502" i="2"/>
  <c r="R2494" i="2"/>
  <c r="S2494" i="2"/>
  <c r="R2486" i="2"/>
  <c r="S2486" i="2"/>
  <c r="R2478" i="2"/>
  <c r="S2478" i="2"/>
  <c r="R2470" i="2"/>
  <c r="S2470" i="2"/>
  <c r="R2462" i="2"/>
  <c r="S2462" i="2"/>
  <c r="R2454" i="2"/>
  <c r="S2454" i="2"/>
  <c r="R2446" i="2"/>
  <c r="S2446" i="2"/>
  <c r="R2438" i="2"/>
  <c r="S2438" i="2"/>
  <c r="R2430" i="2"/>
  <c r="S2430" i="2"/>
  <c r="R2422" i="2"/>
  <c r="S2422" i="2"/>
  <c r="R2414" i="2"/>
  <c r="S2414" i="2"/>
  <c r="R2406" i="2"/>
  <c r="S2406" i="2"/>
  <c r="R2398" i="2"/>
  <c r="S2398" i="2"/>
  <c r="R2390" i="2"/>
  <c r="S2390" i="2"/>
  <c r="R2382" i="2"/>
  <c r="S2382" i="2"/>
  <c r="R2374" i="2"/>
  <c r="S2374" i="2"/>
  <c r="R2366" i="2"/>
  <c r="S2366" i="2"/>
  <c r="R2358" i="2"/>
  <c r="S2358" i="2"/>
  <c r="R2350" i="2"/>
  <c r="S2350" i="2"/>
  <c r="R2342" i="2"/>
  <c r="S2342" i="2"/>
  <c r="R2334" i="2"/>
  <c r="S2334" i="2"/>
  <c r="R2326" i="2"/>
  <c r="S2326" i="2"/>
  <c r="R2318" i="2"/>
  <c r="S2318" i="2"/>
  <c r="R2310" i="2"/>
  <c r="S2310" i="2"/>
  <c r="R2302" i="2"/>
  <c r="S2302" i="2"/>
  <c r="R2294" i="2"/>
  <c r="S2294" i="2"/>
  <c r="R2286" i="2"/>
  <c r="S2286" i="2"/>
  <c r="R2278" i="2"/>
  <c r="S2278" i="2"/>
  <c r="R2270" i="2"/>
  <c r="S2270" i="2"/>
  <c r="R2262" i="2"/>
  <c r="S2262" i="2"/>
  <c r="R2254" i="2"/>
  <c r="S2254" i="2"/>
  <c r="R2246" i="2"/>
  <c r="S2246" i="2"/>
  <c r="R2238" i="2"/>
  <c r="S2238" i="2"/>
  <c r="R2230" i="2"/>
  <c r="S2230" i="2"/>
  <c r="R2222" i="2"/>
  <c r="S2222" i="2"/>
  <c r="R2214" i="2"/>
  <c r="S2214" i="2"/>
  <c r="R2206" i="2"/>
  <c r="S2206" i="2"/>
  <c r="R2198" i="2"/>
  <c r="S2198" i="2"/>
  <c r="R2190" i="2"/>
  <c r="S2190" i="2"/>
  <c r="R2182" i="2"/>
  <c r="S2182" i="2"/>
  <c r="R2174" i="2"/>
  <c r="S2174" i="2"/>
  <c r="R2166" i="2"/>
  <c r="S2166" i="2"/>
  <c r="R2158" i="2"/>
  <c r="S2158" i="2"/>
  <c r="R2150" i="2"/>
  <c r="S2150" i="2"/>
  <c r="R2142" i="2"/>
  <c r="S2142" i="2"/>
  <c r="R2134" i="2"/>
  <c r="S2134" i="2"/>
  <c r="R2126" i="2"/>
  <c r="S2126" i="2"/>
  <c r="R2118" i="2"/>
  <c r="S2118" i="2"/>
  <c r="R2110" i="2"/>
  <c r="S2110" i="2"/>
  <c r="R2102" i="2"/>
  <c r="S2102" i="2"/>
  <c r="R2094" i="2"/>
  <c r="S2094" i="2"/>
  <c r="R2086" i="2"/>
  <c r="S2086" i="2"/>
  <c r="R2078" i="2"/>
  <c r="S2078" i="2"/>
  <c r="R2070" i="2"/>
  <c r="S2070" i="2"/>
  <c r="R2062" i="2"/>
  <c r="S2062" i="2"/>
  <c r="R2054" i="2"/>
  <c r="S2054" i="2"/>
  <c r="R2046" i="2"/>
  <c r="S2046" i="2"/>
  <c r="R2038" i="2"/>
  <c r="S2038" i="2"/>
  <c r="R2030" i="2"/>
  <c r="S2030" i="2"/>
  <c r="R2022" i="2"/>
  <c r="S2022" i="2"/>
  <c r="R2014" i="2"/>
  <c r="S2014" i="2"/>
  <c r="R2006" i="2"/>
  <c r="S2006" i="2"/>
  <c r="R1998" i="2"/>
  <c r="S1998" i="2"/>
  <c r="R1990" i="2"/>
  <c r="S1990" i="2"/>
  <c r="R1982" i="2"/>
  <c r="S1982" i="2"/>
  <c r="R1974" i="2"/>
  <c r="S1974" i="2"/>
  <c r="R1966" i="2"/>
  <c r="S1966" i="2"/>
  <c r="R1958" i="2"/>
  <c r="S1958" i="2"/>
  <c r="R1950" i="2"/>
  <c r="S1950" i="2"/>
  <c r="R1942" i="2"/>
  <c r="S1942" i="2"/>
  <c r="R1934" i="2"/>
  <c r="S1934" i="2"/>
  <c r="R1926" i="2"/>
  <c r="S1926" i="2"/>
  <c r="R1918" i="2"/>
  <c r="S1918" i="2"/>
  <c r="R1910" i="2"/>
  <c r="S1910" i="2"/>
  <c r="R1902" i="2"/>
  <c r="S1902" i="2"/>
  <c r="R1894" i="2"/>
  <c r="S1894" i="2"/>
  <c r="R1886" i="2"/>
  <c r="S1886" i="2"/>
  <c r="R1878" i="2"/>
  <c r="S1878" i="2"/>
  <c r="R1870" i="2"/>
  <c r="S1870" i="2"/>
  <c r="R1862" i="2"/>
  <c r="S1862" i="2"/>
  <c r="R1854" i="2"/>
  <c r="S1854" i="2"/>
  <c r="R1846" i="2"/>
  <c r="S1846" i="2"/>
  <c r="R1838" i="2"/>
  <c r="S1838" i="2"/>
  <c r="R1830" i="2"/>
  <c r="S1830" i="2"/>
  <c r="R1822" i="2"/>
  <c r="S1822" i="2"/>
  <c r="R1814" i="2"/>
  <c r="S1814" i="2"/>
  <c r="R1806" i="2"/>
  <c r="S1806" i="2"/>
  <c r="R1798" i="2"/>
  <c r="S1798" i="2"/>
  <c r="R1790" i="2"/>
  <c r="S1790" i="2"/>
  <c r="R1782" i="2"/>
  <c r="S1782" i="2"/>
  <c r="R1774" i="2"/>
  <c r="S1774" i="2"/>
  <c r="R1766" i="2"/>
  <c r="S1766" i="2"/>
  <c r="R1758" i="2"/>
  <c r="S1758" i="2"/>
  <c r="R1750" i="2"/>
  <c r="S1750" i="2"/>
  <c r="R1742" i="2"/>
  <c r="S1742" i="2"/>
  <c r="R1734" i="2"/>
  <c r="S1734" i="2"/>
  <c r="R1726" i="2"/>
  <c r="S1726" i="2"/>
  <c r="R1718" i="2"/>
  <c r="S1718" i="2"/>
  <c r="R1710" i="2"/>
  <c r="S1710" i="2"/>
  <c r="R1702" i="2"/>
  <c r="S1702" i="2"/>
  <c r="R1694" i="2"/>
  <c r="S1694" i="2"/>
  <c r="R1686" i="2"/>
  <c r="S1686" i="2"/>
  <c r="R1678" i="2"/>
  <c r="S1678" i="2"/>
  <c r="R1670" i="2"/>
  <c r="S1670" i="2"/>
  <c r="R1662" i="2"/>
  <c r="S1662" i="2"/>
  <c r="R1654" i="2"/>
  <c r="S1654" i="2"/>
  <c r="R1646" i="2"/>
  <c r="S1646" i="2"/>
  <c r="R1638" i="2"/>
  <c r="S1638" i="2"/>
  <c r="R1630" i="2"/>
  <c r="S1630" i="2"/>
  <c r="R1622" i="2"/>
  <c r="S1622" i="2"/>
  <c r="R1614" i="2"/>
  <c r="S1614" i="2"/>
  <c r="R1606" i="2"/>
  <c r="S1606" i="2"/>
  <c r="R1598" i="2"/>
  <c r="S1598" i="2"/>
  <c r="R1590" i="2"/>
  <c r="S1590" i="2"/>
  <c r="R1582" i="2"/>
  <c r="S1582" i="2"/>
  <c r="R1574" i="2"/>
  <c r="S1574" i="2"/>
  <c r="R1566" i="2"/>
  <c r="S1566" i="2"/>
  <c r="R1558" i="2"/>
  <c r="S1558" i="2"/>
  <c r="R1550" i="2"/>
  <c r="S1550" i="2"/>
  <c r="R1542" i="2"/>
  <c r="S1542" i="2"/>
  <c r="R1534" i="2"/>
  <c r="S1534" i="2"/>
  <c r="R1526" i="2"/>
  <c r="S1526" i="2"/>
  <c r="R1518" i="2"/>
  <c r="S1518" i="2"/>
  <c r="R1510" i="2"/>
  <c r="S1510" i="2"/>
  <c r="R1502" i="2"/>
  <c r="S1502" i="2"/>
  <c r="R1494" i="2"/>
  <c r="S1494" i="2"/>
  <c r="R1486" i="2"/>
  <c r="S1486" i="2"/>
  <c r="R1478" i="2"/>
  <c r="S1478" i="2"/>
  <c r="R1470" i="2"/>
  <c r="S1470" i="2"/>
  <c r="R1462" i="2"/>
  <c r="S1462" i="2"/>
  <c r="R1454" i="2"/>
  <c r="S1454" i="2"/>
  <c r="R1446" i="2"/>
  <c r="S1446" i="2"/>
  <c r="R1438" i="2"/>
  <c r="S1438" i="2"/>
  <c r="R1430" i="2"/>
  <c r="S1430" i="2"/>
  <c r="R1422" i="2"/>
  <c r="S1422" i="2"/>
  <c r="R1414" i="2"/>
  <c r="S1414" i="2"/>
  <c r="R1406" i="2"/>
  <c r="S1406" i="2"/>
  <c r="R1398" i="2"/>
  <c r="S1398" i="2"/>
  <c r="R1390" i="2"/>
  <c r="S1390" i="2"/>
  <c r="R1382" i="2"/>
  <c r="S1382" i="2"/>
  <c r="R1374" i="2"/>
  <c r="S1374" i="2"/>
  <c r="R1366" i="2"/>
  <c r="S1366" i="2"/>
  <c r="R1269" i="2"/>
  <c r="S1269" i="2"/>
  <c r="R1261" i="2"/>
  <c r="S1261" i="2"/>
  <c r="R1253" i="2"/>
  <c r="S1253" i="2"/>
  <c r="R1245" i="2"/>
  <c r="S1245" i="2"/>
  <c r="R1237" i="2"/>
  <c r="S1237" i="2"/>
  <c r="R1229" i="2"/>
  <c r="S1229" i="2"/>
  <c r="R1221" i="2"/>
  <c r="S1221" i="2"/>
  <c r="R1213" i="2"/>
  <c r="S1213" i="2"/>
  <c r="R1205" i="2"/>
  <c r="S1205" i="2"/>
  <c r="R1197" i="2"/>
  <c r="S1197" i="2"/>
  <c r="R1189" i="2"/>
  <c r="S1189" i="2"/>
  <c r="R1181" i="2"/>
  <c r="S1181" i="2"/>
  <c r="R1173" i="2"/>
  <c r="S1173" i="2"/>
  <c r="R1165" i="2"/>
  <c r="S1165" i="2"/>
  <c r="R1157" i="2"/>
  <c r="S1157" i="2"/>
  <c r="R1149" i="2"/>
  <c r="S1149" i="2"/>
  <c r="R1141" i="2"/>
  <c r="S1141" i="2"/>
  <c r="R1133" i="2"/>
  <c r="S1133" i="2"/>
  <c r="R1125" i="2"/>
  <c r="S1125" i="2"/>
  <c r="R1117" i="2"/>
  <c r="S1117" i="2"/>
  <c r="R1109" i="2"/>
  <c r="S1109" i="2"/>
  <c r="R1101" i="2"/>
  <c r="S1101" i="2"/>
  <c r="R1093" i="2"/>
  <c r="S1093" i="2"/>
  <c r="R1085" i="2"/>
  <c r="S1085" i="2"/>
  <c r="R1077" i="2"/>
  <c r="S1077" i="2"/>
  <c r="R1069" i="2"/>
  <c r="S1069" i="2"/>
  <c r="R1061" i="2"/>
  <c r="S1061" i="2"/>
  <c r="R1053" i="2"/>
  <c r="S1053" i="2"/>
  <c r="R1045" i="2"/>
  <c r="S1045" i="2"/>
  <c r="R1037" i="2"/>
  <c r="S1037" i="2"/>
  <c r="R1029" i="2"/>
  <c r="S1029" i="2"/>
  <c r="R1021" i="2"/>
  <c r="S1021" i="2"/>
  <c r="R1013" i="2"/>
  <c r="S1013" i="2"/>
  <c r="R1005" i="2"/>
  <c r="S1005" i="2"/>
  <c r="R997" i="2"/>
  <c r="S997" i="2"/>
  <c r="R989" i="2"/>
  <c r="S989" i="2"/>
  <c r="R981" i="2"/>
  <c r="S981" i="2"/>
  <c r="R973" i="2"/>
  <c r="S973" i="2"/>
  <c r="R965" i="2"/>
  <c r="S965" i="2"/>
  <c r="R957" i="2"/>
  <c r="S957" i="2"/>
  <c r="R949" i="2"/>
  <c r="S949" i="2"/>
  <c r="R941" i="2"/>
  <c r="S941" i="2"/>
  <c r="R933" i="2"/>
  <c r="S933" i="2"/>
  <c r="R925" i="2"/>
  <c r="S925" i="2"/>
  <c r="R917" i="2"/>
  <c r="S917" i="2"/>
  <c r="R909" i="2"/>
  <c r="S909" i="2"/>
  <c r="R901" i="2"/>
  <c r="S901" i="2"/>
  <c r="R893" i="2"/>
  <c r="S893" i="2"/>
  <c r="R885" i="2"/>
  <c r="S885" i="2"/>
  <c r="R877" i="2"/>
  <c r="S877" i="2"/>
  <c r="R869" i="2"/>
  <c r="S869" i="2"/>
  <c r="R861" i="2"/>
  <c r="S861" i="2"/>
  <c r="R853" i="2"/>
  <c r="S853" i="2"/>
  <c r="R845" i="2"/>
  <c r="S845" i="2"/>
  <c r="R837" i="2"/>
  <c r="S837" i="2"/>
  <c r="R829" i="2"/>
  <c r="S829" i="2"/>
  <c r="R821" i="2"/>
  <c r="S821" i="2"/>
  <c r="R813" i="2"/>
  <c r="S813" i="2"/>
  <c r="R805" i="2"/>
  <c r="S805" i="2"/>
  <c r="R797" i="2"/>
  <c r="S797" i="2"/>
  <c r="R789" i="2"/>
  <c r="S789" i="2"/>
  <c r="R781" i="2"/>
  <c r="S781" i="2"/>
  <c r="R773" i="2"/>
  <c r="S773" i="2"/>
  <c r="R765" i="2"/>
  <c r="S765" i="2"/>
  <c r="R757" i="2"/>
  <c r="S757" i="2"/>
  <c r="R749" i="2"/>
  <c r="S749" i="2"/>
  <c r="R741" i="2"/>
  <c r="S741" i="2"/>
  <c r="R733" i="2"/>
  <c r="S733" i="2"/>
  <c r="R725" i="2"/>
  <c r="S725" i="2"/>
  <c r="R717" i="2"/>
  <c r="S717" i="2"/>
  <c r="R709" i="2"/>
  <c r="S709" i="2"/>
  <c r="R701" i="2"/>
  <c r="S701" i="2"/>
  <c r="R693" i="2"/>
  <c r="S693" i="2"/>
  <c r="R685" i="2"/>
  <c r="S685" i="2"/>
  <c r="R677" i="2"/>
  <c r="S677" i="2"/>
  <c r="R669" i="2"/>
  <c r="S669" i="2"/>
  <c r="R661" i="2"/>
  <c r="S661" i="2"/>
  <c r="R653" i="2"/>
  <c r="S653" i="2"/>
  <c r="R645" i="2"/>
  <c r="S645" i="2"/>
  <c r="R637" i="2"/>
  <c r="S637" i="2"/>
  <c r="R629" i="2"/>
  <c r="S629" i="2"/>
  <c r="R621" i="2"/>
  <c r="S621" i="2"/>
  <c r="R613" i="2"/>
  <c r="S613" i="2"/>
  <c r="R605" i="2"/>
  <c r="S605" i="2"/>
  <c r="R597" i="2"/>
  <c r="S597" i="2"/>
  <c r="R589" i="2"/>
  <c r="S589" i="2"/>
  <c r="R581" i="2"/>
  <c r="S581" i="2"/>
  <c r="R573" i="2"/>
  <c r="S573" i="2"/>
  <c r="R565" i="2"/>
  <c r="S565" i="2"/>
  <c r="R557" i="2"/>
  <c r="S557" i="2"/>
  <c r="R549" i="2"/>
  <c r="S549" i="2"/>
  <c r="R541" i="2"/>
  <c r="S541" i="2"/>
  <c r="R533" i="2"/>
  <c r="S533" i="2"/>
  <c r="R525" i="2"/>
  <c r="S525" i="2"/>
  <c r="R517" i="2"/>
  <c r="S517" i="2"/>
  <c r="R509" i="2"/>
  <c r="S509" i="2"/>
  <c r="R501" i="2"/>
  <c r="S501" i="2"/>
  <c r="R493" i="2"/>
  <c r="S493" i="2"/>
  <c r="R485" i="2"/>
  <c r="S485" i="2"/>
  <c r="R477" i="2"/>
  <c r="S477" i="2"/>
  <c r="R469" i="2"/>
  <c r="S469" i="2"/>
  <c r="R461" i="2"/>
  <c r="S461" i="2"/>
  <c r="R453" i="2"/>
  <c r="S453" i="2"/>
  <c r="R445" i="2"/>
  <c r="S445" i="2"/>
  <c r="R437" i="2"/>
  <c r="S437" i="2"/>
  <c r="R429" i="2"/>
  <c r="S429" i="2"/>
  <c r="R421" i="2"/>
  <c r="S421" i="2"/>
  <c r="R413" i="2"/>
  <c r="S413" i="2"/>
  <c r="R405" i="2"/>
  <c r="S405" i="2"/>
  <c r="R397" i="2"/>
  <c r="S397" i="2"/>
  <c r="R389" i="2"/>
  <c r="S389" i="2"/>
  <c r="R381" i="2"/>
  <c r="S381" i="2"/>
  <c r="R373" i="2"/>
  <c r="S373" i="2"/>
  <c r="R365" i="2"/>
  <c r="S365" i="2"/>
  <c r="R357" i="2"/>
  <c r="S357" i="2"/>
  <c r="R349" i="2"/>
  <c r="S349" i="2"/>
  <c r="R341" i="2"/>
  <c r="S341" i="2"/>
  <c r="R333" i="2"/>
  <c r="S333" i="2"/>
  <c r="R325" i="2"/>
  <c r="S325" i="2"/>
  <c r="R317" i="2"/>
  <c r="S317" i="2"/>
  <c r="R309" i="2"/>
  <c r="S309" i="2"/>
  <c r="R301" i="2"/>
  <c r="S301" i="2"/>
  <c r="R293" i="2"/>
  <c r="S293" i="2"/>
  <c r="R285" i="2"/>
  <c r="S285" i="2"/>
  <c r="R277" i="2"/>
  <c r="S277" i="2"/>
  <c r="R269" i="2"/>
  <c r="S269" i="2"/>
  <c r="R261" i="2"/>
  <c r="S261" i="2"/>
  <c r="R253" i="2"/>
  <c r="S253" i="2"/>
  <c r="R245" i="2"/>
  <c r="S245" i="2"/>
  <c r="R237" i="2"/>
  <c r="S237" i="2"/>
  <c r="R229" i="2"/>
  <c r="S229" i="2"/>
  <c r="R221" i="2"/>
  <c r="S221" i="2"/>
  <c r="R213" i="2"/>
  <c r="S213" i="2"/>
  <c r="R205" i="2"/>
  <c r="S205" i="2"/>
  <c r="R197" i="2"/>
  <c r="S197" i="2"/>
  <c r="R189" i="2"/>
  <c r="S189" i="2"/>
  <c r="R181" i="2"/>
  <c r="S181" i="2"/>
  <c r="R173" i="2"/>
  <c r="S173" i="2"/>
  <c r="R165" i="2"/>
  <c r="S165" i="2"/>
  <c r="R157" i="2"/>
  <c r="S157" i="2"/>
  <c r="R149" i="2"/>
  <c r="S149" i="2"/>
  <c r="R141" i="2"/>
  <c r="S141" i="2"/>
  <c r="R133" i="2"/>
  <c r="S133" i="2"/>
  <c r="R125" i="2"/>
  <c r="S125" i="2"/>
  <c r="R117" i="2"/>
  <c r="S117" i="2"/>
  <c r="R109" i="2"/>
  <c r="S109" i="2"/>
  <c r="R101" i="2"/>
  <c r="S101" i="2"/>
  <c r="R93" i="2"/>
  <c r="S93" i="2"/>
  <c r="R85" i="2"/>
  <c r="S85" i="2"/>
  <c r="R77" i="2"/>
  <c r="S77" i="2"/>
  <c r="R69" i="2"/>
  <c r="S69" i="2"/>
  <c r="R61" i="2"/>
  <c r="S61" i="2"/>
  <c r="R53" i="2"/>
  <c r="S53" i="2"/>
  <c r="R45" i="2"/>
  <c r="S45" i="2"/>
  <c r="R37" i="2"/>
  <c r="S37" i="2"/>
  <c r="R29" i="2"/>
  <c r="S29" i="2"/>
  <c r="R21" i="2"/>
  <c r="S21" i="2"/>
  <c r="R13" i="2"/>
  <c r="S13" i="2"/>
  <c r="R5" i="2"/>
  <c r="S5" i="2"/>
  <c r="R3660" i="2"/>
  <c r="S3660" i="2"/>
  <c r="R3652" i="2"/>
  <c r="S3652" i="2"/>
  <c r="R3644" i="2"/>
  <c r="S3644" i="2"/>
  <c r="R3636" i="2"/>
  <c r="S3636" i="2"/>
  <c r="R3628" i="2"/>
  <c r="S3628" i="2"/>
  <c r="R3620" i="2"/>
  <c r="S3620" i="2"/>
  <c r="R3612" i="2"/>
  <c r="S3612" i="2"/>
  <c r="R3604" i="2"/>
  <c r="S3604" i="2"/>
  <c r="R3596" i="2"/>
  <c r="S3596" i="2"/>
  <c r="R3588" i="2"/>
  <c r="S3588" i="2"/>
  <c r="R3580" i="2"/>
  <c r="S3580" i="2"/>
  <c r="R3572" i="2"/>
  <c r="S3572" i="2"/>
  <c r="R3564" i="2"/>
  <c r="S3564" i="2"/>
  <c r="R3556" i="2"/>
  <c r="S3556" i="2"/>
  <c r="R3548" i="2"/>
  <c r="S3548" i="2"/>
  <c r="R3540" i="2"/>
  <c r="S3540" i="2"/>
  <c r="R3532" i="2"/>
  <c r="S3532" i="2"/>
  <c r="R3524" i="2"/>
  <c r="S3524" i="2"/>
  <c r="R3516" i="2"/>
  <c r="S3516" i="2"/>
  <c r="R3508" i="2"/>
  <c r="S3508" i="2"/>
  <c r="R3500" i="2"/>
  <c r="S3500" i="2"/>
  <c r="R3492" i="2"/>
  <c r="S3492" i="2"/>
  <c r="R3484" i="2"/>
  <c r="S3484" i="2"/>
  <c r="R3476" i="2"/>
  <c r="S3476" i="2"/>
  <c r="R3468" i="2"/>
  <c r="S3468" i="2"/>
  <c r="R3460" i="2"/>
  <c r="S3460" i="2"/>
  <c r="R3452" i="2"/>
  <c r="S3452" i="2"/>
  <c r="R3444" i="2"/>
  <c r="S3444" i="2"/>
  <c r="R3436" i="2"/>
  <c r="S3436" i="2"/>
  <c r="R3428" i="2"/>
  <c r="S3428" i="2"/>
  <c r="R3420" i="2"/>
  <c r="S3420" i="2"/>
  <c r="R3412" i="2"/>
  <c r="S3412" i="2"/>
  <c r="R3404" i="2"/>
  <c r="S3404" i="2"/>
  <c r="R3396" i="2"/>
  <c r="S3396" i="2"/>
  <c r="R3388" i="2"/>
  <c r="S3388" i="2"/>
  <c r="R3380" i="2"/>
  <c r="S3380" i="2"/>
  <c r="R3372" i="2"/>
  <c r="S3372" i="2"/>
  <c r="R3364" i="2"/>
  <c r="S3364" i="2"/>
  <c r="R3356" i="2"/>
  <c r="S3356" i="2"/>
  <c r="R3348" i="2"/>
  <c r="S3348" i="2"/>
  <c r="R3340" i="2"/>
  <c r="S3340" i="2"/>
  <c r="R3332" i="2"/>
  <c r="S3332" i="2"/>
  <c r="R3324" i="2"/>
  <c r="S3324" i="2"/>
  <c r="R3316" i="2"/>
  <c r="S3316" i="2"/>
  <c r="R3308" i="2"/>
  <c r="S3308" i="2"/>
  <c r="R3300" i="2"/>
  <c r="S3300" i="2"/>
  <c r="R3292" i="2"/>
  <c r="S3292" i="2"/>
  <c r="R3284" i="2"/>
  <c r="S3284" i="2"/>
  <c r="R3276" i="2"/>
  <c r="S3276" i="2"/>
  <c r="R3268" i="2"/>
  <c r="S3268" i="2"/>
  <c r="R3260" i="2"/>
  <c r="S3260" i="2"/>
  <c r="R3252" i="2"/>
  <c r="S3252" i="2"/>
  <c r="R3244" i="2"/>
  <c r="S3244" i="2"/>
  <c r="R3236" i="2"/>
  <c r="S3236" i="2"/>
  <c r="R3228" i="2"/>
  <c r="S3228" i="2"/>
  <c r="R3220" i="2"/>
  <c r="S3220" i="2"/>
  <c r="R3212" i="2"/>
  <c r="S3212" i="2"/>
  <c r="R3204" i="2"/>
  <c r="S3204" i="2"/>
  <c r="R3196" i="2"/>
  <c r="S3196" i="2"/>
  <c r="R3188" i="2"/>
  <c r="S3188" i="2"/>
  <c r="R3180" i="2"/>
  <c r="S3180" i="2"/>
  <c r="R3172" i="2"/>
  <c r="S3172" i="2"/>
  <c r="R3164" i="2"/>
  <c r="S3164" i="2"/>
  <c r="R3156" i="2"/>
  <c r="S3156" i="2"/>
  <c r="R3148" i="2"/>
  <c r="S3148" i="2"/>
  <c r="R3140" i="2"/>
  <c r="S3140" i="2"/>
  <c r="R3132" i="2"/>
  <c r="S3132" i="2"/>
  <c r="R3124" i="2"/>
  <c r="S3124" i="2"/>
  <c r="R3116" i="2"/>
  <c r="S3116" i="2"/>
  <c r="R3108" i="2"/>
  <c r="S3108" i="2"/>
  <c r="R3100" i="2"/>
  <c r="S3100" i="2"/>
  <c r="R3092" i="2"/>
  <c r="S3092" i="2"/>
  <c r="R3084" i="2"/>
  <c r="S3084" i="2"/>
  <c r="R3076" i="2"/>
  <c r="S3076" i="2"/>
  <c r="R3068" i="2"/>
  <c r="S3068" i="2"/>
  <c r="R3060" i="2"/>
  <c r="S3060" i="2"/>
  <c r="R3052" i="2"/>
  <c r="S3052" i="2"/>
  <c r="R3044" i="2"/>
  <c r="S3044" i="2"/>
  <c r="R3036" i="2"/>
  <c r="S3036" i="2"/>
  <c r="R3028" i="2"/>
  <c r="S3028" i="2"/>
  <c r="R3020" i="2"/>
  <c r="S3020" i="2"/>
  <c r="R3012" i="2"/>
  <c r="S3012" i="2"/>
  <c r="R3004" i="2"/>
  <c r="S3004" i="2"/>
  <c r="R2996" i="2"/>
  <c r="S2996" i="2"/>
  <c r="R2988" i="2"/>
  <c r="S2988" i="2"/>
  <c r="R2980" i="2"/>
  <c r="S2980" i="2"/>
  <c r="R2972" i="2"/>
  <c r="S2972" i="2"/>
  <c r="R2964" i="2"/>
  <c r="S2964" i="2"/>
  <c r="R2956" i="2"/>
  <c r="S2956" i="2"/>
  <c r="R2948" i="2"/>
  <c r="S2948" i="2"/>
  <c r="R2940" i="2"/>
  <c r="S2940" i="2"/>
  <c r="R2932" i="2"/>
  <c r="S2932" i="2"/>
  <c r="R2924" i="2"/>
  <c r="S2924" i="2"/>
  <c r="R2916" i="2"/>
  <c r="S2916" i="2"/>
  <c r="R2908" i="2"/>
  <c r="S2908" i="2"/>
  <c r="R2900" i="2"/>
  <c r="S2900" i="2"/>
  <c r="R2892" i="2"/>
  <c r="S2892" i="2"/>
  <c r="R2884" i="2"/>
  <c r="S2884" i="2"/>
  <c r="R2876" i="2"/>
  <c r="S2876" i="2"/>
  <c r="R2868" i="2"/>
  <c r="S2868" i="2"/>
  <c r="R2860" i="2"/>
  <c r="S2860" i="2"/>
  <c r="R2852" i="2"/>
  <c r="S2852" i="2"/>
  <c r="R2844" i="2"/>
  <c r="S2844" i="2"/>
  <c r="R2836" i="2"/>
  <c r="S2836" i="2"/>
  <c r="R2828" i="2"/>
  <c r="S2828" i="2"/>
  <c r="R2820" i="2"/>
  <c r="S2820" i="2"/>
  <c r="R2812" i="2"/>
  <c r="S2812" i="2"/>
  <c r="R2804" i="2"/>
  <c r="S2804" i="2"/>
  <c r="R2796" i="2"/>
  <c r="S2796" i="2"/>
  <c r="R2788" i="2"/>
  <c r="S2788" i="2"/>
  <c r="R2780" i="2"/>
  <c r="S2780" i="2"/>
  <c r="R2772" i="2"/>
  <c r="S2772" i="2"/>
  <c r="R2764" i="2"/>
  <c r="S2764" i="2"/>
  <c r="R2756" i="2"/>
  <c r="S2756" i="2"/>
  <c r="R2748" i="2"/>
  <c r="S2748" i="2"/>
  <c r="R2740" i="2"/>
  <c r="S2740" i="2"/>
  <c r="R2732" i="2"/>
  <c r="S2732" i="2"/>
  <c r="R2724" i="2"/>
  <c r="S2724" i="2"/>
  <c r="R2716" i="2"/>
  <c r="S2716" i="2"/>
  <c r="R2708" i="2"/>
  <c r="S2708" i="2"/>
  <c r="R2700" i="2"/>
  <c r="S2700" i="2"/>
  <c r="R2692" i="2"/>
  <c r="S2692" i="2"/>
  <c r="R2684" i="2"/>
  <c r="S2684" i="2"/>
  <c r="R2676" i="2"/>
  <c r="S2676" i="2"/>
  <c r="R2668" i="2"/>
  <c r="S2668" i="2"/>
  <c r="R2660" i="2"/>
  <c r="S2660" i="2"/>
  <c r="R2652" i="2"/>
  <c r="S2652" i="2"/>
  <c r="R2644" i="2"/>
  <c r="S2644" i="2"/>
  <c r="R2636" i="2"/>
  <c r="S2636" i="2"/>
  <c r="R2628" i="2"/>
  <c r="S2628" i="2"/>
  <c r="R2620" i="2"/>
  <c r="S2620" i="2"/>
  <c r="R2612" i="2"/>
  <c r="S2612" i="2"/>
  <c r="R2604" i="2"/>
  <c r="S2604" i="2"/>
  <c r="R2596" i="2"/>
  <c r="S2596" i="2"/>
  <c r="R2588" i="2"/>
  <c r="S2588" i="2"/>
  <c r="R2580" i="2"/>
  <c r="S2580" i="2"/>
  <c r="R2572" i="2"/>
  <c r="S2572" i="2"/>
  <c r="R2564" i="2"/>
  <c r="S2564" i="2"/>
  <c r="R2556" i="2"/>
  <c r="S2556" i="2"/>
  <c r="R2548" i="2"/>
  <c r="S2548" i="2"/>
  <c r="R2540" i="2"/>
  <c r="S2540" i="2"/>
  <c r="R2532" i="2"/>
  <c r="S2532" i="2"/>
  <c r="R2524" i="2"/>
  <c r="S2524" i="2"/>
  <c r="R2516" i="2"/>
  <c r="S2516" i="2"/>
  <c r="R2508" i="2"/>
  <c r="S2508" i="2"/>
  <c r="R2500" i="2"/>
  <c r="S2500" i="2"/>
  <c r="R2492" i="2"/>
  <c r="S2492" i="2"/>
  <c r="R2484" i="2"/>
  <c r="S2484" i="2"/>
  <c r="R2476" i="2"/>
  <c r="S2476" i="2"/>
  <c r="R2468" i="2"/>
  <c r="S2468" i="2"/>
  <c r="R2460" i="2"/>
  <c r="S2460" i="2"/>
  <c r="R2452" i="2"/>
  <c r="S2452" i="2"/>
  <c r="R2444" i="2"/>
  <c r="S2444" i="2"/>
  <c r="R2436" i="2"/>
  <c r="S2436" i="2"/>
  <c r="R2428" i="2"/>
  <c r="S2428" i="2"/>
  <c r="R2420" i="2"/>
  <c r="S2420" i="2"/>
  <c r="R2412" i="2"/>
  <c r="S2412" i="2"/>
  <c r="R2404" i="2"/>
  <c r="S2404" i="2"/>
  <c r="R2396" i="2"/>
  <c r="S2396" i="2"/>
  <c r="R2388" i="2"/>
  <c r="S2388" i="2"/>
  <c r="R2380" i="2"/>
  <c r="S2380" i="2"/>
  <c r="R2372" i="2"/>
  <c r="S2372" i="2"/>
  <c r="R2364" i="2"/>
  <c r="S2364" i="2"/>
  <c r="R2356" i="2"/>
  <c r="S2356" i="2"/>
  <c r="R2348" i="2"/>
  <c r="S2348" i="2"/>
  <c r="R2340" i="2"/>
  <c r="S2340" i="2"/>
  <c r="R2332" i="2"/>
  <c r="S2332" i="2"/>
  <c r="R2324" i="2"/>
  <c r="S2324" i="2"/>
  <c r="R2316" i="2"/>
  <c r="S2316" i="2"/>
  <c r="R2308" i="2"/>
  <c r="S2308" i="2"/>
  <c r="R2300" i="2"/>
  <c r="S2300" i="2"/>
  <c r="R2292" i="2"/>
  <c r="S2292" i="2"/>
  <c r="R2284" i="2"/>
  <c r="S2284" i="2"/>
  <c r="R2276" i="2"/>
  <c r="S2276" i="2"/>
  <c r="R2268" i="2"/>
  <c r="S2268" i="2"/>
  <c r="R2260" i="2"/>
  <c r="S2260" i="2"/>
  <c r="R2252" i="2"/>
  <c r="S2252" i="2"/>
  <c r="R2244" i="2"/>
  <c r="S2244" i="2"/>
  <c r="R2236" i="2"/>
  <c r="S2236" i="2"/>
  <c r="R2228" i="2"/>
  <c r="S2228" i="2"/>
  <c r="R2220" i="2"/>
  <c r="S2220" i="2"/>
  <c r="R2212" i="2"/>
  <c r="S2212" i="2"/>
  <c r="R2204" i="2"/>
  <c r="S2204" i="2"/>
  <c r="R2196" i="2"/>
  <c r="S2196" i="2"/>
  <c r="R2188" i="2"/>
  <c r="S2188" i="2"/>
  <c r="R2180" i="2"/>
  <c r="S2180" i="2"/>
  <c r="R2172" i="2"/>
  <c r="S2172" i="2"/>
  <c r="R2164" i="2"/>
  <c r="S2164" i="2"/>
  <c r="R2156" i="2"/>
  <c r="S2156" i="2"/>
  <c r="R2148" i="2"/>
  <c r="S2148" i="2"/>
  <c r="R2140" i="2"/>
  <c r="S2140" i="2"/>
  <c r="R2132" i="2"/>
  <c r="S2132" i="2"/>
  <c r="R2124" i="2"/>
  <c r="S2124" i="2"/>
  <c r="R2116" i="2"/>
  <c r="S2116" i="2"/>
  <c r="R2108" i="2"/>
  <c r="S2108" i="2"/>
  <c r="R2100" i="2"/>
  <c r="S2100" i="2"/>
  <c r="R2092" i="2"/>
  <c r="S2092" i="2"/>
  <c r="R2084" i="2"/>
  <c r="S2084" i="2"/>
  <c r="R2076" i="2"/>
  <c r="S2076" i="2"/>
  <c r="R2068" i="2"/>
  <c r="S2068" i="2"/>
  <c r="R2060" i="2"/>
  <c r="S2060" i="2"/>
  <c r="R2052" i="2"/>
  <c r="S2052" i="2"/>
  <c r="R2044" i="2"/>
  <c r="S2044" i="2"/>
  <c r="R2036" i="2"/>
  <c r="S2036" i="2"/>
  <c r="R2028" i="2"/>
  <c r="S2028" i="2"/>
  <c r="R2020" i="2"/>
  <c r="S2020" i="2"/>
  <c r="R2012" i="2"/>
  <c r="S2012" i="2"/>
  <c r="R2004" i="2"/>
  <c r="S2004" i="2"/>
  <c r="R1996" i="2"/>
  <c r="S1996" i="2"/>
  <c r="R1988" i="2"/>
  <c r="S1988" i="2"/>
  <c r="R1980" i="2"/>
  <c r="S1980" i="2"/>
  <c r="R1972" i="2"/>
  <c r="S1972" i="2"/>
  <c r="R1964" i="2"/>
  <c r="S1964" i="2"/>
  <c r="R1956" i="2"/>
  <c r="S1956" i="2"/>
  <c r="R1948" i="2"/>
  <c r="S1948" i="2"/>
  <c r="R1940" i="2"/>
  <c r="S1940" i="2"/>
  <c r="R1932" i="2"/>
  <c r="S1932" i="2"/>
  <c r="R1924" i="2"/>
  <c r="S1924" i="2"/>
  <c r="R1916" i="2"/>
  <c r="S1916" i="2"/>
  <c r="R1908" i="2"/>
  <c r="S1908" i="2"/>
  <c r="R1900" i="2"/>
  <c r="S1900" i="2"/>
  <c r="R1892" i="2"/>
  <c r="S1892" i="2"/>
  <c r="R1884" i="2"/>
  <c r="S1884" i="2"/>
  <c r="R1876" i="2"/>
  <c r="S1876" i="2"/>
  <c r="R1868" i="2"/>
  <c r="S1868" i="2"/>
  <c r="R1860" i="2"/>
  <c r="S1860" i="2"/>
  <c r="R1852" i="2"/>
  <c r="S1852" i="2"/>
  <c r="R1844" i="2"/>
  <c r="S1844" i="2"/>
  <c r="R1836" i="2"/>
  <c r="S1836" i="2"/>
  <c r="R1828" i="2"/>
  <c r="S1828" i="2"/>
  <c r="R1820" i="2"/>
  <c r="S1820" i="2"/>
  <c r="R1812" i="2"/>
  <c r="S1812" i="2"/>
  <c r="R1804" i="2"/>
  <c r="S1804" i="2"/>
  <c r="R1796" i="2"/>
  <c r="S1796" i="2"/>
  <c r="R1788" i="2"/>
  <c r="S1788" i="2"/>
  <c r="R1780" i="2"/>
  <c r="S1780" i="2"/>
  <c r="R1772" i="2"/>
  <c r="S1772" i="2"/>
  <c r="R1764" i="2"/>
  <c r="S1764" i="2"/>
  <c r="R1756" i="2"/>
  <c r="S1756" i="2"/>
  <c r="R1748" i="2"/>
  <c r="S1748" i="2"/>
  <c r="R1740" i="2"/>
  <c r="S1740" i="2"/>
  <c r="R1732" i="2"/>
  <c r="S1732" i="2"/>
  <c r="R1724" i="2"/>
  <c r="S1724" i="2"/>
  <c r="R1716" i="2"/>
  <c r="S1716" i="2"/>
  <c r="R1708" i="2"/>
  <c r="S1708" i="2"/>
  <c r="R1700" i="2"/>
  <c r="S1700" i="2"/>
  <c r="R1692" i="2"/>
  <c r="S1692" i="2"/>
  <c r="R1684" i="2"/>
  <c r="S1684" i="2"/>
  <c r="R1676" i="2"/>
  <c r="S1676" i="2"/>
  <c r="R1668" i="2"/>
  <c r="S1668" i="2"/>
  <c r="R1660" i="2"/>
  <c r="S1660" i="2"/>
  <c r="R1652" i="2"/>
  <c r="S1652" i="2"/>
  <c r="R1644" i="2"/>
  <c r="S1644" i="2"/>
  <c r="R1636" i="2"/>
  <c r="S1636" i="2"/>
  <c r="R1628" i="2"/>
  <c r="S1628" i="2"/>
  <c r="R1620" i="2"/>
  <c r="S1620" i="2"/>
  <c r="R1612" i="2"/>
  <c r="S1612" i="2"/>
  <c r="R1604" i="2"/>
  <c r="S1604" i="2"/>
  <c r="R1596" i="2"/>
  <c r="S1596" i="2"/>
  <c r="R1588" i="2"/>
  <c r="S1588" i="2"/>
  <c r="R1580" i="2"/>
  <c r="S1580" i="2"/>
  <c r="R1572" i="2"/>
  <c r="S1572" i="2"/>
  <c r="R1564" i="2"/>
  <c r="S1564" i="2"/>
  <c r="R1556" i="2"/>
  <c r="S1556" i="2"/>
  <c r="R1548" i="2"/>
  <c r="S1548" i="2"/>
  <c r="R1540" i="2"/>
  <c r="S1540" i="2"/>
  <c r="R1532" i="2"/>
  <c r="S1532" i="2"/>
  <c r="R1524" i="2"/>
  <c r="S1524" i="2"/>
  <c r="R1516" i="2"/>
  <c r="S1516" i="2"/>
  <c r="R1508" i="2"/>
  <c r="S1508" i="2"/>
  <c r="R1500" i="2"/>
  <c r="S1500" i="2"/>
  <c r="R1492" i="2"/>
  <c r="S1492" i="2"/>
  <c r="R1484" i="2"/>
  <c r="S1484" i="2"/>
  <c r="R1476" i="2"/>
  <c r="S1476" i="2"/>
  <c r="R1468" i="2"/>
  <c r="S1468" i="2"/>
  <c r="R1460" i="2"/>
  <c r="S1460" i="2"/>
  <c r="R1452" i="2"/>
  <c r="S1452" i="2"/>
  <c r="R1444" i="2"/>
  <c r="S1444" i="2"/>
  <c r="R1436" i="2"/>
  <c r="S1436" i="2"/>
  <c r="R1428" i="2"/>
  <c r="S1428" i="2"/>
  <c r="R1420" i="2"/>
  <c r="S1420" i="2"/>
  <c r="R1412" i="2"/>
  <c r="S1412" i="2"/>
  <c r="R1404" i="2"/>
  <c r="S1404" i="2"/>
  <c r="R1396" i="2"/>
  <c r="S1396" i="2"/>
  <c r="R1388" i="2"/>
  <c r="S1388" i="2"/>
  <c r="R1380" i="2"/>
  <c r="S1380" i="2"/>
  <c r="R1372" i="2"/>
  <c r="S1372" i="2"/>
  <c r="R1364" i="2"/>
  <c r="S1364" i="2"/>
  <c r="R1356" i="2"/>
  <c r="S1356" i="2"/>
  <c r="R1348" i="2"/>
  <c r="S1348" i="2"/>
  <c r="R1340" i="2"/>
  <c r="S1340" i="2"/>
  <c r="R1332" i="2"/>
  <c r="S1332" i="2"/>
  <c r="R1324" i="2"/>
  <c r="S1324" i="2"/>
  <c r="R1316" i="2"/>
  <c r="S1316" i="2"/>
  <c r="R1308" i="2"/>
  <c r="S1308" i="2"/>
  <c r="R1300" i="2"/>
  <c r="S1300" i="2"/>
  <c r="R1292" i="2"/>
  <c r="S1292" i="2"/>
  <c r="R1284" i="2"/>
  <c r="S1284" i="2"/>
  <c r="R1276" i="2"/>
  <c r="S1276" i="2"/>
  <c r="R1268" i="2"/>
  <c r="S1268" i="2"/>
  <c r="R1260" i="2"/>
  <c r="S1260" i="2"/>
  <c r="R1252" i="2"/>
  <c r="S1252" i="2"/>
  <c r="R1244" i="2"/>
  <c r="S1244" i="2"/>
  <c r="R1236" i="2"/>
  <c r="S1236" i="2"/>
  <c r="R1228" i="2"/>
  <c r="S1228" i="2"/>
  <c r="R1220" i="2"/>
  <c r="S1220" i="2"/>
  <c r="R1212" i="2"/>
  <c r="S1212" i="2"/>
  <c r="R1204" i="2"/>
  <c r="S1204" i="2"/>
  <c r="R1196" i="2"/>
  <c r="S1196" i="2"/>
  <c r="R1188" i="2"/>
  <c r="S1188" i="2"/>
  <c r="R1180" i="2"/>
  <c r="S1180" i="2"/>
  <c r="R1172" i="2"/>
  <c r="S1172" i="2"/>
  <c r="R1164" i="2"/>
  <c r="S1164" i="2"/>
  <c r="R1156" i="2"/>
  <c r="S1156" i="2"/>
  <c r="R1148" i="2"/>
  <c r="S1148" i="2"/>
  <c r="R1140" i="2"/>
  <c r="S1140" i="2"/>
  <c r="R1132" i="2"/>
  <c r="S1132" i="2"/>
  <c r="R1124" i="2"/>
  <c r="S1124" i="2"/>
  <c r="R1116" i="2"/>
  <c r="S1116" i="2"/>
  <c r="R1108" i="2"/>
  <c r="S1108" i="2"/>
  <c r="R1100" i="2"/>
  <c r="S1100" i="2"/>
  <c r="R1092" i="2"/>
  <c r="S1092" i="2"/>
  <c r="R1084" i="2"/>
  <c r="S1084" i="2"/>
  <c r="R1076" i="2"/>
  <c r="S1076" i="2"/>
  <c r="R1068" i="2"/>
  <c r="S1068" i="2"/>
  <c r="R1060" i="2"/>
  <c r="S1060" i="2"/>
  <c r="R1052" i="2"/>
  <c r="S1052" i="2"/>
  <c r="R1044" i="2"/>
  <c r="S1044" i="2"/>
  <c r="R1036" i="2"/>
  <c r="S1036" i="2"/>
  <c r="R1028" i="2"/>
  <c r="S1028" i="2"/>
  <c r="R1020" i="2"/>
  <c r="S1020" i="2"/>
  <c r="R1012" i="2"/>
  <c r="S1012" i="2"/>
  <c r="R1004" i="2"/>
  <c r="S1004" i="2"/>
  <c r="R996" i="2"/>
  <c r="S996" i="2"/>
  <c r="R988" i="2"/>
  <c r="S988" i="2"/>
  <c r="R980" i="2"/>
  <c r="S980" i="2"/>
  <c r="R972" i="2"/>
  <c r="S972" i="2"/>
  <c r="R964" i="2"/>
  <c r="S964" i="2"/>
  <c r="R956" i="2"/>
  <c r="S956" i="2"/>
  <c r="R948" i="2"/>
  <c r="S948" i="2"/>
  <c r="R940" i="2"/>
  <c r="S940" i="2"/>
  <c r="R932" i="2"/>
  <c r="S932" i="2"/>
  <c r="R924" i="2"/>
  <c r="S924" i="2"/>
  <c r="R916" i="2"/>
  <c r="S916" i="2"/>
  <c r="R908" i="2"/>
  <c r="S908" i="2"/>
  <c r="R900" i="2"/>
  <c r="S900" i="2"/>
  <c r="R892" i="2"/>
  <c r="S892" i="2"/>
  <c r="R884" i="2"/>
  <c r="S884" i="2"/>
  <c r="R876" i="2"/>
  <c r="S876" i="2"/>
  <c r="R868" i="2"/>
  <c r="S868" i="2"/>
  <c r="R860" i="2"/>
  <c r="S860" i="2"/>
  <c r="R852" i="2"/>
  <c r="S852" i="2"/>
  <c r="R844" i="2"/>
  <c r="S844" i="2"/>
  <c r="R836" i="2"/>
  <c r="S836" i="2"/>
  <c r="R828" i="2"/>
  <c r="S828" i="2"/>
  <c r="R820" i="2"/>
  <c r="S820" i="2"/>
  <c r="R812" i="2"/>
  <c r="S812" i="2"/>
  <c r="R804" i="2"/>
  <c r="S804" i="2"/>
  <c r="R796" i="2"/>
  <c r="S796" i="2"/>
  <c r="R788" i="2"/>
  <c r="S788" i="2"/>
  <c r="R780" i="2"/>
  <c r="S780" i="2"/>
  <c r="R772" i="2"/>
  <c r="S772" i="2"/>
  <c r="R764" i="2"/>
  <c r="S764" i="2"/>
  <c r="R756" i="2"/>
  <c r="S756" i="2"/>
  <c r="R748" i="2"/>
  <c r="S748" i="2"/>
  <c r="R740" i="2"/>
  <c r="S740" i="2"/>
  <c r="R732" i="2"/>
  <c r="S732" i="2"/>
  <c r="R724" i="2"/>
  <c r="S724" i="2"/>
  <c r="R716" i="2"/>
  <c r="S716" i="2"/>
  <c r="R708" i="2"/>
  <c r="S708" i="2"/>
  <c r="R700" i="2"/>
  <c r="S700" i="2"/>
  <c r="R692" i="2"/>
  <c r="S692" i="2"/>
  <c r="R684" i="2"/>
  <c r="S684" i="2"/>
  <c r="R676" i="2"/>
  <c r="S676" i="2"/>
  <c r="R668" i="2"/>
  <c r="S668" i="2"/>
  <c r="R660" i="2"/>
  <c r="S660" i="2"/>
  <c r="R652" i="2"/>
  <c r="S652" i="2"/>
  <c r="R644" i="2"/>
  <c r="S644" i="2"/>
  <c r="R636" i="2"/>
  <c r="S636" i="2"/>
  <c r="R628" i="2"/>
  <c r="S628" i="2"/>
  <c r="R620" i="2"/>
  <c r="S620" i="2"/>
  <c r="R612" i="2"/>
  <c r="S612" i="2"/>
  <c r="R604" i="2"/>
  <c r="S604" i="2"/>
  <c r="R596" i="2"/>
  <c r="S596" i="2"/>
  <c r="R588" i="2"/>
  <c r="S588" i="2"/>
  <c r="R580" i="2"/>
  <c r="S580" i="2"/>
  <c r="R572" i="2"/>
  <c r="S572" i="2"/>
  <c r="R564" i="2"/>
  <c r="S564" i="2"/>
  <c r="R556" i="2"/>
  <c r="S556" i="2"/>
  <c r="R548" i="2"/>
  <c r="S548" i="2"/>
  <c r="R540" i="2"/>
  <c r="S540" i="2"/>
  <c r="R532" i="2"/>
  <c r="S532" i="2"/>
  <c r="R524" i="2"/>
  <c r="S524" i="2"/>
  <c r="R516" i="2"/>
  <c r="S516" i="2"/>
  <c r="R508" i="2"/>
  <c r="S508" i="2"/>
  <c r="R500" i="2"/>
  <c r="S500" i="2"/>
  <c r="R492" i="2"/>
  <c r="S492" i="2"/>
  <c r="R484" i="2"/>
  <c r="S484" i="2"/>
  <c r="R476" i="2"/>
  <c r="S476" i="2"/>
  <c r="R468" i="2"/>
  <c r="S468" i="2"/>
  <c r="R460" i="2"/>
  <c r="S460" i="2"/>
  <c r="R452" i="2"/>
  <c r="S452" i="2"/>
  <c r="R444" i="2"/>
  <c r="S444" i="2"/>
  <c r="R436" i="2"/>
  <c r="S436" i="2"/>
  <c r="R428" i="2"/>
  <c r="S428" i="2"/>
  <c r="R420" i="2"/>
  <c r="S420" i="2"/>
  <c r="R412" i="2"/>
  <c r="S412" i="2"/>
  <c r="R404" i="2"/>
  <c r="S404" i="2"/>
  <c r="R396" i="2"/>
  <c r="S396" i="2"/>
  <c r="R388" i="2"/>
  <c r="S388" i="2"/>
  <c r="R380" i="2"/>
  <c r="S380" i="2"/>
  <c r="R372" i="2"/>
  <c r="S372" i="2"/>
  <c r="R364" i="2"/>
  <c r="S364" i="2"/>
  <c r="R356" i="2"/>
  <c r="S356" i="2"/>
  <c r="R348" i="2"/>
  <c r="S348" i="2"/>
  <c r="R340" i="2"/>
  <c r="S340" i="2"/>
  <c r="R332" i="2"/>
  <c r="S332" i="2"/>
  <c r="R324" i="2"/>
  <c r="S324" i="2"/>
  <c r="R316" i="2"/>
  <c r="S316" i="2"/>
  <c r="R308" i="2"/>
  <c r="S308" i="2"/>
  <c r="R300" i="2"/>
  <c r="S300" i="2"/>
  <c r="R292" i="2"/>
  <c r="S292" i="2"/>
  <c r="R284" i="2"/>
  <c r="S284" i="2"/>
  <c r="R276" i="2"/>
  <c r="S276" i="2"/>
  <c r="R268" i="2"/>
  <c r="S268" i="2"/>
  <c r="R260" i="2"/>
  <c r="S260" i="2"/>
  <c r="R252" i="2"/>
  <c r="S252" i="2"/>
  <c r="R244" i="2"/>
  <c r="S244" i="2"/>
  <c r="R236" i="2"/>
  <c r="S236" i="2"/>
  <c r="R228" i="2"/>
  <c r="S228" i="2"/>
  <c r="R220" i="2"/>
  <c r="S220" i="2"/>
  <c r="R212" i="2"/>
  <c r="S212" i="2"/>
  <c r="R204" i="2"/>
  <c r="S204" i="2"/>
  <c r="R196" i="2"/>
  <c r="S196" i="2"/>
  <c r="R188" i="2"/>
  <c r="S188" i="2"/>
  <c r="R180" i="2"/>
  <c r="S180" i="2"/>
  <c r="R172" i="2"/>
  <c r="S172" i="2"/>
  <c r="R164" i="2"/>
  <c r="S164" i="2"/>
  <c r="R156" i="2"/>
  <c r="S156" i="2"/>
  <c r="R148" i="2"/>
  <c r="S148" i="2"/>
  <c r="R140" i="2"/>
  <c r="S140" i="2"/>
  <c r="R132" i="2"/>
  <c r="S132" i="2"/>
  <c r="R124" i="2"/>
  <c r="S124" i="2"/>
  <c r="R116" i="2"/>
  <c r="S116" i="2"/>
  <c r="R108" i="2"/>
  <c r="S108" i="2"/>
  <c r="R100" i="2"/>
  <c r="S100" i="2"/>
  <c r="R92" i="2"/>
  <c r="S92" i="2"/>
  <c r="R84" i="2"/>
  <c r="S84" i="2"/>
  <c r="R76" i="2"/>
  <c r="S76" i="2"/>
  <c r="R68" i="2"/>
  <c r="S68" i="2"/>
  <c r="R60" i="2"/>
  <c r="S60" i="2"/>
  <c r="R52" i="2"/>
  <c r="S52" i="2"/>
  <c r="R44" i="2"/>
  <c r="S44" i="2"/>
  <c r="R36" i="2"/>
  <c r="S36" i="2"/>
  <c r="R28" i="2"/>
  <c r="S28" i="2"/>
  <c r="R20" i="2"/>
  <c r="S20" i="2"/>
  <c r="R12" i="2"/>
  <c r="S12" i="2"/>
  <c r="R4" i="2"/>
  <c r="S4" i="2"/>
  <c r="R1358" i="2"/>
  <c r="S1358" i="2"/>
  <c r="R1350" i="2"/>
  <c r="S1350" i="2"/>
  <c r="R1342" i="2"/>
  <c r="S1342" i="2"/>
  <c r="R1334" i="2"/>
  <c r="S1334" i="2"/>
  <c r="R1326" i="2"/>
  <c r="S1326" i="2"/>
  <c r="R1318" i="2"/>
  <c r="S1318" i="2"/>
  <c r="R1310" i="2"/>
  <c r="S1310" i="2"/>
  <c r="R1302" i="2"/>
  <c r="S1302" i="2"/>
  <c r="R1294" i="2"/>
  <c r="S1294" i="2"/>
  <c r="R1286" i="2"/>
  <c r="S1286" i="2"/>
  <c r="R1278" i="2"/>
  <c r="S1278" i="2"/>
  <c r="R1270" i="2"/>
  <c r="S1270" i="2"/>
  <c r="R1262" i="2"/>
  <c r="S1262" i="2"/>
  <c r="R1254" i="2"/>
  <c r="S1254" i="2"/>
  <c r="R1246" i="2"/>
  <c r="S1246" i="2"/>
  <c r="R1238" i="2"/>
  <c r="S1238" i="2"/>
  <c r="R1230" i="2"/>
  <c r="S1230" i="2"/>
  <c r="R1222" i="2"/>
  <c r="S1222" i="2"/>
  <c r="R1214" i="2"/>
  <c r="S1214" i="2"/>
  <c r="R1206" i="2"/>
  <c r="S1206" i="2"/>
  <c r="R1198" i="2"/>
  <c r="S1198" i="2"/>
  <c r="R1190" i="2"/>
  <c r="S1190" i="2"/>
  <c r="R1182" i="2"/>
  <c r="S1182" i="2"/>
  <c r="R1174" i="2"/>
  <c r="S1174" i="2"/>
  <c r="R1166" i="2"/>
  <c r="S1166" i="2"/>
  <c r="R1158" i="2"/>
  <c r="S1158" i="2"/>
  <c r="R1150" i="2"/>
  <c r="S1150" i="2"/>
  <c r="R1142" i="2"/>
  <c r="S1142" i="2"/>
  <c r="R1134" i="2"/>
  <c r="S1134" i="2"/>
  <c r="R1126" i="2"/>
  <c r="S1126" i="2"/>
  <c r="R1118" i="2"/>
  <c r="S1118" i="2"/>
  <c r="R1110" i="2"/>
  <c r="S1110" i="2"/>
  <c r="R1102" i="2"/>
  <c r="S1102" i="2"/>
  <c r="R1094" i="2"/>
  <c r="S1094" i="2"/>
  <c r="R1086" i="2"/>
  <c r="S1086" i="2"/>
  <c r="R1078" i="2"/>
  <c r="S1078" i="2"/>
  <c r="R1070" i="2"/>
  <c r="S1070" i="2"/>
  <c r="R1062" i="2"/>
  <c r="S1062" i="2"/>
  <c r="R1054" i="2"/>
  <c r="S1054" i="2"/>
  <c r="R1046" i="2"/>
  <c r="S1046" i="2"/>
  <c r="R1038" i="2"/>
  <c r="S1038" i="2"/>
  <c r="R1030" i="2"/>
  <c r="S1030" i="2"/>
  <c r="R1022" i="2"/>
  <c r="S1022" i="2"/>
  <c r="R1014" i="2"/>
  <c r="S1014" i="2"/>
  <c r="R1006" i="2"/>
  <c r="S1006" i="2"/>
  <c r="R998" i="2"/>
  <c r="S998" i="2"/>
  <c r="R990" i="2"/>
  <c r="S990" i="2"/>
  <c r="R982" i="2"/>
  <c r="S982" i="2"/>
  <c r="R974" i="2"/>
  <c r="S974" i="2"/>
  <c r="R966" i="2"/>
  <c r="S966" i="2"/>
  <c r="R958" i="2"/>
  <c r="S958" i="2"/>
  <c r="R950" i="2"/>
  <c r="S950" i="2"/>
  <c r="R942" i="2"/>
  <c r="S942" i="2"/>
  <c r="R934" i="2"/>
  <c r="S934" i="2"/>
  <c r="R926" i="2"/>
  <c r="S926" i="2"/>
  <c r="R918" i="2"/>
  <c r="S918" i="2"/>
  <c r="R910" i="2"/>
  <c r="S910" i="2"/>
  <c r="R902" i="2"/>
  <c r="S902" i="2"/>
  <c r="R894" i="2"/>
  <c r="S894" i="2"/>
  <c r="R886" i="2"/>
  <c r="S886" i="2"/>
  <c r="R878" i="2"/>
  <c r="S878" i="2"/>
  <c r="R870" i="2"/>
  <c r="S870" i="2"/>
  <c r="R862" i="2"/>
  <c r="S862" i="2"/>
  <c r="R854" i="2"/>
  <c r="S854" i="2"/>
  <c r="R846" i="2"/>
  <c r="S846" i="2"/>
  <c r="R838" i="2"/>
  <c r="S838" i="2"/>
  <c r="R830" i="2"/>
  <c r="S830" i="2"/>
  <c r="R822" i="2"/>
  <c r="S822" i="2"/>
  <c r="R814" i="2"/>
  <c r="S814" i="2"/>
  <c r="R806" i="2"/>
  <c r="S806" i="2"/>
  <c r="R798" i="2"/>
  <c r="S798" i="2"/>
  <c r="R790" i="2"/>
  <c r="S790" i="2"/>
  <c r="R782" i="2"/>
  <c r="S782" i="2"/>
  <c r="R774" i="2"/>
  <c r="S774" i="2"/>
  <c r="R766" i="2"/>
  <c r="S766" i="2"/>
  <c r="R758" i="2"/>
  <c r="S758" i="2"/>
  <c r="R750" i="2"/>
  <c r="S750" i="2"/>
  <c r="R742" i="2"/>
  <c r="S742" i="2"/>
  <c r="R734" i="2"/>
  <c r="S734" i="2"/>
  <c r="R726" i="2"/>
  <c r="S726" i="2"/>
  <c r="R718" i="2"/>
  <c r="S718" i="2"/>
  <c r="R710" i="2"/>
  <c r="S710" i="2"/>
  <c r="R702" i="2"/>
  <c r="S702" i="2"/>
  <c r="R694" i="2"/>
  <c r="S694" i="2"/>
  <c r="R686" i="2"/>
  <c r="S686" i="2"/>
  <c r="R678" i="2"/>
  <c r="S678" i="2"/>
  <c r="R670" i="2"/>
  <c r="S670" i="2"/>
  <c r="R662" i="2"/>
  <c r="S662" i="2"/>
  <c r="R654" i="2"/>
  <c r="S654" i="2"/>
  <c r="R646" i="2"/>
  <c r="S646" i="2"/>
  <c r="R638" i="2"/>
  <c r="S638" i="2"/>
  <c r="R630" i="2"/>
  <c r="S630" i="2"/>
  <c r="R622" i="2"/>
  <c r="S622" i="2"/>
  <c r="R614" i="2"/>
  <c r="S614" i="2"/>
  <c r="R606" i="2"/>
  <c r="S606" i="2"/>
  <c r="R598" i="2"/>
  <c r="S598" i="2"/>
  <c r="R590" i="2"/>
  <c r="S590" i="2"/>
  <c r="R582" i="2"/>
  <c r="S582" i="2"/>
  <c r="R574" i="2"/>
  <c r="S574" i="2"/>
  <c r="R566" i="2"/>
  <c r="S566" i="2"/>
  <c r="R558" i="2"/>
  <c r="S558" i="2"/>
  <c r="R550" i="2"/>
  <c r="S550" i="2"/>
  <c r="R542" i="2"/>
  <c r="S542" i="2"/>
  <c r="R534" i="2"/>
  <c r="S534" i="2"/>
  <c r="R526" i="2"/>
  <c r="S526" i="2"/>
  <c r="R518" i="2"/>
  <c r="S518" i="2"/>
  <c r="R510" i="2"/>
  <c r="S510" i="2"/>
  <c r="R502" i="2"/>
  <c r="S502" i="2"/>
  <c r="R494" i="2"/>
  <c r="S494" i="2"/>
  <c r="R486" i="2"/>
  <c r="S486" i="2"/>
  <c r="R478" i="2"/>
  <c r="S478" i="2"/>
  <c r="R470" i="2"/>
  <c r="S470" i="2"/>
  <c r="R462" i="2"/>
  <c r="S462" i="2"/>
  <c r="R454" i="2"/>
  <c r="S454" i="2"/>
  <c r="R446" i="2"/>
  <c r="S446" i="2"/>
  <c r="R438" i="2"/>
  <c r="S438" i="2"/>
  <c r="R430" i="2"/>
  <c r="S430" i="2"/>
  <c r="R422" i="2"/>
  <c r="S422" i="2"/>
  <c r="R414" i="2"/>
  <c r="S414" i="2"/>
  <c r="R406" i="2"/>
  <c r="S406" i="2"/>
  <c r="R398" i="2"/>
  <c r="S398" i="2"/>
  <c r="R390" i="2"/>
  <c r="S390" i="2"/>
  <c r="R382" i="2"/>
  <c r="S382" i="2"/>
  <c r="R374" i="2"/>
  <c r="S374" i="2"/>
  <c r="R366" i="2"/>
  <c r="S366" i="2"/>
  <c r="R358" i="2"/>
  <c r="S358" i="2"/>
  <c r="R350" i="2"/>
  <c r="S350" i="2"/>
  <c r="R342" i="2"/>
  <c r="S342" i="2"/>
  <c r="R334" i="2"/>
  <c r="S334" i="2"/>
  <c r="R326" i="2"/>
  <c r="S326" i="2"/>
  <c r="R318" i="2"/>
  <c r="S318" i="2"/>
  <c r="R310" i="2"/>
  <c r="S310" i="2"/>
  <c r="R302" i="2"/>
  <c r="S302" i="2"/>
  <c r="R294" i="2"/>
  <c r="S294" i="2"/>
  <c r="R286" i="2"/>
  <c r="S286" i="2"/>
  <c r="R278" i="2"/>
  <c r="S278" i="2"/>
  <c r="R270" i="2"/>
  <c r="S270" i="2"/>
  <c r="R262" i="2"/>
  <c r="S262" i="2"/>
  <c r="R254" i="2"/>
  <c r="S254" i="2"/>
  <c r="R246" i="2"/>
  <c r="S246" i="2"/>
  <c r="R238" i="2"/>
  <c r="S238" i="2"/>
  <c r="R230" i="2"/>
  <c r="S230" i="2"/>
  <c r="R222" i="2"/>
  <c r="S222" i="2"/>
  <c r="R214" i="2"/>
  <c r="S214" i="2"/>
  <c r="R206" i="2"/>
  <c r="S206" i="2"/>
  <c r="R198" i="2"/>
  <c r="S198" i="2"/>
  <c r="R190" i="2"/>
  <c r="S190" i="2"/>
  <c r="R182" i="2"/>
  <c r="S182" i="2"/>
  <c r="R174" i="2"/>
  <c r="S174" i="2"/>
  <c r="R166" i="2"/>
  <c r="S166" i="2"/>
  <c r="R158" i="2"/>
  <c r="S158" i="2"/>
  <c r="R150" i="2"/>
  <c r="S150" i="2"/>
  <c r="R142" i="2"/>
  <c r="S142" i="2"/>
  <c r="R134" i="2"/>
  <c r="S134" i="2"/>
  <c r="R126" i="2"/>
  <c r="S126" i="2"/>
  <c r="R118" i="2"/>
  <c r="S118" i="2"/>
  <c r="R110" i="2"/>
  <c r="S110" i="2"/>
  <c r="R102" i="2"/>
  <c r="S102" i="2"/>
  <c r="R94" i="2"/>
  <c r="S94" i="2"/>
  <c r="R86" i="2"/>
  <c r="S86" i="2"/>
  <c r="R78" i="2"/>
  <c r="S78" i="2"/>
  <c r="R70" i="2"/>
  <c r="S70" i="2"/>
  <c r="R62" i="2"/>
  <c r="S62" i="2"/>
  <c r="R54" i="2"/>
  <c r="S54" i="2"/>
  <c r="R46" i="2"/>
  <c r="S46" i="2"/>
  <c r="R38" i="2"/>
  <c r="S38" i="2"/>
  <c r="R30" i="2"/>
  <c r="S30" i="2"/>
  <c r="R22" i="2"/>
  <c r="S22" i="2"/>
  <c r="R14" i="2"/>
  <c r="S14" i="2"/>
  <c r="R6" i="2"/>
  <c r="S6" i="2"/>
  <c r="T3118" i="2"/>
  <c r="T3190" i="2"/>
  <c r="I3658" i="2"/>
  <c r="I3650" i="2"/>
  <c r="I3626" i="2"/>
  <c r="I3602" i="2"/>
  <c r="I3594" i="2"/>
  <c r="I3570" i="2"/>
  <c r="I3562" i="2"/>
  <c r="I3538" i="2"/>
  <c r="I3530" i="2"/>
  <c r="I3506" i="2"/>
  <c r="I3498" i="2"/>
  <c r="I3474" i="2"/>
  <c r="I3466" i="2"/>
  <c r="I3442" i="2"/>
  <c r="I3434" i="2"/>
  <c r="I3410" i="2"/>
  <c r="I3402" i="2"/>
  <c r="I3378" i="2"/>
  <c r="R1811" i="2"/>
  <c r="S1811" i="2"/>
  <c r="R1803" i="2"/>
  <c r="S1803" i="2"/>
  <c r="R1795" i="2"/>
  <c r="S1795" i="2"/>
  <c r="R1787" i="2"/>
  <c r="S1787" i="2"/>
  <c r="R1779" i="2"/>
  <c r="S1779" i="2"/>
  <c r="R1771" i="2"/>
  <c r="S1771" i="2"/>
  <c r="R1763" i="2"/>
  <c r="S1763" i="2"/>
  <c r="R1755" i="2"/>
  <c r="S1755" i="2"/>
  <c r="R1747" i="2"/>
  <c r="S1747" i="2"/>
  <c r="R1739" i="2"/>
  <c r="S1739" i="2"/>
  <c r="R1731" i="2"/>
  <c r="S1731" i="2"/>
  <c r="R1723" i="2"/>
  <c r="S1723" i="2"/>
  <c r="R1715" i="2"/>
  <c r="S1715" i="2"/>
  <c r="R1707" i="2"/>
  <c r="S1707" i="2"/>
  <c r="R1699" i="2"/>
  <c r="S1699" i="2"/>
  <c r="R1691" i="2"/>
  <c r="S1691" i="2"/>
  <c r="R1683" i="2"/>
  <c r="S1683" i="2"/>
  <c r="R1675" i="2"/>
  <c r="S1675" i="2"/>
  <c r="R1667" i="2"/>
  <c r="S1667" i="2"/>
  <c r="R1659" i="2"/>
  <c r="S1659" i="2"/>
  <c r="R1651" i="2"/>
  <c r="S1651" i="2"/>
  <c r="R1643" i="2"/>
  <c r="S1643" i="2"/>
  <c r="R1635" i="2"/>
  <c r="S1635" i="2"/>
  <c r="R1627" i="2"/>
  <c r="S1627" i="2"/>
  <c r="R1619" i="2"/>
  <c r="S1619" i="2"/>
  <c r="R1611" i="2"/>
  <c r="S1611" i="2"/>
  <c r="R1603" i="2"/>
  <c r="S1603" i="2"/>
  <c r="R1595" i="2"/>
  <c r="S1595" i="2"/>
  <c r="R1587" i="2"/>
  <c r="S1587" i="2"/>
  <c r="R1579" i="2"/>
  <c r="S1579" i="2"/>
  <c r="R1571" i="2"/>
  <c r="S1571" i="2"/>
  <c r="R1563" i="2"/>
  <c r="S1563" i="2"/>
  <c r="R1555" i="2"/>
  <c r="S1555" i="2"/>
  <c r="R1547" i="2"/>
  <c r="S1547" i="2"/>
  <c r="R1539" i="2"/>
  <c r="S1539" i="2"/>
  <c r="R1531" i="2"/>
  <c r="S1531" i="2"/>
  <c r="R1523" i="2"/>
  <c r="S1523" i="2"/>
  <c r="R1515" i="2"/>
  <c r="S1515" i="2"/>
  <c r="R1507" i="2"/>
  <c r="S1507" i="2"/>
  <c r="R1499" i="2"/>
  <c r="S1499" i="2"/>
  <c r="R1491" i="2"/>
  <c r="S1491" i="2"/>
  <c r="R1483" i="2"/>
  <c r="S1483" i="2"/>
  <c r="R1475" i="2"/>
  <c r="S1475" i="2"/>
  <c r="R1467" i="2"/>
  <c r="S1467" i="2"/>
  <c r="R1459" i="2"/>
  <c r="S1459" i="2"/>
  <c r="R1451" i="2"/>
  <c r="S1451" i="2"/>
  <c r="R1443" i="2"/>
  <c r="S1443" i="2"/>
  <c r="R1435" i="2"/>
  <c r="S1435" i="2"/>
  <c r="R1427" i="2"/>
  <c r="S1427" i="2"/>
  <c r="R1419" i="2"/>
  <c r="S1419" i="2"/>
  <c r="R1411" i="2"/>
  <c r="S1411" i="2"/>
  <c r="R1403" i="2"/>
  <c r="S1403" i="2"/>
  <c r="R1395" i="2"/>
  <c r="S1395" i="2"/>
  <c r="R1387" i="2"/>
  <c r="S1387" i="2"/>
  <c r="R1379" i="2"/>
  <c r="S1379" i="2"/>
  <c r="R1371" i="2"/>
  <c r="S1371" i="2"/>
  <c r="R1363" i="2"/>
  <c r="S1363" i="2"/>
  <c r="R1355" i="2"/>
  <c r="S1355" i="2"/>
  <c r="R1347" i="2"/>
  <c r="S1347" i="2"/>
  <c r="R1339" i="2"/>
  <c r="S1339" i="2"/>
  <c r="R1331" i="2"/>
  <c r="S1331" i="2"/>
  <c r="R1323" i="2"/>
  <c r="S1323" i="2"/>
  <c r="R1315" i="2"/>
  <c r="S1315" i="2"/>
  <c r="R1307" i="2"/>
  <c r="S1307" i="2"/>
  <c r="R1299" i="2"/>
  <c r="S1299" i="2"/>
  <c r="R1291" i="2"/>
  <c r="S1291" i="2"/>
  <c r="R1283" i="2"/>
  <c r="S1283" i="2"/>
  <c r="R1275" i="2"/>
  <c r="S1275" i="2"/>
  <c r="R1267" i="2"/>
  <c r="S1267" i="2"/>
  <c r="R1259" i="2"/>
  <c r="S1259" i="2"/>
  <c r="R1251" i="2"/>
  <c r="S1251" i="2"/>
  <c r="R1243" i="2"/>
  <c r="S1243" i="2"/>
  <c r="R1235" i="2"/>
  <c r="S1235" i="2"/>
  <c r="R1227" i="2"/>
  <c r="S1227" i="2"/>
  <c r="R1219" i="2"/>
  <c r="S1219" i="2"/>
  <c r="R1211" i="2"/>
  <c r="S1211" i="2"/>
  <c r="R1203" i="2"/>
  <c r="S1203" i="2"/>
  <c r="R1195" i="2"/>
  <c r="S1195" i="2"/>
  <c r="R1187" i="2"/>
  <c r="S1187" i="2"/>
  <c r="R1179" i="2"/>
  <c r="S1179" i="2"/>
  <c r="R1171" i="2"/>
  <c r="S1171" i="2"/>
  <c r="R1163" i="2"/>
  <c r="S1163" i="2"/>
  <c r="R1155" i="2"/>
  <c r="S1155" i="2"/>
  <c r="R1147" i="2"/>
  <c r="S1147" i="2"/>
  <c r="R1139" i="2"/>
  <c r="S1139" i="2"/>
  <c r="R1131" i="2"/>
  <c r="S1131" i="2"/>
  <c r="R1123" i="2"/>
  <c r="S1123" i="2"/>
  <c r="R1115" i="2"/>
  <c r="S1115" i="2"/>
  <c r="R1107" i="2"/>
  <c r="S1107" i="2"/>
  <c r="R1099" i="2"/>
  <c r="S1099" i="2"/>
  <c r="R1091" i="2"/>
  <c r="S1091" i="2"/>
  <c r="R1083" i="2"/>
  <c r="S1083" i="2"/>
  <c r="R1075" i="2"/>
  <c r="S1075" i="2"/>
  <c r="R1067" i="2"/>
  <c r="S1067" i="2"/>
  <c r="R1059" i="2"/>
  <c r="S1059" i="2"/>
  <c r="R1051" i="2"/>
  <c r="S1051" i="2"/>
  <c r="R1043" i="2"/>
  <c r="S1043" i="2"/>
  <c r="R1035" i="2"/>
  <c r="S1035" i="2"/>
  <c r="R1027" i="2"/>
  <c r="S1027" i="2"/>
  <c r="R1019" i="2"/>
  <c r="S1019" i="2"/>
  <c r="R1011" i="2"/>
  <c r="S1011" i="2"/>
  <c r="R1003" i="2"/>
  <c r="S1003" i="2"/>
  <c r="R995" i="2"/>
  <c r="S995" i="2"/>
  <c r="R987" i="2"/>
  <c r="S987" i="2"/>
  <c r="R979" i="2"/>
  <c r="S979" i="2"/>
  <c r="R971" i="2"/>
  <c r="S971" i="2"/>
  <c r="R963" i="2"/>
  <c r="S963" i="2"/>
  <c r="R955" i="2"/>
  <c r="S955" i="2"/>
  <c r="R947" i="2"/>
  <c r="S947" i="2"/>
  <c r="R939" i="2"/>
  <c r="S939" i="2"/>
  <c r="R931" i="2"/>
  <c r="S931" i="2"/>
  <c r="R923" i="2"/>
  <c r="S923" i="2"/>
  <c r="R915" i="2"/>
  <c r="S915" i="2"/>
  <c r="R907" i="2"/>
  <c r="S907" i="2"/>
  <c r="R899" i="2"/>
  <c r="S899" i="2"/>
  <c r="R891" i="2"/>
  <c r="S891" i="2"/>
  <c r="R883" i="2"/>
  <c r="S883" i="2"/>
  <c r="R875" i="2"/>
  <c r="S875" i="2"/>
  <c r="R867" i="2"/>
  <c r="S867" i="2"/>
  <c r="R859" i="2"/>
  <c r="S859" i="2"/>
  <c r="R851" i="2"/>
  <c r="S851" i="2"/>
  <c r="R843" i="2"/>
  <c r="S843" i="2"/>
  <c r="R835" i="2"/>
  <c r="S835" i="2"/>
  <c r="R827" i="2"/>
  <c r="S827" i="2"/>
  <c r="R819" i="2"/>
  <c r="S819" i="2"/>
  <c r="R811" i="2"/>
  <c r="S811" i="2"/>
  <c r="R803" i="2"/>
  <c r="S803" i="2"/>
  <c r="R795" i="2"/>
  <c r="S795" i="2"/>
  <c r="R787" i="2"/>
  <c r="S787" i="2"/>
  <c r="R779" i="2"/>
  <c r="S779" i="2"/>
  <c r="R771" i="2"/>
  <c r="S771" i="2"/>
  <c r="R763" i="2"/>
  <c r="S763" i="2"/>
  <c r="R755" i="2"/>
  <c r="S755" i="2"/>
  <c r="R747" i="2"/>
  <c r="S747" i="2"/>
  <c r="R739" i="2"/>
  <c r="S739" i="2"/>
  <c r="R731" i="2"/>
  <c r="S731" i="2"/>
  <c r="R723" i="2"/>
  <c r="S723" i="2"/>
  <c r="R715" i="2"/>
  <c r="S715" i="2"/>
  <c r="R707" i="2"/>
  <c r="S707" i="2"/>
  <c r="R699" i="2"/>
  <c r="S699" i="2"/>
  <c r="R691" i="2"/>
  <c r="S691" i="2"/>
  <c r="R683" i="2"/>
  <c r="S683" i="2"/>
  <c r="R675" i="2"/>
  <c r="S675" i="2"/>
  <c r="R667" i="2"/>
  <c r="S667" i="2"/>
  <c r="R659" i="2"/>
  <c r="S659" i="2"/>
  <c r="R651" i="2"/>
  <c r="S651" i="2"/>
  <c r="R643" i="2"/>
  <c r="S643" i="2"/>
  <c r="R635" i="2"/>
  <c r="S635" i="2"/>
  <c r="R627" i="2"/>
  <c r="S627" i="2"/>
  <c r="R619" i="2"/>
  <c r="S619" i="2"/>
  <c r="R611" i="2"/>
  <c r="S611" i="2"/>
  <c r="R603" i="2"/>
  <c r="S603" i="2"/>
  <c r="R595" i="2"/>
  <c r="S595" i="2"/>
  <c r="R587" i="2"/>
  <c r="S587" i="2"/>
  <c r="R579" i="2"/>
  <c r="S579" i="2"/>
  <c r="R571" i="2"/>
  <c r="S571" i="2"/>
  <c r="R563" i="2"/>
  <c r="S563" i="2"/>
  <c r="R555" i="2"/>
  <c r="S555" i="2"/>
  <c r="R547" i="2"/>
  <c r="S547" i="2"/>
  <c r="R539" i="2"/>
  <c r="S539" i="2"/>
  <c r="R531" i="2"/>
  <c r="S531" i="2"/>
  <c r="R523" i="2"/>
  <c r="S523" i="2"/>
  <c r="R515" i="2"/>
  <c r="S515" i="2"/>
  <c r="R507" i="2"/>
  <c r="S507" i="2"/>
  <c r="R499" i="2"/>
  <c r="S499" i="2"/>
  <c r="R491" i="2"/>
  <c r="S491" i="2"/>
  <c r="R483" i="2"/>
  <c r="S483" i="2"/>
  <c r="R475" i="2"/>
  <c r="S475" i="2"/>
  <c r="R467" i="2"/>
  <c r="S467" i="2"/>
  <c r="R459" i="2"/>
  <c r="S459" i="2"/>
  <c r="R451" i="2"/>
  <c r="S451" i="2"/>
  <c r="R443" i="2"/>
  <c r="S443" i="2"/>
  <c r="R435" i="2"/>
  <c r="S435" i="2"/>
  <c r="R427" i="2"/>
  <c r="S427" i="2"/>
  <c r="R419" i="2"/>
  <c r="S419" i="2"/>
  <c r="R411" i="2"/>
  <c r="S411" i="2"/>
  <c r="R403" i="2"/>
  <c r="S403" i="2"/>
  <c r="R395" i="2"/>
  <c r="S395" i="2"/>
  <c r="R387" i="2"/>
  <c r="S387" i="2"/>
  <c r="R379" i="2"/>
  <c r="S379" i="2"/>
  <c r="R371" i="2"/>
  <c r="S371" i="2"/>
  <c r="R363" i="2"/>
  <c r="S363" i="2"/>
  <c r="R355" i="2"/>
  <c r="S355" i="2"/>
  <c r="R347" i="2"/>
  <c r="S347" i="2"/>
  <c r="R339" i="2"/>
  <c r="S339" i="2"/>
  <c r="R331" i="2"/>
  <c r="S331" i="2"/>
  <c r="R323" i="2"/>
  <c r="S323" i="2"/>
  <c r="R315" i="2"/>
  <c r="S315" i="2"/>
  <c r="R307" i="2"/>
  <c r="S307" i="2"/>
  <c r="R299" i="2"/>
  <c r="S299" i="2"/>
  <c r="R291" i="2"/>
  <c r="S291" i="2"/>
  <c r="R283" i="2"/>
  <c r="S283" i="2"/>
  <c r="R275" i="2"/>
  <c r="S275" i="2"/>
  <c r="R267" i="2"/>
  <c r="S267" i="2"/>
  <c r="R259" i="2"/>
  <c r="S259" i="2"/>
  <c r="R251" i="2"/>
  <c r="S251" i="2"/>
  <c r="R243" i="2"/>
  <c r="S243" i="2"/>
  <c r="R235" i="2"/>
  <c r="S235" i="2"/>
  <c r="R227" i="2"/>
  <c r="S227" i="2"/>
  <c r="R219" i="2"/>
  <c r="S219" i="2"/>
  <c r="R211" i="2"/>
  <c r="S211" i="2"/>
  <c r="R203" i="2"/>
  <c r="S203" i="2"/>
  <c r="R195" i="2"/>
  <c r="S195" i="2"/>
  <c r="R187" i="2"/>
  <c r="S187" i="2"/>
  <c r="R179" i="2"/>
  <c r="S179" i="2"/>
  <c r="R171" i="2"/>
  <c r="S171" i="2"/>
  <c r="R163" i="2"/>
  <c r="S163" i="2"/>
  <c r="R155" i="2"/>
  <c r="S155" i="2"/>
  <c r="R147" i="2"/>
  <c r="S147" i="2"/>
  <c r="R139" i="2"/>
  <c r="S139" i="2"/>
  <c r="R131" i="2"/>
  <c r="S131" i="2"/>
  <c r="R123" i="2"/>
  <c r="S123" i="2"/>
  <c r="R115" i="2"/>
  <c r="S115" i="2"/>
  <c r="R107" i="2"/>
  <c r="S107" i="2"/>
  <c r="R99" i="2"/>
  <c r="S99" i="2"/>
  <c r="R91" i="2"/>
  <c r="S91" i="2"/>
  <c r="R83" i="2"/>
  <c r="S83" i="2"/>
  <c r="R75" i="2"/>
  <c r="S75" i="2"/>
  <c r="R67" i="2"/>
  <c r="S67" i="2"/>
  <c r="R59" i="2"/>
  <c r="S59" i="2"/>
  <c r="R51" i="2"/>
  <c r="S51" i="2"/>
  <c r="R43" i="2"/>
  <c r="S43" i="2"/>
  <c r="R35" i="2"/>
  <c r="S35" i="2"/>
  <c r="R27" i="2"/>
  <c r="S27" i="2"/>
  <c r="R19" i="2"/>
  <c r="S19" i="2"/>
  <c r="R11" i="2"/>
  <c r="S11" i="2"/>
  <c r="R3" i="2"/>
  <c r="S3" i="2"/>
  <c r="S2" i="2"/>
  <c r="R2" i="2"/>
  <c r="L13" i="6" a="1"/>
  <c r="L13" i="6" s="1"/>
  <c r="M13" i="6" s="1" a="1"/>
  <c r="M13" i="6" s="1"/>
  <c r="R1849" i="2"/>
  <c r="S1849" i="2"/>
  <c r="R1841" i="2"/>
  <c r="S1841" i="2"/>
  <c r="R1833" i="2"/>
  <c r="S1833" i="2"/>
  <c r="R1825" i="2"/>
  <c r="S1825" i="2"/>
  <c r="R1817" i="2"/>
  <c r="S1817" i="2"/>
  <c r="R1809" i="2"/>
  <c r="S1809" i="2"/>
  <c r="R1801" i="2"/>
  <c r="S1801" i="2"/>
  <c r="R1793" i="2"/>
  <c r="S1793" i="2"/>
  <c r="R1785" i="2"/>
  <c r="S1785" i="2"/>
  <c r="R1777" i="2"/>
  <c r="S1777" i="2"/>
  <c r="R1769" i="2"/>
  <c r="S1769" i="2"/>
  <c r="R1761" i="2"/>
  <c r="S1761" i="2"/>
  <c r="R1753" i="2"/>
  <c r="S1753" i="2"/>
  <c r="R1745" i="2"/>
  <c r="S1745" i="2"/>
  <c r="R1737" i="2"/>
  <c r="S1737" i="2"/>
  <c r="R1729" i="2"/>
  <c r="S1729" i="2"/>
  <c r="R1721" i="2"/>
  <c r="S1721" i="2"/>
  <c r="R1713" i="2"/>
  <c r="S1713" i="2"/>
  <c r="R1705" i="2"/>
  <c r="S1705" i="2"/>
  <c r="R1697" i="2"/>
  <c r="S1697" i="2"/>
  <c r="R1689" i="2"/>
  <c r="S1689" i="2"/>
  <c r="R1681" i="2"/>
  <c r="S1681" i="2"/>
  <c r="R1673" i="2"/>
  <c r="S1673" i="2"/>
  <c r="R1665" i="2"/>
  <c r="S1665" i="2"/>
  <c r="R1657" i="2"/>
  <c r="S1657" i="2"/>
  <c r="R1649" i="2"/>
  <c r="S1649" i="2"/>
  <c r="R1641" i="2"/>
  <c r="S1641" i="2"/>
  <c r="R1633" i="2"/>
  <c r="S1633" i="2"/>
  <c r="R1625" i="2"/>
  <c r="S1625" i="2"/>
  <c r="R1617" i="2"/>
  <c r="S1617" i="2"/>
  <c r="R1609" i="2"/>
  <c r="S1609" i="2"/>
  <c r="R1601" i="2"/>
  <c r="S1601" i="2"/>
  <c r="R1593" i="2"/>
  <c r="S1593" i="2"/>
  <c r="R1585" i="2"/>
  <c r="S1585" i="2"/>
  <c r="R1577" i="2"/>
  <c r="S1577" i="2"/>
  <c r="R1569" i="2"/>
  <c r="S1569" i="2"/>
  <c r="R1561" i="2"/>
  <c r="S1561" i="2"/>
  <c r="R1553" i="2"/>
  <c r="S1553" i="2"/>
  <c r="R1545" i="2"/>
  <c r="S1545" i="2"/>
  <c r="R1537" i="2"/>
  <c r="S1537" i="2"/>
  <c r="R1529" i="2"/>
  <c r="S1529" i="2"/>
  <c r="R1521" i="2"/>
  <c r="S1521" i="2"/>
  <c r="R1513" i="2"/>
  <c r="S1513" i="2"/>
  <c r="R1505" i="2"/>
  <c r="S1505" i="2"/>
  <c r="R1497" i="2"/>
  <c r="S1497" i="2"/>
  <c r="R1489" i="2"/>
  <c r="S1489" i="2"/>
  <c r="R1481" i="2"/>
  <c r="S1481" i="2"/>
  <c r="R1473" i="2"/>
  <c r="S1473" i="2"/>
  <c r="R1465" i="2"/>
  <c r="S1465" i="2"/>
  <c r="R1457" i="2"/>
  <c r="S1457" i="2"/>
  <c r="R1449" i="2"/>
  <c r="S1449" i="2"/>
  <c r="R1441" i="2"/>
  <c r="S1441" i="2"/>
  <c r="R1433" i="2"/>
  <c r="S1433" i="2"/>
  <c r="R1425" i="2"/>
  <c r="S1425" i="2"/>
  <c r="R1417" i="2"/>
  <c r="S1417" i="2"/>
  <c r="R1409" i="2"/>
  <c r="S1409" i="2"/>
  <c r="R1401" i="2"/>
  <c r="S1401" i="2"/>
  <c r="R1393" i="2"/>
  <c r="S1393" i="2"/>
  <c r="R1385" i="2"/>
  <c r="S1385" i="2"/>
  <c r="R1377" i="2"/>
  <c r="S1377" i="2"/>
  <c r="R1369" i="2"/>
  <c r="S1369" i="2"/>
  <c r="R1361" i="2"/>
  <c r="S1361" i="2"/>
  <c r="R1353" i="2"/>
  <c r="S1353" i="2"/>
  <c r="R1345" i="2"/>
  <c r="S1345" i="2"/>
  <c r="R1337" i="2"/>
  <c r="S1337" i="2"/>
  <c r="R1329" i="2"/>
  <c r="S1329" i="2"/>
  <c r="R1321" i="2"/>
  <c r="S1321" i="2"/>
  <c r="R1313" i="2"/>
  <c r="S1313" i="2"/>
  <c r="R1305" i="2"/>
  <c r="S1305" i="2"/>
  <c r="R1297" i="2"/>
  <c r="S1297" i="2"/>
  <c r="R1289" i="2"/>
  <c r="S1289" i="2"/>
  <c r="R1281" i="2"/>
  <c r="S1281" i="2"/>
  <c r="R1273" i="2"/>
  <c r="S1273" i="2"/>
  <c r="R1265" i="2"/>
  <c r="S1265" i="2"/>
  <c r="R1257" i="2"/>
  <c r="S1257" i="2"/>
  <c r="R1249" i="2"/>
  <c r="S1249" i="2"/>
  <c r="R1241" i="2"/>
  <c r="S1241" i="2"/>
  <c r="R1233" i="2"/>
  <c r="S1233" i="2"/>
  <c r="R1225" i="2"/>
  <c r="S1225" i="2"/>
  <c r="R1217" i="2"/>
  <c r="S1217" i="2"/>
  <c r="R1209" i="2"/>
  <c r="S1209" i="2"/>
  <c r="R1201" i="2"/>
  <c r="S1201" i="2"/>
  <c r="R1193" i="2"/>
  <c r="S1193" i="2"/>
  <c r="R1185" i="2"/>
  <c r="S1185" i="2"/>
  <c r="R1177" i="2"/>
  <c r="S1177" i="2"/>
  <c r="R1169" i="2"/>
  <c r="S1169" i="2"/>
  <c r="R1161" i="2"/>
  <c r="S1161" i="2"/>
  <c r="R1153" i="2"/>
  <c r="S1153" i="2"/>
  <c r="R1145" i="2"/>
  <c r="S1145" i="2"/>
  <c r="R1137" i="2"/>
  <c r="S1137" i="2"/>
  <c r="R1129" i="2"/>
  <c r="S1129" i="2"/>
  <c r="R1121" i="2"/>
  <c r="S1121" i="2"/>
  <c r="R1113" i="2"/>
  <c r="S1113" i="2"/>
  <c r="R1105" i="2"/>
  <c r="S1105" i="2"/>
  <c r="R1097" i="2"/>
  <c r="S1097" i="2"/>
  <c r="R1089" i="2"/>
  <c r="S1089" i="2"/>
  <c r="R1081" i="2"/>
  <c r="S1081" i="2"/>
  <c r="R1073" i="2"/>
  <c r="S1073" i="2"/>
  <c r="R1065" i="2"/>
  <c r="S1065" i="2"/>
  <c r="R1057" i="2"/>
  <c r="S1057" i="2"/>
  <c r="R1049" i="2"/>
  <c r="S1049" i="2"/>
  <c r="R1041" i="2"/>
  <c r="S1041" i="2"/>
  <c r="R1033" i="2"/>
  <c r="S1033" i="2"/>
  <c r="R1025" i="2"/>
  <c r="S1025" i="2"/>
  <c r="R1017" i="2"/>
  <c r="S1017" i="2"/>
  <c r="R1009" i="2"/>
  <c r="S1009" i="2"/>
  <c r="R1001" i="2"/>
  <c r="S1001" i="2"/>
  <c r="R993" i="2"/>
  <c r="S993" i="2"/>
  <c r="R985" i="2"/>
  <c r="S985" i="2"/>
  <c r="R977" i="2"/>
  <c r="S977" i="2"/>
  <c r="R969" i="2"/>
  <c r="S969" i="2"/>
  <c r="R961" i="2"/>
  <c r="S961" i="2"/>
  <c r="R953" i="2"/>
  <c r="S953" i="2"/>
  <c r="R945" i="2"/>
  <c r="S945" i="2"/>
  <c r="R937" i="2"/>
  <c r="S937" i="2"/>
  <c r="R929" i="2"/>
  <c r="S929" i="2"/>
  <c r="R921" i="2"/>
  <c r="S921" i="2"/>
  <c r="R913" i="2"/>
  <c r="S913" i="2"/>
  <c r="R905" i="2"/>
  <c r="S905" i="2"/>
  <c r="R897" i="2"/>
  <c r="S897" i="2"/>
  <c r="R889" i="2"/>
  <c r="S889" i="2"/>
  <c r="R881" i="2"/>
  <c r="S881" i="2"/>
  <c r="R873" i="2"/>
  <c r="S873" i="2"/>
  <c r="R865" i="2"/>
  <c r="S865" i="2"/>
  <c r="R857" i="2"/>
  <c r="S857" i="2"/>
  <c r="R849" i="2"/>
  <c r="S849" i="2"/>
  <c r="R841" i="2"/>
  <c r="S841" i="2"/>
  <c r="R833" i="2"/>
  <c r="S833" i="2"/>
  <c r="R825" i="2"/>
  <c r="S825" i="2"/>
  <c r="R817" i="2"/>
  <c r="S817" i="2"/>
  <c r="R809" i="2"/>
  <c r="S809" i="2"/>
  <c r="R801" i="2"/>
  <c r="S801" i="2"/>
  <c r="R793" i="2"/>
  <c r="S793" i="2"/>
  <c r="R785" i="2"/>
  <c r="S785" i="2"/>
  <c r="R777" i="2"/>
  <c r="S777" i="2"/>
  <c r="R769" i="2"/>
  <c r="S769" i="2"/>
  <c r="R761" i="2"/>
  <c r="S761" i="2"/>
  <c r="R753" i="2"/>
  <c r="S753" i="2"/>
  <c r="R745" i="2"/>
  <c r="S745" i="2"/>
  <c r="R737" i="2"/>
  <c r="S737" i="2"/>
  <c r="R729" i="2"/>
  <c r="S729" i="2"/>
  <c r="R721" i="2"/>
  <c r="S721" i="2"/>
  <c r="R713" i="2"/>
  <c r="S713" i="2"/>
  <c r="R705" i="2"/>
  <c r="S705" i="2"/>
  <c r="R697" i="2"/>
  <c r="S697" i="2"/>
  <c r="R689" i="2"/>
  <c r="S689" i="2"/>
  <c r="R681" i="2"/>
  <c r="S681" i="2"/>
  <c r="R673" i="2"/>
  <c r="S673" i="2"/>
  <c r="R665" i="2"/>
  <c r="S665" i="2"/>
  <c r="R657" i="2"/>
  <c r="S657" i="2"/>
  <c r="R649" i="2"/>
  <c r="S649" i="2"/>
  <c r="R641" i="2"/>
  <c r="S641" i="2"/>
  <c r="R633" i="2"/>
  <c r="S633" i="2"/>
  <c r="R625" i="2"/>
  <c r="S625" i="2"/>
  <c r="R617" i="2"/>
  <c r="S617" i="2"/>
  <c r="R609" i="2"/>
  <c r="S609" i="2"/>
  <c r="R601" i="2"/>
  <c r="S601" i="2"/>
  <c r="R593" i="2"/>
  <c r="S593" i="2"/>
  <c r="R585" i="2"/>
  <c r="S585" i="2"/>
  <c r="R577" i="2"/>
  <c r="S577" i="2"/>
  <c r="R569" i="2"/>
  <c r="S569" i="2"/>
  <c r="R561" i="2"/>
  <c r="S561" i="2"/>
  <c r="R553" i="2"/>
  <c r="S553" i="2"/>
  <c r="R545" i="2"/>
  <c r="S545" i="2"/>
  <c r="R537" i="2"/>
  <c r="S537" i="2"/>
  <c r="R529" i="2"/>
  <c r="S529" i="2"/>
  <c r="R521" i="2"/>
  <c r="S521" i="2"/>
  <c r="R513" i="2"/>
  <c r="S513" i="2"/>
  <c r="R505" i="2"/>
  <c r="S505" i="2"/>
  <c r="R497" i="2"/>
  <c r="S497" i="2"/>
  <c r="R489" i="2"/>
  <c r="S489" i="2"/>
  <c r="R481" i="2"/>
  <c r="S481" i="2"/>
  <c r="R473" i="2"/>
  <c r="S473" i="2"/>
  <c r="R465" i="2"/>
  <c r="S465" i="2"/>
  <c r="R457" i="2"/>
  <c r="S457" i="2"/>
  <c r="R449" i="2"/>
  <c r="S449" i="2"/>
  <c r="R441" i="2"/>
  <c r="S441" i="2"/>
  <c r="R433" i="2"/>
  <c r="S433" i="2"/>
  <c r="R425" i="2"/>
  <c r="S425" i="2"/>
  <c r="R417" i="2"/>
  <c r="S417" i="2"/>
  <c r="R409" i="2"/>
  <c r="S409" i="2"/>
  <c r="R401" i="2"/>
  <c r="S401" i="2"/>
  <c r="R393" i="2"/>
  <c r="S393" i="2"/>
  <c r="R385" i="2"/>
  <c r="S385" i="2"/>
  <c r="R377" i="2"/>
  <c r="S377" i="2"/>
  <c r="R369" i="2"/>
  <c r="S369" i="2"/>
  <c r="R361" i="2"/>
  <c r="S361" i="2"/>
  <c r="R353" i="2"/>
  <c r="S353" i="2"/>
  <c r="R345" i="2"/>
  <c r="S345" i="2"/>
  <c r="R337" i="2"/>
  <c r="S337" i="2"/>
  <c r="R329" i="2"/>
  <c r="S329" i="2"/>
  <c r="R321" i="2"/>
  <c r="S321" i="2"/>
  <c r="R313" i="2"/>
  <c r="S313" i="2"/>
  <c r="R305" i="2"/>
  <c r="S305" i="2"/>
  <c r="R297" i="2"/>
  <c r="S297" i="2"/>
  <c r="R289" i="2"/>
  <c r="S289" i="2"/>
  <c r="R281" i="2"/>
  <c r="S281" i="2"/>
  <c r="R273" i="2"/>
  <c r="S273" i="2"/>
  <c r="R265" i="2"/>
  <c r="S265" i="2"/>
  <c r="R257" i="2"/>
  <c r="S257" i="2"/>
  <c r="R249" i="2"/>
  <c r="S249" i="2"/>
  <c r="R241" i="2"/>
  <c r="S241" i="2"/>
  <c r="R233" i="2"/>
  <c r="S233" i="2"/>
  <c r="R225" i="2"/>
  <c r="S225" i="2"/>
  <c r="R217" i="2"/>
  <c r="S217" i="2"/>
  <c r="R209" i="2"/>
  <c r="S209" i="2"/>
  <c r="R201" i="2"/>
  <c r="S201" i="2"/>
  <c r="R193" i="2"/>
  <c r="S193" i="2"/>
  <c r="R185" i="2"/>
  <c r="S185" i="2"/>
  <c r="R177" i="2"/>
  <c r="S177" i="2"/>
  <c r="R169" i="2"/>
  <c r="S169" i="2"/>
  <c r="R161" i="2"/>
  <c r="S161" i="2"/>
  <c r="R153" i="2"/>
  <c r="S153" i="2"/>
  <c r="R145" i="2"/>
  <c r="S145" i="2"/>
  <c r="R137" i="2"/>
  <c r="S137" i="2"/>
  <c r="R129" i="2"/>
  <c r="S129" i="2"/>
  <c r="R121" i="2"/>
  <c r="S121" i="2"/>
  <c r="R113" i="2"/>
  <c r="S113" i="2"/>
  <c r="R105" i="2"/>
  <c r="S105" i="2"/>
  <c r="R97" i="2"/>
  <c r="S97" i="2"/>
  <c r="R89" i="2"/>
  <c r="S89" i="2"/>
  <c r="R81" i="2"/>
  <c r="S81" i="2"/>
  <c r="R73" i="2"/>
  <c r="S73" i="2"/>
  <c r="R65" i="2"/>
  <c r="S65" i="2"/>
  <c r="R57" i="2"/>
  <c r="S57" i="2"/>
  <c r="R49" i="2"/>
  <c r="S49" i="2"/>
  <c r="R41" i="2"/>
  <c r="S41" i="2"/>
  <c r="R33" i="2"/>
  <c r="S33" i="2"/>
  <c r="R25" i="2"/>
  <c r="S25" i="2"/>
  <c r="R17" i="2"/>
  <c r="S17" i="2"/>
  <c r="R9" i="2"/>
  <c r="S9" i="2"/>
  <c r="R1808" i="2"/>
  <c r="S1808" i="2"/>
  <c r="R1800" i="2"/>
  <c r="S1800" i="2"/>
  <c r="R1792" i="2"/>
  <c r="S1792" i="2"/>
  <c r="R1784" i="2"/>
  <c r="S1784" i="2"/>
  <c r="R1776" i="2"/>
  <c r="S1776" i="2"/>
  <c r="R1768" i="2"/>
  <c r="S1768" i="2"/>
  <c r="R1760" i="2"/>
  <c r="S1760" i="2"/>
  <c r="R1752" i="2"/>
  <c r="S1752" i="2"/>
  <c r="R1744" i="2"/>
  <c r="S1744" i="2"/>
  <c r="R1736" i="2"/>
  <c r="S1736" i="2"/>
  <c r="R1728" i="2"/>
  <c r="S1728" i="2"/>
  <c r="R1720" i="2"/>
  <c r="S1720" i="2"/>
  <c r="R1712" i="2"/>
  <c r="S1712" i="2"/>
  <c r="R1704" i="2"/>
  <c r="S1704" i="2"/>
  <c r="R1696" i="2"/>
  <c r="S1696" i="2"/>
  <c r="R1688" i="2"/>
  <c r="S1688" i="2"/>
  <c r="R1680" i="2"/>
  <c r="S1680" i="2"/>
  <c r="R1672" i="2"/>
  <c r="S1672" i="2"/>
  <c r="R1664" i="2"/>
  <c r="S1664" i="2"/>
  <c r="R1656" i="2"/>
  <c r="S1656" i="2"/>
  <c r="R1648" i="2"/>
  <c r="S1648" i="2"/>
  <c r="R1640" i="2"/>
  <c r="S1640" i="2"/>
  <c r="R1632" i="2"/>
  <c r="S1632" i="2"/>
  <c r="R1624" i="2"/>
  <c r="S1624" i="2"/>
  <c r="R1616" i="2"/>
  <c r="S1616" i="2"/>
  <c r="R1608" i="2"/>
  <c r="S1608" i="2"/>
  <c r="R1600" i="2"/>
  <c r="S1600" i="2"/>
  <c r="R1592" i="2"/>
  <c r="S1592" i="2"/>
  <c r="R1584" i="2"/>
  <c r="S1584" i="2"/>
  <c r="R1576" i="2"/>
  <c r="S1576" i="2"/>
  <c r="R1568" i="2"/>
  <c r="S1568" i="2"/>
  <c r="R1560" i="2"/>
  <c r="S1560" i="2"/>
  <c r="R1552" i="2"/>
  <c r="S1552" i="2"/>
  <c r="R1544" i="2"/>
  <c r="S1544" i="2"/>
  <c r="R1536" i="2"/>
  <c r="S1536" i="2"/>
  <c r="R1528" i="2"/>
  <c r="S1528" i="2"/>
  <c r="R1520" i="2"/>
  <c r="S1520" i="2"/>
  <c r="R1512" i="2"/>
  <c r="S1512" i="2"/>
  <c r="R1504" i="2"/>
  <c r="S1504" i="2"/>
  <c r="R1496" i="2"/>
  <c r="S1496" i="2"/>
  <c r="R1488" i="2"/>
  <c r="S1488" i="2"/>
  <c r="R1480" i="2"/>
  <c r="S1480" i="2"/>
  <c r="R1472" i="2"/>
  <c r="S1472" i="2"/>
  <c r="R1464" i="2"/>
  <c r="S1464" i="2"/>
  <c r="R1456" i="2"/>
  <c r="S1456" i="2"/>
  <c r="R1448" i="2"/>
  <c r="S1448" i="2"/>
  <c r="R1440" i="2"/>
  <c r="S1440" i="2"/>
  <c r="R1432" i="2"/>
  <c r="S1432" i="2"/>
  <c r="R1424" i="2"/>
  <c r="S1424" i="2"/>
  <c r="R1416" i="2"/>
  <c r="S1416" i="2"/>
  <c r="R1408" i="2"/>
  <c r="S1408" i="2"/>
  <c r="R1400" i="2"/>
  <c r="S1400" i="2"/>
  <c r="R1392" i="2"/>
  <c r="S1392" i="2"/>
  <c r="R1384" i="2"/>
  <c r="S1384" i="2"/>
  <c r="R1376" i="2"/>
  <c r="S1376" i="2"/>
  <c r="R1368" i="2"/>
  <c r="S1368" i="2"/>
  <c r="R1360" i="2"/>
  <c r="S1360" i="2"/>
  <c r="R1352" i="2"/>
  <c r="S1352" i="2"/>
  <c r="R1344" i="2"/>
  <c r="S1344" i="2"/>
  <c r="R1336" i="2"/>
  <c r="S1336" i="2"/>
  <c r="R1328" i="2"/>
  <c r="S1328" i="2"/>
  <c r="R1320" i="2"/>
  <c r="S1320" i="2"/>
  <c r="R1312" i="2"/>
  <c r="S1312" i="2"/>
  <c r="R1304" i="2"/>
  <c r="S1304" i="2"/>
  <c r="R1296" i="2"/>
  <c r="S1296" i="2"/>
  <c r="R1288" i="2"/>
  <c r="S1288" i="2"/>
  <c r="R1280" i="2"/>
  <c r="S1280" i="2"/>
  <c r="R1272" i="2"/>
  <c r="S1272" i="2"/>
  <c r="R1264" i="2"/>
  <c r="S1264" i="2"/>
  <c r="R1256" i="2"/>
  <c r="S1256" i="2"/>
  <c r="R1248" i="2"/>
  <c r="S1248" i="2"/>
  <c r="R1240" i="2"/>
  <c r="S1240" i="2"/>
  <c r="R1232" i="2"/>
  <c r="S1232" i="2"/>
  <c r="R1224" i="2"/>
  <c r="S1224" i="2"/>
  <c r="R1216" i="2"/>
  <c r="S1216" i="2"/>
  <c r="R1208" i="2"/>
  <c r="S1208" i="2"/>
  <c r="R1200" i="2"/>
  <c r="S1200" i="2"/>
  <c r="R1192" i="2"/>
  <c r="S1192" i="2"/>
  <c r="R1184" i="2"/>
  <c r="S1184" i="2"/>
  <c r="R1176" i="2"/>
  <c r="S1176" i="2"/>
  <c r="R1168" i="2"/>
  <c r="S1168" i="2"/>
  <c r="R1160" i="2"/>
  <c r="S1160" i="2"/>
  <c r="R1152" i="2"/>
  <c r="S1152" i="2"/>
  <c r="R1144" i="2"/>
  <c r="S1144" i="2"/>
  <c r="R1136" i="2"/>
  <c r="S1136" i="2"/>
  <c r="R1128" i="2"/>
  <c r="S1128" i="2"/>
  <c r="R1120" i="2"/>
  <c r="S1120" i="2"/>
  <c r="R1112" i="2"/>
  <c r="S1112" i="2"/>
  <c r="R1104" i="2"/>
  <c r="S1104" i="2"/>
  <c r="R1096" i="2"/>
  <c r="S1096" i="2"/>
  <c r="R1088" i="2"/>
  <c r="S1088" i="2"/>
  <c r="R1080" i="2"/>
  <c r="S1080" i="2"/>
  <c r="R1072" i="2"/>
  <c r="S1072" i="2"/>
  <c r="R1064" i="2"/>
  <c r="S1064" i="2"/>
  <c r="R1056" i="2"/>
  <c r="S1056" i="2"/>
  <c r="R1048" i="2"/>
  <c r="S1048" i="2"/>
  <c r="R1040" i="2"/>
  <c r="S1040" i="2"/>
  <c r="R1032" i="2"/>
  <c r="S1032" i="2"/>
  <c r="R1024" i="2"/>
  <c r="S1024" i="2"/>
  <c r="R1016" i="2"/>
  <c r="S1016" i="2"/>
  <c r="R1008" i="2"/>
  <c r="S1008" i="2"/>
  <c r="R1000" i="2"/>
  <c r="S1000" i="2"/>
  <c r="R992" i="2"/>
  <c r="S992" i="2"/>
  <c r="R984" i="2"/>
  <c r="S984" i="2"/>
  <c r="R976" i="2"/>
  <c r="S976" i="2"/>
  <c r="R968" i="2"/>
  <c r="S968" i="2"/>
  <c r="R960" i="2"/>
  <c r="S960" i="2"/>
  <c r="R952" i="2"/>
  <c r="S952" i="2"/>
  <c r="R944" i="2"/>
  <c r="S944" i="2"/>
  <c r="R936" i="2"/>
  <c r="S936" i="2"/>
  <c r="R928" i="2"/>
  <c r="S928" i="2"/>
  <c r="R920" i="2"/>
  <c r="S920" i="2"/>
  <c r="R912" i="2"/>
  <c r="S912" i="2"/>
  <c r="R904" i="2"/>
  <c r="S904" i="2"/>
  <c r="R896" i="2"/>
  <c r="S896" i="2"/>
  <c r="R888" i="2"/>
  <c r="S888" i="2"/>
  <c r="R880" i="2"/>
  <c r="S880" i="2"/>
  <c r="R872" i="2"/>
  <c r="S872" i="2"/>
  <c r="R864" i="2"/>
  <c r="S864" i="2"/>
  <c r="R856" i="2"/>
  <c r="S856" i="2"/>
  <c r="R848" i="2"/>
  <c r="S848" i="2"/>
  <c r="R840" i="2"/>
  <c r="S840" i="2"/>
  <c r="R832" i="2"/>
  <c r="S832" i="2"/>
  <c r="R824" i="2"/>
  <c r="S824" i="2"/>
  <c r="R816" i="2"/>
  <c r="S816" i="2"/>
  <c r="R808" i="2"/>
  <c r="S808" i="2"/>
  <c r="R800" i="2"/>
  <c r="S800" i="2"/>
  <c r="R792" i="2"/>
  <c r="S792" i="2"/>
  <c r="R784" i="2"/>
  <c r="S784" i="2"/>
  <c r="R776" i="2"/>
  <c r="S776" i="2"/>
  <c r="R768" i="2"/>
  <c r="S768" i="2"/>
  <c r="R760" i="2"/>
  <c r="S760" i="2"/>
  <c r="R752" i="2"/>
  <c r="S752" i="2"/>
  <c r="R744" i="2"/>
  <c r="S744" i="2"/>
  <c r="R736" i="2"/>
  <c r="S736" i="2"/>
  <c r="R728" i="2"/>
  <c r="S728" i="2"/>
  <c r="R720" i="2"/>
  <c r="S720" i="2"/>
  <c r="R712" i="2"/>
  <c r="S712" i="2"/>
  <c r="R704" i="2"/>
  <c r="S704" i="2"/>
  <c r="R696" i="2"/>
  <c r="S696" i="2"/>
  <c r="R688" i="2"/>
  <c r="S688" i="2"/>
  <c r="R680" i="2"/>
  <c r="S680" i="2"/>
  <c r="R672" i="2"/>
  <c r="S672" i="2"/>
  <c r="R664" i="2"/>
  <c r="S664" i="2"/>
  <c r="R656" i="2"/>
  <c r="S656" i="2"/>
  <c r="R648" i="2"/>
  <c r="S648" i="2"/>
  <c r="R640" i="2"/>
  <c r="S640" i="2"/>
  <c r="R632" i="2"/>
  <c r="S632" i="2"/>
  <c r="R624" i="2"/>
  <c r="S624" i="2"/>
  <c r="R616" i="2"/>
  <c r="S616" i="2"/>
  <c r="R608" i="2"/>
  <c r="S608" i="2"/>
  <c r="R600" i="2"/>
  <c r="S600" i="2"/>
  <c r="R592" i="2"/>
  <c r="S592" i="2"/>
  <c r="R584" i="2"/>
  <c r="S584" i="2"/>
  <c r="R576" i="2"/>
  <c r="S576" i="2"/>
  <c r="R568" i="2"/>
  <c r="S568" i="2"/>
  <c r="R560" i="2"/>
  <c r="S560" i="2"/>
  <c r="R552" i="2"/>
  <c r="S552" i="2"/>
  <c r="R544" i="2"/>
  <c r="S544" i="2"/>
  <c r="R536" i="2"/>
  <c r="S536" i="2"/>
  <c r="R528" i="2"/>
  <c r="S528" i="2"/>
  <c r="R520" i="2"/>
  <c r="S520" i="2"/>
  <c r="R512" i="2"/>
  <c r="S512" i="2"/>
  <c r="R504" i="2"/>
  <c r="S504" i="2"/>
  <c r="R496" i="2"/>
  <c r="S496" i="2"/>
  <c r="R488" i="2"/>
  <c r="S488" i="2"/>
  <c r="R480" i="2"/>
  <c r="S480" i="2"/>
  <c r="R472" i="2"/>
  <c r="S472" i="2"/>
  <c r="R464" i="2"/>
  <c r="S464" i="2"/>
  <c r="R456" i="2"/>
  <c r="S456" i="2"/>
  <c r="R448" i="2"/>
  <c r="S448" i="2"/>
  <c r="R440" i="2"/>
  <c r="S440" i="2"/>
  <c r="R432" i="2"/>
  <c r="S432" i="2"/>
  <c r="R424" i="2"/>
  <c r="S424" i="2"/>
  <c r="R416" i="2"/>
  <c r="S416" i="2"/>
  <c r="R408" i="2"/>
  <c r="S408" i="2"/>
  <c r="R400" i="2"/>
  <c r="S400" i="2"/>
  <c r="R392" i="2"/>
  <c r="S392" i="2"/>
  <c r="R384" i="2"/>
  <c r="S384" i="2"/>
  <c r="R376" i="2"/>
  <c r="S376" i="2"/>
  <c r="R368" i="2"/>
  <c r="S368" i="2"/>
  <c r="R360" i="2"/>
  <c r="S360" i="2"/>
  <c r="R352" i="2"/>
  <c r="S352" i="2"/>
  <c r="R344" i="2"/>
  <c r="S344" i="2"/>
  <c r="R336" i="2"/>
  <c r="S336" i="2"/>
  <c r="R328" i="2"/>
  <c r="S328" i="2"/>
  <c r="R320" i="2"/>
  <c r="S320" i="2"/>
  <c r="R312" i="2"/>
  <c r="S312" i="2"/>
  <c r="R304" i="2"/>
  <c r="S304" i="2"/>
  <c r="R296" i="2"/>
  <c r="S296" i="2"/>
  <c r="R288" i="2"/>
  <c r="S288" i="2"/>
  <c r="R280" i="2"/>
  <c r="S280" i="2"/>
  <c r="R272" i="2"/>
  <c r="S272" i="2"/>
  <c r="R264" i="2"/>
  <c r="S264" i="2"/>
  <c r="R256" i="2"/>
  <c r="S256" i="2"/>
  <c r="R248" i="2"/>
  <c r="S248" i="2"/>
  <c r="R240" i="2"/>
  <c r="S240" i="2"/>
  <c r="R232" i="2"/>
  <c r="S232" i="2"/>
  <c r="R224" i="2"/>
  <c r="S224" i="2"/>
  <c r="R216" i="2"/>
  <c r="S216" i="2"/>
  <c r="R208" i="2"/>
  <c r="S208" i="2"/>
  <c r="R200" i="2"/>
  <c r="S200" i="2"/>
  <c r="R192" i="2"/>
  <c r="S192" i="2"/>
  <c r="R184" i="2"/>
  <c r="S184" i="2"/>
  <c r="R176" i="2"/>
  <c r="S176" i="2"/>
  <c r="R168" i="2"/>
  <c r="S168" i="2"/>
  <c r="R160" i="2"/>
  <c r="S160" i="2"/>
  <c r="R152" i="2"/>
  <c r="S152" i="2"/>
  <c r="R144" i="2"/>
  <c r="S144" i="2"/>
  <c r="R136" i="2"/>
  <c r="S136" i="2"/>
  <c r="R128" i="2"/>
  <c r="S128" i="2"/>
  <c r="R120" i="2"/>
  <c r="S120" i="2"/>
  <c r="R112" i="2"/>
  <c r="S112" i="2"/>
  <c r="R104" i="2"/>
  <c r="S104" i="2"/>
  <c r="R96" i="2"/>
  <c r="S96" i="2"/>
  <c r="R88" i="2"/>
  <c r="S88" i="2"/>
  <c r="R80" i="2"/>
  <c r="S80" i="2"/>
  <c r="R72" i="2"/>
  <c r="S72" i="2"/>
  <c r="R64" i="2"/>
  <c r="S64" i="2"/>
  <c r="R56" i="2"/>
  <c r="S56" i="2"/>
  <c r="R48" i="2"/>
  <c r="S48" i="2"/>
  <c r="R40" i="2"/>
  <c r="S40" i="2"/>
  <c r="R32" i="2"/>
  <c r="S32" i="2"/>
  <c r="R24" i="2"/>
  <c r="S24" i="2"/>
  <c r="R16" i="2"/>
  <c r="S16" i="2"/>
  <c r="R8" i="2"/>
  <c r="S8" i="2"/>
  <c r="T2078" i="2"/>
  <c r="T1606" i="2"/>
  <c r="T1358" i="2"/>
  <c r="I3624" i="2"/>
  <c r="I3088" i="2"/>
  <c r="I3024" i="2"/>
  <c r="I2944" i="2"/>
  <c r="I2840" i="2"/>
  <c r="I2816" i="2"/>
  <c r="I2760" i="2"/>
  <c r="I2624" i="2"/>
  <c r="I2584" i="2"/>
  <c r="I2552" i="2"/>
  <c r="I2504" i="2"/>
  <c r="I2480" i="2"/>
  <c r="I2400" i="2"/>
  <c r="I2392" i="2"/>
  <c r="I2304" i="2"/>
  <c r="I2224" i="2"/>
  <c r="I2120" i="2"/>
  <c r="I2080" i="2"/>
  <c r="I2056" i="2"/>
  <c r="I2000" i="2"/>
  <c r="I1992" i="2"/>
  <c r="I1984" i="2"/>
  <c r="I1920" i="2"/>
  <c r="I1896" i="2"/>
  <c r="I1768" i="2"/>
  <c r="I1728" i="2"/>
  <c r="I1688" i="2"/>
  <c r="I1664" i="2"/>
  <c r="I1600" i="2"/>
  <c r="I1408" i="2"/>
  <c r="I1368" i="2"/>
  <c r="I1304" i="2"/>
  <c r="I1240" i="2"/>
  <c r="I1144" i="2"/>
  <c r="I1096" i="2"/>
  <c r="I944" i="2"/>
  <c r="I840" i="2"/>
  <c r="I824" i="2"/>
  <c r="I744" i="2"/>
  <c r="I704" i="2"/>
  <c r="I584" i="2"/>
  <c r="I520" i="2"/>
  <c r="I472" i="2"/>
  <c r="I184" i="2"/>
  <c r="T3640" i="2"/>
  <c r="T2550" i="2"/>
  <c r="T3514" i="2"/>
  <c r="T2058" i="2"/>
  <c r="I3394" i="2"/>
  <c r="I3330" i="2"/>
  <c r="I3290" i="2"/>
  <c r="I3186" i="2"/>
  <c r="I3130" i="2"/>
  <c r="I3066" i="2"/>
  <c r="I3026" i="2"/>
  <c r="I2866" i="2"/>
  <c r="I2776" i="2"/>
  <c r="I3504" i="2"/>
  <c r="I3480" i="2"/>
  <c r="I3384" i="2"/>
  <c r="I3328" i="2"/>
  <c r="I3008" i="2"/>
  <c r="I2912" i="2"/>
  <c r="I2880" i="2"/>
  <c r="I2832" i="2"/>
  <c r="I2432" i="2"/>
  <c r="I2352" i="2"/>
  <c r="I2272" i="2"/>
  <c r="I2248" i="2"/>
  <c r="I2176" i="2"/>
  <c r="I2064" i="2"/>
  <c r="I1912" i="2"/>
  <c r="I1856" i="2"/>
  <c r="I1816" i="2"/>
  <c r="I1648" i="2"/>
  <c r="I1344" i="2"/>
  <c r="I1288" i="2"/>
  <c r="K1288" i="2" s="1"/>
  <c r="U1288" i="2" s="1"/>
  <c r="I1216" i="2"/>
  <c r="I1176" i="2"/>
  <c r="I1128" i="2"/>
  <c r="I1064" i="2"/>
  <c r="I1032" i="2"/>
  <c r="I872" i="2"/>
  <c r="I856" i="2"/>
  <c r="I832" i="2"/>
  <c r="I688" i="2"/>
  <c r="I640" i="2"/>
  <c r="I568" i="2"/>
  <c r="I384" i="2"/>
  <c r="I272" i="2"/>
  <c r="I200" i="2"/>
  <c r="K200" i="2" s="1"/>
  <c r="U200" i="2" s="1"/>
  <c r="I168" i="2"/>
  <c r="I144" i="2"/>
  <c r="I56" i="2"/>
  <c r="I40" i="2"/>
  <c r="T3176" i="2"/>
  <c r="T2608" i="2"/>
  <c r="T3600" i="2"/>
  <c r="T2808" i="2"/>
  <c r="T3334" i="2"/>
  <c r="T2656" i="2"/>
  <c r="T2982" i="2"/>
  <c r="T3360" i="2"/>
  <c r="T2150" i="2"/>
  <c r="T1966" i="2"/>
  <c r="T3534" i="2"/>
  <c r="T2782" i="2"/>
  <c r="T2646" i="2"/>
  <c r="T2334" i="2"/>
  <c r="T1720" i="2"/>
  <c r="T348" i="2"/>
  <c r="I664" i="2"/>
  <c r="I632" i="2"/>
  <c r="I616" i="2"/>
  <c r="I608" i="2"/>
  <c r="I576" i="2"/>
  <c r="I560" i="2"/>
  <c r="I536" i="2"/>
  <c r="I504" i="2"/>
  <c r="I488" i="2"/>
  <c r="I480" i="2"/>
  <c r="I448" i="2"/>
  <c r="I432" i="2"/>
  <c r="I408" i="2"/>
  <c r="I376" i="2"/>
  <c r="I360" i="2"/>
  <c r="I352" i="2"/>
  <c r="I320" i="2"/>
  <c r="I304" i="2"/>
  <c r="I280" i="2"/>
  <c r="I248" i="2"/>
  <c r="I232" i="2"/>
  <c r="I224" i="2"/>
  <c r="I192" i="2"/>
  <c r="I176" i="2"/>
  <c r="I152" i="2"/>
  <c r="I120" i="2"/>
  <c r="I104" i="2"/>
  <c r="I96" i="2"/>
  <c r="I64" i="2"/>
  <c r="I48" i="2"/>
  <c r="I24" i="2"/>
  <c r="I8" i="2"/>
  <c r="I3659" i="2"/>
  <c r="I3651" i="2"/>
  <c r="I3643" i="2"/>
  <c r="I3635" i="2"/>
  <c r="I3627" i="2"/>
  <c r="I3619" i="2"/>
  <c r="I3611" i="2"/>
  <c r="I3603" i="2"/>
  <c r="I3595" i="2"/>
  <c r="I3587" i="2"/>
  <c r="I3579" i="2"/>
  <c r="I3571" i="2"/>
  <c r="I3563" i="2"/>
  <c r="I3555" i="2"/>
  <c r="I3547" i="2"/>
  <c r="I3539" i="2"/>
  <c r="I3531" i="2"/>
  <c r="I3523" i="2"/>
  <c r="I3515" i="2"/>
  <c r="I3507" i="2"/>
  <c r="I3499" i="2"/>
  <c r="I3491" i="2"/>
  <c r="I3483" i="2"/>
  <c r="I3475" i="2"/>
  <c r="I3467" i="2"/>
  <c r="I3459" i="2"/>
  <c r="I3451" i="2"/>
  <c r="I3443" i="2"/>
  <c r="I3435" i="2"/>
  <c r="I3427" i="2"/>
  <c r="I3419" i="2"/>
  <c r="I3411" i="2"/>
  <c r="I3403" i="2"/>
  <c r="I3395" i="2"/>
  <c r="I3387" i="2"/>
  <c r="I3379" i="2"/>
  <c r="I3371" i="2"/>
  <c r="I3363" i="2"/>
  <c r="I3355" i="2"/>
  <c r="I3347" i="2"/>
  <c r="I3339" i="2"/>
  <c r="I3331" i="2"/>
  <c r="I3323" i="2"/>
  <c r="I3315" i="2"/>
  <c r="I3307" i="2"/>
  <c r="I3299" i="2"/>
  <c r="I3291" i="2"/>
  <c r="I3283" i="2"/>
  <c r="I3275" i="2"/>
  <c r="I3267" i="2"/>
  <c r="I3259" i="2"/>
  <c r="I3251" i="2"/>
  <c r="I3243" i="2"/>
  <c r="I3235" i="2"/>
  <c r="I3227" i="2"/>
  <c r="I3219" i="2"/>
  <c r="I3211" i="2"/>
  <c r="I3203" i="2"/>
  <c r="I3195" i="2"/>
  <c r="I3187" i="2"/>
  <c r="I3179" i="2"/>
  <c r="I3171" i="2"/>
  <c r="I3163" i="2"/>
  <c r="I3155" i="2"/>
  <c r="I3147" i="2"/>
  <c r="I3139" i="2"/>
  <c r="I3131" i="2"/>
  <c r="I3123" i="2"/>
  <c r="I3115" i="2"/>
  <c r="I3107" i="2"/>
  <c r="I3099" i="2"/>
  <c r="I3091" i="2"/>
  <c r="I3083" i="2"/>
  <c r="I3075" i="2"/>
  <c r="I3067" i="2"/>
  <c r="I3059" i="2"/>
  <c r="I3051" i="2"/>
  <c r="I3043" i="2"/>
  <c r="I3035" i="2"/>
  <c r="I3027" i="2"/>
  <c r="I3019" i="2"/>
  <c r="I3011" i="2"/>
  <c r="I3003" i="2"/>
  <c r="I2995" i="2"/>
  <c r="I2987" i="2"/>
  <c r="I2979" i="2"/>
  <c r="I2971" i="2"/>
  <c r="I2963" i="2"/>
  <c r="I2955" i="2"/>
  <c r="I2947" i="2"/>
  <c r="I2939" i="2"/>
  <c r="I2931" i="2"/>
  <c r="I2923" i="2"/>
  <c r="I2915" i="2"/>
  <c r="I2907" i="2"/>
  <c r="I2899" i="2"/>
  <c r="I2891" i="2"/>
  <c r="I2883" i="2"/>
  <c r="I2875" i="2"/>
  <c r="I2867" i="2"/>
  <c r="I2859" i="2"/>
  <c r="I2851" i="2"/>
  <c r="I2843" i="2"/>
  <c r="I2835" i="2"/>
  <c r="I2827" i="2"/>
  <c r="I2819" i="2"/>
  <c r="I2811" i="2"/>
  <c r="I2803" i="2"/>
  <c r="I2795" i="2"/>
  <c r="I2787" i="2"/>
  <c r="I2779" i="2"/>
  <c r="I2771" i="2"/>
  <c r="I2763" i="2"/>
  <c r="I2755" i="2"/>
  <c r="I2747" i="2"/>
  <c r="I2739" i="2"/>
  <c r="I2731" i="2"/>
  <c r="I2723" i="2"/>
  <c r="I2715" i="2"/>
  <c r="I2707" i="2"/>
  <c r="I2699" i="2"/>
  <c r="I2691" i="2"/>
  <c r="I2683" i="2"/>
  <c r="I2675" i="2"/>
  <c r="I2667" i="2"/>
  <c r="I2659" i="2"/>
  <c r="I2651" i="2"/>
  <c r="I2643" i="2"/>
  <c r="I2635" i="2"/>
  <c r="I2627" i="2"/>
  <c r="I2619" i="2"/>
  <c r="I2611" i="2"/>
  <c r="I2603" i="2"/>
  <c r="I2595" i="2"/>
  <c r="I2587" i="2"/>
  <c r="I2579" i="2"/>
  <c r="I2571" i="2"/>
  <c r="I2563" i="2"/>
  <c r="I2555" i="2"/>
  <c r="I2547" i="2"/>
  <c r="I2539" i="2"/>
  <c r="I2531" i="2"/>
  <c r="I2523" i="2"/>
  <c r="I2515" i="2"/>
  <c r="I2507" i="2"/>
  <c r="I2499" i="2"/>
  <c r="I2491" i="2"/>
  <c r="I2483" i="2"/>
  <c r="I2475" i="2"/>
  <c r="I2467" i="2"/>
  <c r="I2459" i="2"/>
  <c r="I2451" i="2"/>
  <c r="I2443" i="2"/>
  <c r="I2435" i="2"/>
  <c r="I2427" i="2"/>
  <c r="I2419" i="2"/>
  <c r="I2411" i="2"/>
  <c r="I2403" i="2"/>
  <c r="I2395" i="2"/>
  <c r="I2387" i="2"/>
  <c r="I2379" i="2"/>
  <c r="I2371" i="2"/>
  <c r="I2363" i="2"/>
  <c r="I2355" i="2"/>
  <c r="I2347" i="2"/>
  <c r="I2339" i="2"/>
  <c r="I2331" i="2"/>
  <c r="I2323" i="2"/>
  <c r="I2315" i="2"/>
  <c r="I2307" i="2"/>
  <c r="I2299" i="2"/>
  <c r="I2291" i="2"/>
  <c r="I2283" i="2"/>
  <c r="I2275" i="2"/>
  <c r="I2267" i="2"/>
  <c r="I2259" i="2"/>
  <c r="I2251" i="2"/>
  <c r="I2243" i="2"/>
  <c r="I2235" i="2"/>
  <c r="I2227" i="2"/>
  <c r="I2219" i="2"/>
  <c r="I2211" i="2"/>
  <c r="I2203" i="2"/>
  <c r="I2195" i="2"/>
  <c r="I2187" i="2"/>
  <c r="I2179" i="2"/>
  <c r="I2171" i="2"/>
  <c r="I2163" i="2"/>
  <c r="I2155" i="2"/>
  <c r="I2147" i="2"/>
  <c r="I2139" i="2"/>
  <c r="I2131" i="2"/>
  <c r="I2123" i="2"/>
  <c r="I2115" i="2"/>
  <c r="I2107" i="2"/>
  <c r="I2099" i="2"/>
  <c r="I2091" i="2"/>
  <c r="I2083" i="2"/>
  <c r="I2075" i="2"/>
  <c r="I2067" i="2"/>
  <c r="I2059" i="2"/>
  <c r="I2051" i="2"/>
  <c r="I2043" i="2"/>
  <c r="I2035" i="2"/>
  <c r="I2027" i="2"/>
  <c r="I2019" i="2"/>
  <c r="I2011" i="2"/>
  <c r="I2003" i="2"/>
  <c r="I1995" i="2"/>
  <c r="I1987" i="2"/>
  <c r="I1979" i="2"/>
  <c r="I1971" i="2"/>
  <c r="I1963" i="2"/>
  <c r="I1955" i="2"/>
  <c r="I1947" i="2"/>
  <c r="I1939" i="2"/>
  <c r="I1931" i="2"/>
  <c r="I1923" i="2"/>
  <c r="I1915" i="2"/>
  <c r="I1907" i="2"/>
  <c r="I1899" i="2"/>
  <c r="I1891" i="2"/>
  <c r="I1883" i="2"/>
  <c r="I1875" i="2"/>
  <c r="I1867" i="2"/>
  <c r="I1859" i="2"/>
  <c r="I1851" i="2"/>
  <c r="I1843" i="2"/>
  <c r="I1835" i="2"/>
  <c r="I1827" i="2"/>
  <c r="I1819" i="2"/>
  <c r="I1811" i="2"/>
  <c r="I1803" i="2"/>
  <c r="I1795" i="2"/>
  <c r="I1787" i="2"/>
  <c r="I1779" i="2"/>
  <c r="I1771" i="2"/>
  <c r="I1763" i="2"/>
  <c r="I1755" i="2"/>
  <c r="I1747" i="2"/>
  <c r="I1739" i="2"/>
  <c r="I1731" i="2"/>
  <c r="I1723" i="2"/>
  <c r="I1715" i="2"/>
  <c r="I1707" i="2"/>
  <c r="I1699" i="2"/>
  <c r="I1691" i="2"/>
  <c r="I1683" i="2"/>
  <c r="I1675" i="2"/>
  <c r="I1667" i="2"/>
  <c r="I1659" i="2"/>
  <c r="I1651" i="2"/>
  <c r="I1643" i="2"/>
  <c r="I1635" i="2"/>
  <c r="I1627" i="2"/>
  <c r="I1619" i="2"/>
  <c r="I1611" i="2"/>
  <c r="I1603" i="2"/>
  <c r="I1595" i="2"/>
  <c r="I1587" i="2"/>
  <c r="I1579" i="2"/>
  <c r="I1571" i="2"/>
  <c r="I1563" i="2"/>
  <c r="I1555" i="2"/>
  <c r="I1547" i="2"/>
  <c r="I1539" i="2"/>
  <c r="I1531" i="2"/>
  <c r="I1523" i="2"/>
  <c r="I1515" i="2"/>
  <c r="I1507" i="2"/>
  <c r="I1499" i="2"/>
  <c r="I1491" i="2"/>
  <c r="I1483" i="2"/>
  <c r="I1475" i="2"/>
  <c r="I1467" i="2"/>
  <c r="I1459" i="2"/>
  <c r="I1451" i="2"/>
  <c r="I1443" i="2"/>
  <c r="I1435" i="2"/>
  <c r="I1427" i="2"/>
  <c r="I1419" i="2"/>
  <c r="I1411" i="2"/>
  <c r="I1403" i="2"/>
  <c r="I1395" i="2"/>
  <c r="I1387" i="2"/>
  <c r="I1379" i="2"/>
  <c r="I1371" i="2"/>
  <c r="I1363" i="2"/>
  <c r="I1355" i="2"/>
  <c r="I1347" i="2"/>
  <c r="I1339" i="2"/>
  <c r="I1331" i="2"/>
  <c r="I1323" i="2"/>
  <c r="I1315" i="2"/>
  <c r="I1307" i="2"/>
  <c r="I1299" i="2"/>
  <c r="I1291" i="2"/>
  <c r="I1283" i="2"/>
  <c r="I1275" i="2"/>
  <c r="I1267" i="2"/>
  <c r="I1259" i="2"/>
  <c r="I1251" i="2"/>
  <c r="I1243" i="2"/>
  <c r="I1235" i="2"/>
  <c r="I1227" i="2"/>
  <c r="I1219" i="2"/>
  <c r="I1211" i="2"/>
  <c r="I1203" i="2"/>
  <c r="I1195" i="2"/>
  <c r="I1187" i="2"/>
  <c r="I1179" i="2"/>
  <c r="I1171" i="2"/>
  <c r="I1163" i="2"/>
  <c r="I1155" i="2"/>
  <c r="I1147" i="2"/>
  <c r="I1139" i="2"/>
  <c r="I1131" i="2"/>
  <c r="I1123" i="2"/>
  <c r="I1115" i="2"/>
  <c r="I1107" i="2"/>
  <c r="I1099" i="2"/>
  <c r="I1091" i="2"/>
  <c r="I1083" i="2"/>
  <c r="I1075" i="2"/>
  <c r="I1067" i="2"/>
  <c r="I1059" i="2"/>
  <c r="I1051" i="2"/>
  <c r="K1051" i="2" s="1"/>
  <c r="U1051" i="2" s="1"/>
  <c r="I1043" i="2"/>
  <c r="I1035" i="2"/>
  <c r="I1027" i="2"/>
  <c r="I1019" i="2"/>
  <c r="I1011" i="2"/>
  <c r="I1003" i="2"/>
  <c r="I995" i="2"/>
  <c r="I987" i="2"/>
  <c r="K987" i="2" s="1"/>
  <c r="U987" i="2" s="1"/>
  <c r="I979" i="2"/>
  <c r="I971" i="2"/>
  <c r="I963" i="2"/>
  <c r="I955" i="2"/>
  <c r="I947" i="2"/>
  <c r="I939" i="2"/>
  <c r="I931" i="2"/>
  <c r="I923" i="2"/>
  <c r="K923" i="2" s="1"/>
  <c r="U923" i="2" s="1"/>
  <c r="I915" i="2"/>
  <c r="I907" i="2"/>
  <c r="I899" i="2"/>
  <c r="I891" i="2"/>
  <c r="I883" i="2"/>
  <c r="I875" i="2"/>
  <c r="I867" i="2"/>
  <c r="I859" i="2"/>
  <c r="I851" i="2"/>
  <c r="I843" i="2"/>
  <c r="I835" i="2"/>
  <c r="I827" i="2"/>
  <c r="I819" i="2"/>
  <c r="I811" i="2"/>
  <c r="I803" i="2"/>
  <c r="I795" i="2"/>
  <c r="I787" i="2"/>
  <c r="I779" i="2"/>
  <c r="I771" i="2"/>
  <c r="I763" i="2"/>
  <c r="I755" i="2"/>
  <c r="I747" i="2"/>
  <c r="I739" i="2"/>
  <c r="I731" i="2"/>
  <c r="I723" i="2"/>
  <c r="I715" i="2"/>
  <c r="I707" i="2"/>
  <c r="I699" i="2"/>
  <c r="I691" i="2"/>
  <c r="I683" i="2"/>
  <c r="I675" i="2"/>
  <c r="I667" i="2"/>
  <c r="K667" i="2" s="1"/>
  <c r="U667" i="2" s="1"/>
  <c r="I659" i="2"/>
  <c r="I651" i="2"/>
  <c r="I643" i="2"/>
  <c r="I635" i="2"/>
  <c r="I627" i="2"/>
  <c r="I619" i="2"/>
  <c r="I611" i="2"/>
  <c r="I603" i="2"/>
  <c r="I595" i="2"/>
  <c r="I587" i="2"/>
  <c r="I579" i="2"/>
  <c r="I571" i="2"/>
  <c r="I563" i="2"/>
  <c r="I555" i="2"/>
  <c r="I547" i="2"/>
  <c r="I539" i="2"/>
  <c r="K539" i="2" s="1"/>
  <c r="U539" i="2" s="1"/>
  <c r="I531" i="2"/>
  <c r="I523" i="2"/>
  <c r="I515" i="2"/>
  <c r="I507" i="2"/>
  <c r="I499" i="2"/>
  <c r="I491" i="2"/>
  <c r="I483" i="2"/>
  <c r="I475" i="2"/>
  <c r="K475" i="2" s="1"/>
  <c r="U475" i="2" s="1"/>
  <c r="I467" i="2"/>
  <c r="I459" i="2"/>
  <c r="I451" i="2"/>
  <c r="I443" i="2"/>
  <c r="I435" i="2"/>
  <c r="I427" i="2"/>
  <c r="I419" i="2"/>
  <c r="I411" i="2"/>
  <c r="K411" i="2" s="1"/>
  <c r="U411" i="2" s="1"/>
  <c r="I403" i="2"/>
  <c r="I395" i="2"/>
  <c r="I387" i="2"/>
  <c r="I379" i="2"/>
  <c r="I371" i="2"/>
  <c r="I363" i="2"/>
  <c r="I355" i="2"/>
  <c r="I347" i="2"/>
  <c r="I339" i="2"/>
  <c r="I331" i="2"/>
  <c r="I323" i="2"/>
  <c r="I315" i="2"/>
  <c r="I307" i="2"/>
  <c r="I299" i="2"/>
  <c r="I291" i="2"/>
  <c r="I283" i="2"/>
  <c r="I275" i="2"/>
  <c r="I267" i="2"/>
  <c r="I259" i="2"/>
  <c r="I251" i="2"/>
  <c r="I243" i="2"/>
  <c r="I235" i="2"/>
  <c r="I227" i="2"/>
  <c r="I219" i="2"/>
  <c r="I211" i="2"/>
  <c r="I203" i="2"/>
  <c r="I195" i="2"/>
  <c r="I187" i="2"/>
  <c r="I179" i="2"/>
  <c r="I171" i="2"/>
  <c r="I163" i="2"/>
  <c r="I155" i="2"/>
  <c r="K155" i="2" s="1"/>
  <c r="U155" i="2" s="1"/>
  <c r="I147" i="2"/>
  <c r="I139" i="2"/>
  <c r="I131" i="2"/>
  <c r="I123" i="2"/>
  <c r="I115" i="2"/>
  <c r="I107" i="2"/>
  <c r="I99" i="2"/>
  <c r="I91" i="2"/>
  <c r="I83" i="2"/>
  <c r="I75" i="2"/>
  <c r="I67" i="2"/>
  <c r="I59" i="2"/>
  <c r="I51" i="2"/>
  <c r="I43" i="2"/>
  <c r="I35" i="2"/>
  <c r="I27" i="2"/>
  <c r="I19" i="2"/>
  <c r="I11" i="2"/>
  <c r="I3" i="2"/>
  <c r="I3647" i="2"/>
  <c r="I3607" i="2"/>
  <c r="I3567" i="2"/>
  <c r="I3551" i="2"/>
  <c r="I3527" i="2"/>
  <c r="I3471" i="2"/>
  <c r="I3439" i="2"/>
  <c r="I3407" i="2"/>
  <c r="I3383" i="2"/>
  <c r="I3319" i="2"/>
  <c r="I3247" i="2"/>
  <c r="I3199" i="2"/>
  <c r="I3183" i="2"/>
  <c r="I3175" i="2"/>
  <c r="I3167" i="2"/>
  <c r="I3151" i="2"/>
  <c r="I3111" i="2"/>
  <c r="I3095" i="2"/>
  <c r="I3071" i="2"/>
  <c r="I3055" i="2"/>
  <c r="I3031" i="2"/>
  <c r="I2991" i="2"/>
  <c r="I2839" i="2"/>
  <c r="I2815" i="2"/>
  <c r="I2775" i="2"/>
  <c r="I2767" i="2"/>
  <c r="I2735" i="2"/>
  <c r="I2623" i="2"/>
  <c r="I2559" i="2"/>
  <c r="I2519" i="2"/>
  <c r="I2479" i="2"/>
  <c r="I2399" i="2"/>
  <c r="I2359" i="2"/>
  <c r="I2335" i="2"/>
  <c r="I2271" i="2"/>
  <c r="I2255" i="2"/>
  <c r="I2207" i="2"/>
  <c r="I2183" i="2"/>
  <c r="I2151" i="2"/>
  <c r="I2143" i="2"/>
  <c r="I2119" i="2"/>
  <c r="I2079" i="2"/>
  <c r="I2055" i="2"/>
  <c r="I2015" i="2"/>
  <c r="I1991" i="2"/>
  <c r="I1959" i="2"/>
  <c r="I1927" i="2"/>
  <c r="I1911" i="2"/>
  <c r="I1863" i="2"/>
  <c r="I1847" i="2"/>
  <c r="I1807" i="2"/>
  <c r="I1799" i="2"/>
  <c r="I1783" i="2"/>
  <c r="I1735" i="2"/>
  <c r="I1719" i="2"/>
  <c r="I1671" i="2"/>
  <c r="I1655" i="2"/>
  <c r="I1607" i="2"/>
  <c r="I1591" i="2"/>
  <c r="I1543" i="2"/>
  <c r="I1527" i="2"/>
  <c r="I1479" i="2"/>
  <c r="I1463" i="2"/>
  <c r="I1439" i="2"/>
  <c r="I1415" i="2"/>
  <c r="I1399" i="2"/>
  <c r="I1375" i="2"/>
  <c r="I1351" i="2"/>
  <c r="I1335" i="2"/>
  <c r="I1311" i="2"/>
  <c r="I1287" i="2"/>
  <c r="I1247" i="2"/>
  <c r="I1223" i="2"/>
  <c r="I1207" i="2"/>
  <c r="I1183" i="2"/>
  <c r="I1159" i="2"/>
  <c r="I1143" i="2"/>
  <c r="I1095" i="2"/>
  <c r="I1079" i="2"/>
  <c r="I1031" i="2"/>
  <c r="I967" i="2"/>
  <c r="I951" i="2"/>
  <c r="I903" i="2"/>
  <c r="I887" i="2"/>
  <c r="I855" i="2"/>
  <c r="I839" i="2"/>
  <c r="I815" i="2"/>
  <c r="I775" i="2"/>
  <c r="I759" i="2"/>
  <c r="I735" i="2"/>
  <c r="I687" i="2"/>
  <c r="I663" i="2"/>
  <c r="I647" i="2"/>
  <c r="I599" i="2"/>
  <c r="I583" i="2"/>
  <c r="I535" i="2"/>
  <c r="T413" i="2"/>
  <c r="T349" i="2"/>
  <c r="T293" i="2"/>
  <c r="T285" i="2"/>
  <c r="T157" i="2"/>
  <c r="T3353" i="2"/>
  <c r="T3289" i="2"/>
  <c r="T3286" i="2"/>
  <c r="T3586" i="2"/>
  <c r="T3522" i="2"/>
  <c r="T3450" i="2"/>
  <c r="T3362" i="2"/>
  <c r="T3314" i="2"/>
  <c r="T3250" i="2"/>
  <c r="T3234" i="2"/>
  <c r="T3210" i="2"/>
  <c r="T3154" i="2"/>
  <c r="T3050" i="2"/>
  <c r="T3002" i="2"/>
  <c r="T2938" i="2"/>
  <c r="T2930" i="2"/>
  <c r="T2810" i="2"/>
  <c r="T2888" i="2"/>
  <c r="T3398" i="2"/>
  <c r="T284" i="2"/>
  <c r="T2490" i="2"/>
  <c r="T2362" i="2"/>
  <c r="T2354" i="2"/>
  <c r="T2234" i="2"/>
  <c r="T2218" i="2"/>
  <c r="T2034" i="2"/>
  <c r="T2026" i="2"/>
  <c r="T1938" i="2"/>
  <c r="T1890" i="2"/>
  <c r="T1602" i="2"/>
  <c r="T1586" i="2"/>
  <c r="T1570" i="2"/>
  <c r="T1482" i="2"/>
  <c r="T1314" i="2"/>
  <c r="T1226" i="2"/>
  <c r="T1154" i="2"/>
  <c r="T1098" i="2"/>
  <c r="T1026" i="2"/>
  <c r="T994" i="2"/>
  <c r="T802" i="2"/>
  <c r="T626" i="2"/>
  <c r="T474" i="2"/>
  <c r="T442" i="2"/>
  <c r="T426" i="2"/>
  <c r="T418" i="2"/>
  <c r="T402" i="2"/>
  <c r="T28" i="2"/>
  <c r="T298" i="2"/>
  <c r="T66" i="2"/>
  <c r="T42" i="2"/>
  <c r="T1750" i="2"/>
  <c r="I471" i="2"/>
  <c r="I407" i="2"/>
  <c r="I391" i="2"/>
  <c r="I343" i="2"/>
  <c r="I327" i="2"/>
  <c r="I279" i="2"/>
  <c r="I215" i="2"/>
  <c r="I151" i="2"/>
  <c r="I135" i="2"/>
  <c r="I87" i="2"/>
  <c r="I71" i="2"/>
  <c r="T694" i="2"/>
  <c r="T406" i="2"/>
  <c r="I3655" i="2"/>
  <c r="I3639" i="2"/>
  <c r="I3623" i="2"/>
  <c r="I3615" i="2"/>
  <c r="I3599" i="2"/>
  <c r="I3591" i="2"/>
  <c r="I3575" i="2"/>
  <c r="I3559" i="2"/>
  <c r="I3535" i="2"/>
  <c r="I3519" i="2"/>
  <c r="I3503" i="2"/>
  <c r="I3495" i="2"/>
  <c r="I3479" i="2"/>
  <c r="I3455" i="2"/>
  <c r="I3447" i="2"/>
  <c r="I3431" i="2"/>
  <c r="I3423" i="2"/>
  <c r="I3415" i="2"/>
  <c r="I3399" i="2"/>
  <c r="I3375" i="2"/>
  <c r="I3359" i="2"/>
  <c r="I3351" i="2"/>
  <c r="I3335" i="2"/>
  <c r="I3327" i="2"/>
  <c r="I3303" i="2"/>
  <c r="I3287" i="2"/>
  <c r="I3279" i="2"/>
  <c r="I3263" i="2"/>
  <c r="I3255" i="2"/>
  <c r="I3239" i="2"/>
  <c r="I3231" i="2"/>
  <c r="I3215" i="2"/>
  <c r="I3207" i="2"/>
  <c r="I3103" i="2"/>
  <c r="I3087" i="2"/>
  <c r="I3063" i="2"/>
  <c r="I3039" i="2"/>
  <c r="I3023" i="2"/>
  <c r="I3007" i="2"/>
  <c r="I2999" i="2"/>
  <c r="I2975" i="2"/>
  <c r="I2967" i="2"/>
  <c r="I2959" i="2"/>
  <c r="I2943" i="2"/>
  <c r="I2935" i="2"/>
  <c r="I2927" i="2"/>
  <c r="I2911" i="2"/>
  <c r="I2903" i="2"/>
  <c r="I2895" i="2"/>
  <c r="I2879" i="2"/>
  <c r="I2871" i="2"/>
  <c r="I2863" i="2"/>
  <c r="I2847" i="2"/>
  <c r="I2831" i="2"/>
  <c r="I2807" i="2"/>
  <c r="I2799" i="2"/>
  <c r="I2783" i="2"/>
  <c r="I2751" i="2"/>
  <c r="I2743" i="2"/>
  <c r="I2719" i="2"/>
  <c r="I2711" i="2"/>
  <c r="I2703" i="2"/>
  <c r="I2687" i="2"/>
  <c r="I2679" i="2"/>
  <c r="I2671" i="2"/>
  <c r="I2655" i="2"/>
  <c r="I2647" i="2"/>
  <c r="I2639" i="2"/>
  <c r="I2615" i="2"/>
  <c r="I2607" i="2"/>
  <c r="I2591" i="2"/>
  <c r="I2583" i="2"/>
  <c r="I2575" i="2"/>
  <c r="I2551" i="2"/>
  <c r="I2543" i="2"/>
  <c r="I2527" i="2"/>
  <c r="I2511" i="2"/>
  <c r="I2495" i="2"/>
  <c r="I2487" i="2"/>
  <c r="I2463" i="2"/>
  <c r="I2455" i="2"/>
  <c r="I2447" i="2"/>
  <c r="I2431" i="2"/>
  <c r="I2423" i="2"/>
  <c r="I2415" i="2"/>
  <c r="I2407" i="2"/>
  <c r="I2391" i="2"/>
  <c r="I2383" i="2"/>
  <c r="I2375" i="2"/>
  <c r="I2367" i="2"/>
  <c r="I2351" i="2"/>
  <c r="I2343" i="2"/>
  <c r="I2327" i="2"/>
  <c r="I2319" i="2"/>
  <c r="I2311" i="2"/>
  <c r="I2303" i="2"/>
  <c r="I2295" i="2"/>
  <c r="I2287" i="2"/>
  <c r="I2279" i="2"/>
  <c r="I3143" i="2"/>
  <c r="I3127" i="2"/>
  <c r="I3119" i="2"/>
  <c r="T1994" i="2"/>
  <c r="I2263" i="2"/>
  <c r="I2127" i="2"/>
  <c r="I2103" i="2"/>
  <c r="I2063" i="2"/>
  <c r="I2039" i="2"/>
  <c r="I2007" i="2"/>
  <c r="I1895" i="2"/>
  <c r="I1879" i="2"/>
  <c r="I1855" i="2"/>
  <c r="I1823" i="2"/>
  <c r="I1711" i="2"/>
  <c r="I1687" i="2"/>
  <c r="I1583" i="2"/>
  <c r="I1567" i="2"/>
  <c r="I1535" i="2"/>
  <c r="I1519" i="2"/>
  <c r="I1495" i="2"/>
  <c r="I1471" i="2"/>
  <c r="I1447" i="2"/>
  <c r="I1423" i="2"/>
  <c r="I1319" i="2"/>
  <c r="K1319" i="2" s="1"/>
  <c r="U1319" i="2" s="1"/>
  <c r="I1063" i="2"/>
  <c r="I943" i="2"/>
  <c r="I919" i="2"/>
  <c r="I895" i="2"/>
  <c r="I791" i="2"/>
  <c r="I767" i="2"/>
  <c r="I711" i="2"/>
  <c r="I623" i="2"/>
  <c r="I591" i="2"/>
  <c r="I567" i="2"/>
  <c r="I527" i="2"/>
  <c r="I479" i="2"/>
  <c r="I295" i="2"/>
  <c r="K295" i="2" s="1"/>
  <c r="U295" i="2" s="1"/>
  <c r="I271" i="2"/>
  <c r="I239" i="2"/>
  <c r="I199" i="2"/>
  <c r="I159" i="2"/>
  <c r="I15" i="2"/>
  <c r="I2167" i="2"/>
  <c r="I2135" i="2"/>
  <c r="I2031" i="2"/>
  <c r="I1999" i="2"/>
  <c r="I1935" i="2"/>
  <c r="I1903" i="2"/>
  <c r="I1871" i="2"/>
  <c r="I1775" i="2"/>
  <c r="I1759" i="2"/>
  <c r="I1727" i="2"/>
  <c r="I1695" i="2"/>
  <c r="I1679" i="2"/>
  <c r="I1639" i="2"/>
  <c r="I1599" i="2"/>
  <c r="I1503" i="2"/>
  <c r="I1487" i="2"/>
  <c r="I1455" i="2"/>
  <c r="I1431" i="2"/>
  <c r="I1407" i="2"/>
  <c r="I1303" i="2"/>
  <c r="I1279" i="2"/>
  <c r="I1239" i="2"/>
  <c r="I1127" i="2"/>
  <c r="K1127" i="2" s="1"/>
  <c r="U1127" i="2" s="1"/>
  <c r="I1103" i="2"/>
  <c r="I1071" i="2"/>
  <c r="I1039" i="2"/>
  <c r="I1007" i="2"/>
  <c r="I975" i="2"/>
  <c r="I863" i="2"/>
  <c r="I807" i="2"/>
  <c r="K807" i="2" s="1"/>
  <c r="U807" i="2" s="1"/>
  <c r="I695" i="2"/>
  <c r="I671" i="2"/>
  <c r="I543" i="2"/>
  <c r="I503" i="2"/>
  <c r="I463" i="2"/>
  <c r="I367" i="2"/>
  <c r="I311" i="2"/>
  <c r="I183" i="2"/>
  <c r="I143" i="2"/>
  <c r="I127" i="2"/>
  <c r="I119" i="2"/>
  <c r="I111" i="2"/>
  <c r="I103" i="2"/>
  <c r="K103" i="2" s="1"/>
  <c r="U103" i="2" s="1"/>
  <c r="I95" i="2"/>
  <c r="I79" i="2"/>
  <c r="I63" i="2"/>
  <c r="I55" i="2"/>
  <c r="I47" i="2"/>
  <c r="I39" i="2"/>
  <c r="I2247" i="2"/>
  <c r="I2223" i="2"/>
  <c r="I2191" i="2"/>
  <c r="I2159" i="2"/>
  <c r="I1967" i="2"/>
  <c r="I1943" i="2"/>
  <c r="I1919" i="2"/>
  <c r="I1887" i="2"/>
  <c r="I1839" i="2"/>
  <c r="I1751" i="2"/>
  <c r="I1703" i="2"/>
  <c r="I1663" i="2"/>
  <c r="I1559" i="2"/>
  <c r="I1391" i="2"/>
  <c r="I1367" i="2"/>
  <c r="I1327" i="2"/>
  <c r="I1047" i="2"/>
  <c r="I1015" i="2"/>
  <c r="I983" i="2"/>
  <c r="I935" i="2"/>
  <c r="K935" i="2" s="1"/>
  <c r="U935" i="2" s="1"/>
  <c r="I743" i="2"/>
  <c r="K743" i="2" s="1"/>
  <c r="U743" i="2" s="1"/>
  <c r="I639" i="2"/>
  <c r="I615" i="2"/>
  <c r="K615" i="2" s="1"/>
  <c r="U615" i="2" s="1"/>
  <c r="I575" i="2"/>
  <c r="I551" i="2"/>
  <c r="I519" i="2"/>
  <c r="I495" i="2"/>
  <c r="I447" i="2"/>
  <c r="I423" i="2"/>
  <c r="I399" i="2"/>
  <c r="I375" i="2"/>
  <c r="I351" i="2"/>
  <c r="I319" i="2"/>
  <c r="I287" i="2"/>
  <c r="I247" i="2"/>
  <c r="I191" i="2"/>
  <c r="I23" i="2"/>
  <c r="I2239" i="2"/>
  <c r="I2215" i="2"/>
  <c r="I2175" i="2"/>
  <c r="I2095" i="2"/>
  <c r="I2071" i="2"/>
  <c r="I2047" i="2"/>
  <c r="I2023" i="2"/>
  <c r="I1983" i="2"/>
  <c r="I1951" i="2"/>
  <c r="I1631" i="2"/>
  <c r="I1615" i="2"/>
  <c r="I1575" i="2"/>
  <c r="I1551" i="2"/>
  <c r="I1511" i="2"/>
  <c r="I1295" i="2"/>
  <c r="I1263" i="2"/>
  <c r="I1191" i="2"/>
  <c r="K1191" i="2" s="1"/>
  <c r="U1191" i="2" s="1"/>
  <c r="I1167" i="2"/>
  <c r="I1119" i="2"/>
  <c r="I927" i="2"/>
  <c r="I911" i="2"/>
  <c r="I871" i="2"/>
  <c r="K871" i="2" s="1"/>
  <c r="U871" i="2" s="1"/>
  <c r="I831" i="2"/>
  <c r="I727" i="2"/>
  <c r="I703" i="2"/>
  <c r="I679" i="2"/>
  <c r="K679" i="2" s="1"/>
  <c r="U679" i="2" s="1"/>
  <c r="I559" i="2"/>
  <c r="I431" i="2"/>
  <c r="I335" i="2"/>
  <c r="I303" i="2"/>
  <c r="I263" i="2"/>
  <c r="I231" i="2"/>
  <c r="K231" i="2" s="1"/>
  <c r="U231" i="2" s="1"/>
  <c r="I207" i="2"/>
  <c r="I167" i="2"/>
  <c r="K167" i="2" s="1"/>
  <c r="U167" i="2" s="1"/>
  <c r="I7" i="2"/>
  <c r="I2231" i="2"/>
  <c r="I2199" i="2"/>
  <c r="I2111" i="2"/>
  <c r="I2087" i="2"/>
  <c r="I1975" i="2"/>
  <c r="I1831" i="2"/>
  <c r="I1815" i="2"/>
  <c r="I1791" i="2"/>
  <c r="I1767" i="2"/>
  <c r="I1743" i="2"/>
  <c r="I1647" i="2"/>
  <c r="I1623" i="2"/>
  <c r="I1383" i="2"/>
  <c r="K1383" i="2" s="1"/>
  <c r="U1383" i="2" s="1"/>
  <c r="I1359" i="2"/>
  <c r="I1343" i="2"/>
  <c r="I1271" i="2"/>
  <c r="I1255" i="2"/>
  <c r="I1231" i="2"/>
  <c r="I1215" i="2"/>
  <c r="I1199" i="2"/>
  <c r="I1175" i="2"/>
  <c r="I1151" i="2"/>
  <c r="I1135" i="2"/>
  <c r="I1111" i="2"/>
  <c r="I1087" i="2"/>
  <c r="I1055" i="2"/>
  <c r="I1023" i="2"/>
  <c r="I999" i="2"/>
  <c r="I991" i="2"/>
  <c r="I959" i="2"/>
  <c r="I879" i="2"/>
  <c r="I847" i="2"/>
  <c r="I823" i="2"/>
  <c r="I799" i="2"/>
  <c r="I783" i="2"/>
  <c r="I751" i="2"/>
  <c r="I719" i="2"/>
  <c r="I655" i="2"/>
  <c r="I631" i="2"/>
  <c r="I607" i="2"/>
  <c r="I511" i="2"/>
  <c r="I487" i="2"/>
  <c r="I455" i="2"/>
  <c r="I439" i="2"/>
  <c r="I415" i="2"/>
  <c r="I383" i="2"/>
  <c r="I359" i="2"/>
  <c r="I255" i="2"/>
  <c r="I223" i="2"/>
  <c r="I175" i="2"/>
  <c r="I31" i="2"/>
  <c r="L10" i="5" a="1"/>
  <c r="L10" i="5" s="1"/>
  <c r="T706" i="2"/>
  <c r="T3386" i="2"/>
  <c r="T258" i="2"/>
  <c r="T1936" i="2"/>
  <c r="T2950" i="2"/>
  <c r="T1560" i="2"/>
  <c r="T3326" i="2"/>
  <c r="T1440" i="2"/>
  <c r="I2169" i="2"/>
  <c r="I1873" i="2"/>
  <c r="I1833" i="2"/>
  <c r="I1793" i="2"/>
  <c r="I1753" i="2"/>
  <c r="I1633" i="2"/>
  <c r="I1593" i="2"/>
  <c r="I1553" i="2"/>
  <c r="I1409" i="2"/>
  <c r="I1337" i="2"/>
  <c r="I1193" i="2"/>
  <c r="I1129" i="2"/>
  <c r="I1097" i="2"/>
  <c r="I1065" i="2"/>
  <c r="I1033" i="2"/>
  <c r="I1009" i="2"/>
  <c r="I993" i="2"/>
  <c r="I969" i="2"/>
  <c r="I937" i="2"/>
  <c r="I905" i="2"/>
  <c r="I825" i="2"/>
  <c r="I809" i="2"/>
  <c r="I777" i="2"/>
  <c r="I753" i="2"/>
  <c r="I745" i="2"/>
  <c r="I713" i="2"/>
  <c r="I2297" i="2"/>
  <c r="I2257" i="2"/>
  <c r="I2129" i="2"/>
  <c r="I2001" i="2"/>
  <c r="T2154" i="2"/>
  <c r="K10" i="5"/>
  <c r="I2425" i="2"/>
  <c r="C10" i="5" a="1"/>
  <c r="C10" i="5" s="1"/>
  <c r="H10" i="5" s="1"/>
  <c r="I873" i="2"/>
  <c r="B10" i="5"/>
  <c r="I3481" i="2"/>
  <c r="I2569" i="2"/>
  <c r="I2385" i="2"/>
  <c r="I2041" i="2"/>
  <c r="I1921" i="2"/>
  <c r="J10" i="5"/>
  <c r="T1514" i="2"/>
  <c r="T850" i="2"/>
  <c r="T922" i="2"/>
  <c r="T898" i="2"/>
  <c r="T1306" i="2"/>
  <c r="T3366" i="2"/>
  <c r="T3352" i="2"/>
  <c r="T954" i="2"/>
  <c r="T788" i="2"/>
  <c r="T446" i="2"/>
  <c r="T1898" i="2"/>
  <c r="T2870" i="2"/>
  <c r="T1902" i="2"/>
  <c r="T602" i="2"/>
  <c r="T2762" i="2"/>
  <c r="T1492" i="2"/>
  <c r="T1312" i="2"/>
  <c r="T1146" i="2"/>
  <c r="T638" i="2"/>
  <c r="T1186" i="2"/>
  <c r="T3218" i="2"/>
  <c r="T3044" i="2"/>
  <c r="T2924" i="2"/>
  <c r="T1838" i="2"/>
  <c r="T986" i="2"/>
  <c r="T2936" i="2"/>
  <c r="T1594" i="2"/>
  <c r="T1504" i="2"/>
  <c r="T826" i="2"/>
  <c r="T738" i="2"/>
  <c r="T574" i="2"/>
  <c r="T2654" i="2"/>
  <c r="T2640" i="2"/>
  <c r="T2626" i="2"/>
  <c r="T2574" i="2"/>
  <c r="T2438" i="2"/>
  <c r="T2386" i="2"/>
  <c r="T2322" i="2"/>
  <c r="T2310" i="2"/>
  <c r="T2220" i="2"/>
  <c r="T2066" i="2"/>
  <c r="T2054" i="2"/>
  <c r="T1964" i="2"/>
  <c r="I3631" i="2"/>
  <c r="I3583" i="2"/>
  <c r="I3543" i="2"/>
  <c r="I3511" i="2"/>
  <c r="I3487" i="2"/>
  <c r="I3463" i="2"/>
  <c r="I3391" i="2"/>
  <c r="I3367" i="2"/>
  <c r="I3343" i="2"/>
  <c r="I3311" i="2"/>
  <c r="I3295" i="2"/>
  <c r="I3271" i="2"/>
  <c r="I3223" i="2"/>
  <c r="I3191" i="2"/>
  <c r="I3159" i="2"/>
  <c r="I3135" i="2"/>
  <c r="I3079" i="2"/>
  <c r="I3047" i="2"/>
  <c r="I3015" i="2"/>
  <c r="I2983" i="2"/>
  <c r="I2951" i="2"/>
  <c r="I2919" i="2"/>
  <c r="I2887" i="2"/>
  <c r="I2855" i="2"/>
  <c r="I2823" i="2"/>
  <c r="I2791" i="2"/>
  <c r="I2759" i="2"/>
  <c r="I2727" i="2"/>
  <c r="I2695" i="2"/>
  <c r="I2663" i="2"/>
  <c r="I2631" i="2"/>
  <c r="I2599" i="2"/>
  <c r="I2567" i="2"/>
  <c r="I2535" i="2"/>
  <c r="I2503" i="2"/>
  <c r="I2471" i="2"/>
  <c r="I2439" i="2"/>
  <c r="I3649" i="2"/>
  <c r="I3593" i="2"/>
  <c r="I3505" i="2"/>
  <c r="I3449" i="2"/>
  <c r="I3361" i="2"/>
  <c r="I3273" i="2"/>
  <c r="I3153" i="2"/>
  <c r="I3081" i="2"/>
  <c r="I2977" i="2"/>
  <c r="I2937" i="2"/>
  <c r="I2905" i="2"/>
  <c r="I2865" i="2"/>
  <c r="I2825" i="2"/>
  <c r="I2681" i="2"/>
  <c r="I2649" i="2"/>
  <c r="I2609" i="2"/>
  <c r="I2465" i="2"/>
  <c r="G12" i="3"/>
  <c r="C11" i="5" a="1"/>
  <c r="C11" i="5" s="1"/>
  <c r="K11" i="5"/>
  <c r="B11" i="5"/>
  <c r="J11" i="5"/>
  <c r="L11" i="5" a="1"/>
  <c r="L11" i="5" s="1"/>
  <c r="T2024" i="2"/>
  <c r="B9" i="5"/>
  <c r="K9" i="5"/>
  <c r="J9" i="5"/>
  <c r="L9" i="5" a="1"/>
  <c r="L9" i="5" s="1"/>
  <c r="I1385" i="2"/>
  <c r="I1305" i="2"/>
  <c r="I1225" i="2"/>
  <c r="I1185" i="2"/>
  <c r="I1089" i="2"/>
  <c r="I985" i="2"/>
  <c r="I953" i="2"/>
  <c r="I881" i="2"/>
  <c r="I849" i="2"/>
  <c r="T3425" i="2"/>
  <c r="T3129" i="2"/>
  <c r="T3049" i="2"/>
  <c r="T2137" i="2"/>
  <c r="T1961" i="2"/>
  <c r="T1398" i="2"/>
  <c r="T3097" i="2"/>
  <c r="T3057" i="2"/>
  <c r="T2841" i="2"/>
  <c r="T2761" i="2"/>
  <c r="T2657" i="2"/>
  <c r="T2353" i="2"/>
  <c r="T977" i="2"/>
  <c r="T3489" i="2"/>
  <c r="T3393" i="2"/>
  <c r="T2769" i="2"/>
  <c r="T2729" i="2"/>
  <c r="T1569" i="2"/>
  <c r="T1241" i="2"/>
  <c r="T3345" i="2"/>
  <c r="T3137" i="2"/>
  <c r="T2993" i="2"/>
  <c r="T2849" i="2"/>
  <c r="T2777" i="2"/>
  <c r="T2441" i="2"/>
  <c r="T2193" i="2"/>
  <c r="T2105" i="2"/>
  <c r="T2065" i="2"/>
  <c r="T1809" i="2"/>
  <c r="T1497" i="2"/>
  <c r="T3265" i="2"/>
  <c r="T3073" i="2"/>
  <c r="T2921" i="2"/>
  <c r="T2369" i="2"/>
  <c r="T2113" i="2"/>
  <c r="T1817" i="2"/>
  <c r="T1777" i="2"/>
  <c r="T1433" i="2"/>
  <c r="T3145" i="2"/>
  <c r="T3041" i="2"/>
  <c r="T1505" i="2"/>
  <c r="T822" i="2"/>
  <c r="T3217" i="2"/>
  <c r="T3009" i="2"/>
  <c r="T2337" i="2"/>
  <c r="T2249" i="2"/>
  <c r="T2121" i="2"/>
  <c r="T865" i="2"/>
  <c r="T2464" i="2"/>
  <c r="T2440" i="2"/>
  <c r="T2312" i="2"/>
  <c r="T2264" i="2"/>
  <c r="T2200" i="2"/>
  <c r="T1952" i="2"/>
  <c r="I697" i="2"/>
  <c r="I689" i="2"/>
  <c r="I681" i="2"/>
  <c r="I673" i="2"/>
  <c r="I665" i="2"/>
  <c r="I657" i="2"/>
  <c r="I649" i="2"/>
  <c r="I641" i="2"/>
  <c r="I633" i="2"/>
  <c r="I625" i="2"/>
  <c r="I617" i="2"/>
  <c r="I609" i="2"/>
  <c r="I601" i="2"/>
  <c r="I593" i="2"/>
  <c r="I585" i="2"/>
  <c r="I577" i="2"/>
  <c r="I569" i="2"/>
  <c r="I561" i="2"/>
  <c r="I553" i="2"/>
  <c r="I545" i="2"/>
  <c r="I537" i="2"/>
  <c r="I529" i="2"/>
  <c r="I521" i="2"/>
  <c r="I513" i="2"/>
  <c r="I505" i="2"/>
  <c r="I497" i="2"/>
  <c r="I489" i="2"/>
  <c r="I481" i="2"/>
  <c r="I473" i="2"/>
  <c r="I465" i="2"/>
  <c r="I457" i="2"/>
  <c r="I449" i="2"/>
  <c r="I441" i="2"/>
  <c r="I433" i="2"/>
  <c r="I425" i="2"/>
  <c r="I417" i="2"/>
  <c r="I409" i="2"/>
  <c r="I401" i="2"/>
  <c r="I393" i="2"/>
  <c r="I385" i="2"/>
  <c r="I377" i="2"/>
  <c r="I369" i="2"/>
  <c r="I361" i="2"/>
  <c r="I353" i="2"/>
  <c r="I345" i="2"/>
  <c r="I337" i="2"/>
  <c r="I329" i="2"/>
  <c r="I321" i="2"/>
  <c r="I313" i="2"/>
  <c r="I305" i="2"/>
  <c r="I297" i="2"/>
  <c r="I289" i="2"/>
  <c r="I281" i="2"/>
  <c r="I273" i="2"/>
  <c r="I265" i="2"/>
  <c r="I257" i="2"/>
  <c r="I249" i="2"/>
  <c r="I241" i="2"/>
  <c r="I233" i="2"/>
  <c r="I225" i="2"/>
  <c r="I217" i="2"/>
  <c r="I209" i="2"/>
  <c r="I201" i="2"/>
  <c r="I193" i="2"/>
  <c r="I185" i="2"/>
  <c r="I177" i="2"/>
  <c r="I169" i="2"/>
  <c r="I161" i="2"/>
  <c r="I153" i="2"/>
  <c r="I145" i="2"/>
  <c r="I137" i="2"/>
  <c r="I129" i="2"/>
  <c r="I121" i="2"/>
  <c r="I113" i="2"/>
  <c r="I105" i="2"/>
  <c r="I97" i="2"/>
  <c r="I89" i="2"/>
  <c r="I81" i="2"/>
  <c r="I73" i="2"/>
  <c r="I65" i="2"/>
  <c r="I57" i="2"/>
  <c r="I49" i="2"/>
  <c r="I41" i="2"/>
  <c r="I25" i="2"/>
  <c r="I17" i="2"/>
  <c r="U533" i="2" l="1"/>
  <c r="T533" i="2"/>
  <c r="T2882" i="2"/>
  <c r="T138" i="2"/>
  <c r="T2474" i="2"/>
  <c r="T477" i="2"/>
  <c r="T588" i="2"/>
  <c r="T1612" i="2"/>
  <c r="T3321" i="2"/>
  <c r="T3249" i="2"/>
  <c r="T2412" i="2"/>
  <c r="T1466" i="2"/>
  <c r="T1738" i="2"/>
  <c r="T3120" i="2"/>
  <c r="T1976" i="2"/>
  <c r="T1665" i="2"/>
  <c r="T961" i="2"/>
  <c r="T2025" i="2"/>
  <c r="T3617" i="2"/>
  <c r="T2697" i="2"/>
  <c r="T1889" i="2"/>
  <c r="T2545" i="2"/>
  <c r="T1561" i="2"/>
  <c r="T3281" i="2"/>
  <c r="T2092" i="2"/>
  <c r="T650" i="2"/>
  <c r="T980" i="2"/>
  <c r="T458" i="2"/>
  <c r="T1722" i="2"/>
  <c r="T2514" i="2"/>
  <c r="T3368" i="2"/>
  <c r="T386" i="2"/>
  <c r="T2458" i="2"/>
  <c r="T630" i="2"/>
  <c r="T58" i="2"/>
  <c r="T430" i="2"/>
  <c r="T2862" i="2"/>
  <c r="T1352" i="2"/>
  <c r="T1141" i="2"/>
  <c r="T652" i="2"/>
  <c r="T844" i="2"/>
  <c r="T1660" i="2"/>
  <c r="T2156" i="2"/>
  <c r="T2452" i="2"/>
  <c r="T1172" i="2"/>
  <c r="T1326" i="2"/>
  <c r="T1812" i="2"/>
  <c r="T330" i="2"/>
  <c r="T1108" i="2"/>
  <c r="T12" i="2"/>
  <c r="T682" i="2"/>
  <c r="T2010" i="2"/>
  <c r="T3042" i="2"/>
  <c r="T197" i="2"/>
  <c r="T518" i="2"/>
  <c r="T1426" i="2"/>
  <c r="T792" i="2"/>
  <c r="T716" i="2"/>
  <c r="T988" i="2"/>
  <c r="T3162" i="2"/>
  <c r="T378" i="2"/>
  <c r="T2336" i="2"/>
  <c r="T2192" i="2"/>
  <c r="T1705" i="2"/>
  <c r="T2185" i="2"/>
  <c r="T2617" i="2"/>
  <c r="T1801" i="2"/>
  <c r="T3337" i="2"/>
  <c r="T2033" i="2"/>
  <c r="T2241" i="2"/>
  <c r="T1609" i="2"/>
  <c r="T1881" i="2"/>
  <c r="T2194" i="2"/>
  <c r="T1428" i="2"/>
  <c r="T1236" i="2"/>
  <c r="T2856" i="2"/>
  <c r="T586" i="2"/>
  <c r="T770" i="2"/>
  <c r="T1418" i="2"/>
  <c r="T3482" i="2"/>
  <c r="T221" i="2"/>
  <c r="T3030" i="2"/>
  <c r="T3390" i="2"/>
  <c r="T1866" i="2"/>
  <c r="T1164" i="2"/>
  <c r="U389" i="2"/>
  <c r="T389" i="2"/>
  <c r="U637" i="2"/>
  <c r="T637" i="2"/>
  <c r="T3336" i="2"/>
  <c r="T2032" i="2"/>
  <c r="T1862" i="2"/>
  <c r="T2662" i="2"/>
  <c r="T2904" i="2"/>
  <c r="T36" i="2"/>
  <c r="T3200" i="2"/>
  <c r="T1441" i="2"/>
  <c r="T2201" i="2"/>
  <c r="T3017" i="2"/>
  <c r="T53" i="2"/>
  <c r="T3064" i="2"/>
  <c r="T3441" i="2"/>
  <c r="T3185" i="2"/>
  <c r="T1681" i="2"/>
  <c r="T1041" i="2"/>
  <c r="T2492" i="2"/>
  <c r="T726" i="2"/>
  <c r="T1530" i="2"/>
  <c r="T634" i="2"/>
  <c r="T1130" i="2"/>
  <c r="T3106" i="2"/>
  <c r="T93" i="2"/>
  <c r="T3280" i="2"/>
  <c r="T2450" i="2"/>
  <c r="T3080" i="2"/>
  <c r="T1782" i="2"/>
  <c r="T3358" i="2"/>
  <c r="T1690" i="2"/>
  <c r="T2746" i="2"/>
  <c r="T133" i="2"/>
  <c r="T3416" i="2"/>
  <c r="T3422" i="2"/>
  <c r="T3488" i="2"/>
  <c r="T1361" i="2"/>
  <c r="T510" i="2"/>
  <c r="T2296" i="2"/>
  <c r="T1745" i="2"/>
  <c r="T2449" i="2"/>
  <c r="T3601" i="2"/>
  <c r="T2345" i="2"/>
  <c r="T2748" i="2"/>
  <c r="T1274" i="2"/>
  <c r="T1696" i="2"/>
  <c r="T34" i="2"/>
  <c r="T746" i="2"/>
  <c r="T3578" i="2"/>
  <c r="T453" i="2"/>
  <c r="T1536" i="2"/>
  <c r="T2785" i="2"/>
  <c r="T1209" i="2"/>
  <c r="T2714" i="2"/>
  <c r="U5" i="2"/>
  <c r="T5" i="2"/>
  <c r="U261" i="2"/>
  <c r="T261" i="2"/>
  <c r="U1525" i="2"/>
  <c r="T1525" i="2"/>
  <c r="T100" i="2"/>
  <c r="T18" i="2"/>
  <c r="T356" i="2"/>
  <c r="T1498" i="2"/>
  <c r="T1886" i="2"/>
  <c r="T2920" i="2"/>
  <c r="T1109" i="2"/>
  <c r="T228" i="2"/>
  <c r="T1810" i="2"/>
  <c r="T3424" i="2"/>
  <c r="T3338" i="2"/>
  <c r="T410" i="2"/>
  <c r="T1474" i="2"/>
  <c r="T420" i="2"/>
  <c r="T2802" i="2"/>
  <c r="T714" i="2"/>
  <c r="T3426" i="2"/>
  <c r="T612" i="2"/>
  <c r="T3417" i="2"/>
  <c r="T470" i="2"/>
  <c r="T3208" i="2"/>
  <c r="T1202" i="2"/>
  <c r="T3648" i="2"/>
  <c r="T1444" i="2"/>
  <c r="T2326" i="2"/>
  <c r="T3496" i="2"/>
  <c r="T2897" i="2"/>
  <c r="T3553" i="2"/>
  <c r="T282" i="2"/>
  <c r="T154" i="2"/>
  <c r="T2529" i="2"/>
  <c r="T814" i="2"/>
  <c r="T1737" i="2"/>
  <c r="T793" i="2"/>
  <c r="T2321" i="2"/>
  <c r="T3633" i="2"/>
  <c r="T2401" i="2"/>
  <c r="T1073" i="2"/>
  <c r="T2913" i="2"/>
  <c r="T1673" i="2"/>
  <c r="T2393" i="2"/>
  <c r="T2088" i="2"/>
  <c r="T1070" i="2"/>
  <c r="T1114" i="2"/>
  <c r="T2360" i="2"/>
  <c r="T1953" i="2"/>
  <c r="T2929" i="2"/>
  <c r="T2705" i="2"/>
  <c r="T1353" i="2"/>
  <c r="T2625" i="2"/>
  <c r="T2097" i="2"/>
  <c r="T1713" i="2"/>
  <c r="T2833" i="2"/>
  <c r="T3569" i="2"/>
  <c r="T2280" i="2"/>
  <c r="T3272" i="2"/>
  <c r="T548" i="2"/>
  <c r="T254" i="2"/>
  <c r="T3170" i="2"/>
  <c r="T3497" i="2"/>
  <c r="T2712" i="2"/>
  <c r="T3576" i="2"/>
  <c r="T1256" i="2"/>
  <c r="T1640" i="2"/>
  <c r="T2648" i="2"/>
  <c r="T3134" i="2"/>
  <c r="T610" i="2"/>
  <c r="T962" i="2"/>
  <c r="T1242" i="2"/>
  <c r="T2082" i="2"/>
  <c r="T2658" i="2"/>
  <c r="T3561" i="2"/>
  <c r="T213" i="2"/>
  <c r="T2828" i="2"/>
  <c r="T1254" i="2"/>
  <c r="T3144" i="2"/>
  <c r="T1237" i="2"/>
  <c r="T13" i="2"/>
  <c r="T1649" i="2"/>
  <c r="T3257" i="2"/>
  <c r="T3193" i="2"/>
  <c r="T2506" i="2"/>
  <c r="T2377" i="2"/>
  <c r="T1617" i="2"/>
  <c r="T1249" i="2"/>
  <c r="T1066" i="2"/>
  <c r="T2250" i="2"/>
  <c r="T2562" i="2"/>
  <c r="U677" i="2"/>
  <c r="T677" i="2"/>
  <c r="U805" i="2"/>
  <c r="T805" i="2"/>
  <c r="U69" i="2"/>
  <c r="T69" i="2"/>
  <c r="U325" i="2"/>
  <c r="T325" i="2"/>
  <c r="T2554" i="2"/>
  <c r="T2532" i="2"/>
  <c r="T1850" i="2"/>
  <c r="T1748" i="2"/>
  <c r="T1134" i="2"/>
  <c r="T266" i="2"/>
  <c r="T1042" i="2"/>
  <c r="T852" i="2"/>
  <c r="T130" i="2"/>
  <c r="T2602" i="2"/>
  <c r="T2826" i="2"/>
  <c r="T3266" i="2"/>
  <c r="T893" i="2"/>
  <c r="T754" i="2"/>
  <c r="T918" i="2"/>
  <c r="T1142" i="2"/>
  <c r="T250" i="2"/>
  <c r="T1792" i="2"/>
  <c r="T3536" i="2"/>
  <c r="T990" i="2"/>
  <c r="T332" i="2"/>
  <c r="T780" i="2"/>
  <c r="T908" i="2"/>
  <c r="T1292" i="2"/>
  <c r="T1676" i="2"/>
  <c r="T2722" i="2"/>
  <c r="T1392" i="2"/>
  <c r="T2730" i="2"/>
  <c r="T414" i="2"/>
  <c r="T3121" i="2"/>
  <c r="T2665" i="2"/>
  <c r="T1929" i="2"/>
  <c r="T190" i="2"/>
  <c r="T786" i="2"/>
  <c r="T1434" i="2"/>
  <c r="T2314" i="2"/>
  <c r="T3546" i="2"/>
  <c r="T469" i="2"/>
  <c r="T2232" i="2"/>
  <c r="T1993" i="2"/>
  <c r="T2161" i="2"/>
  <c r="T3473" i="2"/>
  <c r="T761" i="2"/>
  <c r="T1769" i="2"/>
  <c r="T1641" i="2"/>
  <c r="T2217" i="2"/>
  <c r="T1194" i="2"/>
  <c r="T750" i="2"/>
  <c r="T2330" i="2"/>
  <c r="T2898" i="2"/>
  <c r="T314" i="2"/>
  <c r="T1322" i="2"/>
  <c r="T1397" i="2"/>
  <c r="T396" i="2"/>
  <c r="T972" i="2"/>
  <c r="T1356" i="2"/>
  <c r="T1868" i="2"/>
  <c r="T122" i="2"/>
  <c r="T1034" i="2"/>
  <c r="T382" i="2"/>
  <c r="T1914" i="2"/>
  <c r="T1044" i="2"/>
  <c r="T522" i="2"/>
  <c r="T2" i="2"/>
  <c r="T942" i="2"/>
  <c r="T3456" i="2"/>
  <c r="T1442" i="2"/>
  <c r="T2098" i="2"/>
  <c r="T2618" i="2"/>
  <c r="T3114" i="2"/>
  <c r="T1010" i="2"/>
  <c r="T2160" i="2"/>
  <c r="T2448" i="2"/>
  <c r="T3376" i="2"/>
  <c r="T1888" i="2"/>
  <c r="T2240" i="2"/>
  <c r="T929" i="2"/>
  <c r="T3385" i="2"/>
  <c r="T2457" i="2"/>
  <c r="T833" i="2"/>
  <c r="T2073" i="2"/>
  <c r="T2817" i="2"/>
  <c r="T1849" i="2"/>
  <c r="T2985" i="2"/>
  <c r="T2225" i="2"/>
  <c r="T2614" i="2"/>
  <c r="T916" i="2"/>
  <c r="T3258" i="2"/>
  <c r="T1300" i="2"/>
  <c r="T3226" i="2"/>
  <c r="T2442" i="2"/>
  <c r="T3300" i="2"/>
  <c r="T194" i="2"/>
  <c r="T882" i="2"/>
  <c r="T1874" i="2"/>
  <c r="T2122" i="2"/>
  <c r="T2338" i="2"/>
  <c r="T2650" i="2"/>
  <c r="T964" i="2"/>
  <c r="T3346" i="2"/>
  <c r="T782" i="2"/>
  <c r="T2382" i="2"/>
  <c r="T2190" i="2"/>
  <c r="T1880" i="2"/>
  <c r="T3112" i="2"/>
  <c r="T794" i="2"/>
  <c r="T2586" i="2"/>
  <c r="T3560" i="2"/>
  <c r="T606" i="2"/>
  <c r="T3446" i="2"/>
  <c r="T1450" i="2"/>
  <c r="T460" i="2"/>
  <c r="T1420" i="2"/>
  <c r="T1932" i="2"/>
  <c r="T1282" i="2"/>
  <c r="T3242" i="2"/>
  <c r="T2206" i="2"/>
  <c r="T76" i="2"/>
  <c r="T524" i="2"/>
  <c r="T1036" i="2"/>
  <c r="T1730" i="2"/>
  <c r="T22" i="2"/>
  <c r="T906" i="2"/>
  <c r="T2186" i="2"/>
  <c r="T1092" i="2"/>
  <c r="T478" i="2"/>
  <c r="T6" i="2"/>
  <c r="T1138" i="2"/>
  <c r="T2682" i="2"/>
  <c r="T1968" i="2"/>
  <c r="T1473" i="2"/>
  <c r="T2521" i="2"/>
  <c r="T2017" i="2"/>
  <c r="T1338" i="2"/>
  <c r="T2896" i="2"/>
  <c r="T1632" i="2"/>
  <c r="T1178" i="2"/>
  <c r="T1454" i="2"/>
  <c r="T594" i="2"/>
  <c r="T322" i="2"/>
  <c r="T698" i="2"/>
  <c r="T2210" i="2"/>
  <c r="T2666" i="2"/>
  <c r="T2954" i="2"/>
  <c r="T3202" i="2"/>
  <c r="T3418" i="2"/>
  <c r="T1262" i="2"/>
  <c r="T3609" i="2"/>
  <c r="T165" i="2"/>
  <c r="T2872" i="2"/>
  <c r="T2754" i="2"/>
  <c r="T592" i="2"/>
  <c r="T2528" i="2"/>
  <c r="T582" i="2"/>
  <c r="T1125" i="2"/>
  <c r="T140" i="2"/>
  <c r="T1100" i="2"/>
  <c r="T1126" i="2"/>
  <c r="T1654" i="2"/>
  <c r="T2708" i="2"/>
  <c r="T1000" i="2"/>
  <c r="U749" i="2"/>
  <c r="T749" i="2"/>
  <c r="U1061" i="2"/>
  <c r="T1061" i="2"/>
  <c r="U1701" i="2"/>
  <c r="T1701" i="2"/>
  <c r="U269" i="2"/>
  <c r="T269" i="2"/>
  <c r="U709" i="2"/>
  <c r="T709" i="2"/>
  <c r="U741" i="2"/>
  <c r="T741" i="2"/>
  <c r="U461" i="2"/>
  <c r="T461" i="2"/>
  <c r="U629" i="2"/>
  <c r="T629" i="2"/>
  <c r="T1684" i="2"/>
  <c r="T484" i="2"/>
  <c r="T202" i="2"/>
  <c r="T1556" i="2"/>
  <c r="T482" i="2"/>
  <c r="T1578" i="2"/>
  <c r="T1876" i="2"/>
  <c r="T1364" i="2"/>
  <c r="T62" i="2"/>
  <c r="T2768" i="2"/>
  <c r="T82" i="2"/>
  <c r="T658" i="2"/>
  <c r="T818" i="2"/>
  <c r="T1330" i="2"/>
  <c r="T1906" i="2"/>
  <c r="T92" i="2"/>
  <c r="T3370" i="2"/>
  <c r="T3618" i="2"/>
  <c r="T1037" i="2"/>
  <c r="T3070" i="2"/>
  <c r="T2042" i="2"/>
  <c r="T790" i="2"/>
  <c r="T3608" i="2"/>
  <c r="T1982" i="2"/>
  <c r="T2350" i="2"/>
  <c r="T1541" i="2"/>
  <c r="T668" i="2"/>
  <c r="T996" i="2"/>
  <c r="T1508" i="2"/>
  <c r="T1478" i="2"/>
  <c r="T1230" i="2"/>
  <c r="T598" i="2"/>
  <c r="T2600" i="2"/>
  <c r="T292" i="2"/>
  <c r="T1774" i="2"/>
  <c r="T90" i="2"/>
  <c r="T842" i="2"/>
  <c r="T1370" i="2"/>
  <c r="T164" i="2"/>
  <c r="T1045" i="2"/>
  <c r="T3634" i="2"/>
  <c r="T54" i="2"/>
  <c r="T2370" i="2"/>
  <c r="T456" i="2"/>
  <c r="T1589" i="2"/>
  <c r="T1252" i="2"/>
  <c r="T1948" i="2"/>
  <c r="T2048" i="2"/>
  <c r="T3457" i="2"/>
  <c r="T2737" i="2"/>
  <c r="T1697" i="2"/>
  <c r="T2585" i="2"/>
  <c r="T2152" i="2"/>
  <c r="T126" i="2"/>
  <c r="T2976" i="2"/>
  <c r="T3632" i="2"/>
  <c r="T1954" i="2"/>
  <c r="T2202" i="2"/>
  <c r="T3090" i="2"/>
  <c r="T693" i="2"/>
  <c r="T1634" i="2"/>
  <c r="T2014" i="2"/>
  <c r="T926" i="2"/>
  <c r="T2800" i="2"/>
  <c r="T2384" i="2"/>
  <c r="T2798" i="2"/>
  <c r="T534" i="2"/>
  <c r="T2526" i="2"/>
  <c r="T486" i="2"/>
  <c r="T1677" i="2"/>
  <c r="T1052" i="2"/>
  <c r="T1988" i="2"/>
  <c r="T3018" i="2"/>
  <c r="T1253" i="2"/>
  <c r="T476" i="2"/>
  <c r="T796" i="2"/>
  <c r="T860" i="2"/>
  <c r="T1060" i="2"/>
  <c r="T2012" i="2"/>
  <c r="T2062" i="2"/>
  <c r="T1438" i="2"/>
  <c r="T2814" i="2"/>
  <c r="T146" i="2"/>
  <c r="T546" i="2"/>
  <c r="T930" i="2"/>
  <c r="T1762" i="2"/>
  <c r="T2378" i="2"/>
  <c r="T3274" i="2"/>
  <c r="T310" i="2"/>
  <c r="T549" i="2"/>
  <c r="T2670" i="2"/>
  <c r="T2784" i="2"/>
  <c r="T3184" i="2"/>
  <c r="T2536" i="2"/>
  <c r="T3074" i="2"/>
  <c r="T868" i="2"/>
  <c r="T1372" i="2"/>
  <c r="T2020" i="2"/>
  <c r="T1124" i="2"/>
  <c r="T1700" i="2"/>
  <c r="T1764" i="2"/>
  <c r="U125" i="2"/>
  <c r="T125" i="2"/>
  <c r="U253" i="2"/>
  <c r="T253" i="2"/>
  <c r="U141" i="2"/>
  <c r="T141" i="2"/>
  <c r="U397" i="2"/>
  <c r="T397" i="2"/>
  <c r="U525" i="2"/>
  <c r="T525" i="2"/>
  <c r="U653" i="2"/>
  <c r="T653" i="2"/>
  <c r="U781" i="2"/>
  <c r="T781" i="2"/>
  <c r="U821" i="2"/>
  <c r="T821" i="2"/>
  <c r="U949" i="2"/>
  <c r="T949" i="2"/>
  <c r="U1077" i="2"/>
  <c r="T1077" i="2"/>
  <c r="U1549" i="2"/>
  <c r="T1549" i="2"/>
  <c r="U965" i="2"/>
  <c r="T965" i="2"/>
  <c r="U1101" i="2"/>
  <c r="T1101" i="2"/>
  <c r="U1229" i="2"/>
  <c r="T1229" i="2"/>
  <c r="U1733" i="2"/>
  <c r="T1733" i="2"/>
  <c r="U205" i="2"/>
  <c r="T205" i="2"/>
  <c r="U1221" i="2"/>
  <c r="T1221" i="2"/>
  <c r="T1840" i="2"/>
  <c r="T2128" i="2"/>
  <c r="T2489" i="2"/>
  <c r="T3529" i="2"/>
  <c r="T1905" i="2"/>
  <c r="T2409" i="2"/>
  <c r="T2553" i="2"/>
  <c r="T3521" i="2"/>
  <c r="T1201" i="2"/>
  <c r="T3657" i="2"/>
  <c r="T1990" i="2"/>
  <c r="T2284" i="2"/>
  <c r="T114" i="2"/>
  <c r="T1402" i="2"/>
  <c r="T162" i="2"/>
  <c r="T1290" i="2"/>
  <c r="T2970" i="2"/>
  <c r="T381" i="2"/>
  <c r="T1918" i="2"/>
  <c r="T434" i="2"/>
  <c r="T1946" i="2"/>
  <c r="T2634" i="2"/>
  <c r="T3146" i="2"/>
  <c r="T3458" i="2"/>
  <c r="T229" i="2"/>
  <c r="T517" i="2"/>
  <c r="T2542" i="2"/>
  <c r="T3528" i="2"/>
  <c r="T2472" i="2"/>
  <c r="T1362" i="2"/>
  <c r="T886" i="2"/>
  <c r="T1942" i="2"/>
  <c r="T614" i="2"/>
  <c r="T1848" i="2"/>
  <c r="T2376" i="2"/>
  <c r="T2497" i="2"/>
  <c r="T1985" i="2"/>
  <c r="T3377" i="2"/>
  <c r="T3025" i="2"/>
  <c r="T1273" i="2"/>
  <c r="T2216" i="2"/>
  <c r="T2002" i="2"/>
  <c r="T2668" i="2"/>
  <c r="T1018" i="2"/>
  <c r="T506" i="2"/>
  <c r="T1802" i="2"/>
  <c r="T2138" i="2"/>
  <c r="T2266" i="2"/>
  <c r="T2410" i="2"/>
  <c r="T2994" i="2"/>
  <c r="T3096" i="2"/>
  <c r="T2568" i="2"/>
  <c r="T2622" i="2"/>
  <c r="T2750" i="2"/>
  <c r="T572" i="2"/>
  <c r="T1532" i="2"/>
  <c r="T1788" i="2"/>
  <c r="T234" i="2"/>
  <c r="T858" i="2"/>
  <c r="T1522" i="2"/>
  <c r="T1962" i="2"/>
  <c r="T2146" i="2"/>
  <c r="T2290" i="2"/>
  <c r="T2834" i="2"/>
  <c r="T901" i="2"/>
  <c r="T2174" i="2"/>
  <c r="T3016" i="2"/>
  <c r="T2848" i="2"/>
  <c r="T1682" i="2"/>
  <c r="T142" i="2"/>
  <c r="T1605" i="2"/>
  <c r="T1340" i="2"/>
  <c r="T1836" i="2"/>
  <c r="T2348" i="2"/>
  <c r="T318" i="2"/>
  <c r="T1582" i="2"/>
  <c r="T700" i="2"/>
  <c r="T1786" i="2"/>
  <c r="T762" i="2"/>
  <c r="T170" i="2"/>
  <c r="T1518" i="2"/>
  <c r="T2090" i="2"/>
  <c r="T1198" i="2"/>
  <c r="T98" i="2"/>
  <c r="T242" i="2"/>
  <c r="T562" i="2"/>
  <c r="T730" i="2"/>
  <c r="T1538" i="2"/>
  <c r="T1818" i="2"/>
  <c r="T2482" i="2"/>
  <c r="T2850" i="2"/>
  <c r="T3194" i="2"/>
  <c r="T909" i="2"/>
  <c r="T380" i="2"/>
  <c r="T2390" i="2"/>
  <c r="T2630" i="2"/>
  <c r="T3152" i="2"/>
  <c r="T3160" i="2"/>
  <c r="T3322" i="2"/>
  <c r="T390" i="2"/>
  <c r="T2672" i="2"/>
  <c r="T2906" i="2"/>
  <c r="T1381" i="2"/>
  <c r="T1613" i="2"/>
  <c r="T956" i="2"/>
  <c r="T1596" i="2"/>
  <c r="T1844" i="2"/>
  <c r="T3382" i="2"/>
  <c r="T1165" i="2"/>
  <c r="T1148" i="2"/>
  <c r="T764" i="2"/>
  <c r="U109" i="2"/>
  <c r="T109" i="2"/>
  <c r="U365" i="2"/>
  <c r="T365" i="2"/>
  <c r="U493" i="2"/>
  <c r="T493" i="2"/>
  <c r="U621" i="2"/>
  <c r="T621" i="2"/>
  <c r="U877" i="2"/>
  <c r="T877" i="2"/>
  <c r="U21" i="2"/>
  <c r="T21" i="2"/>
  <c r="U149" i="2"/>
  <c r="T149" i="2"/>
  <c r="U277" i="2"/>
  <c r="T277" i="2"/>
  <c r="U405" i="2"/>
  <c r="T405" i="2"/>
  <c r="U789" i="2"/>
  <c r="T789" i="2"/>
  <c r="U1181" i="2"/>
  <c r="T1181" i="2"/>
  <c r="U1533" i="2"/>
  <c r="T1533" i="2"/>
  <c r="U1661" i="2"/>
  <c r="T1661" i="2"/>
  <c r="U941" i="2"/>
  <c r="T941" i="2"/>
  <c r="U61" i="2"/>
  <c r="T61" i="2"/>
  <c r="U189" i="2"/>
  <c r="T189" i="2"/>
  <c r="U317" i="2"/>
  <c r="T317" i="2"/>
  <c r="U445" i="2"/>
  <c r="T445" i="2"/>
  <c r="U573" i="2"/>
  <c r="T573" i="2"/>
  <c r="U701" i="2"/>
  <c r="T701" i="2"/>
  <c r="U957" i="2"/>
  <c r="T957" i="2"/>
  <c r="U101" i="2"/>
  <c r="T101" i="2"/>
  <c r="U485" i="2"/>
  <c r="T485" i="2"/>
  <c r="U613" i="2"/>
  <c r="T613" i="2"/>
  <c r="U869" i="2"/>
  <c r="T869" i="2"/>
  <c r="U997" i="2"/>
  <c r="T997" i="2"/>
  <c r="U77" i="2"/>
  <c r="T77" i="2"/>
  <c r="U333" i="2"/>
  <c r="T333" i="2"/>
  <c r="U589" i="2"/>
  <c r="T589" i="2"/>
  <c r="U973" i="2"/>
  <c r="T973" i="2"/>
  <c r="U885" i="2"/>
  <c r="T885" i="2"/>
  <c r="U1453" i="2"/>
  <c r="T1453" i="2"/>
  <c r="T50" i="2"/>
  <c r="T306" i="2"/>
  <c r="T60" i="2"/>
  <c r="T498" i="2"/>
  <c r="T642" i="2"/>
  <c r="T914" i="2"/>
  <c r="T1674" i="2"/>
  <c r="T1842" i="2"/>
  <c r="T1978" i="2"/>
  <c r="T2226" i="2"/>
  <c r="T2346" i="2"/>
  <c r="T2538" i="2"/>
  <c r="T196" i="2"/>
  <c r="T2738" i="2"/>
  <c r="T2890" i="2"/>
  <c r="T2986" i="2"/>
  <c r="T3122" i="2"/>
  <c r="T3241" i="2"/>
  <c r="T85" i="2"/>
  <c r="T237" i="2"/>
  <c r="T246" i="2"/>
  <c r="T645" i="2"/>
  <c r="T765" i="2"/>
  <c r="T718" i="2"/>
  <c r="T870" i="2"/>
  <c r="T3574" i="2"/>
  <c r="T2696" i="2"/>
  <c r="T3288" i="2"/>
  <c r="T2752" i="2"/>
  <c r="T3032" i="2"/>
  <c r="T1170" i="2"/>
  <c r="T1986" i="2"/>
  <c r="T2690" i="2"/>
  <c r="T1814" i="2"/>
  <c r="T102" i="2"/>
  <c r="T1048" i="2"/>
  <c r="T526" i="2"/>
  <c r="T3510" i="2"/>
  <c r="T3616" i="2"/>
  <c r="T2790" i="2"/>
  <c r="T1445" i="2"/>
  <c r="T1597" i="2"/>
  <c r="T188" i="2"/>
  <c r="T404" i="2"/>
  <c r="T636" i="2"/>
  <c r="T1852" i="2"/>
  <c r="T2238" i="2"/>
  <c r="T294" i="2"/>
  <c r="T1860" i="2"/>
  <c r="T444" i="2"/>
  <c r="T644" i="2"/>
  <c r="T801" i="2"/>
  <c r="T1913" i="2"/>
  <c r="T2601" i="2"/>
  <c r="T3537" i="2"/>
  <c r="T2289" i="2"/>
  <c r="T3313" i="2"/>
  <c r="T1841" i="2"/>
  <c r="T2793" i="2"/>
  <c r="T1808" i="2"/>
  <c r="T2374" i="2"/>
  <c r="T2546" i="2"/>
  <c r="T2680" i="2"/>
  <c r="T1082" i="2"/>
  <c r="T1940" i="2"/>
  <c r="T394" i="2"/>
  <c r="T1658" i="2"/>
  <c r="T3166" i="2"/>
  <c r="T1210" i="2"/>
  <c r="T3124" i="2"/>
  <c r="T530" i="2"/>
  <c r="T778" i="2"/>
  <c r="T1156" i="2"/>
  <c r="T1620" i="2"/>
  <c r="T2466" i="2"/>
  <c r="T1554" i="2"/>
  <c r="T178" i="2"/>
  <c r="T362" i="2"/>
  <c r="T514" i="2"/>
  <c r="T674" i="2"/>
  <c r="T1394" i="2"/>
  <c r="T1506" i="2"/>
  <c r="T1698" i="2"/>
  <c r="T2018" i="2"/>
  <c r="T2162" i="2"/>
  <c r="T2570" i="2"/>
  <c r="T2706" i="2"/>
  <c r="T316" i="2"/>
  <c r="T2778" i="2"/>
  <c r="T2914" i="2"/>
  <c r="T958" i="2"/>
  <c r="T3305" i="2"/>
  <c r="T341" i="2"/>
  <c r="T421" i="2"/>
  <c r="T3078" i="2"/>
  <c r="T1005" i="2"/>
  <c r="T3554" i="2"/>
  <c r="T542" i="2"/>
  <c r="T2744" i="2"/>
  <c r="T3294" i="2"/>
  <c r="T3224" i="2"/>
  <c r="T1266" i="2"/>
  <c r="T3058" i="2"/>
  <c r="T2278" i="2"/>
  <c r="T902" i="2"/>
  <c r="T1614" i="2"/>
  <c r="T1250" i="2"/>
  <c r="T2864" i="2"/>
  <c r="T2734" i="2"/>
  <c r="T3010" i="2"/>
  <c r="T1477" i="2"/>
  <c r="T892" i="2"/>
  <c r="T2044" i="2"/>
  <c r="T798" i="2"/>
  <c r="T2641" i="2"/>
  <c r="T2281" i="2"/>
  <c r="T2361" i="2"/>
  <c r="T2953" i="2"/>
  <c r="T2273" i="2"/>
  <c r="T2873" i="2"/>
  <c r="T1960" i="2"/>
  <c r="T2694" i="2"/>
  <c r="T2788" i="2"/>
  <c r="T2910" i="2"/>
  <c r="T890" i="2"/>
  <c r="T578" i="2"/>
  <c r="T74" i="2"/>
  <c r="T2282" i="2"/>
  <c r="T1736" i="2"/>
  <c r="T2298" i="2"/>
  <c r="T590" i="2"/>
  <c r="T186" i="2"/>
  <c r="T370" i="2"/>
  <c r="T978" i="2"/>
  <c r="T1162" i="2"/>
  <c r="T1410" i="2"/>
  <c r="T1714" i="2"/>
  <c r="T2170" i="2"/>
  <c r="T2578" i="2"/>
  <c r="T2794" i="2"/>
  <c r="T2922" i="2"/>
  <c r="T3490" i="2"/>
  <c r="T3182" i="2"/>
  <c r="T37" i="2"/>
  <c r="T917" i="2"/>
  <c r="T1029" i="2"/>
  <c r="T2964" i="2"/>
  <c r="T3350" i="2"/>
  <c r="T2686" i="2"/>
  <c r="T3448" i="2"/>
  <c r="T2928" i="2"/>
  <c r="T2358" i="2"/>
  <c r="T3440" i="2"/>
  <c r="T1298" i="2"/>
  <c r="T2178" i="2"/>
  <c r="T3098" i="2"/>
  <c r="T1742" i="2"/>
  <c r="T1642" i="2"/>
  <c r="T1784" i="2"/>
  <c r="T3518" i="2"/>
  <c r="T1309" i="2"/>
  <c r="T900" i="2"/>
  <c r="T1276" i="2"/>
  <c r="T1916" i="2"/>
  <c r="T450" i="2"/>
  <c r="T1022" i="2"/>
  <c r="T2074" i="2"/>
  <c r="T2968" i="2"/>
  <c r="T1238" i="2"/>
  <c r="T3606" i="2"/>
  <c r="T1325" i="2"/>
  <c r="T276" i="2"/>
  <c r="T1924" i="2"/>
  <c r="T1670" i="2"/>
  <c r="T324" i="2"/>
  <c r="T772" i="2"/>
  <c r="T1348" i="2"/>
  <c r="U173" i="2"/>
  <c r="T173" i="2"/>
  <c r="U557" i="2"/>
  <c r="T557" i="2"/>
  <c r="U685" i="2"/>
  <c r="T685" i="2"/>
  <c r="U813" i="2"/>
  <c r="T813" i="2"/>
  <c r="U829" i="2"/>
  <c r="T829" i="2"/>
  <c r="U45" i="2"/>
  <c r="T45" i="2"/>
  <c r="T2417" i="2"/>
  <c r="T1390" i="2"/>
  <c r="T1006" i="2"/>
  <c r="T618" i="2"/>
  <c r="T834" i="2"/>
  <c r="T1386" i="2"/>
  <c r="T3642" i="2"/>
  <c r="T2136" i="2"/>
  <c r="T2990" i="2"/>
  <c r="T172" i="2"/>
  <c r="T620" i="2"/>
  <c r="T748" i="2"/>
  <c r="T876" i="2"/>
  <c r="T1516" i="2"/>
  <c r="T1604" i="2"/>
  <c r="T1708" i="2"/>
  <c r="T1218" i="2"/>
  <c r="T3161" i="2"/>
  <c r="T3089" i="2"/>
  <c r="T2721" i="2"/>
  <c r="T3192" i="2"/>
  <c r="T2594" i="2"/>
  <c r="T490" i="2"/>
  <c r="T1490" i="2"/>
  <c r="T1626" i="2"/>
  <c r="T2394" i="2"/>
  <c r="T2674" i="2"/>
  <c r="T3034" i="2"/>
  <c r="T1944" i="2"/>
  <c r="T1025" i="2"/>
  <c r="T1281" i="2"/>
  <c r="T2057" i="2"/>
  <c r="T3225" i="2"/>
  <c r="T2130" i="2"/>
  <c r="T705" i="2"/>
  <c r="T1826" i="2"/>
  <c r="T3298" i="2"/>
  <c r="T357" i="2"/>
  <c r="T429" i="2"/>
  <c r="T509" i="2"/>
  <c r="T581" i="2"/>
  <c r="T830" i="2"/>
  <c r="T3486" i="2"/>
  <c r="T3454" i="2"/>
  <c r="T3126" i="2"/>
  <c r="T1093" i="2"/>
  <c r="T1317" i="2"/>
  <c r="T1693" i="2"/>
  <c r="T388" i="2"/>
  <c r="T492" i="2"/>
  <c r="T1004" i="2"/>
  <c r="T1132" i="2"/>
  <c r="T1260" i="2"/>
  <c r="T1524" i="2"/>
  <c r="T1732" i="2"/>
  <c r="T1258" i="2"/>
  <c r="T2254" i="2"/>
  <c r="T3414" i="2"/>
  <c r="T3400" i="2"/>
  <c r="T1650" i="2"/>
  <c r="T1950" i="2"/>
  <c r="T3256" i="2"/>
  <c r="T1461" i="2"/>
  <c r="T1644" i="2"/>
  <c r="T3198" i="2"/>
  <c r="T226" i="2"/>
  <c r="T1970" i="2"/>
  <c r="T300" i="2"/>
  <c r="T2874" i="2"/>
  <c r="T2962" i="2"/>
  <c r="T2110" i="2"/>
  <c r="T3056" i="2"/>
  <c r="T2576" i="2"/>
  <c r="T3512" i="2"/>
  <c r="T1118" i="2"/>
  <c r="T1373" i="2"/>
  <c r="T1469" i="2"/>
  <c r="T4" i="2"/>
  <c r="T2274" i="2"/>
  <c r="T1284" i="2"/>
  <c r="T1540" i="2"/>
  <c r="T1652" i="2"/>
  <c r="T1772" i="2"/>
  <c r="T1346" i="2"/>
  <c r="T1592" i="2"/>
  <c r="T374" i="2"/>
  <c r="T1245" i="2"/>
  <c r="T44" i="2"/>
  <c r="T236" i="2"/>
  <c r="T428" i="2"/>
  <c r="T556" i="2"/>
  <c r="T940" i="2"/>
  <c r="T1780" i="2"/>
  <c r="T1900" i="2"/>
  <c r="T1666" i="2"/>
  <c r="T554" i="2"/>
  <c r="T666" i="2"/>
  <c r="T1090" i="2"/>
  <c r="T2522" i="2"/>
  <c r="T108" i="2"/>
  <c r="T364" i="2"/>
  <c r="T29" i="2"/>
  <c r="T541" i="2"/>
  <c r="T661" i="2"/>
  <c r="T757" i="2"/>
  <c r="T837" i="2"/>
  <c r="T933" i="2"/>
  <c r="T1021" i="2"/>
  <c r="T1388" i="2"/>
  <c r="T342" i="2"/>
  <c r="T1776" i="2"/>
  <c r="T1078" i="2"/>
  <c r="T1406" i="2"/>
  <c r="T3344" i="2"/>
  <c r="T1389" i="2"/>
  <c r="T1629" i="2"/>
  <c r="T68" i="2"/>
  <c r="T684" i="2"/>
  <c r="T812" i="2"/>
  <c r="T1068" i="2"/>
  <c r="T1196" i="2"/>
  <c r="T1324" i="2"/>
  <c r="T1452" i="2"/>
  <c r="T1580" i="2"/>
  <c r="T1668" i="2"/>
  <c r="T1908" i="2"/>
  <c r="T2036" i="2"/>
  <c r="T2818" i="2"/>
  <c r="T2028" i="2"/>
  <c r="T558" i="2"/>
  <c r="T1121" i="2"/>
  <c r="T2857" i="2"/>
  <c r="T3585" i="2"/>
  <c r="T2945" i="2"/>
  <c r="T290" i="2"/>
  <c r="T1930" i="2"/>
  <c r="T270" i="2"/>
  <c r="T3433" i="2"/>
  <c r="T2436" i="2"/>
  <c r="T2510" i="2"/>
  <c r="T3128" i="2"/>
  <c r="T3320" i="2"/>
  <c r="T1680" i="2"/>
  <c r="T3584" i="2"/>
  <c r="T2590" i="2"/>
  <c r="T3472" i="2"/>
  <c r="T1293" i="2"/>
  <c r="T1637" i="2"/>
  <c r="T452" i="2"/>
  <c r="T580" i="2"/>
  <c r="T708" i="2"/>
  <c r="T1076" i="2"/>
  <c r="T1220" i="2"/>
  <c r="T1460" i="2"/>
  <c r="T1588" i="2"/>
  <c r="T1796" i="2"/>
  <c r="T1830" i="2"/>
  <c r="U52" i="2"/>
  <c r="T52" i="2"/>
  <c r="U500" i="2"/>
  <c r="T500" i="2"/>
  <c r="U301" i="2"/>
  <c r="T301" i="2"/>
  <c r="U717" i="2"/>
  <c r="T717" i="2"/>
  <c r="U845" i="2"/>
  <c r="T845" i="2"/>
  <c r="U1013" i="2"/>
  <c r="T1013" i="2"/>
  <c r="U773" i="2"/>
  <c r="T773" i="2"/>
  <c r="U2072" i="2"/>
  <c r="T2072" i="2"/>
  <c r="U3240" i="2"/>
  <c r="T3240" i="2"/>
  <c r="U3304" i="2"/>
  <c r="T3304" i="2"/>
  <c r="U3318" i="2"/>
  <c r="T3318" i="2"/>
  <c r="U437" i="2"/>
  <c r="T437" i="2"/>
  <c r="U1421" i="2"/>
  <c r="T1421" i="2"/>
  <c r="U3625" i="2"/>
  <c r="T3625" i="2"/>
  <c r="T1669" i="2"/>
  <c r="U2792" i="2"/>
  <c r="T2792" i="2"/>
  <c r="U3048" i="2"/>
  <c r="T3048" i="2"/>
  <c r="U3248" i="2"/>
  <c r="T3248" i="2"/>
  <c r="U3380" i="2"/>
  <c r="T3380" i="2"/>
  <c r="U2486" i="2"/>
  <c r="T2486" i="2"/>
  <c r="U3022" i="2"/>
  <c r="T3022" i="2"/>
  <c r="T1858" i="2"/>
  <c r="U373" i="2"/>
  <c r="T373" i="2"/>
  <c r="U1261" i="2"/>
  <c r="T1261" i="2"/>
  <c r="U1349" i="2"/>
  <c r="T1349" i="2"/>
  <c r="U2704" i="2"/>
  <c r="T2704" i="2"/>
  <c r="U3004" i="2"/>
  <c r="T3004" i="2"/>
  <c r="U3550" i="2"/>
  <c r="T3550" i="2"/>
  <c r="U3614" i="2"/>
  <c r="T3614" i="2"/>
  <c r="U1246" i="2"/>
  <c r="T1246" i="2"/>
  <c r="U1678" i="2"/>
  <c r="T1678" i="2"/>
  <c r="U1710" i="2"/>
  <c r="T1710" i="2"/>
  <c r="U2262" i="2"/>
  <c r="T2262" i="2"/>
  <c r="U10" i="2"/>
  <c r="T10" i="2"/>
  <c r="U338" i="2"/>
  <c r="T338" i="2"/>
  <c r="U3542" i="2"/>
  <c r="T3542" i="2"/>
  <c r="U1458" i="2"/>
  <c r="T1458" i="2"/>
  <c r="U1754" i="2"/>
  <c r="T1754" i="2"/>
  <c r="U1882" i="2"/>
  <c r="T1882" i="2"/>
  <c r="U1354" i="2"/>
  <c r="T1354" i="2"/>
  <c r="U1618" i="2"/>
  <c r="T1618" i="2"/>
  <c r="U1794" i="2"/>
  <c r="T1794" i="2"/>
  <c r="U2642" i="2"/>
  <c r="T2642" i="2"/>
  <c r="U2786" i="2"/>
  <c r="T2786" i="2"/>
  <c r="U2242" i="2"/>
  <c r="T2242" i="2"/>
  <c r="U2698" i="2"/>
  <c r="T2698" i="2"/>
  <c r="U2842" i="2"/>
  <c r="T2842" i="2"/>
  <c r="U412" i="2"/>
  <c r="T412" i="2"/>
  <c r="U604" i="2"/>
  <c r="T604" i="2"/>
  <c r="U1116" i="2"/>
  <c r="T1116" i="2"/>
  <c r="U1500" i="2"/>
  <c r="T1500" i="2"/>
  <c r="U1564" i="2"/>
  <c r="T1564" i="2"/>
  <c r="U1628" i="2"/>
  <c r="T1628" i="2"/>
  <c r="U1820" i="2"/>
  <c r="T1820" i="2"/>
  <c r="U1884" i="2"/>
  <c r="T1884" i="2"/>
  <c r="U1269" i="2"/>
  <c r="T1269" i="2"/>
  <c r="U1357" i="2"/>
  <c r="T1357" i="2"/>
  <c r="U654" i="2"/>
  <c r="T654" i="2"/>
  <c r="U1366" i="2"/>
  <c r="T1366" i="2"/>
  <c r="U1534" i="2"/>
  <c r="T1534" i="2"/>
  <c r="U846" i="2"/>
  <c r="T846" i="2"/>
  <c r="U218" i="2"/>
  <c r="T218" i="2"/>
  <c r="U946" i="2"/>
  <c r="T946" i="2"/>
  <c r="U1074" i="2"/>
  <c r="T1074" i="2"/>
  <c r="U1610" i="2"/>
  <c r="T1610" i="2"/>
  <c r="U1770" i="2"/>
  <c r="T1770" i="2"/>
  <c r="U970" i="2"/>
  <c r="T970" i="2"/>
  <c r="U2858" i="2"/>
  <c r="T2858" i="2"/>
  <c r="U676" i="2"/>
  <c r="T676" i="2"/>
  <c r="U740" i="2"/>
  <c r="T740" i="2"/>
  <c r="U804" i="2"/>
  <c r="T804" i="2"/>
  <c r="U932" i="2"/>
  <c r="T932" i="2"/>
  <c r="U1188" i="2"/>
  <c r="T1188" i="2"/>
  <c r="U1316" i="2"/>
  <c r="T1316" i="2"/>
  <c r="U1380" i="2"/>
  <c r="T1380" i="2"/>
  <c r="U1572" i="2"/>
  <c r="T1572" i="2"/>
  <c r="U1636" i="2"/>
  <c r="T1636" i="2"/>
  <c r="U1828" i="2"/>
  <c r="T1828" i="2"/>
  <c r="U1892" i="2"/>
  <c r="T1892" i="2"/>
  <c r="U1956" i="2"/>
  <c r="T1956" i="2"/>
  <c r="U309" i="2"/>
  <c r="T309" i="2"/>
  <c r="U1197" i="2"/>
  <c r="T1197" i="2"/>
  <c r="U1285" i="2"/>
  <c r="T1285" i="2"/>
  <c r="U669" i="2"/>
  <c r="T669" i="2"/>
  <c r="U797" i="2"/>
  <c r="T797" i="2"/>
  <c r="U925" i="2"/>
  <c r="T925" i="2"/>
  <c r="U1053" i="2"/>
  <c r="T1053" i="2"/>
  <c r="T912" i="2"/>
  <c r="T2960" i="2"/>
  <c r="T2158" i="2"/>
  <c r="U222" i="2"/>
  <c r="T222" i="2"/>
  <c r="U350" i="2"/>
  <c r="T350" i="2"/>
  <c r="U1558" i="2"/>
  <c r="T1558" i="2"/>
  <c r="U670" i="2"/>
  <c r="T670" i="2"/>
  <c r="U878" i="2"/>
  <c r="T878" i="2"/>
  <c r="U245" i="2"/>
  <c r="T245" i="2"/>
  <c r="U1205" i="2"/>
  <c r="T1205" i="2"/>
  <c r="U1189" i="2"/>
  <c r="T1189" i="2"/>
  <c r="U597" i="2"/>
  <c r="T597" i="2"/>
  <c r="U725" i="2"/>
  <c r="T725" i="2"/>
  <c r="U853" i="2"/>
  <c r="T853" i="2"/>
  <c r="U981" i="2"/>
  <c r="T981" i="2"/>
  <c r="U1117" i="2"/>
  <c r="T1117" i="2"/>
  <c r="T1157" i="2"/>
  <c r="T1517" i="2"/>
  <c r="U3000" i="2"/>
  <c r="T3000" i="2"/>
  <c r="U3216" i="2"/>
  <c r="T3216" i="2"/>
  <c r="U1778" i="2"/>
  <c r="T1778" i="2"/>
  <c r="U838" i="2"/>
  <c r="T838" i="2"/>
  <c r="U366" i="2"/>
  <c r="T366" i="2"/>
  <c r="U198" i="2"/>
  <c r="T198" i="2"/>
  <c r="U1106" i="2"/>
  <c r="T1106" i="2"/>
  <c r="U874" i="2"/>
  <c r="T874" i="2"/>
  <c r="U1002" i="2"/>
  <c r="T1002" i="2"/>
  <c r="U2978" i="2"/>
  <c r="T2978" i="2"/>
  <c r="U2434" i="2"/>
  <c r="T2434" i="2"/>
  <c r="U2610" i="2"/>
  <c r="T2610" i="2"/>
  <c r="U1716" i="2"/>
  <c r="T1716" i="2"/>
  <c r="U1972" i="2"/>
  <c r="T1972" i="2"/>
  <c r="U565" i="2"/>
  <c r="T565" i="2"/>
  <c r="U1645" i="2"/>
  <c r="T1645" i="2"/>
  <c r="U1709" i="2"/>
  <c r="T1709" i="2"/>
  <c r="T1480" i="2"/>
  <c r="T3040" i="2"/>
  <c r="T1069" i="2"/>
  <c r="T1741" i="2"/>
  <c r="U3520" i="2"/>
  <c r="T3520" i="2"/>
  <c r="U3592" i="2"/>
  <c r="T3592" i="2"/>
  <c r="U3086" i="2"/>
  <c r="T3086" i="2"/>
  <c r="U3230" i="2"/>
  <c r="T3230" i="2"/>
  <c r="U2958" i="2"/>
  <c r="T2958" i="2"/>
  <c r="U2106" i="2"/>
  <c r="T2106" i="2"/>
  <c r="U2426" i="2"/>
  <c r="T2426" i="2"/>
  <c r="U3354" i="2"/>
  <c r="T3354" i="2"/>
  <c r="U3082" i="2"/>
  <c r="T3082" i="2"/>
  <c r="U124" i="2"/>
  <c r="T124" i="2"/>
  <c r="U252" i="2"/>
  <c r="T252" i="2"/>
  <c r="U508" i="2"/>
  <c r="T508" i="2"/>
  <c r="U828" i="2"/>
  <c r="T828" i="2"/>
  <c r="U1020" i="2"/>
  <c r="T1020" i="2"/>
  <c r="U1084" i="2"/>
  <c r="T1084" i="2"/>
  <c r="U1212" i="2"/>
  <c r="T1212" i="2"/>
  <c r="U1404" i="2"/>
  <c r="T1404" i="2"/>
  <c r="U1468" i="2"/>
  <c r="T1468" i="2"/>
  <c r="U1724" i="2"/>
  <c r="T1724" i="2"/>
  <c r="U1980" i="2"/>
  <c r="T1980" i="2"/>
  <c r="U181" i="2"/>
  <c r="T181" i="2"/>
  <c r="U501" i="2"/>
  <c r="T501" i="2"/>
  <c r="U1133" i="2"/>
  <c r="T1133" i="2"/>
  <c r="U1485" i="2"/>
  <c r="T1485" i="2"/>
  <c r="U1581" i="2"/>
  <c r="T1581" i="2"/>
  <c r="U1653" i="2"/>
  <c r="T1653" i="2"/>
  <c r="U1717" i="2"/>
  <c r="T1717" i="2"/>
  <c r="U1437" i="2"/>
  <c r="T1437" i="2"/>
  <c r="U1501" i="2"/>
  <c r="T1501" i="2"/>
  <c r="U1565" i="2"/>
  <c r="T1565" i="2"/>
  <c r="U1725" i="2"/>
  <c r="T1725" i="2"/>
  <c r="U2320" i="2"/>
  <c r="T2320" i="2"/>
  <c r="U2952" i="2"/>
  <c r="T2952" i="2"/>
  <c r="U3104" i="2"/>
  <c r="T3104" i="2"/>
  <c r="U3168" i="2"/>
  <c r="T3168" i="2"/>
  <c r="U3232" i="2"/>
  <c r="T3232" i="2"/>
  <c r="U117" i="2"/>
  <c r="T117" i="2"/>
  <c r="U1333" i="2"/>
  <c r="T1333" i="2"/>
  <c r="U1413" i="2"/>
  <c r="T1413" i="2"/>
  <c r="U605" i="2"/>
  <c r="T605" i="2"/>
  <c r="U733" i="2"/>
  <c r="T733" i="2"/>
  <c r="U861" i="2"/>
  <c r="T861" i="2"/>
  <c r="U989" i="2"/>
  <c r="T989" i="2"/>
  <c r="U1509" i="2"/>
  <c r="T1509" i="2"/>
  <c r="U1573" i="2"/>
  <c r="T1573" i="2"/>
  <c r="T132" i="2"/>
  <c r="T260" i="2"/>
  <c r="T1476" i="2"/>
  <c r="T516" i="2"/>
  <c r="T836" i="2"/>
  <c r="T1028" i="2"/>
  <c r="T1412" i="2"/>
  <c r="T3178" i="2"/>
  <c r="U894" i="2"/>
  <c r="T894" i="2"/>
  <c r="U1234" i="2"/>
  <c r="T1234" i="2"/>
  <c r="U564" i="2"/>
  <c r="T564" i="2"/>
  <c r="U884" i="2"/>
  <c r="T884" i="2"/>
  <c r="U948" i="2"/>
  <c r="T948" i="2"/>
  <c r="U1012" i="2"/>
  <c r="T1012" i="2"/>
  <c r="U866" i="2"/>
  <c r="T866" i="2"/>
  <c r="U1050" i="2"/>
  <c r="T1050" i="2"/>
  <c r="U3282" i="2"/>
  <c r="T3282" i="2"/>
  <c r="T2889" i="2"/>
  <c r="T3177" i="2"/>
  <c r="T2689" i="2"/>
  <c r="T2520" i="2"/>
  <c r="T2753" i="2"/>
  <c r="T1865" i="2"/>
  <c r="T2424" i="2"/>
  <c r="T2809" i="2"/>
  <c r="T1521" i="2"/>
  <c r="T622" i="2"/>
  <c r="T570" i="2"/>
  <c r="T3113" i="2"/>
  <c r="T1729" i="2"/>
  <c r="T2481" i="2"/>
  <c r="T2089" i="2"/>
  <c r="T2153" i="2"/>
  <c r="U538" i="2"/>
  <c r="T538" i="2"/>
  <c r="U26" i="2"/>
  <c r="T26" i="2"/>
  <c r="U354" i="2"/>
  <c r="T354" i="2"/>
  <c r="U1646" i="2"/>
  <c r="T1646" i="2"/>
  <c r="U2258" i="2"/>
  <c r="T2258" i="2"/>
  <c r="U2402" i="2"/>
  <c r="T2402" i="2"/>
  <c r="U1562" i="2"/>
  <c r="T1562" i="2"/>
  <c r="U1996" i="2"/>
  <c r="T1996" i="2"/>
  <c r="U2246" i="2"/>
  <c r="T2246" i="2"/>
  <c r="U210" i="2"/>
  <c r="T210" i="2"/>
  <c r="U1484" i="2"/>
  <c r="T1484" i="2"/>
  <c r="U1740" i="2"/>
  <c r="T1740" i="2"/>
  <c r="U2770" i="2"/>
  <c r="T2770" i="2"/>
  <c r="U722" i="2"/>
  <c r="T722" i="2"/>
  <c r="U116" i="2"/>
  <c r="T116" i="2"/>
  <c r="U180" i="2"/>
  <c r="T180" i="2"/>
  <c r="U244" i="2"/>
  <c r="T244" i="2"/>
  <c r="U308" i="2"/>
  <c r="T308" i="2"/>
  <c r="U628" i="2"/>
  <c r="T628" i="2"/>
  <c r="U692" i="2"/>
  <c r="T692" i="2"/>
  <c r="U756" i="2"/>
  <c r="T756" i="2"/>
  <c r="U820" i="2"/>
  <c r="T820" i="2"/>
  <c r="U1140" i="2"/>
  <c r="T1140" i="2"/>
  <c r="U1204" i="2"/>
  <c r="T1204" i="2"/>
  <c r="U1268" i="2"/>
  <c r="T1268" i="2"/>
  <c r="U1332" i="2"/>
  <c r="T1332" i="2"/>
  <c r="U1746" i="2"/>
  <c r="T1746" i="2"/>
  <c r="U774" i="2"/>
  <c r="T774" i="2"/>
  <c r="U214" i="2"/>
  <c r="T214" i="2"/>
  <c r="U2286" i="2"/>
  <c r="T2286" i="2"/>
  <c r="U1378" i="2"/>
  <c r="T1378" i="2"/>
  <c r="T212" i="2"/>
  <c r="T1502" i="2"/>
  <c r="T2633" i="2"/>
  <c r="T3465" i="2"/>
  <c r="T1760" i="2"/>
  <c r="T1085" i="2"/>
  <c r="T1149" i="2"/>
  <c r="T1213" i="2"/>
  <c r="T1277" i="2"/>
  <c r="T1341" i="2"/>
  <c r="T20" i="2"/>
  <c r="T724" i="2"/>
  <c r="T810" i="2"/>
  <c r="T2050" i="2"/>
  <c r="T938" i="2"/>
  <c r="T2713" i="2"/>
  <c r="T148" i="2"/>
  <c r="T436" i="2"/>
  <c r="T732" i="2"/>
  <c r="T1308" i="2"/>
  <c r="T1756" i="2"/>
  <c r="T3545" i="2"/>
  <c r="T156" i="2"/>
  <c r="T340" i="2"/>
  <c r="T660" i="2"/>
  <c r="T924" i="2"/>
  <c r="T1244" i="2"/>
  <c r="T1396" i="2"/>
  <c r="T1692" i="2"/>
  <c r="T2114" i="2"/>
  <c r="T1365" i="2"/>
  <c r="T1429" i="2"/>
  <c r="T1493" i="2"/>
  <c r="T1557" i="2"/>
  <c r="T1621" i="2"/>
  <c r="T1685" i="2"/>
  <c r="T372" i="2"/>
  <c r="T596" i="2"/>
  <c r="T2004" i="2"/>
  <c r="T3138" i="2"/>
  <c r="T532" i="2"/>
  <c r="T336" i="2"/>
  <c r="T3329" i="2"/>
  <c r="T3001" i="2"/>
  <c r="T1049" i="2"/>
  <c r="T3401" i="2"/>
  <c r="T2305" i="2"/>
  <c r="T84" i="2"/>
  <c r="T468" i="2"/>
  <c r="U648" i="2"/>
  <c r="T648" i="2"/>
  <c r="U1224" i="2"/>
  <c r="T1224" i="2"/>
  <c r="K33" i="2"/>
  <c r="U33" i="2" s="1"/>
  <c r="K440" i="2"/>
  <c r="U440" i="2" s="1"/>
  <c r="K1152" i="2"/>
  <c r="U1152" i="2" s="1"/>
  <c r="K1400" i="2"/>
  <c r="U1400" i="2" s="1"/>
  <c r="K1608" i="2"/>
  <c r="U1608" i="2" s="1"/>
  <c r="K1765" i="2"/>
  <c r="U1765" i="2" s="1"/>
  <c r="K1829" i="2"/>
  <c r="U1829" i="2" s="1"/>
  <c r="K1893" i="2"/>
  <c r="U1893" i="2" s="1"/>
  <c r="K1957" i="2"/>
  <c r="U1957" i="2" s="1"/>
  <c r="K2021" i="2"/>
  <c r="U2021" i="2" s="1"/>
  <c r="K2085" i="2"/>
  <c r="K2149" i="2"/>
  <c r="U2149" i="2" s="1"/>
  <c r="K2213" i="2"/>
  <c r="U2213" i="2" s="1"/>
  <c r="K2277" i="2"/>
  <c r="U2277" i="2" s="1"/>
  <c r="K2341" i="2"/>
  <c r="K2405" i="2"/>
  <c r="U2405" i="2" s="1"/>
  <c r="K2469" i="2"/>
  <c r="U2469" i="2" s="1"/>
  <c r="K2533" i="2"/>
  <c r="U2533" i="2" s="1"/>
  <c r="K2597" i="2"/>
  <c r="U2597" i="2" s="1"/>
  <c r="K2661" i="2"/>
  <c r="U2661" i="2" s="1"/>
  <c r="K2725" i="2"/>
  <c r="U2725" i="2" s="1"/>
  <c r="K2789" i="2"/>
  <c r="U2789" i="2" s="1"/>
  <c r="K2853" i="2"/>
  <c r="U2853" i="2" s="1"/>
  <c r="K2917" i="2"/>
  <c r="K2981" i="2"/>
  <c r="U2981" i="2" s="1"/>
  <c r="K3045" i="2"/>
  <c r="U3045" i="2" s="1"/>
  <c r="K3109" i="2"/>
  <c r="U3109" i="2" s="1"/>
  <c r="K3173" i="2"/>
  <c r="U3173" i="2" s="1"/>
  <c r="K3237" i="2"/>
  <c r="U3237" i="2" s="1"/>
  <c r="K3301" i="2"/>
  <c r="U3301" i="2" s="1"/>
  <c r="K3365" i="2"/>
  <c r="U3365" i="2" s="1"/>
  <c r="K3437" i="2"/>
  <c r="U3437" i="2" s="1"/>
  <c r="K3501" i="2"/>
  <c r="U3501" i="2" s="1"/>
  <c r="K3565" i="2"/>
  <c r="U3565" i="2" s="1"/>
  <c r="K3629" i="2"/>
  <c r="U3629" i="2" s="1"/>
  <c r="K2476" i="2"/>
  <c r="U2476" i="2" s="1"/>
  <c r="K2540" i="2"/>
  <c r="U2540" i="2" s="1"/>
  <c r="K2604" i="2"/>
  <c r="U2604" i="2" s="1"/>
  <c r="K2732" i="2"/>
  <c r="U2732" i="2" s="1"/>
  <c r="K2796" i="2"/>
  <c r="U2796" i="2" s="1"/>
  <c r="K2860" i="2"/>
  <c r="U2860" i="2" s="1"/>
  <c r="K2988" i="2"/>
  <c r="U2988" i="2" s="1"/>
  <c r="K3052" i="2"/>
  <c r="U3052" i="2" s="1"/>
  <c r="K3116" i="2"/>
  <c r="U3116" i="2" s="1"/>
  <c r="K3180" i="2"/>
  <c r="U3180" i="2" s="1"/>
  <c r="K3244" i="2"/>
  <c r="U3244" i="2" s="1"/>
  <c r="K3308" i="2"/>
  <c r="U3308" i="2" s="1"/>
  <c r="K3372" i="2"/>
  <c r="U3372" i="2" s="1"/>
  <c r="K3436" i="2"/>
  <c r="U3436" i="2" s="1"/>
  <c r="K3500" i="2"/>
  <c r="U3500" i="2" s="1"/>
  <c r="K3564" i="2"/>
  <c r="U3564" i="2" s="1"/>
  <c r="K3628" i="2"/>
  <c r="U3628" i="2" s="1"/>
  <c r="K1526" i="2"/>
  <c r="U1526" i="2" s="1"/>
  <c r="K1958" i="2"/>
  <c r="U1958" i="2" s="1"/>
  <c r="K2366" i="2"/>
  <c r="U2366" i="2" s="1"/>
  <c r="K2534" i="2"/>
  <c r="U2534" i="2" s="1"/>
  <c r="K2606" i="2"/>
  <c r="U2606" i="2" s="1"/>
  <c r="K2678" i="2"/>
  <c r="U2678" i="2" s="1"/>
  <c r="K2742" i="2"/>
  <c r="U2742" i="2" s="1"/>
  <c r="K2830" i="2"/>
  <c r="U2830" i="2" s="1"/>
  <c r="K2902" i="2"/>
  <c r="U2902" i="2" s="1"/>
  <c r="K3142" i="2"/>
  <c r="U3142" i="2" s="1"/>
  <c r="K3214" i="2"/>
  <c r="U3214" i="2" s="1"/>
  <c r="K3430" i="2"/>
  <c r="U3430" i="2" s="1"/>
  <c r="K3502" i="2"/>
  <c r="U3502" i="2" s="1"/>
  <c r="K3654" i="2"/>
  <c r="U3654" i="2" s="1"/>
  <c r="K3222" i="2"/>
  <c r="U3222" i="2" s="1"/>
  <c r="T2302" i="2"/>
  <c r="K2494" i="2"/>
  <c r="U2494" i="2" s="1"/>
  <c r="K712" i="2"/>
  <c r="U712" i="2" s="1"/>
  <c r="K3079" i="2"/>
  <c r="U3079" i="2" s="1"/>
  <c r="K2257" i="2"/>
  <c r="U2257" i="2" s="1"/>
  <c r="K1647" i="2"/>
  <c r="K495" i="2"/>
  <c r="U495" i="2" s="1"/>
  <c r="K975" i="2"/>
  <c r="U975" i="2" s="1"/>
  <c r="K1711" i="2"/>
  <c r="U1711" i="2" s="1"/>
  <c r="K2655" i="2"/>
  <c r="U2655" i="2" s="1"/>
  <c r="K3287" i="2"/>
  <c r="K1671" i="2"/>
  <c r="U1671" i="2" s="1"/>
  <c r="K3" i="2"/>
  <c r="U3" i="2" s="1"/>
  <c r="K387" i="2"/>
  <c r="U387" i="2" s="1"/>
  <c r="K707" i="2"/>
  <c r="U707" i="2" s="1"/>
  <c r="K1155" i="2"/>
  <c r="U1155" i="2" s="1"/>
  <c r="K1603" i="2"/>
  <c r="U1603" i="2" s="1"/>
  <c r="K1987" i="2"/>
  <c r="U1987" i="2" s="1"/>
  <c r="K2371" i="2"/>
  <c r="U2371" i="2" s="1"/>
  <c r="K2755" i="2"/>
  <c r="U2755" i="2" s="1"/>
  <c r="K3075" i="2"/>
  <c r="U3075" i="2" s="1"/>
  <c r="K3395" i="2"/>
  <c r="K3651" i="2"/>
  <c r="U3651" i="2" s="1"/>
  <c r="K632" i="2"/>
  <c r="U632" i="2" s="1"/>
  <c r="K568" i="2"/>
  <c r="U568" i="2" s="1"/>
  <c r="K2304" i="2"/>
  <c r="U2304" i="2" s="1"/>
  <c r="K3378" i="2"/>
  <c r="K2905" i="2"/>
  <c r="U2905" i="2" s="1"/>
  <c r="K2855" i="2"/>
  <c r="U2855" i="2" s="1"/>
  <c r="K3367" i="2"/>
  <c r="U3367" i="2" s="1"/>
  <c r="K753" i="2"/>
  <c r="U753" i="2" s="1"/>
  <c r="K1553" i="2"/>
  <c r="U1553" i="2" s="1"/>
  <c r="K175" i="2"/>
  <c r="U175" i="2" s="1"/>
  <c r="K1231" i="2"/>
  <c r="U1231" i="2" s="1"/>
  <c r="K2199" i="2"/>
  <c r="U2199" i="2" s="1"/>
  <c r="K911" i="2"/>
  <c r="U911" i="2" s="1"/>
  <c r="K519" i="2"/>
  <c r="U519" i="2" s="1"/>
  <c r="T103" i="2"/>
  <c r="K1695" i="2"/>
  <c r="U1695" i="2" s="1"/>
  <c r="K2031" i="2"/>
  <c r="U2031" i="2" s="1"/>
  <c r="K791" i="2"/>
  <c r="U791" i="2" s="1"/>
  <c r="K2127" i="2"/>
  <c r="U2127" i="2" s="1"/>
  <c r="K2295" i="2"/>
  <c r="U2295" i="2" s="1"/>
  <c r="K2783" i="2"/>
  <c r="K2975" i="2"/>
  <c r="U2975" i="2" s="1"/>
  <c r="K3423" i="2"/>
  <c r="U3423" i="2" s="1"/>
  <c r="K3655" i="2"/>
  <c r="U3655" i="2" s="1"/>
  <c r="K815" i="2"/>
  <c r="U815" i="2" s="1"/>
  <c r="K1463" i="2"/>
  <c r="U1463" i="2" s="1"/>
  <c r="K2151" i="2"/>
  <c r="U2151" i="2" s="1"/>
  <c r="K3167" i="2"/>
  <c r="U3167" i="2" s="1"/>
  <c r="K75" i="2"/>
  <c r="U75" i="2" s="1"/>
  <c r="K331" i="2"/>
  <c r="U331" i="2" s="1"/>
  <c r="K523" i="2"/>
  <c r="U523" i="2" s="1"/>
  <c r="K715" i="2"/>
  <c r="U715" i="2" s="1"/>
  <c r="K907" i="2"/>
  <c r="U907" i="2" s="1"/>
  <c r="K1099" i="2"/>
  <c r="U1099" i="2" s="1"/>
  <c r="K1163" i="2"/>
  <c r="U1163" i="2" s="1"/>
  <c r="K1355" i="2"/>
  <c r="U1355" i="2" s="1"/>
  <c r="K1547" i="2"/>
  <c r="K1739" i="2"/>
  <c r="U1739" i="2" s="1"/>
  <c r="K1867" i="2"/>
  <c r="U1867" i="2" s="1"/>
  <c r="K2059" i="2"/>
  <c r="U2059" i="2" s="1"/>
  <c r="K2315" i="2"/>
  <c r="U2315" i="2" s="1"/>
  <c r="K2443" i="2"/>
  <c r="U2443" i="2" s="1"/>
  <c r="K2635" i="2"/>
  <c r="U2635" i="2" s="1"/>
  <c r="K2891" i="2"/>
  <c r="U2891" i="2" s="1"/>
  <c r="K3019" i="2"/>
  <c r="U3019" i="2" s="1"/>
  <c r="K3275" i="2"/>
  <c r="U3275" i="2" s="1"/>
  <c r="K3467" i="2"/>
  <c r="U3467" i="2" s="1"/>
  <c r="K152" i="2"/>
  <c r="U152" i="2" s="1"/>
  <c r="K664" i="2"/>
  <c r="U664" i="2" s="1"/>
  <c r="K1176" i="2"/>
  <c r="U1176" i="2" s="1"/>
  <c r="K1984" i="2"/>
  <c r="U1984" i="2" s="1"/>
  <c r="K3658" i="2"/>
  <c r="U3658" i="2" s="1"/>
  <c r="K216" i="2"/>
  <c r="K2416" i="2"/>
  <c r="U2416" i="2" s="1"/>
  <c r="K3544" i="2"/>
  <c r="U3544" i="2" s="1"/>
  <c r="K17" i="2"/>
  <c r="U17" i="2" s="1"/>
  <c r="K89" i="2"/>
  <c r="U89" i="2" s="1"/>
  <c r="K153" i="2"/>
  <c r="U153" i="2" s="1"/>
  <c r="K217" i="2"/>
  <c r="U217" i="2" s="1"/>
  <c r="K281" i="2"/>
  <c r="U281" i="2" s="1"/>
  <c r="K345" i="2"/>
  <c r="U345" i="2" s="1"/>
  <c r="K409" i="2"/>
  <c r="U409" i="2" s="1"/>
  <c r="K473" i="2"/>
  <c r="U473" i="2" s="1"/>
  <c r="K537" i="2"/>
  <c r="U537" i="2" s="1"/>
  <c r="K601" i="2"/>
  <c r="U601" i="2" s="1"/>
  <c r="K665" i="2"/>
  <c r="U665" i="2" s="1"/>
  <c r="K953" i="2"/>
  <c r="U953" i="2" s="1"/>
  <c r="K2937" i="2"/>
  <c r="U2937" i="2" s="1"/>
  <c r="K3593" i="2"/>
  <c r="K2631" i="2"/>
  <c r="U2631" i="2" s="1"/>
  <c r="K2887" i="2"/>
  <c r="U2887" i="2" s="1"/>
  <c r="K3159" i="2"/>
  <c r="U3159" i="2" s="1"/>
  <c r="K3391" i="2"/>
  <c r="U3391" i="2" s="1"/>
  <c r="K777" i="2"/>
  <c r="U777" i="2" s="1"/>
  <c r="K1033" i="2"/>
  <c r="U1033" i="2" s="1"/>
  <c r="K1593" i="2"/>
  <c r="U1593" i="2" s="1"/>
  <c r="K223" i="2"/>
  <c r="U223" i="2" s="1"/>
  <c r="K511" i="2"/>
  <c r="U511" i="2" s="1"/>
  <c r="K823" i="2"/>
  <c r="U823" i="2" s="1"/>
  <c r="K1087" i="2"/>
  <c r="U1087" i="2" s="1"/>
  <c r="K1767" i="2"/>
  <c r="U1767" i="2" s="1"/>
  <c r="K2231" i="2"/>
  <c r="U2231" i="2" s="1"/>
  <c r="K431" i="2"/>
  <c r="U431" i="2" s="1"/>
  <c r="K927" i="2"/>
  <c r="K1575" i="2"/>
  <c r="U1575" i="2" s="1"/>
  <c r="K2095" i="2"/>
  <c r="U2095" i="2" s="1"/>
  <c r="K319" i="2"/>
  <c r="U319" i="2" s="1"/>
  <c r="K1047" i="2"/>
  <c r="U1047" i="2" s="1"/>
  <c r="K1839" i="2"/>
  <c r="U1839" i="2" s="1"/>
  <c r="K2247" i="2"/>
  <c r="U2247" i="2" s="1"/>
  <c r="K111" i="2"/>
  <c r="U111" i="2" s="1"/>
  <c r="K503" i="2"/>
  <c r="U503" i="2" s="1"/>
  <c r="K1039" i="2"/>
  <c r="U1039" i="2" s="1"/>
  <c r="K1431" i="2"/>
  <c r="U1431" i="2" s="1"/>
  <c r="K1727" i="2"/>
  <c r="U1727" i="2" s="1"/>
  <c r="K2135" i="2"/>
  <c r="U2135" i="2" s="1"/>
  <c r="K479" i="2"/>
  <c r="U479" i="2" s="1"/>
  <c r="K895" i="2"/>
  <c r="K1495" i="2"/>
  <c r="U1495" i="2" s="1"/>
  <c r="K1855" i="2"/>
  <c r="U1855" i="2" s="1"/>
  <c r="K2263" i="2"/>
  <c r="U2263" i="2" s="1"/>
  <c r="K2303" i="2"/>
  <c r="U2303" i="2" s="1"/>
  <c r="K2383" i="2"/>
  <c r="U2383" i="2" s="1"/>
  <c r="K2463" i="2"/>
  <c r="K2583" i="2"/>
  <c r="U2583" i="2" s="1"/>
  <c r="K2679" i="2"/>
  <c r="U2679" i="2" s="1"/>
  <c r="K2799" i="2"/>
  <c r="U2799" i="2" s="1"/>
  <c r="K2903" i="2"/>
  <c r="U2903" i="2" s="1"/>
  <c r="K2999" i="2"/>
  <c r="U2999" i="2" s="1"/>
  <c r="K3215" i="2"/>
  <c r="U3215" i="2" s="1"/>
  <c r="K3327" i="2"/>
  <c r="U3327" i="2" s="1"/>
  <c r="K3431" i="2"/>
  <c r="U3431" i="2" s="1"/>
  <c r="K3559" i="2"/>
  <c r="U3559" i="2" s="1"/>
  <c r="K327" i="2"/>
  <c r="U327" i="2" s="1"/>
  <c r="K599" i="2"/>
  <c r="U599" i="2" s="1"/>
  <c r="K839" i="2"/>
  <c r="U839" i="2" s="1"/>
  <c r="K1095" i="2"/>
  <c r="U1095" i="2" s="1"/>
  <c r="K1311" i="2"/>
  <c r="U1311" i="2" s="1"/>
  <c r="K1479" i="2"/>
  <c r="U1479" i="2" s="1"/>
  <c r="K1735" i="2"/>
  <c r="U1735" i="2" s="1"/>
  <c r="K1959" i="2"/>
  <c r="U1959" i="2" s="1"/>
  <c r="K2183" i="2"/>
  <c r="U2183" i="2" s="1"/>
  <c r="K2519" i="2"/>
  <c r="U2519" i="2" s="1"/>
  <c r="K2991" i="2"/>
  <c r="U2991" i="2" s="1"/>
  <c r="K3175" i="2"/>
  <c r="U3175" i="2" s="1"/>
  <c r="K3471" i="2"/>
  <c r="U3471" i="2" s="1"/>
  <c r="K19" i="2"/>
  <c r="U19" i="2" s="1"/>
  <c r="K83" i="2"/>
  <c r="U83" i="2" s="1"/>
  <c r="K147" i="2"/>
  <c r="U147" i="2" s="1"/>
  <c r="K211" i="2"/>
  <c r="U211" i="2" s="1"/>
  <c r="K275" i="2"/>
  <c r="U275" i="2" s="1"/>
  <c r="K339" i="2"/>
  <c r="U339" i="2" s="1"/>
  <c r="K403" i="2"/>
  <c r="U403" i="2" s="1"/>
  <c r="K467" i="2"/>
  <c r="U467" i="2" s="1"/>
  <c r="K531" i="2"/>
  <c r="U531" i="2" s="1"/>
  <c r="K595" i="2"/>
  <c r="K659" i="2"/>
  <c r="U659" i="2" s="1"/>
  <c r="K723" i="2"/>
  <c r="U723" i="2" s="1"/>
  <c r="K787" i="2"/>
  <c r="U787" i="2" s="1"/>
  <c r="K851" i="2"/>
  <c r="U851" i="2" s="1"/>
  <c r="K915" i="2"/>
  <c r="U915" i="2" s="1"/>
  <c r="K979" i="2"/>
  <c r="U979" i="2" s="1"/>
  <c r="K1043" i="2"/>
  <c r="U1043" i="2" s="1"/>
  <c r="K1107" i="2"/>
  <c r="U1107" i="2" s="1"/>
  <c r="K1171" i="2"/>
  <c r="U1171" i="2" s="1"/>
  <c r="K1235" i="2"/>
  <c r="U1235" i="2" s="1"/>
  <c r="K1299" i="2"/>
  <c r="U1299" i="2" s="1"/>
  <c r="K1363" i="2"/>
  <c r="U1363" i="2" s="1"/>
  <c r="K1427" i="2"/>
  <c r="U1427" i="2" s="1"/>
  <c r="K1491" i="2"/>
  <c r="U1491" i="2" s="1"/>
  <c r="K1555" i="2"/>
  <c r="U1555" i="2" s="1"/>
  <c r="K1619" i="2"/>
  <c r="U1619" i="2" s="1"/>
  <c r="K1683" i="2"/>
  <c r="U1683" i="2" s="1"/>
  <c r="K1747" i="2"/>
  <c r="U1747" i="2" s="1"/>
  <c r="K1811" i="2"/>
  <c r="U1811" i="2" s="1"/>
  <c r="K1875" i="2"/>
  <c r="U1875" i="2" s="1"/>
  <c r="K1939" i="2"/>
  <c r="U1939" i="2" s="1"/>
  <c r="K2003" i="2"/>
  <c r="U2003" i="2" s="1"/>
  <c r="K2067" i="2"/>
  <c r="U2067" i="2" s="1"/>
  <c r="K2131" i="2"/>
  <c r="U2131" i="2" s="1"/>
  <c r="K2195" i="2"/>
  <c r="U2195" i="2" s="1"/>
  <c r="K2259" i="2"/>
  <c r="U2259" i="2" s="1"/>
  <c r="K2323" i="2"/>
  <c r="U2323" i="2" s="1"/>
  <c r="K2387" i="2"/>
  <c r="U2387" i="2" s="1"/>
  <c r="K2451" i="2"/>
  <c r="U2451" i="2" s="1"/>
  <c r="K2515" i="2"/>
  <c r="U2515" i="2" s="1"/>
  <c r="K2579" i="2"/>
  <c r="U2579" i="2" s="1"/>
  <c r="K2643" i="2"/>
  <c r="K2707" i="2"/>
  <c r="U2707" i="2" s="1"/>
  <c r="K2771" i="2"/>
  <c r="U2771" i="2" s="1"/>
  <c r="K2835" i="2"/>
  <c r="U2835" i="2" s="1"/>
  <c r="K2899" i="2"/>
  <c r="U2899" i="2" s="1"/>
  <c r="K2963" i="2"/>
  <c r="U2963" i="2" s="1"/>
  <c r="K3027" i="2"/>
  <c r="U3027" i="2" s="1"/>
  <c r="K3091" i="2"/>
  <c r="U3091" i="2" s="1"/>
  <c r="K3155" i="2"/>
  <c r="U3155" i="2" s="1"/>
  <c r="K3219" i="2"/>
  <c r="U3219" i="2" s="1"/>
  <c r="K3283" i="2"/>
  <c r="U3283" i="2" s="1"/>
  <c r="K3347" i="2"/>
  <c r="U3347" i="2" s="1"/>
  <c r="K3411" i="2"/>
  <c r="U3411" i="2" s="1"/>
  <c r="K3475" i="2"/>
  <c r="U3475" i="2" s="1"/>
  <c r="K3539" i="2"/>
  <c r="U3539" i="2" s="1"/>
  <c r="K3603" i="2"/>
  <c r="U3603" i="2" s="1"/>
  <c r="K176" i="2"/>
  <c r="U176" i="2" s="1"/>
  <c r="K352" i="2"/>
  <c r="U352" i="2" s="1"/>
  <c r="K504" i="2"/>
  <c r="K56" i="2"/>
  <c r="U56" i="2" s="1"/>
  <c r="K688" i="2"/>
  <c r="U688" i="2" s="1"/>
  <c r="K1216" i="2"/>
  <c r="U1216" i="2" s="1"/>
  <c r="K2176" i="2"/>
  <c r="K2912" i="2"/>
  <c r="U2912" i="2" s="1"/>
  <c r="K3186" i="2"/>
  <c r="U3186" i="2" s="1"/>
  <c r="K1600" i="2"/>
  <c r="U1600" i="2" s="1"/>
  <c r="K1992" i="2"/>
  <c r="U1992" i="2" s="1"/>
  <c r="K2400" i="2"/>
  <c r="K2840" i="2"/>
  <c r="U2840" i="2" s="1"/>
  <c r="K3410" i="2"/>
  <c r="U3410" i="2" s="1"/>
  <c r="K3538" i="2"/>
  <c r="U3538" i="2" s="1"/>
  <c r="K1024" i="2"/>
  <c r="U1024" i="2" s="1"/>
  <c r="K2496" i="2"/>
  <c r="U2496" i="2" s="1"/>
  <c r="K80" i="2"/>
  <c r="U80" i="2" s="1"/>
  <c r="K240" i="2"/>
  <c r="U240" i="2" s="1"/>
  <c r="K496" i="2"/>
  <c r="U496" i="2" s="1"/>
  <c r="K600" i="2"/>
  <c r="U600" i="2" s="1"/>
  <c r="K720" i="2"/>
  <c r="U720" i="2" s="1"/>
  <c r="K800" i="2"/>
  <c r="U800" i="2" s="1"/>
  <c r="K920" i="2"/>
  <c r="U920" i="2" s="1"/>
  <c r="K984" i="2"/>
  <c r="U984" i="2" s="1"/>
  <c r="K1056" i="2"/>
  <c r="U1056" i="2" s="1"/>
  <c r="K1232" i="2"/>
  <c r="U1232" i="2" s="1"/>
  <c r="K769" i="2"/>
  <c r="U769" i="2" s="1"/>
  <c r="K841" i="2"/>
  <c r="U841" i="2" s="1"/>
  <c r="K945" i="2"/>
  <c r="U945" i="2" s="1"/>
  <c r="K1137" i="2"/>
  <c r="U1137" i="2" s="1"/>
  <c r="K1217" i="2"/>
  <c r="U1217" i="2" s="1"/>
  <c r="K1289" i="2"/>
  <c r="U1289" i="2" s="1"/>
  <c r="K1369" i="2"/>
  <c r="U1369" i="2" s="1"/>
  <c r="K1449" i="2"/>
  <c r="U1449" i="2" s="1"/>
  <c r="K1513" i="2"/>
  <c r="U1513" i="2" s="1"/>
  <c r="K1577" i="2"/>
  <c r="U1577" i="2" s="1"/>
  <c r="K1328" i="2"/>
  <c r="U1328" i="2" s="1"/>
  <c r="K1416" i="2"/>
  <c r="U1416" i="2" s="1"/>
  <c r="K1488" i="2"/>
  <c r="U1488" i="2" s="1"/>
  <c r="K1544" i="2"/>
  <c r="U1544" i="2" s="1"/>
  <c r="K1616" i="2"/>
  <c r="U1616" i="2" s="1"/>
  <c r="K1712" i="2"/>
  <c r="U1712" i="2" s="1"/>
  <c r="K1864" i="2"/>
  <c r="U1864" i="2" s="1"/>
  <c r="K2040" i="2"/>
  <c r="U2040" i="2" s="1"/>
  <c r="K2144" i="2"/>
  <c r="U2144" i="2" s="1"/>
  <c r="K2208" i="2"/>
  <c r="U2208" i="2" s="1"/>
  <c r="K2288" i="2"/>
  <c r="U2288" i="2" s="1"/>
  <c r="K2344" i="2"/>
  <c r="U2344" i="2" s="1"/>
  <c r="K2456" i="2"/>
  <c r="U2456" i="2" s="1"/>
  <c r="K2544" i="2"/>
  <c r="U2544" i="2" s="1"/>
  <c r="K2632" i="2"/>
  <c r="U2632" i="2" s="1"/>
  <c r="K2688" i="2"/>
  <c r="U2688" i="2" s="1"/>
  <c r="K1689" i="2"/>
  <c r="U1689" i="2" s="1"/>
  <c r="K1761" i="2"/>
  <c r="U1761" i="2" s="1"/>
  <c r="K1825" i="2"/>
  <c r="U1825" i="2" s="1"/>
  <c r="K1897" i="2"/>
  <c r="U1897" i="2" s="1"/>
  <c r="K1969" i="2"/>
  <c r="U1969" i="2" s="1"/>
  <c r="K2049" i="2"/>
  <c r="U2049" i="2" s="1"/>
  <c r="K2177" i="2"/>
  <c r="U2177" i="2" s="1"/>
  <c r="K2233" i="2"/>
  <c r="U2233" i="2" s="1"/>
  <c r="K2433" i="2"/>
  <c r="U2433" i="2" s="1"/>
  <c r="K2505" i="2"/>
  <c r="U2505" i="2" s="1"/>
  <c r="K2561" i="2"/>
  <c r="U2561" i="2" s="1"/>
  <c r="K3065" i="2"/>
  <c r="U3065" i="2" s="1"/>
  <c r="K3201" i="2"/>
  <c r="U3201" i="2" s="1"/>
  <c r="K1773" i="2"/>
  <c r="U1773" i="2" s="1"/>
  <c r="K1837" i="2"/>
  <c r="U1837" i="2" s="1"/>
  <c r="K1901" i="2"/>
  <c r="U1901" i="2" s="1"/>
  <c r="K1965" i="2"/>
  <c r="U1965" i="2" s="1"/>
  <c r="K2029" i="2"/>
  <c r="U2029" i="2" s="1"/>
  <c r="K2093" i="2"/>
  <c r="U2093" i="2" s="1"/>
  <c r="K2157" i="2"/>
  <c r="U2157" i="2" s="1"/>
  <c r="K2221" i="2"/>
  <c r="U2221" i="2" s="1"/>
  <c r="K2285" i="2"/>
  <c r="U2285" i="2" s="1"/>
  <c r="K2349" i="2"/>
  <c r="U2349" i="2" s="1"/>
  <c r="K2413" i="2"/>
  <c r="U2413" i="2" s="1"/>
  <c r="K2477" i="2"/>
  <c r="U2477" i="2" s="1"/>
  <c r="K2541" i="2"/>
  <c r="U2541" i="2" s="1"/>
  <c r="K2605" i="2"/>
  <c r="U2605" i="2" s="1"/>
  <c r="K2669" i="2"/>
  <c r="U2669" i="2" s="1"/>
  <c r="K2733" i="2"/>
  <c r="U2733" i="2" s="1"/>
  <c r="K2797" i="2"/>
  <c r="U2797" i="2" s="1"/>
  <c r="K2861" i="2"/>
  <c r="U2861" i="2" s="1"/>
  <c r="K2925" i="2"/>
  <c r="U2925" i="2" s="1"/>
  <c r="K2989" i="2"/>
  <c r="U2989" i="2" s="1"/>
  <c r="K3053" i="2"/>
  <c r="U3053" i="2" s="1"/>
  <c r="K3117" i="2"/>
  <c r="U3117" i="2" s="1"/>
  <c r="K3181" i="2"/>
  <c r="U3181" i="2" s="1"/>
  <c r="K3245" i="2"/>
  <c r="U3245" i="2" s="1"/>
  <c r="K3309" i="2"/>
  <c r="U3309" i="2" s="1"/>
  <c r="K3373" i="2"/>
  <c r="U3373" i="2" s="1"/>
  <c r="K3445" i="2"/>
  <c r="U3445" i="2" s="1"/>
  <c r="K3509" i="2"/>
  <c r="U3509" i="2" s="1"/>
  <c r="K3573" i="2"/>
  <c r="U3573" i="2" s="1"/>
  <c r="K3637" i="2"/>
  <c r="U3637" i="2" s="1"/>
  <c r="K3296" i="2"/>
  <c r="U3296" i="2" s="1"/>
  <c r="K3432" i="2"/>
  <c r="U3432" i="2" s="1"/>
  <c r="K3656" i="2"/>
  <c r="U3656" i="2" s="1"/>
  <c r="K2100" i="2"/>
  <c r="U2100" i="2" s="1"/>
  <c r="K2164" i="2"/>
  <c r="U2164" i="2" s="1"/>
  <c r="K2228" i="2"/>
  <c r="U2228" i="2" s="1"/>
  <c r="K2292" i="2"/>
  <c r="U2292" i="2" s="1"/>
  <c r="K2356" i="2"/>
  <c r="U2356" i="2" s="1"/>
  <c r="K2420" i="2"/>
  <c r="U2420" i="2" s="1"/>
  <c r="K2484" i="2"/>
  <c r="U2484" i="2" s="1"/>
  <c r="K2548" i="2"/>
  <c r="U2548" i="2" s="1"/>
  <c r="K2612" i="2"/>
  <c r="U2612" i="2" s="1"/>
  <c r="K2676" i="2"/>
  <c r="U2676" i="2" s="1"/>
  <c r="K2740" i="2"/>
  <c r="U2740" i="2" s="1"/>
  <c r="K2804" i="2"/>
  <c r="U2804" i="2" s="1"/>
  <c r="K2868" i="2"/>
  <c r="U2868" i="2" s="1"/>
  <c r="K2932" i="2"/>
  <c r="U2932" i="2" s="1"/>
  <c r="K2996" i="2"/>
  <c r="U2996" i="2" s="1"/>
  <c r="K3060" i="2"/>
  <c r="U3060" i="2" s="1"/>
  <c r="K3188" i="2"/>
  <c r="U3188" i="2" s="1"/>
  <c r="K3252" i="2"/>
  <c r="U3252" i="2" s="1"/>
  <c r="K3316" i="2"/>
  <c r="U3316" i="2" s="1"/>
  <c r="K3444" i="2"/>
  <c r="U3444" i="2" s="1"/>
  <c r="K3508" i="2"/>
  <c r="U3508" i="2" s="1"/>
  <c r="K3572" i="2"/>
  <c r="U3572" i="2" s="1"/>
  <c r="K3636" i="2"/>
  <c r="U3636" i="2" s="1"/>
  <c r="K2022" i="2"/>
  <c r="U2022" i="2" s="1"/>
  <c r="K2446" i="2"/>
  <c r="U2446" i="2" s="1"/>
  <c r="K2838" i="2"/>
  <c r="U2838" i="2" s="1"/>
  <c r="K3150" i="2"/>
  <c r="U3150" i="2" s="1"/>
  <c r="K3302" i="2"/>
  <c r="U3302" i="2" s="1"/>
  <c r="K3374" i="2"/>
  <c r="U3374" i="2" s="1"/>
  <c r="K3438" i="2"/>
  <c r="U3438" i="2" s="1"/>
  <c r="K3582" i="2"/>
  <c r="U3582" i="2" s="1"/>
  <c r="T1546" i="2"/>
  <c r="K2598" i="2"/>
  <c r="U2598" i="2" s="1"/>
  <c r="U134" i="2"/>
  <c r="T134" i="2"/>
  <c r="U758" i="2"/>
  <c r="T758" i="2"/>
  <c r="K265" i="2"/>
  <c r="U265" i="2" s="1"/>
  <c r="K649" i="2"/>
  <c r="U649" i="2" s="1"/>
  <c r="K1385" i="2"/>
  <c r="U1385" i="2" s="1"/>
  <c r="K3449" i="2"/>
  <c r="U3449" i="2" s="1"/>
  <c r="K3631" i="2"/>
  <c r="U3631" i="2" s="1"/>
  <c r="K3481" i="2"/>
  <c r="U3481" i="2" s="1"/>
  <c r="K2169" i="2"/>
  <c r="U2169" i="2" s="1"/>
  <c r="K31" i="2"/>
  <c r="U31" i="2" s="1"/>
  <c r="K2111" i="2"/>
  <c r="U2111" i="2" s="1"/>
  <c r="K983" i="2"/>
  <c r="U983" i="2" s="1"/>
  <c r="K1679" i="2"/>
  <c r="U1679" i="2" s="1"/>
  <c r="K2287" i="2"/>
  <c r="U2287" i="2" s="1"/>
  <c r="K2879" i="2"/>
  <c r="U2879" i="2" s="1"/>
  <c r="K3519" i="2"/>
  <c r="U3519" i="2" s="1"/>
  <c r="K1031" i="2"/>
  <c r="U1031" i="2" s="1"/>
  <c r="K2399" i="2"/>
  <c r="K195" i="2"/>
  <c r="U195" i="2" s="1"/>
  <c r="K579" i="2"/>
  <c r="U579" i="2" s="1"/>
  <c r="K1027" i="2"/>
  <c r="U1027" i="2" s="1"/>
  <c r="K1411" i="2"/>
  <c r="U1411" i="2" s="1"/>
  <c r="K1795" i="2"/>
  <c r="U1795" i="2" s="1"/>
  <c r="K2243" i="2"/>
  <c r="U2243" i="2" s="1"/>
  <c r="K2627" i="2"/>
  <c r="U2627" i="2" s="1"/>
  <c r="K2947" i="2"/>
  <c r="U2947" i="2" s="1"/>
  <c r="K3267" i="2"/>
  <c r="U3267" i="2" s="1"/>
  <c r="K3523" i="2"/>
  <c r="U3523" i="2" s="1"/>
  <c r="K480" i="2"/>
  <c r="U480" i="2" s="1"/>
  <c r="K1912" i="2"/>
  <c r="U1912" i="2" s="1"/>
  <c r="K3066" i="2"/>
  <c r="U3066" i="2" s="1"/>
  <c r="K744" i="2"/>
  <c r="U744" i="2" s="1"/>
  <c r="K2760" i="2"/>
  <c r="U2760" i="2" s="1"/>
  <c r="K3650" i="2"/>
  <c r="U3650" i="2" s="1"/>
  <c r="K81" i="2"/>
  <c r="U81" i="2" s="1"/>
  <c r="K273" i="2"/>
  <c r="U273" i="2" s="1"/>
  <c r="K465" i="2"/>
  <c r="U465" i="2" s="1"/>
  <c r="K593" i="2"/>
  <c r="U593" i="2" s="1"/>
  <c r="K1055" i="2"/>
  <c r="U1055" i="2" s="1"/>
  <c r="K287" i="2"/>
  <c r="U287" i="2" s="1"/>
  <c r="K1407" i="2"/>
  <c r="U1407" i="2" s="1"/>
  <c r="K2455" i="2"/>
  <c r="U2455" i="2" s="1"/>
  <c r="K1719" i="2"/>
  <c r="U1719" i="2" s="1"/>
  <c r="K139" i="2"/>
  <c r="U139" i="2" s="1"/>
  <c r="K651" i="2"/>
  <c r="U651" i="2" s="1"/>
  <c r="K1291" i="2"/>
  <c r="U1291" i="2" s="1"/>
  <c r="K1931" i="2"/>
  <c r="U1931" i="2" s="1"/>
  <c r="K2571" i="2"/>
  <c r="U2571" i="2" s="1"/>
  <c r="K3083" i="2"/>
  <c r="U3083" i="2" s="1"/>
  <c r="K3595" i="2"/>
  <c r="U3595" i="2" s="1"/>
  <c r="K2064" i="2"/>
  <c r="U2064" i="2" s="1"/>
  <c r="K824" i="2"/>
  <c r="U824" i="2" s="1"/>
  <c r="K2816" i="2"/>
  <c r="U2816" i="2" s="1"/>
  <c r="K3402" i="2"/>
  <c r="U3402" i="2" s="1"/>
  <c r="K25" i="2"/>
  <c r="U25" i="2" s="1"/>
  <c r="K97" i="2"/>
  <c r="U97" i="2" s="1"/>
  <c r="K161" i="2"/>
  <c r="U161" i="2" s="1"/>
  <c r="K225" i="2"/>
  <c r="U225" i="2" s="1"/>
  <c r="K289" i="2"/>
  <c r="U289" i="2" s="1"/>
  <c r="K353" i="2"/>
  <c r="K417" i="2"/>
  <c r="U417" i="2" s="1"/>
  <c r="K481" i="2"/>
  <c r="U481" i="2" s="1"/>
  <c r="K545" i="2"/>
  <c r="U545" i="2" s="1"/>
  <c r="K609" i="2"/>
  <c r="U609" i="2" s="1"/>
  <c r="K673" i="2"/>
  <c r="U673" i="2" s="1"/>
  <c r="K985" i="2"/>
  <c r="U985" i="2" s="1"/>
  <c r="K2977" i="2"/>
  <c r="U2977" i="2" s="1"/>
  <c r="K2663" i="2"/>
  <c r="U2663" i="2" s="1"/>
  <c r="K3191" i="2"/>
  <c r="U3191" i="2" s="1"/>
  <c r="K1633" i="2"/>
  <c r="U1633" i="2" s="1"/>
  <c r="K607" i="2"/>
  <c r="U607" i="2" s="1"/>
  <c r="K1791" i="2"/>
  <c r="U1791" i="2" s="1"/>
  <c r="K1615" i="2"/>
  <c r="U1615" i="2" s="1"/>
  <c r="K1327" i="2"/>
  <c r="U1327" i="2" s="1"/>
  <c r="K543" i="2"/>
  <c r="U543" i="2" s="1"/>
  <c r="K2167" i="2"/>
  <c r="U2167" i="2" s="1"/>
  <c r="K1879" i="2"/>
  <c r="U1879" i="2" s="1"/>
  <c r="K2487" i="2"/>
  <c r="U2487" i="2" s="1"/>
  <c r="K2911" i="2"/>
  <c r="U2911" i="2" s="1"/>
  <c r="K3447" i="2"/>
  <c r="U3447" i="2" s="1"/>
  <c r="K1335" i="2"/>
  <c r="U1335" i="2" s="1"/>
  <c r="K2207" i="2"/>
  <c r="U2207" i="2" s="1"/>
  <c r="K1371" i="2"/>
  <c r="U1371" i="2" s="1"/>
  <c r="K1627" i="2"/>
  <c r="K1883" i="2"/>
  <c r="U1883" i="2" s="1"/>
  <c r="K2139" i="2"/>
  <c r="U2139" i="2" s="1"/>
  <c r="K2395" i="2"/>
  <c r="U2395" i="2" s="1"/>
  <c r="K2651" i="2"/>
  <c r="K2907" i="2"/>
  <c r="U2907" i="2" s="1"/>
  <c r="K3163" i="2"/>
  <c r="U3163" i="2" s="1"/>
  <c r="K3419" i="2"/>
  <c r="U3419" i="2" s="1"/>
  <c r="K24" i="2"/>
  <c r="K2248" i="2"/>
  <c r="U2248" i="2" s="1"/>
  <c r="K2000" i="2"/>
  <c r="U2000" i="2" s="1"/>
  <c r="K1072" i="2"/>
  <c r="U1072" i="2" s="1"/>
  <c r="K2616" i="2"/>
  <c r="K344" i="2"/>
  <c r="U344" i="2" s="1"/>
  <c r="K624" i="2"/>
  <c r="U624" i="2" s="1"/>
  <c r="K728" i="2"/>
  <c r="U728" i="2" s="1"/>
  <c r="K816" i="2"/>
  <c r="K928" i="2"/>
  <c r="U928" i="2" s="1"/>
  <c r="K992" i="2"/>
  <c r="U992" i="2" s="1"/>
  <c r="K1080" i="2"/>
  <c r="U1080" i="2" s="1"/>
  <c r="K1168" i="2"/>
  <c r="K1248" i="2"/>
  <c r="U1248" i="2" s="1"/>
  <c r="K857" i="2"/>
  <c r="U857" i="2" s="1"/>
  <c r="K1057" i="2"/>
  <c r="U1057" i="2" s="1"/>
  <c r="K1145" i="2"/>
  <c r="K1233" i="2"/>
  <c r="U1233" i="2" s="1"/>
  <c r="K1297" i="2"/>
  <c r="U1297" i="2" s="1"/>
  <c r="K1377" i="2"/>
  <c r="U1377" i="2" s="1"/>
  <c r="K1457" i="2"/>
  <c r="K1585" i="2"/>
  <c r="U1585" i="2" s="1"/>
  <c r="K1336" i="2"/>
  <c r="U1336" i="2" s="1"/>
  <c r="K1424" i="2"/>
  <c r="U1424" i="2" s="1"/>
  <c r="K1496" i="2"/>
  <c r="K1552" i="2"/>
  <c r="U1552" i="2" s="1"/>
  <c r="K1872" i="2"/>
  <c r="U1872" i="2" s="1"/>
  <c r="K2560" i="2"/>
  <c r="U2560" i="2" s="1"/>
  <c r="K1977" i="2"/>
  <c r="K2313" i="2"/>
  <c r="U2313" i="2" s="1"/>
  <c r="K2513" i="2"/>
  <c r="U2513" i="2" s="1"/>
  <c r="K2577" i="2"/>
  <c r="U2577" i="2" s="1"/>
  <c r="K3209" i="2"/>
  <c r="K3409" i="2"/>
  <c r="U3409" i="2" s="1"/>
  <c r="K1781" i="2"/>
  <c r="U1781" i="2" s="1"/>
  <c r="K1845" i="2"/>
  <c r="U1845" i="2" s="1"/>
  <c r="K1909" i="2"/>
  <c r="K1973" i="2"/>
  <c r="U1973" i="2" s="1"/>
  <c r="K2037" i="2"/>
  <c r="U2037" i="2" s="1"/>
  <c r="K2101" i="2"/>
  <c r="U2101" i="2" s="1"/>
  <c r="K2165" i="2"/>
  <c r="K2229" i="2"/>
  <c r="U2229" i="2" s="1"/>
  <c r="K2293" i="2"/>
  <c r="U2293" i="2" s="1"/>
  <c r="K2357" i="2"/>
  <c r="U2357" i="2" s="1"/>
  <c r="K2421" i="2"/>
  <c r="K2485" i="2"/>
  <c r="U2485" i="2" s="1"/>
  <c r="K2549" i="2"/>
  <c r="U2549" i="2" s="1"/>
  <c r="K2613" i="2"/>
  <c r="U2613" i="2" s="1"/>
  <c r="K2677" i="2"/>
  <c r="K2741" i="2"/>
  <c r="U2741" i="2" s="1"/>
  <c r="K2805" i="2"/>
  <c r="U2805" i="2" s="1"/>
  <c r="K2869" i="2"/>
  <c r="U2869" i="2" s="1"/>
  <c r="K2933" i="2"/>
  <c r="K2997" i="2"/>
  <c r="U2997" i="2" s="1"/>
  <c r="K3061" i="2"/>
  <c r="U3061" i="2" s="1"/>
  <c r="K3125" i="2"/>
  <c r="U3125" i="2" s="1"/>
  <c r="K3189" i="2"/>
  <c r="K3253" i="2"/>
  <c r="U3253" i="2" s="1"/>
  <c r="K3317" i="2"/>
  <c r="U3317" i="2" s="1"/>
  <c r="K3381" i="2"/>
  <c r="U3381" i="2" s="1"/>
  <c r="K3453" i="2"/>
  <c r="K3517" i="2"/>
  <c r="U3517" i="2" s="1"/>
  <c r="K3581" i="2"/>
  <c r="U3581" i="2" s="1"/>
  <c r="K3645" i="2"/>
  <c r="U3645" i="2" s="1"/>
  <c r="K2108" i="2"/>
  <c r="K2172" i="2"/>
  <c r="U2172" i="2" s="1"/>
  <c r="K2236" i="2"/>
  <c r="U2236" i="2" s="1"/>
  <c r="K2300" i="2"/>
  <c r="U2300" i="2" s="1"/>
  <c r="K2364" i="2"/>
  <c r="K2428" i="2"/>
  <c r="U2428" i="2" s="1"/>
  <c r="K2556" i="2"/>
  <c r="U2556" i="2" s="1"/>
  <c r="K2620" i="2"/>
  <c r="U2620" i="2" s="1"/>
  <c r="K2684" i="2"/>
  <c r="K2812" i="2"/>
  <c r="U2812" i="2" s="1"/>
  <c r="K2876" i="2"/>
  <c r="U2876" i="2" s="1"/>
  <c r="K2940" i="2"/>
  <c r="U2940" i="2" s="1"/>
  <c r="K3068" i="2"/>
  <c r="K3132" i="2"/>
  <c r="U3132" i="2" s="1"/>
  <c r="K3196" i="2"/>
  <c r="U3196" i="2" s="1"/>
  <c r="K3260" i="2"/>
  <c r="U3260" i="2" s="1"/>
  <c r="K3324" i="2"/>
  <c r="K3388" i="2"/>
  <c r="U3388" i="2" s="1"/>
  <c r="K3452" i="2"/>
  <c r="U3452" i="2" s="1"/>
  <c r="K3516" i="2"/>
  <c r="U3516" i="2" s="1"/>
  <c r="K3580" i="2"/>
  <c r="K3644" i="2"/>
  <c r="U3644" i="2" s="1"/>
  <c r="K2470" i="2"/>
  <c r="U2470" i="2" s="1"/>
  <c r="K2758" i="2"/>
  <c r="U2758" i="2" s="1"/>
  <c r="K2846" i="2"/>
  <c r="K2918" i="2"/>
  <c r="U2918" i="2" s="1"/>
  <c r="K3006" i="2"/>
  <c r="U3006" i="2" s="1"/>
  <c r="K3094" i="2"/>
  <c r="U3094" i="2" s="1"/>
  <c r="K3238" i="2"/>
  <c r="K3310" i="2"/>
  <c r="U3310" i="2" s="1"/>
  <c r="K3590" i="2"/>
  <c r="U3590" i="2" s="1"/>
  <c r="U1694" i="2"/>
  <c r="T1694" i="2"/>
  <c r="U1870" i="2"/>
  <c r="T1870" i="2"/>
  <c r="U1122" i="2"/>
  <c r="T1122" i="2"/>
  <c r="K1255" i="2"/>
  <c r="U1255" i="2" s="1"/>
  <c r="K328" i="2"/>
  <c r="U328" i="2" s="1"/>
  <c r="K840" i="2"/>
  <c r="U840" i="2" s="1"/>
  <c r="K27" i="2"/>
  <c r="U27" i="2" s="1"/>
  <c r="K329" i="2"/>
  <c r="K585" i="2"/>
  <c r="U585" i="2" s="1"/>
  <c r="K2865" i="2"/>
  <c r="U2865" i="2" s="1"/>
  <c r="K1409" i="2"/>
  <c r="U1409" i="2" s="1"/>
  <c r="K455" i="2"/>
  <c r="K303" i="2"/>
  <c r="U303" i="2" s="1"/>
  <c r="K1703" i="2"/>
  <c r="U1703" i="2" s="1"/>
  <c r="K1999" i="2"/>
  <c r="U1999" i="2" s="1"/>
  <c r="K2367" i="2"/>
  <c r="K3103" i="2"/>
  <c r="U3103" i="2" s="1"/>
  <c r="K1247" i="2"/>
  <c r="U1247" i="2" s="1"/>
  <c r="K2815" i="2"/>
  <c r="U2815" i="2" s="1"/>
  <c r="K259" i="2"/>
  <c r="K643" i="2"/>
  <c r="U643" i="2" s="1"/>
  <c r="K1091" i="2"/>
  <c r="U1091" i="2" s="1"/>
  <c r="K1475" i="2"/>
  <c r="U1475" i="2" s="1"/>
  <c r="K1923" i="2"/>
  <c r="K2307" i="2"/>
  <c r="U2307" i="2" s="1"/>
  <c r="K2691" i="2"/>
  <c r="U2691" i="2" s="1"/>
  <c r="K3139" i="2"/>
  <c r="U3139" i="2" s="1"/>
  <c r="K3587" i="2"/>
  <c r="K1128" i="2"/>
  <c r="U1128" i="2" s="1"/>
  <c r="K1368" i="2"/>
  <c r="U1368" i="2" s="1"/>
  <c r="K145" i="2"/>
  <c r="U145" i="2" s="1"/>
  <c r="K337" i="2"/>
  <c r="K401" i="2"/>
  <c r="U401" i="2" s="1"/>
  <c r="K529" i="2"/>
  <c r="U529" i="2" s="1"/>
  <c r="K657" i="2"/>
  <c r="U657" i="2" s="1"/>
  <c r="K881" i="2"/>
  <c r="K2599" i="2"/>
  <c r="U2599" i="2" s="1"/>
  <c r="K799" i="2"/>
  <c r="U799" i="2" s="1"/>
  <c r="K2071" i="2"/>
  <c r="U2071" i="2" s="1"/>
  <c r="K463" i="2"/>
  <c r="K1471" i="2"/>
  <c r="U1471" i="2" s="1"/>
  <c r="K2575" i="2"/>
  <c r="U2575" i="2" s="1"/>
  <c r="K3207" i="2"/>
  <c r="U3207" i="2" s="1"/>
  <c r="K279" i="2"/>
  <c r="K2479" i="2"/>
  <c r="U2479" i="2" s="1"/>
  <c r="K267" i="2"/>
  <c r="U267" i="2" s="1"/>
  <c r="K779" i="2"/>
  <c r="U779" i="2" s="1"/>
  <c r="K1483" i="2"/>
  <c r="K2123" i="2"/>
  <c r="U2123" i="2" s="1"/>
  <c r="K2699" i="2"/>
  <c r="U2699" i="2" s="1"/>
  <c r="K3211" i="2"/>
  <c r="U3211" i="2" s="1"/>
  <c r="K3659" i="2"/>
  <c r="K3504" i="2"/>
  <c r="U3504" i="2" s="1"/>
  <c r="K1408" i="2"/>
  <c r="U1408" i="2" s="1"/>
  <c r="K809" i="2"/>
  <c r="U809" i="2" s="1"/>
  <c r="K1111" i="2"/>
  <c r="K559" i="2"/>
  <c r="U559" i="2" s="1"/>
  <c r="K351" i="2"/>
  <c r="U351" i="2" s="1"/>
  <c r="K1887" i="2"/>
  <c r="U1887" i="2" s="1"/>
  <c r="K1071" i="2"/>
  <c r="K527" i="2"/>
  <c r="U527" i="2" s="1"/>
  <c r="K2591" i="2"/>
  <c r="U2591" i="2" s="1"/>
  <c r="K3007" i="2"/>
  <c r="U3007" i="2" s="1"/>
  <c r="K3575" i="2"/>
  <c r="K855" i="2"/>
  <c r="U855" i="2" s="1"/>
  <c r="K1783" i="2"/>
  <c r="U1783" i="2" s="1"/>
  <c r="K3031" i="2"/>
  <c r="U3031" i="2" s="1"/>
  <c r="T539" i="2"/>
  <c r="T923" i="2"/>
  <c r="K1179" i="2"/>
  <c r="U1179" i="2" s="1"/>
  <c r="K1435" i="2"/>
  <c r="U1435" i="2" s="1"/>
  <c r="K1691" i="2"/>
  <c r="U1691" i="2" s="1"/>
  <c r="K1947" i="2"/>
  <c r="U1947" i="2" s="1"/>
  <c r="K2203" i="2"/>
  <c r="U2203" i="2" s="1"/>
  <c r="K2459" i="2"/>
  <c r="U2459" i="2" s="1"/>
  <c r="K2779" i="2"/>
  <c r="U2779" i="2" s="1"/>
  <c r="K3035" i="2"/>
  <c r="U3035" i="2" s="1"/>
  <c r="K3291" i="2"/>
  <c r="U3291" i="2" s="1"/>
  <c r="K3547" i="2"/>
  <c r="U3547" i="2" s="1"/>
  <c r="K360" i="2"/>
  <c r="U360" i="2" s="1"/>
  <c r="T1288" i="2"/>
  <c r="K944" i="2"/>
  <c r="U944" i="2" s="1"/>
  <c r="K2944" i="2"/>
  <c r="U2944" i="2" s="1"/>
  <c r="K3562" i="2"/>
  <c r="U3562" i="2" s="1"/>
  <c r="K464" i="2"/>
  <c r="U464" i="2" s="1"/>
  <c r="K1624" i="2"/>
  <c r="U1624" i="2" s="1"/>
  <c r="K2609" i="2"/>
  <c r="U2609" i="2" s="1"/>
  <c r="K3081" i="2"/>
  <c r="U3081" i="2" s="1"/>
  <c r="K2439" i="2"/>
  <c r="U2439" i="2" s="1"/>
  <c r="K2695" i="2"/>
  <c r="U2695" i="2" s="1"/>
  <c r="K2951" i="2"/>
  <c r="U2951" i="2" s="1"/>
  <c r="K3223" i="2"/>
  <c r="U3223" i="2" s="1"/>
  <c r="K3487" i="2"/>
  <c r="U3487" i="2" s="1"/>
  <c r="K1921" i="2"/>
  <c r="U1921" i="2" s="1"/>
  <c r="K873" i="2"/>
  <c r="U873" i="2" s="1"/>
  <c r="K825" i="2"/>
  <c r="U825" i="2" s="1"/>
  <c r="K1097" i="2"/>
  <c r="U1097" i="2" s="1"/>
  <c r="K1753" i="2"/>
  <c r="U1753" i="2" s="1"/>
  <c r="K631" i="2"/>
  <c r="U631" i="2" s="1"/>
  <c r="K879" i="2"/>
  <c r="U879" i="2" s="1"/>
  <c r="K1135" i="2"/>
  <c r="K1343" i="2"/>
  <c r="U1343" i="2" s="1"/>
  <c r="K1815" i="2"/>
  <c r="U1815" i="2" s="1"/>
  <c r="T167" i="2"/>
  <c r="T679" i="2"/>
  <c r="K1167" i="2"/>
  <c r="U1167" i="2" s="1"/>
  <c r="K1631" i="2"/>
  <c r="U1631" i="2" s="1"/>
  <c r="K2215" i="2"/>
  <c r="U2215" i="2" s="1"/>
  <c r="K375" i="2"/>
  <c r="U375" i="2" s="1"/>
  <c r="T615" i="2"/>
  <c r="K1367" i="2"/>
  <c r="U1367" i="2" s="1"/>
  <c r="K1919" i="2"/>
  <c r="K47" i="2"/>
  <c r="U47" i="2" s="1"/>
  <c r="K127" i="2"/>
  <c r="U127" i="2" s="1"/>
  <c r="K671" i="2"/>
  <c r="U671" i="2" s="1"/>
  <c r="K1103" i="2"/>
  <c r="K1487" i="2"/>
  <c r="U1487" i="2" s="1"/>
  <c r="K1775" i="2"/>
  <c r="U1775" i="2" s="1"/>
  <c r="K15" i="2"/>
  <c r="U15" i="2" s="1"/>
  <c r="K567" i="2"/>
  <c r="K943" i="2"/>
  <c r="U943" i="2" s="1"/>
  <c r="K1535" i="2"/>
  <c r="U1535" i="2" s="1"/>
  <c r="K1895" i="2"/>
  <c r="U1895" i="2" s="1"/>
  <c r="K3119" i="2"/>
  <c r="K2319" i="2"/>
  <c r="U2319" i="2" s="1"/>
  <c r="K2407" i="2"/>
  <c r="U2407" i="2" s="1"/>
  <c r="K2495" i="2"/>
  <c r="U2495" i="2" s="1"/>
  <c r="K2607" i="2"/>
  <c r="K2703" i="2"/>
  <c r="U2703" i="2" s="1"/>
  <c r="K2831" i="2"/>
  <c r="U2831" i="2" s="1"/>
  <c r="K2927" i="2"/>
  <c r="U2927" i="2" s="1"/>
  <c r="K3023" i="2"/>
  <c r="K3239" i="2"/>
  <c r="U3239" i="2" s="1"/>
  <c r="K3351" i="2"/>
  <c r="U3351" i="2" s="1"/>
  <c r="K3455" i="2"/>
  <c r="U3455" i="2" s="1"/>
  <c r="K3591" i="2"/>
  <c r="K71" i="2"/>
  <c r="U71" i="2" s="1"/>
  <c r="K391" i="2"/>
  <c r="U391" i="2" s="1"/>
  <c r="K663" i="2"/>
  <c r="U663" i="2" s="1"/>
  <c r="K887" i="2"/>
  <c r="K1159" i="2"/>
  <c r="U1159" i="2" s="1"/>
  <c r="K1351" i="2"/>
  <c r="U1351" i="2" s="1"/>
  <c r="K1543" i="2"/>
  <c r="U1543" i="2" s="1"/>
  <c r="K1799" i="2"/>
  <c r="K2015" i="2"/>
  <c r="U2015" i="2" s="1"/>
  <c r="K2255" i="2"/>
  <c r="U2255" i="2" s="1"/>
  <c r="K2623" i="2"/>
  <c r="U2623" i="2" s="1"/>
  <c r="K3055" i="2"/>
  <c r="K3199" i="2"/>
  <c r="U3199" i="2" s="1"/>
  <c r="K3551" i="2"/>
  <c r="U3551" i="2" s="1"/>
  <c r="K35" i="2"/>
  <c r="U35" i="2" s="1"/>
  <c r="K99" i="2"/>
  <c r="K163" i="2"/>
  <c r="U163" i="2" s="1"/>
  <c r="K227" i="2"/>
  <c r="U227" i="2" s="1"/>
  <c r="K291" i="2"/>
  <c r="K355" i="2"/>
  <c r="K419" i="2"/>
  <c r="U419" i="2" s="1"/>
  <c r="K483" i="2"/>
  <c r="K547" i="2"/>
  <c r="K611" i="2"/>
  <c r="K675" i="2"/>
  <c r="K739" i="2"/>
  <c r="K803" i="2"/>
  <c r="K867" i="2"/>
  <c r="K931" i="2"/>
  <c r="K995" i="2"/>
  <c r="K1059" i="2"/>
  <c r="K1123" i="2"/>
  <c r="K1187" i="2"/>
  <c r="U1187" i="2" s="1"/>
  <c r="K1251" i="2"/>
  <c r="U1251" i="2" s="1"/>
  <c r="K1315" i="2"/>
  <c r="U1315" i="2" s="1"/>
  <c r="K1379" i="2"/>
  <c r="U1379" i="2" s="1"/>
  <c r="K1443" i="2"/>
  <c r="U1443" i="2" s="1"/>
  <c r="K1507" i="2"/>
  <c r="K1571" i="2"/>
  <c r="K1635" i="2"/>
  <c r="K1699" i="2"/>
  <c r="U1699" i="2" s="1"/>
  <c r="K1763" i="2"/>
  <c r="U1763" i="2" s="1"/>
  <c r="K1827" i="2"/>
  <c r="U1827" i="2" s="1"/>
  <c r="K1891" i="2"/>
  <c r="U1891" i="2" s="1"/>
  <c r="K1955" i="2"/>
  <c r="U1955" i="2" s="1"/>
  <c r="K2019" i="2"/>
  <c r="K2083" i="2"/>
  <c r="K2147" i="2"/>
  <c r="K2211" i="2"/>
  <c r="U2211" i="2" s="1"/>
  <c r="K2275" i="2"/>
  <c r="U2275" i="2" s="1"/>
  <c r="K2339" i="2"/>
  <c r="U2339" i="2" s="1"/>
  <c r="K2403" i="2"/>
  <c r="U2403" i="2" s="1"/>
  <c r="K2467" i="2"/>
  <c r="U2467" i="2" s="1"/>
  <c r="K2531" i="2"/>
  <c r="K2595" i="2"/>
  <c r="K2659" i="2"/>
  <c r="K2723" i="2"/>
  <c r="U2723" i="2" s="1"/>
  <c r="K2787" i="2"/>
  <c r="U2787" i="2" s="1"/>
  <c r="K2851" i="2"/>
  <c r="U2851" i="2" s="1"/>
  <c r="K2915" i="2"/>
  <c r="U2915" i="2" s="1"/>
  <c r="K2979" i="2"/>
  <c r="U2979" i="2" s="1"/>
  <c r="K3043" i="2"/>
  <c r="K3107" i="2"/>
  <c r="K3171" i="2"/>
  <c r="K3235" i="2"/>
  <c r="U3235" i="2" s="1"/>
  <c r="K3299" i="2"/>
  <c r="U3299" i="2" s="1"/>
  <c r="K3363" i="2"/>
  <c r="U3363" i="2" s="1"/>
  <c r="K3427" i="2"/>
  <c r="U3427" i="2" s="1"/>
  <c r="K3491" i="2"/>
  <c r="U3491" i="2" s="1"/>
  <c r="K3555" i="2"/>
  <c r="K3619" i="2"/>
  <c r="K48" i="2"/>
  <c r="K224" i="2"/>
  <c r="U224" i="2" s="1"/>
  <c r="K376" i="2"/>
  <c r="U376" i="2" s="1"/>
  <c r="K560" i="2"/>
  <c r="U560" i="2" s="1"/>
  <c r="K168" i="2"/>
  <c r="U168" i="2" s="1"/>
  <c r="K856" i="2"/>
  <c r="U856" i="2" s="1"/>
  <c r="K1344" i="2"/>
  <c r="K2272" i="2"/>
  <c r="K3330" i="2"/>
  <c r="K472" i="2"/>
  <c r="U472" i="2" s="1"/>
  <c r="K1688" i="2"/>
  <c r="K2056" i="2"/>
  <c r="U2056" i="2" s="1"/>
  <c r="K2504" i="2"/>
  <c r="U2504" i="2" s="1"/>
  <c r="K3024" i="2"/>
  <c r="U3024" i="2" s="1"/>
  <c r="K3442" i="2"/>
  <c r="K3570" i="2"/>
  <c r="U3570" i="2" s="1"/>
  <c r="K752" i="2"/>
  <c r="U752" i="2" s="1"/>
  <c r="K1192" i="2"/>
  <c r="U1192" i="2" s="1"/>
  <c r="K112" i="2"/>
  <c r="K256" i="2"/>
  <c r="U256" i="2" s="1"/>
  <c r="K368" i="2"/>
  <c r="U368" i="2" s="1"/>
  <c r="K512" i="2"/>
  <c r="U512" i="2" s="1"/>
  <c r="K736" i="2"/>
  <c r="K848" i="2"/>
  <c r="U848" i="2" s="1"/>
  <c r="K936" i="2"/>
  <c r="U936" i="2" s="1"/>
  <c r="K1088" i="2"/>
  <c r="U1088" i="2" s="1"/>
  <c r="K1184" i="2"/>
  <c r="K785" i="2"/>
  <c r="U785" i="2" s="1"/>
  <c r="K1153" i="2"/>
  <c r="U1153" i="2" s="1"/>
  <c r="K1313" i="2"/>
  <c r="U1313" i="2" s="1"/>
  <c r="K1393" i="2"/>
  <c r="U1393" i="2" s="1"/>
  <c r="K1465" i="2"/>
  <c r="U1465" i="2" s="1"/>
  <c r="K1601" i="2"/>
  <c r="U1601" i="2" s="1"/>
  <c r="K1432" i="2"/>
  <c r="U1432" i="2" s="1"/>
  <c r="K1800" i="2"/>
  <c r="U1800" i="2" s="1"/>
  <c r="K1789" i="2"/>
  <c r="U1789" i="2" s="1"/>
  <c r="K1853" i="2"/>
  <c r="K1917" i="2"/>
  <c r="U1917" i="2" s="1"/>
  <c r="K1981" i="2"/>
  <c r="U1981" i="2" s="1"/>
  <c r="K2045" i="2"/>
  <c r="U2045" i="2" s="1"/>
  <c r="K2109" i="2"/>
  <c r="U2109" i="2" s="1"/>
  <c r="K2173" i="2"/>
  <c r="U2173" i="2" s="1"/>
  <c r="K2237" i="2"/>
  <c r="U2237" i="2" s="1"/>
  <c r="K2301" i="2"/>
  <c r="U2301" i="2" s="1"/>
  <c r="K2365" i="2"/>
  <c r="U2365" i="2" s="1"/>
  <c r="K2429" i="2"/>
  <c r="U2429" i="2" s="1"/>
  <c r="K2493" i="2"/>
  <c r="U2493" i="2" s="1"/>
  <c r="K2557" i="2"/>
  <c r="U2557" i="2" s="1"/>
  <c r="K2621" i="2"/>
  <c r="U2621" i="2" s="1"/>
  <c r="K2685" i="2"/>
  <c r="U2685" i="2" s="1"/>
  <c r="K2749" i="2"/>
  <c r="U2749" i="2" s="1"/>
  <c r="K2813" i="2"/>
  <c r="U2813" i="2" s="1"/>
  <c r="K2877" i="2"/>
  <c r="K2941" i="2"/>
  <c r="U2941" i="2" s="1"/>
  <c r="K3005" i="2"/>
  <c r="U3005" i="2" s="1"/>
  <c r="K3069" i="2"/>
  <c r="U3069" i="2" s="1"/>
  <c r="K3133" i="2"/>
  <c r="U3133" i="2" s="1"/>
  <c r="K3197" i="2"/>
  <c r="U3197" i="2" s="1"/>
  <c r="K3261" i="2"/>
  <c r="U3261" i="2" s="1"/>
  <c r="K3325" i="2"/>
  <c r="U3325" i="2" s="1"/>
  <c r="K3389" i="2"/>
  <c r="U3389" i="2" s="1"/>
  <c r="K3461" i="2"/>
  <c r="U3461" i="2" s="1"/>
  <c r="K3525" i="2"/>
  <c r="U3525" i="2" s="1"/>
  <c r="K3589" i="2"/>
  <c r="U3589" i="2" s="1"/>
  <c r="K3653" i="2"/>
  <c r="U3653" i="2" s="1"/>
  <c r="K2052" i="2"/>
  <c r="U2052" i="2" s="1"/>
  <c r="K2116" i="2"/>
  <c r="U2116" i="2" s="1"/>
  <c r="K2180" i="2"/>
  <c r="U2180" i="2" s="1"/>
  <c r="K2244" i="2"/>
  <c r="K2308" i="2"/>
  <c r="U2308" i="2" s="1"/>
  <c r="K2372" i="2"/>
  <c r="U2372" i="2" s="1"/>
  <c r="K2500" i="2"/>
  <c r="U2500" i="2" s="1"/>
  <c r="K2564" i="2"/>
  <c r="U2564" i="2" s="1"/>
  <c r="K2628" i="2"/>
  <c r="U2628" i="2" s="1"/>
  <c r="K2692" i="2"/>
  <c r="U2692" i="2" s="1"/>
  <c r="K2756" i="2"/>
  <c r="U2756" i="2" s="1"/>
  <c r="K2820" i="2"/>
  <c r="U2820" i="2" s="1"/>
  <c r="K2884" i="2"/>
  <c r="U2884" i="2" s="1"/>
  <c r="K2948" i="2"/>
  <c r="U2948" i="2" s="1"/>
  <c r="K3012" i="2"/>
  <c r="U3012" i="2" s="1"/>
  <c r="K3076" i="2"/>
  <c r="U3076" i="2" s="1"/>
  <c r="K3140" i="2"/>
  <c r="U3140" i="2" s="1"/>
  <c r="K3204" i="2"/>
  <c r="U3204" i="2" s="1"/>
  <c r="K3268" i="2"/>
  <c r="U3268" i="2" s="1"/>
  <c r="K3332" i="2"/>
  <c r="K3396" i="2"/>
  <c r="U3396" i="2" s="1"/>
  <c r="K3460" i="2"/>
  <c r="U3460" i="2" s="1"/>
  <c r="K3524" i="2"/>
  <c r="U3524" i="2" s="1"/>
  <c r="K3588" i="2"/>
  <c r="U3588" i="2" s="1"/>
  <c r="K3652" i="2"/>
  <c r="U3652" i="2" s="1"/>
  <c r="K1270" i="2"/>
  <c r="U1270" i="2" s="1"/>
  <c r="K2046" i="2"/>
  <c r="U2046" i="2" s="1"/>
  <c r="K2398" i="2"/>
  <c r="U2398" i="2" s="1"/>
  <c r="K2478" i="2"/>
  <c r="U2478" i="2" s="1"/>
  <c r="K2558" i="2"/>
  <c r="U2558" i="2" s="1"/>
  <c r="K2702" i="2"/>
  <c r="U2702" i="2" s="1"/>
  <c r="K2766" i="2"/>
  <c r="U2766" i="2" s="1"/>
  <c r="K2854" i="2"/>
  <c r="U2854" i="2" s="1"/>
  <c r="K2934" i="2"/>
  <c r="U2934" i="2" s="1"/>
  <c r="K3014" i="2"/>
  <c r="U3014" i="2" s="1"/>
  <c r="K3102" i="2"/>
  <c r="K3174" i="2"/>
  <c r="U3174" i="2" s="1"/>
  <c r="K3246" i="2"/>
  <c r="U3246" i="2" s="1"/>
  <c r="K3462" i="2"/>
  <c r="U3462" i="2" s="1"/>
  <c r="K3526" i="2"/>
  <c r="U3526" i="2" s="1"/>
  <c r="K3598" i="2"/>
  <c r="U3598" i="2" s="1"/>
  <c r="K502" i="2"/>
  <c r="U502" i="2" s="1"/>
  <c r="K742" i="2"/>
  <c r="U742" i="2" s="1"/>
  <c r="K950" i="2"/>
  <c r="U950" i="2" s="1"/>
  <c r="K1166" i="2"/>
  <c r="U1166" i="2" s="1"/>
  <c r="K1414" i="2"/>
  <c r="U1414" i="2" s="1"/>
  <c r="U182" i="2"/>
  <c r="T182" i="2"/>
  <c r="K974" i="2"/>
  <c r="U974" i="2" s="1"/>
  <c r="K1342" i="2"/>
  <c r="U1342" i="2" s="1"/>
  <c r="U1510" i="2"/>
  <c r="T1510" i="2"/>
  <c r="U78" i="2"/>
  <c r="T78" i="2"/>
  <c r="U238" i="2"/>
  <c r="T238" i="2"/>
  <c r="K1046" i="2"/>
  <c r="U1046" i="2" s="1"/>
  <c r="U1542" i="2"/>
  <c r="T1542" i="2"/>
  <c r="U1998" i="2"/>
  <c r="T1998" i="2"/>
  <c r="K1894" i="2"/>
  <c r="U1894" i="2" s="1"/>
  <c r="K3646" i="2"/>
  <c r="U3646" i="2" s="1"/>
  <c r="K466" i="2"/>
  <c r="U466" i="2" s="1"/>
  <c r="K2518" i="2"/>
  <c r="U2518" i="2" s="1"/>
  <c r="K1706" i="2"/>
  <c r="U1706" i="2" s="1"/>
  <c r="K1834" i="2"/>
  <c r="U1834" i="2" s="1"/>
  <c r="K91" i="2"/>
  <c r="U91" i="2" s="1"/>
  <c r="K603" i="2"/>
  <c r="U603" i="2" s="1"/>
  <c r="K1115" i="2"/>
  <c r="U1115" i="2" s="1"/>
  <c r="K137" i="2"/>
  <c r="U137" i="2" s="1"/>
  <c r="K457" i="2"/>
  <c r="U457" i="2" s="1"/>
  <c r="K849" i="2"/>
  <c r="U849" i="2" s="1"/>
  <c r="K2823" i="2"/>
  <c r="U2823" i="2" s="1"/>
  <c r="K745" i="2"/>
  <c r="U745" i="2" s="1"/>
  <c r="K783" i="2"/>
  <c r="U783" i="2" s="1"/>
  <c r="K1511" i="2"/>
  <c r="U1511" i="2" s="1"/>
  <c r="K2191" i="2"/>
  <c r="U2191" i="2" s="1"/>
  <c r="K271" i="2"/>
  <c r="U271" i="2" s="1"/>
  <c r="K2447" i="2"/>
  <c r="U2447" i="2" s="1"/>
  <c r="K215" i="2"/>
  <c r="U215" i="2" s="1"/>
  <c r="K963" i="2"/>
  <c r="U963" i="2" s="1"/>
  <c r="K3505" i="2"/>
  <c r="U3505" i="2" s="1"/>
  <c r="K3135" i="2"/>
  <c r="U3135" i="2" s="1"/>
  <c r="K2297" i="2"/>
  <c r="U2297" i="2" s="1"/>
  <c r="K1009" i="2"/>
  <c r="U1009" i="2" s="1"/>
  <c r="K1743" i="2"/>
  <c r="U1743" i="2" s="1"/>
  <c r="K335" i="2"/>
  <c r="U335" i="2" s="1"/>
  <c r="K1551" i="2"/>
  <c r="K1015" i="2"/>
  <c r="U1015" i="2" s="1"/>
  <c r="K1751" i="2"/>
  <c r="U1751" i="2" s="1"/>
  <c r="K2223" i="2"/>
  <c r="U2223" i="2" s="1"/>
  <c r="T295" i="2"/>
  <c r="K1823" i="2"/>
  <c r="U1823" i="2" s="1"/>
  <c r="K2375" i="2"/>
  <c r="U2375" i="2" s="1"/>
  <c r="K2671" i="2"/>
  <c r="U2671" i="2" s="1"/>
  <c r="K2895" i="2"/>
  <c r="U2895" i="2" s="1"/>
  <c r="K3303" i="2"/>
  <c r="U3303" i="2" s="1"/>
  <c r="K3535" i="2"/>
  <c r="U3535" i="2" s="1"/>
  <c r="K1287" i="2"/>
  <c r="U1287" i="2" s="1"/>
  <c r="K3439" i="2"/>
  <c r="U3439" i="2" s="1"/>
  <c r="K459" i="2"/>
  <c r="U459" i="2" s="1"/>
  <c r="K971" i="2"/>
  <c r="U971" i="2" s="1"/>
  <c r="K1675" i="2"/>
  <c r="U1675" i="2" s="1"/>
  <c r="K2251" i="2"/>
  <c r="U2251" i="2" s="1"/>
  <c r="K2827" i="2"/>
  <c r="U2827" i="2" s="1"/>
  <c r="K3339" i="2"/>
  <c r="U3339" i="2" s="1"/>
  <c r="K320" i="2"/>
  <c r="U320" i="2" s="1"/>
  <c r="K40" i="2"/>
  <c r="U40" i="2" s="1"/>
  <c r="K3530" i="2"/>
  <c r="U3530" i="2" s="1"/>
  <c r="K1065" i="2"/>
  <c r="U1065" i="2" s="1"/>
  <c r="K255" i="2"/>
  <c r="U255" i="2" s="1"/>
  <c r="K1271" i="2"/>
  <c r="U1271" i="2" s="1"/>
  <c r="K1119" i="2"/>
  <c r="U1119" i="2" s="1"/>
  <c r="K575" i="2"/>
  <c r="U575" i="2" s="1"/>
  <c r="K119" i="2"/>
  <c r="U119" i="2" s="1"/>
  <c r="K1759" i="2"/>
  <c r="U1759" i="2" s="1"/>
  <c r="K1519" i="2"/>
  <c r="U1519" i="2" s="1"/>
  <c r="K2391" i="2"/>
  <c r="U2391" i="2" s="1"/>
  <c r="K2807" i="2"/>
  <c r="U2807" i="2" s="1"/>
  <c r="K3335" i="2"/>
  <c r="U3335" i="2" s="1"/>
  <c r="K343" i="2"/>
  <c r="U343" i="2" s="1"/>
  <c r="K647" i="2"/>
  <c r="U647" i="2" s="1"/>
  <c r="K1527" i="2"/>
  <c r="U1527" i="2" s="1"/>
  <c r="K2559" i="2"/>
  <c r="U2559" i="2" s="1"/>
  <c r="K3527" i="2"/>
  <c r="U3527" i="2" s="1"/>
  <c r="T475" i="2"/>
  <c r="T1051" i="2"/>
  <c r="K1243" i="2"/>
  <c r="U1243" i="2" s="1"/>
  <c r="K1563" i="2"/>
  <c r="U1563" i="2" s="1"/>
  <c r="K1819" i="2"/>
  <c r="U1819" i="2" s="1"/>
  <c r="K2075" i="2"/>
  <c r="U2075" i="2" s="1"/>
  <c r="K2331" i="2"/>
  <c r="U2331" i="2" s="1"/>
  <c r="K2587" i="2"/>
  <c r="U2587" i="2" s="1"/>
  <c r="K2843" i="2"/>
  <c r="U2843" i="2" s="1"/>
  <c r="K3099" i="2"/>
  <c r="U3099" i="2" s="1"/>
  <c r="K3355" i="2"/>
  <c r="U3355" i="2" s="1"/>
  <c r="K3611" i="2"/>
  <c r="U3611" i="2" s="1"/>
  <c r="K536" i="2"/>
  <c r="U536" i="2" s="1"/>
  <c r="K144" i="2"/>
  <c r="U144" i="2" s="1"/>
  <c r="K3008" i="2"/>
  <c r="U3008" i="2" s="1"/>
  <c r="K3290" i="2"/>
  <c r="U3290" i="2" s="1"/>
  <c r="K1664" i="2"/>
  <c r="U1664" i="2" s="1"/>
  <c r="K88" i="2"/>
  <c r="U88" i="2" s="1"/>
  <c r="K41" i="2"/>
  <c r="U41" i="2" s="1"/>
  <c r="K105" i="2"/>
  <c r="U105" i="2" s="1"/>
  <c r="K169" i="2"/>
  <c r="U169" i="2" s="1"/>
  <c r="K233" i="2"/>
  <c r="U233" i="2" s="1"/>
  <c r="K297" i="2"/>
  <c r="U297" i="2" s="1"/>
  <c r="K361" i="2"/>
  <c r="U361" i="2" s="1"/>
  <c r="K425" i="2"/>
  <c r="U425" i="2" s="1"/>
  <c r="K489" i="2"/>
  <c r="U489" i="2" s="1"/>
  <c r="K553" i="2"/>
  <c r="U553" i="2" s="1"/>
  <c r="K617" i="2"/>
  <c r="U617" i="2" s="1"/>
  <c r="K681" i="2"/>
  <c r="U681" i="2" s="1"/>
  <c r="K1089" i="2"/>
  <c r="U1089" i="2" s="1"/>
  <c r="K49" i="2"/>
  <c r="U49" i="2" s="1"/>
  <c r="K113" i="2"/>
  <c r="U113" i="2" s="1"/>
  <c r="K177" i="2"/>
  <c r="U177" i="2" s="1"/>
  <c r="K241" i="2"/>
  <c r="U241" i="2" s="1"/>
  <c r="K305" i="2"/>
  <c r="U305" i="2" s="1"/>
  <c r="K369" i="2"/>
  <c r="U369" i="2" s="1"/>
  <c r="K433" i="2"/>
  <c r="U433" i="2" s="1"/>
  <c r="K497" i="2"/>
  <c r="U497" i="2" s="1"/>
  <c r="K561" i="2"/>
  <c r="U561" i="2" s="1"/>
  <c r="K625" i="2"/>
  <c r="U625" i="2" s="1"/>
  <c r="K689" i="2"/>
  <c r="U689" i="2" s="1"/>
  <c r="K1185" i="2"/>
  <c r="U1185" i="2" s="1"/>
  <c r="K2649" i="2"/>
  <c r="U2649" i="2" s="1"/>
  <c r="K3153" i="2"/>
  <c r="U3153" i="2" s="1"/>
  <c r="K2471" i="2"/>
  <c r="U2471" i="2" s="1"/>
  <c r="K2727" i="2"/>
  <c r="U2727" i="2" s="1"/>
  <c r="K2983" i="2"/>
  <c r="U2983" i="2" s="1"/>
  <c r="K3271" i="2"/>
  <c r="U3271" i="2" s="1"/>
  <c r="K3511" i="2"/>
  <c r="U3511" i="2" s="1"/>
  <c r="K2041" i="2"/>
  <c r="U2041" i="2" s="1"/>
  <c r="K905" i="2"/>
  <c r="U905" i="2" s="1"/>
  <c r="K1129" i="2"/>
  <c r="U1129" i="2" s="1"/>
  <c r="K1793" i="2"/>
  <c r="U1793" i="2" s="1"/>
  <c r="K383" i="2"/>
  <c r="U383" i="2" s="1"/>
  <c r="K959" i="2"/>
  <c r="U959" i="2" s="1"/>
  <c r="K1359" i="2"/>
  <c r="U1359" i="2" s="1"/>
  <c r="K207" i="2"/>
  <c r="U207" i="2" s="1"/>
  <c r="K703" i="2"/>
  <c r="U703" i="2" s="1"/>
  <c r="K1951" i="2"/>
  <c r="U1951" i="2" s="1"/>
  <c r="K399" i="2"/>
  <c r="U399" i="2" s="1"/>
  <c r="K1391" i="2"/>
  <c r="U1391" i="2" s="1"/>
  <c r="K55" i="2"/>
  <c r="U55" i="2" s="1"/>
  <c r="K695" i="2"/>
  <c r="U695" i="2" s="1"/>
  <c r="K1503" i="2"/>
  <c r="U1503" i="2" s="1"/>
  <c r="K159" i="2"/>
  <c r="U159" i="2" s="1"/>
  <c r="K2007" i="2"/>
  <c r="U2007" i="2" s="1"/>
  <c r="K2415" i="2"/>
  <c r="U2415" i="2" s="1"/>
  <c r="K2615" i="2"/>
  <c r="U2615" i="2" s="1"/>
  <c r="K2935" i="2"/>
  <c r="U2935" i="2" s="1"/>
  <c r="K3255" i="2"/>
  <c r="U3255" i="2" s="1"/>
  <c r="K3599" i="2"/>
  <c r="K407" i="2"/>
  <c r="U407" i="2" s="1"/>
  <c r="K903" i="2"/>
  <c r="U903" i="2" s="1"/>
  <c r="K1375" i="2"/>
  <c r="U1375" i="2" s="1"/>
  <c r="K2055" i="2"/>
  <c r="U2055" i="2" s="1"/>
  <c r="K2735" i="2"/>
  <c r="U2735" i="2" s="1"/>
  <c r="K3247" i="2"/>
  <c r="U3247" i="2" s="1"/>
  <c r="K43" i="2"/>
  <c r="U43" i="2" s="1"/>
  <c r="K171" i="2"/>
  <c r="U171" i="2" s="1"/>
  <c r="K299" i="2"/>
  <c r="U299" i="2" s="1"/>
  <c r="K427" i="2"/>
  <c r="U427" i="2" s="1"/>
  <c r="K555" i="2"/>
  <c r="U555" i="2" s="1"/>
  <c r="K683" i="2"/>
  <c r="U683" i="2" s="1"/>
  <c r="K811" i="2"/>
  <c r="U811" i="2" s="1"/>
  <c r="K939" i="2"/>
  <c r="U939" i="2" s="1"/>
  <c r="K1067" i="2"/>
  <c r="U1067" i="2" s="1"/>
  <c r="K1195" i="2"/>
  <c r="K1323" i="2"/>
  <c r="U1323" i="2" s="1"/>
  <c r="K1387" i="2"/>
  <c r="U1387" i="2" s="1"/>
  <c r="K1515" i="2"/>
  <c r="U1515" i="2" s="1"/>
  <c r="K1643" i="2"/>
  <c r="U1643" i="2" s="1"/>
  <c r="K1771" i="2"/>
  <c r="U1771" i="2" s="1"/>
  <c r="K1899" i="2"/>
  <c r="U1899" i="2" s="1"/>
  <c r="K1963" i="2"/>
  <c r="U1963" i="2" s="1"/>
  <c r="K2091" i="2"/>
  <c r="U2091" i="2" s="1"/>
  <c r="K2219" i="2"/>
  <c r="U2219" i="2" s="1"/>
  <c r="K2347" i="2"/>
  <c r="U2347" i="2" s="1"/>
  <c r="K2475" i="2"/>
  <c r="U2475" i="2" s="1"/>
  <c r="K2603" i="2"/>
  <c r="U2603" i="2" s="1"/>
  <c r="K2667" i="2"/>
  <c r="U2667" i="2" s="1"/>
  <c r="K2795" i="2"/>
  <c r="U2795" i="2" s="1"/>
  <c r="K2923" i="2"/>
  <c r="U2923" i="2" s="1"/>
  <c r="K3051" i="2"/>
  <c r="K3179" i="2"/>
  <c r="U3179" i="2" s="1"/>
  <c r="K3243" i="2"/>
  <c r="U3243" i="2" s="1"/>
  <c r="K3371" i="2"/>
  <c r="U3371" i="2" s="1"/>
  <c r="K3499" i="2"/>
  <c r="U3499" i="2" s="1"/>
  <c r="K3627" i="2"/>
  <c r="U3627" i="2" s="1"/>
  <c r="K232" i="2"/>
  <c r="U232" i="2" s="1"/>
  <c r="K576" i="2"/>
  <c r="U576" i="2" s="1"/>
  <c r="T200" i="2"/>
  <c r="K872" i="2"/>
  <c r="U872" i="2" s="1"/>
  <c r="K2352" i="2"/>
  <c r="U2352" i="2" s="1"/>
  <c r="K1144" i="2"/>
  <c r="U1144" i="2" s="1"/>
  <c r="K2080" i="2"/>
  <c r="U2080" i="2" s="1"/>
  <c r="K3088" i="2"/>
  <c r="U3088" i="2" s="1"/>
  <c r="K3594" i="2"/>
  <c r="U3594" i="2" s="1"/>
  <c r="K1200" i="2"/>
  <c r="U1200" i="2" s="1"/>
  <c r="K2736" i="2"/>
  <c r="U2736" i="2" s="1"/>
  <c r="K721" i="2"/>
  <c r="U721" i="2" s="1"/>
  <c r="K889" i="2"/>
  <c r="U889" i="2" s="1"/>
  <c r="K1081" i="2"/>
  <c r="U1081" i="2" s="1"/>
  <c r="K1161" i="2"/>
  <c r="U1161" i="2" s="1"/>
  <c r="K1321" i="2"/>
  <c r="U1321" i="2" s="1"/>
  <c r="K1401" i="2"/>
  <c r="U1401" i="2" s="1"/>
  <c r="K1529" i="2"/>
  <c r="U1529" i="2" s="1"/>
  <c r="K1264" i="2"/>
  <c r="U1264" i="2" s="1"/>
  <c r="K1360" i="2"/>
  <c r="U1360" i="2" s="1"/>
  <c r="K1568" i="2"/>
  <c r="U1568" i="2" s="1"/>
  <c r="K1744" i="2"/>
  <c r="U1744" i="2" s="1"/>
  <c r="K2488" i="2"/>
  <c r="U2488" i="2" s="1"/>
  <c r="K1797" i="2"/>
  <c r="U1797" i="2" s="1"/>
  <c r="K1861" i="2"/>
  <c r="U1861" i="2" s="1"/>
  <c r="K1925" i="2"/>
  <c r="U1925" i="2" s="1"/>
  <c r="K1989" i="2"/>
  <c r="U1989" i="2" s="1"/>
  <c r="K2053" i="2"/>
  <c r="U2053" i="2" s="1"/>
  <c r="K2117" i="2"/>
  <c r="U2117" i="2" s="1"/>
  <c r="K2181" i="2"/>
  <c r="U2181" i="2" s="1"/>
  <c r="K2245" i="2"/>
  <c r="U2245" i="2" s="1"/>
  <c r="K2309" i="2"/>
  <c r="U2309" i="2" s="1"/>
  <c r="K2373" i="2"/>
  <c r="U2373" i="2" s="1"/>
  <c r="K2437" i="2"/>
  <c r="U2437" i="2" s="1"/>
  <c r="K2501" i="2"/>
  <c r="U2501" i="2" s="1"/>
  <c r="K2565" i="2"/>
  <c r="U2565" i="2" s="1"/>
  <c r="K2629" i="2"/>
  <c r="U2629" i="2" s="1"/>
  <c r="K2693" i="2"/>
  <c r="U2693" i="2" s="1"/>
  <c r="K2757" i="2"/>
  <c r="U2757" i="2" s="1"/>
  <c r="K2821" i="2"/>
  <c r="U2821" i="2" s="1"/>
  <c r="K2885" i="2"/>
  <c r="U2885" i="2" s="1"/>
  <c r="K2949" i="2"/>
  <c r="U2949" i="2" s="1"/>
  <c r="K3013" i="2"/>
  <c r="U3013" i="2" s="1"/>
  <c r="K3077" i="2"/>
  <c r="U3077" i="2" s="1"/>
  <c r="K3141" i="2"/>
  <c r="U3141" i="2" s="1"/>
  <c r="K3205" i="2"/>
  <c r="U3205" i="2" s="1"/>
  <c r="K3269" i="2"/>
  <c r="U3269" i="2" s="1"/>
  <c r="K3333" i="2"/>
  <c r="U3333" i="2" s="1"/>
  <c r="K3397" i="2"/>
  <c r="U3397" i="2" s="1"/>
  <c r="K3469" i="2"/>
  <c r="U3469" i="2" s="1"/>
  <c r="K3533" i="2"/>
  <c r="U3533" i="2" s="1"/>
  <c r="K3597" i="2"/>
  <c r="U3597" i="2" s="1"/>
  <c r="K3661" i="2"/>
  <c r="U3661" i="2" s="1"/>
  <c r="K2984" i="2"/>
  <c r="U2984" i="2" s="1"/>
  <c r="K2060" i="2"/>
  <c r="U2060" i="2" s="1"/>
  <c r="K2124" i="2"/>
  <c r="U2124" i="2" s="1"/>
  <c r="K2188" i="2"/>
  <c r="U2188" i="2" s="1"/>
  <c r="K2252" i="2"/>
  <c r="U2252" i="2" s="1"/>
  <c r="K2316" i="2"/>
  <c r="U2316" i="2" s="1"/>
  <c r="K2380" i="2"/>
  <c r="U2380" i="2" s="1"/>
  <c r="K2444" i="2"/>
  <c r="U2444" i="2" s="1"/>
  <c r="K2508" i="2"/>
  <c r="U2508" i="2" s="1"/>
  <c r="K2572" i="2"/>
  <c r="U2572" i="2" s="1"/>
  <c r="K2636" i="2"/>
  <c r="U2636" i="2" s="1"/>
  <c r="K2700" i="2"/>
  <c r="U2700" i="2" s="1"/>
  <c r="K2764" i="2"/>
  <c r="U2764" i="2" s="1"/>
  <c r="K2892" i="2"/>
  <c r="U2892" i="2" s="1"/>
  <c r="K2956" i="2"/>
  <c r="U2956" i="2" s="1"/>
  <c r="K3020" i="2"/>
  <c r="U3020" i="2" s="1"/>
  <c r="K3084" i="2"/>
  <c r="U3084" i="2" s="1"/>
  <c r="K3148" i="2"/>
  <c r="K3212" i="2"/>
  <c r="U3212" i="2" s="1"/>
  <c r="K3276" i="2"/>
  <c r="U3276" i="2" s="1"/>
  <c r="K3340" i="2"/>
  <c r="U3340" i="2" s="1"/>
  <c r="K3404" i="2"/>
  <c r="U3404" i="2" s="1"/>
  <c r="K3468" i="2"/>
  <c r="U3468" i="2" s="1"/>
  <c r="K3532" i="2"/>
  <c r="U3532" i="2" s="1"/>
  <c r="K3596" i="2"/>
  <c r="U3596" i="2" s="1"/>
  <c r="K3660" i="2"/>
  <c r="U3660" i="2" s="1"/>
  <c r="K1310" i="2"/>
  <c r="K359" i="2"/>
  <c r="U359" i="2" s="1"/>
  <c r="K1023" i="2"/>
  <c r="U1023" i="2" s="1"/>
  <c r="K2047" i="2"/>
  <c r="U2047" i="2" s="1"/>
  <c r="K367" i="2"/>
  <c r="U367" i="2" s="1"/>
  <c r="K1447" i="2"/>
  <c r="U1447" i="2" s="1"/>
  <c r="K2751" i="2"/>
  <c r="U2751" i="2" s="1"/>
  <c r="K3639" i="2"/>
  <c r="U3639" i="2" s="1"/>
  <c r="K535" i="2"/>
  <c r="U535" i="2" s="1"/>
  <c r="K2143" i="2"/>
  <c r="U2143" i="2" s="1"/>
  <c r="K67" i="2"/>
  <c r="U67" i="2" s="1"/>
  <c r="K515" i="2"/>
  <c r="U515" i="2" s="1"/>
  <c r="K899" i="2"/>
  <c r="U899" i="2" s="1"/>
  <c r="K1347" i="2"/>
  <c r="U1347" i="2" s="1"/>
  <c r="K1731" i="2"/>
  <c r="U1731" i="2" s="1"/>
  <c r="K2115" i="2"/>
  <c r="U2115" i="2" s="1"/>
  <c r="K2499" i="2"/>
  <c r="K3011" i="2"/>
  <c r="U3011" i="2" s="1"/>
  <c r="K3459" i="2"/>
  <c r="U3459" i="2" s="1"/>
  <c r="K2832" i="2"/>
  <c r="U2832" i="2" s="1"/>
  <c r="K1920" i="2"/>
  <c r="U1920" i="2" s="1"/>
  <c r="K3506" i="2"/>
  <c r="U3506" i="2" s="1"/>
  <c r="K1472" i="2"/>
  <c r="U1472" i="2" s="1"/>
  <c r="K209" i="2"/>
  <c r="U209" i="2" s="1"/>
  <c r="K1007" i="2"/>
  <c r="U1007" i="2" s="1"/>
  <c r="K583" i="2"/>
  <c r="U583" i="2" s="1"/>
  <c r="K1079" i="2"/>
  <c r="U1079" i="2" s="1"/>
  <c r="K1927" i="2"/>
  <c r="U1927" i="2" s="1"/>
  <c r="K2839" i="2"/>
  <c r="U2839" i="2" s="1"/>
  <c r="K11" i="2"/>
  <c r="U11" i="2" s="1"/>
  <c r="K203" i="2"/>
  <c r="U203" i="2" s="1"/>
  <c r="K395" i="2"/>
  <c r="U395" i="2" s="1"/>
  <c r="K587" i="2"/>
  <c r="K843" i="2"/>
  <c r="U843" i="2" s="1"/>
  <c r="K1035" i="2"/>
  <c r="U1035" i="2" s="1"/>
  <c r="K1227" i="2"/>
  <c r="U1227" i="2" s="1"/>
  <c r="K1419" i="2"/>
  <c r="U1419" i="2" s="1"/>
  <c r="K1611" i="2"/>
  <c r="U1611" i="2" s="1"/>
  <c r="K1803" i="2"/>
  <c r="U1803" i="2" s="1"/>
  <c r="K1995" i="2"/>
  <c r="U1995" i="2" s="1"/>
  <c r="K2187" i="2"/>
  <c r="U2187" i="2" s="1"/>
  <c r="K2379" i="2"/>
  <c r="U2379" i="2" s="1"/>
  <c r="K2507" i="2"/>
  <c r="U2507" i="2" s="1"/>
  <c r="K2763" i="2"/>
  <c r="U2763" i="2" s="1"/>
  <c r="K2955" i="2"/>
  <c r="U2955" i="2" s="1"/>
  <c r="K3147" i="2"/>
  <c r="U3147" i="2" s="1"/>
  <c r="K3403" i="2"/>
  <c r="U3403" i="2" s="1"/>
  <c r="K3531" i="2"/>
  <c r="U3531" i="2" s="1"/>
  <c r="K488" i="2"/>
  <c r="K640" i="2"/>
  <c r="U640" i="2" s="1"/>
  <c r="K2880" i="2"/>
  <c r="U2880" i="2" s="1"/>
  <c r="K3130" i="2"/>
  <c r="U3130" i="2" s="1"/>
  <c r="K2392" i="2"/>
  <c r="U2392" i="2" s="1"/>
  <c r="K2465" i="2"/>
  <c r="U2465" i="2" s="1"/>
  <c r="K3649" i="2"/>
  <c r="U3649" i="2" s="1"/>
  <c r="K2919" i="2"/>
  <c r="U2919" i="2" s="1"/>
  <c r="K3463" i="2"/>
  <c r="U3463" i="2" s="1"/>
  <c r="K847" i="2"/>
  <c r="U847" i="2" s="1"/>
  <c r="K7" i="2"/>
  <c r="U7" i="2" s="1"/>
  <c r="K2175" i="2"/>
  <c r="U2175" i="2" s="1"/>
  <c r="K1455" i="2"/>
  <c r="K919" i="2"/>
  <c r="U919" i="2" s="1"/>
  <c r="K2311" i="2"/>
  <c r="U2311" i="2" s="1"/>
  <c r="K2687" i="2"/>
  <c r="U2687" i="2" s="1"/>
  <c r="K3231" i="2"/>
  <c r="K1143" i="2"/>
  <c r="U1143" i="2" s="1"/>
  <c r="K1991" i="2"/>
  <c r="U1991" i="2" s="1"/>
  <c r="K3183" i="2"/>
  <c r="U3183" i="2" s="1"/>
  <c r="T155" i="2"/>
  <c r="T411" i="2"/>
  <c r="T667" i="2"/>
  <c r="T987" i="2"/>
  <c r="K1307" i="2"/>
  <c r="U1307" i="2" s="1"/>
  <c r="K1499" i="2"/>
  <c r="U1499" i="2" s="1"/>
  <c r="K1755" i="2"/>
  <c r="K2011" i="2"/>
  <c r="U2011" i="2" s="1"/>
  <c r="K2267" i="2"/>
  <c r="U2267" i="2" s="1"/>
  <c r="K2523" i="2"/>
  <c r="U2523" i="2" s="1"/>
  <c r="K2715" i="2"/>
  <c r="K2971" i="2"/>
  <c r="U2971" i="2" s="1"/>
  <c r="K3227" i="2"/>
  <c r="U3227" i="2" s="1"/>
  <c r="K3483" i="2"/>
  <c r="U3483" i="2" s="1"/>
  <c r="K192" i="2"/>
  <c r="K832" i="2"/>
  <c r="U832" i="2" s="1"/>
  <c r="K2776" i="2"/>
  <c r="U2776" i="2" s="1"/>
  <c r="K184" i="2"/>
  <c r="U184" i="2" s="1"/>
  <c r="K2480" i="2"/>
  <c r="K3434" i="2"/>
  <c r="U3434" i="2" s="1"/>
  <c r="K655" i="2"/>
  <c r="U655" i="2" s="1"/>
  <c r="K1151" i="2"/>
  <c r="U1151" i="2" s="1"/>
  <c r="K1831" i="2"/>
  <c r="T1191" i="2"/>
  <c r="K2239" i="2"/>
  <c r="U2239" i="2" s="1"/>
  <c r="K639" i="2"/>
  <c r="U639" i="2" s="1"/>
  <c r="K1943" i="2"/>
  <c r="U1943" i="2" s="1"/>
  <c r="K143" i="2"/>
  <c r="U143" i="2" s="1"/>
  <c r="T1127" i="2"/>
  <c r="K1871" i="2"/>
  <c r="U1871" i="2" s="1"/>
  <c r="K591" i="2"/>
  <c r="U591" i="2" s="1"/>
  <c r="K1567" i="2"/>
  <c r="U1567" i="2" s="1"/>
  <c r="K3127" i="2"/>
  <c r="K2327" i="2"/>
  <c r="U2327" i="2" s="1"/>
  <c r="K2511" i="2"/>
  <c r="U2511" i="2" s="1"/>
  <c r="K2711" i="2"/>
  <c r="U2711" i="2" s="1"/>
  <c r="K2847" i="2"/>
  <c r="K3039" i="2"/>
  <c r="U3039" i="2" s="1"/>
  <c r="K3359" i="2"/>
  <c r="U3359" i="2" s="1"/>
  <c r="K3479" i="2"/>
  <c r="U3479" i="2" s="1"/>
  <c r="K87" i="2"/>
  <c r="K687" i="2"/>
  <c r="U687" i="2" s="1"/>
  <c r="K1183" i="2"/>
  <c r="U1183" i="2" s="1"/>
  <c r="K1591" i="2"/>
  <c r="U1591" i="2" s="1"/>
  <c r="K1807" i="2"/>
  <c r="K2271" i="2"/>
  <c r="U2271" i="2" s="1"/>
  <c r="K3071" i="2"/>
  <c r="U3071" i="2" s="1"/>
  <c r="K3567" i="2"/>
  <c r="U3567" i="2" s="1"/>
  <c r="K107" i="2"/>
  <c r="K235" i="2"/>
  <c r="U235" i="2" s="1"/>
  <c r="K363" i="2"/>
  <c r="U363" i="2" s="1"/>
  <c r="K491" i="2"/>
  <c r="U491" i="2" s="1"/>
  <c r="K619" i="2"/>
  <c r="K747" i="2"/>
  <c r="U747" i="2" s="1"/>
  <c r="K875" i="2"/>
  <c r="U875" i="2" s="1"/>
  <c r="K1003" i="2"/>
  <c r="U1003" i="2" s="1"/>
  <c r="K1131" i="2"/>
  <c r="K1259" i="2"/>
  <c r="U1259" i="2" s="1"/>
  <c r="K1451" i="2"/>
  <c r="U1451" i="2" s="1"/>
  <c r="K1579" i="2"/>
  <c r="U1579" i="2" s="1"/>
  <c r="K1707" i="2"/>
  <c r="K1835" i="2"/>
  <c r="U1835" i="2" s="1"/>
  <c r="K2027" i="2"/>
  <c r="U2027" i="2" s="1"/>
  <c r="K2155" i="2"/>
  <c r="U2155" i="2" s="1"/>
  <c r="K2283" i="2"/>
  <c r="K2411" i="2"/>
  <c r="U2411" i="2" s="1"/>
  <c r="K2539" i="2"/>
  <c r="U2539" i="2" s="1"/>
  <c r="K2731" i="2"/>
  <c r="U2731" i="2" s="1"/>
  <c r="K2859" i="2"/>
  <c r="K2987" i="2"/>
  <c r="U2987" i="2" s="1"/>
  <c r="K3115" i="2"/>
  <c r="U3115" i="2" s="1"/>
  <c r="K3307" i="2"/>
  <c r="U3307" i="2" s="1"/>
  <c r="K3435" i="2"/>
  <c r="K3563" i="2"/>
  <c r="U3563" i="2" s="1"/>
  <c r="K64" i="2"/>
  <c r="U64" i="2" s="1"/>
  <c r="K408" i="2"/>
  <c r="U408" i="2" s="1"/>
  <c r="K1648" i="2"/>
  <c r="K3394" i="2"/>
  <c r="U3394" i="2" s="1"/>
  <c r="K1728" i="2"/>
  <c r="U1728" i="2" s="1"/>
  <c r="K2552" i="2"/>
  <c r="U2552" i="2" s="1"/>
  <c r="K3466" i="2"/>
  <c r="K808" i="2"/>
  <c r="U808" i="2" s="1"/>
  <c r="K1704" i="2"/>
  <c r="U1704" i="2" s="1"/>
  <c r="K128" i="2"/>
  <c r="U128" i="2" s="1"/>
  <c r="T264" i="2"/>
  <c r="T392" i="2"/>
  <c r="K528" i="2"/>
  <c r="U528" i="2" s="1"/>
  <c r="K656" i="2"/>
  <c r="U656" i="2" s="1"/>
  <c r="K760" i="2"/>
  <c r="U760" i="2" s="1"/>
  <c r="K864" i="2"/>
  <c r="U864" i="2" s="1"/>
  <c r="K952" i="2"/>
  <c r="U952" i="2" s="1"/>
  <c r="K1008" i="2"/>
  <c r="U1008" i="2" s="1"/>
  <c r="K1104" i="2"/>
  <c r="U1104" i="2" s="1"/>
  <c r="K57" i="2"/>
  <c r="U57" i="2" s="1"/>
  <c r="K121" i="2"/>
  <c r="U121" i="2" s="1"/>
  <c r="K185" i="2"/>
  <c r="U185" i="2" s="1"/>
  <c r="K249" i="2"/>
  <c r="U249" i="2" s="1"/>
  <c r="K313" i="2"/>
  <c r="K377" i="2"/>
  <c r="U377" i="2" s="1"/>
  <c r="K441" i="2"/>
  <c r="U441" i="2" s="1"/>
  <c r="K505" i="2"/>
  <c r="U505" i="2" s="1"/>
  <c r="K569" i="2"/>
  <c r="U569" i="2" s="1"/>
  <c r="K633" i="2"/>
  <c r="U633" i="2" s="1"/>
  <c r="K697" i="2"/>
  <c r="U697" i="2" s="1"/>
  <c r="T921" i="2"/>
  <c r="K1225" i="2"/>
  <c r="U1225" i="2" s="1"/>
  <c r="K2681" i="2"/>
  <c r="U2681" i="2" s="1"/>
  <c r="K3273" i="2"/>
  <c r="K2503" i="2"/>
  <c r="U2503" i="2" s="1"/>
  <c r="K2759" i="2"/>
  <c r="U2759" i="2" s="1"/>
  <c r="K3015" i="2"/>
  <c r="U3015" i="2" s="1"/>
  <c r="K3295" i="2"/>
  <c r="K3543" i="2"/>
  <c r="U3543" i="2" s="1"/>
  <c r="K2385" i="2"/>
  <c r="U2385" i="2" s="1"/>
  <c r="K2001" i="2"/>
  <c r="U2001" i="2" s="1"/>
  <c r="K937" i="2"/>
  <c r="K1193" i="2"/>
  <c r="U1193" i="2" s="1"/>
  <c r="K1833" i="2"/>
  <c r="U1833" i="2" s="1"/>
  <c r="K415" i="2"/>
  <c r="U415" i="2" s="1"/>
  <c r="K719" i="2"/>
  <c r="K991" i="2"/>
  <c r="U991" i="2" s="1"/>
  <c r="K1175" i="2"/>
  <c r="U1175" i="2" s="1"/>
  <c r="T1383" i="2"/>
  <c r="K1975" i="2"/>
  <c r="U1975" i="2" s="1"/>
  <c r="T231" i="2"/>
  <c r="K727" i="2"/>
  <c r="U727" i="2" s="1"/>
  <c r="K1263" i="2"/>
  <c r="U1263" i="2" s="1"/>
  <c r="K1983" i="2"/>
  <c r="U1983" i="2" s="1"/>
  <c r="K23" i="2"/>
  <c r="U23" i="2" s="1"/>
  <c r="T743" i="2"/>
  <c r="K1559" i="2"/>
  <c r="U1559" i="2" s="1"/>
  <c r="K1967" i="2"/>
  <c r="U1967" i="2" s="1"/>
  <c r="K63" i="2"/>
  <c r="U63" i="2" s="1"/>
  <c r="K183" i="2"/>
  <c r="T807" i="2"/>
  <c r="K1239" i="2"/>
  <c r="U1239" i="2" s="1"/>
  <c r="K1599" i="2"/>
  <c r="U1599" i="2" s="1"/>
  <c r="K1903" i="2"/>
  <c r="U1903" i="2" s="1"/>
  <c r="K199" i="2"/>
  <c r="U199" i="2" s="1"/>
  <c r="K623" i="2"/>
  <c r="U623" i="2" s="1"/>
  <c r="T1319" i="2"/>
  <c r="K1583" i="2"/>
  <c r="U1583" i="2" s="1"/>
  <c r="K2039" i="2"/>
  <c r="U2039" i="2" s="1"/>
  <c r="K3143" i="2"/>
  <c r="K2343" i="2"/>
  <c r="U2343" i="2" s="1"/>
  <c r="K2423" i="2"/>
  <c r="U2423" i="2" s="1"/>
  <c r="K2527" i="2"/>
  <c r="U2527" i="2" s="1"/>
  <c r="K2639" i="2"/>
  <c r="K2719" i="2"/>
  <c r="U2719" i="2" s="1"/>
  <c r="K2863" i="2"/>
  <c r="U2863" i="2" s="1"/>
  <c r="K2943" i="2"/>
  <c r="U2943" i="2" s="1"/>
  <c r="K3063" i="2"/>
  <c r="K3263" i="2"/>
  <c r="U3263" i="2" s="1"/>
  <c r="K3375" i="2"/>
  <c r="U3375" i="2" s="1"/>
  <c r="K3495" i="2"/>
  <c r="U3495" i="2" s="1"/>
  <c r="K3615" i="2"/>
  <c r="K135" i="2"/>
  <c r="U135" i="2" s="1"/>
  <c r="K471" i="2"/>
  <c r="U471" i="2" s="1"/>
  <c r="K735" i="2"/>
  <c r="U735" i="2" s="1"/>
  <c r="K951" i="2"/>
  <c r="K1207" i="2"/>
  <c r="U1207" i="2" s="1"/>
  <c r="K1399" i="2"/>
  <c r="U1399" i="2" s="1"/>
  <c r="K1607" i="2"/>
  <c r="U1607" i="2" s="1"/>
  <c r="K1847" i="2"/>
  <c r="K2079" i="2"/>
  <c r="U2079" i="2" s="1"/>
  <c r="K2335" i="2"/>
  <c r="U2335" i="2" s="1"/>
  <c r="K2767" i="2"/>
  <c r="U2767" i="2" s="1"/>
  <c r="K3095" i="2"/>
  <c r="K3319" i="2"/>
  <c r="U3319" i="2" s="1"/>
  <c r="K3607" i="2"/>
  <c r="U3607" i="2" s="1"/>
  <c r="K51" i="2"/>
  <c r="U51" i="2" s="1"/>
  <c r="K115" i="2"/>
  <c r="K179" i="2"/>
  <c r="U179" i="2" s="1"/>
  <c r="K243" i="2"/>
  <c r="U243" i="2" s="1"/>
  <c r="K307" i="2"/>
  <c r="U307" i="2" s="1"/>
  <c r="K371" i="2"/>
  <c r="K435" i="2"/>
  <c r="U435" i="2" s="1"/>
  <c r="K499" i="2"/>
  <c r="U499" i="2" s="1"/>
  <c r="K563" i="2"/>
  <c r="U563" i="2" s="1"/>
  <c r="K627" i="2"/>
  <c r="K691" i="2"/>
  <c r="U691" i="2" s="1"/>
  <c r="K755" i="2"/>
  <c r="U755" i="2" s="1"/>
  <c r="K819" i="2"/>
  <c r="U819" i="2" s="1"/>
  <c r="K883" i="2"/>
  <c r="K947" i="2"/>
  <c r="U947" i="2" s="1"/>
  <c r="K1011" i="2"/>
  <c r="U1011" i="2" s="1"/>
  <c r="K1075" i="2"/>
  <c r="U1075" i="2" s="1"/>
  <c r="K1139" i="2"/>
  <c r="K1203" i="2"/>
  <c r="U1203" i="2" s="1"/>
  <c r="K1267" i="2"/>
  <c r="U1267" i="2" s="1"/>
  <c r="K1331" i="2"/>
  <c r="U1331" i="2" s="1"/>
  <c r="K1395" i="2"/>
  <c r="K1459" i="2"/>
  <c r="U1459" i="2" s="1"/>
  <c r="K1523" i="2"/>
  <c r="U1523" i="2" s="1"/>
  <c r="K1587" i="2"/>
  <c r="U1587" i="2" s="1"/>
  <c r="K1651" i="2"/>
  <c r="U1651" i="2" s="1"/>
  <c r="K1715" i="2"/>
  <c r="U1715" i="2" s="1"/>
  <c r="K1779" i="2"/>
  <c r="U1779" i="2" s="1"/>
  <c r="K1843" i="2"/>
  <c r="U1843" i="2" s="1"/>
  <c r="K1907" i="2"/>
  <c r="U1907" i="2" s="1"/>
  <c r="K1971" i="2"/>
  <c r="K2035" i="2"/>
  <c r="U2035" i="2" s="1"/>
  <c r="K2099" i="2"/>
  <c r="U2099" i="2" s="1"/>
  <c r="K2163" i="2"/>
  <c r="U2163" i="2" s="1"/>
  <c r="K2227" i="2"/>
  <c r="U2227" i="2" s="1"/>
  <c r="K2291" i="2"/>
  <c r="U2291" i="2" s="1"/>
  <c r="K2355" i="2"/>
  <c r="U2355" i="2" s="1"/>
  <c r="K2419" i="2"/>
  <c r="U2419" i="2" s="1"/>
  <c r="K2483" i="2"/>
  <c r="U2483" i="2" s="1"/>
  <c r="K2547" i="2"/>
  <c r="K2611" i="2"/>
  <c r="U2611" i="2" s="1"/>
  <c r="K2675" i="2"/>
  <c r="U2675" i="2" s="1"/>
  <c r="K2739" i="2"/>
  <c r="U2739" i="2" s="1"/>
  <c r="K2803" i="2"/>
  <c r="U2803" i="2" s="1"/>
  <c r="K2867" i="2"/>
  <c r="U2867" i="2" s="1"/>
  <c r="K2931" i="2"/>
  <c r="U2931" i="2" s="1"/>
  <c r="K2995" i="2"/>
  <c r="U2995" i="2" s="1"/>
  <c r="K3059" i="2"/>
  <c r="U3059" i="2" s="1"/>
  <c r="K3123" i="2"/>
  <c r="K3187" i="2"/>
  <c r="U3187" i="2" s="1"/>
  <c r="K3251" i="2"/>
  <c r="U3251" i="2" s="1"/>
  <c r="K3315" i="2"/>
  <c r="U3315" i="2" s="1"/>
  <c r="K3379" i="2"/>
  <c r="U3379" i="2" s="1"/>
  <c r="K3443" i="2"/>
  <c r="U3443" i="2" s="1"/>
  <c r="K3507" i="2"/>
  <c r="U3507" i="2" s="1"/>
  <c r="K3571" i="2"/>
  <c r="U3571" i="2" s="1"/>
  <c r="K3635" i="2"/>
  <c r="U3635" i="2" s="1"/>
  <c r="K96" i="2"/>
  <c r="U96" i="2" s="1"/>
  <c r="K248" i="2"/>
  <c r="U248" i="2" s="1"/>
  <c r="K432" i="2"/>
  <c r="U432" i="2" s="1"/>
  <c r="K608" i="2"/>
  <c r="U608" i="2" s="1"/>
  <c r="K272" i="2"/>
  <c r="U272" i="2" s="1"/>
  <c r="K1816" i="2"/>
  <c r="U1816" i="2" s="1"/>
  <c r="K2432" i="2"/>
  <c r="U2432" i="2" s="1"/>
  <c r="K3328" i="2"/>
  <c r="U3328" i="2" s="1"/>
  <c r="K2866" i="2"/>
  <c r="U2866" i="2" s="1"/>
  <c r="K1240" i="2"/>
  <c r="U1240" i="2" s="1"/>
  <c r="K1768" i="2"/>
  <c r="K2120" i="2"/>
  <c r="U2120" i="2" s="1"/>
  <c r="K2584" i="2"/>
  <c r="U2584" i="2" s="1"/>
  <c r="K3624" i="2"/>
  <c r="U3624" i="2" s="1"/>
  <c r="K3474" i="2"/>
  <c r="U3474" i="2" s="1"/>
  <c r="K3602" i="2"/>
  <c r="U3602" i="2" s="1"/>
  <c r="K880" i="2"/>
  <c r="U880" i="2" s="1"/>
  <c r="K1320" i="2"/>
  <c r="U1320" i="2" s="1"/>
  <c r="K3408" i="2"/>
  <c r="U3408" i="2" s="1"/>
  <c r="K288" i="2"/>
  <c r="K400" i="2"/>
  <c r="U400" i="2" s="1"/>
  <c r="K544" i="2"/>
  <c r="U544" i="2" s="1"/>
  <c r="K672" i="2"/>
  <c r="U672" i="2" s="1"/>
  <c r="K768" i="2"/>
  <c r="U768" i="2" s="1"/>
  <c r="K888" i="2"/>
  <c r="U888" i="2" s="1"/>
  <c r="T968" i="2"/>
  <c r="K1016" i="2"/>
  <c r="U1016" i="2" s="1"/>
  <c r="K1112" i="2"/>
  <c r="U1112" i="2" s="1"/>
  <c r="K1208" i="2"/>
  <c r="U1208" i="2" s="1"/>
  <c r="K729" i="2"/>
  <c r="U729" i="2" s="1"/>
  <c r="K897" i="2"/>
  <c r="U897" i="2" s="1"/>
  <c r="K1001" i="2"/>
  <c r="U1001" i="2" s="1"/>
  <c r="K1105" i="2"/>
  <c r="U1105" i="2" s="1"/>
  <c r="K1169" i="2"/>
  <c r="U1169" i="2" s="1"/>
  <c r="K1257" i="2"/>
  <c r="K1329" i="2"/>
  <c r="U1329" i="2" s="1"/>
  <c r="K1417" i="2"/>
  <c r="U1417" i="2" s="1"/>
  <c r="K1481" i="2"/>
  <c r="U1481" i="2" s="1"/>
  <c r="K1537" i="2"/>
  <c r="U1537" i="2" s="1"/>
  <c r="K1272" i="2"/>
  <c r="U1272" i="2" s="1"/>
  <c r="K1376" i="2"/>
  <c r="U1376" i="2" s="1"/>
  <c r="K1448" i="2"/>
  <c r="U1448" i="2" s="1"/>
  <c r="K1512" i="2"/>
  <c r="U1512" i="2" s="1"/>
  <c r="K1576" i="2"/>
  <c r="U1576" i="2" s="1"/>
  <c r="K1656" i="2"/>
  <c r="U1656" i="2" s="1"/>
  <c r="K1752" i="2"/>
  <c r="U1752" i="2" s="1"/>
  <c r="K1824" i="2"/>
  <c r="U1824" i="2" s="1"/>
  <c r="K1904" i="2"/>
  <c r="U1904" i="2" s="1"/>
  <c r="K2008" i="2"/>
  <c r="K2096" i="2"/>
  <c r="U2096" i="2" s="1"/>
  <c r="K2168" i="2"/>
  <c r="U2168" i="2" s="1"/>
  <c r="K2256" i="2"/>
  <c r="U2256" i="2" s="1"/>
  <c r="K2328" i="2"/>
  <c r="U2328" i="2" s="1"/>
  <c r="K2408" i="2"/>
  <c r="U2408" i="2" s="1"/>
  <c r="K2512" i="2"/>
  <c r="U2512" i="2" s="1"/>
  <c r="K2592" i="2"/>
  <c r="U2592" i="2" s="1"/>
  <c r="K2664" i="2"/>
  <c r="U2664" i="2" s="1"/>
  <c r="K2720" i="2"/>
  <c r="K1657" i="2"/>
  <c r="U1657" i="2" s="1"/>
  <c r="K1721" i="2"/>
  <c r="U1721" i="2" s="1"/>
  <c r="K1785" i="2"/>
  <c r="U1785" i="2" s="1"/>
  <c r="K1857" i="2"/>
  <c r="U1857" i="2" s="1"/>
  <c r="K1937" i="2"/>
  <c r="U1937" i="2" s="1"/>
  <c r="K2009" i="2"/>
  <c r="U2009" i="2" s="1"/>
  <c r="K2081" i="2"/>
  <c r="U2081" i="2" s="1"/>
  <c r="K2145" i="2"/>
  <c r="U2145" i="2" s="1"/>
  <c r="K2209" i="2"/>
  <c r="K2265" i="2"/>
  <c r="U2265" i="2" s="1"/>
  <c r="K2329" i="2"/>
  <c r="U2329" i="2" s="1"/>
  <c r="K2473" i="2"/>
  <c r="U2473" i="2" s="1"/>
  <c r="K2537" i="2"/>
  <c r="U2537" i="2" s="1"/>
  <c r="K2593" i="2"/>
  <c r="U2593" i="2" s="1"/>
  <c r="K2673" i="2"/>
  <c r="U2673" i="2" s="1"/>
  <c r="K2745" i="2"/>
  <c r="U2745" i="2" s="1"/>
  <c r="K2801" i="2"/>
  <c r="U2801" i="2" s="1"/>
  <c r="K2881" i="2"/>
  <c r="U2881" i="2" s="1"/>
  <c r="K2961" i="2"/>
  <c r="U2961" i="2" s="1"/>
  <c r="K3033" i="2"/>
  <c r="U3033" i="2" s="1"/>
  <c r="K3105" i="2"/>
  <c r="U3105" i="2" s="1"/>
  <c r="K3169" i="2"/>
  <c r="U3169" i="2" s="1"/>
  <c r="K3233" i="2"/>
  <c r="K3297" i="2"/>
  <c r="U3297" i="2" s="1"/>
  <c r="K3369" i="2"/>
  <c r="U3369" i="2" s="1"/>
  <c r="K3513" i="2"/>
  <c r="U3513" i="2" s="1"/>
  <c r="K3577" i="2"/>
  <c r="U3577" i="2" s="1"/>
  <c r="K3641" i="2"/>
  <c r="U3641" i="2" s="1"/>
  <c r="K1805" i="2"/>
  <c r="U1805" i="2" s="1"/>
  <c r="K1869" i="2"/>
  <c r="U1869" i="2" s="1"/>
  <c r="K1933" i="2"/>
  <c r="U1933" i="2" s="1"/>
  <c r="K1997" i="2"/>
  <c r="K2061" i="2"/>
  <c r="U2061" i="2" s="1"/>
  <c r="K2125" i="2"/>
  <c r="U2125" i="2" s="1"/>
  <c r="K2189" i="2"/>
  <c r="U2189" i="2" s="1"/>
  <c r="K2253" i="2"/>
  <c r="U2253" i="2" s="1"/>
  <c r="K2317" i="2"/>
  <c r="U2317" i="2" s="1"/>
  <c r="K2381" i="2"/>
  <c r="U2381" i="2" s="1"/>
  <c r="K2445" i="2"/>
  <c r="U2445" i="2" s="1"/>
  <c r="K2509" i="2"/>
  <c r="U2509" i="2" s="1"/>
  <c r="K2573" i="2"/>
  <c r="K2637" i="2"/>
  <c r="U2637" i="2" s="1"/>
  <c r="K2701" i="2"/>
  <c r="U2701" i="2" s="1"/>
  <c r="K2765" i="2"/>
  <c r="U2765" i="2" s="1"/>
  <c r="K2829" i="2"/>
  <c r="U2829" i="2" s="1"/>
  <c r="K2893" i="2"/>
  <c r="U2893" i="2" s="1"/>
  <c r="K2957" i="2"/>
  <c r="U2957" i="2" s="1"/>
  <c r="K3021" i="2"/>
  <c r="U3021" i="2" s="1"/>
  <c r="K3085" i="2"/>
  <c r="U3085" i="2" s="1"/>
  <c r="K3149" i="2"/>
  <c r="U3149" i="2" s="1"/>
  <c r="K3213" i="2"/>
  <c r="U3213" i="2" s="1"/>
  <c r="K3277" i="2"/>
  <c r="U3277" i="2" s="1"/>
  <c r="K3341" i="2"/>
  <c r="U3341" i="2" s="1"/>
  <c r="K3405" i="2"/>
  <c r="U3405" i="2" s="1"/>
  <c r="K3477" i="2"/>
  <c r="K3541" i="2"/>
  <c r="U3541" i="2" s="1"/>
  <c r="K3605" i="2"/>
  <c r="U3605" i="2" s="1"/>
  <c r="K2824" i="2"/>
  <c r="U2824" i="2" s="1"/>
  <c r="K2992" i="2"/>
  <c r="U2992" i="2" s="1"/>
  <c r="K3072" i="2"/>
  <c r="U3072" i="2" s="1"/>
  <c r="K3136" i="2"/>
  <c r="U3136" i="2" s="1"/>
  <c r="K3264" i="2"/>
  <c r="U3264" i="2" s="1"/>
  <c r="K3392" i="2"/>
  <c r="U3392" i="2" s="1"/>
  <c r="K3464" i="2"/>
  <c r="K3552" i="2"/>
  <c r="U3552" i="2" s="1"/>
  <c r="K2068" i="2"/>
  <c r="U2068" i="2" s="1"/>
  <c r="K2132" i="2"/>
  <c r="U2132" i="2" s="1"/>
  <c r="K2196" i="2"/>
  <c r="U2196" i="2" s="1"/>
  <c r="K2260" i="2"/>
  <c r="U2260" i="2" s="1"/>
  <c r="K2324" i="2"/>
  <c r="U2324" i="2" s="1"/>
  <c r="K2388" i="2"/>
  <c r="U2388" i="2" s="1"/>
  <c r="K2516" i="2"/>
  <c r="U2516" i="2" s="1"/>
  <c r="K2580" i="2"/>
  <c r="K2644" i="2"/>
  <c r="U2644" i="2" s="1"/>
  <c r="K2772" i="2"/>
  <c r="U2772" i="2" s="1"/>
  <c r="K2836" i="2"/>
  <c r="U2836" i="2" s="1"/>
  <c r="K2900" i="2"/>
  <c r="U2900" i="2" s="1"/>
  <c r="K3028" i="2"/>
  <c r="U3028" i="2" s="1"/>
  <c r="K3092" i="2"/>
  <c r="U3092" i="2" s="1"/>
  <c r="K3156" i="2"/>
  <c r="U3156" i="2" s="1"/>
  <c r="K3220" i="2"/>
  <c r="U3220" i="2" s="1"/>
  <c r="K3284" i="2"/>
  <c r="U3284" i="2" s="1"/>
  <c r="K3348" i="2"/>
  <c r="U3348" i="2" s="1"/>
  <c r="K3412" i="2"/>
  <c r="U3412" i="2" s="1"/>
  <c r="K3476" i="2"/>
  <c r="U3476" i="2" s="1"/>
  <c r="K3540" i="2"/>
  <c r="U3540" i="2" s="1"/>
  <c r="K3604" i="2"/>
  <c r="T1158" i="2"/>
  <c r="K423" i="2"/>
  <c r="U423" i="2" s="1"/>
  <c r="K8" i="2"/>
  <c r="U8" i="2" s="1"/>
  <c r="K520" i="2"/>
  <c r="U520" i="2" s="1"/>
  <c r="K1032" i="2"/>
  <c r="U1032" i="2" s="1"/>
  <c r="K219" i="2"/>
  <c r="U219" i="2" s="1"/>
  <c r="K731" i="2"/>
  <c r="U731" i="2" s="1"/>
  <c r="K201" i="2"/>
  <c r="U201" i="2" s="1"/>
  <c r="K521" i="2"/>
  <c r="U521" i="2" s="1"/>
  <c r="K3343" i="2"/>
  <c r="U3343" i="2" s="1"/>
  <c r="T871" i="2"/>
  <c r="K95" i="2"/>
  <c r="U95" i="2" s="1"/>
  <c r="K767" i="2"/>
  <c r="K2551" i="2"/>
  <c r="U2551" i="2" s="1"/>
  <c r="K3415" i="2"/>
  <c r="U3415" i="2" s="1"/>
  <c r="K1439" i="2"/>
  <c r="U1439" i="2" s="1"/>
  <c r="K3407" i="2"/>
  <c r="U3407" i="2" s="1"/>
  <c r="K323" i="2"/>
  <c r="U323" i="2" s="1"/>
  <c r="K771" i="2"/>
  <c r="U771" i="2" s="1"/>
  <c r="K1283" i="2"/>
  <c r="U1283" i="2" s="1"/>
  <c r="K1667" i="2"/>
  <c r="U1667" i="2" s="1"/>
  <c r="K2051" i="2"/>
  <c r="U2051" i="2" s="1"/>
  <c r="K2435" i="2"/>
  <c r="U2435" i="2" s="1"/>
  <c r="K2819" i="2"/>
  <c r="U2819" i="2" s="1"/>
  <c r="K3203" i="2"/>
  <c r="U3203" i="2" s="1"/>
  <c r="K120" i="2"/>
  <c r="U120" i="2" s="1"/>
  <c r="K960" i="2"/>
  <c r="U960" i="2" s="1"/>
  <c r="K2368" i="2"/>
  <c r="U2368" i="2" s="1"/>
  <c r="K65" i="2"/>
  <c r="U65" i="2" s="1"/>
  <c r="K129" i="2"/>
  <c r="U129" i="2" s="1"/>
  <c r="K193" i="2"/>
  <c r="U193" i="2" s="1"/>
  <c r="K257" i="2"/>
  <c r="U257" i="2" s="1"/>
  <c r="K321" i="2"/>
  <c r="U321" i="2" s="1"/>
  <c r="K385" i="2"/>
  <c r="U385" i="2" s="1"/>
  <c r="K449" i="2"/>
  <c r="U449" i="2" s="1"/>
  <c r="K513" i="2"/>
  <c r="U513" i="2" s="1"/>
  <c r="K577" i="2"/>
  <c r="U577" i="2" s="1"/>
  <c r="K641" i="2"/>
  <c r="U641" i="2" s="1"/>
  <c r="K1305" i="2"/>
  <c r="U1305" i="2" s="1"/>
  <c r="K2825" i="2"/>
  <c r="U2825" i="2" s="1"/>
  <c r="K3361" i="2"/>
  <c r="U3361" i="2" s="1"/>
  <c r="K2535" i="2"/>
  <c r="U2535" i="2" s="1"/>
  <c r="K2791" i="2"/>
  <c r="U2791" i="2" s="1"/>
  <c r="K3047" i="2"/>
  <c r="U3047" i="2" s="1"/>
  <c r="K3311" i="2"/>
  <c r="U3311" i="2" s="1"/>
  <c r="K3583" i="2"/>
  <c r="U3583" i="2" s="1"/>
  <c r="K2569" i="2"/>
  <c r="U2569" i="2" s="1"/>
  <c r="K2425" i="2"/>
  <c r="U2425" i="2" s="1"/>
  <c r="K2129" i="2"/>
  <c r="U2129" i="2" s="1"/>
  <c r="K713" i="2"/>
  <c r="U713" i="2" s="1"/>
  <c r="K969" i="2"/>
  <c r="U969" i="2" s="1"/>
  <c r="K1337" i="2"/>
  <c r="U1337" i="2" s="1"/>
  <c r="K1873" i="2"/>
  <c r="U1873" i="2" s="1"/>
  <c r="K439" i="2"/>
  <c r="U439" i="2" s="1"/>
  <c r="K751" i="2"/>
  <c r="U751" i="2" s="1"/>
  <c r="K1199" i="2"/>
  <c r="U1199" i="2" s="1"/>
  <c r="K1623" i="2"/>
  <c r="U1623" i="2" s="1"/>
  <c r="K2087" i="2"/>
  <c r="U2087" i="2" s="1"/>
  <c r="K263" i="2"/>
  <c r="U263" i="2" s="1"/>
  <c r="K831" i="2"/>
  <c r="U831" i="2" s="1"/>
  <c r="K1295" i="2"/>
  <c r="U1295" i="2" s="1"/>
  <c r="K2023" i="2"/>
  <c r="U2023" i="2" s="1"/>
  <c r="K191" i="2"/>
  <c r="U191" i="2" s="1"/>
  <c r="K447" i="2"/>
  <c r="U447" i="2" s="1"/>
  <c r="T935" i="2"/>
  <c r="K1663" i="2"/>
  <c r="K2159" i="2"/>
  <c r="U2159" i="2" s="1"/>
  <c r="K79" i="2"/>
  <c r="U79" i="2" s="1"/>
  <c r="K311" i="2"/>
  <c r="U311" i="2" s="1"/>
  <c r="K863" i="2"/>
  <c r="U863" i="2" s="1"/>
  <c r="K1279" i="2"/>
  <c r="U1279" i="2" s="1"/>
  <c r="K1639" i="2"/>
  <c r="U1639" i="2" s="1"/>
  <c r="K1935" i="2"/>
  <c r="U1935" i="2" s="1"/>
  <c r="K239" i="2"/>
  <c r="U239" i="2" s="1"/>
  <c r="K711" i="2"/>
  <c r="U711" i="2" s="1"/>
  <c r="K1423" i="2"/>
  <c r="U1423" i="2" s="1"/>
  <c r="K1687" i="2"/>
  <c r="K2063" i="2"/>
  <c r="U2063" i="2" s="1"/>
  <c r="K2279" i="2"/>
  <c r="U2279" i="2" s="1"/>
  <c r="K2351" i="2"/>
  <c r="U2351" i="2" s="1"/>
  <c r="K2431" i="2"/>
  <c r="U2431" i="2" s="1"/>
  <c r="K2543" i="2"/>
  <c r="K2647" i="2"/>
  <c r="U2647" i="2" s="1"/>
  <c r="K2743" i="2"/>
  <c r="U2743" i="2" s="1"/>
  <c r="K2871" i="2"/>
  <c r="U2871" i="2" s="1"/>
  <c r="K2959" i="2"/>
  <c r="U2959" i="2" s="1"/>
  <c r="K3087" i="2"/>
  <c r="U3087" i="2" s="1"/>
  <c r="K3279" i="2"/>
  <c r="U3279" i="2" s="1"/>
  <c r="K3399" i="2"/>
  <c r="U3399" i="2" s="1"/>
  <c r="K3503" i="2"/>
  <c r="U3503" i="2" s="1"/>
  <c r="K3623" i="2"/>
  <c r="U3623" i="2" s="1"/>
  <c r="K151" i="2"/>
  <c r="U151" i="2" s="1"/>
  <c r="K759" i="2"/>
  <c r="K967" i="2"/>
  <c r="U967" i="2" s="1"/>
  <c r="K1223" i="2"/>
  <c r="U1223" i="2" s="1"/>
  <c r="K1415" i="2"/>
  <c r="U1415" i="2" s="1"/>
  <c r="K1655" i="2"/>
  <c r="U1655" i="2" s="1"/>
  <c r="K1863" i="2"/>
  <c r="K2119" i="2"/>
  <c r="U2119" i="2" s="1"/>
  <c r="K2359" i="2"/>
  <c r="U2359" i="2" s="1"/>
  <c r="K2775" i="2"/>
  <c r="U2775" i="2" s="1"/>
  <c r="K3111" i="2"/>
  <c r="U3111" i="2" s="1"/>
  <c r="K3383" i="2"/>
  <c r="U3383" i="2" s="1"/>
  <c r="K3647" i="2"/>
  <c r="U3647" i="2" s="1"/>
  <c r="K59" i="2"/>
  <c r="U59" i="2" s="1"/>
  <c r="K123" i="2"/>
  <c r="U123" i="2" s="1"/>
  <c r="K187" i="2"/>
  <c r="U187" i="2" s="1"/>
  <c r="K251" i="2"/>
  <c r="U251" i="2" s="1"/>
  <c r="K315" i="2"/>
  <c r="U315" i="2" s="1"/>
  <c r="K379" i="2"/>
  <c r="U379" i="2" s="1"/>
  <c r="K443" i="2"/>
  <c r="U443" i="2" s="1"/>
  <c r="K507" i="2"/>
  <c r="U507" i="2" s="1"/>
  <c r="K571" i="2"/>
  <c r="U571" i="2" s="1"/>
  <c r="K635" i="2"/>
  <c r="U635" i="2" s="1"/>
  <c r="K699" i="2"/>
  <c r="U699" i="2" s="1"/>
  <c r="K763" i="2"/>
  <c r="U763" i="2" s="1"/>
  <c r="K827" i="2"/>
  <c r="K891" i="2"/>
  <c r="U891" i="2" s="1"/>
  <c r="K955" i="2"/>
  <c r="U955" i="2" s="1"/>
  <c r="K1019" i="2"/>
  <c r="U1019" i="2" s="1"/>
  <c r="K1083" i="2"/>
  <c r="U1083" i="2" s="1"/>
  <c r="K1147" i="2"/>
  <c r="U1147" i="2" s="1"/>
  <c r="K1211" i="2"/>
  <c r="U1211" i="2" s="1"/>
  <c r="K1275" i="2"/>
  <c r="U1275" i="2" s="1"/>
  <c r="K1339" i="2"/>
  <c r="U1339" i="2" s="1"/>
  <c r="K1403" i="2"/>
  <c r="U1403" i="2" s="1"/>
  <c r="K1467" i="2"/>
  <c r="U1467" i="2" s="1"/>
  <c r="K1531" i="2"/>
  <c r="U1531" i="2" s="1"/>
  <c r="K1595" i="2"/>
  <c r="U1595" i="2" s="1"/>
  <c r="K1659" i="2"/>
  <c r="U1659" i="2" s="1"/>
  <c r="K1723" i="2"/>
  <c r="U1723" i="2" s="1"/>
  <c r="K1787" i="2"/>
  <c r="U1787" i="2" s="1"/>
  <c r="K1851" i="2"/>
  <c r="U1851" i="2" s="1"/>
  <c r="K1915" i="2"/>
  <c r="U1915" i="2" s="1"/>
  <c r="K1979" i="2"/>
  <c r="U1979" i="2" s="1"/>
  <c r="K2043" i="2"/>
  <c r="U2043" i="2" s="1"/>
  <c r="K2107" i="2"/>
  <c r="U2107" i="2" s="1"/>
  <c r="K2171" i="2"/>
  <c r="U2171" i="2" s="1"/>
  <c r="K2235" i="2"/>
  <c r="U2235" i="2" s="1"/>
  <c r="K2299" i="2"/>
  <c r="U2299" i="2" s="1"/>
  <c r="K2363" i="2"/>
  <c r="U2363" i="2" s="1"/>
  <c r="K2427" i="2"/>
  <c r="U2427" i="2" s="1"/>
  <c r="K2491" i="2"/>
  <c r="U2491" i="2" s="1"/>
  <c r="K2555" i="2"/>
  <c r="U2555" i="2" s="1"/>
  <c r="K2619" i="2"/>
  <c r="U2619" i="2" s="1"/>
  <c r="K2683" i="2"/>
  <c r="U2683" i="2" s="1"/>
  <c r="K2747" i="2"/>
  <c r="U2747" i="2" s="1"/>
  <c r="K2811" i="2"/>
  <c r="U2811" i="2" s="1"/>
  <c r="K2875" i="2"/>
  <c r="K2939" i="2"/>
  <c r="U2939" i="2" s="1"/>
  <c r="K3003" i="2"/>
  <c r="U3003" i="2" s="1"/>
  <c r="K3067" i="2"/>
  <c r="U3067" i="2" s="1"/>
  <c r="K3131" i="2"/>
  <c r="U3131" i="2" s="1"/>
  <c r="K3195" i="2"/>
  <c r="U3195" i="2" s="1"/>
  <c r="K3259" i="2"/>
  <c r="U3259" i="2" s="1"/>
  <c r="K3323" i="2"/>
  <c r="U3323" i="2" s="1"/>
  <c r="K3387" i="2"/>
  <c r="U3387" i="2" s="1"/>
  <c r="K3451" i="2"/>
  <c r="U3451" i="2" s="1"/>
  <c r="K3515" i="2"/>
  <c r="U3515" i="2" s="1"/>
  <c r="K3579" i="2"/>
  <c r="U3579" i="2" s="1"/>
  <c r="K3643" i="2"/>
  <c r="U3643" i="2" s="1"/>
  <c r="K104" i="2"/>
  <c r="U104" i="2" s="1"/>
  <c r="K280" i="2"/>
  <c r="U280" i="2" s="1"/>
  <c r="K448" i="2"/>
  <c r="U448" i="2" s="1"/>
  <c r="K616" i="2"/>
  <c r="U616" i="2" s="1"/>
  <c r="K384" i="2"/>
  <c r="U384" i="2" s="1"/>
  <c r="K1064" i="2"/>
  <c r="U1064" i="2" s="1"/>
  <c r="K1856" i="2"/>
  <c r="U1856" i="2" s="1"/>
  <c r="K3384" i="2"/>
  <c r="U3384" i="2" s="1"/>
  <c r="K3026" i="2"/>
  <c r="U3026" i="2" s="1"/>
  <c r="K704" i="2"/>
  <c r="U704" i="2" s="1"/>
  <c r="K1304" i="2"/>
  <c r="U1304" i="2" s="1"/>
  <c r="K1896" i="2"/>
  <c r="U1896" i="2" s="1"/>
  <c r="K2224" i="2"/>
  <c r="U2224" i="2" s="1"/>
  <c r="K2624" i="2"/>
  <c r="U2624" i="2" s="1"/>
  <c r="K3498" i="2"/>
  <c r="U3498" i="2" s="1"/>
  <c r="K3626" i="2"/>
  <c r="U3626" i="2" s="1"/>
  <c r="K2112" i="2"/>
  <c r="U2112" i="2" s="1"/>
  <c r="K9" i="2"/>
  <c r="U9" i="2" s="1"/>
  <c r="K16" i="2"/>
  <c r="U16" i="2" s="1"/>
  <c r="K160" i="2"/>
  <c r="K296" i="2"/>
  <c r="U296" i="2" s="1"/>
  <c r="K416" i="2"/>
  <c r="U416" i="2" s="1"/>
  <c r="K552" i="2"/>
  <c r="U552" i="2" s="1"/>
  <c r="K680" i="2"/>
  <c r="U680" i="2" s="1"/>
  <c r="T776" i="2"/>
  <c r="K896" i="2"/>
  <c r="U896" i="2" s="1"/>
  <c r="K976" i="2"/>
  <c r="U976" i="2" s="1"/>
  <c r="K1040" i="2"/>
  <c r="U1040" i="2" s="1"/>
  <c r="K1120" i="2"/>
  <c r="U1120" i="2" s="1"/>
  <c r="K737" i="2"/>
  <c r="U737" i="2" s="1"/>
  <c r="K817" i="2"/>
  <c r="U817" i="2" s="1"/>
  <c r="K913" i="2"/>
  <c r="U913" i="2" s="1"/>
  <c r="K1017" i="2"/>
  <c r="U1017" i="2" s="1"/>
  <c r="K1113" i="2"/>
  <c r="U1113" i="2" s="1"/>
  <c r="K1177" i="2"/>
  <c r="U1177" i="2" s="1"/>
  <c r="K1265" i="2"/>
  <c r="U1265" i="2" s="1"/>
  <c r="K1345" i="2"/>
  <c r="K1425" i="2"/>
  <c r="U1425" i="2" s="1"/>
  <c r="K1489" i="2"/>
  <c r="U1489" i="2" s="1"/>
  <c r="K1545" i="2"/>
  <c r="U1545" i="2" s="1"/>
  <c r="K1625" i="2"/>
  <c r="K1280" i="2"/>
  <c r="U1280" i="2" s="1"/>
  <c r="K1384" i="2"/>
  <c r="U1384" i="2" s="1"/>
  <c r="K1456" i="2"/>
  <c r="U1456" i="2" s="1"/>
  <c r="K1520" i="2"/>
  <c r="U1520" i="2" s="1"/>
  <c r="K1584" i="2"/>
  <c r="U1584" i="2" s="1"/>
  <c r="K1672" i="2"/>
  <c r="U1672" i="2" s="1"/>
  <c r="K1832" i="2"/>
  <c r="U1832" i="2" s="1"/>
  <c r="K1928" i="2"/>
  <c r="U1928" i="2" s="1"/>
  <c r="K2016" i="2"/>
  <c r="U2016" i="2" s="1"/>
  <c r="K2104" i="2"/>
  <c r="U2104" i="2" s="1"/>
  <c r="K2184" i="2"/>
  <c r="U2184" i="2" s="1"/>
  <c r="K2728" i="2"/>
  <c r="K1945" i="2"/>
  <c r="U1945" i="2" s="1"/>
  <c r="K2969" i="2"/>
  <c r="U2969" i="2" s="1"/>
  <c r="K1749" i="2"/>
  <c r="U1749" i="2" s="1"/>
  <c r="K1813" i="2"/>
  <c r="K1877" i="2"/>
  <c r="U1877" i="2" s="1"/>
  <c r="K1941" i="2"/>
  <c r="U1941" i="2" s="1"/>
  <c r="K2005" i="2"/>
  <c r="U2005" i="2" s="1"/>
  <c r="K2069" i="2"/>
  <c r="U2069" i="2" s="1"/>
  <c r="K2133" i="2"/>
  <c r="U2133" i="2" s="1"/>
  <c r="K2197" i="2"/>
  <c r="U2197" i="2" s="1"/>
  <c r="K2261" i="2"/>
  <c r="U2261" i="2" s="1"/>
  <c r="K2325" i="2"/>
  <c r="U2325" i="2" s="1"/>
  <c r="K2389" i="2"/>
  <c r="U2389" i="2" s="1"/>
  <c r="K2453" i="2"/>
  <c r="U2453" i="2" s="1"/>
  <c r="K2517" i="2"/>
  <c r="U2517" i="2" s="1"/>
  <c r="K2581" i="2"/>
  <c r="K2645" i="2"/>
  <c r="U2645" i="2" s="1"/>
  <c r="K2709" i="2"/>
  <c r="U2709" i="2" s="1"/>
  <c r="K2773" i="2"/>
  <c r="U2773" i="2" s="1"/>
  <c r="K2837" i="2"/>
  <c r="K2901" i="2"/>
  <c r="U2901" i="2" s="1"/>
  <c r="K2965" i="2"/>
  <c r="U2965" i="2" s="1"/>
  <c r="K3029" i="2"/>
  <c r="U3029" i="2" s="1"/>
  <c r="K3093" i="2"/>
  <c r="K3157" i="2"/>
  <c r="U3157" i="2" s="1"/>
  <c r="K3221" i="2"/>
  <c r="U3221" i="2" s="1"/>
  <c r="K3285" i="2"/>
  <c r="U3285" i="2" s="1"/>
  <c r="K3349" i="2"/>
  <c r="U3349" i="2" s="1"/>
  <c r="K3413" i="2"/>
  <c r="U3413" i="2" s="1"/>
  <c r="K3485" i="2"/>
  <c r="U3485" i="2" s="1"/>
  <c r="K3549" i="2"/>
  <c r="U3549" i="2" s="1"/>
  <c r="K3613" i="2"/>
  <c r="U3613" i="2" s="1"/>
  <c r="K2076" i="2"/>
  <c r="U2076" i="2" s="1"/>
  <c r="K2140" i="2"/>
  <c r="U2140" i="2" s="1"/>
  <c r="K2204" i="2"/>
  <c r="U2204" i="2" s="1"/>
  <c r="K2268" i="2"/>
  <c r="U2268" i="2" s="1"/>
  <c r="K2332" i="2"/>
  <c r="U2332" i="2" s="1"/>
  <c r="K2396" i="2"/>
  <c r="U2396" i="2" s="1"/>
  <c r="K2460" i="2"/>
  <c r="U2460" i="2" s="1"/>
  <c r="K2524" i="2"/>
  <c r="U2524" i="2" s="1"/>
  <c r="K2588" i="2"/>
  <c r="U2588" i="2" s="1"/>
  <c r="K2652" i="2"/>
  <c r="U2652" i="2" s="1"/>
  <c r="K2716" i="2"/>
  <c r="U2716" i="2" s="1"/>
  <c r="K2780" i="2"/>
  <c r="U2780" i="2" s="1"/>
  <c r="K2844" i="2"/>
  <c r="U2844" i="2" s="1"/>
  <c r="K2908" i="2"/>
  <c r="U2908" i="2" s="1"/>
  <c r="K2972" i="2"/>
  <c r="U2972" i="2" s="1"/>
  <c r="K3036" i="2"/>
  <c r="U3036" i="2" s="1"/>
  <c r="K3100" i="2"/>
  <c r="U3100" i="2" s="1"/>
  <c r="K3164" i="2"/>
  <c r="U3164" i="2" s="1"/>
  <c r="K3228" i="2"/>
  <c r="U3228" i="2" s="1"/>
  <c r="K3292" i="2"/>
  <c r="U3292" i="2" s="1"/>
  <c r="K3356" i="2"/>
  <c r="U3356" i="2" s="1"/>
  <c r="K3420" i="2"/>
  <c r="U3420" i="2" s="1"/>
  <c r="K3484" i="2"/>
  <c r="U3484" i="2" s="1"/>
  <c r="K3548" i="2"/>
  <c r="U3548" i="2" s="1"/>
  <c r="K3612" i="2"/>
  <c r="U3612" i="2" s="1"/>
  <c r="K1462" i="2"/>
  <c r="U1462" i="2" s="1"/>
  <c r="K2342" i="2"/>
  <c r="U2342" i="2" s="1"/>
  <c r="K2422" i="2"/>
  <c r="U2422" i="2" s="1"/>
  <c r="K2582" i="2"/>
  <c r="U2582" i="2" s="1"/>
  <c r="K2726" i="2"/>
  <c r="U2726" i="2" s="1"/>
  <c r="K2806" i="2"/>
  <c r="U2806" i="2" s="1"/>
  <c r="K2878" i="2"/>
  <c r="U2878" i="2" s="1"/>
  <c r="K2966" i="2"/>
  <c r="U2966" i="2" s="1"/>
  <c r="K3046" i="2"/>
  <c r="U3046" i="2" s="1"/>
  <c r="K3278" i="2"/>
  <c r="U3278" i="2" s="1"/>
  <c r="K3342" i="2"/>
  <c r="U3342" i="2" s="1"/>
  <c r="K3558" i="2"/>
  <c r="U3558" i="2" s="1"/>
  <c r="K3622" i="2"/>
  <c r="U3622" i="2" s="1"/>
  <c r="T462" i="2"/>
  <c r="K1030" i="2"/>
  <c r="U1030" i="2" s="1"/>
  <c r="K86" i="2"/>
  <c r="U86" i="2" s="1"/>
  <c r="K230" i="2"/>
  <c r="U230" i="2" s="1"/>
  <c r="K862" i="2"/>
  <c r="U862" i="2" s="1"/>
  <c r="K1038" i="2"/>
  <c r="U1038" i="2" s="1"/>
  <c r="K1214" i="2"/>
  <c r="U1214" i="2" s="1"/>
  <c r="K1574" i="2"/>
  <c r="U1574" i="2" s="1"/>
  <c r="K302" i="2"/>
  <c r="U302" i="2" s="1"/>
  <c r="K494" i="2"/>
  <c r="U494" i="2" s="1"/>
  <c r="K702" i="2"/>
  <c r="U702" i="2" s="1"/>
  <c r="K1374" i="2"/>
  <c r="U1374" i="2" s="1"/>
  <c r="K1638" i="2"/>
  <c r="U1638" i="2" s="1"/>
  <c r="K2070" i="2"/>
  <c r="U2070" i="2" s="1"/>
  <c r="K2198" i="2"/>
  <c r="U2198" i="2" s="1"/>
  <c r="K2142" i="2"/>
  <c r="U2142" i="2" s="1"/>
  <c r="U1058" i="2"/>
  <c r="T1058" i="2"/>
  <c r="K487" i="2"/>
  <c r="U487" i="2" s="1"/>
  <c r="K999" i="2"/>
  <c r="U999" i="2" s="1"/>
  <c r="K72" i="2"/>
  <c r="U72" i="2" s="1"/>
  <c r="K584" i="2"/>
  <c r="U584" i="2" s="1"/>
  <c r="K1096" i="2"/>
  <c r="K283" i="2"/>
  <c r="K795" i="2"/>
  <c r="U795" i="2" s="1"/>
  <c r="K73" i="2"/>
  <c r="U73" i="2" s="1"/>
  <c r="K393" i="2"/>
  <c r="U393" i="2" s="1"/>
  <c r="K2567" i="2"/>
  <c r="U2567" i="2" s="1"/>
  <c r="K993" i="2"/>
  <c r="U993" i="2" s="1"/>
  <c r="K1215" i="2"/>
  <c r="U1215" i="2" s="1"/>
  <c r="K247" i="2"/>
  <c r="U247" i="2" s="1"/>
  <c r="K1303" i="2"/>
  <c r="U1303" i="2" s="1"/>
  <c r="K2103" i="2"/>
  <c r="U2103" i="2" s="1"/>
  <c r="K2967" i="2"/>
  <c r="U2967" i="2" s="1"/>
  <c r="K775" i="2"/>
  <c r="U775" i="2" s="1"/>
  <c r="K1911" i="2"/>
  <c r="U1911" i="2" s="1"/>
  <c r="K3151" i="2"/>
  <c r="U3151" i="2" s="1"/>
  <c r="K131" i="2"/>
  <c r="U131" i="2" s="1"/>
  <c r="K451" i="2"/>
  <c r="U451" i="2" s="1"/>
  <c r="K835" i="2"/>
  <c r="U835" i="2" s="1"/>
  <c r="K1219" i="2"/>
  <c r="U1219" i="2" s="1"/>
  <c r="K1539" i="2"/>
  <c r="U1539" i="2" s="1"/>
  <c r="K1859" i="2"/>
  <c r="U1859" i="2" s="1"/>
  <c r="K2179" i="2"/>
  <c r="U2179" i="2" s="1"/>
  <c r="K2563" i="2"/>
  <c r="U2563" i="2" s="1"/>
  <c r="K2883" i="2"/>
  <c r="U2883" i="2" s="1"/>
  <c r="K3331" i="2"/>
  <c r="U3331" i="2" s="1"/>
  <c r="K304" i="2"/>
  <c r="U304" i="2" s="1"/>
  <c r="K3480" i="2"/>
  <c r="U3480" i="2" s="1"/>
  <c r="K32" i="2"/>
  <c r="U32" i="2" s="1"/>
  <c r="K208" i="2"/>
  <c r="U208" i="2" s="1"/>
  <c r="K312" i="2"/>
  <c r="U312" i="2" s="1"/>
  <c r="K424" i="2"/>
  <c r="U424" i="2" s="1"/>
  <c r="K696" i="2"/>
  <c r="U696" i="2" s="1"/>
  <c r="K784" i="2"/>
  <c r="U784" i="2" s="1"/>
  <c r="T904" i="2"/>
  <c r="K1136" i="2"/>
  <c r="U1136" i="2" s="1"/>
  <c r="K1296" i="2"/>
  <c r="U1296" i="2" s="1"/>
  <c r="K1464" i="2"/>
  <c r="U1464" i="2" s="1"/>
  <c r="K1528" i="2"/>
  <c r="U1528" i="2" s="1"/>
  <c r="K1757" i="2"/>
  <c r="U1757" i="2" s="1"/>
  <c r="K1821" i="2"/>
  <c r="U1821" i="2" s="1"/>
  <c r="K1885" i="2"/>
  <c r="U1885" i="2" s="1"/>
  <c r="K1949" i="2"/>
  <c r="U1949" i="2" s="1"/>
  <c r="K2013" i="2"/>
  <c r="U2013" i="2" s="1"/>
  <c r="K2077" i="2"/>
  <c r="U2077" i="2" s="1"/>
  <c r="K2141" i="2"/>
  <c r="U2141" i="2" s="1"/>
  <c r="K2205" i="2"/>
  <c r="U2205" i="2" s="1"/>
  <c r="K2269" i="2"/>
  <c r="U2269" i="2" s="1"/>
  <c r="K2333" i="2"/>
  <c r="U2333" i="2" s="1"/>
  <c r="K2397" i="2"/>
  <c r="U2397" i="2" s="1"/>
  <c r="K2461" i="2"/>
  <c r="U2461" i="2" s="1"/>
  <c r="K2525" i="2"/>
  <c r="U2525" i="2" s="1"/>
  <c r="K2589" i="2"/>
  <c r="U2589" i="2" s="1"/>
  <c r="K2653" i="2"/>
  <c r="U2653" i="2" s="1"/>
  <c r="K2717" i="2"/>
  <c r="U2717" i="2" s="1"/>
  <c r="K2781" i="2"/>
  <c r="U2781" i="2" s="1"/>
  <c r="K2845" i="2"/>
  <c r="U2845" i="2" s="1"/>
  <c r="K2909" i="2"/>
  <c r="U2909" i="2" s="1"/>
  <c r="K2973" i="2"/>
  <c r="U2973" i="2" s="1"/>
  <c r="K3037" i="2"/>
  <c r="U3037" i="2" s="1"/>
  <c r="K3101" i="2"/>
  <c r="U3101" i="2" s="1"/>
  <c r="K3165" i="2"/>
  <c r="U3165" i="2" s="1"/>
  <c r="K3229" i="2"/>
  <c r="U3229" i="2" s="1"/>
  <c r="K3293" i="2"/>
  <c r="U3293" i="2" s="1"/>
  <c r="K3357" i="2"/>
  <c r="U3357" i="2" s="1"/>
  <c r="K3421" i="2"/>
  <c r="U3421" i="2" s="1"/>
  <c r="K3429" i="2"/>
  <c r="U3429" i="2" s="1"/>
  <c r="K3493" i="2"/>
  <c r="U3493" i="2" s="1"/>
  <c r="K3557" i="2"/>
  <c r="U3557" i="2" s="1"/>
  <c r="K3621" i="2"/>
  <c r="U3621" i="2" s="1"/>
  <c r="K2084" i="2"/>
  <c r="U2084" i="2" s="1"/>
  <c r="K2148" i="2"/>
  <c r="U2148" i="2" s="1"/>
  <c r="K2212" i="2"/>
  <c r="U2212" i="2" s="1"/>
  <c r="K2276" i="2"/>
  <c r="U2276" i="2" s="1"/>
  <c r="K2340" i="2"/>
  <c r="U2340" i="2" s="1"/>
  <c r="K2404" i="2"/>
  <c r="U2404" i="2" s="1"/>
  <c r="K2468" i="2"/>
  <c r="U2468" i="2" s="1"/>
  <c r="K2596" i="2"/>
  <c r="U2596" i="2" s="1"/>
  <c r="K2660" i="2"/>
  <c r="U2660" i="2" s="1"/>
  <c r="K2724" i="2"/>
  <c r="U2724" i="2" s="1"/>
  <c r="K2852" i="2"/>
  <c r="U2852" i="2" s="1"/>
  <c r="K2916" i="2"/>
  <c r="U2916" i="2" s="1"/>
  <c r="K2980" i="2"/>
  <c r="U2980" i="2" s="1"/>
  <c r="K3108" i="2"/>
  <c r="U3108" i="2" s="1"/>
  <c r="K3172" i="2"/>
  <c r="U3172" i="2" s="1"/>
  <c r="K3236" i="2"/>
  <c r="U3236" i="2" s="1"/>
  <c r="K3364" i="2"/>
  <c r="U3364" i="2" s="1"/>
  <c r="K3428" i="2"/>
  <c r="U3428" i="2" s="1"/>
  <c r="K3492" i="2"/>
  <c r="U3492" i="2" s="1"/>
  <c r="K3556" i="2"/>
  <c r="U3556" i="2" s="1"/>
  <c r="K3620" i="2"/>
  <c r="U3620" i="2" s="1"/>
  <c r="K2222" i="2"/>
  <c r="U2222" i="2" s="1"/>
  <c r="K2430" i="2"/>
  <c r="U2430" i="2" s="1"/>
  <c r="K2886" i="2"/>
  <c r="U2886" i="2" s="1"/>
  <c r="K2974" i="2"/>
  <c r="U2974" i="2" s="1"/>
  <c r="K3054" i="2"/>
  <c r="U3054" i="2" s="1"/>
  <c r="K3206" i="2"/>
  <c r="U3206" i="2" s="1"/>
  <c r="K3494" i="2"/>
  <c r="U3494" i="2" s="1"/>
  <c r="K3566" i="2"/>
  <c r="U3566" i="2" s="1"/>
  <c r="K3630" i="2"/>
  <c r="U3630" i="2" s="1"/>
  <c r="K39" i="2"/>
  <c r="U39" i="2" s="1"/>
  <c r="K551" i="2"/>
  <c r="K1063" i="2"/>
  <c r="U1063" i="2" s="1"/>
  <c r="K136" i="2"/>
  <c r="U136" i="2" s="1"/>
  <c r="K1160" i="2"/>
  <c r="U1160" i="2" s="1"/>
  <c r="K347" i="2"/>
  <c r="U347" i="2" s="1"/>
  <c r="K859" i="2"/>
  <c r="U859" i="2" s="1"/>
  <c r="K286" i="2"/>
  <c r="U286" i="2" s="1"/>
  <c r="K982" i="2"/>
  <c r="U982" i="2" s="1"/>
  <c r="K206" i="2"/>
  <c r="U206" i="2" s="1"/>
  <c r="K326" i="2"/>
  <c r="U326" i="2" s="1"/>
  <c r="K998" i="2"/>
  <c r="U998" i="2" s="1"/>
  <c r="K1182" i="2"/>
  <c r="U1182" i="2" s="1"/>
  <c r="K94" i="2"/>
  <c r="U94" i="2" s="1"/>
  <c r="K438" i="2"/>
  <c r="U438" i="2" s="1"/>
  <c r="K646" i="2"/>
  <c r="U646" i="2" s="1"/>
  <c r="K1566" i="2"/>
  <c r="U1566" i="2" s="1"/>
  <c r="K2166" i="2"/>
  <c r="U2166" i="2" s="1"/>
  <c r="K1734" i="2"/>
  <c r="U1734" i="2" s="1"/>
  <c r="K1302" i="2"/>
  <c r="U1302" i="2" s="1"/>
  <c r="K3062" i="2"/>
  <c r="U3062" i="2" s="1"/>
  <c r="K2498" i="2"/>
  <c r="U2498" i="2" s="1"/>
  <c r="K2294" i="2"/>
  <c r="U2294" i="2" s="1"/>
  <c r="K1922" i="2"/>
  <c r="U1922" i="2" s="1"/>
  <c r="T806" i="2"/>
  <c r="K1222" i="2"/>
  <c r="U1222" i="2" s="1"/>
  <c r="K70" i="2"/>
  <c r="U70" i="2" s="1"/>
  <c r="K678" i="2"/>
  <c r="U678" i="2" s="1"/>
  <c r="K118" i="2"/>
  <c r="U118" i="2" s="1"/>
  <c r="K1094" i="2"/>
  <c r="U1094" i="2" s="1"/>
  <c r="K1350" i="2"/>
  <c r="U1350" i="2" s="1"/>
  <c r="K1590" i="2"/>
  <c r="U1590" i="2" s="1"/>
  <c r="K1878" i="2"/>
  <c r="U1878" i="2" s="1"/>
  <c r="K2182" i="2"/>
  <c r="U2182" i="2" s="1"/>
  <c r="K1726" i="2"/>
  <c r="U1726" i="2" s="1"/>
  <c r="T1758" i="2"/>
  <c r="K2318" i="2"/>
  <c r="U2318" i="2" s="1"/>
  <c r="K1190" i="2"/>
  <c r="U1190" i="2" s="1"/>
  <c r="K1804" i="2"/>
  <c r="U1804" i="2" s="1"/>
  <c r="K30" i="2"/>
  <c r="U30" i="2" s="1"/>
  <c r="K3610" i="2"/>
  <c r="U3610" i="2" s="1"/>
  <c r="K274" i="2"/>
  <c r="U274" i="2" s="1"/>
  <c r="K2094" i="2"/>
  <c r="U2094" i="2" s="1"/>
  <c r="K854" i="2"/>
  <c r="U854" i="2" s="1"/>
  <c r="K1054" i="2"/>
  <c r="U1054" i="2" s="1"/>
  <c r="K1286" i="2"/>
  <c r="U1286" i="2" s="1"/>
  <c r="K1550" i="2"/>
  <c r="U1550" i="2" s="1"/>
  <c r="K710" i="2"/>
  <c r="U710" i="2" s="1"/>
  <c r="K1062" i="2"/>
  <c r="U1062" i="2" s="1"/>
  <c r="K1430" i="2"/>
  <c r="U1430" i="2" s="1"/>
  <c r="K150" i="2"/>
  <c r="U150" i="2" s="1"/>
  <c r="T934" i="2"/>
  <c r="T1150" i="2"/>
  <c r="K1686" i="2"/>
  <c r="U1686" i="2" s="1"/>
  <c r="T2086" i="2"/>
  <c r="K2230" i="2"/>
  <c r="U2230" i="2" s="1"/>
  <c r="K1766" i="2"/>
  <c r="U1766" i="2" s="1"/>
  <c r="K1806" i="2"/>
  <c r="U1806" i="2" s="1"/>
  <c r="K1974" i="2"/>
  <c r="U1974" i="2" s="1"/>
  <c r="K3254" i="2"/>
  <c r="U3254" i="2" s="1"/>
  <c r="K106" i="2"/>
  <c r="U106" i="2" s="1"/>
  <c r="K158" i="2"/>
  <c r="U158" i="2" s="1"/>
  <c r="K1854" i="2"/>
  <c r="U1854" i="2" s="1"/>
  <c r="K2894" i="2"/>
  <c r="U2894" i="2" s="1"/>
  <c r="K2946" i="2"/>
  <c r="U2946" i="2" s="1"/>
  <c r="K3158" i="2"/>
  <c r="U3158" i="2" s="1"/>
  <c r="K1486" i="2"/>
  <c r="U1486" i="2" s="1"/>
  <c r="T2406" i="2"/>
  <c r="K2566" i="2"/>
  <c r="U2566" i="2" s="1"/>
  <c r="K2638" i="2"/>
  <c r="U2638" i="2" s="1"/>
  <c r="K2710" i="2"/>
  <c r="U2710" i="2" s="1"/>
  <c r="K2942" i="2"/>
  <c r="U2942" i="2" s="1"/>
  <c r="K3110" i="2"/>
  <c r="U3110" i="2" s="1"/>
  <c r="K3262" i="2"/>
  <c r="U3262" i="2" s="1"/>
  <c r="K3470" i="2"/>
  <c r="U3470" i="2" s="1"/>
  <c r="K2214" i="2"/>
  <c r="U2214" i="2" s="1"/>
  <c r="K422" i="2"/>
  <c r="U422" i="2" s="1"/>
  <c r="K662" i="2"/>
  <c r="U662" i="2" s="1"/>
  <c r="K1318" i="2"/>
  <c r="U1318" i="2" s="1"/>
  <c r="K1598" i="2"/>
  <c r="U1598" i="2" s="1"/>
  <c r="K110" i="2"/>
  <c r="U110" i="2" s="1"/>
  <c r="T262" i="2"/>
  <c r="K566" i="2"/>
  <c r="U566" i="2" s="1"/>
  <c r="K734" i="2"/>
  <c r="U734" i="2" s="1"/>
  <c r="K910" i="2"/>
  <c r="U910" i="2" s="1"/>
  <c r="K1086" i="2"/>
  <c r="U1086" i="2" s="1"/>
  <c r="K1446" i="2"/>
  <c r="U1446" i="2" s="1"/>
  <c r="K174" i="2"/>
  <c r="U174" i="2" s="1"/>
  <c r="K334" i="2"/>
  <c r="U334" i="2" s="1"/>
  <c r="K550" i="2"/>
  <c r="U550" i="2" s="1"/>
  <c r="T966" i="2"/>
  <c r="T1174" i="2"/>
  <c r="K1422" i="2"/>
  <c r="U1422" i="2" s="1"/>
  <c r="K1718" i="2"/>
  <c r="U1718" i="2" s="1"/>
  <c r="K1934" i="2"/>
  <c r="U1934" i="2" s="1"/>
  <c r="T1630" i="2"/>
  <c r="K1790" i="2"/>
  <c r="U1790" i="2" s="1"/>
  <c r="K2006" i="2"/>
  <c r="U2006" i="2" s="1"/>
  <c r="T2926" i="2"/>
  <c r="K2418" i="2"/>
  <c r="U2418" i="2" s="1"/>
  <c r="K398" i="2"/>
  <c r="U398" i="2" s="1"/>
  <c r="K1014" i="2"/>
  <c r="U1014" i="2" s="1"/>
  <c r="K1702" i="2"/>
  <c r="U1702" i="2" s="1"/>
  <c r="K1334" i="2"/>
  <c r="U1334" i="2" s="1"/>
  <c r="K1822" i="2"/>
  <c r="U1822" i="2" s="1"/>
  <c r="K2126" i="2"/>
  <c r="U2126" i="2" s="1"/>
  <c r="T2414" i="2"/>
  <c r="K2502" i="2"/>
  <c r="U2502" i="2" s="1"/>
  <c r="K2718" i="2"/>
  <c r="U2718" i="2" s="1"/>
  <c r="T3038" i="2"/>
  <c r="K3270" i="2"/>
  <c r="U3270" i="2" s="1"/>
  <c r="K3406" i="2"/>
  <c r="U3406" i="2" s="1"/>
  <c r="T2454" i="2"/>
  <c r="K3306" i="2"/>
  <c r="U3306" i="2" s="1"/>
  <c r="K686" i="2"/>
  <c r="U686" i="2" s="1"/>
  <c r="K1110" i="2"/>
  <c r="U1110" i="2" s="1"/>
  <c r="K14" i="2"/>
  <c r="U14" i="2" s="1"/>
  <c r="K278" i="2"/>
  <c r="U278" i="2" s="1"/>
  <c r="K1102" i="2"/>
  <c r="U1102" i="2" s="1"/>
  <c r="K1294" i="2"/>
  <c r="U1294" i="2" s="1"/>
  <c r="K1470" i="2"/>
  <c r="U1470" i="2" s="1"/>
  <c r="K46" i="2"/>
  <c r="U46" i="2" s="1"/>
  <c r="K358" i="2"/>
  <c r="U358" i="2" s="1"/>
  <c r="T1206" i="2"/>
  <c r="T2118" i="2"/>
  <c r="K2270" i="2"/>
  <c r="U2270" i="2" s="1"/>
  <c r="K1662" i="2"/>
  <c r="U1662" i="2" s="1"/>
  <c r="K2030" i="2"/>
  <c r="U2030" i="2" s="1"/>
  <c r="K690" i="2"/>
  <c r="U690" i="2" s="1"/>
  <c r="K2306" i="2"/>
  <c r="U2306" i="2" s="1"/>
  <c r="K2530" i="2"/>
  <c r="U2530" i="2" s="1"/>
  <c r="K1910" i="2"/>
  <c r="U1910" i="2" s="1"/>
  <c r="K1278" i="2"/>
  <c r="U1278" i="2" s="1"/>
  <c r="K2774" i="2"/>
  <c r="U2774" i="2" s="1"/>
  <c r="K2038" i="2"/>
  <c r="U2038" i="2" s="1"/>
  <c r="T2462" i="2"/>
  <c r="K1382" i="2"/>
  <c r="U1382" i="2" s="1"/>
  <c r="K166" i="2"/>
  <c r="U166" i="2" s="1"/>
  <c r="K1494" i="2"/>
  <c r="U1494" i="2" s="1"/>
  <c r="K1798" i="2"/>
  <c r="U1798" i="2" s="1"/>
  <c r="K2134" i="2"/>
  <c r="U2134" i="2" s="1"/>
  <c r="K3638" i="2"/>
  <c r="U3638" i="2" s="1"/>
  <c r="K2998" i="2"/>
  <c r="U2998" i="2" s="1"/>
  <c r="K346" i="2"/>
  <c r="U346" i="2" s="1"/>
  <c r="K766" i="2"/>
  <c r="U766" i="2" s="1"/>
  <c r="K2822" i="2"/>
  <c r="U2822" i="2" s="1"/>
  <c r="K2102" i="2"/>
  <c r="U2102" i="2" s="1"/>
  <c r="K454" i="2"/>
  <c r="U454" i="2" s="1"/>
  <c r="K1926" i="2"/>
  <c r="U1926" i="2" s="1"/>
  <c r="K3478" i="2"/>
  <c r="U3478" i="2" s="1"/>
  <c r="F12" i="8"/>
  <c r="I10" i="8" s="1"/>
  <c r="AC20" i="8"/>
  <c r="AC18" i="8"/>
  <c r="N12" i="8"/>
  <c r="AC16" i="8"/>
  <c r="AC38" i="8"/>
  <c r="AC17" i="8"/>
  <c r="AC15" i="8"/>
  <c r="AC39" i="8"/>
  <c r="AC14" i="8"/>
  <c r="AC40" i="8"/>
  <c r="AC13" i="8"/>
  <c r="AC41" i="8"/>
  <c r="AC12" i="8"/>
  <c r="AC42" i="8"/>
  <c r="AC43" i="8"/>
  <c r="AC11" i="8"/>
  <c r="AC10" i="8"/>
  <c r="AB45" i="8"/>
  <c r="AC44" i="8"/>
  <c r="AC21" i="8"/>
  <c r="AC19" i="8"/>
  <c r="AC22" i="8"/>
  <c r="AC23" i="8"/>
  <c r="AC24" i="8"/>
  <c r="AC25" i="8"/>
  <c r="AC27" i="8"/>
  <c r="AC26" i="8"/>
  <c r="S30" i="6" a="1"/>
  <c r="S30" i="6" s="1"/>
  <c r="I10" i="5"/>
  <c r="H11" i="5"/>
  <c r="I11" i="5"/>
  <c r="H9" i="5"/>
  <c r="I9" i="5"/>
  <c r="P9" i="3" a="1"/>
  <c r="P9" i="3" s="1"/>
  <c r="Q9" i="3" s="1" a="1"/>
  <c r="Q9" i="3" s="1"/>
  <c r="D15" i="3"/>
  <c r="D9" i="3"/>
  <c r="C10" i="3"/>
  <c r="D10" i="3"/>
  <c r="E10" i="3"/>
  <c r="C11" i="3"/>
  <c r="D11" i="3"/>
  <c r="E11" i="3"/>
  <c r="D12" i="3"/>
  <c r="E12" i="3"/>
  <c r="C13" i="3"/>
  <c r="D13" i="3"/>
  <c r="E13" i="3"/>
  <c r="C14" i="3"/>
  <c r="D14" i="3"/>
  <c r="E14" i="3"/>
  <c r="C15" i="3"/>
  <c r="E15" i="3"/>
  <c r="C16" i="3"/>
  <c r="D16" i="3"/>
  <c r="E16" i="3"/>
  <c r="E9" i="3"/>
  <c r="C9" i="3"/>
  <c r="T2397" i="2" l="1"/>
  <c r="T687" i="2"/>
  <c r="T3563" i="2"/>
  <c r="T875" i="2"/>
  <c r="T1016" i="2"/>
  <c r="T2894" i="2"/>
  <c r="T623" i="2"/>
  <c r="T3071" i="2"/>
  <c r="T1153" i="2"/>
  <c r="T1824" i="2"/>
  <c r="T2126" i="2"/>
  <c r="T464" i="2"/>
  <c r="T2484" i="2"/>
  <c r="T747" i="2"/>
  <c r="T1419" i="2"/>
  <c r="T3588" i="2"/>
  <c r="T2787" i="2"/>
  <c r="T1973" i="2"/>
  <c r="T1200" i="2"/>
  <c r="T2796" i="2"/>
  <c r="T2253" i="2"/>
  <c r="T2537" i="2"/>
  <c r="T2079" i="2"/>
  <c r="T1003" i="2"/>
  <c r="T2609" i="2"/>
  <c r="T2411" i="2"/>
  <c r="T560" i="2"/>
  <c r="T1435" i="2"/>
  <c r="T1080" i="2"/>
  <c r="T1616" i="2"/>
  <c r="T2902" i="2"/>
  <c r="T3412" i="2"/>
  <c r="T2957" i="2"/>
  <c r="T2000" i="2"/>
  <c r="T2395" i="2"/>
  <c r="T2243" i="2"/>
  <c r="T1489" i="2"/>
  <c r="T2772" i="2"/>
  <c r="T2584" i="2"/>
  <c r="T2700" i="2"/>
  <c r="T1511" i="2"/>
  <c r="T3407" i="2"/>
  <c r="T2132" i="2"/>
  <c r="T2829" i="2"/>
  <c r="T947" i="2"/>
  <c r="T857" i="2"/>
  <c r="T608" i="2"/>
  <c r="T2063" i="2"/>
  <c r="T1175" i="2"/>
  <c r="T851" i="2"/>
  <c r="T3046" i="2"/>
  <c r="T1920" i="2"/>
  <c r="T241" i="2"/>
  <c r="T3505" i="2"/>
  <c r="T3133" i="2"/>
  <c r="T1800" i="2"/>
  <c r="T1167" i="2"/>
  <c r="T2030" i="2"/>
  <c r="T3164" i="2"/>
  <c r="T2104" i="2"/>
  <c r="T3131" i="2"/>
  <c r="T729" i="2"/>
  <c r="T363" i="2"/>
  <c r="T3039" i="2"/>
  <c r="T2776" i="2"/>
  <c r="T2523" i="2"/>
  <c r="T2895" i="2"/>
  <c r="T2109" i="2"/>
  <c r="T2513" i="2"/>
  <c r="T1424" i="2"/>
  <c r="T3432" i="2"/>
  <c r="T2135" i="2"/>
  <c r="T2916" i="2"/>
  <c r="T2140" i="2"/>
  <c r="T2325" i="2"/>
  <c r="T59" i="2"/>
  <c r="T2551" i="2"/>
  <c r="T3213" i="2"/>
  <c r="T2291" i="2"/>
  <c r="T2984" i="2"/>
  <c r="T1371" i="2"/>
  <c r="T2167" i="2"/>
  <c r="T2221" i="2"/>
  <c r="T326" i="2"/>
  <c r="T2709" i="2"/>
  <c r="T3399" i="2"/>
  <c r="T1208" i="2"/>
  <c r="T1779" i="2"/>
  <c r="T3263" i="2"/>
  <c r="T1193" i="2"/>
  <c r="T1579" i="2"/>
  <c r="T1151" i="2"/>
  <c r="T2439" i="2"/>
  <c r="T1845" i="2"/>
  <c r="T1411" i="2"/>
  <c r="T2740" i="2"/>
  <c r="T3201" i="2"/>
  <c r="T707" i="2"/>
  <c r="T976" i="2"/>
  <c r="T3387" i="2"/>
  <c r="T2011" i="2"/>
  <c r="T3276" i="2"/>
  <c r="T2693" i="2"/>
  <c r="T849" i="2"/>
  <c r="T752" i="2"/>
  <c r="T376" i="2"/>
  <c r="T1815" i="2"/>
  <c r="T2944" i="2"/>
  <c r="T2718" i="2"/>
  <c r="T3236" i="2"/>
  <c r="T1017" i="2"/>
  <c r="T321" i="2"/>
  <c r="T2260" i="2"/>
  <c r="T1376" i="2"/>
  <c r="T2987" i="2"/>
  <c r="T2155" i="2"/>
  <c r="T2511" i="2"/>
  <c r="T3183" i="2"/>
  <c r="T1643" i="2"/>
  <c r="T144" i="2"/>
  <c r="T3204" i="2"/>
  <c r="T3299" i="2"/>
  <c r="T1891" i="2"/>
  <c r="T2997" i="2"/>
  <c r="T2549" i="2"/>
  <c r="T2101" i="2"/>
  <c r="T2248" i="2"/>
  <c r="T1369" i="2"/>
  <c r="T387" i="2"/>
  <c r="T2563" i="2"/>
  <c r="T2408" i="2"/>
  <c r="T3507" i="2"/>
  <c r="T2681" i="2"/>
  <c r="T2392" i="2"/>
  <c r="T3212" i="2"/>
  <c r="T1377" i="2"/>
  <c r="T3582" i="2"/>
  <c r="T422" i="2"/>
  <c r="T3136" i="2"/>
  <c r="T1583" i="2"/>
  <c r="T2027" i="2"/>
  <c r="T491" i="2"/>
  <c r="T1991" i="2"/>
  <c r="T2949" i="2"/>
  <c r="T2041" i="2"/>
  <c r="T344" i="2"/>
  <c r="T1883" i="2"/>
  <c r="T2571" i="2"/>
  <c r="T3155" i="2"/>
  <c r="T1033" i="2"/>
  <c r="T2998" i="2"/>
  <c r="T358" i="2"/>
  <c r="T3151" i="2"/>
  <c r="T1595" i="2"/>
  <c r="T967" i="2"/>
  <c r="T1935" i="2"/>
  <c r="T521" i="2"/>
  <c r="T2317" i="2"/>
  <c r="T2673" i="2"/>
  <c r="T1537" i="2"/>
  <c r="T3474" i="2"/>
  <c r="T432" i="2"/>
  <c r="T1203" i="2"/>
  <c r="T135" i="2"/>
  <c r="T2423" i="2"/>
  <c r="T991" i="2"/>
  <c r="T2759" i="2"/>
  <c r="T2731" i="2"/>
  <c r="T1451" i="2"/>
  <c r="T235" i="2"/>
  <c r="T2711" i="2"/>
  <c r="T832" i="2"/>
  <c r="T2687" i="2"/>
  <c r="T2636" i="2"/>
  <c r="T2252" i="2"/>
  <c r="T55" i="2"/>
  <c r="T647" i="2"/>
  <c r="T2375" i="2"/>
  <c r="T2564" i="2"/>
  <c r="T1601" i="2"/>
  <c r="T2915" i="2"/>
  <c r="T1827" i="2"/>
  <c r="T2805" i="2"/>
  <c r="T2485" i="2"/>
  <c r="T2577" i="2"/>
  <c r="T1336" i="2"/>
  <c r="T1248" i="2"/>
  <c r="T3419" i="2"/>
  <c r="T2663" i="2"/>
  <c r="T2947" i="2"/>
  <c r="T3636" i="2"/>
  <c r="T3245" i="2"/>
  <c r="T1969" i="2"/>
  <c r="T2095" i="2"/>
  <c r="T217" i="2"/>
  <c r="T495" i="2"/>
  <c r="T3180" i="2"/>
  <c r="T1152" i="2"/>
  <c r="T2102" i="2"/>
  <c r="T2197" i="2"/>
  <c r="T817" i="2"/>
  <c r="T1623" i="2"/>
  <c r="T3583" i="2"/>
  <c r="T3361" i="2"/>
  <c r="T129" i="2"/>
  <c r="T3203" i="2"/>
  <c r="T2836" i="2"/>
  <c r="T3552" i="2"/>
  <c r="T2992" i="2"/>
  <c r="T3341" i="2"/>
  <c r="T2701" i="2"/>
  <c r="T3033" i="2"/>
  <c r="T1785" i="2"/>
  <c r="T2512" i="2"/>
  <c r="T2096" i="2"/>
  <c r="T3379" i="2"/>
  <c r="T3319" i="2"/>
  <c r="T3307" i="2"/>
  <c r="T3479" i="2"/>
  <c r="T591" i="2"/>
  <c r="T3434" i="2"/>
  <c r="T1499" i="2"/>
  <c r="T1744" i="2"/>
  <c r="T2091" i="2"/>
  <c r="T2055" i="2"/>
  <c r="T88" i="2"/>
  <c r="T1743" i="2"/>
  <c r="T137" i="2"/>
  <c r="T974" i="2"/>
  <c r="T2934" i="2"/>
  <c r="T2504" i="2"/>
  <c r="T1379" i="2"/>
  <c r="T1753" i="2"/>
  <c r="T1921" i="2"/>
  <c r="T2695" i="2"/>
  <c r="T1624" i="2"/>
  <c r="T944" i="2"/>
  <c r="T1872" i="2"/>
  <c r="T1233" i="2"/>
  <c r="T1072" i="2"/>
  <c r="T2139" i="2"/>
  <c r="T824" i="2"/>
  <c r="T2228" i="2"/>
  <c r="T1965" i="2"/>
  <c r="T1328" i="2"/>
  <c r="T2899" i="2"/>
  <c r="T75" i="2"/>
  <c r="T1987" i="2"/>
  <c r="T686" i="2"/>
  <c r="T784" i="2"/>
  <c r="T993" i="2"/>
  <c r="T2070" i="2"/>
  <c r="T3548" i="2"/>
  <c r="T2652" i="2"/>
  <c r="T2969" i="2"/>
  <c r="T1928" i="2"/>
  <c r="T680" i="2"/>
  <c r="T1083" i="2"/>
  <c r="T1481" i="2"/>
  <c r="T3624" i="2"/>
  <c r="T2611" i="2"/>
  <c r="T691" i="2"/>
  <c r="T2863" i="2"/>
  <c r="T2343" i="2"/>
  <c r="T1967" i="2"/>
  <c r="T2385" i="2"/>
  <c r="T2503" i="2"/>
  <c r="T864" i="2"/>
  <c r="T408" i="2"/>
  <c r="T2539" i="2"/>
  <c r="T1259" i="2"/>
  <c r="T1591" i="2"/>
  <c r="T2311" i="2"/>
  <c r="T2839" i="2"/>
  <c r="T535" i="2"/>
  <c r="T2572" i="2"/>
  <c r="T2415" i="2"/>
  <c r="T2727" i="2"/>
  <c r="T3339" i="2"/>
  <c r="T745" i="2"/>
  <c r="T3653" i="2"/>
  <c r="T2749" i="2"/>
  <c r="T936" i="2"/>
  <c r="T168" i="2"/>
  <c r="T2851" i="2"/>
  <c r="T1763" i="2"/>
  <c r="T2459" i="2"/>
  <c r="T3061" i="2"/>
  <c r="T2741" i="2"/>
  <c r="T1585" i="2"/>
  <c r="T728" i="2"/>
  <c r="T3163" i="2"/>
  <c r="T3447" i="2"/>
  <c r="T3449" i="2"/>
  <c r="T2996" i="2"/>
  <c r="T2733" i="2"/>
  <c r="T2456" i="2"/>
  <c r="T1875" i="2"/>
  <c r="T1735" i="2"/>
  <c r="T2247" i="2"/>
  <c r="T2635" i="2"/>
  <c r="T3367" i="2"/>
  <c r="T3651" i="2"/>
  <c r="T3237" i="2"/>
  <c r="T2134" i="2"/>
  <c r="T454" i="2"/>
  <c r="T1318" i="2"/>
  <c r="T678" i="2"/>
  <c r="T3331" i="2"/>
  <c r="T2453" i="2"/>
  <c r="T1177" i="2"/>
  <c r="T3626" i="2"/>
  <c r="T571" i="2"/>
  <c r="T713" i="2"/>
  <c r="T3311" i="2"/>
  <c r="T385" i="2"/>
  <c r="T65" i="2"/>
  <c r="T323" i="2"/>
  <c r="T3277" i="2"/>
  <c r="T3297" i="2"/>
  <c r="T2961" i="2"/>
  <c r="T3315" i="2"/>
  <c r="T2227" i="2"/>
  <c r="T1843" i="2"/>
  <c r="T1459" i="2"/>
  <c r="T1207" i="2"/>
  <c r="T3115" i="2"/>
  <c r="T1835" i="2"/>
  <c r="T3567" i="2"/>
  <c r="T3359" i="2"/>
  <c r="T1871" i="2"/>
  <c r="T3483" i="2"/>
  <c r="T1307" i="2"/>
  <c r="T1144" i="2"/>
  <c r="T3499" i="2"/>
  <c r="T1894" i="2"/>
  <c r="T2403" i="2"/>
  <c r="T1315" i="2"/>
  <c r="T1097" i="2"/>
  <c r="T3487" i="2"/>
  <c r="T2357" i="2"/>
  <c r="T1781" i="2"/>
  <c r="T1552" i="2"/>
  <c r="T139" i="2"/>
  <c r="T1912" i="2"/>
  <c r="T2598" i="2"/>
  <c r="T3150" i="2"/>
  <c r="T3509" i="2"/>
  <c r="T2433" i="2"/>
  <c r="T945" i="2"/>
  <c r="T1024" i="2"/>
  <c r="T176" i="2"/>
  <c r="T223" i="2"/>
  <c r="T2725" i="2"/>
  <c r="T1829" i="2"/>
  <c r="T2270" i="2"/>
  <c r="T1302" i="2"/>
  <c r="T3494" i="2"/>
  <c r="T2653" i="2"/>
  <c r="T3643" i="2"/>
  <c r="T3476" i="2"/>
  <c r="T3092" i="2"/>
  <c r="T2196" i="2"/>
  <c r="T2189" i="2"/>
  <c r="T1805" i="2"/>
  <c r="T1657" i="2"/>
  <c r="T1417" i="2"/>
  <c r="T179" i="2"/>
  <c r="T3375" i="2"/>
  <c r="T2719" i="2"/>
  <c r="T1559" i="2"/>
  <c r="T1833" i="2"/>
  <c r="T3543" i="2"/>
  <c r="T569" i="2"/>
  <c r="T64" i="2"/>
  <c r="T1183" i="2"/>
  <c r="T2327" i="2"/>
  <c r="T184" i="2"/>
  <c r="T2267" i="2"/>
  <c r="T919" i="2"/>
  <c r="T2187" i="2"/>
  <c r="T1925" i="2"/>
  <c r="T2603" i="2"/>
  <c r="T171" i="2"/>
  <c r="T1089" i="2"/>
  <c r="T2297" i="2"/>
  <c r="T271" i="2"/>
  <c r="T2823" i="2"/>
  <c r="T2766" i="2"/>
  <c r="T2037" i="2"/>
  <c r="T2313" i="2"/>
  <c r="T1057" i="2"/>
  <c r="T624" i="2"/>
  <c r="T2907" i="2"/>
  <c r="T273" i="2"/>
  <c r="T31" i="2"/>
  <c r="T2151" i="2"/>
  <c r="T2199" i="2"/>
  <c r="T2655" i="2"/>
  <c r="T2534" i="2"/>
  <c r="T2710" i="2"/>
  <c r="T451" i="2"/>
  <c r="T2524" i="2"/>
  <c r="T3221" i="2"/>
  <c r="T1672" i="2"/>
  <c r="T1339" i="2"/>
  <c r="T439" i="2"/>
  <c r="T2129" i="2"/>
  <c r="T641" i="2"/>
  <c r="T2051" i="2"/>
  <c r="T3541" i="2"/>
  <c r="T2473" i="2"/>
  <c r="T2328" i="2"/>
  <c r="T880" i="2"/>
  <c r="T3251" i="2"/>
  <c r="T2803" i="2"/>
  <c r="T57" i="2"/>
  <c r="T3227" i="2"/>
  <c r="T1143" i="2"/>
  <c r="T899" i="2"/>
  <c r="T3660" i="2"/>
  <c r="T1065" i="2"/>
  <c r="T2621" i="2"/>
  <c r="T3427" i="2"/>
  <c r="T2339" i="2"/>
  <c r="T1251" i="2"/>
  <c r="T825" i="2"/>
  <c r="T3223" i="2"/>
  <c r="T3081" i="2"/>
  <c r="T3562" i="2"/>
  <c r="T3547" i="2"/>
  <c r="T2293" i="2"/>
  <c r="T3409" i="2"/>
  <c r="T992" i="2"/>
  <c r="T3316" i="2"/>
  <c r="T2989" i="2"/>
  <c r="T1689" i="2"/>
  <c r="T2991" i="2"/>
  <c r="T1047" i="2"/>
  <c r="T2231" i="2"/>
  <c r="T345" i="2"/>
  <c r="T2661" i="2"/>
  <c r="T2230" i="2"/>
  <c r="T14" i="2"/>
  <c r="T3421" i="2"/>
  <c r="T247" i="2"/>
  <c r="T1030" i="2"/>
  <c r="T1462" i="2"/>
  <c r="T2619" i="2"/>
  <c r="T1873" i="2"/>
  <c r="T2535" i="2"/>
  <c r="T577" i="2"/>
  <c r="T120" i="2"/>
  <c r="T1667" i="2"/>
  <c r="T1439" i="2"/>
  <c r="T2900" i="2"/>
  <c r="T2765" i="2"/>
  <c r="T2061" i="2"/>
  <c r="T3577" i="2"/>
  <c r="T3105" i="2"/>
  <c r="T2329" i="2"/>
  <c r="T1857" i="2"/>
  <c r="T1752" i="2"/>
  <c r="T544" i="2"/>
  <c r="T2739" i="2"/>
  <c r="T2355" i="2"/>
  <c r="T2035" i="2"/>
  <c r="T435" i="2"/>
  <c r="T1225" i="2"/>
  <c r="T3394" i="2"/>
  <c r="T2271" i="2"/>
  <c r="T1567" i="2"/>
  <c r="T1943" i="2"/>
  <c r="T655" i="2"/>
  <c r="T2971" i="2"/>
  <c r="T2955" i="2"/>
  <c r="T1007" i="2"/>
  <c r="T367" i="2"/>
  <c r="T683" i="2"/>
  <c r="T3076" i="2"/>
  <c r="T2116" i="2"/>
  <c r="T368" i="2"/>
  <c r="T3363" i="2"/>
  <c r="T2275" i="2"/>
  <c r="T631" i="2"/>
  <c r="T873" i="2"/>
  <c r="T2951" i="2"/>
  <c r="T2229" i="2"/>
  <c r="T2560" i="2"/>
  <c r="T1297" i="2"/>
  <c r="T928" i="2"/>
  <c r="T2287" i="2"/>
  <c r="T3481" i="2"/>
  <c r="T2477" i="2"/>
  <c r="T2144" i="2"/>
  <c r="T1232" i="2"/>
  <c r="T1619" i="2"/>
  <c r="T3019" i="2"/>
  <c r="T2371" i="2"/>
  <c r="U1813" i="2"/>
  <c r="T1813" i="2"/>
  <c r="U160" i="2"/>
  <c r="T160" i="2"/>
  <c r="U1139" i="2"/>
  <c r="T1139" i="2"/>
  <c r="U2859" i="2"/>
  <c r="T2859" i="2"/>
  <c r="U2847" i="2"/>
  <c r="T2847" i="2"/>
  <c r="U3231" i="2"/>
  <c r="T3231" i="2"/>
  <c r="U587" i="2"/>
  <c r="T587" i="2"/>
  <c r="T1382" i="2"/>
  <c r="T2306" i="2"/>
  <c r="T1102" i="2"/>
  <c r="T1446" i="2"/>
  <c r="T110" i="2"/>
  <c r="T1806" i="2"/>
  <c r="T1878" i="2"/>
  <c r="T2498" i="2"/>
  <c r="T2596" i="2"/>
  <c r="T2141" i="2"/>
  <c r="T3480" i="2"/>
  <c r="T2103" i="2"/>
  <c r="T2422" i="2"/>
  <c r="T2780" i="2"/>
  <c r="T3349" i="2"/>
  <c r="T2965" i="2"/>
  <c r="U2543" i="2"/>
  <c r="T2543" i="2"/>
  <c r="T1295" i="2"/>
  <c r="U2209" i="2"/>
  <c r="T2209" i="2"/>
  <c r="U1768" i="2"/>
  <c r="T1768" i="2"/>
  <c r="T2867" i="2"/>
  <c r="U2547" i="2"/>
  <c r="T2547" i="2"/>
  <c r="U3095" i="2"/>
  <c r="T3095" i="2"/>
  <c r="T727" i="2"/>
  <c r="U719" i="2"/>
  <c r="T719" i="2"/>
  <c r="U313" i="2"/>
  <c r="T313" i="2"/>
  <c r="U3435" i="2"/>
  <c r="T3435" i="2"/>
  <c r="U87" i="2"/>
  <c r="T87" i="2"/>
  <c r="U1755" i="2"/>
  <c r="T1755" i="2"/>
  <c r="T1803" i="2"/>
  <c r="T2751" i="2"/>
  <c r="T3469" i="2"/>
  <c r="T1529" i="2"/>
  <c r="U1195" i="2"/>
  <c r="T1195" i="2"/>
  <c r="T1185" i="2"/>
  <c r="T3099" i="2"/>
  <c r="T971" i="2"/>
  <c r="T1270" i="2"/>
  <c r="T3261" i="2"/>
  <c r="U1184" i="2"/>
  <c r="T1184" i="2"/>
  <c r="U1344" i="2"/>
  <c r="T1344" i="2"/>
  <c r="U2595" i="2"/>
  <c r="T2595" i="2"/>
  <c r="U1123" i="2"/>
  <c r="T1123" i="2"/>
  <c r="U611" i="2"/>
  <c r="T611" i="2"/>
  <c r="U99" i="2"/>
  <c r="T99" i="2"/>
  <c r="U1799" i="2"/>
  <c r="T1799" i="2"/>
  <c r="U3591" i="2"/>
  <c r="T3591" i="2"/>
  <c r="U2607" i="2"/>
  <c r="T2607" i="2"/>
  <c r="U567" i="2"/>
  <c r="T567" i="2"/>
  <c r="U1919" i="2"/>
  <c r="T1919" i="2"/>
  <c r="U2846" i="2"/>
  <c r="T2846" i="2"/>
  <c r="U3324" i="2"/>
  <c r="T3324" i="2"/>
  <c r="U2684" i="2"/>
  <c r="T2684" i="2"/>
  <c r="U2108" i="2"/>
  <c r="T2108" i="2"/>
  <c r="U3189" i="2"/>
  <c r="T3189" i="2"/>
  <c r="U1909" i="2"/>
  <c r="T1909" i="2"/>
  <c r="U2616" i="2"/>
  <c r="T2616" i="2"/>
  <c r="U2400" i="2"/>
  <c r="T2400" i="2"/>
  <c r="U2917" i="2"/>
  <c r="T2917" i="2"/>
  <c r="T3470" i="2"/>
  <c r="T854" i="2"/>
  <c r="T438" i="2"/>
  <c r="T3556" i="2"/>
  <c r="T2909" i="2"/>
  <c r="T1859" i="2"/>
  <c r="T393" i="2"/>
  <c r="T1038" i="2"/>
  <c r="T3622" i="2"/>
  <c r="T3420" i="2"/>
  <c r="T2396" i="2"/>
  <c r="U1345" i="2"/>
  <c r="T1345" i="2"/>
  <c r="U827" i="2"/>
  <c r="T827" i="2"/>
  <c r="U2573" i="2"/>
  <c r="T2573" i="2"/>
  <c r="T1656" i="2"/>
  <c r="U627" i="2"/>
  <c r="T627" i="2"/>
  <c r="U3143" i="2"/>
  <c r="T3143" i="2"/>
  <c r="T697" i="2"/>
  <c r="U1648" i="2"/>
  <c r="T1648" i="2"/>
  <c r="U1807" i="2"/>
  <c r="T1807" i="2"/>
  <c r="U2715" i="2"/>
  <c r="T2715" i="2"/>
  <c r="T2892" i="2"/>
  <c r="T2181" i="2"/>
  <c r="T1899" i="2"/>
  <c r="T383" i="2"/>
  <c r="T233" i="2"/>
  <c r="T575" i="2"/>
  <c r="U1551" i="2"/>
  <c r="T1551" i="2"/>
  <c r="T158" i="2"/>
  <c r="T2318" i="2"/>
  <c r="T1222" i="2"/>
  <c r="T982" i="2"/>
  <c r="U551" i="2"/>
  <c r="T551" i="2"/>
  <c r="T3621" i="2"/>
  <c r="T1464" i="2"/>
  <c r="T424" i="2"/>
  <c r="T2878" i="2"/>
  <c r="T3036" i="2"/>
  <c r="T3613" i="2"/>
  <c r="U2837" i="2"/>
  <c r="T2837" i="2"/>
  <c r="T1384" i="2"/>
  <c r="T2107" i="2"/>
  <c r="U1663" i="2"/>
  <c r="T1663" i="2"/>
  <c r="U2580" i="2"/>
  <c r="T2580" i="2"/>
  <c r="U2008" i="2"/>
  <c r="T2008" i="2"/>
  <c r="U1395" i="2"/>
  <c r="T1395" i="2"/>
  <c r="U951" i="2"/>
  <c r="T951" i="2"/>
  <c r="U3273" i="2"/>
  <c r="T3273" i="2"/>
  <c r="U107" i="2"/>
  <c r="T107" i="2"/>
  <c r="U192" i="2"/>
  <c r="T192" i="2"/>
  <c r="U2581" i="2"/>
  <c r="T2581" i="2"/>
  <c r="U767" i="2"/>
  <c r="T767" i="2"/>
  <c r="U3464" i="2"/>
  <c r="T3464" i="2"/>
  <c r="U1257" i="2"/>
  <c r="T1257" i="2"/>
  <c r="U3615" i="2"/>
  <c r="T3615" i="2"/>
  <c r="U1310" i="2"/>
  <c r="T1310" i="2"/>
  <c r="U3332" i="2"/>
  <c r="T3332" i="2"/>
  <c r="U2877" i="2"/>
  <c r="T2877" i="2"/>
  <c r="U2272" i="2"/>
  <c r="T2272" i="2"/>
  <c r="U2659" i="2"/>
  <c r="T2659" i="2"/>
  <c r="U1507" i="2"/>
  <c r="T1507" i="2"/>
  <c r="U675" i="2"/>
  <c r="T675" i="2"/>
  <c r="U3575" i="2"/>
  <c r="T3575" i="2"/>
  <c r="U1111" i="2"/>
  <c r="T1111" i="2"/>
  <c r="U1483" i="2"/>
  <c r="T1483" i="2"/>
  <c r="U463" i="2"/>
  <c r="T463" i="2"/>
  <c r="U337" i="2"/>
  <c r="T337" i="2"/>
  <c r="U1923" i="2"/>
  <c r="T1923" i="2"/>
  <c r="U2367" i="2"/>
  <c r="T2367" i="2"/>
  <c r="U329" i="2"/>
  <c r="T329" i="2"/>
  <c r="U3209" i="2"/>
  <c r="T3209" i="2"/>
  <c r="U24" i="2"/>
  <c r="T24" i="2"/>
  <c r="U216" i="2"/>
  <c r="T216" i="2"/>
  <c r="U2085" i="2"/>
  <c r="T2085" i="2"/>
  <c r="U3233" i="2"/>
  <c r="T3233" i="2"/>
  <c r="U288" i="2"/>
  <c r="T288" i="2"/>
  <c r="U3123" i="2"/>
  <c r="T3123" i="2"/>
  <c r="U115" i="2"/>
  <c r="T115" i="2"/>
  <c r="U2639" i="2"/>
  <c r="T2639" i="2"/>
  <c r="U619" i="2"/>
  <c r="T619" i="2"/>
  <c r="U2480" i="2"/>
  <c r="T2480" i="2"/>
  <c r="U488" i="2"/>
  <c r="T488" i="2"/>
  <c r="U2499" i="2"/>
  <c r="T2499" i="2"/>
  <c r="U3102" i="2"/>
  <c r="T3102" i="2"/>
  <c r="U2244" i="2"/>
  <c r="T2244" i="2"/>
  <c r="U1853" i="2"/>
  <c r="T1853" i="2"/>
  <c r="T3270" i="2"/>
  <c r="T3110" i="2"/>
  <c r="T710" i="2"/>
  <c r="T1182" i="2"/>
  <c r="T286" i="2"/>
  <c r="T2886" i="2"/>
  <c r="T3165" i="2"/>
  <c r="T1219" i="2"/>
  <c r="U283" i="2"/>
  <c r="T283" i="2"/>
  <c r="T494" i="2"/>
  <c r="T3342" i="2"/>
  <c r="T3292" i="2"/>
  <c r="T2268" i="2"/>
  <c r="U2728" i="2"/>
  <c r="T2728" i="2"/>
  <c r="U1625" i="2"/>
  <c r="T1625" i="2"/>
  <c r="U2875" i="2"/>
  <c r="T2875" i="2"/>
  <c r="U759" i="2"/>
  <c r="T759" i="2"/>
  <c r="T3348" i="2"/>
  <c r="U3477" i="2"/>
  <c r="T3477" i="2"/>
  <c r="T3641" i="2"/>
  <c r="T897" i="2"/>
  <c r="T1715" i="2"/>
  <c r="U883" i="2"/>
  <c r="T883" i="2"/>
  <c r="U3295" i="2"/>
  <c r="T3295" i="2"/>
  <c r="U3466" i="2"/>
  <c r="T3466" i="2"/>
  <c r="U1131" i="2"/>
  <c r="T1131" i="2"/>
  <c r="U1831" i="2"/>
  <c r="T1831" i="2"/>
  <c r="T1472" i="2"/>
  <c r="U3148" i="2"/>
  <c r="T3148" i="2"/>
  <c r="T2437" i="2"/>
  <c r="U3051" i="2"/>
  <c r="T3051" i="2"/>
  <c r="U3599" i="2"/>
  <c r="T3599" i="2"/>
  <c r="T703" i="2"/>
  <c r="T489" i="2"/>
  <c r="T2391" i="2"/>
  <c r="T2692" i="2"/>
  <c r="T2237" i="2"/>
  <c r="T1494" i="2"/>
  <c r="T1470" i="2"/>
  <c r="T566" i="2"/>
  <c r="T3254" i="2"/>
  <c r="T2822" i="2"/>
  <c r="T1726" i="2"/>
  <c r="T118" i="2"/>
  <c r="T1922" i="2"/>
  <c r="T2276" i="2"/>
  <c r="T1885" i="2"/>
  <c r="T208" i="2"/>
  <c r="T775" i="2"/>
  <c r="U1096" i="2"/>
  <c r="T1096" i="2"/>
  <c r="T2726" i="2"/>
  <c r="T2908" i="2"/>
  <c r="T3485" i="2"/>
  <c r="U3093" i="2"/>
  <c r="T3093" i="2"/>
  <c r="T1941" i="2"/>
  <c r="T3384" i="2"/>
  <c r="U3604" i="2"/>
  <c r="T3604" i="2"/>
  <c r="T3072" i="2"/>
  <c r="T1937" i="2"/>
  <c r="U2720" i="2"/>
  <c r="T2720" i="2"/>
  <c r="T2432" i="2"/>
  <c r="T248" i="2"/>
  <c r="U1971" i="2"/>
  <c r="T1971" i="2"/>
  <c r="U1847" i="2"/>
  <c r="T1847" i="2"/>
  <c r="U3063" i="2"/>
  <c r="T3063" i="2"/>
  <c r="U183" i="2"/>
  <c r="T183" i="2"/>
  <c r="T656" i="2"/>
  <c r="U1707" i="2"/>
  <c r="T1707" i="2"/>
  <c r="T3468" i="2"/>
  <c r="T3205" i="2"/>
  <c r="T1081" i="2"/>
  <c r="T232" i="2"/>
  <c r="T3247" i="2"/>
  <c r="T497" i="2"/>
  <c r="T2075" i="2"/>
  <c r="T3535" i="2"/>
  <c r="T215" i="2"/>
  <c r="T502" i="2"/>
  <c r="U1863" i="2"/>
  <c r="T1863" i="2"/>
  <c r="U1687" i="2"/>
  <c r="T1687" i="2"/>
  <c r="U1997" i="2"/>
  <c r="T1997" i="2"/>
  <c r="U371" i="2"/>
  <c r="T371" i="2"/>
  <c r="U937" i="2"/>
  <c r="T937" i="2"/>
  <c r="U2283" i="2"/>
  <c r="T2283" i="2"/>
  <c r="U3127" i="2"/>
  <c r="T3127" i="2"/>
  <c r="U1455" i="2"/>
  <c r="T1455" i="2"/>
  <c r="U112" i="2"/>
  <c r="T112" i="2"/>
  <c r="U48" i="2"/>
  <c r="T48" i="2"/>
  <c r="U2531" i="2"/>
  <c r="T2531" i="2"/>
  <c r="U1059" i="2"/>
  <c r="T1059" i="2"/>
  <c r="U547" i="2"/>
  <c r="T547" i="2"/>
  <c r="U2165" i="2"/>
  <c r="T2165" i="2"/>
  <c r="U816" i="2"/>
  <c r="T816" i="2"/>
  <c r="U353" i="2"/>
  <c r="T353" i="2"/>
  <c r="U504" i="2"/>
  <c r="T504" i="2"/>
  <c r="U595" i="2"/>
  <c r="T595" i="2"/>
  <c r="U895" i="2"/>
  <c r="T895" i="2"/>
  <c r="U1547" i="2"/>
  <c r="T1547" i="2"/>
  <c r="T23" i="2"/>
  <c r="T1008" i="2"/>
  <c r="T2507" i="2"/>
  <c r="T1079" i="2"/>
  <c r="T67" i="2"/>
  <c r="T3404" i="2"/>
  <c r="T2444" i="2"/>
  <c r="T2188" i="2"/>
  <c r="T3661" i="2"/>
  <c r="T3397" i="2"/>
  <c r="T3141" i="2"/>
  <c r="T2885" i="2"/>
  <c r="T2629" i="2"/>
  <c r="T2373" i="2"/>
  <c r="T2117" i="2"/>
  <c r="T1861" i="2"/>
  <c r="T1568" i="2"/>
  <c r="T1401" i="2"/>
  <c r="T889" i="2"/>
  <c r="T3594" i="2"/>
  <c r="T2352" i="2"/>
  <c r="T2347" i="2"/>
  <c r="T427" i="2"/>
  <c r="T159" i="2"/>
  <c r="T1391" i="2"/>
  <c r="T207" i="2"/>
  <c r="T1793" i="2"/>
  <c r="T3511" i="2"/>
  <c r="T2471" i="2"/>
  <c r="T689" i="2"/>
  <c r="T433" i="2"/>
  <c r="T177" i="2"/>
  <c r="T681" i="2"/>
  <c r="T425" i="2"/>
  <c r="T169" i="2"/>
  <c r="T1664" i="2"/>
  <c r="T536" i="2"/>
  <c r="T2843" i="2"/>
  <c r="T1819" i="2"/>
  <c r="T3527" i="2"/>
  <c r="T343" i="2"/>
  <c r="T1519" i="2"/>
  <c r="T1119" i="2"/>
  <c r="T3530" i="2"/>
  <c r="T2827" i="2"/>
  <c r="T459" i="2"/>
  <c r="T3303" i="2"/>
  <c r="T1823" i="2"/>
  <c r="T3135" i="2"/>
  <c r="T2447" i="2"/>
  <c r="T783" i="2"/>
  <c r="T457" i="2"/>
  <c r="T1706" i="2"/>
  <c r="T1414" i="2"/>
  <c r="T2558" i="2"/>
  <c r="T2948" i="2"/>
  <c r="T3525" i="2"/>
  <c r="T2493" i="2"/>
  <c r="T1393" i="2"/>
  <c r="U3619" i="2"/>
  <c r="T3619" i="2"/>
  <c r="U2147" i="2"/>
  <c r="T2147" i="2"/>
  <c r="U995" i="2"/>
  <c r="T995" i="2"/>
  <c r="U483" i="2"/>
  <c r="T483" i="2"/>
  <c r="U2421" i="2"/>
  <c r="T2421" i="2"/>
  <c r="U1168" i="2"/>
  <c r="T1168" i="2"/>
  <c r="U1647" i="2"/>
  <c r="T1647" i="2"/>
  <c r="T1896" i="2"/>
  <c r="T2363" i="2"/>
  <c r="T315" i="2"/>
  <c r="T1655" i="2"/>
  <c r="T2959" i="2"/>
  <c r="T2431" i="2"/>
  <c r="T863" i="2"/>
  <c r="T263" i="2"/>
  <c r="T95" i="2"/>
  <c r="T3220" i="2"/>
  <c r="T2516" i="2"/>
  <c r="T3392" i="2"/>
  <c r="T3085" i="2"/>
  <c r="T2509" i="2"/>
  <c r="T1933" i="2"/>
  <c r="T2801" i="2"/>
  <c r="T2145" i="2"/>
  <c r="T2664" i="2"/>
  <c r="T1512" i="2"/>
  <c r="T1169" i="2"/>
  <c r="T768" i="2"/>
  <c r="T3408" i="2"/>
  <c r="T1240" i="2"/>
  <c r="T3635" i="2"/>
  <c r="T3059" i="2"/>
  <c r="T2483" i="2"/>
  <c r="T1587" i="2"/>
  <c r="T1331" i="2"/>
  <c r="T1075" i="2"/>
  <c r="T819" i="2"/>
  <c r="T563" i="2"/>
  <c r="T307" i="2"/>
  <c r="T51" i="2"/>
  <c r="T2767" i="2"/>
  <c r="T1607" i="2"/>
  <c r="T735" i="2"/>
  <c r="T3495" i="2"/>
  <c r="T2943" i="2"/>
  <c r="T2527" i="2"/>
  <c r="T2039" i="2"/>
  <c r="T1903" i="2"/>
  <c r="T63" i="2"/>
  <c r="T415" i="2"/>
  <c r="T2001" i="2"/>
  <c r="T3015" i="2"/>
  <c r="T3526" i="2"/>
  <c r="U1688" i="2"/>
  <c r="T1688" i="2"/>
  <c r="U3555" i="2"/>
  <c r="T3555" i="2"/>
  <c r="U2083" i="2"/>
  <c r="T2083" i="2"/>
  <c r="U931" i="2"/>
  <c r="T931" i="2"/>
  <c r="U1071" i="2"/>
  <c r="T1071" i="2"/>
  <c r="U3659" i="2"/>
  <c r="T3659" i="2"/>
  <c r="U279" i="2"/>
  <c r="T279" i="2"/>
  <c r="U881" i="2"/>
  <c r="T881" i="2"/>
  <c r="U3587" i="2"/>
  <c r="T3587" i="2"/>
  <c r="U259" i="2"/>
  <c r="T259" i="2"/>
  <c r="U455" i="2"/>
  <c r="T455" i="2"/>
  <c r="U1145" i="2"/>
  <c r="T1145" i="2"/>
  <c r="U2399" i="2"/>
  <c r="T2399" i="2"/>
  <c r="U2463" i="2"/>
  <c r="T2463" i="2"/>
  <c r="U927" i="2"/>
  <c r="T927" i="2"/>
  <c r="U2783" i="2"/>
  <c r="T2783" i="2"/>
  <c r="U3287" i="2"/>
  <c r="T3287" i="2"/>
  <c r="U2341" i="2"/>
  <c r="T2341" i="2"/>
  <c r="T1983" i="2"/>
  <c r="T185" i="2"/>
  <c r="T1728" i="2"/>
  <c r="T3403" i="2"/>
  <c r="T203" i="2"/>
  <c r="T1731" i="2"/>
  <c r="T3020" i="2"/>
  <c r="T2380" i="2"/>
  <c r="T2124" i="2"/>
  <c r="T3597" i="2"/>
  <c r="T3333" i="2"/>
  <c r="T3077" i="2"/>
  <c r="T2821" i="2"/>
  <c r="T2565" i="2"/>
  <c r="T2309" i="2"/>
  <c r="T2053" i="2"/>
  <c r="T1797" i="2"/>
  <c r="T1360" i="2"/>
  <c r="T1321" i="2"/>
  <c r="T721" i="2"/>
  <c r="T3088" i="2"/>
  <c r="T872" i="2"/>
  <c r="T2795" i="2"/>
  <c r="T939" i="2"/>
  <c r="T2935" i="2"/>
  <c r="T1503" i="2"/>
  <c r="T399" i="2"/>
  <c r="T1359" i="2"/>
  <c r="T1129" i="2"/>
  <c r="T3271" i="2"/>
  <c r="T3153" i="2"/>
  <c r="T625" i="2"/>
  <c r="T369" i="2"/>
  <c r="T113" i="2"/>
  <c r="T617" i="2"/>
  <c r="T361" i="2"/>
  <c r="T105" i="2"/>
  <c r="T3290" i="2"/>
  <c r="T3611" i="2"/>
  <c r="T2587" i="2"/>
  <c r="T1563" i="2"/>
  <c r="T2559" i="2"/>
  <c r="T3335" i="2"/>
  <c r="T1759" i="2"/>
  <c r="T1271" i="2"/>
  <c r="T40" i="2"/>
  <c r="T2251" i="2"/>
  <c r="T3439" i="2"/>
  <c r="U736" i="2"/>
  <c r="T736" i="2"/>
  <c r="U3171" i="2"/>
  <c r="T3171" i="2"/>
  <c r="U2019" i="2"/>
  <c r="T2019" i="2"/>
  <c r="U867" i="2"/>
  <c r="T867" i="2"/>
  <c r="U355" i="2"/>
  <c r="T355" i="2"/>
  <c r="U3055" i="2"/>
  <c r="T3055" i="2"/>
  <c r="U887" i="2"/>
  <c r="T887" i="2"/>
  <c r="U3023" i="2"/>
  <c r="T3023" i="2"/>
  <c r="U3119" i="2"/>
  <c r="T3119" i="2"/>
  <c r="U1103" i="2"/>
  <c r="T1103" i="2"/>
  <c r="U3238" i="2"/>
  <c r="T3238" i="2"/>
  <c r="U3580" i="2"/>
  <c r="T3580" i="2"/>
  <c r="U3068" i="2"/>
  <c r="T3068" i="2"/>
  <c r="U2364" i="2"/>
  <c r="T2364" i="2"/>
  <c r="U3453" i="2"/>
  <c r="T3453" i="2"/>
  <c r="U2677" i="2"/>
  <c r="T2677" i="2"/>
  <c r="U1457" i="2"/>
  <c r="T1457" i="2"/>
  <c r="U3395" i="2"/>
  <c r="T3395" i="2"/>
  <c r="T2069" i="2"/>
  <c r="T1520" i="2"/>
  <c r="T1120" i="2"/>
  <c r="T616" i="2"/>
  <c r="T1851" i="2"/>
  <c r="T2775" i="2"/>
  <c r="T3503" i="2"/>
  <c r="T2871" i="2"/>
  <c r="T239" i="2"/>
  <c r="T311" i="2"/>
  <c r="T191" i="2"/>
  <c r="T3156" i="2"/>
  <c r="T2388" i="2"/>
  <c r="T3605" i="2"/>
  <c r="T3021" i="2"/>
  <c r="T2445" i="2"/>
  <c r="T3369" i="2"/>
  <c r="T2745" i="2"/>
  <c r="T2081" i="2"/>
  <c r="T2168" i="2"/>
  <c r="T1448" i="2"/>
  <c r="T1105" i="2"/>
  <c r="T1320" i="2"/>
  <c r="T2866" i="2"/>
  <c r="T3571" i="2"/>
  <c r="T2995" i="2"/>
  <c r="T2099" i="2"/>
  <c r="T1523" i="2"/>
  <c r="T1267" i="2"/>
  <c r="T1011" i="2"/>
  <c r="T755" i="2"/>
  <c r="T499" i="2"/>
  <c r="T243" i="2"/>
  <c r="T3607" i="2"/>
  <c r="T2335" i="2"/>
  <c r="T1399" i="2"/>
  <c r="T471" i="2"/>
  <c r="T520" i="2"/>
  <c r="T466" i="2"/>
  <c r="T950" i="2"/>
  <c r="T2398" i="2"/>
  <c r="T2820" i="2"/>
  <c r="T3389" i="2"/>
  <c r="T2365" i="2"/>
  <c r="U3107" i="2"/>
  <c r="T3107" i="2"/>
  <c r="U1635" i="2"/>
  <c r="T1635" i="2"/>
  <c r="U803" i="2"/>
  <c r="T803" i="2"/>
  <c r="U291" i="2"/>
  <c r="T291" i="2"/>
  <c r="U1135" i="2"/>
  <c r="T1135" i="2"/>
  <c r="U1496" i="2"/>
  <c r="T1496" i="2"/>
  <c r="U1627" i="2"/>
  <c r="T1627" i="2"/>
  <c r="U2176" i="2"/>
  <c r="T2176" i="2"/>
  <c r="U3593" i="2"/>
  <c r="T3593" i="2"/>
  <c r="T1239" i="2"/>
  <c r="T1263" i="2"/>
  <c r="T441" i="2"/>
  <c r="T1704" i="2"/>
  <c r="T2239" i="2"/>
  <c r="T3463" i="2"/>
  <c r="T2880" i="2"/>
  <c r="T1035" i="2"/>
  <c r="T3459" i="2"/>
  <c r="T1023" i="2"/>
  <c r="T3532" i="2"/>
  <c r="T2956" i="2"/>
  <c r="T2316" i="2"/>
  <c r="T2060" i="2"/>
  <c r="T3533" i="2"/>
  <c r="T3269" i="2"/>
  <c r="T3013" i="2"/>
  <c r="T2757" i="2"/>
  <c r="T2501" i="2"/>
  <c r="T2245" i="2"/>
  <c r="T1989" i="2"/>
  <c r="T2488" i="2"/>
  <c r="T1264" i="2"/>
  <c r="T1161" i="2"/>
  <c r="T2736" i="2"/>
  <c r="T2080" i="2"/>
  <c r="T3243" i="2"/>
  <c r="T1387" i="2"/>
  <c r="T903" i="2"/>
  <c r="T695" i="2"/>
  <c r="T1951" i="2"/>
  <c r="T959" i="2"/>
  <c r="T905" i="2"/>
  <c r="T2983" i="2"/>
  <c r="T2649" i="2"/>
  <c r="T561" i="2"/>
  <c r="T305" i="2"/>
  <c r="T49" i="2"/>
  <c r="T553" i="2"/>
  <c r="T297" i="2"/>
  <c r="T41" i="2"/>
  <c r="T3008" i="2"/>
  <c r="T3355" i="2"/>
  <c r="T2331" i="2"/>
  <c r="T1243" i="2"/>
  <c r="T1527" i="2"/>
  <c r="T2807" i="2"/>
  <c r="T119" i="2"/>
  <c r="T255" i="2"/>
  <c r="T320" i="2"/>
  <c r="T1675" i="2"/>
  <c r="T1287" i="2"/>
  <c r="T2671" i="2"/>
  <c r="T1751" i="2"/>
  <c r="T1009" i="2"/>
  <c r="T963" i="2"/>
  <c r="T2191" i="2"/>
  <c r="T3246" i="2"/>
  <c r="T3460" i="2"/>
  <c r="T2372" i="2"/>
  <c r="T3005" i="2"/>
  <c r="T1981" i="2"/>
  <c r="U3442" i="2"/>
  <c r="T3442" i="2"/>
  <c r="U3330" i="2"/>
  <c r="T3330" i="2"/>
  <c r="U3043" i="2"/>
  <c r="T3043" i="2"/>
  <c r="U1571" i="2"/>
  <c r="T1571" i="2"/>
  <c r="U739" i="2"/>
  <c r="T739" i="2"/>
  <c r="U2933" i="2"/>
  <c r="T2933" i="2"/>
  <c r="U1977" i="2"/>
  <c r="T1977" i="2"/>
  <c r="U2651" i="2"/>
  <c r="T2651" i="2"/>
  <c r="U2643" i="2"/>
  <c r="T2643" i="2"/>
  <c r="U3378" i="2"/>
  <c r="T3378" i="2"/>
  <c r="T1791" i="2"/>
  <c r="T287" i="2"/>
  <c r="T3523" i="2"/>
  <c r="T983" i="2"/>
  <c r="T3438" i="2"/>
  <c r="T2838" i="2"/>
  <c r="T3572" i="2"/>
  <c r="T3252" i="2"/>
  <c r="T2932" i="2"/>
  <c r="T2676" i="2"/>
  <c r="T2420" i="2"/>
  <c r="T2164" i="2"/>
  <c r="T3296" i="2"/>
  <c r="T3445" i="2"/>
  <c r="T3181" i="2"/>
  <c r="T2925" i="2"/>
  <c r="T2669" i="2"/>
  <c r="T2413" i="2"/>
  <c r="T2157" i="2"/>
  <c r="T1901" i="2"/>
  <c r="T3065" i="2"/>
  <c r="T2233" i="2"/>
  <c r="T1897" i="2"/>
  <c r="T2688" i="2"/>
  <c r="T2344" i="2"/>
  <c r="T2040" i="2"/>
  <c r="T1544" i="2"/>
  <c r="T1577" i="2"/>
  <c r="T1289" i="2"/>
  <c r="T841" i="2"/>
  <c r="T920" i="2"/>
  <c r="T3411" i="2"/>
  <c r="T1363" i="2"/>
  <c r="T839" i="2"/>
  <c r="T503" i="2"/>
  <c r="T823" i="2"/>
  <c r="T473" i="2"/>
  <c r="T3467" i="2"/>
  <c r="T523" i="2"/>
  <c r="T3502" i="2"/>
  <c r="T2830" i="2"/>
  <c r="T3436" i="2"/>
  <c r="T3116" i="2"/>
  <c r="T3501" i="2"/>
  <c r="T3173" i="2"/>
  <c r="T2597" i="2"/>
  <c r="T1765" i="2"/>
  <c r="T440" i="2"/>
  <c r="T35" i="2"/>
  <c r="T2623" i="2"/>
  <c r="T1543" i="2"/>
  <c r="T663" i="2"/>
  <c r="T3455" i="2"/>
  <c r="T2927" i="2"/>
  <c r="T2495" i="2"/>
  <c r="T1895" i="2"/>
  <c r="T15" i="2"/>
  <c r="T671" i="2"/>
  <c r="T1367" i="2"/>
  <c r="T1947" i="2"/>
  <c r="T3031" i="2"/>
  <c r="T3007" i="2"/>
  <c r="T1887" i="2"/>
  <c r="T809" i="2"/>
  <c r="T3211" i="2"/>
  <c r="T779" i="2"/>
  <c r="T3207" i="2"/>
  <c r="T2071" i="2"/>
  <c r="T657" i="2"/>
  <c r="T145" i="2"/>
  <c r="T3139" i="2"/>
  <c r="T1475" i="2"/>
  <c r="T2815" i="2"/>
  <c r="T1999" i="2"/>
  <c r="T1409" i="2"/>
  <c r="T3094" i="2"/>
  <c r="T2758" i="2"/>
  <c r="T3516" i="2"/>
  <c r="T3260" i="2"/>
  <c r="T2940" i="2"/>
  <c r="T2620" i="2"/>
  <c r="T2300" i="2"/>
  <c r="T3645" i="2"/>
  <c r="T3381" i="2"/>
  <c r="T3125" i="2"/>
  <c r="T2869" i="2"/>
  <c r="T2613" i="2"/>
  <c r="T1216" i="2"/>
  <c r="T352" i="2"/>
  <c r="T2131" i="2"/>
  <c r="T83" i="2"/>
  <c r="T319" i="2"/>
  <c r="T431" i="2"/>
  <c r="T3391" i="2"/>
  <c r="T89" i="2"/>
  <c r="T2315" i="2"/>
  <c r="T815" i="2"/>
  <c r="T753" i="2"/>
  <c r="T2304" i="2"/>
  <c r="T2853" i="2"/>
  <c r="T2277" i="2"/>
  <c r="T328" i="2"/>
  <c r="T609" i="2"/>
  <c r="T744" i="2"/>
  <c r="T3519" i="2"/>
  <c r="T3374" i="2"/>
  <c r="T2446" i="2"/>
  <c r="T3508" i="2"/>
  <c r="T3188" i="2"/>
  <c r="T2868" i="2"/>
  <c r="T2612" i="2"/>
  <c r="T2356" i="2"/>
  <c r="T2100" i="2"/>
  <c r="T3637" i="2"/>
  <c r="T3373" i="2"/>
  <c r="T3117" i="2"/>
  <c r="T2861" i="2"/>
  <c r="T2605" i="2"/>
  <c r="T2349" i="2"/>
  <c r="T2093" i="2"/>
  <c r="T1837" i="2"/>
  <c r="T2561" i="2"/>
  <c r="T2177" i="2"/>
  <c r="T1825" i="2"/>
  <c r="T2632" i="2"/>
  <c r="T2288" i="2"/>
  <c r="T1864" i="2"/>
  <c r="T1488" i="2"/>
  <c r="T1513" i="2"/>
  <c r="T1217" i="2"/>
  <c r="T769" i="2"/>
  <c r="T2903" i="2"/>
  <c r="T953" i="2"/>
  <c r="T1984" i="2"/>
  <c r="T1163" i="2"/>
  <c r="T2127" i="2"/>
  <c r="T3430" i="2"/>
  <c r="T1526" i="2"/>
  <c r="T3372" i="2"/>
  <c r="T2540" i="2"/>
  <c r="T3437" i="2"/>
  <c r="T3109" i="2"/>
  <c r="T1957" i="2"/>
  <c r="T1608" i="2"/>
  <c r="T227" i="2"/>
  <c r="T3551" i="2"/>
  <c r="T2255" i="2"/>
  <c r="T1351" i="2"/>
  <c r="T391" i="2"/>
  <c r="T3351" i="2"/>
  <c r="T2831" i="2"/>
  <c r="T2407" i="2"/>
  <c r="T1535" i="2"/>
  <c r="T1775" i="2"/>
  <c r="T127" i="2"/>
  <c r="T3035" i="2"/>
  <c r="T1783" i="2"/>
  <c r="T2591" i="2"/>
  <c r="T351" i="2"/>
  <c r="T1408" i="2"/>
  <c r="T2699" i="2"/>
  <c r="T267" i="2"/>
  <c r="T2575" i="2"/>
  <c r="T799" i="2"/>
  <c r="T529" i="2"/>
  <c r="T1368" i="2"/>
  <c r="T2691" i="2"/>
  <c r="T1091" i="2"/>
  <c r="T1247" i="2"/>
  <c r="T1703" i="2"/>
  <c r="T2865" i="2"/>
  <c r="T3590" i="2"/>
  <c r="T3006" i="2"/>
  <c r="T2470" i="2"/>
  <c r="T3452" i="2"/>
  <c r="T3196" i="2"/>
  <c r="T2876" i="2"/>
  <c r="T2556" i="2"/>
  <c r="T2236" i="2"/>
  <c r="T3581" i="2"/>
  <c r="T3317" i="2"/>
  <c r="T3186" i="2"/>
  <c r="T688" i="2"/>
  <c r="T2469" i="2"/>
  <c r="T2213" i="2"/>
  <c r="T97" i="2"/>
  <c r="T579" i="2"/>
  <c r="T649" i="2"/>
  <c r="T3302" i="2"/>
  <c r="T2022" i="2"/>
  <c r="T3444" i="2"/>
  <c r="T3060" i="2"/>
  <c r="T2804" i="2"/>
  <c r="T2548" i="2"/>
  <c r="T2292" i="2"/>
  <c r="T3656" i="2"/>
  <c r="T3573" i="2"/>
  <c r="T3309" i="2"/>
  <c r="T3053" i="2"/>
  <c r="T2797" i="2"/>
  <c r="T2541" i="2"/>
  <c r="T2285" i="2"/>
  <c r="T2029" i="2"/>
  <c r="T1773" i="2"/>
  <c r="T2505" i="2"/>
  <c r="T2049" i="2"/>
  <c r="T1761" i="2"/>
  <c r="T2544" i="2"/>
  <c r="T2208" i="2"/>
  <c r="T1712" i="2"/>
  <c r="T1416" i="2"/>
  <c r="T1449" i="2"/>
  <c r="T1137" i="2"/>
  <c r="T2387" i="2"/>
  <c r="T339" i="2"/>
  <c r="T1855" i="2"/>
  <c r="T2887" i="2"/>
  <c r="T3544" i="2"/>
  <c r="T1867" i="2"/>
  <c r="T3423" i="2"/>
  <c r="T2606" i="2"/>
  <c r="T3628" i="2"/>
  <c r="T2860" i="2"/>
  <c r="T2476" i="2"/>
  <c r="T1893" i="2"/>
  <c r="T1400" i="2"/>
  <c r="T419" i="2"/>
  <c r="T163" i="2"/>
  <c r="T3199" i="2"/>
  <c r="T2015" i="2"/>
  <c r="T1159" i="2"/>
  <c r="T71" i="2"/>
  <c r="T3239" i="2"/>
  <c r="T2703" i="2"/>
  <c r="T2319" i="2"/>
  <c r="T943" i="2"/>
  <c r="T1487" i="2"/>
  <c r="T47" i="2"/>
  <c r="T2215" i="2"/>
  <c r="T855" i="2"/>
  <c r="T527" i="2"/>
  <c r="T559" i="2"/>
  <c r="T3504" i="2"/>
  <c r="T2123" i="2"/>
  <c r="T2479" i="2"/>
  <c r="T1471" i="2"/>
  <c r="T2599" i="2"/>
  <c r="T401" i="2"/>
  <c r="T1128" i="2"/>
  <c r="T2307" i="2"/>
  <c r="T643" i="2"/>
  <c r="T3103" i="2"/>
  <c r="T303" i="2"/>
  <c r="T585" i="2"/>
  <c r="T3310" i="2"/>
  <c r="T2918" i="2"/>
  <c r="T3644" i="2"/>
  <c r="T3388" i="2"/>
  <c r="T3132" i="2"/>
  <c r="T2812" i="2"/>
  <c r="T2428" i="2"/>
  <c r="T2172" i="2"/>
  <c r="T3517" i="2"/>
  <c r="T3253" i="2"/>
  <c r="T496" i="2"/>
  <c r="T2912" i="2"/>
  <c r="T56" i="2"/>
  <c r="T1107" i="2"/>
  <c r="T3431" i="2"/>
  <c r="T1431" i="2"/>
  <c r="T1575" i="2"/>
  <c r="T1767" i="2"/>
  <c r="T601" i="2"/>
  <c r="T664" i="2"/>
  <c r="T907" i="2"/>
  <c r="T2031" i="2"/>
  <c r="T1231" i="2"/>
  <c r="T2981" i="2"/>
  <c r="T2405" i="2"/>
  <c r="T2149" i="2"/>
  <c r="T3638" i="2"/>
  <c r="T166" i="2"/>
  <c r="T1662" i="2"/>
  <c r="T46" i="2"/>
  <c r="T278" i="2"/>
  <c r="T2418" i="2"/>
  <c r="T662" i="2"/>
  <c r="T3262" i="2"/>
  <c r="T2946" i="2"/>
  <c r="T106" i="2"/>
  <c r="T1766" i="2"/>
  <c r="T398" i="2"/>
  <c r="T1014" i="2"/>
  <c r="T3062" i="2"/>
  <c r="T1734" i="2"/>
  <c r="T646" i="2"/>
  <c r="T998" i="2"/>
  <c r="T766" i="2"/>
  <c r="T696" i="2"/>
  <c r="T32" i="2"/>
  <c r="T2883" i="2"/>
  <c r="T1539" i="2"/>
  <c r="T131" i="2"/>
  <c r="T2967" i="2"/>
  <c r="T1215" i="2"/>
  <c r="T73" i="2"/>
  <c r="T3278" i="2"/>
  <c r="T2806" i="2"/>
  <c r="T2342" i="2"/>
  <c r="T3484" i="2"/>
  <c r="T3228" i="2"/>
  <c r="T2972" i="2"/>
  <c r="T2716" i="2"/>
  <c r="T2460" i="2"/>
  <c r="T2204" i="2"/>
  <c r="T3549" i="2"/>
  <c r="T3285" i="2"/>
  <c r="T3029" i="2"/>
  <c r="T2773" i="2"/>
  <c r="T2517" i="2"/>
  <c r="T2261" i="2"/>
  <c r="T2005" i="2"/>
  <c r="T1749" i="2"/>
  <c r="T2184" i="2"/>
  <c r="T1832" i="2"/>
  <c r="T1456" i="2"/>
  <c r="T1545" i="2"/>
  <c r="T1265" i="2"/>
  <c r="T913" i="2"/>
  <c r="T1040" i="2"/>
  <c r="T447" i="2"/>
  <c r="T831" i="2"/>
  <c r="T1199" i="2"/>
  <c r="T201" i="2"/>
  <c r="T888" i="2"/>
  <c r="T400" i="2"/>
  <c r="T584" i="2"/>
  <c r="T1816" i="2"/>
  <c r="T1599" i="2"/>
  <c r="T1975" i="2"/>
  <c r="T633" i="2"/>
  <c r="T377" i="2"/>
  <c r="T121" i="2"/>
  <c r="T952" i="2"/>
  <c r="T528" i="2"/>
  <c r="T808" i="2"/>
  <c r="T639" i="2"/>
  <c r="T2175" i="2"/>
  <c r="T2919" i="2"/>
  <c r="T3130" i="2"/>
  <c r="T3531" i="2"/>
  <c r="T2763" i="2"/>
  <c r="T1995" i="2"/>
  <c r="T1227" i="2"/>
  <c r="T395" i="2"/>
  <c r="T1927" i="2"/>
  <c r="T209" i="2"/>
  <c r="T2832" i="2"/>
  <c r="T2115" i="2"/>
  <c r="T515" i="2"/>
  <c r="T3639" i="2"/>
  <c r="T2047" i="2"/>
  <c r="T576" i="2"/>
  <c r="T3371" i="2"/>
  <c r="T2923" i="2"/>
  <c r="T2475" i="2"/>
  <c r="T1963" i="2"/>
  <c r="T1515" i="2"/>
  <c r="T1067" i="2"/>
  <c r="T555" i="2"/>
  <c r="T43" i="2"/>
  <c r="T1375" i="2"/>
  <c r="T3255" i="2"/>
  <c r="T2007" i="2"/>
  <c r="T2223" i="2"/>
  <c r="T335" i="2"/>
  <c r="T1834" i="2"/>
  <c r="T3646" i="2"/>
  <c r="T1046" i="2"/>
  <c r="T1342" i="2"/>
  <c r="T1166" i="2"/>
  <c r="T3598" i="2"/>
  <c r="T3174" i="2"/>
  <c r="T2854" i="2"/>
  <c r="T2478" i="2"/>
  <c r="T3652" i="2"/>
  <c r="T3396" i="2"/>
  <c r="T3140" i="2"/>
  <c r="T2884" i="2"/>
  <c r="T2628" i="2"/>
  <c r="T2308" i="2"/>
  <c r="T2052" i="2"/>
  <c r="T3461" i="2"/>
  <c r="T3197" i="2"/>
  <c r="T2941" i="2"/>
  <c r="T2685" i="2"/>
  <c r="T2429" i="2"/>
  <c r="T2173" i="2"/>
  <c r="T1917" i="2"/>
  <c r="T1432" i="2"/>
  <c r="T1313" i="2"/>
  <c r="T1088" i="2"/>
  <c r="T512" i="2"/>
  <c r="T1192" i="2"/>
  <c r="T3024" i="2"/>
  <c r="T375" i="2"/>
  <c r="T879" i="2"/>
  <c r="T360" i="2"/>
  <c r="T2779" i="2"/>
  <c r="T1691" i="2"/>
  <c r="T347" i="2"/>
  <c r="T27" i="2"/>
  <c r="T2911" i="2"/>
  <c r="T543" i="2"/>
  <c r="T607" i="2"/>
  <c r="T2977" i="2"/>
  <c r="T545" i="2"/>
  <c r="T289" i="2"/>
  <c r="T25" i="2"/>
  <c r="T2064" i="2"/>
  <c r="T1931" i="2"/>
  <c r="T1719" i="2"/>
  <c r="T1055" i="2"/>
  <c r="T81" i="2"/>
  <c r="T3066" i="2"/>
  <c r="T3267" i="2"/>
  <c r="T1795" i="2"/>
  <c r="T195" i="2"/>
  <c r="T2879" i="2"/>
  <c r="T2111" i="2"/>
  <c r="T3631" i="2"/>
  <c r="T265" i="2"/>
  <c r="T1160" i="2"/>
  <c r="T800" i="2"/>
  <c r="T240" i="2"/>
  <c r="T3538" i="2"/>
  <c r="T1992" i="2"/>
  <c r="T3603" i="2"/>
  <c r="T3347" i="2"/>
  <c r="T3091" i="2"/>
  <c r="T2835" i="2"/>
  <c r="T2579" i="2"/>
  <c r="T2323" i="2"/>
  <c r="T2067" i="2"/>
  <c r="T1811" i="2"/>
  <c r="T1555" i="2"/>
  <c r="T1299" i="2"/>
  <c r="T1043" i="2"/>
  <c r="T787" i="2"/>
  <c r="T531" i="2"/>
  <c r="T275" i="2"/>
  <c r="T19" i="2"/>
  <c r="T2519" i="2"/>
  <c r="T1479" i="2"/>
  <c r="T599" i="2"/>
  <c r="T3327" i="2"/>
  <c r="T2799" i="2"/>
  <c r="T2383" i="2"/>
  <c r="T1495" i="2"/>
  <c r="T1727" i="2"/>
  <c r="T111" i="2"/>
  <c r="T1087" i="2"/>
  <c r="T1593" i="2"/>
  <c r="T3159" i="2"/>
  <c r="T2937" i="2"/>
  <c r="T537" i="2"/>
  <c r="T281" i="2"/>
  <c r="T17" i="2"/>
  <c r="T3658" i="2"/>
  <c r="T152" i="2"/>
  <c r="T2891" i="2"/>
  <c r="T2059" i="2"/>
  <c r="T1355" i="2"/>
  <c r="T715" i="2"/>
  <c r="T3167" i="2"/>
  <c r="T3655" i="2"/>
  <c r="T2295" i="2"/>
  <c r="T1695" i="2"/>
  <c r="T2494" i="2"/>
  <c r="T72" i="2"/>
  <c r="T3306" i="2"/>
  <c r="T1822" i="2"/>
  <c r="T1934" i="2"/>
  <c r="T550" i="2"/>
  <c r="T1086" i="2"/>
  <c r="T2638" i="2"/>
  <c r="T150" i="2"/>
  <c r="T1550" i="2"/>
  <c r="T30" i="2"/>
  <c r="T1590" i="2"/>
  <c r="T1702" i="2"/>
  <c r="T3206" i="2"/>
  <c r="T2430" i="2"/>
  <c r="T3492" i="2"/>
  <c r="T3172" i="2"/>
  <c r="T2852" i="2"/>
  <c r="T2468" i="2"/>
  <c r="T2212" i="2"/>
  <c r="T3557" i="2"/>
  <c r="T3357" i="2"/>
  <c r="T3101" i="2"/>
  <c r="T2845" i="2"/>
  <c r="T2589" i="2"/>
  <c r="T2333" i="2"/>
  <c r="T2077" i="2"/>
  <c r="T1821" i="2"/>
  <c r="T1296" i="2"/>
  <c r="T1638" i="2"/>
  <c r="T302" i="2"/>
  <c r="T862" i="2"/>
  <c r="T552" i="2"/>
  <c r="T16" i="2"/>
  <c r="T3498" i="2"/>
  <c r="T1304" i="2"/>
  <c r="T1856" i="2"/>
  <c r="T448" i="2"/>
  <c r="T3579" i="2"/>
  <c r="T3323" i="2"/>
  <c r="T3067" i="2"/>
  <c r="T2811" i="2"/>
  <c r="T2555" i="2"/>
  <c r="T2299" i="2"/>
  <c r="T2043" i="2"/>
  <c r="T1787" i="2"/>
  <c r="T1531" i="2"/>
  <c r="T1275" i="2"/>
  <c r="T1019" i="2"/>
  <c r="T763" i="2"/>
  <c r="T507" i="2"/>
  <c r="T251" i="2"/>
  <c r="T3647" i="2"/>
  <c r="T2359" i="2"/>
  <c r="T1415" i="2"/>
  <c r="T151" i="2"/>
  <c r="T3279" i="2"/>
  <c r="T2743" i="2"/>
  <c r="T2351" i="2"/>
  <c r="T1423" i="2"/>
  <c r="T1639" i="2"/>
  <c r="T79" i="2"/>
  <c r="T999" i="2"/>
  <c r="T1337" i="2"/>
  <c r="T2425" i="2"/>
  <c r="T3047" i="2"/>
  <c r="T2825" i="2"/>
  <c r="T513" i="2"/>
  <c r="T257" i="2"/>
  <c r="T2368" i="2"/>
  <c r="T2819" i="2"/>
  <c r="T1283" i="2"/>
  <c r="T1032" i="2"/>
  <c r="T3596" i="2"/>
  <c r="T3340" i="2"/>
  <c r="T3084" i="2"/>
  <c r="T2764" i="2"/>
  <c r="T2508" i="2"/>
  <c r="T1063" i="2"/>
  <c r="T731" i="2"/>
  <c r="T472" i="2"/>
  <c r="T856" i="2"/>
  <c r="T224" i="2"/>
  <c r="T3491" i="2"/>
  <c r="T3235" i="2"/>
  <c r="T2979" i="2"/>
  <c r="T2723" i="2"/>
  <c r="T2467" i="2"/>
  <c r="T2211" i="2"/>
  <c r="T1955" i="2"/>
  <c r="T1699" i="2"/>
  <c r="T1443" i="2"/>
  <c r="T1187" i="2"/>
  <c r="T91" i="2"/>
  <c r="T7" i="2"/>
  <c r="T3649" i="2"/>
  <c r="T2207" i="2"/>
  <c r="T2487" i="2"/>
  <c r="T1327" i="2"/>
  <c r="T1633" i="2"/>
  <c r="T985" i="2"/>
  <c r="T481" i="2"/>
  <c r="T225" i="2"/>
  <c r="T3402" i="2"/>
  <c r="T3595" i="2"/>
  <c r="T1291" i="2"/>
  <c r="T2455" i="2"/>
  <c r="T593" i="2"/>
  <c r="T3650" i="2"/>
  <c r="T1056" i="2"/>
  <c r="T720" i="2"/>
  <c r="T80" i="2"/>
  <c r="T3410" i="2"/>
  <c r="T1600" i="2"/>
  <c r="T3539" i="2"/>
  <c r="T3283" i="2"/>
  <c r="T3027" i="2"/>
  <c r="T2771" i="2"/>
  <c r="T2515" i="2"/>
  <c r="T2259" i="2"/>
  <c r="T2003" i="2"/>
  <c r="T1747" i="2"/>
  <c r="T1491" i="2"/>
  <c r="T1235" i="2"/>
  <c r="T979" i="2"/>
  <c r="T723" i="2"/>
  <c r="T467" i="2"/>
  <c r="T211" i="2"/>
  <c r="T3471" i="2"/>
  <c r="T2183" i="2"/>
  <c r="T1311" i="2"/>
  <c r="T327" i="2"/>
  <c r="T3215" i="2"/>
  <c r="T2679" i="2"/>
  <c r="T2303" i="2"/>
  <c r="T33" i="2"/>
  <c r="T1926" i="2"/>
  <c r="T3478" i="2"/>
  <c r="T1334" i="2"/>
  <c r="T2006" i="2"/>
  <c r="T1718" i="2"/>
  <c r="T334" i="2"/>
  <c r="T910" i="2"/>
  <c r="T2566" i="2"/>
  <c r="T1430" i="2"/>
  <c r="T1286" i="2"/>
  <c r="T2530" i="2"/>
  <c r="T1350" i="2"/>
  <c r="T274" i="2"/>
  <c r="T2166" i="2"/>
  <c r="T3630" i="2"/>
  <c r="T3054" i="2"/>
  <c r="T2222" i="2"/>
  <c r="T3428" i="2"/>
  <c r="T3108" i="2"/>
  <c r="T2724" i="2"/>
  <c r="T2404" i="2"/>
  <c r="T2148" i="2"/>
  <c r="T3493" i="2"/>
  <c r="T3293" i="2"/>
  <c r="T3037" i="2"/>
  <c r="T2781" i="2"/>
  <c r="T2525" i="2"/>
  <c r="T2269" i="2"/>
  <c r="T2013" i="2"/>
  <c r="T1757" i="2"/>
  <c r="T1136" i="2"/>
  <c r="T2142" i="2"/>
  <c r="T1374" i="2"/>
  <c r="T1574" i="2"/>
  <c r="T230" i="2"/>
  <c r="T416" i="2"/>
  <c r="T9" i="2"/>
  <c r="T2624" i="2"/>
  <c r="T704" i="2"/>
  <c r="T1064" i="2"/>
  <c r="T280" i="2"/>
  <c r="T3515" i="2"/>
  <c r="T3259" i="2"/>
  <c r="T3003" i="2"/>
  <c r="T2747" i="2"/>
  <c r="T2491" i="2"/>
  <c r="T2235" i="2"/>
  <c r="T1979" i="2"/>
  <c r="T1723" i="2"/>
  <c r="T1467" i="2"/>
  <c r="T1211" i="2"/>
  <c r="T955" i="2"/>
  <c r="T699" i="2"/>
  <c r="T443" i="2"/>
  <c r="T187" i="2"/>
  <c r="T3383" i="2"/>
  <c r="T2119" i="2"/>
  <c r="T1223" i="2"/>
  <c r="T3623" i="2"/>
  <c r="T3087" i="2"/>
  <c r="T2647" i="2"/>
  <c r="T2279" i="2"/>
  <c r="T711" i="2"/>
  <c r="T1279" i="2"/>
  <c r="T2159" i="2"/>
  <c r="T751" i="2"/>
  <c r="T969" i="2"/>
  <c r="T2569" i="2"/>
  <c r="T2791" i="2"/>
  <c r="T1305" i="2"/>
  <c r="T449" i="2"/>
  <c r="T193" i="2"/>
  <c r="T960" i="2"/>
  <c r="T2435" i="2"/>
  <c r="T771" i="2"/>
  <c r="T3415" i="2"/>
  <c r="T3540" i="2"/>
  <c r="T3284" i="2"/>
  <c r="T3028" i="2"/>
  <c r="T2644" i="2"/>
  <c r="T2324" i="2"/>
  <c r="T2068" i="2"/>
  <c r="T3264" i="2"/>
  <c r="T2824" i="2"/>
  <c r="T3405" i="2"/>
  <c r="T3149" i="2"/>
  <c r="T2893" i="2"/>
  <c r="T2637" i="2"/>
  <c r="T2381" i="2"/>
  <c r="T2125" i="2"/>
  <c r="T1869" i="2"/>
  <c r="T3513" i="2"/>
  <c r="T3169" i="2"/>
  <c r="T2881" i="2"/>
  <c r="T2593" i="2"/>
  <c r="T2265" i="2"/>
  <c r="T2009" i="2"/>
  <c r="T1721" i="2"/>
  <c r="T2592" i="2"/>
  <c r="T2256" i="2"/>
  <c r="T1904" i="2"/>
  <c r="T1576" i="2"/>
  <c r="T1272" i="2"/>
  <c r="T1329" i="2"/>
  <c r="T1001" i="2"/>
  <c r="T1112" i="2"/>
  <c r="T136" i="2"/>
  <c r="T3602" i="2"/>
  <c r="T2120" i="2"/>
  <c r="T272" i="2"/>
  <c r="T96" i="2"/>
  <c r="T3443" i="2"/>
  <c r="T3187" i="2"/>
  <c r="T2931" i="2"/>
  <c r="T2675" i="2"/>
  <c r="T2419" i="2"/>
  <c r="T2163" i="2"/>
  <c r="T1907" i="2"/>
  <c r="T1651" i="2"/>
  <c r="T219" i="2"/>
  <c r="T487" i="2"/>
  <c r="T359" i="2"/>
  <c r="T840" i="2"/>
  <c r="T519" i="2"/>
  <c r="T175" i="2"/>
  <c r="T2855" i="2"/>
  <c r="T568" i="2"/>
  <c r="T3075" i="2"/>
  <c r="T1603" i="2"/>
  <c r="T3" i="2"/>
  <c r="T1711" i="2"/>
  <c r="T2257" i="2"/>
  <c r="T3222" i="2"/>
  <c r="T3214" i="2"/>
  <c r="T2742" i="2"/>
  <c r="T2366" i="2"/>
  <c r="T3564" i="2"/>
  <c r="T3308" i="2"/>
  <c r="T3052" i="2"/>
  <c r="T2732" i="2"/>
  <c r="T3629" i="2"/>
  <c r="T3365" i="2"/>
  <c r="T1798" i="2"/>
  <c r="T690" i="2"/>
  <c r="T1294" i="2"/>
  <c r="T1110" i="2"/>
  <c r="T2502" i="2"/>
  <c r="T1598" i="2"/>
  <c r="T2214" i="2"/>
  <c r="T2942" i="2"/>
  <c r="T1854" i="2"/>
  <c r="T1974" i="2"/>
  <c r="T346" i="2"/>
  <c r="T2182" i="2"/>
  <c r="T70" i="2"/>
  <c r="T1804" i="2"/>
  <c r="T2294" i="2"/>
  <c r="T94" i="2"/>
  <c r="T206" i="2"/>
  <c r="T312" i="2"/>
  <c r="T304" i="2"/>
  <c r="T2179" i="2"/>
  <c r="T835" i="2"/>
  <c r="T1911" i="2"/>
  <c r="T1303" i="2"/>
  <c r="T2567" i="2"/>
  <c r="T3558" i="2"/>
  <c r="T2966" i="2"/>
  <c r="T2582" i="2"/>
  <c r="T3612" i="2"/>
  <c r="T3356" i="2"/>
  <c r="T3100" i="2"/>
  <c r="T2844" i="2"/>
  <c r="T2588" i="2"/>
  <c r="T2332" i="2"/>
  <c r="T2076" i="2"/>
  <c r="T3413" i="2"/>
  <c r="T3157" i="2"/>
  <c r="T2901" i="2"/>
  <c r="T2645" i="2"/>
  <c r="T2389" i="2"/>
  <c r="T2133" i="2"/>
  <c r="T1877" i="2"/>
  <c r="T1945" i="2"/>
  <c r="T2016" i="2"/>
  <c r="T1584" i="2"/>
  <c r="T1280" i="2"/>
  <c r="T1425" i="2"/>
  <c r="T1113" i="2"/>
  <c r="T737" i="2"/>
  <c r="T896" i="2"/>
  <c r="T2023" i="2"/>
  <c r="T2087" i="2"/>
  <c r="T3343" i="2"/>
  <c r="T672" i="2"/>
  <c r="T3328" i="2"/>
  <c r="T199" i="2"/>
  <c r="T505" i="2"/>
  <c r="T249" i="2"/>
  <c r="T1104" i="2"/>
  <c r="T760" i="2"/>
  <c r="T128" i="2"/>
  <c r="T2552" i="2"/>
  <c r="T143" i="2"/>
  <c r="T847" i="2"/>
  <c r="T2465" i="2"/>
  <c r="T640" i="2"/>
  <c r="T3147" i="2"/>
  <c r="T2379" i="2"/>
  <c r="T1611" i="2"/>
  <c r="T843" i="2"/>
  <c r="T11" i="2"/>
  <c r="T583" i="2"/>
  <c r="T3506" i="2"/>
  <c r="T3011" i="2"/>
  <c r="T1347" i="2"/>
  <c r="T2143" i="2"/>
  <c r="T1447" i="2"/>
  <c r="T3627" i="2"/>
  <c r="T3179" i="2"/>
  <c r="T2667" i="2"/>
  <c r="T2219" i="2"/>
  <c r="T1771" i="2"/>
  <c r="T1323" i="2"/>
  <c r="T811" i="2"/>
  <c r="T299" i="2"/>
  <c r="T2735" i="2"/>
  <c r="T407" i="2"/>
  <c r="T2615" i="2"/>
  <c r="T1015" i="2"/>
  <c r="T2518" i="2"/>
  <c r="T742" i="2"/>
  <c r="T3462" i="2"/>
  <c r="T3014" i="2"/>
  <c r="T2702" i="2"/>
  <c r="T2046" i="2"/>
  <c r="T3524" i="2"/>
  <c r="T3268" i="2"/>
  <c r="T3012" i="2"/>
  <c r="T2756" i="2"/>
  <c r="T2500" i="2"/>
  <c r="T2180" i="2"/>
  <c r="T3589" i="2"/>
  <c r="T3325" i="2"/>
  <c r="T3069" i="2"/>
  <c r="T2813" i="2"/>
  <c r="T2557" i="2"/>
  <c r="T2301" i="2"/>
  <c r="T2045" i="2"/>
  <c r="T1789" i="2"/>
  <c r="T1465" i="2"/>
  <c r="T785" i="2"/>
  <c r="T848" i="2"/>
  <c r="T256" i="2"/>
  <c r="T3570" i="2"/>
  <c r="T2056" i="2"/>
  <c r="T1631" i="2"/>
  <c r="T1343" i="2"/>
  <c r="T3291" i="2"/>
  <c r="T2203" i="2"/>
  <c r="T1179" i="2"/>
  <c r="T1115" i="2"/>
  <c r="T1335" i="2"/>
  <c r="T1879" i="2"/>
  <c r="T1615" i="2"/>
  <c r="T3191" i="2"/>
  <c r="T673" i="2"/>
  <c r="T417" i="2"/>
  <c r="T161" i="2"/>
  <c r="T2816" i="2"/>
  <c r="T3083" i="2"/>
  <c r="T651" i="2"/>
  <c r="T1407" i="2"/>
  <c r="T465" i="2"/>
  <c r="T2760" i="2"/>
  <c r="T480" i="2"/>
  <c r="T2627" i="2"/>
  <c r="T1027" i="2"/>
  <c r="T1031" i="2"/>
  <c r="T1679" i="2"/>
  <c r="T2169" i="2"/>
  <c r="T1385" i="2"/>
  <c r="T984" i="2"/>
  <c r="T600" i="2"/>
  <c r="T2496" i="2"/>
  <c r="T2840" i="2"/>
  <c r="T3475" i="2"/>
  <c r="T3219" i="2"/>
  <c r="T2963" i="2"/>
  <c r="T2707" i="2"/>
  <c r="T2451" i="2"/>
  <c r="T2195" i="2"/>
  <c r="T1939" i="2"/>
  <c r="T1683" i="2"/>
  <c r="T1427" i="2"/>
  <c r="T1171" i="2"/>
  <c r="T915" i="2"/>
  <c r="T659" i="2"/>
  <c r="T403" i="2"/>
  <c r="T147" i="2"/>
  <c r="T3175" i="2"/>
  <c r="T1959" i="2"/>
  <c r="T1095" i="2"/>
  <c r="T3559" i="2"/>
  <c r="T2999" i="2"/>
  <c r="T2583" i="2"/>
  <c r="T2263" i="2"/>
  <c r="T479" i="2"/>
  <c r="T1039" i="2"/>
  <c r="T1839" i="2"/>
  <c r="T511" i="2"/>
  <c r="T777" i="2"/>
  <c r="T2631" i="2"/>
  <c r="T665" i="2"/>
  <c r="T409" i="2"/>
  <c r="T153" i="2"/>
  <c r="T2416" i="2"/>
  <c r="T1176" i="2"/>
  <c r="T3275" i="2"/>
  <c r="T2443" i="2"/>
  <c r="T1739" i="2"/>
  <c r="T1099" i="2"/>
  <c r="T331" i="2"/>
  <c r="T1463" i="2"/>
  <c r="T2975" i="2"/>
  <c r="T791" i="2"/>
  <c r="T712" i="2"/>
  <c r="T3406" i="2"/>
  <c r="T1790" i="2"/>
  <c r="T1422" i="2"/>
  <c r="T174" i="2"/>
  <c r="T734" i="2"/>
  <c r="T2774" i="2"/>
  <c r="T1686" i="2"/>
  <c r="T1062" i="2"/>
  <c r="T1054" i="2"/>
  <c r="T3610" i="2"/>
  <c r="T2038" i="2"/>
  <c r="T1094" i="2"/>
  <c r="T1486" i="2"/>
  <c r="T2094" i="2"/>
  <c r="T1566" i="2"/>
  <c r="T1190" i="2"/>
  <c r="T3566" i="2"/>
  <c r="T2974" i="2"/>
  <c r="T3620" i="2"/>
  <c r="T3364" i="2"/>
  <c r="T2980" i="2"/>
  <c r="T2660" i="2"/>
  <c r="T2340" i="2"/>
  <c r="T2084" i="2"/>
  <c r="T3429" i="2"/>
  <c r="T3229" i="2"/>
  <c r="T2973" i="2"/>
  <c r="T2717" i="2"/>
  <c r="T2461" i="2"/>
  <c r="T2205" i="2"/>
  <c r="T1949" i="2"/>
  <c r="T1528" i="2"/>
  <c r="T2198" i="2"/>
  <c r="T702" i="2"/>
  <c r="T1214" i="2"/>
  <c r="T86" i="2"/>
  <c r="T296" i="2"/>
  <c r="T2112" i="2"/>
  <c r="T2224" i="2"/>
  <c r="T3026" i="2"/>
  <c r="T384" i="2"/>
  <c r="T104" i="2"/>
  <c r="T3451" i="2"/>
  <c r="T3195" i="2"/>
  <c r="T2939" i="2"/>
  <c r="T2683" i="2"/>
  <c r="T2427" i="2"/>
  <c r="T2171" i="2"/>
  <c r="T1915" i="2"/>
  <c r="T1659" i="2"/>
  <c r="T1403" i="2"/>
  <c r="T1147" i="2"/>
  <c r="T891" i="2"/>
  <c r="T635" i="2"/>
  <c r="T379" i="2"/>
  <c r="T123" i="2"/>
  <c r="T3111" i="2"/>
  <c r="T423" i="2"/>
  <c r="T859" i="2"/>
  <c r="T911" i="2"/>
  <c r="T1553" i="2"/>
  <c r="T2905" i="2"/>
  <c r="T632" i="2"/>
  <c r="T2755" i="2"/>
  <c r="T1155" i="2"/>
  <c r="T1671" i="2"/>
  <c r="T975" i="2"/>
  <c r="T3079" i="2"/>
  <c r="T3654" i="2"/>
  <c r="T3142" i="2"/>
  <c r="T2678" i="2"/>
  <c r="T1958" i="2"/>
  <c r="T3500" i="2"/>
  <c r="T3244" i="2"/>
  <c r="T2988" i="2"/>
  <c r="T2604" i="2"/>
  <c r="T3565" i="2"/>
  <c r="T3301" i="2"/>
  <c r="T3045" i="2"/>
  <c r="T2789" i="2"/>
  <c r="T2533" i="2"/>
  <c r="T2021" i="2"/>
  <c r="T3158" i="2"/>
  <c r="T1910" i="2"/>
  <c r="T1278" i="2"/>
  <c r="T39" i="2"/>
  <c r="T795" i="2"/>
  <c r="T603" i="2"/>
  <c r="T8" i="2"/>
  <c r="T1255" i="2"/>
  <c r="Q12" i="8"/>
  <c r="AD17" i="8"/>
  <c r="AD15" i="8"/>
  <c r="AD14" i="8"/>
  <c r="AD27" i="8"/>
  <c r="AD34" i="8"/>
  <c r="AD11" i="8"/>
  <c r="AD12" i="8"/>
  <c r="AD35" i="8"/>
  <c r="AD38" i="8"/>
  <c r="AD44" i="8"/>
  <c r="AD19" i="8"/>
  <c r="AD26" i="8"/>
  <c r="AD39" i="8"/>
  <c r="AD24" i="8"/>
  <c r="AD20" i="8"/>
  <c r="AD41" i="8"/>
  <c r="AD18" i="8"/>
  <c r="AD40" i="8"/>
  <c r="AD22" i="8"/>
  <c r="AD36" i="8"/>
  <c r="AD10" i="8"/>
  <c r="AD23" i="8"/>
  <c r="AD29" i="8"/>
  <c r="AD13" i="8"/>
  <c r="AD32" i="8"/>
  <c r="AD28" i="8"/>
  <c r="AD16" i="8"/>
  <c r="AD33" i="8"/>
  <c r="AD21" i="8"/>
  <c r="AD43" i="8"/>
  <c r="AD30" i="8"/>
  <c r="AD25" i="8"/>
  <c r="AD31" i="8"/>
  <c r="AD42" i="8"/>
  <c r="AB46" i="8"/>
  <c r="AC45" i="8"/>
  <c r="AD45" i="8" s="1"/>
  <c r="AC28" i="8"/>
  <c r="I11" i="8"/>
  <c r="I12" i="3"/>
  <c r="I14" i="3"/>
  <c r="G13" i="3"/>
  <c r="K14" i="3"/>
  <c r="K16" i="3"/>
  <c r="K12" i="3"/>
  <c r="S9" i="3" a="1"/>
  <c r="S9" i="3" s="1"/>
  <c r="T9" i="3" s="1" a="1"/>
  <c r="T9" i="3" s="1"/>
  <c r="J12" i="3"/>
  <c r="J14" i="3"/>
  <c r="H12" i="3"/>
  <c r="G16" i="3"/>
  <c r="F12" i="3"/>
  <c r="H14" i="3"/>
  <c r="F13" i="3"/>
  <c r="I13" i="3"/>
  <c r="F14" i="3"/>
  <c r="G14" i="3"/>
  <c r="J13" i="3"/>
  <c r="K13" i="3"/>
  <c r="H13" i="3"/>
  <c r="Q16" i="8" l="1"/>
  <c r="Q13" i="8"/>
  <c r="Q17" i="8" s="1"/>
  <c r="AB47" i="8"/>
  <c r="AC46" i="8"/>
  <c r="AD46" i="8" s="1"/>
  <c r="AC29" i="8"/>
  <c r="N9" i="3" a="1"/>
  <c r="N9" i="3" s="1"/>
  <c r="T15" i="8" l="1"/>
  <c r="T16" i="8" s="1"/>
  <c r="AC47" i="8"/>
  <c r="AD47" i="8" s="1"/>
  <c r="AB48" i="8"/>
  <c r="AC30" i="8"/>
  <c r="W11" i="8" l="1"/>
  <c r="W12" i="8"/>
  <c r="AC48" i="8"/>
  <c r="AD48" i="8" s="1"/>
  <c r="AC31" i="8"/>
  <c r="AC32" i="8" l="1"/>
  <c r="AC33" i="8" l="1"/>
  <c r="AC34" i="8" l="1"/>
  <c r="AC35" i="8" l="1"/>
  <c r="AC36" i="8" l="1"/>
  <c r="AC37" i="8" l="1"/>
  <c r="AD37" i="8" s="1"/>
  <c r="AC8" i="7" l="1" a="1"/>
  <c r="AC8" i="7" s="1"/>
  <c r="AB8" i="7" s="1"/>
  <c r="AC9" i="7" l="1" a="1"/>
  <c r="AC9" i="7" s="1"/>
  <c r="AB9" i="7" s="1"/>
  <c r="AC10" i="7" a="1"/>
  <c r="AC10" i="7" s="1"/>
  <c r="AB10" i="7" s="1"/>
  <c r="AC11" i="7" l="1" a="1"/>
  <c r="AC11" i="7" s="1"/>
  <c r="AB11" i="7" s="1"/>
  <c r="AC75" i="7" a="1"/>
  <c r="AC75" i="7" s="1"/>
  <c r="AC139" i="7" a="1"/>
  <c r="AC139" i="7" s="1"/>
  <c r="AC20" i="7" a="1"/>
  <c r="AC20" i="7" s="1"/>
  <c r="AB20" i="7" s="1"/>
  <c r="AC84" i="7" a="1"/>
  <c r="AC84" i="7" s="1"/>
  <c r="AC148" i="7" a="1"/>
  <c r="AC148" i="7" s="1"/>
  <c r="AC37" i="7" a="1"/>
  <c r="AC37" i="7" s="1"/>
  <c r="AB37" i="7" s="1"/>
  <c r="AC101" i="7" a="1"/>
  <c r="AC101" i="7" s="1"/>
  <c r="AC188" i="7" a="1"/>
  <c r="AC188" i="7" s="1"/>
  <c r="AC70" i="7" a="1"/>
  <c r="AC70" i="7" s="1"/>
  <c r="AC134" i="7" a="1"/>
  <c r="AC134" i="7" s="1"/>
  <c r="AC206" i="7" a="1"/>
  <c r="AC206" i="7" s="1"/>
  <c r="AC119" i="7" a="1"/>
  <c r="AC119" i="7" s="1"/>
  <c r="AC183" i="7" a="1"/>
  <c r="AC183" i="7" s="1"/>
  <c r="AC48" i="7" a="1"/>
  <c r="AC48" i="7" s="1"/>
  <c r="AB48" i="7" s="1"/>
  <c r="AC112" i="7" a="1"/>
  <c r="AC112" i="7" s="1"/>
  <c r="AC200" i="7" a="1"/>
  <c r="AC200" i="7" s="1"/>
  <c r="AC73" i="7" a="1"/>
  <c r="AC73" i="7" s="1"/>
  <c r="AC137" i="7" a="1"/>
  <c r="AC137" i="7" s="1"/>
  <c r="AC201" i="7" a="1"/>
  <c r="AC201" i="7" s="1"/>
  <c r="AC42" i="7" a="1"/>
  <c r="AC42" i="7" s="1"/>
  <c r="AB42" i="7" s="1"/>
  <c r="AC106" i="7" a="1"/>
  <c r="AC106" i="7" s="1"/>
  <c r="AC170" i="7" a="1"/>
  <c r="AC170" i="7" s="1"/>
  <c r="AC19" i="7" a="1"/>
  <c r="AC19" i="7" s="1"/>
  <c r="AB19" i="7" s="1"/>
  <c r="AC83" i="7" a="1"/>
  <c r="AC83" i="7" s="1"/>
  <c r="AC147" i="7" a="1"/>
  <c r="AC147" i="7" s="1"/>
  <c r="AC28" i="7" a="1"/>
  <c r="AC28" i="7" s="1"/>
  <c r="AB28" i="7" s="1"/>
  <c r="AC92" i="7" a="1"/>
  <c r="AC92" i="7" s="1"/>
  <c r="AC156" i="7" a="1"/>
  <c r="AC156" i="7" s="1"/>
  <c r="AC45" i="7" a="1"/>
  <c r="AC45" i="7" s="1"/>
  <c r="AB45" i="7" s="1"/>
  <c r="AC109" i="7" a="1"/>
  <c r="AC109" i="7" s="1"/>
  <c r="AC173" i="7" a="1"/>
  <c r="AC173" i="7" s="1"/>
  <c r="AC14" i="7" a="1"/>
  <c r="AC14" i="7" s="1"/>
  <c r="AB14" i="7" s="1"/>
  <c r="AC78" i="7" a="1"/>
  <c r="AC78" i="7" s="1"/>
  <c r="AC184" i="7" a="1"/>
  <c r="AC184" i="7" s="1"/>
  <c r="AC63" i="7" a="1"/>
  <c r="AC63" i="7" s="1"/>
  <c r="AB63" i="7" s="1"/>
  <c r="AC127" i="7" a="1"/>
  <c r="AC127" i="7" s="1"/>
  <c r="AC191" i="7" a="1"/>
  <c r="AC191" i="7" s="1"/>
  <c r="AC56" i="7" a="1"/>
  <c r="AC56" i="7" s="1"/>
  <c r="AB56" i="7" s="1"/>
  <c r="AC120" i="7" a="1"/>
  <c r="AC120" i="7" s="1"/>
  <c r="AC17" i="7" a="1"/>
  <c r="AC17" i="7" s="1"/>
  <c r="AB17" i="7" s="1"/>
  <c r="AC81" i="7" a="1"/>
  <c r="AC81" i="7" s="1"/>
  <c r="AC145" i="7" a="1"/>
  <c r="AC145" i="7" s="1"/>
  <c r="AC178" i="7" a="1"/>
  <c r="AC178" i="7" s="1"/>
  <c r="AC50" i="7" a="1"/>
  <c r="AC50" i="7" s="1"/>
  <c r="AB50" i="7" s="1"/>
  <c r="AC114" i="7" a="1"/>
  <c r="AC114" i="7" s="1"/>
  <c r="AC194" i="7" a="1"/>
  <c r="AC194" i="7" s="1"/>
  <c r="AC187" i="7" a="1"/>
  <c r="AC187" i="7" s="1"/>
  <c r="AC27" i="7" a="1"/>
  <c r="AC27" i="7" s="1"/>
  <c r="AB27" i="7" s="1"/>
  <c r="AC91" i="7" a="1"/>
  <c r="AC91" i="7" s="1"/>
  <c r="AC155" i="7" a="1"/>
  <c r="AC155" i="7" s="1"/>
  <c r="AC36" i="7" a="1"/>
  <c r="AC36" i="7" s="1"/>
  <c r="AB36" i="7" s="1"/>
  <c r="AC100" i="7" a="1"/>
  <c r="AC100" i="7" s="1"/>
  <c r="AC164" i="7" a="1"/>
  <c r="AC164" i="7" s="1"/>
  <c r="AC53" i="7" a="1"/>
  <c r="AC53" i="7" s="1"/>
  <c r="AB53" i="7" s="1"/>
  <c r="AC117" i="7" a="1"/>
  <c r="AC117" i="7" s="1"/>
  <c r="AC181" i="7" a="1"/>
  <c r="AC181" i="7" s="1"/>
  <c r="AC22" i="7" a="1"/>
  <c r="AC22" i="7" s="1"/>
  <c r="AB22" i="7" s="1"/>
  <c r="AC86" i="7" a="1"/>
  <c r="AC86" i="7" s="1"/>
  <c r="AC150" i="7" a="1"/>
  <c r="AC150" i="7" s="1"/>
  <c r="AC203" i="7" a="1"/>
  <c r="AC203" i="7" s="1"/>
  <c r="AC71" i="7" a="1"/>
  <c r="AC71" i="7" s="1"/>
  <c r="AC135" i="7" a="1"/>
  <c r="AC135" i="7" s="1"/>
  <c r="AC199" i="7" a="1"/>
  <c r="AC199" i="7" s="1"/>
  <c r="AC64" i="7" a="1"/>
  <c r="AC64" i="7" s="1"/>
  <c r="AB64" i="7" s="1"/>
  <c r="AC128" i="7" a="1"/>
  <c r="AC128" i="7" s="1"/>
  <c r="AC25" i="7" a="1"/>
  <c r="AC25" i="7" s="1"/>
  <c r="AB25" i="7" s="1"/>
  <c r="AC89" i="7" a="1"/>
  <c r="AC89" i="7" s="1"/>
  <c r="AC153" i="7" a="1"/>
  <c r="AC153" i="7" s="1"/>
  <c r="AC186" i="7" a="1"/>
  <c r="AC186" i="7" s="1"/>
  <c r="AC122" i="7" a="1"/>
  <c r="AC122" i="7" s="1"/>
  <c r="AC129" i="7" a="1"/>
  <c r="AC129" i="7" s="1"/>
  <c r="AC35" i="7" a="1"/>
  <c r="AC35" i="7" s="1"/>
  <c r="AB35" i="7" s="1"/>
  <c r="AC99" i="7" a="1"/>
  <c r="AC99" i="7" s="1"/>
  <c r="AC163" i="7" a="1"/>
  <c r="AC163" i="7" s="1"/>
  <c r="AC44" i="7" a="1"/>
  <c r="AC44" i="7" s="1"/>
  <c r="AB44" i="7" s="1"/>
  <c r="AC108" i="7" a="1"/>
  <c r="AC108" i="7" s="1"/>
  <c r="AC172" i="7" a="1"/>
  <c r="AC172" i="7" s="1"/>
  <c r="AC61" i="7" a="1"/>
  <c r="AC61" i="7" s="1"/>
  <c r="AB61" i="7" s="1"/>
  <c r="AC125" i="7" a="1"/>
  <c r="AC125" i="7" s="1"/>
  <c r="AC189" i="7" a="1"/>
  <c r="AC189" i="7" s="1"/>
  <c r="AC30" i="7" a="1"/>
  <c r="AC30" i="7" s="1"/>
  <c r="AB30" i="7" s="1"/>
  <c r="AC94" i="7" a="1"/>
  <c r="AC94" i="7" s="1"/>
  <c r="AC158" i="7" a="1"/>
  <c r="AC158" i="7" s="1"/>
  <c r="AC15" i="7" a="1"/>
  <c r="AC15" i="7" s="1"/>
  <c r="AB15" i="7" s="1"/>
  <c r="AC79" i="7" a="1"/>
  <c r="AC79" i="7" s="1"/>
  <c r="AC143" i="7" a="1"/>
  <c r="AC143" i="7" s="1"/>
  <c r="AC176" i="7" a="1"/>
  <c r="AC176" i="7" s="1"/>
  <c r="AC72" i="7" a="1"/>
  <c r="AC72" i="7" s="1"/>
  <c r="AC136" i="7" a="1"/>
  <c r="AC136" i="7" s="1"/>
  <c r="AC33" i="7" a="1"/>
  <c r="AC33" i="7" s="1"/>
  <c r="AB33" i="7" s="1"/>
  <c r="AC97" i="7" a="1"/>
  <c r="AC97" i="7" s="1"/>
  <c r="AC161" i="7" a="1"/>
  <c r="AC161" i="7" s="1"/>
  <c r="AC202" i="7" a="1"/>
  <c r="AC202" i="7" s="1"/>
  <c r="AC66" i="7" a="1"/>
  <c r="AC66" i="7" s="1"/>
  <c r="AB66" i="7" s="1"/>
  <c r="AC130" i="7" a="1"/>
  <c r="AC130" i="7" s="1"/>
  <c r="AC196" i="7" a="1"/>
  <c r="AC196" i="7" s="1"/>
  <c r="AC162" i="7" a="1"/>
  <c r="AC162" i="7" s="1"/>
  <c r="AC43" i="7" a="1"/>
  <c r="AC43" i="7" s="1"/>
  <c r="AB43" i="7" s="1"/>
  <c r="AC107" i="7" a="1"/>
  <c r="AC107" i="7" s="1"/>
  <c r="AC171" i="7" a="1"/>
  <c r="AC171" i="7" s="1"/>
  <c r="AC52" i="7" a="1"/>
  <c r="AC52" i="7" s="1"/>
  <c r="AB52" i="7" s="1"/>
  <c r="AC116" i="7" a="1"/>
  <c r="AC116" i="7" s="1"/>
  <c r="AC180" i="7" a="1"/>
  <c r="AC180" i="7" s="1"/>
  <c r="AC69" i="7" a="1"/>
  <c r="AC69" i="7" s="1"/>
  <c r="AC133" i="7" a="1"/>
  <c r="AC133" i="7" s="1"/>
  <c r="AC197" i="7" a="1"/>
  <c r="AC197" i="7" s="1"/>
  <c r="AC38" i="7" a="1"/>
  <c r="AC38" i="7" s="1"/>
  <c r="AB38" i="7" s="1"/>
  <c r="AC102" i="7" a="1"/>
  <c r="AC102" i="7" s="1"/>
  <c r="AC166" i="7" a="1"/>
  <c r="AC166" i="7" s="1"/>
  <c r="AC23" i="7" a="1"/>
  <c r="AC23" i="7" s="1"/>
  <c r="AB23" i="7" s="1"/>
  <c r="AC87" i="7" a="1"/>
  <c r="AC87" i="7" s="1"/>
  <c r="AC151" i="7" a="1"/>
  <c r="AC151" i="7" s="1"/>
  <c r="AC16" i="7" a="1"/>
  <c r="AC16" i="7" s="1"/>
  <c r="AB16" i="7" s="1"/>
  <c r="AC80" i="7" a="1"/>
  <c r="AC80" i="7" s="1"/>
  <c r="AC144" i="7" a="1"/>
  <c r="AC144" i="7" s="1"/>
  <c r="AC41" i="7" a="1"/>
  <c r="AC41" i="7" s="1"/>
  <c r="AB41" i="7" s="1"/>
  <c r="AC105" i="7" a="1"/>
  <c r="AC105" i="7" s="1"/>
  <c r="AC169" i="7" a="1"/>
  <c r="AC169" i="7" s="1"/>
  <c r="AC195" i="7" a="1"/>
  <c r="AC195" i="7" s="1"/>
  <c r="AC74" i="7" a="1"/>
  <c r="AC74" i="7" s="1"/>
  <c r="AC138" i="7" a="1"/>
  <c r="AC138" i="7" s="1"/>
  <c r="AC34" i="7" a="1"/>
  <c r="AC34" i="7" s="1"/>
  <c r="AB34" i="7" s="1"/>
  <c r="AC51" i="7" a="1"/>
  <c r="AC51" i="7" s="1"/>
  <c r="AB51" i="7" s="1"/>
  <c r="AC115" i="7" a="1"/>
  <c r="AC115" i="7" s="1"/>
  <c r="AC179" i="7" a="1"/>
  <c r="AC179" i="7" s="1"/>
  <c r="AC60" i="7" a="1"/>
  <c r="AC60" i="7" s="1"/>
  <c r="AB60" i="7" s="1"/>
  <c r="AC124" i="7" a="1"/>
  <c r="AC124" i="7" s="1"/>
  <c r="AC13" i="7" a="1"/>
  <c r="AC13" i="7" s="1"/>
  <c r="AB13" i="7" s="1"/>
  <c r="AC77" i="7" a="1"/>
  <c r="AC77" i="7" s="1"/>
  <c r="AC141" i="7" a="1"/>
  <c r="AC141" i="7" s="1"/>
  <c r="AC205" i="7" a="1"/>
  <c r="AC205" i="7" s="1"/>
  <c r="AC46" i="7" a="1"/>
  <c r="AC46" i="7" s="1"/>
  <c r="AB46" i="7" s="1"/>
  <c r="AC110" i="7" a="1"/>
  <c r="AC110" i="7" s="1"/>
  <c r="AC174" i="7" a="1"/>
  <c r="AC174" i="7" s="1"/>
  <c r="AC31" i="7" a="1"/>
  <c r="AC31" i="7" s="1"/>
  <c r="AB31" i="7" s="1"/>
  <c r="AC95" i="7" a="1"/>
  <c r="AC95" i="7" s="1"/>
  <c r="AC159" i="7" a="1"/>
  <c r="AC159" i="7" s="1"/>
  <c r="AC24" i="7" a="1"/>
  <c r="AC24" i="7" s="1"/>
  <c r="AB24" i="7" s="1"/>
  <c r="AC88" i="7" a="1"/>
  <c r="AC88" i="7" s="1"/>
  <c r="AC152" i="7" a="1"/>
  <c r="AC152" i="7" s="1"/>
  <c r="AC49" i="7" a="1"/>
  <c r="AC49" i="7" s="1"/>
  <c r="AB49" i="7" s="1"/>
  <c r="AC113" i="7" a="1"/>
  <c r="AC113" i="7" s="1"/>
  <c r="AC177" i="7" a="1"/>
  <c r="AC177" i="7" s="1"/>
  <c r="AC18" i="7" a="1"/>
  <c r="AC18" i="7" s="1"/>
  <c r="AB18" i="7" s="1"/>
  <c r="AC82" i="7" a="1"/>
  <c r="AC82" i="7" s="1"/>
  <c r="AC146" i="7" a="1"/>
  <c r="AC146" i="7" s="1"/>
  <c r="AC123" i="7" a="1"/>
  <c r="AC123" i="7" s="1"/>
  <c r="AC204" i="7" a="1"/>
  <c r="AC204" i="7" s="1"/>
  <c r="AC68" i="7" a="1"/>
  <c r="AC68" i="7" s="1"/>
  <c r="AC132" i="7" a="1"/>
  <c r="AC132" i="7" s="1"/>
  <c r="AC21" i="7" a="1"/>
  <c r="AC21" i="7" s="1"/>
  <c r="AB21" i="7" s="1"/>
  <c r="AC85" i="7" a="1"/>
  <c r="AC85" i="7" s="1"/>
  <c r="AC149" i="7" a="1"/>
  <c r="AC149" i="7" s="1"/>
  <c r="AC198" i="7" a="1"/>
  <c r="AC198" i="7" s="1"/>
  <c r="AC54" i="7" a="1"/>
  <c r="AC54" i="7" s="1"/>
  <c r="AB54" i="7" s="1"/>
  <c r="AC118" i="7" a="1"/>
  <c r="AC118" i="7" s="1"/>
  <c r="AC182" i="7" a="1"/>
  <c r="AC182" i="7" s="1"/>
  <c r="AC39" i="7" a="1"/>
  <c r="AC39" i="7" s="1"/>
  <c r="AB39" i="7" s="1"/>
  <c r="AC103" i="7" a="1"/>
  <c r="AC103" i="7" s="1"/>
  <c r="AC167" i="7" a="1"/>
  <c r="AC167" i="7" s="1"/>
  <c r="AC32" i="7" a="1"/>
  <c r="AC32" i="7" s="1"/>
  <c r="AB32" i="7" s="1"/>
  <c r="AC96" i="7" a="1"/>
  <c r="AC96" i="7" s="1"/>
  <c r="AC160" i="7" a="1"/>
  <c r="AC160" i="7" s="1"/>
  <c r="AC57" i="7" a="1"/>
  <c r="AC57" i="7" s="1"/>
  <c r="AB57" i="7" s="1"/>
  <c r="AC121" i="7" a="1"/>
  <c r="AC121" i="7" s="1"/>
  <c r="AC185" i="7" a="1"/>
  <c r="AC185" i="7" s="1"/>
  <c r="AC26" i="7" a="1"/>
  <c r="AC26" i="7" s="1"/>
  <c r="AB26" i="7" s="1"/>
  <c r="AC90" i="7" a="1"/>
  <c r="AC90" i="7" s="1"/>
  <c r="AC154" i="7" a="1"/>
  <c r="AC154" i="7" s="1"/>
  <c r="AC65" i="7" a="1"/>
  <c r="AC65" i="7" s="1"/>
  <c r="AB65" i="7" s="1"/>
  <c r="AC98" i="7" a="1"/>
  <c r="AC98" i="7" s="1"/>
  <c r="AC67" i="7" a="1"/>
  <c r="AC67" i="7" s="1"/>
  <c r="AC131" i="7" a="1"/>
  <c r="AC131" i="7" s="1"/>
  <c r="AC12" i="7" a="1"/>
  <c r="AC12" i="7" s="1"/>
  <c r="AB12" i="7" s="1"/>
  <c r="AC76" i="7" a="1"/>
  <c r="AC76" i="7" s="1"/>
  <c r="AC140" i="7" a="1"/>
  <c r="AC140" i="7" s="1"/>
  <c r="AC29" i="7" a="1"/>
  <c r="AC29" i="7" s="1"/>
  <c r="AB29" i="7" s="1"/>
  <c r="AC93" i="7" a="1"/>
  <c r="AC93" i="7" s="1"/>
  <c r="AC157" i="7" a="1"/>
  <c r="AC157" i="7" s="1"/>
  <c r="AC192" i="7" a="1"/>
  <c r="AC192" i="7" s="1"/>
  <c r="AC62" i="7" a="1"/>
  <c r="AC62" i="7" s="1"/>
  <c r="AB62" i="7" s="1"/>
  <c r="AC126" i="7" a="1"/>
  <c r="AC126" i="7" s="1"/>
  <c r="AC190" i="7" a="1"/>
  <c r="AC190" i="7" s="1"/>
  <c r="AC47" i="7" a="1"/>
  <c r="AC47" i="7" s="1"/>
  <c r="AB47" i="7" s="1"/>
  <c r="AC111" i="7" a="1"/>
  <c r="AC111" i="7" s="1"/>
  <c r="AC175" i="7" a="1"/>
  <c r="AC175" i="7" s="1"/>
  <c r="AC40" i="7" a="1"/>
  <c r="AC40" i="7" s="1"/>
  <c r="AB40" i="7" s="1"/>
  <c r="AC104" i="7" a="1"/>
  <c r="AC104" i="7" s="1"/>
  <c r="AC168" i="7" a="1"/>
  <c r="AC168" i="7" s="1"/>
  <c r="AC193" i="7" a="1"/>
  <c r="AC193" i="7" s="1"/>
  <c r="AC58" i="7" a="1"/>
  <c r="AC58" i="7" s="1"/>
  <c r="AB58" i="7" s="1"/>
  <c r="AC59" i="7" a="1"/>
  <c r="AC59" i="7" s="1"/>
  <c r="AB59" i="7" s="1"/>
  <c r="AC7" i="7" a="1"/>
  <c r="AC7" i="7" s="1"/>
  <c r="AB7" i="7" s="1"/>
  <c r="R4" i="7" l="1"/>
  <c r="R3" i="7"/>
  <c r="R7" i="7" a="1"/>
  <c r="R7" i="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3D8585-DF4E-4771-91AB-7F5DE5963E70}" keepAlive="1" name="Query - ecommerce_dataset_updated" description="Connection to the 'ecommerce_dataset_updated' query in the workbook." type="5" refreshedVersion="8" background="1" saveData="1">
    <dbPr connection="Provider=Microsoft.Mashup.OleDb.1;Data Source=$Workbook$;Location=ecommerce_dataset_updated;Extended Properties=&quot;&quot;" command="SELECT * FROM [ecommerce_dataset_updated]"/>
  </connection>
  <connection id="2" xr16:uid="{538B8964-F5BA-4AE7-B718-EEE4FBC3962C}" keepAlive="1" name="Query - ecommerce_dataset_updated (2)" description="Connection to the 'ecommerce_dataset_updated (2)' query in the workbook." type="5" refreshedVersion="8" background="1" saveData="1">
    <dbPr connection="Provider=Microsoft.Mashup.OleDb.1;Data Source=$Workbook$;Location=&quot;ecommerce_dataset_updated (2)&quot;;Extended Properties=&quot;&quot;" command="SELECT * FROM [ecommerce_dataset_updated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<sst xmlns="http://schemas.openxmlformats.org/spreadsheetml/2006/main" count="47942" uniqueCount="14223">
  <si>
    <t>User_ID</t>
  </si>
  <si>
    <t>Product_ID</t>
  </si>
  <si>
    <t>Category</t>
  </si>
  <si>
    <t>Price (Rs.)</t>
  </si>
  <si>
    <t>Discount (%)</t>
  </si>
  <si>
    <t>Final_Price(Rs.)</t>
  </si>
  <si>
    <t>Payment_Method</t>
  </si>
  <si>
    <t>Purchase_Date</t>
  </si>
  <si>
    <t>337c166f</t>
  </si>
  <si>
    <t>f414122f-e</t>
  </si>
  <si>
    <t>Sports</t>
  </si>
  <si>
    <t>36.53</t>
  </si>
  <si>
    <t>15</t>
  </si>
  <si>
    <t>31.05</t>
  </si>
  <si>
    <t>Net Banking</t>
  </si>
  <si>
    <t>12-11-2024</t>
  </si>
  <si>
    <t>d38a19bf</t>
  </si>
  <si>
    <t>fde50f9c-5</t>
  </si>
  <si>
    <t>Clothing</t>
  </si>
  <si>
    <t>232.79</t>
  </si>
  <si>
    <t>20</t>
  </si>
  <si>
    <t>186.23</t>
  </si>
  <si>
    <t>09-02-2024</t>
  </si>
  <si>
    <t>d7f5f0b0</t>
  </si>
  <si>
    <t>0d96fc90-3</t>
  </si>
  <si>
    <t>317.02</t>
  </si>
  <si>
    <t>25</t>
  </si>
  <si>
    <t>237.76</t>
  </si>
  <si>
    <t>Credit Card</t>
  </si>
  <si>
    <t>01-09-2024</t>
  </si>
  <si>
    <t>395d4994</t>
  </si>
  <si>
    <t>964fc44b-d</t>
  </si>
  <si>
    <t>Toys</t>
  </si>
  <si>
    <t>173.19</t>
  </si>
  <si>
    <t>129.89</t>
  </si>
  <si>
    <t>UPI</t>
  </si>
  <si>
    <t>01-04-2024</t>
  </si>
  <si>
    <t>a83c145c</t>
  </si>
  <si>
    <t>d70e2fc6-e</t>
  </si>
  <si>
    <t>Beauty</t>
  </si>
  <si>
    <t>244.8</t>
  </si>
  <si>
    <t>195.84</t>
  </si>
  <si>
    <t>27-09-2024</t>
  </si>
  <si>
    <t>3fdcdae8</t>
  </si>
  <si>
    <t>0816ee12-5</t>
  </si>
  <si>
    <t>Books</t>
  </si>
  <si>
    <t>241.86</t>
  </si>
  <si>
    <t>50</t>
  </si>
  <si>
    <t>120.93</t>
  </si>
  <si>
    <t>08-08-2024</t>
  </si>
  <si>
    <t>12772337</t>
  </si>
  <si>
    <t>d41e0b55-c</t>
  </si>
  <si>
    <t>76.91</t>
  </si>
  <si>
    <t>5</t>
  </si>
  <si>
    <t>73.06</t>
  </si>
  <si>
    <t>28-03-2024</t>
  </si>
  <si>
    <t>9f0194af</t>
  </si>
  <si>
    <t>83b7dc04-5</t>
  </si>
  <si>
    <t>213.23</t>
  </si>
  <si>
    <t>170.58</t>
  </si>
  <si>
    <t>29-05-2024</t>
  </si>
  <si>
    <t>7a8559d8</t>
  </si>
  <si>
    <t>87c9c896-1</t>
  </si>
  <si>
    <t>379.81</t>
  </si>
  <si>
    <t>360.82</t>
  </si>
  <si>
    <t>26-02-2024</t>
  </si>
  <si>
    <t>8911f0d1</t>
  </si>
  <si>
    <t>31308875-b</t>
  </si>
  <si>
    <t>Home &amp; Kitchen</t>
  </si>
  <si>
    <t>415.36</t>
  </si>
  <si>
    <t>207.68</t>
  </si>
  <si>
    <t>11-01-2024</t>
  </si>
  <si>
    <t>98857e41</t>
  </si>
  <si>
    <t>b2b1af7b-7</t>
  </si>
  <si>
    <t>73.09</t>
  </si>
  <si>
    <t>10</t>
  </si>
  <si>
    <t>65.78</t>
  </si>
  <si>
    <t>Cash on Delivery</t>
  </si>
  <si>
    <t>21-10-2024</t>
  </si>
  <si>
    <t>3b857e65</t>
  </si>
  <si>
    <t>e221cf14-c</t>
  </si>
  <si>
    <t>393.77</t>
  </si>
  <si>
    <t>334.7</t>
  </si>
  <si>
    <t>10-09-2024</t>
  </si>
  <si>
    <t>204fab33</t>
  </si>
  <si>
    <t>8c9a5f54-b</t>
  </si>
  <si>
    <t>287.69</t>
  </si>
  <si>
    <t>258.92</t>
  </si>
  <si>
    <t>08-03-2024</t>
  </si>
  <si>
    <t>88159234</t>
  </si>
  <si>
    <t>eeb0635d-a</t>
  </si>
  <si>
    <t>26.26</t>
  </si>
  <si>
    <t>13.13</t>
  </si>
  <si>
    <t>10-05-2024</t>
  </si>
  <si>
    <t>8c1f2f98</t>
  </si>
  <si>
    <t>38aec303-2</t>
  </si>
  <si>
    <t>305.1</t>
  </si>
  <si>
    <t>228.83</t>
  </si>
  <si>
    <t>20-06-2024</t>
  </si>
  <si>
    <t>a84d7206</t>
  </si>
  <si>
    <t>69d91fbc-3</t>
  </si>
  <si>
    <t>113.71</t>
  </si>
  <si>
    <t>108.02</t>
  </si>
  <si>
    <t>28-04-2024</t>
  </si>
  <si>
    <t>4578c08e</t>
  </si>
  <si>
    <t>928b4b24-d</t>
  </si>
  <si>
    <t>426.75</t>
  </si>
  <si>
    <t>0</t>
  </si>
  <si>
    <t>17-08-2024</t>
  </si>
  <si>
    <t>ba3964fa</t>
  </si>
  <si>
    <t>12f03ff4-6</t>
  </si>
  <si>
    <t>52.98</t>
  </si>
  <si>
    <t>78595586</t>
  </si>
  <si>
    <t>729191af-4</t>
  </si>
  <si>
    <t>Electronics</t>
  </si>
  <si>
    <t>223.89</t>
  </si>
  <si>
    <t>13-06-2024</t>
  </si>
  <si>
    <t>195e0c14</t>
  </si>
  <si>
    <t>089c1cdd-0</t>
  </si>
  <si>
    <t>166.75</t>
  </si>
  <si>
    <t>Debit Card</t>
  </si>
  <si>
    <t>23-09-2024</t>
  </si>
  <si>
    <t>7f6e9ab5</t>
  </si>
  <si>
    <t>a38a732e-9</t>
  </si>
  <si>
    <t>77.22</t>
  </si>
  <si>
    <t>65.64</t>
  </si>
  <si>
    <t>01-06-2024</t>
  </si>
  <si>
    <t>d33a1a62</t>
  </si>
  <si>
    <t>4c021051-3</t>
  </si>
  <si>
    <t>28.6</t>
  </si>
  <si>
    <t>21.45</t>
  </si>
  <si>
    <t>19-04-2024</t>
  </si>
  <si>
    <t>427a8468</t>
  </si>
  <si>
    <t>e57d04f5-d</t>
  </si>
  <si>
    <t>395.73</t>
  </si>
  <si>
    <t>336.37</t>
  </si>
  <si>
    <t>07-11-2024</t>
  </si>
  <si>
    <t>97f18950</t>
  </si>
  <si>
    <t>b1d2560c-7</t>
  </si>
  <si>
    <t>351.87</t>
  </si>
  <si>
    <t>31-08-2024</t>
  </si>
  <si>
    <t>426308a5</t>
  </si>
  <si>
    <t>4dc7c4a3-8</t>
  </si>
  <si>
    <t>257.14</t>
  </si>
  <si>
    <t>205.71</t>
  </si>
  <si>
    <t>14-09-2024</t>
  </si>
  <si>
    <t>57c601ea</t>
  </si>
  <si>
    <t>ce353020-f</t>
  </si>
  <si>
    <t>332</t>
  </si>
  <si>
    <t>265.6</t>
  </si>
  <si>
    <t>03-02-2024</t>
  </si>
  <si>
    <t>a429364b</t>
  </si>
  <si>
    <t>7fd8663b-b</t>
  </si>
  <si>
    <t>375.59</t>
  </si>
  <si>
    <t>30</t>
  </si>
  <si>
    <t>262.91</t>
  </si>
  <si>
    <t>14-04-2024</t>
  </si>
  <si>
    <t>928bddf9</t>
  </si>
  <si>
    <t>b338a0b6-7</t>
  </si>
  <si>
    <t>235.13</t>
  </si>
  <si>
    <t>176.35</t>
  </si>
  <si>
    <t>06-08-2024</t>
  </si>
  <si>
    <t>0f32a6f6</t>
  </si>
  <si>
    <t>df52cac6-d</t>
  </si>
  <si>
    <t>352.95</t>
  </si>
  <si>
    <t>176.47</t>
  </si>
  <si>
    <t>05-08-2024</t>
  </si>
  <si>
    <t>d71af9e5</t>
  </si>
  <si>
    <t>d384b62b-c</t>
  </si>
  <si>
    <t>245.98</t>
  </si>
  <si>
    <t>209.08</t>
  </si>
  <si>
    <t>28-06-2024</t>
  </si>
  <si>
    <t>b0d1473b</t>
  </si>
  <si>
    <t>7004654f-0</t>
  </si>
  <si>
    <t>389.72</t>
  </si>
  <si>
    <t>350.75</t>
  </si>
  <si>
    <t>22-04-2024</t>
  </si>
  <si>
    <t>9b99bfb0</t>
  </si>
  <si>
    <t>5bfb14c4-f</t>
  </si>
  <si>
    <t>88.07</t>
  </si>
  <si>
    <t>61.65</t>
  </si>
  <si>
    <t>07-10-2024</t>
  </si>
  <si>
    <t>de4cdcdd</t>
  </si>
  <si>
    <t>411c40d9-1</t>
  </si>
  <si>
    <t>40.78</t>
  </si>
  <si>
    <t>20.39</t>
  </si>
  <si>
    <t>20-03-2024</t>
  </si>
  <si>
    <t>5f57fbd4</t>
  </si>
  <si>
    <t>d5b42863-c</t>
  </si>
  <si>
    <t>105.1</t>
  </si>
  <si>
    <t>78.82</t>
  </si>
  <si>
    <t>10-03-2024</t>
  </si>
  <si>
    <t>87f21131</t>
  </si>
  <si>
    <t>b896f670-9</t>
  </si>
  <si>
    <t>224.52</t>
  </si>
  <si>
    <t>112.26</t>
  </si>
  <si>
    <t>21-05-2024</t>
  </si>
  <si>
    <t>f7d6dfab</t>
  </si>
  <si>
    <t>6b5e4a98-0</t>
  </si>
  <si>
    <t>300.81</t>
  </si>
  <si>
    <t>285.77</t>
  </si>
  <si>
    <t>ca363a04</t>
  </si>
  <si>
    <t>7f05dd28-6</t>
  </si>
  <si>
    <t>24.17</t>
  </si>
  <si>
    <t>18.13</t>
  </si>
  <si>
    <t>15-01-2024</t>
  </si>
  <si>
    <t>68d24203</t>
  </si>
  <si>
    <t>3e56a630-e</t>
  </si>
  <si>
    <t>95.41</t>
  </si>
  <si>
    <t>81.1</t>
  </si>
  <si>
    <t>21-04-2024</t>
  </si>
  <si>
    <t>0ae7336e</t>
  </si>
  <si>
    <t>1dc3b1a0-4</t>
  </si>
  <si>
    <t>490.77</t>
  </si>
  <si>
    <t>441.69</t>
  </si>
  <si>
    <t>03-08-2024</t>
  </si>
  <si>
    <t>72343250</t>
  </si>
  <si>
    <t>cc379a88-b</t>
  </si>
  <si>
    <t>188.07</t>
  </si>
  <si>
    <t>94.03</t>
  </si>
  <si>
    <t>01-07-2024</t>
  </si>
  <si>
    <t>021adfb6</t>
  </si>
  <si>
    <t>1695a728-0</t>
  </si>
  <si>
    <t>319.29</t>
  </si>
  <si>
    <t>303.33</t>
  </si>
  <si>
    <t>20-02-2024</t>
  </si>
  <si>
    <t>a9f47880</t>
  </si>
  <si>
    <t>c66354db-6</t>
  </si>
  <si>
    <t>403.4</t>
  </si>
  <si>
    <t>363.06</t>
  </si>
  <si>
    <t>25-08-2024</t>
  </si>
  <si>
    <t>005258a0</t>
  </si>
  <si>
    <t>273c5035-2</t>
  </si>
  <si>
    <t>303.14</t>
  </si>
  <si>
    <t>17-05-2024</t>
  </si>
  <si>
    <t>5e088877</t>
  </si>
  <si>
    <t>74b72b2f-7</t>
  </si>
  <si>
    <t>337.81</t>
  </si>
  <si>
    <t>253.36</t>
  </si>
  <si>
    <t>18-06-2024</t>
  </si>
  <si>
    <t>f2e7bcc0</t>
  </si>
  <si>
    <t>5e059f5f-7</t>
  </si>
  <si>
    <t>449.74</t>
  </si>
  <si>
    <t>404.77</t>
  </si>
  <si>
    <t>15-09-2024</t>
  </si>
  <si>
    <t>5a1d9851</t>
  </si>
  <si>
    <t>dd5071f5-c</t>
  </si>
  <si>
    <t>272.92</t>
  </si>
  <si>
    <t>191.04</t>
  </si>
  <si>
    <t>12-05-2024</t>
  </si>
  <si>
    <t>cc672bd7</t>
  </si>
  <si>
    <t>db828c6d-0</t>
  </si>
  <si>
    <t>432.89</t>
  </si>
  <si>
    <t>367.96</t>
  </si>
  <si>
    <t>25-02-2024</t>
  </si>
  <si>
    <t>5c2f954d</t>
  </si>
  <si>
    <t>db26458e-0</t>
  </si>
  <si>
    <t>310.86</t>
  </si>
  <si>
    <t>279.77</t>
  </si>
  <si>
    <t>30-10-2024</t>
  </si>
  <si>
    <t>d5daed7a</t>
  </si>
  <si>
    <t>ee59d876-b</t>
  </si>
  <si>
    <t>479.19</t>
  </si>
  <si>
    <t>11-08-2024</t>
  </si>
  <si>
    <t>0b32dc6f</t>
  </si>
  <si>
    <t>919b53bb-2</t>
  </si>
  <si>
    <t>350.61</t>
  </si>
  <si>
    <t>315.55</t>
  </si>
  <si>
    <t>03-06-2024</t>
  </si>
  <si>
    <t>a151d3b5</t>
  </si>
  <si>
    <t>159dca37-7</t>
  </si>
  <si>
    <t>154.62</t>
  </si>
  <si>
    <t>77.31</t>
  </si>
  <si>
    <t>08-10-2024</t>
  </si>
  <si>
    <t>e9fde811</t>
  </si>
  <si>
    <t>af65c4a5-5</t>
  </si>
  <si>
    <t>435.6</t>
  </si>
  <si>
    <t>217.8</t>
  </si>
  <si>
    <t>04-04-2024</t>
  </si>
  <si>
    <t>932c893c</t>
  </si>
  <si>
    <t>847e77d3-d</t>
  </si>
  <si>
    <t>400.31</t>
  </si>
  <si>
    <t>300.23</t>
  </si>
  <si>
    <t>b98d8283</t>
  </si>
  <si>
    <t>e907e57c-b</t>
  </si>
  <si>
    <t>15.81</t>
  </si>
  <si>
    <t>11.86</t>
  </si>
  <si>
    <t>08-05-2024</t>
  </si>
  <si>
    <t>4319ad38</t>
  </si>
  <si>
    <t>f8495894-2</t>
  </si>
  <si>
    <t>35.25</t>
  </si>
  <si>
    <t>29.96</t>
  </si>
  <si>
    <t>0b204db3</t>
  </si>
  <si>
    <t>be68a8d8-7</t>
  </si>
  <si>
    <t>414.76</t>
  </si>
  <si>
    <t>30-06-2024</t>
  </si>
  <si>
    <t>eb65d1ca</t>
  </si>
  <si>
    <t>e964198d-7</t>
  </si>
  <si>
    <t>334.47</t>
  </si>
  <si>
    <t>234.13</t>
  </si>
  <si>
    <t>2ce76c47</t>
  </si>
  <si>
    <t>c834b41d-5</t>
  </si>
  <si>
    <t>178.39</t>
  </si>
  <si>
    <t>133.79</t>
  </si>
  <si>
    <t>04-10-2024</t>
  </si>
  <si>
    <t>e186c635</t>
  </si>
  <si>
    <t>c4ddee78-e</t>
  </si>
  <si>
    <t>237.95</t>
  </si>
  <si>
    <t>202.26</t>
  </si>
  <si>
    <t>22-10-2024</t>
  </si>
  <si>
    <t>8e9eae19</t>
  </si>
  <si>
    <t>59718054-8</t>
  </si>
  <si>
    <t>458.12</t>
  </si>
  <si>
    <t>389.4</t>
  </si>
  <si>
    <t>29-08-2024</t>
  </si>
  <si>
    <t>1100831a</t>
  </si>
  <si>
    <t>0a46a91c-d</t>
  </si>
  <si>
    <t>286.5</t>
  </si>
  <si>
    <t>272.18</t>
  </si>
  <si>
    <t>10-08-2024</t>
  </si>
  <si>
    <t>64b48c94</t>
  </si>
  <si>
    <t>07ce9e62-a</t>
  </si>
  <si>
    <t>10.78</t>
  </si>
  <si>
    <t>9.7</t>
  </si>
  <si>
    <t>22-08-2024</t>
  </si>
  <si>
    <t>88e9aac9</t>
  </si>
  <si>
    <t>baff7ab2-1</t>
  </si>
  <si>
    <t>342.66</t>
  </si>
  <si>
    <t>239.86</t>
  </si>
  <si>
    <t>24-07-2024</t>
  </si>
  <si>
    <t>a87b658a</t>
  </si>
  <si>
    <t>2449a91f-2</t>
  </si>
  <si>
    <t>225.17</t>
  </si>
  <si>
    <t>157.62</t>
  </si>
  <si>
    <t>16-09-2024</t>
  </si>
  <si>
    <t>f92a5812</t>
  </si>
  <si>
    <t>273ceb78-0</t>
  </si>
  <si>
    <t>405.45</t>
  </si>
  <si>
    <t>304.09</t>
  </si>
  <si>
    <t>18-07-2024</t>
  </si>
  <si>
    <t>158e8085</t>
  </si>
  <si>
    <t>04dcad68-2</t>
  </si>
  <si>
    <t>112.45</t>
  </si>
  <si>
    <t>07-07-2024</t>
  </si>
  <si>
    <t>179ae4c5</t>
  </si>
  <si>
    <t>6d1089e4-9</t>
  </si>
  <si>
    <t>380.81</t>
  </si>
  <si>
    <t>304.65</t>
  </si>
  <si>
    <t>79aff6cb</t>
  </si>
  <si>
    <t>32452d43-a</t>
  </si>
  <si>
    <t>394.12</t>
  </si>
  <si>
    <t>295.59</t>
  </si>
  <si>
    <t>09-03-2024</t>
  </si>
  <si>
    <t>4e082c18</t>
  </si>
  <si>
    <t>df40cf3d-6</t>
  </si>
  <si>
    <t>334.77</t>
  </si>
  <si>
    <t>284.55</t>
  </si>
  <si>
    <t>29-01-2024</t>
  </si>
  <si>
    <t>3a475b95</t>
  </si>
  <si>
    <t>42559644-1</t>
  </si>
  <si>
    <t>125.65</t>
  </si>
  <si>
    <t>113.09</t>
  </si>
  <si>
    <t>27-02-2024</t>
  </si>
  <si>
    <t>57633cda</t>
  </si>
  <si>
    <t>54c501ae-e</t>
  </si>
  <si>
    <t>161.81</t>
  </si>
  <si>
    <t>13-09-2024</t>
  </si>
  <si>
    <t>3f09b3c3</t>
  </si>
  <si>
    <t>893343d5-d</t>
  </si>
  <si>
    <t>173.51</t>
  </si>
  <si>
    <t>138.81</t>
  </si>
  <si>
    <t>28-01-2024</t>
  </si>
  <si>
    <t>12574fb0</t>
  </si>
  <si>
    <t>ade73cc0-5</t>
  </si>
  <si>
    <t>30.8</t>
  </si>
  <si>
    <t>15.4</t>
  </si>
  <si>
    <t>6b92aea5</t>
  </si>
  <si>
    <t>663d067f-2</t>
  </si>
  <si>
    <t>305.93</t>
  </si>
  <si>
    <t>275.34</t>
  </si>
  <si>
    <t>19-10-2024</t>
  </si>
  <si>
    <t>cf929cc7</t>
  </si>
  <si>
    <t>bc84dcb8-5</t>
  </si>
  <si>
    <t>282.5</t>
  </si>
  <si>
    <t>268.38</t>
  </si>
  <si>
    <t>c73916c0</t>
  </si>
  <si>
    <t>56c95db1-7</t>
  </si>
  <si>
    <t>274.87</t>
  </si>
  <si>
    <t>137.44</t>
  </si>
  <si>
    <t>17-09-2024</t>
  </si>
  <si>
    <t>ddae0858</t>
  </si>
  <si>
    <t>4dd272cd-4</t>
  </si>
  <si>
    <t>93.08</t>
  </si>
  <si>
    <t>74.46</t>
  </si>
  <si>
    <t>11-03-2024</t>
  </si>
  <si>
    <t>616fca83</t>
  </si>
  <si>
    <t>c893a571-b</t>
  </si>
  <si>
    <t>274.11</t>
  </si>
  <si>
    <t>232.99</t>
  </si>
  <si>
    <t>17-10-2024</t>
  </si>
  <si>
    <t>0ac5e876</t>
  </si>
  <si>
    <t>60e53d02-0</t>
  </si>
  <si>
    <t>362.61</t>
  </si>
  <si>
    <t>21-11-2024</t>
  </si>
  <si>
    <t>5d31e0f4</t>
  </si>
  <si>
    <t>568f353e-6</t>
  </si>
  <si>
    <t>486.62</t>
  </si>
  <si>
    <t>364.97</t>
  </si>
  <si>
    <t>09-01-2024</t>
  </si>
  <si>
    <t>04cdb11d</t>
  </si>
  <si>
    <t>c2d4aa98-b</t>
  </si>
  <si>
    <t>336.49</t>
  </si>
  <si>
    <t>269.19</t>
  </si>
  <si>
    <t>03-09-2024</t>
  </si>
  <si>
    <t>e54b0416</t>
  </si>
  <si>
    <t>ec8c9491-b</t>
  </si>
  <si>
    <t>454.39</t>
  </si>
  <si>
    <t>340.79</t>
  </si>
  <si>
    <t>04-09-2024</t>
  </si>
  <si>
    <t>0d9f9cc3</t>
  </si>
  <si>
    <t>dd1ca92d-a</t>
  </si>
  <si>
    <t>215.44</t>
  </si>
  <si>
    <t>107.72</t>
  </si>
  <si>
    <t>22-06-2024</t>
  </si>
  <si>
    <t>8c2e8d5f</t>
  </si>
  <si>
    <t>0fa064a8-d</t>
  </si>
  <si>
    <t>33.02</t>
  </si>
  <si>
    <t>28.07</t>
  </si>
  <si>
    <t>18-09-2024</t>
  </si>
  <si>
    <t>849f6eb8</t>
  </si>
  <si>
    <t>2ad0fe64-8</t>
  </si>
  <si>
    <t>138.83</t>
  </si>
  <si>
    <t>124.95</t>
  </si>
  <si>
    <t>6964d7bb</t>
  </si>
  <si>
    <t>9a0a1741-8</t>
  </si>
  <si>
    <t>490.71</t>
  </si>
  <si>
    <t>466.17</t>
  </si>
  <si>
    <t>f9941dc2</t>
  </si>
  <si>
    <t>b46f5c60-7</t>
  </si>
  <si>
    <t>280.66</t>
  </si>
  <si>
    <t>238.56</t>
  </si>
  <si>
    <t>11-11-2024</t>
  </si>
  <si>
    <t>aa8f723f</t>
  </si>
  <si>
    <t>214f0eed-f</t>
  </si>
  <si>
    <t>327.4</t>
  </si>
  <si>
    <t>229.18</t>
  </si>
  <si>
    <t>11-09-2024</t>
  </si>
  <si>
    <t>0f78333d</t>
  </si>
  <si>
    <t>c70fab41-e</t>
  </si>
  <si>
    <t>309.67</t>
  </si>
  <si>
    <t>232.25</t>
  </si>
  <si>
    <t>94aa211f</t>
  </si>
  <si>
    <t>fcbc5388-0</t>
  </si>
  <si>
    <t>292.67</t>
  </si>
  <si>
    <t>219.5</t>
  </si>
  <si>
    <t>13-02-2024</t>
  </si>
  <si>
    <t>414b8fad</t>
  </si>
  <si>
    <t>2257fd97-e</t>
  </si>
  <si>
    <t>40.87</t>
  </si>
  <si>
    <t>34.74</t>
  </si>
  <si>
    <t>8f081976</t>
  </si>
  <si>
    <t>34a952b4-a</t>
  </si>
  <si>
    <t>455.19</t>
  </si>
  <si>
    <t>386.91</t>
  </si>
  <si>
    <t>05-10-2024</t>
  </si>
  <si>
    <t>41622516</t>
  </si>
  <si>
    <t>5d9e94f3-1</t>
  </si>
  <si>
    <t>312.3</t>
  </si>
  <si>
    <t>281.07</t>
  </si>
  <si>
    <t>31-01-2024</t>
  </si>
  <si>
    <t>0b3c2c9f</t>
  </si>
  <si>
    <t>4ff5749c-e</t>
  </si>
  <si>
    <t>193.28</t>
  </si>
  <si>
    <t>173.95</t>
  </si>
  <si>
    <t>11-06-2024</t>
  </si>
  <si>
    <t>b7f89b7e</t>
  </si>
  <si>
    <t>74aeba43-c</t>
  </si>
  <si>
    <t>216.18</t>
  </si>
  <si>
    <t>151.33</t>
  </si>
  <si>
    <t>27-03-2024</t>
  </si>
  <si>
    <t>458ce5f7</t>
  </si>
  <si>
    <t>2228c622-f</t>
  </si>
  <si>
    <t>81.41</t>
  </si>
  <si>
    <t>77.34</t>
  </si>
  <si>
    <t>b9fabe54</t>
  </si>
  <si>
    <t>e907f4d3-9</t>
  </si>
  <si>
    <t>496.05</t>
  </si>
  <si>
    <t>471.25</t>
  </si>
  <si>
    <t>2403105a</t>
  </si>
  <si>
    <t>a7298172-c</t>
  </si>
  <si>
    <t>357.54</t>
  </si>
  <si>
    <t>303.91</t>
  </si>
  <si>
    <t>15-06-2024</t>
  </si>
  <si>
    <t>7a5f0316</t>
  </si>
  <si>
    <t>4118f1cc-3</t>
  </si>
  <si>
    <t>133.93</t>
  </si>
  <si>
    <t>24-04-2024</t>
  </si>
  <si>
    <t>e0424124</t>
  </si>
  <si>
    <t>3b0a706d-2</t>
  </si>
  <si>
    <t>90.2</t>
  </si>
  <si>
    <t>81.18</t>
  </si>
  <si>
    <t>b717743a</t>
  </si>
  <si>
    <t>cd9ba20a-7</t>
  </si>
  <si>
    <t>431.44</t>
  </si>
  <si>
    <t>215.72</t>
  </si>
  <si>
    <t>82d284f0</t>
  </si>
  <si>
    <t>ec8c3655-e</t>
  </si>
  <si>
    <t>42.98</t>
  </si>
  <si>
    <t>40.83</t>
  </si>
  <si>
    <t>07-09-2024</t>
  </si>
  <si>
    <t>83732a37</t>
  </si>
  <si>
    <t>b3525981-b</t>
  </si>
  <si>
    <t>182.04</t>
  </si>
  <si>
    <t>23-08-2024</t>
  </si>
  <si>
    <t>d8e5dd07</t>
  </si>
  <si>
    <t>3d832b43-e</t>
  </si>
  <si>
    <t>83.58</t>
  </si>
  <si>
    <t>66.86</t>
  </si>
  <si>
    <t>458c8213</t>
  </si>
  <si>
    <t>c40efcc0-2</t>
  </si>
  <si>
    <t>92.92</t>
  </si>
  <si>
    <t>83.63</t>
  </si>
  <si>
    <t>02-04-2024</t>
  </si>
  <si>
    <t>b955c6ec</t>
  </si>
  <si>
    <t>268ce5a6-f</t>
  </si>
  <si>
    <t>388.1</t>
  </si>
  <si>
    <t>291.08</t>
  </si>
  <si>
    <t>1a4639c6</t>
  </si>
  <si>
    <t>9822591f-3</t>
  </si>
  <si>
    <t>417.57</t>
  </si>
  <si>
    <t>208.78</t>
  </si>
  <si>
    <t>22-02-2024</t>
  </si>
  <si>
    <t>b3cb8c3c</t>
  </si>
  <si>
    <t>707c9b5c-c</t>
  </si>
  <si>
    <t>322.93</t>
  </si>
  <si>
    <t>306.78</t>
  </si>
  <si>
    <t>03-01-2024</t>
  </si>
  <si>
    <t>3043e68e</t>
  </si>
  <si>
    <t>cfe90194-b</t>
  </si>
  <si>
    <t>257.21</t>
  </si>
  <si>
    <t>244.35</t>
  </si>
  <si>
    <t>05-09-2024</t>
  </si>
  <si>
    <t>ffda329b</t>
  </si>
  <si>
    <t>bf258db9-2</t>
  </si>
  <si>
    <t>29.92</t>
  </si>
  <si>
    <t>14.96</t>
  </si>
  <si>
    <t>01-05-2024</t>
  </si>
  <si>
    <t>b2ab489e</t>
  </si>
  <si>
    <t>137695d9-6</t>
  </si>
  <si>
    <t>239.67</t>
  </si>
  <si>
    <t>203.72</t>
  </si>
  <si>
    <t>27-01-2024</t>
  </si>
  <si>
    <t>56c6e554</t>
  </si>
  <si>
    <t>f477647f-5</t>
  </si>
  <si>
    <t>163.3</t>
  </si>
  <si>
    <t>114.31</t>
  </si>
  <si>
    <t>31-05-2024</t>
  </si>
  <si>
    <t>03ec5d73</t>
  </si>
  <si>
    <t>5b91457c-3</t>
  </si>
  <si>
    <t>135.62</t>
  </si>
  <si>
    <t>94.93</t>
  </si>
  <si>
    <t>3f20311f</t>
  </si>
  <si>
    <t>c0712648-3</t>
  </si>
  <si>
    <t>61.84</t>
  </si>
  <si>
    <t>30.92</t>
  </si>
  <si>
    <t>d5fb8686</t>
  </si>
  <si>
    <t>412992e4-9</t>
  </si>
  <si>
    <t>496.36</t>
  </si>
  <si>
    <t>372.27</t>
  </si>
  <si>
    <t>30-07-2024</t>
  </si>
  <si>
    <t>a3df5dd4</t>
  </si>
  <si>
    <t>40ca8015-7</t>
  </si>
  <si>
    <t>107.11</t>
  </si>
  <si>
    <t>74.98</t>
  </si>
  <si>
    <t>29-04-2024</t>
  </si>
  <si>
    <t>8fa5b154</t>
  </si>
  <si>
    <t>bc26060a-5</t>
  </si>
  <si>
    <t>384.8</t>
  </si>
  <si>
    <t>288.6</t>
  </si>
  <si>
    <t>f9b0b9bf</t>
  </si>
  <si>
    <t>7f74df77-2</t>
  </si>
  <si>
    <t>377.75</t>
  </si>
  <si>
    <t>188.88</t>
  </si>
  <si>
    <t>25-05-2024</t>
  </si>
  <si>
    <t>6b395741</t>
  </si>
  <si>
    <t>aef8a1b7-f</t>
  </si>
  <si>
    <t>285.18</t>
  </si>
  <si>
    <t>24-05-2024</t>
  </si>
  <si>
    <t>367debf4</t>
  </si>
  <si>
    <t>dbc17060-e</t>
  </si>
  <si>
    <t>187.86</t>
  </si>
  <si>
    <t>24-02-2024</t>
  </si>
  <si>
    <t>51dc4386</t>
  </si>
  <si>
    <t>87d16f8f-2</t>
  </si>
  <si>
    <t>440.5</t>
  </si>
  <si>
    <t>220.25</t>
  </si>
  <si>
    <t>24-09-2024</t>
  </si>
  <si>
    <t>6b4ec06c</t>
  </si>
  <si>
    <t>4c54fc1d-0</t>
  </si>
  <si>
    <t>124.56</t>
  </si>
  <si>
    <t>16-04-2024</t>
  </si>
  <si>
    <t>313b6efb</t>
  </si>
  <si>
    <t>7f15c4cf-6</t>
  </si>
  <si>
    <t>236.7</t>
  </si>
  <si>
    <t>c68d813a</t>
  </si>
  <si>
    <t>a95d5384-7</t>
  </si>
  <si>
    <t>397.16</t>
  </si>
  <si>
    <t>278.01</t>
  </si>
  <si>
    <t>11-10-2024</t>
  </si>
  <si>
    <t>3b327b6e</t>
  </si>
  <si>
    <t>69ac51ab-8</t>
  </si>
  <si>
    <t>248.95</t>
  </si>
  <si>
    <t>211.61</t>
  </si>
  <si>
    <t>bba6b57f</t>
  </si>
  <si>
    <t>d516e842-3</t>
  </si>
  <si>
    <t>123.71</t>
  </si>
  <si>
    <t>61.85</t>
  </si>
  <si>
    <t>12-10-2024</t>
  </si>
  <si>
    <t>98a9ccae</t>
  </si>
  <si>
    <t>d706b082-4</t>
  </si>
  <si>
    <t>62.46</t>
  </si>
  <si>
    <t>43.72</t>
  </si>
  <si>
    <t>18-11-2024</t>
  </si>
  <si>
    <t>021b5be9</t>
  </si>
  <si>
    <t>459a15e9-f</t>
  </si>
  <si>
    <t>451.3</t>
  </si>
  <si>
    <t>361.04</t>
  </si>
  <si>
    <t>12-06-2024</t>
  </si>
  <si>
    <t>2ea44e9d</t>
  </si>
  <si>
    <t>4ccbd0eb-8</t>
  </si>
  <si>
    <t>320.09</t>
  </si>
  <si>
    <t>15-03-2024</t>
  </si>
  <si>
    <t>ccab3064</t>
  </si>
  <si>
    <t>7b348c44-0</t>
  </si>
  <si>
    <t>51.73</t>
  </si>
  <si>
    <t>36.21</t>
  </si>
  <si>
    <t>ab1add51</t>
  </si>
  <si>
    <t>ced724ce-2</t>
  </si>
  <si>
    <t>388.94</t>
  </si>
  <si>
    <t>311.15</t>
  </si>
  <si>
    <t>f979e9ea</t>
  </si>
  <si>
    <t>4cebabca-e</t>
  </si>
  <si>
    <t>85.98</t>
  </si>
  <si>
    <t>68.78</t>
  </si>
  <si>
    <t>14-05-2024</t>
  </si>
  <si>
    <t>8f30f97d</t>
  </si>
  <si>
    <t>6b4b6852-a</t>
  </si>
  <si>
    <t>460.89</t>
  </si>
  <si>
    <t>414.8</t>
  </si>
  <si>
    <t>18-05-2024</t>
  </si>
  <si>
    <t>b8e38e07</t>
  </si>
  <si>
    <t>61a3694b-7</t>
  </si>
  <si>
    <t>492.64</t>
  </si>
  <si>
    <t>394.11</t>
  </si>
  <si>
    <t>b1fe155c</t>
  </si>
  <si>
    <t>4843631e-4</t>
  </si>
  <si>
    <t>86.95</t>
  </si>
  <si>
    <t>65.21</t>
  </si>
  <si>
    <t>9daac50a</t>
  </si>
  <si>
    <t>b503bda4-8</t>
  </si>
  <si>
    <t>416.65</t>
  </si>
  <si>
    <t>354.15</t>
  </si>
  <si>
    <t>05-07-2024</t>
  </si>
  <si>
    <t>02f68644</t>
  </si>
  <si>
    <t>c6e0579d-9</t>
  </si>
  <si>
    <t>155.75</t>
  </si>
  <si>
    <t>77.88</t>
  </si>
  <si>
    <t>22-07-2024</t>
  </si>
  <si>
    <t>ab51add8</t>
  </si>
  <si>
    <t>b93bd2ee-b</t>
  </si>
  <si>
    <t>238.9</t>
  </si>
  <si>
    <t>179.18</t>
  </si>
  <si>
    <t>17-04-2024</t>
  </si>
  <si>
    <t>173a7d55</t>
  </si>
  <si>
    <t>cf9bf8ad-9</t>
  </si>
  <si>
    <t>470.33</t>
  </si>
  <si>
    <t>12-04-2024</t>
  </si>
  <si>
    <t>c9939103</t>
  </si>
  <si>
    <t>7ae18ecd-b</t>
  </si>
  <si>
    <t>62.48</t>
  </si>
  <si>
    <t>49.98</t>
  </si>
  <si>
    <t>02-06-2024</t>
  </si>
  <si>
    <t>46b35e44</t>
  </si>
  <si>
    <t>9f5d4e87-5</t>
  </si>
  <si>
    <t>317.67</t>
  </si>
  <si>
    <t>254.14</t>
  </si>
  <si>
    <t>10-02-2024</t>
  </si>
  <si>
    <t>1b4424dd</t>
  </si>
  <si>
    <t>0de24149-d</t>
  </si>
  <si>
    <t>33.21</t>
  </si>
  <si>
    <t>26.57</t>
  </si>
  <si>
    <t>14-03-2024</t>
  </si>
  <si>
    <t>16b4c497</t>
  </si>
  <si>
    <t>b1cd2571-8</t>
  </si>
  <si>
    <t>118.52</t>
  </si>
  <si>
    <t>112.59</t>
  </si>
  <si>
    <t>11-04-2024</t>
  </si>
  <si>
    <t>ebbfafc3</t>
  </si>
  <si>
    <t>6518b3f5-9</t>
  </si>
  <si>
    <t>376.63</t>
  </si>
  <si>
    <t>320.14</t>
  </si>
  <si>
    <t>07-05-2024</t>
  </si>
  <si>
    <t>f2c0a566</t>
  </si>
  <si>
    <t>2a0374d2-e</t>
  </si>
  <si>
    <t>428.47</t>
  </si>
  <si>
    <t>34dad111</t>
  </si>
  <si>
    <t>119fec0d-2</t>
  </si>
  <si>
    <t>462.91</t>
  </si>
  <si>
    <t>370.33</t>
  </si>
  <si>
    <t>02-07-2024</t>
  </si>
  <si>
    <t>aa7bdfa3</t>
  </si>
  <si>
    <t>9e012e67-8</t>
  </si>
  <si>
    <t>385.98</t>
  </si>
  <si>
    <t>328.08</t>
  </si>
  <si>
    <t>251c90d9</t>
  </si>
  <si>
    <t>4b06ab84-e</t>
  </si>
  <si>
    <t>311</t>
  </si>
  <si>
    <t>233.25</t>
  </si>
  <si>
    <t>31-07-2024</t>
  </si>
  <si>
    <t>598efd02</t>
  </si>
  <si>
    <t>68235070-2</t>
  </si>
  <si>
    <t>268.49</t>
  </si>
  <si>
    <t>201.37</t>
  </si>
  <si>
    <t>09-05-2024</t>
  </si>
  <si>
    <t>c5642517</t>
  </si>
  <si>
    <t>477dbdaa-9</t>
  </si>
  <si>
    <t>185.46</t>
  </si>
  <si>
    <t>166.91</t>
  </si>
  <si>
    <t>5e8aed36</t>
  </si>
  <si>
    <t>e83298b7-c</t>
  </si>
  <si>
    <t>267.4</t>
  </si>
  <si>
    <t>254.03</t>
  </si>
  <si>
    <t>7be076d6</t>
  </si>
  <si>
    <t>968716f9-d</t>
  </si>
  <si>
    <t>203.43</t>
  </si>
  <si>
    <t>193.26</t>
  </si>
  <si>
    <t>41118f59</t>
  </si>
  <si>
    <t>5b7f1241-9</t>
  </si>
  <si>
    <t>171.63</t>
  </si>
  <si>
    <t>85.81</t>
  </si>
  <si>
    <t>21-02-2024</t>
  </si>
  <si>
    <t>2da125c1</t>
  </si>
  <si>
    <t>69a949eb-b</t>
  </si>
  <si>
    <t>326.01</t>
  </si>
  <si>
    <t>d6b94141</t>
  </si>
  <si>
    <t>e2a4b6ca-c</t>
  </si>
  <si>
    <t>147.71</t>
  </si>
  <si>
    <t>09-06-2024</t>
  </si>
  <si>
    <t>823e9a88</t>
  </si>
  <si>
    <t>90518d68-1</t>
  </si>
  <si>
    <t>390.2</t>
  </si>
  <si>
    <t>02-02-2024</t>
  </si>
  <si>
    <t>7391f331</t>
  </si>
  <si>
    <t>1ee7bc15-5</t>
  </si>
  <si>
    <t>406.06</t>
  </si>
  <si>
    <t>203.03</t>
  </si>
  <si>
    <t>24-03-2024</t>
  </si>
  <si>
    <t>6bdb1d9e</t>
  </si>
  <si>
    <t>7b5dd212-c</t>
  </si>
  <si>
    <t>268.42</t>
  </si>
  <si>
    <t>255</t>
  </si>
  <si>
    <t>ab7273bc</t>
  </si>
  <si>
    <t>eb1e3cad-b</t>
  </si>
  <si>
    <t>210.36</t>
  </si>
  <si>
    <t>189.32</t>
  </si>
  <si>
    <t>17-11-2024</t>
  </si>
  <si>
    <t>839f23dc</t>
  </si>
  <si>
    <t>2838f818-c</t>
  </si>
  <si>
    <t>285.47</t>
  </si>
  <si>
    <t>228.38</t>
  </si>
  <si>
    <t>42385946</t>
  </si>
  <si>
    <t>9d19438f-d</t>
  </si>
  <si>
    <t>494.46</t>
  </si>
  <si>
    <t>445.01</t>
  </si>
  <si>
    <t>18-08-2024</t>
  </si>
  <si>
    <t>c7978493</t>
  </si>
  <si>
    <t>c45f28ae-1</t>
  </si>
  <si>
    <t>287.09</t>
  </si>
  <si>
    <t>229.67</t>
  </si>
  <si>
    <t>10-04-2024</t>
  </si>
  <si>
    <t>b6df8c21</t>
  </si>
  <si>
    <t>0f772bf6-b</t>
  </si>
  <si>
    <t>378.27</t>
  </si>
  <si>
    <t>29-03-2024</t>
  </si>
  <si>
    <t>c112eed4</t>
  </si>
  <si>
    <t>42cf5d2e-e</t>
  </si>
  <si>
    <t>23.54</t>
  </si>
  <si>
    <t>18.83</t>
  </si>
  <si>
    <t>11-07-2024</t>
  </si>
  <si>
    <t>92e87211</t>
  </si>
  <si>
    <t>b2969904-5</t>
  </si>
  <si>
    <t>383.58</t>
  </si>
  <si>
    <t>345.22</t>
  </si>
  <si>
    <t>07-06-2024</t>
  </si>
  <si>
    <t>a7a46866</t>
  </si>
  <si>
    <t>8d276b60-e</t>
  </si>
  <si>
    <t>41.61</t>
  </si>
  <si>
    <t>35.37</t>
  </si>
  <si>
    <t>05-11-2024</t>
  </si>
  <si>
    <t>a1adb0ae</t>
  </si>
  <si>
    <t>d13b913f-9</t>
  </si>
  <si>
    <t>261.57</t>
  </si>
  <si>
    <t>130.78</t>
  </si>
  <si>
    <t>20-07-2024</t>
  </si>
  <si>
    <t>f30003fb</t>
  </si>
  <si>
    <t>5c2c5955-3</t>
  </si>
  <si>
    <t>251.32</t>
  </si>
  <si>
    <t>238.75</t>
  </si>
  <si>
    <t>73bfc396</t>
  </si>
  <si>
    <t>bc3bb60a-5</t>
  </si>
  <si>
    <t>72.43</t>
  </si>
  <si>
    <t>36.22</t>
  </si>
  <si>
    <t>3e41585f</t>
  </si>
  <si>
    <t>27e9782e-5</t>
  </si>
  <si>
    <t>421</t>
  </si>
  <si>
    <t>378.9</t>
  </si>
  <si>
    <t>03-07-2024</t>
  </si>
  <si>
    <t>599dbf81</t>
  </si>
  <si>
    <t>ab7ff487-1</t>
  </si>
  <si>
    <t>422.02</t>
  </si>
  <si>
    <t>295.41</t>
  </si>
  <si>
    <t>7cb6d3eb</t>
  </si>
  <si>
    <t>d5c83689-d</t>
  </si>
  <si>
    <t>219.83</t>
  </si>
  <si>
    <t>208.84</t>
  </si>
  <si>
    <t>13-10-2024</t>
  </si>
  <si>
    <t>73a54189</t>
  </si>
  <si>
    <t>b7af74f2-2</t>
  </si>
  <si>
    <t>242.33</t>
  </si>
  <si>
    <t>205.98</t>
  </si>
  <si>
    <t>13649191</t>
  </si>
  <si>
    <t>4750a3de-4</t>
  </si>
  <si>
    <t>334.28</t>
  </si>
  <si>
    <t>284.14</t>
  </si>
  <si>
    <t>fea0052e</t>
  </si>
  <si>
    <t>7b7268d8-6</t>
  </si>
  <si>
    <t>148.21</t>
  </si>
  <si>
    <t>74.11</t>
  </si>
  <si>
    <t>a0968a8d</t>
  </si>
  <si>
    <t>1f251a5e-3</t>
  </si>
  <si>
    <t>275.11</t>
  </si>
  <si>
    <t>137.56</t>
  </si>
  <si>
    <t>cd1f4cd0</t>
  </si>
  <si>
    <t>8e964181-6</t>
  </si>
  <si>
    <t>211.85</t>
  </si>
  <si>
    <t>169.48</t>
  </si>
  <si>
    <t>28-05-2024</t>
  </si>
  <si>
    <t>82f860f7</t>
  </si>
  <si>
    <t>5a8e414b-b</t>
  </si>
  <si>
    <t>497.4</t>
  </si>
  <si>
    <t>248.7</t>
  </si>
  <si>
    <t>51dacac1</t>
  </si>
  <si>
    <t>65a4da6f-6</t>
  </si>
  <si>
    <t>368.74</t>
  </si>
  <si>
    <t>350.3</t>
  </si>
  <si>
    <t>38a1e970</t>
  </si>
  <si>
    <t>5a55a846-e</t>
  </si>
  <si>
    <t>260.82</t>
  </si>
  <si>
    <t>05-02-2024</t>
  </si>
  <si>
    <t>d0d5e3b0</t>
  </si>
  <si>
    <t>7ce94426-b</t>
  </si>
  <si>
    <t>394.35</t>
  </si>
  <si>
    <t>335.2</t>
  </si>
  <si>
    <t>06-03-2024</t>
  </si>
  <si>
    <t>4ff8266f</t>
  </si>
  <si>
    <t>f391d9be-7</t>
  </si>
  <si>
    <t>459.03</t>
  </si>
  <si>
    <t>367.22</t>
  </si>
  <si>
    <t>faff6ffa</t>
  </si>
  <si>
    <t>cde121ac-d</t>
  </si>
  <si>
    <t>377.99</t>
  </si>
  <si>
    <t>340.19</t>
  </si>
  <si>
    <t>26-07-2024</t>
  </si>
  <si>
    <t>8c3265d7</t>
  </si>
  <si>
    <t>08562850-3</t>
  </si>
  <si>
    <t>269.87</t>
  </si>
  <si>
    <t>134.94</t>
  </si>
  <si>
    <t>8a00dc54</t>
  </si>
  <si>
    <t>4263e65c-c</t>
  </si>
  <si>
    <t>458.8</t>
  </si>
  <si>
    <t>229.4</t>
  </si>
  <si>
    <t>25-06-2024</t>
  </si>
  <si>
    <t>3d0aec60</t>
  </si>
  <si>
    <t>43630740-4</t>
  </si>
  <si>
    <t>414.08</t>
  </si>
  <si>
    <t>331.26</t>
  </si>
  <si>
    <t>03-04-2024</t>
  </si>
  <si>
    <t>4f231045</t>
  </si>
  <si>
    <t>c3297364-0</t>
  </si>
  <si>
    <t>496.06</t>
  </si>
  <si>
    <t>421.65</t>
  </si>
  <si>
    <t>20-10-2024</t>
  </si>
  <si>
    <t>72a44b20</t>
  </si>
  <si>
    <t>4d7b33d6-4</t>
  </si>
  <si>
    <t>295.86</t>
  </si>
  <si>
    <t>207.1</t>
  </si>
  <si>
    <t>29-10-2024</t>
  </si>
  <si>
    <t>c34605d2</t>
  </si>
  <si>
    <t>16ee2335-1</t>
  </si>
  <si>
    <t>430.43</t>
  </si>
  <si>
    <t>02-10-2024</t>
  </si>
  <si>
    <t>f836adad</t>
  </si>
  <si>
    <t>be9ec030-d</t>
  </si>
  <si>
    <t>169.71</t>
  </si>
  <si>
    <t>127.28</t>
  </si>
  <si>
    <t>08-07-2024</t>
  </si>
  <si>
    <t>aec17f43</t>
  </si>
  <si>
    <t>6eaed388-2</t>
  </si>
  <si>
    <t>315.8</t>
  </si>
  <si>
    <t>20-11-2024</t>
  </si>
  <si>
    <t>f1cbd9ed</t>
  </si>
  <si>
    <t>31de3bd2-f</t>
  </si>
  <si>
    <t>154.33</t>
  </si>
  <si>
    <t>115.75</t>
  </si>
  <si>
    <t>04-08-2024</t>
  </si>
  <si>
    <t>7c8bf4b9</t>
  </si>
  <si>
    <t>88870a57-4</t>
  </si>
  <si>
    <t>197.33</t>
  </si>
  <si>
    <t>148</t>
  </si>
  <si>
    <t>a5cda6c8</t>
  </si>
  <si>
    <t>df236be6-3</t>
  </si>
  <si>
    <t>270.73</t>
  </si>
  <si>
    <t>216.58</t>
  </si>
  <si>
    <t>c55dd505</t>
  </si>
  <si>
    <t>0a074647-b</t>
  </si>
  <si>
    <t>261.23</t>
  </si>
  <si>
    <t>208.98</t>
  </si>
  <si>
    <t>13-11-2024</t>
  </si>
  <si>
    <t>f666dd75</t>
  </si>
  <si>
    <t>88ef8a42-2</t>
  </si>
  <si>
    <t>334.87</t>
  </si>
  <si>
    <t>167.44</t>
  </si>
  <si>
    <t>14-11-2024</t>
  </si>
  <si>
    <t>c2eefc6e</t>
  </si>
  <si>
    <t>a0e0a691-6</t>
  </si>
  <si>
    <t>266.2</t>
  </si>
  <si>
    <t>4b3752aa</t>
  </si>
  <si>
    <t>8afa06d8-5</t>
  </si>
  <si>
    <t>169.53</t>
  </si>
  <si>
    <t>84.77</t>
  </si>
  <si>
    <t>5984c518</t>
  </si>
  <si>
    <t>cc75f240-f</t>
  </si>
  <si>
    <t>332.57</t>
  </si>
  <si>
    <t>18-02-2024</t>
  </si>
  <si>
    <t>ba0d460e</t>
  </si>
  <si>
    <t>0cf80cb2-8</t>
  </si>
  <si>
    <t>398.85</t>
  </si>
  <si>
    <t>358.97</t>
  </si>
  <si>
    <t>e0f55269</t>
  </si>
  <si>
    <t>6b4cb792-5</t>
  </si>
  <si>
    <t>180.6</t>
  </si>
  <si>
    <t>7bdff67a</t>
  </si>
  <si>
    <t>eabbc369-2</t>
  </si>
  <si>
    <t>433.59</t>
  </si>
  <si>
    <t>325.19</t>
  </si>
  <si>
    <t>14-01-2024</t>
  </si>
  <si>
    <t>10c31378</t>
  </si>
  <si>
    <t>9883b500-1</t>
  </si>
  <si>
    <t>20.74</t>
  </si>
  <si>
    <t>18.67</t>
  </si>
  <si>
    <t>e651377e</t>
  </si>
  <si>
    <t>a8f16266-b</t>
  </si>
  <si>
    <t>17.01</t>
  </si>
  <si>
    <t>11.91</t>
  </si>
  <si>
    <t>ba678df8</t>
  </si>
  <si>
    <t>da23cfa7-8</t>
  </si>
  <si>
    <t>34.13</t>
  </si>
  <si>
    <t>17.07</t>
  </si>
  <si>
    <t>49a759a7</t>
  </si>
  <si>
    <t>6998026b-c</t>
  </si>
  <si>
    <t>11.14</t>
  </si>
  <si>
    <t>9.47</t>
  </si>
  <si>
    <t>19-03-2024</t>
  </si>
  <si>
    <t>abb2fa33</t>
  </si>
  <si>
    <t>bf309230-0</t>
  </si>
  <si>
    <t>206.97</t>
  </si>
  <si>
    <t>25-10-2024</t>
  </si>
  <si>
    <t>a3b63775</t>
  </si>
  <si>
    <t>f10370ff-5</t>
  </si>
  <si>
    <t>353.08</t>
  </si>
  <si>
    <t>176.54</t>
  </si>
  <si>
    <t>1c816115</t>
  </si>
  <si>
    <t>5fe989c9-0</t>
  </si>
  <si>
    <t>67.36</t>
  </si>
  <si>
    <t>50.52</t>
  </si>
  <si>
    <t>10-11-2024</t>
  </si>
  <si>
    <t>74ba5569</t>
  </si>
  <si>
    <t>18a5e79d-9</t>
  </si>
  <si>
    <t>203.49</t>
  </si>
  <si>
    <t>142.44</t>
  </si>
  <si>
    <t>30-04-2024</t>
  </si>
  <si>
    <t>e0a14854</t>
  </si>
  <si>
    <t>8d0bdad7-4</t>
  </si>
  <si>
    <t>246.98</t>
  </si>
  <si>
    <t>172.89</t>
  </si>
  <si>
    <t>11-05-2024</t>
  </si>
  <si>
    <t>171a2e71</t>
  </si>
  <si>
    <t>928d77c4-3</t>
  </si>
  <si>
    <t>368.25</t>
  </si>
  <si>
    <t>294.6</t>
  </si>
  <si>
    <t>16-11-2024</t>
  </si>
  <si>
    <t>c7cd48dd</t>
  </si>
  <si>
    <t>f383159c-4</t>
  </si>
  <si>
    <t>327.19</t>
  </si>
  <si>
    <t>261.75</t>
  </si>
  <si>
    <t>02-11-2024</t>
  </si>
  <si>
    <t>b7380b04</t>
  </si>
  <si>
    <t>8d255132-b</t>
  </si>
  <si>
    <t>274.65</t>
  </si>
  <si>
    <t>219.72</t>
  </si>
  <si>
    <t>08-11-2024</t>
  </si>
  <si>
    <t>d799d699</t>
  </si>
  <si>
    <t>2cbe2f6f-c</t>
  </si>
  <si>
    <t>369.15</t>
  </si>
  <si>
    <t>19-06-2024</t>
  </si>
  <si>
    <t>d374b1f9</t>
  </si>
  <si>
    <t>9ea32af8-e</t>
  </si>
  <si>
    <t>84.26</t>
  </si>
  <si>
    <t>80.05</t>
  </si>
  <si>
    <t>16-10-2024</t>
  </si>
  <si>
    <t>e8492835</t>
  </si>
  <si>
    <t>65ac8845-c</t>
  </si>
  <si>
    <t>255.74</t>
  </si>
  <si>
    <t>191.81</t>
  </si>
  <si>
    <t>04-06-2024</t>
  </si>
  <si>
    <t>3efbfc39</t>
  </si>
  <si>
    <t>93a8561e-7</t>
  </si>
  <si>
    <t>440.74</t>
  </si>
  <si>
    <t>308.52</t>
  </si>
  <si>
    <t>b267883f</t>
  </si>
  <si>
    <t>41fbbdbc-9</t>
  </si>
  <si>
    <t>316.84</t>
  </si>
  <si>
    <t>237.63</t>
  </si>
  <si>
    <t>978ce91d</t>
  </si>
  <si>
    <t>e2cdb444-c</t>
  </si>
  <si>
    <t>199.88</t>
  </si>
  <si>
    <t>179.89</t>
  </si>
  <si>
    <t>20-01-2024</t>
  </si>
  <si>
    <t>4062921e</t>
  </si>
  <si>
    <t>bcdf7628-1</t>
  </si>
  <si>
    <t>389.85</t>
  </si>
  <si>
    <t>272.89</t>
  </si>
  <si>
    <t>2fb9f48b</t>
  </si>
  <si>
    <t>1115a4cc-1</t>
  </si>
  <si>
    <t>317.98</t>
  </si>
  <si>
    <t>302.08</t>
  </si>
  <si>
    <t>23-07-2024</t>
  </si>
  <si>
    <t>aa744c61</t>
  </si>
  <si>
    <t>a1d355b7-1</t>
  </si>
  <si>
    <t>165.06</t>
  </si>
  <si>
    <t>115.54</t>
  </si>
  <si>
    <t>121bdf3e</t>
  </si>
  <si>
    <t>a0354415-2</t>
  </si>
  <si>
    <t>192.48</t>
  </si>
  <si>
    <t>163.61</t>
  </si>
  <si>
    <t>05-06-2024</t>
  </si>
  <si>
    <t>6894c5b0</t>
  </si>
  <si>
    <t>96ef0dc9-6</t>
  </si>
  <si>
    <t>106.34</t>
  </si>
  <si>
    <t>85.07</t>
  </si>
  <si>
    <t>152a3010</t>
  </si>
  <si>
    <t>bc8f50c4-2</t>
  </si>
  <si>
    <t>404.92</t>
  </si>
  <si>
    <t>202.46</t>
  </si>
  <si>
    <t>cc1c878a</t>
  </si>
  <si>
    <t>8a124bf1-f</t>
  </si>
  <si>
    <t>289.62</t>
  </si>
  <si>
    <t>260.66</t>
  </si>
  <si>
    <t>28-07-2024</t>
  </si>
  <si>
    <t>02d317f1</t>
  </si>
  <si>
    <t>7951f51e-0</t>
  </si>
  <si>
    <t>123.4</t>
  </si>
  <si>
    <t>4789f600</t>
  </si>
  <si>
    <t>28cfa86a-5</t>
  </si>
  <si>
    <t>41.2</t>
  </si>
  <si>
    <t>39.14</t>
  </si>
  <si>
    <t>15-07-2024</t>
  </si>
  <si>
    <t>f2e4ad50</t>
  </si>
  <si>
    <t>612b78d4-f</t>
  </si>
  <si>
    <t>208.08</t>
  </si>
  <si>
    <t>176.87</t>
  </si>
  <si>
    <t>15-11-2024</t>
  </si>
  <si>
    <t>b721c64b</t>
  </si>
  <si>
    <t>b91ead40-7</t>
  </si>
  <si>
    <t>114.84</t>
  </si>
  <si>
    <t>91.87</t>
  </si>
  <si>
    <t>17-06-2024</t>
  </si>
  <si>
    <t>30d3fca9</t>
  </si>
  <si>
    <t>88c4fbee-6</t>
  </si>
  <si>
    <t>430.16</t>
  </si>
  <si>
    <t>344.13</t>
  </si>
  <si>
    <t>1e02db52</t>
  </si>
  <si>
    <t>12e1e7b7-7</t>
  </si>
  <si>
    <t>431.98</t>
  </si>
  <si>
    <t>323.99</t>
  </si>
  <si>
    <t>06-01-2024</t>
  </si>
  <si>
    <t>ccdec6cd</t>
  </si>
  <si>
    <t>743ba069-f</t>
  </si>
  <si>
    <t>472.77</t>
  </si>
  <si>
    <t>378.22</t>
  </si>
  <si>
    <t>72baa45f</t>
  </si>
  <si>
    <t>4ee2c2d6-9</t>
  </si>
  <si>
    <t>473.18</t>
  </si>
  <si>
    <t>236.59</t>
  </si>
  <si>
    <t>24-10-2024</t>
  </si>
  <si>
    <t>f3498014</t>
  </si>
  <si>
    <t>1c303802-d</t>
  </si>
  <si>
    <t>205.06</t>
  </si>
  <si>
    <t>153.8</t>
  </si>
  <si>
    <t>13-08-2024</t>
  </si>
  <si>
    <t>d4438986</t>
  </si>
  <si>
    <t>fe1e6a78-9</t>
  </si>
  <si>
    <t>485.71</t>
  </si>
  <si>
    <t>388.57</t>
  </si>
  <si>
    <t>b7ce73a5</t>
  </si>
  <si>
    <t>3ba8563c-f</t>
  </si>
  <si>
    <t>84.28</t>
  </si>
  <si>
    <t>75.85</t>
  </si>
  <si>
    <t>56c899ff</t>
  </si>
  <si>
    <t>afda448a-a</t>
  </si>
  <si>
    <t>189.84</t>
  </si>
  <si>
    <t>151.87</t>
  </si>
  <si>
    <t>8d6c950e</t>
  </si>
  <si>
    <t>916025c8-f</t>
  </si>
  <si>
    <t>366.4</t>
  </si>
  <si>
    <t>311.44</t>
  </si>
  <si>
    <t>12-09-2024</t>
  </si>
  <si>
    <t>dcfc3adc</t>
  </si>
  <si>
    <t>ece88ff7-0</t>
  </si>
  <si>
    <t>93.05</t>
  </si>
  <si>
    <t>46.52</t>
  </si>
  <si>
    <t>15-05-2024</t>
  </si>
  <si>
    <t>94ed2dce</t>
  </si>
  <si>
    <t>9083e49d-7</t>
  </si>
  <si>
    <t>398.16</t>
  </si>
  <si>
    <t>378.25</t>
  </si>
  <si>
    <t>7341f194</t>
  </si>
  <si>
    <t>c69635d9-f</t>
  </si>
  <si>
    <t>326.51</t>
  </si>
  <si>
    <t>261.21</t>
  </si>
  <si>
    <t>27-05-2024</t>
  </si>
  <si>
    <t>295a2e0b</t>
  </si>
  <si>
    <t>23e7a67d-1</t>
  </si>
  <si>
    <t>367.98</t>
  </si>
  <si>
    <t>349.58</t>
  </si>
  <si>
    <t>11-02-2024</t>
  </si>
  <si>
    <t>480b55c6</t>
  </si>
  <si>
    <t>7bbba576-7</t>
  </si>
  <si>
    <t>424.14</t>
  </si>
  <si>
    <t>212.07</t>
  </si>
  <si>
    <t>06-09-2024</t>
  </si>
  <si>
    <t>4bd29822</t>
  </si>
  <si>
    <t>948a3b40-d</t>
  </si>
  <si>
    <t>359.51</t>
  </si>
  <si>
    <t>251.66</t>
  </si>
  <si>
    <t>11d1ef2a</t>
  </si>
  <si>
    <t>b6bfe4cb-f</t>
  </si>
  <si>
    <t>187.2</t>
  </si>
  <si>
    <t>140.4</t>
  </si>
  <si>
    <t>c6952c07</t>
  </si>
  <si>
    <t>56f9b336-5</t>
  </si>
  <si>
    <t>232.12</t>
  </si>
  <si>
    <t>220.51</t>
  </si>
  <si>
    <t>27-08-2024</t>
  </si>
  <si>
    <t>171c325f</t>
  </si>
  <si>
    <t>ce4c61d2-d</t>
  </si>
  <si>
    <t>236.78</t>
  </si>
  <si>
    <t>177.59</t>
  </si>
  <si>
    <t>23-06-2024</t>
  </si>
  <si>
    <t>ed799954</t>
  </si>
  <si>
    <t>d2f40c10-8</t>
  </si>
  <si>
    <t>439.4</t>
  </si>
  <si>
    <t>395.46</t>
  </si>
  <si>
    <t>4e3e6bab</t>
  </si>
  <si>
    <t>3d8c1bc0-8</t>
  </si>
  <si>
    <t>133.33</t>
  </si>
  <si>
    <t>126.66</t>
  </si>
  <si>
    <t>19-05-2024</t>
  </si>
  <si>
    <t>29b1dbdf</t>
  </si>
  <si>
    <t>1bec4273-5</t>
  </si>
  <si>
    <t>199.31</t>
  </si>
  <si>
    <t>189.34</t>
  </si>
  <si>
    <t>11692893</t>
  </si>
  <si>
    <t>e570765e-b</t>
  </si>
  <si>
    <t>143.68</t>
  </si>
  <si>
    <t>129.31</t>
  </si>
  <si>
    <t>02-08-2024</t>
  </si>
  <si>
    <t>6258f6d7</t>
  </si>
  <si>
    <t>be05d6b5-2</t>
  </si>
  <si>
    <t>313.37</t>
  </si>
  <si>
    <t>266.36</t>
  </si>
  <si>
    <t>ade66e84</t>
  </si>
  <si>
    <t>06ea5adb-3</t>
  </si>
  <si>
    <t>311.05</t>
  </si>
  <si>
    <t>217.73</t>
  </si>
  <si>
    <t>27-04-2024</t>
  </si>
  <si>
    <t>7bad321f</t>
  </si>
  <si>
    <t>0d1765cc-2</t>
  </si>
  <si>
    <t>71.34</t>
  </si>
  <si>
    <t>cf78ab9a</t>
  </si>
  <si>
    <t>23eca2e3-4</t>
  </si>
  <si>
    <t>354.11</t>
  </si>
  <si>
    <t>29-06-2024</t>
  </si>
  <si>
    <t>a1573efd</t>
  </si>
  <si>
    <t>00bb902e-c</t>
  </si>
  <si>
    <t>163.91</t>
  </si>
  <si>
    <t>147.52</t>
  </si>
  <si>
    <t>22-09-2024</t>
  </si>
  <si>
    <t>8f87ab8c</t>
  </si>
  <si>
    <t>c1cbbee6-d</t>
  </si>
  <si>
    <t>460.83</t>
  </si>
  <si>
    <t>322.58</t>
  </si>
  <si>
    <t>17-02-2024</t>
  </si>
  <si>
    <t>3be9cded</t>
  </si>
  <si>
    <t>8730a0ee-7</t>
  </si>
  <si>
    <t>49.61</t>
  </si>
  <si>
    <t>39.69</t>
  </si>
  <si>
    <t>c0895f76</t>
  </si>
  <si>
    <t>9869b403-1</t>
  </si>
  <si>
    <t>325.51</t>
  </si>
  <si>
    <t>276.68</t>
  </si>
  <si>
    <t>52d2c78c</t>
  </si>
  <si>
    <t>7936a1cb-1</t>
  </si>
  <si>
    <t>394.16</t>
  </si>
  <si>
    <t>354.74</t>
  </si>
  <si>
    <t>b53aa320</t>
  </si>
  <si>
    <t>a49efe9f-9</t>
  </si>
  <si>
    <t>440.11</t>
  </si>
  <si>
    <t>418.1</t>
  </si>
  <si>
    <t>19-09-2024</t>
  </si>
  <si>
    <t>fe747fa8</t>
  </si>
  <si>
    <t>c0b10d64-7</t>
  </si>
  <si>
    <t>94.52</t>
  </si>
  <si>
    <t>66.16</t>
  </si>
  <si>
    <t>10-10-2024</t>
  </si>
  <si>
    <t>fab2b55b</t>
  </si>
  <si>
    <t>474c66bf-3</t>
  </si>
  <si>
    <t>209.41</t>
  </si>
  <si>
    <t>104.7</t>
  </si>
  <si>
    <t>31-10-2024</t>
  </si>
  <si>
    <t>4632f85b</t>
  </si>
  <si>
    <t>312bc8fc-8</t>
  </si>
  <si>
    <t>413.31</t>
  </si>
  <si>
    <t>289.32</t>
  </si>
  <si>
    <t>07-03-2024</t>
  </si>
  <si>
    <t>c6781108</t>
  </si>
  <si>
    <t>f048a4a2-5</t>
  </si>
  <si>
    <t>205.82</t>
  </si>
  <si>
    <t>195.53</t>
  </si>
  <si>
    <t>5bc7097b</t>
  </si>
  <si>
    <t>118fb0b7-5</t>
  </si>
  <si>
    <t>110.73</t>
  </si>
  <si>
    <t>77.51</t>
  </si>
  <si>
    <t>e7dc9f25</t>
  </si>
  <si>
    <t>36d0d0c8-a</t>
  </si>
  <si>
    <t>432.1</t>
  </si>
  <si>
    <t>410.5</t>
  </si>
  <si>
    <t>f8fec828</t>
  </si>
  <si>
    <t>a1d11037-3</t>
  </si>
  <si>
    <t>375.09</t>
  </si>
  <si>
    <t>356.34</t>
  </si>
  <si>
    <t>26-10-2024</t>
  </si>
  <si>
    <t>a0b8e39d</t>
  </si>
  <si>
    <t>5f7c41ee-8</t>
  </si>
  <si>
    <t>69.77</t>
  </si>
  <si>
    <t>66.28</t>
  </si>
  <si>
    <t>81f9a928</t>
  </si>
  <si>
    <t>148cb3f3-1</t>
  </si>
  <si>
    <t>430.96</t>
  </si>
  <si>
    <t>366.32</t>
  </si>
  <si>
    <t>91da6560</t>
  </si>
  <si>
    <t>03855207-2</t>
  </si>
  <si>
    <t>429.69</t>
  </si>
  <si>
    <t>300.78</t>
  </si>
  <si>
    <t>07-02-2024</t>
  </si>
  <si>
    <t>26d5be1a</t>
  </si>
  <si>
    <t>5409dd3e-8</t>
  </si>
  <si>
    <t>381.28</t>
  </si>
  <si>
    <t>324.09</t>
  </si>
  <si>
    <t>7bf93a72</t>
  </si>
  <si>
    <t>fb807119-e</t>
  </si>
  <si>
    <t>72.87</t>
  </si>
  <si>
    <t>58.3</t>
  </si>
  <si>
    <t>14-02-2024</t>
  </si>
  <si>
    <t>32839723</t>
  </si>
  <si>
    <t>a875d9c4-3</t>
  </si>
  <si>
    <t>37.67</t>
  </si>
  <si>
    <t>28.25</t>
  </si>
  <si>
    <t>07-04-2024</t>
  </si>
  <si>
    <t>2c2500ea</t>
  </si>
  <si>
    <t>c0b273c2-5</t>
  </si>
  <si>
    <t>485</t>
  </si>
  <si>
    <t>412.25</t>
  </si>
  <si>
    <t>39d11da5</t>
  </si>
  <si>
    <t>61c34d6b-7</t>
  </si>
  <si>
    <t>214.45</t>
  </si>
  <si>
    <t>70f75830</t>
  </si>
  <si>
    <t>e7f6b561-2</t>
  </si>
  <si>
    <t>315.89</t>
  </si>
  <si>
    <t>02-01-2024</t>
  </si>
  <si>
    <t>3066b9d4</t>
  </si>
  <si>
    <t>e5e1cfb0-8</t>
  </si>
  <si>
    <t>211.67</t>
  </si>
  <si>
    <t>105.83</t>
  </si>
  <si>
    <t>a35fe5e5</t>
  </si>
  <si>
    <t>108aa207-b</t>
  </si>
  <si>
    <t>490.75</t>
  </si>
  <si>
    <t>343.52</t>
  </si>
  <si>
    <t>a3e73890</t>
  </si>
  <si>
    <t>06a09e72-0</t>
  </si>
  <si>
    <t>444.27</t>
  </si>
  <si>
    <t>399.84</t>
  </si>
  <si>
    <t>e3c4830d</t>
  </si>
  <si>
    <t>d0b8fdbd-c</t>
  </si>
  <si>
    <t>244.61</t>
  </si>
  <si>
    <t>220.15</t>
  </si>
  <si>
    <t>186f1145</t>
  </si>
  <si>
    <t>6a7a755f-3</t>
  </si>
  <si>
    <t>444.87</t>
  </si>
  <si>
    <t>311.41</t>
  </si>
  <si>
    <t>a2dd035d</t>
  </si>
  <si>
    <t>8fb4616e-1</t>
  </si>
  <si>
    <t>231.08</t>
  </si>
  <si>
    <t>207.97</t>
  </si>
  <si>
    <t>b2de1538</t>
  </si>
  <si>
    <t>211045d2-8</t>
  </si>
  <si>
    <t>32.39</t>
  </si>
  <si>
    <t>25.91</t>
  </si>
  <si>
    <t>3b7c7e0d</t>
  </si>
  <si>
    <t>19c38aae-f</t>
  </si>
  <si>
    <t>260.74</t>
  </si>
  <si>
    <t>247.7</t>
  </si>
  <si>
    <t>20-09-2024</t>
  </si>
  <si>
    <t>cab404e5</t>
  </si>
  <si>
    <t>96cc2aff-a</t>
  </si>
  <si>
    <t>446.14</t>
  </si>
  <si>
    <t>c0b59a57</t>
  </si>
  <si>
    <t>1f547b94-e</t>
  </si>
  <si>
    <t>144.56</t>
  </si>
  <si>
    <t>130.1</t>
  </si>
  <si>
    <t>5a2835a0</t>
  </si>
  <si>
    <t>38cc3695-2</t>
  </si>
  <si>
    <t>467.35</t>
  </si>
  <si>
    <t>233.68</t>
  </si>
  <si>
    <t>68376ad1</t>
  </si>
  <si>
    <t>0c216a89-c</t>
  </si>
  <si>
    <t>71.02</t>
  </si>
  <si>
    <t>35.51</t>
  </si>
  <si>
    <t>e6b61602</t>
  </si>
  <si>
    <t>8154e3b9-f</t>
  </si>
  <si>
    <t>374.32</t>
  </si>
  <si>
    <t>187.16</t>
  </si>
  <si>
    <t>07-01-2024</t>
  </si>
  <si>
    <t>ed127a6a</t>
  </si>
  <si>
    <t>9a063b15-b</t>
  </si>
  <si>
    <t>61.82</t>
  </si>
  <si>
    <t>49.46</t>
  </si>
  <si>
    <t>21-01-2024</t>
  </si>
  <si>
    <t>cdce35a4</t>
  </si>
  <si>
    <t>1c38c5f3-a</t>
  </si>
  <si>
    <t>214.64</t>
  </si>
  <si>
    <t>171.71</t>
  </si>
  <si>
    <t>b7ce1000</t>
  </si>
  <si>
    <t>4743f61c-6</t>
  </si>
  <si>
    <t>220.76</t>
  </si>
  <si>
    <t>187.65</t>
  </si>
  <si>
    <t>4eada12f</t>
  </si>
  <si>
    <t>f7dc5f39-8</t>
  </si>
  <si>
    <t>204.56</t>
  </si>
  <si>
    <t>72033276</t>
  </si>
  <si>
    <t>938a985a-3</t>
  </si>
  <si>
    <t>78.43</t>
  </si>
  <si>
    <t>66.67</t>
  </si>
  <si>
    <t>24-08-2024</t>
  </si>
  <si>
    <t>d3e271bc</t>
  </si>
  <si>
    <t>8423ce73-6</t>
  </si>
  <si>
    <t>132.48</t>
  </si>
  <si>
    <t>105.98</t>
  </si>
  <si>
    <t>75f9ffb4</t>
  </si>
  <si>
    <t>67788728-f</t>
  </si>
  <si>
    <t>334.55</t>
  </si>
  <si>
    <t>317.82</t>
  </si>
  <si>
    <t>1ec3ff2a</t>
  </si>
  <si>
    <t>f103ac45-1</t>
  </si>
  <si>
    <t>311.29</t>
  </si>
  <si>
    <t>280.16</t>
  </si>
  <si>
    <t>9977a28d</t>
  </si>
  <si>
    <t>2b5c6c6d-1</t>
  </si>
  <si>
    <t>70.49</t>
  </si>
  <si>
    <t>59.92</t>
  </si>
  <si>
    <t>24-01-2024</t>
  </si>
  <si>
    <t>b622561c</t>
  </si>
  <si>
    <t>adf77823-5</t>
  </si>
  <si>
    <t>243.69</t>
  </si>
  <si>
    <t>121.84</t>
  </si>
  <si>
    <t>05-01-2024</t>
  </si>
  <si>
    <t>6f7f0073</t>
  </si>
  <si>
    <t>1e180b5a-5</t>
  </si>
  <si>
    <t>74.67</t>
  </si>
  <si>
    <t>59.74</t>
  </si>
  <si>
    <t>0593db79</t>
  </si>
  <si>
    <t>747539b8-3</t>
  </si>
  <si>
    <t>388.03</t>
  </si>
  <si>
    <t>368.63</t>
  </si>
  <si>
    <t>6531579c</t>
  </si>
  <si>
    <t>d037e5a2-4</t>
  </si>
  <si>
    <t>28.12</t>
  </si>
  <si>
    <t>17-03-2024</t>
  </si>
  <si>
    <t>6c54fef2</t>
  </si>
  <si>
    <t>5d6fed7e-c</t>
  </si>
  <si>
    <t>112.53</t>
  </si>
  <si>
    <t>95.65</t>
  </si>
  <si>
    <t>b1a586a8</t>
  </si>
  <si>
    <t>35303867-3</t>
  </si>
  <si>
    <t>439.81</t>
  </si>
  <si>
    <t>373.84</t>
  </si>
  <si>
    <t>ed87a707</t>
  </si>
  <si>
    <t>035b2887-1</t>
  </si>
  <si>
    <t>220.37</t>
  </si>
  <si>
    <t>176.3</t>
  </si>
  <si>
    <t>ae15cd88</t>
  </si>
  <si>
    <t>409255b0-7</t>
  </si>
  <si>
    <t>314.16</t>
  </si>
  <si>
    <t>219.91</t>
  </si>
  <si>
    <t>29-09-2024</t>
  </si>
  <si>
    <t>a87689fb</t>
  </si>
  <si>
    <t>cb2df151-f</t>
  </si>
  <si>
    <t>438.97</t>
  </si>
  <si>
    <t>395.07</t>
  </si>
  <si>
    <t>18-10-2024</t>
  </si>
  <si>
    <t>d2cafe90</t>
  </si>
  <si>
    <t>9e7e2170-8</t>
  </si>
  <si>
    <t>166.89</t>
  </si>
  <si>
    <t>150.2</t>
  </si>
  <si>
    <t>43fbc7a3</t>
  </si>
  <si>
    <t>952d56a9-b</t>
  </si>
  <si>
    <t>222.28</t>
  </si>
  <si>
    <t>0a75e9da</t>
  </si>
  <si>
    <t>c5cfe88d-5</t>
  </si>
  <si>
    <t>128.89</t>
  </si>
  <si>
    <t>96.67</t>
  </si>
  <si>
    <t>24-06-2024</t>
  </si>
  <si>
    <t>1c74138b</t>
  </si>
  <si>
    <t>e8999fe4-c</t>
  </si>
  <si>
    <t>65.88</t>
  </si>
  <si>
    <t>46.12</t>
  </si>
  <si>
    <t>f1733214</t>
  </si>
  <si>
    <t>30884869-f</t>
  </si>
  <si>
    <t>31.93</t>
  </si>
  <si>
    <t>27.14</t>
  </si>
  <si>
    <t>4c95d133</t>
  </si>
  <si>
    <t>9c80171d-4</t>
  </si>
  <si>
    <t>18.79</t>
  </si>
  <si>
    <t>9.39</t>
  </si>
  <si>
    <t>294af876</t>
  </si>
  <si>
    <t>d09b26d9-0</t>
  </si>
  <si>
    <t>46.99</t>
  </si>
  <si>
    <t>35.24</t>
  </si>
  <si>
    <t>249fb3ec</t>
  </si>
  <si>
    <t>2b55fe4e-5</t>
  </si>
  <si>
    <t>293.28</t>
  </si>
  <si>
    <t>205.3</t>
  </si>
  <si>
    <t>27-07-2024</t>
  </si>
  <si>
    <t>ab71021f</t>
  </si>
  <si>
    <t>7bd70763-d</t>
  </si>
  <si>
    <t>419.54</t>
  </si>
  <si>
    <t>377.59</t>
  </si>
  <si>
    <t>2bca9bc1</t>
  </si>
  <si>
    <t>f6ac2fc8-b</t>
  </si>
  <si>
    <t>150.09</t>
  </si>
  <si>
    <t>135.08</t>
  </si>
  <si>
    <t>4cc8d249</t>
  </si>
  <si>
    <t>9837356f-2</t>
  </si>
  <si>
    <t>172.11</t>
  </si>
  <si>
    <t>129.08</t>
  </si>
  <si>
    <t>1171aed4</t>
  </si>
  <si>
    <t>fa178a1a-9</t>
  </si>
  <si>
    <t>440.57</t>
  </si>
  <si>
    <t>418.54</t>
  </si>
  <si>
    <t>20951b9c</t>
  </si>
  <si>
    <t>d0248426-8</t>
  </si>
  <si>
    <t>121.31</t>
  </si>
  <si>
    <t>103.11</t>
  </si>
  <si>
    <t>c4eb27aa</t>
  </si>
  <si>
    <t>3e909d12-3</t>
  </si>
  <si>
    <t>481.88</t>
  </si>
  <si>
    <t>409.6</t>
  </si>
  <si>
    <t>30-05-2024</t>
  </si>
  <si>
    <t>122abbd7</t>
  </si>
  <si>
    <t>8783e6d7-9</t>
  </si>
  <si>
    <t>142.07</t>
  </si>
  <si>
    <t>bf16d78e</t>
  </si>
  <si>
    <t>6c60ac1f-5</t>
  </si>
  <si>
    <t>443.05</t>
  </si>
  <si>
    <t>310.13</t>
  </si>
  <si>
    <t>23d9f470</t>
  </si>
  <si>
    <t>ce33c092-3</t>
  </si>
  <si>
    <t>235.33</t>
  </si>
  <si>
    <t>117.67</t>
  </si>
  <si>
    <t>cc33391a</t>
  </si>
  <si>
    <t>6917952b-a</t>
  </si>
  <si>
    <t>24.75</t>
  </si>
  <si>
    <t>12.38</t>
  </si>
  <si>
    <t>f196dcc8</t>
  </si>
  <si>
    <t>dd47ca5c-7</t>
  </si>
  <si>
    <t>470.9</t>
  </si>
  <si>
    <t>423.81</t>
  </si>
  <si>
    <t>5c4cc9cd</t>
  </si>
  <si>
    <t>dbdf1bd9-4</t>
  </si>
  <si>
    <t>237.27</t>
  </si>
  <si>
    <t>6b76e9a1</t>
  </si>
  <si>
    <t>affa909a-d</t>
  </si>
  <si>
    <t>151.72</t>
  </si>
  <si>
    <t>144.13</t>
  </si>
  <si>
    <t>23-03-2024</t>
  </si>
  <si>
    <t>d9028424</t>
  </si>
  <si>
    <t>b728a1fd-f</t>
  </si>
  <si>
    <t>27.88</t>
  </si>
  <si>
    <t>13.94</t>
  </si>
  <si>
    <t>d6e84fa8</t>
  </si>
  <si>
    <t>9290dba4-3</t>
  </si>
  <si>
    <t>26.95</t>
  </si>
  <si>
    <t>21.56</t>
  </si>
  <si>
    <t>3cce7ee7</t>
  </si>
  <si>
    <t>35165fca-f</t>
  </si>
  <si>
    <t>417.34</t>
  </si>
  <si>
    <t>292.14</t>
  </si>
  <si>
    <t>2359eacf</t>
  </si>
  <si>
    <t>f9b277b8-e</t>
  </si>
  <si>
    <t>207.54</t>
  </si>
  <si>
    <t>186.79</t>
  </si>
  <si>
    <t>26-06-2024</t>
  </si>
  <si>
    <t>cea71fcf</t>
  </si>
  <si>
    <t>6330d18c-c</t>
  </si>
  <si>
    <t>123.41</t>
  </si>
  <si>
    <t>92.56</t>
  </si>
  <si>
    <t>05-05-2024</t>
  </si>
  <si>
    <t>aeb09719</t>
  </si>
  <si>
    <t>cca83636-7</t>
  </si>
  <si>
    <t>398.36</t>
  </si>
  <si>
    <t>26-03-2024</t>
  </si>
  <si>
    <t>afbfbe33</t>
  </si>
  <si>
    <t>0e1a71b4-5</t>
  </si>
  <si>
    <t>350.5</t>
  </si>
  <si>
    <t>297.93</t>
  </si>
  <si>
    <t>12-01-2024</t>
  </si>
  <si>
    <t>8ee04e56</t>
  </si>
  <si>
    <t>f75cd757-e</t>
  </si>
  <si>
    <t>459.93</t>
  </si>
  <si>
    <t>17ec5173</t>
  </si>
  <si>
    <t>d7756866-3</t>
  </si>
  <si>
    <t>324.93</t>
  </si>
  <si>
    <t>243.7</t>
  </si>
  <si>
    <t>29-02-2024</t>
  </si>
  <si>
    <t>4277aa34</t>
  </si>
  <si>
    <t>8758e2a7-5</t>
  </si>
  <si>
    <t>483.48</t>
  </si>
  <si>
    <t>410.96</t>
  </si>
  <si>
    <t>4a66b400</t>
  </si>
  <si>
    <t>f6668874-4</t>
  </si>
  <si>
    <t>286.37</t>
  </si>
  <si>
    <t>214.78</t>
  </si>
  <si>
    <t>18-03-2024</t>
  </si>
  <si>
    <t>b849ee82</t>
  </si>
  <si>
    <t>99f4f73c-d</t>
  </si>
  <si>
    <t>486.15</t>
  </si>
  <si>
    <t>461.84</t>
  </si>
  <si>
    <t>d8adad87</t>
  </si>
  <si>
    <t>34731d18-b</t>
  </si>
  <si>
    <t>44.29</t>
  </si>
  <si>
    <t>e3181955</t>
  </si>
  <si>
    <t>9daf59d4-d</t>
  </si>
  <si>
    <t>481.53</t>
  </si>
  <si>
    <t>361.15</t>
  </si>
  <si>
    <t>21-08-2024</t>
  </si>
  <si>
    <t>b7b776d2</t>
  </si>
  <si>
    <t>112725bd-9</t>
  </si>
  <si>
    <t>404.07</t>
  </si>
  <si>
    <t>343.46</t>
  </si>
  <si>
    <t>6707ca3f</t>
  </si>
  <si>
    <t>5471b17a-5</t>
  </si>
  <si>
    <t>63.31</t>
  </si>
  <si>
    <t>50.65</t>
  </si>
  <si>
    <t>3421e7ba</t>
  </si>
  <si>
    <t>4e770614-0</t>
  </si>
  <si>
    <t>254.31</t>
  </si>
  <si>
    <t>05-04-2024</t>
  </si>
  <si>
    <t>14a322ad</t>
  </si>
  <si>
    <t>880eab94-7</t>
  </si>
  <si>
    <t>152.98</t>
  </si>
  <si>
    <t>130.03</t>
  </si>
  <si>
    <t>c3a6ef65</t>
  </si>
  <si>
    <t>a3a6c3c3-5</t>
  </si>
  <si>
    <t>199.16</t>
  </si>
  <si>
    <t>169.29</t>
  </si>
  <si>
    <t>58e5b2b1</t>
  </si>
  <si>
    <t>2029492d-a</t>
  </si>
  <si>
    <t>384.71</t>
  </si>
  <si>
    <t>346.24</t>
  </si>
  <si>
    <t>913acac1</t>
  </si>
  <si>
    <t>97aa2898-6</t>
  </si>
  <si>
    <t>498.37</t>
  </si>
  <si>
    <t>448.53</t>
  </si>
  <si>
    <t>d51c7bc1</t>
  </si>
  <si>
    <t>1a75428d-6</t>
  </si>
  <si>
    <t>142.53</t>
  </si>
  <si>
    <t>128.28</t>
  </si>
  <si>
    <t>531b6e08</t>
  </si>
  <si>
    <t>741be484-3</t>
  </si>
  <si>
    <t>353.77</t>
  </si>
  <si>
    <t>300.7</t>
  </si>
  <si>
    <t>36e2ff8c</t>
  </si>
  <si>
    <t>6cc0fabb-0</t>
  </si>
  <si>
    <t>38.68</t>
  </si>
  <si>
    <t>36.75</t>
  </si>
  <si>
    <t>c98a91eb</t>
  </si>
  <si>
    <t>edc90cdd-f</t>
  </si>
  <si>
    <t>34.3</t>
  </si>
  <si>
    <t>30.87</t>
  </si>
  <si>
    <t>d30c4698</t>
  </si>
  <si>
    <t>49da2a6d-0</t>
  </si>
  <si>
    <t>121.05</t>
  </si>
  <si>
    <t>90.79</t>
  </si>
  <si>
    <t>29782162</t>
  </si>
  <si>
    <t>19694848-0</t>
  </si>
  <si>
    <t>117.95</t>
  </si>
  <si>
    <t>100.26</t>
  </si>
  <si>
    <t>fdb2b385</t>
  </si>
  <si>
    <t>966d092f-4</t>
  </si>
  <si>
    <t>41.11</t>
  </si>
  <si>
    <t>32.89</t>
  </si>
  <si>
    <t>833e59d2</t>
  </si>
  <si>
    <t>e1fbcf04-4</t>
  </si>
  <si>
    <t>171.56</t>
  </si>
  <si>
    <t>137.25</t>
  </si>
  <si>
    <t>8f46fab4</t>
  </si>
  <si>
    <t>5ff948e9-e</t>
  </si>
  <si>
    <t>190.47</t>
  </si>
  <si>
    <t>152.38</t>
  </si>
  <si>
    <t>f69c9130</t>
  </si>
  <si>
    <t>37dd32b9-2</t>
  </si>
  <si>
    <t>94.21</t>
  </si>
  <si>
    <t>70.66</t>
  </si>
  <si>
    <t>06-04-2024</t>
  </si>
  <si>
    <t>c1edff29</t>
  </si>
  <si>
    <t>f5929b23-f</t>
  </si>
  <si>
    <t>294.66</t>
  </si>
  <si>
    <t>250.46</t>
  </si>
  <si>
    <t>741de2c1</t>
  </si>
  <si>
    <t>f735c522-7</t>
  </si>
  <si>
    <t>262.15</t>
  </si>
  <si>
    <t>222.83</t>
  </si>
  <si>
    <t>c9c10b75</t>
  </si>
  <si>
    <t>0bb347fc-8</t>
  </si>
  <si>
    <t>257.35</t>
  </si>
  <si>
    <t>128.68</t>
  </si>
  <si>
    <t>02428050</t>
  </si>
  <si>
    <t>385d5a98-5</t>
  </si>
  <si>
    <t>318.15</t>
  </si>
  <si>
    <t>286.33</t>
  </si>
  <si>
    <t>cc0dfe20</t>
  </si>
  <si>
    <t>1879476d-1</t>
  </si>
  <si>
    <t>432.56</t>
  </si>
  <si>
    <t>302.79</t>
  </si>
  <si>
    <t>32d535ae</t>
  </si>
  <si>
    <t>60552b00-5</t>
  </si>
  <si>
    <t>386.32</t>
  </si>
  <si>
    <t>347.69</t>
  </si>
  <si>
    <t>87bf4ca6</t>
  </si>
  <si>
    <t>8dc77453-f</t>
  </si>
  <si>
    <t>131.54</t>
  </si>
  <si>
    <t>124.96</t>
  </si>
  <si>
    <t>09-11-2024</t>
  </si>
  <si>
    <t>24af6c3e</t>
  </si>
  <si>
    <t>68175273-6</t>
  </si>
  <si>
    <t>32.29</t>
  </si>
  <si>
    <t>1828fb43</t>
  </si>
  <si>
    <t>1716680b-f</t>
  </si>
  <si>
    <t>278.03</t>
  </si>
  <si>
    <t>250.23</t>
  </si>
  <si>
    <t>65aaf4f4</t>
  </si>
  <si>
    <t>61dc6cda-6</t>
  </si>
  <si>
    <t>381.05</t>
  </si>
  <si>
    <t>342.94</t>
  </si>
  <si>
    <t>faf193a9</t>
  </si>
  <si>
    <t>3b35362c-0</t>
  </si>
  <si>
    <t>56.78</t>
  </si>
  <si>
    <t>51.1</t>
  </si>
  <si>
    <t>c6a2892f</t>
  </si>
  <si>
    <t>7321f69d-6</t>
  </si>
  <si>
    <t>30.56</t>
  </si>
  <si>
    <t>21.39</t>
  </si>
  <si>
    <t>4e432e36</t>
  </si>
  <si>
    <t>70243117-d</t>
  </si>
  <si>
    <t>387.81</t>
  </si>
  <si>
    <t>310.25</t>
  </si>
  <si>
    <t>01-08-2024</t>
  </si>
  <si>
    <t>29421930</t>
  </si>
  <si>
    <t>ec7ee1d8-c</t>
  </si>
  <si>
    <t>375.41</t>
  </si>
  <si>
    <t>262.79</t>
  </si>
  <si>
    <t>85227829</t>
  </si>
  <si>
    <t>9f0f06d3-3</t>
  </si>
  <si>
    <t>183.1</t>
  </si>
  <si>
    <t>173.94</t>
  </si>
  <si>
    <t>fcf06f0b</t>
  </si>
  <si>
    <t>b1f1cec7-8</t>
  </si>
  <si>
    <t>278.54</t>
  </si>
  <si>
    <t>236.76</t>
  </si>
  <si>
    <t>15-10-2024</t>
  </si>
  <si>
    <t>df90d7c9</t>
  </si>
  <si>
    <t>fbcacc6c-d</t>
  </si>
  <si>
    <t>227.68</t>
  </si>
  <si>
    <t>204.91</t>
  </si>
  <si>
    <t>3adf00f3</t>
  </si>
  <si>
    <t>28c40ae3-e</t>
  </si>
  <si>
    <t>490.91</t>
  </si>
  <si>
    <t>343.64</t>
  </si>
  <si>
    <t>27dd0710</t>
  </si>
  <si>
    <t>9eeae0e2-6</t>
  </si>
  <si>
    <t>69.31</t>
  </si>
  <si>
    <t>34.66</t>
  </si>
  <si>
    <t>500dfa44</t>
  </si>
  <si>
    <t>b8c6b653-c</t>
  </si>
  <si>
    <t>31.12</t>
  </si>
  <si>
    <t>15.56</t>
  </si>
  <si>
    <t>16-08-2024</t>
  </si>
  <si>
    <t>c41750b6</t>
  </si>
  <si>
    <t>538ed23f-d</t>
  </si>
  <si>
    <t>225.59</t>
  </si>
  <si>
    <t>169.19</t>
  </si>
  <si>
    <t>e6659f20</t>
  </si>
  <si>
    <t>c612b025-d</t>
  </si>
  <si>
    <t>328.31</t>
  </si>
  <si>
    <t>295.48</t>
  </si>
  <si>
    <t>30-08-2024</t>
  </si>
  <si>
    <t>ea529ab7</t>
  </si>
  <si>
    <t>5aff8eb0-a</t>
  </si>
  <si>
    <t>92.21</t>
  </si>
  <si>
    <t>46.1</t>
  </si>
  <si>
    <t>83bef224</t>
  </si>
  <si>
    <t>0a6ec1de-5</t>
  </si>
  <si>
    <t>95.3</t>
  </si>
  <si>
    <t>81</t>
  </si>
  <si>
    <t>21-03-2024</t>
  </si>
  <si>
    <t>f14cd9dc</t>
  </si>
  <si>
    <t>4cf74eeb-1</t>
  </si>
  <si>
    <t>467.24</t>
  </si>
  <si>
    <t>09-08-2024</t>
  </si>
  <si>
    <t>97d33649</t>
  </si>
  <si>
    <t>66d31bcc-5</t>
  </si>
  <si>
    <t>181.68</t>
  </si>
  <si>
    <t>163.51</t>
  </si>
  <si>
    <t>0be6c0bb</t>
  </si>
  <si>
    <t>86c443dc-d</t>
  </si>
  <si>
    <t>267.88</t>
  </si>
  <si>
    <t>133.94</t>
  </si>
  <si>
    <t>16-07-2024</t>
  </si>
  <si>
    <t>09ed6fb4</t>
  </si>
  <si>
    <t>e5071257-0</t>
  </si>
  <si>
    <t>138.46</t>
  </si>
  <si>
    <t>22-05-2024</t>
  </si>
  <si>
    <t>898f9c6d</t>
  </si>
  <si>
    <t>2d45fe93-4</t>
  </si>
  <si>
    <t>151.92</t>
  </si>
  <si>
    <t>144.32</t>
  </si>
  <si>
    <t>116fecb8</t>
  </si>
  <si>
    <t>1df471c0-6</t>
  </si>
  <si>
    <t>163.54</t>
  </si>
  <si>
    <t>122.66</t>
  </si>
  <si>
    <t>03-03-2024</t>
  </si>
  <si>
    <t>594294be</t>
  </si>
  <si>
    <t>ad05bd9b-3</t>
  </si>
  <si>
    <t>286.09</t>
  </si>
  <si>
    <t>200.26</t>
  </si>
  <si>
    <t>ad1e2bd6</t>
  </si>
  <si>
    <t>26feb22b-9</t>
  </si>
  <si>
    <t>209.89</t>
  </si>
  <si>
    <t>146.92</t>
  </si>
  <si>
    <t>e45edb68</t>
  </si>
  <si>
    <t>43084da7-3</t>
  </si>
  <si>
    <t>454.14</t>
  </si>
  <si>
    <t>408.73</t>
  </si>
  <si>
    <t>39c35fd6</t>
  </si>
  <si>
    <t>d3ede683-9</t>
  </si>
  <si>
    <t>87.6</t>
  </si>
  <si>
    <t>65.7</t>
  </si>
  <si>
    <t>16-05-2024</t>
  </si>
  <si>
    <t>3d958865</t>
  </si>
  <si>
    <t>8b7d3acc-5</t>
  </si>
  <si>
    <t>223.73</t>
  </si>
  <si>
    <t>156.61</t>
  </si>
  <si>
    <t>52ee67bc</t>
  </si>
  <si>
    <t>c2358c11-c</t>
  </si>
  <si>
    <t>473.12</t>
  </si>
  <si>
    <t>425.81</t>
  </si>
  <si>
    <t>00db7b85</t>
  </si>
  <si>
    <t>5e1c0286-d</t>
  </si>
  <si>
    <t>474.63</t>
  </si>
  <si>
    <t>450.9</t>
  </si>
  <si>
    <t>18-04-2024</t>
  </si>
  <si>
    <t>d4336610</t>
  </si>
  <si>
    <t>6f5b3c27-7</t>
  </si>
  <si>
    <t>351.26</t>
  </si>
  <si>
    <t>316.13</t>
  </si>
  <si>
    <t>18fa5e20</t>
  </si>
  <si>
    <t>1e048fba-3</t>
  </si>
  <si>
    <t>412.47</t>
  </si>
  <si>
    <t>350.6</t>
  </si>
  <si>
    <t>07-08-2024</t>
  </si>
  <si>
    <t>c981b672</t>
  </si>
  <si>
    <t>5e3bc580-6</t>
  </si>
  <si>
    <t>221.39</t>
  </si>
  <si>
    <t>177.11</t>
  </si>
  <si>
    <t>66ab38ee</t>
  </si>
  <si>
    <t>b6c438b1-4</t>
  </si>
  <si>
    <t>47.18</t>
  </si>
  <si>
    <t>17-01-2024</t>
  </si>
  <si>
    <t>4f56d40d</t>
  </si>
  <si>
    <t>6ff74b4d-7</t>
  </si>
  <si>
    <t>363.37</t>
  </si>
  <si>
    <t>181.69</t>
  </si>
  <si>
    <t>0f8a805d</t>
  </si>
  <si>
    <t>513edd5b-a</t>
  </si>
  <si>
    <t>116.06</t>
  </si>
  <si>
    <t>7d67e3f1</t>
  </si>
  <si>
    <t>474e681a-a</t>
  </si>
  <si>
    <t>321.07</t>
  </si>
  <si>
    <t>256.86</t>
  </si>
  <si>
    <t>ab9fa9a3</t>
  </si>
  <si>
    <t>1e7bf1fe-6</t>
  </si>
  <si>
    <t>485.4</t>
  </si>
  <si>
    <t>388.32</t>
  </si>
  <si>
    <t>b428f6cc</t>
  </si>
  <si>
    <t>f28cdd02-7</t>
  </si>
  <si>
    <t>129.71</t>
  </si>
  <si>
    <t>97.28</t>
  </si>
  <si>
    <t>a03eaa0c</t>
  </si>
  <si>
    <t>38d8b02d-4</t>
  </si>
  <si>
    <t>481.63</t>
  </si>
  <si>
    <t>385.3</t>
  </si>
  <si>
    <t>06-05-2024</t>
  </si>
  <si>
    <t>6e2c9c02</t>
  </si>
  <si>
    <t>6eac3727-8</t>
  </si>
  <si>
    <t>112</t>
  </si>
  <si>
    <t>5767f51e</t>
  </si>
  <si>
    <t>db7d8ba8-a</t>
  </si>
  <si>
    <t>444.98</t>
  </si>
  <si>
    <t>22-03-2024</t>
  </si>
  <si>
    <t>08f509e7</t>
  </si>
  <si>
    <t>0e5c25e6-2</t>
  </si>
  <si>
    <t>226.97</t>
  </si>
  <si>
    <t>170.23</t>
  </si>
  <si>
    <t>0c414eaf</t>
  </si>
  <si>
    <t>5d6d3c17-6</t>
  </si>
  <si>
    <t>412.98</t>
  </si>
  <si>
    <t>330.38</t>
  </si>
  <si>
    <t>06-10-2024</t>
  </si>
  <si>
    <t>f198455a</t>
  </si>
  <si>
    <t>d0d702ad-8</t>
  </si>
  <si>
    <t>306.97</t>
  </si>
  <si>
    <t>245.58</t>
  </si>
  <si>
    <t>c7060813</t>
  </si>
  <si>
    <t>25ea4a1f-0</t>
  </si>
  <si>
    <t>479.52</t>
  </si>
  <si>
    <t>407.59</t>
  </si>
  <si>
    <t>25-09-2024</t>
  </si>
  <si>
    <t>e235eaa8</t>
  </si>
  <si>
    <t>7c4d897b-7</t>
  </si>
  <si>
    <t>422.68</t>
  </si>
  <si>
    <t>359.28</t>
  </si>
  <si>
    <t>bc022fce</t>
  </si>
  <si>
    <t>7fe0ba98-f</t>
  </si>
  <si>
    <t>450.51</t>
  </si>
  <si>
    <t>315.36</t>
  </si>
  <si>
    <t>c6a1341f</t>
  </si>
  <si>
    <t>fa1b70a0-d</t>
  </si>
  <si>
    <t>337.72</t>
  </si>
  <si>
    <t>320.83</t>
  </si>
  <si>
    <t>26-05-2024</t>
  </si>
  <si>
    <t>1738af2a</t>
  </si>
  <si>
    <t>dce9a48e-f</t>
  </si>
  <si>
    <t>355.43</t>
  </si>
  <si>
    <t>266.57</t>
  </si>
  <si>
    <t>08-09-2024</t>
  </si>
  <si>
    <t>5390cbdf</t>
  </si>
  <si>
    <t>933712e7-8</t>
  </si>
  <si>
    <t>250.41</t>
  </si>
  <si>
    <t>125.2</t>
  </si>
  <si>
    <t>13-01-2024</t>
  </si>
  <si>
    <t>371ace0c</t>
  </si>
  <si>
    <t>37cadfa7-8</t>
  </si>
  <si>
    <t>258.08</t>
  </si>
  <si>
    <t>193.56</t>
  </si>
  <si>
    <t>187108d8</t>
  </si>
  <si>
    <t>27cdeb76-6</t>
  </si>
  <si>
    <t>61.98</t>
  </si>
  <si>
    <t>66f00c2d</t>
  </si>
  <si>
    <t>cfcc5fd6-b</t>
  </si>
  <si>
    <t>277.14</t>
  </si>
  <si>
    <t>249.43</t>
  </si>
  <si>
    <t>376f737f</t>
  </si>
  <si>
    <t>210a2d36-7</t>
  </si>
  <si>
    <t>181.62</t>
  </si>
  <si>
    <t>90.81</t>
  </si>
  <si>
    <t>7679f01b</t>
  </si>
  <si>
    <t>4c798c68-9</t>
  </si>
  <si>
    <t>101.29</t>
  </si>
  <si>
    <t>86.1</t>
  </si>
  <si>
    <t>23-02-2024</t>
  </si>
  <si>
    <t>0513a984</t>
  </si>
  <si>
    <t>e0f744c7-3</t>
  </si>
  <si>
    <t>399.69</t>
  </si>
  <si>
    <t>299.77</t>
  </si>
  <si>
    <t>04-07-2024</t>
  </si>
  <si>
    <t>f4658b9f</t>
  </si>
  <si>
    <t>f5819e74-0</t>
  </si>
  <si>
    <t>163.52</t>
  </si>
  <si>
    <t>9826f69a</t>
  </si>
  <si>
    <t>37800a56-3</t>
  </si>
  <si>
    <t>138.51</t>
  </si>
  <si>
    <t>117.73</t>
  </si>
  <si>
    <t>39b5a2a7</t>
  </si>
  <si>
    <t>1a3aa7ac-9</t>
  </si>
  <si>
    <t>360.88</t>
  </si>
  <si>
    <t>252.62</t>
  </si>
  <si>
    <t>f720b9b7</t>
  </si>
  <si>
    <t>6d05da53-3</t>
  </si>
  <si>
    <t>152.43</t>
  </si>
  <si>
    <t>121.94</t>
  </si>
  <si>
    <t>771ce878</t>
  </si>
  <si>
    <t>2ea64143-d</t>
  </si>
  <si>
    <t>278.78</t>
  </si>
  <si>
    <t>236.96</t>
  </si>
  <si>
    <t>f1807b8c</t>
  </si>
  <si>
    <t>9a544065-a</t>
  </si>
  <si>
    <t>82.95</t>
  </si>
  <si>
    <t>74.66</t>
  </si>
  <si>
    <t>c78d307b</t>
  </si>
  <si>
    <t>28dd3466-1</t>
  </si>
  <si>
    <t>83.31</t>
  </si>
  <si>
    <t>79.14</t>
  </si>
  <si>
    <t>18571441</t>
  </si>
  <si>
    <t>7438ea1f-c</t>
  </si>
  <si>
    <t>268.14</t>
  </si>
  <si>
    <t>4d7042f4</t>
  </si>
  <si>
    <t>071b5966-3</t>
  </si>
  <si>
    <t>489.42</t>
  </si>
  <si>
    <t>244.71</t>
  </si>
  <si>
    <t>20-08-2024</t>
  </si>
  <si>
    <t>52b9a923</t>
  </si>
  <si>
    <t>1d4e9360-1</t>
  </si>
  <si>
    <t>210.4</t>
  </si>
  <si>
    <t>23-05-2024</t>
  </si>
  <si>
    <t>f40a9b6d</t>
  </si>
  <si>
    <t>e5a12194-5</t>
  </si>
  <si>
    <t>99.23</t>
  </si>
  <si>
    <t>79.38</t>
  </si>
  <si>
    <t>28-02-2024</t>
  </si>
  <si>
    <t>0e01eaf1</t>
  </si>
  <si>
    <t>385838a7-e</t>
  </si>
  <si>
    <t>280.2</t>
  </si>
  <si>
    <t>5b662387</t>
  </si>
  <si>
    <t>bb11a08f-4</t>
  </si>
  <si>
    <t>200.14</t>
  </si>
  <si>
    <t>180.13</t>
  </si>
  <si>
    <t>06-11-2024</t>
  </si>
  <si>
    <t>c2b48c64</t>
  </si>
  <si>
    <t>b22c4626-9</t>
  </si>
  <si>
    <t>388.45</t>
  </si>
  <si>
    <t>330.18</t>
  </si>
  <si>
    <t>4ae01f60</t>
  </si>
  <si>
    <t>2784b792-4</t>
  </si>
  <si>
    <t>429.43</t>
  </si>
  <si>
    <t>214.72</t>
  </si>
  <si>
    <t>3696bfd0</t>
  </si>
  <si>
    <t>c1e93299-2</t>
  </si>
  <si>
    <t>348.15</t>
  </si>
  <si>
    <t>295.93</t>
  </si>
  <si>
    <t>10-01-2024</t>
  </si>
  <si>
    <t>b5603d04</t>
  </si>
  <si>
    <t>762221aa-3</t>
  </si>
  <si>
    <t>176.6</t>
  </si>
  <si>
    <t>12-03-2024</t>
  </si>
  <si>
    <t>1a80943e</t>
  </si>
  <si>
    <t>389afb40-f</t>
  </si>
  <si>
    <t>228.74</t>
  </si>
  <si>
    <t>e14e962f</t>
  </si>
  <si>
    <t>2830b16b-9</t>
  </si>
  <si>
    <t>302.97</t>
  </si>
  <si>
    <t>257.52</t>
  </si>
  <si>
    <t>09-07-2024</t>
  </si>
  <si>
    <t>2b3198dd</t>
  </si>
  <si>
    <t>88733fae-e</t>
  </si>
  <si>
    <t>117.7</t>
  </si>
  <si>
    <t>88.28</t>
  </si>
  <si>
    <t>8c24815e</t>
  </si>
  <si>
    <t>67d80dfd-7</t>
  </si>
  <si>
    <t>219.19</t>
  </si>
  <si>
    <t>164.39</t>
  </si>
  <si>
    <t>25-07-2024</t>
  </si>
  <si>
    <t>e6ee5109</t>
  </si>
  <si>
    <t>381eab4a-d</t>
  </si>
  <si>
    <t>137.74</t>
  </si>
  <si>
    <t>96.42</t>
  </si>
  <si>
    <t>a1aad5f0</t>
  </si>
  <si>
    <t>36fe6ac6-2</t>
  </si>
  <si>
    <t>436.86</t>
  </si>
  <si>
    <t>415.02</t>
  </si>
  <si>
    <t>51d656fb</t>
  </si>
  <si>
    <t>82b6cd96-6</t>
  </si>
  <si>
    <t>269.89</t>
  </si>
  <si>
    <t>215.91</t>
  </si>
  <si>
    <t>28-09-2024</t>
  </si>
  <si>
    <t>dc1a6629</t>
  </si>
  <si>
    <t>a1f2b6dd-7</t>
  </si>
  <si>
    <t>81.82</t>
  </si>
  <si>
    <t>73.64</t>
  </si>
  <si>
    <t>fcb88b64</t>
  </si>
  <si>
    <t>5dd58cd8-2</t>
  </si>
  <si>
    <t>353.61</t>
  </si>
  <si>
    <t>282.89</t>
  </si>
  <si>
    <t>26-04-2024</t>
  </si>
  <si>
    <t>0410a28c</t>
  </si>
  <si>
    <t>ed21c448-4</t>
  </si>
  <si>
    <t>37.73</t>
  </si>
  <si>
    <t>32.07</t>
  </si>
  <si>
    <t>b1851eeb</t>
  </si>
  <si>
    <t>3eb56196-f</t>
  </si>
  <si>
    <t>215.34</t>
  </si>
  <si>
    <t>204.57</t>
  </si>
  <si>
    <t>25-03-2024</t>
  </si>
  <si>
    <t>128c7985</t>
  </si>
  <si>
    <t>c3890ccb-8</t>
  </si>
  <si>
    <t>117.18</t>
  </si>
  <si>
    <t>105.46</t>
  </si>
  <si>
    <t>da8e2fdc</t>
  </si>
  <si>
    <t>4a8e60af-d</t>
  </si>
  <si>
    <t>451.22</t>
  </si>
  <si>
    <t>428.66</t>
  </si>
  <si>
    <t>48f6819e</t>
  </si>
  <si>
    <t>7bcd7ac9-6</t>
  </si>
  <si>
    <t>382.83</t>
  </si>
  <si>
    <t>267.98</t>
  </si>
  <si>
    <t>08-01-2024</t>
  </si>
  <si>
    <t>13fcb9dd</t>
  </si>
  <si>
    <t>90a62e58-d</t>
  </si>
  <si>
    <t>213</t>
  </si>
  <si>
    <t>106.5</t>
  </si>
  <si>
    <t>db68c3eb</t>
  </si>
  <si>
    <t>9e13e61e-c</t>
  </si>
  <si>
    <t>450.17</t>
  </si>
  <si>
    <t>71466805</t>
  </si>
  <si>
    <t>d5ffce9f-3</t>
  </si>
  <si>
    <t>251.98</t>
  </si>
  <si>
    <t>125.99</t>
  </si>
  <si>
    <t>1e5bd791</t>
  </si>
  <si>
    <t>3bf1badc-6</t>
  </si>
  <si>
    <t>345.49</t>
  </si>
  <si>
    <t>259.12</t>
  </si>
  <si>
    <t>7dd71ecb</t>
  </si>
  <si>
    <t>8f8a84e9-8</t>
  </si>
  <si>
    <t>431.89</t>
  </si>
  <si>
    <t>367.11</t>
  </si>
  <si>
    <t>3c8ad6d6</t>
  </si>
  <si>
    <t>531124f2-0</t>
  </si>
  <si>
    <t>76.69</t>
  </si>
  <si>
    <t>e7267a38</t>
  </si>
  <si>
    <t>4fb52521-f</t>
  </si>
  <si>
    <t>373.26</t>
  </si>
  <si>
    <t>186.63</t>
  </si>
  <si>
    <t>12-02-2024</t>
  </si>
  <si>
    <t>33f0e5f8</t>
  </si>
  <si>
    <t>ae353616-c</t>
  </si>
  <si>
    <t>26.71</t>
  </si>
  <si>
    <t>18.7</t>
  </si>
  <si>
    <t>9cb99a90</t>
  </si>
  <si>
    <t>3eed3203-4</t>
  </si>
  <si>
    <t>191.54</t>
  </si>
  <si>
    <t>a69f0bc8</t>
  </si>
  <si>
    <t>062f7492-d</t>
  </si>
  <si>
    <t>473.96</t>
  </si>
  <si>
    <t>355.47</t>
  </si>
  <si>
    <t>b1ae1119</t>
  </si>
  <si>
    <t>c18f0916-4</t>
  </si>
  <si>
    <t>347.43</t>
  </si>
  <si>
    <t>295.32</t>
  </si>
  <si>
    <t>eb5ebf37</t>
  </si>
  <si>
    <t>1ff000e0-e</t>
  </si>
  <si>
    <t>200.63</t>
  </si>
  <si>
    <t>190.6</t>
  </si>
  <si>
    <t>31-03-2024</t>
  </si>
  <si>
    <t>116383a9</t>
  </si>
  <si>
    <t>69e1b723-6</t>
  </si>
  <si>
    <t>47.45</t>
  </si>
  <si>
    <t>35.59</t>
  </si>
  <si>
    <t>fe8a21d2</t>
  </si>
  <si>
    <t>5e2b3419-a</t>
  </si>
  <si>
    <t>453.53</t>
  </si>
  <si>
    <t>362.82</t>
  </si>
  <si>
    <t>81b75cf4</t>
  </si>
  <si>
    <t>91b88773-5</t>
  </si>
  <si>
    <t>378.95</t>
  </si>
  <si>
    <t>303.16</t>
  </si>
  <si>
    <t>b755ad6c</t>
  </si>
  <si>
    <t>908a54b6-0</t>
  </si>
  <si>
    <t>321.66</t>
  </si>
  <si>
    <t>e3fa60e2</t>
  </si>
  <si>
    <t>27c745da-8</t>
  </si>
  <si>
    <t>429.78</t>
  </si>
  <si>
    <t>408.29</t>
  </si>
  <si>
    <t>19-07-2024</t>
  </si>
  <si>
    <t>74d77f27</t>
  </si>
  <si>
    <t>51f72692-9</t>
  </si>
  <si>
    <t>392.26</t>
  </si>
  <si>
    <t>372.65</t>
  </si>
  <si>
    <t>16-01-2024</t>
  </si>
  <si>
    <t>a852ff82</t>
  </si>
  <si>
    <t>d269fa86-d</t>
  </si>
  <si>
    <t>169.92</t>
  </si>
  <si>
    <t>127.44</t>
  </si>
  <si>
    <t>a5464600</t>
  </si>
  <si>
    <t>03e902b1-7</t>
  </si>
  <si>
    <t>344.08</t>
  </si>
  <si>
    <t>240.86</t>
  </si>
  <si>
    <t>ee300046</t>
  </si>
  <si>
    <t>a2075783-1</t>
  </si>
  <si>
    <t>119.61</t>
  </si>
  <si>
    <t>59.8</t>
  </si>
  <si>
    <t>a49da7a4</t>
  </si>
  <si>
    <t>507cfd45-3</t>
  </si>
  <si>
    <t>304.02</t>
  </si>
  <si>
    <t>258.42</t>
  </si>
  <si>
    <t>2e541d01</t>
  </si>
  <si>
    <t>d530da77-3</t>
  </si>
  <si>
    <t>221.6</t>
  </si>
  <si>
    <t>177.28</t>
  </si>
  <si>
    <t>6c22afc7</t>
  </si>
  <si>
    <t>cddf766d-e</t>
  </si>
  <si>
    <t>371.72</t>
  </si>
  <si>
    <t>315.96</t>
  </si>
  <si>
    <t>14-08-2024</t>
  </si>
  <si>
    <t>e4aa32a0</t>
  </si>
  <si>
    <t>d78da125-0</t>
  </si>
  <si>
    <t>245.53</t>
  </si>
  <si>
    <t>09ca67b7</t>
  </si>
  <si>
    <t>018f23ea-7</t>
  </si>
  <si>
    <t>435.73</t>
  </si>
  <si>
    <t>217.87</t>
  </si>
  <si>
    <t>1672d24e</t>
  </si>
  <si>
    <t>b121d823-9</t>
  </si>
  <si>
    <t>399.88</t>
  </si>
  <si>
    <t>379.89</t>
  </si>
  <si>
    <t>a4b13791</t>
  </si>
  <si>
    <t>98898541-4</t>
  </si>
  <si>
    <t>471.77</t>
  </si>
  <si>
    <t>401</t>
  </si>
  <si>
    <t>a8343047</t>
  </si>
  <si>
    <t>919c0e4d-0</t>
  </si>
  <si>
    <t>451.25</t>
  </si>
  <si>
    <t>315.88</t>
  </si>
  <si>
    <t>10-06-2024</t>
  </si>
  <si>
    <t>16424ec7</t>
  </si>
  <si>
    <t>0e7f87e5-8</t>
  </si>
  <si>
    <t>168.52</t>
  </si>
  <si>
    <t>160.09</t>
  </si>
  <si>
    <t>ec4f4397</t>
  </si>
  <si>
    <t>310c2d25-b</t>
  </si>
  <si>
    <t>272.8</t>
  </si>
  <si>
    <t>190.96</t>
  </si>
  <si>
    <t>7c959ad5</t>
  </si>
  <si>
    <t>73bb6de8-1</t>
  </si>
  <si>
    <t>153.13</t>
  </si>
  <si>
    <t>145.47</t>
  </si>
  <si>
    <t>9cf50531</t>
  </si>
  <si>
    <t>31dd646d-7</t>
  </si>
  <si>
    <t>244.73</t>
  </si>
  <si>
    <t>122.36</t>
  </si>
  <si>
    <t>02-09-2024</t>
  </si>
  <si>
    <t>3aec426f</t>
  </si>
  <si>
    <t>267985bd-2</t>
  </si>
  <si>
    <t>74.64</t>
  </si>
  <si>
    <t>52.25</t>
  </si>
  <si>
    <t>1e6e48c2</t>
  </si>
  <si>
    <t>b8455d97-7</t>
  </si>
  <si>
    <t>204.33</t>
  </si>
  <si>
    <t>183.9</t>
  </si>
  <si>
    <t>9328a910</t>
  </si>
  <si>
    <t>7dcce976-1</t>
  </si>
  <si>
    <t>426.27</t>
  </si>
  <si>
    <t>362.33</t>
  </si>
  <si>
    <t>ecbb43d3</t>
  </si>
  <si>
    <t>a7f3a36d-b</t>
  </si>
  <si>
    <t>369.36</t>
  </si>
  <si>
    <t>332.42</t>
  </si>
  <si>
    <t>a577d4b8</t>
  </si>
  <si>
    <t>f4193c4a-2</t>
  </si>
  <si>
    <t>384.61</t>
  </si>
  <si>
    <t>317bca3f</t>
  </si>
  <si>
    <t>26c3c2aa-e</t>
  </si>
  <si>
    <t>203.19</t>
  </si>
  <si>
    <t>162.55</t>
  </si>
  <si>
    <t>2efb6b7f</t>
  </si>
  <si>
    <t>012b2dda-1</t>
  </si>
  <si>
    <t>394.31</t>
  </si>
  <si>
    <t>315.45</t>
  </si>
  <si>
    <t>ed1ebaa0</t>
  </si>
  <si>
    <t>52cdaea0-8</t>
  </si>
  <si>
    <t>135.22</t>
  </si>
  <si>
    <t>101.41</t>
  </si>
  <si>
    <t>19-01-2024</t>
  </si>
  <si>
    <t>eb1911f4</t>
  </si>
  <si>
    <t>3ba6780b-a</t>
  </si>
  <si>
    <t>241.76</t>
  </si>
  <si>
    <t>120.88</t>
  </si>
  <si>
    <t>260c8ec5</t>
  </si>
  <si>
    <t>5024d38a-c</t>
  </si>
  <si>
    <t>20.31</t>
  </si>
  <si>
    <t>19.29</t>
  </si>
  <si>
    <t>a8fc85ce</t>
  </si>
  <si>
    <t>4af5147b-4</t>
  </si>
  <si>
    <t>236.62</t>
  </si>
  <si>
    <t>189.3</t>
  </si>
  <si>
    <t>fb8277c8</t>
  </si>
  <si>
    <t>3c7eedc9-a</t>
  </si>
  <si>
    <t>250.72</t>
  </si>
  <si>
    <t>afacdc15</t>
  </si>
  <si>
    <t>6280a914-4</t>
  </si>
  <si>
    <t>407.45</t>
  </si>
  <si>
    <t>285.21</t>
  </si>
  <si>
    <t>23-04-2024</t>
  </si>
  <si>
    <t>06539e8b</t>
  </si>
  <si>
    <t>5497ca0e-5</t>
  </si>
  <si>
    <t>436.95</t>
  </si>
  <si>
    <t>393.25</t>
  </si>
  <si>
    <t>f6e5828e</t>
  </si>
  <si>
    <t>3a6f86b9-b</t>
  </si>
  <si>
    <t>292.37</t>
  </si>
  <si>
    <t>146.19</t>
  </si>
  <si>
    <t>7da79df6</t>
  </si>
  <si>
    <t>122394b2-e</t>
  </si>
  <si>
    <t>63.8</t>
  </si>
  <si>
    <t>29db5c37</t>
  </si>
  <si>
    <t>63b737b8-d</t>
  </si>
  <si>
    <t>462.49</t>
  </si>
  <si>
    <t>393.12</t>
  </si>
  <si>
    <t>c8e51376</t>
  </si>
  <si>
    <t>433fec78-f</t>
  </si>
  <si>
    <t>122.14</t>
  </si>
  <si>
    <t>116.03</t>
  </si>
  <si>
    <t>403ab1e9</t>
  </si>
  <si>
    <t>4b94f455-e</t>
  </si>
  <si>
    <t>430.8</t>
  </si>
  <si>
    <t>215.4</t>
  </si>
  <si>
    <t>a458dc49</t>
  </si>
  <si>
    <t>451dc78c-3</t>
  </si>
  <si>
    <t>245.54</t>
  </si>
  <si>
    <t>208.71</t>
  </si>
  <si>
    <t>aca0dcaf</t>
  </si>
  <si>
    <t>c385a9e4-c</t>
  </si>
  <si>
    <t>411.1</t>
  </si>
  <si>
    <t>287.77</t>
  </si>
  <si>
    <t>a31224b8</t>
  </si>
  <si>
    <t>ce07178a-6</t>
  </si>
  <si>
    <t>152.62</t>
  </si>
  <si>
    <t>76.31</t>
  </si>
  <si>
    <t>695fccc3</t>
  </si>
  <si>
    <t>13cd0a57-0</t>
  </si>
  <si>
    <t>141.24</t>
  </si>
  <si>
    <t>70.62</t>
  </si>
  <si>
    <t>501b16d8</t>
  </si>
  <si>
    <t>3d9f22df-f</t>
  </si>
  <si>
    <t>419.81</t>
  </si>
  <si>
    <t>356.84</t>
  </si>
  <si>
    <t>09-04-2024</t>
  </si>
  <si>
    <t>7d7f6ad1</t>
  </si>
  <si>
    <t>a0d2dea3-a</t>
  </si>
  <si>
    <t>389.67</t>
  </si>
  <si>
    <t>c814cdcc</t>
  </si>
  <si>
    <t>56886e5d-7</t>
  </si>
  <si>
    <t>426.13</t>
  </si>
  <si>
    <t>340.9</t>
  </si>
  <si>
    <t>c6b46864</t>
  </si>
  <si>
    <t>6e4a33e0-e</t>
  </si>
  <si>
    <t>496.76</t>
  </si>
  <si>
    <t>471.92</t>
  </si>
  <si>
    <t>5a627202</t>
  </si>
  <si>
    <t>5ec4a8b3-d</t>
  </si>
  <si>
    <t>109.99</t>
  </si>
  <si>
    <t>93.49</t>
  </si>
  <si>
    <t>63fef598</t>
  </si>
  <si>
    <t>4a545c9f-8</t>
  </si>
  <si>
    <t>423.41</t>
  </si>
  <si>
    <t>317.56</t>
  </si>
  <si>
    <t>00d8ac27</t>
  </si>
  <si>
    <t>f330657b-d</t>
  </si>
  <si>
    <t>59.42</t>
  </si>
  <si>
    <t>47.54</t>
  </si>
  <si>
    <t>0b4f24e1</t>
  </si>
  <si>
    <t>2fe1f2b3-b</t>
  </si>
  <si>
    <t>14.4</t>
  </si>
  <si>
    <t>11.52</t>
  </si>
  <si>
    <t>59dce1d0</t>
  </si>
  <si>
    <t>bef56996-5</t>
  </si>
  <si>
    <t>127.92</t>
  </si>
  <si>
    <t>115.13</t>
  </si>
  <si>
    <t>26-08-2024</t>
  </si>
  <si>
    <t>d60ab6ad</t>
  </si>
  <si>
    <t>84268f41-1</t>
  </si>
  <si>
    <t>190.26</t>
  </si>
  <si>
    <t>d9a0217a</t>
  </si>
  <si>
    <t>0f8b3bb7-8</t>
  </si>
  <si>
    <t>366.79</t>
  </si>
  <si>
    <t>293.43</t>
  </si>
  <si>
    <t>4720abd8</t>
  </si>
  <si>
    <t>4396ccca-1</t>
  </si>
  <si>
    <t>238.92</t>
  </si>
  <si>
    <t>179.19</t>
  </si>
  <si>
    <t>c0e9ac8d</t>
  </si>
  <si>
    <t>4b89d022-8</t>
  </si>
  <si>
    <t>105.61</t>
  </si>
  <si>
    <t>95.05</t>
  </si>
  <si>
    <t>13-07-2024</t>
  </si>
  <si>
    <t>a9fa4694</t>
  </si>
  <si>
    <t>5afee66b-4</t>
  </si>
  <si>
    <t>251.84</t>
  </si>
  <si>
    <t>239.25</t>
  </si>
  <si>
    <t>23-01-2024</t>
  </si>
  <si>
    <t>c19814f1</t>
  </si>
  <si>
    <t>17c05cd0-c</t>
  </si>
  <si>
    <t>482.78</t>
  </si>
  <si>
    <t>337.95</t>
  </si>
  <si>
    <t>e7e2b27c</t>
  </si>
  <si>
    <t>b0d69622-a</t>
  </si>
  <si>
    <t>204.49</t>
  </si>
  <si>
    <t>194.27</t>
  </si>
  <si>
    <t>f3b73afc</t>
  </si>
  <si>
    <t>f73bf81c-f</t>
  </si>
  <si>
    <t>364.65</t>
  </si>
  <si>
    <t>346.42</t>
  </si>
  <si>
    <t>8a3d2683</t>
  </si>
  <si>
    <t>b3345786-8</t>
  </si>
  <si>
    <t>66.29</t>
  </si>
  <si>
    <t>33.15</t>
  </si>
  <si>
    <t>fdc23ea4</t>
  </si>
  <si>
    <t>4023a06e-7</t>
  </si>
  <si>
    <t>122.79</t>
  </si>
  <si>
    <t>92.09</t>
  </si>
  <si>
    <t>753861d7</t>
  </si>
  <si>
    <t>3f1caf62-f</t>
  </si>
  <si>
    <t>59.16</t>
  </si>
  <si>
    <t>47.33</t>
  </si>
  <si>
    <t>fe1668db</t>
  </si>
  <si>
    <t>2ad69764-b</t>
  </si>
  <si>
    <t>482.74</t>
  </si>
  <si>
    <t>386.19</t>
  </si>
  <si>
    <t>26dd0325</t>
  </si>
  <si>
    <t>33850590-0</t>
  </si>
  <si>
    <t>400.25</t>
  </si>
  <si>
    <t>280.17</t>
  </si>
  <si>
    <t>abdb1e26</t>
  </si>
  <si>
    <t>07fa6d99-0</t>
  </si>
  <si>
    <t>278.69</t>
  </si>
  <si>
    <t>195.08</t>
  </si>
  <si>
    <t>14-10-2024</t>
  </si>
  <si>
    <t>86dbac6e</t>
  </si>
  <si>
    <t>14161f4b-8</t>
  </si>
  <si>
    <t>446.45</t>
  </si>
  <si>
    <t>424.13</t>
  </si>
  <si>
    <t>942598dd</t>
  </si>
  <si>
    <t>33b219e4-0</t>
  </si>
  <si>
    <t>77.79</t>
  </si>
  <si>
    <t>70.01</t>
  </si>
  <si>
    <t>aa467976</t>
  </si>
  <si>
    <t>89d4357f-0</t>
  </si>
  <si>
    <t>126.91</t>
  </si>
  <si>
    <t>101.53</t>
  </si>
  <si>
    <t>c731ecdc</t>
  </si>
  <si>
    <t>c6438a19-5</t>
  </si>
  <si>
    <t>350.82</t>
  </si>
  <si>
    <t>245.57</t>
  </si>
  <si>
    <t>9798d65d</t>
  </si>
  <si>
    <t>0a454a94-f</t>
  </si>
  <si>
    <t>43.02</t>
  </si>
  <si>
    <t>38.72</t>
  </si>
  <si>
    <t>18-01-2024</t>
  </si>
  <si>
    <t>cfc35694</t>
  </si>
  <si>
    <t>fbe1be6d-3</t>
  </si>
  <si>
    <t>416.29</t>
  </si>
  <si>
    <t>312.22</t>
  </si>
  <si>
    <t>09-09-2024</t>
  </si>
  <si>
    <t>ae08fdb3</t>
  </si>
  <si>
    <t>9d4429b3-b</t>
  </si>
  <si>
    <t>128.2</t>
  </si>
  <si>
    <t>108.97</t>
  </si>
  <si>
    <t>30-09-2024</t>
  </si>
  <si>
    <t>9e064b40</t>
  </si>
  <si>
    <t>912f767d-d</t>
  </si>
  <si>
    <t>112.97</t>
  </si>
  <si>
    <t>84.73</t>
  </si>
  <si>
    <t>4f2da9a6</t>
  </si>
  <si>
    <t>4b585842-7</t>
  </si>
  <si>
    <t>221.92</t>
  </si>
  <si>
    <t>177.54</t>
  </si>
  <si>
    <t>19769f0e</t>
  </si>
  <si>
    <t>c043a23a-d</t>
  </si>
  <si>
    <t>356.78</t>
  </si>
  <si>
    <t>285.42</t>
  </si>
  <si>
    <t>40fcae03</t>
  </si>
  <si>
    <t>6698a03c-9</t>
  </si>
  <si>
    <t>309.92</t>
  </si>
  <si>
    <t>216.94</t>
  </si>
  <si>
    <t>afc39278</t>
  </si>
  <si>
    <t>6e225e67-8</t>
  </si>
  <si>
    <t>400.63</t>
  </si>
  <si>
    <t>280.44</t>
  </si>
  <si>
    <t>24315376</t>
  </si>
  <si>
    <t>15b532b8-c</t>
  </si>
  <si>
    <t>377.55</t>
  </si>
  <si>
    <t>188.78</t>
  </si>
  <si>
    <t>968fb1ae</t>
  </si>
  <si>
    <t>f1aa4880-3</t>
  </si>
  <si>
    <t>382.33</t>
  </si>
  <si>
    <t>324.98</t>
  </si>
  <si>
    <t>7c9152e1</t>
  </si>
  <si>
    <t>e4733b2d-3</t>
  </si>
  <si>
    <t>215.61</t>
  </si>
  <si>
    <t>183.27</t>
  </si>
  <si>
    <t>01-03-2024</t>
  </si>
  <si>
    <t>1bc7e890</t>
  </si>
  <si>
    <t>88ac9198-a</t>
  </si>
  <si>
    <t>352.89</t>
  </si>
  <si>
    <t>317.6</t>
  </si>
  <si>
    <t>5f605f60</t>
  </si>
  <si>
    <t>ad95ddec-0</t>
  </si>
  <si>
    <t>403.98</t>
  </si>
  <si>
    <t>343.38</t>
  </si>
  <si>
    <t>ad562a2f</t>
  </si>
  <si>
    <t>2392c4a9-b</t>
  </si>
  <si>
    <t>19.44</t>
  </si>
  <si>
    <t>16.52</t>
  </si>
  <si>
    <t>52a481f3</t>
  </si>
  <si>
    <t>95d60434-e</t>
  </si>
  <si>
    <t>422.63</t>
  </si>
  <si>
    <t>211.31</t>
  </si>
  <si>
    <t>95f589a9</t>
  </si>
  <si>
    <t>e9feb788-5</t>
  </si>
  <si>
    <t>302.73</t>
  </si>
  <si>
    <t>211.91</t>
  </si>
  <si>
    <t>f5e44697</t>
  </si>
  <si>
    <t>0ca7d06c-9</t>
  </si>
  <si>
    <t>71.26</t>
  </si>
  <si>
    <t>1d146f4a</t>
  </si>
  <si>
    <t>1d45530e-f</t>
  </si>
  <si>
    <t>332.89</t>
  </si>
  <si>
    <t>e4c02adc</t>
  </si>
  <si>
    <t>33f24bca-a</t>
  </si>
  <si>
    <t>254.19</t>
  </si>
  <si>
    <t>228.77</t>
  </si>
  <si>
    <t>29-07-2024</t>
  </si>
  <si>
    <t>5cf1d75f</t>
  </si>
  <si>
    <t>3a2603ce-0</t>
  </si>
  <si>
    <t>436.15</t>
  </si>
  <si>
    <t>305.3</t>
  </si>
  <si>
    <t>0353de5b</t>
  </si>
  <si>
    <t>a8e54bbb-b</t>
  </si>
  <si>
    <t>379.65</t>
  </si>
  <si>
    <t>265.75</t>
  </si>
  <si>
    <t>04-11-2024</t>
  </si>
  <si>
    <t>399a95fc</t>
  </si>
  <si>
    <t>c97eb78f-6</t>
  </si>
  <si>
    <t>440.27</t>
  </si>
  <si>
    <t>352.22</t>
  </si>
  <si>
    <t>c5481eba</t>
  </si>
  <si>
    <t>408988b0-2</t>
  </si>
  <si>
    <t>358.89</t>
  </si>
  <si>
    <t>007d82ed</t>
  </si>
  <si>
    <t>1d0dfece-f</t>
  </si>
  <si>
    <t>463.05</t>
  </si>
  <si>
    <t>393.59</t>
  </si>
  <si>
    <t>ee84c4d8</t>
  </si>
  <si>
    <t>ad413f74-7</t>
  </si>
  <si>
    <t>14.66</t>
  </si>
  <si>
    <t>7.33</t>
  </si>
  <si>
    <t>f3431ec8</t>
  </si>
  <si>
    <t>74232b1e-e</t>
  </si>
  <si>
    <t>374.15</t>
  </si>
  <si>
    <t>336.74</t>
  </si>
  <si>
    <t>5b67f35f</t>
  </si>
  <si>
    <t>f1612cb4-2</t>
  </si>
  <si>
    <t>330.67</t>
  </si>
  <si>
    <t>bec3ba15</t>
  </si>
  <si>
    <t>1730de82-d</t>
  </si>
  <si>
    <t>367.14</t>
  </si>
  <si>
    <t>348.78</t>
  </si>
  <si>
    <t>26-09-2024</t>
  </si>
  <si>
    <t>b3b50a4f</t>
  </si>
  <si>
    <t>b99ff610-5</t>
  </si>
  <si>
    <t>96.93</t>
  </si>
  <si>
    <t>48.47</t>
  </si>
  <si>
    <t>15-08-2024</t>
  </si>
  <si>
    <t>7a1822f3</t>
  </si>
  <si>
    <t>fd68f3df-7</t>
  </si>
  <si>
    <t>326.94</t>
  </si>
  <si>
    <t>310.59</t>
  </si>
  <si>
    <t>19250ed7</t>
  </si>
  <si>
    <t>68365458-0</t>
  </si>
  <si>
    <t>133.61</t>
  </si>
  <si>
    <t>120.25</t>
  </si>
  <si>
    <t>6f5fd5f2</t>
  </si>
  <si>
    <t>b1cac920-f</t>
  </si>
  <si>
    <t>159.65</t>
  </si>
  <si>
    <t>82036553</t>
  </si>
  <si>
    <t>c4e06440-e</t>
  </si>
  <si>
    <t>473.16</t>
  </si>
  <si>
    <t>331.21</t>
  </si>
  <si>
    <t>557f87a5</t>
  </si>
  <si>
    <t>ceab308d-f</t>
  </si>
  <si>
    <t>261.33</t>
  </si>
  <si>
    <t>182.93</t>
  </si>
  <si>
    <t>1b3596a1</t>
  </si>
  <si>
    <t>fda392f9-d</t>
  </si>
  <si>
    <t>332.48</t>
  </si>
  <si>
    <t>315.86</t>
  </si>
  <si>
    <t>7f9c9f2c</t>
  </si>
  <si>
    <t>64049319-8</t>
  </si>
  <si>
    <t>180.06</t>
  </si>
  <si>
    <t>171.06</t>
  </si>
  <si>
    <t>4fd21482</t>
  </si>
  <si>
    <t>494800ef-2</t>
  </si>
  <si>
    <t>478.62</t>
  </si>
  <si>
    <t>454.69</t>
  </si>
  <si>
    <t>e8613d9e</t>
  </si>
  <si>
    <t>2ac7fc27-9</t>
  </si>
  <si>
    <t>391.77</t>
  </si>
  <si>
    <t>274.24</t>
  </si>
  <si>
    <t>2753195e</t>
  </si>
  <si>
    <t>2a34ede3-a</t>
  </si>
  <si>
    <t>194.6</t>
  </si>
  <si>
    <t>97.3</t>
  </si>
  <si>
    <t>19-11-2024</t>
  </si>
  <si>
    <t>4aefa8a6</t>
  </si>
  <si>
    <t>93f6ad6c-3</t>
  </si>
  <si>
    <t>145.56</t>
  </si>
  <si>
    <t>72.78</t>
  </si>
  <si>
    <t>d9b16d55</t>
  </si>
  <si>
    <t>f6ffdeea-1</t>
  </si>
  <si>
    <t>149.93</t>
  </si>
  <si>
    <t>6908d999</t>
  </si>
  <si>
    <t>cbeb110c-d</t>
  </si>
  <si>
    <t>197.26</t>
  </si>
  <si>
    <t>157.81</t>
  </si>
  <si>
    <t>4be691f6</t>
  </si>
  <si>
    <t>758e3cf5-d</t>
  </si>
  <si>
    <t>125.47</t>
  </si>
  <si>
    <t>106.65</t>
  </si>
  <si>
    <t>13d4dd27</t>
  </si>
  <si>
    <t>c8304287-0</t>
  </si>
  <si>
    <t>221.24</t>
  </si>
  <si>
    <t>04-01-2024</t>
  </si>
  <si>
    <t>155fe399</t>
  </si>
  <si>
    <t>b3684052-7</t>
  </si>
  <si>
    <t>421.76</t>
  </si>
  <si>
    <t>210.88</t>
  </si>
  <si>
    <t>8ebce110</t>
  </si>
  <si>
    <t>f9c3cc85-b</t>
  </si>
  <si>
    <t>342.6</t>
  </si>
  <si>
    <t>274.08</t>
  </si>
  <si>
    <t>04-02-2024</t>
  </si>
  <si>
    <t>257af577</t>
  </si>
  <si>
    <t>4d81096c-a</t>
  </si>
  <si>
    <t>380.5</t>
  </si>
  <si>
    <t>285.38</t>
  </si>
  <si>
    <t>57dcfe4f</t>
  </si>
  <si>
    <t>96a4eeb1-a</t>
  </si>
  <si>
    <t>435.45</t>
  </si>
  <si>
    <t>8c2e9d07</t>
  </si>
  <si>
    <t>d45a02f8-3</t>
  </si>
  <si>
    <t>255.26</t>
  </si>
  <si>
    <t>191.44</t>
  </si>
  <si>
    <t>03-11-2024</t>
  </si>
  <si>
    <t>b1466009</t>
  </si>
  <si>
    <t>1ac7fcaa-4</t>
  </si>
  <si>
    <t>142.92</t>
  </si>
  <si>
    <t>107.19</t>
  </si>
  <si>
    <t>449c33f0</t>
  </si>
  <si>
    <t>0ae87429-2</t>
  </si>
  <si>
    <t>203.54</t>
  </si>
  <si>
    <t>152.66</t>
  </si>
  <si>
    <t>48091eea</t>
  </si>
  <si>
    <t>8baecb87-6</t>
  </si>
  <si>
    <t>71.16</t>
  </si>
  <si>
    <t>b857395f</t>
  </si>
  <si>
    <t>56534cf5-a</t>
  </si>
  <si>
    <t>484.89</t>
  </si>
  <si>
    <t>387.91</t>
  </si>
  <si>
    <t>cd23f9b3</t>
  </si>
  <si>
    <t>891369e6-3</t>
  </si>
  <si>
    <t>431.84</t>
  </si>
  <si>
    <t>388.66</t>
  </si>
  <si>
    <t>50483cad</t>
  </si>
  <si>
    <t>1859fc40-2</t>
  </si>
  <si>
    <t>236.16</t>
  </si>
  <si>
    <t>200.74</t>
  </si>
  <si>
    <t>2a238fbc</t>
  </si>
  <si>
    <t>eb398faf-6</t>
  </si>
  <si>
    <t>319.55</t>
  </si>
  <si>
    <t>239.66</t>
  </si>
  <si>
    <t>21-09-2024</t>
  </si>
  <si>
    <t>dc5e478b</t>
  </si>
  <si>
    <t>4da1fb5d-d</t>
  </si>
  <si>
    <t>132.67</t>
  </si>
  <si>
    <t>112.77</t>
  </si>
  <si>
    <t>b24bd3b7</t>
  </si>
  <si>
    <t>dfc784ec-d</t>
  </si>
  <si>
    <t>112.35</t>
  </si>
  <si>
    <t>106.73</t>
  </si>
  <si>
    <t>26503871</t>
  </si>
  <si>
    <t>69843943-b</t>
  </si>
  <si>
    <t>170.5</t>
  </si>
  <si>
    <t>153.45</t>
  </si>
  <si>
    <t>065012c5</t>
  </si>
  <si>
    <t>a4353860-7</t>
  </si>
  <si>
    <t>d312906a</t>
  </si>
  <si>
    <t>11d34f7e-2</t>
  </si>
  <si>
    <t>216.75</t>
  </si>
  <si>
    <t>5136adde</t>
  </si>
  <si>
    <t>df7930b9-d</t>
  </si>
  <si>
    <t>37.79</t>
  </si>
  <si>
    <t>34.01</t>
  </si>
  <si>
    <t>d0e8803c</t>
  </si>
  <si>
    <t>4ac6af27-a</t>
  </si>
  <si>
    <t>100.23</t>
  </si>
  <si>
    <t>50.12</t>
  </si>
  <si>
    <t>1962082e</t>
  </si>
  <si>
    <t>273017e8-2</t>
  </si>
  <si>
    <t>453.66</t>
  </si>
  <si>
    <t>b753077b</t>
  </si>
  <si>
    <t>93235dc9-9</t>
  </si>
  <si>
    <t>401.54</t>
  </si>
  <si>
    <t>361.39</t>
  </si>
  <si>
    <t>8ce64055</t>
  </si>
  <si>
    <t>37a661c4-a</t>
  </si>
  <si>
    <t>442.41</t>
  </si>
  <si>
    <t>376.05</t>
  </si>
  <si>
    <t>101938a5</t>
  </si>
  <si>
    <t>c4f71922-a</t>
  </si>
  <si>
    <t>224.56</t>
  </si>
  <si>
    <t>112.28</t>
  </si>
  <si>
    <t>292307da</t>
  </si>
  <si>
    <t>e740000e-2</t>
  </si>
  <si>
    <t>435.97</t>
  </si>
  <si>
    <t>370.57</t>
  </si>
  <si>
    <t>b805a15f</t>
  </si>
  <si>
    <t>35efff39-b</t>
  </si>
  <si>
    <t>398.25</t>
  </si>
  <si>
    <t>338.51</t>
  </si>
  <si>
    <t>fbef474d</t>
  </si>
  <si>
    <t>63c30b65-a</t>
  </si>
  <si>
    <t>262.8</t>
  </si>
  <si>
    <t>dcaca6db</t>
  </si>
  <si>
    <t>06fff043-4</t>
  </si>
  <si>
    <t>257.67</t>
  </si>
  <si>
    <t>7a7d8d61</t>
  </si>
  <si>
    <t>eba5c94a-6</t>
  </si>
  <si>
    <t>410.07</t>
  </si>
  <si>
    <t>205.03</t>
  </si>
  <si>
    <t>34e04e99</t>
  </si>
  <si>
    <t>39c7b618-6</t>
  </si>
  <si>
    <t>51.33</t>
  </si>
  <si>
    <t>41.06</t>
  </si>
  <si>
    <t>b2eb65f3</t>
  </si>
  <si>
    <t>76ca9c3c-c</t>
  </si>
  <si>
    <t>28.77</t>
  </si>
  <si>
    <t>25.89</t>
  </si>
  <si>
    <t>861f12bb</t>
  </si>
  <si>
    <t>268b335a-8</t>
  </si>
  <si>
    <t>130.27</t>
  </si>
  <si>
    <t>104.22</t>
  </si>
  <si>
    <t>f1c5f192</t>
  </si>
  <si>
    <t>8164e79d-1</t>
  </si>
  <si>
    <t>113.72</t>
  </si>
  <si>
    <t>56.86</t>
  </si>
  <si>
    <t>01-11-2024</t>
  </si>
  <si>
    <t>de8c7e00</t>
  </si>
  <si>
    <t>a2f99d43-c</t>
  </si>
  <si>
    <t>306.77</t>
  </si>
  <si>
    <t>153.38</t>
  </si>
  <si>
    <t>79b8569c</t>
  </si>
  <si>
    <t>d36a344e-f</t>
  </si>
  <si>
    <t>68.53</t>
  </si>
  <si>
    <t>a5ed8855</t>
  </si>
  <si>
    <t>92411baa-e</t>
  </si>
  <si>
    <t>186.96</t>
  </si>
  <si>
    <t>149.57</t>
  </si>
  <si>
    <t>c2f278b8</t>
  </si>
  <si>
    <t>ed268cfc-4</t>
  </si>
  <si>
    <t>496.79</t>
  </si>
  <si>
    <t>471.95</t>
  </si>
  <si>
    <t>f9e89622</t>
  </si>
  <si>
    <t>6390f2ea-8</t>
  </si>
  <si>
    <t>479.63</t>
  </si>
  <si>
    <t>c9aee337</t>
  </si>
  <si>
    <t>7cbf22f9-2</t>
  </si>
  <si>
    <t>235.86</t>
  </si>
  <si>
    <t>188.69</t>
  </si>
  <si>
    <t>eb72f968</t>
  </si>
  <si>
    <t>85842870-7</t>
  </si>
  <si>
    <t>74.55</t>
  </si>
  <si>
    <t>52.18</t>
  </si>
  <si>
    <t>6e91de44</t>
  </si>
  <si>
    <t>28ca7dce-f</t>
  </si>
  <si>
    <t>269.25</t>
  </si>
  <si>
    <t>188.47</t>
  </si>
  <si>
    <t>09-10-2024</t>
  </si>
  <si>
    <t>f581d1f7</t>
  </si>
  <si>
    <t>30ff2cd8-5</t>
  </si>
  <si>
    <t>66.37</t>
  </si>
  <si>
    <t>49.78</t>
  </si>
  <si>
    <t>a9f8e515</t>
  </si>
  <si>
    <t>579ede7a-c</t>
  </si>
  <si>
    <t>122.84</t>
  </si>
  <si>
    <t>116.7</t>
  </si>
  <si>
    <t>bb542976</t>
  </si>
  <si>
    <t>b6add811-e</t>
  </si>
  <si>
    <t>209.68</t>
  </si>
  <si>
    <t>199.2</t>
  </si>
  <si>
    <t>028809d1</t>
  </si>
  <si>
    <t>e59dd1ef-7</t>
  </si>
  <si>
    <t>243.62</t>
  </si>
  <si>
    <t>194.9</t>
  </si>
  <si>
    <t>8b660196</t>
  </si>
  <si>
    <t>594121e8-4</t>
  </si>
  <si>
    <t>421.25</t>
  </si>
  <si>
    <t>315.94</t>
  </si>
  <si>
    <t>5516b600</t>
  </si>
  <si>
    <t>4aa17ee2-e</t>
  </si>
  <si>
    <t>281.6</t>
  </si>
  <si>
    <t>140.8</t>
  </si>
  <si>
    <t>77c9aa5b</t>
  </si>
  <si>
    <t>d001ebc6-5</t>
  </si>
  <si>
    <t>355.16</t>
  </si>
  <si>
    <t>319.64</t>
  </si>
  <si>
    <t>d1dd56ce</t>
  </si>
  <si>
    <t>f474b729-5</t>
  </si>
  <si>
    <t>172.78</t>
  </si>
  <si>
    <t>164.14</t>
  </si>
  <si>
    <t>8b67d82f</t>
  </si>
  <si>
    <t>0412d7ff-f</t>
  </si>
  <si>
    <t>96.27</t>
  </si>
  <si>
    <t>67.39</t>
  </si>
  <si>
    <t>55ade9bd</t>
  </si>
  <si>
    <t>41f528fa-5</t>
  </si>
  <si>
    <t>257.48</t>
  </si>
  <si>
    <t>70536778</t>
  </si>
  <si>
    <t>ef18627c-6</t>
  </si>
  <si>
    <t>407.47</t>
  </si>
  <si>
    <t>285.23</t>
  </si>
  <si>
    <t>98cb1265</t>
  </si>
  <si>
    <t>8029a89d-b</t>
  </si>
  <si>
    <t>230.18</t>
  </si>
  <si>
    <t>207.16</t>
  </si>
  <si>
    <t>db0be3ef</t>
  </si>
  <si>
    <t>158fd3b5-2</t>
  </si>
  <si>
    <t>473.05</t>
  </si>
  <si>
    <t>236.53</t>
  </si>
  <si>
    <t>b4fffe29</t>
  </si>
  <si>
    <t>a52fdf17-b</t>
  </si>
  <si>
    <t>126.42</t>
  </si>
  <si>
    <t>120.1</t>
  </si>
  <si>
    <t>9f8bb54c</t>
  </si>
  <si>
    <t>ad642b46-7</t>
  </si>
  <si>
    <t>357.02</t>
  </si>
  <si>
    <t>339.17</t>
  </si>
  <si>
    <t>03aa0d65</t>
  </si>
  <si>
    <t>dbebaa55-4</t>
  </si>
  <si>
    <t>114.6</t>
  </si>
  <si>
    <t>108.87</t>
  </si>
  <si>
    <t>2589f4a9</t>
  </si>
  <si>
    <t>e1afb191-5</t>
  </si>
  <si>
    <t>483.93</t>
  </si>
  <si>
    <t>241.97</t>
  </si>
  <si>
    <t>dbea38e1</t>
  </si>
  <si>
    <t>1fe67292-0</t>
  </si>
  <si>
    <t>410.02</t>
  </si>
  <si>
    <t>287.01</t>
  </si>
  <si>
    <t>f6207bb8</t>
  </si>
  <si>
    <t>793480ee-d</t>
  </si>
  <si>
    <t>39.29</t>
  </si>
  <si>
    <t>33.4</t>
  </si>
  <si>
    <t>20603af4</t>
  </si>
  <si>
    <t>3b3acd49-f</t>
  </si>
  <si>
    <t>143.25</t>
  </si>
  <si>
    <t>222d2020</t>
  </si>
  <si>
    <t>c5a964e5-1</t>
  </si>
  <si>
    <t>487.54</t>
  </si>
  <si>
    <t>243.77</t>
  </si>
  <si>
    <t>1f5cc3ae</t>
  </si>
  <si>
    <t>0c4145bc-8</t>
  </si>
  <si>
    <t>84.34</t>
  </si>
  <si>
    <t>42.17</t>
  </si>
  <si>
    <t>86b387f6</t>
  </si>
  <si>
    <t>98eb0ae1-e</t>
  </si>
  <si>
    <t>83.69</t>
  </si>
  <si>
    <t>75.32</t>
  </si>
  <si>
    <t>7b339542</t>
  </si>
  <si>
    <t>32f4abf1-e</t>
  </si>
  <si>
    <t>412.56</t>
  </si>
  <si>
    <t>206.28</t>
  </si>
  <si>
    <t>16-06-2024</t>
  </si>
  <si>
    <t>b1b2edb7</t>
  </si>
  <si>
    <t>ac13377e-b</t>
  </si>
  <si>
    <t>83.48</t>
  </si>
  <si>
    <t>41.74</t>
  </si>
  <si>
    <t>04-03-2024</t>
  </si>
  <si>
    <t>c6d36874</t>
  </si>
  <si>
    <t>46b7b3a3-0</t>
  </si>
  <si>
    <t>422.69</t>
  </si>
  <si>
    <t>338.15</t>
  </si>
  <si>
    <t>fb1b3d3f</t>
  </si>
  <si>
    <t>df1e3f0d-5</t>
  </si>
  <si>
    <t>110.52</t>
  </si>
  <si>
    <t>88.42</t>
  </si>
  <si>
    <t>a3ffda9b</t>
  </si>
  <si>
    <t>347bc94b-6</t>
  </si>
  <si>
    <t>307.25</t>
  </si>
  <si>
    <t>276.53</t>
  </si>
  <si>
    <t>23-10-2024</t>
  </si>
  <si>
    <t>e47fbc15</t>
  </si>
  <si>
    <t>176b24ce-d</t>
  </si>
  <si>
    <t>83.16</t>
  </si>
  <si>
    <t>48d6fb7f</t>
  </si>
  <si>
    <t>bc2a8a1a-0</t>
  </si>
  <si>
    <t>33.33</t>
  </si>
  <si>
    <t>c9aec1e2</t>
  </si>
  <si>
    <t>1587d0c4-b</t>
  </si>
  <si>
    <t>96.23</t>
  </si>
  <si>
    <t>76.98</t>
  </si>
  <si>
    <t>52a3c1ff</t>
  </si>
  <si>
    <t>2a339668-e</t>
  </si>
  <si>
    <t>246.49</t>
  </si>
  <si>
    <t>209.52</t>
  </si>
  <si>
    <t>28-08-2024</t>
  </si>
  <si>
    <t>3937299c</t>
  </si>
  <si>
    <t>afd38630-0</t>
  </si>
  <si>
    <t>414.86</t>
  </si>
  <si>
    <t>207.43</t>
  </si>
  <si>
    <t>d8d9cf8b</t>
  </si>
  <si>
    <t>33d1d69e-5</t>
  </si>
  <si>
    <t>87.2</t>
  </si>
  <si>
    <t>82.84</t>
  </si>
  <si>
    <t>8d992fcd</t>
  </si>
  <si>
    <t>d86c4787-2</t>
  </si>
  <si>
    <t>15.67</t>
  </si>
  <si>
    <t>14.89</t>
  </si>
  <si>
    <t>eccbc70c</t>
  </si>
  <si>
    <t>c8ee38d3-1</t>
  </si>
  <si>
    <t>396.59</t>
  </si>
  <si>
    <t>337.1</t>
  </si>
  <si>
    <t>e1e7e360</t>
  </si>
  <si>
    <t>380bf7e8-2</t>
  </si>
  <si>
    <t>64.47</t>
  </si>
  <si>
    <t>54.8</t>
  </si>
  <si>
    <t>af47fc4e</t>
  </si>
  <si>
    <t>a7e4d8b4-9</t>
  </si>
  <si>
    <t>364.19</t>
  </si>
  <si>
    <t>327.77</t>
  </si>
  <si>
    <t>03eadaf0</t>
  </si>
  <si>
    <t>74a43ff7-2</t>
  </si>
  <si>
    <t>265.86</t>
  </si>
  <si>
    <t>225.98</t>
  </si>
  <si>
    <t>a61e1a8f</t>
  </si>
  <si>
    <t>4cc35f1a-1</t>
  </si>
  <si>
    <t>202.03</t>
  </si>
  <si>
    <t>151.52</t>
  </si>
  <si>
    <t>19-08-2024</t>
  </si>
  <si>
    <t>9c7914f5</t>
  </si>
  <si>
    <t>7c011ded-7</t>
  </si>
  <si>
    <t>340.26</t>
  </si>
  <si>
    <t>323.25</t>
  </si>
  <si>
    <t>e452c507</t>
  </si>
  <si>
    <t>a6326e35-d</t>
  </si>
  <si>
    <t>84.13</t>
  </si>
  <si>
    <t>58.89</t>
  </si>
  <si>
    <t>b90a8b2c</t>
  </si>
  <si>
    <t>05c97ccd-6</t>
  </si>
  <si>
    <t>72.96</t>
  </si>
  <si>
    <t>acba07dd</t>
  </si>
  <si>
    <t>e10f1782-1</t>
  </si>
  <si>
    <t>412.27</t>
  </si>
  <si>
    <t>329.82</t>
  </si>
  <si>
    <t>dbf58ab7</t>
  </si>
  <si>
    <t>90ea4fe6-d</t>
  </si>
  <si>
    <t>16.08</t>
  </si>
  <si>
    <t>11.26</t>
  </si>
  <si>
    <t>83976e33</t>
  </si>
  <si>
    <t>b7e948d3-5</t>
  </si>
  <si>
    <t>13.43</t>
  </si>
  <si>
    <t>12.09</t>
  </si>
  <si>
    <t>7ab838a2</t>
  </si>
  <si>
    <t>7f6906b4-0</t>
  </si>
  <si>
    <t>375.79</t>
  </si>
  <si>
    <t>263.05</t>
  </si>
  <si>
    <t>ac98d8ba</t>
  </si>
  <si>
    <t>a8594906-d</t>
  </si>
  <si>
    <t>184.8</t>
  </si>
  <si>
    <t>129.36</t>
  </si>
  <si>
    <t>01-10-2024</t>
  </si>
  <si>
    <t>d7c5fdbb</t>
  </si>
  <si>
    <t>bea3dc50-a</t>
  </si>
  <si>
    <t>14</t>
  </si>
  <si>
    <t>1a6c5c08</t>
  </si>
  <si>
    <t>a6166130-b</t>
  </si>
  <si>
    <t>197.79</t>
  </si>
  <si>
    <t>138.45</t>
  </si>
  <si>
    <t>d817723a</t>
  </si>
  <si>
    <t>581a41f1-b</t>
  </si>
  <si>
    <t>175.77</t>
  </si>
  <si>
    <t>131.83</t>
  </si>
  <si>
    <t>13-05-2024</t>
  </si>
  <si>
    <t>88c35a80</t>
  </si>
  <si>
    <t>b28c2240-7</t>
  </si>
  <si>
    <t>174.56</t>
  </si>
  <si>
    <t>e6e322f8</t>
  </si>
  <si>
    <t>6f0fcbd8-e</t>
  </si>
  <si>
    <t>279.38</t>
  </si>
  <si>
    <t>223.5</t>
  </si>
  <si>
    <t>d0138d14</t>
  </si>
  <si>
    <t>e101ab76-7</t>
  </si>
  <si>
    <t>129.52</t>
  </si>
  <si>
    <t>97.14</t>
  </si>
  <si>
    <t>9ea9ff00</t>
  </si>
  <si>
    <t>2c1cd7b8-c</t>
  </si>
  <si>
    <t>125.93</t>
  </si>
  <si>
    <t>100.74</t>
  </si>
  <si>
    <t>14-06-2024</t>
  </si>
  <si>
    <t>e733dc52</t>
  </si>
  <si>
    <t>57b27e03-4</t>
  </si>
  <si>
    <t>78.34</t>
  </si>
  <si>
    <t>58.76</t>
  </si>
  <si>
    <t>d7329afe</t>
  </si>
  <si>
    <t>eb0596ff-1</t>
  </si>
  <si>
    <t>23.85</t>
  </si>
  <si>
    <t>19.08</t>
  </si>
  <si>
    <t>c0811288</t>
  </si>
  <si>
    <t>4913cc97-2</t>
  </si>
  <si>
    <t>209.44</t>
  </si>
  <si>
    <t>178.02</t>
  </si>
  <si>
    <t>7c5e50fe</t>
  </si>
  <si>
    <t>bb6469a8-e</t>
  </si>
  <si>
    <t>291.97</t>
  </si>
  <si>
    <t>248.17</t>
  </si>
  <si>
    <t>06-02-2024</t>
  </si>
  <si>
    <t>29b3c37a</t>
  </si>
  <si>
    <t>fda470b8-1</t>
  </si>
  <si>
    <t>401.11</t>
  </si>
  <si>
    <t>f8d08b85</t>
  </si>
  <si>
    <t>0b4350eb-5</t>
  </si>
  <si>
    <t>335.49</t>
  </si>
  <si>
    <t>36848d01</t>
  </si>
  <si>
    <t>d8f3686a-3</t>
  </si>
  <si>
    <t>58.24</t>
  </si>
  <si>
    <t>29.12</t>
  </si>
  <si>
    <t>b96be743</t>
  </si>
  <si>
    <t>30b35209-e</t>
  </si>
  <si>
    <t>164.37</t>
  </si>
  <si>
    <t>115.06</t>
  </si>
  <si>
    <t>9f5fd63c</t>
  </si>
  <si>
    <t>c29aa4a8-f</t>
  </si>
  <si>
    <t>99.36</t>
  </si>
  <si>
    <t>94.39</t>
  </si>
  <si>
    <t>812fe840</t>
  </si>
  <si>
    <t>5e9900af-f</t>
  </si>
  <si>
    <t>351.99</t>
  </si>
  <si>
    <t>316.79</t>
  </si>
  <si>
    <t>d42bcbcb</t>
  </si>
  <si>
    <t>676d7645-b</t>
  </si>
  <si>
    <t>365.39</t>
  </si>
  <si>
    <t>347.12</t>
  </si>
  <si>
    <t>52516742</t>
  </si>
  <si>
    <t>ba8a075e-b</t>
  </si>
  <si>
    <t>12.32</t>
  </si>
  <si>
    <t>11.09</t>
  </si>
  <si>
    <t>22-01-2024</t>
  </si>
  <si>
    <t>27e9dd51</t>
  </si>
  <si>
    <t>a9cf9e47-1</t>
  </si>
  <si>
    <t>355.88</t>
  </si>
  <si>
    <t>338.09</t>
  </si>
  <si>
    <t>5e956744</t>
  </si>
  <si>
    <t>84478b2a-7</t>
  </si>
  <si>
    <t>462.7</t>
  </si>
  <si>
    <t>393.29</t>
  </si>
  <si>
    <t>8a35a896</t>
  </si>
  <si>
    <t>f3fa141b-a</t>
  </si>
  <si>
    <t>308.66</t>
  </si>
  <si>
    <t>293.23</t>
  </si>
  <si>
    <t>3c499277</t>
  </si>
  <si>
    <t>3316625a-a</t>
  </si>
  <si>
    <t>155.2</t>
  </si>
  <si>
    <t>108.64</t>
  </si>
  <si>
    <t>03-05-2024</t>
  </si>
  <si>
    <t>799f099f</t>
  </si>
  <si>
    <t>329af66f-e</t>
  </si>
  <si>
    <t>143.63</t>
  </si>
  <si>
    <t>9aec0029</t>
  </si>
  <si>
    <t>efd0a0a2-6</t>
  </si>
  <si>
    <t>23.78</t>
  </si>
  <si>
    <t>22.59</t>
  </si>
  <si>
    <t>45ae61a8</t>
  </si>
  <si>
    <t>d474e7e9-2</t>
  </si>
  <si>
    <t>365.38</t>
  </si>
  <si>
    <t>182.69</t>
  </si>
  <si>
    <t>7ced0b56</t>
  </si>
  <si>
    <t>4b0562d6-6</t>
  </si>
  <si>
    <t>156.89</t>
  </si>
  <si>
    <t>78.44</t>
  </si>
  <si>
    <t>47a50dbd</t>
  </si>
  <si>
    <t>2ab12e1b-6</t>
  </si>
  <si>
    <t>429.37</t>
  </si>
  <si>
    <t>214.69</t>
  </si>
  <si>
    <t>01c083f3</t>
  </si>
  <si>
    <t>ef5c107c-f</t>
  </si>
  <si>
    <t>197.66</t>
  </si>
  <si>
    <t>168.01</t>
  </si>
  <si>
    <t>e077268b</t>
  </si>
  <si>
    <t>0bb5397d-8</t>
  </si>
  <si>
    <t>167.31</t>
  </si>
  <si>
    <t>133.85</t>
  </si>
  <si>
    <t>470c391e</t>
  </si>
  <si>
    <t>868803c9-8</t>
  </si>
  <si>
    <t>494.3</t>
  </si>
  <si>
    <t>395.44</t>
  </si>
  <si>
    <t>451cdc5b</t>
  </si>
  <si>
    <t>f6a07190-8</t>
  </si>
  <si>
    <t>115.09</t>
  </si>
  <si>
    <t>103.58</t>
  </si>
  <si>
    <t>a48689fb</t>
  </si>
  <si>
    <t>51393037-0</t>
  </si>
  <si>
    <t>140.42</t>
  </si>
  <si>
    <t>8f4a3a26</t>
  </si>
  <si>
    <t>4c529cb5-6</t>
  </si>
  <si>
    <t>263.55</t>
  </si>
  <si>
    <t>131.78</t>
  </si>
  <si>
    <t>3f62d926</t>
  </si>
  <si>
    <t>581977ad-e</t>
  </si>
  <si>
    <t>23.62</t>
  </si>
  <si>
    <t>20.08</t>
  </si>
  <si>
    <t>f7cd3439</t>
  </si>
  <si>
    <t>05a68613-e</t>
  </si>
  <si>
    <t>181.26</t>
  </si>
  <si>
    <t>90.63</t>
  </si>
  <si>
    <t>1699a74b</t>
  </si>
  <si>
    <t>38210005-e</t>
  </si>
  <si>
    <t>389.82</t>
  </si>
  <si>
    <t>784fd769</t>
  </si>
  <si>
    <t>a1ca6a6d-5</t>
  </si>
  <si>
    <t>347.3</t>
  </si>
  <si>
    <t>10-07-2024</t>
  </si>
  <si>
    <t>a6c5b4a7</t>
  </si>
  <si>
    <t>7b2f61cf-4</t>
  </si>
  <si>
    <t>73.29</t>
  </si>
  <si>
    <t>8e379422</t>
  </si>
  <si>
    <t>468994c4-8</t>
  </si>
  <si>
    <t>308.09</t>
  </si>
  <si>
    <t>7fc7c936</t>
  </si>
  <si>
    <t>7cb9f116-e</t>
  </si>
  <si>
    <t>341.04</t>
  </si>
  <si>
    <t>306.94</t>
  </si>
  <si>
    <t>1c98d9cb</t>
  </si>
  <si>
    <t>9bba74d0-a</t>
  </si>
  <si>
    <t>268.87</t>
  </si>
  <si>
    <t>241.98</t>
  </si>
  <si>
    <t>4e6186ba</t>
  </si>
  <si>
    <t>1d561c87-f</t>
  </si>
  <si>
    <t>30.54</t>
  </si>
  <si>
    <t>22.91</t>
  </si>
  <si>
    <t>04-05-2024</t>
  </si>
  <si>
    <t>2e1fecb3</t>
  </si>
  <si>
    <t>3b16bf75-a</t>
  </si>
  <si>
    <t>326.97</t>
  </si>
  <si>
    <t>261.58</t>
  </si>
  <si>
    <t>96af0aa4</t>
  </si>
  <si>
    <t>aa8da6fc-a</t>
  </si>
  <si>
    <t>143.47</t>
  </si>
  <si>
    <t>107.6</t>
  </si>
  <si>
    <t>99caeb2a</t>
  </si>
  <si>
    <t>576781f7-3</t>
  </si>
  <si>
    <t>243.15</t>
  </si>
  <si>
    <t>121.58</t>
  </si>
  <si>
    <t>48d36506</t>
  </si>
  <si>
    <t>6eb3c1f2-9</t>
  </si>
  <si>
    <t>422.47</t>
  </si>
  <si>
    <t>359.1</t>
  </si>
  <si>
    <t>27-10-2024</t>
  </si>
  <si>
    <t>577a37c4</t>
  </si>
  <si>
    <t>17546bcb-2</t>
  </si>
  <si>
    <t>243.06</t>
  </si>
  <si>
    <t>218.75</t>
  </si>
  <si>
    <t>bba4c3f8</t>
  </si>
  <si>
    <t>bb5744d0-b</t>
  </si>
  <si>
    <t>179.92</t>
  </si>
  <si>
    <t>8814e19d</t>
  </si>
  <si>
    <t>f254b403-8</t>
  </si>
  <si>
    <t>95.75</t>
  </si>
  <si>
    <t>90.96</t>
  </si>
  <si>
    <t>e08353ad</t>
  </si>
  <si>
    <t>842dd0ce-5</t>
  </si>
  <si>
    <t>398.4</t>
  </si>
  <si>
    <t>358.56</t>
  </si>
  <si>
    <t>6e583aa2</t>
  </si>
  <si>
    <t>8300126f-c</t>
  </si>
  <si>
    <t>447.35</t>
  </si>
  <si>
    <t>cd315692</t>
  </si>
  <si>
    <t>2a4a8474-e</t>
  </si>
  <si>
    <t>481.84</t>
  </si>
  <si>
    <t>457.75</t>
  </si>
  <si>
    <t>f01ebb7e</t>
  </si>
  <si>
    <t>524bb820-b</t>
  </si>
  <si>
    <t>112.69</t>
  </si>
  <si>
    <t>95.79</t>
  </si>
  <si>
    <t>13-03-2024</t>
  </si>
  <si>
    <t>db220edd</t>
  </si>
  <si>
    <t>d9daf14f-5</t>
  </si>
  <si>
    <t>466.59</t>
  </si>
  <si>
    <t>233.29</t>
  </si>
  <si>
    <t>d4184040</t>
  </si>
  <si>
    <t>68912f50-f</t>
  </si>
  <si>
    <t>37.83</t>
  </si>
  <si>
    <t>35.94</t>
  </si>
  <si>
    <t>60b3a0d1</t>
  </si>
  <si>
    <t>95991863-9</t>
  </si>
  <si>
    <t>197.76</t>
  </si>
  <si>
    <t>28-10-2024</t>
  </si>
  <si>
    <t>077651c7</t>
  </si>
  <si>
    <t>fb79fc41-8</t>
  </si>
  <si>
    <t>308.9</t>
  </si>
  <si>
    <t>216.23</t>
  </si>
  <si>
    <t>7ce9d2ad</t>
  </si>
  <si>
    <t>203a42f4-5</t>
  </si>
  <si>
    <t>169.15</t>
  </si>
  <si>
    <t>b9fba9b9</t>
  </si>
  <si>
    <t>c42c9409-d</t>
  </si>
  <si>
    <t>220.98</t>
  </si>
  <si>
    <t>154.69</t>
  </si>
  <si>
    <t>82dd0dcb</t>
  </si>
  <si>
    <t>0c0daeec-a</t>
  </si>
  <si>
    <t>218.58</t>
  </si>
  <si>
    <t>207.65</t>
  </si>
  <si>
    <t>ac83afcb</t>
  </si>
  <si>
    <t>84d390d3-6</t>
  </si>
  <si>
    <t>259.42</t>
  </si>
  <si>
    <t>20838914</t>
  </si>
  <si>
    <t>118c14a6-4</t>
  </si>
  <si>
    <t>369.33</t>
  </si>
  <si>
    <t>350.86</t>
  </si>
  <si>
    <t>2d4ac994</t>
  </si>
  <si>
    <t>1a38d99a-4</t>
  </si>
  <si>
    <t>424.82</t>
  </si>
  <si>
    <t>212.41</t>
  </si>
  <si>
    <t>b4f1a440</t>
  </si>
  <si>
    <t>f5f63eca-8</t>
  </si>
  <si>
    <t>426.82</t>
  </si>
  <si>
    <t>341.46</t>
  </si>
  <si>
    <t>50d80b4e</t>
  </si>
  <si>
    <t>ef1c4943-2</t>
  </si>
  <si>
    <t>50.89</t>
  </si>
  <si>
    <t>40.71</t>
  </si>
  <si>
    <t>ca8ce9be</t>
  </si>
  <si>
    <t>b2240a4c-f</t>
  </si>
  <si>
    <t>362.6</t>
  </si>
  <si>
    <t>290.08</t>
  </si>
  <si>
    <t>2ce28bf9</t>
  </si>
  <si>
    <t>5284add4-d</t>
  </si>
  <si>
    <t>150.55</t>
  </si>
  <si>
    <t>112.91</t>
  </si>
  <si>
    <t>2d6ba8ae</t>
  </si>
  <si>
    <t>9150cb0b-4</t>
  </si>
  <si>
    <t>48.18</t>
  </si>
  <si>
    <t>24.09</t>
  </si>
  <si>
    <t>e4637540</t>
  </si>
  <si>
    <t>13ac4c2d-9</t>
  </si>
  <si>
    <t>138.64</t>
  </si>
  <si>
    <t>110.91</t>
  </si>
  <si>
    <t>40d1379a</t>
  </si>
  <si>
    <t>6acf0b33-c</t>
  </si>
  <si>
    <t>274.22</t>
  </si>
  <si>
    <t>205.67</t>
  </si>
  <si>
    <t>23921511</t>
  </si>
  <si>
    <t>d13af207-3</t>
  </si>
  <si>
    <t>327.53</t>
  </si>
  <si>
    <t>229.27</t>
  </si>
  <si>
    <t>01-02-2024</t>
  </si>
  <si>
    <t>c1022ceb</t>
  </si>
  <si>
    <t>6087024c-4</t>
  </si>
  <si>
    <t>477.1</t>
  </si>
  <si>
    <t>405.54</t>
  </si>
  <si>
    <t>dfa876d1</t>
  </si>
  <si>
    <t>4361fa36-a</t>
  </si>
  <si>
    <t>213.97</t>
  </si>
  <si>
    <t>106.98</t>
  </si>
  <si>
    <t>268cf1de</t>
  </si>
  <si>
    <t>cb7f85a2-c</t>
  </si>
  <si>
    <t>305.91</t>
  </si>
  <si>
    <t>cf9beee8</t>
  </si>
  <si>
    <t>d1231bbf-f</t>
  </si>
  <si>
    <t>109.77</t>
  </si>
  <si>
    <t>98.79</t>
  </si>
  <si>
    <t>ac0a5a11</t>
  </si>
  <si>
    <t>ac5c0b1b-5</t>
  </si>
  <si>
    <t>42.93</t>
  </si>
  <si>
    <t>9e6874ab</t>
  </si>
  <si>
    <t>e3fbbb68-6</t>
  </si>
  <si>
    <t>387.69</t>
  </si>
  <si>
    <t>290.77</t>
  </si>
  <si>
    <t>68dfdbfb</t>
  </si>
  <si>
    <t>1b1beeb3-3</t>
  </si>
  <si>
    <t>64.68</t>
  </si>
  <si>
    <t>45.28</t>
  </si>
  <si>
    <t>14-07-2024</t>
  </si>
  <si>
    <t>f747c9ed</t>
  </si>
  <si>
    <t>e2579884-9</t>
  </si>
  <si>
    <t>55</t>
  </si>
  <si>
    <t>46.75</t>
  </si>
  <si>
    <t>c640c4ac</t>
  </si>
  <si>
    <t>7c632a2e-c</t>
  </si>
  <si>
    <t>261.36</t>
  </si>
  <si>
    <t>235.22</t>
  </si>
  <si>
    <t>e5a5e18d</t>
  </si>
  <si>
    <t>3fffb302-7</t>
  </si>
  <si>
    <t>415.54</t>
  </si>
  <si>
    <t>373.99</t>
  </si>
  <si>
    <t>05-03-2024</t>
  </si>
  <si>
    <t>6839399d</t>
  </si>
  <si>
    <t>0d81cb5b-8</t>
  </si>
  <si>
    <t>291.5</t>
  </si>
  <si>
    <t>218.62</t>
  </si>
  <si>
    <t>4e4016fc</t>
  </si>
  <si>
    <t>887204fc-0</t>
  </si>
  <si>
    <t>56.4</t>
  </si>
  <si>
    <t>53.58</t>
  </si>
  <si>
    <t>1117a729</t>
  </si>
  <si>
    <t>166a45a2-c</t>
  </si>
  <si>
    <t>63.96</t>
  </si>
  <si>
    <t>60.76</t>
  </si>
  <si>
    <t>3c3c8f20</t>
  </si>
  <si>
    <t>567355fa-3</t>
  </si>
  <si>
    <t>246.62</t>
  </si>
  <si>
    <t>e207d13a</t>
  </si>
  <si>
    <t>2d4ef699-f</t>
  </si>
  <si>
    <t>61.7</t>
  </si>
  <si>
    <t>58.62</t>
  </si>
  <si>
    <t>77809d5c</t>
  </si>
  <si>
    <t>5e93104b-a</t>
  </si>
  <si>
    <t>434.51</t>
  </si>
  <si>
    <t>3b12089e</t>
  </si>
  <si>
    <t>00fcb9c0-8</t>
  </si>
  <si>
    <t>350.78</t>
  </si>
  <si>
    <t>315.7</t>
  </si>
  <si>
    <t>22b16d50</t>
  </si>
  <si>
    <t>ec4cfda5-5</t>
  </si>
  <si>
    <t>137.81</t>
  </si>
  <si>
    <t>124.03</t>
  </si>
  <si>
    <t>fdadd527</t>
  </si>
  <si>
    <t>cc021b5e-8</t>
  </si>
  <si>
    <t>18.74</t>
  </si>
  <si>
    <t>17.8</t>
  </si>
  <si>
    <t>31c5ddc8</t>
  </si>
  <si>
    <t>10e8a4f7-b</t>
  </si>
  <si>
    <t>457.22</t>
  </si>
  <si>
    <t>434.36</t>
  </si>
  <si>
    <t>46ce5341</t>
  </si>
  <si>
    <t>2c91e42a-6</t>
  </si>
  <si>
    <t>233.57</t>
  </si>
  <si>
    <t>8db52810</t>
  </si>
  <si>
    <t>5978f0ff-1</t>
  </si>
  <si>
    <t>136.96</t>
  </si>
  <si>
    <t>102.72</t>
  </si>
  <si>
    <t>b370acb7</t>
  </si>
  <si>
    <t>7e336240-1</t>
  </si>
  <si>
    <t>440.6</t>
  </si>
  <si>
    <t>330.45</t>
  </si>
  <si>
    <t>02-05-2024</t>
  </si>
  <si>
    <t>25a0d325</t>
  </si>
  <si>
    <t>e526dc06-e</t>
  </si>
  <si>
    <t>267.99</t>
  </si>
  <si>
    <t>254.59</t>
  </si>
  <si>
    <t>b505dce0</t>
  </si>
  <si>
    <t>6d1515e6-3</t>
  </si>
  <si>
    <t>80.57</t>
  </si>
  <si>
    <t>60.43</t>
  </si>
  <si>
    <t>ffb59cb8</t>
  </si>
  <si>
    <t>22678cd9-e</t>
  </si>
  <si>
    <t>417.36</t>
  </si>
  <si>
    <t>125e7014</t>
  </si>
  <si>
    <t>9aaae28d-d</t>
  </si>
  <si>
    <t>294.52</t>
  </si>
  <si>
    <t>265.07</t>
  </si>
  <si>
    <t>3bb0a7a9</t>
  </si>
  <si>
    <t>6cfb4a90-6</t>
  </si>
  <si>
    <t>375</t>
  </si>
  <si>
    <t>300</t>
  </si>
  <si>
    <t>060cf692</t>
  </si>
  <si>
    <t>fa76eccc-7</t>
  </si>
  <si>
    <t>60.63</t>
  </si>
  <si>
    <t>45.47</t>
  </si>
  <si>
    <t>00812bf1</t>
  </si>
  <si>
    <t>c0d8e8ab-4</t>
  </si>
  <si>
    <t>214.26</t>
  </si>
  <si>
    <t>192.83</t>
  </si>
  <si>
    <t>bebeda1a</t>
  </si>
  <si>
    <t>84b8e40f-6</t>
  </si>
  <si>
    <t>131.08</t>
  </si>
  <si>
    <t>65.54</t>
  </si>
  <si>
    <t>661c6fad</t>
  </si>
  <si>
    <t>a123f1a2-e</t>
  </si>
  <si>
    <t>395.41</t>
  </si>
  <si>
    <t>355.87</t>
  </si>
  <si>
    <t>c7fbbb37</t>
  </si>
  <si>
    <t>bc32e509-c</t>
  </si>
  <si>
    <t>477</t>
  </si>
  <si>
    <t>357.75</t>
  </si>
  <si>
    <t>22d2eefa</t>
  </si>
  <si>
    <t>cacf1f1e-3</t>
  </si>
  <si>
    <t>314.34</t>
  </si>
  <si>
    <t>157.17</t>
  </si>
  <si>
    <t>9d02cd04</t>
  </si>
  <si>
    <t>0c58c336-9</t>
  </si>
  <si>
    <t>232.51</t>
  </si>
  <si>
    <t>186.01</t>
  </si>
  <si>
    <t>15-02-2024</t>
  </si>
  <si>
    <t>315b7094</t>
  </si>
  <si>
    <t>5c0ef37f-2</t>
  </si>
  <si>
    <t>306.61</t>
  </si>
  <si>
    <t>245.29</t>
  </si>
  <si>
    <t>efaf3f1e</t>
  </si>
  <si>
    <t>a4399143-2</t>
  </si>
  <si>
    <t>271.74</t>
  </si>
  <si>
    <t>190.22</t>
  </si>
  <si>
    <t>14a4d873</t>
  </si>
  <si>
    <t>7ba3966b-5</t>
  </si>
  <si>
    <t>363.52</t>
  </si>
  <si>
    <t>254.46</t>
  </si>
  <si>
    <t>08-02-2024</t>
  </si>
  <si>
    <t>c44db413</t>
  </si>
  <si>
    <t>e1224f77-9</t>
  </si>
  <si>
    <t>304.33</t>
  </si>
  <si>
    <t>152.16</t>
  </si>
  <si>
    <t>01-01-2024</t>
  </si>
  <si>
    <t>288cd987</t>
  </si>
  <si>
    <t>4f25c1c1-a</t>
  </si>
  <si>
    <t>403.2</t>
  </si>
  <si>
    <t>362.88</t>
  </si>
  <si>
    <t>82db2175</t>
  </si>
  <si>
    <t>30571c6b-a</t>
  </si>
  <si>
    <t>317.23</t>
  </si>
  <si>
    <t>222.06</t>
  </si>
  <si>
    <t>038db720</t>
  </si>
  <si>
    <t>e7b4c53e-1</t>
  </si>
  <si>
    <t>325.63</t>
  </si>
  <si>
    <t>162.81</t>
  </si>
  <si>
    <t>c502b838</t>
  </si>
  <si>
    <t>ad74ed86-b</t>
  </si>
  <si>
    <t>443.94</t>
  </si>
  <si>
    <t>421.74</t>
  </si>
  <si>
    <t>c0f8e7f5</t>
  </si>
  <si>
    <t>7fdb1426-8</t>
  </si>
  <si>
    <t>105.16</t>
  </si>
  <si>
    <t>99.9</t>
  </si>
  <si>
    <t>aa91713c</t>
  </si>
  <si>
    <t>26488257-8</t>
  </si>
  <si>
    <t>95.11</t>
  </si>
  <si>
    <t>76.09</t>
  </si>
  <si>
    <t>b914b76f</t>
  </si>
  <si>
    <t>0ab77e86-e</t>
  </si>
  <si>
    <t>231.11</t>
  </si>
  <si>
    <t>184.89</t>
  </si>
  <si>
    <t>48cd8d57</t>
  </si>
  <si>
    <t>9d8e1e52-1</t>
  </si>
  <si>
    <t>89.92</t>
  </si>
  <si>
    <t>44.96</t>
  </si>
  <si>
    <t>495bd9f4</t>
  </si>
  <si>
    <t>1d77c7af-3</t>
  </si>
  <si>
    <t>293.2</t>
  </si>
  <si>
    <t>146.6</t>
  </si>
  <si>
    <t>16-02-2024</t>
  </si>
  <si>
    <t>f33c5a33</t>
  </si>
  <si>
    <t>4116b831-2</t>
  </si>
  <si>
    <t>171.28</t>
  </si>
  <si>
    <t>119.9</t>
  </si>
  <si>
    <t>b17a752f</t>
  </si>
  <si>
    <t>f0ed22c9-3</t>
  </si>
  <si>
    <t>476.57</t>
  </si>
  <si>
    <t>452.74</t>
  </si>
  <si>
    <t>e54968ff</t>
  </si>
  <si>
    <t>b82fe130-6</t>
  </si>
  <si>
    <t>323.84</t>
  </si>
  <si>
    <t>226.69</t>
  </si>
  <si>
    <t>cdeb4b21</t>
  </si>
  <si>
    <t>1f12847c-d</t>
  </si>
  <si>
    <t>430.99</t>
  </si>
  <si>
    <t>301.69</t>
  </si>
  <si>
    <t>0a89bdec</t>
  </si>
  <si>
    <t>53b4de6e-9</t>
  </si>
  <si>
    <t>74.43</t>
  </si>
  <si>
    <t>63.27</t>
  </si>
  <si>
    <t>c729f44a</t>
  </si>
  <si>
    <t>dc45d710-7</t>
  </si>
  <si>
    <t>390.11</t>
  </si>
  <si>
    <t>b74485f8</t>
  </si>
  <si>
    <t>abd19d27-0</t>
  </si>
  <si>
    <t>311.55</t>
  </si>
  <si>
    <t>233.66</t>
  </si>
  <si>
    <t>a687c77e</t>
  </si>
  <si>
    <t>b709f015-d</t>
  </si>
  <si>
    <t>136.17</t>
  </si>
  <si>
    <t>122.55</t>
  </si>
  <si>
    <t>0c36392d</t>
  </si>
  <si>
    <t>1856f48e-9</t>
  </si>
  <si>
    <t>290.57</t>
  </si>
  <si>
    <t>276.04</t>
  </si>
  <si>
    <t>c4486290</t>
  </si>
  <si>
    <t>30c6766f-3</t>
  </si>
  <si>
    <t>465.37</t>
  </si>
  <si>
    <t>232.69</t>
  </si>
  <si>
    <t>4fdb0ac1</t>
  </si>
  <si>
    <t>e5167a38-0</t>
  </si>
  <si>
    <t>98.93</t>
  </si>
  <si>
    <t>81c869a4</t>
  </si>
  <si>
    <t>39394899-d</t>
  </si>
  <si>
    <t>468.2</t>
  </si>
  <si>
    <t>421.38</t>
  </si>
  <si>
    <t>d0d5cc3f</t>
  </si>
  <si>
    <t>c5b6f5f8-7</t>
  </si>
  <si>
    <t>146.93</t>
  </si>
  <si>
    <t>117.54</t>
  </si>
  <si>
    <t>543db6cb</t>
  </si>
  <si>
    <t>047680b7-4</t>
  </si>
  <si>
    <t>481.22</t>
  </si>
  <si>
    <t>457.16</t>
  </si>
  <si>
    <t>45f3661b</t>
  </si>
  <si>
    <t>962ce4b9-9</t>
  </si>
  <si>
    <t>51.83</t>
  </si>
  <si>
    <t>a495b1c7</t>
  </si>
  <si>
    <t>38515136-8</t>
  </si>
  <si>
    <t>221.27</t>
  </si>
  <si>
    <t>154.89</t>
  </si>
  <si>
    <t>514c5365</t>
  </si>
  <si>
    <t>f8a7b3cb-a</t>
  </si>
  <si>
    <t>39.97</t>
  </si>
  <si>
    <t>31.98</t>
  </si>
  <si>
    <t>e0d4ca51</t>
  </si>
  <si>
    <t>1cb6afbc-4</t>
  </si>
  <si>
    <t>219.61</t>
  </si>
  <si>
    <t>186.67</t>
  </si>
  <si>
    <t>927e4946</t>
  </si>
  <si>
    <t>326dc1f5-9</t>
  </si>
  <si>
    <t>153.68</t>
  </si>
  <si>
    <t>115.26</t>
  </si>
  <si>
    <t>21-07-2024</t>
  </si>
  <si>
    <t>b153ddb0</t>
  </si>
  <si>
    <t>2c0caa2e-4</t>
  </si>
  <si>
    <t>393.56</t>
  </si>
  <si>
    <t>295.17</t>
  </si>
  <si>
    <t>6e218819</t>
  </si>
  <si>
    <t>bade74aa-4</t>
  </si>
  <si>
    <t>27.49</t>
  </si>
  <si>
    <t>21.99</t>
  </si>
  <si>
    <t>90c1895c</t>
  </si>
  <si>
    <t>e797ba11-c</t>
  </si>
  <si>
    <t>279.28</t>
  </si>
  <si>
    <t>265.32</t>
  </si>
  <si>
    <t>dd8674d1</t>
  </si>
  <si>
    <t>9a56685d-c</t>
  </si>
  <si>
    <t>77.45</t>
  </si>
  <si>
    <t>61.96</t>
  </si>
  <si>
    <t>5930f5c1</t>
  </si>
  <si>
    <t>8dff29eb-7</t>
  </si>
  <si>
    <t>226.49</t>
  </si>
  <si>
    <t>203.84</t>
  </si>
  <si>
    <t>6fc35e9b</t>
  </si>
  <si>
    <t>0a39406a-e</t>
  </si>
  <si>
    <t>111.14</t>
  </si>
  <si>
    <t>41ea1235</t>
  </si>
  <si>
    <t>21918b6b-3</t>
  </si>
  <si>
    <t>323.64</t>
  </si>
  <si>
    <t>161.82</t>
  </si>
  <si>
    <t>932cdbdb</t>
  </si>
  <si>
    <t>52f65655-f</t>
  </si>
  <si>
    <t>235.75</t>
  </si>
  <si>
    <t>188.6</t>
  </si>
  <si>
    <t>e1310511</t>
  </si>
  <si>
    <t>cad3fdda-e</t>
  </si>
  <si>
    <t>40.1</t>
  </si>
  <si>
    <t>38.09</t>
  </si>
  <si>
    <t>574e5f84</t>
  </si>
  <si>
    <t>183ca096-f</t>
  </si>
  <si>
    <t>379.07</t>
  </si>
  <si>
    <t>303.26</t>
  </si>
  <si>
    <t>03-10-2024</t>
  </si>
  <si>
    <t>7fb26e2e</t>
  </si>
  <si>
    <t>6b5e75a3-9</t>
  </si>
  <si>
    <t>25.28</t>
  </si>
  <si>
    <t>24.02</t>
  </si>
  <si>
    <t>a03903f5</t>
  </si>
  <si>
    <t>3ed75263-6</t>
  </si>
  <si>
    <t>340.18</t>
  </si>
  <si>
    <t>272.14</t>
  </si>
  <si>
    <t>8c8a9c64</t>
  </si>
  <si>
    <t>284503ec-c</t>
  </si>
  <si>
    <t>10.37</t>
  </si>
  <si>
    <t>9.85</t>
  </si>
  <si>
    <t>257a8ce9</t>
  </si>
  <si>
    <t>41e93c18-6</t>
  </si>
  <si>
    <t>234</t>
  </si>
  <si>
    <t>2fb02560</t>
  </si>
  <si>
    <t>e8883132-5</t>
  </si>
  <si>
    <t>160.13</t>
  </si>
  <si>
    <t>136.11</t>
  </si>
  <si>
    <t>de1d3a1e</t>
  </si>
  <si>
    <t>3a7449b5-2</t>
  </si>
  <si>
    <t>223.01</t>
  </si>
  <si>
    <t>167.26</t>
  </si>
  <si>
    <t>3b240cf4</t>
  </si>
  <si>
    <t>a9f02f8c-1</t>
  </si>
  <si>
    <t>330.76</t>
  </si>
  <si>
    <t>297.68</t>
  </si>
  <si>
    <t>55f14e41</t>
  </si>
  <si>
    <t>620721a3-e</t>
  </si>
  <si>
    <t>345.47</t>
  </si>
  <si>
    <t>259.1</t>
  </si>
  <si>
    <t>99e8f646</t>
  </si>
  <si>
    <t>0dc1a84f-d</t>
  </si>
  <si>
    <t>404.19</t>
  </si>
  <si>
    <t>343.56</t>
  </si>
  <si>
    <t>1d2c993f</t>
  </si>
  <si>
    <t>d332a849-4</t>
  </si>
  <si>
    <t>328.44</t>
  </si>
  <si>
    <t>295.6</t>
  </si>
  <si>
    <t>8487fbc7</t>
  </si>
  <si>
    <t>60fcaed7-7</t>
  </si>
  <si>
    <t>152.84</t>
  </si>
  <si>
    <t>145.2</t>
  </si>
  <si>
    <t>25-04-2024</t>
  </si>
  <si>
    <t>793fa422</t>
  </si>
  <si>
    <t>a0441877-3</t>
  </si>
  <si>
    <t>353.96</t>
  </si>
  <si>
    <t>318.56</t>
  </si>
  <si>
    <t>d4104c7b</t>
  </si>
  <si>
    <t>cc8b1c23-2</t>
  </si>
  <si>
    <t>151.55</t>
  </si>
  <si>
    <t>136.4</t>
  </si>
  <si>
    <t>8b100551</t>
  </si>
  <si>
    <t>f2c895cb-2</t>
  </si>
  <si>
    <t>412.92</t>
  </si>
  <si>
    <t>206.46</t>
  </si>
  <si>
    <t>c292a2d7</t>
  </si>
  <si>
    <t>598596a4-7</t>
  </si>
  <si>
    <t>326.52</t>
  </si>
  <si>
    <t>293.87</t>
  </si>
  <si>
    <t>02-03-2024</t>
  </si>
  <si>
    <t>129e1ecd</t>
  </si>
  <si>
    <t>86885061-1</t>
  </si>
  <si>
    <t>198.45</t>
  </si>
  <si>
    <t>148.84</t>
  </si>
  <si>
    <t>83ec11b2</t>
  </si>
  <si>
    <t>9bf78c9a-3</t>
  </si>
  <si>
    <t>132.31</t>
  </si>
  <si>
    <t>119.08</t>
  </si>
  <si>
    <t>f94d89b9</t>
  </si>
  <si>
    <t>e54a25c2-4</t>
  </si>
  <si>
    <t>359.46</t>
  </si>
  <si>
    <t>179.73</t>
  </si>
  <si>
    <t>6ac71d68</t>
  </si>
  <si>
    <t>cf29c7a3-8</t>
  </si>
  <si>
    <t>466.36</t>
  </si>
  <si>
    <t>349.77</t>
  </si>
  <si>
    <t>a6c1a28f</t>
  </si>
  <si>
    <t>c6347235-0</t>
  </si>
  <si>
    <t>368.62</t>
  </si>
  <si>
    <t>276.47</t>
  </si>
  <si>
    <t>03632dc7</t>
  </si>
  <si>
    <t>3c9a3ef2-d</t>
  </si>
  <si>
    <t>374.41</t>
  </si>
  <si>
    <t>299.53</t>
  </si>
  <si>
    <t>27-06-2024</t>
  </si>
  <si>
    <t>180900bc</t>
  </si>
  <si>
    <t>1f31c5f9-6</t>
  </si>
  <si>
    <t>408.46</t>
  </si>
  <si>
    <t>204.23</t>
  </si>
  <si>
    <t>473dac31</t>
  </si>
  <si>
    <t>95199ded-8</t>
  </si>
  <si>
    <t>252.68</t>
  </si>
  <si>
    <t>e878819f</t>
  </si>
  <si>
    <t>9463ea85-8</t>
  </si>
  <si>
    <t>302.72</t>
  </si>
  <si>
    <t>151.36</t>
  </si>
  <si>
    <t>247db661</t>
  </si>
  <si>
    <t>4efbd6fd-1</t>
  </si>
  <si>
    <t>335.31</t>
  </si>
  <si>
    <t>251.48</t>
  </si>
  <si>
    <t>8a55e87c</t>
  </si>
  <si>
    <t>fb219753-e</t>
  </si>
  <si>
    <t>253.05</t>
  </si>
  <si>
    <t>202.44</t>
  </si>
  <si>
    <t>bc1ed9fe</t>
  </si>
  <si>
    <t>d1391498-e</t>
  </si>
  <si>
    <t>482.4</t>
  </si>
  <si>
    <t>241.2</t>
  </si>
  <si>
    <t>925cb565</t>
  </si>
  <si>
    <t>c95968a6-3</t>
  </si>
  <si>
    <t>384.44</t>
  </si>
  <si>
    <t>346</t>
  </si>
  <si>
    <t>54f1cc93</t>
  </si>
  <si>
    <t>63955182-b</t>
  </si>
  <si>
    <t>340.43</t>
  </si>
  <si>
    <t>238.3</t>
  </si>
  <si>
    <t>8051cd77</t>
  </si>
  <si>
    <t>c9b146c9-5</t>
  </si>
  <si>
    <t>323.46</t>
  </si>
  <si>
    <t>291.11</t>
  </si>
  <si>
    <t>8a161e0a</t>
  </si>
  <si>
    <t>a1878150-1</t>
  </si>
  <si>
    <t>495.35</t>
  </si>
  <si>
    <t>346.75</t>
  </si>
  <si>
    <t>ae7b7c68</t>
  </si>
  <si>
    <t>fde754b4-1</t>
  </si>
  <si>
    <t>422.7</t>
  </si>
  <si>
    <t>f648e9e7</t>
  </si>
  <si>
    <t>090337cd-a</t>
  </si>
  <si>
    <t>183.06</t>
  </si>
  <si>
    <t>128.14</t>
  </si>
  <si>
    <t>f508691b</t>
  </si>
  <si>
    <t>ac287cf7-1</t>
  </si>
  <si>
    <t>439.67</t>
  </si>
  <si>
    <t>219.84</t>
  </si>
  <si>
    <t>30eccf94</t>
  </si>
  <si>
    <t>18c52147-6</t>
  </si>
  <si>
    <t>40.86</t>
  </si>
  <si>
    <t>616c7917</t>
  </si>
  <si>
    <t>75aef9df-6</t>
  </si>
  <si>
    <t>131.99</t>
  </si>
  <si>
    <t>66</t>
  </si>
  <si>
    <t>cfe50543</t>
  </si>
  <si>
    <t>cc0cd40a-a</t>
  </si>
  <si>
    <t>264.43</t>
  </si>
  <si>
    <t>fd4c3384</t>
  </si>
  <si>
    <t>2cfa9ec7-0</t>
  </si>
  <si>
    <t>152.63</t>
  </si>
  <si>
    <t>106.84</t>
  </si>
  <si>
    <t>3b05ed95</t>
  </si>
  <si>
    <t>f9ab318b-7</t>
  </si>
  <si>
    <t>435.67</t>
  </si>
  <si>
    <t>afc46410</t>
  </si>
  <si>
    <t>9a5add4e-2</t>
  </si>
  <si>
    <t>458.34</t>
  </si>
  <si>
    <t>d8e74ba4</t>
  </si>
  <si>
    <t>a5155b7e-c</t>
  </si>
  <si>
    <t>201.3</t>
  </si>
  <si>
    <t>191.24</t>
  </si>
  <si>
    <t>aaab560b</t>
  </si>
  <si>
    <t>c8124e78-4</t>
  </si>
  <si>
    <t>221.53</t>
  </si>
  <si>
    <t>155.07</t>
  </si>
  <si>
    <t>117c47ed</t>
  </si>
  <si>
    <t>5c0b6596-f</t>
  </si>
  <si>
    <t>475.5</t>
  </si>
  <si>
    <t>427.95</t>
  </si>
  <si>
    <t>7c62af29</t>
  </si>
  <si>
    <t>aaf35eae-2</t>
  </si>
  <si>
    <t>293.84</t>
  </si>
  <si>
    <t>249.76</t>
  </si>
  <si>
    <t>c6bd342a</t>
  </si>
  <si>
    <t>25cd002f-e</t>
  </si>
  <si>
    <t>367.27</t>
  </si>
  <si>
    <t>275.45</t>
  </si>
  <si>
    <t>fc5078d2</t>
  </si>
  <si>
    <t>86dccec4-a</t>
  </si>
  <si>
    <t>67.44</t>
  </si>
  <si>
    <t>3f4a4d51</t>
  </si>
  <si>
    <t>25c1502c-f</t>
  </si>
  <si>
    <t>422.91</t>
  </si>
  <si>
    <t>380.62</t>
  </si>
  <si>
    <t>fdf2e60c</t>
  </si>
  <si>
    <t>e0d5b83a-3</t>
  </si>
  <si>
    <t>276.94</t>
  </si>
  <si>
    <t>138.47</t>
  </si>
  <si>
    <t>08-06-2024</t>
  </si>
  <si>
    <t>7d0b041c</t>
  </si>
  <si>
    <t>788e7cc6-6</t>
  </si>
  <si>
    <t>408.28</t>
  </si>
  <si>
    <t>306.21</t>
  </si>
  <si>
    <t>0b37db24</t>
  </si>
  <si>
    <t>33036bf9-b</t>
  </si>
  <si>
    <t>146.46</t>
  </si>
  <si>
    <t>139.14</t>
  </si>
  <si>
    <t>99f7c009</t>
  </si>
  <si>
    <t>1518f397-4</t>
  </si>
  <si>
    <t>389.59</t>
  </si>
  <si>
    <t>350.63</t>
  </si>
  <si>
    <t>2c3663ad</t>
  </si>
  <si>
    <t>0faf569e-1</t>
  </si>
  <si>
    <t>273.61</t>
  </si>
  <si>
    <t>191.53</t>
  </si>
  <si>
    <t>0639e3bd</t>
  </si>
  <si>
    <t>ae145df8-8</t>
  </si>
  <si>
    <t>373.25</t>
  </si>
  <si>
    <t>335.93</t>
  </si>
  <si>
    <t>9488464d</t>
  </si>
  <si>
    <t>1a48d1a4-7</t>
  </si>
  <si>
    <t>120.24</t>
  </si>
  <si>
    <t>84.17</t>
  </si>
  <si>
    <t>f1cc2d2c</t>
  </si>
  <si>
    <t>1eda0f3c-9</t>
  </si>
  <si>
    <t>195.46</t>
  </si>
  <si>
    <t>fd0e68a4</t>
  </si>
  <si>
    <t>075c7e1a-a</t>
  </si>
  <si>
    <t>18.99</t>
  </si>
  <si>
    <t>18.04</t>
  </si>
  <si>
    <t>f25a81cc</t>
  </si>
  <si>
    <t>a526d0bf-9</t>
  </si>
  <si>
    <t>124.31</t>
  </si>
  <si>
    <t>62.16</t>
  </si>
  <si>
    <t>3a2348ca</t>
  </si>
  <si>
    <t>979b12da-c</t>
  </si>
  <si>
    <t>233.95</t>
  </si>
  <si>
    <t>210.56</t>
  </si>
  <si>
    <t>345947ca</t>
  </si>
  <si>
    <t>6a9280ea-2</t>
  </si>
  <si>
    <t>291.38</t>
  </si>
  <si>
    <t>262.24</t>
  </si>
  <si>
    <t>df026444</t>
  </si>
  <si>
    <t>87c9f24f-8</t>
  </si>
  <si>
    <t>108.86</t>
  </si>
  <si>
    <t>103.42</t>
  </si>
  <si>
    <t>2e20a6a6</t>
  </si>
  <si>
    <t>5655eb89-5</t>
  </si>
  <si>
    <t>201.42</t>
  </si>
  <si>
    <t>161.14</t>
  </si>
  <si>
    <t>8e00f191</t>
  </si>
  <si>
    <t>d767d45d-a</t>
  </si>
  <si>
    <t>129.48</t>
  </si>
  <si>
    <t>110.06</t>
  </si>
  <si>
    <t>451f1008</t>
  </si>
  <si>
    <t>e8d4ff23-6</t>
  </si>
  <si>
    <t>475.59</t>
  </si>
  <si>
    <t>380.47</t>
  </si>
  <si>
    <t>b32cee07</t>
  </si>
  <si>
    <t>b8375129-c</t>
  </si>
  <si>
    <t>471.4</t>
  </si>
  <si>
    <t>329.98</t>
  </si>
  <si>
    <t>fda2a523</t>
  </si>
  <si>
    <t>8a2d7d67-b</t>
  </si>
  <si>
    <t>279.07</t>
  </si>
  <si>
    <t>251.16</t>
  </si>
  <si>
    <t>0d06b10b</t>
  </si>
  <si>
    <t>f2dc543b-9</t>
  </si>
  <si>
    <t>373.45</t>
  </si>
  <si>
    <t>261.41</t>
  </si>
  <si>
    <t>34cb1abe</t>
  </si>
  <si>
    <t>fa44d09d-5</t>
  </si>
  <si>
    <t>89.77</t>
  </si>
  <si>
    <t>80.79</t>
  </si>
  <si>
    <t>7be14799</t>
  </si>
  <si>
    <t>b7a796cd-a</t>
  </si>
  <si>
    <t>102.51</t>
  </si>
  <si>
    <t>82.01</t>
  </si>
  <si>
    <t>45ea58e2</t>
  </si>
  <si>
    <t>dcb6da7a-7</t>
  </si>
  <si>
    <t>246.87</t>
  </si>
  <si>
    <t>222.18</t>
  </si>
  <si>
    <t>89bb6db8</t>
  </si>
  <si>
    <t>cec7eb10-1</t>
  </si>
  <si>
    <t>163.15</t>
  </si>
  <si>
    <t>154.99</t>
  </si>
  <si>
    <t>6a796b7c</t>
  </si>
  <si>
    <t>e716451f-f</t>
  </si>
  <si>
    <t>221.52</t>
  </si>
  <si>
    <t>155.06</t>
  </si>
  <si>
    <t>aa6c6d33</t>
  </si>
  <si>
    <t>7ef9e09f-b</t>
  </si>
  <si>
    <t>411.81</t>
  </si>
  <si>
    <t>391.22</t>
  </si>
  <si>
    <t>3eb4bfdf</t>
  </si>
  <si>
    <t>602bb15e-4</t>
  </si>
  <si>
    <t>466.18</t>
  </si>
  <si>
    <t>d6e39245</t>
  </si>
  <si>
    <t>c534d5aa-5</t>
  </si>
  <si>
    <t>446.49</t>
  </si>
  <si>
    <t>223.25</t>
  </si>
  <si>
    <t>d95237bb</t>
  </si>
  <si>
    <t>bfc775a1-a</t>
  </si>
  <si>
    <t>259.36</t>
  </si>
  <si>
    <t>246.39</t>
  </si>
  <si>
    <t>d2e8696a</t>
  </si>
  <si>
    <t>2fd1ffe3-1</t>
  </si>
  <si>
    <t>261.74</t>
  </si>
  <si>
    <t>183.22</t>
  </si>
  <si>
    <t>bc5c85a5</t>
  </si>
  <si>
    <t>f9c10c74-8</t>
  </si>
  <si>
    <t>226.02</t>
  </si>
  <si>
    <t>18611bb6</t>
  </si>
  <si>
    <t>136578f7-6</t>
  </si>
  <si>
    <t>149.94</t>
  </si>
  <si>
    <t>119.95</t>
  </si>
  <si>
    <t>c70d89cf</t>
  </si>
  <si>
    <t>706a6f3e-9</t>
  </si>
  <si>
    <t>44.18</t>
  </si>
  <si>
    <t>30.93</t>
  </si>
  <si>
    <t>e5c11c0b</t>
  </si>
  <si>
    <t>581fab2b-a</t>
  </si>
  <si>
    <t>94.83</t>
  </si>
  <si>
    <t>69467b7d</t>
  </si>
  <si>
    <t>c7008243-5</t>
  </si>
  <si>
    <t>313.21</t>
  </si>
  <si>
    <t>219.25</t>
  </si>
  <si>
    <t>028173ef</t>
  </si>
  <si>
    <t>4efe9fdd-5</t>
  </si>
  <si>
    <t>249.86</t>
  </si>
  <si>
    <t>124.93</t>
  </si>
  <si>
    <t>8bb4ff21</t>
  </si>
  <si>
    <t>e4e13f0f-d</t>
  </si>
  <si>
    <t>250.31</t>
  </si>
  <si>
    <t>125.16</t>
  </si>
  <si>
    <t>08-04-2024</t>
  </si>
  <si>
    <t>e8a90aab</t>
  </si>
  <si>
    <t>a6212e2e-a</t>
  </si>
  <si>
    <t>330.56</t>
  </si>
  <si>
    <t>280.98</t>
  </si>
  <si>
    <t>8db7dbb7</t>
  </si>
  <si>
    <t>a28d5119-1</t>
  </si>
  <si>
    <t>377.06</t>
  </si>
  <si>
    <t>358.21</t>
  </si>
  <si>
    <t>226d02cd</t>
  </si>
  <si>
    <t>78ba3547-b</t>
  </si>
  <si>
    <t>337.91</t>
  </si>
  <si>
    <t>321.01</t>
  </si>
  <si>
    <t>ff94d6ab</t>
  </si>
  <si>
    <t>8243d88e-e</t>
  </si>
  <si>
    <t>52.16</t>
  </si>
  <si>
    <t>46.94</t>
  </si>
  <si>
    <t>d20005d8</t>
  </si>
  <si>
    <t>8f3a5380-9</t>
  </si>
  <si>
    <t>95.61</t>
  </si>
  <si>
    <t>66.93</t>
  </si>
  <si>
    <t>7594c248</t>
  </si>
  <si>
    <t>04284bd4-a</t>
  </si>
  <si>
    <t>155.98</t>
  </si>
  <si>
    <t>124.78</t>
  </si>
  <si>
    <t>977da8a4</t>
  </si>
  <si>
    <t>6d626cf9-1</t>
  </si>
  <si>
    <t>18.56</t>
  </si>
  <si>
    <t>15.78</t>
  </si>
  <si>
    <t>1fd91234</t>
  </si>
  <si>
    <t>66f17216-a</t>
  </si>
  <si>
    <t>26.86</t>
  </si>
  <si>
    <t>22.83</t>
  </si>
  <si>
    <t>d7118880</t>
  </si>
  <si>
    <t>8264844a-e</t>
  </si>
  <si>
    <t>202.35</t>
  </si>
  <si>
    <t>141.64</t>
  </si>
  <si>
    <t>21-06-2024</t>
  </si>
  <si>
    <t>9c5742f5</t>
  </si>
  <si>
    <t>ad1f054b-2</t>
  </si>
  <si>
    <t>263.22</t>
  </si>
  <si>
    <t>223.74</t>
  </si>
  <si>
    <t>d5a74f3f</t>
  </si>
  <si>
    <t>3d5fe14e-1</t>
  </si>
  <si>
    <t>298.79</t>
  </si>
  <si>
    <t>253.97</t>
  </si>
  <si>
    <t>a3185b29</t>
  </si>
  <si>
    <t>27fb556a-3</t>
  </si>
  <si>
    <t>457.07</t>
  </si>
  <si>
    <t>64272d22</t>
  </si>
  <si>
    <t>38362f6f-1</t>
  </si>
  <si>
    <t>442.46</t>
  </si>
  <si>
    <t>b3659e63</t>
  </si>
  <si>
    <t>35f1c343-b</t>
  </si>
  <si>
    <t>255.81</t>
  </si>
  <si>
    <t>127.91</t>
  </si>
  <si>
    <t>c3030da8</t>
  </si>
  <si>
    <t>100f5bd6-3</t>
  </si>
  <si>
    <t>8dc4583b</t>
  </si>
  <si>
    <t>e23f5984-b</t>
  </si>
  <si>
    <t>251.88</t>
  </si>
  <si>
    <t>d895edc8</t>
  </si>
  <si>
    <t>85edc59a-c</t>
  </si>
  <si>
    <t>120.68</t>
  </si>
  <si>
    <t>102.58</t>
  </si>
  <si>
    <t>5203df6d</t>
  </si>
  <si>
    <t>625ff553-e</t>
  </si>
  <si>
    <t>30.21</t>
  </si>
  <si>
    <t>27.19</t>
  </si>
  <si>
    <t>d4c421dd</t>
  </si>
  <si>
    <t>c3fe6a0a-3</t>
  </si>
  <si>
    <t>246.17</t>
  </si>
  <si>
    <t>233.86</t>
  </si>
  <si>
    <t>f7ad61b4</t>
  </si>
  <si>
    <t>c1fa2667-b</t>
  </si>
  <si>
    <t>329.85</t>
  </si>
  <si>
    <t>296.87</t>
  </si>
  <si>
    <t>361a60b8</t>
  </si>
  <si>
    <t>d565ad1e-7</t>
  </si>
  <si>
    <t>437.06</t>
  </si>
  <si>
    <t>1624e787</t>
  </si>
  <si>
    <t>7e5f9dad-d</t>
  </si>
  <si>
    <t>204</t>
  </si>
  <si>
    <t>193.8</t>
  </si>
  <si>
    <t>9f887c1b</t>
  </si>
  <si>
    <t>91e98516-d</t>
  </si>
  <si>
    <t>207.44</t>
  </si>
  <si>
    <t>165.95</t>
  </si>
  <si>
    <t>3dd55fd2</t>
  </si>
  <si>
    <t>1d206f3c-3</t>
  </si>
  <si>
    <t>463.6</t>
  </si>
  <si>
    <t>347.7</t>
  </si>
  <si>
    <t>16-03-2024</t>
  </si>
  <si>
    <t>5430451c</t>
  </si>
  <si>
    <t>769c6a76-6</t>
  </si>
  <si>
    <t>359.03</t>
  </si>
  <si>
    <t>269.27</t>
  </si>
  <si>
    <t>9fd0f47d</t>
  </si>
  <si>
    <t>9b6c0128-f</t>
  </si>
  <si>
    <t>384.7</t>
  </si>
  <si>
    <t>327</t>
  </si>
  <si>
    <t>19dbc60e</t>
  </si>
  <si>
    <t>d570140f-e</t>
  </si>
  <si>
    <t>298.02</t>
  </si>
  <si>
    <t>223.51</t>
  </si>
  <si>
    <t>e87be34e</t>
  </si>
  <si>
    <t>c8170aaa-e</t>
  </si>
  <si>
    <t>400.84</t>
  </si>
  <si>
    <t>360.76</t>
  </si>
  <si>
    <t>f1dc18ef</t>
  </si>
  <si>
    <t>3cd49ea6-1</t>
  </si>
  <si>
    <t>464.71</t>
  </si>
  <si>
    <t>232.35</t>
  </si>
  <si>
    <t>d763b012</t>
  </si>
  <si>
    <t>fb711bf3-4</t>
  </si>
  <si>
    <t>16.11</t>
  </si>
  <si>
    <t>13.69</t>
  </si>
  <si>
    <t>0645a3b4</t>
  </si>
  <si>
    <t>135f9af5-5</t>
  </si>
  <si>
    <t>484.74</t>
  </si>
  <si>
    <t>339.32</t>
  </si>
  <si>
    <t>380397f3</t>
  </si>
  <si>
    <t>43e4b99f-6</t>
  </si>
  <si>
    <t>365.33</t>
  </si>
  <si>
    <t>347.06</t>
  </si>
  <si>
    <t>a91f12d4</t>
  </si>
  <si>
    <t>317d65ec-f</t>
  </si>
  <si>
    <t>176.01</t>
  </si>
  <si>
    <t>5a02a69f</t>
  </si>
  <si>
    <t>b44206d3-1</t>
  </si>
  <si>
    <t>464.89</t>
  </si>
  <si>
    <t>232.44</t>
  </si>
  <si>
    <t>d6f46477</t>
  </si>
  <si>
    <t>f9677a24-6</t>
  </si>
  <si>
    <t>401.8</t>
  </si>
  <si>
    <t>361.62</t>
  </si>
  <si>
    <t>4a370dca</t>
  </si>
  <si>
    <t>0614e833-2</t>
  </si>
  <si>
    <t>210.96</t>
  </si>
  <si>
    <t>179.32</t>
  </si>
  <si>
    <t>4e3b823e</t>
  </si>
  <si>
    <t>3c8d5057-5</t>
  </si>
  <si>
    <t>67.54</t>
  </si>
  <si>
    <t>54.03</t>
  </si>
  <si>
    <t>8e6f1de2</t>
  </si>
  <si>
    <t>624d50b3-3</t>
  </si>
  <si>
    <t>31.73</t>
  </si>
  <si>
    <t>30.14</t>
  </si>
  <si>
    <t>bcb50e14</t>
  </si>
  <si>
    <t>76d8a34e-b</t>
  </si>
  <si>
    <t>298.26</t>
  </si>
  <si>
    <t>238.61</t>
  </si>
  <si>
    <t>d41d809e</t>
  </si>
  <si>
    <t>1f2ee9a2-5</t>
  </si>
  <si>
    <t>247.86</t>
  </si>
  <si>
    <t>198.29</t>
  </si>
  <si>
    <t>7b1d4411</t>
  </si>
  <si>
    <t>03f4ca3b-8</t>
  </si>
  <si>
    <t>362.83</t>
  </si>
  <si>
    <t>253.98</t>
  </si>
  <si>
    <t>cf64defc</t>
  </si>
  <si>
    <t>e8f069f8-6</t>
  </si>
  <si>
    <t>476.64</t>
  </si>
  <si>
    <t>238.32</t>
  </si>
  <si>
    <t>03560326</t>
  </si>
  <si>
    <t>d3a6af1a-7</t>
  </si>
  <si>
    <t>388.38</t>
  </si>
  <si>
    <t>368.96</t>
  </si>
  <si>
    <t>fc81d481</t>
  </si>
  <si>
    <t>19c52cc9-5</t>
  </si>
  <si>
    <t>337.33</t>
  </si>
  <si>
    <t>286.73</t>
  </si>
  <si>
    <t>646238e1</t>
  </si>
  <si>
    <t>f0767145-7</t>
  </si>
  <si>
    <t>494.14</t>
  </si>
  <si>
    <t>247.07</t>
  </si>
  <si>
    <t>7281a498</t>
  </si>
  <si>
    <t>101ade60-3</t>
  </si>
  <si>
    <t>455.94</t>
  </si>
  <si>
    <t>319.16</t>
  </si>
  <si>
    <t>4ec6ded9</t>
  </si>
  <si>
    <t>cb17280c-0</t>
  </si>
  <si>
    <t>a91d9f56</t>
  </si>
  <si>
    <t>9885fa19-4</t>
  </si>
  <si>
    <t>461.56</t>
  </si>
  <si>
    <t>369.25</t>
  </si>
  <si>
    <t>eaca4fa0</t>
  </si>
  <si>
    <t>d31d0123-a</t>
  </si>
  <si>
    <t>168.59</t>
  </si>
  <si>
    <t>134.87</t>
  </si>
  <si>
    <t>aafd3769</t>
  </si>
  <si>
    <t>4cca89d4-4</t>
  </si>
  <si>
    <t>458.6</t>
  </si>
  <si>
    <t>c01d4d47</t>
  </si>
  <si>
    <t>b3d1ba0f-3</t>
  </si>
  <si>
    <t>200.93</t>
  </si>
  <si>
    <t>140.65</t>
  </si>
  <si>
    <t>4d2cd201</t>
  </si>
  <si>
    <t>875caa36-1</t>
  </si>
  <si>
    <t>18.84</t>
  </si>
  <si>
    <t>20556324</t>
  </si>
  <si>
    <t>eb873293-1</t>
  </si>
  <si>
    <t>109.89</t>
  </si>
  <si>
    <t>93.41</t>
  </si>
  <si>
    <t>13-04-2024</t>
  </si>
  <si>
    <t>89166e96</t>
  </si>
  <si>
    <t>5b444a16-4</t>
  </si>
  <si>
    <t>98.61</t>
  </si>
  <si>
    <t>4458ab6a</t>
  </si>
  <si>
    <t>4462097e-3</t>
  </si>
  <si>
    <t>459.61</t>
  </si>
  <si>
    <t>413.65</t>
  </si>
  <si>
    <t>b6b38943</t>
  </si>
  <si>
    <t>e9dd6729-5</t>
  </si>
  <si>
    <t>28.61</t>
  </si>
  <si>
    <t>25.75</t>
  </si>
  <si>
    <t>9a3a5585</t>
  </si>
  <si>
    <t>82cc06cc-0</t>
  </si>
  <si>
    <t>378.85</t>
  </si>
  <si>
    <t>303.08</t>
  </si>
  <si>
    <t>295576f0</t>
  </si>
  <si>
    <t>fbe1f8ba-0</t>
  </si>
  <si>
    <t>78.87</t>
  </si>
  <si>
    <t>74.93</t>
  </si>
  <si>
    <t>61f64557</t>
  </si>
  <si>
    <t>c070b4b6-1</t>
  </si>
  <si>
    <t>362.99</t>
  </si>
  <si>
    <t>308.54</t>
  </si>
  <si>
    <t>7a87f292</t>
  </si>
  <si>
    <t>6341d191-8</t>
  </si>
  <si>
    <t>198.38</t>
  </si>
  <si>
    <t>148.78</t>
  </si>
  <si>
    <t>8ddb0e80</t>
  </si>
  <si>
    <t>87e5625f-c</t>
  </si>
  <si>
    <t>471.66</t>
  </si>
  <si>
    <t>448.08</t>
  </si>
  <si>
    <t>dc0f7097</t>
  </si>
  <si>
    <t>25a9c188-a</t>
  </si>
  <si>
    <t>68.68</t>
  </si>
  <si>
    <t>48.08</t>
  </si>
  <si>
    <t>03f1774a</t>
  </si>
  <si>
    <t>8adaa913-f</t>
  </si>
  <si>
    <t>289.83</t>
  </si>
  <si>
    <t>260.85</t>
  </si>
  <si>
    <t>1943f27c</t>
  </si>
  <si>
    <t>46a92f74-2</t>
  </si>
  <si>
    <t>343.43</t>
  </si>
  <si>
    <t>257.57</t>
  </si>
  <si>
    <t>dd9f4e5f</t>
  </si>
  <si>
    <t>37d88ca0-0</t>
  </si>
  <si>
    <t>196.34</t>
  </si>
  <si>
    <t>186.52</t>
  </si>
  <si>
    <t>882bc61d</t>
  </si>
  <si>
    <t>c7378104-f</t>
  </si>
  <si>
    <t>183.04</t>
  </si>
  <si>
    <t>128.13</t>
  </si>
  <si>
    <t>3c669dc7</t>
  </si>
  <si>
    <t>49ed6d0d-8</t>
  </si>
  <si>
    <t>182.28</t>
  </si>
  <si>
    <t>145.82</t>
  </si>
  <si>
    <t>a998be79</t>
  </si>
  <si>
    <t>46500eae-c</t>
  </si>
  <si>
    <t>329.94</t>
  </si>
  <si>
    <t>280.45</t>
  </si>
  <si>
    <t>92a11c79</t>
  </si>
  <si>
    <t>d701275e-9</t>
  </si>
  <si>
    <t>50.63</t>
  </si>
  <si>
    <t>25.32</t>
  </si>
  <si>
    <t>06451796</t>
  </si>
  <si>
    <t>584a7808-7</t>
  </si>
  <si>
    <t>40.61</t>
  </si>
  <si>
    <t>28.43</t>
  </si>
  <si>
    <t>a94110ca</t>
  </si>
  <si>
    <t>79a38003-0</t>
  </si>
  <si>
    <t>73.19</t>
  </si>
  <si>
    <t>51.23</t>
  </si>
  <si>
    <t>2ba824ee</t>
  </si>
  <si>
    <t>868c12ec-1</t>
  </si>
  <si>
    <t>140.84</t>
  </si>
  <si>
    <t>105.63</t>
  </si>
  <si>
    <t>bac1284d</t>
  </si>
  <si>
    <t>4d8fc1fb-3</t>
  </si>
  <si>
    <t>460.17</t>
  </si>
  <si>
    <t>391.14</t>
  </si>
  <si>
    <t>54b16993</t>
  </si>
  <si>
    <t>272d1c1e-d</t>
  </si>
  <si>
    <t>248.71</t>
  </si>
  <si>
    <t>211.4</t>
  </si>
  <si>
    <t>192edd4e</t>
  </si>
  <si>
    <t>bf98ce15-f</t>
  </si>
  <si>
    <t>33.88</t>
  </si>
  <si>
    <t>30.49</t>
  </si>
  <si>
    <t>99781be9</t>
  </si>
  <si>
    <t>a2f4cd32-3</t>
  </si>
  <si>
    <t>464.05</t>
  </si>
  <si>
    <t>371.24</t>
  </si>
  <si>
    <t>9a9a07f5</t>
  </si>
  <si>
    <t>1ff851f4-7</t>
  </si>
  <si>
    <t>180.19</t>
  </si>
  <si>
    <t>126.13</t>
  </si>
  <si>
    <t>abb37032</t>
  </si>
  <si>
    <t>605fd5fe-7</t>
  </si>
  <si>
    <t>329.78</t>
  </si>
  <si>
    <t>296.8</t>
  </si>
  <si>
    <t>00e75d81</t>
  </si>
  <si>
    <t>7150ff17-b</t>
  </si>
  <si>
    <t>336.05</t>
  </si>
  <si>
    <t>235.23</t>
  </si>
  <si>
    <t>8355f413</t>
  </si>
  <si>
    <t>df7cd075-2</t>
  </si>
  <si>
    <t>95.06</t>
  </si>
  <si>
    <t>90.31</t>
  </si>
  <si>
    <t>a5bd8e47</t>
  </si>
  <si>
    <t>b46bc60c-b</t>
  </si>
  <si>
    <t>94.97</t>
  </si>
  <si>
    <t>66.48</t>
  </si>
  <si>
    <t>d7a17cb0</t>
  </si>
  <si>
    <t>eb885daf-7</t>
  </si>
  <si>
    <t>443</t>
  </si>
  <si>
    <t>420.85</t>
  </si>
  <si>
    <t>da787021</t>
  </si>
  <si>
    <t>22ed0aa6-5</t>
  </si>
  <si>
    <t>230.09</t>
  </si>
  <si>
    <t>195.58</t>
  </si>
  <si>
    <t>95cda985</t>
  </si>
  <si>
    <t>d6276dee-6</t>
  </si>
  <si>
    <t>65.75</t>
  </si>
  <si>
    <t>51fe1422</t>
  </si>
  <si>
    <t>6dc8bf66-f</t>
  </si>
  <si>
    <t>116.39</t>
  </si>
  <si>
    <t>87.29</t>
  </si>
  <si>
    <t>e2d534fc</t>
  </si>
  <si>
    <t>e4426847-7</t>
  </si>
  <si>
    <t>315.16</t>
  </si>
  <si>
    <t>157.58</t>
  </si>
  <si>
    <t>f783772f</t>
  </si>
  <si>
    <t>bcdaa92b-c</t>
  </si>
  <si>
    <t>133.14</t>
  </si>
  <si>
    <t>99.85</t>
  </si>
  <si>
    <t>128b6828</t>
  </si>
  <si>
    <t>63132048-a</t>
  </si>
  <si>
    <t>167.4</t>
  </si>
  <si>
    <t>150.66</t>
  </si>
  <si>
    <t>284c8015</t>
  </si>
  <si>
    <t>77363464-a</t>
  </si>
  <si>
    <t>43.48</t>
  </si>
  <si>
    <t>32.61</t>
  </si>
  <si>
    <t>cca2b172</t>
  </si>
  <si>
    <t>5e26e41d-1</t>
  </si>
  <si>
    <t>14.54</t>
  </si>
  <si>
    <t>13.81</t>
  </si>
  <si>
    <t>f0241946</t>
  </si>
  <si>
    <t>7d7d6526-3</t>
  </si>
  <si>
    <t>226.56</t>
  </si>
  <si>
    <t>7abecd58</t>
  </si>
  <si>
    <t>7d1006e3-7</t>
  </si>
  <si>
    <t>474.64</t>
  </si>
  <si>
    <t>450.91</t>
  </si>
  <si>
    <t>658e0882</t>
  </si>
  <si>
    <t>f4dc1f9e-3</t>
  </si>
  <si>
    <t>496.29</t>
  </si>
  <si>
    <t>421.85</t>
  </si>
  <si>
    <t>6d8a2a99</t>
  </si>
  <si>
    <t>97a50e99-a</t>
  </si>
  <si>
    <t>397.3</t>
  </si>
  <si>
    <t>198.65</t>
  </si>
  <si>
    <t>8f7a0b5d</t>
  </si>
  <si>
    <t>3d3bc42d-c</t>
  </si>
  <si>
    <t>284.26</t>
  </si>
  <si>
    <t>142.13</t>
  </si>
  <si>
    <t>6369a7c3</t>
  </si>
  <si>
    <t>a7ddfd45-9</t>
  </si>
  <si>
    <t>146.22</t>
  </si>
  <si>
    <t>73.11</t>
  </si>
  <si>
    <t>e71626bf</t>
  </si>
  <si>
    <t>2c2faf85-a</t>
  </si>
  <si>
    <t>134.41</t>
  </si>
  <si>
    <t>107.53</t>
  </si>
  <si>
    <t>9318bcd2</t>
  </si>
  <si>
    <t>7efcfbc1-8</t>
  </si>
  <si>
    <t>277.93</t>
  </si>
  <si>
    <t>138.97</t>
  </si>
  <si>
    <t>d9c4fc09</t>
  </si>
  <si>
    <t>505d5a39-d</t>
  </si>
  <si>
    <t>175.25</t>
  </si>
  <si>
    <t>122.67</t>
  </si>
  <si>
    <t>00209791</t>
  </si>
  <si>
    <t>89fe8404-d</t>
  </si>
  <si>
    <t>12.14</t>
  </si>
  <si>
    <t>10.32</t>
  </si>
  <si>
    <t>94ac8476</t>
  </si>
  <si>
    <t>e2a6302f-9</t>
  </si>
  <si>
    <t>333.82</t>
  </si>
  <si>
    <t>233.67</t>
  </si>
  <si>
    <t>b7618bd0</t>
  </si>
  <si>
    <t>dc1f1f13-f</t>
  </si>
  <si>
    <t>125.36</t>
  </si>
  <si>
    <t>87.75</t>
  </si>
  <si>
    <t>d9b8e81b</t>
  </si>
  <si>
    <t>89ddf5fd-7</t>
  </si>
  <si>
    <t>109.9</t>
  </si>
  <si>
    <t>93.42</t>
  </si>
  <si>
    <t>905c8be8</t>
  </si>
  <si>
    <t>c979e542-7</t>
  </si>
  <si>
    <t>473.91</t>
  </si>
  <si>
    <t>331.74</t>
  </si>
  <si>
    <t>31761a11</t>
  </si>
  <si>
    <t>2166f519-9</t>
  </si>
  <si>
    <t>294.36</t>
  </si>
  <si>
    <t>147.18</t>
  </si>
  <si>
    <t>359b71d4</t>
  </si>
  <si>
    <t>fd8c870e-2</t>
  </si>
  <si>
    <t>460.68</t>
  </si>
  <si>
    <t>414.61</t>
  </si>
  <si>
    <t>bfd771e4</t>
  </si>
  <si>
    <t>e94d9977-3</t>
  </si>
  <si>
    <t>362.96</t>
  </si>
  <si>
    <t>326.66</t>
  </si>
  <si>
    <t>b9168cc4</t>
  </si>
  <si>
    <t>19f3b34c-3</t>
  </si>
  <si>
    <t>90.53</t>
  </si>
  <si>
    <t>d45a9dbe</t>
  </si>
  <si>
    <t>c4910d2d-c</t>
  </si>
  <si>
    <t>a12946ef</t>
  </si>
  <si>
    <t>45f9b126-8</t>
  </si>
  <si>
    <t>205.38</t>
  </si>
  <si>
    <t>143.77</t>
  </si>
  <si>
    <t>39963ecc</t>
  </si>
  <si>
    <t>7b2b5520-9</t>
  </si>
  <si>
    <t>370.12</t>
  </si>
  <si>
    <t>333.11</t>
  </si>
  <si>
    <t>3d8cd018</t>
  </si>
  <si>
    <t>ab136d2e-f</t>
  </si>
  <si>
    <t>97.7</t>
  </si>
  <si>
    <t>83.05</t>
  </si>
  <si>
    <t>db704f77</t>
  </si>
  <si>
    <t>eedfbf75-6</t>
  </si>
  <si>
    <t>306.03</t>
  </si>
  <si>
    <t>153.01</t>
  </si>
  <si>
    <t>723714c2</t>
  </si>
  <si>
    <t>5697bb51-3</t>
  </si>
  <si>
    <t>72.75</t>
  </si>
  <si>
    <t>58.2</t>
  </si>
  <si>
    <t>4ec2b2be</t>
  </si>
  <si>
    <t>2ee16cb9-f</t>
  </si>
  <si>
    <t>186.26</t>
  </si>
  <si>
    <t>149.01</t>
  </si>
  <si>
    <t>36e6f67c</t>
  </si>
  <si>
    <t>22332c97-1</t>
  </si>
  <si>
    <t>16.7</t>
  </si>
  <si>
    <t>8.35</t>
  </si>
  <si>
    <t>008384ad</t>
  </si>
  <si>
    <t>c2a9a44a-4</t>
  </si>
  <si>
    <t>191.15</t>
  </si>
  <si>
    <t>95.58</t>
  </si>
  <si>
    <t>490111ac</t>
  </si>
  <si>
    <t>47f7d81c-2</t>
  </si>
  <si>
    <t>232.55</t>
  </si>
  <si>
    <t>174.41</t>
  </si>
  <si>
    <t>0c1fae8d</t>
  </si>
  <si>
    <t>04a731ad-f</t>
  </si>
  <si>
    <t>234.62</t>
  </si>
  <si>
    <t>199.43</t>
  </si>
  <si>
    <t>1c34cc19</t>
  </si>
  <si>
    <t>106c929a-7</t>
  </si>
  <si>
    <t>31.72</t>
  </si>
  <si>
    <t>25.38</t>
  </si>
  <si>
    <t>6b305d69</t>
  </si>
  <si>
    <t>fb8256e8-a</t>
  </si>
  <si>
    <t>159.29</t>
  </si>
  <si>
    <t>6af4e7e9</t>
  </si>
  <si>
    <t>805daac9-0</t>
  </si>
  <si>
    <t>30.68</t>
  </si>
  <si>
    <t>15.34</t>
  </si>
  <si>
    <t>42fe34af</t>
  </si>
  <si>
    <t>1b911467-9</t>
  </si>
  <si>
    <t>285.83</t>
  </si>
  <si>
    <t>257.25</t>
  </si>
  <si>
    <t>fe4d03cd</t>
  </si>
  <si>
    <t>92ff2301-c</t>
  </si>
  <si>
    <t>311.67</t>
  </si>
  <si>
    <t>264.92</t>
  </si>
  <si>
    <t>f4518d7a</t>
  </si>
  <si>
    <t>c968f734-c</t>
  </si>
  <si>
    <t>277.94</t>
  </si>
  <si>
    <t>264.04</t>
  </si>
  <si>
    <t>447148db</t>
  </si>
  <si>
    <t>a952cd60-a</t>
  </si>
  <si>
    <t>368.42</t>
  </si>
  <si>
    <t>294.74</t>
  </si>
  <si>
    <t>2d574c24</t>
  </si>
  <si>
    <t>58473eef-4</t>
  </si>
  <si>
    <t>379.22</t>
  </si>
  <si>
    <t>322.34</t>
  </si>
  <si>
    <t>17-07-2024</t>
  </si>
  <si>
    <t>68073337</t>
  </si>
  <si>
    <t>45f6a7d5-8</t>
  </si>
  <si>
    <t>265.27</t>
  </si>
  <si>
    <t>198.95</t>
  </si>
  <si>
    <t>86cbee34</t>
  </si>
  <si>
    <t>21341a74-3</t>
  </si>
  <si>
    <t>369.05</t>
  </si>
  <si>
    <t>527b9c2d</t>
  </si>
  <si>
    <t>ed14558a-7</t>
  </si>
  <si>
    <t>493.7</t>
  </si>
  <si>
    <t>394.96</t>
  </si>
  <si>
    <t>3e3b26e1</t>
  </si>
  <si>
    <t>9ffd92ed-4</t>
  </si>
  <si>
    <t>499.65</t>
  </si>
  <si>
    <t>449.69</t>
  </si>
  <si>
    <t>ee2a2250</t>
  </si>
  <si>
    <t>1878cf5a-b</t>
  </si>
  <si>
    <t>31.78</t>
  </si>
  <si>
    <t>27.01</t>
  </si>
  <si>
    <t>0ef29560</t>
  </si>
  <si>
    <t>78fc8fe3-6</t>
  </si>
  <si>
    <t>145.1</t>
  </si>
  <si>
    <t>108.82</t>
  </si>
  <si>
    <t>f9e39387</t>
  </si>
  <si>
    <t>025cebdc-b</t>
  </si>
  <si>
    <t>163.27</t>
  </si>
  <si>
    <t>122.45</t>
  </si>
  <si>
    <t>df9db226</t>
  </si>
  <si>
    <t>186cf076-b</t>
  </si>
  <si>
    <t>223.69</t>
  </si>
  <si>
    <t>178.95</t>
  </si>
  <si>
    <t>d71147c9</t>
  </si>
  <si>
    <t>0c602c0e-d</t>
  </si>
  <si>
    <t>417.94</t>
  </si>
  <si>
    <t>541f1998</t>
  </si>
  <si>
    <t>4395c151-c</t>
  </si>
  <si>
    <t>270.76</t>
  </si>
  <si>
    <t>189.53</t>
  </si>
  <si>
    <t>5f245ccc</t>
  </si>
  <si>
    <t>4bf67e4a-1</t>
  </si>
  <si>
    <t>497.52</t>
  </si>
  <si>
    <t>248.76</t>
  </si>
  <si>
    <t>376509b0</t>
  </si>
  <si>
    <t>a2fdbbd6-3</t>
  </si>
  <si>
    <t>348.59</t>
  </si>
  <si>
    <t>331.16</t>
  </si>
  <si>
    <t>ca0054f1</t>
  </si>
  <si>
    <t>c4f7e6b0-9</t>
  </si>
  <si>
    <t>362.5</t>
  </si>
  <si>
    <t>326.25</t>
  </si>
  <si>
    <t>77b6f008</t>
  </si>
  <si>
    <t>4d57ddaa-d</t>
  </si>
  <si>
    <t>411.6</t>
  </si>
  <si>
    <t>288.12</t>
  </si>
  <si>
    <t>bd42adcc</t>
  </si>
  <si>
    <t>4a9db56e-b</t>
  </si>
  <si>
    <t>206.82</t>
  </si>
  <si>
    <t>144.77</t>
  </si>
  <si>
    <t>cf924ab8</t>
  </si>
  <si>
    <t>8cc9674f-9</t>
  </si>
  <si>
    <t>161.64</t>
  </si>
  <si>
    <t>ad923bb1</t>
  </si>
  <si>
    <t>881ea42d-0</t>
  </si>
  <si>
    <t>27.22</t>
  </si>
  <si>
    <t>21.78</t>
  </si>
  <si>
    <t>63b7cb47</t>
  </si>
  <si>
    <t>d12bfdfa-c</t>
  </si>
  <si>
    <t>310.78</t>
  </si>
  <si>
    <t>295.24</t>
  </si>
  <si>
    <t>5e31c73f</t>
  </si>
  <si>
    <t>fab11646-d</t>
  </si>
  <si>
    <t>227.18</t>
  </si>
  <si>
    <t>215.82</t>
  </si>
  <si>
    <t>b5dbe555</t>
  </si>
  <si>
    <t>1524eaed-7</t>
  </si>
  <si>
    <t>383.65</t>
  </si>
  <si>
    <t>326.1</t>
  </si>
  <si>
    <t>20-05-2024</t>
  </si>
  <si>
    <t>88f26a4e</t>
  </si>
  <si>
    <t>87409d7f-6</t>
  </si>
  <si>
    <t>137.71</t>
  </si>
  <si>
    <t>320a04c7</t>
  </si>
  <si>
    <t>12dec9d2-a</t>
  </si>
  <si>
    <t>202.59</t>
  </si>
  <si>
    <t>141.81</t>
  </si>
  <si>
    <t>f85b8d3c</t>
  </si>
  <si>
    <t>a5f0b72c-e</t>
  </si>
  <si>
    <t>464.92</t>
  </si>
  <si>
    <t>395.18</t>
  </si>
  <si>
    <t>50540d6b</t>
  </si>
  <si>
    <t>00cabebb-5</t>
  </si>
  <si>
    <t>241.52</t>
  </si>
  <si>
    <t>229.44</t>
  </si>
  <si>
    <t>c84cf1d8</t>
  </si>
  <si>
    <t>dc52dd90-9</t>
  </si>
  <si>
    <t>153.55</t>
  </si>
  <si>
    <t>107.48</t>
  </si>
  <si>
    <t>4c71ecf8</t>
  </si>
  <si>
    <t>9cc7d475-d</t>
  </si>
  <si>
    <t>52.37</t>
  </si>
  <si>
    <t>26.18</t>
  </si>
  <si>
    <t>8dba0d32</t>
  </si>
  <si>
    <t>ccaace6c-b</t>
  </si>
  <si>
    <t>83.47</t>
  </si>
  <si>
    <t>66.78</t>
  </si>
  <si>
    <t>3855d9fa</t>
  </si>
  <si>
    <t>353a3dfb-c</t>
  </si>
  <si>
    <t>56.54</t>
  </si>
  <si>
    <t>28.27</t>
  </si>
  <si>
    <t>cb21c984</t>
  </si>
  <si>
    <t>ed3c487d-3</t>
  </si>
  <si>
    <t>200.97</t>
  </si>
  <si>
    <t>150.73</t>
  </si>
  <si>
    <t>19-02-2024</t>
  </si>
  <si>
    <t>d8b248a8</t>
  </si>
  <si>
    <t>6088e242-d</t>
  </si>
  <si>
    <t>458.08</t>
  </si>
  <si>
    <t>2fcadb6b</t>
  </si>
  <si>
    <t>54459852-1</t>
  </si>
  <si>
    <t>284.25</t>
  </si>
  <si>
    <t>227.4</t>
  </si>
  <si>
    <t>dabe2577</t>
  </si>
  <si>
    <t>44399f1d-0</t>
  </si>
  <si>
    <t>329.64</t>
  </si>
  <si>
    <t>280.19</t>
  </si>
  <si>
    <t>6a77d021</t>
  </si>
  <si>
    <t>adeb9832-4</t>
  </si>
  <si>
    <t>407.43</t>
  </si>
  <si>
    <t>387.06</t>
  </si>
  <si>
    <t>722ed6bd</t>
  </si>
  <si>
    <t>52de41ab-1</t>
  </si>
  <si>
    <t>141.16</t>
  </si>
  <si>
    <t>134.1</t>
  </si>
  <si>
    <t>4769336c</t>
  </si>
  <si>
    <t>ab11e8cb-a</t>
  </si>
  <si>
    <t>291.79</t>
  </si>
  <si>
    <t>233.43</t>
  </si>
  <si>
    <t>d20bbc2b</t>
  </si>
  <si>
    <t>65461fd8-0</t>
  </si>
  <si>
    <t>211.17</t>
  </si>
  <si>
    <t>105.58</t>
  </si>
  <si>
    <t>0580edce</t>
  </si>
  <si>
    <t>af0a95ad-9</t>
  </si>
  <si>
    <t>461.66</t>
  </si>
  <si>
    <t>6cec43d0</t>
  </si>
  <si>
    <t>7b13c22d-e</t>
  </si>
  <si>
    <t>71.33</t>
  </si>
  <si>
    <t>57.06</t>
  </si>
  <si>
    <t>b7936ac3</t>
  </si>
  <si>
    <t>9f3985c8-e</t>
  </si>
  <si>
    <t>208.52</t>
  </si>
  <si>
    <t>177.24</t>
  </si>
  <si>
    <t>1fb7f40c</t>
  </si>
  <si>
    <t>654d10d0-a</t>
  </si>
  <si>
    <t>251.47</t>
  </si>
  <si>
    <t>19649d6c</t>
  </si>
  <si>
    <t>cb073c91-8</t>
  </si>
  <si>
    <t>249.57</t>
  </si>
  <si>
    <t>191c2795</t>
  </si>
  <si>
    <t>9d539845-5</t>
  </si>
  <si>
    <t>327.6</t>
  </si>
  <si>
    <t>229.32</t>
  </si>
  <si>
    <t>223e1e33</t>
  </si>
  <si>
    <t>6c517e1f-0</t>
  </si>
  <si>
    <t>79.12</t>
  </si>
  <si>
    <t>39.56</t>
  </si>
  <si>
    <t>c1acaead</t>
  </si>
  <si>
    <t>6e5bd6db-0</t>
  </si>
  <si>
    <t>419.33</t>
  </si>
  <si>
    <t>335.46</t>
  </si>
  <si>
    <t>82041756</t>
  </si>
  <si>
    <t>f8863647-9</t>
  </si>
  <si>
    <t>485.37</t>
  </si>
  <si>
    <t>8963cb6f</t>
  </si>
  <si>
    <t>5771604f-4</t>
  </si>
  <si>
    <t>381.37</t>
  </si>
  <si>
    <t>bcc25218</t>
  </si>
  <si>
    <t>40efd882-7</t>
  </si>
  <si>
    <t>43.97</t>
  </si>
  <si>
    <t>39.57</t>
  </si>
  <si>
    <t>3b71545e</t>
  </si>
  <si>
    <t>a4d41da0-b</t>
  </si>
  <si>
    <t>14.12</t>
  </si>
  <si>
    <t>fb73ed45</t>
  </si>
  <si>
    <t>1f1d87d4-7</t>
  </si>
  <si>
    <t>407.91</t>
  </si>
  <si>
    <t>367.12</t>
  </si>
  <si>
    <t>329b7c97</t>
  </si>
  <si>
    <t>66140a6e-1</t>
  </si>
  <si>
    <t>242.01</t>
  </si>
  <si>
    <t>121</t>
  </si>
  <si>
    <t>559fa173</t>
  </si>
  <si>
    <t>7b67e89b-6</t>
  </si>
  <si>
    <t>284.88</t>
  </si>
  <si>
    <t>199.42</t>
  </si>
  <si>
    <t>a1268df3</t>
  </si>
  <si>
    <t>7df8467d-8</t>
  </si>
  <si>
    <t>277.39</t>
  </si>
  <si>
    <t>221.91</t>
  </si>
  <si>
    <t>ddeec1fb</t>
  </si>
  <si>
    <t>8a92200f-7</t>
  </si>
  <si>
    <t>93.6</t>
  </si>
  <si>
    <t>883b954f</t>
  </si>
  <si>
    <t>9818c76a-8</t>
  </si>
  <si>
    <t>300.06</t>
  </si>
  <si>
    <t>20-04-2024</t>
  </si>
  <si>
    <t>3958d313</t>
  </si>
  <si>
    <t>73871064-1</t>
  </si>
  <si>
    <t>34.36</t>
  </si>
  <si>
    <t>32.64</t>
  </si>
  <si>
    <t>eeac60e5</t>
  </si>
  <si>
    <t>5be37573-b</t>
  </si>
  <si>
    <t>258.4</t>
  </si>
  <si>
    <t>c04b4143</t>
  </si>
  <si>
    <t>ca06715c-d</t>
  </si>
  <si>
    <t>347.13</t>
  </si>
  <si>
    <t>329.77</t>
  </si>
  <si>
    <t>81704388</t>
  </si>
  <si>
    <t>c92b0f0c-c</t>
  </si>
  <si>
    <t>480.8</t>
  </si>
  <si>
    <t>360.6</t>
  </si>
  <si>
    <t>95912e32</t>
  </si>
  <si>
    <t>9bb22a8b-a</t>
  </si>
  <si>
    <t>92.03</t>
  </si>
  <si>
    <t>73.62</t>
  </si>
  <si>
    <t>d290f1f8</t>
  </si>
  <si>
    <t>3d7c2710-7</t>
  </si>
  <si>
    <t>341.83</t>
  </si>
  <si>
    <t>324.74</t>
  </si>
  <si>
    <t>ed543573</t>
  </si>
  <si>
    <t>207d5b1e-8</t>
  </si>
  <si>
    <t>354.66</t>
  </si>
  <si>
    <t>248.26</t>
  </si>
  <si>
    <t>62c9beef</t>
  </si>
  <si>
    <t>f0074454-3</t>
  </si>
  <si>
    <t>441.84</t>
  </si>
  <si>
    <t>331.38</t>
  </si>
  <si>
    <t>9a9e2f5b</t>
  </si>
  <si>
    <t>4ad3c592-c</t>
  </si>
  <si>
    <t>481.86</t>
  </si>
  <si>
    <t>457.77</t>
  </si>
  <si>
    <t>f602c02d</t>
  </si>
  <si>
    <t>c3265e2a-f</t>
  </si>
  <si>
    <t>382.18</t>
  </si>
  <si>
    <t>343.96</t>
  </si>
  <si>
    <t>4851e157</t>
  </si>
  <si>
    <t>80b52540-7</t>
  </si>
  <si>
    <t>161.02</t>
  </si>
  <si>
    <t>112.71</t>
  </si>
  <si>
    <t>2063936e</t>
  </si>
  <si>
    <t>fd1ec13c-d</t>
  </si>
  <si>
    <t>477.48</t>
  </si>
  <si>
    <t>4852a573</t>
  </si>
  <si>
    <t>b9bf1e92-b</t>
  </si>
  <si>
    <t>301.17</t>
  </si>
  <si>
    <t>225.88</t>
  </si>
  <si>
    <t>33be8310</t>
  </si>
  <si>
    <t>7e635ae5-c</t>
  </si>
  <si>
    <t>428.08</t>
  </si>
  <si>
    <t>299.66</t>
  </si>
  <si>
    <t>35313885</t>
  </si>
  <si>
    <t>e876784d-7</t>
  </si>
  <si>
    <t>182.46</t>
  </si>
  <si>
    <t>a614a195</t>
  </si>
  <si>
    <t>791be972-6</t>
  </si>
  <si>
    <t>126.22</t>
  </si>
  <si>
    <t>abff895f</t>
  </si>
  <si>
    <t>b99c3aa9-c</t>
  </si>
  <si>
    <t>15.04</t>
  </si>
  <si>
    <t>11.28</t>
  </si>
  <si>
    <t>abc32e14</t>
  </si>
  <si>
    <t>b14ddad9-e</t>
  </si>
  <si>
    <t>474.05</t>
  </si>
  <si>
    <t>379.24</t>
  </si>
  <si>
    <t>de85b962</t>
  </si>
  <si>
    <t>650cfb0b-7</t>
  </si>
  <si>
    <t>183.11</t>
  </si>
  <si>
    <t>f4d21e00</t>
  </si>
  <si>
    <t>4800e623-9</t>
  </si>
  <si>
    <t>484.13</t>
  </si>
  <si>
    <t>338.89</t>
  </si>
  <si>
    <t>6c851471</t>
  </si>
  <si>
    <t>88556210-7</t>
  </si>
  <si>
    <t>73.24</t>
  </si>
  <si>
    <t>65.92</t>
  </si>
  <si>
    <t>fc14a4b2</t>
  </si>
  <si>
    <t>28a53034-3</t>
  </si>
  <si>
    <t>342.32</t>
  </si>
  <si>
    <t>273.86</t>
  </si>
  <si>
    <t>0ffb9389</t>
  </si>
  <si>
    <t>e960a759-3</t>
  </si>
  <si>
    <t>69.64</t>
  </si>
  <si>
    <t>55.71</t>
  </si>
  <si>
    <t>0c9235c1</t>
  </si>
  <si>
    <t>263982c9-a</t>
  </si>
  <si>
    <t>407.48</t>
  </si>
  <si>
    <t>387.11</t>
  </si>
  <si>
    <t>20a19ba6</t>
  </si>
  <si>
    <t>4a32c0a0-8</t>
  </si>
  <si>
    <t>99.49</t>
  </si>
  <si>
    <t>79.59</t>
  </si>
  <si>
    <t>937d9e65</t>
  </si>
  <si>
    <t>aff7f14b-0</t>
  </si>
  <si>
    <t>330.6</t>
  </si>
  <si>
    <t>231.42</t>
  </si>
  <si>
    <t>5842f35e</t>
  </si>
  <si>
    <t>11fb33c7-a</t>
  </si>
  <si>
    <t>90.77</t>
  </si>
  <si>
    <t>86.23</t>
  </si>
  <si>
    <t>b2d5adaa</t>
  </si>
  <si>
    <t>1990cfc9-5</t>
  </si>
  <si>
    <t>130.13</t>
  </si>
  <si>
    <t>117.12</t>
  </si>
  <si>
    <t>2b33b2b6</t>
  </si>
  <si>
    <t>e20f0e47-6</t>
  </si>
  <si>
    <t>441.92</t>
  </si>
  <si>
    <t>309.34</t>
  </si>
  <si>
    <t>771a9563</t>
  </si>
  <si>
    <t>fc294888-f</t>
  </si>
  <si>
    <t>256.51</t>
  </si>
  <si>
    <t>7580c1b1</t>
  </si>
  <si>
    <t>289544ad-2</t>
  </si>
  <si>
    <t>392.04</t>
  </si>
  <si>
    <t>313.63</t>
  </si>
  <si>
    <t>8b885340</t>
  </si>
  <si>
    <t>5a4c2797-7</t>
  </si>
  <si>
    <t>496.82</t>
  </si>
  <si>
    <t>51363656</t>
  </si>
  <si>
    <t>76639c92-e</t>
  </si>
  <si>
    <t>206.43</t>
  </si>
  <si>
    <t>154.82</t>
  </si>
  <si>
    <t>2421a3f6</t>
  </si>
  <si>
    <t>872b8abe-f</t>
  </si>
  <si>
    <t>278.41</t>
  </si>
  <si>
    <t>264.49</t>
  </si>
  <si>
    <t>14f20acd</t>
  </si>
  <si>
    <t>a90e4600-6</t>
  </si>
  <si>
    <t>221.23</t>
  </si>
  <si>
    <t>165.92</t>
  </si>
  <si>
    <t>b9cfaba1</t>
  </si>
  <si>
    <t>01f61e5d-d</t>
  </si>
  <si>
    <t>253.31</t>
  </si>
  <si>
    <t>240.64</t>
  </si>
  <si>
    <t>ec6cf96c</t>
  </si>
  <si>
    <t>3f220d8a-4</t>
  </si>
  <si>
    <t>85.36</t>
  </si>
  <si>
    <t>42.68</t>
  </si>
  <si>
    <t>7c07bb17</t>
  </si>
  <si>
    <t>a0a861a7-0</t>
  </si>
  <si>
    <t>122.21</t>
  </si>
  <si>
    <t>97.77</t>
  </si>
  <si>
    <t>e70186b8</t>
  </si>
  <si>
    <t>7e13033b-9</t>
  </si>
  <si>
    <t>40.02</t>
  </si>
  <si>
    <t>20.01</t>
  </si>
  <si>
    <t>fd015934</t>
  </si>
  <si>
    <t>b843f1a2-3</t>
  </si>
  <si>
    <t>482.59</t>
  </si>
  <si>
    <t>410.2</t>
  </si>
  <si>
    <t>c27ce717</t>
  </si>
  <si>
    <t>22c19343-0</t>
  </si>
  <si>
    <t>343.71</t>
  </si>
  <si>
    <t>171.85</t>
  </si>
  <si>
    <t>8f7fbe97</t>
  </si>
  <si>
    <t>58a12720-9</t>
  </si>
  <si>
    <t>407.74</t>
  </si>
  <si>
    <t>387.35</t>
  </si>
  <si>
    <t>317a7a6a</t>
  </si>
  <si>
    <t>02c35efa-3</t>
  </si>
  <si>
    <t>274.57</t>
  </si>
  <si>
    <t>247.11</t>
  </si>
  <si>
    <t>fe2ddc82</t>
  </si>
  <si>
    <t>9824cc72-0</t>
  </si>
  <si>
    <t>181.18</t>
  </si>
  <si>
    <t>144.94</t>
  </si>
  <si>
    <t>30-01-2024</t>
  </si>
  <si>
    <t>095bcc91</t>
  </si>
  <si>
    <t>36a204de-b</t>
  </si>
  <si>
    <t>301.21</t>
  </si>
  <si>
    <t>210.85</t>
  </si>
  <si>
    <t>85d8fdfd</t>
  </si>
  <si>
    <t>80b28ec1-1</t>
  </si>
  <si>
    <t>378.97</t>
  </si>
  <si>
    <t>912a636b</t>
  </si>
  <si>
    <t>f0dc391c-b</t>
  </si>
  <si>
    <t>291.57</t>
  </si>
  <si>
    <t>247.83</t>
  </si>
  <si>
    <t>75d6b929</t>
  </si>
  <si>
    <t>8dfa80a9-a</t>
  </si>
  <si>
    <t>374.81</t>
  </si>
  <si>
    <t>187.41</t>
  </si>
  <si>
    <t>15-04-2024</t>
  </si>
  <si>
    <t>2cc7ae37</t>
  </si>
  <si>
    <t>b720ce22-f</t>
  </si>
  <si>
    <t>285.95</t>
  </si>
  <si>
    <t>228.76</t>
  </si>
  <si>
    <t>ceb520d0</t>
  </si>
  <si>
    <t>563623c6-f</t>
  </si>
  <si>
    <t>309.01</t>
  </si>
  <si>
    <t>231.76</t>
  </si>
  <si>
    <t>d420adeb</t>
  </si>
  <si>
    <t>09144443-b</t>
  </si>
  <si>
    <t>499.96</t>
  </si>
  <si>
    <t>249.98</t>
  </si>
  <si>
    <t>158df4de</t>
  </si>
  <si>
    <t>17cc8844-e</t>
  </si>
  <si>
    <t>376.17</t>
  </si>
  <si>
    <t>188.09</t>
  </si>
  <si>
    <t>ebf19184</t>
  </si>
  <si>
    <t>fc077491-6</t>
  </si>
  <si>
    <t>189</t>
  </si>
  <si>
    <t>170.1</t>
  </si>
  <si>
    <t>ec38f4fa</t>
  </si>
  <si>
    <t>0d2ea5a2-6</t>
  </si>
  <si>
    <t>471.23</t>
  </si>
  <si>
    <t>376.98</t>
  </si>
  <si>
    <t>f8a02dac</t>
  </si>
  <si>
    <t>c2e06025-6</t>
  </si>
  <si>
    <t>108.88</t>
  </si>
  <si>
    <t>92.55</t>
  </si>
  <si>
    <t>53b0ac5a</t>
  </si>
  <si>
    <t>bc80dadc-b</t>
  </si>
  <si>
    <t>176.92</t>
  </si>
  <si>
    <t>20eef2f5</t>
  </si>
  <si>
    <t>e695e227-e</t>
  </si>
  <si>
    <t>172.71</t>
  </si>
  <si>
    <t>129.53</t>
  </si>
  <si>
    <t>094b4804</t>
  </si>
  <si>
    <t>deec827a-3</t>
  </si>
  <si>
    <t>403.23</t>
  </si>
  <si>
    <t>383.07</t>
  </si>
  <si>
    <t>b871eb1f</t>
  </si>
  <si>
    <t>a6a347dd-a</t>
  </si>
  <si>
    <t>224.05</t>
  </si>
  <si>
    <t>201.65</t>
  </si>
  <si>
    <t>6565f641</t>
  </si>
  <si>
    <t>9f0098a7-5</t>
  </si>
  <si>
    <t>458.94</t>
  </si>
  <si>
    <t>28eb571c</t>
  </si>
  <si>
    <t>a6189391-d</t>
  </si>
  <si>
    <t>186.09</t>
  </si>
  <si>
    <t>8ef41c4f</t>
  </si>
  <si>
    <t>34d122bf-5</t>
  </si>
  <si>
    <t>94.02</t>
  </si>
  <si>
    <t>75.22</t>
  </si>
  <si>
    <t>8c990553</t>
  </si>
  <si>
    <t>7b4233d2-d</t>
  </si>
  <si>
    <t>178.71</t>
  </si>
  <si>
    <t>169.77</t>
  </si>
  <si>
    <t>a1099e85</t>
  </si>
  <si>
    <t>bc8165dc-d</t>
  </si>
  <si>
    <t>138.31</t>
  </si>
  <si>
    <t>124.48</t>
  </si>
  <si>
    <t>bdb0edfe</t>
  </si>
  <si>
    <t>f12eee5a-c</t>
  </si>
  <si>
    <t>61.62</t>
  </si>
  <si>
    <t>52.38</t>
  </si>
  <si>
    <t>d8970dd2</t>
  </si>
  <si>
    <t>475d4cf1-c</t>
  </si>
  <si>
    <t>493.04</t>
  </si>
  <si>
    <t>0e09bb42</t>
  </si>
  <si>
    <t>a3b21d1b-b</t>
  </si>
  <si>
    <t>93.28</t>
  </si>
  <si>
    <t>79.29</t>
  </si>
  <si>
    <t>f893da7a</t>
  </si>
  <si>
    <t>70b6b201-4</t>
  </si>
  <si>
    <t>459.49</t>
  </si>
  <si>
    <t>390.57</t>
  </si>
  <si>
    <t>744e3383</t>
  </si>
  <si>
    <t>7dd40ade-e</t>
  </si>
  <si>
    <t>246.03</t>
  </si>
  <si>
    <t>209.13</t>
  </si>
  <si>
    <t>f4d0aa67</t>
  </si>
  <si>
    <t>48231ccc-5</t>
  </si>
  <si>
    <t>172.66</t>
  </si>
  <si>
    <t>7cbe212a</t>
  </si>
  <si>
    <t>4b41a5fc-3</t>
  </si>
  <si>
    <t>233.2</t>
  </si>
  <si>
    <t>186.56</t>
  </si>
  <si>
    <t>ac02118a</t>
  </si>
  <si>
    <t>2787e47c-9</t>
  </si>
  <si>
    <t>304.79</t>
  </si>
  <si>
    <t>213.35</t>
  </si>
  <si>
    <t>f878e329</t>
  </si>
  <si>
    <t>143dd678-7</t>
  </si>
  <si>
    <t>124.42</t>
  </si>
  <si>
    <t>ebd4488c</t>
  </si>
  <si>
    <t>82b5be1c-d</t>
  </si>
  <si>
    <t>27.16</t>
  </si>
  <si>
    <t>24.44</t>
  </si>
  <si>
    <t>635d1b34</t>
  </si>
  <si>
    <t>66d84c63-e</t>
  </si>
  <si>
    <t>420.22</t>
  </si>
  <si>
    <t>e06e1b01</t>
  </si>
  <si>
    <t>7b826100-c</t>
  </si>
  <si>
    <t>187.72</t>
  </si>
  <si>
    <t>131.4</t>
  </si>
  <si>
    <t>7d7169a4</t>
  </si>
  <si>
    <t>8f17be1c-d</t>
  </si>
  <si>
    <t>363.56</t>
  </si>
  <si>
    <t>181.78</t>
  </si>
  <si>
    <t>f53931c3</t>
  </si>
  <si>
    <t>2db00657-3</t>
  </si>
  <si>
    <t>256.97</t>
  </si>
  <si>
    <t>128.49</t>
  </si>
  <si>
    <t>d833241e</t>
  </si>
  <si>
    <t>ff777544-d</t>
  </si>
  <si>
    <t>389.7</t>
  </si>
  <si>
    <t>350.73</t>
  </si>
  <si>
    <t>26525a44</t>
  </si>
  <si>
    <t>5be07323-d</t>
  </si>
  <si>
    <t>242.13</t>
  </si>
  <si>
    <t>169.49</t>
  </si>
  <si>
    <t>5efa07f9</t>
  </si>
  <si>
    <t>7c691a42-9</t>
  </si>
  <si>
    <t>415</t>
  </si>
  <si>
    <t>394.25</t>
  </si>
  <si>
    <t>84531d15</t>
  </si>
  <si>
    <t>6ed3d2f3-3</t>
  </si>
  <si>
    <t>184.84</t>
  </si>
  <si>
    <t>73c7af6b</t>
  </si>
  <si>
    <t>a72d9534-6</t>
  </si>
  <si>
    <t>402.37</t>
  </si>
  <si>
    <t>4d5cef27</t>
  </si>
  <si>
    <t>94d72c63-f</t>
  </si>
  <si>
    <t>130.6</t>
  </si>
  <si>
    <t>bc30caa0</t>
  </si>
  <si>
    <t>f5925221-d</t>
  </si>
  <si>
    <t>401.02</t>
  </si>
  <si>
    <t>340.87</t>
  </si>
  <si>
    <t>e2f51045</t>
  </si>
  <si>
    <t>d6f32dd8-f</t>
  </si>
  <si>
    <t>376.07</t>
  </si>
  <si>
    <t>263.25</t>
  </si>
  <si>
    <t>2fdaa4b7</t>
  </si>
  <si>
    <t>264cc6f2-b</t>
  </si>
  <si>
    <t>361.79</t>
  </si>
  <si>
    <t>180.9</t>
  </si>
  <si>
    <t>ec750276</t>
  </si>
  <si>
    <t>796274f4-9</t>
  </si>
  <si>
    <t>477.51</t>
  </si>
  <si>
    <t>358.13</t>
  </si>
  <si>
    <t>b52a9a86</t>
  </si>
  <si>
    <t>baf6af3a-2</t>
  </si>
  <si>
    <t>209.1</t>
  </si>
  <si>
    <t>104.55</t>
  </si>
  <si>
    <t>d5fba1fa</t>
  </si>
  <si>
    <t>54768b80-4</t>
  </si>
  <si>
    <t>367.38</t>
  </si>
  <si>
    <t>312.27</t>
  </si>
  <si>
    <t>33c35bb2</t>
  </si>
  <si>
    <t>77b44571-a</t>
  </si>
  <si>
    <t>49.99</t>
  </si>
  <si>
    <t>39.99</t>
  </si>
  <si>
    <t>4f782125</t>
  </si>
  <si>
    <t>98991933-6</t>
  </si>
  <si>
    <t>223.13</t>
  </si>
  <si>
    <t>211.97</t>
  </si>
  <si>
    <t>815bb3e2</t>
  </si>
  <si>
    <t>a315c8f4-1</t>
  </si>
  <si>
    <t>481.77</t>
  </si>
  <si>
    <t>7c123e25</t>
  </si>
  <si>
    <t>71e34e7e-d</t>
  </si>
  <si>
    <t>333.36</t>
  </si>
  <si>
    <t>300.02</t>
  </si>
  <si>
    <t>c4710669</t>
  </si>
  <si>
    <t>4b0a0467-d</t>
  </si>
  <si>
    <t>460.93</t>
  </si>
  <si>
    <t>b486bdc0</t>
  </si>
  <si>
    <t>ab545833-e</t>
  </si>
  <si>
    <t>198.84</t>
  </si>
  <si>
    <t>99.42</t>
  </si>
  <si>
    <t>418f40d0</t>
  </si>
  <si>
    <t>6c180001-8</t>
  </si>
  <si>
    <t>335.09</t>
  </si>
  <si>
    <t>268.07</t>
  </si>
  <si>
    <t>a9291a98</t>
  </si>
  <si>
    <t>60305bf5-b</t>
  </si>
  <si>
    <t>410.41</t>
  </si>
  <si>
    <t>205.21</t>
  </si>
  <si>
    <t>c6e9c8a6</t>
  </si>
  <si>
    <t>d3dc4ba6-3</t>
  </si>
  <si>
    <t>393.83</t>
  </si>
  <si>
    <t>196.91</t>
  </si>
  <si>
    <t>3d31754b</t>
  </si>
  <si>
    <t>e2c3e03c-f</t>
  </si>
  <si>
    <t>398.76</t>
  </si>
  <si>
    <t>279.13</t>
  </si>
  <si>
    <t>0c74e0f0</t>
  </si>
  <si>
    <t>87109b74-d</t>
  </si>
  <si>
    <t>455.43</t>
  </si>
  <si>
    <t>387.12</t>
  </si>
  <si>
    <t>cf29466e</t>
  </si>
  <si>
    <t>ed1adb23-e</t>
  </si>
  <si>
    <t>352.31</t>
  </si>
  <si>
    <t>281.85</t>
  </si>
  <si>
    <t>2697b3d8</t>
  </si>
  <si>
    <t>f163326a-e</t>
  </si>
  <si>
    <t>166.63</t>
  </si>
  <si>
    <t>116.64</t>
  </si>
  <si>
    <t>3f298345</t>
  </si>
  <si>
    <t>4c7cdc78-5</t>
  </si>
  <si>
    <t>362.57</t>
  </si>
  <si>
    <t>344.44</t>
  </si>
  <si>
    <t>9a3d7a70</t>
  </si>
  <si>
    <t>0ca0aa41-4</t>
  </si>
  <si>
    <t>96.73</t>
  </si>
  <si>
    <t>72.55</t>
  </si>
  <si>
    <t>df980ec1</t>
  </si>
  <si>
    <t>c5cc3ef2-7</t>
  </si>
  <si>
    <t>420.31</t>
  </si>
  <si>
    <t>210.16</t>
  </si>
  <si>
    <t>fbf3b6d9</t>
  </si>
  <si>
    <t>a57ea4d6-b</t>
  </si>
  <si>
    <t>56.1</t>
  </si>
  <si>
    <t>42.08</t>
  </si>
  <si>
    <t>6b5e77c8</t>
  </si>
  <si>
    <t>545a2eb9-d</t>
  </si>
  <si>
    <t>349.84</t>
  </si>
  <si>
    <t>297.36</t>
  </si>
  <si>
    <t>91ed529f</t>
  </si>
  <si>
    <t>3636152c-4</t>
  </si>
  <si>
    <t>358.31</t>
  </si>
  <si>
    <t>304.56</t>
  </si>
  <si>
    <t>25-01-2024</t>
  </si>
  <si>
    <t>60560203</t>
  </si>
  <si>
    <t>b75f0c2c-f</t>
  </si>
  <si>
    <t>361.61</t>
  </si>
  <si>
    <t>307.37</t>
  </si>
  <si>
    <t>e426ec00</t>
  </si>
  <si>
    <t>dce8b779-7</t>
  </si>
  <si>
    <t>450.48</t>
  </si>
  <si>
    <t>427.96</t>
  </si>
  <si>
    <t>8a8e4d60</t>
  </si>
  <si>
    <t>5b6f25c3-7</t>
  </si>
  <si>
    <t>330.31</t>
  </si>
  <si>
    <t>280.76</t>
  </si>
  <si>
    <t>aab9ddbb</t>
  </si>
  <si>
    <t>63ae55e3-c</t>
  </si>
  <si>
    <t>151.85</t>
  </si>
  <si>
    <t>129.07</t>
  </si>
  <si>
    <t>c4d760c3</t>
  </si>
  <si>
    <t>81a22f1c-4</t>
  </si>
  <si>
    <t>276.74</t>
  </si>
  <si>
    <t>d930502c</t>
  </si>
  <si>
    <t>4583a4bf-b</t>
  </si>
  <si>
    <t>345.43</t>
  </si>
  <si>
    <t>293.62</t>
  </si>
  <si>
    <t>ef9c5215</t>
  </si>
  <si>
    <t>510084a8-1</t>
  </si>
  <si>
    <t>389.96</t>
  </si>
  <si>
    <t>331.47</t>
  </si>
  <si>
    <t>9c5e398c</t>
  </si>
  <si>
    <t>22eb5551-c</t>
  </si>
  <si>
    <t>16.18</t>
  </si>
  <si>
    <t>15.37</t>
  </si>
  <si>
    <t>6ab927cc</t>
  </si>
  <si>
    <t>94f6ab2a-a</t>
  </si>
  <si>
    <t>226.93</t>
  </si>
  <si>
    <t>158.85</t>
  </si>
  <si>
    <t>789a89e9</t>
  </si>
  <si>
    <t>9fbcb30e-3</t>
  </si>
  <si>
    <t>116.1</t>
  </si>
  <si>
    <t>104.49</t>
  </si>
  <si>
    <t>8e1f81cd</t>
  </si>
  <si>
    <t>2a410eda-f</t>
  </si>
  <si>
    <t>216.97</t>
  </si>
  <si>
    <t>108.48</t>
  </si>
  <si>
    <t>e8e91d15</t>
  </si>
  <si>
    <t>d0a161db-1</t>
  </si>
  <si>
    <t>33.25</t>
  </si>
  <si>
    <t>31.59</t>
  </si>
  <si>
    <t>4401eb85</t>
  </si>
  <si>
    <t>25ef6419-9</t>
  </si>
  <si>
    <t>181.56</t>
  </si>
  <si>
    <t>23b8db27</t>
  </si>
  <si>
    <t>6f11ccc4-8</t>
  </si>
  <si>
    <t>350.58</t>
  </si>
  <si>
    <t>d279b7f1</t>
  </si>
  <si>
    <t>5524ed33-7</t>
  </si>
  <si>
    <t>222.11</t>
  </si>
  <si>
    <t>111.06</t>
  </si>
  <si>
    <t>88984c72</t>
  </si>
  <si>
    <t>b278799f-b</t>
  </si>
  <si>
    <t>445.45</t>
  </si>
  <si>
    <t>378.63</t>
  </si>
  <si>
    <t>718a642f</t>
  </si>
  <si>
    <t>4ba7e11d-7</t>
  </si>
  <si>
    <t>449.09</t>
  </si>
  <si>
    <t>336.82</t>
  </si>
  <si>
    <t>4bb60db5</t>
  </si>
  <si>
    <t>f99b8f8a-c</t>
  </si>
  <si>
    <t>206.19</t>
  </si>
  <si>
    <t>ce7d898b</t>
  </si>
  <si>
    <t>c8d049e0-d</t>
  </si>
  <si>
    <t>19.55</t>
  </si>
  <si>
    <t>18.57</t>
  </si>
  <si>
    <t>4f99b5dc</t>
  </si>
  <si>
    <t>44002de8-0</t>
  </si>
  <si>
    <t>211.62</t>
  </si>
  <si>
    <t>07fd6558</t>
  </si>
  <si>
    <t>e77e1af7-5</t>
  </si>
  <si>
    <t>152.24</t>
  </si>
  <si>
    <t>76.12</t>
  </si>
  <si>
    <t>0b385dfa</t>
  </si>
  <si>
    <t>81dfd444-c</t>
  </si>
  <si>
    <t>222.36</t>
  </si>
  <si>
    <t>b0de127f</t>
  </si>
  <si>
    <t>5f4bc204-f</t>
  </si>
  <si>
    <t>95.92</t>
  </si>
  <si>
    <t>71.94</t>
  </si>
  <si>
    <t>56b9b6e6</t>
  </si>
  <si>
    <t>1e2f69da-1</t>
  </si>
  <si>
    <t>e3f9922a</t>
  </si>
  <si>
    <t>7bf2973a-6</t>
  </si>
  <si>
    <t>241.25</t>
  </si>
  <si>
    <t>193</t>
  </si>
  <si>
    <t>925202a4</t>
  </si>
  <si>
    <t>52599214-3</t>
  </si>
  <si>
    <t>123.91</t>
  </si>
  <si>
    <t>92.93</t>
  </si>
  <si>
    <t>2081a750</t>
  </si>
  <si>
    <t>c9dde1e5-4</t>
  </si>
  <si>
    <t>144.58</t>
  </si>
  <si>
    <t>c7114204</t>
  </si>
  <si>
    <t>946ec3fd-e</t>
  </si>
  <si>
    <t>12.24</t>
  </si>
  <si>
    <t>11.02</t>
  </si>
  <si>
    <t>6d3d14a8</t>
  </si>
  <si>
    <t>0be9c57e-b</t>
  </si>
  <si>
    <t>446.66</t>
  </si>
  <si>
    <t>e3a22f45</t>
  </si>
  <si>
    <t>aaba4dcc-7</t>
  </si>
  <si>
    <t>214.77</t>
  </si>
  <si>
    <t>107.39</t>
  </si>
  <si>
    <t>afd642ef</t>
  </si>
  <si>
    <t>0169a3ab-a</t>
  </si>
  <si>
    <t>453.64</t>
  </si>
  <si>
    <t>06-06-2024</t>
  </si>
  <si>
    <t>160a70d8</t>
  </si>
  <si>
    <t>73014b58-9</t>
  </si>
  <si>
    <t>63.98</t>
  </si>
  <si>
    <t>47.98</t>
  </si>
  <si>
    <t>7a8fb819</t>
  </si>
  <si>
    <t>d885509a-e</t>
  </si>
  <si>
    <t>343.35</t>
  </si>
  <si>
    <t>274.68</t>
  </si>
  <si>
    <t>e831f6b4</t>
  </si>
  <si>
    <t>808ca9d1-8</t>
  </si>
  <si>
    <t>46.68</t>
  </si>
  <si>
    <t>37.34</t>
  </si>
  <si>
    <t>24d2a786</t>
  </si>
  <si>
    <t>1dacee5b-e</t>
  </si>
  <si>
    <t>269.06</t>
  </si>
  <si>
    <t>242.15</t>
  </si>
  <si>
    <t>fdcc0170</t>
  </si>
  <si>
    <t>60dec6bb-a</t>
  </si>
  <si>
    <t>145.91</t>
  </si>
  <si>
    <t>124.02</t>
  </si>
  <si>
    <t>faed997b</t>
  </si>
  <si>
    <t>dcae4939-5</t>
  </si>
  <si>
    <t>300.96</t>
  </si>
  <si>
    <t>f1327a62</t>
  </si>
  <si>
    <t>dbee7a4d-d</t>
  </si>
  <si>
    <t>83.67</t>
  </si>
  <si>
    <t>75.3</t>
  </si>
  <si>
    <t>2c190d8c</t>
  </si>
  <si>
    <t>037ddfe3-9</t>
  </si>
  <si>
    <t>491.44</t>
  </si>
  <si>
    <t>245.72</t>
  </si>
  <si>
    <t>4b6d41b3</t>
  </si>
  <si>
    <t>84be7a5a-2</t>
  </si>
  <si>
    <t>436.45</t>
  </si>
  <si>
    <t>349.16</t>
  </si>
  <si>
    <t>9a1fa943</t>
  </si>
  <si>
    <t>81899877-0</t>
  </si>
  <si>
    <t>177.91</t>
  </si>
  <si>
    <t>169.01</t>
  </si>
  <si>
    <t>bfa5ca2e</t>
  </si>
  <si>
    <t>c89c4459-0</t>
  </si>
  <si>
    <t>53.69</t>
  </si>
  <si>
    <t>42.95</t>
  </si>
  <si>
    <t>85bd7667</t>
  </si>
  <si>
    <t>feeeabdc-c</t>
  </si>
  <si>
    <t>179.55</t>
  </si>
  <si>
    <t>161.6</t>
  </si>
  <si>
    <t>2c58e6ef</t>
  </si>
  <si>
    <t>c3c887cb-a</t>
  </si>
  <si>
    <t>348.31</t>
  </si>
  <si>
    <t>296.06</t>
  </si>
  <si>
    <t>709f2edd</t>
  </si>
  <si>
    <t>1af0660f-c</t>
  </si>
  <si>
    <t>301.91</t>
  </si>
  <si>
    <t>f01b43f7</t>
  </si>
  <si>
    <t>5e6ccb0a-7</t>
  </si>
  <si>
    <t>227.08</t>
  </si>
  <si>
    <t>193.02</t>
  </si>
  <si>
    <t>f42d759a</t>
  </si>
  <si>
    <t>18cc36c2-2</t>
  </si>
  <si>
    <t>330.53</t>
  </si>
  <si>
    <t>165.26</t>
  </si>
  <si>
    <t>b1e17021</t>
  </si>
  <si>
    <t>306ad08a-7</t>
  </si>
  <si>
    <t>286.47</t>
  </si>
  <si>
    <t>214.85</t>
  </si>
  <si>
    <t>2ff6e11d</t>
  </si>
  <si>
    <t>db0c8025-6</t>
  </si>
  <si>
    <t>a6f6238c</t>
  </si>
  <si>
    <t>9ca7c504-6</t>
  </si>
  <si>
    <t>465.45</t>
  </si>
  <si>
    <t>395.63</t>
  </si>
  <si>
    <t>ca624bb4</t>
  </si>
  <si>
    <t>69bcf5e6-c</t>
  </si>
  <si>
    <t>117.74</t>
  </si>
  <si>
    <t>94.19</t>
  </si>
  <si>
    <t>6c8dad52</t>
  </si>
  <si>
    <t>de178a79-4</t>
  </si>
  <si>
    <t>265.67</t>
  </si>
  <si>
    <t>132.84</t>
  </si>
  <si>
    <t>44cf89f5</t>
  </si>
  <si>
    <t>835c8ffe-7</t>
  </si>
  <si>
    <t>95.18</t>
  </si>
  <si>
    <t>7ea8278d</t>
  </si>
  <si>
    <t>14272c92-f</t>
  </si>
  <si>
    <t>101.4</t>
  </si>
  <si>
    <t>96.33</t>
  </si>
  <si>
    <t>078fcf7a</t>
  </si>
  <si>
    <t>6af45722-8</t>
  </si>
  <si>
    <t>309.63</t>
  </si>
  <si>
    <t>232.22</t>
  </si>
  <si>
    <t>76559d30</t>
  </si>
  <si>
    <t>9229ec2c-a</t>
  </si>
  <si>
    <t>147.6</t>
  </si>
  <si>
    <t>73.8</t>
  </si>
  <si>
    <t>9cf2ef37</t>
  </si>
  <si>
    <t>74c0aea6-2</t>
  </si>
  <si>
    <t>77.64</t>
  </si>
  <si>
    <t>58.23</t>
  </si>
  <si>
    <t>540687b1</t>
  </si>
  <si>
    <t>26a7d768-2</t>
  </si>
  <si>
    <t>407.12</t>
  </si>
  <si>
    <t>325.7</t>
  </si>
  <si>
    <t>4c258f55</t>
  </si>
  <si>
    <t>1f8f04df-b</t>
  </si>
  <si>
    <t>173.32</t>
  </si>
  <si>
    <t>155.99</t>
  </si>
  <si>
    <t>219cee6a</t>
  </si>
  <si>
    <t>cab96b83-5</t>
  </si>
  <si>
    <t>335.86</t>
  </si>
  <si>
    <t>268.69</t>
  </si>
  <si>
    <t>c15ed68c</t>
  </si>
  <si>
    <t>774ad254-3</t>
  </si>
  <si>
    <t>99.47</t>
  </si>
  <si>
    <t>6304ddb4</t>
  </si>
  <si>
    <t>1b7806c8-8</t>
  </si>
  <si>
    <t>300.6</t>
  </si>
  <si>
    <t>255.51</t>
  </si>
  <si>
    <t>a742a6a5</t>
  </si>
  <si>
    <t>d5175f47-8</t>
  </si>
  <si>
    <t>312.78</t>
  </si>
  <si>
    <t>e0b80ab2</t>
  </si>
  <si>
    <t>d9c29578-e</t>
  </si>
  <si>
    <t>499.91</t>
  </si>
  <si>
    <t>349.94</t>
  </si>
  <si>
    <t>48655454</t>
  </si>
  <si>
    <t>cd65d18d-a</t>
  </si>
  <si>
    <t>170.31</t>
  </si>
  <si>
    <t>136.25</t>
  </si>
  <si>
    <t>30-03-2024</t>
  </si>
  <si>
    <t>958d0fcb</t>
  </si>
  <si>
    <t>49723911-b</t>
  </si>
  <si>
    <t>78.11</t>
  </si>
  <si>
    <t>58.58</t>
  </si>
  <si>
    <t>637d8a7f</t>
  </si>
  <si>
    <t>e124f0dc-9</t>
  </si>
  <si>
    <t>305.34</t>
  </si>
  <si>
    <t>259.54</t>
  </si>
  <si>
    <t>22fef1b5</t>
  </si>
  <si>
    <t>c2819460-a</t>
  </si>
  <si>
    <t>426.79</t>
  </si>
  <si>
    <t>362.77</t>
  </si>
  <si>
    <t>9046c46f</t>
  </si>
  <si>
    <t>3ebedb00-4</t>
  </si>
  <si>
    <t>375.73</t>
  </si>
  <si>
    <t>281.8</t>
  </si>
  <si>
    <t>2e348747</t>
  </si>
  <si>
    <t>6610b307-5</t>
  </si>
  <si>
    <t>163.86</t>
  </si>
  <si>
    <t>122.9</t>
  </si>
  <si>
    <t>2f2a8b7a</t>
  </si>
  <si>
    <t>d7790ef9-1</t>
  </si>
  <si>
    <t>203.98</t>
  </si>
  <si>
    <t>183.58</t>
  </si>
  <si>
    <t>0021e458</t>
  </si>
  <si>
    <t>44fb96a5-a</t>
  </si>
  <si>
    <t>145.31</t>
  </si>
  <si>
    <t>123.51</t>
  </si>
  <si>
    <t>28bc186c</t>
  </si>
  <si>
    <t>647df5b4-8</t>
  </si>
  <si>
    <t>221.16</t>
  </si>
  <si>
    <t>154.81</t>
  </si>
  <si>
    <t>94cce708</t>
  </si>
  <si>
    <t>a73807ae-d</t>
  </si>
  <si>
    <t>256.42</t>
  </si>
  <si>
    <t>47dfa10f</t>
  </si>
  <si>
    <t>6406a187-e</t>
  </si>
  <si>
    <t>431.38</t>
  </si>
  <si>
    <t>f227caa1</t>
  </si>
  <si>
    <t>134467bd-1</t>
  </si>
  <si>
    <t>345.75</t>
  </si>
  <si>
    <t>5ccab37f</t>
  </si>
  <si>
    <t>08c3ba2b-2</t>
  </si>
  <si>
    <t>96.68</t>
  </si>
  <si>
    <t>67.68</t>
  </si>
  <si>
    <t>f1d4d1d3</t>
  </si>
  <si>
    <t>81312f44-7</t>
  </si>
  <si>
    <t>438</t>
  </si>
  <si>
    <t>416.1</t>
  </si>
  <si>
    <t>259e5ade</t>
  </si>
  <si>
    <t>641eeb23-2</t>
  </si>
  <si>
    <t>272.29</t>
  </si>
  <si>
    <t>e2356d8b</t>
  </si>
  <si>
    <t>57d4489b-e</t>
  </si>
  <si>
    <t>84.09</t>
  </si>
  <si>
    <t>79.89</t>
  </si>
  <si>
    <t>7f742f53</t>
  </si>
  <si>
    <t>e61eaba4-4</t>
  </si>
  <si>
    <t>432.25</t>
  </si>
  <si>
    <t>b7529b08</t>
  </si>
  <si>
    <t>351120fc-3</t>
  </si>
  <si>
    <t>179.62</t>
  </si>
  <si>
    <t>89.81</t>
  </si>
  <si>
    <t>a38bba13</t>
  </si>
  <si>
    <t>d65d0c73-0</t>
  </si>
  <si>
    <t>302.95</t>
  </si>
  <si>
    <t>257.51</t>
  </si>
  <si>
    <t>0dc89ab7</t>
  </si>
  <si>
    <t>d1f197aa-d</t>
  </si>
  <si>
    <t>345.41</t>
  </si>
  <si>
    <t>310.87</t>
  </si>
  <si>
    <t>d3af2e02</t>
  </si>
  <si>
    <t>650935e7-9</t>
  </si>
  <si>
    <t>167.63</t>
  </si>
  <si>
    <t>125.72</t>
  </si>
  <si>
    <t>664ecafc</t>
  </si>
  <si>
    <t>f965f3ef-d</t>
  </si>
  <si>
    <t>436.92</t>
  </si>
  <si>
    <t>349.54</t>
  </si>
  <si>
    <t>32b21e58</t>
  </si>
  <si>
    <t>184903ed-3</t>
  </si>
  <si>
    <t>168.92</t>
  </si>
  <si>
    <t>152.03</t>
  </si>
  <si>
    <t>3379f7d2</t>
  </si>
  <si>
    <t>d0f527a9-b</t>
  </si>
  <si>
    <t>42.14</t>
  </si>
  <si>
    <t>31.61</t>
  </si>
  <si>
    <t>7cbec78e</t>
  </si>
  <si>
    <t>085249b5-7</t>
  </si>
  <si>
    <t>178.91</t>
  </si>
  <si>
    <t>125.24</t>
  </si>
  <si>
    <t>9a0612a5</t>
  </si>
  <si>
    <t>1c05ddd2-1</t>
  </si>
  <si>
    <t>322.75</t>
  </si>
  <si>
    <t>274.34</t>
  </si>
  <si>
    <t>ada22b55</t>
  </si>
  <si>
    <t>2b0c246f-9</t>
  </si>
  <si>
    <t>123.27</t>
  </si>
  <si>
    <t>86.29</t>
  </si>
  <si>
    <t>d0086a7f</t>
  </si>
  <si>
    <t>631e9a74-1</t>
  </si>
  <si>
    <t>361.29</t>
  </si>
  <si>
    <t>343.23</t>
  </si>
  <si>
    <t>27b48e7c</t>
  </si>
  <si>
    <t>c96f4099-4</t>
  </si>
  <si>
    <t>275.42</t>
  </si>
  <si>
    <t>247.88</t>
  </si>
  <si>
    <t>afbdd29f</t>
  </si>
  <si>
    <t>43c1eda4-5</t>
  </si>
  <si>
    <t>321.92</t>
  </si>
  <si>
    <t>160.96</t>
  </si>
  <si>
    <t>73a324ba</t>
  </si>
  <si>
    <t>2b2b723a-0</t>
  </si>
  <si>
    <t>292.11</t>
  </si>
  <si>
    <t>204.48</t>
  </si>
  <si>
    <t>67567200</t>
  </si>
  <si>
    <t>abcdf90c-4</t>
  </si>
  <si>
    <t>444.49</t>
  </si>
  <si>
    <t>222.25</t>
  </si>
  <si>
    <t>2ed9c959</t>
  </si>
  <si>
    <t>78a16480-d</t>
  </si>
  <si>
    <t>182.13</t>
  </si>
  <si>
    <t>91.06</t>
  </si>
  <si>
    <t>bc43c77d</t>
  </si>
  <si>
    <t>5a098fec-d</t>
  </si>
  <si>
    <t>412.71</t>
  </si>
  <si>
    <t>330.17</t>
  </si>
  <si>
    <t>e4d80260</t>
  </si>
  <si>
    <t>d3fd1a35-2</t>
  </si>
  <si>
    <t>235.28</t>
  </si>
  <si>
    <t>176.46</t>
  </si>
  <si>
    <t>ca73e3ea</t>
  </si>
  <si>
    <t>441abad4-6</t>
  </si>
  <si>
    <t>309.9</t>
  </si>
  <si>
    <t>294.4</t>
  </si>
  <si>
    <t>5c93bd47</t>
  </si>
  <si>
    <t>2b2d1b01-d</t>
  </si>
  <si>
    <t>327.07</t>
  </si>
  <si>
    <t>310.72</t>
  </si>
  <si>
    <t>1d5adb9d</t>
  </si>
  <si>
    <t>0a406fe0-9</t>
  </si>
  <si>
    <t>459.22</t>
  </si>
  <si>
    <t>751f40ec</t>
  </si>
  <si>
    <t>568ad177-d</t>
  </si>
  <si>
    <t>323</t>
  </si>
  <si>
    <t>7d4bb47e</t>
  </si>
  <si>
    <t>68fb956a-8</t>
  </si>
  <si>
    <t>170.44</t>
  </si>
  <si>
    <t>144.87</t>
  </si>
  <si>
    <t>90b0754f</t>
  </si>
  <si>
    <t>d64ddbd5-c</t>
  </si>
  <si>
    <t>354.49</t>
  </si>
  <si>
    <t>248.14</t>
  </si>
  <si>
    <t>ad0012f9</t>
  </si>
  <si>
    <t>2bdb1ae5-9</t>
  </si>
  <si>
    <t>277.17</t>
  </si>
  <si>
    <t>194.02</t>
  </si>
  <si>
    <t>17a03a8e</t>
  </si>
  <si>
    <t>02895d3a-7</t>
  </si>
  <si>
    <t>169.69</t>
  </si>
  <si>
    <t>135.75</t>
  </si>
  <si>
    <t>348b4f2e</t>
  </si>
  <si>
    <t>c6be69d5-3</t>
  </si>
  <si>
    <t>209.19</t>
  </si>
  <si>
    <t>167.35</t>
  </si>
  <si>
    <t>26-01-2024</t>
  </si>
  <si>
    <t>3d7f7e1e</t>
  </si>
  <si>
    <t>0e1d89b5-2</t>
  </si>
  <si>
    <t>258.78</t>
  </si>
  <si>
    <t>219.96</t>
  </si>
  <si>
    <t>edb89577</t>
  </si>
  <si>
    <t>3be497cb-0</t>
  </si>
  <si>
    <t>480.49</t>
  </si>
  <si>
    <t>fd1013cd</t>
  </si>
  <si>
    <t>4eaba910-8</t>
  </si>
  <si>
    <t>465.95</t>
  </si>
  <si>
    <t>372.76</t>
  </si>
  <si>
    <t>2a21b2f5</t>
  </si>
  <si>
    <t>7bfbfd94-7</t>
  </si>
  <si>
    <t>195.8</t>
  </si>
  <si>
    <t>156.64</t>
  </si>
  <si>
    <t>e734cf71</t>
  </si>
  <si>
    <t>099b46cb-1</t>
  </si>
  <si>
    <t>100.78</t>
  </si>
  <si>
    <t>c5bc43a2</t>
  </si>
  <si>
    <t>a9b57c56-1</t>
  </si>
  <si>
    <t>31.79</t>
  </si>
  <si>
    <t>7f3ef01a</t>
  </si>
  <si>
    <t>36f6022c-6</t>
  </si>
  <si>
    <t>493.53</t>
  </si>
  <si>
    <t>d09b44d1</t>
  </si>
  <si>
    <t>10fcf229-3</t>
  </si>
  <si>
    <t>190.3</t>
  </si>
  <si>
    <t>95.15</t>
  </si>
  <si>
    <t>25804b99</t>
  </si>
  <si>
    <t>de5e986e-7</t>
  </si>
  <si>
    <t>22.77</t>
  </si>
  <si>
    <t>11.38</t>
  </si>
  <si>
    <t>8b449287</t>
  </si>
  <si>
    <t>26b61a09-1</t>
  </si>
  <si>
    <t>307.9</t>
  </si>
  <si>
    <t>261.71</t>
  </si>
  <si>
    <t>06c442e0</t>
  </si>
  <si>
    <t>1d3bb5fd-9</t>
  </si>
  <si>
    <t>150.05</t>
  </si>
  <si>
    <t>741e480b</t>
  </si>
  <si>
    <t>0b938bcf-d</t>
  </si>
  <si>
    <t>347.71</t>
  </si>
  <si>
    <t>312.94</t>
  </si>
  <si>
    <t>c4a4411c</t>
  </si>
  <si>
    <t>8d5bccd1-3</t>
  </si>
  <si>
    <t>136.24</t>
  </si>
  <si>
    <t>b2423a79</t>
  </si>
  <si>
    <t>6a9e51ec-b</t>
  </si>
  <si>
    <t>146.47</t>
  </si>
  <si>
    <t>131.82</t>
  </si>
  <si>
    <t>59ace126</t>
  </si>
  <si>
    <t>25458e74-d</t>
  </si>
  <si>
    <t>448.81</t>
  </si>
  <si>
    <t>359.05</t>
  </si>
  <si>
    <t>5d2e84b4</t>
  </si>
  <si>
    <t>b33afedd-a</t>
  </si>
  <si>
    <t>286.12</t>
  </si>
  <si>
    <t>200.28</t>
  </si>
  <si>
    <t>6328bc7c</t>
  </si>
  <si>
    <t>cf11150e-3</t>
  </si>
  <si>
    <t>308.37</t>
  </si>
  <si>
    <t>154.19</t>
  </si>
  <si>
    <t>12-07-2024</t>
  </si>
  <si>
    <t>b4eb8cc7</t>
  </si>
  <si>
    <t>84c9273b-5</t>
  </si>
  <si>
    <t>272.15</t>
  </si>
  <si>
    <t>6e95832f</t>
  </si>
  <si>
    <t>d986c065-8</t>
  </si>
  <si>
    <t>350.59</t>
  </si>
  <si>
    <t>f627d9d5</t>
  </si>
  <si>
    <t>2c14c5cd-a</t>
  </si>
  <si>
    <t>254.32</t>
  </si>
  <si>
    <t>b644e0d1</t>
  </si>
  <si>
    <t>18df8182-6</t>
  </si>
  <si>
    <t>297.32</t>
  </si>
  <si>
    <t>f9cd4168</t>
  </si>
  <si>
    <t>ec20f7ba-1</t>
  </si>
  <si>
    <t>219.48</t>
  </si>
  <si>
    <t>164.61</t>
  </si>
  <si>
    <t>72c3e855</t>
  </si>
  <si>
    <t>f367ee26-d</t>
  </si>
  <si>
    <t>134.52</t>
  </si>
  <si>
    <t>94.16</t>
  </si>
  <si>
    <t>abd487a4</t>
  </si>
  <si>
    <t>4d872e66-a</t>
  </si>
  <si>
    <t>34.07</t>
  </si>
  <si>
    <t>30.66</t>
  </si>
  <si>
    <t>91bacb2f</t>
  </si>
  <si>
    <t>0b9b177e-a</t>
  </si>
  <si>
    <t>339.21</t>
  </si>
  <si>
    <t>254.41</t>
  </si>
  <si>
    <t>75272f5f</t>
  </si>
  <si>
    <t>63799771-c</t>
  </si>
  <si>
    <t>284.83</t>
  </si>
  <si>
    <t>9e0fea41</t>
  </si>
  <si>
    <t>fb8a4697-5</t>
  </si>
  <si>
    <t>338</t>
  </si>
  <si>
    <t>304.2</t>
  </si>
  <si>
    <t>e4818739</t>
  </si>
  <si>
    <t>3b188e25-6</t>
  </si>
  <si>
    <t>278.65</t>
  </si>
  <si>
    <t>6ddf61d1</t>
  </si>
  <si>
    <t>d68623f3-f</t>
  </si>
  <si>
    <t>357.9</t>
  </si>
  <si>
    <t>250.53</t>
  </si>
  <si>
    <t>d0936e56</t>
  </si>
  <si>
    <t>5e4309df-9</t>
  </si>
  <si>
    <t>27.03</t>
  </si>
  <si>
    <t>22.98</t>
  </si>
  <si>
    <t>ec022a3c</t>
  </si>
  <si>
    <t>cb932ccc-5</t>
  </si>
  <si>
    <t>465.64</t>
  </si>
  <si>
    <t>be485d54</t>
  </si>
  <si>
    <t>e594132a-a</t>
  </si>
  <si>
    <t>416.88</t>
  </si>
  <si>
    <t>312.66</t>
  </si>
  <si>
    <t>87c33171</t>
  </si>
  <si>
    <t>a0b69e5a-5</t>
  </si>
  <si>
    <t>170.97</t>
  </si>
  <si>
    <t>85.48</t>
  </si>
  <si>
    <t>a374a7c5</t>
  </si>
  <si>
    <t>db38b528-1</t>
  </si>
  <si>
    <t>460.19</t>
  </si>
  <si>
    <t>f54726e0</t>
  </si>
  <si>
    <t>e75ab5dd-f</t>
  </si>
  <si>
    <t>327.39</t>
  </si>
  <si>
    <t>278.28</t>
  </si>
  <si>
    <t>6e142ba6</t>
  </si>
  <si>
    <t>cae07d8a-c</t>
  </si>
  <si>
    <t>451.34</t>
  </si>
  <si>
    <t>406.21</t>
  </si>
  <si>
    <t>161325fd</t>
  </si>
  <si>
    <t>0de2edaa-c</t>
  </si>
  <si>
    <t>297.02</t>
  </si>
  <si>
    <t>282.17</t>
  </si>
  <si>
    <t>051133f8</t>
  </si>
  <si>
    <t>ba2c4d0b-b</t>
  </si>
  <si>
    <t>359.48</t>
  </si>
  <si>
    <t>323.53</t>
  </si>
  <si>
    <t>d80ab524</t>
  </si>
  <si>
    <t>d1ea2388-0</t>
  </si>
  <si>
    <t>105.45</t>
  </si>
  <si>
    <t>94.91</t>
  </si>
  <si>
    <t>842b3cac</t>
  </si>
  <si>
    <t>9964a78a-f</t>
  </si>
  <si>
    <t>30.46</t>
  </si>
  <si>
    <t>21.32</t>
  </si>
  <si>
    <t>78f9cc53</t>
  </si>
  <si>
    <t>1bd34f46-f</t>
  </si>
  <si>
    <t>247.76</t>
  </si>
  <si>
    <t>185.82</t>
  </si>
  <si>
    <t>295b35ad</t>
  </si>
  <si>
    <t>5ade36b9-a</t>
  </si>
  <si>
    <t>260.81</t>
  </si>
  <si>
    <t>182.57</t>
  </si>
  <si>
    <t>c5226913</t>
  </si>
  <si>
    <t>b83f2b71-b</t>
  </si>
  <si>
    <t>21.41</t>
  </si>
  <si>
    <t>20.34</t>
  </si>
  <si>
    <t>346f2c53</t>
  </si>
  <si>
    <t>06b65d09-0</t>
  </si>
  <si>
    <t>27.13</t>
  </si>
  <si>
    <t>468925cf</t>
  </si>
  <si>
    <t>036f2fe1-2</t>
  </si>
  <si>
    <t>304.86</t>
  </si>
  <si>
    <t>259.13</t>
  </si>
  <si>
    <t>09ea71de</t>
  </si>
  <si>
    <t>74744f71-4</t>
  </si>
  <si>
    <t>69.37</t>
  </si>
  <si>
    <t>99b59827</t>
  </si>
  <si>
    <t>89625cd3-1</t>
  </si>
  <si>
    <t>50.93</t>
  </si>
  <si>
    <t>40.74</t>
  </si>
  <si>
    <t>2a641c9d</t>
  </si>
  <si>
    <t>ae8d3eae-6</t>
  </si>
  <si>
    <t>337.58</t>
  </si>
  <si>
    <t>320.7</t>
  </si>
  <si>
    <t>4d08b875</t>
  </si>
  <si>
    <t>210baeee-c</t>
  </si>
  <si>
    <t>252.65</t>
  </si>
  <si>
    <t>227.39</t>
  </si>
  <si>
    <t>ad772c5a</t>
  </si>
  <si>
    <t>840db3df-5</t>
  </si>
  <si>
    <t>400.08</t>
  </si>
  <si>
    <t>200.04</t>
  </si>
  <si>
    <t>28223fc3</t>
  </si>
  <si>
    <t>36e9439c-e</t>
  </si>
  <si>
    <t>320.67</t>
  </si>
  <si>
    <t>160.34</t>
  </si>
  <si>
    <t>54274aa6</t>
  </si>
  <si>
    <t>ad73b872-2</t>
  </si>
  <si>
    <t>427.29</t>
  </si>
  <si>
    <t>405.93</t>
  </si>
  <si>
    <t>12-08-2024</t>
  </si>
  <si>
    <t>ca58b84f</t>
  </si>
  <si>
    <t>83292e34-7</t>
  </si>
  <si>
    <t>396.76</t>
  </si>
  <si>
    <t>376.92</t>
  </si>
  <si>
    <t>bb351881</t>
  </si>
  <si>
    <t>86a55194-0</t>
  </si>
  <si>
    <t>61.37</t>
  </si>
  <si>
    <t>49.1</t>
  </si>
  <si>
    <t>6dbd0f95</t>
  </si>
  <si>
    <t>ab4ed7ce-a</t>
  </si>
  <si>
    <t>200.57</t>
  </si>
  <si>
    <t>170.48</t>
  </si>
  <si>
    <t>29af7e68</t>
  </si>
  <si>
    <t>aaefb8df-e</t>
  </si>
  <si>
    <t>457.69</t>
  </si>
  <si>
    <t>366.15</t>
  </si>
  <si>
    <t>f85ad600</t>
  </si>
  <si>
    <t>f07e1c4a-e</t>
  </si>
  <si>
    <t>56.97</t>
  </si>
  <si>
    <t>f49fc9d3</t>
  </si>
  <si>
    <t>99c19952-1</t>
  </si>
  <si>
    <t>289.27</t>
  </si>
  <si>
    <t>245.88</t>
  </si>
  <si>
    <t>b28f143f</t>
  </si>
  <si>
    <t>093ae015-8</t>
  </si>
  <si>
    <t>365.26</t>
  </si>
  <si>
    <t>6184077e</t>
  </si>
  <si>
    <t>081c5408-8</t>
  </si>
  <si>
    <t>44.14</t>
  </si>
  <si>
    <t>22.07</t>
  </si>
  <si>
    <t>ac202a1f</t>
  </si>
  <si>
    <t>6f9c6a73-0</t>
  </si>
  <si>
    <t>32.7</t>
  </si>
  <si>
    <t>31.07</t>
  </si>
  <si>
    <t>01153d2e</t>
  </si>
  <si>
    <t>2c6437d5-0</t>
  </si>
  <si>
    <t>223.04</t>
  </si>
  <si>
    <t>167.28</t>
  </si>
  <si>
    <t>71205bd1</t>
  </si>
  <si>
    <t>8d8504b9-2</t>
  </si>
  <si>
    <t>256.64</t>
  </si>
  <si>
    <t>230.98</t>
  </si>
  <si>
    <t>23e8e15d</t>
  </si>
  <si>
    <t>1943f09a-4</t>
  </si>
  <si>
    <t>82.48</t>
  </si>
  <si>
    <t>74.23</t>
  </si>
  <si>
    <t>3ffa9cc6</t>
  </si>
  <si>
    <t>8961518f-6</t>
  </si>
  <si>
    <t>493.82</t>
  </si>
  <si>
    <t>370.37</t>
  </si>
  <si>
    <t>afbc0f86</t>
  </si>
  <si>
    <t>1bb48f49-2</t>
  </si>
  <si>
    <t>430.5</t>
  </si>
  <si>
    <t>408.97</t>
  </si>
  <si>
    <t>5fa7759a</t>
  </si>
  <si>
    <t>ad3dd065-0</t>
  </si>
  <si>
    <t>12.1</t>
  </si>
  <si>
    <t>9.68</t>
  </si>
  <si>
    <t>5d67c05b</t>
  </si>
  <si>
    <t>23e94b32-e</t>
  </si>
  <si>
    <t>474.41</t>
  </si>
  <si>
    <t>d0032e78</t>
  </si>
  <si>
    <t>9412f332-b</t>
  </si>
  <si>
    <t>243.52</t>
  </si>
  <si>
    <t>206.99</t>
  </si>
  <si>
    <t>465c254b</t>
  </si>
  <si>
    <t>d1db315e-8</t>
  </si>
  <si>
    <t>394.83</t>
  </si>
  <si>
    <t>45f92c91</t>
  </si>
  <si>
    <t>cb403165-3</t>
  </si>
  <si>
    <t>175.86</t>
  </si>
  <si>
    <t>805c0b7d</t>
  </si>
  <si>
    <t>4068c6cc-f</t>
  </si>
  <si>
    <t>237.77</t>
  </si>
  <si>
    <t>515fe1e7</t>
  </si>
  <si>
    <t>759b4aed-d</t>
  </si>
  <si>
    <t>143.21</t>
  </si>
  <si>
    <t>136.05</t>
  </si>
  <si>
    <t>ce69481e</t>
  </si>
  <si>
    <t>f8103189-a</t>
  </si>
  <si>
    <t>222.65</t>
  </si>
  <si>
    <t>178.12</t>
  </si>
  <si>
    <t>41889d65</t>
  </si>
  <si>
    <t>26b7a7e9-d</t>
  </si>
  <si>
    <t>348.18</t>
  </si>
  <si>
    <t>3b85b7a7</t>
  </si>
  <si>
    <t>e66a4d85-4</t>
  </si>
  <si>
    <t>152.52</t>
  </si>
  <si>
    <t>4c8e1f57</t>
  </si>
  <si>
    <t>79a3bbca-d</t>
  </si>
  <si>
    <t>448.26</t>
  </si>
  <si>
    <t>313.78</t>
  </si>
  <si>
    <t>cb429a91</t>
  </si>
  <si>
    <t>0c60ae4e-f</t>
  </si>
  <si>
    <t>413.3</t>
  </si>
  <si>
    <t>33b289dd</t>
  </si>
  <si>
    <t>16aa4a41-3</t>
  </si>
  <si>
    <t>432.11</t>
  </si>
  <si>
    <t>388.9</t>
  </si>
  <si>
    <t>997c274b</t>
  </si>
  <si>
    <t>e53da9e7-5</t>
  </si>
  <si>
    <t>320.98</t>
  </si>
  <si>
    <t>288.88</t>
  </si>
  <si>
    <t>8abeed6e</t>
  </si>
  <si>
    <t>1d60b62b-e</t>
  </si>
  <si>
    <t>104.47</t>
  </si>
  <si>
    <t>7210a0d9</t>
  </si>
  <si>
    <t>13d2a56c-7</t>
  </si>
  <si>
    <t>249.4</t>
  </si>
  <si>
    <t>174.58</t>
  </si>
  <si>
    <t>5f0349f1</t>
  </si>
  <si>
    <t>16d121ec-a</t>
  </si>
  <si>
    <t>39.02</t>
  </si>
  <si>
    <t>29.27</t>
  </si>
  <si>
    <t>bbb253a1</t>
  </si>
  <si>
    <t>b80cc9c3-a</t>
  </si>
  <si>
    <t>185.53</t>
  </si>
  <si>
    <t>157.7</t>
  </si>
  <si>
    <t>22dccae1</t>
  </si>
  <si>
    <t>f7e0f6f0-f</t>
  </si>
  <si>
    <t>463.55</t>
  </si>
  <si>
    <t>394.02</t>
  </si>
  <si>
    <t>effad494</t>
  </si>
  <si>
    <t>efd11390-1</t>
  </si>
  <si>
    <t>277.05</t>
  </si>
  <si>
    <t>207.79</t>
  </si>
  <si>
    <t>900e8f32</t>
  </si>
  <si>
    <t>19603713-f</t>
  </si>
  <si>
    <t>159.03</t>
  </si>
  <si>
    <t>127.22</t>
  </si>
  <si>
    <t>b38271c7</t>
  </si>
  <si>
    <t>7c2e02c5-f</t>
  </si>
  <si>
    <t>40.27</t>
  </si>
  <si>
    <t>e1b810f9</t>
  </si>
  <si>
    <t>e359b315-2</t>
  </si>
  <si>
    <t>350.46</t>
  </si>
  <si>
    <t>332.94</t>
  </si>
  <si>
    <t>96bf93b2</t>
  </si>
  <si>
    <t>42fdf304-9</t>
  </si>
  <si>
    <t>358.64</t>
  </si>
  <si>
    <t>340.71</t>
  </si>
  <si>
    <t>efb78e51</t>
  </si>
  <si>
    <t>9d0e8539-f</t>
  </si>
  <si>
    <t>33.8</t>
  </si>
  <si>
    <t>23.66</t>
  </si>
  <si>
    <t>4b510e17</t>
  </si>
  <si>
    <t>f0095bdf-b</t>
  </si>
  <si>
    <t>188.8</t>
  </si>
  <si>
    <t>b5cfa655</t>
  </si>
  <si>
    <t>c0ecbccc-e</t>
  </si>
  <si>
    <t>178.75</t>
  </si>
  <si>
    <t>151.94</t>
  </si>
  <si>
    <t>68412b52</t>
  </si>
  <si>
    <t>10c04914-7</t>
  </si>
  <si>
    <t>185.17</t>
  </si>
  <si>
    <t>146e7249</t>
  </si>
  <si>
    <t>5d4c0577-0</t>
  </si>
  <si>
    <t>417.51</t>
  </si>
  <si>
    <t>a3880ba0</t>
  </si>
  <si>
    <t>58aa2a00-6</t>
  </si>
  <si>
    <t>203.79</t>
  </si>
  <si>
    <t>884075e5</t>
  </si>
  <si>
    <t>575b7120-d</t>
  </si>
  <si>
    <t>230.14</t>
  </si>
  <si>
    <t>184.11</t>
  </si>
  <si>
    <t>2e31f938</t>
  </si>
  <si>
    <t>e3135ee0-b</t>
  </si>
  <si>
    <t>207.06</t>
  </si>
  <si>
    <t>48cf349d</t>
  </si>
  <si>
    <t>dcce0ed9-3</t>
  </si>
  <si>
    <t>166.69</t>
  </si>
  <si>
    <t>141.69</t>
  </si>
  <si>
    <t>c6a0ee2a</t>
  </si>
  <si>
    <t>2e82b12b-e</t>
  </si>
  <si>
    <t>476.53</t>
  </si>
  <si>
    <t>405.05</t>
  </si>
  <si>
    <t>618b72c3</t>
  </si>
  <si>
    <t>9083dac4-8</t>
  </si>
  <si>
    <t>420.41</t>
  </si>
  <si>
    <t>0041710c</t>
  </si>
  <si>
    <t>a9b75daf-4</t>
  </si>
  <si>
    <t>408.9</t>
  </si>
  <si>
    <t>5aa04d8b</t>
  </si>
  <si>
    <t>9b2eb9f8-b</t>
  </si>
  <si>
    <t>311.9</t>
  </si>
  <si>
    <t>1a29d6ef</t>
  </si>
  <si>
    <t>a604afd7-c</t>
  </si>
  <si>
    <t>160.11</t>
  </si>
  <si>
    <t>112.08</t>
  </si>
  <si>
    <t>e44a3f1b</t>
  </si>
  <si>
    <t>98bb0634-3</t>
  </si>
  <si>
    <t>100.64</t>
  </si>
  <si>
    <t>85.54</t>
  </si>
  <si>
    <t>b13d6803</t>
  </si>
  <si>
    <t>4c5d05af-4</t>
  </si>
  <si>
    <t>75.16</t>
  </si>
  <si>
    <t>efd66d9f</t>
  </si>
  <si>
    <t>10f9fb68-2</t>
  </si>
  <si>
    <t>115.23</t>
  </si>
  <si>
    <t>86.42</t>
  </si>
  <si>
    <t>635f84d0</t>
  </si>
  <si>
    <t>b8265a41-6</t>
  </si>
  <si>
    <t>212.08</t>
  </si>
  <si>
    <t>190.87</t>
  </si>
  <si>
    <t>76b1b3ab</t>
  </si>
  <si>
    <t>3ad00ebe-5</t>
  </si>
  <si>
    <t>25.95</t>
  </si>
  <si>
    <t>22.06</t>
  </si>
  <si>
    <t>29f39439</t>
  </si>
  <si>
    <t>61a89e00-6</t>
  </si>
  <si>
    <t>336.87</t>
  </si>
  <si>
    <t>420ef393</t>
  </si>
  <si>
    <t>5c344e7e-8</t>
  </si>
  <si>
    <t>43.47</t>
  </si>
  <si>
    <t>21.73</t>
  </si>
  <si>
    <t>0eae163d</t>
  </si>
  <si>
    <t>fdb8a7f4-c</t>
  </si>
  <si>
    <t>148.42</t>
  </si>
  <si>
    <t>f9ff1a48</t>
  </si>
  <si>
    <t>7586ecdc-5</t>
  </si>
  <si>
    <t>483.62</t>
  </si>
  <si>
    <t>459.44</t>
  </si>
  <si>
    <t>4c3cdcb6</t>
  </si>
  <si>
    <t>1bbfa35f-1</t>
  </si>
  <si>
    <t>30.28</t>
  </si>
  <si>
    <t>21.2</t>
  </si>
  <si>
    <t>1cbd0192</t>
  </si>
  <si>
    <t>9c4d9173-9</t>
  </si>
  <si>
    <t>482.52</t>
  </si>
  <si>
    <t>458.39</t>
  </si>
  <si>
    <t>86ee4f1e</t>
  </si>
  <si>
    <t>3a0742ad-c</t>
  </si>
  <si>
    <t>359.32</t>
  </si>
  <si>
    <t>2736921c</t>
  </si>
  <si>
    <t>80655c44-1</t>
  </si>
  <si>
    <t>386.46</t>
  </si>
  <si>
    <t>270.52</t>
  </si>
  <si>
    <t>24615a11</t>
  </si>
  <si>
    <t>fcd5caf1-3</t>
  </si>
  <si>
    <t>36.34</t>
  </si>
  <si>
    <t>18.17</t>
  </si>
  <si>
    <t>6a2e43c7</t>
  </si>
  <si>
    <t>c1a2396c-c</t>
  </si>
  <si>
    <t>328.64</t>
  </si>
  <si>
    <t>246.48</t>
  </si>
  <si>
    <t>e8f282f4</t>
  </si>
  <si>
    <t>bf0e5aab-7</t>
  </si>
  <si>
    <t>141.52</t>
  </si>
  <si>
    <t>113.22</t>
  </si>
  <si>
    <t>084d1679</t>
  </si>
  <si>
    <t>ae8de22c-f</t>
  </si>
  <si>
    <t>310.66</t>
  </si>
  <si>
    <t>155.33</t>
  </si>
  <si>
    <t>851ee140</t>
  </si>
  <si>
    <t>a4397891-6</t>
  </si>
  <si>
    <t>311.01</t>
  </si>
  <si>
    <t>295.46</t>
  </si>
  <si>
    <t>f519fe50</t>
  </si>
  <si>
    <t>0e60eaee-3</t>
  </si>
  <si>
    <t>60.79</t>
  </si>
  <si>
    <t>48.63</t>
  </si>
  <si>
    <t>3ca822ba</t>
  </si>
  <si>
    <t>2b2e8a4f-7</t>
  </si>
  <si>
    <t>252</t>
  </si>
  <si>
    <t>176.4</t>
  </si>
  <si>
    <t>56cc761e</t>
  </si>
  <si>
    <t>023a6d02-4</t>
  </si>
  <si>
    <t>159.75</t>
  </si>
  <si>
    <t>3c8bd82b</t>
  </si>
  <si>
    <t>d41b9799-8</t>
  </si>
  <si>
    <t>191.77</t>
  </si>
  <si>
    <t>143.83</t>
  </si>
  <si>
    <t>a7cae661</t>
  </si>
  <si>
    <t>ec04ee8b-b</t>
  </si>
  <si>
    <t>239.31</t>
  </si>
  <si>
    <t>215.38</t>
  </si>
  <si>
    <t>e0cfaad0</t>
  </si>
  <si>
    <t>58f0bb2e-0</t>
  </si>
  <si>
    <t>212.42</t>
  </si>
  <si>
    <t>106.21</t>
  </si>
  <si>
    <t>cd442b59</t>
  </si>
  <si>
    <t>3f5fd069-8</t>
  </si>
  <si>
    <t>198.63</t>
  </si>
  <si>
    <t>c66e0a5f</t>
  </si>
  <si>
    <t>634aa8eb-d</t>
  </si>
  <si>
    <t>394.82</t>
  </si>
  <si>
    <t>65fc7b42</t>
  </si>
  <si>
    <t>c11cf3e8-4</t>
  </si>
  <si>
    <t>305.94</t>
  </si>
  <si>
    <t>290.64</t>
  </si>
  <si>
    <t>b4391d08</t>
  </si>
  <si>
    <t>27d825b4-e</t>
  </si>
  <si>
    <t>390.66</t>
  </si>
  <si>
    <t>332.06</t>
  </si>
  <si>
    <t>c250ce58</t>
  </si>
  <si>
    <t>0a113398-3</t>
  </si>
  <si>
    <t>402.97</t>
  </si>
  <si>
    <t>201.49</t>
  </si>
  <si>
    <t>05619162</t>
  </si>
  <si>
    <t>06506e6c-8</t>
  </si>
  <si>
    <t>280.99</t>
  </si>
  <si>
    <t>196.69</t>
  </si>
  <si>
    <t>8e9b857f</t>
  </si>
  <si>
    <t>dee40ad7-9</t>
  </si>
  <si>
    <t>309.55</t>
  </si>
  <si>
    <t>278.6</t>
  </si>
  <si>
    <t>2f2e35cd</t>
  </si>
  <si>
    <t>bd32ad96-9</t>
  </si>
  <si>
    <t>471.41</t>
  </si>
  <si>
    <t>353.56</t>
  </si>
  <si>
    <t>e9786a6d</t>
  </si>
  <si>
    <t>ad922c38-1</t>
  </si>
  <si>
    <t>46.48</t>
  </si>
  <si>
    <t>22ce90f0</t>
  </si>
  <si>
    <t>253d232c-e</t>
  </si>
  <si>
    <t>758b36b9</t>
  </si>
  <si>
    <t>0e16bb68-d</t>
  </si>
  <si>
    <t>171.64</t>
  </si>
  <si>
    <t>137.31</t>
  </si>
  <si>
    <t>b77c1e26</t>
  </si>
  <si>
    <t>6a198ec0-3</t>
  </si>
  <si>
    <t>488.06</t>
  </si>
  <si>
    <t>414.85</t>
  </si>
  <si>
    <t>fa0755c1</t>
  </si>
  <si>
    <t>a80e01a6-4</t>
  </si>
  <si>
    <t>334.67</t>
  </si>
  <si>
    <t>167.34</t>
  </si>
  <si>
    <t>dcf4a9c1</t>
  </si>
  <si>
    <t>87786ea9-7</t>
  </si>
  <si>
    <t>448.02</t>
  </si>
  <si>
    <t>313.61</t>
  </si>
  <si>
    <t>a453276f</t>
  </si>
  <si>
    <t>1f7ef990-f</t>
  </si>
  <si>
    <t>424.33</t>
  </si>
  <si>
    <t>403.11</t>
  </si>
  <si>
    <t>fb93fc53</t>
  </si>
  <si>
    <t>9febb427-c</t>
  </si>
  <si>
    <t>56.69</t>
  </si>
  <si>
    <t>42.52</t>
  </si>
  <si>
    <t>be4d0858</t>
  </si>
  <si>
    <t>87f0d140-4</t>
  </si>
  <si>
    <t>431.13</t>
  </si>
  <si>
    <t>215.56</t>
  </si>
  <si>
    <t>44898eb5</t>
  </si>
  <si>
    <t>c756485e-5</t>
  </si>
  <si>
    <t>353.93</t>
  </si>
  <si>
    <t>f3bd0c9c</t>
  </si>
  <si>
    <t>7c8cb492-9</t>
  </si>
  <si>
    <t>54.61</t>
  </si>
  <si>
    <t>a3609e3a</t>
  </si>
  <si>
    <t>bf6ca00b-4</t>
  </si>
  <si>
    <t>e2a4a7db</t>
  </si>
  <si>
    <t>97f6e07b-a</t>
  </si>
  <si>
    <t>424.21</t>
  </si>
  <si>
    <t>296.95</t>
  </si>
  <si>
    <t>8971789f</t>
  </si>
  <si>
    <t>c46ba7fb-a</t>
  </si>
  <si>
    <t>45.8</t>
  </si>
  <si>
    <t>34.35</t>
  </si>
  <si>
    <t>68f22075</t>
  </si>
  <si>
    <t>d00045a5-7</t>
  </si>
  <si>
    <t>301.6</t>
  </si>
  <si>
    <t>241.28</t>
  </si>
  <si>
    <t>ed4b302d</t>
  </si>
  <si>
    <t>ecd83830-9</t>
  </si>
  <si>
    <t>217.77</t>
  </si>
  <si>
    <t>6de2894e</t>
  </si>
  <si>
    <t>91e28e7b-b</t>
  </si>
  <si>
    <t>335.84</t>
  </si>
  <si>
    <t>319.05</t>
  </si>
  <si>
    <t>723b2af2</t>
  </si>
  <si>
    <t>68c330d6-1</t>
  </si>
  <si>
    <t>317.46</t>
  </si>
  <si>
    <t>2c36db95</t>
  </si>
  <si>
    <t>8a241150-c</t>
  </si>
  <si>
    <t>53.79</t>
  </si>
  <si>
    <t>194aa278</t>
  </si>
  <si>
    <t>d3076535-1</t>
  </si>
  <si>
    <t>459.39</t>
  </si>
  <si>
    <t>321.57</t>
  </si>
  <si>
    <t>06-07-2024</t>
  </si>
  <si>
    <t>3575e317</t>
  </si>
  <si>
    <t>e0b93f87-1</t>
  </si>
  <si>
    <t>175.33</t>
  </si>
  <si>
    <t>140.26</t>
  </si>
  <si>
    <t>787738ba</t>
  </si>
  <si>
    <t>956bb0df-7</t>
  </si>
  <si>
    <t>48.84</t>
  </si>
  <si>
    <t>104bedf9</t>
  </si>
  <si>
    <t>5dfd69d9-d</t>
  </si>
  <si>
    <t>157.11</t>
  </si>
  <si>
    <t>141.4</t>
  </si>
  <si>
    <t>7d92827a</t>
  </si>
  <si>
    <t>df2752c8-3</t>
  </si>
  <si>
    <t>102.7</t>
  </si>
  <si>
    <t>71.89</t>
  </si>
  <si>
    <t>22d18844</t>
  </si>
  <si>
    <t>2f19e634-2</t>
  </si>
  <si>
    <t>312.85</t>
  </si>
  <si>
    <t>234.64</t>
  </si>
  <si>
    <t>2f96ad99</t>
  </si>
  <si>
    <t>75c9c188-a</t>
  </si>
  <si>
    <t>317.59</t>
  </si>
  <si>
    <t>222.31</t>
  </si>
  <si>
    <t>63536a72</t>
  </si>
  <si>
    <t>eff5b46d-f</t>
  </si>
  <si>
    <t>218.68</t>
  </si>
  <si>
    <t>196.81</t>
  </si>
  <si>
    <t>751c5619</t>
  </si>
  <si>
    <t>e436cd21-e</t>
  </si>
  <si>
    <t>56.45</t>
  </si>
  <si>
    <t>28.23</t>
  </si>
  <si>
    <t>b07dfbd1</t>
  </si>
  <si>
    <t>7d443016-7</t>
  </si>
  <si>
    <t>64.16</t>
  </si>
  <si>
    <t>f7126ee5</t>
  </si>
  <si>
    <t>c6e8e685-2</t>
  </si>
  <si>
    <t>200.44</t>
  </si>
  <si>
    <t>100.22</t>
  </si>
  <si>
    <t>0bade6a5</t>
  </si>
  <si>
    <t>7f815c17-f</t>
  </si>
  <si>
    <t>132.23</t>
  </si>
  <si>
    <t>99.17</t>
  </si>
  <si>
    <t>9b48b7a6</t>
  </si>
  <si>
    <t>41de6e0b-3</t>
  </si>
  <si>
    <t>217.61</t>
  </si>
  <si>
    <t>195.85</t>
  </si>
  <si>
    <t>0df32f0e</t>
  </si>
  <si>
    <t>921d4f13-4</t>
  </si>
  <si>
    <t>227.44</t>
  </si>
  <si>
    <t>204.7</t>
  </si>
  <si>
    <t>fa628d2b</t>
  </si>
  <si>
    <t>8432da61-7</t>
  </si>
  <si>
    <t>154.15</t>
  </si>
  <si>
    <t>123.32</t>
  </si>
  <si>
    <t>ed518f41</t>
  </si>
  <si>
    <t>d19df4c1-7</t>
  </si>
  <si>
    <t>19.42</t>
  </si>
  <si>
    <t>ddcb54d3</t>
  </si>
  <si>
    <t>eb72dd01-6</t>
  </si>
  <si>
    <t>423.01</t>
  </si>
  <si>
    <t>401.86</t>
  </si>
  <si>
    <t>3c71e319</t>
  </si>
  <si>
    <t>4fc43503-b</t>
  </si>
  <si>
    <t>352.47</t>
  </si>
  <si>
    <t>95517d12</t>
  </si>
  <si>
    <t>5c194e4d-5</t>
  </si>
  <si>
    <t>323.85</t>
  </si>
  <si>
    <t>161.93</t>
  </si>
  <si>
    <t>1886386b</t>
  </si>
  <si>
    <t>8583655b-4</t>
  </si>
  <si>
    <t>96.34</t>
  </si>
  <si>
    <t>77.07</t>
  </si>
  <si>
    <t>00333c7a</t>
  </si>
  <si>
    <t>77eebc88-5</t>
  </si>
  <si>
    <t>11.54</t>
  </si>
  <si>
    <t>8.65</t>
  </si>
  <si>
    <t>1ddc65f3</t>
  </si>
  <si>
    <t>dc145f91-a</t>
  </si>
  <si>
    <t>376.52</t>
  </si>
  <si>
    <t>a2cffcc6</t>
  </si>
  <si>
    <t>75d4498d-1</t>
  </si>
  <si>
    <t>258.91</t>
  </si>
  <si>
    <t>194.18</t>
  </si>
  <si>
    <t>f3e197f3</t>
  </si>
  <si>
    <t>4aab29e2-f</t>
  </si>
  <si>
    <t>146.61</t>
  </si>
  <si>
    <t>6bd8fa3a</t>
  </si>
  <si>
    <t>aacdd2c4-c</t>
  </si>
  <si>
    <t>489.9</t>
  </si>
  <si>
    <t>440.91</t>
  </si>
  <si>
    <t>1a2e9e50</t>
  </si>
  <si>
    <t>d1247110-6</t>
  </si>
  <si>
    <t>371.81</t>
  </si>
  <si>
    <t>185.91</t>
  </si>
  <si>
    <t>9e55c4c9</t>
  </si>
  <si>
    <t>8227ea90-9</t>
  </si>
  <si>
    <t>40.04</t>
  </si>
  <si>
    <t>ee2735fb</t>
  </si>
  <si>
    <t>4a86d1fb-3</t>
  </si>
  <si>
    <t>384.6</t>
  </si>
  <si>
    <t>365.37</t>
  </si>
  <si>
    <t>4c20ca93</t>
  </si>
  <si>
    <t>2f32fabd-6</t>
  </si>
  <si>
    <t>259.47</t>
  </si>
  <si>
    <t>220.55</t>
  </si>
  <si>
    <t>f06f2d9e</t>
  </si>
  <si>
    <t>8b31adf8-f</t>
  </si>
  <si>
    <t>483.34</t>
  </si>
  <si>
    <t>459.17</t>
  </si>
  <si>
    <t>93ff499d</t>
  </si>
  <si>
    <t>cd056501-f</t>
  </si>
  <si>
    <t>253.19</t>
  </si>
  <si>
    <t>240.53</t>
  </si>
  <si>
    <t>464108ea</t>
  </si>
  <si>
    <t>2c009751-7</t>
  </si>
  <si>
    <t>419.4</t>
  </si>
  <si>
    <t>209.7</t>
  </si>
  <si>
    <t>1ec05b76</t>
  </si>
  <si>
    <t>c3862bfa-7</t>
  </si>
  <si>
    <t>245.52</t>
  </si>
  <si>
    <t>196.42</t>
  </si>
  <si>
    <t>775596cf</t>
  </si>
  <si>
    <t>f2a45064-4</t>
  </si>
  <si>
    <t>280.31</t>
  </si>
  <si>
    <t>252.28</t>
  </si>
  <si>
    <t>771b6628</t>
  </si>
  <si>
    <t>7deb0c35-a</t>
  </si>
  <si>
    <t>67.67</t>
  </si>
  <si>
    <t>33.84</t>
  </si>
  <si>
    <t>d6e6e405</t>
  </si>
  <si>
    <t>3f2757b0-5</t>
  </si>
  <si>
    <t>364.44</t>
  </si>
  <si>
    <t>291.55</t>
  </si>
  <si>
    <t>0b010741</t>
  </si>
  <si>
    <t>b072608e-d</t>
  </si>
  <si>
    <t>39.86</t>
  </si>
  <si>
    <t>8566ac6e</t>
  </si>
  <si>
    <t>d86224a6-5</t>
  </si>
  <si>
    <t>461.31</t>
  </si>
  <si>
    <t>322.92</t>
  </si>
  <si>
    <t>fdc30694</t>
  </si>
  <si>
    <t>c157dce7-a</t>
  </si>
  <si>
    <t>473.17</t>
  </si>
  <si>
    <t>425.85</t>
  </si>
  <si>
    <t>84ad9f2a</t>
  </si>
  <si>
    <t>c77431bc-6</t>
  </si>
  <si>
    <t>133.49</t>
  </si>
  <si>
    <t>66.75</t>
  </si>
  <si>
    <t>56949334</t>
  </si>
  <si>
    <t>680206e7-9</t>
  </si>
  <si>
    <t>430.32</t>
  </si>
  <si>
    <t>365.77</t>
  </si>
  <si>
    <t>15eb948c</t>
  </si>
  <si>
    <t>35c9ea9d-e</t>
  </si>
  <si>
    <t>e8e7e07b</t>
  </si>
  <si>
    <t>8298b8bb-a</t>
  </si>
  <si>
    <t>274.4</t>
  </si>
  <si>
    <t>205.8</t>
  </si>
  <si>
    <t>02fb8772</t>
  </si>
  <si>
    <t>ee387572-7</t>
  </si>
  <si>
    <t>29.3</t>
  </si>
  <si>
    <t>a7e884cf</t>
  </si>
  <si>
    <t>50e481c0-5</t>
  </si>
  <si>
    <t>122.96</t>
  </si>
  <si>
    <t>104.52</t>
  </si>
  <si>
    <t>a55c61e9</t>
  </si>
  <si>
    <t>17c41fd0-2</t>
  </si>
  <si>
    <t>333.18</t>
  </si>
  <si>
    <t>299.86</t>
  </si>
  <si>
    <t>82e33f7e</t>
  </si>
  <si>
    <t>d831b4b9-c</t>
  </si>
  <si>
    <t>221.69</t>
  </si>
  <si>
    <t>210.61</t>
  </si>
  <si>
    <t>5a9a1268</t>
  </si>
  <si>
    <t>889d5066-d</t>
  </si>
  <si>
    <t>225.48</t>
  </si>
  <si>
    <t>4e1df27e</t>
  </si>
  <si>
    <t>903cb2e0-3</t>
  </si>
  <si>
    <t>135.86</t>
  </si>
  <si>
    <t>115.48</t>
  </si>
  <si>
    <t>72f4df65</t>
  </si>
  <si>
    <t>e39375fe-c</t>
  </si>
  <si>
    <t>225.4</t>
  </si>
  <si>
    <t>191.59</t>
  </si>
  <si>
    <t>04ef2f48</t>
  </si>
  <si>
    <t>7121fc95-b</t>
  </si>
  <si>
    <t>172.45</t>
  </si>
  <si>
    <t>ae1b0a5d</t>
  </si>
  <si>
    <t>adfc7a07-5</t>
  </si>
  <si>
    <t>89.42</t>
  </si>
  <si>
    <t>84.95</t>
  </si>
  <si>
    <t>eabb8e22</t>
  </si>
  <si>
    <t>a55367ed-0</t>
  </si>
  <si>
    <t>488.14</t>
  </si>
  <si>
    <t>244.07</t>
  </si>
  <si>
    <t>ca48ec71</t>
  </si>
  <si>
    <t>efa8cfb9-7</t>
  </si>
  <si>
    <t>107.61</t>
  </si>
  <si>
    <t>80.71</t>
  </si>
  <si>
    <t>be753111</t>
  </si>
  <si>
    <t>925e172b-3</t>
  </si>
  <si>
    <t>4afdef19</t>
  </si>
  <si>
    <t>b52f485a-a</t>
  </si>
  <si>
    <t>304.57</t>
  </si>
  <si>
    <t>289.34</t>
  </si>
  <si>
    <t>02dde509</t>
  </si>
  <si>
    <t>4ae93dc1-f</t>
  </si>
  <si>
    <t>32.78</t>
  </si>
  <si>
    <t>22.95</t>
  </si>
  <si>
    <t>c1b4c7e7</t>
  </si>
  <si>
    <t>e4c4fb8c-b</t>
  </si>
  <si>
    <t>56.83</t>
  </si>
  <si>
    <t>39.78</t>
  </si>
  <si>
    <t>f8578999</t>
  </si>
  <si>
    <t>edb15fad-1</t>
  </si>
  <si>
    <t>158.57</t>
  </si>
  <si>
    <t>118.93</t>
  </si>
  <si>
    <t>4432a8ba</t>
  </si>
  <si>
    <t>5c4eb084-f</t>
  </si>
  <si>
    <t>251.72</t>
  </si>
  <si>
    <t>239.13</t>
  </si>
  <si>
    <t>ca6f4f5a</t>
  </si>
  <si>
    <t>51a993a4-f</t>
  </si>
  <si>
    <t>10.09</t>
  </si>
  <si>
    <t>8.58</t>
  </si>
  <si>
    <t>5b8004ef</t>
  </si>
  <si>
    <t>228f3945-3</t>
  </si>
  <si>
    <t>303.28</t>
  </si>
  <si>
    <t>6c1cdb51</t>
  </si>
  <si>
    <t>7c30f0b9-c</t>
  </si>
  <si>
    <t>312.92</t>
  </si>
  <si>
    <t>265.98</t>
  </si>
  <si>
    <t>9e52ea4b</t>
  </si>
  <si>
    <t>319ec9d3-3</t>
  </si>
  <si>
    <t>402.85</t>
  </si>
  <si>
    <t>342.42</t>
  </si>
  <si>
    <t>7319919d</t>
  </si>
  <si>
    <t>8701783e-b</t>
  </si>
  <si>
    <t>70.44</t>
  </si>
  <si>
    <t>52.83</t>
  </si>
  <si>
    <t>9db42c1b</t>
  </si>
  <si>
    <t>d8d5bbee-a</t>
  </si>
  <si>
    <t>181.51</t>
  </si>
  <si>
    <t>154.28</t>
  </si>
  <si>
    <t>dd556e28</t>
  </si>
  <si>
    <t>9bed94c1-4</t>
  </si>
  <si>
    <t>448.07</t>
  </si>
  <si>
    <t>a140c968</t>
  </si>
  <si>
    <t>cdb2d37a-5</t>
  </si>
  <si>
    <t>211.53</t>
  </si>
  <si>
    <t>148.07</t>
  </si>
  <si>
    <t>e8db0cc2</t>
  </si>
  <si>
    <t>fd629be3-9</t>
  </si>
  <si>
    <t>196.14</t>
  </si>
  <si>
    <t>147.1</t>
  </si>
  <si>
    <t>38007c77</t>
  </si>
  <si>
    <t>b7c4ad12-d</t>
  </si>
  <si>
    <t>295.8</t>
  </si>
  <si>
    <t>c75e521c</t>
  </si>
  <si>
    <t>9049ae69-3</t>
  </si>
  <si>
    <t>362.26</t>
  </si>
  <si>
    <t>8c8f2810</t>
  </si>
  <si>
    <t>6acff5a9-7</t>
  </si>
  <si>
    <t>188.56</t>
  </si>
  <si>
    <t>160.28</t>
  </si>
  <si>
    <t>6f386cf8</t>
  </si>
  <si>
    <t>6f64c12e-e</t>
  </si>
  <si>
    <t>308.79</t>
  </si>
  <si>
    <t>231.59</t>
  </si>
  <si>
    <t>11c8bf8b</t>
  </si>
  <si>
    <t>5055970f-f</t>
  </si>
  <si>
    <t>53.1</t>
  </si>
  <si>
    <t>26.55</t>
  </si>
  <si>
    <t>c6619369</t>
  </si>
  <si>
    <t>c21445bf-b</t>
  </si>
  <si>
    <t>204.25</t>
  </si>
  <si>
    <t>163.4</t>
  </si>
  <si>
    <t>687a8ef9</t>
  </si>
  <si>
    <t>e6dbc8e3-b</t>
  </si>
  <si>
    <t>117.23</t>
  </si>
  <si>
    <t>add87525</t>
  </si>
  <si>
    <t>3e468113-f</t>
  </si>
  <si>
    <t>156.3</t>
  </si>
  <si>
    <t>480be977</t>
  </si>
  <si>
    <t>76aa1ea0-8</t>
  </si>
  <si>
    <t>340.63</t>
  </si>
  <si>
    <t>52b0c046</t>
  </si>
  <si>
    <t>e94fcef7-e</t>
  </si>
  <si>
    <t>221.1</t>
  </si>
  <si>
    <t>210.04</t>
  </si>
  <si>
    <t>17935504</t>
  </si>
  <si>
    <t>96dad3eb-2</t>
  </si>
  <si>
    <t>377.15</t>
  </si>
  <si>
    <t>6bfea417</t>
  </si>
  <si>
    <t>402f8310-9</t>
  </si>
  <si>
    <t>198.3</t>
  </si>
  <si>
    <t>25f8c79a</t>
  </si>
  <si>
    <t>cc29b70c-9</t>
  </si>
  <si>
    <t>450.82</t>
  </si>
  <si>
    <t>428.28</t>
  </si>
  <si>
    <t>2f07538e</t>
  </si>
  <si>
    <t>564328a3-b</t>
  </si>
  <si>
    <t>214.8</t>
  </si>
  <si>
    <t>161.1</t>
  </si>
  <si>
    <t>ef989073</t>
  </si>
  <si>
    <t>d041bc6d-6</t>
  </si>
  <si>
    <t>178.58</t>
  </si>
  <si>
    <t>89.29</t>
  </si>
  <si>
    <t>746e7b01</t>
  </si>
  <si>
    <t>190f2c5a-4</t>
  </si>
  <si>
    <t>237.9</t>
  </si>
  <si>
    <t>166.53</t>
  </si>
  <si>
    <t>e597f5d5</t>
  </si>
  <si>
    <t>d5415a88-b</t>
  </si>
  <si>
    <t>34.93</t>
  </si>
  <si>
    <t>17.46</t>
  </si>
  <si>
    <t>a65c3d6a</t>
  </si>
  <si>
    <t>31b244c4-e</t>
  </si>
  <si>
    <t>64.64</t>
  </si>
  <si>
    <t>32.32</t>
  </si>
  <si>
    <t>37610673</t>
  </si>
  <si>
    <t>3154eee7-f</t>
  </si>
  <si>
    <t>170.08</t>
  </si>
  <si>
    <t>85.04</t>
  </si>
  <si>
    <t>89c70f36</t>
  </si>
  <si>
    <t>a5cfe885-e</t>
  </si>
  <si>
    <t>276.05</t>
  </si>
  <si>
    <t>248.45</t>
  </si>
  <si>
    <t>53ac6649</t>
  </si>
  <si>
    <t>39fae33a-1</t>
  </si>
  <si>
    <t>48.61</t>
  </si>
  <si>
    <t>36.46</t>
  </si>
  <si>
    <t>dd3d04ab</t>
  </si>
  <si>
    <t>d44a2095-d</t>
  </si>
  <si>
    <t>367.32</t>
  </si>
  <si>
    <t>293.86</t>
  </si>
  <si>
    <t>415b6195</t>
  </si>
  <si>
    <t>939d5107-f</t>
  </si>
  <si>
    <t>34.09</t>
  </si>
  <si>
    <t>27.27</t>
  </si>
  <si>
    <t>a99176d1</t>
  </si>
  <si>
    <t>364eca44-2</t>
  </si>
  <si>
    <t>468.37</t>
  </si>
  <si>
    <t>398.11</t>
  </si>
  <si>
    <t>9fe834ec</t>
  </si>
  <si>
    <t>0a7f521e-d</t>
  </si>
  <si>
    <t>358.01</t>
  </si>
  <si>
    <t>340.11</t>
  </si>
  <si>
    <t>cd11f9ff</t>
  </si>
  <si>
    <t>d3cf0826-b</t>
  </si>
  <si>
    <t>131.56</t>
  </si>
  <si>
    <t>a8e5730c</t>
  </si>
  <si>
    <t>1f32d8cc-c</t>
  </si>
  <si>
    <t>123.61</t>
  </si>
  <si>
    <t>105.07</t>
  </si>
  <si>
    <t>957b2713</t>
  </si>
  <si>
    <t>a99dea2b-5</t>
  </si>
  <si>
    <t>263.15</t>
  </si>
  <si>
    <t>249.99</t>
  </si>
  <si>
    <t>3fb7980a</t>
  </si>
  <si>
    <t>d8eb9263-5</t>
  </si>
  <si>
    <t>333.61</t>
  </si>
  <si>
    <t>300.25</t>
  </si>
  <si>
    <t>8fa5d77d</t>
  </si>
  <si>
    <t>38cf2d1c-5</t>
  </si>
  <si>
    <t>285.17</t>
  </si>
  <si>
    <t>7de5db7c</t>
  </si>
  <si>
    <t>4c7f1e50-b</t>
  </si>
  <si>
    <t>494.04</t>
  </si>
  <si>
    <t>469.34</t>
  </si>
  <si>
    <t>01d6ef4f</t>
  </si>
  <si>
    <t>842ffe80-1</t>
  </si>
  <si>
    <t>405.3</t>
  </si>
  <si>
    <t>324.24</t>
  </si>
  <si>
    <t>61b0a56f</t>
  </si>
  <si>
    <t>293a38fe-d</t>
  </si>
  <si>
    <t>450.5</t>
  </si>
  <si>
    <t>427.97</t>
  </si>
  <si>
    <t>d81b895d</t>
  </si>
  <si>
    <t>37d5ff11-d</t>
  </si>
  <si>
    <t>342.2</t>
  </si>
  <si>
    <t>239.54</t>
  </si>
  <si>
    <t>4176fef0</t>
  </si>
  <si>
    <t>b1877937-7</t>
  </si>
  <si>
    <t>70.82</t>
  </si>
  <si>
    <t>a669be47</t>
  </si>
  <si>
    <t>a700768e-1</t>
  </si>
  <si>
    <t>420.46</t>
  </si>
  <si>
    <t>399.44</t>
  </si>
  <si>
    <t>fc38d815</t>
  </si>
  <si>
    <t>1e2d8f24-1</t>
  </si>
  <si>
    <t>154.85</t>
  </si>
  <si>
    <t>108.39</t>
  </si>
  <si>
    <t>526f0441</t>
  </si>
  <si>
    <t>a2638fa2-0</t>
  </si>
  <si>
    <t>14.98</t>
  </si>
  <si>
    <t>7.49</t>
  </si>
  <si>
    <t>192f4b21</t>
  </si>
  <si>
    <t>2dc07f56-1</t>
  </si>
  <si>
    <t>222.53</t>
  </si>
  <si>
    <t>155.77</t>
  </si>
  <si>
    <t>6f0b1b90</t>
  </si>
  <si>
    <t>531dde67-e</t>
  </si>
  <si>
    <t>469.59</t>
  </si>
  <si>
    <t>13c26270</t>
  </si>
  <si>
    <t>8546c4a0-9</t>
  </si>
  <si>
    <t>159.68</t>
  </si>
  <si>
    <t>111.78</t>
  </si>
  <si>
    <t>21e0291a</t>
  </si>
  <si>
    <t>56e92b46-5</t>
  </si>
  <si>
    <t>332.28</t>
  </si>
  <si>
    <t>315.67</t>
  </si>
  <si>
    <t>7c026f97</t>
  </si>
  <si>
    <t>b8db29c2-8</t>
  </si>
  <si>
    <t>43.45</t>
  </si>
  <si>
    <t>32.59</t>
  </si>
  <si>
    <t>2cac4c48</t>
  </si>
  <si>
    <t>d36761e5-d</t>
  </si>
  <si>
    <t>189.9</t>
  </si>
  <si>
    <t>161.41</t>
  </si>
  <si>
    <t>04549848</t>
  </si>
  <si>
    <t>54a76b2a-1</t>
  </si>
  <si>
    <t>469.25</t>
  </si>
  <si>
    <t>398.86</t>
  </si>
  <si>
    <t>486bec14</t>
  </si>
  <si>
    <t>cf82e4f9-e</t>
  </si>
  <si>
    <t>176.77</t>
  </si>
  <si>
    <t>2c5dc3ec</t>
  </si>
  <si>
    <t>8df2d84a-8</t>
  </si>
  <si>
    <t>50.18</t>
  </si>
  <si>
    <t>25.09</t>
  </si>
  <si>
    <t>104cbed3</t>
  </si>
  <si>
    <t>7ce62017-e</t>
  </si>
  <si>
    <t>472.29</t>
  </si>
  <si>
    <t>f2958613</t>
  </si>
  <si>
    <t>570d72b8-e</t>
  </si>
  <si>
    <t>168.18</t>
  </si>
  <si>
    <t>159.77</t>
  </si>
  <si>
    <t>3ddad16f</t>
  </si>
  <si>
    <t>3230bb6d-2</t>
  </si>
  <si>
    <t>302.29</t>
  </si>
  <si>
    <t>272.06</t>
  </si>
  <si>
    <t>b3801e1b</t>
  </si>
  <si>
    <t>cc0deb02-8</t>
  </si>
  <si>
    <t>229.69</t>
  </si>
  <si>
    <t>172.27</t>
  </si>
  <si>
    <t>caf9113b</t>
  </si>
  <si>
    <t>a4d482bc-d</t>
  </si>
  <si>
    <t>39.88</t>
  </si>
  <si>
    <t>37.89</t>
  </si>
  <si>
    <t>9795e31b</t>
  </si>
  <si>
    <t>23f814dd-0</t>
  </si>
  <si>
    <t>487.58</t>
  </si>
  <si>
    <t>414.44</t>
  </si>
  <si>
    <t>32196cbd</t>
  </si>
  <si>
    <t>26fe9d8a-2</t>
  </si>
  <si>
    <t>435.68</t>
  </si>
  <si>
    <t>c9e6f7ce</t>
  </si>
  <si>
    <t>8851dc3a-b</t>
  </si>
  <si>
    <t>246.05</t>
  </si>
  <si>
    <t>172.23</t>
  </si>
  <si>
    <t>858696b6</t>
  </si>
  <si>
    <t>8c3a1e6d-f</t>
  </si>
  <si>
    <t>354.39</t>
  </si>
  <si>
    <t>318.95</t>
  </si>
  <si>
    <t>7b0c5a76</t>
  </si>
  <si>
    <t>c908ffae-d</t>
  </si>
  <si>
    <t>429.88</t>
  </si>
  <si>
    <t>322.41</t>
  </si>
  <si>
    <t>6266c8eb</t>
  </si>
  <si>
    <t>1204b685-8</t>
  </si>
  <si>
    <t>382</t>
  </si>
  <si>
    <t>305.6</t>
  </si>
  <si>
    <t>32001e61</t>
  </si>
  <si>
    <t>cfdde875-f</t>
  </si>
  <si>
    <t>358.92</t>
  </si>
  <si>
    <t>251.24</t>
  </si>
  <si>
    <t>69436d0b</t>
  </si>
  <si>
    <t>6bab26fc-f</t>
  </si>
  <si>
    <t>299.6</t>
  </si>
  <si>
    <t>224.7</t>
  </si>
  <si>
    <t>560370a9</t>
  </si>
  <si>
    <t>fe92f8a3-b</t>
  </si>
  <si>
    <t>399.82</t>
  </si>
  <si>
    <t>199.91</t>
  </si>
  <si>
    <t>3d46ebd4</t>
  </si>
  <si>
    <t>e33efac7-7</t>
  </si>
  <si>
    <t>493.1</t>
  </si>
  <si>
    <t>369.83</t>
  </si>
  <si>
    <t>3f68ed08</t>
  </si>
  <si>
    <t>f01054be-4</t>
  </si>
  <si>
    <t>367.95</t>
  </si>
  <si>
    <t>257.56</t>
  </si>
  <si>
    <t>878d3714</t>
  </si>
  <si>
    <t>b41deede-e</t>
  </si>
  <si>
    <t>24.9</t>
  </si>
  <si>
    <t>22.41</t>
  </si>
  <si>
    <t>69ca6114</t>
  </si>
  <si>
    <t>08e2216f-5</t>
  </si>
  <si>
    <t>271.48</t>
  </si>
  <si>
    <t>135.74</t>
  </si>
  <si>
    <t>bb9c024b</t>
  </si>
  <si>
    <t>4f2ee81f-b</t>
  </si>
  <si>
    <t>196.43</t>
  </si>
  <si>
    <t>166.97</t>
  </si>
  <si>
    <t>99776807</t>
  </si>
  <si>
    <t>83154e70-7</t>
  </si>
  <si>
    <t>158.88</t>
  </si>
  <si>
    <t>150.94</t>
  </si>
  <si>
    <t>312114bd</t>
  </si>
  <si>
    <t>82a78612-e</t>
  </si>
  <si>
    <t>79.33</t>
  </si>
  <si>
    <t>63.46</t>
  </si>
  <si>
    <t>21bb3317</t>
  </si>
  <si>
    <t>434c53a0-b</t>
  </si>
  <si>
    <t>82.45</t>
  </si>
  <si>
    <t>9e6fdcc2</t>
  </si>
  <si>
    <t>42d95dd7-9</t>
  </si>
  <si>
    <t>120.64</t>
  </si>
  <si>
    <t>c5a98dc4</t>
  </si>
  <si>
    <t>76255c12-3</t>
  </si>
  <si>
    <t>41.21</t>
  </si>
  <si>
    <t>c8d53642</t>
  </si>
  <si>
    <t>bac908ce-6</t>
  </si>
  <si>
    <t>57.34</t>
  </si>
  <si>
    <t>45.87</t>
  </si>
  <si>
    <t>92770171</t>
  </si>
  <si>
    <t>53007736-c</t>
  </si>
  <si>
    <t>339.34</t>
  </si>
  <si>
    <t>288.44</t>
  </si>
  <si>
    <t>731fda80</t>
  </si>
  <si>
    <t>e61f1ff4-c</t>
  </si>
  <si>
    <t>204.21</t>
  </si>
  <si>
    <t>173.58</t>
  </si>
  <si>
    <t>e8ac7f4d</t>
  </si>
  <si>
    <t>a536d3c3-c</t>
  </si>
  <si>
    <t>338.65</t>
  </si>
  <si>
    <t>237.05</t>
  </si>
  <si>
    <t>96aad22f</t>
  </si>
  <si>
    <t>ce2e6997-2</t>
  </si>
  <si>
    <t>489.79</t>
  </si>
  <si>
    <t>244.9</t>
  </si>
  <si>
    <t>b17f30e1</t>
  </si>
  <si>
    <t>59529419-b</t>
  </si>
  <si>
    <t>109.25</t>
  </si>
  <si>
    <t>103.79</t>
  </si>
  <si>
    <t>a51af881</t>
  </si>
  <si>
    <t>cb7235e5-6</t>
  </si>
  <si>
    <t>51.45</t>
  </si>
  <si>
    <t>43.73</t>
  </si>
  <si>
    <t>d7517ae4</t>
  </si>
  <si>
    <t>bc9dfe4a-6</t>
  </si>
  <si>
    <t>335.99</t>
  </si>
  <si>
    <t>268.79</t>
  </si>
  <si>
    <t>360ae88b</t>
  </si>
  <si>
    <t>0950f467-5</t>
  </si>
  <si>
    <t>280.82</t>
  </si>
  <si>
    <t>40d718b5</t>
  </si>
  <si>
    <t>69c85c6c-4</t>
  </si>
  <si>
    <t>131.14</t>
  </si>
  <si>
    <t>124.58</t>
  </si>
  <si>
    <t>932c8bf3</t>
  </si>
  <si>
    <t>19394d50-9</t>
  </si>
  <si>
    <t>70.91</t>
  </si>
  <si>
    <t>63.82</t>
  </si>
  <si>
    <t>998e790d</t>
  </si>
  <si>
    <t>06057d1a-1</t>
  </si>
  <si>
    <t>60.45</t>
  </si>
  <si>
    <t>48.36</t>
  </si>
  <si>
    <t>4d056465</t>
  </si>
  <si>
    <t>9f25d201-2</t>
  </si>
  <si>
    <t>15.53</t>
  </si>
  <si>
    <t>13.98</t>
  </si>
  <si>
    <t>316d6899</t>
  </si>
  <si>
    <t>3f521c90-8</t>
  </si>
  <si>
    <t>73.02</t>
  </si>
  <si>
    <t>62.07</t>
  </si>
  <si>
    <t>ff119d8e</t>
  </si>
  <si>
    <t>db03816d-5</t>
  </si>
  <si>
    <t>123.42</t>
  </si>
  <si>
    <t>05b592f1</t>
  </si>
  <si>
    <t>b5b87c28-8</t>
  </si>
  <si>
    <t>169.63</t>
  </si>
  <si>
    <t>d17ea8e2</t>
  </si>
  <si>
    <t>b6a495f7-3</t>
  </si>
  <si>
    <t>298.89</t>
  </si>
  <si>
    <t>8033eca7</t>
  </si>
  <si>
    <t>88463def-0</t>
  </si>
  <si>
    <t>44.62</t>
  </si>
  <si>
    <t>22.31</t>
  </si>
  <si>
    <t>8d3641c7</t>
  </si>
  <si>
    <t>cd387cb1-7</t>
  </si>
  <si>
    <t>141.65</t>
  </si>
  <si>
    <t>70.83</t>
  </si>
  <si>
    <t>64b8eba5</t>
  </si>
  <si>
    <t>d434ef75-f</t>
  </si>
  <si>
    <t>68.93</t>
  </si>
  <si>
    <t>62.04</t>
  </si>
  <si>
    <t>ff482f56</t>
  </si>
  <si>
    <t>5c71109f-d</t>
  </si>
  <si>
    <t>466.55</t>
  </si>
  <si>
    <t>349.91</t>
  </si>
  <si>
    <t>91a63275</t>
  </si>
  <si>
    <t>1a4d08fc-9</t>
  </si>
  <si>
    <t>363.65</t>
  </si>
  <si>
    <t>272.74</t>
  </si>
  <si>
    <t>551a42ec</t>
  </si>
  <si>
    <t>69e5ece3-0</t>
  </si>
  <si>
    <t>332.45</t>
  </si>
  <si>
    <t>166.22</t>
  </si>
  <si>
    <t>ac582370</t>
  </si>
  <si>
    <t>a0aee878-0</t>
  </si>
  <si>
    <t>70.54</t>
  </si>
  <si>
    <t>49.38</t>
  </si>
  <si>
    <t>c5a6ecbd</t>
  </si>
  <si>
    <t>dde8b508-8</t>
  </si>
  <si>
    <t>419.78</t>
  </si>
  <si>
    <t>335.82</t>
  </si>
  <si>
    <t>b85d890a</t>
  </si>
  <si>
    <t>78c2c072-a</t>
  </si>
  <si>
    <t>229.55</t>
  </si>
  <si>
    <t>195.12</t>
  </si>
  <si>
    <t>4f915eae</t>
  </si>
  <si>
    <t>18dbb72e-4</t>
  </si>
  <si>
    <t>352.62</t>
  </si>
  <si>
    <t>0a017e5a</t>
  </si>
  <si>
    <t>f9e78c04-0</t>
  </si>
  <si>
    <t>291.47</t>
  </si>
  <si>
    <t>247.75</t>
  </si>
  <si>
    <t>e86cf289</t>
  </si>
  <si>
    <t>bab0e53c-1</t>
  </si>
  <si>
    <t>283.16</t>
  </si>
  <si>
    <t>198.21</t>
  </si>
  <si>
    <t>dc5953be</t>
  </si>
  <si>
    <t>d8f5d269-b</t>
  </si>
  <si>
    <t>191.38</t>
  </si>
  <si>
    <t>162.67</t>
  </si>
  <si>
    <t>36cd4e86</t>
  </si>
  <si>
    <t>3d9f2988-2</t>
  </si>
  <si>
    <t>342.06</t>
  </si>
  <si>
    <t>290.75</t>
  </si>
  <si>
    <t>f007a18c</t>
  </si>
  <si>
    <t>17e4ef98-9</t>
  </si>
  <si>
    <t>161.34</t>
  </si>
  <si>
    <t>fa0641b0</t>
  </si>
  <si>
    <t>eca7c8f5-7</t>
  </si>
  <si>
    <t>65.76</t>
  </si>
  <si>
    <t>59.18</t>
  </si>
  <si>
    <t>4c8025bd</t>
  </si>
  <si>
    <t>b25e6146-5</t>
  </si>
  <si>
    <t>479.55</t>
  </si>
  <si>
    <t>239.78</t>
  </si>
  <si>
    <t>ff985431</t>
  </si>
  <si>
    <t>873a1c84-4</t>
  </si>
  <si>
    <t>38.91</t>
  </si>
  <si>
    <t>19.45</t>
  </si>
  <si>
    <t>348cf1e9</t>
  </si>
  <si>
    <t>f0aa6c04-d</t>
  </si>
  <si>
    <t>110.36</t>
  </si>
  <si>
    <t>77.25</t>
  </si>
  <si>
    <t>1c4f3915</t>
  </si>
  <si>
    <t>f1d4ba1b-c</t>
  </si>
  <si>
    <t>249.3</t>
  </si>
  <si>
    <t>236.84</t>
  </si>
  <si>
    <t>1b0d38af</t>
  </si>
  <si>
    <t>24762d59-0</t>
  </si>
  <si>
    <t>211.9</t>
  </si>
  <si>
    <t>180.12</t>
  </si>
  <si>
    <t>d627f474</t>
  </si>
  <si>
    <t>99bb9054-c</t>
  </si>
  <si>
    <t>442.51</t>
  </si>
  <si>
    <t>6b1202f1</t>
  </si>
  <si>
    <t>2ae18f21-9</t>
  </si>
  <si>
    <t>315.06</t>
  </si>
  <si>
    <t>236.3</t>
  </si>
  <si>
    <t>d1574c62</t>
  </si>
  <si>
    <t>2a124c4b-6</t>
  </si>
  <si>
    <t>343.3</t>
  </si>
  <si>
    <t>240.31</t>
  </si>
  <si>
    <t>0a3a6c62</t>
  </si>
  <si>
    <t>96122269-e</t>
  </si>
  <si>
    <t>283.44</t>
  </si>
  <si>
    <t>240.92</t>
  </si>
  <si>
    <t>952255c3</t>
  </si>
  <si>
    <t>c7e00823-9</t>
  </si>
  <si>
    <t>370.42</t>
  </si>
  <si>
    <t>259.29</t>
  </si>
  <si>
    <t>194fe55b</t>
  </si>
  <si>
    <t>b902f571-4</t>
  </si>
  <si>
    <t>196.54</t>
  </si>
  <si>
    <t>519d967d</t>
  </si>
  <si>
    <t>1251f351-5</t>
  </si>
  <si>
    <t>135.73</t>
  </si>
  <si>
    <t>115.37</t>
  </si>
  <si>
    <t>f1f41f6b</t>
  </si>
  <si>
    <t>0de4281d-7</t>
  </si>
  <si>
    <t>129.34</t>
  </si>
  <si>
    <t>109.94</t>
  </si>
  <si>
    <t>1b4d6975</t>
  </si>
  <si>
    <t>27bd0cd5-0</t>
  </si>
  <si>
    <t>35.85</t>
  </si>
  <si>
    <t>32.27</t>
  </si>
  <si>
    <t>c7be3edf</t>
  </si>
  <si>
    <t>43adcdc7-3</t>
  </si>
  <si>
    <t>247.91</t>
  </si>
  <si>
    <t>198.33</t>
  </si>
  <si>
    <t>71b9e86e</t>
  </si>
  <si>
    <t>7ffbe709-f</t>
  </si>
  <si>
    <t>343.77</t>
  </si>
  <si>
    <t>dd2c6eea</t>
  </si>
  <si>
    <t>4c89d93f-f</t>
  </si>
  <si>
    <t>219.9</t>
  </si>
  <si>
    <t>ef63128f</t>
  </si>
  <si>
    <t>af4922af-0</t>
  </si>
  <si>
    <t>111.63</t>
  </si>
  <si>
    <t>78.14</t>
  </si>
  <si>
    <t>1e8db66c</t>
  </si>
  <si>
    <t>097b7e8b-0</t>
  </si>
  <si>
    <t>12.81</t>
  </si>
  <si>
    <t>a95a20a0</t>
  </si>
  <si>
    <t>d4f0c64c-7</t>
  </si>
  <si>
    <t>42.07</t>
  </si>
  <si>
    <t>35.76</t>
  </si>
  <si>
    <t>5a406d56</t>
  </si>
  <si>
    <t>506b541e-e</t>
  </si>
  <si>
    <t>12.31</t>
  </si>
  <si>
    <t>11.08</t>
  </si>
  <si>
    <t>c22bfd43</t>
  </si>
  <si>
    <t>d22cc472-c</t>
  </si>
  <si>
    <t>117.78</t>
  </si>
  <si>
    <t>106</t>
  </si>
  <si>
    <t>0f083239</t>
  </si>
  <si>
    <t>c5a7acf5-b</t>
  </si>
  <si>
    <t>139.02</t>
  </si>
  <si>
    <t>97.31</t>
  </si>
  <si>
    <t>79fe00c9</t>
  </si>
  <si>
    <t>033b7ee6-6</t>
  </si>
  <si>
    <t>470.95</t>
  </si>
  <si>
    <t>376.76</t>
  </si>
  <si>
    <t>3f26e7ae</t>
  </si>
  <si>
    <t>6a7a39f4-6</t>
  </si>
  <si>
    <t>219.54</t>
  </si>
  <si>
    <t>186.61</t>
  </si>
  <si>
    <t>6b52b5c2</t>
  </si>
  <si>
    <t>e6656e33-1</t>
  </si>
  <si>
    <t>121.26</t>
  </si>
  <si>
    <t>b4731c18</t>
  </si>
  <si>
    <t>67eaf6d5-5</t>
  </si>
  <si>
    <t>247.73</t>
  </si>
  <si>
    <t>198.18</t>
  </si>
  <si>
    <t>28b4e804</t>
  </si>
  <si>
    <t>ca4b2436-d</t>
  </si>
  <si>
    <t>96.82</t>
  </si>
  <si>
    <t>91.98</t>
  </si>
  <si>
    <t>6db9b785</t>
  </si>
  <si>
    <t>5d23a21a-a</t>
  </si>
  <si>
    <t>62.47</t>
  </si>
  <si>
    <t>3980a7d0</t>
  </si>
  <si>
    <t>27c69f35-a</t>
  </si>
  <si>
    <t>367.66</t>
  </si>
  <si>
    <t>294.13</t>
  </si>
  <si>
    <t>a97b9cc2</t>
  </si>
  <si>
    <t>4a2530fc-2</t>
  </si>
  <si>
    <t>349.25</t>
  </si>
  <si>
    <t>314.32</t>
  </si>
  <si>
    <t>b11b4773</t>
  </si>
  <si>
    <t>0e7f9e8d-a</t>
  </si>
  <si>
    <t>130.8</t>
  </si>
  <si>
    <t>98.1</t>
  </si>
  <si>
    <t>d32ae048</t>
  </si>
  <si>
    <t>8144b8b1-3</t>
  </si>
  <si>
    <t>186.72</t>
  </si>
  <si>
    <t>93.36</t>
  </si>
  <si>
    <t>48868729</t>
  </si>
  <si>
    <t>12685d60-d</t>
  </si>
  <si>
    <t>364.33</t>
  </si>
  <si>
    <t>255.03</t>
  </si>
  <si>
    <t>b1c9cd33</t>
  </si>
  <si>
    <t>6cc3bafb-d</t>
  </si>
  <si>
    <t>442.58</t>
  </si>
  <si>
    <t>420.45</t>
  </si>
  <si>
    <t>0110e242</t>
  </si>
  <si>
    <t>8e083444-0</t>
  </si>
  <si>
    <t>114.99</t>
  </si>
  <si>
    <t>109.24</t>
  </si>
  <si>
    <t>1f77f62c</t>
  </si>
  <si>
    <t>d6bdabc8-0</t>
  </si>
  <si>
    <t>239.96</t>
  </si>
  <si>
    <t>119.98</t>
  </si>
  <si>
    <t>0ad19220</t>
  </si>
  <si>
    <t>ef3686c3-d</t>
  </si>
  <si>
    <t>105.15</t>
  </si>
  <si>
    <t>99.89</t>
  </si>
  <si>
    <t>1aad3236</t>
  </si>
  <si>
    <t>78d1d70f-0</t>
  </si>
  <si>
    <t>169.17</t>
  </si>
  <si>
    <t>126.88</t>
  </si>
  <si>
    <t>fa33e600</t>
  </si>
  <si>
    <t>e812760e-5</t>
  </si>
  <si>
    <t>102.19</t>
  </si>
  <si>
    <t>86.86</t>
  </si>
  <si>
    <t>4ea11ef1</t>
  </si>
  <si>
    <t>dbd440a0-a</t>
  </si>
  <si>
    <t>448.45</t>
  </si>
  <si>
    <t>54b284dd</t>
  </si>
  <si>
    <t>af9fe8b3-3</t>
  </si>
  <si>
    <t>253.96</t>
  </si>
  <si>
    <t>228.56</t>
  </si>
  <si>
    <t>caba820c</t>
  </si>
  <si>
    <t>5461a379-b</t>
  </si>
  <si>
    <t>11.78</t>
  </si>
  <si>
    <t>5.89</t>
  </si>
  <si>
    <t>4086f63d</t>
  </si>
  <si>
    <t>47a3946a-3</t>
  </si>
  <si>
    <t>369.37</t>
  </si>
  <si>
    <t>7d57d3b7</t>
  </si>
  <si>
    <t>a5869197-0</t>
  </si>
  <si>
    <t>428.52</t>
  </si>
  <si>
    <t>d285d9d3</t>
  </si>
  <si>
    <t>de597029-b</t>
  </si>
  <si>
    <t>381.47</t>
  </si>
  <si>
    <t>267.03</t>
  </si>
  <si>
    <t>804674ae</t>
  </si>
  <si>
    <t>523ad572-6</t>
  </si>
  <si>
    <t>414.58</t>
  </si>
  <si>
    <t>331.66</t>
  </si>
  <si>
    <t>6142601c</t>
  </si>
  <si>
    <t>b5aadce1-c</t>
  </si>
  <si>
    <t>49.72</t>
  </si>
  <si>
    <t>44.75</t>
  </si>
  <si>
    <t>2af6136c</t>
  </si>
  <si>
    <t>0244459e-1</t>
  </si>
  <si>
    <t>51.29</t>
  </si>
  <si>
    <t>35.9</t>
  </si>
  <si>
    <t>460c3e00</t>
  </si>
  <si>
    <t>65f8d376-1</t>
  </si>
  <si>
    <t>309.46</t>
  </si>
  <si>
    <t>608c2f04</t>
  </si>
  <si>
    <t>e139b477-2</t>
  </si>
  <si>
    <t>313.73</t>
  </si>
  <si>
    <t>ef8a9fed</t>
  </si>
  <si>
    <t>20c97f3f-3</t>
  </si>
  <si>
    <t>272.64</t>
  </si>
  <si>
    <t>218.11</t>
  </si>
  <si>
    <t>8703e247</t>
  </si>
  <si>
    <t>5bcb7043-d</t>
  </si>
  <si>
    <t>267.6</t>
  </si>
  <si>
    <t>214.08</t>
  </si>
  <si>
    <t>9d8bead6</t>
  </si>
  <si>
    <t>2bed8c90-3</t>
  </si>
  <si>
    <t>498.34</t>
  </si>
  <si>
    <t>473.42</t>
  </si>
  <si>
    <t>68709475</t>
  </si>
  <si>
    <t>af4eb230-a</t>
  </si>
  <si>
    <t>161.07</t>
  </si>
  <si>
    <t>144.96</t>
  </si>
  <si>
    <t>c222c42b</t>
  </si>
  <si>
    <t>cb999c1d-3</t>
  </si>
  <si>
    <t>282.59</t>
  </si>
  <si>
    <t>211.94</t>
  </si>
  <si>
    <t>57435261</t>
  </si>
  <si>
    <t>f4a3e8cd-0</t>
  </si>
  <si>
    <t>270.51</t>
  </si>
  <si>
    <t>202.88</t>
  </si>
  <si>
    <t>fa900887</t>
  </si>
  <si>
    <t>87e3f91f-e</t>
  </si>
  <si>
    <t>486.77</t>
  </si>
  <si>
    <t>340.74</t>
  </si>
  <si>
    <t>4658f0ae</t>
  </si>
  <si>
    <t>499bf772-5</t>
  </si>
  <si>
    <t>70.29</t>
  </si>
  <si>
    <t>52.72</t>
  </si>
  <si>
    <t>d9b27cae</t>
  </si>
  <si>
    <t>9f3b277a-9</t>
  </si>
  <si>
    <t>214.57</t>
  </si>
  <si>
    <t>23b03fac</t>
  </si>
  <si>
    <t>df454d33-a</t>
  </si>
  <si>
    <t>15.28</t>
  </si>
  <si>
    <t>12.22</t>
  </si>
  <si>
    <t>b97ada3e</t>
  </si>
  <si>
    <t>ad544888-c</t>
  </si>
  <si>
    <t>493.29</t>
  </si>
  <si>
    <t>369.97</t>
  </si>
  <si>
    <t>4d481030</t>
  </si>
  <si>
    <t>0461bb46-9</t>
  </si>
  <si>
    <t>499.03</t>
  </si>
  <si>
    <t>249.51</t>
  </si>
  <si>
    <t>fca884d2</t>
  </si>
  <si>
    <t>ec298b70-1</t>
  </si>
  <si>
    <t>55.74</t>
  </si>
  <si>
    <t>44.59</t>
  </si>
  <si>
    <t>d5762773</t>
  </si>
  <si>
    <t>b06f4427-0</t>
  </si>
  <si>
    <t>39.08</t>
  </si>
  <si>
    <t>4d2c701a</t>
  </si>
  <si>
    <t>d6fd4ffa-b</t>
  </si>
  <si>
    <t>184.5</t>
  </si>
  <si>
    <t>9d75a469</t>
  </si>
  <si>
    <t>21e66fb0-8</t>
  </si>
  <si>
    <t>17.84</t>
  </si>
  <si>
    <t>b848073a</t>
  </si>
  <si>
    <t>1c5dc486-3</t>
  </si>
  <si>
    <t>305.11</t>
  </si>
  <si>
    <t>289.85</t>
  </si>
  <si>
    <t>83ca1c02</t>
  </si>
  <si>
    <t>b9a0b553-3</t>
  </si>
  <si>
    <t>70.75</t>
  </si>
  <si>
    <t>49.52</t>
  </si>
  <si>
    <t>3bb68633</t>
  </si>
  <si>
    <t>527c6afc-d</t>
  </si>
  <si>
    <t>47.82</t>
  </si>
  <si>
    <t>23.91</t>
  </si>
  <si>
    <t>6c24cb73</t>
  </si>
  <si>
    <t>29fd9f4c-2</t>
  </si>
  <si>
    <t>315.17</t>
  </si>
  <si>
    <t>888f0c0c</t>
  </si>
  <si>
    <t>9dd6fa49-2</t>
  </si>
  <si>
    <t>391.15</t>
  </si>
  <si>
    <t>273.8</t>
  </si>
  <si>
    <t>e38b857a</t>
  </si>
  <si>
    <t>fa9b0c94-c</t>
  </si>
  <si>
    <t>208.82</t>
  </si>
  <si>
    <t>f88d9ff6</t>
  </si>
  <si>
    <t>898d3b83-7</t>
  </si>
  <si>
    <t>167.14</t>
  </si>
  <si>
    <t>150.43</t>
  </si>
  <si>
    <t>044aec61</t>
  </si>
  <si>
    <t>3bac057e-7</t>
  </si>
  <si>
    <t>72.51</t>
  </si>
  <si>
    <t>8f328c6a</t>
  </si>
  <si>
    <t>4c32a366-9</t>
  </si>
  <si>
    <t>330.62</t>
  </si>
  <si>
    <t>231.43</t>
  </si>
  <si>
    <t>088e7c77</t>
  </si>
  <si>
    <t>a599e26a-7</t>
  </si>
  <si>
    <t>332.62</t>
  </si>
  <si>
    <t>266.1</t>
  </si>
  <si>
    <t>bc9e7036</t>
  </si>
  <si>
    <t>2d6d02c8-3</t>
  </si>
  <si>
    <t>378.56</t>
  </si>
  <si>
    <t>340.7</t>
  </si>
  <si>
    <t>9c15f01a</t>
  </si>
  <si>
    <t>a57d6d95-d</t>
  </si>
  <si>
    <t>316.26</t>
  </si>
  <si>
    <t>ec2e8c2b</t>
  </si>
  <si>
    <t>9f8a2ddf-4</t>
  </si>
  <si>
    <t>342.44</t>
  </si>
  <si>
    <t>273.95</t>
  </si>
  <si>
    <t>7a0ac843</t>
  </si>
  <si>
    <t>1cc77022-7</t>
  </si>
  <si>
    <t>397.84</t>
  </si>
  <si>
    <t>278.49</t>
  </si>
  <si>
    <t>d90a3d96</t>
  </si>
  <si>
    <t>1754a1c2-0</t>
  </si>
  <si>
    <t>108.21</t>
  </si>
  <si>
    <t>97.39</t>
  </si>
  <si>
    <t>e03f2fdc</t>
  </si>
  <si>
    <t>39dbd736-8</t>
  </si>
  <si>
    <t>18.66</t>
  </si>
  <si>
    <t>21946755</t>
  </si>
  <si>
    <t>75b4dee8-f</t>
  </si>
  <si>
    <t>409.47</t>
  </si>
  <si>
    <t>286.63</t>
  </si>
  <si>
    <t>82df795e</t>
  </si>
  <si>
    <t>21cd54a6-b</t>
  </si>
  <si>
    <t>173.97</t>
  </si>
  <si>
    <t>121.78</t>
  </si>
  <si>
    <t>5dee981a</t>
  </si>
  <si>
    <t>fe8c0849-5</t>
  </si>
  <si>
    <t>168.6</t>
  </si>
  <si>
    <t>143.31</t>
  </si>
  <si>
    <t>3e68b451</t>
  </si>
  <si>
    <t>40253e54-c</t>
  </si>
  <si>
    <t>305.29</t>
  </si>
  <si>
    <t>e03911fb</t>
  </si>
  <si>
    <t>bdcbf1db-5</t>
  </si>
  <si>
    <t>285.03</t>
  </si>
  <si>
    <t>213.77</t>
  </si>
  <si>
    <t>aacab2f6</t>
  </si>
  <si>
    <t>3aae97ce-e</t>
  </si>
  <si>
    <t>248.35</t>
  </si>
  <si>
    <t>041ccaac</t>
  </si>
  <si>
    <t>397a849e-9</t>
  </si>
  <si>
    <t>457.3</t>
  </si>
  <si>
    <t>c8c57043</t>
  </si>
  <si>
    <t>5e8d2fa4-b</t>
  </si>
  <si>
    <t>473.99</t>
  </si>
  <si>
    <t>331.79</t>
  </si>
  <si>
    <t>bbcfa0fc</t>
  </si>
  <si>
    <t>fbe0711d-8</t>
  </si>
  <si>
    <t>374.73</t>
  </si>
  <si>
    <t>318.52</t>
  </si>
  <si>
    <t>4e5efb67</t>
  </si>
  <si>
    <t>f48ee0b6-4</t>
  </si>
  <si>
    <t>98.06</t>
  </si>
  <si>
    <t>04b3b0ae</t>
  </si>
  <si>
    <t>3153fc70-c</t>
  </si>
  <si>
    <t>96.7</t>
  </si>
  <si>
    <t>82.19</t>
  </si>
  <si>
    <t>c18db35e</t>
  </si>
  <si>
    <t>df647eab-1</t>
  </si>
  <si>
    <t>242.2</t>
  </si>
  <si>
    <t>169.54</t>
  </si>
  <si>
    <t>e021ffd9</t>
  </si>
  <si>
    <t>1094a34f-c</t>
  </si>
  <si>
    <t>68.81</t>
  </si>
  <si>
    <t>51.61</t>
  </si>
  <si>
    <t>5f605a18</t>
  </si>
  <si>
    <t>06e64a6d-9</t>
  </si>
  <si>
    <t>279.24</t>
  </si>
  <si>
    <t>139.62</t>
  </si>
  <si>
    <t>5f7fa070</t>
  </si>
  <si>
    <t>5256329a-b</t>
  </si>
  <si>
    <t>157.2</t>
  </si>
  <si>
    <t>141.48</t>
  </si>
  <si>
    <t>d995d10a</t>
  </si>
  <si>
    <t>94d1d4e5-8</t>
  </si>
  <si>
    <t>100.84</t>
  </si>
  <si>
    <t>80.67</t>
  </si>
  <si>
    <t>dd88caa9</t>
  </si>
  <si>
    <t>346ca473-d</t>
  </si>
  <si>
    <t>475.29</t>
  </si>
  <si>
    <t>356.47</t>
  </si>
  <si>
    <t>931db1ae</t>
  </si>
  <si>
    <t>c0b2e627-a</t>
  </si>
  <si>
    <t>354.3</t>
  </si>
  <si>
    <t>265.73</t>
  </si>
  <si>
    <t>d609c578</t>
  </si>
  <si>
    <t>e86bbd6a-c</t>
  </si>
  <si>
    <t>411.94</t>
  </si>
  <si>
    <t>5f28d20d</t>
  </si>
  <si>
    <t>9e362869-e</t>
  </si>
  <si>
    <t>394.76</t>
  </si>
  <si>
    <t>296.07</t>
  </si>
  <si>
    <t>9ab109a6</t>
  </si>
  <si>
    <t>14f61c03-2</t>
  </si>
  <si>
    <t>145.13</t>
  </si>
  <si>
    <t>108.85</t>
  </si>
  <si>
    <t>72d22971</t>
  </si>
  <si>
    <t>d415a5a0-0</t>
  </si>
  <si>
    <t>357.28</t>
  </si>
  <si>
    <t>321.55</t>
  </si>
  <si>
    <t>0bfeb002</t>
  </si>
  <si>
    <t>13e61b83-0</t>
  </si>
  <si>
    <t>471.26</t>
  </si>
  <si>
    <t>400.57</t>
  </si>
  <si>
    <t>eb8345db</t>
  </si>
  <si>
    <t>0a207bc4-2</t>
  </si>
  <si>
    <t>266.52</t>
  </si>
  <si>
    <t>213.22</t>
  </si>
  <si>
    <t>cb22dc9d</t>
  </si>
  <si>
    <t>966fffa4-8</t>
  </si>
  <si>
    <t>424.42</t>
  </si>
  <si>
    <t>8e766f32</t>
  </si>
  <si>
    <t>73b70ac2-6</t>
  </si>
  <si>
    <t>340.82</t>
  </si>
  <si>
    <t>2db259c4</t>
  </si>
  <si>
    <t>e4712712-5</t>
  </si>
  <si>
    <t>14.61</t>
  </si>
  <si>
    <t>13.88</t>
  </si>
  <si>
    <t>33af27e1</t>
  </si>
  <si>
    <t>1be08cb5-0</t>
  </si>
  <si>
    <t>361.82</t>
  </si>
  <si>
    <t>289.46</t>
  </si>
  <si>
    <t>6f731519</t>
  </si>
  <si>
    <t>26f79595-6</t>
  </si>
  <si>
    <t>408.43</t>
  </si>
  <si>
    <t>204.22</t>
  </si>
  <si>
    <t>9e0d98a7</t>
  </si>
  <si>
    <t>da3142f3-3</t>
  </si>
  <si>
    <t>298.3</t>
  </si>
  <si>
    <t>3a3e2372</t>
  </si>
  <si>
    <t>1c112403-d</t>
  </si>
  <si>
    <t>107.22</t>
  </si>
  <si>
    <t>87347c2e</t>
  </si>
  <si>
    <t>ea327b14-f</t>
  </si>
  <si>
    <t>62.65</t>
  </si>
  <si>
    <t>31.32</t>
  </si>
  <si>
    <t>2e19e8b7</t>
  </si>
  <si>
    <t>b5f17aa1-3</t>
  </si>
  <si>
    <t>388.74</t>
  </si>
  <si>
    <t>330.43</t>
  </si>
  <si>
    <t>5ed3f96c</t>
  </si>
  <si>
    <t>27f8c0d1-a</t>
  </si>
  <si>
    <t>170.72</t>
  </si>
  <si>
    <t>162.18</t>
  </si>
  <si>
    <t>43dd49d4</t>
  </si>
  <si>
    <t>616ab617-1</t>
  </si>
  <si>
    <t>427.8</t>
  </si>
  <si>
    <t>342.24</t>
  </si>
  <si>
    <t>5e6c1d1c</t>
  </si>
  <si>
    <t>1db0a0d7-d</t>
  </si>
  <si>
    <t>172.15</t>
  </si>
  <si>
    <t>1b4ce378</t>
  </si>
  <si>
    <t>a45383ed-9</t>
  </si>
  <si>
    <t>123.37</t>
  </si>
  <si>
    <t>92.53</t>
  </si>
  <si>
    <t>5a5e5be2</t>
  </si>
  <si>
    <t>36253681-2</t>
  </si>
  <si>
    <t>395.77</t>
  </si>
  <si>
    <t>316.62</t>
  </si>
  <si>
    <t>ee51a889</t>
  </si>
  <si>
    <t>5211bcb4-4</t>
  </si>
  <si>
    <t>326.73</t>
  </si>
  <si>
    <t>277.72</t>
  </si>
  <si>
    <t>3b6187d3</t>
  </si>
  <si>
    <t>936b1b79-4</t>
  </si>
  <si>
    <t>196.18</t>
  </si>
  <si>
    <t>137.33</t>
  </si>
  <si>
    <t>2d95c0e0</t>
  </si>
  <si>
    <t>45eb8579-5</t>
  </si>
  <si>
    <t>355.37</t>
  </si>
  <si>
    <t>319.83</t>
  </si>
  <si>
    <t>e6296714</t>
  </si>
  <si>
    <t>3df45155-a</t>
  </si>
  <si>
    <t>72.64</t>
  </si>
  <si>
    <t>58.11</t>
  </si>
  <si>
    <t>84e5815f</t>
  </si>
  <si>
    <t>7b21851a-f</t>
  </si>
  <si>
    <t>94.64</t>
  </si>
  <si>
    <t>66.25</t>
  </si>
  <si>
    <t>f3cc28a1</t>
  </si>
  <si>
    <t>6f35afb4-0</t>
  </si>
  <si>
    <t>363.85</t>
  </si>
  <si>
    <t>345.66</t>
  </si>
  <si>
    <t>74a79c20</t>
  </si>
  <si>
    <t>3b81e1b0-2</t>
  </si>
  <si>
    <t>182.2</t>
  </si>
  <si>
    <t>127.54</t>
  </si>
  <si>
    <t>4e2147a2</t>
  </si>
  <si>
    <t>6f80640c-e</t>
  </si>
  <si>
    <t>114.15</t>
  </si>
  <si>
    <t>91.32</t>
  </si>
  <si>
    <t>fdbb057a</t>
  </si>
  <si>
    <t>c92cf5c0-2</t>
  </si>
  <si>
    <t>135.7</t>
  </si>
  <si>
    <t>115.34</t>
  </si>
  <si>
    <t>4884a43e</t>
  </si>
  <si>
    <t>dd4ab37f-9</t>
  </si>
  <si>
    <t>421.02</t>
  </si>
  <si>
    <t>315.76</t>
  </si>
  <si>
    <t>a3636616</t>
  </si>
  <si>
    <t>9f50736e-b</t>
  </si>
  <si>
    <t>476.41</t>
  </si>
  <si>
    <t>428.77</t>
  </si>
  <si>
    <t>d8332547</t>
  </si>
  <si>
    <t>d6e2737f-c</t>
  </si>
  <si>
    <t>92.19</t>
  </si>
  <si>
    <t>82.97</t>
  </si>
  <si>
    <t>5ad47c7e</t>
  </si>
  <si>
    <t>8b9e7563-e</t>
  </si>
  <si>
    <t>258.6</t>
  </si>
  <si>
    <t>219.81</t>
  </si>
  <si>
    <t>9983f3fd</t>
  </si>
  <si>
    <t>027fc4d8-d</t>
  </si>
  <si>
    <t>154.47</t>
  </si>
  <si>
    <t>146.75</t>
  </si>
  <si>
    <t>89368ede</t>
  </si>
  <si>
    <t>e31e4665-3</t>
  </si>
  <si>
    <t>57.82</t>
  </si>
  <si>
    <t>52.04</t>
  </si>
  <si>
    <t>7fb18eb2</t>
  </si>
  <si>
    <t>6bcafd23-8</t>
  </si>
  <si>
    <t>493.56</t>
  </si>
  <si>
    <t>a8fc7be9</t>
  </si>
  <si>
    <t>94db1f71-4</t>
  </si>
  <si>
    <t>92.41</t>
  </si>
  <si>
    <t>46.2</t>
  </si>
  <si>
    <t>bdd7eca6</t>
  </si>
  <si>
    <t>468410b1-b</t>
  </si>
  <si>
    <t>433.77</t>
  </si>
  <si>
    <t>347.02</t>
  </si>
  <si>
    <t>2e35be56</t>
  </si>
  <si>
    <t>523b5770-d</t>
  </si>
  <si>
    <t>368.86</t>
  </si>
  <si>
    <t>184.43</t>
  </si>
  <si>
    <t>a3de9f0e</t>
  </si>
  <si>
    <t>c86217cd-2</t>
  </si>
  <si>
    <t>227.2</t>
  </si>
  <si>
    <t>181.76</t>
  </si>
  <si>
    <t>31b3a467</t>
  </si>
  <si>
    <t>a7f2a6e5-d</t>
  </si>
  <si>
    <t>167.04</t>
  </si>
  <si>
    <t>133.63</t>
  </si>
  <si>
    <t>73e3bfdd</t>
  </si>
  <si>
    <t>916c2bf4-7</t>
  </si>
  <si>
    <t>129.27</t>
  </si>
  <si>
    <t>109.88</t>
  </si>
  <si>
    <t>29aa9b2f</t>
  </si>
  <si>
    <t>f412ae56-7</t>
  </si>
  <si>
    <t>434.22</t>
  </si>
  <si>
    <t>325.67</t>
  </si>
  <si>
    <t>ba0825d1</t>
  </si>
  <si>
    <t>89e30633-9</t>
  </si>
  <si>
    <t>397.35</t>
  </si>
  <si>
    <t>357.62</t>
  </si>
  <si>
    <t>6885f20e</t>
  </si>
  <si>
    <t>ab9809e2-9</t>
  </si>
  <si>
    <t>116.85</t>
  </si>
  <si>
    <t>81.79</t>
  </si>
  <si>
    <t>a4ae5a91</t>
  </si>
  <si>
    <t>8b6956ef-0</t>
  </si>
  <si>
    <t>356.66</t>
  </si>
  <si>
    <t>338.83</t>
  </si>
  <si>
    <t>ab62ed9e</t>
  </si>
  <si>
    <t>e2ea7af7-9</t>
  </si>
  <si>
    <t>202.5</t>
  </si>
  <si>
    <t>101.25</t>
  </si>
  <si>
    <t>c018f6d8</t>
  </si>
  <si>
    <t>6ab73ad3-c</t>
  </si>
  <si>
    <t>373.86</t>
  </si>
  <si>
    <t>261.7</t>
  </si>
  <si>
    <t>4515f435</t>
  </si>
  <si>
    <t>a3592481-b</t>
  </si>
  <si>
    <t>247.81</t>
  </si>
  <si>
    <t>d45acca2</t>
  </si>
  <si>
    <t>87a2c25d-1</t>
  </si>
  <si>
    <t>298.05</t>
  </si>
  <si>
    <t>283.15</t>
  </si>
  <si>
    <t>5aa5b49a</t>
  </si>
  <si>
    <t>03645f13-2</t>
  </si>
  <si>
    <t>364.54</t>
  </si>
  <si>
    <t>346.31</t>
  </si>
  <si>
    <t>5f938952</t>
  </si>
  <si>
    <t>81601d96-c</t>
  </si>
  <si>
    <t>48.49</t>
  </si>
  <si>
    <t>43.64</t>
  </si>
  <si>
    <t>aa265452</t>
  </si>
  <si>
    <t>6b482363-8</t>
  </si>
  <si>
    <t>270.36</t>
  </si>
  <si>
    <t>229.81</t>
  </si>
  <si>
    <t>a12bcc72</t>
  </si>
  <si>
    <t>62f53ba1-6</t>
  </si>
  <si>
    <t>279.37</t>
  </si>
  <si>
    <t>f444bdd4</t>
  </si>
  <si>
    <t>1a2c6fc4-3</t>
  </si>
  <si>
    <t>235.71</t>
  </si>
  <si>
    <t>188.57</t>
  </si>
  <si>
    <t>d1192abc</t>
  </si>
  <si>
    <t>3c244368-d</t>
  </si>
  <si>
    <t>358.33</t>
  </si>
  <si>
    <t>340.41</t>
  </si>
  <si>
    <t>ac07a758</t>
  </si>
  <si>
    <t>7cd8f2a8-d</t>
  </si>
  <si>
    <t>62.99</t>
  </si>
  <si>
    <t>44.09</t>
  </si>
  <si>
    <t>a5f68cb7</t>
  </si>
  <si>
    <t>516465df-c</t>
  </si>
  <si>
    <t>108.95</t>
  </si>
  <si>
    <t>dc0c9f8d</t>
  </si>
  <si>
    <t>4c20f3a2-4</t>
  </si>
  <si>
    <t>321.56</t>
  </si>
  <si>
    <t>241.17</t>
  </si>
  <si>
    <t>e3c0569a</t>
  </si>
  <si>
    <t>a3bb0ee7-6</t>
  </si>
  <si>
    <t>271.59</t>
  </si>
  <si>
    <t>203.69</t>
  </si>
  <si>
    <t>7cdc9e1a</t>
  </si>
  <si>
    <t>8fb834c6-d</t>
  </si>
  <si>
    <t>498.73</t>
  </si>
  <si>
    <t>374.05</t>
  </si>
  <si>
    <t>dbcb14fc</t>
  </si>
  <si>
    <t>c7432ae5-d</t>
  </si>
  <si>
    <t>135.77</t>
  </si>
  <si>
    <t>101.83</t>
  </si>
  <si>
    <t>dd08c8a2</t>
  </si>
  <si>
    <t>b4683e3f-5</t>
  </si>
  <si>
    <t>341.68</t>
  </si>
  <si>
    <t>307.51</t>
  </si>
  <si>
    <t>ac61f504</t>
  </si>
  <si>
    <t>c6678dfd-e</t>
  </si>
  <si>
    <t>150.29</t>
  </si>
  <si>
    <t>2dbdb640</t>
  </si>
  <si>
    <t>d1a4dd43-b</t>
  </si>
  <si>
    <t>273.85</t>
  </si>
  <si>
    <t>fc5376e9</t>
  </si>
  <si>
    <t>05276afc-4</t>
  </si>
  <si>
    <t>359.75</t>
  </si>
  <si>
    <t>251.82</t>
  </si>
  <si>
    <t>e8aaaa1f</t>
  </si>
  <si>
    <t>d0feadab-5</t>
  </si>
  <si>
    <t>497.98</t>
  </si>
  <si>
    <t>248.99</t>
  </si>
  <si>
    <t>43f041a9</t>
  </si>
  <si>
    <t>b23e0152-d</t>
  </si>
  <si>
    <t>191.08</t>
  </si>
  <si>
    <t>152.86</t>
  </si>
  <si>
    <t>af40803c</t>
  </si>
  <si>
    <t>fd3499b4-a</t>
  </si>
  <si>
    <t>425.53</t>
  </si>
  <si>
    <t>297.87</t>
  </si>
  <si>
    <t>cc22e521</t>
  </si>
  <si>
    <t>99c4efc0-3</t>
  </si>
  <si>
    <t>116.19</t>
  </si>
  <si>
    <t>92.95</t>
  </si>
  <si>
    <t>93b27ac2</t>
  </si>
  <si>
    <t>590b8280-4</t>
  </si>
  <si>
    <t>365.32</t>
  </si>
  <si>
    <t>347.05</t>
  </si>
  <si>
    <t>6d749b0d</t>
  </si>
  <si>
    <t>f007440f-4</t>
  </si>
  <si>
    <t>12.56</t>
  </si>
  <si>
    <t>10.05</t>
  </si>
  <si>
    <t>db854f27</t>
  </si>
  <si>
    <t>0afa4ac3-f</t>
  </si>
  <si>
    <t>133.11</t>
  </si>
  <si>
    <t>119.8</t>
  </si>
  <si>
    <t>e5ce3b3c</t>
  </si>
  <si>
    <t>36d673d6-b</t>
  </si>
  <si>
    <t>415.94</t>
  </si>
  <si>
    <t>374.35</t>
  </si>
  <si>
    <t>5afb864f</t>
  </si>
  <si>
    <t>2ab88ed7-e</t>
  </si>
  <si>
    <t>57.71</t>
  </si>
  <si>
    <t>49.05</t>
  </si>
  <si>
    <t>c246cba9</t>
  </si>
  <si>
    <t>ede349c0-3</t>
  </si>
  <si>
    <t>51.09</t>
  </si>
  <si>
    <t>45.98</t>
  </si>
  <si>
    <t>8daa1ef8</t>
  </si>
  <si>
    <t>fc66d1b9-d</t>
  </si>
  <si>
    <t>480.65</t>
  </si>
  <si>
    <t>336.45</t>
  </si>
  <si>
    <t>b423a542</t>
  </si>
  <si>
    <t>b34b4437-c</t>
  </si>
  <si>
    <t>495.95</t>
  </si>
  <si>
    <t>471.15</t>
  </si>
  <si>
    <t>c3a12e7a</t>
  </si>
  <si>
    <t>6d0c7871-b</t>
  </si>
  <si>
    <t>55.64</t>
  </si>
  <si>
    <t>47.29</t>
  </si>
  <si>
    <t>9114180a</t>
  </si>
  <si>
    <t>0c788a9d-f</t>
  </si>
  <si>
    <t>244.52</t>
  </si>
  <si>
    <t>232.29</t>
  </si>
  <si>
    <t>3ccd93cb</t>
  </si>
  <si>
    <t>df7fe53a-3</t>
  </si>
  <si>
    <t>485.72</t>
  </si>
  <si>
    <t>437.15</t>
  </si>
  <si>
    <t>e9541774</t>
  </si>
  <si>
    <t>cd56e7a6-9</t>
  </si>
  <si>
    <t>152.19</t>
  </si>
  <si>
    <t>0e01ba85</t>
  </si>
  <si>
    <t>fc24fdb7-0</t>
  </si>
  <si>
    <t>481.03</t>
  </si>
  <si>
    <t>240.51</t>
  </si>
  <si>
    <t>dfb1c808</t>
  </si>
  <si>
    <t>99312242-3</t>
  </si>
  <si>
    <t>74.24</t>
  </si>
  <si>
    <t>66.82</t>
  </si>
  <si>
    <t>3d9773a1</t>
  </si>
  <si>
    <t>04e031b4-7</t>
  </si>
  <si>
    <t>108.12</t>
  </si>
  <si>
    <t>54.06</t>
  </si>
  <si>
    <t>f3372a06</t>
  </si>
  <si>
    <t>ceac98df-1</t>
  </si>
  <si>
    <t>418.85</t>
  </si>
  <si>
    <t>4356aab2</t>
  </si>
  <si>
    <t>bd178e35-6</t>
  </si>
  <si>
    <t>323.61</t>
  </si>
  <si>
    <t>307.43</t>
  </si>
  <si>
    <t>03fd5c2d</t>
  </si>
  <si>
    <t>5933b2dd-2</t>
  </si>
  <si>
    <t>473.15</t>
  </si>
  <si>
    <t>425.83</t>
  </si>
  <si>
    <t>94f5f92a</t>
  </si>
  <si>
    <t>4ecdcc3c-d</t>
  </si>
  <si>
    <t>439.29</t>
  </si>
  <si>
    <t>351.43</t>
  </si>
  <si>
    <t>becaf4c3</t>
  </si>
  <si>
    <t>fde4af99-e</t>
  </si>
  <si>
    <t>415.71</t>
  </si>
  <si>
    <t>394.92</t>
  </si>
  <si>
    <t>db686a27</t>
  </si>
  <si>
    <t>ce8d953e-0</t>
  </si>
  <si>
    <t>157.86</t>
  </si>
  <si>
    <t>d0787b1a</t>
  </si>
  <si>
    <t>74f9d647-0</t>
  </si>
  <si>
    <t>488.2</t>
  </si>
  <si>
    <t>463.79</t>
  </si>
  <si>
    <t>0d8c2f9b</t>
  </si>
  <si>
    <t>54c6c382-8</t>
  </si>
  <si>
    <t>191</t>
  </si>
  <si>
    <t>9ddc1221</t>
  </si>
  <si>
    <t>4ae6e368-7</t>
  </si>
  <si>
    <t>37.22</t>
  </si>
  <si>
    <t>26.05</t>
  </si>
  <si>
    <t>b2412a5a</t>
  </si>
  <si>
    <t>bb939790-9</t>
  </si>
  <si>
    <t>478.77</t>
  </si>
  <si>
    <t>383.02</t>
  </si>
  <si>
    <t>9807ab52</t>
  </si>
  <si>
    <t>fd5ff259-b</t>
  </si>
  <si>
    <t>441.14</t>
  </si>
  <si>
    <t>374.97</t>
  </si>
  <si>
    <t>5679d9a7</t>
  </si>
  <si>
    <t>45a890f4-2</t>
  </si>
  <si>
    <t>209.12</t>
  </si>
  <si>
    <t>146.38</t>
  </si>
  <si>
    <t>aa3a7b58</t>
  </si>
  <si>
    <t>ab4b088f-1</t>
  </si>
  <si>
    <t>71.71</t>
  </si>
  <si>
    <t>64.54</t>
  </si>
  <si>
    <t>e26fb2b1</t>
  </si>
  <si>
    <t>edcf8345-f</t>
  </si>
  <si>
    <t>213.18</t>
  </si>
  <si>
    <t>181.2</t>
  </si>
  <si>
    <t>c48e044f</t>
  </si>
  <si>
    <t>4ee44cb9-b</t>
  </si>
  <si>
    <t>417.6</t>
  </si>
  <si>
    <t>334.08</t>
  </si>
  <si>
    <t>4e3dd393</t>
  </si>
  <si>
    <t>ac890a55-a</t>
  </si>
  <si>
    <t>347.93</t>
  </si>
  <si>
    <t>295.74</t>
  </si>
  <si>
    <t>aaab97bb</t>
  </si>
  <si>
    <t>b7ddde9c-d</t>
  </si>
  <si>
    <t>431.65</t>
  </si>
  <si>
    <t>323.74</t>
  </si>
  <si>
    <t>932de343</t>
  </si>
  <si>
    <t>0b325fcf-3</t>
  </si>
  <si>
    <t>212.6</t>
  </si>
  <si>
    <t>df564d61</t>
  </si>
  <si>
    <t>e9916462-0</t>
  </si>
  <si>
    <t>485.75</t>
  </si>
  <si>
    <t>388.6</t>
  </si>
  <si>
    <t>d6b7aa1d</t>
  </si>
  <si>
    <t>2a8e2f78-1</t>
  </si>
  <si>
    <t>230.19</t>
  </si>
  <si>
    <t>172.64</t>
  </si>
  <si>
    <t>65cfd186</t>
  </si>
  <si>
    <t>062b2e28-5</t>
  </si>
  <si>
    <t>90.16</t>
  </si>
  <si>
    <t>85.65</t>
  </si>
  <si>
    <t>93350e79</t>
  </si>
  <si>
    <t>e80188fd-b</t>
  </si>
  <si>
    <t>361.98</t>
  </si>
  <si>
    <t>325.78</t>
  </si>
  <si>
    <t>ad920469</t>
  </si>
  <si>
    <t>5ee2c43a-4</t>
  </si>
  <si>
    <t>404.79</t>
  </si>
  <si>
    <t>384.55</t>
  </si>
  <si>
    <t>5840fb85</t>
  </si>
  <si>
    <t>a0ad1806-c</t>
  </si>
  <si>
    <t>256.82</t>
  </si>
  <si>
    <t>218.3</t>
  </si>
  <si>
    <t>0ce757f0</t>
  </si>
  <si>
    <t>791f0dd9-1</t>
  </si>
  <si>
    <t>442.96</t>
  </si>
  <si>
    <t>420.81</t>
  </si>
  <si>
    <t>3c7fc849</t>
  </si>
  <si>
    <t>8bf6dbe2-e</t>
  </si>
  <si>
    <t>32.72</t>
  </si>
  <si>
    <t>22.9</t>
  </si>
  <si>
    <t>56e37721</t>
  </si>
  <si>
    <t>4d852084-c</t>
  </si>
  <si>
    <t>90.24</t>
  </si>
  <si>
    <t>a81c78ef</t>
  </si>
  <si>
    <t>705d8bd6-e</t>
  </si>
  <si>
    <t>117.91</t>
  </si>
  <si>
    <t>d72ba85d</t>
  </si>
  <si>
    <t>d14ce47a-e</t>
  </si>
  <si>
    <t>389.12</t>
  </si>
  <si>
    <t>291.84</t>
  </si>
  <si>
    <t>41675c87</t>
  </si>
  <si>
    <t>fa938c93-7</t>
  </si>
  <si>
    <t>450.24</t>
  </si>
  <si>
    <t>5e539ac8</t>
  </si>
  <si>
    <t>0a815ba8-4</t>
  </si>
  <si>
    <t>329.33</t>
  </si>
  <si>
    <t>279.93</t>
  </si>
  <si>
    <t>523cceca</t>
  </si>
  <si>
    <t>0a39160c-f</t>
  </si>
  <si>
    <t>344.85</t>
  </si>
  <si>
    <t>327.61</t>
  </si>
  <si>
    <t>b110fa93</t>
  </si>
  <si>
    <t>2c770b54-1</t>
  </si>
  <si>
    <t>343.88</t>
  </si>
  <si>
    <t>326.69</t>
  </si>
  <si>
    <t>81ce1f35</t>
  </si>
  <si>
    <t>1eeee585-b</t>
  </si>
  <si>
    <t>423.67</t>
  </si>
  <si>
    <t>211.84</t>
  </si>
  <si>
    <t>04bcfff8</t>
  </si>
  <si>
    <t>1a8229ee-a</t>
  </si>
  <si>
    <t>16.99</t>
  </si>
  <si>
    <t>ff9c4ba6</t>
  </si>
  <si>
    <t>bac7facb-1</t>
  </si>
  <si>
    <t>483.73</t>
  </si>
  <si>
    <t>386.98</t>
  </si>
  <si>
    <t>7050349e</t>
  </si>
  <si>
    <t>cc0167d3-4</t>
  </si>
  <si>
    <t>245.8</t>
  </si>
  <si>
    <t>221.22</t>
  </si>
  <si>
    <t>c53448d0</t>
  </si>
  <si>
    <t>3f842f24-8</t>
  </si>
  <si>
    <t>55.84</t>
  </si>
  <si>
    <t>b9693289</t>
  </si>
  <si>
    <t>cd6bbc83-e</t>
  </si>
  <si>
    <t>390.3</t>
  </si>
  <si>
    <t>312.24</t>
  </si>
  <si>
    <t>03563bc9</t>
  </si>
  <si>
    <t>d7510d30-2</t>
  </si>
  <si>
    <t>110.64</t>
  </si>
  <si>
    <t>7152cc07</t>
  </si>
  <si>
    <t>85f214bf-1</t>
  </si>
  <si>
    <t>493.32</t>
  </si>
  <si>
    <t>443.99</t>
  </si>
  <si>
    <t>87cd766d</t>
  </si>
  <si>
    <t>ada798d8-7</t>
  </si>
  <si>
    <t>110.72</t>
  </si>
  <si>
    <t>83.04</t>
  </si>
  <si>
    <t>0e64bfe5</t>
  </si>
  <si>
    <t>fc0f7387-2</t>
  </si>
  <si>
    <t>164.11</t>
  </si>
  <si>
    <t>155.9</t>
  </si>
  <si>
    <t>7e725db9</t>
  </si>
  <si>
    <t>7b620e7c-8</t>
  </si>
  <si>
    <t>282.41</t>
  </si>
  <si>
    <t>268.29</t>
  </si>
  <si>
    <t>eb01d335</t>
  </si>
  <si>
    <t>5e0804fa-9</t>
  </si>
  <si>
    <t>139.5</t>
  </si>
  <si>
    <t>104.62</t>
  </si>
  <si>
    <t>3a564d70</t>
  </si>
  <si>
    <t>630e08f4-d</t>
  </si>
  <si>
    <t>413.16</t>
  </si>
  <si>
    <t>351.19</t>
  </si>
  <si>
    <t>36f7dbc7</t>
  </si>
  <si>
    <t>9326646d-7</t>
  </si>
  <si>
    <t>37.42</t>
  </si>
  <si>
    <t>35.55</t>
  </si>
  <si>
    <t>72ec970d</t>
  </si>
  <si>
    <t>fc1ec9e9-d</t>
  </si>
  <si>
    <t>464.57</t>
  </si>
  <si>
    <t>418.11</t>
  </si>
  <si>
    <t>b8325c50</t>
  </si>
  <si>
    <t>5c071a3e-3</t>
  </si>
  <si>
    <t>57.23</t>
  </si>
  <si>
    <t>54.37</t>
  </si>
  <si>
    <t>d73be10e</t>
  </si>
  <si>
    <t>eb2fb3d1-7</t>
  </si>
  <si>
    <t>254.76</t>
  </si>
  <si>
    <t>e36f2bb0</t>
  </si>
  <si>
    <t>fb339072-0</t>
  </si>
  <si>
    <t>59.22</t>
  </si>
  <si>
    <t>53.3</t>
  </si>
  <si>
    <t>877a2ffb</t>
  </si>
  <si>
    <t>be87620f-9</t>
  </si>
  <si>
    <t>219.74</t>
  </si>
  <si>
    <t>175.79</t>
  </si>
  <si>
    <t>6b65ac71</t>
  </si>
  <si>
    <t>5b7987b2-2</t>
  </si>
  <si>
    <t>452.36</t>
  </si>
  <si>
    <t>429.74</t>
  </si>
  <si>
    <t>3df3017f</t>
  </si>
  <si>
    <t>6a90f71c-1</t>
  </si>
  <si>
    <t>269.81</t>
  </si>
  <si>
    <t>256.32</t>
  </si>
  <si>
    <t>de21a529</t>
  </si>
  <si>
    <t>6c3e6be6-b</t>
  </si>
  <si>
    <t>325.14</t>
  </si>
  <si>
    <t>260.11</t>
  </si>
  <si>
    <t>4d1703a4</t>
  </si>
  <si>
    <t>34578a9e-2</t>
  </si>
  <si>
    <t>439.39</t>
  </si>
  <si>
    <t>219.69</t>
  </si>
  <si>
    <t>ed900f52</t>
  </si>
  <si>
    <t>38f70e29-6</t>
  </si>
  <si>
    <t>429.22</t>
  </si>
  <si>
    <t>ecbf0669</t>
  </si>
  <si>
    <t>d45881db-8</t>
  </si>
  <si>
    <t>220.71</t>
  </si>
  <si>
    <t>198.64</t>
  </si>
  <si>
    <t>d87a2060</t>
  </si>
  <si>
    <t>16fda4a4-4</t>
  </si>
  <si>
    <t>12.15</t>
  </si>
  <si>
    <t>47f1f74b</t>
  </si>
  <si>
    <t>3aa04295-7</t>
  </si>
  <si>
    <t>348.91</t>
  </si>
  <si>
    <t>296.57</t>
  </si>
  <si>
    <t>c5772653</t>
  </si>
  <si>
    <t>080a1588-6</t>
  </si>
  <si>
    <t>176.27</t>
  </si>
  <si>
    <t>158.64</t>
  </si>
  <si>
    <t>edc1d507</t>
  </si>
  <si>
    <t>e01a29bc-7</t>
  </si>
  <si>
    <t>115.08</t>
  </si>
  <si>
    <t>97.82</t>
  </si>
  <si>
    <t>ebded5a7</t>
  </si>
  <si>
    <t>7f4e3932-a</t>
  </si>
  <si>
    <t>442.08</t>
  </si>
  <si>
    <t>221.04</t>
  </si>
  <si>
    <t>a1279ac2</t>
  </si>
  <si>
    <t>934af6fa-9</t>
  </si>
  <si>
    <t>289.28</t>
  </si>
  <si>
    <t>363fe23b</t>
  </si>
  <si>
    <t>713d5f95-d</t>
  </si>
  <si>
    <t>321.34</t>
  </si>
  <si>
    <t>305.27</t>
  </si>
  <si>
    <t>d1f2a5ba</t>
  </si>
  <si>
    <t>35bf1d25-e</t>
  </si>
  <si>
    <t>73.18</t>
  </si>
  <si>
    <t>36.59</t>
  </si>
  <si>
    <t>34c8ee63</t>
  </si>
  <si>
    <t>e2cad399-f</t>
  </si>
  <si>
    <t>14.65</t>
  </si>
  <si>
    <t>12.45</t>
  </si>
  <si>
    <t>8633d8a2</t>
  </si>
  <si>
    <t>fd62a479-8</t>
  </si>
  <si>
    <t>166.33</t>
  </si>
  <si>
    <t>83.17</t>
  </si>
  <si>
    <t>54b00d9c</t>
  </si>
  <si>
    <t>af094393-c</t>
  </si>
  <si>
    <t>368.81</t>
  </si>
  <si>
    <t>350.37</t>
  </si>
  <si>
    <t>0418a2c1</t>
  </si>
  <si>
    <t>49d274a9-8</t>
  </si>
  <si>
    <t>140.52</t>
  </si>
  <si>
    <t>98.36</t>
  </si>
  <si>
    <t>cb6dff71</t>
  </si>
  <si>
    <t>0e29a6fa-2</t>
  </si>
  <si>
    <t>468.38</t>
  </si>
  <si>
    <t>351.28</t>
  </si>
  <si>
    <t>3fff6cb5</t>
  </si>
  <si>
    <t>14634891-f</t>
  </si>
  <si>
    <t>424.75</t>
  </si>
  <si>
    <t>339.8</t>
  </si>
  <si>
    <t>cb0b0a9f</t>
  </si>
  <si>
    <t>921cad79-9</t>
  </si>
  <si>
    <t>367.63</t>
  </si>
  <si>
    <t>312.49</t>
  </si>
  <si>
    <t>9153c543</t>
  </si>
  <si>
    <t>6eed063d-8</t>
  </si>
  <si>
    <t>269.57</t>
  </si>
  <si>
    <t>242.61</t>
  </si>
  <si>
    <t>b17a50cf</t>
  </si>
  <si>
    <t>76d6e659-f</t>
  </si>
  <si>
    <t>168.68</t>
  </si>
  <si>
    <t>126.51</t>
  </si>
  <si>
    <t>e8c697cd</t>
  </si>
  <si>
    <t>4c54bc3f-1</t>
  </si>
  <si>
    <t>291.45</t>
  </si>
  <si>
    <t>10ed87b2</t>
  </si>
  <si>
    <t>9a339c33-e</t>
  </si>
  <si>
    <t>256.77</t>
  </si>
  <si>
    <t>231.09</t>
  </si>
  <si>
    <t>70e58e3b</t>
  </si>
  <si>
    <t>6a8083d3-7</t>
  </si>
  <si>
    <t>477.27</t>
  </si>
  <si>
    <t>334.09</t>
  </si>
  <si>
    <t>770d352f</t>
  </si>
  <si>
    <t>4e37126e-2</t>
  </si>
  <si>
    <t>344.29</t>
  </si>
  <si>
    <t>275.43</t>
  </si>
  <si>
    <t>d689fa61</t>
  </si>
  <si>
    <t>ab0bb71f-3</t>
  </si>
  <si>
    <t>347.22</t>
  </si>
  <si>
    <t>295.14</t>
  </si>
  <si>
    <t>a6d9af95</t>
  </si>
  <si>
    <t>6e814027-4</t>
  </si>
  <si>
    <t>100.75</t>
  </si>
  <si>
    <t>70.52</t>
  </si>
  <si>
    <t>ee1350fc</t>
  </si>
  <si>
    <t>c57a437c-b</t>
  </si>
  <si>
    <t>464.61</t>
  </si>
  <si>
    <t>77de2b1d</t>
  </si>
  <si>
    <t>6b72dfda-c</t>
  </si>
  <si>
    <t>24.39</t>
  </si>
  <si>
    <t>d06eda6c</t>
  </si>
  <si>
    <t>d289d18d-5</t>
  </si>
  <si>
    <t>331.13</t>
  </si>
  <si>
    <t>264.9</t>
  </si>
  <si>
    <t>eb93c677</t>
  </si>
  <si>
    <t>be1966eb-d</t>
  </si>
  <si>
    <t>171.82</t>
  </si>
  <si>
    <t>6b58c722</t>
  </si>
  <si>
    <t>e0798a1e-4</t>
  </si>
  <si>
    <t>55.69</t>
  </si>
  <si>
    <t>27.84</t>
  </si>
  <si>
    <t>d4315620</t>
  </si>
  <si>
    <t>1537c930-7</t>
  </si>
  <si>
    <t>240.01</t>
  </si>
  <si>
    <t>7691b7c9</t>
  </si>
  <si>
    <t>0ec45da7-5</t>
  </si>
  <si>
    <t>151.5</t>
  </si>
  <si>
    <t>136.35</t>
  </si>
  <si>
    <t>1e119afc</t>
  </si>
  <si>
    <t>5968e23a-f</t>
  </si>
  <si>
    <t>82.55</t>
  </si>
  <si>
    <t>66.04</t>
  </si>
  <si>
    <t>592685a3</t>
  </si>
  <si>
    <t>183d23fb-b</t>
  </si>
  <si>
    <t>161.32</t>
  </si>
  <si>
    <t>6e2d666a</t>
  </si>
  <si>
    <t>4ce71e3b-1</t>
  </si>
  <si>
    <t>255.65</t>
  </si>
  <si>
    <t>97d651f2</t>
  </si>
  <si>
    <t>b5f6a3f5-4</t>
  </si>
  <si>
    <t>14.37</t>
  </si>
  <si>
    <t>e05135b9</t>
  </si>
  <si>
    <t>b376b897-5</t>
  </si>
  <si>
    <t>145.14</t>
  </si>
  <si>
    <t>25a1921e</t>
  </si>
  <si>
    <t>337e0f42-b</t>
  </si>
  <si>
    <t>447.34</t>
  </si>
  <si>
    <t>313.14</t>
  </si>
  <si>
    <t>835ca3bf</t>
  </si>
  <si>
    <t>e0d9a8f7-e</t>
  </si>
  <si>
    <t>41.41</t>
  </si>
  <si>
    <t>33.13</t>
  </si>
  <si>
    <t>833c791a</t>
  </si>
  <si>
    <t>c9ab8562-0</t>
  </si>
  <si>
    <t>446.11</t>
  </si>
  <si>
    <t>a105f661</t>
  </si>
  <si>
    <t>3f9836de-1</t>
  </si>
  <si>
    <t>69.41</t>
  </si>
  <si>
    <t>bcc6717f</t>
  </si>
  <si>
    <t>71a834ba-5</t>
  </si>
  <si>
    <t>152.35</t>
  </si>
  <si>
    <t>76.17</t>
  </si>
  <si>
    <t>52afc672</t>
  </si>
  <si>
    <t>13bca435-3</t>
  </si>
  <si>
    <t>332.47</t>
  </si>
  <si>
    <t>24f2c911</t>
  </si>
  <si>
    <t>862a9954-7</t>
  </si>
  <si>
    <t>264.31</t>
  </si>
  <si>
    <t>251.09</t>
  </si>
  <si>
    <t>1b0c9fd0</t>
  </si>
  <si>
    <t>eb3a18a3-c</t>
  </si>
  <si>
    <t>94.05</t>
  </si>
  <si>
    <t>6b7e7043</t>
  </si>
  <si>
    <t>05b50e6a-0</t>
  </si>
  <si>
    <t>132.08</t>
  </si>
  <si>
    <t>105.66</t>
  </si>
  <si>
    <t>82866e0c</t>
  </si>
  <si>
    <t>6492654a-a</t>
  </si>
  <si>
    <t>410.94</t>
  </si>
  <si>
    <t>a4f4d94f</t>
  </si>
  <si>
    <t>b848fedb-4</t>
  </si>
  <si>
    <t>299.69</t>
  </si>
  <si>
    <t>284.71</t>
  </si>
  <si>
    <t>9179113d</t>
  </si>
  <si>
    <t>74a1e24e-f</t>
  </si>
  <si>
    <t>260.56</t>
  </si>
  <si>
    <t>247.53</t>
  </si>
  <si>
    <t>c8d1da59</t>
  </si>
  <si>
    <t>da7b19b9-e</t>
  </si>
  <si>
    <t>92.61</t>
  </si>
  <si>
    <t>46.3</t>
  </si>
  <si>
    <t>90062c17</t>
  </si>
  <si>
    <t>9110011e-9</t>
  </si>
  <si>
    <t>373</t>
  </si>
  <si>
    <t>354.35</t>
  </si>
  <si>
    <t>725b0c84</t>
  </si>
  <si>
    <t>06b288a3-1</t>
  </si>
  <si>
    <t>424.68</t>
  </si>
  <si>
    <t>360.98</t>
  </si>
  <si>
    <t>cafca141</t>
  </si>
  <si>
    <t>2cc466c8-3</t>
  </si>
  <si>
    <t>105</t>
  </si>
  <si>
    <t>94.5</t>
  </si>
  <si>
    <t>2ad90cf7</t>
  </si>
  <si>
    <t>c8dbe801-6</t>
  </si>
  <si>
    <t>26.92</t>
  </si>
  <si>
    <t>21.54</t>
  </si>
  <si>
    <t>2dbcadea</t>
  </si>
  <si>
    <t>1d6ec559-1</t>
  </si>
  <si>
    <t>26.81</t>
  </si>
  <si>
    <t>13.4</t>
  </si>
  <si>
    <t>e37338ed</t>
  </si>
  <si>
    <t>0879e7a2-3</t>
  </si>
  <si>
    <t>333.98</t>
  </si>
  <si>
    <t>233.79</t>
  </si>
  <si>
    <t>fb17e261</t>
  </si>
  <si>
    <t>21f1ffb4-5</t>
  </si>
  <si>
    <t>381.69</t>
  </si>
  <si>
    <t>267.18</t>
  </si>
  <si>
    <t>e953a168</t>
  </si>
  <si>
    <t>909e867e-a</t>
  </si>
  <si>
    <t>212.65</t>
  </si>
  <si>
    <t>106.33</t>
  </si>
  <si>
    <t>6f22d0f4</t>
  </si>
  <si>
    <t>974faa53-8</t>
  </si>
  <si>
    <t>375.68</t>
  </si>
  <si>
    <t>338.11</t>
  </si>
  <si>
    <t>1d360f7f</t>
  </si>
  <si>
    <t>d4274eed-2</t>
  </si>
  <si>
    <t>38.74</t>
  </si>
  <si>
    <t>34.87</t>
  </si>
  <si>
    <t>18a5f861</t>
  </si>
  <si>
    <t>ed5918a0-f</t>
  </si>
  <si>
    <t>185.13</t>
  </si>
  <si>
    <t>175.87</t>
  </si>
  <si>
    <t>1a6daf28</t>
  </si>
  <si>
    <t>65d571aa-f</t>
  </si>
  <si>
    <t>156.51</t>
  </si>
  <si>
    <t>133.03</t>
  </si>
  <si>
    <t>d6a3d49e</t>
  </si>
  <si>
    <t>b71df685-1</t>
  </si>
  <si>
    <t>106.27</t>
  </si>
  <si>
    <t>90.33</t>
  </si>
  <si>
    <t>fde7243f</t>
  </si>
  <si>
    <t>2d2a8bb5-4</t>
  </si>
  <si>
    <t>137.59</t>
  </si>
  <si>
    <t>116.95</t>
  </si>
  <si>
    <t>96221d7c</t>
  </si>
  <si>
    <t>b9f308d2-3</t>
  </si>
  <si>
    <t>38.62</t>
  </si>
  <si>
    <t>19.31</t>
  </si>
  <si>
    <t>f9632dc2</t>
  </si>
  <si>
    <t>bccfc6f0-b</t>
  </si>
  <si>
    <t>316.12</t>
  </si>
  <si>
    <t>237.09</t>
  </si>
  <si>
    <t>70152275</t>
  </si>
  <si>
    <t>44966d58-e</t>
  </si>
  <si>
    <t>118.28</t>
  </si>
  <si>
    <t>100.54</t>
  </si>
  <si>
    <t>4e5b9aa9</t>
  </si>
  <si>
    <t>9a47068b-3</t>
  </si>
  <si>
    <t>120.16</t>
  </si>
  <si>
    <t>108.14</t>
  </si>
  <si>
    <t>4c326c0f</t>
  </si>
  <si>
    <t>5a8fe0a0-4</t>
  </si>
  <si>
    <t>286.23</t>
  </si>
  <si>
    <t>5bad336b</t>
  </si>
  <si>
    <t>fa789197-d</t>
  </si>
  <si>
    <t>284.64</t>
  </si>
  <si>
    <t>c87cdd9d</t>
  </si>
  <si>
    <t>8bf1214c-c</t>
  </si>
  <si>
    <t>79.07</t>
  </si>
  <si>
    <t>55.35</t>
  </si>
  <si>
    <t>967cbc43</t>
  </si>
  <si>
    <t>c5e4d064-f</t>
  </si>
  <si>
    <t>248.07</t>
  </si>
  <si>
    <t>210.86</t>
  </si>
  <si>
    <t>67373c9d</t>
  </si>
  <si>
    <t>c4e3be90-8</t>
  </si>
  <si>
    <t>158.66</t>
  </si>
  <si>
    <t>3a9963e9</t>
  </si>
  <si>
    <t>5140fdf2-0</t>
  </si>
  <si>
    <t>233.88</t>
  </si>
  <si>
    <t>210.49</t>
  </si>
  <si>
    <t>2d841a95</t>
  </si>
  <si>
    <t>b1aefea9-0</t>
  </si>
  <si>
    <t>324.33</t>
  </si>
  <si>
    <t>647d7e1f</t>
  </si>
  <si>
    <t>3c274f70-1</t>
  </si>
  <si>
    <t>416.78</t>
  </si>
  <si>
    <t>208.39</t>
  </si>
  <si>
    <t>6728981a</t>
  </si>
  <si>
    <t>7d22dcf8-6</t>
  </si>
  <si>
    <t>163.98</t>
  </si>
  <si>
    <t>131.18</t>
  </si>
  <si>
    <t>9c17a640</t>
  </si>
  <si>
    <t>41474000-7</t>
  </si>
  <si>
    <t>462.11</t>
  </si>
  <si>
    <t>323.48</t>
  </si>
  <si>
    <t>53df76f4</t>
  </si>
  <si>
    <t>e957083c-5</t>
  </si>
  <si>
    <t>441.45</t>
  </si>
  <si>
    <t>397.31</t>
  </si>
  <si>
    <t>de6605d5</t>
  </si>
  <si>
    <t>d81f1f28-e</t>
  </si>
  <si>
    <t>50.81</t>
  </si>
  <si>
    <t>45.73</t>
  </si>
  <si>
    <t>74c7c480</t>
  </si>
  <si>
    <t>0fcd357b-3</t>
  </si>
  <si>
    <t>341.92</t>
  </si>
  <si>
    <t>273.54</t>
  </si>
  <si>
    <t>85c628f0</t>
  </si>
  <si>
    <t>d30ee264-9</t>
  </si>
  <si>
    <t>182.16</t>
  </si>
  <si>
    <t>c5a1e762</t>
  </si>
  <si>
    <t>d2e653f1-1</t>
  </si>
  <si>
    <t>436.44</t>
  </si>
  <si>
    <t>392.8</t>
  </si>
  <si>
    <t>3eda4c58</t>
  </si>
  <si>
    <t>bd0ad888-8</t>
  </si>
  <si>
    <t>179.26</t>
  </si>
  <si>
    <t>89.63</t>
  </si>
  <si>
    <t>89ff2ff1</t>
  </si>
  <si>
    <t>74ebdb33-e</t>
  </si>
  <si>
    <t>471.43</t>
  </si>
  <si>
    <t>918a4789</t>
  </si>
  <si>
    <t>3cb64c8f-3</t>
  </si>
  <si>
    <t>431.46</t>
  </si>
  <si>
    <t>388.31</t>
  </si>
  <si>
    <t>a2f07ba8</t>
  </si>
  <si>
    <t>b87d7e2c-3</t>
  </si>
  <si>
    <t>230.47</t>
  </si>
  <si>
    <t>3a478a5e</t>
  </si>
  <si>
    <t>891e3976-2</t>
  </si>
  <si>
    <t>421.62</t>
  </si>
  <si>
    <t>358.38</t>
  </si>
  <si>
    <t>faafe05b</t>
  </si>
  <si>
    <t>d52923e3-6</t>
  </si>
  <si>
    <t>308.95</t>
  </si>
  <si>
    <t>216.26</t>
  </si>
  <si>
    <t>15b5e873</t>
  </si>
  <si>
    <t>273ce285-f</t>
  </si>
  <si>
    <t>150.18</t>
  </si>
  <si>
    <t>c09f2d77</t>
  </si>
  <si>
    <t>a60cc9d5-b</t>
  </si>
  <si>
    <t>273.34</t>
  </si>
  <si>
    <t>232.34</t>
  </si>
  <si>
    <t>2213103b</t>
  </si>
  <si>
    <t>c562dbd0-9</t>
  </si>
  <si>
    <t>469.76</t>
  </si>
  <si>
    <t>375.81</t>
  </si>
  <si>
    <t>08d32336</t>
  </si>
  <si>
    <t>14c148fc-3</t>
  </si>
  <si>
    <t>46.25</t>
  </si>
  <si>
    <t>39.31</t>
  </si>
  <si>
    <t>edfc7dec</t>
  </si>
  <si>
    <t>0983e6d6-b</t>
  </si>
  <si>
    <t>115.88</t>
  </si>
  <si>
    <t>86.91</t>
  </si>
  <si>
    <t>c203821f</t>
  </si>
  <si>
    <t>49360ce8-1</t>
  </si>
  <si>
    <t>144.04</t>
  </si>
  <si>
    <t>997b3f50</t>
  </si>
  <si>
    <t>7af8b67f-e</t>
  </si>
  <si>
    <t>461.93</t>
  </si>
  <si>
    <t>346.45</t>
  </si>
  <si>
    <t>16589213</t>
  </si>
  <si>
    <t>004ae9eb-0</t>
  </si>
  <si>
    <t>68.08</t>
  </si>
  <si>
    <t>61.27</t>
  </si>
  <si>
    <t>ed69d7a0</t>
  </si>
  <si>
    <t>9cd2cba7-7</t>
  </si>
  <si>
    <t>156.47</t>
  </si>
  <si>
    <t>133</t>
  </si>
  <si>
    <t>fb789539</t>
  </si>
  <si>
    <t>2d07d366-7</t>
  </si>
  <si>
    <t>489.95</t>
  </si>
  <si>
    <t>391.96</t>
  </si>
  <si>
    <t>70a67b9e</t>
  </si>
  <si>
    <t>74577e64-d</t>
  </si>
  <si>
    <t>403.62</t>
  </si>
  <si>
    <t>201.81</t>
  </si>
  <si>
    <t>9b269748</t>
  </si>
  <si>
    <t>8289aa1a-7</t>
  </si>
  <si>
    <t>175.16</t>
  </si>
  <si>
    <t>166.4</t>
  </si>
  <si>
    <t>4f842250</t>
  </si>
  <si>
    <t>9b4f9de2-1</t>
  </si>
  <si>
    <t>481.16</t>
  </si>
  <si>
    <t>408.99</t>
  </si>
  <si>
    <t>97e2632e</t>
  </si>
  <si>
    <t>73b63a9d-3</t>
  </si>
  <si>
    <t>136.6</t>
  </si>
  <si>
    <t>04318409</t>
  </si>
  <si>
    <t>a23c4e84-f</t>
  </si>
  <si>
    <t>289.48</t>
  </si>
  <si>
    <t>231.58</t>
  </si>
  <si>
    <t>3822b8b3</t>
  </si>
  <si>
    <t>af7bd15a-8</t>
  </si>
  <si>
    <t>154.02</t>
  </si>
  <si>
    <t>107.81</t>
  </si>
  <si>
    <t>4d16cbf8</t>
  </si>
  <si>
    <t>1fff4ff8-8</t>
  </si>
  <si>
    <t>298.47</t>
  </si>
  <si>
    <t>486ac471</t>
  </si>
  <si>
    <t>817c1d74-7</t>
  </si>
  <si>
    <t>119.15</t>
  </si>
  <si>
    <t>83.41</t>
  </si>
  <si>
    <t>655c0afc</t>
  </si>
  <si>
    <t>19592ee3-5</t>
  </si>
  <si>
    <t>328.87</t>
  </si>
  <si>
    <t>312.43</t>
  </si>
  <si>
    <t>bb5cf4a3</t>
  </si>
  <si>
    <t>84844630-e</t>
  </si>
  <si>
    <t>346.81</t>
  </si>
  <si>
    <t>294.79</t>
  </si>
  <si>
    <t>52186fe6</t>
  </si>
  <si>
    <t>c0cc6bff-6</t>
  </si>
  <si>
    <t>210.37</t>
  </si>
  <si>
    <t>147.26</t>
  </si>
  <si>
    <t>349248b9</t>
  </si>
  <si>
    <t>a64f4cc1-1</t>
  </si>
  <si>
    <t>352.66</t>
  </si>
  <si>
    <t>335.03</t>
  </si>
  <si>
    <t>e616fbf7</t>
  </si>
  <si>
    <t>c434508d-3</t>
  </si>
  <si>
    <t>127.78</t>
  </si>
  <si>
    <t>a129dd13</t>
  </si>
  <si>
    <t>34f01a02-c</t>
  </si>
  <si>
    <t>430033d1</t>
  </si>
  <si>
    <t>8ab203ed-0</t>
  </si>
  <si>
    <t>76.8</t>
  </si>
  <si>
    <t>1739fa0d</t>
  </si>
  <si>
    <t>6ffe0b61-d</t>
  </si>
  <si>
    <t>158.42</t>
  </si>
  <si>
    <t>118.81</t>
  </si>
  <si>
    <t>f4d46444</t>
  </si>
  <si>
    <t>482d9eb4-d</t>
  </si>
  <si>
    <t>296.79</t>
  </si>
  <si>
    <t>45e86006</t>
  </si>
  <si>
    <t>668aa034-6</t>
  </si>
  <si>
    <t>319.98</t>
  </si>
  <si>
    <t>287.98</t>
  </si>
  <si>
    <t>e9be0cb1</t>
  </si>
  <si>
    <t>aa3dbf64-5</t>
  </si>
  <si>
    <t>276.08</t>
  </si>
  <si>
    <t>0125f947</t>
  </si>
  <si>
    <t>50889b27-f</t>
  </si>
  <si>
    <t>324.41</t>
  </si>
  <si>
    <t>162.21</t>
  </si>
  <si>
    <t>23e711df</t>
  </si>
  <si>
    <t>b683ba73-5</t>
  </si>
  <si>
    <t>421.16</t>
  </si>
  <si>
    <t>294.81</t>
  </si>
  <si>
    <t>6377eace</t>
  </si>
  <si>
    <t>d45b8dc8-d</t>
  </si>
  <si>
    <t>106.66</t>
  </si>
  <si>
    <t>80</t>
  </si>
  <si>
    <t>d0c6808a</t>
  </si>
  <si>
    <t>4f7e965b-1</t>
  </si>
  <si>
    <t>174.43</t>
  </si>
  <si>
    <t>122.1</t>
  </si>
  <si>
    <t>429251e4</t>
  </si>
  <si>
    <t>787ca917-e</t>
  </si>
  <si>
    <t>250</t>
  </si>
  <si>
    <t>187.5</t>
  </si>
  <si>
    <t>387543ee</t>
  </si>
  <si>
    <t>e80edd02-2</t>
  </si>
  <si>
    <t>480.82</t>
  </si>
  <si>
    <t>456.78</t>
  </si>
  <si>
    <t>611f07b5</t>
  </si>
  <si>
    <t>62b4ee7a-6</t>
  </si>
  <si>
    <t>187.84</t>
  </si>
  <si>
    <t>150.27</t>
  </si>
  <si>
    <t>bebd92ff</t>
  </si>
  <si>
    <t>6b55c0d4-0</t>
  </si>
  <si>
    <t>315.54</t>
  </si>
  <si>
    <t>283.99</t>
  </si>
  <si>
    <t>f6c2e5a1</t>
  </si>
  <si>
    <t>da046af8-6</t>
  </si>
  <si>
    <t>186.17</t>
  </si>
  <si>
    <t>85531bb2</t>
  </si>
  <si>
    <t>d166d0c2-a</t>
  </si>
  <si>
    <t>204.03</t>
  </si>
  <si>
    <t>163.22</t>
  </si>
  <si>
    <t>acf7144e</t>
  </si>
  <si>
    <t>8da332da-a</t>
  </si>
  <si>
    <t>229.52</t>
  </si>
  <si>
    <t>183.62</t>
  </si>
  <si>
    <t>f3e36ce3</t>
  </si>
  <si>
    <t>79dc5c00-8</t>
  </si>
  <si>
    <t>130.16</t>
  </si>
  <si>
    <t>65.08</t>
  </si>
  <si>
    <t>d2522951</t>
  </si>
  <si>
    <t>0bec836e-1</t>
  </si>
  <si>
    <t>470.92</t>
  </si>
  <si>
    <t>235.46</t>
  </si>
  <si>
    <t>8c9ad053</t>
  </si>
  <si>
    <t>0b8e93ab-1</t>
  </si>
  <si>
    <t>367.49</t>
  </si>
  <si>
    <t>293.99</t>
  </si>
  <si>
    <t>e49bbd21</t>
  </si>
  <si>
    <t>0aa405c8-b</t>
  </si>
  <si>
    <t>30.83</t>
  </si>
  <si>
    <t>f7ed4253</t>
  </si>
  <si>
    <t>a839d7a6-0</t>
  </si>
  <si>
    <t>276.12</t>
  </si>
  <si>
    <t>220.9</t>
  </si>
  <si>
    <t>80761d7b</t>
  </si>
  <si>
    <t>4b7aeeb4-d</t>
  </si>
  <si>
    <t>221a9af4</t>
  </si>
  <si>
    <t>9248f11b-8</t>
  </si>
  <si>
    <t>108.07</t>
  </si>
  <si>
    <t>d492b6d9</t>
  </si>
  <si>
    <t>4284ba03-7</t>
  </si>
  <si>
    <t>124.29</t>
  </si>
  <si>
    <t>62.15</t>
  </si>
  <si>
    <t>86488cc7</t>
  </si>
  <si>
    <t>4096a452-0</t>
  </si>
  <si>
    <t>53.55</t>
  </si>
  <si>
    <t>37.48</t>
  </si>
  <si>
    <t>95f62610</t>
  </si>
  <si>
    <t>03504d8a-d</t>
  </si>
  <si>
    <t>149.82</t>
  </si>
  <si>
    <t>127.35</t>
  </si>
  <si>
    <t>750418a6</t>
  </si>
  <si>
    <t>a38fa435-4</t>
  </si>
  <si>
    <t>122.81</t>
  </si>
  <si>
    <t>98.25</t>
  </si>
  <si>
    <t>9f79dd77</t>
  </si>
  <si>
    <t>748793a0-2</t>
  </si>
  <si>
    <t>147.44</t>
  </si>
  <si>
    <t>110.58</t>
  </si>
  <si>
    <t>ba9710b5</t>
  </si>
  <si>
    <t>117417c1-9</t>
  </si>
  <si>
    <t>71.51</t>
  </si>
  <si>
    <t>67.93</t>
  </si>
  <si>
    <t>0ec44907</t>
  </si>
  <si>
    <t>731bb929-8</t>
  </si>
  <si>
    <t>113.97</t>
  </si>
  <si>
    <t>5132665b</t>
  </si>
  <si>
    <t>5beb8bd2-0</t>
  </si>
  <si>
    <t>182.35</t>
  </si>
  <si>
    <t>ae025f67</t>
  </si>
  <si>
    <t>dc3598ed-4</t>
  </si>
  <si>
    <t>334.65</t>
  </si>
  <si>
    <t>167.32</t>
  </si>
  <si>
    <t>9b715e89</t>
  </si>
  <si>
    <t>c850d4a5-9</t>
  </si>
  <si>
    <t>15.45</t>
  </si>
  <si>
    <t>e1c29bb9</t>
  </si>
  <si>
    <t>3ee7c3f5-1</t>
  </si>
  <si>
    <t>134.04</t>
  </si>
  <si>
    <t>67.02</t>
  </si>
  <si>
    <t>001ae40d</t>
  </si>
  <si>
    <t>6e5a726a-a</t>
  </si>
  <si>
    <t>432.41</t>
  </si>
  <si>
    <t>345.93</t>
  </si>
  <si>
    <t>f30aa764</t>
  </si>
  <si>
    <t>b9394d22-4</t>
  </si>
  <si>
    <t>100.72</t>
  </si>
  <si>
    <t>70.5</t>
  </si>
  <si>
    <t>eed1708f</t>
  </si>
  <si>
    <t>0903f466-f</t>
  </si>
  <si>
    <t>70.94</t>
  </si>
  <si>
    <t>53.2</t>
  </si>
  <si>
    <t>24adcd0d</t>
  </si>
  <si>
    <t>ccf9f689-6</t>
  </si>
  <si>
    <t>62.19</t>
  </si>
  <si>
    <t>31.09</t>
  </si>
  <si>
    <t>7509b3c7</t>
  </si>
  <si>
    <t>31bc3b59-3</t>
  </si>
  <si>
    <t>297.48</t>
  </si>
  <si>
    <t>33ec4e9b</t>
  </si>
  <si>
    <t>708ecda7-d</t>
  </si>
  <si>
    <t>463.2</t>
  </si>
  <si>
    <t>b6f51cc8</t>
  </si>
  <si>
    <t>17c0c091-5</t>
  </si>
  <si>
    <t>11.94</t>
  </si>
  <si>
    <t>9.55</t>
  </si>
  <si>
    <t>55238433</t>
  </si>
  <si>
    <t>1dd30373-6</t>
  </si>
  <si>
    <t>193.48</t>
  </si>
  <si>
    <t>183.81</t>
  </si>
  <si>
    <t>f85e08f6</t>
  </si>
  <si>
    <t>f9379563-e</t>
  </si>
  <si>
    <t>19.09</t>
  </si>
  <si>
    <t>18.14</t>
  </si>
  <si>
    <t>957d92dd</t>
  </si>
  <si>
    <t>2dd1d448-8</t>
  </si>
  <si>
    <t>194.92</t>
  </si>
  <si>
    <t>45e5b448</t>
  </si>
  <si>
    <t>f3a1636e-1</t>
  </si>
  <si>
    <t>336.27</t>
  </si>
  <si>
    <t>3d834a66</t>
  </si>
  <si>
    <t>97e677cb-6</t>
  </si>
  <si>
    <t>469.29</t>
  </si>
  <si>
    <t>445.83</t>
  </si>
  <si>
    <t>6845f31e</t>
  </si>
  <si>
    <t>eb1479f3-f</t>
  </si>
  <si>
    <t>15.8</t>
  </si>
  <si>
    <t>11.06</t>
  </si>
  <si>
    <t>f7d8a36d</t>
  </si>
  <si>
    <t>0b599874-2</t>
  </si>
  <si>
    <t>30.81</t>
  </si>
  <si>
    <t>23.11</t>
  </si>
  <si>
    <t>6b3a0e77</t>
  </si>
  <si>
    <t>0fc0a3c3-d</t>
  </si>
  <si>
    <t>137.04</t>
  </si>
  <si>
    <t>09b07954</t>
  </si>
  <si>
    <t>eb6be1ca-1</t>
  </si>
  <si>
    <t>316.1</t>
  </si>
  <si>
    <t>300.3</t>
  </si>
  <si>
    <t>cfda6436</t>
  </si>
  <si>
    <t>66c83748-3</t>
  </si>
  <si>
    <t>306.26</t>
  </si>
  <si>
    <t>9bc061b4</t>
  </si>
  <si>
    <t>7de11438-b</t>
  </si>
  <si>
    <t>134.53</t>
  </si>
  <si>
    <t>114.35</t>
  </si>
  <si>
    <t>453e4fd0</t>
  </si>
  <si>
    <t>0c98dbfb-1</t>
  </si>
  <si>
    <t>426.71</t>
  </si>
  <si>
    <t>389887c2</t>
  </si>
  <si>
    <t>67dad671-2</t>
  </si>
  <si>
    <t>56.51</t>
  </si>
  <si>
    <t>53.68</t>
  </si>
  <si>
    <t>9e8c74ac</t>
  </si>
  <si>
    <t>8ef678aa-9</t>
  </si>
  <si>
    <t>278.86</t>
  </si>
  <si>
    <t>a6324daf</t>
  </si>
  <si>
    <t>a49fddcb-4</t>
  </si>
  <si>
    <t>a587259f</t>
  </si>
  <si>
    <t>1ef0156f-7</t>
  </si>
  <si>
    <t>292.74</t>
  </si>
  <si>
    <t>124627c9</t>
  </si>
  <si>
    <t>2f9f2265-e</t>
  </si>
  <si>
    <t>368.17</t>
  </si>
  <si>
    <t>184.09</t>
  </si>
  <si>
    <t>dc743e0d</t>
  </si>
  <si>
    <t>73bd35e0-1</t>
  </si>
  <si>
    <t>313.85</t>
  </si>
  <si>
    <t>f422fc68</t>
  </si>
  <si>
    <t>34e02965-3</t>
  </si>
  <si>
    <t>107.27</t>
  </si>
  <si>
    <t>96.54</t>
  </si>
  <si>
    <t>a33d1a46</t>
  </si>
  <si>
    <t>2c952a50-4</t>
  </si>
  <si>
    <t>394.07</t>
  </si>
  <si>
    <t>374.37</t>
  </si>
  <si>
    <t>69e7e61b</t>
  </si>
  <si>
    <t>99f2f294-d</t>
  </si>
  <si>
    <t>414.68</t>
  </si>
  <si>
    <t>393.95</t>
  </si>
  <si>
    <t>238fba4a</t>
  </si>
  <si>
    <t>de463b7d-8</t>
  </si>
  <si>
    <t>124.21</t>
  </si>
  <si>
    <t>07da90ff</t>
  </si>
  <si>
    <t>ad7ec721-9</t>
  </si>
  <si>
    <t>205.1</t>
  </si>
  <si>
    <t>102.55</t>
  </si>
  <si>
    <t>afaf6aa9</t>
  </si>
  <si>
    <t>6b20bcd6-4</t>
  </si>
  <si>
    <t>249.81</t>
  </si>
  <si>
    <t>224.83</t>
  </si>
  <si>
    <t>23e6b564</t>
  </si>
  <si>
    <t>1155fc55-5</t>
  </si>
  <si>
    <t>54.3</t>
  </si>
  <si>
    <t>fec142e5</t>
  </si>
  <si>
    <t>1ceb87ae-e</t>
  </si>
  <si>
    <t>255.6</t>
  </si>
  <si>
    <t>230.04</t>
  </si>
  <si>
    <t>158b7b45</t>
  </si>
  <si>
    <t>26be4ef8-4</t>
  </si>
  <si>
    <t>491.18</t>
  </si>
  <si>
    <t>466.62</t>
  </si>
  <si>
    <t>99d5de94</t>
  </si>
  <si>
    <t>427e49a5-7</t>
  </si>
  <si>
    <t>463.69</t>
  </si>
  <si>
    <t>231.84</t>
  </si>
  <si>
    <t>955f7594</t>
  </si>
  <si>
    <t>73cded42-c</t>
  </si>
  <si>
    <t>96.86</t>
  </si>
  <si>
    <t>87.17</t>
  </si>
  <si>
    <t>c0c7dcc8</t>
  </si>
  <si>
    <t>5adb772f-b</t>
  </si>
  <si>
    <t>180.91</t>
  </si>
  <si>
    <t>162.82</t>
  </si>
  <si>
    <t>a2cfce14</t>
  </si>
  <si>
    <t>a371102e-f</t>
  </si>
  <si>
    <t>170.46</t>
  </si>
  <si>
    <t>153.41</t>
  </si>
  <si>
    <t>da7bc76a</t>
  </si>
  <si>
    <t>e88dc97f-5</t>
  </si>
  <si>
    <t>492.41</t>
  </si>
  <si>
    <t>abc4d497</t>
  </si>
  <si>
    <t>1e61b452-a</t>
  </si>
  <si>
    <t>191.05</t>
  </si>
  <si>
    <t>95.53</t>
  </si>
  <si>
    <t>76a0bc6e</t>
  </si>
  <si>
    <t>bbc7195e-8</t>
  </si>
  <si>
    <t>224.84</t>
  </si>
  <si>
    <t>191.11</t>
  </si>
  <si>
    <t>18ce10b0</t>
  </si>
  <si>
    <t>c7dba5e8-1</t>
  </si>
  <si>
    <t>130.19</t>
  </si>
  <si>
    <t>123.68</t>
  </si>
  <si>
    <t>1332dbc8</t>
  </si>
  <si>
    <t>5ce04406-8</t>
  </si>
  <si>
    <t>106.14</t>
  </si>
  <si>
    <t>9e576059</t>
  </si>
  <si>
    <t>f825c098-f</t>
  </si>
  <si>
    <t>296.84</t>
  </si>
  <si>
    <t>222.63</t>
  </si>
  <si>
    <t>b4ae2cbf</t>
  </si>
  <si>
    <t>d2c5913e-a</t>
  </si>
  <si>
    <t>254.11</t>
  </si>
  <si>
    <t>190.58</t>
  </si>
  <si>
    <t>22830113</t>
  </si>
  <si>
    <t>de19ae1f-a</t>
  </si>
  <si>
    <t>273.03</t>
  </si>
  <si>
    <t>245.73</t>
  </si>
  <si>
    <t>70ece472</t>
  </si>
  <si>
    <t>46af5cdd-0</t>
  </si>
  <si>
    <t>433.48</t>
  </si>
  <si>
    <t>216.74</t>
  </si>
  <si>
    <t>148aa401</t>
  </si>
  <si>
    <t>a135c362-c</t>
  </si>
  <si>
    <t>119.22</t>
  </si>
  <si>
    <t>95.38</t>
  </si>
  <si>
    <t>5437e569</t>
  </si>
  <si>
    <t>7bc64761-0</t>
  </si>
  <si>
    <t>83.14</t>
  </si>
  <si>
    <t>892659a7</t>
  </si>
  <si>
    <t>7da00e52-a</t>
  </si>
  <si>
    <t>469.67</t>
  </si>
  <si>
    <t>234.84</t>
  </si>
  <si>
    <t>56c5b09e</t>
  </si>
  <si>
    <t>090421d9-5</t>
  </si>
  <si>
    <t>89.73</t>
  </si>
  <si>
    <t>fdd35ce2</t>
  </si>
  <si>
    <t>55b6d10e-3</t>
  </si>
  <si>
    <t>154.93</t>
  </si>
  <si>
    <t>108.45</t>
  </si>
  <si>
    <t>841dfed4</t>
  </si>
  <si>
    <t>cafa45f9-e</t>
  </si>
  <si>
    <t>317.18</t>
  </si>
  <si>
    <t>a6868963</t>
  </si>
  <si>
    <t>bb656f87-5</t>
  </si>
  <si>
    <t>191.22</t>
  </si>
  <si>
    <t>162.54</t>
  </si>
  <si>
    <t>62577c4e</t>
  </si>
  <si>
    <t>ebfe5119-f</t>
  </si>
  <si>
    <t>282.3</t>
  </si>
  <si>
    <t>141.15</t>
  </si>
  <si>
    <t>6dc093d8</t>
  </si>
  <si>
    <t>3825f76f-9</t>
  </si>
  <si>
    <t>473.47</t>
  </si>
  <si>
    <t>449.8</t>
  </si>
  <si>
    <t>7d08e51f</t>
  </si>
  <si>
    <t>bc84ed28-8</t>
  </si>
  <si>
    <t>200.51</t>
  </si>
  <si>
    <t>b11ef3ae</t>
  </si>
  <si>
    <t>6b3feb11-d</t>
  </si>
  <si>
    <t>212.45</t>
  </si>
  <si>
    <t>169.96</t>
  </si>
  <si>
    <t>e4ed1209</t>
  </si>
  <si>
    <t>f10f6e27-5</t>
  </si>
  <si>
    <t>107.85</t>
  </si>
  <si>
    <t>ac481530</t>
  </si>
  <si>
    <t>3df02c31-e</t>
  </si>
  <si>
    <t>299.44</t>
  </si>
  <si>
    <t>224.58</t>
  </si>
  <si>
    <t>ff45dc2b</t>
  </si>
  <si>
    <t>09bfc749-2</t>
  </si>
  <si>
    <t>180.07</t>
  </si>
  <si>
    <t>135.05</t>
  </si>
  <si>
    <t>066dce62</t>
  </si>
  <si>
    <t>e4637676-9</t>
  </si>
  <si>
    <t>20.94</t>
  </si>
  <si>
    <t>67c5fdf4</t>
  </si>
  <si>
    <t>4885fdf1-e</t>
  </si>
  <si>
    <t>41.5</t>
  </si>
  <si>
    <t>39.42</t>
  </si>
  <si>
    <t>4945f220</t>
  </si>
  <si>
    <t>50996230-2</t>
  </si>
  <si>
    <t>487.32</t>
  </si>
  <si>
    <t>438.59</t>
  </si>
  <si>
    <t>144ac601</t>
  </si>
  <si>
    <t>708ad704-6</t>
  </si>
  <si>
    <t>171.89</t>
  </si>
  <si>
    <t>154.7</t>
  </si>
  <si>
    <t>a5973501</t>
  </si>
  <si>
    <t>d29842bf-5</t>
  </si>
  <si>
    <t>310.88</t>
  </si>
  <si>
    <t>217.62</t>
  </si>
  <si>
    <t>594531a2</t>
  </si>
  <si>
    <t>3a3431c0-1</t>
  </si>
  <si>
    <t>462.61</t>
  </si>
  <si>
    <t>aa273462</t>
  </si>
  <si>
    <t>fac92d7f-e</t>
  </si>
  <si>
    <t>278.52</t>
  </si>
  <si>
    <t>139.26</t>
  </si>
  <si>
    <t>0e3e47af</t>
  </si>
  <si>
    <t>1fb11b6f-9</t>
  </si>
  <si>
    <t>162.92</t>
  </si>
  <si>
    <t>130.34</t>
  </si>
  <si>
    <t>1c87705a</t>
  </si>
  <si>
    <t>a2f9f3e2-7</t>
  </si>
  <si>
    <t>172.7</t>
  </si>
  <si>
    <t>120.89</t>
  </si>
  <si>
    <t>0aa5caf4</t>
  </si>
  <si>
    <t>0e8cfebd-e</t>
  </si>
  <si>
    <t>46.11</t>
  </si>
  <si>
    <t>04d6d800</t>
  </si>
  <si>
    <t>5d9ef960-1</t>
  </si>
  <si>
    <t>471.76</t>
  </si>
  <si>
    <t>424.58</t>
  </si>
  <si>
    <t>a1fef607</t>
  </si>
  <si>
    <t>5f71ad74-e</t>
  </si>
  <si>
    <t>263.49</t>
  </si>
  <si>
    <t>210.79</t>
  </si>
  <si>
    <t>bb5d2619</t>
  </si>
  <si>
    <t>ad3c9d8d-b</t>
  </si>
  <si>
    <t>30.52</t>
  </si>
  <si>
    <t>24.42</t>
  </si>
  <si>
    <t>ebce6cad</t>
  </si>
  <si>
    <t>f580de18-9</t>
  </si>
  <si>
    <t>143.49</t>
  </si>
  <si>
    <t>71.75</t>
  </si>
  <si>
    <t>f4d7018c</t>
  </si>
  <si>
    <t>02b3f5ae-b</t>
  </si>
  <si>
    <t>21.3</t>
  </si>
  <si>
    <t>20.23</t>
  </si>
  <si>
    <t>a18d5bb4</t>
  </si>
  <si>
    <t>2d8544d7-8</t>
  </si>
  <si>
    <t>271.54</t>
  </si>
  <si>
    <t>230.81</t>
  </si>
  <si>
    <t>529c1482</t>
  </si>
  <si>
    <t>b9507324-c</t>
  </si>
  <si>
    <t>292.99</t>
  </si>
  <si>
    <t>234.39</t>
  </si>
  <si>
    <t>41b1a40a</t>
  </si>
  <si>
    <t>bc3a7a7a-1</t>
  </si>
  <si>
    <t>119.18</t>
  </si>
  <si>
    <t>107.26</t>
  </si>
  <si>
    <t>5d5b3af7</t>
  </si>
  <si>
    <t>46067a09-f</t>
  </si>
  <si>
    <t>393.18</t>
  </si>
  <si>
    <t>196.59</t>
  </si>
  <si>
    <t>cf860583</t>
  </si>
  <si>
    <t>1d980ea4-a</t>
  </si>
  <si>
    <t>110.59</t>
  </si>
  <si>
    <t>82.94</t>
  </si>
  <si>
    <t>06c01585</t>
  </si>
  <si>
    <t>09a09097-c</t>
  </si>
  <si>
    <t>488.92</t>
  </si>
  <si>
    <t>e3bbe9a3</t>
  </si>
  <si>
    <t>49908afb-9</t>
  </si>
  <si>
    <t>428.84</t>
  </si>
  <si>
    <t>93a62d8a</t>
  </si>
  <si>
    <t>aa684113-0</t>
  </si>
  <si>
    <t>231.78</t>
  </si>
  <si>
    <t>197.01</t>
  </si>
  <si>
    <t>fa1105cb</t>
  </si>
  <si>
    <t>9675e013-e</t>
  </si>
  <si>
    <t>118.57</t>
  </si>
  <si>
    <t>83</t>
  </si>
  <si>
    <t>ee01470d</t>
  </si>
  <si>
    <t>4ee8e600-b</t>
  </si>
  <si>
    <t>393.1</t>
  </si>
  <si>
    <t>334.13</t>
  </si>
  <si>
    <t>11541d26</t>
  </si>
  <si>
    <t>b8eabdb6-0</t>
  </si>
  <si>
    <t>384.99</t>
  </si>
  <si>
    <t>327.24</t>
  </si>
  <si>
    <t>6635bec7</t>
  </si>
  <si>
    <t>1202fac1-8</t>
  </si>
  <si>
    <t>171.84</t>
  </si>
  <si>
    <t>120.29</t>
  </si>
  <si>
    <t>355f934f</t>
  </si>
  <si>
    <t>07c8c702-1</t>
  </si>
  <si>
    <t>264.13</t>
  </si>
  <si>
    <t>250.92</t>
  </si>
  <si>
    <t>2498a9ec</t>
  </si>
  <si>
    <t>ee5461f9-5</t>
  </si>
  <si>
    <t>54.95</t>
  </si>
  <si>
    <t>ddb4486a</t>
  </si>
  <si>
    <t>6a51da27-0</t>
  </si>
  <si>
    <t>447.8</t>
  </si>
  <si>
    <t>358.24</t>
  </si>
  <si>
    <t>93d032e8</t>
  </si>
  <si>
    <t>c06702ca-7</t>
  </si>
  <si>
    <t>204.93</t>
  </si>
  <si>
    <t>102.47</t>
  </si>
  <si>
    <t>891b68a1</t>
  </si>
  <si>
    <t>1c418a9a-f</t>
  </si>
  <si>
    <t>393.43</t>
  </si>
  <si>
    <t>196.72</t>
  </si>
  <si>
    <t>3908e634</t>
  </si>
  <si>
    <t>5c275a49-6</t>
  </si>
  <si>
    <t>425.7</t>
  </si>
  <si>
    <t>340.56</t>
  </si>
  <si>
    <t>49efd7a0</t>
  </si>
  <si>
    <t>36c32f94-e</t>
  </si>
  <si>
    <t>128.88</t>
  </si>
  <si>
    <t>115.99</t>
  </si>
  <si>
    <t>6cd8aca2</t>
  </si>
  <si>
    <t>e9f16b04-b</t>
  </si>
  <si>
    <t>407.36</t>
  </si>
  <si>
    <t>2dd4607e</t>
  </si>
  <si>
    <t>1913b9f5-f</t>
  </si>
  <si>
    <t>415.44</t>
  </si>
  <si>
    <t>394.67</t>
  </si>
  <si>
    <t>ea3feaf3</t>
  </si>
  <si>
    <t>c5776e2b-0</t>
  </si>
  <si>
    <t>333.31</t>
  </si>
  <si>
    <t>e92363ff</t>
  </si>
  <si>
    <t>bb2afb7b-9</t>
  </si>
  <si>
    <t>17.86</t>
  </si>
  <si>
    <t>14.29</t>
  </si>
  <si>
    <t>267cacf2</t>
  </si>
  <si>
    <t>0db55b23-5</t>
  </si>
  <si>
    <t>14.23</t>
  </si>
  <si>
    <t>0599c907</t>
  </si>
  <si>
    <t>6dd643ff-f</t>
  </si>
  <si>
    <t>336.97</t>
  </si>
  <si>
    <t>73aef733</t>
  </si>
  <si>
    <t>89c2cf5c-5</t>
  </si>
  <si>
    <t>214.24</t>
  </si>
  <si>
    <t>65c000fc</t>
  </si>
  <si>
    <t>3c2c7bd1-a</t>
  </si>
  <si>
    <t>330.88</t>
  </si>
  <si>
    <t>281.25</t>
  </si>
  <si>
    <t>f65fa62f</t>
  </si>
  <si>
    <t>8d6a12a7-0</t>
  </si>
  <si>
    <t>373.59</t>
  </si>
  <si>
    <t>9a297ab5</t>
  </si>
  <si>
    <t>a463e1e2-5</t>
  </si>
  <si>
    <t>117.15</t>
  </si>
  <si>
    <t>111.29</t>
  </si>
  <si>
    <t>b78454f6</t>
  </si>
  <si>
    <t>e8bdd051-c</t>
  </si>
  <si>
    <t>267.5</t>
  </si>
  <si>
    <t>200.62</t>
  </si>
  <si>
    <t>0d3b08e0</t>
  </si>
  <si>
    <t>c33a593f-6</t>
  </si>
  <si>
    <t>444.15</t>
  </si>
  <si>
    <t>421.94</t>
  </si>
  <si>
    <t>0bae38c2</t>
  </si>
  <si>
    <t>9df55aea-0</t>
  </si>
  <si>
    <t>135.6</t>
  </si>
  <si>
    <t>50a7e7f0</t>
  </si>
  <si>
    <t>230d9649-c</t>
  </si>
  <si>
    <t>70.14</t>
  </si>
  <si>
    <t>47154b02</t>
  </si>
  <si>
    <t>56e22c85-1</t>
  </si>
  <si>
    <t>155.81</t>
  </si>
  <si>
    <t>77.91</t>
  </si>
  <si>
    <t>44b22350</t>
  </si>
  <si>
    <t>fb547ae4-7</t>
  </si>
  <si>
    <t>313.29</t>
  </si>
  <si>
    <t>266.3</t>
  </si>
  <si>
    <t>79e6668b</t>
  </si>
  <si>
    <t>81aa1299-5</t>
  </si>
  <si>
    <t>430.76</t>
  </si>
  <si>
    <t>59417bfd</t>
  </si>
  <si>
    <t>d0e09be9-c</t>
  </si>
  <si>
    <t>175.5</t>
  </si>
  <si>
    <t>131.62</t>
  </si>
  <si>
    <t>0f2949c3</t>
  </si>
  <si>
    <t>1626312c-c</t>
  </si>
  <si>
    <t>90.76</t>
  </si>
  <si>
    <t>68.07</t>
  </si>
  <si>
    <t>b3353bb8</t>
  </si>
  <si>
    <t>aed2d726-1</t>
  </si>
  <si>
    <t>323.21</t>
  </si>
  <si>
    <t>242.41</t>
  </si>
  <si>
    <t>762d6bf4</t>
  </si>
  <si>
    <t>f9a4c648-b</t>
  </si>
  <si>
    <t>145.89</t>
  </si>
  <si>
    <t>124.01</t>
  </si>
  <si>
    <t>be5f7f30</t>
  </si>
  <si>
    <t>55781174-b</t>
  </si>
  <si>
    <t>56.77</t>
  </si>
  <si>
    <t>7c19312f</t>
  </si>
  <si>
    <t>ae06fbe8-0</t>
  </si>
  <si>
    <t>168.31</t>
  </si>
  <si>
    <t>151.48</t>
  </si>
  <si>
    <t>3ce1ce0e</t>
  </si>
  <si>
    <t>594ef637-c</t>
  </si>
  <si>
    <t>421.59</t>
  </si>
  <si>
    <t>54a54d00</t>
  </si>
  <si>
    <t>ce5bfe4c-0</t>
  </si>
  <si>
    <t>144.19</t>
  </si>
  <si>
    <t>115.35</t>
  </si>
  <si>
    <t>e7b928bc</t>
  </si>
  <si>
    <t>8e83d866-a</t>
  </si>
  <si>
    <t>479.32</t>
  </si>
  <si>
    <t>359.49</t>
  </si>
  <si>
    <t>c2c6ce62</t>
  </si>
  <si>
    <t>02cefb6b-a</t>
  </si>
  <si>
    <t>330.71</t>
  </si>
  <si>
    <t>248.03</t>
  </si>
  <si>
    <t>c0452a94</t>
  </si>
  <si>
    <t>6dd487cc-4</t>
  </si>
  <si>
    <t>217.35</t>
  </si>
  <si>
    <t>5d999231</t>
  </si>
  <si>
    <t>65c19c36-c</t>
  </si>
  <si>
    <t>193.15</t>
  </si>
  <si>
    <t>96.58</t>
  </si>
  <si>
    <t>7d7a97d5</t>
  </si>
  <si>
    <t>9b5e7055-7</t>
  </si>
  <si>
    <t>352.6</t>
  </si>
  <si>
    <t>5a96e989</t>
  </si>
  <si>
    <t>3e65294c-d</t>
  </si>
  <si>
    <t>376.39</t>
  </si>
  <si>
    <t>338.75</t>
  </si>
  <si>
    <t>737023ad</t>
  </si>
  <si>
    <t>d45c3dfa-8</t>
  </si>
  <si>
    <t>498.58</t>
  </si>
  <si>
    <t>373.94</t>
  </si>
  <si>
    <t>2d1dbbf3</t>
  </si>
  <si>
    <t>26348ec1-0</t>
  </si>
  <si>
    <t>469.47</t>
  </si>
  <si>
    <t>328.63</t>
  </si>
  <si>
    <t>dee35fc3</t>
  </si>
  <si>
    <t>61556376-b</t>
  </si>
  <si>
    <t>55.95</t>
  </si>
  <si>
    <t>50.36</t>
  </si>
  <si>
    <t>cd986aff</t>
  </si>
  <si>
    <t>4e670a5b-8</t>
  </si>
  <si>
    <t>283.97</t>
  </si>
  <si>
    <t>a6e6f97d</t>
  </si>
  <si>
    <t>0ac98a57-a</t>
  </si>
  <si>
    <t>144.67</t>
  </si>
  <si>
    <t>7c55fcf1</t>
  </si>
  <si>
    <t>003d1f09-c</t>
  </si>
  <si>
    <t>181.21</t>
  </si>
  <si>
    <t>586c3197</t>
  </si>
  <si>
    <t>0595e396-b</t>
  </si>
  <si>
    <t>273.16</t>
  </si>
  <si>
    <t>204.87</t>
  </si>
  <si>
    <t>b1e0160e</t>
  </si>
  <si>
    <t>ea6be03c-9</t>
  </si>
  <si>
    <t>361.24</t>
  </si>
  <si>
    <t>180.62</t>
  </si>
  <si>
    <t>c9d0d662</t>
  </si>
  <si>
    <t>757cdf83-b</t>
  </si>
  <si>
    <t>353.7</t>
  </si>
  <si>
    <t>318.33</t>
  </si>
  <si>
    <t>18b2a6ae</t>
  </si>
  <si>
    <t>5a4aba10-8</t>
  </si>
  <si>
    <t>373.65</t>
  </si>
  <si>
    <t>85bd0114</t>
  </si>
  <si>
    <t>c54c70f9-c</t>
  </si>
  <si>
    <t>361.48</t>
  </si>
  <si>
    <t>253.04</t>
  </si>
  <si>
    <t>3569a81f</t>
  </si>
  <si>
    <t>a567dafc-5</t>
  </si>
  <si>
    <t>296.22</t>
  </si>
  <si>
    <t>d8e94022</t>
  </si>
  <si>
    <t>fdcb2e14-f</t>
  </si>
  <si>
    <t>48.52</t>
  </si>
  <si>
    <t>36.39</t>
  </si>
  <si>
    <t>4ba91354</t>
  </si>
  <si>
    <t>8e910cce-9</t>
  </si>
  <si>
    <t>262.23</t>
  </si>
  <si>
    <t>209.78</t>
  </si>
  <si>
    <t>47f7f0af</t>
  </si>
  <si>
    <t>3003f89f-c</t>
  </si>
  <si>
    <t>243.84</t>
  </si>
  <si>
    <t>121.92</t>
  </si>
  <si>
    <t>7432f04c</t>
  </si>
  <si>
    <t>7036a176-4</t>
  </si>
  <si>
    <t>41.68</t>
  </si>
  <si>
    <t>53449dab</t>
  </si>
  <si>
    <t>00b3c8d1-b</t>
  </si>
  <si>
    <t>480.84</t>
  </si>
  <si>
    <t>432.76</t>
  </si>
  <si>
    <t>0e7c9f35</t>
  </si>
  <si>
    <t>bf26daef-1</t>
  </si>
  <si>
    <t>341.64</t>
  </si>
  <si>
    <t>e4b9a3e4</t>
  </si>
  <si>
    <t>2cc13aac-d</t>
  </si>
  <si>
    <t>91.27</t>
  </si>
  <si>
    <t>374ece51</t>
  </si>
  <si>
    <t>7c7054b6-b</t>
  </si>
  <si>
    <t>18.15</t>
  </si>
  <si>
    <t>dce2214a</t>
  </si>
  <si>
    <t>6e609028-f</t>
  </si>
  <si>
    <t>33.14</t>
  </si>
  <si>
    <t>16.57</t>
  </si>
  <si>
    <t>5bbe6af5</t>
  </si>
  <si>
    <t>7e940f3c-8</t>
  </si>
  <si>
    <t>392.77</t>
  </si>
  <si>
    <t>353.49</t>
  </si>
  <si>
    <t>731ccca0</t>
  </si>
  <si>
    <t>5ad070b1-8</t>
  </si>
  <si>
    <t>279.96</t>
  </si>
  <si>
    <t>237.97</t>
  </si>
  <si>
    <t>14c9d3be</t>
  </si>
  <si>
    <t>24cde985-c</t>
  </si>
  <si>
    <t>408.64</t>
  </si>
  <si>
    <t>306.48</t>
  </si>
  <si>
    <t>68722b9b</t>
  </si>
  <si>
    <t>67d7c91c-b</t>
  </si>
  <si>
    <t>491.7</t>
  </si>
  <si>
    <t>328d03d8</t>
  </si>
  <si>
    <t>20c99ee6-7</t>
  </si>
  <si>
    <t>260.12</t>
  </si>
  <si>
    <t>aaf45c40</t>
  </si>
  <si>
    <t>f0b7f510-3</t>
  </si>
  <si>
    <t>455.77</t>
  </si>
  <si>
    <t>4a81e87c</t>
  </si>
  <si>
    <t>e18a5897-c</t>
  </si>
  <si>
    <t>55.31</t>
  </si>
  <si>
    <t>d3824307</t>
  </si>
  <si>
    <t>ab613eea-c</t>
  </si>
  <si>
    <t>261</t>
  </si>
  <si>
    <t>234.9</t>
  </si>
  <si>
    <t>c49a098e</t>
  </si>
  <si>
    <t>7f0a5173-a</t>
  </si>
  <si>
    <t>191.7</t>
  </si>
  <si>
    <t>215a7f76</t>
  </si>
  <si>
    <t>c8df4458-3</t>
  </si>
  <si>
    <t>173.69</t>
  </si>
  <si>
    <t>138.95</t>
  </si>
  <si>
    <t>52cb0816</t>
  </si>
  <si>
    <t>2cf0d432-8</t>
  </si>
  <si>
    <t>394.9</t>
  </si>
  <si>
    <t>276.43</t>
  </si>
  <si>
    <t>8ece3add</t>
  </si>
  <si>
    <t>bfd85ecd-1</t>
  </si>
  <si>
    <t>29.46</t>
  </si>
  <si>
    <t>20.62</t>
  </si>
  <si>
    <t>dfa87884</t>
  </si>
  <si>
    <t>e5714c84-9</t>
  </si>
  <si>
    <t>273.52</t>
  </si>
  <si>
    <t>205.14</t>
  </si>
  <si>
    <t>df6c7670</t>
  </si>
  <si>
    <t>6a06a69a-b</t>
  </si>
  <si>
    <t>56.11</t>
  </si>
  <si>
    <t>44.89</t>
  </si>
  <si>
    <t>ce4f5068</t>
  </si>
  <si>
    <t>ac7bf91d-0</t>
  </si>
  <si>
    <t>42.89</t>
  </si>
  <si>
    <t>30.02</t>
  </si>
  <si>
    <t>9a717b4e</t>
  </si>
  <si>
    <t>12ca96d3-8</t>
  </si>
  <si>
    <t>92.47</t>
  </si>
  <si>
    <t>78.6</t>
  </si>
  <si>
    <t>e2d9e617</t>
  </si>
  <si>
    <t>6f3a6478-1</t>
  </si>
  <si>
    <t>64.22</t>
  </si>
  <si>
    <t>54.59</t>
  </si>
  <si>
    <t>a6a91079</t>
  </si>
  <si>
    <t>8ef22240-7</t>
  </si>
  <si>
    <t>119.63</t>
  </si>
  <si>
    <t>101.69</t>
  </si>
  <si>
    <t>0a6712c8</t>
  </si>
  <si>
    <t>ce0d6be8-5</t>
  </si>
  <si>
    <t>357.91</t>
  </si>
  <si>
    <t>322.12</t>
  </si>
  <si>
    <t>85853e07</t>
  </si>
  <si>
    <t>1005ef1b-8</t>
  </si>
  <si>
    <t>81.78</t>
  </si>
  <si>
    <t>73.6</t>
  </si>
  <si>
    <t>83d70d13</t>
  </si>
  <si>
    <t>2bff9cc4-4</t>
  </si>
  <si>
    <t>18.63</t>
  </si>
  <si>
    <t>9.31</t>
  </si>
  <si>
    <t>8d99e314</t>
  </si>
  <si>
    <t>9f6995da-c</t>
  </si>
  <si>
    <t>237.48</t>
  </si>
  <si>
    <t>cd42d714</t>
  </si>
  <si>
    <t>c0062d3e-a</t>
  </si>
  <si>
    <t>131.33</t>
  </si>
  <si>
    <t>65.67</t>
  </si>
  <si>
    <t>1d0d42ed</t>
  </si>
  <si>
    <t>819cf080-c</t>
  </si>
  <si>
    <t>409.44</t>
  </si>
  <si>
    <t>e8e2315a</t>
  </si>
  <si>
    <t>3907e89b-b</t>
  </si>
  <si>
    <t>382.07</t>
  </si>
  <si>
    <t>fc8a5cc8</t>
  </si>
  <si>
    <t>8ab8122b-7</t>
  </si>
  <si>
    <t>177.67</t>
  </si>
  <si>
    <t>159.9</t>
  </si>
  <si>
    <t>ea60235a</t>
  </si>
  <si>
    <t>b5f03124-1</t>
  </si>
  <si>
    <t>385.62</t>
  </si>
  <si>
    <t>289.22</t>
  </si>
  <si>
    <t>4bd289dd</t>
  </si>
  <si>
    <t>81792d61-d</t>
  </si>
  <si>
    <t>94.33</t>
  </si>
  <si>
    <t>84.9</t>
  </si>
  <si>
    <t>2928d620</t>
  </si>
  <si>
    <t>5b4b2513-5</t>
  </si>
  <si>
    <t>403.54</t>
  </si>
  <si>
    <t>343.01</t>
  </si>
  <si>
    <t>35f185be</t>
  </si>
  <si>
    <t>62fa448b-9</t>
  </si>
  <si>
    <t>301.37</t>
  </si>
  <si>
    <t>63458493</t>
  </si>
  <si>
    <t>a076e727-e</t>
  </si>
  <si>
    <t>102.67</t>
  </si>
  <si>
    <t>51.34</t>
  </si>
  <si>
    <t>7019cdea</t>
  </si>
  <si>
    <t>85ce9a52-3</t>
  </si>
  <si>
    <t>457.4</t>
  </si>
  <si>
    <t>228.7</t>
  </si>
  <si>
    <t>58ced1cb</t>
  </si>
  <si>
    <t>13c71160-0</t>
  </si>
  <si>
    <t>203.25</t>
  </si>
  <si>
    <t>142.27</t>
  </si>
  <si>
    <t>ce979d6e</t>
  </si>
  <si>
    <t>aac59317-7</t>
  </si>
  <si>
    <t>221.76</t>
  </si>
  <si>
    <t>e45dfd34</t>
  </si>
  <si>
    <t>6e2c6f03-9</t>
  </si>
  <si>
    <t>105.25</t>
  </si>
  <si>
    <t>73.67</t>
  </si>
  <si>
    <t>b080fc6d</t>
  </si>
  <si>
    <t>0907acd4-7</t>
  </si>
  <si>
    <t>125.71</t>
  </si>
  <si>
    <t>119.42</t>
  </si>
  <si>
    <t>45251ee1</t>
  </si>
  <si>
    <t>7439579c-8</t>
  </si>
  <si>
    <t>493.99</t>
  </si>
  <si>
    <t>247</t>
  </si>
  <si>
    <t>4413e887</t>
  </si>
  <si>
    <t>e4c206e9-f</t>
  </si>
  <si>
    <t>158.67</t>
  </si>
  <si>
    <t>16c8c193</t>
  </si>
  <si>
    <t>1e6bef43-b</t>
  </si>
  <si>
    <t>139.01</t>
  </si>
  <si>
    <t>118.16</t>
  </si>
  <si>
    <t>4e664463</t>
  </si>
  <si>
    <t>8f262ef1-f</t>
  </si>
  <si>
    <t>186.37</t>
  </si>
  <si>
    <t>149.1</t>
  </si>
  <si>
    <t>e95af48a</t>
  </si>
  <si>
    <t>bb0b56a8-0</t>
  </si>
  <si>
    <t>398.89</t>
  </si>
  <si>
    <t>199.44</t>
  </si>
  <si>
    <t>480c40b5</t>
  </si>
  <si>
    <t>c65f5cbc-4</t>
  </si>
  <si>
    <t>15.38</t>
  </si>
  <si>
    <t>7.69</t>
  </si>
  <si>
    <t>1d08f709</t>
  </si>
  <si>
    <t>3ce3e465-d</t>
  </si>
  <si>
    <t>353.97</t>
  </si>
  <si>
    <t>aa95dfa0</t>
  </si>
  <si>
    <t>0dba9639-a</t>
  </si>
  <si>
    <t>190.88</t>
  </si>
  <si>
    <t>171.79</t>
  </si>
  <si>
    <t>8f9d6293</t>
  </si>
  <si>
    <t>8628668e-4</t>
  </si>
  <si>
    <t>470.18</t>
  </si>
  <si>
    <t>235.09</t>
  </si>
  <si>
    <t>6aa4872f</t>
  </si>
  <si>
    <t>ee1c7116-f</t>
  </si>
  <si>
    <t>184.21</t>
  </si>
  <si>
    <t>175</t>
  </si>
  <si>
    <t>d3f9e528</t>
  </si>
  <si>
    <t>339b8269-a</t>
  </si>
  <si>
    <t>31.22</t>
  </si>
  <si>
    <t>15.61</t>
  </si>
  <si>
    <t>b24dec19</t>
  </si>
  <si>
    <t>bb49caa3-2</t>
  </si>
  <si>
    <t>376.89</t>
  </si>
  <si>
    <t>263.82</t>
  </si>
  <si>
    <t>527b7e45</t>
  </si>
  <si>
    <t>bf113b2f-5</t>
  </si>
  <si>
    <t>213.59</t>
  </si>
  <si>
    <t>90d0871f</t>
  </si>
  <si>
    <t>6ad232d8-0</t>
  </si>
  <si>
    <t>147.85</t>
  </si>
  <si>
    <t>110.89</t>
  </si>
  <si>
    <t>4d00dadf</t>
  </si>
  <si>
    <t>8adce88d-f</t>
  </si>
  <si>
    <t>281.71</t>
  </si>
  <si>
    <t>633b01bf</t>
  </si>
  <si>
    <t>825343f1-0</t>
  </si>
  <si>
    <t>57.65</t>
  </si>
  <si>
    <t>40.35</t>
  </si>
  <si>
    <t>2136e170</t>
  </si>
  <si>
    <t>860e5dd3-0</t>
  </si>
  <si>
    <t>458.91</t>
  </si>
  <si>
    <t>435.96</t>
  </si>
  <si>
    <t>0049cde2</t>
  </si>
  <si>
    <t>99ec5f3d-c</t>
  </si>
  <si>
    <t>173.36</t>
  </si>
  <si>
    <t>147.36</t>
  </si>
  <si>
    <t>3cd036f6</t>
  </si>
  <si>
    <t>9eab942b-0</t>
  </si>
  <si>
    <t>250.91</t>
  </si>
  <si>
    <t>175.64</t>
  </si>
  <si>
    <t>dadef6c9</t>
  </si>
  <si>
    <t>ec854f0f-d</t>
  </si>
  <si>
    <t>328.06</t>
  </si>
  <si>
    <t>9044045e</t>
  </si>
  <si>
    <t>ebe8b43b-c</t>
  </si>
  <si>
    <t>318.02</t>
  </si>
  <si>
    <t>159.01</t>
  </si>
  <si>
    <t>ba004604</t>
  </si>
  <si>
    <t>828e8cf5-8</t>
  </si>
  <si>
    <t>291.23</t>
  </si>
  <si>
    <t>276.67</t>
  </si>
  <si>
    <t>e2887ed0</t>
  </si>
  <si>
    <t>f0fdca6b-4</t>
  </si>
  <si>
    <t>254.27</t>
  </si>
  <si>
    <t>241.56</t>
  </si>
  <si>
    <t>66ef6895</t>
  </si>
  <si>
    <t>f852678c-a</t>
  </si>
  <si>
    <t>235.02</t>
  </si>
  <si>
    <t>199.77</t>
  </si>
  <si>
    <t>1c959928</t>
  </si>
  <si>
    <t>d3a06e65-a</t>
  </si>
  <si>
    <t>266.65</t>
  </si>
  <si>
    <t>226.65</t>
  </si>
  <si>
    <t>93074b88</t>
  </si>
  <si>
    <t>d587cd2f-2</t>
  </si>
  <si>
    <t>228.28</t>
  </si>
  <si>
    <t>216.87</t>
  </si>
  <si>
    <t>1ae291af</t>
  </si>
  <si>
    <t>d8519efa-7</t>
  </si>
  <si>
    <t>286.86</t>
  </si>
  <si>
    <t>215.15</t>
  </si>
  <si>
    <t>1f830c14</t>
  </si>
  <si>
    <t>5aca3424-d</t>
  </si>
  <si>
    <t>235.82</t>
  </si>
  <si>
    <t>e9b7da04</t>
  </si>
  <si>
    <t>ffb9c83c-f</t>
  </si>
  <si>
    <t>418.07</t>
  </si>
  <si>
    <t>355.36</t>
  </si>
  <si>
    <t>c89e560f</t>
  </si>
  <si>
    <t>fc9b7220-8</t>
  </si>
  <si>
    <t>137.79</t>
  </si>
  <si>
    <t>a04400d0</t>
  </si>
  <si>
    <t>ff1218f2-a</t>
  </si>
  <si>
    <t>397.37</t>
  </si>
  <si>
    <t>357.63</t>
  </si>
  <si>
    <t>183b54fb</t>
  </si>
  <si>
    <t>7c966874-4</t>
  </si>
  <si>
    <t>153.31</t>
  </si>
  <si>
    <t>0ea1f885</t>
  </si>
  <si>
    <t>0c723758-5</t>
  </si>
  <si>
    <t>476.73</t>
  </si>
  <si>
    <t>381.38</t>
  </si>
  <si>
    <t>5ce6d140</t>
  </si>
  <si>
    <t>4dad1419-5</t>
  </si>
  <si>
    <t>233.8</t>
  </si>
  <si>
    <t>210.42</t>
  </si>
  <si>
    <t>065534e3</t>
  </si>
  <si>
    <t>c8128ce6-f</t>
  </si>
  <si>
    <t>372.91</t>
  </si>
  <si>
    <t>279.68</t>
  </si>
  <si>
    <t>e041ced0</t>
  </si>
  <si>
    <t>3db407ae-2</t>
  </si>
  <si>
    <t>203.99</t>
  </si>
  <si>
    <t>163.19</t>
  </si>
  <si>
    <t>4a680801</t>
  </si>
  <si>
    <t>7105de94-6</t>
  </si>
  <si>
    <t>135.87</t>
  </si>
  <si>
    <t>101.9</t>
  </si>
  <si>
    <t>0102cb1f</t>
  </si>
  <si>
    <t>8be86f7a-9</t>
  </si>
  <si>
    <t>210.69</t>
  </si>
  <si>
    <t>189.62</t>
  </si>
  <si>
    <t>4b8a3ce1</t>
  </si>
  <si>
    <t>50c30ff3-4</t>
  </si>
  <si>
    <t>55.36</t>
  </si>
  <si>
    <t>9195a0ff</t>
  </si>
  <si>
    <t>fd65745e-3</t>
  </si>
  <si>
    <t>392.88</t>
  </si>
  <si>
    <t>b77f7694</t>
  </si>
  <si>
    <t>57b42657-b</t>
  </si>
  <si>
    <t>297.6</t>
  </si>
  <si>
    <t>148.8</t>
  </si>
  <si>
    <t>1cf3407d</t>
  </si>
  <si>
    <t>9d5fbb5c-8</t>
  </si>
  <si>
    <t>149.91</t>
  </si>
  <si>
    <t>112.43</t>
  </si>
  <si>
    <t>781b02f1</t>
  </si>
  <si>
    <t>c4f93075-e</t>
  </si>
  <si>
    <t>484.14</t>
  </si>
  <si>
    <t>363.11</t>
  </si>
  <si>
    <t>d4f497b2</t>
  </si>
  <si>
    <t>d9ac2b55-c</t>
  </si>
  <si>
    <t>453.99</t>
  </si>
  <si>
    <t>431.29</t>
  </si>
  <si>
    <t>8f95228a</t>
  </si>
  <si>
    <t>ad17107c-3</t>
  </si>
  <si>
    <t>324.68</t>
  </si>
  <si>
    <t>243.51</t>
  </si>
  <si>
    <t>6365cc96</t>
  </si>
  <si>
    <t>43f505c8-6</t>
  </si>
  <si>
    <t>37.39</t>
  </si>
  <si>
    <t>f1fd4710</t>
  </si>
  <si>
    <t>c2b44056-b</t>
  </si>
  <si>
    <t>6798abf1</t>
  </si>
  <si>
    <t>13741e7f-f</t>
  </si>
  <si>
    <t>323.65</t>
  </si>
  <si>
    <t>226.55</t>
  </si>
  <si>
    <t>23e22794</t>
  </si>
  <si>
    <t>bbdc6651-3</t>
  </si>
  <si>
    <t>165.56</t>
  </si>
  <si>
    <t>115.89</t>
  </si>
  <si>
    <t>f7f92b48</t>
  </si>
  <si>
    <t>4ce5173c-6</t>
  </si>
  <si>
    <t>221.03</t>
  </si>
  <si>
    <t>6b417ce5</t>
  </si>
  <si>
    <t>25583753-9</t>
  </si>
  <si>
    <t>51.27</t>
  </si>
  <si>
    <t>35.89</t>
  </si>
  <si>
    <t>40e362c2</t>
  </si>
  <si>
    <t>272f1feb-4</t>
  </si>
  <si>
    <t>51.31</t>
  </si>
  <si>
    <t>25.66</t>
  </si>
  <si>
    <t>c9d51371</t>
  </si>
  <si>
    <t>81bf8c6c-c</t>
  </si>
  <si>
    <t>235.35</t>
  </si>
  <si>
    <t>200.05</t>
  </si>
  <si>
    <t>a0c0b305</t>
  </si>
  <si>
    <t>3d444ba2-6</t>
  </si>
  <si>
    <t>462.66</t>
  </si>
  <si>
    <t>370.13</t>
  </si>
  <si>
    <t>14fe692a</t>
  </si>
  <si>
    <t>58741ec0-3</t>
  </si>
  <si>
    <t>63.67</t>
  </si>
  <si>
    <t>0439fca1</t>
  </si>
  <si>
    <t>6a975f71-2</t>
  </si>
  <si>
    <t>457.96</t>
  </si>
  <si>
    <t>435.06</t>
  </si>
  <si>
    <t>f145c04d</t>
  </si>
  <si>
    <t>3f87a674-e</t>
  </si>
  <si>
    <t>215.06</t>
  </si>
  <si>
    <t>14008bb0</t>
  </si>
  <si>
    <t>6e039e31-8</t>
  </si>
  <si>
    <t>49.79</t>
  </si>
  <si>
    <t>42.32</t>
  </si>
  <si>
    <t>09b8e30c</t>
  </si>
  <si>
    <t>d57ebdfe-f</t>
  </si>
  <si>
    <t>71.25</t>
  </si>
  <si>
    <t>b94ce497</t>
  </si>
  <si>
    <t>b5cae03d-2</t>
  </si>
  <si>
    <t>47.04</t>
  </si>
  <si>
    <t>44.69</t>
  </si>
  <si>
    <t>5c82e80d</t>
  </si>
  <si>
    <t>56b1fa03-5</t>
  </si>
  <si>
    <t>250.1</t>
  </si>
  <si>
    <t>187.57</t>
  </si>
  <si>
    <t>26bc1cc6</t>
  </si>
  <si>
    <t>786e085b-a</t>
  </si>
  <si>
    <t>1e2104bf</t>
  </si>
  <si>
    <t>5be334f3-b</t>
  </si>
  <si>
    <t>41.85</t>
  </si>
  <si>
    <t>33.48</t>
  </si>
  <si>
    <t>c1b668e8</t>
  </si>
  <si>
    <t>143b0a24-6</t>
  </si>
  <si>
    <t>94.11</t>
  </si>
  <si>
    <t>70.58</t>
  </si>
  <si>
    <t>e540ae75</t>
  </si>
  <si>
    <t>2902da20-1</t>
  </si>
  <si>
    <t>486.05</t>
  </si>
  <si>
    <t>243.03</t>
  </si>
  <si>
    <t>b1f48add</t>
  </si>
  <si>
    <t>772798f1-d</t>
  </si>
  <si>
    <t>293.03</t>
  </si>
  <si>
    <t>278.38</t>
  </si>
  <si>
    <t>3f331c72</t>
  </si>
  <si>
    <t>965ef4ce-4</t>
  </si>
  <si>
    <t>274.85</t>
  </si>
  <si>
    <t>261.11</t>
  </si>
  <si>
    <t>431691b6</t>
  </si>
  <si>
    <t>ce301235-0</t>
  </si>
  <si>
    <t>187.3</t>
  </si>
  <si>
    <t>93.65</t>
  </si>
  <si>
    <t>40b0c467</t>
  </si>
  <si>
    <t>94586749-1</t>
  </si>
  <si>
    <t>bea18811</t>
  </si>
  <si>
    <t>3f4e0fd0-3</t>
  </si>
  <si>
    <t>55.9</t>
  </si>
  <si>
    <t>44.72</t>
  </si>
  <si>
    <t>411a29ef</t>
  </si>
  <si>
    <t>9b3c5c8f-a</t>
  </si>
  <si>
    <t>404.85</t>
  </si>
  <si>
    <t>303.64</t>
  </si>
  <si>
    <t>e21a486c</t>
  </si>
  <si>
    <t>51714cbb-3</t>
  </si>
  <si>
    <t>39.82</t>
  </si>
  <si>
    <t>b501d28d</t>
  </si>
  <si>
    <t>970d3f0c-a</t>
  </si>
  <si>
    <t>259.65</t>
  </si>
  <si>
    <t>8e8b727c</t>
  </si>
  <si>
    <t>ab34f455-d</t>
  </si>
  <si>
    <t>29.8</t>
  </si>
  <si>
    <t>26.82</t>
  </si>
  <si>
    <t>eb5366bb</t>
  </si>
  <si>
    <t>df56e5a2-3</t>
  </si>
  <si>
    <t>352.73</t>
  </si>
  <si>
    <t>264.55</t>
  </si>
  <si>
    <t>8837d8da</t>
  </si>
  <si>
    <t>6d0321c6-b</t>
  </si>
  <si>
    <t>239.16</t>
  </si>
  <si>
    <t>08a6752d</t>
  </si>
  <si>
    <t>0ad41cff-3</t>
  </si>
  <si>
    <t>25.94</t>
  </si>
  <si>
    <t>24.64</t>
  </si>
  <si>
    <t>17206a14</t>
  </si>
  <si>
    <t>46cc5efc-9</t>
  </si>
  <si>
    <t>315.53</t>
  </si>
  <si>
    <t>11ba2467</t>
  </si>
  <si>
    <t>e9b42654-9</t>
  </si>
  <si>
    <t>96.8</t>
  </si>
  <si>
    <t>48.4</t>
  </si>
  <si>
    <t>cf03c6d8</t>
  </si>
  <si>
    <t>3a45b287-4</t>
  </si>
  <si>
    <t>229.13</t>
  </si>
  <si>
    <t>114.56</t>
  </si>
  <si>
    <t>58e6ca04</t>
  </si>
  <si>
    <t>6d122b75-8</t>
  </si>
  <si>
    <t>119.97</t>
  </si>
  <si>
    <t>59.98</t>
  </si>
  <si>
    <t>d2933255</t>
  </si>
  <si>
    <t>73db29d6-9</t>
  </si>
  <si>
    <t>250.45</t>
  </si>
  <si>
    <t>225.41</t>
  </si>
  <si>
    <t>f41adbe9</t>
  </si>
  <si>
    <t>b36687ef-b</t>
  </si>
  <si>
    <t>168.44</t>
  </si>
  <si>
    <t>caeb735f</t>
  </si>
  <si>
    <t>a33cd9a4-a</t>
  </si>
  <si>
    <t>103.8</t>
  </si>
  <si>
    <t>e4ab10c7</t>
  </si>
  <si>
    <t>2b4369eb-8</t>
  </si>
  <si>
    <t>52.94</t>
  </si>
  <si>
    <t>45</t>
  </si>
  <si>
    <t>a69ea338</t>
  </si>
  <si>
    <t>2215cddb-3</t>
  </si>
  <si>
    <t>368.07</t>
  </si>
  <si>
    <t>349.67</t>
  </si>
  <si>
    <t>f7c63887</t>
  </si>
  <si>
    <t>85693781-a</t>
  </si>
  <si>
    <t>135.49</t>
  </si>
  <si>
    <t>101.62</t>
  </si>
  <si>
    <t>dc0dbfa8</t>
  </si>
  <si>
    <t>40c78e8a-c</t>
  </si>
  <si>
    <t>404.46</t>
  </si>
  <si>
    <t>303.34</t>
  </si>
  <si>
    <t>4098b81b</t>
  </si>
  <si>
    <t>c5bb69e8-1</t>
  </si>
  <si>
    <t>477.36</t>
  </si>
  <si>
    <t>358.02</t>
  </si>
  <si>
    <t>03bbb018</t>
  </si>
  <si>
    <t>7e201cc8-0</t>
  </si>
  <si>
    <t>187.4</t>
  </si>
  <si>
    <t>61780cc4</t>
  </si>
  <si>
    <t>1ddb4839-f</t>
  </si>
  <si>
    <t>415.48</t>
  </si>
  <si>
    <t>353.16</t>
  </si>
  <si>
    <t>440ae23c</t>
  </si>
  <si>
    <t>1b774792-1</t>
  </si>
  <si>
    <t>138.62</t>
  </si>
  <si>
    <t>124.76</t>
  </si>
  <si>
    <t>ba58bbc8</t>
  </si>
  <si>
    <t>3fffc757-5</t>
  </si>
  <si>
    <t>10.33</t>
  </si>
  <si>
    <t>1cf64412</t>
  </si>
  <si>
    <t>0c531a40-9</t>
  </si>
  <si>
    <t>423.28</t>
  </si>
  <si>
    <t>8add7d6b</t>
  </si>
  <si>
    <t>13733608-4</t>
  </si>
  <si>
    <t>372.63</t>
  </si>
  <si>
    <t>e4c9e2e8</t>
  </si>
  <si>
    <t>efc23d58-a</t>
  </si>
  <si>
    <t>441.72</t>
  </si>
  <si>
    <t>cc5a39bd</t>
  </si>
  <si>
    <t>c98f8347-4</t>
  </si>
  <si>
    <t>399.38</t>
  </si>
  <si>
    <t>199.69</t>
  </si>
  <si>
    <t>172bd712</t>
  </si>
  <si>
    <t>257bca99-8</t>
  </si>
  <si>
    <t>428.53</t>
  </si>
  <si>
    <t>364.25</t>
  </si>
  <si>
    <t>f3fbacfa</t>
  </si>
  <si>
    <t>e7e972e1-b</t>
  </si>
  <si>
    <t>308.6</t>
  </si>
  <si>
    <t>277.74</t>
  </si>
  <si>
    <t>069d9e68</t>
  </si>
  <si>
    <t>aea633be-6</t>
  </si>
  <si>
    <t>452</t>
  </si>
  <si>
    <t>384.2</t>
  </si>
  <si>
    <t>2d37b12b</t>
  </si>
  <si>
    <t>638f689c-2</t>
  </si>
  <si>
    <t>233.42</t>
  </si>
  <si>
    <t>3f77ce33</t>
  </si>
  <si>
    <t>452b4ded-0</t>
  </si>
  <si>
    <t>24.55</t>
  </si>
  <si>
    <t>22.1</t>
  </si>
  <si>
    <t>fc0f137f</t>
  </si>
  <si>
    <t>7f84540b-f</t>
  </si>
  <si>
    <t>196.1</t>
  </si>
  <si>
    <t>7a50730b</t>
  </si>
  <si>
    <t>5a1355a8-c</t>
  </si>
  <si>
    <t>227.48</t>
  </si>
  <si>
    <t>4941470e</t>
  </si>
  <si>
    <t>4635b113-8</t>
  </si>
  <si>
    <t>318.83</t>
  </si>
  <si>
    <t>255.06</t>
  </si>
  <si>
    <t>addb5998</t>
  </si>
  <si>
    <t>54dc6586-b</t>
  </si>
  <si>
    <t>186.5</t>
  </si>
  <si>
    <t>93.25</t>
  </si>
  <si>
    <t>6d496aca</t>
  </si>
  <si>
    <t>9c03e74e-5</t>
  </si>
  <si>
    <t>141.28</t>
  </si>
  <si>
    <t>113.02</t>
  </si>
  <si>
    <t>145a48bb</t>
  </si>
  <si>
    <t>d903018d-c</t>
  </si>
  <si>
    <t>121.13</t>
  </si>
  <si>
    <t>d960a0a3</t>
  </si>
  <si>
    <t>a955efd5-3</t>
  </si>
  <si>
    <t>87.7</t>
  </si>
  <si>
    <t>91537fcc</t>
  </si>
  <si>
    <t>5cdea072-d</t>
  </si>
  <si>
    <t>247.3</t>
  </si>
  <si>
    <t>185.48</t>
  </si>
  <si>
    <t>2a015472</t>
  </si>
  <si>
    <t>7226de32-a</t>
  </si>
  <si>
    <t>10.82</t>
  </si>
  <si>
    <t>8.12</t>
  </si>
  <si>
    <t>6211b620</t>
  </si>
  <si>
    <t>1be63723-a</t>
  </si>
  <si>
    <t>200.86</t>
  </si>
  <si>
    <t>180.77</t>
  </si>
  <si>
    <t>178230e0</t>
  </si>
  <si>
    <t>ce70b83a-b</t>
  </si>
  <si>
    <t>32.66</t>
  </si>
  <si>
    <t>27.76</t>
  </si>
  <si>
    <t>4c628b08</t>
  </si>
  <si>
    <t>9c22d058-e</t>
  </si>
  <si>
    <t>498.59</t>
  </si>
  <si>
    <t>448.73</t>
  </si>
  <si>
    <t>cdf7235f</t>
  </si>
  <si>
    <t>9c80f68b-7</t>
  </si>
  <si>
    <t>276.84</t>
  </si>
  <si>
    <t>193.79</t>
  </si>
  <si>
    <t>75d5a2bb</t>
  </si>
  <si>
    <t>eaf0bd4e-6</t>
  </si>
  <si>
    <t>62.2</t>
  </si>
  <si>
    <t>59.09</t>
  </si>
  <si>
    <t>2fcdb2c6</t>
  </si>
  <si>
    <t>9823aeae-9</t>
  </si>
  <si>
    <t>75.65</t>
  </si>
  <si>
    <t>64.3</t>
  </si>
  <si>
    <t>f68e5e35</t>
  </si>
  <si>
    <t>34b2c858-e</t>
  </si>
  <si>
    <t>442.91</t>
  </si>
  <si>
    <t>d12bbb22</t>
  </si>
  <si>
    <t>08be4b5f-8</t>
  </si>
  <si>
    <t>205.35</t>
  </si>
  <si>
    <t>4c3ee940</t>
  </si>
  <si>
    <t>f07dfff0-3</t>
  </si>
  <si>
    <t>370.3</t>
  </si>
  <si>
    <t>259.21</t>
  </si>
  <si>
    <t>054dbda0</t>
  </si>
  <si>
    <t>55767258-f</t>
  </si>
  <si>
    <t>213.91</t>
  </si>
  <si>
    <t>d91f5633</t>
  </si>
  <si>
    <t>f83c9a9f-8</t>
  </si>
  <si>
    <t>467.8</t>
  </si>
  <si>
    <t>e4cf6aad</t>
  </si>
  <si>
    <t>2e319782-b</t>
  </si>
  <si>
    <t>428.97</t>
  </si>
  <si>
    <t>386.07</t>
  </si>
  <si>
    <t>d8e741ba</t>
  </si>
  <si>
    <t>f5406e9f-0</t>
  </si>
  <si>
    <t>479.89</t>
  </si>
  <si>
    <t>064a90e8</t>
  </si>
  <si>
    <t>9d2666f1-9</t>
  </si>
  <si>
    <t>451.74</t>
  </si>
  <si>
    <t>e0682864</t>
  </si>
  <si>
    <t>bda21a04-9</t>
  </si>
  <si>
    <t>189.54</t>
  </si>
  <si>
    <t>142.16</t>
  </si>
  <si>
    <t>7c00fe48</t>
  </si>
  <si>
    <t>4a7d5999-0</t>
  </si>
  <si>
    <t>61.47</t>
  </si>
  <si>
    <t>49.18</t>
  </si>
  <si>
    <t>ed00aa00</t>
  </si>
  <si>
    <t>e8d63fa7-6</t>
  </si>
  <si>
    <t>406.13</t>
  </si>
  <si>
    <t>203.06</t>
  </si>
  <si>
    <t>df2ac223</t>
  </si>
  <si>
    <t>d6d06f86-5</t>
  </si>
  <si>
    <t>187.03</t>
  </si>
  <si>
    <t>7dba6d8a</t>
  </si>
  <si>
    <t>7baf5c66-7</t>
  </si>
  <si>
    <t>117.37</t>
  </si>
  <si>
    <t>eb342dbe</t>
  </si>
  <si>
    <t>7521556b-9</t>
  </si>
  <si>
    <t>146.37</t>
  </si>
  <si>
    <t>109.78</t>
  </si>
  <si>
    <t>1aa72558</t>
  </si>
  <si>
    <t>e720ba94-6</t>
  </si>
  <si>
    <t>262.71</t>
  </si>
  <si>
    <t>236.44</t>
  </si>
  <si>
    <t>cd9edb10</t>
  </si>
  <si>
    <t>887725db-e</t>
  </si>
  <si>
    <t>374.98</t>
  </si>
  <si>
    <t>262.49</t>
  </si>
  <si>
    <t>54496df2</t>
  </si>
  <si>
    <t>c364eefe-b</t>
  </si>
  <si>
    <t>206.92</t>
  </si>
  <si>
    <t>155.19</t>
  </si>
  <si>
    <t>1d431cd4</t>
  </si>
  <si>
    <t>e63d4065-9</t>
  </si>
  <si>
    <t>126.06</t>
  </si>
  <si>
    <t>3a6c34b5</t>
  </si>
  <si>
    <t>9d783d45-f</t>
  </si>
  <si>
    <t>216.8</t>
  </si>
  <si>
    <t>151.76</t>
  </si>
  <si>
    <t>37be8f06</t>
  </si>
  <si>
    <t>13f8e517-6</t>
  </si>
  <si>
    <t>48.15</t>
  </si>
  <si>
    <t>43.34</t>
  </si>
  <si>
    <t>bb77f1c9</t>
  </si>
  <si>
    <t>7af7b6b9-8</t>
  </si>
  <si>
    <t>7ccb26b8</t>
  </si>
  <si>
    <t>d1980e92-c</t>
  </si>
  <si>
    <t>130.51</t>
  </si>
  <si>
    <t>91.36</t>
  </si>
  <si>
    <t>abb31c38</t>
  </si>
  <si>
    <t>95e0e113-3</t>
  </si>
  <si>
    <t>58.82</t>
  </si>
  <si>
    <t>55.88</t>
  </si>
  <si>
    <t>fe77fa94</t>
  </si>
  <si>
    <t>baa2239a-2</t>
  </si>
  <si>
    <t>440.49</t>
  </si>
  <si>
    <t>418.47</t>
  </si>
  <si>
    <t>f74f4cb1</t>
  </si>
  <si>
    <t>c6712c79-0</t>
  </si>
  <si>
    <t>216.4</t>
  </si>
  <si>
    <t>3991123d</t>
  </si>
  <si>
    <t>074ac86a-e</t>
  </si>
  <si>
    <t>44.95</t>
  </si>
  <si>
    <t>42.7</t>
  </si>
  <si>
    <t>8cf4c24b</t>
  </si>
  <si>
    <t>1840b0df-0</t>
  </si>
  <si>
    <t>284.9</t>
  </si>
  <si>
    <t>67bc2d14</t>
  </si>
  <si>
    <t>970c7b44-e</t>
  </si>
  <si>
    <t>407.75</t>
  </si>
  <si>
    <t>305.81</t>
  </si>
  <si>
    <t>c2d31eea</t>
  </si>
  <si>
    <t>c24d3b93-9</t>
  </si>
  <si>
    <t>28.94</t>
  </si>
  <si>
    <t>90491250</t>
  </si>
  <si>
    <t>fc58d2fa-b</t>
  </si>
  <si>
    <t>279.34</t>
  </si>
  <si>
    <t>265.37</t>
  </si>
  <si>
    <t>097f2ccb</t>
  </si>
  <si>
    <t>17e7359b-d</t>
  </si>
  <si>
    <t>403.49</t>
  </si>
  <si>
    <t>363.14</t>
  </si>
  <si>
    <t>d912b7eb</t>
  </si>
  <si>
    <t>f70dd60a-e</t>
  </si>
  <si>
    <t>266.16</t>
  </si>
  <si>
    <t>252.85</t>
  </si>
  <si>
    <t>cc2c2a64</t>
  </si>
  <si>
    <t>203b195c-f</t>
  </si>
  <si>
    <t>59.11</t>
  </si>
  <si>
    <t>44.33</t>
  </si>
  <si>
    <t>4e781226</t>
  </si>
  <si>
    <t>503beecd-3</t>
  </si>
  <si>
    <t>492.24</t>
  </si>
  <si>
    <t>344.57</t>
  </si>
  <si>
    <t>2921198f</t>
  </si>
  <si>
    <t>c19b4c84-1</t>
  </si>
  <si>
    <t>181.73</t>
  </si>
  <si>
    <t>27bb9508</t>
  </si>
  <si>
    <t>66dbeb49-b</t>
  </si>
  <si>
    <t>362.98</t>
  </si>
  <si>
    <t>5f7e6988</t>
  </si>
  <si>
    <t>e4ea1690-0</t>
  </si>
  <si>
    <t>164.7</t>
  </si>
  <si>
    <t>148.23</t>
  </si>
  <si>
    <t>2799503e</t>
  </si>
  <si>
    <t>2e17abb5-e</t>
  </si>
  <si>
    <t>469.41</t>
  </si>
  <si>
    <t>445.94</t>
  </si>
  <si>
    <t>8383353b</t>
  </si>
  <si>
    <t>59dc4ca6-c</t>
  </si>
  <si>
    <t>357.41</t>
  </si>
  <si>
    <t>268.06</t>
  </si>
  <si>
    <t>a9483365</t>
  </si>
  <si>
    <t>a4744089-d</t>
  </si>
  <si>
    <t>446.21</t>
  </si>
  <si>
    <t>312.35</t>
  </si>
  <si>
    <t>d266a374</t>
  </si>
  <si>
    <t>6f13d2ba-3</t>
  </si>
  <si>
    <t>170.8</t>
  </si>
  <si>
    <t>136.64</t>
  </si>
  <si>
    <t>a6d6328d</t>
  </si>
  <si>
    <t>26a6952d-5</t>
  </si>
  <si>
    <t>122.58</t>
  </si>
  <si>
    <t>65f5b50d</t>
  </si>
  <si>
    <t>98fa1373-2</t>
  </si>
  <si>
    <t>493.51</t>
  </si>
  <si>
    <t>444.16</t>
  </si>
  <si>
    <t>a0e96a4e</t>
  </si>
  <si>
    <t>50abae2d-e</t>
  </si>
  <si>
    <t>278.5</t>
  </si>
  <si>
    <t>139.25</t>
  </si>
  <si>
    <t>1be4767d</t>
  </si>
  <si>
    <t>ac86b890-3</t>
  </si>
  <si>
    <t>176.59</t>
  </si>
  <si>
    <t>88.3</t>
  </si>
  <si>
    <t>24f89561</t>
  </si>
  <si>
    <t>76573101-d</t>
  </si>
  <si>
    <t>72.08</t>
  </si>
  <si>
    <t>f00862a4</t>
  </si>
  <si>
    <t>6aedd577-8</t>
  </si>
  <si>
    <t>497.92</t>
  </si>
  <si>
    <t>373.44</t>
  </si>
  <si>
    <t>43ed571c</t>
  </si>
  <si>
    <t>45719f00-6</t>
  </si>
  <si>
    <t>333.66</t>
  </si>
  <si>
    <t>316.98</t>
  </si>
  <si>
    <t>d35184fe</t>
  </si>
  <si>
    <t>5e4a3b63-e</t>
  </si>
  <si>
    <t>416.11</t>
  </si>
  <si>
    <t>894270ec</t>
  </si>
  <si>
    <t>81356275-a</t>
  </si>
  <si>
    <t>494.49</t>
  </si>
  <si>
    <t>346.14</t>
  </si>
  <si>
    <t>fdd0b0b7</t>
  </si>
  <si>
    <t>f1f419a7-2</t>
  </si>
  <si>
    <t>22.12</t>
  </si>
  <si>
    <t>994a1cfa</t>
  </si>
  <si>
    <t>1b8adf6e-1</t>
  </si>
  <si>
    <t>178.5</t>
  </si>
  <si>
    <t>133.88</t>
  </si>
  <si>
    <t>ae5bc048</t>
  </si>
  <si>
    <t>60d1aaff-6</t>
  </si>
  <si>
    <t>219.2</t>
  </si>
  <si>
    <t>153.44</t>
  </si>
  <si>
    <t>a6c4e58f</t>
  </si>
  <si>
    <t>c2722564-1</t>
  </si>
  <si>
    <t>310.01</t>
  </si>
  <si>
    <t>279.01</t>
  </si>
  <si>
    <t>678d234e</t>
  </si>
  <si>
    <t>70038a77-7</t>
  </si>
  <si>
    <t>175.18</t>
  </si>
  <si>
    <t>157.66</t>
  </si>
  <si>
    <t>014b0b14</t>
  </si>
  <si>
    <t>411d96de-8</t>
  </si>
  <si>
    <t>464.54</t>
  </si>
  <si>
    <t>418.09</t>
  </si>
  <si>
    <t>b3ea2594</t>
  </si>
  <si>
    <t>f79a86d6-7</t>
  </si>
  <si>
    <t>345.03</t>
  </si>
  <si>
    <t>258.77</t>
  </si>
  <si>
    <t>af04c017</t>
  </si>
  <si>
    <t>5a21c9b3-0</t>
  </si>
  <si>
    <t>256.4</t>
  </si>
  <si>
    <t>dfb53be4</t>
  </si>
  <si>
    <t>d4e58542-6</t>
  </si>
  <si>
    <t>443.26</t>
  </si>
  <si>
    <t>398.93</t>
  </si>
  <si>
    <t>af0d5699</t>
  </si>
  <si>
    <t>ae992cfe-8</t>
  </si>
  <si>
    <t>421.99</t>
  </si>
  <si>
    <t>5d45dd12</t>
  </si>
  <si>
    <t>a8dc7ad5-e</t>
  </si>
  <si>
    <t>270.41</t>
  </si>
  <si>
    <t>256.89</t>
  </si>
  <si>
    <t>59dd175f</t>
  </si>
  <si>
    <t>a654ef13-7</t>
  </si>
  <si>
    <t>245.22</t>
  </si>
  <si>
    <t>122.61</t>
  </si>
  <si>
    <t>5c528d02</t>
  </si>
  <si>
    <t>51f64685-1</t>
  </si>
  <si>
    <t>258.5</t>
  </si>
  <si>
    <t>206.8</t>
  </si>
  <si>
    <t>07bba05f</t>
  </si>
  <si>
    <t>c336381e-2</t>
  </si>
  <si>
    <t>409.67</t>
  </si>
  <si>
    <t>327.74</t>
  </si>
  <si>
    <t>63fb3f26</t>
  </si>
  <si>
    <t>d3252599-5</t>
  </si>
  <si>
    <t>135.25</t>
  </si>
  <si>
    <t>101.44</t>
  </si>
  <si>
    <t>72ae5a86</t>
  </si>
  <si>
    <t>1119a5d9-e</t>
  </si>
  <si>
    <t>323.14</t>
  </si>
  <si>
    <t>242.35</t>
  </si>
  <si>
    <t>be6c3104</t>
  </si>
  <si>
    <t>94754bb1-a</t>
  </si>
  <si>
    <t>56.46</t>
  </si>
  <si>
    <t>39.52</t>
  </si>
  <si>
    <t>ec701be3</t>
  </si>
  <si>
    <t>fefd3d88-4</t>
  </si>
  <si>
    <t>bbb3b5c2</t>
  </si>
  <si>
    <t>bb287ce6-e</t>
  </si>
  <si>
    <t>496.13</t>
  </si>
  <si>
    <t>421.71</t>
  </si>
  <si>
    <t>9663a01a</t>
  </si>
  <si>
    <t>3e6d5f1a-6</t>
  </si>
  <si>
    <t>476.97</t>
  </si>
  <si>
    <t>429.27</t>
  </si>
  <si>
    <t>9a4f1e61</t>
  </si>
  <si>
    <t>2f050590-8</t>
  </si>
  <si>
    <t>156.37</t>
  </si>
  <si>
    <t>f6cad0c5</t>
  </si>
  <si>
    <t>a07b6eb7-8</t>
  </si>
  <si>
    <t>200.87</t>
  </si>
  <si>
    <t>2d3fc0c1</t>
  </si>
  <si>
    <t>f2efe2c9-0</t>
  </si>
  <si>
    <t>12.7</t>
  </si>
  <si>
    <t>6.35</t>
  </si>
  <si>
    <t>1bcc7d66</t>
  </si>
  <si>
    <t>0f9b23d4-b</t>
  </si>
  <si>
    <t>46.81</t>
  </si>
  <si>
    <t>37.45</t>
  </si>
  <si>
    <t>9214a7aa</t>
  </si>
  <si>
    <t>3c4e266b-1</t>
  </si>
  <si>
    <t>447.61</t>
  </si>
  <si>
    <t>c2ecd5b9</t>
  </si>
  <si>
    <t>ba1aeddc-6</t>
  </si>
  <si>
    <t>236.71</t>
  </si>
  <si>
    <t>177.53</t>
  </si>
  <si>
    <t>4ea030a8</t>
  </si>
  <si>
    <t>3dd3a0c6-9</t>
  </si>
  <si>
    <t>30.85</t>
  </si>
  <si>
    <t>26.22</t>
  </si>
  <si>
    <t>5ddf14d8</t>
  </si>
  <si>
    <t>309e09ed-b</t>
  </si>
  <si>
    <t>254.08</t>
  </si>
  <si>
    <t>215.97</t>
  </si>
  <si>
    <t>c266e272</t>
  </si>
  <si>
    <t>88a25e14-f</t>
  </si>
  <si>
    <t>234.28</t>
  </si>
  <si>
    <t>175.71</t>
  </si>
  <si>
    <t>bde0021d</t>
  </si>
  <si>
    <t>fb27cf00-b</t>
  </si>
  <si>
    <t>286.83</t>
  </si>
  <si>
    <t>229.46</t>
  </si>
  <si>
    <t>a80c009d</t>
  </si>
  <si>
    <t>2080ce3e-5</t>
  </si>
  <si>
    <t>266.23</t>
  </si>
  <si>
    <t>186.36</t>
  </si>
  <si>
    <t>24c878ae</t>
  </si>
  <si>
    <t>74b9a1c6-9</t>
  </si>
  <si>
    <t>97.64</t>
  </si>
  <si>
    <t>87.88</t>
  </si>
  <si>
    <t>7fc67a24</t>
  </si>
  <si>
    <t>5421b4c8-f</t>
  </si>
  <si>
    <t>113.41</t>
  </si>
  <si>
    <t>400dbaf4</t>
  </si>
  <si>
    <t>ce358136-a</t>
  </si>
  <si>
    <t>495.55</t>
  </si>
  <si>
    <t>470.77</t>
  </si>
  <si>
    <t>7a0f6041</t>
  </si>
  <si>
    <t>15983b6d-0</t>
  </si>
  <si>
    <t>189.25</t>
  </si>
  <si>
    <t>f27e1207</t>
  </si>
  <si>
    <t>7d8dd0f0-2</t>
  </si>
  <si>
    <t>393.04</t>
  </si>
  <si>
    <t>373.39</t>
  </si>
  <si>
    <t>eae2f779</t>
  </si>
  <si>
    <t>522fb9fb-8</t>
  </si>
  <si>
    <t>196.56</t>
  </si>
  <si>
    <t>ff91160c</t>
  </si>
  <si>
    <t>6b089f15-e</t>
  </si>
  <si>
    <t>290.25</t>
  </si>
  <si>
    <t>dce9df30</t>
  </si>
  <si>
    <t>7fb86df7-8</t>
  </si>
  <si>
    <t>379.93</t>
  </si>
  <si>
    <t>265.95</t>
  </si>
  <si>
    <t>c92d8776</t>
  </si>
  <si>
    <t>61607168-d</t>
  </si>
  <si>
    <t>171.18</t>
  </si>
  <si>
    <t>128.38</t>
  </si>
  <si>
    <t>75e0ba29</t>
  </si>
  <si>
    <t>1a020527-c</t>
  </si>
  <si>
    <t>149.3</t>
  </si>
  <si>
    <t>141.84</t>
  </si>
  <si>
    <t>21d9914c</t>
  </si>
  <si>
    <t>e35274e1-8</t>
  </si>
  <si>
    <t>222.07</t>
  </si>
  <si>
    <t>166.55</t>
  </si>
  <si>
    <t>31efc044</t>
  </si>
  <si>
    <t>5fe8d63f-5</t>
  </si>
  <si>
    <t>52.29</t>
  </si>
  <si>
    <t>36ca8907</t>
  </si>
  <si>
    <t>c1ea1c05-0</t>
  </si>
  <si>
    <t>58.85</t>
  </si>
  <si>
    <t>29.43</t>
  </si>
  <si>
    <t>1ee3dec3</t>
  </si>
  <si>
    <t>48aa9a64-c</t>
  </si>
  <si>
    <t>273.13</t>
  </si>
  <si>
    <t>218.5</t>
  </si>
  <si>
    <t>53c0836e</t>
  </si>
  <si>
    <t>015db72c-0</t>
  </si>
  <si>
    <t>127.6</t>
  </si>
  <si>
    <t>89.32</t>
  </si>
  <si>
    <t>3da3aba7</t>
  </si>
  <si>
    <t>e3508600-6</t>
  </si>
  <si>
    <t>82.43</t>
  </si>
  <si>
    <t>65.94</t>
  </si>
  <si>
    <t>09642f7b</t>
  </si>
  <si>
    <t>677e9d50-8</t>
  </si>
  <si>
    <t>269.76</t>
  </si>
  <si>
    <t>215.81</t>
  </si>
  <si>
    <t>666b1b8b</t>
  </si>
  <si>
    <t>04ccaf0f-6</t>
  </si>
  <si>
    <t>337.7</t>
  </si>
  <si>
    <t>303.93</t>
  </si>
  <si>
    <t>551167cb</t>
  </si>
  <si>
    <t>e66c1407-e</t>
  </si>
  <si>
    <t>06d390ac</t>
  </si>
  <si>
    <t>ea8fb66a-8</t>
  </si>
  <si>
    <t>436.99</t>
  </si>
  <si>
    <t>349.59</t>
  </si>
  <si>
    <t>a0944d1e</t>
  </si>
  <si>
    <t>1cf43582-9</t>
  </si>
  <si>
    <t>384.23</t>
  </si>
  <si>
    <t>326.6</t>
  </si>
  <si>
    <t>19eb99df</t>
  </si>
  <si>
    <t>6ed09154-a</t>
  </si>
  <si>
    <t>243.88</t>
  </si>
  <si>
    <t>195.1</t>
  </si>
  <si>
    <t>ce065ab2</t>
  </si>
  <si>
    <t>17e8e153-e</t>
  </si>
  <si>
    <t>261.8</t>
  </si>
  <si>
    <t>130.9</t>
  </si>
  <si>
    <t>ff264d6a</t>
  </si>
  <si>
    <t>e00ace59-9</t>
  </si>
  <si>
    <t>471.02</t>
  </si>
  <si>
    <t>376.82</t>
  </si>
  <si>
    <t>c2447899</t>
  </si>
  <si>
    <t>31421ef6-3</t>
  </si>
  <si>
    <t>437.56</t>
  </si>
  <si>
    <t>328.17</t>
  </si>
  <si>
    <t>2ca25b33</t>
  </si>
  <si>
    <t>c48b3198-1</t>
  </si>
  <si>
    <t>433.53</t>
  </si>
  <si>
    <t>390.18</t>
  </si>
  <si>
    <t>a1e6b647</t>
  </si>
  <si>
    <t>397e3df0-7</t>
  </si>
  <si>
    <t>414.73</t>
  </si>
  <si>
    <t>331.78</t>
  </si>
  <si>
    <t>ed2e3289</t>
  </si>
  <si>
    <t>4730cccc-1</t>
  </si>
  <si>
    <t>121.2</t>
  </si>
  <si>
    <t>96.96</t>
  </si>
  <si>
    <t>c97b3e2d</t>
  </si>
  <si>
    <t>6ac06d61-0</t>
  </si>
  <si>
    <t>479.54</t>
  </si>
  <si>
    <t>008ac58b</t>
  </si>
  <si>
    <t>941bb2a0-3</t>
  </si>
  <si>
    <t>296.45</t>
  </si>
  <si>
    <t>281.63</t>
  </si>
  <si>
    <t>53e1818f</t>
  </si>
  <si>
    <t>3baea861-d</t>
  </si>
  <si>
    <t>286.43</t>
  </si>
  <si>
    <t>243.47</t>
  </si>
  <si>
    <t>c0d0e868</t>
  </si>
  <si>
    <t>fa0af2c6-1</t>
  </si>
  <si>
    <t>143.24</t>
  </si>
  <si>
    <t>136.08</t>
  </si>
  <si>
    <t>d4515858</t>
  </si>
  <si>
    <t>586cb8e2-1</t>
  </si>
  <si>
    <t>313.68</t>
  </si>
  <si>
    <t>5f0bbdfb</t>
  </si>
  <si>
    <t>df20c732-7</t>
  </si>
  <si>
    <t>224.68</t>
  </si>
  <si>
    <t>157.28</t>
  </si>
  <si>
    <t>dd7cd6f2</t>
  </si>
  <si>
    <t>9c83496b-c</t>
  </si>
  <si>
    <t>232.86</t>
  </si>
  <si>
    <t>186.29</t>
  </si>
  <si>
    <t>3bdcafad</t>
  </si>
  <si>
    <t>49cf6bb4-d</t>
  </si>
  <si>
    <t>63.37</t>
  </si>
  <si>
    <t>50.7</t>
  </si>
  <si>
    <t>847a300e</t>
  </si>
  <si>
    <t>233f387c-1</t>
  </si>
  <si>
    <t>103.44</t>
  </si>
  <si>
    <t>72.41</t>
  </si>
  <si>
    <t>681e2800</t>
  </si>
  <si>
    <t>48db1429-2</t>
  </si>
  <si>
    <t>488.6</t>
  </si>
  <si>
    <t>366.45</t>
  </si>
  <si>
    <t>4d77d1d3</t>
  </si>
  <si>
    <t>d858c042-1</t>
  </si>
  <si>
    <t>371.23</t>
  </si>
  <si>
    <t>352.67</t>
  </si>
  <si>
    <t>18ceee25</t>
  </si>
  <si>
    <t>2883c4ac-f</t>
  </si>
  <si>
    <t>386.7</t>
  </si>
  <si>
    <t>309.36</t>
  </si>
  <si>
    <t>22cc7cea</t>
  </si>
  <si>
    <t>dadc64fc-7</t>
  </si>
  <si>
    <t>370.53</t>
  </si>
  <si>
    <t>3175823b</t>
  </si>
  <si>
    <t>fb9b8a28-0</t>
  </si>
  <si>
    <t>135.13</t>
  </si>
  <si>
    <t>128.37</t>
  </si>
  <si>
    <t>e21f5fd1</t>
  </si>
  <si>
    <t>f14c6602-a</t>
  </si>
  <si>
    <t>448.19</t>
  </si>
  <si>
    <t>425.78</t>
  </si>
  <si>
    <t>3cfe3f1d</t>
  </si>
  <si>
    <t>38ca7a74-1</t>
  </si>
  <si>
    <t>140</t>
  </si>
  <si>
    <t>cd4393ab</t>
  </si>
  <si>
    <t>b9814c5b-8</t>
  </si>
  <si>
    <t>430.03</t>
  </si>
  <si>
    <t>301.02</t>
  </si>
  <si>
    <t>36056157</t>
  </si>
  <si>
    <t>5c564283-5</t>
  </si>
  <si>
    <t>478.79</t>
  </si>
  <si>
    <t>454.85</t>
  </si>
  <si>
    <t>2ece1205</t>
  </si>
  <si>
    <t>cc4ba47c-4</t>
  </si>
  <si>
    <t>261.25</t>
  </si>
  <si>
    <t>182.88</t>
  </si>
  <si>
    <t>066a0e2f</t>
  </si>
  <si>
    <t>d79a97af-7</t>
  </si>
  <si>
    <t>444.77</t>
  </si>
  <si>
    <t>333.58</t>
  </si>
  <si>
    <t>2f1fa8ae</t>
  </si>
  <si>
    <t>63966cd3-e</t>
  </si>
  <si>
    <t>102.54</t>
  </si>
  <si>
    <t>71.78</t>
  </si>
  <si>
    <t>b3c4394e</t>
  </si>
  <si>
    <t>7f6bc8e2-e</t>
  </si>
  <si>
    <t>52.51</t>
  </si>
  <si>
    <t>39.38</t>
  </si>
  <si>
    <t>cd3d2fd4</t>
  </si>
  <si>
    <t>9937c112-8</t>
  </si>
  <si>
    <t>383.25</t>
  </si>
  <si>
    <t>18a7315f</t>
  </si>
  <si>
    <t>81ecd3ab-c</t>
  </si>
  <si>
    <t>455.26</t>
  </si>
  <si>
    <t>386.97</t>
  </si>
  <si>
    <t>0d6a5b96</t>
  </si>
  <si>
    <t>a476f50b-b</t>
  </si>
  <si>
    <t>169.52</t>
  </si>
  <si>
    <t>c0363e36</t>
  </si>
  <si>
    <t>965e5e98-c</t>
  </si>
  <si>
    <t>96.61</t>
  </si>
  <si>
    <t>91.78</t>
  </si>
  <si>
    <t>4ce205d9</t>
  </si>
  <si>
    <t>cb57e30b-c</t>
  </si>
  <si>
    <t>265.18</t>
  </si>
  <si>
    <t>251.92</t>
  </si>
  <si>
    <t>63080f53</t>
  </si>
  <si>
    <t>a18c2dc8-6</t>
  </si>
  <si>
    <t>241.58</t>
  </si>
  <si>
    <t>169.11</t>
  </si>
  <si>
    <t>99f588a5</t>
  </si>
  <si>
    <t>d628dc52-4</t>
  </si>
  <si>
    <t>20.79</t>
  </si>
  <si>
    <t>10.39</t>
  </si>
  <si>
    <t>12a6e549</t>
  </si>
  <si>
    <t>fc41815f-e</t>
  </si>
  <si>
    <t>52.46</t>
  </si>
  <si>
    <t>1304dddb</t>
  </si>
  <si>
    <t>b9117808-0</t>
  </si>
  <si>
    <t>264.94</t>
  </si>
  <si>
    <t>225.2</t>
  </si>
  <si>
    <t>5d42a5ff</t>
  </si>
  <si>
    <t>1791f55a-d</t>
  </si>
  <si>
    <t>190.85</t>
  </si>
  <si>
    <t>162.22</t>
  </si>
  <si>
    <t>5bf29639</t>
  </si>
  <si>
    <t>7160c687-8</t>
  </si>
  <si>
    <t>307.03</t>
  </si>
  <si>
    <t>214.92</t>
  </si>
  <si>
    <t>72567069</t>
  </si>
  <si>
    <t>274655e4-e</t>
  </si>
  <si>
    <t>271.29</t>
  </si>
  <si>
    <t>e6cbe081</t>
  </si>
  <si>
    <t>a0af3ec3-9</t>
  </si>
  <si>
    <t>ba25a4d4</t>
  </si>
  <si>
    <t>a58f35a8-e</t>
  </si>
  <si>
    <t>152.41</t>
  </si>
  <si>
    <t>76.2</t>
  </si>
  <si>
    <t>9e379d53</t>
  </si>
  <si>
    <t>3ffe4523-6</t>
  </si>
  <si>
    <t>197.51</t>
  </si>
  <si>
    <t>158.01</t>
  </si>
  <si>
    <t>c2252a4a</t>
  </si>
  <si>
    <t>c20acdec-f</t>
  </si>
  <si>
    <t>412.15</t>
  </si>
  <si>
    <t>329.72</t>
  </si>
  <si>
    <t>e71a6cd8</t>
  </si>
  <si>
    <t>49bf1cb4-b</t>
  </si>
  <si>
    <t>389.86</t>
  </si>
  <si>
    <t>350.87</t>
  </si>
  <si>
    <t>4619caa9</t>
  </si>
  <si>
    <t>a1fb2513-7</t>
  </si>
  <si>
    <t>235.54</t>
  </si>
  <si>
    <t>164.88</t>
  </si>
  <si>
    <t>316e72b1</t>
  </si>
  <si>
    <t>41c59c9b-6</t>
  </si>
  <si>
    <t>227.56</t>
  </si>
  <si>
    <t>0f11e6c8</t>
  </si>
  <si>
    <t>dd69f824-e</t>
  </si>
  <si>
    <t>484.75</t>
  </si>
  <si>
    <t>436.28</t>
  </si>
  <si>
    <t>903af8b1</t>
  </si>
  <si>
    <t>27edc33a-b</t>
  </si>
  <si>
    <t>82.9</t>
  </si>
  <si>
    <t>66.32</t>
  </si>
  <si>
    <t>e6a28a9a</t>
  </si>
  <si>
    <t>b4df519d-3</t>
  </si>
  <si>
    <t>17.03</t>
  </si>
  <si>
    <t>12.77</t>
  </si>
  <si>
    <t>ab421cc2</t>
  </si>
  <si>
    <t>f5d84932-c</t>
  </si>
  <si>
    <t>217.93</t>
  </si>
  <si>
    <t>ea94aad2</t>
  </si>
  <si>
    <t>2dca1666-7</t>
  </si>
  <si>
    <t>147.97</t>
  </si>
  <si>
    <t>140.57</t>
  </si>
  <si>
    <t>f9383d86</t>
  </si>
  <si>
    <t>7af4e869-5</t>
  </si>
  <si>
    <t>ecaeb17c</t>
  </si>
  <si>
    <t>f355dbeb-0</t>
  </si>
  <si>
    <t>283.64</t>
  </si>
  <si>
    <t>17579278</t>
  </si>
  <si>
    <t>cfaae2b3-e</t>
  </si>
  <si>
    <t>332.54</t>
  </si>
  <si>
    <t>232.78</t>
  </si>
  <si>
    <t>61dabebb</t>
  </si>
  <si>
    <t>f9d9bdde-6</t>
  </si>
  <si>
    <t>249.14</t>
  </si>
  <si>
    <t>211.77</t>
  </si>
  <si>
    <t>46788479</t>
  </si>
  <si>
    <t>f1898a02-a</t>
  </si>
  <si>
    <t>438.9</t>
  </si>
  <si>
    <t>307.23</t>
  </si>
  <si>
    <t>69ced3cb</t>
  </si>
  <si>
    <t>943bb270-4</t>
  </si>
  <si>
    <t>260.01</t>
  </si>
  <si>
    <t>221.01</t>
  </si>
  <si>
    <t>966cb7b1</t>
  </si>
  <si>
    <t>68186695-8</t>
  </si>
  <si>
    <t>427.72</t>
  </si>
  <si>
    <t>299.4</t>
  </si>
  <si>
    <t>a002abc7</t>
  </si>
  <si>
    <t>2ef7f9b2-0</t>
  </si>
  <si>
    <t>243.29</t>
  </si>
  <si>
    <t>182.47</t>
  </si>
  <si>
    <t>3467a8f9</t>
  </si>
  <si>
    <t>3b735a05-d</t>
  </si>
  <si>
    <t>342.78</t>
  </si>
  <si>
    <t>77dc4e1e</t>
  </si>
  <si>
    <t>13dfffe6-c</t>
  </si>
  <si>
    <t>426.84</t>
  </si>
  <si>
    <t>362.81</t>
  </si>
  <si>
    <t>9ec98fc0</t>
  </si>
  <si>
    <t>edae5249-0</t>
  </si>
  <si>
    <t>25.36</t>
  </si>
  <si>
    <t>19.02</t>
  </si>
  <si>
    <t>c66571e9</t>
  </si>
  <si>
    <t>e9696ff1-7</t>
  </si>
  <si>
    <t>219.93</t>
  </si>
  <si>
    <t>164.95</t>
  </si>
  <si>
    <t>1cb03de1</t>
  </si>
  <si>
    <t>776fa794-3</t>
  </si>
  <si>
    <t>104.5</t>
  </si>
  <si>
    <t>83.6</t>
  </si>
  <si>
    <t>f17e39c3</t>
  </si>
  <si>
    <t>a552d4bc-8</t>
  </si>
  <si>
    <t>28.34</t>
  </si>
  <si>
    <t>21.25</t>
  </si>
  <si>
    <t>4c2e1ade</t>
  </si>
  <si>
    <t>ba62c94d-d</t>
  </si>
  <si>
    <t>301.06</t>
  </si>
  <si>
    <t>286.01</t>
  </si>
  <si>
    <t>5790d253</t>
  </si>
  <si>
    <t>383c3aab-0</t>
  </si>
  <si>
    <t>74.9</t>
  </si>
  <si>
    <t>8f9251fe</t>
  </si>
  <si>
    <t>0fab0af4-7</t>
  </si>
  <si>
    <t>350.21</t>
  </si>
  <si>
    <t>0e594526</t>
  </si>
  <si>
    <t>e5f942f3-8</t>
  </si>
  <si>
    <t>43.23</t>
  </si>
  <si>
    <t>30.26</t>
  </si>
  <si>
    <t>41b3b567</t>
  </si>
  <si>
    <t>07df35b4-9</t>
  </si>
  <si>
    <t>386.36</t>
  </si>
  <si>
    <t>309.09</t>
  </si>
  <si>
    <t>ddd43296</t>
  </si>
  <si>
    <t>fe974b83-c</t>
  </si>
  <si>
    <t>172.92</t>
  </si>
  <si>
    <t>86.46</t>
  </si>
  <si>
    <t>9c1af3a0</t>
  </si>
  <si>
    <t>35ed32b8-0</t>
  </si>
  <si>
    <t>25.98</t>
  </si>
  <si>
    <t>22.08</t>
  </si>
  <si>
    <t>af02dfd4</t>
  </si>
  <si>
    <t>f7e31ff0-3</t>
  </si>
  <si>
    <t>435.14</t>
  </si>
  <si>
    <t>369.87</t>
  </si>
  <si>
    <t>e7c1bef5</t>
  </si>
  <si>
    <t>f934d520-d</t>
  </si>
  <si>
    <t>134.42</t>
  </si>
  <si>
    <t>100.81</t>
  </si>
  <si>
    <t>3885e4b0</t>
  </si>
  <si>
    <t>01d22c80-5</t>
  </si>
  <si>
    <t>296.55</t>
  </si>
  <si>
    <t>281.72</t>
  </si>
  <si>
    <t>92b25a6f</t>
  </si>
  <si>
    <t>53c83493-b</t>
  </si>
  <si>
    <t>105.52</t>
  </si>
  <si>
    <t>826d3bd2</t>
  </si>
  <si>
    <t>b18c0e0f-7</t>
  </si>
  <si>
    <t>338.82</t>
  </si>
  <si>
    <t>169.41</t>
  </si>
  <si>
    <t>4408ba1e</t>
  </si>
  <si>
    <t>0c1b665c-f</t>
  </si>
  <si>
    <t>165.23</t>
  </si>
  <si>
    <t>140.45</t>
  </si>
  <si>
    <t>0d83d591</t>
  </si>
  <si>
    <t>e9d5ad81-4</t>
  </si>
  <si>
    <t>384.9</t>
  </si>
  <si>
    <t>307.92</t>
  </si>
  <si>
    <t>4e493c65</t>
  </si>
  <si>
    <t>ee2f115e-2</t>
  </si>
  <si>
    <t>423.56</t>
  </si>
  <si>
    <t>402.38</t>
  </si>
  <si>
    <t>52345814</t>
  </si>
  <si>
    <t>5a620590-5</t>
  </si>
  <si>
    <t>139.84</t>
  </si>
  <si>
    <t>de7e833d</t>
  </si>
  <si>
    <t>ecde892a-6</t>
  </si>
  <si>
    <t>492.78</t>
  </si>
  <si>
    <t>468.14</t>
  </si>
  <si>
    <t>2ffde046</t>
  </si>
  <si>
    <t>f72e811d-c</t>
  </si>
  <si>
    <t>220.92</t>
  </si>
  <si>
    <t>209.87</t>
  </si>
  <si>
    <t>10ff6293</t>
  </si>
  <si>
    <t>28f61b71-1</t>
  </si>
  <si>
    <t>365.04</t>
  </si>
  <si>
    <t>255.53</t>
  </si>
  <si>
    <t>6281837d</t>
  </si>
  <si>
    <t>5cff4a42-6</t>
  </si>
  <si>
    <t>385.34</t>
  </si>
  <si>
    <t>308.27</t>
  </si>
  <si>
    <t>4f804eec</t>
  </si>
  <si>
    <t>2531d8cb-d</t>
  </si>
  <si>
    <t>a4918e3a</t>
  </si>
  <si>
    <t>3a6f68d0-c</t>
  </si>
  <si>
    <t>287.43</t>
  </si>
  <si>
    <t>143.72</t>
  </si>
  <si>
    <t>c29dbb36</t>
  </si>
  <si>
    <t>dec78273-c</t>
  </si>
  <si>
    <t>383.01</t>
  </si>
  <si>
    <t>85817290</t>
  </si>
  <si>
    <t>cc2a189c-2</t>
  </si>
  <si>
    <t>62.51</t>
  </si>
  <si>
    <t>43.76</t>
  </si>
  <si>
    <t>794b1ea3</t>
  </si>
  <si>
    <t>1f5ed0c6-f</t>
  </si>
  <si>
    <t>210.68</t>
  </si>
  <si>
    <t>147.48</t>
  </si>
  <si>
    <t>189129b3</t>
  </si>
  <si>
    <t>b2469e12-a</t>
  </si>
  <si>
    <t>59.48</t>
  </si>
  <si>
    <t>29.74</t>
  </si>
  <si>
    <t>e6a4031d</t>
  </si>
  <si>
    <t>130534bb-e</t>
  </si>
  <si>
    <t>415.39</t>
  </si>
  <si>
    <t>575a90ff</t>
  </si>
  <si>
    <t>2e43f4f8-8</t>
  </si>
  <si>
    <t>323.5</t>
  </si>
  <si>
    <t>307.32</t>
  </si>
  <si>
    <t>79a5ec12</t>
  </si>
  <si>
    <t>7b06e4f3-1</t>
  </si>
  <si>
    <t>268.81</t>
  </si>
  <si>
    <t>494e205f</t>
  </si>
  <si>
    <t>244356f2-8</t>
  </si>
  <si>
    <t>247.41</t>
  </si>
  <si>
    <t>235.04</t>
  </si>
  <si>
    <t>ffcf6748</t>
  </si>
  <si>
    <t>16470a66-0</t>
  </si>
  <si>
    <t>142.35</t>
  </si>
  <si>
    <t>135.23</t>
  </si>
  <si>
    <t>824cc911</t>
  </si>
  <si>
    <t>540132b9-4</t>
  </si>
  <si>
    <t>228.46</t>
  </si>
  <si>
    <t>217.04</t>
  </si>
  <si>
    <t>bb2530af</t>
  </si>
  <si>
    <t>595ac82f-6</t>
  </si>
  <si>
    <t>390.22</t>
  </si>
  <si>
    <t>351.2</t>
  </si>
  <si>
    <t>60473d61</t>
  </si>
  <si>
    <t>63508b8e-4</t>
  </si>
  <si>
    <t>98.89</t>
  </si>
  <si>
    <t>84.06</t>
  </si>
  <si>
    <t>f9c6383e</t>
  </si>
  <si>
    <t>25257708-b</t>
  </si>
  <si>
    <t>475.72</t>
  </si>
  <si>
    <t>428.15</t>
  </si>
  <si>
    <t>3dba894a</t>
  </si>
  <si>
    <t>1482500a-e</t>
  </si>
  <si>
    <t>312.28</t>
  </si>
  <si>
    <t>265.44</t>
  </si>
  <si>
    <t>e1b8ee3b</t>
  </si>
  <si>
    <t>39f3ffa9-f</t>
  </si>
  <si>
    <t>365.44</t>
  </si>
  <si>
    <t>292.35</t>
  </si>
  <si>
    <t>7970e3a5</t>
  </si>
  <si>
    <t>bd577fc8-d</t>
  </si>
  <si>
    <t>209.3</t>
  </si>
  <si>
    <t>b298d2f9</t>
  </si>
  <si>
    <t>acd7f9c1-7</t>
  </si>
  <si>
    <t>484.65</t>
  </si>
  <si>
    <t>242.32</t>
  </si>
  <si>
    <t>6142fb57</t>
  </si>
  <si>
    <t>3abe5b39-e</t>
  </si>
  <si>
    <t>217.91</t>
  </si>
  <si>
    <t>196.12</t>
  </si>
  <si>
    <t>ccdc4be0</t>
  </si>
  <si>
    <t>a4248d87-7</t>
  </si>
  <si>
    <t>427.63</t>
  </si>
  <si>
    <t>320.72</t>
  </si>
  <si>
    <t>82732895</t>
  </si>
  <si>
    <t>ba13da59-b</t>
  </si>
  <si>
    <t>390.58</t>
  </si>
  <si>
    <t>371.05</t>
  </si>
  <si>
    <t>bd3518f0</t>
  </si>
  <si>
    <t>73bd1e59-9</t>
  </si>
  <si>
    <t>90.01</t>
  </si>
  <si>
    <t>63.01</t>
  </si>
  <si>
    <t>0e7ece51</t>
  </si>
  <si>
    <t>63f3bf90-9</t>
  </si>
  <si>
    <t>388.41</t>
  </si>
  <si>
    <t>291.31</t>
  </si>
  <si>
    <t>c44b9ac7</t>
  </si>
  <si>
    <t>72646c94-a</t>
  </si>
  <si>
    <t>496.31</t>
  </si>
  <si>
    <t>372.23</t>
  </si>
  <si>
    <t>9047f8f2</t>
  </si>
  <si>
    <t>819f0936-f</t>
  </si>
  <si>
    <t>170.91</t>
  </si>
  <si>
    <t>153.82</t>
  </si>
  <si>
    <t>f26ee426</t>
  </si>
  <si>
    <t>5cc16227-8</t>
  </si>
  <si>
    <t>497.95</t>
  </si>
  <si>
    <t>448.15</t>
  </si>
  <si>
    <t>4ec1bc01</t>
  </si>
  <si>
    <t>93d9b420-b</t>
  </si>
  <si>
    <t>208.23</t>
  </si>
  <si>
    <t>104.11</t>
  </si>
  <si>
    <t>e5df4881</t>
  </si>
  <si>
    <t>84262d16-1</t>
  </si>
  <si>
    <t>37.82</t>
  </si>
  <si>
    <t>35.93</t>
  </si>
  <si>
    <t>8e934ff3</t>
  </si>
  <si>
    <t>7f56151a-9</t>
  </si>
  <si>
    <t>365.18</t>
  </si>
  <si>
    <t>310.4</t>
  </si>
  <si>
    <t>6b9506f3</t>
  </si>
  <si>
    <t>1a6e3dfa-a</t>
  </si>
  <si>
    <t>291.37</t>
  </si>
  <si>
    <t>040f37d3</t>
  </si>
  <si>
    <t>b6968744-f</t>
  </si>
  <si>
    <t>61.68</t>
  </si>
  <si>
    <t>55.51</t>
  </si>
  <si>
    <t>d13e8e69</t>
  </si>
  <si>
    <t>be9d0033-a</t>
  </si>
  <si>
    <t>177.76</t>
  </si>
  <si>
    <t>159.98</t>
  </si>
  <si>
    <t>9751079d</t>
  </si>
  <si>
    <t>57a18d6a-0</t>
  </si>
  <si>
    <t>132.78</t>
  </si>
  <si>
    <t>0b8bde5a</t>
  </si>
  <si>
    <t>562a51c3-c</t>
  </si>
  <si>
    <t>1885865d</t>
  </si>
  <si>
    <t>36e91c9a-3</t>
  </si>
  <si>
    <t>207.86</t>
  </si>
  <si>
    <t>187.07</t>
  </si>
  <si>
    <t>29ca507d</t>
  </si>
  <si>
    <t>c30ec252-d</t>
  </si>
  <si>
    <t>494.21</t>
  </si>
  <si>
    <t>444.79</t>
  </si>
  <si>
    <t>f95064b0</t>
  </si>
  <si>
    <t>49f5da4e-a</t>
  </si>
  <si>
    <t>356.61</t>
  </si>
  <si>
    <t>285.29</t>
  </si>
  <si>
    <t>b1b67655</t>
  </si>
  <si>
    <t>693073b2-c</t>
  </si>
  <si>
    <t>308.57</t>
  </si>
  <si>
    <t>277.71</t>
  </si>
  <si>
    <t>f8e9efff</t>
  </si>
  <si>
    <t>b79c15f2-b</t>
  </si>
  <si>
    <t>457.38</t>
  </si>
  <si>
    <t>365.9</t>
  </si>
  <si>
    <t>b306a090</t>
  </si>
  <si>
    <t>dce0fa17-a</t>
  </si>
  <si>
    <t>376.51</t>
  </si>
  <si>
    <t>320.03</t>
  </si>
  <si>
    <t>3f30ad0d</t>
  </si>
  <si>
    <t>c883cfbc-e</t>
  </si>
  <si>
    <t>174.27</t>
  </si>
  <si>
    <t>03b2bf85</t>
  </si>
  <si>
    <t>8f95a763-9</t>
  </si>
  <si>
    <t>89.61</t>
  </si>
  <si>
    <t>71.69</t>
  </si>
  <si>
    <t>f25423e1</t>
  </si>
  <si>
    <t>c70d41ca-b</t>
  </si>
  <si>
    <t>457.48</t>
  </si>
  <si>
    <t>320.24</t>
  </si>
  <si>
    <t>7b48c570</t>
  </si>
  <si>
    <t>de176f57-6</t>
  </si>
  <si>
    <t>468.83</t>
  </si>
  <si>
    <t>328.18</t>
  </si>
  <si>
    <t>bde07b7e</t>
  </si>
  <si>
    <t>717ed3a6-d</t>
  </si>
  <si>
    <t>52.31</t>
  </si>
  <si>
    <t>36.62</t>
  </si>
  <si>
    <t>188c6595</t>
  </si>
  <si>
    <t>07874128-1</t>
  </si>
  <si>
    <t>22.6</t>
  </si>
  <si>
    <t>9b6d0db5</t>
  </si>
  <si>
    <t>2d8a8589-1</t>
  </si>
  <si>
    <t>88.34</t>
  </si>
  <si>
    <t>94001b21</t>
  </si>
  <si>
    <t>0e7a2269-1</t>
  </si>
  <si>
    <t>91.56</t>
  </si>
  <si>
    <t>5ecc6de9</t>
  </si>
  <si>
    <t>d593dcbf-e</t>
  </si>
  <si>
    <t>362.7</t>
  </si>
  <si>
    <t>181.35</t>
  </si>
  <si>
    <t>2c42e5cd</t>
  </si>
  <si>
    <t>f303f0e3-1</t>
  </si>
  <si>
    <t>189.77</t>
  </si>
  <si>
    <t>d2b333f0</t>
  </si>
  <si>
    <t>1dfa2788-6</t>
  </si>
  <si>
    <t>341.41</t>
  </si>
  <si>
    <t>307.27</t>
  </si>
  <si>
    <t>0eeae089</t>
  </si>
  <si>
    <t>03a1c4ff-3</t>
  </si>
  <si>
    <t>205.75</t>
  </si>
  <si>
    <t>102.88</t>
  </si>
  <si>
    <t>7159f3c4</t>
  </si>
  <si>
    <t>bcf95241-9</t>
  </si>
  <si>
    <t>a1ac7f49</t>
  </si>
  <si>
    <t>aa363a36-7</t>
  </si>
  <si>
    <t>323.34</t>
  </si>
  <si>
    <t>226.34</t>
  </si>
  <si>
    <t>092a5a44</t>
  </si>
  <si>
    <t>80478563-7</t>
  </si>
  <si>
    <t>168.56</t>
  </si>
  <si>
    <t>80238ffc</t>
  </si>
  <si>
    <t>e286045f-0</t>
  </si>
  <si>
    <t>334.26</t>
  </si>
  <si>
    <t>90733f8f</t>
  </si>
  <si>
    <t>4fd01d30-d</t>
  </si>
  <si>
    <t>455.09</t>
  </si>
  <si>
    <t>364.07</t>
  </si>
  <si>
    <t>b5538ebf</t>
  </si>
  <si>
    <t>896761ed-f</t>
  </si>
  <si>
    <t>80.01</t>
  </si>
  <si>
    <t>68.01</t>
  </si>
  <si>
    <t>01966801</t>
  </si>
  <si>
    <t>bb0bd498-7</t>
  </si>
  <si>
    <t>387.62</t>
  </si>
  <si>
    <t>193.81</t>
  </si>
  <si>
    <t>5081323a</t>
  </si>
  <si>
    <t>f1bc8bc3-c</t>
  </si>
  <si>
    <t>243.65</t>
  </si>
  <si>
    <t>5098abbf</t>
  </si>
  <si>
    <t>cb47f33f-8</t>
  </si>
  <si>
    <t>437.91</t>
  </si>
  <si>
    <t>416.01</t>
  </si>
  <si>
    <t>64775252</t>
  </si>
  <si>
    <t>0d67cfca-0</t>
  </si>
  <si>
    <t>406.83</t>
  </si>
  <si>
    <t>345.81</t>
  </si>
  <si>
    <t>683c3f3b</t>
  </si>
  <si>
    <t>864a88f7-5</t>
  </si>
  <si>
    <t>259.15</t>
  </si>
  <si>
    <t>7cd4d2c6</t>
  </si>
  <si>
    <t>d1eb1bae-e</t>
  </si>
  <si>
    <t>232.96</t>
  </si>
  <si>
    <t>116.48</t>
  </si>
  <si>
    <t>e1fa3fe4</t>
  </si>
  <si>
    <t>7d98618f-2</t>
  </si>
  <si>
    <t>42.38</t>
  </si>
  <si>
    <t>36.02</t>
  </si>
  <si>
    <t>c8be2ec5</t>
  </si>
  <si>
    <t>576c73b7-4</t>
  </si>
  <si>
    <t>328.41</t>
  </si>
  <si>
    <t>262.73</t>
  </si>
  <si>
    <t>8b3bf27b</t>
  </si>
  <si>
    <t>a2e789d0-4</t>
  </si>
  <si>
    <t>246.18</t>
  </si>
  <si>
    <t>172.33</t>
  </si>
  <si>
    <t>893a6c4a</t>
  </si>
  <si>
    <t>ea6832c8-6</t>
  </si>
  <si>
    <t>455.96</t>
  </si>
  <si>
    <t>433.16</t>
  </si>
  <si>
    <t>9f0cd093</t>
  </si>
  <si>
    <t>21560ace-1</t>
  </si>
  <si>
    <t>331.06</t>
  </si>
  <si>
    <t>264.85</t>
  </si>
  <si>
    <t>47fc4fce</t>
  </si>
  <si>
    <t>8a46b2a2-c</t>
  </si>
  <si>
    <t>399.06</t>
  </si>
  <si>
    <t>379.11</t>
  </si>
  <si>
    <t>f5109550</t>
  </si>
  <si>
    <t>e3b04091-f</t>
  </si>
  <si>
    <t>364.43</t>
  </si>
  <si>
    <t>182.22</t>
  </si>
  <si>
    <t>e4985f97</t>
  </si>
  <si>
    <t>66150296-4</t>
  </si>
  <si>
    <t>275.78</t>
  </si>
  <si>
    <t>193.05</t>
  </si>
  <si>
    <t>57c89f75</t>
  </si>
  <si>
    <t>65f9519c-3</t>
  </si>
  <si>
    <t>386.62</t>
  </si>
  <si>
    <t>29b418a7</t>
  </si>
  <si>
    <t>741436e6-7</t>
  </si>
  <si>
    <t>468.72</t>
  </si>
  <si>
    <t>328.1</t>
  </si>
  <si>
    <t>0511d865</t>
  </si>
  <si>
    <t>869241b6-0</t>
  </si>
  <si>
    <t>78.92</t>
  </si>
  <si>
    <t>59.19</t>
  </si>
  <si>
    <t>493c00b1</t>
  </si>
  <si>
    <t>3b9bc0ec-8</t>
  </si>
  <si>
    <t>430.85</t>
  </si>
  <si>
    <t>344.68</t>
  </si>
  <si>
    <t>40f21ce7</t>
  </si>
  <si>
    <t>c5d5857f-a</t>
  </si>
  <si>
    <t>331.73</t>
  </si>
  <si>
    <t>281.97</t>
  </si>
  <si>
    <t>d3df5089</t>
  </si>
  <si>
    <t>c1fcc06b-8</t>
  </si>
  <si>
    <t>183.74</t>
  </si>
  <si>
    <t>146.99</t>
  </si>
  <si>
    <t>7e60caed</t>
  </si>
  <si>
    <t>87ff490c-e</t>
  </si>
  <si>
    <t>396.57</t>
  </si>
  <si>
    <t>317.26</t>
  </si>
  <si>
    <t>bf9dc5bd</t>
  </si>
  <si>
    <t>5d86cb7e-c</t>
  </si>
  <si>
    <t>377.73</t>
  </si>
  <si>
    <t>7b86c8f9</t>
  </si>
  <si>
    <t>e9c2c89a-2</t>
  </si>
  <si>
    <t>180.17</t>
  </si>
  <si>
    <t>31ee86d0</t>
  </si>
  <si>
    <t>dea0d8ef-d</t>
  </si>
  <si>
    <t>168.45</t>
  </si>
  <si>
    <t>276261b1</t>
  </si>
  <si>
    <t>1e824663-0</t>
  </si>
  <si>
    <t>76.11</t>
  </si>
  <si>
    <t>38.05</t>
  </si>
  <si>
    <t>ce14a2e7</t>
  </si>
  <si>
    <t>f6f2dc31-9</t>
  </si>
  <si>
    <t>152.92</t>
  </si>
  <si>
    <t>122.34</t>
  </si>
  <si>
    <t>b512b747</t>
  </si>
  <si>
    <t>7aafb2cb-3</t>
  </si>
  <si>
    <t>373.51</t>
  </si>
  <si>
    <t>354.83</t>
  </si>
  <si>
    <t>3ab536f9</t>
  </si>
  <si>
    <t>5f579136-a</t>
  </si>
  <si>
    <t>379.29</t>
  </si>
  <si>
    <t>360.33</t>
  </si>
  <si>
    <t>d8661551</t>
  </si>
  <si>
    <t>182d97bc-c</t>
  </si>
  <si>
    <t>185.28</t>
  </si>
  <si>
    <t>129.7</t>
  </si>
  <si>
    <t>be52378d</t>
  </si>
  <si>
    <t>456a22e6-5</t>
  </si>
  <si>
    <t>116.77</t>
  </si>
  <si>
    <t>110.93</t>
  </si>
  <si>
    <t>df3c4407</t>
  </si>
  <si>
    <t>3cba2745-2</t>
  </si>
  <si>
    <t>392.84</t>
  </si>
  <si>
    <t>294.63</t>
  </si>
  <si>
    <t>1e0f3878</t>
  </si>
  <si>
    <t>793513ba-9</t>
  </si>
  <si>
    <t>310.58</t>
  </si>
  <si>
    <t>248.46</t>
  </si>
  <si>
    <t>2f779c7b</t>
  </si>
  <si>
    <t>1a0925e6-3</t>
  </si>
  <si>
    <t>166.25</t>
  </si>
  <si>
    <t>521da082</t>
  </si>
  <si>
    <t>868d34fe-c</t>
  </si>
  <si>
    <t>158.02</t>
  </si>
  <si>
    <t>150.12</t>
  </si>
  <si>
    <t>f88ba5dc</t>
  </si>
  <si>
    <t>2efe483e-1</t>
  </si>
  <si>
    <t>396.49</t>
  </si>
  <si>
    <t>0750df4a</t>
  </si>
  <si>
    <t>42f0e639-2</t>
  </si>
  <si>
    <t>182.87</t>
  </si>
  <si>
    <t>fdb03abd</t>
  </si>
  <si>
    <t>408cde63-b</t>
  </si>
  <si>
    <t>449.47</t>
  </si>
  <si>
    <t>314.63</t>
  </si>
  <si>
    <t>824c4471</t>
  </si>
  <si>
    <t>f88ccf3d-d</t>
  </si>
  <si>
    <t>336.95</t>
  </si>
  <si>
    <t>91619757</t>
  </si>
  <si>
    <t>965b9199-b</t>
  </si>
  <si>
    <t>377</t>
  </si>
  <si>
    <t>e6090c66</t>
  </si>
  <si>
    <t>92e681b3-c</t>
  </si>
  <si>
    <t>310.93</t>
  </si>
  <si>
    <t>264.29</t>
  </si>
  <si>
    <t>deaef9d5</t>
  </si>
  <si>
    <t>db892307-f</t>
  </si>
  <si>
    <t>31.08</t>
  </si>
  <si>
    <t>15.54</t>
  </si>
  <si>
    <t>83e71ba6</t>
  </si>
  <si>
    <t>58e7f616-5</t>
  </si>
  <si>
    <t>9210ee78</t>
  </si>
  <si>
    <t>0b1da022-c</t>
  </si>
  <si>
    <t>60.84</t>
  </si>
  <si>
    <t>54.76</t>
  </si>
  <si>
    <t>a9d0d978</t>
  </si>
  <si>
    <t>3254a62d-e</t>
  </si>
  <si>
    <t>121.17</t>
  </si>
  <si>
    <t>076f21ca</t>
  </si>
  <si>
    <t>7310a662-e</t>
  </si>
  <si>
    <t>42.85</t>
  </si>
  <si>
    <t>7e34298b</t>
  </si>
  <si>
    <t>bc200efb-e</t>
  </si>
  <si>
    <t>281.84</t>
  </si>
  <si>
    <t>211.38</t>
  </si>
  <si>
    <t>adb5583f</t>
  </si>
  <si>
    <t>b4cfc871-d</t>
  </si>
  <si>
    <t>255.08</t>
  </si>
  <si>
    <t>17136587</t>
  </si>
  <si>
    <t>5966ef80-9</t>
  </si>
  <si>
    <t>447.4</t>
  </si>
  <si>
    <t>357.92</t>
  </si>
  <si>
    <t>176bbab8</t>
  </si>
  <si>
    <t>5fc89cd5-4</t>
  </si>
  <si>
    <t>396.78</t>
  </si>
  <si>
    <t>198.39</t>
  </si>
  <si>
    <t>8297a01f</t>
  </si>
  <si>
    <t>3d2f62bd-b</t>
  </si>
  <si>
    <t>226.61</t>
  </si>
  <si>
    <t>b803aace</t>
  </si>
  <si>
    <t>476bde88-a</t>
  </si>
  <si>
    <t>87.03</t>
  </si>
  <si>
    <t>82.68</t>
  </si>
  <si>
    <t>1b10748b</t>
  </si>
  <si>
    <t>916e62e8-4</t>
  </si>
  <si>
    <t>11.16</t>
  </si>
  <si>
    <t>10.6</t>
  </si>
  <si>
    <t>7f8dc9a4</t>
  </si>
  <si>
    <t>ae245da1-5</t>
  </si>
  <si>
    <t>26.16</t>
  </si>
  <si>
    <t>4ec47a3b</t>
  </si>
  <si>
    <t>2117c581-f</t>
  </si>
  <si>
    <t>106.47</t>
  </si>
  <si>
    <t>74.53</t>
  </si>
  <si>
    <t>3c7b4f3a</t>
  </si>
  <si>
    <t>71ec0c67-4</t>
  </si>
  <si>
    <t>67.95</t>
  </si>
  <si>
    <t>33.98</t>
  </si>
  <si>
    <t>c1f52ae7</t>
  </si>
  <si>
    <t>c4f0d6b6-8</t>
  </si>
  <si>
    <t>83.78</t>
  </si>
  <si>
    <t>71.21</t>
  </si>
  <si>
    <t>b8adfe0b</t>
  </si>
  <si>
    <t>9faa3baf-9</t>
  </si>
  <si>
    <t>14.58</t>
  </si>
  <si>
    <t>13.12</t>
  </si>
  <si>
    <t>15e54ccd</t>
  </si>
  <si>
    <t>26dc7c92-a</t>
  </si>
  <si>
    <t>176.41</t>
  </si>
  <si>
    <t>141.13</t>
  </si>
  <si>
    <t>7b78efe2</t>
  </si>
  <si>
    <t>ae6b2acd-b</t>
  </si>
  <si>
    <t>299.87</t>
  </si>
  <si>
    <t>668862c5</t>
  </si>
  <si>
    <t>51ae97b7-4</t>
  </si>
  <si>
    <t>244.89</t>
  </si>
  <si>
    <t>413a34dc</t>
  </si>
  <si>
    <t>d08d3d0c-f</t>
  </si>
  <si>
    <t>366.52</t>
  </si>
  <si>
    <t>293.22</t>
  </si>
  <si>
    <t>78aff56b</t>
  </si>
  <si>
    <t>cd3d6d2e-4</t>
  </si>
  <si>
    <t>195.26</t>
  </si>
  <si>
    <t>185.5</t>
  </si>
  <si>
    <t>bbb101a4</t>
  </si>
  <si>
    <t>dd0f4845-3</t>
  </si>
  <si>
    <t>304.93</t>
  </si>
  <si>
    <t>6a3d6535</t>
  </si>
  <si>
    <t>9896c7f5-d</t>
  </si>
  <si>
    <t>380.07</t>
  </si>
  <si>
    <t>11105ad4</t>
  </si>
  <si>
    <t>c4ff4b90-7</t>
  </si>
  <si>
    <t>438.61</t>
  </si>
  <si>
    <t>c3d823f3</t>
  </si>
  <si>
    <t>8e4e44c7-4</t>
  </si>
  <si>
    <t>210.35</t>
  </si>
  <si>
    <t>147.24</t>
  </si>
  <si>
    <t>04638a95</t>
  </si>
  <si>
    <t>84be9d60-f</t>
  </si>
  <si>
    <t>184.6</t>
  </si>
  <si>
    <t>147.68</t>
  </si>
  <si>
    <t>2f09e4cc</t>
  </si>
  <si>
    <t>8a364fb0-9</t>
  </si>
  <si>
    <t>174.34</t>
  </si>
  <si>
    <t>130.75</t>
  </si>
  <si>
    <t>f062dd23</t>
  </si>
  <si>
    <t>b1350489-6</t>
  </si>
  <si>
    <t>255.72</t>
  </si>
  <si>
    <t>242.93</t>
  </si>
  <si>
    <t>e8b9a378</t>
  </si>
  <si>
    <t>3b93ac9a-a</t>
  </si>
  <si>
    <t>25.16</t>
  </si>
  <si>
    <t>12.58</t>
  </si>
  <si>
    <t>45fc0bf7</t>
  </si>
  <si>
    <t>b401dc71-f</t>
  </si>
  <si>
    <t>11.59</t>
  </si>
  <si>
    <t>8.11</t>
  </si>
  <si>
    <t>444ac86f</t>
  </si>
  <si>
    <t>2838e610-5</t>
  </si>
  <si>
    <t>446.06</t>
  </si>
  <si>
    <t>379.15</t>
  </si>
  <si>
    <t>6e9930aa</t>
  </si>
  <si>
    <t>4d52f6d5-e</t>
  </si>
  <si>
    <t>413.4</t>
  </si>
  <si>
    <t>289.38</t>
  </si>
  <si>
    <t>3ddc5a35</t>
  </si>
  <si>
    <t>44b6fadd-b</t>
  </si>
  <si>
    <t>468.35</t>
  </si>
  <si>
    <t>398.1</t>
  </si>
  <si>
    <t>92468cf9</t>
  </si>
  <si>
    <t>0d489bb6-4</t>
  </si>
  <si>
    <t>379.45</t>
  </si>
  <si>
    <t>d1d182ee</t>
  </si>
  <si>
    <t>e8dd4357-9</t>
  </si>
  <si>
    <t>59.58</t>
  </si>
  <si>
    <t>29.79</t>
  </si>
  <si>
    <t>29d6e060</t>
  </si>
  <si>
    <t>dfbc899b-5</t>
  </si>
  <si>
    <t>16.47</t>
  </si>
  <si>
    <t>15.65</t>
  </si>
  <si>
    <t>87c73bfd</t>
  </si>
  <si>
    <t>1967d8b1-1</t>
  </si>
  <si>
    <t>166.1</t>
  </si>
  <si>
    <t>157.79</t>
  </si>
  <si>
    <t>5e4766ea</t>
  </si>
  <si>
    <t>b6fdbf1b-e</t>
  </si>
  <si>
    <t>108.79</t>
  </si>
  <si>
    <t>97.91</t>
  </si>
  <si>
    <t>080f21f4</t>
  </si>
  <si>
    <t>a8f5b055-f</t>
  </si>
  <si>
    <t>83.3</t>
  </si>
  <si>
    <t>cb34921b</t>
  </si>
  <si>
    <t>9107f836-5</t>
  </si>
  <si>
    <t>94.31</t>
  </si>
  <si>
    <t>80.16</t>
  </si>
  <si>
    <t>1584b5d6</t>
  </si>
  <si>
    <t>2cb12fa9-c</t>
  </si>
  <si>
    <t>32.71</t>
  </si>
  <si>
    <t>16.36</t>
  </si>
  <si>
    <t>22898985</t>
  </si>
  <si>
    <t>8a9bc667-9</t>
  </si>
  <si>
    <t>324.65</t>
  </si>
  <si>
    <t>243.49</t>
  </si>
  <si>
    <t>bc2ca5e1</t>
  </si>
  <si>
    <t>d8db72ab-c</t>
  </si>
  <si>
    <t>413.11</t>
  </si>
  <si>
    <t>309.83</t>
  </si>
  <si>
    <t>ed711917</t>
  </si>
  <si>
    <t>fd6e84a7-8</t>
  </si>
  <si>
    <t>449.76</t>
  </si>
  <si>
    <t>382.3</t>
  </si>
  <si>
    <t>e4fddc69</t>
  </si>
  <si>
    <t>03f0b59e-9</t>
  </si>
  <si>
    <t>340.1</t>
  </si>
  <si>
    <t>306.09</t>
  </si>
  <si>
    <t>3699f97e</t>
  </si>
  <si>
    <t>22b092c6-3</t>
  </si>
  <si>
    <t>437.3</t>
  </si>
  <si>
    <t>3e5e2082</t>
  </si>
  <si>
    <t>5d23414d-8</t>
  </si>
  <si>
    <t>21.26</t>
  </si>
  <si>
    <t>18.07</t>
  </si>
  <si>
    <t>a9e2c4f5</t>
  </si>
  <si>
    <t>f2a33f8e-a</t>
  </si>
  <si>
    <t>123.34</t>
  </si>
  <si>
    <t>86.34</t>
  </si>
  <si>
    <t>30bffc4c</t>
  </si>
  <si>
    <t>cde041c3-2</t>
  </si>
  <si>
    <t>6574073f</t>
  </si>
  <si>
    <t>0708c5d4-9</t>
  </si>
  <si>
    <t>16.56</t>
  </si>
  <si>
    <t>12.42</t>
  </si>
  <si>
    <t>f676f386</t>
  </si>
  <si>
    <t>a1384978-7</t>
  </si>
  <si>
    <t>381.94</t>
  </si>
  <si>
    <t>2a770607</t>
  </si>
  <si>
    <t>ef8797ac-e</t>
  </si>
  <si>
    <t>193.51</t>
  </si>
  <si>
    <t>134aa3c5</t>
  </si>
  <si>
    <t>631f0593-2</t>
  </si>
  <si>
    <t>247.08</t>
  </si>
  <si>
    <t>50d575f9</t>
  </si>
  <si>
    <t>d34a223b-d</t>
  </si>
  <si>
    <t>54.98</t>
  </si>
  <si>
    <t>d1616d3c</t>
  </si>
  <si>
    <t>a302d39c-0</t>
  </si>
  <si>
    <t>202.49</t>
  </si>
  <si>
    <t>6f4d3f42</t>
  </si>
  <si>
    <t>d9bd76af-a</t>
  </si>
  <si>
    <t>323.03</t>
  </si>
  <si>
    <t>290.73</t>
  </si>
  <si>
    <t>dcde3dc0</t>
  </si>
  <si>
    <t>d1e1c77b-2</t>
  </si>
  <si>
    <t>437.1</t>
  </si>
  <si>
    <t>349.68</t>
  </si>
  <si>
    <t>87c0607b</t>
  </si>
  <si>
    <t>e58d1c94-c</t>
  </si>
  <si>
    <t>474.3</t>
  </si>
  <si>
    <t>426.87</t>
  </si>
  <si>
    <t>e04ffe82</t>
  </si>
  <si>
    <t>5156c3fe-8</t>
  </si>
  <si>
    <t>47.44</t>
  </si>
  <si>
    <t>81b461c6</t>
  </si>
  <si>
    <t>c4ade7bf-2</t>
  </si>
  <si>
    <t>126.15</t>
  </si>
  <si>
    <t>63.08</t>
  </si>
  <si>
    <t>e4259534</t>
  </si>
  <si>
    <t>7c202cc0-d</t>
  </si>
  <si>
    <t>496.03</t>
  </si>
  <si>
    <t>421.63</t>
  </si>
  <si>
    <t>ef496fef</t>
  </si>
  <si>
    <t>944a7fdb-1</t>
  </si>
  <si>
    <t>339.83</t>
  </si>
  <si>
    <t>254.87</t>
  </si>
  <si>
    <t>fe89cb74</t>
  </si>
  <si>
    <t>4f3b47d6-3</t>
  </si>
  <si>
    <t>69.19</t>
  </si>
  <si>
    <t>58.81</t>
  </si>
  <si>
    <t>72996eda</t>
  </si>
  <si>
    <t>26f8ec46-a</t>
  </si>
  <si>
    <t>228.68</t>
  </si>
  <si>
    <t>217.25</t>
  </si>
  <si>
    <t>2d07ff15</t>
  </si>
  <si>
    <t>1ec3ccd5-c</t>
  </si>
  <si>
    <t>349.01</t>
  </si>
  <si>
    <t>449367d1</t>
  </si>
  <si>
    <t>8389d3d3-e</t>
  </si>
  <si>
    <t>452.41</t>
  </si>
  <si>
    <t>316.69</t>
  </si>
  <si>
    <t>c34329e8</t>
  </si>
  <si>
    <t>9b35f85f-6</t>
  </si>
  <si>
    <t>493.43</t>
  </si>
  <si>
    <t>394.74</t>
  </si>
  <si>
    <t>7002fcea</t>
  </si>
  <si>
    <t>1dc049c6-4</t>
  </si>
  <si>
    <t>90.06</t>
  </si>
  <si>
    <t>81.05</t>
  </si>
  <si>
    <t>3949fcb4</t>
  </si>
  <si>
    <t>6e95f22a-3</t>
  </si>
  <si>
    <t>84.47</t>
  </si>
  <si>
    <t>80.25</t>
  </si>
  <si>
    <t>d76e19c6</t>
  </si>
  <si>
    <t>b28687a6-1</t>
  </si>
  <si>
    <t>473.74</t>
  </si>
  <si>
    <t>402.68</t>
  </si>
  <si>
    <t>7aac4193</t>
  </si>
  <si>
    <t>e7497b51-f</t>
  </si>
  <si>
    <t>328.65</t>
  </si>
  <si>
    <t>c79b50d1</t>
  </si>
  <si>
    <t>de8507e5-f</t>
  </si>
  <si>
    <t>416.42</t>
  </si>
  <si>
    <t>208.21</t>
  </si>
  <si>
    <t>9e8a1ef9</t>
  </si>
  <si>
    <t>491c3a0b-4</t>
  </si>
  <si>
    <t>359.09</t>
  </si>
  <si>
    <t>305.23</t>
  </si>
  <si>
    <t>4715f106</t>
  </si>
  <si>
    <t>b9d88d0b-9</t>
  </si>
  <si>
    <t>32a490f4</t>
  </si>
  <si>
    <t>40b12e81-a</t>
  </si>
  <si>
    <t>147.84</t>
  </si>
  <si>
    <t>118.27</t>
  </si>
  <si>
    <t>b247da3d</t>
  </si>
  <si>
    <t>0cae8a46-9</t>
  </si>
  <si>
    <t>255.19</t>
  </si>
  <si>
    <t>438674fe</t>
  </si>
  <si>
    <t>f3b35580-6</t>
  </si>
  <si>
    <t>64.99</t>
  </si>
  <si>
    <t>55.24</t>
  </si>
  <si>
    <t>384b7acb</t>
  </si>
  <si>
    <t>070064b0-9</t>
  </si>
  <si>
    <t>49.6</t>
  </si>
  <si>
    <t>39.68</t>
  </si>
  <si>
    <t>77e477c0</t>
  </si>
  <si>
    <t>83c49cc6-0</t>
  </si>
  <si>
    <t>118.69</t>
  </si>
  <si>
    <t>f1ae0592</t>
  </si>
  <si>
    <t>71620d1d-6</t>
  </si>
  <si>
    <t>406.69</t>
  </si>
  <si>
    <t>21bf6170</t>
  </si>
  <si>
    <t>3e051cec-b</t>
  </si>
  <si>
    <t>438.95</t>
  </si>
  <si>
    <t>351.16</t>
  </si>
  <si>
    <t>45a1a4c3</t>
  </si>
  <si>
    <t>a2ba75ee-2</t>
  </si>
  <si>
    <t>342.35</t>
  </si>
  <si>
    <t>308.12</t>
  </si>
  <si>
    <t>b4d63e07</t>
  </si>
  <si>
    <t>281cdac1-c</t>
  </si>
  <si>
    <t>292.38</t>
  </si>
  <si>
    <t>204.67</t>
  </si>
  <si>
    <t>dd8e5c2a</t>
  </si>
  <si>
    <t>ecadc556-c</t>
  </si>
  <si>
    <t>183.4</t>
  </si>
  <si>
    <t>174.23</t>
  </si>
  <si>
    <t>80c9de66</t>
  </si>
  <si>
    <t>291f5620-7</t>
  </si>
  <si>
    <t>80.88</t>
  </si>
  <si>
    <t>72.79</t>
  </si>
  <si>
    <t>74903035</t>
  </si>
  <si>
    <t>e385f060-8</t>
  </si>
  <si>
    <t>76.16</t>
  </si>
  <si>
    <t>57.12</t>
  </si>
  <si>
    <t>047526b7</t>
  </si>
  <si>
    <t>f6927a38-3</t>
  </si>
  <si>
    <t>357.6</t>
  </si>
  <si>
    <t>286.08</t>
  </si>
  <si>
    <t>b611a9a9</t>
  </si>
  <si>
    <t>2fe3a9c8-9</t>
  </si>
  <si>
    <t>169.83</t>
  </si>
  <si>
    <t>84.92</t>
  </si>
  <si>
    <t>8d680e8e</t>
  </si>
  <si>
    <t>7172d13e-a</t>
  </si>
  <si>
    <t>337.11</t>
  </si>
  <si>
    <t>5473dd0f</t>
  </si>
  <si>
    <t>9c368955-b</t>
  </si>
  <si>
    <t>50.79</t>
  </si>
  <si>
    <t>2c522119</t>
  </si>
  <si>
    <t>034a06a9-0</t>
  </si>
  <si>
    <t>426.03</t>
  </si>
  <si>
    <t>362.13</t>
  </si>
  <si>
    <t>905dca0a</t>
  </si>
  <si>
    <t>b874e454-b</t>
  </si>
  <si>
    <t>128.82</t>
  </si>
  <si>
    <t>109.5</t>
  </si>
  <si>
    <t>b005ff45</t>
  </si>
  <si>
    <t>c6c96044-f</t>
  </si>
  <si>
    <t>42.72</t>
  </si>
  <si>
    <t>32.04</t>
  </si>
  <si>
    <t>c93c18ba</t>
  </si>
  <si>
    <t>02ffd99a-8</t>
  </si>
  <si>
    <t>280.75</t>
  </si>
  <si>
    <t>71323adf</t>
  </si>
  <si>
    <t>e3cd92bf-2</t>
  </si>
  <si>
    <t>486.2</t>
  </si>
  <si>
    <t>340.34</t>
  </si>
  <si>
    <t>4199c751</t>
  </si>
  <si>
    <t>d70c88d3-b</t>
  </si>
  <si>
    <t>54.39</t>
  </si>
  <si>
    <t>40.79</t>
  </si>
  <si>
    <t>4e3ab5bd</t>
  </si>
  <si>
    <t>b3b13670-2</t>
  </si>
  <si>
    <t>147.43</t>
  </si>
  <si>
    <t>125.32</t>
  </si>
  <si>
    <t>53cc320d</t>
  </si>
  <si>
    <t>65eef64c-a</t>
  </si>
  <si>
    <t>452.02</t>
  </si>
  <si>
    <t>406.82</t>
  </si>
  <si>
    <t>2c837e21</t>
  </si>
  <si>
    <t>dc38ea60-a</t>
  </si>
  <si>
    <t>5b28ef12</t>
  </si>
  <si>
    <t>eb5d566f-d</t>
  </si>
  <si>
    <t>34.79</t>
  </si>
  <si>
    <t>27.83</t>
  </si>
  <si>
    <t>d04a109b</t>
  </si>
  <si>
    <t>a5917af7-9</t>
  </si>
  <si>
    <t>326.32</t>
  </si>
  <si>
    <t>277.37</t>
  </si>
  <si>
    <t>6579b70c</t>
  </si>
  <si>
    <t>4b2386b5-4</t>
  </si>
  <si>
    <t>83.5</t>
  </si>
  <si>
    <t>66.8</t>
  </si>
  <si>
    <t>cf41f109</t>
  </si>
  <si>
    <t>3836d72c-2</t>
  </si>
  <si>
    <t>46.78</t>
  </si>
  <si>
    <t>39.76</t>
  </si>
  <si>
    <t>e9390573</t>
  </si>
  <si>
    <t>4e29f18f-e</t>
  </si>
  <si>
    <t>468.53</t>
  </si>
  <si>
    <t>351.4</t>
  </si>
  <si>
    <t>0a3b0205</t>
  </si>
  <si>
    <t>578ea21f-a</t>
  </si>
  <si>
    <t>11.6</t>
  </si>
  <si>
    <t>d6ee8e2b</t>
  </si>
  <si>
    <t>bdd98eb8-b</t>
  </si>
  <si>
    <t>133.72</t>
  </si>
  <si>
    <t>100.29</t>
  </si>
  <si>
    <t>5a055948</t>
  </si>
  <si>
    <t>0577be70-a</t>
  </si>
  <si>
    <t>275.25</t>
  </si>
  <si>
    <t>220.2</t>
  </si>
  <si>
    <t>8e2aee0a</t>
  </si>
  <si>
    <t>4a7a7141-e</t>
  </si>
  <si>
    <t>45.01</t>
  </si>
  <si>
    <t>40.51</t>
  </si>
  <si>
    <t>fe8b4c60</t>
  </si>
  <si>
    <t>b923e620-8</t>
  </si>
  <si>
    <t>171.02</t>
  </si>
  <si>
    <t>162.47</t>
  </si>
  <si>
    <t>190628ce</t>
  </si>
  <si>
    <t>b8e04d3f-a</t>
  </si>
  <si>
    <t>264.77</t>
  </si>
  <si>
    <t>238.29</t>
  </si>
  <si>
    <t>89cb8bb3</t>
  </si>
  <si>
    <t>e11763da-d</t>
  </si>
  <si>
    <t>162.98</t>
  </si>
  <si>
    <t>154.83</t>
  </si>
  <si>
    <t>c18f7689</t>
  </si>
  <si>
    <t>f7f82ed1-6</t>
  </si>
  <si>
    <t>290.44</t>
  </si>
  <si>
    <t>275.92</t>
  </si>
  <si>
    <t>5f6aef16</t>
  </si>
  <si>
    <t>4e87d04b-b</t>
  </si>
  <si>
    <t>203.83</t>
  </si>
  <si>
    <t>183.45</t>
  </si>
  <si>
    <t>f43f409f</t>
  </si>
  <si>
    <t>17552dd5-c</t>
  </si>
  <si>
    <t>53.34</t>
  </si>
  <si>
    <t>45.34</t>
  </si>
  <si>
    <t>437194ae</t>
  </si>
  <si>
    <t>3ebc5b49-9</t>
  </si>
  <si>
    <t>084b0e23</t>
  </si>
  <si>
    <t>2ada5e55-e</t>
  </si>
  <si>
    <t>71.39</t>
  </si>
  <si>
    <t>23b9515e</t>
  </si>
  <si>
    <t>d9968549-7</t>
  </si>
  <si>
    <t>78.77</t>
  </si>
  <si>
    <t>7b568388</t>
  </si>
  <si>
    <t>ab2d6785-a</t>
  </si>
  <si>
    <t>264.46</t>
  </si>
  <si>
    <t>211.57</t>
  </si>
  <si>
    <t>4f12428e</t>
  </si>
  <si>
    <t>26c5d2ac-8</t>
  </si>
  <si>
    <t>100.59</t>
  </si>
  <si>
    <t>80.47</t>
  </si>
  <si>
    <t>4d48ec1e</t>
  </si>
  <si>
    <t>e01767b6-4</t>
  </si>
  <si>
    <t>183.51</t>
  </si>
  <si>
    <t>511a8887</t>
  </si>
  <si>
    <t>9bea96c0-1</t>
  </si>
  <si>
    <t>473.92</t>
  </si>
  <si>
    <t>402.83</t>
  </si>
  <si>
    <t>9a0fd409</t>
  </si>
  <si>
    <t>1cbdb12d-1</t>
  </si>
  <si>
    <t>be546b16</t>
  </si>
  <si>
    <t>02e20c5f-d</t>
  </si>
  <si>
    <t>24.5</t>
  </si>
  <si>
    <t>20.82</t>
  </si>
  <si>
    <t>638fb96b</t>
  </si>
  <si>
    <t>76f01383-b</t>
  </si>
  <si>
    <t>228.39</t>
  </si>
  <si>
    <t>182.71</t>
  </si>
  <si>
    <t>9a28b00f</t>
  </si>
  <si>
    <t>b8a69db7-f</t>
  </si>
  <si>
    <t>258.26</t>
  </si>
  <si>
    <t>206.61</t>
  </si>
  <si>
    <t>47f9d151</t>
  </si>
  <si>
    <t>9f830a6f-0</t>
  </si>
  <si>
    <t>116.68</t>
  </si>
  <si>
    <t>58.34</t>
  </si>
  <si>
    <t>c6e6b5cd</t>
  </si>
  <si>
    <t>dba7748e-e</t>
  </si>
  <si>
    <t>221.56</t>
  </si>
  <si>
    <t>110.78</t>
  </si>
  <si>
    <t>8350077d</t>
  </si>
  <si>
    <t>5b190265-c</t>
  </si>
  <si>
    <t>387.94</t>
  </si>
  <si>
    <t>368.54</t>
  </si>
  <si>
    <t>ef040b5e</t>
  </si>
  <si>
    <t>341ff061-4</t>
  </si>
  <si>
    <t>375.03</t>
  </si>
  <si>
    <t>281.27</t>
  </si>
  <si>
    <t>d13afa90</t>
  </si>
  <si>
    <t>ce680de9-9</t>
  </si>
  <si>
    <t>339.89</t>
  </si>
  <si>
    <t>305.9</t>
  </si>
  <si>
    <t>f2a41f18</t>
  </si>
  <si>
    <t>aacc0242-4</t>
  </si>
  <si>
    <t>260.45</t>
  </si>
  <si>
    <t>195.34</t>
  </si>
  <si>
    <t>c7022532</t>
  </si>
  <si>
    <t>cc07fdea-5</t>
  </si>
  <si>
    <t>419.52</t>
  </si>
  <si>
    <t>314.64</t>
  </si>
  <si>
    <t>885b4e30</t>
  </si>
  <si>
    <t>c355955a-7</t>
  </si>
  <si>
    <t>61.67</t>
  </si>
  <si>
    <t>52.42</t>
  </si>
  <si>
    <t>22814487</t>
  </si>
  <si>
    <t>dcf51353-b</t>
  </si>
  <si>
    <t>cd59e65c</t>
  </si>
  <si>
    <t>e3574b61-1</t>
  </si>
  <si>
    <t>42.01</t>
  </si>
  <si>
    <t>39.91</t>
  </si>
  <si>
    <t>fbba70e8</t>
  </si>
  <si>
    <t>e716e837-9</t>
  </si>
  <si>
    <t>104.95</t>
  </si>
  <si>
    <t>859f5163</t>
  </si>
  <si>
    <t>ecbfbc26-8</t>
  </si>
  <si>
    <t>351.98</t>
  </si>
  <si>
    <t>175.99</t>
  </si>
  <si>
    <t>32b7d579</t>
  </si>
  <si>
    <t>867a9827-9</t>
  </si>
  <si>
    <t>177.4</t>
  </si>
  <si>
    <t>133.05</t>
  </si>
  <si>
    <t>f54c8b25</t>
  </si>
  <si>
    <t>1213d45d-3</t>
  </si>
  <si>
    <t>407.94</t>
  </si>
  <si>
    <t>4ad92ea0</t>
  </si>
  <si>
    <t>771902a5-0</t>
  </si>
  <si>
    <t>228.99</t>
  </si>
  <si>
    <t>217.54</t>
  </si>
  <si>
    <t>ce70660d</t>
  </si>
  <si>
    <t>b940457b-9</t>
  </si>
  <si>
    <t>133.82</t>
  </si>
  <si>
    <t>113.75</t>
  </si>
  <si>
    <t>2b87059b</t>
  </si>
  <si>
    <t>75488462-6</t>
  </si>
  <si>
    <t>383.46</t>
  </si>
  <si>
    <t>325.94</t>
  </si>
  <si>
    <t>eb44303b</t>
  </si>
  <si>
    <t>27ab5568-b</t>
  </si>
  <si>
    <t>326.03</t>
  </si>
  <si>
    <t>702daf11</t>
  </si>
  <si>
    <t>42e7f495-0</t>
  </si>
  <si>
    <t>258.67</t>
  </si>
  <si>
    <t>194</t>
  </si>
  <si>
    <t>c9247b05</t>
  </si>
  <si>
    <t>9c18936b-6</t>
  </si>
  <si>
    <t>450.07</t>
  </si>
  <si>
    <t>382.56</t>
  </si>
  <si>
    <t>c2897794</t>
  </si>
  <si>
    <t>d14c5600-a</t>
  </si>
  <si>
    <t>480.15</t>
  </si>
  <si>
    <t>432.13</t>
  </si>
  <si>
    <t>3abcdf53</t>
  </si>
  <si>
    <t>487e8ab5-6</t>
  </si>
  <si>
    <t>263.07</t>
  </si>
  <si>
    <t>417cac60</t>
  </si>
  <si>
    <t>71cdea9f-6</t>
  </si>
  <si>
    <t>26.42</t>
  </si>
  <si>
    <t>a33d7b0d</t>
  </si>
  <si>
    <t>48cdb5fa-a</t>
  </si>
  <si>
    <t>221.02</t>
  </si>
  <si>
    <t>187.87</t>
  </si>
  <si>
    <t>c4c69b17</t>
  </si>
  <si>
    <t>6c2539a3-1</t>
  </si>
  <si>
    <t>288.22</t>
  </si>
  <si>
    <t>8a289896</t>
  </si>
  <si>
    <t>c1f10b74-0</t>
  </si>
  <si>
    <t>349.42</t>
  </si>
  <si>
    <t>244.59</t>
  </si>
  <si>
    <t>08a65189</t>
  </si>
  <si>
    <t>d646b6b4-e</t>
  </si>
  <si>
    <t>420.6</t>
  </si>
  <si>
    <t>14aa33f8</t>
  </si>
  <si>
    <t>70ef0ef5-1</t>
  </si>
  <si>
    <t>164.51</t>
  </si>
  <si>
    <t>148.06</t>
  </si>
  <si>
    <t>e5964ecd</t>
  </si>
  <si>
    <t>7c549c30-a</t>
  </si>
  <si>
    <t>257.85</t>
  </si>
  <si>
    <t>7c9639e5</t>
  </si>
  <si>
    <t>a2a1bf06-6</t>
  </si>
  <si>
    <t>249.64</t>
  </si>
  <si>
    <t>79b3668d</t>
  </si>
  <si>
    <t>27b08b7e-0</t>
  </si>
  <si>
    <t>268.41</t>
  </si>
  <si>
    <t>214.73</t>
  </si>
  <si>
    <t>602ca4e7</t>
  </si>
  <si>
    <t>5e3a3479-c</t>
  </si>
  <si>
    <t>491.98</t>
  </si>
  <si>
    <t>467.38</t>
  </si>
  <si>
    <t>e0253d12</t>
  </si>
  <si>
    <t>c84645bd-f</t>
  </si>
  <si>
    <t>112.67</t>
  </si>
  <si>
    <t>56.34</t>
  </si>
  <si>
    <t>7d177a8a</t>
  </si>
  <si>
    <t>20d69811-6</t>
  </si>
  <si>
    <t>439.73</t>
  </si>
  <si>
    <t>395.76</t>
  </si>
  <si>
    <t>8ed54a67</t>
  </si>
  <si>
    <t>5919dbdc-5</t>
  </si>
  <si>
    <t>13.73</t>
  </si>
  <si>
    <t>13.04</t>
  </si>
  <si>
    <t>d97962d1</t>
  </si>
  <si>
    <t>65c809c9-2</t>
  </si>
  <si>
    <t>221.29</t>
  </si>
  <si>
    <t>177.03</t>
  </si>
  <si>
    <t>87d45064</t>
  </si>
  <si>
    <t>a586b34e-9</t>
  </si>
  <si>
    <t>226.85</t>
  </si>
  <si>
    <t>158.79</t>
  </si>
  <si>
    <t>185a8f78</t>
  </si>
  <si>
    <t>77b29710-2</t>
  </si>
  <si>
    <t>146.09</t>
  </si>
  <si>
    <t>af0b876c</t>
  </si>
  <si>
    <t>186eb4e6-a</t>
  </si>
  <si>
    <t>361.42</t>
  </si>
  <si>
    <t>271.06</t>
  </si>
  <si>
    <t>cfbb2cc2</t>
  </si>
  <si>
    <t>22753e41-f</t>
  </si>
  <si>
    <t>52</t>
  </si>
  <si>
    <t>44.2</t>
  </si>
  <si>
    <t>a71b8ee0</t>
  </si>
  <si>
    <t>d4d94ba1-7</t>
  </si>
  <si>
    <t>196.87</t>
  </si>
  <si>
    <t>98.44</t>
  </si>
  <si>
    <t>a718e1c4</t>
  </si>
  <si>
    <t>b69f2c67-5</t>
  </si>
  <si>
    <t>479.26</t>
  </si>
  <si>
    <t>431.33</t>
  </si>
  <si>
    <t>2b8be919</t>
  </si>
  <si>
    <t>f08c4492-a</t>
  </si>
  <si>
    <t>45.08</t>
  </si>
  <si>
    <t>38.32</t>
  </si>
  <si>
    <t>8e7b2d75</t>
  </si>
  <si>
    <t>b4cdab2b-0</t>
  </si>
  <si>
    <t>343</t>
  </si>
  <si>
    <t>1d10d5a7</t>
  </si>
  <si>
    <t>a0522f4e-1</t>
  </si>
  <si>
    <t>114.7</t>
  </si>
  <si>
    <t>103.23</t>
  </si>
  <si>
    <t>27e8fb1c</t>
  </si>
  <si>
    <t>0ab6838c-8</t>
  </si>
  <si>
    <t>455.69</t>
  </si>
  <si>
    <t>341.77</t>
  </si>
  <si>
    <t>4ce70e71</t>
  </si>
  <si>
    <t>bac20164-7</t>
  </si>
  <si>
    <t>177.05</t>
  </si>
  <si>
    <t>123.94</t>
  </si>
  <si>
    <t>fb866ac4</t>
  </si>
  <si>
    <t>77c8ac60-9</t>
  </si>
  <si>
    <t>41.08</t>
  </si>
  <si>
    <t>28.76</t>
  </si>
  <si>
    <t>890e2821</t>
  </si>
  <si>
    <t>64a0dfd5-3</t>
  </si>
  <si>
    <t>22.37</t>
  </si>
  <si>
    <t>1c33e307</t>
  </si>
  <si>
    <t>741c8904-0</t>
  </si>
  <si>
    <t>6773f774</t>
  </si>
  <si>
    <t>6bb7c64c-e</t>
  </si>
  <si>
    <t>73.91</t>
  </si>
  <si>
    <t>b5a6fd5f</t>
  </si>
  <si>
    <t>a7c4d22b-1</t>
  </si>
  <si>
    <t>261.76</t>
  </si>
  <si>
    <t>235.58</t>
  </si>
  <si>
    <t>a44ab318</t>
  </si>
  <si>
    <t>a59a21d3-b</t>
  </si>
  <si>
    <t>198.5</t>
  </si>
  <si>
    <t>1f9e6a6c</t>
  </si>
  <si>
    <t>dcf6d509-4</t>
  </si>
  <si>
    <t>402.1</t>
  </si>
  <si>
    <t>201.05</t>
  </si>
  <si>
    <t>ed1abea9</t>
  </si>
  <si>
    <t>61746f09-7</t>
  </si>
  <si>
    <t>178.61</t>
  </si>
  <si>
    <t>b7c3b707</t>
  </si>
  <si>
    <t>59f12f5e-a</t>
  </si>
  <si>
    <t>286.85</t>
  </si>
  <si>
    <t>272.51</t>
  </si>
  <si>
    <t>7e1ddc54</t>
  </si>
  <si>
    <t>2450986e-7</t>
  </si>
  <si>
    <t>479.79</t>
  </si>
  <si>
    <t>239.9</t>
  </si>
  <si>
    <t>6720d951</t>
  </si>
  <si>
    <t>1dc9eade-e</t>
  </si>
  <si>
    <t>213.66</t>
  </si>
  <si>
    <t>170.93</t>
  </si>
  <si>
    <t>d71ca896</t>
  </si>
  <si>
    <t>0bc9709c-1</t>
  </si>
  <si>
    <t>51.2</t>
  </si>
  <si>
    <t>46.08</t>
  </si>
  <si>
    <t>e69f4d59</t>
  </si>
  <si>
    <t>ca8f2b35-8</t>
  </si>
  <si>
    <t>276.2</t>
  </si>
  <si>
    <t>262.39</t>
  </si>
  <si>
    <t>d5d1da0d</t>
  </si>
  <si>
    <t>cd7e048b-a</t>
  </si>
  <si>
    <t>15.48</t>
  </si>
  <si>
    <t>0bfdb241</t>
  </si>
  <si>
    <t>a845a942-7</t>
  </si>
  <si>
    <t>278.71</t>
  </si>
  <si>
    <t>139.35</t>
  </si>
  <si>
    <t>cc2ae85d</t>
  </si>
  <si>
    <t>e789010d-4</t>
  </si>
  <si>
    <t>289.79</t>
  </si>
  <si>
    <t>2f0e0bd3</t>
  </si>
  <si>
    <t>ebcf582e-0</t>
  </si>
  <si>
    <t>236.31</t>
  </si>
  <si>
    <t>189.05</t>
  </si>
  <si>
    <t>c5e1f66b</t>
  </si>
  <si>
    <t>031a9f8f-f</t>
  </si>
  <si>
    <t>2ae065a3</t>
  </si>
  <si>
    <t>e9cc48b5-8</t>
  </si>
  <si>
    <t>420.68</t>
  </si>
  <si>
    <t>294.48</t>
  </si>
  <si>
    <t>ad7a00fe</t>
  </si>
  <si>
    <t>d32f6c6b-b</t>
  </si>
  <si>
    <t>442.05</t>
  </si>
  <si>
    <t>397.85</t>
  </si>
  <si>
    <t>de0683d6</t>
  </si>
  <si>
    <t>bacaf816-0</t>
  </si>
  <si>
    <t>402.29</t>
  </si>
  <si>
    <t>321.83</t>
  </si>
  <si>
    <t>19c7efc6</t>
  </si>
  <si>
    <t>49b5a19c-b</t>
  </si>
  <si>
    <t>393.54</t>
  </si>
  <si>
    <t>334.51</t>
  </si>
  <si>
    <t>ce0380de</t>
  </si>
  <si>
    <t>ed543135-8</t>
  </si>
  <si>
    <t>86</t>
  </si>
  <si>
    <t>60.2</t>
  </si>
  <si>
    <t>5c591a5c</t>
  </si>
  <si>
    <t>d9211332-8</t>
  </si>
  <si>
    <t>417.54</t>
  </si>
  <si>
    <t>4e8a8ff2</t>
  </si>
  <si>
    <t>d13be26d-7</t>
  </si>
  <si>
    <t>273.42</t>
  </si>
  <si>
    <t>d1ee12da</t>
  </si>
  <si>
    <t>34a21b40-3</t>
  </si>
  <si>
    <t>a6da9898</t>
  </si>
  <si>
    <t>1b195936-7</t>
  </si>
  <si>
    <t>365.95</t>
  </si>
  <si>
    <t>329.36</t>
  </si>
  <si>
    <t>fbf88af9</t>
  </si>
  <si>
    <t>5b93f5af-8</t>
  </si>
  <si>
    <t>215.22</t>
  </si>
  <si>
    <t>e90aeb07</t>
  </si>
  <si>
    <t>05a6d531-8</t>
  </si>
  <si>
    <t>229.58</t>
  </si>
  <si>
    <t>114.79</t>
  </si>
  <si>
    <t>c427ea12</t>
  </si>
  <si>
    <t>58fedada-b</t>
  </si>
  <si>
    <t>83.42</t>
  </si>
  <si>
    <t>66.74</t>
  </si>
  <si>
    <t>21ee3aaf</t>
  </si>
  <si>
    <t>97332847-9</t>
  </si>
  <si>
    <t>456.22</t>
  </si>
  <si>
    <t>433.41</t>
  </si>
  <si>
    <t>4298c35a</t>
  </si>
  <si>
    <t>4ab25679-d</t>
  </si>
  <si>
    <t>219.64</t>
  </si>
  <si>
    <t>208.66</t>
  </si>
  <si>
    <t>57408fc1</t>
  </si>
  <si>
    <t>d858e6de-f</t>
  </si>
  <si>
    <t>312.88</t>
  </si>
  <si>
    <t>156.44</t>
  </si>
  <si>
    <t>bcbef8e7</t>
  </si>
  <si>
    <t>9aaa064e-9</t>
  </si>
  <si>
    <t>437.82</t>
  </si>
  <si>
    <t>45ceb957</t>
  </si>
  <si>
    <t>9f2ae6fd-8</t>
  </si>
  <si>
    <t>171.3</t>
  </si>
  <si>
    <t>51f581e6</t>
  </si>
  <si>
    <t>610048f7-f</t>
  </si>
  <si>
    <t>93.61</t>
  </si>
  <si>
    <t>65.53</t>
  </si>
  <si>
    <t>8ef78570</t>
  </si>
  <si>
    <t>81e3d510-3</t>
  </si>
  <si>
    <t>24.68</t>
  </si>
  <si>
    <t>17.28</t>
  </si>
  <si>
    <t>bedc0d23</t>
  </si>
  <si>
    <t>6cab92db-2</t>
  </si>
  <si>
    <t>217.03</t>
  </si>
  <si>
    <t>173.62</t>
  </si>
  <si>
    <t>ac5f51dd</t>
  </si>
  <si>
    <t>ba7748c5-6</t>
  </si>
  <si>
    <t>425.48</t>
  </si>
  <si>
    <t>361.66</t>
  </si>
  <si>
    <t>c33035c7</t>
  </si>
  <si>
    <t>9ee0c0d9-7</t>
  </si>
  <si>
    <t>357.95</t>
  </si>
  <si>
    <t>178.97</t>
  </si>
  <si>
    <t>0d575e3c</t>
  </si>
  <si>
    <t>a1823938-6</t>
  </si>
  <si>
    <t>271.43</t>
  </si>
  <si>
    <t>135.72</t>
  </si>
  <si>
    <t>e65b50eb</t>
  </si>
  <si>
    <t>3adf85d8-5</t>
  </si>
  <si>
    <t>24.51</t>
  </si>
  <si>
    <t>6ccc18f0</t>
  </si>
  <si>
    <t>01c1488d-2</t>
  </si>
  <si>
    <t>430.38</t>
  </si>
  <si>
    <t>ba80beba</t>
  </si>
  <si>
    <t>a7ef7bf6-f</t>
  </si>
  <si>
    <t>399.53</t>
  </si>
  <si>
    <t>32fbc798</t>
  </si>
  <si>
    <t>17ed3053-e</t>
  </si>
  <si>
    <t>491.37</t>
  </si>
  <si>
    <t>45177a4d</t>
  </si>
  <si>
    <t>7031b4e9-f</t>
  </si>
  <si>
    <t>164.22</t>
  </si>
  <si>
    <t>e9fc3b5d</t>
  </si>
  <si>
    <t>9b92d58e-1</t>
  </si>
  <si>
    <t>352.7</t>
  </si>
  <si>
    <t>317.43</t>
  </si>
  <si>
    <t>7fd4a6ba</t>
  </si>
  <si>
    <t>54ef296a-5</t>
  </si>
  <si>
    <t>252.82</t>
  </si>
  <si>
    <t>240.18</t>
  </si>
  <si>
    <t>af1453cd</t>
  </si>
  <si>
    <t>c92d975b-0</t>
  </si>
  <si>
    <t>478.35</t>
  </si>
  <si>
    <t>430.52</t>
  </si>
  <si>
    <t>cf22fe3d</t>
  </si>
  <si>
    <t>7cdb7bcc-6</t>
  </si>
  <si>
    <t>389.25</t>
  </si>
  <si>
    <t>330.86</t>
  </si>
  <si>
    <t>1342567a</t>
  </si>
  <si>
    <t>c6c4e17f-9</t>
  </si>
  <si>
    <t>186.93</t>
  </si>
  <si>
    <t>2803642c</t>
  </si>
  <si>
    <t>47dcb49b-5</t>
  </si>
  <si>
    <t>155.04</t>
  </si>
  <si>
    <t>05c5eef6</t>
  </si>
  <si>
    <t>274934eb-1</t>
  </si>
  <si>
    <t>340.4</t>
  </si>
  <si>
    <t>306.36</t>
  </si>
  <si>
    <t>20797b76</t>
  </si>
  <si>
    <t>2a8fff8b-4</t>
  </si>
  <si>
    <t>495.02</t>
  </si>
  <si>
    <t>3be3ec37</t>
  </si>
  <si>
    <t>cfa52f4b-b</t>
  </si>
  <si>
    <t>398.65</t>
  </si>
  <si>
    <t>279.05</t>
  </si>
  <si>
    <t>83e7aeff</t>
  </si>
  <si>
    <t>a3ea187a-6</t>
  </si>
  <si>
    <t>404.26</t>
  </si>
  <si>
    <t>7cfa271c</t>
  </si>
  <si>
    <t>c0cfe18f-a</t>
  </si>
  <si>
    <t>42.79</t>
  </si>
  <si>
    <t>a81bc91d</t>
  </si>
  <si>
    <t>55cd19bf-d</t>
  </si>
  <si>
    <t>152.57</t>
  </si>
  <si>
    <t>d61eceec</t>
  </si>
  <si>
    <t>dcf55c7d-e</t>
  </si>
  <si>
    <t>399.49</t>
  </si>
  <si>
    <t>199.75</t>
  </si>
  <si>
    <t>c1eba76b</t>
  </si>
  <si>
    <t>a195e087-1</t>
  </si>
  <si>
    <t>117.96</t>
  </si>
  <si>
    <t>3e3ea054</t>
  </si>
  <si>
    <t>6556f3ed-5</t>
  </si>
  <si>
    <t>474.27</t>
  </si>
  <si>
    <t>450.56</t>
  </si>
  <si>
    <t>ccc156ec</t>
  </si>
  <si>
    <t>ab459f59-9</t>
  </si>
  <si>
    <t>11.62</t>
  </si>
  <si>
    <t>8.71</t>
  </si>
  <si>
    <t>c51dd6f8</t>
  </si>
  <si>
    <t>44d13aee-8</t>
  </si>
  <si>
    <t>433.2</t>
  </si>
  <si>
    <t>368.22</t>
  </si>
  <si>
    <t>cc7c3a16</t>
  </si>
  <si>
    <t>f9a08cdc-9</t>
  </si>
  <si>
    <t>182.36</t>
  </si>
  <si>
    <t>e5a8c4fa</t>
  </si>
  <si>
    <t>bdff5ceb-a</t>
  </si>
  <si>
    <t>338.68</t>
  </si>
  <si>
    <t>304.81</t>
  </si>
  <si>
    <t>edf95866</t>
  </si>
  <si>
    <t>9a0f9442-0</t>
  </si>
  <si>
    <t>256.93</t>
  </si>
  <si>
    <t>205.54</t>
  </si>
  <si>
    <t>79f46476</t>
  </si>
  <si>
    <t>f3090044-0</t>
  </si>
  <si>
    <t>153.36</t>
  </si>
  <si>
    <t>f574b742</t>
  </si>
  <si>
    <t>32f52e77-3</t>
  </si>
  <si>
    <t>4ceafc78</t>
  </si>
  <si>
    <t>6a30e7e6-c</t>
  </si>
  <si>
    <t>335.27</t>
  </si>
  <si>
    <t>318.51</t>
  </si>
  <si>
    <t>391837b0</t>
  </si>
  <si>
    <t>af326e04-8</t>
  </si>
  <si>
    <t>464.98</t>
  </si>
  <si>
    <t>418.48</t>
  </si>
  <si>
    <t>6f8d54a0</t>
  </si>
  <si>
    <t>30402e41-6</t>
  </si>
  <si>
    <t>386.23</t>
  </si>
  <si>
    <t>e6ef2c9f</t>
  </si>
  <si>
    <t>b05c6dba-1</t>
  </si>
  <si>
    <t>145.86</t>
  </si>
  <si>
    <t>72.93</t>
  </si>
  <si>
    <t>10c04728</t>
  </si>
  <si>
    <t>d0a3f85b-f</t>
  </si>
  <si>
    <t>195.95</t>
  </si>
  <si>
    <t>146.96</t>
  </si>
  <si>
    <t>a187e667</t>
  </si>
  <si>
    <t>94fc7678-1</t>
  </si>
  <si>
    <t>165.59</t>
  </si>
  <si>
    <t>d318e21f</t>
  </si>
  <si>
    <t>d85e0838-d</t>
  </si>
  <si>
    <t>108.04</t>
  </si>
  <si>
    <t>81.03</t>
  </si>
  <si>
    <t>b0d2c85d</t>
  </si>
  <si>
    <t>a3749bf9-4</t>
  </si>
  <si>
    <t>231.39</t>
  </si>
  <si>
    <t>185.11</t>
  </si>
  <si>
    <t>9cba4ba8</t>
  </si>
  <si>
    <t>f609d1c0-8</t>
  </si>
  <si>
    <t>356.81</t>
  </si>
  <si>
    <t>303.29</t>
  </si>
  <si>
    <t>8e5d22f7</t>
  </si>
  <si>
    <t>cf8a6a42-e</t>
  </si>
  <si>
    <t>316.3</t>
  </si>
  <si>
    <t>268.86</t>
  </si>
  <si>
    <t>2d70ea63</t>
  </si>
  <si>
    <t>8760cdc9-2</t>
  </si>
  <si>
    <t>77.96</t>
  </si>
  <si>
    <t>66.27</t>
  </si>
  <si>
    <t>78bab0ba</t>
  </si>
  <si>
    <t>7c30618d-5</t>
  </si>
  <si>
    <t>215.45</t>
  </si>
  <si>
    <t>172.36</t>
  </si>
  <si>
    <t>a80a973c</t>
  </si>
  <si>
    <t>8cb10081-9</t>
  </si>
  <si>
    <t>499.36</t>
  </si>
  <si>
    <t>4082e1e2</t>
  </si>
  <si>
    <t>07d3c705-b</t>
  </si>
  <si>
    <t>50.14</t>
  </si>
  <si>
    <t>37.61</t>
  </si>
  <si>
    <t>bcce1ab1</t>
  </si>
  <si>
    <t>c69340de-d</t>
  </si>
  <si>
    <t>425.24</t>
  </si>
  <si>
    <t>382.72</t>
  </si>
  <si>
    <t>ced2cd43</t>
  </si>
  <si>
    <t>0af60377-c</t>
  </si>
  <si>
    <t>410.76</t>
  </si>
  <si>
    <t>349.15</t>
  </si>
  <si>
    <t>64c3131e</t>
  </si>
  <si>
    <t>2ef11c9e-6</t>
  </si>
  <si>
    <t>149.52</t>
  </si>
  <si>
    <t>104.66</t>
  </si>
  <si>
    <t>a5466420</t>
  </si>
  <si>
    <t>f95ba60a-d</t>
  </si>
  <si>
    <t>147.82</t>
  </si>
  <si>
    <t>118.26</t>
  </si>
  <si>
    <t>6c6bc323</t>
  </si>
  <si>
    <t>ffa4a462-b</t>
  </si>
  <si>
    <t>418.98</t>
  </si>
  <si>
    <t>356.13</t>
  </si>
  <si>
    <t>bf139e58</t>
  </si>
  <si>
    <t>059c565d-1</t>
  </si>
  <si>
    <t>55.86</t>
  </si>
  <si>
    <t>41.89</t>
  </si>
  <si>
    <t>7538d8e4</t>
  </si>
  <si>
    <t>2f9790c2-a</t>
  </si>
  <si>
    <t>16.9</t>
  </si>
  <si>
    <t>78bc03e4</t>
  </si>
  <si>
    <t>43eb2577-2</t>
  </si>
  <si>
    <t>367bd243</t>
  </si>
  <si>
    <t>d63a71e5-9</t>
  </si>
  <si>
    <t>344.67</t>
  </si>
  <si>
    <t>292.97</t>
  </si>
  <si>
    <t>85fce914</t>
  </si>
  <si>
    <t>71ed5cb0-b</t>
  </si>
  <si>
    <t>109.4</t>
  </si>
  <si>
    <t>82.05</t>
  </si>
  <si>
    <t>1a25ef8b</t>
  </si>
  <si>
    <t>6f74258e-5</t>
  </si>
  <si>
    <t>444.09</t>
  </si>
  <si>
    <t>222.04</t>
  </si>
  <si>
    <t>74d4448b</t>
  </si>
  <si>
    <t>721e95fc-7</t>
  </si>
  <si>
    <t>383.4</t>
  </si>
  <si>
    <t>4ff0d6a8</t>
  </si>
  <si>
    <t>7058ce9f-c</t>
  </si>
  <si>
    <t>328.07</t>
  </si>
  <si>
    <t>229.65</t>
  </si>
  <si>
    <t>2d642d1e</t>
  </si>
  <si>
    <t>3db1bbd1-b</t>
  </si>
  <si>
    <t>225.25</t>
  </si>
  <si>
    <t>c38f4fcf</t>
  </si>
  <si>
    <t>e652729a-6</t>
  </si>
  <si>
    <t>350.51</t>
  </si>
  <si>
    <t>31207659</t>
  </si>
  <si>
    <t>7e42ee68-3</t>
  </si>
  <si>
    <t>402.82</t>
  </si>
  <si>
    <t>175607aa</t>
  </si>
  <si>
    <t>a96d8b06-5</t>
  </si>
  <si>
    <t>8.97</t>
  </si>
  <si>
    <t>172f1fe0</t>
  </si>
  <si>
    <t>241c5b49-7</t>
  </si>
  <si>
    <t>186.27</t>
  </si>
  <si>
    <t>ff612d9d</t>
  </si>
  <si>
    <t>fe823e51-e</t>
  </si>
  <si>
    <t>24.45</t>
  </si>
  <si>
    <t>0b44393a</t>
  </si>
  <si>
    <t>b75e39cc-4</t>
  </si>
  <si>
    <t>187.12</t>
  </si>
  <si>
    <t>16cf536e</t>
  </si>
  <si>
    <t>eb8bcfba-b</t>
  </si>
  <si>
    <t>301.12</t>
  </si>
  <si>
    <t>5fbd3fd3</t>
  </si>
  <si>
    <t>fd204ae7-3</t>
  </si>
  <si>
    <t>149.98</t>
  </si>
  <si>
    <t>6b8e78c6</t>
  </si>
  <si>
    <t>3596eb92-f</t>
  </si>
  <si>
    <t>475.44</t>
  </si>
  <si>
    <t>404.12</t>
  </si>
  <si>
    <t>b17be372</t>
  </si>
  <si>
    <t>fc12336b-4</t>
  </si>
  <si>
    <t>20.86</t>
  </si>
  <si>
    <t>19.82</t>
  </si>
  <si>
    <t>1c5a1b59</t>
  </si>
  <si>
    <t>cf38c5f3-3</t>
  </si>
  <si>
    <t>499</t>
  </si>
  <si>
    <t>249.5</t>
  </si>
  <si>
    <t>6cf8be42</t>
  </si>
  <si>
    <t>d8179c70-9</t>
  </si>
  <si>
    <t>46.41</t>
  </si>
  <si>
    <t>8ab3d142</t>
  </si>
  <si>
    <t>fb8bb5e4-d</t>
  </si>
  <si>
    <t>35.47</t>
  </si>
  <si>
    <t>26.6</t>
  </si>
  <si>
    <t>a316376d</t>
  </si>
  <si>
    <t>9a9926b5-e</t>
  </si>
  <si>
    <t>164.44</t>
  </si>
  <si>
    <t>82.22</t>
  </si>
  <si>
    <t>3772bd8a</t>
  </si>
  <si>
    <t>99e30a62-2</t>
  </si>
  <si>
    <t>164.41</t>
  </si>
  <si>
    <t>131.53</t>
  </si>
  <si>
    <t>aa9878a5</t>
  </si>
  <si>
    <t>4b2d81b8-b</t>
  </si>
  <si>
    <t>213.47</t>
  </si>
  <si>
    <t>170.78</t>
  </si>
  <si>
    <t>af627d91</t>
  </si>
  <si>
    <t>6f3fb246-f</t>
  </si>
  <si>
    <t>320.31</t>
  </si>
  <si>
    <t>272.26</t>
  </si>
  <si>
    <t>3522f888</t>
  </si>
  <si>
    <t>cdd4f661-4</t>
  </si>
  <si>
    <t>319.86</t>
  </si>
  <si>
    <t>271.88</t>
  </si>
  <si>
    <t>19dd37b0</t>
  </si>
  <si>
    <t>5fa64fe3-8</t>
  </si>
  <si>
    <t>41.53</t>
  </si>
  <si>
    <t>15212d1e</t>
  </si>
  <si>
    <t>6fd4ce69-0</t>
  </si>
  <si>
    <t>205.9</t>
  </si>
  <si>
    <t>48b15e02</t>
  </si>
  <si>
    <t>2808821f-d</t>
  </si>
  <si>
    <t>67.85</t>
  </si>
  <si>
    <t>57.67</t>
  </si>
  <si>
    <t>1d750630</t>
  </si>
  <si>
    <t>024bf585-e</t>
  </si>
  <si>
    <t>368.7</t>
  </si>
  <si>
    <t>894dcab4</t>
  </si>
  <si>
    <t>07cfc2fd-6</t>
  </si>
  <si>
    <t>496.95</t>
  </si>
  <si>
    <t>372.71</t>
  </si>
  <si>
    <t>b4a3b6c6</t>
  </si>
  <si>
    <t>5e246611-e</t>
  </si>
  <si>
    <t>308.25</t>
  </si>
  <si>
    <t>154.12</t>
  </si>
  <si>
    <t>0142a38f</t>
  </si>
  <si>
    <t>efbe8e1f-1</t>
  </si>
  <si>
    <t>280.8</t>
  </si>
  <si>
    <t>238.68</t>
  </si>
  <si>
    <t>dc69c849</t>
  </si>
  <si>
    <t>f721848c-d</t>
  </si>
  <si>
    <t>130.53</t>
  </si>
  <si>
    <t>110.95</t>
  </si>
  <si>
    <t>e57349d9</t>
  </si>
  <si>
    <t>3da581fa-d</t>
  </si>
  <si>
    <t>299.12</t>
  </si>
  <si>
    <t>254.25</t>
  </si>
  <si>
    <t>937e8781</t>
  </si>
  <si>
    <t>88283ffc-e</t>
  </si>
  <si>
    <t>179.16</t>
  </si>
  <si>
    <t>125.41</t>
  </si>
  <si>
    <t>74f2811d</t>
  </si>
  <si>
    <t>ab632513-b</t>
  </si>
  <si>
    <t>237.25</t>
  </si>
  <si>
    <t>177.94</t>
  </si>
  <si>
    <t>053df1ac</t>
  </si>
  <si>
    <t>090c6a64-2</t>
  </si>
  <si>
    <t>449.87</t>
  </si>
  <si>
    <t>427.38</t>
  </si>
  <si>
    <t>1e9fc577</t>
  </si>
  <si>
    <t>43944f95-7</t>
  </si>
  <si>
    <t>138.04</t>
  </si>
  <si>
    <t>9536cbf4</t>
  </si>
  <si>
    <t>a9a972ea-a</t>
  </si>
  <si>
    <t>456.4</t>
  </si>
  <si>
    <t>319.48</t>
  </si>
  <si>
    <t>05e6557c</t>
  </si>
  <si>
    <t>128bb94a-4</t>
  </si>
  <si>
    <t>487.06</t>
  </si>
  <si>
    <t>ce5bc729</t>
  </si>
  <si>
    <t>5f29a00a-f</t>
  </si>
  <si>
    <t>409.01</t>
  </si>
  <si>
    <t>306.76</t>
  </si>
  <si>
    <t>00b7ec0b</t>
  </si>
  <si>
    <t>327dab47-c</t>
  </si>
  <si>
    <t>97.09</t>
  </si>
  <si>
    <t>87.38</t>
  </si>
  <si>
    <t>f85f1b34</t>
  </si>
  <si>
    <t>0e96bba7-f</t>
  </si>
  <si>
    <t>252.08</t>
  </si>
  <si>
    <t>226.87</t>
  </si>
  <si>
    <t>369f273e</t>
  </si>
  <si>
    <t>d3cd79a0-d</t>
  </si>
  <si>
    <t>248.11</t>
  </si>
  <si>
    <t>173.68</t>
  </si>
  <si>
    <t>05c75f8e</t>
  </si>
  <si>
    <t>87b3f6e5-6</t>
  </si>
  <si>
    <t>254.93</t>
  </si>
  <si>
    <t>178.45</t>
  </si>
  <si>
    <t>0bca6ec2</t>
  </si>
  <si>
    <t>26fcfebc-9</t>
  </si>
  <si>
    <t>351.79</t>
  </si>
  <si>
    <t>246.25</t>
  </si>
  <si>
    <t>ab869893</t>
  </si>
  <si>
    <t>7dfb697f-1</t>
  </si>
  <si>
    <t>160.3</t>
  </si>
  <si>
    <t>152.28</t>
  </si>
  <si>
    <t>bb2f1a1e</t>
  </si>
  <si>
    <t>1e8f5c9f-0</t>
  </si>
  <si>
    <t>319.97</t>
  </si>
  <si>
    <t>271.97</t>
  </si>
  <si>
    <t>049740b6</t>
  </si>
  <si>
    <t>2ef97479-4</t>
  </si>
  <si>
    <t>90.39</t>
  </si>
  <si>
    <t>86861afb</t>
  </si>
  <si>
    <t>b6bb1f4b-5</t>
  </si>
  <si>
    <t>381.45</t>
  </si>
  <si>
    <t>324.23</t>
  </si>
  <si>
    <t>6ce1b4c8</t>
  </si>
  <si>
    <t>e5379a31-b</t>
  </si>
  <si>
    <t>203.24</t>
  </si>
  <si>
    <t>9a4c4cd0</t>
  </si>
  <si>
    <t>e3c44ef7-d</t>
  </si>
  <si>
    <t>118.84</t>
  </si>
  <si>
    <t>89.13</t>
  </si>
  <si>
    <t>e724bac8</t>
  </si>
  <si>
    <t>159dc764-b</t>
  </si>
  <si>
    <t>acda7306</t>
  </si>
  <si>
    <t>89a71662-4</t>
  </si>
  <si>
    <t>57.79</t>
  </si>
  <si>
    <t>40.45</t>
  </si>
  <si>
    <t>406c736d</t>
  </si>
  <si>
    <t>deb3c2ea-7</t>
  </si>
  <si>
    <t>235.61</t>
  </si>
  <si>
    <t>200.27</t>
  </si>
  <si>
    <t>d057cfbd</t>
  </si>
  <si>
    <t>e02c6641-8</t>
  </si>
  <si>
    <t>162.91</t>
  </si>
  <si>
    <t>154.76</t>
  </si>
  <si>
    <t>133c8a19</t>
  </si>
  <si>
    <t>b3a6731b-7</t>
  </si>
  <si>
    <t>467.03</t>
  </si>
  <si>
    <t>3f66002c</t>
  </si>
  <si>
    <t>0444b3e7-e</t>
  </si>
  <si>
    <t>468.31</t>
  </si>
  <si>
    <t>327.82</t>
  </si>
  <si>
    <t>d6a11b96</t>
  </si>
  <si>
    <t>18cbc03a-2</t>
  </si>
  <si>
    <t>90.62</t>
  </si>
  <si>
    <t>86.09</t>
  </si>
  <si>
    <t>6d15082c</t>
  </si>
  <si>
    <t>85baf850-e</t>
  </si>
  <si>
    <t>420.77</t>
  </si>
  <si>
    <t>378.69</t>
  </si>
  <si>
    <t>a9f98de1</t>
  </si>
  <si>
    <t>9336c2d1-1</t>
  </si>
  <si>
    <t>79.25</t>
  </si>
  <si>
    <t>59.44</t>
  </si>
  <si>
    <t>40abc61a</t>
  </si>
  <si>
    <t>8f2b3ee0-e</t>
  </si>
  <si>
    <t>76.89</t>
  </si>
  <si>
    <t>65.36</t>
  </si>
  <si>
    <t>7f143b66</t>
  </si>
  <si>
    <t>88a957e9-b</t>
  </si>
  <si>
    <t>63.54</t>
  </si>
  <si>
    <t>9643cc38</t>
  </si>
  <si>
    <t>41232e6b-0</t>
  </si>
  <si>
    <t>465.65</t>
  </si>
  <si>
    <t>232.82</t>
  </si>
  <si>
    <t>706acfe1</t>
  </si>
  <si>
    <t>2f4f7e97-3</t>
  </si>
  <si>
    <t>487.28</t>
  </si>
  <si>
    <t>438.55</t>
  </si>
  <si>
    <t>b3733852</t>
  </si>
  <si>
    <t>10f600e2-a</t>
  </si>
  <si>
    <t>295.2</t>
  </si>
  <si>
    <t>84cc22ee</t>
  </si>
  <si>
    <t>95a41e50-2</t>
  </si>
  <si>
    <t>151.14</t>
  </si>
  <si>
    <t>136.03</t>
  </si>
  <si>
    <t>7000b247</t>
  </si>
  <si>
    <t>7b62b19c-f</t>
  </si>
  <si>
    <t>273</t>
  </si>
  <si>
    <t>50bd549d</t>
  </si>
  <si>
    <t>8660e2d3-8</t>
  </si>
  <si>
    <t>407.72</t>
  </si>
  <si>
    <t>387.33</t>
  </si>
  <si>
    <t>9e3a9089</t>
  </si>
  <si>
    <t>1db41730-b</t>
  </si>
  <si>
    <t>70.67</t>
  </si>
  <si>
    <t>53</t>
  </si>
  <si>
    <t>7ff3fdbe</t>
  </si>
  <si>
    <t>5a6c83a3-a</t>
  </si>
  <si>
    <t>483.9</t>
  </si>
  <si>
    <t>411.31</t>
  </si>
  <si>
    <t>40b01a0f</t>
  </si>
  <si>
    <t>aaab8a7f-a</t>
  </si>
  <si>
    <t>119.41</t>
  </si>
  <si>
    <t>ed460c68</t>
  </si>
  <si>
    <t>70f6b05e-c</t>
  </si>
  <si>
    <t>254.57</t>
  </si>
  <si>
    <t>d9345bed</t>
  </si>
  <si>
    <t>6fe5c6ea-6</t>
  </si>
  <si>
    <t>170.64</t>
  </si>
  <si>
    <t>3567c84b</t>
  </si>
  <si>
    <t>7db7d6ab-2</t>
  </si>
  <si>
    <t>465.09</t>
  </si>
  <si>
    <t>395.33</t>
  </si>
  <si>
    <t>109dbd80</t>
  </si>
  <si>
    <t>8132cfed-c</t>
  </si>
  <si>
    <t>86.11</t>
  </si>
  <si>
    <t>60.28</t>
  </si>
  <si>
    <t>562cdfd2</t>
  </si>
  <si>
    <t>dec191a8-2</t>
  </si>
  <si>
    <t>458.09</t>
  </si>
  <si>
    <t>412.28</t>
  </si>
  <si>
    <t>6d18ec79</t>
  </si>
  <si>
    <t>52a11028-5</t>
  </si>
  <si>
    <t>147.92</t>
  </si>
  <si>
    <t>8fe51ba5</t>
  </si>
  <si>
    <t>5a2b7b42-2</t>
  </si>
  <si>
    <t>230.4</t>
  </si>
  <si>
    <t>218.88</t>
  </si>
  <si>
    <t>37a64a6f</t>
  </si>
  <si>
    <t>24c63a38-9</t>
  </si>
  <si>
    <t>354.94</t>
  </si>
  <si>
    <t>edf788be</t>
  </si>
  <si>
    <t>f04a8aad-e</t>
  </si>
  <si>
    <t>31.43</t>
  </si>
  <si>
    <t>28.29</t>
  </si>
  <si>
    <t>1dc9d0b0</t>
  </si>
  <si>
    <t>9ff96c86-e</t>
  </si>
  <si>
    <t>457.68</t>
  </si>
  <si>
    <t>7fad2b34</t>
  </si>
  <si>
    <t>da8e3eb2-c</t>
  </si>
  <si>
    <t>230.27</t>
  </si>
  <si>
    <t>6bb04308</t>
  </si>
  <si>
    <t>5385184d-7</t>
  </si>
  <si>
    <t>39.34</t>
  </si>
  <si>
    <t>d9c0aa17</t>
  </si>
  <si>
    <t>a8aaaab9-c</t>
  </si>
  <si>
    <t>30.69</t>
  </si>
  <si>
    <t>27.62</t>
  </si>
  <si>
    <t>2a658d86</t>
  </si>
  <si>
    <t>0b9b3d67-e</t>
  </si>
  <si>
    <t>330.13</t>
  </si>
  <si>
    <t>244380ac</t>
  </si>
  <si>
    <t>2f2961d7-2</t>
  </si>
  <si>
    <t>99.78</t>
  </si>
  <si>
    <t>79.82</t>
  </si>
  <si>
    <t>8e61c4d7</t>
  </si>
  <si>
    <t>922396c9-5</t>
  </si>
  <si>
    <t>299.27</t>
  </si>
  <si>
    <t>284.31</t>
  </si>
  <si>
    <t>e93602da</t>
  </si>
  <si>
    <t>bff57146-b</t>
  </si>
  <si>
    <t>215.27</t>
  </si>
  <si>
    <t>193.74</t>
  </si>
  <si>
    <t>6c7ff37f</t>
  </si>
  <si>
    <t>83cdbe5b-d</t>
  </si>
  <si>
    <t>246.81</t>
  </si>
  <si>
    <t>234.47</t>
  </si>
  <si>
    <t>eb4735e3</t>
  </si>
  <si>
    <t>ccd15bd9-f</t>
  </si>
  <si>
    <t>106.83</t>
  </si>
  <si>
    <t>00390cf5</t>
  </si>
  <si>
    <t>7aaef086-4</t>
  </si>
  <si>
    <t>137.6</t>
  </si>
  <si>
    <t>96.32</t>
  </si>
  <si>
    <t>bae0de07</t>
  </si>
  <si>
    <t>29802c45-f</t>
  </si>
  <si>
    <t>65.58</t>
  </si>
  <si>
    <t>85b74171</t>
  </si>
  <si>
    <t>5f21f214-6</t>
  </si>
  <si>
    <t>282.01</t>
  </si>
  <si>
    <t>197.41</t>
  </si>
  <si>
    <t>c1ffe1f3</t>
  </si>
  <si>
    <t>5c4dbe08-e</t>
  </si>
  <si>
    <t>264.02</t>
  </si>
  <si>
    <t>184.81</t>
  </si>
  <si>
    <t>14841db0</t>
  </si>
  <si>
    <t>540fc545-b</t>
  </si>
  <si>
    <t>438.82</t>
  </si>
  <si>
    <t>219.41</t>
  </si>
  <si>
    <t>3495e6fe</t>
  </si>
  <si>
    <t>d6af616f-e</t>
  </si>
  <si>
    <t>287.83</t>
  </si>
  <si>
    <t>201.48</t>
  </si>
  <si>
    <t>9ad51b37</t>
  </si>
  <si>
    <t>05fb83f5-5</t>
  </si>
  <si>
    <t>148.73</t>
  </si>
  <si>
    <t>133.86</t>
  </si>
  <si>
    <t>7384392e</t>
  </si>
  <si>
    <t>8ad678aa-5</t>
  </si>
  <si>
    <t>311.38</t>
  </si>
  <si>
    <t>264.67</t>
  </si>
  <si>
    <t>a3b19153</t>
  </si>
  <si>
    <t>611e47e6-7</t>
  </si>
  <si>
    <t>458.77</t>
  </si>
  <si>
    <t>412.89</t>
  </si>
  <si>
    <t>c894b2e1</t>
  </si>
  <si>
    <t>49bd4399-b</t>
  </si>
  <si>
    <t>89.74</t>
  </si>
  <si>
    <t>62.82</t>
  </si>
  <si>
    <t>6f819f07</t>
  </si>
  <si>
    <t>be08cab2-c</t>
  </si>
  <si>
    <t>286.91</t>
  </si>
  <si>
    <t>143.46</t>
  </si>
  <si>
    <t>e2130e66</t>
  </si>
  <si>
    <t>71163b94-9</t>
  </si>
  <si>
    <t>413.43</t>
  </si>
  <si>
    <t>392.76</t>
  </si>
  <si>
    <t>63ba81b8</t>
  </si>
  <si>
    <t>b671ec0c-a</t>
  </si>
  <si>
    <t>44.65</t>
  </si>
  <si>
    <t>82abf471</t>
  </si>
  <si>
    <t>ac551181-6</t>
  </si>
  <si>
    <t>474.78</t>
  </si>
  <si>
    <t>332.35</t>
  </si>
  <si>
    <t>e7eab712</t>
  </si>
  <si>
    <t>96332841-4</t>
  </si>
  <si>
    <t>141.27</t>
  </si>
  <si>
    <t>6c67da1a</t>
  </si>
  <si>
    <t>192148e8-d</t>
  </si>
  <si>
    <t>185.03</t>
  </si>
  <si>
    <t>bdddfd8f</t>
  </si>
  <si>
    <t>5deea061-5</t>
  </si>
  <si>
    <t>291.53</t>
  </si>
  <si>
    <t>16ed50f6</t>
  </si>
  <si>
    <t>253f8125-b</t>
  </si>
  <si>
    <t>222.4</t>
  </si>
  <si>
    <t>177.92</t>
  </si>
  <si>
    <t>b9054add</t>
  </si>
  <si>
    <t>61ce87ca-8</t>
  </si>
  <si>
    <t>490.62</t>
  </si>
  <si>
    <t>392.5</t>
  </si>
  <si>
    <t>bc601032</t>
  </si>
  <si>
    <t>48dde606-1</t>
  </si>
  <si>
    <t>182.37</t>
  </si>
  <si>
    <t>145.9</t>
  </si>
  <si>
    <t>313c6da5</t>
  </si>
  <si>
    <t>0f93e3db-f</t>
  </si>
  <si>
    <t>149.07</t>
  </si>
  <si>
    <t>111.8</t>
  </si>
  <si>
    <t>515c7dbf</t>
  </si>
  <si>
    <t>5c344a6e-b</t>
  </si>
  <si>
    <t>199.86</t>
  </si>
  <si>
    <t>77df82ca</t>
  </si>
  <si>
    <t>250519ce-c</t>
  </si>
  <si>
    <t>271.04</t>
  </si>
  <si>
    <t>243.94</t>
  </si>
  <si>
    <t>dd3554fc</t>
  </si>
  <si>
    <t>f620d94d-8</t>
  </si>
  <si>
    <t>222.78</t>
  </si>
  <si>
    <t>189.36</t>
  </si>
  <si>
    <t>5922b060</t>
  </si>
  <si>
    <t>5a3adec7-d</t>
  </si>
  <si>
    <t>70.53</t>
  </si>
  <si>
    <t>59.95</t>
  </si>
  <si>
    <t>28248fbd</t>
  </si>
  <si>
    <t>a4a2fdda-e</t>
  </si>
  <si>
    <t>456.08</t>
  </si>
  <si>
    <t>319.26</t>
  </si>
  <si>
    <t>dff5463c</t>
  </si>
  <si>
    <t>8168dbcc-a</t>
  </si>
  <si>
    <t>437.68</t>
  </si>
  <si>
    <t>393.91</t>
  </si>
  <si>
    <t>f12658a2</t>
  </si>
  <si>
    <t>5ddc0052-e</t>
  </si>
  <si>
    <t>67.34</t>
  </si>
  <si>
    <t>63.97</t>
  </si>
  <si>
    <t>133c23df</t>
  </si>
  <si>
    <t>1676300b-1</t>
  </si>
  <si>
    <t>233.53</t>
  </si>
  <si>
    <t>175.15</t>
  </si>
  <si>
    <t>eb962cf1</t>
  </si>
  <si>
    <t>861acc2d-e</t>
  </si>
  <si>
    <t>92.83</t>
  </si>
  <si>
    <t>69.62</t>
  </si>
  <si>
    <t>a506f7bf</t>
  </si>
  <si>
    <t>d308f981-5</t>
  </si>
  <si>
    <t>404.71</t>
  </si>
  <si>
    <t>dca155eb</t>
  </si>
  <si>
    <t>23b0c06e-4</t>
  </si>
  <si>
    <t>477.05</t>
  </si>
  <si>
    <t>238.53</t>
  </si>
  <si>
    <t>3d77ab6d</t>
  </si>
  <si>
    <t>b4a1e1c6-8</t>
  </si>
  <si>
    <t>244.37</t>
  </si>
  <si>
    <t>bd612ab6</t>
  </si>
  <si>
    <t>e8e89970-a</t>
  </si>
  <si>
    <t>102.86</t>
  </si>
  <si>
    <t>72</t>
  </si>
  <si>
    <t>baf84657</t>
  </si>
  <si>
    <t>25d4249f-8</t>
  </si>
  <si>
    <t>356.25</t>
  </si>
  <si>
    <t>249.37</t>
  </si>
  <si>
    <t>e608beb8</t>
  </si>
  <si>
    <t>8249738d-4</t>
  </si>
  <si>
    <t>108.51</t>
  </si>
  <si>
    <t>81.38</t>
  </si>
  <si>
    <t>1a9a7605</t>
  </si>
  <si>
    <t>8ed95f0b-0</t>
  </si>
  <si>
    <t>207.67</t>
  </si>
  <si>
    <t>145.37</t>
  </si>
  <si>
    <t>bf437b87</t>
  </si>
  <si>
    <t>8b1f209a-9</t>
  </si>
  <si>
    <t>74.87</t>
  </si>
  <si>
    <t>37.44</t>
  </si>
  <si>
    <t>f9b3c134</t>
  </si>
  <si>
    <t>ed83742c-8</t>
  </si>
  <si>
    <t>480.9</t>
  </si>
  <si>
    <t>456.85</t>
  </si>
  <si>
    <t>98e3cfed</t>
  </si>
  <si>
    <t>fbc2def3-3</t>
  </si>
  <si>
    <t>55.7</t>
  </si>
  <si>
    <t>c094a6b0</t>
  </si>
  <si>
    <t>db2c1f3e-1</t>
  </si>
  <si>
    <t>40.21</t>
  </si>
  <si>
    <t>36.19</t>
  </si>
  <si>
    <t>c904130b</t>
  </si>
  <si>
    <t>3c025691-9</t>
  </si>
  <si>
    <t>303.09</t>
  </si>
  <si>
    <t>272.78</t>
  </si>
  <si>
    <t>bae27fb2</t>
  </si>
  <si>
    <t>6a6da424-7</t>
  </si>
  <si>
    <t>263.81</t>
  </si>
  <si>
    <t>02ac79ab</t>
  </si>
  <si>
    <t>61d4d31e-c</t>
  </si>
  <si>
    <t>384.34</t>
  </si>
  <si>
    <t>192.17</t>
  </si>
  <si>
    <t>b46c76f9</t>
  </si>
  <si>
    <t>456dd49c-a</t>
  </si>
  <si>
    <t>197.02</t>
  </si>
  <si>
    <t>147.77</t>
  </si>
  <si>
    <t>86aa1cad</t>
  </si>
  <si>
    <t>386ac42a-2</t>
  </si>
  <si>
    <t>303.69</t>
  </si>
  <si>
    <t>2a59f763</t>
  </si>
  <si>
    <t>fe3e592a-f</t>
  </si>
  <si>
    <t>162.51</t>
  </si>
  <si>
    <t>c2a32605</t>
  </si>
  <si>
    <t>d4f8bb14-c</t>
  </si>
  <si>
    <t>434.67</t>
  </si>
  <si>
    <t>412.94</t>
  </si>
  <si>
    <t>be409e17</t>
  </si>
  <si>
    <t>e504b46b-a</t>
  </si>
  <si>
    <t>56.67</t>
  </si>
  <si>
    <t>39.67</t>
  </si>
  <si>
    <t>1b011b03</t>
  </si>
  <si>
    <t>0163c4eb-b</t>
  </si>
  <si>
    <t>fe0b3a08</t>
  </si>
  <si>
    <t>e671d436-a</t>
  </si>
  <si>
    <t>354.46</t>
  </si>
  <si>
    <t>4012628e</t>
  </si>
  <si>
    <t>f4a06faf-9</t>
  </si>
  <si>
    <t>268.57</t>
  </si>
  <si>
    <t>188</t>
  </si>
  <si>
    <t>59d6802d</t>
  </si>
  <si>
    <t>b489b2b3-b</t>
  </si>
  <si>
    <t>450.73</t>
  </si>
  <si>
    <t>225.37</t>
  </si>
  <si>
    <t>e513db7b</t>
  </si>
  <si>
    <t>e9c79473-d</t>
  </si>
  <si>
    <t>360.74</t>
  </si>
  <si>
    <t>342.7</t>
  </si>
  <si>
    <t>c2dbb365</t>
  </si>
  <si>
    <t>b1686020-0</t>
  </si>
  <si>
    <t>368.83</t>
  </si>
  <si>
    <t>331.95</t>
  </si>
  <si>
    <t>9cc5fbec</t>
  </si>
  <si>
    <t>2933f49f-c</t>
  </si>
  <si>
    <t>195.94</t>
  </si>
  <si>
    <t>933b28fe</t>
  </si>
  <si>
    <t>6cff7e5b-7</t>
  </si>
  <si>
    <t>107.36</t>
  </si>
  <si>
    <t>b20c44f3</t>
  </si>
  <si>
    <t>605dde07-5</t>
  </si>
  <si>
    <t>249.63</t>
  </si>
  <si>
    <t>224.67</t>
  </si>
  <si>
    <t>d0756e35</t>
  </si>
  <si>
    <t>ac3960d0-3</t>
  </si>
  <si>
    <t>45.18</t>
  </si>
  <si>
    <t>31.63</t>
  </si>
  <si>
    <t>f79b5065</t>
  </si>
  <si>
    <t>4c3fce3c-7</t>
  </si>
  <si>
    <t>36.95</t>
  </si>
  <si>
    <t>cf4ecbd8</t>
  </si>
  <si>
    <t>c6297969-c</t>
  </si>
  <si>
    <t>381.42</t>
  </si>
  <si>
    <t>5c5fea0a</t>
  </si>
  <si>
    <t>1a41a273-7</t>
  </si>
  <si>
    <t>493.08</t>
  </si>
  <si>
    <t>468.43</t>
  </si>
  <si>
    <t>cf052449</t>
  </si>
  <si>
    <t>3821c082-a</t>
  </si>
  <si>
    <t>117.31</t>
  </si>
  <si>
    <t>1c56848e</t>
  </si>
  <si>
    <t>a0806601-f</t>
  </si>
  <si>
    <t>253.73</t>
  </si>
  <si>
    <t>228.36</t>
  </si>
  <si>
    <t>679f822e</t>
  </si>
  <si>
    <t>c71fd02b-3</t>
  </si>
  <si>
    <t>334.97</t>
  </si>
  <si>
    <t>234.48</t>
  </si>
  <si>
    <t>170d8114</t>
  </si>
  <si>
    <t>d8f7208e-9</t>
  </si>
  <si>
    <t>58.66</t>
  </si>
  <si>
    <t>49.86</t>
  </si>
  <si>
    <t>1d800681</t>
  </si>
  <si>
    <t>13a0fb92-0</t>
  </si>
  <si>
    <t>79.22</t>
  </si>
  <si>
    <t>36f1d6a4</t>
  </si>
  <si>
    <t>348eebab-6</t>
  </si>
  <si>
    <t>476.9</t>
  </si>
  <si>
    <t>333.83</t>
  </si>
  <si>
    <t>a29c7520</t>
  </si>
  <si>
    <t>e845627c-e</t>
  </si>
  <si>
    <t>268.4</t>
  </si>
  <si>
    <t>27a4d0b6</t>
  </si>
  <si>
    <t>eca4c411-a</t>
  </si>
  <si>
    <t>103.52</t>
  </si>
  <si>
    <t>93.17</t>
  </si>
  <si>
    <t>aba9b6cd</t>
  </si>
  <si>
    <t>2171a7a9-3</t>
  </si>
  <si>
    <t>470.39</t>
  </si>
  <si>
    <t>329.27</t>
  </si>
  <si>
    <t>45990e99</t>
  </si>
  <si>
    <t>081c867e-d</t>
  </si>
  <si>
    <t>322.28</t>
  </si>
  <si>
    <t>306.17</t>
  </si>
  <si>
    <t>51b8659f</t>
  </si>
  <si>
    <t>a2ca0417-c</t>
  </si>
  <si>
    <t>268.31</t>
  </si>
  <si>
    <t>201.23</t>
  </si>
  <si>
    <t>d4aea824</t>
  </si>
  <si>
    <t>0c8235e6-1</t>
  </si>
  <si>
    <t>395.04</t>
  </si>
  <si>
    <t>316.03</t>
  </si>
  <si>
    <t>ac876e50</t>
  </si>
  <si>
    <t>6d6f9b42-8</t>
  </si>
  <si>
    <t>75.21</t>
  </si>
  <si>
    <t>63.93</t>
  </si>
  <si>
    <t>d9d623b5</t>
  </si>
  <si>
    <t>bc16cccb-e</t>
  </si>
  <si>
    <t>336.21</t>
  </si>
  <si>
    <t>302.59</t>
  </si>
  <si>
    <t>a3c23e44</t>
  </si>
  <si>
    <t>b4fd3311-4</t>
  </si>
  <si>
    <t>472.19</t>
  </si>
  <si>
    <t>b9d3f539</t>
  </si>
  <si>
    <t>3bf3112c-c</t>
  </si>
  <si>
    <t>ea39eefb</t>
  </si>
  <si>
    <t>41409b71-d</t>
  </si>
  <si>
    <t>35.15</t>
  </si>
  <si>
    <t>692bf856</t>
  </si>
  <si>
    <t>75fb7c82-7</t>
  </si>
  <si>
    <t>124.79</t>
  </si>
  <si>
    <t>99.83</t>
  </si>
  <si>
    <t>7bd56994</t>
  </si>
  <si>
    <t>632f132c-2</t>
  </si>
  <si>
    <t>358.47</t>
  </si>
  <si>
    <t>179.24</t>
  </si>
  <si>
    <t>fa092e4b</t>
  </si>
  <si>
    <t>6782d91e-a</t>
  </si>
  <si>
    <t>11.83</t>
  </si>
  <si>
    <t>11.24</t>
  </si>
  <si>
    <t>83fbff44</t>
  </si>
  <si>
    <t>5eb79b27-e</t>
  </si>
  <si>
    <t>361.89</t>
  </si>
  <si>
    <t>7381e0d0</t>
  </si>
  <si>
    <t>6ad98a9f-a</t>
  </si>
  <si>
    <t>22.47</t>
  </si>
  <si>
    <t>11.23</t>
  </si>
  <si>
    <t>a670093e</t>
  </si>
  <si>
    <t>cc6afc23-3</t>
  </si>
  <si>
    <t>257.41</t>
  </si>
  <si>
    <t>193.06</t>
  </si>
  <si>
    <t>1e362183</t>
  </si>
  <si>
    <t>72a2a739-6</t>
  </si>
  <si>
    <t>447.66</t>
  </si>
  <si>
    <t>313.36</t>
  </si>
  <si>
    <t>8cef3e84</t>
  </si>
  <si>
    <t>06f04616-9</t>
  </si>
  <si>
    <t>107.75</t>
  </si>
  <si>
    <t>80.81</t>
  </si>
  <si>
    <t>83cbac12</t>
  </si>
  <si>
    <t>4767f4f9-a</t>
  </si>
  <si>
    <t>430.37</t>
  </si>
  <si>
    <t>408.85</t>
  </si>
  <si>
    <t>dce5dd34</t>
  </si>
  <si>
    <t>d4b67c79-9</t>
  </si>
  <si>
    <t>389.18</t>
  </si>
  <si>
    <t>311.34</t>
  </si>
  <si>
    <t>017b4433</t>
  </si>
  <si>
    <t>11bc8942-0</t>
  </si>
  <si>
    <t>13.3</t>
  </si>
  <si>
    <t>e3949f2a</t>
  </si>
  <si>
    <t>ae94fc57-6</t>
  </si>
  <si>
    <t>83.76</t>
  </si>
  <si>
    <t>71.2</t>
  </si>
  <si>
    <t>87114b66</t>
  </si>
  <si>
    <t>c746b898-a</t>
  </si>
  <si>
    <t>461.12</t>
  </si>
  <si>
    <t>230.56</t>
  </si>
  <si>
    <t>dcefc553</t>
  </si>
  <si>
    <t>492eb03f-1</t>
  </si>
  <si>
    <t>453.41</t>
  </si>
  <si>
    <t>2854d5ba</t>
  </si>
  <si>
    <t>4c69c893-e</t>
  </si>
  <si>
    <t>401.83</t>
  </si>
  <si>
    <t>281.28</t>
  </si>
  <si>
    <t>2f4b4df8</t>
  </si>
  <si>
    <t>fbc99468-d</t>
  </si>
  <si>
    <t>107.73</t>
  </si>
  <si>
    <t>178fed2d</t>
  </si>
  <si>
    <t>d0fde69e-d</t>
  </si>
  <si>
    <t>353.55</t>
  </si>
  <si>
    <t>300.52</t>
  </si>
  <si>
    <t>5c010a41</t>
  </si>
  <si>
    <t>b061f870-c</t>
  </si>
  <si>
    <t>134.97</t>
  </si>
  <si>
    <t>3baef1f8</t>
  </si>
  <si>
    <t>195cfd98-7</t>
  </si>
  <si>
    <t>224.1</t>
  </si>
  <si>
    <t>168.07</t>
  </si>
  <si>
    <t>ce962901</t>
  </si>
  <si>
    <t>6eaf6197-0</t>
  </si>
  <si>
    <t>142.54</t>
  </si>
  <si>
    <t>7a030df0</t>
  </si>
  <si>
    <t>282631c1-5</t>
  </si>
  <si>
    <t>89.94</t>
  </si>
  <si>
    <t>668d21ec</t>
  </si>
  <si>
    <t>6802eae8-d</t>
  </si>
  <si>
    <t>342.71</t>
  </si>
  <si>
    <t>274.17</t>
  </si>
  <si>
    <t>9ec32d45</t>
  </si>
  <si>
    <t>3a69c3a0-d</t>
  </si>
  <si>
    <t>489.86</t>
  </si>
  <si>
    <t>342.9</t>
  </si>
  <si>
    <t>b9ffab11</t>
  </si>
  <si>
    <t>19db04e8-9</t>
  </si>
  <si>
    <t>189.68</t>
  </si>
  <si>
    <t>180.2</t>
  </si>
  <si>
    <t>9b57819e</t>
  </si>
  <si>
    <t>fa06d96a-a</t>
  </si>
  <si>
    <t>95.16</t>
  </si>
  <si>
    <t>85.64</t>
  </si>
  <si>
    <t>d1fbf9ea</t>
  </si>
  <si>
    <t>a121de58-6</t>
  </si>
  <si>
    <t>177.35</t>
  </si>
  <si>
    <t>141.88</t>
  </si>
  <si>
    <t>d5498008</t>
  </si>
  <si>
    <t>6714d9f5-0</t>
  </si>
  <si>
    <t>223.91</t>
  </si>
  <si>
    <t>156.74</t>
  </si>
  <si>
    <t>1e77e045</t>
  </si>
  <si>
    <t>6f933a3f-7</t>
  </si>
  <si>
    <t>386.24</t>
  </si>
  <si>
    <t>366.93</t>
  </si>
  <si>
    <t>469d4f94</t>
  </si>
  <si>
    <t>2a3c4165-1</t>
  </si>
  <si>
    <t>150.85</t>
  </si>
  <si>
    <t>135.76</t>
  </si>
  <si>
    <t>e52c19c1</t>
  </si>
  <si>
    <t>62618c9b-0</t>
  </si>
  <si>
    <t>447.22</t>
  </si>
  <si>
    <t>380.14</t>
  </si>
  <si>
    <t>48a6965d</t>
  </si>
  <si>
    <t>51ea777d-f</t>
  </si>
  <si>
    <t>251.13</t>
  </si>
  <si>
    <t>84cf2969</t>
  </si>
  <si>
    <t>4308730e-9</t>
  </si>
  <si>
    <t>405.16</t>
  </si>
  <si>
    <t>303.87</t>
  </si>
  <si>
    <t>b4ecbe57</t>
  </si>
  <si>
    <t>136fbb48-c</t>
  </si>
  <si>
    <t>471.46</t>
  </si>
  <si>
    <t>400.74</t>
  </si>
  <si>
    <t>1a7c338d</t>
  </si>
  <si>
    <t>17a0e86a-6</t>
  </si>
  <si>
    <t>10.58</t>
  </si>
  <si>
    <t>fabf88c3</t>
  </si>
  <si>
    <t>2245ba41-8</t>
  </si>
  <si>
    <t>491.92</t>
  </si>
  <si>
    <t>344.34</t>
  </si>
  <si>
    <t>744533ab</t>
  </si>
  <si>
    <t>656c4717-e</t>
  </si>
  <si>
    <t>235.36</t>
  </si>
  <si>
    <t>6206893b</t>
  </si>
  <si>
    <t>2fa4644f-f</t>
  </si>
  <si>
    <t>158.62</t>
  </si>
  <si>
    <t>126.9</t>
  </si>
  <si>
    <t>df836a74</t>
  </si>
  <si>
    <t>803ed1ef-4</t>
  </si>
  <si>
    <t>336.93</t>
  </si>
  <si>
    <t>320.08</t>
  </si>
  <si>
    <t>60df4c06</t>
  </si>
  <si>
    <t>7cf4dc07-6</t>
  </si>
  <si>
    <t>311.3</t>
  </si>
  <si>
    <t>233.48</t>
  </si>
  <si>
    <t>fda13bbd</t>
  </si>
  <si>
    <t>68931536-a</t>
  </si>
  <si>
    <t>280.73</t>
  </si>
  <si>
    <t>266.69</t>
  </si>
  <si>
    <t>04c82cbe</t>
  </si>
  <si>
    <t>5e363698-2</t>
  </si>
  <si>
    <t>436.53</t>
  </si>
  <si>
    <t>46691b96</t>
  </si>
  <si>
    <t>b5e7c030-b</t>
  </si>
  <si>
    <t>366.94</t>
  </si>
  <si>
    <t>293.55</t>
  </si>
  <si>
    <t>6b4027e1</t>
  </si>
  <si>
    <t>9c1c55f3-3</t>
  </si>
  <si>
    <t>13.49</t>
  </si>
  <si>
    <t>12.82</t>
  </si>
  <si>
    <t>938ea3dc</t>
  </si>
  <si>
    <t>0e574c91-5</t>
  </si>
  <si>
    <t>182.15</t>
  </si>
  <si>
    <t>145.72</t>
  </si>
  <si>
    <t>e7b3665a</t>
  </si>
  <si>
    <t>b81a2d01-e</t>
  </si>
  <si>
    <t>140.83</t>
  </si>
  <si>
    <t>126.75</t>
  </si>
  <si>
    <t>5740a88b</t>
  </si>
  <si>
    <t>a937b54d-f</t>
  </si>
  <si>
    <t>159.05</t>
  </si>
  <si>
    <t>111.34</t>
  </si>
  <si>
    <t>07e93a67</t>
  </si>
  <si>
    <t>66bc7e84-f</t>
  </si>
  <si>
    <t>136.1</t>
  </si>
  <si>
    <t>8b962cd8</t>
  </si>
  <si>
    <t>5ed1a6ec-f</t>
  </si>
  <si>
    <t>192.28</t>
  </si>
  <si>
    <t>b8b790ba</t>
  </si>
  <si>
    <t>b4223b18-c</t>
  </si>
  <si>
    <t>437.53</t>
  </si>
  <si>
    <t>371.9</t>
  </si>
  <si>
    <t>d43d0f46</t>
  </si>
  <si>
    <t>ba30a600-6</t>
  </si>
  <si>
    <t>128.95</t>
  </si>
  <si>
    <t>def9391b</t>
  </si>
  <si>
    <t>00d20e0d-6</t>
  </si>
  <si>
    <t>355.35</t>
  </si>
  <si>
    <t>108549a1</t>
  </si>
  <si>
    <t>3ef564dd-7</t>
  </si>
  <si>
    <t>491.63</t>
  </si>
  <si>
    <t>417.89</t>
  </si>
  <si>
    <t>46b85373</t>
  </si>
  <si>
    <t>fe6ad58f-0</t>
  </si>
  <si>
    <t>137.13</t>
  </si>
  <si>
    <t>aca166ff</t>
  </si>
  <si>
    <t>aa78760a-b</t>
  </si>
  <si>
    <t>457.41</t>
  </si>
  <si>
    <t>343.06</t>
  </si>
  <si>
    <t>e10e5ae0</t>
  </si>
  <si>
    <t>1d053cf8-1</t>
  </si>
  <si>
    <t>425.6</t>
  </si>
  <si>
    <t>340.48</t>
  </si>
  <si>
    <t>10dd7b6a</t>
  </si>
  <si>
    <t>26a27ad3-4</t>
  </si>
  <si>
    <t>102.25</t>
  </si>
  <si>
    <t>b688c922</t>
  </si>
  <si>
    <t>49502edc-e</t>
  </si>
  <si>
    <t>471.03</t>
  </si>
  <si>
    <t>4340e57f</t>
  </si>
  <si>
    <t>7e6780ba-b</t>
  </si>
  <si>
    <t>420.58</t>
  </si>
  <si>
    <t>357.49</t>
  </si>
  <si>
    <t>3cbdfed3</t>
  </si>
  <si>
    <t>1517ace3-f</t>
  </si>
  <si>
    <t>214.62</t>
  </si>
  <si>
    <t>dcb8e001</t>
  </si>
  <si>
    <t>b92d62e3-c</t>
  </si>
  <si>
    <t>494.16</t>
  </si>
  <si>
    <t>4b218561</t>
  </si>
  <si>
    <t>ba598345-4</t>
  </si>
  <si>
    <t>302.9</t>
  </si>
  <si>
    <t>aabe4748</t>
  </si>
  <si>
    <t>843b8f99-f</t>
  </si>
  <si>
    <t>172.74</t>
  </si>
  <si>
    <t>146.83</t>
  </si>
  <si>
    <t>6ac4f758</t>
  </si>
  <si>
    <t>46ddbf2a-0</t>
  </si>
  <si>
    <t>17.08</t>
  </si>
  <si>
    <t>11.96</t>
  </si>
  <si>
    <t>51333644</t>
  </si>
  <si>
    <t>0ded6d51-b</t>
  </si>
  <si>
    <t>338.44</t>
  </si>
  <si>
    <t>304.6</t>
  </si>
  <si>
    <t>7ce34b86</t>
  </si>
  <si>
    <t>b34abdfb-8</t>
  </si>
  <si>
    <t>148.98</t>
  </si>
  <si>
    <t>74.49</t>
  </si>
  <si>
    <t>4b3462c8</t>
  </si>
  <si>
    <t>3281432b-a</t>
  </si>
  <si>
    <t>346.17</t>
  </si>
  <si>
    <t>84c8da13</t>
  </si>
  <si>
    <t>f6e1973d-d</t>
  </si>
  <si>
    <t>135.91</t>
  </si>
  <si>
    <t>129.11</t>
  </si>
  <si>
    <t>4ab2d973</t>
  </si>
  <si>
    <t>46d205d7-b</t>
  </si>
  <si>
    <t>341.06</t>
  </si>
  <si>
    <t>306.95</t>
  </si>
  <si>
    <t>d20acbb2</t>
  </si>
  <si>
    <t>5c0c794f-c</t>
  </si>
  <si>
    <t>416.7</t>
  </si>
  <si>
    <t>d22e24ba</t>
  </si>
  <si>
    <t>51c2dc56-7</t>
  </si>
  <si>
    <t>97.95</t>
  </si>
  <si>
    <t>73.46</t>
  </si>
  <si>
    <t>ad75dbc6</t>
  </si>
  <si>
    <t>8a77898b-8</t>
  </si>
  <si>
    <t>118.21</t>
  </si>
  <si>
    <t>82.75</t>
  </si>
  <si>
    <t>5e1614df</t>
  </si>
  <si>
    <t>ad9581a4-0</t>
  </si>
  <si>
    <t>255.92</t>
  </si>
  <si>
    <t>230.33</t>
  </si>
  <si>
    <t>91932784</t>
  </si>
  <si>
    <t>1306885a-f</t>
  </si>
  <si>
    <t>198.11</t>
  </si>
  <si>
    <t>99.06</t>
  </si>
  <si>
    <t>bbb99958</t>
  </si>
  <si>
    <t>b1920f07-6</t>
  </si>
  <si>
    <t>80.06</t>
  </si>
  <si>
    <t>68.05</t>
  </si>
  <si>
    <t>0a1152f5</t>
  </si>
  <si>
    <t>9366eec8-b</t>
  </si>
  <si>
    <t>33988d4a</t>
  </si>
  <si>
    <t>8037dc93-a</t>
  </si>
  <si>
    <t>158.49</t>
  </si>
  <si>
    <t>134.72</t>
  </si>
  <si>
    <t>e37ad791</t>
  </si>
  <si>
    <t>1a0d08bb-d</t>
  </si>
  <si>
    <t>316.9</t>
  </si>
  <si>
    <t>253.52</t>
  </si>
  <si>
    <t>0741d501</t>
  </si>
  <si>
    <t>f7ebaec2-4</t>
  </si>
  <si>
    <t>142.15</t>
  </si>
  <si>
    <t>71.08</t>
  </si>
  <si>
    <t>47985b63</t>
  </si>
  <si>
    <t>0764f6d3-c</t>
  </si>
  <si>
    <t>433.65</t>
  </si>
  <si>
    <t>346.92</t>
  </si>
  <si>
    <t>8c2d1a9b</t>
  </si>
  <si>
    <t>a8d1277a-0</t>
  </si>
  <si>
    <t>51.82</t>
  </si>
  <si>
    <t>cea988f2</t>
  </si>
  <si>
    <t>102b9ab9-f</t>
  </si>
  <si>
    <t>258.99</t>
  </si>
  <si>
    <t>8dcab187</t>
  </si>
  <si>
    <t>0e9d8aba-c</t>
  </si>
  <si>
    <t>263.46</t>
  </si>
  <si>
    <t>184.42</t>
  </si>
  <si>
    <t>f57cdfc5</t>
  </si>
  <si>
    <t>a2137180-3</t>
  </si>
  <si>
    <t>464.8</t>
  </si>
  <si>
    <t>325.36</t>
  </si>
  <si>
    <t>25f82afb</t>
  </si>
  <si>
    <t>cda05d56-5</t>
  </si>
  <si>
    <t>179.09</t>
  </si>
  <si>
    <t>89.55</t>
  </si>
  <si>
    <t>bfc7a09a</t>
  </si>
  <si>
    <t>6ec7b270-1</t>
  </si>
  <si>
    <t>50.71</t>
  </si>
  <si>
    <t>dfb9395f</t>
  </si>
  <si>
    <t>3d9280ac-8</t>
  </si>
  <si>
    <t>293.68</t>
  </si>
  <si>
    <t>220.26</t>
  </si>
  <si>
    <t>c9e3855e</t>
  </si>
  <si>
    <t>10f11f18-5</t>
  </si>
  <si>
    <t>204.69</t>
  </si>
  <si>
    <t>102.34</t>
  </si>
  <si>
    <t>dd6f3a7f</t>
  </si>
  <si>
    <t>d2c02693-7</t>
  </si>
  <si>
    <t>85.67</t>
  </si>
  <si>
    <t>59.97</t>
  </si>
  <si>
    <t>6aefe8f1</t>
  </si>
  <si>
    <t>73d0ed60-0</t>
  </si>
  <si>
    <t>271.62</t>
  </si>
  <si>
    <t>217.3</t>
  </si>
  <si>
    <t>0a8206f2</t>
  </si>
  <si>
    <t>e4da43fb-b</t>
  </si>
  <si>
    <t>434.06</t>
  </si>
  <si>
    <t>a23d00ad</t>
  </si>
  <si>
    <t>dfae4cb5-7</t>
  </si>
  <si>
    <t>403.69</t>
  </si>
  <si>
    <t>383.51</t>
  </si>
  <si>
    <t>5f80fc1b</t>
  </si>
  <si>
    <t>dab77002-a</t>
  </si>
  <si>
    <t>250.78</t>
  </si>
  <si>
    <t>32a6d6c8</t>
  </si>
  <si>
    <t>918372e9-e</t>
  </si>
  <si>
    <t>472.01</t>
  </si>
  <si>
    <t>424.81</t>
  </si>
  <si>
    <t>fe3cdb6b</t>
  </si>
  <si>
    <t>4baa2a93-c</t>
  </si>
  <si>
    <t>411.25</t>
  </si>
  <si>
    <t>32e20e76</t>
  </si>
  <si>
    <t>f0bf4f4a-e</t>
  </si>
  <si>
    <t>129.1</t>
  </si>
  <si>
    <t>64.55</t>
  </si>
  <si>
    <t>059a7bab</t>
  </si>
  <si>
    <t>74b85d53-2</t>
  </si>
  <si>
    <t>427.22</t>
  </si>
  <si>
    <t>405.86</t>
  </si>
  <si>
    <t>af09b01d</t>
  </si>
  <si>
    <t>b9c5a1cd-8</t>
  </si>
  <si>
    <t>200.58</t>
  </si>
  <si>
    <t>190.55</t>
  </si>
  <si>
    <t>0c24ecf3</t>
  </si>
  <si>
    <t>55ad51a4-7</t>
  </si>
  <si>
    <t>147.46</t>
  </si>
  <si>
    <t>103.22</t>
  </si>
  <si>
    <t>7b93fe5f</t>
  </si>
  <si>
    <t>f209e50b-6</t>
  </si>
  <si>
    <t>284.81</t>
  </si>
  <si>
    <t>2c3e4736</t>
  </si>
  <si>
    <t>bb22db47-5</t>
  </si>
  <si>
    <t>32.57</t>
  </si>
  <si>
    <t>27.68</t>
  </si>
  <si>
    <t>7c18315f</t>
  </si>
  <si>
    <t>0d17cc68-f</t>
  </si>
  <si>
    <t>322.14</t>
  </si>
  <si>
    <t>96795135</t>
  </si>
  <si>
    <t>4ec3a5c5-c</t>
  </si>
  <si>
    <t>187.36</t>
  </si>
  <si>
    <t>177.99</t>
  </si>
  <si>
    <t>42121dbe</t>
  </si>
  <si>
    <t>c6aa7b68-4</t>
  </si>
  <si>
    <t>479.31</t>
  </si>
  <si>
    <t>1f28730f</t>
  </si>
  <si>
    <t>d02581bb-6</t>
  </si>
  <si>
    <t>138.58</t>
  </si>
  <si>
    <t>117.79</t>
  </si>
  <si>
    <t>409daa69</t>
  </si>
  <si>
    <t>0063786d-0</t>
  </si>
  <si>
    <t>354.92</t>
  </si>
  <si>
    <t>08b2f5ea</t>
  </si>
  <si>
    <t>8cd97b59-d</t>
  </si>
  <si>
    <t>329.08</t>
  </si>
  <si>
    <t>296.17</t>
  </si>
  <si>
    <t>f5c89ec0</t>
  </si>
  <si>
    <t>10f30747-e</t>
  </si>
  <si>
    <t>399.27</t>
  </si>
  <si>
    <t>f6e401ef</t>
  </si>
  <si>
    <t>758e2e7f-1</t>
  </si>
  <si>
    <t>366.82</t>
  </si>
  <si>
    <t>348.48</t>
  </si>
  <si>
    <t>ce00318c</t>
  </si>
  <si>
    <t>749b802c-a</t>
  </si>
  <si>
    <t>296.3</t>
  </si>
  <si>
    <t>a6c95d7b</t>
  </si>
  <si>
    <t>cb658966-e</t>
  </si>
  <si>
    <t>427.4</t>
  </si>
  <si>
    <t>2c0885e0</t>
  </si>
  <si>
    <t>df9f33f5-1</t>
  </si>
  <si>
    <t>433.97</t>
  </si>
  <si>
    <t>347.18</t>
  </si>
  <si>
    <t>276c64b5</t>
  </si>
  <si>
    <t>178b783b-5</t>
  </si>
  <si>
    <t>31.97</t>
  </si>
  <si>
    <t>042f7bf4</t>
  </si>
  <si>
    <t>2f18091d-4</t>
  </si>
  <si>
    <t>430.19</t>
  </si>
  <si>
    <t>344.15</t>
  </si>
  <si>
    <t>4247e6a0</t>
  </si>
  <si>
    <t>ed0cc782-d</t>
  </si>
  <si>
    <t>231.04</t>
  </si>
  <si>
    <t>207.94</t>
  </si>
  <si>
    <t>ef2f2796</t>
  </si>
  <si>
    <t>2ab6358d-4</t>
  </si>
  <si>
    <t>41.27</t>
  </si>
  <si>
    <t>39.21</t>
  </si>
  <si>
    <t>da4f8e3e</t>
  </si>
  <si>
    <t>24913f2e-2</t>
  </si>
  <si>
    <t>313.34</t>
  </si>
  <si>
    <t>219.34</t>
  </si>
  <si>
    <t>1e93ade3</t>
  </si>
  <si>
    <t>793b5123-c</t>
  </si>
  <si>
    <t>437.65</t>
  </si>
  <si>
    <t>46b8e9cc</t>
  </si>
  <si>
    <t>835fac32-5</t>
  </si>
  <si>
    <t>456.87</t>
  </si>
  <si>
    <t>342.65</t>
  </si>
  <si>
    <t>23c2d847</t>
  </si>
  <si>
    <t>d63815b9-c</t>
  </si>
  <si>
    <t>214.75</t>
  </si>
  <si>
    <t>8febe2bc</t>
  </si>
  <si>
    <t>afb954bb-f</t>
  </si>
  <si>
    <t>386.52</t>
  </si>
  <si>
    <t>367.19</t>
  </si>
  <si>
    <t>b6c3219c</t>
  </si>
  <si>
    <t>694fc02b-a</t>
  </si>
  <si>
    <t>190.17</t>
  </si>
  <si>
    <t>e54feec5</t>
  </si>
  <si>
    <t>cef56506-5</t>
  </si>
  <si>
    <t>327.17</t>
  </si>
  <si>
    <t>229.02</t>
  </si>
  <si>
    <t>0eab45b5</t>
  </si>
  <si>
    <t>ef4f7c42-e</t>
  </si>
  <si>
    <t>295.26</t>
  </si>
  <si>
    <t>250.97</t>
  </si>
  <si>
    <t>7a1fcf47</t>
  </si>
  <si>
    <t>0b4dc863-c</t>
  </si>
  <si>
    <t>106.96</t>
  </si>
  <si>
    <t>96.26</t>
  </si>
  <si>
    <t>09e59ae1</t>
  </si>
  <si>
    <t>7ebc97fb-b</t>
  </si>
  <si>
    <t>2097921f</t>
  </si>
  <si>
    <t>918b5f9a-3</t>
  </si>
  <si>
    <t>172.28</t>
  </si>
  <si>
    <t>cc24c3da</t>
  </si>
  <si>
    <t>c548cf2c-b</t>
  </si>
  <si>
    <t>89.46</t>
  </si>
  <si>
    <t>76.04</t>
  </si>
  <si>
    <t>b07db0f3</t>
  </si>
  <si>
    <t>df747575-7</t>
  </si>
  <si>
    <t>472.59</t>
  </si>
  <si>
    <t>448.96</t>
  </si>
  <si>
    <t>127d2dcd</t>
  </si>
  <si>
    <t>827e917d-5</t>
  </si>
  <si>
    <t>89.3</t>
  </si>
  <si>
    <t>07d9828a</t>
  </si>
  <si>
    <t>8bb1e074-4</t>
  </si>
  <si>
    <t>288.05</t>
  </si>
  <si>
    <t>0195ea56</t>
  </si>
  <si>
    <t>4678822d-d</t>
  </si>
  <si>
    <t>176.69</t>
  </si>
  <si>
    <t>132.52</t>
  </si>
  <si>
    <t>70c9df00</t>
  </si>
  <si>
    <t>521bae69-4</t>
  </si>
  <si>
    <t>444.5</t>
  </si>
  <si>
    <t>394508f2</t>
  </si>
  <si>
    <t>102c84db-6</t>
  </si>
  <si>
    <t>144.11</t>
  </si>
  <si>
    <t>1dac4ff2</t>
  </si>
  <si>
    <t>ebe13d4f-7</t>
  </si>
  <si>
    <t>433.94</t>
  </si>
  <si>
    <t>b005a380</t>
  </si>
  <si>
    <t>ae024f47-f</t>
  </si>
  <si>
    <t>160.88</t>
  </si>
  <si>
    <t>120.66</t>
  </si>
  <si>
    <t>635563e5</t>
  </si>
  <si>
    <t>6bf29c21-b</t>
  </si>
  <si>
    <t>434.47</t>
  </si>
  <si>
    <t>d655a92b</t>
  </si>
  <si>
    <t>44554ff5-b</t>
  </si>
  <si>
    <t>230.16</t>
  </si>
  <si>
    <t>188cb370</t>
  </si>
  <si>
    <t>0bf21190-0</t>
  </si>
  <si>
    <t>276.95</t>
  </si>
  <si>
    <t>1d8925f0</t>
  </si>
  <si>
    <t>0d81c583-f</t>
  </si>
  <si>
    <t>394.59</t>
  </si>
  <si>
    <t>d1481060</t>
  </si>
  <si>
    <t>0b2ac28d-3</t>
  </si>
  <si>
    <t>371.41</t>
  </si>
  <si>
    <t>334.27</t>
  </si>
  <si>
    <t>976b6ed4</t>
  </si>
  <si>
    <t>151f3148-4</t>
  </si>
  <si>
    <t>349.27</t>
  </si>
  <si>
    <t>296.88</t>
  </si>
  <si>
    <t>f6460f4c</t>
  </si>
  <si>
    <t>43f85fc8-5</t>
  </si>
  <si>
    <t>51.97</t>
  </si>
  <si>
    <t>41.58</t>
  </si>
  <si>
    <t>68344bf3</t>
  </si>
  <si>
    <t>7d749d16-a</t>
  </si>
  <si>
    <t>298.43</t>
  </si>
  <si>
    <t>762d13eb</t>
  </si>
  <si>
    <t>2bd88536-d</t>
  </si>
  <si>
    <t>1aad44bb</t>
  </si>
  <si>
    <t>6d385880-3</t>
  </si>
  <si>
    <t>31.89</t>
  </si>
  <si>
    <t>23.92</t>
  </si>
  <si>
    <t>e372861d</t>
  </si>
  <si>
    <t>d7dc3c83-7</t>
  </si>
  <si>
    <t>393.9</t>
  </si>
  <si>
    <t>196.95</t>
  </si>
  <si>
    <t>e7346b49</t>
  </si>
  <si>
    <t>2acb95e2-9</t>
  </si>
  <si>
    <t>432.65</t>
  </si>
  <si>
    <t>302.85</t>
  </si>
  <si>
    <t>36fdc5a6</t>
  </si>
  <si>
    <t>db768ef3-e</t>
  </si>
  <si>
    <t>262.74</t>
  </si>
  <si>
    <t>223.33</t>
  </si>
  <si>
    <t>9ed4fdbc</t>
  </si>
  <si>
    <t>c940cc52-a</t>
  </si>
  <si>
    <t>34.02</t>
  </si>
  <si>
    <t>a6cc16ab</t>
  </si>
  <si>
    <t>72ce314e-c</t>
  </si>
  <si>
    <t>76.37</t>
  </si>
  <si>
    <t>10b6a453</t>
  </si>
  <si>
    <t>8c735cf6-6</t>
  </si>
  <si>
    <t>418.08</t>
  </si>
  <si>
    <t>ec61371d</t>
  </si>
  <si>
    <t>31068fbd-5</t>
  </si>
  <si>
    <t>285.27</t>
  </si>
  <si>
    <t>213.95</t>
  </si>
  <si>
    <t>60dd4207</t>
  </si>
  <si>
    <t>5abf64dc-f</t>
  </si>
  <si>
    <t>233.63</t>
  </si>
  <si>
    <t>60c95485</t>
  </si>
  <si>
    <t>d65380b8-b</t>
  </si>
  <si>
    <t>218.86</t>
  </si>
  <si>
    <t>e7975539</t>
  </si>
  <si>
    <t>ccdca36b-5</t>
  </si>
  <si>
    <t>445.72</t>
  </si>
  <si>
    <t>222.86</t>
  </si>
  <si>
    <t>89bceeb7</t>
  </si>
  <si>
    <t>2739d8a4-1</t>
  </si>
  <si>
    <t>257.18</t>
  </si>
  <si>
    <t>244.32</t>
  </si>
  <si>
    <t>205a7efe</t>
  </si>
  <si>
    <t>a537747a-b</t>
  </si>
  <si>
    <t>278.99</t>
  </si>
  <si>
    <t>237.14</t>
  </si>
  <si>
    <t>ae6caf94</t>
  </si>
  <si>
    <t>5f56f43c-3</t>
  </si>
  <si>
    <t>252.94</t>
  </si>
  <si>
    <t>177.06</t>
  </si>
  <si>
    <t>46bfad22</t>
  </si>
  <si>
    <t>080b71c4-4</t>
  </si>
  <si>
    <t>50.37</t>
  </si>
  <si>
    <t>45.33</t>
  </si>
  <si>
    <t>76a2a7e9</t>
  </si>
  <si>
    <t>1df2222c-7</t>
  </si>
  <si>
    <t>51a1d498</t>
  </si>
  <si>
    <t>6ee9e3f0-3</t>
  </si>
  <si>
    <t>399.39</t>
  </si>
  <si>
    <t>359.45</t>
  </si>
  <si>
    <t>13ea1730</t>
  </si>
  <si>
    <t>9ec84b7e-f</t>
  </si>
  <si>
    <t>291.89</t>
  </si>
  <si>
    <t>262.7</t>
  </si>
  <si>
    <t>3a07a85f</t>
  </si>
  <si>
    <t>7199581b-3</t>
  </si>
  <si>
    <t>279.35</t>
  </si>
  <si>
    <t>265.38</t>
  </si>
  <si>
    <t>42e37951</t>
  </si>
  <si>
    <t>5ac642e8-2</t>
  </si>
  <si>
    <t>197.95</t>
  </si>
  <si>
    <t>168.26</t>
  </si>
  <si>
    <t>aee2eea3</t>
  </si>
  <si>
    <t>0deb5462-0</t>
  </si>
  <si>
    <t>463.22</t>
  </si>
  <si>
    <t>440.06</t>
  </si>
  <si>
    <t>08602a9c</t>
  </si>
  <si>
    <t>359b2172-9</t>
  </si>
  <si>
    <t>84</t>
  </si>
  <si>
    <t>0fe10855</t>
  </si>
  <si>
    <t>737eae8d-e</t>
  </si>
  <si>
    <t>38.25</t>
  </si>
  <si>
    <t>26.77</t>
  </si>
  <si>
    <t>03e10273</t>
  </si>
  <si>
    <t>006cd2ab-5</t>
  </si>
  <si>
    <t>436.07</t>
  </si>
  <si>
    <t>414.27</t>
  </si>
  <si>
    <t>14033a78</t>
  </si>
  <si>
    <t>1b9cd71e-b</t>
  </si>
  <si>
    <t>44.39</t>
  </si>
  <si>
    <t>e6d67df5</t>
  </si>
  <si>
    <t>742b2734-0</t>
  </si>
  <si>
    <t>237.6</t>
  </si>
  <si>
    <t>225.72</t>
  </si>
  <si>
    <t>5c5c3e7d</t>
  </si>
  <si>
    <t>525a3c3a-f</t>
  </si>
  <si>
    <t>214.63</t>
  </si>
  <si>
    <t>160.97</t>
  </si>
  <si>
    <t>5bac2533</t>
  </si>
  <si>
    <t>35fbbd87-6</t>
  </si>
  <si>
    <t>471.68</t>
  </si>
  <si>
    <t>377.34</t>
  </si>
  <si>
    <t>76a73fcb</t>
  </si>
  <si>
    <t>4b6f292d-e</t>
  </si>
  <si>
    <t>09c475c9</t>
  </si>
  <si>
    <t>780f63d6-5</t>
  </si>
  <si>
    <t>196.97</t>
  </si>
  <si>
    <t>042ebd5a</t>
  </si>
  <si>
    <t>880c9bdf-3</t>
  </si>
  <si>
    <t>231.85</t>
  </si>
  <si>
    <t>a9501881</t>
  </si>
  <si>
    <t>32d01cbe-c</t>
  </si>
  <si>
    <t>18.8</t>
  </si>
  <si>
    <t>14.1</t>
  </si>
  <si>
    <t>4566a916</t>
  </si>
  <si>
    <t>3a0c22e7-4</t>
  </si>
  <si>
    <t>215.01</t>
  </si>
  <si>
    <t>107.5</t>
  </si>
  <si>
    <t>f8c40b69</t>
  </si>
  <si>
    <t>142c03ad-2</t>
  </si>
  <si>
    <t>367.33</t>
  </si>
  <si>
    <t>183.66</t>
  </si>
  <si>
    <t>d7f9020a</t>
  </si>
  <si>
    <t>55edee38-f</t>
  </si>
  <si>
    <t>383.36</t>
  </si>
  <si>
    <t>b86a1a14</t>
  </si>
  <si>
    <t>6e863b90-e</t>
  </si>
  <si>
    <t>4f4e3013</t>
  </si>
  <si>
    <t>d1c954d1-9</t>
  </si>
  <si>
    <t>249.34</t>
  </si>
  <si>
    <t>199.47</t>
  </si>
  <si>
    <t>5f51da20</t>
  </si>
  <si>
    <t>27bea5fd-b</t>
  </si>
  <si>
    <t>192.73</t>
  </si>
  <si>
    <t>144.55</t>
  </si>
  <si>
    <t>075fc126</t>
  </si>
  <si>
    <t>ef3c93eb-7</t>
  </si>
  <si>
    <t>117.42</t>
  </si>
  <si>
    <t>93.94</t>
  </si>
  <si>
    <t>7c055a85</t>
  </si>
  <si>
    <t>34f7ba7d-c</t>
  </si>
  <si>
    <t>199.48</t>
  </si>
  <si>
    <t>169.56</t>
  </si>
  <si>
    <t>3f6b72a8</t>
  </si>
  <si>
    <t>476cb286-2</t>
  </si>
  <si>
    <t>463.31</t>
  </si>
  <si>
    <t>393.81</t>
  </si>
  <si>
    <t>b1d7cceb</t>
  </si>
  <si>
    <t>593f72e9-e</t>
  </si>
  <si>
    <t>166.98</t>
  </si>
  <si>
    <t>cfd46626</t>
  </si>
  <si>
    <t>07f7a673-8</t>
  </si>
  <si>
    <t>360.87</t>
  </si>
  <si>
    <t>d6374469</t>
  </si>
  <si>
    <t>cc64be0e-f</t>
  </si>
  <si>
    <t>167.77</t>
  </si>
  <si>
    <t>117.44</t>
  </si>
  <si>
    <t>5f478ba7</t>
  </si>
  <si>
    <t>4a8b4b0b-b</t>
  </si>
  <si>
    <t>123.79</t>
  </si>
  <si>
    <t>3e84f488</t>
  </si>
  <si>
    <t>61e20ac1-7</t>
  </si>
  <si>
    <t>331.56</t>
  </si>
  <si>
    <t>165.78</t>
  </si>
  <si>
    <t>79398983</t>
  </si>
  <si>
    <t>904999a9-7</t>
  </si>
  <si>
    <t>129.45</t>
  </si>
  <si>
    <t>122.98</t>
  </si>
  <si>
    <t>e23fb2d5</t>
  </si>
  <si>
    <t>baea080a-9</t>
  </si>
  <si>
    <t>347.27</t>
  </si>
  <si>
    <t>0bd68fc8</t>
  </si>
  <si>
    <t>6e3beafc-d</t>
  </si>
  <si>
    <t>489.29</t>
  </si>
  <si>
    <t>440.36</t>
  </si>
  <si>
    <t>9077d76e</t>
  </si>
  <si>
    <t>e5937e20-5</t>
  </si>
  <si>
    <t>235.18</t>
  </si>
  <si>
    <t>fafe9fea</t>
  </si>
  <si>
    <t>5e1ac35c-a</t>
  </si>
  <si>
    <t>477.68</t>
  </si>
  <si>
    <t>334.38</t>
  </si>
  <si>
    <t>3598a6ef</t>
  </si>
  <si>
    <t>d11ab1dd-a</t>
  </si>
  <si>
    <t>159.95</t>
  </si>
  <si>
    <t>111.96</t>
  </si>
  <si>
    <t>78674cde</t>
  </si>
  <si>
    <t>7db532eb-7</t>
  </si>
  <si>
    <t>112.55</t>
  </si>
  <si>
    <t>84.41</t>
  </si>
  <si>
    <t>d48477b3</t>
  </si>
  <si>
    <t>8bd5e64f-d</t>
  </si>
  <si>
    <t>56.87</t>
  </si>
  <si>
    <t>51.18</t>
  </si>
  <si>
    <t>33a45bd6</t>
  </si>
  <si>
    <t>7ca7107b-7</t>
  </si>
  <si>
    <t>142.61</t>
  </si>
  <si>
    <t>128.35</t>
  </si>
  <si>
    <t>2da6d115</t>
  </si>
  <si>
    <t>addbc2a0-1</t>
  </si>
  <si>
    <t>33.31</t>
  </si>
  <si>
    <t>28.31</t>
  </si>
  <si>
    <t>d9a17f42</t>
  </si>
  <si>
    <t>4ede3d2b-a</t>
  </si>
  <si>
    <t>177.17</t>
  </si>
  <si>
    <t>132.88</t>
  </si>
  <si>
    <t>4fd7dd5f</t>
  </si>
  <si>
    <t>055a9bc5-a</t>
  </si>
  <si>
    <t>382.64</t>
  </si>
  <si>
    <t>267.85</t>
  </si>
  <si>
    <t>2cd8b0cf</t>
  </si>
  <si>
    <t>17ede104-6</t>
  </si>
  <si>
    <t>104.37</t>
  </si>
  <si>
    <t>03905f28</t>
  </si>
  <si>
    <t>a262c069-4</t>
  </si>
  <si>
    <t>329.03</t>
  </si>
  <si>
    <t>246.77</t>
  </si>
  <si>
    <t>d1268d51</t>
  </si>
  <si>
    <t>905cb450-c</t>
  </si>
  <si>
    <t>272.05</t>
  </si>
  <si>
    <t>231.24</t>
  </si>
  <si>
    <t>748316cb</t>
  </si>
  <si>
    <t>e6ddc669-c</t>
  </si>
  <si>
    <t>192.95</t>
  </si>
  <si>
    <t>183.3</t>
  </si>
  <si>
    <t>b4740a01</t>
  </si>
  <si>
    <t>156f7e2b-9</t>
  </si>
  <si>
    <t>128.74</t>
  </si>
  <si>
    <t>64.37</t>
  </si>
  <si>
    <t>f3ee36a5</t>
  </si>
  <si>
    <t>9e533c02-7</t>
  </si>
  <si>
    <t>361.85</t>
  </si>
  <si>
    <t>271.39</t>
  </si>
  <si>
    <t>b5518394</t>
  </si>
  <si>
    <t>ab6bdbee-3</t>
  </si>
  <si>
    <t>197.88</t>
  </si>
  <si>
    <t>178.09</t>
  </si>
  <si>
    <t>18e92cc0</t>
  </si>
  <si>
    <t>72d77546-2</t>
  </si>
  <si>
    <t>9e9f2f6e</t>
  </si>
  <si>
    <t>437789ec-5</t>
  </si>
  <si>
    <t>290.14</t>
  </si>
  <si>
    <t>27299b68</t>
  </si>
  <si>
    <t>583179d7-5</t>
  </si>
  <si>
    <t>227.45</t>
  </si>
  <si>
    <t>181.96</t>
  </si>
  <si>
    <t>c9964d37</t>
  </si>
  <si>
    <t>6c21e943-3</t>
  </si>
  <si>
    <t>318.96</t>
  </si>
  <si>
    <t>223.27</t>
  </si>
  <si>
    <t>b1cbe03e</t>
  </si>
  <si>
    <t>55b3a852-9</t>
  </si>
  <si>
    <t>160.41</t>
  </si>
  <si>
    <t>80.2</t>
  </si>
  <si>
    <t>20a55aba</t>
  </si>
  <si>
    <t>76fa1c92-2</t>
  </si>
  <si>
    <t>321.11</t>
  </si>
  <si>
    <t>3d66faf7</t>
  </si>
  <si>
    <t>1fc03817-d</t>
  </si>
  <si>
    <t>351.68</t>
  </si>
  <si>
    <t>12ae16a2</t>
  </si>
  <si>
    <t>70fce63e-6</t>
  </si>
  <si>
    <t>245.25</t>
  </si>
  <si>
    <t>196.2</t>
  </si>
  <si>
    <t>84ee1b6b</t>
  </si>
  <si>
    <t>7f734297-4</t>
  </si>
  <si>
    <t>327.94</t>
  </si>
  <si>
    <t>229.56</t>
  </si>
  <si>
    <t>7b6ea10a</t>
  </si>
  <si>
    <t>9a49cb15-7</t>
  </si>
  <si>
    <t>53.15</t>
  </si>
  <si>
    <t>c4367af6</t>
  </si>
  <si>
    <t>f5040cdd-f</t>
  </si>
  <si>
    <t>483.76</t>
  </si>
  <si>
    <t>241.88</t>
  </si>
  <si>
    <t>f6e5f5b6</t>
  </si>
  <si>
    <t>e0cfa3c7-3</t>
  </si>
  <si>
    <t>60.12</t>
  </si>
  <si>
    <t>48.1</t>
  </si>
  <si>
    <t>016c1e77</t>
  </si>
  <si>
    <t>38d4979c-c</t>
  </si>
  <si>
    <t>298.24</t>
  </si>
  <si>
    <t>208.77</t>
  </si>
  <si>
    <t>7d05e2f6</t>
  </si>
  <si>
    <t>97113d45-4</t>
  </si>
  <si>
    <t>51.92</t>
  </si>
  <si>
    <t>73d0692f</t>
  </si>
  <si>
    <t>52a56ac7-c</t>
  </si>
  <si>
    <t>45.39</t>
  </si>
  <si>
    <t>22.7</t>
  </si>
  <si>
    <t>cacbbe34</t>
  </si>
  <si>
    <t>f24afeb8-c</t>
  </si>
  <si>
    <t>60.17</t>
  </si>
  <si>
    <t>51.14</t>
  </si>
  <si>
    <t>b98e327e</t>
  </si>
  <si>
    <t>a21685d4-7</t>
  </si>
  <si>
    <t>265.56</t>
  </si>
  <si>
    <t>199.17</t>
  </si>
  <si>
    <t>66daf218</t>
  </si>
  <si>
    <t>ee6efec8-8</t>
  </si>
  <si>
    <t>215.49</t>
  </si>
  <si>
    <t>204.72</t>
  </si>
  <si>
    <t>d3c564b9</t>
  </si>
  <si>
    <t>27f233b7-a</t>
  </si>
  <si>
    <t>168.21</t>
  </si>
  <si>
    <t>38a1a724</t>
  </si>
  <si>
    <t>b169d475-5</t>
  </si>
  <si>
    <t>230.21</t>
  </si>
  <si>
    <t>5a3d3299</t>
  </si>
  <si>
    <t>9a743f52-0</t>
  </si>
  <si>
    <t>448.57</t>
  </si>
  <si>
    <t>358.86</t>
  </si>
  <si>
    <t>8d7f8c49</t>
  </si>
  <si>
    <t>14607706-8</t>
  </si>
  <si>
    <t>96.31</t>
  </si>
  <si>
    <t>91.49</t>
  </si>
  <si>
    <t>43666819</t>
  </si>
  <si>
    <t>b9334bd5-4</t>
  </si>
  <si>
    <t>329.54</t>
  </si>
  <si>
    <t>263.63</t>
  </si>
  <si>
    <t>93db7ef7</t>
  </si>
  <si>
    <t>077818f5-8</t>
  </si>
  <si>
    <t>417.07</t>
  </si>
  <si>
    <t>208.53</t>
  </si>
  <si>
    <t>e8a5a7d6</t>
  </si>
  <si>
    <t>19ebba70-8</t>
  </si>
  <si>
    <t>264.45</t>
  </si>
  <si>
    <t>251.23</t>
  </si>
  <si>
    <t>fde47685</t>
  </si>
  <si>
    <t>d6bcd01d-c</t>
  </si>
  <si>
    <t>82.72</t>
  </si>
  <si>
    <t>66.18</t>
  </si>
  <si>
    <t>d259d921</t>
  </si>
  <si>
    <t>28a99b08-3</t>
  </si>
  <si>
    <t>265.25</t>
  </si>
  <si>
    <t>b1ee9973</t>
  </si>
  <si>
    <t>8d0c9e1c-c</t>
  </si>
  <si>
    <t>464.26</t>
  </si>
  <si>
    <t>cf1e2208</t>
  </si>
  <si>
    <t>5dd81ddb-f</t>
  </si>
  <si>
    <t>205.68</t>
  </si>
  <si>
    <t>c88d310c</t>
  </si>
  <si>
    <t>af7b0fdd-7</t>
  </si>
  <si>
    <t>28.99</t>
  </si>
  <si>
    <t>26a29655</t>
  </si>
  <si>
    <t>572dd8d9-2</t>
  </si>
  <si>
    <t>46b58d00</t>
  </si>
  <si>
    <t>4e553a64-6</t>
  </si>
  <si>
    <t>189.35</t>
  </si>
  <si>
    <t>94.67</t>
  </si>
  <si>
    <t>012f36dd</t>
  </si>
  <si>
    <t>34469e0b-6</t>
  </si>
  <si>
    <t>24.41</t>
  </si>
  <si>
    <t>21.97</t>
  </si>
  <si>
    <t>f2df6fa0</t>
  </si>
  <si>
    <t>2e962d53-a</t>
  </si>
  <si>
    <t>428.85</t>
  </si>
  <si>
    <t>364.52</t>
  </si>
  <si>
    <t>7b2c75fc</t>
  </si>
  <si>
    <t>e1fcc349-b</t>
  </si>
  <si>
    <t>297.35</t>
  </si>
  <si>
    <t>208.15</t>
  </si>
  <si>
    <t>d79e7736</t>
  </si>
  <si>
    <t>bb922b32-8</t>
  </si>
  <si>
    <t>53.13</t>
  </si>
  <si>
    <t>39.85</t>
  </si>
  <si>
    <t>2ad94b3d</t>
  </si>
  <si>
    <t>056e009d-6</t>
  </si>
  <si>
    <t>ef5bf3b6</t>
  </si>
  <si>
    <t>333bfc25-0</t>
  </si>
  <si>
    <t>313.5</t>
  </si>
  <si>
    <t>282.15</t>
  </si>
  <si>
    <t>15de560d</t>
  </si>
  <si>
    <t>2e895596-b</t>
  </si>
  <si>
    <t>166.78</t>
  </si>
  <si>
    <t>133.42</t>
  </si>
  <si>
    <t>7b940b3b</t>
  </si>
  <si>
    <t>463221f1-b</t>
  </si>
  <si>
    <t>80.69</t>
  </si>
  <si>
    <t>16dc2dab</t>
  </si>
  <si>
    <t>0f7f7a5b-4</t>
  </si>
  <si>
    <t>205.66</t>
  </si>
  <si>
    <t>164.53</t>
  </si>
  <si>
    <t>03dcfbb3</t>
  </si>
  <si>
    <t>f0250a8a-1</t>
  </si>
  <si>
    <t>294.06</t>
  </si>
  <si>
    <t>235.25</t>
  </si>
  <si>
    <t>e47754a9</t>
  </si>
  <si>
    <t>23c39afd-4</t>
  </si>
  <si>
    <t>481</t>
  </si>
  <si>
    <t>336.7</t>
  </si>
  <si>
    <t>074c931e</t>
  </si>
  <si>
    <t>53bca148-1</t>
  </si>
  <si>
    <t>48.48</t>
  </si>
  <si>
    <t>9ecfeca6</t>
  </si>
  <si>
    <t>72d6c5f7-5</t>
  </si>
  <si>
    <t>437.28</t>
  </si>
  <si>
    <t>393.55</t>
  </si>
  <si>
    <t>ae345248</t>
  </si>
  <si>
    <t>03373a01-a</t>
  </si>
  <si>
    <t>338.85</t>
  </si>
  <si>
    <t>321.91</t>
  </si>
  <si>
    <t>f6882c89</t>
  </si>
  <si>
    <t>747def18-0</t>
  </si>
  <si>
    <t>486.64</t>
  </si>
  <si>
    <t>437.98</t>
  </si>
  <si>
    <t>3502c114</t>
  </si>
  <si>
    <t>ac440998-5</t>
  </si>
  <si>
    <t>59.31</t>
  </si>
  <si>
    <t>be689e12</t>
  </si>
  <si>
    <t>6181fdf3-3</t>
  </si>
  <si>
    <t>59.56</t>
  </si>
  <si>
    <t>44.67</t>
  </si>
  <si>
    <t>45a007f7</t>
  </si>
  <si>
    <t>d7099b67-2</t>
  </si>
  <si>
    <t>322.39</t>
  </si>
  <si>
    <t>306.27</t>
  </si>
  <si>
    <t>3cab368a</t>
  </si>
  <si>
    <t>34053ecd-3</t>
  </si>
  <si>
    <t>390.94</t>
  </si>
  <si>
    <t>b7dc85d0</t>
  </si>
  <si>
    <t>c5b994a5-5</t>
  </si>
  <si>
    <t>265.71</t>
  </si>
  <si>
    <t>199.28</t>
  </si>
  <si>
    <t>909ddd04</t>
  </si>
  <si>
    <t>478bc891-e</t>
  </si>
  <si>
    <t>26.45</t>
  </si>
  <si>
    <t>19.84</t>
  </si>
  <si>
    <t>e8285de5</t>
  </si>
  <si>
    <t>26e42f88-5</t>
  </si>
  <si>
    <t>178.81</t>
  </si>
  <si>
    <t>96f8bb90</t>
  </si>
  <si>
    <t>e2da2cd0-0</t>
  </si>
  <si>
    <t>282.33</t>
  </si>
  <si>
    <t>254.1</t>
  </si>
  <si>
    <t>a1a7c1e9</t>
  </si>
  <si>
    <t>67e41f7f-3</t>
  </si>
  <si>
    <t>396.56</t>
  </si>
  <si>
    <t>198.28</t>
  </si>
  <si>
    <t>148a6381</t>
  </si>
  <si>
    <t>20f883e0-e</t>
  </si>
  <si>
    <t>456.74</t>
  </si>
  <si>
    <t>9b9e991f</t>
  </si>
  <si>
    <t>55159488-d</t>
  </si>
  <si>
    <t>281.5</t>
  </si>
  <si>
    <t>a3be818d</t>
  </si>
  <si>
    <t>4ca008f8-5</t>
  </si>
  <si>
    <t>230.41</t>
  </si>
  <si>
    <t>218.89</t>
  </si>
  <si>
    <t>5bf80274</t>
  </si>
  <si>
    <t>7ad050b2-d</t>
  </si>
  <si>
    <t>479.45</t>
  </si>
  <si>
    <t>383.56</t>
  </si>
  <si>
    <t>13a9654a</t>
  </si>
  <si>
    <t>1f5425bf-6</t>
  </si>
  <si>
    <t>81.48</t>
  </si>
  <si>
    <t>77.41</t>
  </si>
  <si>
    <t>8b1beff4</t>
  </si>
  <si>
    <t>7d2f6da6-1</t>
  </si>
  <si>
    <t>229.63</t>
  </si>
  <si>
    <t>195.19</t>
  </si>
  <si>
    <t>05ddf6b9</t>
  </si>
  <si>
    <t>d9dd7305-e</t>
  </si>
  <si>
    <t>211.34</t>
  </si>
  <si>
    <t>409bdf76</t>
  </si>
  <si>
    <t>9e1cec60-9</t>
  </si>
  <si>
    <t>50.88</t>
  </si>
  <si>
    <t>43.25</t>
  </si>
  <si>
    <t>2fb404f4</t>
  </si>
  <si>
    <t>ec441d57-7</t>
  </si>
  <si>
    <t>369.95</t>
  </si>
  <si>
    <t>314.46</t>
  </si>
  <si>
    <t>9514a796</t>
  </si>
  <si>
    <t>ecc1678f-a</t>
  </si>
  <si>
    <t>58.77</t>
  </si>
  <si>
    <t>44.08</t>
  </si>
  <si>
    <t>c79eeec5</t>
  </si>
  <si>
    <t>1fe8c373-3</t>
  </si>
  <si>
    <t>397.97</t>
  </si>
  <si>
    <t>338.27</t>
  </si>
  <si>
    <t>797b1952</t>
  </si>
  <si>
    <t>02dbf50b-0</t>
  </si>
  <si>
    <t>282.65</t>
  </si>
  <si>
    <t>226.12</t>
  </si>
  <si>
    <t>ce0d70d2</t>
  </si>
  <si>
    <t>453cf006-6</t>
  </si>
  <si>
    <t>48.25</t>
  </si>
  <si>
    <t>43.43</t>
  </si>
  <si>
    <t>62a96dcf</t>
  </si>
  <si>
    <t>6ff77386-0</t>
  </si>
  <si>
    <t>191.29</t>
  </si>
  <si>
    <t>012757e3</t>
  </si>
  <si>
    <t>a2a42e9d-b</t>
  </si>
  <si>
    <t>247.21</t>
  </si>
  <si>
    <t>90c225c7</t>
  </si>
  <si>
    <t>01b89dba-d</t>
  </si>
  <si>
    <t>84.24</t>
  </si>
  <si>
    <t>7760f082</t>
  </si>
  <si>
    <t>1354da2f-5</t>
  </si>
  <si>
    <t>c8d6d2c6</t>
  </si>
  <si>
    <t>f42e7272-8</t>
  </si>
  <si>
    <t>170.9</t>
  </si>
  <si>
    <t>145.27</t>
  </si>
  <si>
    <t>d726fd8b</t>
  </si>
  <si>
    <t>ceaa19e1-5</t>
  </si>
  <si>
    <t>378.49</t>
  </si>
  <si>
    <t>31cc9c2c</t>
  </si>
  <si>
    <t>d18ab621-0</t>
  </si>
  <si>
    <t>480.02</t>
  </si>
  <si>
    <t>03b923e5</t>
  </si>
  <si>
    <t>c0b25d1f-c</t>
  </si>
  <si>
    <t>207.33</t>
  </si>
  <si>
    <t>165.86</t>
  </si>
  <si>
    <t>54514b05</t>
  </si>
  <si>
    <t>ad81fe37-e</t>
  </si>
  <si>
    <t>144.46</t>
  </si>
  <si>
    <t>5c28156c</t>
  </si>
  <si>
    <t>e76f4d92-1</t>
  </si>
  <si>
    <t>171.96</t>
  </si>
  <si>
    <t>137.57</t>
  </si>
  <si>
    <t>22f0569f</t>
  </si>
  <si>
    <t>f812b493-1</t>
  </si>
  <si>
    <t>353.92</t>
  </si>
  <si>
    <t>283.14</t>
  </si>
  <si>
    <t>50e8f967</t>
  </si>
  <si>
    <t>43c1b6b4-6</t>
  </si>
  <si>
    <t>154.46</t>
  </si>
  <si>
    <t>146.74</t>
  </si>
  <si>
    <t>3cb0b368</t>
  </si>
  <si>
    <t>8be0f5e6-0</t>
  </si>
  <si>
    <t>142.25</t>
  </si>
  <si>
    <t>120.91</t>
  </si>
  <si>
    <t>d41c2ce4</t>
  </si>
  <si>
    <t>0288af94-1</t>
  </si>
  <si>
    <t>210.7</t>
  </si>
  <si>
    <t>189.63</t>
  </si>
  <si>
    <t>1744051f</t>
  </si>
  <si>
    <t>73d60386-6</t>
  </si>
  <si>
    <t>195.24</t>
  </si>
  <si>
    <t>6a689dac</t>
  </si>
  <si>
    <t>7bbb6c0f-c</t>
  </si>
  <si>
    <t>407.25</t>
  </si>
  <si>
    <t>366.53</t>
  </si>
  <si>
    <t>388acc9a</t>
  </si>
  <si>
    <t>72bc456d-d</t>
  </si>
  <si>
    <t>42.18</t>
  </si>
  <si>
    <t>29.53</t>
  </si>
  <si>
    <t>00d5f96c</t>
  </si>
  <si>
    <t>f715aa03-c</t>
  </si>
  <si>
    <t>318.69</t>
  </si>
  <si>
    <t>239.02</t>
  </si>
  <si>
    <t>dd89f628</t>
  </si>
  <si>
    <t>2d25d93b-6</t>
  </si>
  <si>
    <t>115.36</t>
  </si>
  <si>
    <t>109.59</t>
  </si>
  <si>
    <t>1b863eb3</t>
  </si>
  <si>
    <t>f4d910ca-8</t>
  </si>
  <si>
    <t>119.38</t>
  </si>
  <si>
    <t>107.44</t>
  </si>
  <si>
    <t>dc708102</t>
  </si>
  <si>
    <t>9fecbeb4-1</t>
  </si>
  <si>
    <t>104.9</t>
  </si>
  <si>
    <t>99.66</t>
  </si>
  <si>
    <t>57db9bf5</t>
  </si>
  <si>
    <t>0adf42d6-e</t>
  </si>
  <si>
    <t>8199bac3</t>
  </si>
  <si>
    <t>ff781f26-c</t>
  </si>
  <si>
    <t>370.14</t>
  </si>
  <si>
    <t>d23c9a23</t>
  </si>
  <si>
    <t>406b9285-e</t>
  </si>
  <si>
    <t>395.74</t>
  </si>
  <si>
    <t>316.59</t>
  </si>
  <si>
    <t>310c7ad6</t>
  </si>
  <si>
    <t>244ed32c-a</t>
  </si>
  <si>
    <t>124.53</t>
  </si>
  <si>
    <t>0d1478d4</t>
  </si>
  <si>
    <t>62004d3d-c</t>
  </si>
  <si>
    <t>443.2</t>
  </si>
  <si>
    <t>332.4</t>
  </si>
  <si>
    <t>29603095</t>
  </si>
  <si>
    <t>e6e89737-8</t>
  </si>
  <si>
    <t>109.76</t>
  </si>
  <si>
    <t>87.81</t>
  </si>
  <si>
    <t>deb7df38</t>
  </si>
  <si>
    <t>610b6881-1</t>
  </si>
  <si>
    <t>32.18</t>
  </si>
  <si>
    <t>16.09</t>
  </si>
  <si>
    <t>56606aa9</t>
  </si>
  <si>
    <t>f74a5439-c</t>
  </si>
  <si>
    <t>18283fe9</t>
  </si>
  <si>
    <t>633b2814-6</t>
  </si>
  <si>
    <t>201.72</t>
  </si>
  <si>
    <t>181.55</t>
  </si>
  <si>
    <t>5a3a8a84</t>
  </si>
  <si>
    <t>b8877827-a</t>
  </si>
  <si>
    <t>45.3</t>
  </si>
  <si>
    <t>43.03</t>
  </si>
  <si>
    <t>ea6fd1f7</t>
  </si>
  <si>
    <t>0fab213c-b</t>
  </si>
  <si>
    <t>350.77</t>
  </si>
  <si>
    <t>333.23</t>
  </si>
  <si>
    <t>9fe458f7</t>
  </si>
  <si>
    <t>043c6198-3</t>
  </si>
  <si>
    <t>229.77</t>
  </si>
  <si>
    <t>ffda47ed</t>
  </si>
  <si>
    <t>74814259-a</t>
  </si>
  <si>
    <t>187.93</t>
  </si>
  <si>
    <t>150.34</t>
  </si>
  <si>
    <t>280e0662</t>
  </si>
  <si>
    <t>12c5bcdc-9</t>
  </si>
  <si>
    <t>193.42</t>
  </si>
  <si>
    <t>174.08</t>
  </si>
  <si>
    <t>0a1247ac</t>
  </si>
  <si>
    <t>23bbe375-4</t>
  </si>
  <si>
    <t>440.43</t>
  </si>
  <si>
    <t>418.41</t>
  </si>
  <si>
    <t>f1345c3d</t>
  </si>
  <si>
    <t>35daad88-b</t>
  </si>
  <si>
    <t>411.73</t>
  </si>
  <si>
    <t>cd40736d</t>
  </si>
  <si>
    <t>ab4d89bc-5</t>
  </si>
  <si>
    <t>369.78</t>
  </si>
  <si>
    <t>332.8</t>
  </si>
  <si>
    <t>5cfc1b16</t>
  </si>
  <si>
    <t>e4101576-c</t>
  </si>
  <si>
    <t>168.76</t>
  </si>
  <si>
    <t>135.01</t>
  </si>
  <si>
    <t>a2340b74</t>
  </si>
  <si>
    <t>5e3d48d8-a</t>
  </si>
  <si>
    <t>391.64</t>
  </si>
  <si>
    <t>293.73</t>
  </si>
  <si>
    <t>8939cf34</t>
  </si>
  <si>
    <t>e7b0cef4-d</t>
  </si>
  <si>
    <t>a70e28bf</t>
  </si>
  <si>
    <t>23a7ef19-c</t>
  </si>
  <si>
    <t>418.67</t>
  </si>
  <si>
    <t>209.34</t>
  </si>
  <si>
    <t>dcd66030</t>
  </si>
  <si>
    <t>f8a2586c-3</t>
  </si>
  <si>
    <t>245.49</t>
  </si>
  <si>
    <t>196.39</t>
  </si>
  <si>
    <t>91bbc996</t>
  </si>
  <si>
    <t>46fbdba0-0</t>
  </si>
  <si>
    <t>387.5</t>
  </si>
  <si>
    <t>271.25</t>
  </si>
  <si>
    <t>ed1329e5</t>
  </si>
  <si>
    <t>8b31b952-b</t>
  </si>
  <si>
    <t>52.6</t>
  </si>
  <si>
    <t>78ba8e2a</t>
  </si>
  <si>
    <t>127e6307-0</t>
  </si>
  <si>
    <t>368.93</t>
  </si>
  <si>
    <t>184.47</t>
  </si>
  <si>
    <t>79a7f671</t>
  </si>
  <si>
    <t>aa9b03db-e</t>
  </si>
  <si>
    <t>141.33</t>
  </si>
  <si>
    <t>00e52bfe</t>
  </si>
  <si>
    <t>5461de47-f</t>
  </si>
  <si>
    <t>359.08</t>
  </si>
  <si>
    <t>323.17</t>
  </si>
  <si>
    <t>35227ad8</t>
  </si>
  <si>
    <t>077b1915-4</t>
  </si>
  <si>
    <t>400.48</t>
  </si>
  <si>
    <t>380.46</t>
  </si>
  <si>
    <t>67b4bb5b</t>
  </si>
  <si>
    <t>71acfa5b-1</t>
  </si>
  <si>
    <t>494.06</t>
  </si>
  <si>
    <t>444.65</t>
  </si>
  <si>
    <t>be6086f7</t>
  </si>
  <si>
    <t>8255795a-a</t>
  </si>
  <si>
    <t>179.54</t>
  </si>
  <si>
    <t>161.59</t>
  </si>
  <si>
    <t>19d43000</t>
  </si>
  <si>
    <t>ca5ffc90-b</t>
  </si>
  <si>
    <t>39.49</t>
  </si>
  <si>
    <t>a5b9d3d5</t>
  </si>
  <si>
    <t>6ddaa573-1</t>
  </si>
  <si>
    <t>214.98</t>
  </si>
  <si>
    <t>4b1faad3</t>
  </si>
  <si>
    <t>50dd3bf5-d</t>
  </si>
  <si>
    <t>155.36</t>
  </si>
  <si>
    <t>139.82</t>
  </si>
  <si>
    <t>af4a1e47</t>
  </si>
  <si>
    <t>6bdaf3da-3</t>
  </si>
  <si>
    <t>195.38</t>
  </si>
  <si>
    <t>166.07</t>
  </si>
  <si>
    <t>023a0824</t>
  </si>
  <si>
    <t>35f0a72f-a</t>
  </si>
  <si>
    <t>392.7</t>
  </si>
  <si>
    <t>f716d5ff</t>
  </si>
  <si>
    <t>b360449a-b</t>
  </si>
  <si>
    <t>403.71</t>
  </si>
  <si>
    <t>201.85</t>
  </si>
  <si>
    <t>7a4dacb1</t>
  </si>
  <si>
    <t>d973b6bf-e</t>
  </si>
  <si>
    <t>256.66</t>
  </si>
  <si>
    <t>230.99</t>
  </si>
  <si>
    <t>b4b2dce1</t>
  </si>
  <si>
    <t>a6386230-6</t>
  </si>
  <si>
    <t>323.13</t>
  </si>
  <si>
    <t>226.19</t>
  </si>
  <si>
    <t>4125319c</t>
  </si>
  <si>
    <t>7443ec94-2</t>
  </si>
  <si>
    <t>80f26166</t>
  </si>
  <si>
    <t>e0af5ec8-9</t>
  </si>
  <si>
    <t>386.53</t>
  </si>
  <si>
    <t>347.88</t>
  </si>
  <si>
    <t>0b18eb06</t>
  </si>
  <si>
    <t>e71ea629-6</t>
  </si>
  <si>
    <t>c3f8a8e7</t>
  </si>
  <si>
    <t>31d6ea4b-9</t>
  </si>
  <si>
    <t>242.71</t>
  </si>
  <si>
    <t>121.36</t>
  </si>
  <si>
    <t>604ceef7</t>
  </si>
  <si>
    <t>4d8f3de2-c</t>
  </si>
  <si>
    <t>456.79</t>
  </si>
  <si>
    <t>388.27</t>
  </si>
  <si>
    <t>d60f1a32</t>
  </si>
  <si>
    <t>0c380286-a</t>
  </si>
  <si>
    <t>251.69</t>
  </si>
  <si>
    <t>125.84</t>
  </si>
  <si>
    <t>27974553</t>
  </si>
  <si>
    <t>64a99f5d-4</t>
  </si>
  <si>
    <t>428.42</t>
  </si>
  <si>
    <t>299.89</t>
  </si>
  <si>
    <t>244e736c</t>
  </si>
  <si>
    <t>f8c2cf0f-5</t>
  </si>
  <si>
    <t>126.93</t>
  </si>
  <si>
    <t>120.58</t>
  </si>
  <si>
    <t>c9984620</t>
  </si>
  <si>
    <t>7c754cd4-b</t>
  </si>
  <si>
    <t>294.78</t>
  </si>
  <si>
    <t>265.3</t>
  </si>
  <si>
    <t>da7c3445</t>
  </si>
  <si>
    <t>96c4910e-e</t>
  </si>
  <si>
    <t>250.19</t>
  </si>
  <si>
    <t>200.15</t>
  </si>
  <si>
    <t>f027621a</t>
  </si>
  <si>
    <t>ffc76feb-5</t>
  </si>
  <si>
    <t>167.6</t>
  </si>
  <si>
    <t>125.7</t>
  </si>
  <si>
    <t>a771dc00</t>
  </si>
  <si>
    <t>122ea7d5-4</t>
  </si>
  <si>
    <t>166.34</t>
  </si>
  <si>
    <t>d37b25da</t>
  </si>
  <si>
    <t>74847d91-f</t>
  </si>
  <si>
    <t>429.9</t>
  </si>
  <si>
    <t>322.42</t>
  </si>
  <si>
    <t>44855e31</t>
  </si>
  <si>
    <t>b6b50ccf-6</t>
  </si>
  <si>
    <t>229.85</t>
  </si>
  <si>
    <t>218.36</t>
  </si>
  <si>
    <t>d48d9f1f</t>
  </si>
  <si>
    <t>cdf2289c-6</t>
  </si>
  <si>
    <t>333.75</t>
  </si>
  <si>
    <t>317.06</t>
  </si>
  <si>
    <t>2157ff60</t>
  </si>
  <si>
    <t>0bb3b1f8-b</t>
  </si>
  <si>
    <t>212.26</t>
  </si>
  <si>
    <t>4459da09</t>
  </si>
  <si>
    <t>65d4a06c-3</t>
  </si>
  <si>
    <t>238.8</t>
  </si>
  <si>
    <t>e0960b4d</t>
  </si>
  <si>
    <t>6cf8083d-5</t>
  </si>
  <si>
    <t>33.67</t>
  </si>
  <si>
    <t>26.94</t>
  </si>
  <si>
    <t>17542880</t>
  </si>
  <si>
    <t>93af15e1-0</t>
  </si>
  <si>
    <t>336.04</t>
  </si>
  <si>
    <t>268.83</t>
  </si>
  <si>
    <t>5f9b4c27</t>
  </si>
  <si>
    <t>81b33def-9</t>
  </si>
  <si>
    <t>463.83</t>
  </si>
  <si>
    <t>417.45</t>
  </si>
  <si>
    <t>df5ea820</t>
  </si>
  <si>
    <t>0774cbb9-7</t>
  </si>
  <si>
    <t>44.04</t>
  </si>
  <si>
    <t>37.43</t>
  </si>
  <si>
    <t>4c81ef62</t>
  </si>
  <si>
    <t>53da8163-6</t>
  </si>
  <si>
    <t>180.46</t>
  </si>
  <si>
    <t>153.39</t>
  </si>
  <si>
    <t>91879a7c</t>
  </si>
  <si>
    <t>d3ec1491-2</t>
  </si>
  <si>
    <t>219.22</t>
  </si>
  <si>
    <t>97f8db88</t>
  </si>
  <si>
    <t>6b482634-f</t>
  </si>
  <si>
    <t>17.62</t>
  </si>
  <si>
    <t>12.33</t>
  </si>
  <si>
    <t>7bd0348c</t>
  </si>
  <si>
    <t>cce3b781-9</t>
  </si>
  <si>
    <t>434.24</t>
  </si>
  <si>
    <t>390.82</t>
  </si>
  <si>
    <t>dc0b7ad8</t>
  </si>
  <si>
    <t>ecfee708-c</t>
  </si>
  <si>
    <t>272.16</t>
  </si>
  <si>
    <t>903c2a1e</t>
  </si>
  <si>
    <t>2e625d0a-e</t>
  </si>
  <si>
    <t>150.84</t>
  </si>
  <si>
    <t>128.21</t>
  </si>
  <si>
    <t>971538a1</t>
  </si>
  <si>
    <t>0cc21bc5-2</t>
  </si>
  <si>
    <t>16.81</t>
  </si>
  <si>
    <t>12.61</t>
  </si>
  <si>
    <t>f6c5b1e3</t>
  </si>
  <si>
    <t>53a5a769-f</t>
  </si>
  <si>
    <t>415.93</t>
  </si>
  <si>
    <t>291.15</t>
  </si>
  <si>
    <t>5cb4b14a</t>
  </si>
  <si>
    <t>69c701b5-e</t>
  </si>
  <si>
    <t>9.88</t>
  </si>
  <si>
    <t>5f4c9a63</t>
  </si>
  <si>
    <t>a9a54bb0-7</t>
  </si>
  <si>
    <t>379.55</t>
  </si>
  <si>
    <t>322.62</t>
  </si>
  <si>
    <t>da638daf</t>
  </si>
  <si>
    <t>8eee2c96-a</t>
  </si>
  <si>
    <t>36.7</t>
  </si>
  <si>
    <t>25.69</t>
  </si>
  <si>
    <t>d0efc96c</t>
  </si>
  <si>
    <t>f36c3d78-2</t>
  </si>
  <si>
    <t>187.71</t>
  </si>
  <si>
    <t>168.94</t>
  </si>
  <si>
    <t>49d60975</t>
  </si>
  <si>
    <t>22e240d4-1</t>
  </si>
  <si>
    <t>247.95</t>
  </si>
  <si>
    <t>210.76</t>
  </si>
  <si>
    <t>adf25ccc</t>
  </si>
  <si>
    <t>31f57700-9</t>
  </si>
  <si>
    <t>93.82</t>
  </si>
  <si>
    <t>701e2225</t>
  </si>
  <si>
    <t>66e16cc8-6</t>
  </si>
  <si>
    <t>436.57</t>
  </si>
  <si>
    <t>ff1aec5a</t>
  </si>
  <si>
    <t>2e589993-c</t>
  </si>
  <si>
    <t>251.55</t>
  </si>
  <si>
    <t>238.97</t>
  </si>
  <si>
    <t>2d03157c</t>
  </si>
  <si>
    <t>c7ba1a27-a</t>
  </si>
  <si>
    <t>358.51</t>
  </si>
  <si>
    <t>250.96</t>
  </si>
  <si>
    <t>7faf145b</t>
  </si>
  <si>
    <t>f4d23f5f-d</t>
  </si>
  <si>
    <t>277.08</t>
  </si>
  <si>
    <t>263.23</t>
  </si>
  <si>
    <t>a33bd4fb</t>
  </si>
  <si>
    <t>e852197d-c</t>
  </si>
  <si>
    <t>166.11</t>
  </si>
  <si>
    <t>ba01f031</t>
  </si>
  <si>
    <t>c9730c6b-8</t>
  </si>
  <si>
    <t>375.69</t>
  </si>
  <si>
    <t>300.55</t>
  </si>
  <si>
    <t>67526a73</t>
  </si>
  <si>
    <t>021b5323-6</t>
  </si>
  <si>
    <t>40.84</t>
  </si>
  <si>
    <t>30.63</t>
  </si>
  <si>
    <t>b8eb1581</t>
  </si>
  <si>
    <t>75361d13-c</t>
  </si>
  <si>
    <t>199.02</t>
  </si>
  <si>
    <t>cc9a4a59</t>
  </si>
  <si>
    <t>67c6110c-d</t>
  </si>
  <si>
    <t>382.26</t>
  </si>
  <si>
    <t>286.69</t>
  </si>
  <si>
    <t>10a9dfd0</t>
  </si>
  <si>
    <t>de3193c1-5</t>
  </si>
  <si>
    <t>432.35</t>
  </si>
  <si>
    <t>367.5</t>
  </si>
  <si>
    <t>d05887e3</t>
  </si>
  <si>
    <t>27759c80-c</t>
  </si>
  <si>
    <t>375.08</t>
  </si>
  <si>
    <t>35190f96</t>
  </si>
  <si>
    <t>8e4f5f67-b</t>
  </si>
  <si>
    <t>96.29</t>
  </si>
  <si>
    <t>67.4</t>
  </si>
  <si>
    <t>7936042d</t>
  </si>
  <si>
    <t>78871f14-5</t>
  </si>
  <si>
    <t>15.06</t>
  </si>
  <si>
    <t>234be188</t>
  </si>
  <si>
    <t>f79b493a-a</t>
  </si>
  <si>
    <t>209.81</t>
  </si>
  <si>
    <t>e88f788c</t>
  </si>
  <si>
    <t>abfbb29e-b</t>
  </si>
  <si>
    <t>462.62</t>
  </si>
  <si>
    <t>323.83</t>
  </si>
  <si>
    <t>10801644</t>
  </si>
  <si>
    <t>66735ed7-1</t>
  </si>
  <si>
    <t>75.39</t>
  </si>
  <si>
    <t>64.08</t>
  </si>
  <si>
    <t>d80ad3eb</t>
  </si>
  <si>
    <t>6afcbca0-5</t>
  </si>
  <si>
    <t>31.56</t>
  </si>
  <si>
    <t>8921b076</t>
  </si>
  <si>
    <t>0fdd5b3a-3</t>
  </si>
  <si>
    <t>301.63</t>
  </si>
  <si>
    <t>d94f7995</t>
  </si>
  <si>
    <t>12e1b808-8</t>
  </si>
  <si>
    <t>111.69</t>
  </si>
  <si>
    <t>9af56311</t>
  </si>
  <si>
    <t>8556e66c-8</t>
  </si>
  <si>
    <t>54.34</t>
  </si>
  <si>
    <t>fed09ac7</t>
  </si>
  <si>
    <t>8f607500-f</t>
  </si>
  <si>
    <t>304.77</t>
  </si>
  <si>
    <t>243.82</t>
  </si>
  <si>
    <t>bd91326f</t>
  </si>
  <si>
    <t>fca49d30-4</t>
  </si>
  <si>
    <t>414.17</t>
  </si>
  <si>
    <t>372.75</t>
  </si>
  <si>
    <t>1711938b</t>
  </si>
  <si>
    <t>2e17ee27-f</t>
  </si>
  <si>
    <t>229.31</t>
  </si>
  <si>
    <t>4f561f14</t>
  </si>
  <si>
    <t>22ba3bc0-4</t>
  </si>
  <si>
    <t>203.87</t>
  </si>
  <si>
    <t>193.68</t>
  </si>
  <si>
    <t>863700b9</t>
  </si>
  <si>
    <t>5f14d968-6</t>
  </si>
  <si>
    <t>341.35</t>
  </si>
  <si>
    <t>238.94</t>
  </si>
  <si>
    <t>9792cfef</t>
  </si>
  <si>
    <t>325aa7df-2</t>
  </si>
  <si>
    <t>46.58</t>
  </si>
  <si>
    <t>37.26</t>
  </si>
  <si>
    <t>09082595</t>
  </si>
  <si>
    <t>6bf09eaa-b</t>
  </si>
  <si>
    <t>495.47</t>
  </si>
  <si>
    <t>470.7</t>
  </si>
  <si>
    <t>d0415285</t>
  </si>
  <si>
    <t>ddc5cc56-d</t>
  </si>
  <si>
    <t>170.19</t>
  </si>
  <si>
    <t>85.09</t>
  </si>
  <si>
    <t>c8d33b31</t>
  </si>
  <si>
    <t>454a18be-b</t>
  </si>
  <si>
    <t>496.58</t>
  </si>
  <si>
    <t>372.44</t>
  </si>
  <si>
    <t>efe70bb7</t>
  </si>
  <si>
    <t>1ce53602-d</t>
  </si>
  <si>
    <t>265.4</t>
  </si>
  <si>
    <t>132.7</t>
  </si>
  <si>
    <t>97f73aeb</t>
  </si>
  <si>
    <t>cac7db78-2</t>
  </si>
  <si>
    <t>182.3</t>
  </si>
  <si>
    <t>154.96</t>
  </si>
  <si>
    <t>078124d1</t>
  </si>
  <si>
    <t>0a92dd28-a</t>
  </si>
  <si>
    <t>331.23</t>
  </si>
  <si>
    <t>314.67</t>
  </si>
  <si>
    <t>bcadd0b0</t>
  </si>
  <si>
    <t>f01362a8-e</t>
  </si>
  <si>
    <t>368.61</t>
  </si>
  <si>
    <t>350.18</t>
  </si>
  <si>
    <t>7cfdff7f</t>
  </si>
  <si>
    <t>88c5852e-1</t>
  </si>
  <si>
    <t>77.58</t>
  </si>
  <si>
    <t>69.82</t>
  </si>
  <si>
    <t>39065b8b</t>
  </si>
  <si>
    <t>ad70a3a7-d</t>
  </si>
  <si>
    <t>225.18</t>
  </si>
  <si>
    <t>157.63</t>
  </si>
  <si>
    <t>b446a986</t>
  </si>
  <si>
    <t>d8da0c70-7</t>
  </si>
  <si>
    <t>26.84</t>
  </si>
  <si>
    <t>24.16</t>
  </si>
  <si>
    <t>4c48c374</t>
  </si>
  <si>
    <t>3a293082-5</t>
  </si>
  <si>
    <t>aa0830de</t>
  </si>
  <si>
    <t>2296bad7-5</t>
  </si>
  <si>
    <t>a9eaf38a</t>
  </si>
  <si>
    <t>2a7b7a77-b</t>
  </si>
  <si>
    <t>282.16</t>
  </si>
  <si>
    <t>268.05</t>
  </si>
  <si>
    <t>16dc86bb</t>
  </si>
  <si>
    <t>fe7b7f45-d</t>
  </si>
  <si>
    <t>312</t>
  </si>
  <si>
    <t>265.2</t>
  </si>
  <si>
    <t>7cfe5175</t>
  </si>
  <si>
    <t>6bbc1f47-3</t>
  </si>
  <si>
    <t>210.34</t>
  </si>
  <si>
    <t>0d128e62</t>
  </si>
  <si>
    <t>cdeb8fed-1</t>
  </si>
  <si>
    <t>53.33</t>
  </si>
  <si>
    <t>215d2ce2</t>
  </si>
  <si>
    <t>55d34999-4</t>
  </si>
  <si>
    <t>459.92</t>
  </si>
  <si>
    <t>367.94</t>
  </si>
  <si>
    <t>50793953</t>
  </si>
  <si>
    <t>d8f37fb7-4</t>
  </si>
  <si>
    <t>121.91</t>
  </si>
  <si>
    <t>115.81</t>
  </si>
  <si>
    <t>4905b683</t>
  </si>
  <si>
    <t>669c2558-4</t>
  </si>
  <si>
    <t>454.48</t>
  </si>
  <si>
    <t>9bef891d</t>
  </si>
  <si>
    <t>9f1e246e-7</t>
  </si>
  <si>
    <t>365.46</t>
  </si>
  <si>
    <t>e703a85c</t>
  </si>
  <si>
    <t>ca5ade08-c</t>
  </si>
  <si>
    <t>242.9</t>
  </si>
  <si>
    <t>edaea13b</t>
  </si>
  <si>
    <t>7f65820e-3</t>
  </si>
  <si>
    <t>382.19</t>
  </si>
  <si>
    <t>bec57e40</t>
  </si>
  <si>
    <t>c8fd6364-9</t>
  </si>
  <si>
    <t>470.63</t>
  </si>
  <si>
    <t>329.44</t>
  </si>
  <si>
    <t>e51f7ec4</t>
  </si>
  <si>
    <t>63590819-0</t>
  </si>
  <si>
    <t>14.21</t>
  </si>
  <si>
    <t>9.95</t>
  </si>
  <si>
    <t>a6e87160</t>
  </si>
  <si>
    <t>6ede0fd1-8</t>
  </si>
  <si>
    <t>116.25</t>
  </si>
  <si>
    <t>02e15abd</t>
  </si>
  <si>
    <t>ed1ae875-7</t>
  </si>
  <si>
    <t>464.22</t>
  </si>
  <si>
    <t>371.38</t>
  </si>
  <si>
    <t>6b2ce843</t>
  </si>
  <si>
    <t>96967760-1</t>
  </si>
  <si>
    <t>110.66</t>
  </si>
  <si>
    <t>5c426b3f</t>
  </si>
  <si>
    <t>8273b4d6-a</t>
  </si>
  <si>
    <t>405.44</t>
  </si>
  <si>
    <t>344.62</t>
  </si>
  <si>
    <t>a4f838a3</t>
  </si>
  <si>
    <t>9ce572cf-c</t>
  </si>
  <si>
    <t>387.72</t>
  </si>
  <si>
    <t>310.18</t>
  </si>
  <si>
    <t>c02205a7</t>
  </si>
  <si>
    <t>c5c953dc-1</t>
  </si>
  <si>
    <t>494.64</t>
  </si>
  <si>
    <t>420.44</t>
  </si>
  <si>
    <t>f7d947da</t>
  </si>
  <si>
    <t>76fabe22-a</t>
  </si>
  <si>
    <t>15.47</t>
  </si>
  <si>
    <t>13.92</t>
  </si>
  <si>
    <t>dce09756</t>
  </si>
  <si>
    <t>2708706b-f</t>
  </si>
  <si>
    <t>246.59</t>
  </si>
  <si>
    <t>15bbabf3</t>
  </si>
  <si>
    <t>f2da22e6-4</t>
  </si>
  <si>
    <t>27.64</t>
  </si>
  <si>
    <t>13.82</t>
  </si>
  <si>
    <t>a73c44c3</t>
  </si>
  <si>
    <t>9d71623e-6</t>
  </si>
  <si>
    <t>464.83</t>
  </si>
  <si>
    <t>232.41</t>
  </si>
  <si>
    <t>fffca9db</t>
  </si>
  <si>
    <t>260967ac-3</t>
  </si>
  <si>
    <t>111.4</t>
  </si>
  <si>
    <t>83.55</t>
  </si>
  <si>
    <t>d040767a</t>
  </si>
  <si>
    <t>353f3937-0</t>
  </si>
  <si>
    <t>401.32</t>
  </si>
  <si>
    <t>200.66</t>
  </si>
  <si>
    <t>dcec950f</t>
  </si>
  <si>
    <t>b69ff3d5-0</t>
  </si>
  <si>
    <t>58.57</t>
  </si>
  <si>
    <t>11a0b7bc</t>
  </si>
  <si>
    <t>605d4e9a-9</t>
  </si>
  <si>
    <t>51.66</t>
  </si>
  <si>
    <t>36.16</t>
  </si>
  <si>
    <t>17cca69e</t>
  </si>
  <si>
    <t>cf241107-4</t>
  </si>
  <si>
    <t>74.45</t>
  </si>
  <si>
    <t>63.28</t>
  </si>
  <si>
    <t>8eebaad5</t>
  </si>
  <si>
    <t>f4e68cb9-c</t>
  </si>
  <si>
    <t>452.7</t>
  </si>
  <si>
    <t>316.89</t>
  </si>
  <si>
    <t>3e4bac03</t>
  </si>
  <si>
    <t>1caa8cc2-d</t>
  </si>
  <si>
    <t>89.64</t>
  </si>
  <si>
    <t>62.75</t>
  </si>
  <si>
    <t>f2c1aeec</t>
  </si>
  <si>
    <t>fa74c07d-0</t>
  </si>
  <si>
    <t>322.49</t>
  </si>
  <si>
    <t>02548f78</t>
  </si>
  <si>
    <t>5fdc50b4-9</t>
  </si>
  <si>
    <t>265.96</t>
  </si>
  <si>
    <t>239.36</t>
  </si>
  <si>
    <t>4bd454f2</t>
  </si>
  <si>
    <t>816750a6-2</t>
  </si>
  <si>
    <t>286.82</t>
  </si>
  <si>
    <t>200.77</t>
  </si>
  <si>
    <t>3199bdec</t>
  </si>
  <si>
    <t>52dab7d3-2</t>
  </si>
  <si>
    <t>411.18</t>
  </si>
  <si>
    <t>390.62</t>
  </si>
  <si>
    <t>1f4fbea8</t>
  </si>
  <si>
    <t>2248992e-1</t>
  </si>
  <si>
    <t>151.15</t>
  </si>
  <si>
    <t>75.58</t>
  </si>
  <si>
    <t>17ea7752</t>
  </si>
  <si>
    <t>eccf2ef5-f</t>
  </si>
  <si>
    <t>15.79</t>
  </si>
  <si>
    <t>13.42</t>
  </si>
  <si>
    <t>42139082</t>
  </si>
  <si>
    <t>0fd849b9-6</t>
  </si>
  <si>
    <t>25.72</t>
  </si>
  <si>
    <t>20.58</t>
  </si>
  <si>
    <t>23eb2059</t>
  </si>
  <si>
    <t>aa0dd417-1</t>
  </si>
  <si>
    <t>308</t>
  </si>
  <si>
    <t>231</t>
  </si>
  <si>
    <t>e2b06600</t>
  </si>
  <si>
    <t>949b68fc-4</t>
  </si>
  <si>
    <t>28.03</t>
  </si>
  <si>
    <t>22.42</t>
  </si>
  <si>
    <t>44e06509</t>
  </si>
  <si>
    <t>edd3115f-f</t>
  </si>
  <si>
    <t>253.16</t>
  </si>
  <si>
    <t>126.58</t>
  </si>
  <si>
    <t>09525f3e</t>
  </si>
  <si>
    <t>f25ed4ac-f</t>
  </si>
  <si>
    <t>178.63</t>
  </si>
  <si>
    <t>125.04</t>
  </si>
  <si>
    <t>b045adae</t>
  </si>
  <si>
    <t>c10b4517-2</t>
  </si>
  <si>
    <t>466.27</t>
  </si>
  <si>
    <t>373.02</t>
  </si>
  <si>
    <t>39534104</t>
  </si>
  <si>
    <t>1432e84a-5</t>
  </si>
  <si>
    <t>66.61</t>
  </si>
  <si>
    <t>6c0ef9f4</t>
  </si>
  <si>
    <t>320ed873-2</t>
  </si>
  <si>
    <t>34f377cd</t>
  </si>
  <si>
    <t>ae12cb5e-b</t>
  </si>
  <si>
    <t>e4503649</t>
  </si>
  <si>
    <t>424145fa-f</t>
  </si>
  <si>
    <t>177.14</t>
  </si>
  <si>
    <t>132.85</t>
  </si>
  <si>
    <t>9c92e75f</t>
  </si>
  <si>
    <t>fd6d8c56-2</t>
  </si>
  <si>
    <t>125.1</t>
  </si>
  <si>
    <t>c8ca95d2</t>
  </si>
  <si>
    <t>60fad8b3-2</t>
  </si>
  <si>
    <t>49.67</t>
  </si>
  <si>
    <t>34.77</t>
  </si>
  <si>
    <t>3474bf64</t>
  </si>
  <si>
    <t>2752a4e7-d</t>
  </si>
  <si>
    <t>377.17</t>
  </si>
  <si>
    <t>301.74</t>
  </si>
  <si>
    <t>daa878b0</t>
  </si>
  <si>
    <t>8d54a85c-b</t>
  </si>
  <si>
    <t>467.12</t>
  </si>
  <si>
    <t>03fa1b88</t>
  </si>
  <si>
    <t>9d7b3a40-1</t>
  </si>
  <si>
    <t>50.13</t>
  </si>
  <si>
    <t>45.12</t>
  </si>
  <si>
    <t>c167a9ff</t>
  </si>
  <si>
    <t>208c25b0-f</t>
  </si>
  <si>
    <t>84.5</t>
  </si>
  <si>
    <t>76.05</t>
  </si>
  <si>
    <t>bd34d0a3</t>
  </si>
  <si>
    <t>e923ddb3-0</t>
  </si>
  <si>
    <t>335.21</t>
  </si>
  <si>
    <t>284.93</t>
  </si>
  <si>
    <t>0fd2f768</t>
  </si>
  <si>
    <t>6aab4de3-c</t>
  </si>
  <si>
    <t>496.92</t>
  </si>
  <si>
    <t>422.38</t>
  </si>
  <si>
    <t>501af596</t>
  </si>
  <si>
    <t>c4b7e49b-3</t>
  </si>
  <si>
    <t>188.19</t>
  </si>
  <si>
    <t>94.09</t>
  </si>
  <si>
    <t>f92df21e</t>
  </si>
  <si>
    <t>eecc66fb-1</t>
  </si>
  <si>
    <t>260.92</t>
  </si>
  <si>
    <t>247.87</t>
  </si>
  <si>
    <t>72f040c8</t>
  </si>
  <si>
    <t>51f611f7-5</t>
  </si>
  <si>
    <t>75.9</t>
  </si>
  <si>
    <t>5f990d55</t>
  </si>
  <si>
    <t>b73fbc73-a</t>
  </si>
  <si>
    <t>146.25</t>
  </si>
  <si>
    <t>5e123a81</t>
  </si>
  <si>
    <t>7780976a-a</t>
  </si>
  <si>
    <t>4c90253a</t>
  </si>
  <si>
    <t>a38718aa-1</t>
  </si>
  <si>
    <t>226.03</t>
  </si>
  <si>
    <t>180.82</t>
  </si>
  <si>
    <t>a418bd67</t>
  </si>
  <si>
    <t>08d26d88-a</t>
  </si>
  <si>
    <t>210.43</t>
  </si>
  <si>
    <t>178.87</t>
  </si>
  <si>
    <t>828a1016</t>
  </si>
  <si>
    <t>21c515e3-9</t>
  </si>
  <si>
    <t>161.16</t>
  </si>
  <si>
    <t>112.81</t>
  </si>
  <si>
    <t>bed6a723</t>
  </si>
  <si>
    <t>1b6d2e70-3</t>
  </si>
  <si>
    <t>111.31</t>
  </si>
  <si>
    <t>1097aa00</t>
  </si>
  <si>
    <t>42eaef55-d</t>
  </si>
  <si>
    <t>92.91</t>
  </si>
  <si>
    <t>78.97</t>
  </si>
  <si>
    <t>d290ed45</t>
  </si>
  <si>
    <t>6e38e927-b</t>
  </si>
  <si>
    <t>158</t>
  </si>
  <si>
    <t>142.2</t>
  </si>
  <si>
    <t>72e7de49</t>
  </si>
  <si>
    <t>a51a4ade-9</t>
  </si>
  <si>
    <t>123.6</t>
  </si>
  <si>
    <t>dde45136</t>
  </si>
  <si>
    <t>731d74ce-8</t>
  </si>
  <si>
    <t>176.73</t>
  </si>
  <si>
    <t>dc061c43</t>
  </si>
  <si>
    <t>4fad634f-d</t>
  </si>
  <si>
    <t>64.49</t>
  </si>
  <si>
    <t>32.24</t>
  </si>
  <si>
    <t>15375b7a</t>
  </si>
  <si>
    <t>8679b68a-2</t>
  </si>
  <si>
    <t>25.9</t>
  </si>
  <si>
    <t>23.31</t>
  </si>
  <si>
    <t>18729857</t>
  </si>
  <si>
    <t>44750fc4-5</t>
  </si>
  <si>
    <t>452.56</t>
  </si>
  <si>
    <t>362.05</t>
  </si>
  <si>
    <t>57cf5b46</t>
  </si>
  <si>
    <t>a595d509-9</t>
  </si>
  <si>
    <t>178.67</t>
  </si>
  <si>
    <t>142.94</t>
  </si>
  <si>
    <t>c10237e3</t>
  </si>
  <si>
    <t>654b3879-5</t>
  </si>
  <si>
    <t>326.79</t>
  </si>
  <si>
    <t>277.77</t>
  </si>
  <si>
    <t>11ca9164</t>
  </si>
  <si>
    <t>3bf1555f-e</t>
  </si>
  <si>
    <t>317.61</t>
  </si>
  <si>
    <t>ec1b92c2</t>
  </si>
  <si>
    <t>e11430ab-8</t>
  </si>
  <si>
    <t>210.72</t>
  </si>
  <si>
    <t>158.04</t>
  </si>
  <si>
    <t>aa5ed28b</t>
  </si>
  <si>
    <t>16f47d8b-3</t>
  </si>
  <si>
    <t>301.53</t>
  </si>
  <si>
    <t>286.45</t>
  </si>
  <si>
    <t>c4b18ff3</t>
  </si>
  <si>
    <t>57a2108b-b</t>
  </si>
  <si>
    <t>338.28</t>
  </si>
  <si>
    <t>304.45</t>
  </si>
  <si>
    <t>a6021b76</t>
  </si>
  <si>
    <t>72bf5c3c-e</t>
  </si>
  <si>
    <t>212.78</t>
  </si>
  <si>
    <t>180.86</t>
  </si>
  <si>
    <t>be71f7a5</t>
  </si>
  <si>
    <t>11183869-3</t>
  </si>
  <si>
    <t>147.17</t>
  </si>
  <si>
    <t>fb538ced</t>
  </si>
  <si>
    <t>d4ab229e-c</t>
  </si>
  <si>
    <t>320.44</t>
  </si>
  <si>
    <t>4d1a715f</t>
  </si>
  <si>
    <t>21f8295d-0</t>
  </si>
  <si>
    <t>395.32</t>
  </si>
  <si>
    <t>c30630f7</t>
  </si>
  <si>
    <t>2fe45a62-d</t>
  </si>
  <si>
    <t>436.56</t>
  </si>
  <si>
    <t>b08c75b4</t>
  </si>
  <si>
    <t>802e2598-a</t>
  </si>
  <si>
    <t>61.32</t>
  </si>
  <si>
    <t>45.99</t>
  </si>
  <si>
    <t>67cc6644</t>
  </si>
  <si>
    <t>4f214f6b-a</t>
  </si>
  <si>
    <t>359.22</t>
  </si>
  <si>
    <t>269.42</t>
  </si>
  <si>
    <t>27016f42</t>
  </si>
  <si>
    <t>c9254109-5</t>
  </si>
  <si>
    <t>d2d4b9b3</t>
  </si>
  <si>
    <t>35118dda-c</t>
  </si>
  <si>
    <t>309.54</t>
  </si>
  <si>
    <t>263.11</t>
  </si>
  <si>
    <t>cb79a803</t>
  </si>
  <si>
    <t>afb2d617-c</t>
  </si>
  <si>
    <t>c5eb383c</t>
  </si>
  <si>
    <t>4cdd9fa5-1</t>
  </si>
  <si>
    <t>425.9</t>
  </si>
  <si>
    <t>404.6</t>
  </si>
  <si>
    <t>e7ba49df</t>
  </si>
  <si>
    <t>3d9448a2-d</t>
  </si>
  <si>
    <t>399.41</t>
  </si>
  <si>
    <t>319.53</t>
  </si>
  <si>
    <t>8a72634d</t>
  </si>
  <si>
    <t>2dd9f21a-9</t>
  </si>
  <si>
    <t>177.58</t>
  </si>
  <si>
    <t>142.06</t>
  </si>
  <si>
    <t>d8537c7d</t>
  </si>
  <si>
    <t>e32822c0-4</t>
  </si>
  <si>
    <t>207.02</t>
  </si>
  <si>
    <t>144.91</t>
  </si>
  <si>
    <t>755d7fe9</t>
  </si>
  <si>
    <t>cbfe0b39-9</t>
  </si>
  <si>
    <t>324.36</t>
  </si>
  <si>
    <t>275.71</t>
  </si>
  <si>
    <t>73b0732b</t>
  </si>
  <si>
    <t>f2abc93d-7</t>
  </si>
  <si>
    <t>f8cd3c03</t>
  </si>
  <si>
    <t>5c34ab2f-1</t>
  </si>
  <si>
    <t>0888b113</t>
  </si>
  <si>
    <t>9cb987d3-7</t>
  </si>
  <si>
    <t>52.27</t>
  </si>
  <si>
    <t>5e8e658d</t>
  </si>
  <si>
    <t>c30789e2-2</t>
  </si>
  <si>
    <t>268.63</t>
  </si>
  <si>
    <t>228.34</t>
  </si>
  <si>
    <t>54caabdb</t>
  </si>
  <si>
    <t>27086972-3</t>
  </si>
  <si>
    <t>105.99</t>
  </si>
  <si>
    <t>90.09</t>
  </si>
  <si>
    <t>9049f512</t>
  </si>
  <si>
    <t>93701244-6</t>
  </si>
  <si>
    <t>213.68</t>
  </si>
  <si>
    <t>181.63</t>
  </si>
  <si>
    <t>bbb92935</t>
  </si>
  <si>
    <t>ef09e847-4</t>
  </si>
  <si>
    <t>148.44</t>
  </si>
  <si>
    <t>133.6</t>
  </si>
  <si>
    <t>421a5df2</t>
  </si>
  <si>
    <t>672bdc23-b</t>
  </si>
  <si>
    <t>140.68</t>
  </si>
  <si>
    <t>126.61</t>
  </si>
  <si>
    <t>0304a5d8</t>
  </si>
  <si>
    <t>4581d011-b</t>
  </si>
  <si>
    <t>393.82</t>
  </si>
  <si>
    <t>4350a1b5</t>
  </si>
  <si>
    <t>89023a7d-8</t>
  </si>
  <si>
    <t>155.42</t>
  </si>
  <si>
    <t>124.34</t>
  </si>
  <si>
    <t>ae1e6f3f</t>
  </si>
  <si>
    <t>0d1afa5d-a</t>
  </si>
  <si>
    <t>267.16</t>
  </si>
  <si>
    <t>213.73</t>
  </si>
  <si>
    <t>323b46c6</t>
  </si>
  <si>
    <t>e7797ea9-2</t>
  </si>
  <si>
    <t>340.21</t>
  </si>
  <si>
    <t>323.2</t>
  </si>
  <si>
    <t>d9d6eb5d</t>
  </si>
  <si>
    <t>9541684d-3</t>
  </si>
  <si>
    <t>336.44</t>
  </si>
  <si>
    <t>252.33</t>
  </si>
  <si>
    <t>a59c3e17</t>
  </si>
  <si>
    <t>694dc185-6</t>
  </si>
  <si>
    <t>283.36</t>
  </si>
  <si>
    <t>141.68</t>
  </si>
  <si>
    <t>310ecc50</t>
  </si>
  <si>
    <t>fddffc2e-9</t>
  </si>
  <si>
    <t>472.32</t>
  </si>
  <si>
    <t>fd42a231</t>
  </si>
  <si>
    <t>cecae3dc-8</t>
  </si>
  <si>
    <t>101.57</t>
  </si>
  <si>
    <t>81.26</t>
  </si>
  <si>
    <t>957ba512</t>
  </si>
  <si>
    <t>d2d8de8e-9</t>
  </si>
  <si>
    <t>395.72</t>
  </si>
  <si>
    <t>316.58</t>
  </si>
  <si>
    <t>cf39e3b6</t>
  </si>
  <si>
    <t>20db9273-b</t>
  </si>
  <si>
    <t>221.5</t>
  </si>
  <si>
    <t>110.75</t>
  </si>
  <si>
    <t>3fe0d733</t>
  </si>
  <si>
    <t>dc3e57fa-e</t>
  </si>
  <si>
    <t>320.78</t>
  </si>
  <si>
    <t>272.66</t>
  </si>
  <si>
    <t>5bc9bcc6</t>
  </si>
  <si>
    <t>990c64e6-e</t>
  </si>
  <si>
    <t>315.5</t>
  </si>
  <si>
    <t>268.18</t>
  </si>
  <si>
    <t>59e8d716</t>
  </si>
  <si>
    <t>909a3085-c</t>
  </si>
  <si>
    <t>27.26</t>
  </si>
  <si>
    <t>f144573f</t>
  </si>
  <si>
    <t>f8947636-8</t>
  </si>
  <si>
    <t>409.56</t>
  </si>
  <si>
    <t>368.6</t>
  </si>
  <si>
    <t>d0cca08b</t>
  </si>
  <si>
    <t>c803cb4d-f</t>
  </si>
  <si>
    <t>194.33</t>
  </si>
  <si>
    <t>155.46</t>
  </si>
  <si>
    <t>46de6e12</t>
  </si>
  <si>
    <t>af1f5832-c</t>
  </si>
  <si>
    <t>281.87</t>
  </si>
  <si>
    <t>140.94</t>
  </si>
  <si>
    <t>cb976f6f</t>
  </si>
  <si>
    <t>05611fde-f</t>
  </si>
  <si>
    <t>63.89</t>
  </si>
  <si>
    <t>60.7</t>
  </si>
  <si>
    <t>6852256e</t>
  </si>
  <si>
    <t>683396d0-8</t>
  </si>
  <si>
    <t>409.61</t>
  </si>
  <si>
    <t>368.65</t>
  </si>
  <si>
    <t>d9b6aafd</t>
  </si>
  <si>
    <t>fb547e8b-d</t>
  </si>
  <si>
    <t>222.24</t>
  </si>
  <si>
    <t>166.68</t>
  </si>
  <si>
    <t>a7bf5d50</t>
  </si>
  <si>
    <t>75a51dbb-6</t>
  </si>
  <si>
    <t>167.97</t>
  </si>
  <si>
    <t>83.98</t>
  </si>
  <si>
    <t>cdb8c480</t>
  </si>
  <si>
    <t>511ebbe1-b</t>
  </si>
  <si>
    <t>101.38</t>
  </si>
  <si>
    <t>2726ae9c</t>
  </si>
  <si>
    <t>cfcf8a79-4</t>
  </si>
  <si>
    <t>299.63</t>
  </si>
  <si>
    <t>254.69</t>
  </si>
  <si>
    <t>14974d49</t>
  </si>
  <si>
    <t>fd3b53af-c</t>
  </si>
  <si>
    <t>373.78</t>
  </si>
  <si>
    <t>280.33</t>
  </si>
  <si>
    <t>20af9383</t>
  </si>
  <si>
    <t>2821ebc6-0</t>
  </si>
  <si>
    <t>243.74</t>
  </si>
  <si>
    <t>207.18</t>
  </si>
  <si>
    <t>ff0620fc</t>
  </si>
  <si>
    <t>e4f7dbbd-b</t>
  </si>
  <si>
    <t>133.2</t>
  </si>
  <si>
    <t>106.56</t>
  </si>
  <si>
    <t>097e0691</t>
  </si>
  <si>
    <t>5e070719-4</t>
  </si>
  <si>
    <t>68.94</t>
  </si>
  <si>
    <t>48.26</t>
  </si>
  <si>
    <t>c752d202</t>
  </si>
  <si>
    <t>dc89fb50-2</t>
  </si>
  <si>
    <t>137.72</t>
  </si>
  <si>
    <t>03a8069a</t>
  </si>
  <si>
    <t>9ec5b085-7</t>
  </si>
  <si>
    <t>197.83</t>
  </si>
  <si>
    <t>148.37</t>
  </si>
  <si>
    <t>ad0e6c75</t>
  </si>
  <si>
    <t>3d35c39c-5</t>
  </si>
  <si>
    <t>215.89</t>
  </si>
  <si>
    <t>107.94</t>
  </si>
  <si>
    <t>45b689eb</t>
  </si>
  <si>
    <t>19df81cc-7</t>
  </si>
  <si>
    <t>83.57</t>
  </si>
  <si>
    <t>79.39</t>
  </si>
  <si>
    <t>6e6f14b4</t>
  </si>
  <si>
    <t>b515ad91-9</t>
  </si>
  <si>
    <t>374.08</t>
  </si>
  <si>
    <t>f19d241b</t>
  </si>
  <si>
    <t>03440158-4</t>
  </si>
  <si>
    <t>262.88</t>
  </si>
  <si>
    <t>6967f624</t>
  </si>
  <si>
    <t>7803ef47-f</t>
  </si>
  <si>
    <t>373.87</t>
  </si>
  <si>
    <t>186.94</t>
  </si>
  <si>
    <t>e57a5769</t>
  </si>
  <si>
    <t>ab788e03-9</t>
  </si>
  <si>
    <t>96.15</t>
  </si>
  <si>
    <t>72.11</t>
  </si>
  <si>
    <t>b18caa07</t>
  </si>
  <si>
    <t>9e01f018-3</t>
  </si>
  <si>
    <t>298.68</t>
  </si>
  <si>
    <t>bc1fe366</t>
  </si>
  <si>
    <t>bbf5a8c4-c</t>
  </si>
  <si>
    <t>290.9</t>
  </si>
  <si>
    <t>247.26</t>
  </si>
  <si>
    <t>027fe2aa</t>
  </si>
  <si>
    <t>9de4ed40-3</t>
  </si>
  <si>
    <t>316.29</t>
  </si>
  <si>
    <t>221.4</t>
  </si>
  <si>
    <t>e7a1a25e</t>
  </si>
  <si>
    <t>279b80d2-3</t>
  </si>
  <si>
    <t>69.38</t>
  </si>
  <si>
    <t>58.97</t>
  </si>
  <si>
    <t>f5621bfe</t>
  </si>
  <si>
    <t>bc3d8d56-d</t>
  </si>
  <si>
    <t>241.05</t>
  </si>
  <si>
    <t>204.89</t>
  </si>
  <si>
    <t>aa5fcb35</t>
  </si>
  <si>
    <t>cb1d13bc-a</t>
  </si>
  <si>
    <t>206.34</t>
  </si>
  <si>
    <t>165.07</t>
  </si>
  <si>
    <t>e5d18746</t>
  </si>
  <si>
    <t>ab743503-5</t>
  </si>
  <si>
    <t>457.39</t>
  </si>
  <si>
    <t>228.69</t>
  </si>
  <si>
    <t>6a0bf80b</t>
  </si>
  <si>
    <t>ad062ad5-4</t>
  </si>
  <si>
    <t>71.82</t>
  </si>
  <si>
    <t>1d3b4cbd</t>
  </si>
  <si>
    <t>c201b757-7</t>
  </si>
  <si>
    <t>431.57</t>
  </si>
  <si>
    <t>323.68</t>
  </si>
  <si>
    <t>84b342df</t>
  </si>
  <si>
    <t>f2226ce1-5</t>
  </si>
  <si>
    <t>304.06</t>
  </si>
  <si>
    <t>288.86</t>
  </si>
  <si>
    <t>86289c63</t>
  </si>
  <si>
    <t>c0c0bc6d-5</t>
  </si>
  <si>
    <t>302.93</t>
  </si>
  <si>
    <t>287.78</t>
  </si>
  <si>
    <t>2a202e20</t>
  </si>
  <si>
    <t>2c094686-a</t>
  </si>
  <si>
    <t>31.24</t>
  </si>
  <si>
    <t>29.68</t>
  </si>
  <si>
    <t>9f470f3a</t>
  </si>
  <si>
    <t>434e63d4-3</t>
  </si>
  <si>
    <t>439.88</t>
  </si>
  <si>
    <t>3123e3f0</t>
  </si>
  <si>
    <t>fa9eac42-d</t>
  </si>
  <si>
    <t>397.79</t>
  </si>
  <si>
    <t>298.34</t>
  </si>
  <si>
    <t>a5b943ac</t>
  </si>
  <si>
    <t>beed46fa-3</t>
  </si>
  <si>
    <t>302.86</t>
  </si>
  <si>
    <t>0a3ca68a</t>
  </si>
  <si>
    <t>f4a35930-c</t>
  </si>
  <si>
    <t>215.12</t>
  </si>
  <si>
    <t>939d3a3b</t>
  </si>
  <si>
    <t>b15b2799-0</t>
  </si>
  <si>
    <t>209.91</t>
  </si>
  <si>
    <t>32c80a92</t>
  </si>
  <si>
    <t>7184cb78-f</t>
  </si>
  <si>
    <t>406.97</t>
  </si>
  <si>
    <t>345.92</t>
  </si>
  <si>
    <t>ebe00762</t>
  </si>
  <si>
    <t>89622171-7</t>
  </si>
  <si>
    <t>95.24</t>
  </si>
  <si>
    <t>80.95</t>
  </si>
  <si>
    <t>61516c8d</t>
  </si>
  <si>
    <t>57bd01e9-5</t>
  </si>
  <si>
    <t>235.26</t>
  </si>
  <si>
    <t>a4882f62</t>
  </si>
  <si>
    <t>ed994c1b-8</t>
  </si>
  <si>
    <t>328.54</t>
  </si>
  <si>
    <t>279.26</t>
  </si>
  <si>
    <t>93ce878c</t>
  </si>
  <si>
    <t>c7d050f3-d</t>
  </si>
  <si>
    <t>390.78</t>
  </si>
  <si>
    <t>293.08</t>
  </si>
  <si>
    <t>140e089c</t>
  </si>
  <si>
    <t>47489c4d-c</t>
  </si>
  <si>
    <t>432.01</t>
  </si>
  <si>
    <t>137307da</t>
  </si>
  <si>
    <t>17d2f080-1</t>
  </si>
  <si>
    <t>101.33</t>
  </si>
  <si>
    <t>86.13</t>
  </si>
  <si>
    <t>372fa176</t>
  </si>
  <si>
    <t>b1fa8814-7</t>
  </si>
  <si>
    <t>67.96</t>
  </si>
  <si>
    <t>fbfdfbb1</t>
  </si>
  <si>
    <t>8a686224-d</t>
  </si>
  <si>
    <t>428.23</t>
  </si>
  <si>
    <t>342.58</t>
  </si>
  <si>
    <t>819d4337</t>
  </si>
  <si>
    <t>a68ea643-5</t>
  </si>
  <si>
    <t>249.79</t>
  </si>
  <si>
    <t>199.83</t>
  </si>
  <si>
    <t>7d3d5bce</t>
  </si>
  <si>
    <t>6b443db9-7</t>
  </si>
  <si>
    <t>125.28</t>
  </si>
  <si>
    <t>ef2a5e35</t>
  </si>
  <si>
    <t>9e0e3d1d-9</t>
  </si>
  <si>
    <t>27.12</t>
  </si>
  <si>
    <t>25.76</t>
  </si>
  <si>
    <t>d646700c</t>
  </si>
  <si>
    <t>585b0773-2</t>
  </si>
  <si>
    <t>484.56</t>
  </si>
  <si>
    <t>6bcd9d7f</t>
  </si>
  <si>
    <t>ae83104f-9</t>
  </si>
  <si>
    <t>68.45</t>
  </si>
  <si>
    <t>47.91</t>
  </si>
  <si>
    <t>9622a93e</t>
  </si>
  <si>
    <t>2e3d2cff-e</t>
  </si>
  <si>
    <t>97.22</t>
  </si>
  <si>
    <t>1c587631</t>
  </si>
  <si>
    <t>5dc3861b-a</t>
  </si>
  <si>
    <t>287.25</t>
  </si>
  <si>
    <t>229.8</t>
  </si>
  <si>
    <t>bc3c0bbe</t>
  </si>
  <si>
    <t>5c512226-0</t>
  </si>
  <si>
    <t>198.26</t>
  </si>
  <si>
    <t>64f39542</t>
  </si>
  <si>
    <t>cabdd327-d</t>
  </si>
  <si>
    <t>218.12</t>
  </si>
  <si>
    <t>207.21</t>
  </si>
  <si>
    <t>02ea58e6</t>
  </si>
  <si>
    <t>b371fcde-5</t>
  </si>
  <si>
    <t>401.08</t>
  </si>
  <si>
    <t>381.03</t>
  </si>
  <si>
    <t>1bc373ee</t>
  </si>
  <si>
    <t>b45ef0eb-6</t>
  </si>
  <si>
    <t>247.48</t>
  </si>
  <si>
    <t>123.74</t>
  </si>
  <si>
    <t>2a815054</t>
  </si>
  <si>
    <t>8402c6f6-f</t>
  </si>
  <si>
    <t>90a64934</t>
  </si>
  <si>
    <t>a2f456bc-6</t>
  </si>
  <si>
    <t>169.79</t>
  </si>
  <si>
    <t>161.3</t>
  </si>
  <si>
    <t>6644ad14</t>
  </si>
  <si>
    <t>cd15baa4-6</t>
  </si>
  <si>
    <t>438.09</t>
  </si>
  <si>
    <t>350.47</t>
  </si>
  <si>
    <t>925dcde3</t>
  </si>
  <si>
    <t>c5855ed0-1</t>
  </si>
  <si>
    <t>265.65</t>
  </si>
  <si>
    <t>199.24</t>
  </si>
  <si>
    <t>88e7a084</t>
  </si>
  <si>
    <t>aff28293-4</t>
  </si>
  <si>
    <t>39.87</t>
  </si>
  <si>
    <t>33.89</t>
  </si>
  <si>
    <t>a23cc45d</t>
  </si>
  <si>
    <t>48abeefb-a</t>
  </si>
  <si>
    <t>406.9</t>
  </si>
  <si>
    <t>325.52</t>
  </si>
  <si>
    <t>56813cff</t>
  </si>
  <si>
    <t>20ed3090-1</t>
  </si>
  <si>
    <t>174.94</t>
  </si>
  <si>
    <t>b2977fc7</t>
  </si>
  <si>
    <t>57d63443-6</t>
  </si>
  <si>
    <t>216.55</t>
  </si>
  <si>
    <t>173.24</t>
  </si>
  <si>
    <t>3d080554</t>
  </si>
  <si>
    <t>9e94c33f-a</t>
  </si>
  <si>
    <t>282.62</t>
  </si>
  <si>
    <t>2a1d2b27</t>
  </si>
  <si>
    <t>c6bc8604-1</t>
  </si>
  <si>
    <t>493.54</t>
  </si>
  <si>
    <t>fef3b4d7</t>
  </si>
  <si>
    <t>f98164ab-b</t>
  </si>
  <si>
    <t>48.56</t>
  </si>
  <si>
    <t>3bea58ee</t>
  </si>
  <si>
    <t>38ffeb9d-2</t>
  </si>
  <si>
    <t>185.29</t>
  </si>
  <si>
    <t>90bad297</t>
  </si>
  <si>
    <t>d34354bc-4</t>
  </si>
  <si>
    <t>310.41</t>
  </si>
  <si>
    <t>263.85</t>
  </si>
  <si>
    <t>01365196</t>
  </si>
  <si>
    <t>f6e5b45b-1</t>
  </si>
  <si>
    <t>381.75</t>
  </si>
  <si>
    <t>ef9fbda4</t>
  </si>
  <si>
    <t>444025dc-a</t>
  </si>
  <si>
    <t>202.43</t>
  </si>
  <si>
    <t>161.94</t>
  </si>
  <si>
    <t>12ada465</t>
  </si>
  <si>
    <t>3ee2d742-e</t>
  </si>
  <si>
    <t>235.21</t>
  </si>
  <si>
    <t>211.69</t>
  </si>
  <si>
    <t>67475da1</t>
  </si>
  <si>
    <t>7d8a413d-2</t>
  </si>
  <si>
    <t>371.67</t>
  </si>
  <si>
    <t>db89ad76</t>
  </si>
  <si>
    <t>14316b67-4</t>
  </si>
  <si>
    <t>d80cb54a</t>
  </si>
  <si>
    <t>32cefb76-9</t>
  </si>
  <si>
    <t>146.55</t>
  </si>
  <si>
    <t>117.24</t>
  </si>
  <si>
    <t>7764e9c8</t>
  </si>
  <si>
    <t>d3e39266-3</t>
  </si>
  <si>
    <t>193.43</t>
  </si>
  <si>
    <t>164.42</t>
  </si>
  <si>
    <t>635a5c98</t>
  </si>
  <si>
    <t>1cda4de8-a</t>
  </si>
  <si>
    <t>259.28</t>
  </si>
  <si>
    <t>246.32</t>
  </si>
  <si>
    <t>b6d93334</t>
  </si>
  <si>
    <t>503f3f21-6</t>
  </si>
  <si>
    <t>217.51</t>
  </si>
  <si>
    <t>152.26</t>
  </si>
  <si>
    <t>703cf4c4</t>
  </si>
  <si>
    <t>ae7411d3-2</t>
  </si>
  <si>
    <t>412.49</t>
  </si>
  <si>
    <t>206.25</t>
  </si>
  <si>
    <t>b8e96ec5</t>
  </si>
  <si>
    <t>d2715a4e-f</t>
  </si>
  <si>
    <t>392.74</t>
  </si>
  <si>
    <t>373.1</t>
  </si>
  <si>
    <t>d5d8192a</t>
  </si>
  <si>
    <t>954b6084-d</t>
  </si>
  <si>
    <t>135.71</t>
  </si>
  <si>
    <t>67.86</t>
  </si>
  <si>
    <t>d49c1938</t>
  </si>
  <si>
    <t>b894955f-9</t>
  </si>
  <si>
    <t>487.62</t>
  </si>
  <si>
    <t>365.72</t>
  </si>
  <si>
    <t>4674ffc8</t>
  </si>
  <si>
    <t>90083387-2</t>
  </si>
  <si>
    <t>370.72</t>
  </si>
  <si>
    <t>333.65</t>
  </si>
  <si>
    <t>c94b1a1a</t>
  </si>
  <si>
    <t>31706191-8</t>
  </si>
  <si>
    <t>98.73</t>
  </si>
  <si>
    <t>93.79</t>
  </si>
  <si>
    <t>ae262d85</t>
  </si>
  <si>
    <t>f0f93bcd-c</t>
  </si>
  <si>
    <t>79.42</t>
  </si>
  <si>
    <t>39.71</t>
  </si>
  <si>
    <t>e9ad7995</t>
  </si>
  <si>
    <t>a41c5d52-d</t>
  </si>
  <si>
    <t>248.01</t>
  </si>
  <si>
    <t>124</t>
  </si>
  <si>
    <t>efcf43d8</t>
  </si>
  <si>
    <t>240cbb3f-2</t>
  </si>
  <si>
    <t>237.42</t>
  </si>
  <si>
    <t>bbf18e01</t>
  </si>
  <si>
    <t>c957a166-d</t>
  </si>
  <si>
    <t>419.32</t>
  </si>
  <si>
    <t>4fa93089</t>
  </si>
  <si>
    <t>59771ab0-8</t>
  </si>
  <si>
    <t>275</t>
  </si>
  <si>
    <t>4e69c8b2</t>
  </si>
  <si>
    <t>8e123634-6</t>
  </si>
  <si>
    <t>230</t>
  </si>
  <si>
    <t>172.5</t>
  </si>
  <si>
    <t>59b1a413</t>
  </si>
  <si>
    <t>6a59db47-e</t>
  </si>
  <si>
    <t>218.44</t>
  </si>
  <si>
    <t>163.83</t>
  </si>
  <si>
    <t>860101ea</t>
  </si>
  <si>
    <t>68867ed9-3</t>
  </si>
  <si>
    <t>431.85</t>
  </si>
  <si>
    <t>367.07</t>
  </si>
  <si>
    <t>fcdfd494</t>
  </si>
  <si>
    <t>5420918c-0</t>
  </si>
  <si>
    <t>334.79</t>
  </si>
  <si>
    <t>67abda0a</t>
  </si>
  <si>
    <t>28714133-6</t>
  </si>
  <si>
    <t>486.79</t>
  </si>
  <si>
    <t>34ebc1a0</t>
  </si>
  <si>
    <t>08838c2c-9</t>
  </si>
  <si>
    <t>212.87</t>
  </si>
  <si>
    <t>180.94</t>
  </si>
  <si>
    <t>1defd3b1</t>
  </si>
  <si>
    <t>c39a4f16-6</t>
  </si>
  <si>
    <t>389.76</t>
  </si>
  <si>
    <t>0611293d</t>
  </si>
  <si>
    <t>b4f67f96-9</t>
  </si>
  <si>
    <t>e73ad07c</t>
  </si>
  <si>
    <t>a5d07442-d</t>
  </si>
  <si>
    <t>235.77</t>
  </si>
  <si>
    <t>165.04</t>
  </si>
  <si>
    <t>1. Data Import &amp; Initial Exploration (2 Points)</t>
  </si>
  <si>
    <t>2. Data Cleaning &amp; Preprocessing (3 Points)</t>
  </si>
  <si>
    <t>3. Descriptive Statistics &amp; Exploratory Data Analysis (3 Points)</t>
  </si>
  <si>
    <t>5. Central Limit Theorem (CLT) &amp; Sampling Simulation (2 Points)</t>
  </si>
  <si>
    <t>6. Confidence Interval Estimation (2 Points)</t>
  </si>
  <si>
    <t>COLUMN</t>
  </si>
  <si>
    <t xml:space="preserve">COUNT </t>
  </si>
  <si>
    <t>UNIQUE</t>
  </si>
  <si>
    <t>MODE</t>
  </si>
  <si>
    <t>NULL</t>
  </si>
  <si>
    <t>12</t>
  </si>
  <si>
    <t>11</t>
  </si>
  <si>
    <t>09</t>
  </si>
  <si>
    <t>02</t>
  </si>
  <si>
    <t>01</t>
  </si>
  <si>
    <t>04</t>
  </si>
  <si>
    <t>27</t>
  </si>
  <si>
    <t>08</t>
  </si>
  <si>
    <t>28</t>
  </si>
  <si>
    <t>03</t>
  </si>
  <si>
    <t>29</t>
  </si>
  <si>
    <t>05</t>
  </si>
  <si>
    <t>26</t>
  </si>
  <si>
    <t>21</t>
  </si>
  <si>
    <t>06</t>
  </si>
  <si>
    <t>17</t>
  </si>
  <si>
    <t>13</t>
  </si>
  <si>
    <t>23</t>
  </si>
  <si>
    <t>19</t>
  </si>
  <si>
    <t>07</t>
  </si>
  <si>
    <t>31</t>
  </si>
  <si>
    <t>22</t>
  </si>
  <si>
    <t>18</t>
  </si>
  <si>
    <t>24</t>
  </si>
  <si>
    <t>16</t>
  </si>
  <si>
    <t>text</t>
  </si>
  <si>
    <t>MIN</t>
  </si>
  <si>
    <t>MAX</t>
  </si>
  <si>
    <t>[Price (Rs.)]</t>
  </si>
  <si>
    <t>[Discount (%)]</t>
  </si>
  <si>
    <t>[Final_Price(Rs.)]</t>
  </si>
  <si>
    <t>2024</t>
  </si>
  <si>
    <t>DD</t>
  </si>
  <si>
    <t>MM</t>
  </si>
  <si>
    <t>YYYY</t>
  </si>
  <si>
    <t>[Purchase_Date]</t>
  </si>
  <si>
    <t>date ( mm-dd-yyyy )</t>
  </si>
  <si>
    <t>Grand Total</t>
  </si>
  <si>
    <t>Count</t>
  </si>
  <si>
    <t>MEAN</t>
  </si>
  <si>
    <t>Q1</t>
  </si>
  <si>
    <t>MEDIAN</t>
  </si>
  <si>
    <t>Q3</t>
  </si>
  <si>
    <t>* Examine the dataset structure, reviewing all columns</t>
  </si>
  <si>
    <t>* Use Excel functions (e.g., COUNT, COUNTIF, MIN, MAX) to generate summary statistics for these variables.</t>
  </si>
  <si>
    <t>DONE</t>
  </si>
  <si>
    <r>
      <rPr>
        <b/>
        <sz val="11"/>
        <color theme="1"/>
        <rFont val="Aptos Narrow"/>
        <family val="2"/>
        <scheme val="minor"/>
      </rPr>
      <t xml:space="preserve">* Convert columns to appropriate data types </t>
    </r>
    <r>
      <rPr>
        <sz val="11"/>
        <color theme="1"/>
        <rFont val="Aptos Narrow"/>
        <family val="2"/>
        <scheme val="minor"/>
      </rPr>
      <t xml:space="preserve">
(e.g., use DATEVALUE for Purchase_Date; 
format numeric columns like Price (Rs.), Discount (%), and Final_Price(Rs.)).</t>
    </r>
  </si>
  <si>
    <r>
      <rPr>
        <b/>
        <sz val="10"/>
        <color theme="1"/>
        <rFont val="Inherit"/>
      </rPr>
      <t>* Remove Duplicates</t>
    </r>
    <r>
      <rPr>
        <sz val="10"/>
        <color theme="1"/>
        <rFont val="Inherit"/>
      </rPr>
      <t xml:space="preserve">
*   * Identify and handle missing values using filtering and conditional formatting.
*   * Remove duplicates using Excel’s “Remove Duplicates” feature.</t>
    </r>
  </si>
  <si>
    <t>#ecommerce_dataset_updated!</t>
  </si>
  <si>
    <t>ecommerce_dataset_updated</t>
  </si>
  <si>
    <t>Final_Price(Rs.) _</t>
  </si>
  <si>
    <t>Discount Amount _</t>
  </si>
  <si>
    <t>Original</t>
  </si>
  <si>
    <t>[Fix format]</t>
  </si>
  <si>
    <t>number (xxxx.xx)</t>
  </si>
  <si>
    <t>number (xx)</t>
  </si>
  <si>
    <r>
      <t>TYPE</t>
    </r>
    <r>
      <rPr>
        <sz val="11"/>
        <color theme="1"/>
        <rFont val="Aptos Narrow"/>
        <family val="2"/>
        <scheme val="minor"/>
      </rPr>
      <t xml:space="preserve"> after fix Format</t>
    </r>
  </si>
  <si>
    <t>Final_Price(Rs.) _ Diffence_</t>
  </si>
  <si>
    <t>KO TÌM THẤY</t>
  </si>
  <si>
    <t>RANGE</t>
  </si>
  <si>
    <t>IQR</t>
  </si>
  <si>
    <t>SKEW</t>
  </si>
  <si>
    <t>Frequency</t>
  </si>
  <si>
    <t>0-50</t>
  </si>
  <si>
    <t>50-100</t>
  </si>
  <si>
    <t>100-150</t>
  </si>
  <si>
    <t>150-200</t>
  </si>
  <si>
    <t>200-250</t>
  </si>
  <si>
    <t>250-300</t>
  </si>
  <si>
    <t>300-350</t>
  </si>
  <si>
    <t>350-400</t>
  </si>
  <si>
    <t>400-450</t>
  </si>
  <si>
    <t>450-500</t>
  </si>
  <si>
    <t>Tasks:
* Calculate measures of central tendency (mean, median, mode) and dispersion (range, standard deviation, IQR). Using Excel functions 
(AVERAGE, MEDIAN, MODE, MIN, MAX, STDEV.S, QUARTILE) on numeric columns such as Price (Rs.), Discount (%), and Final_Price(Rs.).</t>
  </si>
  <si>
    <t>Home&amp;Kitchen</t>
  </si>
  <si>
    <t>Orders by Final Price &amp;</t>
  </si>
  <si>
    <t>Revenues</t>
  </si>
  <si>
    <t>% Revenues</t>
  </si>
  <si>
    <t>Orders</t>
  </si>
  <si>
    <t>% Orders</t>
  </si>
  <si>
    <t>ORDERS</t>
  </si>
  <si>
    <r>
      <rPr>
        <b/>
        <sz val="14"/>
        <color theme="7" tint="-0.249977111117893"/>
        <rFont val="Aptos Narrow"/>
        <family val="2"/>
        <scheme val="minor"/>
      </rPr>
      <t>REVENUES</t>
    </r>
    <r>
      <rPr>
        <b/>
        <sz val="14"/>
        <color theme="1"/>
        <rFont val="Aptos Narrow"/>
        <family val="2"/>
        <scheme val="minor"/>
      </rPr>
      <t xml:space="preserve"> </t>
    </r>
    <r>
      <rPr>
        <sz val="12"/>
        <color theme="1"/>
        <rFont val="Aptos Narrow"/>
        <family val="2"/>
        <scheme val="minor"/>
      </rPr>
      <t>&amp;</t>
    </r>
    <r>
      <rPr>
        <sz val="14"/>
        <color theme="1" tint="0.499984740745262"/>
        <rFont val="Aptos Narrow"/>
        <family val="2"/>
        <scheme val="minor"/>
      </rPr>
      <t xml:space="preserve"> </t>
    </r>
    <r>
      <rPr>
        <b/>
        <sz val="14"/>
        <color theme="1" tint="0.34998626667073579"/>
        <rFont val="Aptos Narrow"/>
        <family val="2"/>
        <scheme val="minor"/>
      </rPr>
      <t>ORDERS</t>
    </r>
  </si>
  <si>
    <t xml:space="preserve">Tasks: </t>
  </si>
  <si>
    <t>* Create frequency distribution tables using PivotTables or COUNTIFS for categorical variables like Category and Payment_Method.</t>
  </si>
  <si>
    <t>* Generate histograms and box plots (using Excel’s Data Analysis Toolpak and chart features) for continuous variables like Price (Rs.) and Final_Price(Rs.).</t>
  </si>
  <si>
    <t>Bin</t>
  </si>
  <si>
    <t>More</t>
  </si>
  <si>
    <t>Mean</t>
  </si>
  <si>
    <t>Standard Error</t>
  </si>
  <si>
    <t>Median</t>
  </si>
  <si>
    <t>Mode</t>
  </si>
  <si>
    <t>Standard Deviation</t>
  </si>
  <si>
    <t>Sample Variance</t>
  </si>
  <si>
    <t>Kurtosis</t>
  </si>
  <si>
    <t>Skewness</t>
  </si>
  <si>
    <t>Range</t>
  </si>
  <si>
    <t>Minimum</t>
  </si>
  <si>
    <t>Maximum</t>
  </si>
  <si>
    <t>Sum</t>
  </si>
  <si>
    <t>Summary Statistics</t>
  </si>
  <si>
    <t>Correlation Analysis</t>
  </si>
  <si>
    <t>Month_</t>
  </si>
  <si>
    <t>Weekday_</t>
  </si>
  <si>
    <t xml:space="preserve"> Add_Calculate_</t>
  </si>
  <si>
    <t>month_num</t>
  </si>
  <si>
    <t>Tue</t>
  </si>
  <si>
    <t>Fri</t>
  </si>
  <si>
    <t>Sun</t>
  </si>
  <si>
    <t>Mon</t>
  </si>
  <si>
    <t>Thu</t>
  </si>
  <si>
    <t>Wed</t>
  </si>
  <si>
    <t>Sat</t>
  </si>
  <si>
    <t>Nov</t>
  </si>
  <si>
    <t>Feb</t>
  </si>
  <si>
    <t>Sep</t>
  </si>
  <si>
    <t>Apr</t>
  </si>
  <si>
    <t>Aug</t>
  </si>
  <si>
    <t>Mar</t>
  </si>
  <si>
    <t>May</t>
  </si>
  <si>
    <t>Jan</t>
  </si>
  <si>
    <t>Oct</t>
  </si>
  <si>
    <t>Jun</t>
  </si>
  <si>
    <t>Jul</t>
  </si>
  <si>
    <t xml:space="preserve">* Identify outliers or unusual patterns in the data. </t>
  </si>
  <si>
    <r>
      <t xml:space="preserve">* Identify outliers or unusual patterns in the data.  </t>
    </r>
    <r>
      <rPr>
        <b/>
        <sz val="10"/>
        <color rgb="FFC00000"/>
        <rFont val="Inherit"/>
      </rPr>
      <t>(tìm thấy ở Discount (%) )</t>
    </r>
  </si>
  <si>
    <r>
      <t xml:space="preserve">4. Frequency Distributions &amp; Data Visualization (3 Points) </t>
    </r>
    <r>
      <rPr>
        <sz val="14"/>
        <color theme="3" tint="0.499984740745262"/>
        <rFont val="Inherit"/>
      </rPr>
      <t>(Cuộn xuống)</t>
    </r>
  </si>
  <si>
    <t>Upper Limit</t>
  </si>
  <si>
    <t>SAMPLE</t>
  </si>
  <si>
    <t>Sample</t>
  </si>
  <si>
    <t>Observation</t>
  </si>
  <si>
    <t xml:space="preserve">I choose Price (Rs.) 💸 money money money </t>
  </si>
  <si>
    <t>Numer of weekday</t>
  </si>
  <si>
    <t>* Create summary tables for key variables (e.g., Final_Price(Rs.), Category, Payment_Method) using PivotTables.
Check cột AH</t>
  </si>
  <si>
    <t>How many Samples here?</t>
  </si>
  <si>
    <t>Legacy Excel Formulas</t>
  </si>
  <si>
    <t>SAMPLE DATA</t>
  </si>
  <si>
    <t>MARGIN OF ERROR</t>
  </si>
  <si>
    <t>CONFIDENCE INTERVAL</t>
  </si>
  <si>
    <t>Confidence Level:</t>
  </si>
  <si>
    <t>Lower Limit:</t>
  </si>
  <si>
    <t>Mean:</t>
  </si>
  <si>
    <t>Alpha:</t>
  </si>
  <si>
    <t>Upper Limit:</t>
  </si>
  <si>
    <t>Std Dev:</t>
  </si>
  <si>
    <t>Margin of Error:</t>
  </si>
  <si>
    <t>Calculate a confidence interval for the proportion of high-value transactions (first, define “high-value” based on Final_Price(Rs.), then use: p ± z*√[p(1–p)/n]).</t>
  </si>
  <si>
    <t>Interpret these intervals in the context of our ecommerce business.</t>
  </si>
  <si>
    <r>
      <t xml:space="preserve">Use Excel formulas to calculate a 95% confidence interval for the average </t>
    </r>
    <r>
      <rPr>
        <b/>
        <sz val="10"/>
        <color theme="1"/>
        <rFont val="Inherit"/>
      </rPr>
      <t>Final_Price(Rs.)</t>
    </r>
    <r>
      <rPr>
        <sz val="10"/>
        <color theme="1"/>
        <rFont val="Inherit"/>
      </rPr>
      <t xml:space="preserve"> (using the formula: Mean ± (Critical Value × (STDEV.S/√n))).</t>
    </r>
  </si>
  <si>
    <t>DATA</t>
  </si>
  <si>
    <t>Observation:</t>
  </si>
  <si>
    <t>STD DEV</t>
  </si>
  <si>
    <t>p:</t>
  </si>
  <si>
    <t>1-p:</t>
  </si>
  <si>
    <t>Critical Value (Z):</t>
  </si>
  <si>
    <t>CLT TESTS</t>
  </si>
  <si>
    <t>Standard Error:</t>
  </si>
  <si>
    <t>Is p*n&gt;5?</t>
  </si>
  <si>
    <t>Is (1-p)*n&gt;5?:</t>
  </si>
  <si>
    <t>Probability Density</t>
  </si>
  <si>
    <t>HIGH VALUE</t>
  </si>
  <si>
    <t>Final_Price(Rs.):</t>
  </si>
  <si>
    <t>Top:</t>
  </si>
  <si>
    <t>Alpha / 2:</t>
  </si>
  <si>
    <t xml:space="preserve">Use Excel formulas to calculate a 95% confidence interval for the average Final_Price(Rs.) </t>
  </si>
  <si>
    <t>Calculate a confidence interval for the proportion of high-value transactions.</t>
  </si>
  <si>
    <r>
      <rPr>
        <b/>
        <i/>
        <sz val="11"/>
        <color theme="1"/>
        <rFont val="Aptos Narrow"/>
        <family val="2"/>
        <scheme val="minor"/>
      </rPr>
      <t>Top 5%</t>
    </r>
    <r>
      <rPr>
        <i/>
        <sz val="11"/>
        <color theme="1"/>
        <rFont val="Aptos Narrow"/>
        <family val="2"/>
        <scheme val="minor"/>
      </rPr>
      <t xml:space="preserve"> of Final_Price(Rs.) is High Value </t>
    </r>
  </si>
  <si>
    <r>
      <t xml:space="preserve">* Đã </t>
    </r>
    <r>
      <rPr>
        <b/>
        <sz val="14"/>
        <color theme="1"/>
        <rFont val="Aptos Narrow"/>
        <family val="2"/>
        <scheme val="minor"/>
      </rPr>
      <t>import file csv</t>
    </r>
    <r>
      <rPr>
        <sz val="14"/>
        <color theme="1"/>
        <rFont val="Aptos Narrow"/>
        <family val="2"/>
        <scheme val="minor"/>
      </rPr>
      <t xml:space="preserve"> ở sheet liền kề trước đó</t>
    </r>
  </si>
  <si>
    <t>Verify_</t>
  </si>
  <si>
    <r>
      <rPr>
        <b/>
        <sz val="11"/>
        <color theme="1"/>
        <rFont val="Aptos Narrow"/>
        <family val="2"/>
        <scheme val="minor"/>
      </rPr>
      <t xml:space="preserve">* Create additional calculated columns if needed. 
</t>
    </r>
    <r>
      <rPr>
        <sz val="11"/>
        <color theme="1"/>
        <rFont val="Aptos Narrow"/>
        <family val="2"/>
        <scheme val="minor"/>
      </rPr>
      <t>For example, calculate Discount Amount as:
*   * Discount Amount = Price (Rs.) × (Discount (%) / 100
*   * Final_Price(Rs.) _  = Price (Rs.) - Discount Amount.
*   * Month, Day of week
*   * and verify that Final_Price(Rs.) equals Price (Rs.) minus the Discount Amount.</t>
    </r>
  </si>
  <si>
    <t xml:space="preserve">* Generate Excel charts (histograms, bar charts) to visualize the distributions of Price (Rs.) and Final_Price(Rs.).
</t>
  </si>
  <si>
    <t xml:space="preserve">* Create summary tables for key variables (e.g., Final_Price(Rs.), Category, Payment_Method) using PivotTables.
</t>
  </si>
  <si>
    <t>* Generate Excel charts (histograms, bar charts) to visualize the distributions of Price (Rs.) and Final_Price(Rs.).</t>
  </si>
  <si>
    <t>Skew</t>
  </si>
  <si>
    <t xml:space="preserve"> Sample Size</t>
  </si>
  <si>
    <t>Draw area Cumulative Probability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</si>
</sst>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6" formatCode="&quot;$&quot;#,##0_);[Red]\(&quot;$&quot;#,##0\)"/>
    <numFmt numFmtId="44" formatCode="_(&quot;$&quot;* #,##0.00_);_(&quot;$&quot;* \(#,##0.00\);_(&quot;$&quot;* &quot;-&quot;??_);_(@_)"/>
    <numFmt numFmtId="43" formatCode="_(* #,##0.00_);_(* \(#,##0.00\);_(* &quot;-&quot;??_);_(@_)"/>
    <numFmt numFmtId="164" formatCode="mm/dd/yyyy"/>
    <numFmt numFmtId="165" formatCode="0.0000000000000000"/>
    <numFmt numFmtId="166" formatCode="_(* #,##0_);_(* \(#,##0\);_(* &quot;-&quot;??_);_(@_)"/>
    <numFmt numFmtId="167" formatCode="0.0%"/>
    <numFmt numFmtId="168" formatCode="0.0000"/>
    <numFmt numFmtId="169" formatCode="0.000"/>
    <numFmt numFmtId="170" formatCode="0.0"/>
    <numFmt numFmtId="171" formatCode="&quot;$&quot;#,##0"/>
    <numFmt numFmtId="172" formatCode="&quot;$&quot;#,##0.00"/>
  </numFmts>
  <fonts count="35">
    <font>
      <sz val="11"/>
      <color theme="1"/>
      <name val="Aptos Narrow"/>
      <family val="2"/>
      <scheme val="minor"/>
    </font>
    <font>
      <b/>
      <sz val="11"/>
      <color theme="1"/>
      <name val="Aptos Narrow"/>
      <family val="2"/>
      <scheme val="minor"/>
    </font>
    <font>
      <b/>
      <sz val="14"/>
      <color theme="1"/>
      <name val="Inherit"/>
    </font>
    <font>
      <b/>
      <sz val="14"/>
      <color theme="1"/>
      <name val="Aptos Narrow"/>
      <family val="2"/>
      <scheme val="minor"/>
    </font>
    <font>
      <sz val="11"/>
      <color theme="1"/>
      <name val="Aptos Narrow"/>
      <family val="2"/>
      <scheme val="minor"/>
    </font>
    <font>
      <b/>
      <sz val="11"/>
      <color theme="0"/>
      <name val="Aptos Narrow"/>
      <family val="2"/>
      <scheme val="minor"/>
    </font>
    <font>
      <u/>
      <sz val="11"/>
      <color theme="10"/>
      <name val="Aptos Narrow"/>
      <family val="2"/>
      <scheme val="minor"/>
    </font>
    <font>
      <sz val="8"/>
      <name val="Aptos Narrow"/>
      <family val="2"/>
      <scheme val="minor"/>
    </font>
    <font>
      <sz val="10"/>
      <color theme="1"/>
      <name val="Inherit"/>
    </font>
    <font>
      <b/>
      <sz val="14"/>
      <color rgb="FFC00000"/>
      <name val="Aptos Narrow"/>
      <family val="2"/>
      <scheme val="minor"/>
    </font>
    <font>
      <b/>
      <sz val="14"/>
      <color theme="9" tint="-0.249977111117893"/>
      <name val="Aptos Narrow"/>
      <family val="2"/>
      <scheme val="minor"/>
    </font>
    <font>
      <b/>
      <sz val="10"/>
      <color theme="1"/>
      <name val="Inherit"/>
    </font>
    <font>
      <b/>
      <u/>
      <sz val="14"/>
      <color theme="10"/>
      <name val="Abadi"/>
      <family val="2"/>
    </font>
    <font>
      <sz val="11"/>
      <name val="Aptos Narrow"/>
      <family val="2"/>
      <scheme val="minor"/>
    </font>
    <font>
      <b/>
      <sz val="14"/>
      <color theme="0"/>
      <name val="Aptos Narrow"/>
      <family val="2"/>
      <scheme val="minor"/>
    </font>
    <font>
      <sz val="12"/>
      <color theme="1"/>
      <name val="Aptos Narrow"/>
      <family val="2"/>
      <scheme val="minor"/>
    </font>
    <font>
      <b/>
      <sz val="14"/>
      <color theme="1" tint="0.34998626667073579"/>
      <name val="Aptos Narrow"/>
      <family val="2"/>
      <scheme val="minor"/>
    </font>
    <font>
      <sz val="14"/>
      <color theme="1" tint="0.499984740745262"/>
      <name val="Aptos Narrow"/>
      <family val="2"/>
      <scheme val="minor"/>
    </font>
    <font>
      <b/>
      <sz val="14"/>
      <color theme="7" tint="-0.249977111117893"/>
      <name val="Aptos Narrow"/>
      <family val="2"/>
      <scheme val="minor"/>
    </font>
    <font>
      <sz val="11"/>
      <color rgb="FFC00000"/>
      <name val="Aptos Narrow"/>
      <family val="2"/>
      <scheme val="minor"/>
    </font>
    <font>
      <sz val="10"/>
      <color theme="1"/>
      <name val="Arial"/>
      <family val="2"/>
    </font>
    <font>
      <i/>
      <sz val="11"/>
      <color theme="1"/>
      <name val="Aptos Narrow"/>
      <family val="2"/>
      <scheme val="minor"/>
    </font>
    <font>
      <b/>
      <sz val="16"/>
      <color theme="3" tint="0.499984740745262"/>
      <name val="Aptos Narrow"/>
      <family val="2"/>
      <scheme val="minor"/>
    </font>
    <font>
      <b/>
      <sz val="10"/>
      <color rgb="FFC00000"/>
      <name val="Inherit"/>
    </font>
    <font>
      <sz val="14"/>
      <color theme="3" tint="0.499984740745262"/>
      <name val="Inherit"/>
    </font>
    <font>
      <b/>
      <sz val="11"/>
      <color theme="1" tint="0.499984740745262"/>
      <name val="Aptos Narrow"/>
      <family val="2"/>
      <scheme val="minor"/>
    </font>
    <font>
      <sz val="11"/>
      <color theme="2" tint="-0.249977111117893"/>
      <name val="Aptos Narrow"/>
      <family val="2"/>
      <scheme val="minor"/>
    </font>
    <font>
      <b/>
      <sz val="12"/>
      <color theme="9" tint="-0.249977111117893"/>
      <name val="Aptos Narrow"/>
      <family val="2"/>
      <scheme val="minor"/>
    </font>
    <font>
      <b/>
      <sz val="16"/>
      <color theme="4" tint="0.39997558519241921"/>
      <name val="Aptos Narrow"/>
      <family val="2"/>
      <scheme val="minor"/>
    </font>
    <font>
      <b/>
      <i/>
      <sz val="11"/>
      <color theme="1"/>
      <name val="Aptos Narrow"/>
      <family val="2"/>
      <scheme val="minor"/>
    </font>
    <font>
      <b/>
      <sz val="12"/>
      <color theme="1" tint="0.34998626667073579"/>
      <name val="Aptos Narrow"/>
      <family val="2"/>
      <scheme val="minor"/>
    </font>
    <font>
      <b/>
      <sz val="12"/>
      <color theme="1" tint="0.34998626667073579"/>
      <name val="Inherit"/>
    </font>
    <font>
      <sz val="11"/>
      <color theme="0"/>
      <name val="Aptos Narrow"/>
      <family val="2"/>
      <scheme val="minor"/>
    </font>
    <font>
      <sz val="14"/>
      <color theme="1"/>
      <name val="Aptos Narrow"/>
      <family val="2"/>
      <scheme val="minor"/>
    </font>
    <font>
      <u/>
      <sz val="14"/>
      <color theme="10"/>
      <name val="Aptos Narrow"/>
      <family val="2"/>
      <scheme val="minor"/>
    </font>
  </fonts>
  <fills count="16">
    <fill>
      <patternFill patternType="none"/>
    </fill>
    <fill>
      <patternFill patternType="gray125"/>
    </fill>
    <fill>
      <patternFill patternType="solid">
        <fgColor theme="6" tint="-0.249977111117893"/>
        <bgColor indexed="64"/>
      </patternFill>
    </fill>
    <fill>
      <patternFill patternType="solid">
        <fgColor theme="7" tint="-0.249977111117893"/>
        <bgColor indexed="64"/>
      </patternFill>
    </fill>
    <fill>
      <patternFill patternType="solid">
        <fgColor theme="3" tint="0.89999084444715716"/>
        <bgColor theme="4" tint="0.79998168889431442"/>
      </patternFill>
    </fill>
    <fill>
      <patternFill patternType="solid">
        <fgColor theme="4"/>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theme="9" tint="0.79998168889431442"/>
        <bgColor indexed="64"/>
      </patternFill>
    </fill>
    <fill>
      <patternFill patternType="solid">
        <fgColor rgb="FFFFFF00"/>
        <bgColor indexed="64"/>
      </patternFill>
    </fill>
    <fill>
      <patternFill patternType="solid">
        <fgColor rgb="FFFFFFD5"/>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0"/>
        <bgColor indexed="64"/>
      </patternFill>
    </fill>
    <fill>
      <patternFill patternType="solid">
        <fgColor theme="0"/>
        <bgColor theme="4" tint="0.79998168889431442"/>
      </patternFill>
    </fill>
    <fill>
      <patternFill patternType="solid">
        <fgColor theme="0" tint="-4.9989318521683403E-2"/>
        <bgColor indexed="64"/>
      </patternFill>
    </fill>
  </fills>
  <borders count="40">
    <border>
      <left/>
      <right/>
      <top/>
      <bottom/>
      <diagonal/>
    </border>
    <border>
      <left style="thin">
        <color theme="0" tint="-0.249977111117893"/>
      </left>
      <right/>
      <top style="thin">
        <color theme="0" tint="-0.249977111117893"/>
      </top>
      <bottom style="thin">
        <color theme="4" tint="0.39997558519241921"/>
      </bottom>
      <diagonal/>
    </border>
    <border>
      <left/>
      <right style="thin">
        <color theme="0" tint="-0.249977111117893"/>
      </right>
      <top style="thin">
        <color theme="0" tint="-0.249977111117893"/>
      </top>
      <bottom style="thin">
        <color theme="4" tint="0.39997558519241921"/>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right/>
      <top style="thin">
        <color theme="0" tint="-0.249977111117893"/>
      </top>
      <bottom style="thin">
        <color theme="0" tint="-0.249977111117893"/>
      </bottom>
      <diagonal/>
    </border>
    <border>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right/>
      <top style="medium">
        <color indexed="64"/>
      </top>
      <bottom style="thin">
        <color indexed="64"/>
      </bottom>
      <diagonal/>
    </border>
    <border>
      <left/>
      <right/>
      <top/>
      <bottom style="thin">
        <color theme="7"/>
      </bottom>
      <diagonal/>
    </border>
    <border>
      <left style="thin">
        <color theme="7"/>
      </left>
      <right/>
      <top/>
      <bottom/>
      <diagonal/>
    </border>
    <border>
      <left/>
      <right style="thin">
        <color theme="7"/>
      </right>
      <top/>
      <bottom/>
      <diagonal/>
    </border>
    <border>
      <left style="thin">
        <color theme="2"/>
      </left>
      <right style="thin">
        <color theme="2"/>
      </right>
      <top style="thin">
        <color theme="2"/>
      </top>
      <bottom style="thin">
        <color theme="2"/>
      </bottom>
      <diagonal/>
    </border>
    <border>
      <left style="thin">
        <color theme="3" tint="0.89999084444715716"/>
      </left>
      <right/>
      <top/>
      <bottom/>
      <diagonal/>
    </border>
    <border>
      <left/>
      <right style="thin">
        <color theme="2"/>
      </right>
      <top style="thin">
        <color theme="2"/>
      </top>
      <bottom/>
      <diagonal/>
    </border>
    <border>
      <left style="thin">
        <color theme="2"/>
      </left>
      <right style="thin">
        <color theme="2"/>
      </right>
      <top style="thin">
        <color theme="2"/>
      </top>
      <bottom/>
      <diagonal/>
    </border>
    <border>
      <left/>
      <right/>
      <top style="thin">
        <color theme="2"/>
      </top>
      <bottom/>
      <diagonal/>
    </border>
    <border>
      <left/>
      <right style="thin">
        <color theme="0" tint="-4.9989318521683403E-2"/>
      </right>
      <top/>
      <bottom/>
      <diagonal/>
    </border>
    <border>
      <left/>
      <right/>
      <top style="thick">
        <color theme="7" tint="-0.249977111117893"/>
      </top>
      <bottom/>
      <diagonal/>
    </border>
    <border>
      <left style="thin">
        <color theme="3" tint="0.89999084444715716"/>
      </left>
      <right/>
      <top style="thick">
        <color theme="7" tint="-0.249977111117893"/>
      </top>
      <bottom/>
      <diagonal/>
    </border>
    <border>
      <left/>
      <right style="thin">
        <color theme="7"/>
      </right>
      <top style="thick">
        <color theme="7" tint="-0.249977111117893"/>
      </top>
      <bottom/>
      <diagonal/>
    </border>
    <border>
      <left/>
      <right/>
      <top/>
      <bottom style="thick">
        <color theme="7" tint="-0.249977111117893"/>
      </bottom>
      <diagonal/>
    </border>
    <border>
      <left style="thin">
        <color theme="3" tint="0.89999084444715716"/>
      </left>
      <right/>
      <top/>
      <bottom style="thick">
        <color theme="7" tint="-0.249977111117893"/>
      </bottom>
      <diagonal/>
    </border>
    <border>
      <left/>
      <right style="thin">
        <color theme="7"/>
      </right>
      <top/>
      <bottom style="thick">
        <color theme="7" tint="-0.249977111117893"/>
      </bottom>
      <diagonal/>
    </border>
    <border>
      <left/>
      <right style="thin">
        <color theme="7" tint="-0.249977111117893"/>
      </right>
      <top/>
      <bottom/>
      <diagonal/>
    </border>
    <border>
      <left/>
      <right style="thin">
        <color theme="7" tint="-0.249977111117893"/>
      </right>
      <top style="thin">
        <color indexed="64"/>
      </top>
      <bottom/>
      <diagonal/>
    </border>
    <border>
      <left style="thin">
        <color theme="7" tint="-0.249977111117893"/>
      </left>
      <right/>
      <top/>
      <bottom/>
      <diagonal/>
    </border>
    <border>
      <left/>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bottom style="thin">
        <color indexed="64"/>
      </bottom>
      <diagonal/>
    </border>
    <border>
      <left/>
      <right style="thin">
        <color theme="3" tint="0.499984740745262"/>
      </right>
      <top/>
      <bottom/>
      <diagonal/>
    </border>
  </borders>
  <cellStyleXfs count="5">
    <xf numFmtId="0" fontId="0" fillId="0" borderId="0"/>
    <xf numFmtId="44" fontId="4" fillId="0" borderId="0" applyFont="0" applyFill="0" applyBorder="0" applyAlignment="0" applyProtection="0"/>
    <xf numFmtId="0" fontId="6" fillId="0" borderId="0" applyNumberFormat="0" applyFill="0" applyBorder="0" applyAlignment="0" applyProtection="0"/>
    <xf numFmtId="43" fontId="4" fillId="0" borderId="0" applyFont="0" applyFill="0" applyBorder="0" applyAlignment="0" applyProtection="0"/>
    <xf numFmtId="9" fontId="4" fillId="0" borderId="0" applyFont="0" applyFill="0" applyBorder="0" applyAlignment="0" applyProtection="0"/>
  </cellStyleXfs>
  <cellXfs count="185">
    <xf numFmtId="0" fontId="0" fillId="0" borderId="0" xfId="0"/>
    <xf numFmtId="0" fontId="1" fillId="0" borderId="0" xfId="0" applyFont="1"/>
    <xf numFmtId="0" fontId="2" fillId="0" borderId="0" xfId="0" applyFont="1" applyAlignment="1">
      <alignment horizontal="left" vertical="center" indent="1"/>
    </xf>
    <xf numFmtId="0" fontId="3" fillId="0" borderId="0" xfId="0" applyFont="1"/>
    <xf numFmtId="49" fontId="0" fillId="0" borderId="0" xfId="0" applyNumberFormat="1"/>
    <xf numFmtId="164" fontId="0" fillId="0" borderId="0" xfId="0" applyNumberFormat="1"/>
    <xf numFmtId="2" fontId="0" fillId="0" borderId="0" xfId="0" applyNumberFormat="1"/>
    <xf numFmtId="1" fontId="0" fillId="0" borderId="0" xfId="0" applyNumberFormat="1"/>
    <xf numFmtId="2" fontId="0" fillId="0" borderId="0" xfId="1" applyNumberFormat="1" applyFont="1"/>
    <xf numFmtId="44" fontId="0" fillId="0" borderId="0" xfId="1" applyFont="1"/>
    <xf numFmtId="0" fontId="0" fillId="0" borderId="0" xfId="0" quotePrefix="1"/>
    <xf numFmtId="0" fontId="1" fillId="0" borderId="0" xfId="0" applyFont="1" applyAlignment="1">
      <alignment horizontal="right"/>
    </xf>
    <xf numFmtId="0" fontId="0" fillId="0" borderId="0" xfId="0" pivotButton="1"/>
    <xf numFmtId="0" fontId="0" fillId="0" borderId="0" xfId="0" applyAlignment="1">
      <alignment horizontal="left"/>
    </xf>
    <xf numFmtId="1" fontId="0" fillId="0" borderId="0" xfId="0" applyNumberFormat="1" applyAlignment="1">
      <alignment horizontal="left"/>
    </xf>
    <xf numFmtId="2" fontId="0" fillId="0" borderId="0" xfId="0" quotePrefix="1" applyNumberFormat="1"/>
    <xf numFmtId="1" fontId="0" fillId="0" borderId="0" xfId="0" quotePrefix="1" applyNumberFormat="1"/>
    <xf numFmtId="0" fontId="0" fillId="0" borderId="3" xfId="0" quotePrefix="1" applyBorder="1"/>
    <xf numFmtId="0" fontId="0" fillId="0" borderId="4" xfId="0" applyBorder="1"/>
    <xf numFmtId="0" fontId="0" fillId="0" borderId="3" xfId="0" applyBorder="1"/>
    <xf numFmtId="0" fontId="0" fillId="0" borderId="5" xfId="0" applyBorder="1"/>
    <xf numFmtId="0" fontId="0" fillId="0" borderId="6" xfId="0" applyBorder="1"/>
    <xf numFmtId="0" fontId="1" fillId="4" borderId="1" xfId="0" applyFont="1" applyFill="1" applyBorder="1"/>
    <xf numFmtId="0" fontId="1" fillId="4" borderId="2" xfId="0" applyFont="1" applyFill="1" applyBorder="1"/>
    <xf numFmtId="0" fontId="1" fillId="4" borderId="2" xfId="0" applyFont="1" applyFill="1" applyBorder="1" applyAlignment="1">
      <alignment horizontal="right"/>
    </xf>
    <xf numFmtId="0" fontId="5" fillId="2" borderId="0" xfId="0" applyFont="1" applyFill="1"/>
    <xf numFmtId="0" fontId="5" fillId="3" borderId="0" xfId="0" applyFont="1" applyFill="1"/>
    <xf numFmtId="44" fontId="0" fillId="0" borderId="0" xfId="1" applyFont="1" applyFill="1"/>
    <xf numFmtId="2" fontId="0" fillId="0" borderId="0" xfId="1" applyNumberFormat="1" applyFont="1" applyFill="1"/>
    <xf numFmtId="0" fontId="0" fillId="0" borderId="0" xfId="0" applyAlignment="1">
      <alignment wrapText="1"/>
    </xf>
    <xf numFmtId="0" fontId="8" fillId="0" borderId="7" xfId="0" applyFont="1" applyBorder="1" applyAlignment="1">
      <alignment vertical="center" wrapText="1"/>
    </xf>
    <xf numFmtId="0" fontId="0" fillId="0" borderId="7" xfId="0" applyBorder="1" applyAlignment="1">
      <alignment wrapText="1"/>
    </xf>
    <xf numFmtId="0" fontId="12" fillId="0" borderId="0" xfId="2" applyFont="1" applyAlignment="1">
      <alignment horizontal="left"/>
    </xf>
    <xf numFmtId="0" fontId="5" fillId="5" borderId="0" xfId="0" applyFont="1" applyFill="1"/>
    <xf numFmtId="0" fontId="5" fillId="6" borderId="0" xfId="0" applyFont="1" applyFill="1"/>
    <xf numFmtId="0" fontId="5" fillId="0" borderId="0" xfId="0" applyFont="1"/>
    <xf numFmtId="2" fontId="0" fillId="0" borderId="0" xfId="0" applyNumberFormat="1" applyAlignment="1">
      <alignment horizontal="left"/>
    </xf>
    <xf numFmtId="165" fontId="0" fillId="0" borderId="0" xfId="0" applyNumberFormat="1"/>
    <xf numFmtId="0" fontId="0" fillId="0" borderId="0" xfId="0" applyAlignment="1">
      <alignment horizontal="left" wrapText="1"/>
    </xf>
    <xf numFmtId="0" fontId="9" fillId="0" borderId="8" xfId="0" applyFont="1" applyBorder="1" applyAlignment="1">
      <alignment horizontal="left" vertical="center" wrapText="1"/>
    </xf>
    <xf numFmtId="0" fontId="0" fillId="0" borderId="0" xfId="0" applyAlignment="1">
      <alignment horizontal="left" vertical="center"/>
    </xf>
    <xf numFmtId="0" fontId="10" fillId="0" borderId="8" xfId="0" applyFont="1" applyBorder="1" applyAlignment="1">
      <alignment horizontal="left" vertical="center" wrapText="1"/>
    </xf>
    <xf numFmtId="0" fontId="9" fillId="0" borderId="0" xfId="0" applyFont="1" applyAlignment="1">
      <alignment horizontal="left" vertical="center"/>
    </xf>
    <xf numFmtId="0" fontId="1" fillId="0" borderId="9" xfId="0" applyFont="1" applyBorder="1"/>
    <xf numFmtId="0" fontId="1" fillId="0" borderId="9" xfId="0" applyFont="1" applyBorder="1" applyAlignment="1">
      <alignment horizontal="right"/>
    </xf>
    <xf numFmtId="0" fontId="0" fillId="0" borderId="10" xfId="0" applyBorder="1"/>
    <xf numFmtId="2" fontId="0" fillId="0" borderId="10" xfId="0" quotePrefix="1" applyNumberFormat="1" applyBorder="1"/>
    <xf numFmtId="2" fontId="0" fillId="0" borderId="10" xfId="0" applyNumberFormat="1" applyBorder="1"/>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horizontal="left" vertical="center" wrapText="1"/>
      <extLst>
        <ext xmlns:xfpb="http://schemas.microsoft.com/office/spreadsheetml/2022/featurepropertybag" uri="{C7286773-470A-42A8-94C5-96B5CB345126}">
          <xfpb:xfComplement i="0"/>
        </ext>
      </extLst>
    </xf>
    <xf numFmtId="0" fontId="0" fillId="0" borderId="11" xfId="0" applyBorder="1"/>
    <xf numFmtId="0" fontId="0" fillId="0" borderId="11" xfId="0" applyBorder="1" applyAlignment="1">
      <alignment horizontal="left"/>
    </xf>
    <xf numFmtId="0" fontId="0" fillId="0" borderId="0" xfId="0" applyAlignment="1">
      <alignment horizontal="right"/>
    </xf>
    <xf numFmtId="0" fontId="3" fillId="9" borderId="0" xfId="0" applyFont="1" applyFill="1" applyAlignment="1">
      <alignment horizontal="center" vertical="center"/>
    </xf>
    <xf numFmtId="0" fontId="0" fillId="0" borderId="0" xfId="0" pivotButton="1" applyAlignment="1">
      <alignment vertical="center"/>
    </xf>
    <xf numFmtId="166" fontId="0" fillId="0" borderId="0" xfId="0" applyNumberFormat="1" applyAlignment="1">
      <alignment vertical="center"/>
    </xf>
    <xf numFmtId="10" fontId="0" fillId="0" borderId="0" xfId="0" applyNumberFormat="1"/>
    <xf numFmtId="10" fontId="0" fillId="0" borderId="0" xfId="0" applyNumberFormat="1" applyAlignment="1">
      <alignment vertical="center"/>
    </xf>
    <xf numFmtId="167" fontId="0" fillId="0" borderId="0" xfId="0" applyNumberFormat="1" applyAlignment="1">
      <alignment vertical="center"/>
    </xf>
    <xf numFmtId="0" fontId="0" fillId="0" borderId="12" xfId="0" applyBorder="1"/>
    <xf numFmtId="0" fontId="0" fillId="0" borderId="12" xfId="0" applyBorder="1" applyAlignment="1">
      <alignment horizontal="left"/>
    </xf>
    <xf numFmtId="0" fontId="8" fillId="0" borderId="0" xfId="0" applyFont="1" applyAlignment="1">
      <alignment horizontal="left" vertical="center" indent="1"/>
    </xf>
    <xf numFmtId="0" fontId="0" fillId="0" borderId="0" xfId="0">
      <extLst>
        <ext xmlns:xfpb="http://schemas.microsoft.com/office/spreadsheetml/2022/featurepropertybag" uri="{C7286773-470A-42A8-94C5-96B5CB345126}">
          <xfpb:xfComplement i="0"/>
        </ext>
      </extLst>
    </xf>
    <xf numFmtId="0" fontId="20" fillId="0" borderId="0" xfId="0" applyFont="1" applyAlignment="1">
      <alignment horizontal="left"/>
    </xf>
    <xf numFmtId="0" fontId="0" fillId="0" borderId="13" xfId="0" applyBorder="1"/>
    <xf numFmtId="0" fontId="0" fillId="0" borderId="15" xfId="0" applyBorder="1"/>
    <xf numFmtId="0" fontId="21" fillId="0" borderId="16" xfId="0" applyFont="1" applyBorder="1" applyAlignment="1">
      <alignment horizontal="center"/>
    </xf>
    <xf numFmtId="0" fontId="21" fillId="0" borderId="16" xfId="0" applyFont="1" applyBorder="1" applyAlignment="1">
      <alignment horizontal="centerContinuous"/>
    </xf>
    <xf numFmtId="4" fontId="0" fillId="0" borderId="0" xfId="3" applyNumberFormat="1" applyFont="1" applyFill="1" applyBorder="1" applyAlignment="1"/>
    <xf numFmtId="3" fontId="0" fillId="0" borderId="15" xfId="3" applyNumberFormat="1" applyFont="1" applyFill="1" applyBorder="1" applyAlignment="1"/>
    <xf numFmtId="0" fontId="22" fillId="0" borderId="13" xfId="0" applyFont="1" applyBorder="1"/>
    <xf numFmtId="168" fontId="0" fillId="0" borderId="0" xfId="0" applyNumberFormat="1"/>
    <xf numFmtId="168" fontId="0" fillId="0" borderId="15" xfId="0" applyNumberFormat="1" applyBorder="1"/>
    <xf numFmtId="0" fontId="1" fillId="4" borderId="17" xfId="0" applyFont="1" applyFill="1" applyBorder="1"/>
    <xf numFmtId="2" fontId="0" fillId="0" borderId="18" xfId="1" applyNumberFormat="1" applyFont="1" applyBorder="1"/>
    <xf numFmtId="0" fontId="0" fillId="0" borderId="18" xfId="0" applyBorder="1"/>
    <xf numFmtId="2" fontId="0" fillId="0" borderId="0" xfId="1" applyNumberFormat="1" applyFont="1" applyBorder="1"/>
    <xf numFmtId="0" fontId="0" fillId="0" borderId="19" xfId="0" applyBorder="1"/>
    <xf numFmtId="2" fontId="0" fillId="0" borderId="18" xfId="1" applyNumberFormat="1" applyFont="1" applyFill="1" applyBorder="1"/>
    <xf numFmtId="0" fontId="1" fillId="0" borderId="18" xfId="0" applyFont="1" applyBorder="1"/>
    <xf numFmtId="0" fontId="1" fillId="11" borderId="0" xfId="0" applyFont="1" applyFill="1"/>
    <xf numFmtId="0" fontId="1" fillId="9" borderId="0" xfId="0" applyFont="1" applyFill="1"/>
    <xf numFmtId="0" fontId="1" fillId="8" borderId="18" xfId="0" applyFont="1" applyFill="1" applyBorder="1"/>
    <xf numFmtId="0" fontId="0" fillId="11" borderId="0" xfId="0" applyFill="1"/>
    <xf numFmtId="0" fontId="27" fillId="0" borderId="0" xfId="0" applyFont="1"/>
    <xf numFmtId="0" fontId="0" fillId="0" borderId="21" xfId="0" applyBorder="1"/>
    <xf numFmtId="0" fontId="1" fillId="4" borderId="0" xfId="0" applyFont="1" applyFill="1"/>
    <xf numFmtId="14" fontId="0" fillId="0" borderId="0" xfId="0" quotePrefix="1" applyNumberFormat="1"/>
    <xf numFmtId="0" fontId="22" fillId="0" borderId="0" xfId="0" applyFont="1"/>
    <xf numFmtId="0" fontId="1" fillId="0" borderId="0" xfId="0" applyFont="1" applyAlignment="1">
      <alignment horizontal="center"/>
    </xf>
    <xf numFmtId="0" fontId="21" fillId="0" borderId="0" xfId="0" applyFont="1" applyAlignment="1">
      <alignment horizontal="center"/>
    </xf>
    <xf numFmtId="0" fontId="1" fillId="8" borderId="22" xfId="0" applyFont="1" applyFill="1" applyBorder="1"/>
    <xf numFmtId="0" fontId="25" fillId="12" borderId="23" xfId="0" applyFont="1" applyFill="1" applyBorder="1" applyAlignment="1">
      <alignment wrapText="1"/>
    </xf>
    <xf numFmtId="0" fontId="1" fillId="8" borderId="24" xfId="0" applyFont="1" applyFill="1" applyBorder="1" applyAlignment="1">
      <alignment wrapText="1"/>
    </xf>
    <xf numFmtId="0" fontId="26" fillId="0" borderId="0" xfId="0" applyFont="1" applyAlignment="1">
      <alignment horizontal="center"/>
    </xf>
    <xf numFmtId="0" fontId="0" fillId="0" borderId="25" xfId="0" applyBorder="1"/>
    <xf numFmtId="0" fontId="21" fillId="0" borderId="0" xfId="0" applyFont="1"/>
    <xf numFmtId="0" fontId="21" fillId="0" borderId="0" xfId="0" applyFont="1" applyAlignment="1">
      <alignment horizontal="right"/>
    </xf>
    <xf numFmtId="9" fontId="0" fillId="0" borderId="20" xfId="0" applyNumberFormat="1" applyBorder="1" applyAlignment="1">
      <alignment horizontal="center"/>
    </xf>
    <xf numFmtId="172" fontId="0" fillId="0" borderId="0" xfId="0" applyNumberFormat="1"/>
    <xf numFmtId="171" fontId="0" fillId="0" borderId="0" xfId="0" applyNumberFormat="1"/>
    <xf numFmtId="166" fontId="0" fillId="0" borderId="20" xfId="3" applyNumberFormat="1" applyFont="1" applyBorder="1" applyAlignment="1">
      <alignment horizontal="right"/>
    </xf>
    <xf numFmtId="43" fontId="0" fillId="0" borderId="20" xfId="3" applyFont="1" applyBorder="1" applyAlignment="1">
      <alignment horizontal="right"/>
    </xf>
    <xf numFmtId="9" fontId="0" fillId="0" borderId="20" xfId="0" applyNumberFormat="1" applyBorder="1" applyAlignment="1">
      <alignment horizontal="right"/>
    </xf>
    <xf numFmtId="0" fontId="22" fillId="0" borderId="26" xfId="0" applyFont="1" applyBorder="1"/>
    <xf numFmtId="0" fontId="0" fillId="0" borderId="27" xfId="0" applyBorder="1"/>
    <xf numFmtId="0" fontId="0" fillId="0" borderId="26" xfId="0" applyBorder="1"/>
    <xf numFmtId="0" fontId="0" fillId="0" borderId="28" xfId="0" applyBorder="1"/>
    <xf numFmtId="0" fontId="0" fillId="0" borderId="29" xfId="0" applyBorder="1"/>
    <xf numFmtId="0" fontId="0" fillId="0" borderId="30" xfId="0" applyBorder="1"/>
    <xf numFmtId="0" fontId="0" fillId="0" borderId="31" xfId="0" applyBorder="1"/>
    <xf numFmtId="0" fontId="0" fillId="0" borderId="32" xfId="0" applyBorder="1"/>
    <xf numFmtId="0" fontId="22" fillId="0" borderId="33" xfId="0" applyFont="1" applyBorder="1"/>
    <xf numFmtId="2" fontId="0" fillId="0" borderId="20" xfId="0" applyNumberFormat="1" applyBorder="1" applyAlignment="1">
      <alignment horizontal="center"/>
    </xf>
    <xf numFmtId="6" fontId="0" fillId="0" borderId="0" xfId="0" applyNumberFormat="1"/>
    <xf numFmtId="168" fontId="0" fillId="0" borderId="20" xfId="0" applyNumberFormat="1" applyBorder="1" applyAlignment="1">
      <alignment horizontal="center"/>
    </xf>
    <xf numFmtId="0" fontId="0" fillId="0" borderId="20" xfId="4" applyNumberFormat="1" applyFont="1" applyBorder="1" applyAlignment="1">
      <alignment horizontal="center"/>
    </xf>
    <xf numFmtId="169" fontId="0" fillId="0" borderId="20" xfId="4" applyNumberFormat="1" applyFont="1" applyBorder="1" applyAlignment="1">
      <alignment horizontal="center"/>
    </xf>
    <xf numFmtId="10" fontId="0" fillId="0" borderId="20" xfId="4" applyNumberFormat="1" applyFont="1" applyBorder="1" applyAlignment="1">
      <alignment horizontal="center"/>
    </xf>
    <xf numFmtId="43" fontId="0" fillId="0" borderId="0" xfId="0" applyNumberFormat="1"/>
    <xf numFmtId="170" fontId="0" fillId="0" borderId="20" xfId="4" applyNumberFormat="1" applyFont="1" applyBorder="1" applyAlignment="1">
      <alignment horizontal="center"/>
    </xf>
    <xf numFmtId="167" fontId="0" fillId="0" borderId="20" xfId="0" applyNumberFormat="1" applyBorder="1" applyAlignment="1">
      <alignment horizontal="center"/>
    </xf>
    <xf numFmtId="167" fontId="0" fillId="0" borderId="20" xfId="4" applyNumberFormat="1" applyFont="1" applyBorder="1" applyAlignment="1">
      <alignment horizontal="center"/>
    </xf>
    <xf numFmtId="0" fontId="0" fillId="0" borderId="20" xfId="0" applyBorder="1" applyAlignment="1">
      <alignment horizontal="right"/>
    </xf>
    <xf numFmtId="0" fontId="0" fillId="0" borderId="34" xfId="0" applyBorder="1"/>
    <xf numFmtId="0" fontId="30" fillId="0" borderId="0" xfId="0" applyFont="1"/>
    <xf numFmtId="0" fontId="31" fillId="0" borderId="0" xfId="0" applyFont="1" applyAlignment="1">
      <alignment horizontal="left" vertical="center" indent="1"/>
    </xf>
    <xf numFmtId="0" fontId="31" fillId="0" borderId="0" xfId="0" applyFont="1"/>
    <xf numFmtId="0" fontId="32" fillId="13" borderId="0" xfId="0" applyFont="1" applyFill="1"/>
    <xf numFmtId="0" fontId="5" fillId="14" borderId="0" xfId="0" applyFont="1" applyFill="1" applyAlignment="1">
      <alignment vertical="center"/>
    </xf>
    <xf numFmtId="0" fontId="5" fillId="14" borderId="0" xfId="0" applyFont="1" applyFill="1"/>
    <xf numFmtId="0" fontId="32" fillId="13" borderId="0" xfId="0" applyFont="1" applyFill="1" applyAlignment="1">
      <alignment horizontal="right"/>
    </xf>
    <xf numFmtId="166" fontId="32" fillId="13" borderId="0" xfId="0" applyNumberFormat="1" applyFont="1" applyFill="1" applyAlignment="1">
      <alignment vertical="center"/>
    </xf>
    <xf numFmtId="167" fontId="32" fillId="13" borderId="0" xfId="0" applyNumberFormat="1" applyFont="1" applyFill="1" applyAlignment="1">
      <alignment vertical="center"/>
    </xf>
    <xf numFmtId="0" fontId="32" fillId="13" borderId="0" xfId="0" applyFont="1" applyFill="1" applyAlignment="1">
      <alignment horizontal="left"/>
    </xf>
    <xf numFmtId="0" fontId="33" fillId="0" borderId="0" xfId="0" applyFont="1"/>
    <xf numFmtId="0" fontId="34" fillId="0" borderId="0" xfId="2" applyFont="1"/>
    <xf numFmtId="0" fontId="1" fillId="0" borderId="35" xfId="0" applyFont="1" applyBorder="1"/>
    <xf numFmtId="0" fontId="1" fillId="0" borderId="35" xfId="0" applyFont="1" applyBorder="1" applyAlignment="1">
      <alignment horizontal="right"/>
    </xf>
    <xf numFmtId="0" fontId="0" fillId="0" borderId="0" xfId="0" applyAlignment="1">
      <alignment vertical="center"/>
    </xf>
    <xf numFmtId="0" fontId="9" fillId="0" borderId="0" xfId="0" applyFont="1" applyAlignment="1">
      <alignment horizontal="left" vertical="center" wrapText="1"/>
    </xf>
    <xf numFmtId="0" fontId="13" fillId="0" borderId="0" xfId="0" applyFont="1"/>
    <xf numFmtId="0" fontId="19" fillId="0" borderId="0" xfId="0" applyFont="1" applyAlignment="1">
      <alignment horizontal="left" vertical="center"/>
    </xf>
    <xf numFmtId="0" fontId="0" fillId="0" borderId="36" xfId="0" applyBorder="1" applyAlignment="1">
      <alignment wrapText="1"/>
    </xf>
    <xf numFmtId="0" fontId="10" fillId="0" borderId="37" xfId="0" applyFont="1" applyBorder="1" applyAlignment="1">
      <alignment horizontal="left" vertical="center" wrapText="1"/>
    </xf>
    <xf numFmtId="0" fontId="0" fillId="0" borderId="13" xfId="0" applyBorder="1" applyAlignment="1">
      <alignment horizontal="left"/>
    </xf>
    <xf numFmtId="0" fontId="0" fillId="0" borderId="14" xfId="0" applyBorder="1" applyAlignment="1">
      <alignment horizontal="left"/>
    </xf>
    <xf numFmtId="0" fontId="0" fillId="0" borderId="38" xfId="0" applyBorder="1"/>
    <xf numFmtId="0" fontId="1" fillId="8" borderId="39" xfId="0" applyFont="1" applyFill="1" applyBorder="1"/>
    <xf numFmtId="170" fontId="0" fillId="0" borderId="39" xfId="0" applyNumberFormat="1" applyBorder="1"/>
    <xf numFmtId="170" fontId="0" fillId="0" borderId="0" xfId="0" applyNumberFormat="1"/>
    <xf numFmtId="0" fontId="0" fillId="0" borderId="18" xfId="0" applyBorder="1" applyAlignment="1">
      <alignment horizontal="left"/>
    </xf>
    <xf numFmtId="0" fontId="0" fillId="15" borderId="18" xfId="0" applyFill="1" applyBorder="1" applyAlignment="1">
      <alignment horizontal="left"/>
    </xf>
    <xf numFmtId="170" fontId="0" fillId="15" borderId="39" xfId="0" applyNumberFormat="1" applyFill="1" applyBorder="1"/>
    <xf numFmtId="170" fontId="0" fillId="15" borderId="0" xfId="0" applyNumberFormat="1" applyFill="1"/>
    <xf numFmtId="0" fontId="0" fillId="15" borderId="0" xfId="0" applyFill="1"/>
    <xf numFmtId="0" fontId="32" fillId="0" borderId="18" xfId="0" applyFont="1" applyBorder="1" applyAlignment="1">
      <alignment horizontal="left"/>
    </xf>
    <xf numFmtId="170" fontId="32" fillId="0" borderId="39" xfId="0" applyNumberFormat="1" applyFont="1" applyBorder="1"/>
    <xf numFmtId="170" fontId="32" fillId="0" borderId="0" xfId="0" applyNumberFormat="1" applyFont="1"/>
    <xf numFmtId="0" fontId="32" fillId="0" borderId="0" xfId="0" applyFont="1"/>
    <xf numFmtId="170" fontId="1" fillId="9" borderId="0" xfId="0" applyNumberFormat="1" applyFont="1" applyFill="1" applyAlignment="1">
      <alignment horizontal="right"/>
    </xf>
    <xf numFmtId="170" fontId="1" fillId="9" borderId="0" xfId="0" applyNumberFormat="1" applyFont="1" applyFill="1"/>
    <xf numFmtId="170" fontId="13" fillId="0" borderId="0" xfId="0" applyNumberFormat="1" applyFont="1"/>
    <xf numFmtId="0" fontId="32" fillId="0" borderId="0" xfId="0" applyFont="1" applyAlignment="1">
      <alignment horizontal="right"/>
    </xf>
    <xf numFmtId="0" fontId="14" fillId="7" borderId="0" xfId="0" applyFont="1" applyFill="1" applyAlignment="1">
      <alignment horizontal="left" vertical="center"/>
    </xf>
    <xf numFmtId="0" fontId="14" fillId="6" borderId="0" xfId="0" applyFont="1" applyFill="1" applyAlignment="1">
      <alignment horizontal="left" vertical="center"/>
    </xf>
    <xf numFmtId="0" fontId="14" fillId="5" borderId="0" xfId="0" applyFont="1" applyFill="1" applyAlignment="1">
      <alignment horizontal="left" vertical="center"/>
    </xf>
    <xf numFmtId="0" fontId="5" fillId="7" borderId="0" xfId="0" applyFont="1" applyFill="1" applyAlignment="1">
      <alignment horizontal="center" vertical="center"/>
    </xf>
    <xf numFmtId="0" fontId="5" fillId="6" borderId="0" xfId="0" applyFont="1" applyFill="1" applyAlignment="1">
      <alignment horizontal="center" vertical="center"/>
    </xf>
    <xf numFmtId="0" fontId="5" fillId="5" borderId="0" xfId="0" applyFont="1" applyFill="1" applyAlignment="1">
      <alignment horizontal="center" vertical="center"/>
    </xf>
    <xf numFmtId="0" fontId="0" fillId="0" borderId="0" xfId="0" applyAlignment="1">
      <alignment horizontal="left" wrapText="1"/>
    </xf>
    <xf numFmtId="0" fontId="0" fillId="0" borderId="0" xfId="0" applyAlignment="1">
      <alignment horizontal="left"/>
    </xf>
    <xf numFmtId="0" fontId="3" fillId="10" borderId="12" xfId="0" applyFont="1" applyFill="1" applyBorder="1" applyAlignment="1">
      <alignment horizontal="left" vertical="center"/>
    </xf>
    <xf numFmtId="0" fontId="3" fillId="10" borderId="0" xfId="0" applyFont="1" applyFill="1" applyAlignment="1">
      <alignment horizontal="left" vertical="center"/>
    </xf>
    <xf numFmtId="0" fontId="2" fillId="0" borderId="0" xfId="0" applyFont="1" applyAlignment="1">
      <alignment horizontal="left" vertical="center"/>
    </xf>
    <xf numFmtId="0" fontId="0" fillId="0" borderId="0" xfId="0" applyAlignment="1">
      <alignment horizontal="left" vertical="center" wrapText="1"/>
    </xf>
    <xf numFmtId="0" fontId="28" fillId="0" borderId="13" xfId="0" applyFont="1" applyBorder="1" applyAlignment="1">
      <alignment horizontal="left" vertical="center" wrapText="1"/>
    </xf>
    <xf numFmtId="0" fontId="28" fillId="0" borderId="0" xfId="0" applyFont="1" applyAlignment="1">
      <alignment horizontal="left" vertical="center" wrapText="1"/>
    </xf>
    <xf numFmtId="0" fontId="1" fillId="0" borderId="15" xfId="0" applyFont="1" applyBorder="1" applyAlignment="1">
      <alignment horizontal="center"/>
    </xf>
    <xf numFmtId="0" fontId="1" fillId="0" borderId="15" xfId="0" applyFont="1" applyBorder="1"/>
    <xf numFmtId="0" fontId="3" fillId="0" borderId="15" xfId="0" applyFont="1" applyBorder="1" applyAlignment="1">
      <alignment horizontal="center"/>
    </xf>
    <xf numFmtId="0" fontId="20" fillId="0" borderId="0" xfId="0" applyFont="1" applyAlignment="1">
      <alignment horizontal="left"/>
    </xf>
    <xf numFmtId="0" fontId="8" fillId="0" borderId="0" xfId="0" applyFont="1" applyAlignment="1">
      <alignment horizontal="left" vertical="center" indent="1"/>
    </xf>
    <xf numFmtId="0" fontId="1" fillId="11" borderId="0" xfId="0" applyFont="1" applyFill="1" applyAlignment="1">
      <alignment horizontal="center"/>
    </xf>
  </cellXfs>
  <cellStyles count="5">
    <cellStyle name="Comma" xfId="3" builtinId="3"/>
    <cellStyle name="Currency" xfId="1" builtinId="4"/>
    <cellStyle name="Hyperlink" xfId="2" builtinId="8"/>
    <cellStyle name="Normal" xfId="0" builtinId="0"/>
    <cellStyle name="Percent" xfId="4" builtinId="5"/>
  </cellStyles>
  <dxfs count="97">
    <dxf>
      <fill>
        <patternFill>
          <bgColor theme="3" tint="0.89996032593768116"/>
        </patternFill>
      </fill>
    </dxf>
    <dxf>
      <fill>
        <patternFill>
          <bgColor theme="3" tint="0.89996032593768116"/>
        </patternFill>
      </fill>
    </dxf>
    <dxf>
      <fill>
        <patternFill>
          <bgColor rgb="FFFFD1D1"/>
        </patternFill>
      </fill>
    </dxf>
    <dxf>
      <font>
        <color rgb="FF9C0006"/>
      </font>
      <fill>
        <patternFill>
          <bgColor rgb="FFFFC7CE"/>
        </patternFill>
      </fill>
    </dxf>
    <dxf>
      <font>
        <color rgb="FF006100"/>
      </font>
      <fill>
        <patternFill>
          <bgColor rgb="FFC6EFCE"/>
        </patternFill>
      </fill>
    </dxf>
    <dxf>
      <fill>
        <patternFill>
          <bgColor rgb="FFFFD1D1"/>
        </patternFill>
      </fill>
    </dxf>
    <dxf>
      <font>
        <color rgb="FF9C0006"/>
      </font>
      <fill>
        <patternFill>
          <bgColor rgb="FFFFC7CE"/>
        </patternFill>
      </fill>
    </dxf>
    <dxf>
      <numFmt numFmtId="14" formatCode="0.00%"/>
    </dxf>
    <dxf>
      <numFmt numFmtId="14" formatCode="0.00%"/>
    </dxf>
    <dxf>
      <numFmt numFmtId="166" formatCode="_(* #,##0_);_(* \(#,##0\);_(* &quot;-&quot;??_);_(@_)"/>
    </dxf>
    <dxf>
      <alignment vertical="center"/>
    </dxf>
    <dxf>
      <alignment vertical="center"/>
    </dxf>
    <dxf>
      <alignment vertical="center"/>
    </dxf>
    <dxf>
      <alignment horizontal="right"/>
    </dxf>
    <dxf>
      <alignment horizontal="right"/>
    </dxf>
    <dxf>
      <numFmt numFmtId="167" formatCode="0.0%"/>
    </dxf>
    <dxf>
      <numFmt numFmtId="14" formatCode="0.00%"/>
    </dxf>
    <dxf>
      <numFmt numFmtId="14" formatCode="0.00%"/>
    </dxf>
    <dxf>
      <alignment horizontal="right"/>
    </dxf>
    <dxf>
      <numFmt numFmtId="166" formatCode="_(* #,##0_);_(* \(#,##0\);_(* &quot;-&quot;??_);_(@_)"/>
    </dxf>
    <dxf>
      <alignment vertical="center"/>
    </dxf>
    <dxf>
      <alignment vertical="center"/>
    </dxf>
    <dxf>
      <alignment vertical="center"/>
    </dxf>
    <dxf>
      <alignment horizontal="right"/>
    </dxf>
    <dxf>
      <fill>
        <patternFill>
          <bgColor theme="3" tint="0.89996032593768116"/>
        </patternFill>
      </fill>
    </dxf>
    <dxf>
      <fill>
        <patternFill>
          <bgColor theme="3" tint="0.89996032593768116"/>
        </patternFill>
      </fill>
    </dxf>
    <dxf>
      <fill>
        <patternFill>
          <bgColor theme="3" tint="0.89996032593768116"/>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0"/>
        <i val="0"/>
        <strike val="0"/>
        <condense val="0"/>
        <extend val="0"/>
        <outline val="0"/>
        <shadow val="0"/>
        <u val="none"/>
        <vertAlign val="baseline"/>
        <sz val="11"/>
        <color theme="1"/>
        <name val="Aptos Narrow"/>
        <family val="2"/>
        <scheme val="minor"/>
      </font>
      <numFmt numFmtId="2" formatCode="0.00"/>
    </dxf>
    <dxf>
      <font>
        <b val="0"/>
        <i val="0"/>
        <strike val="0"/>
        <condense val="0"/>
        <extend val="0"/>
        <outline val="0"/>
        <shadow val="0"/>
        <u val="none"/>
        <vertAlign val="baseline"/>
        <sz val="11"/>
        <color theme="1"/>
        <name val="Aptos Narrow"/>
        <family val="2"/>
        <scheme val="minor"/>
      </font>
      <numFmt numFmtId="2" formatCode="0.00"/>
    </dxf>
    <dxf>
      <font>
        <b val="0"/>
        <i val="0"/>
        <strike val="0"/>
        <condense val="0"/>
        <extend val="0"/>
        <outline val="0"/>
        <shadow val="0"/>
        <u val="none"/>
        <vertAlign val="baseline"/>
        <sz val="11"/>
        <color theme="1"/>
        <name val="Aptos Narrow"/>
        <family val="2"/>
        <scheme val="minor"/>
      </font>
      <numFmt numFmtId="2" formatCode="0.00"/>
    </dxf>
    <dxf>
      <font>
        <b val="0"/>
        <i val="0"/>
        <strike val="0"/>
        <condense val="0"/>
        <extend val="0"/>
        <outline val="0"/>
        <shadow val="0"/>
        <u val="none"/>
        <vertAlign val="baseline"/>
        <sz val="11"/>
        <color theme="1"/>
        <name val="Aptos Narrow"/>
        <family val="2"/>
        <scheme val="minor"/>
      </font>
      <numFmt numFmtId="2" formatCode="0.0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2" formatCode="0.0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border>
        <bottom style="thin">
          <color theme="1" tint="0.499984740745262"/>
        </bottom>
      </border>
    </dxf>
    <dxf>
      <font>
        <b/>
        <i val="0"/>
        <strike val="0"/>
        <condense val="0"/>
        <extend val="0"/>
        <outline val="0"/>
        <shadow val="0"/>
        <u val="none"/>
        <vertAlign val="baseline"/>
        <sz val="11"/>
        <color theme="1"/>
        <name val="Aptos Narrow"/>
        <family val="2"/>
        <scheme val="minor"/>
      </font>
      <alignment horizontal="right" vertical="bottom" textRotation="0" wrapText="0" indent="0" justifyLastLine="0" shrinkToFit="0" readingOrder="0"/>
    </dxf>
    <dxf>
      <numFmt numFmtId="2" formatCode="0.00"/>
    </dxf>
    <dxf>
      <numFmt numFmtId="2" formatCode="0.00"/>
    </dxf>
    <dxf>
      <numFmt numFmtId="2" formatCode="0.00"/>
    </dxf>
    <dxf>
      <numFmt numFmtId="2" formatCode="0.00"/>
    </dxf>
    <dxf>
      <numFmt numFmtId="164" formatCode="mm/dd/yyyy"/>
    </dxf>
    <dxf>
      <numFmt numFmtId="30" formatCode="@"/>
    </dxf>
    <dxf>
      <numFmt numFmtId="30" formatCode="@"/>
    </dxf>
    <dxf>
      <numFmt numFmtId="0" formatCode="General"/>
    </dxf>
    <dxf>
      <numFmt numFmtId="0" formatCode="General"/>
    </dxf>
    <dxf>
      <numFmt numFmtId="2" formatCode="0.00"/>
    </dxf>
    <dxf>
      <numFmt numFmtId="2" formatCode="0.00"/>
    </dxf>
    <dxf>
      <numFmt numFmtId="2" formatCode="0.00"/>
    </dxf>
    <dxf>
      <numFmt numFmtId="2" formatCode="0.00"/>
    </dxf>
    <dxf>
      <numFmt numFmtId="1" formatCode="0"/>
    </dxf>
    <dxf>
      <numFmt numFmtId="2" formatCode="0.00"/>
    </dxf>
    <dxf>
      <font>
        <b val="0"/>
        <i val="0"/>
        <strike val="0"/>
        <condense val="0"/>
        <extend val="0"/>
        <outline val="0"/>
        <shadow val="0"/>
        <u val="none"/>
        <vertAlign val="baseline"/>
        <sz val="11"/>
        <color theme="1"/>
        <name val="Aptos Narrow"/>
        <family val="2"/>
        <scheme val="minor"/>
      </font>
      <numFmt numFmtId="2" formatCode="0.00"/>
    </dxf>
    <dxf>
      <numFmt numFmtId="34" formatCode="_(&quot;$&quot;* #,##0.00_);_(&quot;$&quot;* \(#,##0.00\);_(&quot;$&quot;* &quot;-&quot;??_);_(@_)"/>
    </dxf>
    <dxf>
      <numFmt numFmtId="0" formatCode="General"/>
    </dxf>
    <dxf>
      <numFmt numFmtId="0" formatCode="General"/>
    </dxf>
    <dxf>
      <numFmt numFmtId="0" formatCode="General"/>
    </dxf>
    <dxf>
      <font>
        <b/>
        <strike val="0"/>
        <outline val="0"/>
        <shadow val="0"/>
        <u val="none"/>
        <vertAlign val="baseline"/>
        <sz val="11"/>
        <color theme="0"/>
        <name val="Aptos Narrow"/>
        <family val="2"/>
        <scheme val="minor"/>
      </font>
      <fill>
        <patternFill patternType="solid">
          <fgColor indexed="64"/>
          <bgColor theme="6" tint="-0.249977111117893"/>
        </patternFill>
      </fill>
    </dxf>
    <dxf>
      <fill>
        <patternFill patternType="solid">
          <fgColor theme="0" tint="-0.14999847407452621"/>
          <bgColor theme="0" tint="-0.14999847407452621"/>
        </patternFill>
      </fill>
    </dxf>
    <dxf>
      <fill>
        <patternFill patternType="solid">
          <fgColor theme="0" tint="-0.14996795556505021"/>
          <bgColor theme="2"/>
        </patternFill>
      </fill>
    </dxf>
    <dxf>
      <font>
        <b/>
        <color theme="1"/>
      </font>
    </dxf>
    <dxf>
      <font>
        <b/>
        <color theme="1"/>
      </font>
    </dxf>
    <dxf>
      <font>
        <b/>
        <color theme="1"/>
      </font>
      <fill>
        <patternFill patternType="none">
          <bgColor auto="1"/>
        </patternFill>
      </fill>
      <border>
        <top style="double">
          <color theme="1"/>
        </top>
      </border>
    </dxf>
    <dxf>
      <font>
        <b/>
        <color theme="0"/>
      </font>
      <fill>
        <patternFill patternType="solid">
          <fgColor theme="1"/>
          <bgColor theme="1"/>
        </patternFill>
      </fill>
    </dxf>
    <dxf>
      <font>
        <color theme="1"/>
      </font>
      <border>
        <left style="thin">
          <color theme="1"/>
        </left>
        <right style="thin">
          <color theme="1"/>
        </right>
        <top style="thin">
          <color theme="1"/>
        </top>
        <bottom style="thin">
          <color theme="1"/>
        </bottom>
        <horizontal style="thin">
          <color theme="1"/>
        </horizontal>
      </border>
    </dxf>
    <dxf>
      <fill>
        <patternFill patternType="solid">
          <fgColor theme="4" tint="0.79995117038483843"/>
          <bgColor rgb="FFDEF2FA"/>
        </patternFill>
      </fill>
    </dxf>
    <dxf>
      <fill>
        <patternFill>
          <bgColor theme="0" tint="-4.9989318521683403E-2"/>
        </patternFill>
      </fill>
    </dxf>
    <dxf>
      <font>
        <b/>
        <color theme="4" tint="-0.249977111117893"/>
      </font>
    </dxf>
    <dxf>
      <font>
        <b/>
        <color theme="4" tint="-0.249977111117893"/>
      </font>
    </dxf>
    <dxf>
      <font>
        <b/>
        <color theme="4" tint="-0.249977111117893"/>
      </font>
      <border>
        <top style="thin">
          <color theme="4"/>
        </top>
      </border>
    </dxf>
    <dxf>
      <font>
        <b/>
        <color theme="4" tint="-0.249977111117893"/>
      </font>
      <border>
        <bottom style="thin">
          <color theme="4"/>
        </bottom>
      </border>
    </dxf>
    <dxf>
      <font>
        <color theme="4" tint="-0.249977111117893"/>
      </font>
      <border>
        <top style="thin">
          <color theme="4"/>
        </top>
        <bottom style="thin">
          <color theme="4"/>
        </bottom>
      </border>
    </dxf>
  </dxfs>
  <tableStyles count="2" defaultTableStyle="TableStyleMedium2" defaultPivotStyle="PivotStyleLight16">
    <tableStyle name="TableStyleLight2 2" pivot="0" count="7" xr9:uid="{1C32308D-A53A-4747-91D8-585760A0F716}">
      <tableStyleElement type="wholeTable" dxfId="96"/>
      <tableStyleElement type="headerRow" dxfId="95"/>
      <tableStyleElement type="totalRow" dxfId="94"/>
      <tableStyleElement type="firstColumn" dxfId="93"/>
      <tableStyleElement type="lastColumn" dxfId="92"/>
      <tableStyleElement type="firstRowStripe" dxfId="91"/>
      <tableStyleElement type="firstColumnStripe" dxfId="90"/>
    </tableStyle>
    <tableStyle name="TableStyleMedium1 2" pivot="0" count="7" xr9:uid="{329E2ADB-13E1-49DF-A4EE-D4254340716A}">
      <tableStyleElement type="wholeTable" dxfId="89"/>
      <tableStyleElement type="headerRow" dxfId="88"/>
      <tableStyleElement type="totalRow" dxfId="87"/>
      <tableStyleElement type="firstColumn" dxfId="86"/>
      <tableStyleElement type="lastColumn" dxfId="85"/>
      <tableStyleElement type="firstRowStripe" dxfId="84"/>
      <tableStyleElement type="firstColumnStripe" dxfId="83"/>
    </tableStyle>
  </tableStyles>
  <colors>
    <mruColors>
      <color rgb="FFFFE181"/>
      <color rgb="FFFFFFD5"/>
      <color rgb="FF156082"/>
      <color rgb="FF4966C3"/>
      <color rgb="FFF09D52"/>
      <color rgb="FFED892F"/>
      <color rgb="FFEEB500"/>
      <color rgb="FFFFD44B"/>
      <color rgb="FFEA7B3E"/>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22/11/relationships/FeaturePropertyBag" Target="featurePropertyBag/featurePropertyBag.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5.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6.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7.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8.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9.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0.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3.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4.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5.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17.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18.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9.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0.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Ex11.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[thocao118_M&amp;S_Final_Project.xlsx]Task 3 Descriptive Statistics!PivotTable6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Price (Rs.)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25000"/>
              <a:lumOff val="75000"/>
            </a:schemeClr>
          </a:solidFill>
          <a:ln>
            <a:solidFill>
              <a:schemeClr val="bg2">
                <a:alpha val="52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solidFill>
              <a:schemeClr val="bg2">
                <a:alpha val="52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3 Descriptive Statistics'!$B$53</c:f>
              <c:strCache>
                <c:ptCount val="1"/>
                <c:pt idx="0">
                  <c:v>Total</c:v>
                </c:pt>
              </c:strCache>
            </c:strRef>
          </c:tx>
          <c:spPr>
            <a:solidFill>
              <a:schemeClr val="tx2">
                <a:lumMod val="25000"/>
                <a:lumOff val="75000"/>
              </a:schemeClr>
            </a:solidFill>
            <a:ln>
              <a:solidFill>
                <a:schemeClr val="bg2">
                  <a:alpha val="52000"/>
                </a:schemeClr>
              </a:solidFill>
            </a:ln>
            <a:effectLst/>
          </c:spPr>
          <c:invertIfNegative val="0"/>
          <c:dPt>
            <c:idx val="4"/>
            <c:invertIfNegative val="0"/>
            <c:bubble3D val="0"/>
            <c:spPr>
              <a:solidFill>
                <a:schemeClr val="tx2">
                  <a:lumMod val="75000"/>
                  <a:lumOff val="25000"/>
                </a:schemeClr>
              </a:solidFill>
              <a:ln>
                <a:solidFill>
                  <a:schemeClr val="bg2">
                    <a:alpha val="52000"/>
                  </a:schemeClr>
                </a:solidFill>
              </a:ln>
              <a:effectLst/>
            </c:spPr>
            <c:extLst>
              <c:ext xmlns:c16="http://schemas.microsoft.com/office/drawing/2014/chart" uri="{C3380CC4-5D6E-409C-BE32-E72D297353CC}">
                <c16:uniqueId val="{00000002-FEDE-46D2-9A0F-5EAC91845EFF}"/>
              </c:ext>
            </c:extLst>
          </c:dPt>
          <c:dLbls>
            <c:dLbl>
              <c:idx val="4"/>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EDE-46D2-9A0F-5EAC91845EFF}"/>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3 Descriptive Statistics'!$A$54:$A$64</c:f>
              <c:strCache>
                <c:ptCount val="10"/>
                <c:pt idx="0">
                  <c:v>0-50</c:v>
                </c:pt>
                <c:pt idx="1">
                  <c:v>50-100</c:v>
                </c:pt>
                <c:pt idx="2">
                  <c:v>100-150</c:v>
                </c:pt>
                <c:pt idx="3">
                  <c:v>150-200</c:v>
                </c:pt>
                <c:pt idx="4">
                  <c:v>200-250</c:v>
                </c:pt>
                <c:pt idx="5">
                  <c:v>250-300</c:v>
                </c:pt>
                <c:pt idx="6">
                  <c:v>300-350</c:v>
                </c:pt>
                <c:pt idx="7">
                  <c:v>350-400</c:v>
                </c:pt>
                <c:pt idx="8">
                  <c:v>400-450</c:v>
                </c:pt>
                <c:pt idx="9">
                  <c:v>450-500</c:v>
                </c:pt>
              </c:strCache>
            </c:strRef>
          </c:cat>
          <c:val>
            <c:numRef>
              <c:f>'Task 3 Descriptive Statistics'!$B$54:$B$64</c:f>
              <c:numCache>
                <c:formatCode>General</c:formatCode>
                <c:ptCount val="10"/>
                <c:pt idx="0">
                  <c:v>310</c:v>
                </c:pt>
                <c:pt idx="1">
                  <c:v>372</c:v>
                </c:pt>
                <c:pt idx="2">
                  <c:v>356</c:v>
                </c:pt>
                <c:pt idx="3">
                  <c:v>369</c:v>
                </c:pt>
                <c:pt idx="4">
                  <c:v>392</c:v>
                </c:pt>
                <c:pt idx="5">
                  <c:v>367</c:v>
                </c:pt>
                <c:pt idx="6">
                  <c:v>367</c:v>
                </c:pt>
                <c:pt idx="7">
                  <c:v>386</c:v>
                </c:pt>
                <c:pt idx="8">
                  <c:v>368</c:v>
                </c:pt>
                <c:pt idx="9">
                  <c:v>373</c:v>
                </c:pt>
              </c:numCache>
            </c:numRef>
          </c:val>
          <c:extLst>
            <c:ext xmlns:c16="http://schemas.microsoft.com/office/drawing/2014/chart" uri="{C3380CC4-5D6E-409C-BE32-E72D297353CC}">
              <c16:uniqueId val="{00000000-FEDE-46D2-9A0F-5EAC91845EFF}"/>
            </c:ext>
          </c:extLst>
        </c:ser>
        <c:dLbls>
          <c:showLegendKey val="0"/>
          <c:showVal val="0"/>
          <c:showCatName val="0"/>
          <c:showSerName val="0"/>
          <c:showPercent val="0"/>
          <c:showBubbleSize val="0"/>
        </c:dLbls>
        <c:gapWidth val="20"/>
        <c:overlap val="57"/>
        <c:axId val="1118223823"/>
        <c:axId val="1118248303"/>
      </c:barChart>
      <c:catAx>
        <c:axId val="1118223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tx1">
                    <a:lumMod val="65000"/>
                    <a:lumOff val="35000"/>
                  </a:schemeClr>
                </a:solidFill>
                <a:latin typeface="+mn-lt"/>
                <a:ea typeface="+mn-ea"/>
                <a:cs typeface="+mn-cs"/>
              </a:defRPr>
            </a:pPr>
            <a:endParaRPr lang="en-US"/>
          </a:p>
        </c:txPr>
        <c:crossAx val="1118248303"/>
        <c:crosses val="autoZero"/>
        <c:auto val="1"/>
        <c:lblAlgn val="ctr"/>
        <c:lblOffset val="100"/>
        <c:noMultiLvlLbl val="0"/>
      </c:catAx>
      <c:valAx>
        <c:axId val="1118248303"/>
        <c:scaling>
          <c:orientation val="minMax"/>
          <c:max val="400"/>
        </c:scaling>
        <c:delete val="0"/>
        <c:axPos val="l"/>
        <c:majorGridlines>
          <c:spPr>
            <a:ln w="9525" cap="flat" cmpd="sng" algn="ctr">
              <a:solidFill>
                <a:schemeClr val="bg2"/>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Frequency</a:t>
                </a:r>
              </a:p>
            </c:rich>
          </c:tx>
          <c:layout>
            <c:manualLayout>
              <c:xMode val="edge"/>
              <c:yMode val="edge"/>
              <c:x val="1.901929904747756E-2"/>
              <c:y val="0.3665284214807075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223823"/>
        <c:crosses val="autoZero"/>
        <c:crossBetween val="between"/>
        <c:majorUnit val="1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[thocao118_M&amp;S_Final_Project.xlsx]Task 3 Descriptive Statistics!PivotTable7</c:name>
    <c:fmtId val="4"/>
  </c:pivotSource>
  <c:chart>
    <c:title>
      <c:tx>
        <c:rich>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latin typeface="+mn-lt"/>
                <a:ea typeface="+mn-ea"/>
                <a:cs typeface="+mn-cs"/>
              </a:rPr>
              <a:t>Discount (%) Distribution</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noFill/>
          </a:ln>
          <a:effectLst/>
        </c:spPr>
        <c:dLbl>
          <c:idx val="0"/>
          <c:spPr>
            <a:noFill/>
            <a:ln>
              <a:noFill/>
            </a:ln>
            <a:effectLst/>
          </c:spPr>
          <c:txPr>
            <a:bodyPr rot="0" spcFirstLastPara="1" vertOverflow="ellipsis" vert="horz" wrap="square" anchor="ctr" anchorCtr="1"/>
            <a:lstStyle/>
            <a:p>
              <a:pPr>
                <a:defRPr lang="en-US"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3 Descriptive Statistics'!$B$26</c:f>
              <c:strCache>
                <c:ptCount val="1"/>
                <c:pt idx="0">
                  <c:v>Total</c:v>
                </c:pt>
              </c:strCache>
            </c:strRef>
          </c:tx>
          <c:spPr>
            <a:solidFill>
              <a:schemeClr val="tx2">
                <a:lumMod val="25000"/>
                <a:lumOff val="75000"/>
              </a:schemeClr>
            </a:solidFill>
            <a:ln>
              <a:noFill/>
            </a:ln>
            <a:effectLst/>
          </c:spPr>
          <c:invertIfNegative val="0"/>
          <c:dPt>
            <c:idx val="0"/>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2-6073-4FD7-B0CB-E37271E0BE03}"/>
              </c:ext>
            </c:extLst>
          </c:dPt>
          <c:dLbls>
            <c:dLbl>
              <c:idx val="0"/>
              <c:spPr>
                <a:noFill/>
                <a:ln>
                  <a:noFill/>
                </a:ln>
                <a:effectLst/>
              </c:spPr>
              <c:txPr>
                <a:bodyPr rot="0" spcFirstLastPara="1" vertOverflow="ellipsis" vert="horz" wrap="square" anchor="ctr" anchorCtr="1"/>
                <a:lstStyle/>
                <a:p>
                  <a:pPr>
                    <a:defRPr lang="en-US"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073-4FD7-B0CB-E37271E0BE03}"/>
                </c:ext>
              </c:extLst>
            </c:dLbl>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3 Descriptive Statistics'!$A$27:$A$35</c:f>
              <c:strCache>
                <c:ptCount val="8"/>
                <c:pt idx="0">
                  <c:v>0</c:v>
                </c:pt>
                <c:pt idx="1">
                  <c:v>5</c:v>
                </c:pt>
                <c:pt idx="2">
                  <c:v>10</c:v>
                </c:pt>
                <c:pt idx="3">
                  <c:v>15</c:v>
                </c:pt>
                <c:pt idx="4">
                  <c:v>20</c:v>
                </c:pt>
                <c:pt idx="5">
                  <c:v>25</c:v>
                </c:pt>
                <c:pt idx="6">
                  <c:v>30</c:v>
                </c:pt>
                <c:pt idx="7">
                  <c:v>50</c:v>
                </c:pt>
              </c:strCache>
            </c:strRef>
          </c:cat>
          <c:val>
            <c:numRef>
              <c:f>'Task 3 Descriptive Statistics'!$B$27:$B$35</c:f>
              <c:numCache>
                <c:formatCode>General</c:formatCode>
                <c:ptCount val="8"/>
                <c:pt idx="0">
                  <c:v>480</c:v>
                </c:pt>
                <c:pt idx="1">
                  <c:v>470</c:v>
                </c:pt>
                <c:pt idx="2">
                  <c:v>473</c:v>
                </c:pt>
                <c:pt idx="3">
                  <c:v>474</c:v>
                </c:pt>
                <c:pt idx="4">
                  <c:v>472</c:v>
                </c:pt>
                <c:pt idx="5">
                  <c:v>412</c:v>
                </c:pt>
                <c:pt idx="6">
                  <c:v>449</c:v>
                </c:pt>
                <c:pt idx="7">
                  <c:v>430</c:v>
                </c:pt>
              </c:numCache>
            </c:numRef>
          </c:val>
          <c:extLst>
            <c:ext xmlns:c16="http://schemas.microsoft.com/office/drawing/2014/chart" uri="{C3380CC4-5D6E-409C-BE32-E72D297353CC}">
              <c16:uniqueId val="{00000000-6073-4FD7-B0CB-E37271E0BE03}"/>
            </c:ext>
          </c:extLst>
        </c:ser>
        <c:dLbls>
          <c:showLegendKey val="0"/>
          <c:showVal val="0"/>
          <c:showCatName val="0"/>
          <c:showSerName val="0"/>
          <c:showPercent val="0"/>
          <c:showBubbleSize val="0"/>
        </c:dLbls>
        <c:gapWidth val="10"/>
        <c:axId val="1118304943"/>
        <c:axId val="1118294383"/>
      </c:barChart>
      <c:catAx>
        <c:axId val="111830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tx1">
                    <a:lumMod val="65000"/>
                    <a:lumOff val="35000"/>
                  </a:schemeClr>
                </a:solidFill>
                <a:latin typeface="+mn-lt"/>
                <a:ea typeface="+mn-ea"/>
                <a:cs typeface="+mn-cs"/>
              </a:defRPr>
            </a:pPr>
            <a:endParaRPr lang="en-US"/>
          </a:p>
        </c:txPr>
        <c:crossAx val="1118294383"/>
        <c:crosses val="autoZero"/>
        <c:auto val="1"/>
        <c:lblAlgn val="ctr"/>
        <c:lblOffset val="100"/>
        <c:noMultiLvlLbl val="0"/>
      </c:catAx>
      <c:valAx>
        <c:axId val="1118294383"/>
        <c:scaling>
          <c:orientation val="minMax"/>
          <c:max val="500"/>
          <c:min val="0"/>
        </c:scaling>
        <c:delete val="0"/>
        <c:axPos val="l"/>
        <c:majorGridlines>
          <c:spPr>
            <a:ln w="3175" cap="flat" cmpd="sng" algn="ctr">
              <a:solidFill>
                <a:schemeClr val="bg2"/>
              </a:solidFill>
              <a:round/>
            </a:ln>
            <a:effectLst/>
          </c:spPr>
        </c:majorGridlines>
        <c:title>
          <c:tx>
            <c:rich>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US" sz="1000" b="0" i="0" u="none" strike="noStrike" kern="1200" baseline="0">
                    <a:solidFill>
                      <a:sysClr val="windowText" lastClr="000000">
                        <a:lumMod val="65000"/>
                        <a:lumOff val="35000"/>
                      </a:sysClr>
                    </a:solidFill>
                  </a:rPr>
                  <a:t>Frequency</a:t>
                </a:r>
              </a:p>
            </c:rich>
          </c:tx>
          <c:layout>
            <c:manualLayout>
              <c:xMode val="edge"/>
              <c:yMode val="edge"/>
              <c:x val="2.5586353944562899E-2"/>
              <c:y val="0.35768970359596769"/>
            </c:manualLayout>
          </c:layout>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tx1">
                    <a:lumMod val="65000"/>
                    <a:lumOff val="35000"/>
                  </a:schemeClr>
                </a:solidFill>
                <a:latin typeface="+mn-lt"/>
                <a:ea typeface="+mn-ea"/>
                <a:cs typeface="+mn-cs"/>
              </a:defRPr>
            </a:pPr>
            <a:endParaRPr lang="en-US"/>
          </a:p>
        </c:txPr>
        <c:crossAx val="1118304943"/>
        <c:crosses val="autoZero"/>
        <c:crossBetween val="between"/>
        <c:majorUnit val="1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[thocao118_M&amp;S_Final_Project.xlsx]Task 3 Descriptive Statistics!PivotTable9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Final_Price(Rs.)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A7B3E"/>
          </a:solidFill>
          <a:ln>
            <a:noFill/>
          </a:ln>
          <a:effectLst/>
        </c:spPr>
      </c:pivotFmt>
      <c:pivotFmt>
        <c:idx val="3"/>
        <c:spPr>
          <a:solidFill>
            <a:srgbClr val="EA7B3E"/>
          </a:solidFill>
          <a:ln>
            <a:noFill/>
          </a:ln>
          <a:effectLst/>
        </c:spPr>
      </c:pivotFmt>
      <c:pivotFmt>
        <c:idx val="4"/>
        <c:spPr>
          <a:solidFill>
            <a:srgbClr val="EA7B3E"/>
          </a:solidFill>
          <a:ln>
            <a:noFill/>
          </a:ln>
          <a:effectLst/>
        </c:spPr>
      </c:pivotFmt>
    </c:pivotFmts>
    <c:plotArea>
      <c:layout/>
      <c:barChart>
        <c:barDir val="col"/>
        <c:grouping val="clustered"/>
        <c:varyColors val="0"/>
        <c:ser>
          <c:idx val="0"/>
          <c:order val="0"/>
          <c:tx>
            <c:strRef>
              <c:f>'Task 3 Descriptive Statistics'!$B$72</c:f>
              <c:strCache>
                <c:ptCount val="1"/>
                <c:pt idx="0">
                  <c:v>Total</c:v>
                </c:pt>
              </c:strCache>
            </c:strRef>
          </c:tx>
          <c:spPr>
            <a:solidFill>
              <a:schemeClr val="accent2">
                <a:lumMod val="40000"/>
                <a:lumOff val="60000"/>
              </a:schemeClr>
            </a:solidFill>
            <a:ln>
              <a:noFill/>
            </a:ln>
            <a:effectLst/>
          </c:spPr>
          <c:invertIfNegative val="0"/>
          <c:dPt>
            <c:idx val="3"/>
            <c:invertIfNegative val="0"/>
            <c:bubble3D val="0"/>
            <c:spPr>
              <a:solidFill>
                <a:schemeClr val="accent2">
                  <a:lumMod val="75000"/>
                </a:schemeClr>
              </a:solidFill>
              <a:ln>
                <a:noFill/>
              </a:ln>
              <a:effectLst/>
            </c:spPr>
            <c:extLst>
              <c:ext xmlns:c16="http://schemas.microsoft.com/office/drawing/2014/chart" uri="{C3380CC4-5D6E-409C-BE32-E72D297353CC}">
                <c16:uniqueId val="{00000002-BA16-47FA-B6C9-AB63D73EF243}"/>
              </c:ext>
            </c:extLst>
          </c:dPt>
          <c:dPt>
            <c:idx val="7"/>
            <c:invertIfNegative val="0"/>
            <c:bubble3D val="0"/>
            <c:spPr>
              <a:solidFill>
                <a:srgbClr val="EA7B3E"/>
              </a:solidFill>
              <a:ln>
                <a:noFill/>
              </a:ln>
              <a:effectLst/>
            </c:spPr>
            <c:extLst>
              <c:ext xmlns:c16="http://schemas.microsoft.com/office/drawing/2014/chart" uri="{C3380CC4-5D6E-409C-BE32-E72D297353CC}">
                <c16:uniqueId val="{00000002-485D-4BF5-A8A6-BD8A3E6A19BB}"/>
              </c:ext>
            </c:extLst>
          </c:dPt>
          <c:dPt>
            <c:idx val="8"/>
            <c:invertIfNegative val="0"/>
            <c:bubble3D val="0"/>
            <c:spPr>
              <a:solidFill>
                <a:srgbClr val="EA7B3E"/>
              </a:solidFill>
              <a:ln>
                <a:noFill/>
              </a:ln>
              <a:effectLst/>
            </c:spPr>
            <c:extLst>
              <c:ext xmlns:c16="http://schemas.microsoft.com/office/drawing/2014/chart" uri="{C3380CC4-5D6E-409C-BE32-E72D297353CC}">
                <c16:uniqueId val="{00000003-485D-4BF5-A8A6-BD8A3E6A19BB}"/>
              </c:ext>
            </c:extLst>
          </c:dPt>
          <c:dPt>
            <c:idx val="9"/>
            <c:invertIfNegative val="0"/>
            <c:bubble3D val="0"/>
            <c:spPr>
              <a:solidFill>
                <a:srgbClr val="EA7B3E"/>
              </a:solidFill>
              <a:ln>
                <a:noFill/>
              </a:ln>
              <a:effectLst/>
            </c:spPr>
            <c:extLst>
              <c:ext xmlns:c16="http://schemas.microsoft.com/office/drawing/2014/chart" uri="{C3380CC4-5D6E-409C-BE32-E72D297353CC}">
                <c16:uniqueId val="{00000004-485D-4BF5-A8A6-BD8A3E6A19BB}"/>
              </c:ext>
            </c:extLst>
          </c:dPt>
          <c:dLbls>
            <c:dLbl>
              <c:idx val="3"/>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A16-47FA-B6C9-AB63D73EF243}"/>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3 Descriptive Statistics'!$A$73:$A$83</c:f>
              <c:strCache>
                <c:ptCount val="10"/>
                <c:pt idx="0">
                  <c:v>0-50</c:v>
                </c:pt>
                <c:pt idx="1">
                  <c:v>50-100</c:v>
                </c:pt>
                <c:pt idx="2">
                  <c:v>100-150</c:v>
                </c:pt>
                <c:pt idx="3">
                  <c:v>150-200</c:v>
                </c:pt>
                <c:pt idx="4">
                  <c:v>200-250</c:v>
                </c:pt>
                <c:pt idx="5">
                  <c:v>250-300</c:v>
                </c:pt>
                <c:pt idx="6">
                  <c:v>300-350</c:v>
                </c:pt>
                <c:pt idx="7">
                  <c:v>350-400</c:v>
                </c:pt>
                <c:pt idx="8">
                  <c:v>400-450</c:v>
                </c:pt>
                <c:pt idx="9">
                  <c:v>450-500</c:v>
                </c:pt>
              </c:strCache>
            </c:strRef>
          </c:cat>
          <c:val>
            <c:numRef>
              <c:f>'Task 3 Descriptive Statistics'!$B$73:$B$83</c:f>
              <c:numCache>
                <c:formatCode>General</c:formatCode>
                <c:ptCount val="10"/>
                <c:pt idx="0">
                  <c:v>428</c:v>
                </c:pt>
                <c:pt idx="1">
                  <c:v>454</c:v>
                </c:pt>
                <c:pt idx="2">
                  <c:v>477</c:v>
                </c:pt>
                <c:pt idx="3">
                  <c:v>484</c:v>
                </c:pt>
                <c:pt idx="4">
                  <c:v>480</c:v>
                </c:pt>
                <c:pt idx="5">
                  <c:v>382</c:v>
                </c:pt>
                <c:pt idx="6">
                  <c:v>405</c:v>
                </c:pt>
                <c:pt idx="7">
                  <c:v>292</c:v>
                </c:pt>
                <c:pt idx="8">
                  <c:v>184</c:v>
                </c:pt>
                <c:pt idx="9">
                  <c:v>74</c:v>
                </c:pt>
              </c:numCache>
            </c:numRef>
          </c:val>
          <c:extLst>
            <c:ext xmlns:c16="http://schemas.microsoft.com/office/drawing/2014/chart" uri="{C3380CC4-5D6E-409C-BE32-E72D297353CC}">
              <c16:uniqueId val="{00000000-BA16-47FA-B6C9-AB63D73EF243}"/>
            </c:ext>
          </c:extLst>
        </c:ser>
        <c:dLbls>
          <c:showLegendKey val="0"/>
          <c:showVal val="0"/>
          <c:showCatName val="0"/>
          <c:showSerName val="0"/>
          <c:showPercent val="0"/>
          <c:showBubbleSize val="0"/>
        </c:dLbls>
        <c:gapWidth val="10"/>
        <c:overlap val="12"/>
        <c:axId val="1230969903"/>
        <c:axId val="1230961263"/>
      </c:barChart>
      <c:catAx>
        <c:axId val="123096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961263"/>
        <c:crosses val="autoZero"/>
        <c:auto val="1"/>
        <c:lblAlgn val="ctr"/>
        <c:lblOffset val="100"/>
        <c:noMultiLvlLbl val="0"/>
      </c:catAx>
      <c:valAx>
        <c:axId val="1230961263"/>
        <c:scaling>
          <c:orientation val="minMax"/>
          <c:max val="500"/>
        </c:scaling>
        <c:delete val="0"/>
        <c:axPos val="l"/>
        <c:majorGridlines>
          <c:spPr>
            <a:ln w="9525" cap="flat" cmpd="sng" algn="ctr">
              <a:solidFill>
                <a:schemeClr val="bg2"/>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Frequency</a:t>
                </a:r>
              </a:p>
            </c:rich>
          </c:tx>
          <c:layout>
            <c:manualLayout>
              <c:xMode val="edge"/>
              <c:yMode val="edge"/>
              <c:x val="2.3712737127371274E-2"/>
              <c:y val="0.3797327938174394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969903"/>
        <c:crosses val="autoZero"/>
        <c:crossBetween val="between"/>
        <c:majorUnit val="1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ysClr val="windowText" lastClr="000000">
                    <a:lumMod val="65000"/>
                    <a:lumOff val="35000"/>
                  </a:sysClr>
                </a:solidFill>
                <a:latin typeface="+mn-lt"/>
                <a:ea typeface="+mn-ea"/>
                <a:cs typeface="+mn-cs"/>
              </a:defRPr>
            </a:pPr>
            <a:r>
              <a:rPr lang="en-US" sz="1600" b="1" i="0" baseline="0">
                <a:solidFill>
                  <a:schemeClr val="tx2">
                    <a:lumMod val="75000"/>
                    <a:lumOff val="25000"/>
                  </a:schemeClr>
                </a:solidFill>
                <a:effectLst/>
                <a:latin typeface="+mj-lt"/>
              </a:rPr>
              <a:t>Revenues</a:t>
            </a:r>
            <a:r>
              <a:rPr lang="en-US" sz="1600" b="0" i="0" baseline="0">
                <a:effectLst/>
              </a:rPr>
              <a:t> &amp; </a:t>
            </a:r>
            <a:r>
              <a:rPr lang="en-US" sz="1600" b="1" i="0" baseline="0">
                <a:effectLst/>
              </a:rPr>
              <a:t>Orders</a:t>
            </a:r>
            <a:r>
              <a:rPr lang="en-US" sz="1600" b="0" i="0" baseline="0">
                <a:effectLst/>
              </a:rPr>
              <a:t> </a:t>
            </a:r>
            <a:r>
              <a:rPr lang="en-US" sz="1600" b="0" i="0" baseline="0">
                <a:solidFill>
                  <a:schemeClr val="bg2">
                    <a:lumMod val="50000"/>
                  </a:schemeClr>
                </a:solidFill>
                <a:effectLst/>
              </a:rPr>
              <a:t>by Category</a:t>
            </a:r>
          </a:p>
          <a:p>
            <a:pPr marL="0" marR="0" lvl="0" indent="0" algn="l" defTabSz="914400" rtl="0" eaLnBrk="1" fontAlgn="auto" latinLnBrk="0" hangingPunct="1">
              <a:lnSpc>
                <a:spcPct val="100000"/>
              </a:lnSpc>
              <a:spcBef>
                <a:spcPts val="0"/>
              </a:spcBef>
              <a:spcAft>
                <a:spcPts val="0"/>
              </a:spcAft>
              <a:buClrTx/>
              <a:buSzTx/>
              <a:buFontTx/>
              <a:buNone/>
              <a:tabLst/>
              <a:defRPr sz="1600">
                <a:solidFill>
                  <a:sysClr val="windowText" lastClr="000000">
                    <a:lumMod val="65000"/>
                    <a:lumOff val="35000"/>
                  </a:sysClr>
                </a:solidFill>
              </a:defRPr>
            </a:pPr>
            <a:r>
              <a:rPr lang="en-US" sz="1600" b="0" i="0" u="none" strike="noStrike" kern="1200" spc="0" baseline="0">
                <a:solidFill>
                  <a:schemeClr val="bg2">
                    <a:lumMod val="50000"/>
                  </a:schemeClr>
                </a:solidFill>
                <a:effectLst/>
              </a:rPr>
              <a:t>sort by revenues</a:t>
            </a:r>
          </a:p>
        </c:rich>
      </c:tx>
      <c:layout>
        <c:manualLayout>
          <c:xMode val="edge"/>
          <c:yMode val="edge"/>
          <c:x val="7.7951458629055462E-2"/>
          <c:y val="1.8181813843518531E-2"/>
        </c:manualLayout>
      </c:layout>
      <c:overlay val="0"/>
      <c:spPr>
        <a:noFill/>
        <a:ln>
          <a:noFill/>
        </a:ln>
        <a:effectLst/>
      </c:spPr>
      <c:txPr>
        <a:bodyPr rot="0" spcFirstLastPara="1" vertOverflow="ellipsis" vert="horz" wrap="square"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bar"/>
        <c:grouping val="clustered"/>
        <c:varyColors val="0"/>
        <c:ser>
          <c:idx val="1"/>
          <c:order val="0"/>
          <c:tx>
            <c:strRef>
              <c:f>'Task 3 Descriptive Statistics'!$K$117</c:f>
              <c:strCache>
                <c:ptCount val="1"/>
                <c:pt idx="0">
                  <c:v>% Orders</c:v>
                </c:pt>
              </c:strCache>
            </c:strRef>
          </c:tx>
          <c:spPr>
            <a:solidFill>
              <a:schemeClr val="bg1">
                <a:lumMod val="75000"/>
                <a:alpha val="89804"/>
              </a:schemeClr>
            </a:solidFill>
            <a:ln>
              <a:noFill/>
            </a:ln>
            <a:effectLst/>
          </c:spPr>
          <c:invertIfNegative val="0"/>
          <c:dLbls>
            <c:dLbl>
              <c:idx val="0"/>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D5D-44EF-B253-8A5F13FD0B6D}"/>
                </c:ext>
              </c:extLst>
            </c:dLbl>
            <c:dLbl>
              <c:idx val="4"/>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D5D-44EF-B253-8A5F13FD0B6D}"/>
                </c:ext>
              </c:extLst>
            </c:dLbl>
            <c:dLbl>
              <c:idx val="6"/>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D5D-44EF-B253-8A5F13FD0B6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'Task 3 Descriptive Statistics'!$G$118:$G$124</c:f>
              <c:strCache>
                <c:ptCount val="7"/>
                <c:pt idx="0">
                  <c:v>Electronics</c:v>
                </c:pt>
                <c:pt idx="1">
                  <c:v>Beauty</c:v>
                </c:pt>
                <c:pt idx="2">
                  <c:v>Toys</c:v>
                </c:pt>
                <c:pt idx="3">
                  <c:v>Sports</c:v>
                </c:pt>
                <c:pt idx="4">
                  <c:v>Home &amp; Kitchen</c:v>
                </c:pt>
                <c:pt idx="5">
                  <c:v>Books</c:v>
                </c:pt>
                <c:pt idx="6">
                  <c:v>Clothing</c:v>
                </c:pt>
              </c:strCache>
            </c:strRef>
          </c:cat>
          <c:val>
            <c:numRef>
              <c:f>'Task 3 Descriptive Statistics'!$K$118:$K$124</c:f>
              <c:numCache>
                <c:formatCode>0.0%</c:formatCode>
                <c:ptCount val="7"/>
                <c:pt idx="0">
                  <c:v>0.1360655737704918</c:v>
                </c:pt>
                <c:pt idx="1">
                  <c:v>0.13797814207650272</c:v>
                </c:pt>
                <c:pt idx="2">
                  <c:v>0.14289617486338799</c:v>
                </c:pt>
                <c:pt idx="3">
                  <c:v>0.14207650273224043</c:v>
                </c:pt>
                <c:pt idx="4">
                  <c:v>0.15</c:v>
                </c:pt>
                <c:pt idx="5">
                  <c:v>0.14590163934426228</c:v>
                </c:pt>
                <c:pt idx="6">
                  <c:v>0.14508196721311475</c:v>
                </c:pt>
              </c:numCache>
            </c:numRef>
          </c:val>
          <c:extLst>
            <c:ext xmlns:c16="http://schemas.microsoft.com/office/drawing/2014/chart" uri="{C3380CC4-5D6E-409C-BE32-E72D297353CC}">
              <c16:uniqueId val="{00000001-9D5D-44EF-B253-8A5F13FD0B6D}"/>
            </c:ext>
          </c:extLst>
        </c:ser>
        <c:ser>
          <c:idx val="0"/>
          <c:order val="1"/>
          <c:tx>
            <c:strRef>
              <c:f>'Task 3 Descriptive Statistics'!$J$117</c:f>
              <c:strCache>
                <c:ptCount val="1"/>
                <c:pt idx="0">
                  <c:v>% Revenues</c:v>
                </c:pt>
              </c:strCache>
            </c:strRef>
          </c:tx>
          <c:spPr>
            <a:solidFill>
              <a:schemeClr val="tx2">
                <a:lumMod val="75000"/>
                <a:lumOff val="25000"/>
              </a:schemeClr>
            </a:solidFill>
            <a:ln>
              <a:noFill/>
            </a:ln>
            <a:effectLst/>
          </c:spPr>
          <c:invertIfNegative val="0"/>
          <c:dLbls>
            <c:dLbl>
              <c:idx val="0"/>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D5D-44EF-B253-8A5F13FD0B6D}"/>
                </c:ext>
              </c:extLst>
            </c:dLbl>
            <c:dLbl>
              <c:idx val="4"/>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D5D-44EF-B253-8A5F13FD0B6D}"/>
                </c:ext>
              </c:extLst>
            </c:dLbl>
            <c:dLbl>
              <c:idx val="6"/>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D5D-44EF-B253-8A5F13FD0B6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3 Descriptive Statistics'!$G$118:$G$124</c:f>
              <c:strCache>
                <c:ptCount val="7"/>
                <c:pt idx="0">
                  <c:v>Electronics</c:v>
                </c:pt>
                <c:pt idx="1">
                  <c:v>Beauty</c:v>
                </c:pt>
                <c:pt idx="2">
                  <c:v>Toys</c:v>
                </c:pt>
                <c:pt idx="3">
                  <c:v>Sports</c:v>
                </c:pt>
                <c:pt idx="4">
                  <c:v>Home &amp; Kitchen</c:v>
                </c:pt>
                <c:pt idx="5">
                  <c:v>Books</c:v>
                </c:pt>
                <c:pt idx="6">
                  <c:v>Clothing</c:v>
                </c:pt>
              </c:strCache>
            </c:strRef>
          </c:cat>
          <c:val>
            <c:numRef>
              <c:f>'Task 3 Descriptive Statistics'!$J$118:$J$124</c:f>
              <c:numCache>
                <c:formatCode>0.0%</c:formatCode>
                <c:ptCount val="7"/>
                <c:pt idx="0">
                  <c:v>0.13266227116992507</c:v>
                </c:pt>
                <c:pt idx="1">
                  <c:v>0.13761800684895084</c:v>
                </c:pt>
                <c:pt idx="2">
                  <c:v>0.14167806098388619</c:v>
                </c:pt>
                <c:pt idx="3">
                  <c:v>0.14330111073596696</c:v>
                </c:pt>
                <c:pt idx="4">
                  <c:v>0.14569031233546378</c:v>
                </c:pt>
                <c:pt idx="5">
                  <c:v>0.14677481487381819</c:v>
                </c:pt>
                <c:pt idx="6">
                  <c:v>0.15227542305199207</c:v>
                </c:pt>
              </c:numCache>
            </c:numRef>
          </c:val>
          <c:extLst>
            <c:ext xmlns:c16="http://schemas.microsoft.com/office/drawing/2014/chart" uri="{C3380CC4-5D6E-409C-BE32-E72D297353CC}">
              <c16:uniqueId val="{00000000-9D5D-44EF-B253-8A5F13FD0B6D}"/>
            </c:ext>
          </c:extLst>
        </c:ser>
        <c:dLbls>
          <c:showLegendKey val="0"/>
          <c:showVal val="0"/>
          <c:showCatName val="0"/>
          <c:showSerName val="0"/>
          <c:showPercent val="0"/>
          <c:showBubbleSize val="0"/>
        </c:dLbls>
        <c:gapWidth val="70"/>
        <c:axId val="1311496623"/>
        <c:axId val="1311493743"/>
      </c:barChart>
      <c:catAx>
        <c:axId val="1311496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311493743"/>
        <c:crosses val="autoZero"/>
        <c:auto val="1"/>
        <c:lblAlgn val="ctr"/>
        <c:lblOffset val="100"/>
        <c:noMultiLvlLbl val="0"/>
      </c:catAx>
      <c:valAx>
        <c:axId val="1311493743"/>
        <c:scaling>
          <c:orientation val="minMax"/>
          <c:min val="0"/>
        </c:scaling>
        <c:delete val="0"/>
        <c:axPos val="b"/>
        <c:majorGridlines>
          <c:spPr>
            <a:ln w="9525" cap="flat" cmpd="sng" algn="ctr">
              <a:solidFill>
                <a:schemeClr val="bg1">
                  <a:lumMod val="85000"/>
                  <a:alpha val="2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496623"/>
        <c:crosses val="autoZero"/>
        <c:crossBetween val="between"/>
        <c:majorUnit val="5.000000000000001E-2"/>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tx2">
                    <a:lumMod val="75000"/>
                    <a:lumOff val="25000"/>
                  </a:schemeClr>
                </a:solidFill>
                <a:effectLst/>
              </a:rPr>
              <a:t>Revenues</a:t>
            </a:r>
            <a:r>
              <a:rPr lang="en-US" sz="1400" b="0" i="0" u="none" strike="noStrike" kern="1200" spc="0" baseline="0">
                <a:solidFill>
                  <a:sysClr val="windowText" lastClr="000000">
                    <a:lumMod val="65000"/>
                    <a:lumOff val="35000"/>
                  </a:sysClr>
                </a:solidFill>
                <a:effectLst/>
              </a:rPr>
              <a:t> &amp; </a:t>
            </a:r>
            <a:r>
              <a:rPr lang="en-US" sz="1400" b="1" i="0" u="none" strike="noStrike" kern="1200" spc="0" baseline="0">
                <a:solidFill>
                  <a:sysClr val="windowText" lastClr="000000">
                    <a:lumMod val="65000"/>
                    <a:lumOff val="35000"/>
                  </a:sysClr>
                </a:solidFill>
                <a:effectLst/>
              </a:rPr>
              <a:t>Orders</a:t>
            </a:r>
            <a:r>
              <a:rPr lang="en-US" sz="1400" b="0" i="0" u="none" strike="noStrike" kern="1200" spc="0" baseline="0">
                <a:solidFill>
                  <a:sysClr val="windowText" lastClr="000000">
                    <a:lumMod val="65000"/>
                    <a:lumOff val="35000"/>
                  </a:sysClr>
                </a:solidFill>
                <a:effectLst/>
              </a:rPr>
              <a:t> </a:t>
            </a:r>
            <a:r>
              <a:rPr lang="en-US" sz="1400" b="0" i="0" u="none" strike="noStrike" kern="1200" spc="0" baseline="0">
                <a:solidFill>
                  <a:schemeClr val="bg2">
                    <a:lumMod val="50000"/>
                  </a:schemeClr>
                </a:solidFill>
                <a:effectLst/>
              </a:rPr>
              <a:t>by Payment_Method</a:t>
            </a:r>
          </a:p>
          <a:p>
            <a:pPr algn="l">
              <a:defRPr/>
            </a:pPr>
            <a:r>
              <a:rPr lang="en-US" sz="1400" b="0" i="0" u="none" strike="noStrike" kern="1200" spc="0" baseline="0">
                <a:solidFill>
                  <a:schemeClr val="bg2">
                    <a:lumMod val="50000"/>
                  </a:schemeClr>
                </a:solidFill>
                <a:effectLst/>
              </a:rPr>
              <a:t>sort by revenues</a:t>
            </a:r>
          </a:p>
        </c:rich>
      </c:tx>
      <c:layout>
        <c:manualLayout>
          <c:xMode val="edge"/>
          <c:yMode val="edge"/>
          <c:x val="4.2075597775048761E-2"/>
          <c:y val="1.4634139315277839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0"/>
          <c:tx>
            <c:strRef>
              <c:f>'Task 3 Descriptive Statistics'!$K$130</c:f>
              <c:strCache>
                <c:ptCount val="1"/>
                <c:pt idx="0">
                  <c:v>% Orders</c:v>
                </c:pt>
              </c:strCache>
            </c:strRef>
          </c:tx>
          <c:spPr>
            <a:solidFill>
              <a:schemeClr val="bg1">
                <a:lumMod val="75000"/>
              </a:schemeClr>
            </a:solidFill>
            <a:ln>
              <a:noFill/>
            </a:ln>
            <a:effectLst/>
          </c:spPr>
          <c:invertIfNegative val="0"/>
          <c:dLbls>
            <c:dLbl>
              <c:idx val="4"/>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FC9-458E-94DA-42AFA2CD7A02}"/>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3 Descriptive Statistics'!$G$131:$G$135</c:f>
              <c:strCache>
                <c:ptCount val="5"/>
                <c:pt idx="0">
                  <c:v>Cash on Delivery</c:v>
                </c:pt>
                <c:pt idx="1">
                  <c:v>Net Banking</c:v>
                </c:pt>
                <c:pt idx="2">
                  <c:v>Debit Card</c:v>
                </c:pt>
                <c:pt idx="3">
                  <c:v>UPI</c:v>
                </c:pt>
                <c:pt idx="4">
                  <c:v>Credit Card</c:v>
                </c:pt>
              </c:strCache>
            </c:strRef>
          </c:cat>
          <c:val>
            <c:numRef>
              <c:f>'Task 3 Descriptive Statistics'!$K$131:$K$135</c:f>
              <c:numCache>
                <c:formatCode>0.0%</c:formatCode>
                <c:ptCount val="5"/>
                <c:pt idx="0">
                  <c:v>0.1901639344262295</c:v>
                </c:pt>
                <c:pt idx="1">
                  <c:v>0.19562841530054645</c:v>
                </c:pt>
                <c:pt idx="2">
                  <c:v>0.19972677595628416</c:v>
                </c:pt>
                <c:pt idx="3">
                  <c:v>0.20683060109289617</c:v>
                </c:pt>
                <c:pt idx="4">
                  <c:v>0.20765027322404372</c:v>
                </c:pt>
              </c:numCache>
            </c:numRef>
          </c:val>
          <c:extLst>
            <c:ext xmlns:c16="http://schemas.microsoft.com/office/drawing/2014/chart" uri="{C3380CC4-5D6E-409C-BE32-E72D297353CC}">
              <c16:uniqueId val="{00000001-2FC9-458E-94DA-42AFA2CD7A02}"/>
            </c:ext>
          </c:extLst>
        </c:ser>
        <c:ser>
          <c:idx val="0"/>
          <c:order val="1"/>
          <c:tx>
            <c:strRef>
              <c:f>'Task 3 Descriptive Statistics'!$J$130</c:f>
              <c:strCache>
                <c:ptCount val="1"/>
                <c:pt idx="0">
                  <c:v>% Revenues</c:v>
                </c:pt>
              </c:strCache>
            </c:strRef>
          </c:tx>
          <c:spPr>
            <a:solidFill>
              <a:schemeClr val="tx2">
                <a:lumMod val="75000"/>
                <a:lumOff val="25000"/>
              </a:schemeClr>
            </a:solidFill>
            <a:ln>
              <a:noFill/>
            </a:ln>
            <a:effectLst/>
          </c:spPr>
          <c:invertIfNegative val="0"/>
          <c:dLbls>
            <c:dLbl>
              <c:idx val="4"/>
              <c:numFmt formatCode="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FC9-458E-94DA-42AFA2CD7A02}"/>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'Task 3 Descriptive Statistics'!$G$131:$G$135</c:f>
              <c:strCache>
                <c:ptCount val="5"/>
                <c:pt idx="0">
                  <c:v>Cash on Delivery</c:v>
                </c:pt>
                <c:pt idx="1">
                  <c:v>Net Banking</c:v>
                </c:pt>
                <c:pt idx="2">
                  <c:v>Debit Card</c:v>
                </c:pt>
                <c:pt idx="3">
                  <c:v>UPI</c:v>
                </c:pt>
                <c:pt idx="4">
                  <c:v>Credit Card</c:v>
                </c:pt>
              </c:strCache>
            </c:strRef>
          </c:cat>
          <c:val>
            <c:numRef>
              <c:f>'Task 3 Descriptive Statistics'!$J$131:$J$135</c:f>
              <c:numCache>
                <c:formatCode>0.0%</c:formatCode>
                <c:ptCount val="5"/>
                <c:pt idx="0">
                  <c:v>0.19333530689281272</c:v>
                </c:pt>
                <c:pt idx="1">
                  <c:v>0.19385798146963393</c:v>
                </c:pt>
                <c:pt idx="2">
                  <c:v>0.20251775939427685</c:v>
                </c:pt>
                <c:pt idx="3">
                  <c:v>0.20426421163544028</c:v>
                </c:pt>
                <c:pt idx="4">
                  <c:v>0.20602474060783579</c:v>
                </c:pt>
              </c:numCache>
            </c:numRef>
          </c:val>
          <c:extLst>
            <c:ext xmlns:c16="http://schemas.microsoft.com/office/drawing/2014/chart" uri="{C3380CC4-5D6E-409C-BE32-E72D297353CC}">
              <c16:uniqueId val="{00000000-2FC9-458E-94DA-42AFA2CD7A02}"/>
            </c:ext>
          </c:extLst>
        </c:ser>
        <c:dLbls>
          <c:showLegendKey val="0"/>
          <c:showVal val="0"/>
          <c:showCatName val="0"/>
          <c:showSerName val="0"/>
          <c:showPercent val="0"/>
          <c:showBubbleSize val="0"/>
        </c:dLbls>
        <c:gapWidth val="60"/>
        <c:axId val="1127211679"/>
        <c:axId val="1127214079"/>
      </c:barChart>
      <c:catAx>
        <c:axId val="1127211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127214079"/>
        <c:crosses val="autoZero"/>
        <c:auto val="1"/>
        <c:lblAlgn val="ctr"/>
        <c:lblOffset val="100"/>
        <c:noMultiLvlLbl val="0"/>
      </c:catAx>
      <c:valAx>
        <c:axId val="1127214079"/>
        <c:scaling>
          <c:orientation val="minMax"/>
          <c:min val="0"/>
        </c:scaling>
        <c:delete val="0"/>
        <c:axPos val="b"/>
        <c:majorGridlines>
          <c:spPr>
            <a:ln w="9525" cap="flat" cmpd="sng" algn="ctr">
              <a:solidFill>
                <a:schemeClr val="bg2">
                  <a:alpha val="5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2116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Revenues </a:t>
            </a:r>
            <a:r>
              <a:rPr lang="en-US" sz="1400" b="0" i="0" u="none" strike="noStrike" kern="1200" spc="0" baseline="0">
                <a:solidFill>
                  <a:schemeClr val="bg2">
                    <a:lumMod val="50000"/>
                  </a:schemeClr>
                </a:solidFill>
                <a:effectLst/>
              </a:rPr>
              <a:t>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'Task 3 Descriptive Statistics'!$H$117</c:f>
              <c:strCache>
                <c:ptCount val="1"/>
                <c:pt idx="0">
                  <c:v>Revenues</c:v>
                </c:pt>
              </c:strCache>
            </c:strRef>
          </c:tx>
          <c:spPr>
            <a:solidFill>
              <a:schemeClr val="tx2">
                <a:lumMod val="25000"/>
                <a:lumOff val="75000"/>
              </a:schemeClr>
            </a:solidFill>
            <a:ln>
              <a:noFill/>
            </a:ln>
            <a:effectLst/>
          </c:spPr>
          <c:invertIfNegative val="0"/>
          <c:dPt>
            <c:idx val="0"/>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2-45F9-4295-8476-B612D833F6C5}"/>
              </c:ext>
            </c:extLst>
          </c:dPt>
          <c:dPt>
            <c:idx val="6"/>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1-45F9-4295-8476-B612D833F6C5}"/>
              </c:ext>
            </c:extLst>
          </c:dPt>
          <c:dLbls>
            <c:dLbl>
              <c:idx val="6"/>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1-45F9-4295-8476-B612D833F6C5}"/>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3 Descriptive Statistics'!$G$118:$G$124</c:f>
              <c:strCache>
                <c:ptCount val="7"/>
                <c:pt idx="0">
                  <c:v>Electronics</c:v>
                </c:pt>
                <c:pt idx="1">
                  <c:v>Beauty</c:v>
                </c:pt>
                <c:pt idx="2">
                  <c:v>Toys</c:v>
                </c:pt>
                <c:pt idx="3">
                  <c:v>Sports</c:v>
                </c:pt>
                <c:pt idx="4">
                  <c:v>Home &amp; Kitchen</c:v>
                </c:pt>
                <c:pt idx="5">
                  <c:v>Books</c:v>
                </c:pt>
                <c:pt idx="6">
                  <c:v>Clothing</c:v>
                </c:pt>
              </c:strCache>
            </c:strRef>
          </c:cat>
          <c:val>
            <c:numRef>
              <c:f>'Task 3 Descriptive Statistics'!$H$118:$H$124</c:f>
              <c:numCache>
                <c:formatCode>_(* #,##0_);_(* \(#,##0\);_(* "-"??_);_(@_)</c:formatCode>
                <c:ptCount val="7"/>
                <c:pt idx="0">
                  <c:v>100462.22999999986</c:v>
                </c:pt>
                <c:pt idx="1">
                  <c:v>104215.09999999998</c:v>
                </c:pt>
                <c:pt idx="2">
                  <c:v>107289.68999999987</c:v>
                </c:pt>
                <c:pt idx="3">
                  <c:v>108518.79000000007</c:v>
                </c:pt>
                <c:pt idx="4">
                  <c:v>110328.07999999996</c:v>
                </c:pt>
                <c:pt idx="5">
                  <c:v>111149.35000000009</c:v>
                </c:pt>
                <c:pt idx="6">
                  <c:v>115314.83999999991</c:v>
                </c:pt>
              </c:numCache>
            </c:numRef>
          </c:val>
          <c:extLst>
            <c:ext xmlns:c16="http://schemas.microsoft.com/office/drawing/2014/chart" uri="{C3380CC4-5D6E-409C-BE32-E72D297353CC}">
              <c16:uniqueId val="{00000000-45F9-4295-8476-B612D833F6C5}"/>
            </c:ext>
          </c:extLst>
        </c:ser>
        <c:dLbls>
          <c:showLegendKey val="0"/>
          <c:showVal val="0"/>
          <c:showCatName val="0"/>
          <c:showSerName val="0"/>
          <c:showPercent val="0"/>
          <c:showBubbleSize val="0"/>
        </c:dLbls>
        <c:gapWidth val="40"/>
        <c:axId val="294123231"/>
        <c:axId val="294123711"/>
      </c:barChart>
      <c:catAx>
        <c:axId val="294123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94123711"/>
        <c:crosses val="autoZero"/>
        <c:auto val="1"/>
        <c:lblAlgn val="ctr"/>
        <c:lblOffset val="100"/>
        <c:noMultiLvlLbl val="0"/>
      </c:catAx>
      <c:valAx>
        <c:axId val="294123711"/>
        <c:scaling>
          <c:orientation val="minMax"/>
        </c:scaling>
        <c:delete val="1"/>
        <c:axPos val="b"/>
        <c:numFmt formatCode="_(* #,##0_);_(* \(#,##0\);_(* &quot;-&quot;??_);_(@_)" sourceLinked="1"/>
        <c:majorTickMark val="none"/>
        <c:minorTickMark val="none"/>
        <c:tickLblPos val="nextTo"/>
        <c:crossAx val="294123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Revenues </a:t>
            </a:r>
            <a:r>
              <a:rPr lang="en-US" sz="1400" b="0" i="0" u="none" strike="noStrike" kern="1200" spc="0" baseline="0">
                <a:solidFill>
                  <a:schemeClr val="bg2">
                    <a:lumMod val="50000"/>
                  </a:schemeClr>
                </a:solidFill>
                <a:effectLst/>
              </a:rPr>
              <a:t>by Payment_Method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'Task 3 Descriptive Statistics'!$H$130</c:f>
              <c:strCache>
                <c:ptCount val="1"/>
                <c:pt idx="0">
                  <c:v>Revenues</c:v>
                </c:pt>
              </c:strCache>
            </c:strRef>
          </c:tx>
          <c:spPr>
            <a:solidFill>
              <a:schemeClr val="tx2">
                <a:lumMod val="25000"/>
                <a:lumOff val="75000"/>
              </a:schemeClr>
            </a:solidFill>
            <a:ln>
              <a:noFill/>
            </a:ln>
            <a:effectLst/>
          </c:spPr>
          <c:invertIfNegative val="0"/>
          <c:dPt>
            <c:idx val="0"/>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1-6C68-489E-B58C-A5C42D705EA9}"/>
              </c:ext>
            </c:extLst>
          </c:dPt>
          <c:dPt>
            <c:idx val="1"/>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5-6C68-489E-B58C-A5C42D705EA9}"/>
              </c:ext>
            </c:extLst>
          </c:dPt>
          <c:dPt>
            <c:idx val="4"/>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6-6C68-489E-B58C-A5C42D705EA9}"/>
              </c:ext>
            </c:extLst>
          </c:dPt>
          <c:dLbls>
            <c:dLbl>
              <c:idx val="4"/>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6-6C68-489E-B58C-A5C42D705EA9}"/>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3 Descriptive Statistics'!$G$131:$G$135</c:f>
              <c:strCache>
                <c:ptCount val="5"/>
                <c:pt idx="0">
                  <c:v>Cash on Delivery</c:v>
                </c:pt>
                <c:pt idx="1">
                  <c:v>Net Banking</c:v>
                </c:pt>
                <c:pt idx="2">
                  <c:v>Debit Card</c:v>
                </c:pt>
                <c:pt idx="3">
                  <c:v>UPI</c:v>
                </c:pt>
                <c:pt idx="4">
                  <c:v>Credit Card</c:v>
                </c:pt>
              </c:strCache>
            </c:strRef>
          </c:cat>
          <c:val>
            <c:numRef>
              <c:f>'Task 3 Descriptive Statistics'!$H$131:$H$135</c:f>
              <c:numCache>
                <c:formatCode>_(* #,##0_);_(* \(#,##0\);_(* "-"??_);_(@_)</c:formatCode>
                <c:ptCount val="5"/>
                <c:pt idx="0">
                  <c:v>146408.58999999991</c:v>
                </c:pt>
                <c:pt idx="1">
                  <c:v>146804.39999999988</c:v>
                </c:pt>
                <c:pt idx="2">
                  <c:v>153362.25999999986</c:v>
                </c:pt>
                <c:pt idx="3">
                  <c:v>154684.80999999979</c:v>
                </c:pt>
                <c:pt idx="4">
                  <c:v>156018.01999999984</c:v>
                </c:pt>
              </c:numCache>
            </c:numRef>
          </c:val>
          <c:extLst>
            <c:ext xmlns:c16="http://schemas.microsoft.com/office/drawing/2014/chart" uri="{C3380CC4-5D6E-409C-BE32-E72D297353CC}">
              <c16:uniqueId val="{00000004-6C68-489E-B58C-A5C42D705EA9}"/>
            </c:ext>
          </c:extLst>
        </c:ser>
        <c:dLbls>
          <c:showLegendKey val="0"/>
          <c:showVal val="0"/>
          <c:showCatName val="0"/>
          <c:showSerName val="0"/>
          <c:showPercent val="0"/>
          <c:showBubbleSize val="0"/>
        </c:dLbls>
        <c:gapWidth val="40"/>
        <c:axId val="294123231"/>
        <c:axId val="294123711"/>
      </c:barChart>
      <c:catAx>
        <c:axId val="294123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94123711"/>
        <c:crosses val="autoZero"/>
        <c:auto val="1"/>
        <c:lblAlgn val="ctr"/>
        <c:lblOffset val="100"/>
        <c:noMultiLvlLbl val="0"/>
      </c:catAx>
      <c:valAx>
        <c:axId val="294123711"/>
        <c:scaling>
          <c:orientation val="minMax"/>
        </c:scaling>
        <c:delete val="1"/>
        <c:axPos val="b"/>
        <c:numFmt formatCode="_(* #,##0_);_(* \(#,##0\);_(* &quot;-&quot;??_);_(@_)" sourceLinked="1"/>
        <c:majorTickMark val="none"/>
        <c:minorTickMark val="none"/>
        <c:tickLblPos val="nextTo"/>
        <c:crossAx val="294123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Frequency  of</a:t>
            </a:r>
            <a:r>
              <a:rPr lang="en-US" baseline="0"/>
              <a: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'Task 4 Frequency'!$B$12</c:f>
              <c:strCache>
                <c:ptCount val="1"/>
                <c:pt idx="0">
                  <c:v>Frequency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4 Frequency'!$A$13:$A$19</c:f>
              <c:strCache>
                <c:ptCount val="7"/>
                <c:pt idx="0">
                  <c:v>Home &amp; Kitchen</c:v>
                </c:pt>
                <c:pt idx="1">
                  <c:v>Books</c:v>
                </c:pt>
                <c:pt idx="2">
                  <c:v>Clothing</c:v>
                </c:pt>
                <c:pt idx="3">
                  <c:v>Toys</c:v>
                </c:pt>
                <c:pt idx="4">
                  <c:v>Sports</c:v>
                </c:pt>
                <c:pt idx="5">
                  <c:v>Beauty</c:v>
                </c:pt>
                <c:pt idx="6">
                  <c:v>Electronics</c:v>
                </c:pt>
              </c:strCache>
            </c:strRef>
          </c:cat>
          <c:val>
            <c:numRef>
              <c:f>'Task 4 Frequency'!$B$13:$B$19</c:f>
              <c:numCache>
                <c:formatCode>General</c:formatCode>
                <c:ptCount val="7"/>
                <c:pt idx="0">
                  <c:v>549</c:v>
                </c:pt>
                <c:pt idx="1">
                  <c:v>534</c:v>
                </c:pt>
                <c:pt idx="2">
                  <c:v>531</c:v>
                </c:pt>
                <c:pt idx="3">
                  <c:v>523</c:v>
                </c:pt>
                <c:pt idx="4">
                  <c:v>520</c:v>
                </c:pt>
                <c:pt idx="5">
                  <c:v>505</c:v>
                </c:pt>
                <c:pt idx="6">
                  <c:v>498</c:v>
                </c:pt>
              </c:numCache>
            </c:numRef>
          </c:val>
          <c:extLst>
            <c:ext xmlns:c16="http://schemas.microsoft.com/office/drawing/2014/chart" uri="{C3380CC4-5D6E-409C-BE32-E72D297353CC}">
              <c16:uniqueId val="{00000000-BC30-49C5-BF4D-17DD6587A5A9}"/>
            </c:ext>
          </c:extLst>
        </c:ser>
        <c:dLbls>
          <c:showLegendKey val="0"/>
          <c:showVal val="0"/>
          <c:showCatName val="0"/>
          <c:showSerName val="0"/>
          <c:showPercent val="0"/>
          <c:showBubbleSize val="0"/>
        </c:dLbls>
        <c:gapWidth val="20"/>
        <c:overlap val="-27"/>
        <c:axId val="1314045103"/>
        <c:axId val="1314042223"/>
      </c:barChart>
      <c:catAx>
        <c:axId val="131404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042223"/>
        <c:crosses val="autoZero"/>
        <c:auto val="1"/>
        <c:lblAlgn val="ctr"/>
        <c:lblOffset val="100"/>
        <c:noMultiLvlLbl val="0"/>
      </c:catAx>
      <c:valAx>
        <c:axId val="1314042223"/>
        <c:scaling>
          <c:orientation val="minMax"/>
          <c:max val="600"/>
          <c:min val="0"/>
        </c:scaling>
        <c:delete val="1"/>
        <c:axPos val="l"/>
        <c:numFmt formatCode="General" sourceLinked="1"/>
        <c:majorTickMark val="none"/>
        <c:minorTickMark val="none"/>
        <c:tickLblPos val="nextTo"/>
        <c:crossAx val="1314045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Frequency  of</a:t>
            </a:r>
            <a:r>
              <a:rPr lang="en-US" baseline="0"/>
              <a:t> Payment_Method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'Task 4 Frequency'!$H$12</c:f>
              <c:strCache>
                <c:ptCount val="1"/>
                <c:pt idx="0">
                  <c:v>Frequency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4 Frequency'!$G$13:$G$17</c:f>
              <c:strCache>
                <c:ptCount val="5"/>
                <c:pt idx="0">
                  <c:v>Credit Card</c:v>
                </c:pt>
                <c:pt idx="1">
                  <c:v>UPI</c:v>
                </c:pt>
                <c:pt idx="2">
                  <c:v>Debit Card</c:v>
                </c:pt>
                <c:pt idx="3">
                  <c:v>Net Banking</c:v>
                </c:pt>
                <c:pt idx="4">
                  <c:v>Cash on Delivery</c:v>
                </c:pt>
              </c:strCache>
            </c:strRef>
          </c:cat>
          <c:val>
            <c:numRef>
              <c:f>'Task 4 Frequency'!$H$13:$H$17</c:f>
              <c:numCache>
                <c:formatCode>General</c:formatCode>
                <c:ptCount val="5"/>
                <c:pt idx="0">
                  <c:v>760</c:v>
                </c:pt>
                <c:pt idx="1">
                  <c:v>757</c:v>
                </c:pt>
                <c:pt idx="2">
                  <c:v>731</c:v>
                </c:pt>
                <c:pt idx="3">
                  <c:v>716</c:v>
                </c:pt>
                <c:pt idx="4">
                  <c:v>696</c:v>
                </c:pt>
              </c:numCache>
            </c:numRef>
          </c:val>
          <c:extLst>
            <c:ext xmlns:c16="http://schemas.microsoft.com/office/drawing/2014/chart" uri="{C3380CC4-5D6E-409C-BE32-E72D297353CC}">
              <c16:uniqueId val="{00000000-EDB7-408C-9F40-8BB14F307FFB}"/>
            </c:ext>
          </c:extLst>
        </c:ser>
        <c:dLbls>
          <c:showLegendKey val="0"/>
          <c:showVal val="0"/>
          <c:showCatName val="0"/>
          <c:showSerName val="0"/>
          <c:showPercent val="0"/>
          <c:showBubbleSize val="0"/>
        </c:dLbls>
        <c:gapWidth val="20"/>
        <c:overlap val="-27"/>
        <c:axId val="1314045103"/>
        <c:axId val="1314042223"/>
      </c:barChart>
      <c:catAx>
        <c:axId val="131404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042223"/>
        <c:crosses val="autoZero"/>
        <c:auto val="1"/>
        <c:lblAlgn val="ctr"/>
        <c:lblOffset val="100"/>
        <c:noMultiLvlLbl val="0"/>
      </c:catAx>
      <c:valAx>
        <c:axId val="1314042223"/>
        <c:scaling>
          <c:orientation val="minMax"/>
          <c:min val="0"/>
        </c:scaling>
        <c:delete val="1"/>
        <c:axPos val="l"/>
        <c:numFmt formatCode="General" sourceLinked="1"/>
        <c:majorTickMark val="out"/>
        <c:minorTickMark val="none"/>
        <c:tickLblPos val="nextTo"/>
        <c:crossAx val="1314045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Frequency  of</a:t>
            </a:r>
            <a:r>
              <a:rPr lang="en-US" baseline="0"/>
              <a:t> Discount (%)</a:t>
            </a:r>
          </a:p>
        </c:rich>
      </c:tx>
      <c:layout>
        <c:manualLayout>
          <c:xMode val="edge"/>
          <c:yMode val="edge"/>
          <c:x val="0.2450574712643678"/>
          <c:y val="8.40978593272171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'Task 4 Frequency'!$M$12</c:f>
              <c:strCache>
                <c:ptCount val="1"/>
                <c:pt idx="0">
                  <c:v>Frequency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'Task 4 Frequency'!$L$13:$L$20</c:f>
              <c:numCache>
                <c:formatCode>General</c:formatCode>
                <c:ptCount val="8"/>
                <c:pt idx="0">
                  <c:v>0</c:v>
                </c:pt>
                <c:pt idx="1">
                  <c:v>5</c:v>
                </c:pt>
                <c:pt idx="2">
                  <c:v>10</c:v>
                </c:pt>
                <c:pt idx="3">
                  <c:v>15</c:v>
                </c:pt>
                <c:pt idx="4">
                  <c:v>20</c:v>
                </c:pt>
                <c:pt idx="5">
                  <c:v>25</c:v>
                </c:pt>
                <c:pt idx="6">
                  <c:v>30</c:v>
                </c:pt>
                <c:pt idx="7">
                  <c:v>50</c:v>
                </c:pt>
              </c:numCache>
            </c:numRef>
          </c:cat>
          <c:val>
            <c:numRef>
              <c:f>'Task 4 Frequency'!$M$13:$M$20</c:f>
              <c:numCache>
                <c:formatCode>General</c:formatCode>
                <c:ptCount val="8"/>
                <c:pt idx="0">
                  <c:v>480</c:v>
                </c:pt>
                <c:pt idx="1">
                  <c:v>470</c:v>
                </c:pt>
                <c:pt idx="2">
                  <c:v>473</c:v>
                </c:pt>
                <c:pt idx="3">
                  <c:v>474</c:v>
                </c:pt>
                <c:pt idx="4">
                  <c:v>472</c:v>
                </c:pt>
                <c:pt idx="5">
                  <c:v>412</c:v>
                </c:pt>
                <c:pt idx="6">
                  <c:v>449</c:v>
                </c:pt>
                <c:pt idx="7">
                  <c:v>430</c:v>
                </c:pt>
              </c:numCache>
            </c:numRef>
          </c:val>
          <c:extLst>
            <c:ext xmlns:c16="http://schemas.microsoft.com/office/drawing/2014/chart" uri="{C3380CC4-5D6E-409C-BE32-E72D297353CC}">
              <c16:uniqueId val="{00000000-8730-48C5-A7CD-D7A858C8CA10}"/>
            </c:ext>
          </c:extLst>
        </c:ser>
        <c:dLbls>
          <c:showLegendKey val="0"/>
          <c:showVal val="0"/>
          <c:showCatName val="0"/>
          <c:showSerName val="0"/>
          <c:showPercent val="0"/>
          <c:showBubbleSize val="0"/>
        </c:dLbls>
        <c:gapWidth val="20"/>
        <c:overlap val="-27"/>
        <c:axId val="1314045103"/>
        <c:axId val="1314042223"/>
      </c:barChart>
      <c:catAx>
        <c:axId val="131404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042223"/>
        <c:crosses val="autoZero"/>
        <c:auto val="1"/>
        <c:lblAlgn val="ctr"/>
        <c:lblOffset val="100"/>
        <c:noMultiLvlLbl val="0"/>
      </c:catAx>
      <c:valAx>
        <c:axId val="1314042223"/>
        <c:scaling>
          <c:orientation val="minMax"/>
          <c:max val="550"/>
          <c:min val="0"/>
        </c:scaling>
        <c:delete val="1"/>
        <c:axPos val="l"/>
        <c:numFmt formatCode="General" sourceLinked="1"/>
        <c:majorTickMark val="out"/>
        <c:minorTickMark val="none"/>
        <c:tickLblPos val="nextTo"/>
        <c:crossAx val="1314045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Histogram of</a:t>
            </a:r>
            <a:r>
              <a:rPr lang="en-US" baseline="0"/>
              <a:t>  Price (Rs.)</a:t>
            </a:r>
            <a:endParaRPr lang="en-US"/>
          </a:p>
        </c:rich>
      </c:tx>
      <c:overlay val="0"/>
    </c:title>
    <c:autoTitleDeleted val="0"/>
    <c:plotArea>
      <c:layout/>
      <c:barChart>
        <c:barDir val="col"/>
        <c:grouping val="clustered"/>
        <c:varyColors val="0"/>
        <c:ser>
          <c:idx val="0"/>
          <c:order val="0"/>
          <c:tx>
            <c:v>Frequency</c:v>
          </c:tx>
          <c:invertIfNegative val="0"/>
          <c:cat>
            <c:strRef>
              <c:f>'Task 4 Frequency'!$C$55:$C$106</c:f>
              <c:strCache>
                <c:ptCount val="52"/>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More</c:v>
                </c:pt>
              </c:strCache>
            </c:strRef>
          </c:cat>
          <c:val>
            <c:numRef>
              <c:f>'Task 4 Frequency'!$D$55:$D$106</c:f>
              <c:numCache>
                <c:formatCode>General</c:formatCode>
                <c:ptCount val="52"/>
                <c:pt idx="0">
                  <c:v>0</c:v>
                </c:pt>
                <c:pt idx="1">
                  <c:v>0</c:v>
                </c:pt>
                <c:pt idx="2">
                  <c:v>80</c:v>
                </c:pt>
                <c:pt idx="3">
                  <c:v>63</c:v>
                </c:pt>
                <c:pt idx="4">
                  <c:v>81</c:v>
                </c:pt>
                <c:pt idx="5">
                  <c:v>86</c:v>
                </c:pt>
                <c:pt idx="6">
                  <c:v>92</c:v>
                </c:pt>
                <c:pt idx="7">
                  <c:v>69</c:v>
                </c:pt>
                <c:pt idx="8">
                  <c:v>72</c:v>
                </c:pt>
                <c:pt idx="9">
                  <c:v>58</c:v>
                </c:pt>
                <c:pt idx="10">
                  <c:v>81</c:v>
                </c:pt>
                <c:pt idx="11">
                  <c:v>71</c:v>
                </c:pt>
                <c:pt idx="12">
                  <c:v>67</c:v>
                </c:pt>
                <c:pt idx="13">
                  <c:v>64</c:v>
                </c:pt>
                <c:pt idx="14">
                  <c:v>75</c:v>
                </c:pt>
                <c:pt idx="15">
                  <c:v>79</c:v>
                </c:pt>
                <c:pt idx="16">
                  <c:v>65</c:v>
                </c:pt>
                <c:pt idx="17">
                  <c:v>73</c:v>
                </c:pt>
                <c:pt idx="18">
                  <c:v>88</c:v>
                </c:pt>
                <c:pt idx="19">
                  <c:v>77</c:v>
                </c:pt>
                <c:pt idx="20">
                  <c:v>66</c:v>
                </c:pt>
                <c:pt idx="21">
                  <c:v>79</c:v>
                </c:pt>
                <c:pt idx="22">
                  <c:v>87</c:v>
                </c:pt>
                <c:pt idx="23">
                  <c:v>81</c:v>
                </c:pt>
                <c:pt idx="24">
                  <c:v>66</c:v>
                </c:pt>
                <c:pt idx="25">
                  <c:v>80</c:v>
                </c:pt>
                <c:pt idx="26">
                  <c:v>79</c:v>
                </c:pt>
                <c:pt idx="27">
                  <c:v>82</c:v>
                </c:pt>
                <c:pt idx="28">
                  <c:v>72</c:v>
                </c:pt>
                <c:pt idx="29">
                  <c:v>71</c:v>
                </c:pt>
                <c:pt idx="30">
                  <c:v>62</c:v>
                </c:pt>
                <c:pt idx="31">
                  <c:v>66</c:v>
                </c:pt>
                <c:pt idx="32">
                  <c:v>71</c:v>
                </c:pt>
                <c:pt idx="33">
                  <c:v>77</c:v>
                </c:pt>
                <c:pt idx="34">
                  <c:v>90</c:v>
                </c:pt>
                <c:pt idx="35">
                  <c:v>63</c:v>
                </c:pt>
                <c:pt idx="36">
                  <c:v>80</c:v>
                </c:pt>
                <c:pt idx="37">
                  <c:v>79</c:v>
                </c:pt>
                <c:pt idx="38">
                  <c:v>71</c:v>
                </c:pt>
                <c:pt idx="39">
                  <c:v>74</c:v>
                </c:pt>
                <c:pt idx="40">
                  <c:v>82</c:v>
                </c:pt>
                <c:pt idx="41">
                  <c:v>73</c:v>
                </c:pt>
                <c:pt idx="42">
                  <c:v>70</c:v>
                </c:pt>
                <c:pt idx="43">
                  <c:v>75</c:v>
                </c:pt>
                <c:pt idx="44">
                  <c:v>89</c:v>
                </c:pt>
                <c:pt idx="45">
                  <c:v>61</c:v>
                </c:pt>
                <c:pt idx="46">
                  <c:v>70</c:v>
                </c:pt>
                <c:pt idx="47">
                  <c:v>73</c:v>
                </c:pt>
                <c:pt idx="48">
                  <c:v>83</c:v>
                </c:pt>
                <c:pt idx="49">
                  <c:v>72</c:v>
                </c:pt>
                <c:pt idx="50">
                  <c:v>75</c:v>
                </c:pt>
                <c:pt idx="51">
                  <c:v>0</c:v>
                </c:pt>
              </c:numCache>
            </c:numRef>
          </c:val>
          <c:extLst>
            <c:ext xmlns:c16="http://schemas.microsoft.com/office/drawing/2014/chart" uri="{C3380CC4-5D6E-409C-BE32-E72D297353CC}">
              <c16:uniqueId val="{00000001-2D94-4377-92A1-779BC183B6F7}"/>
            </c:ext>
          </c:extLst>
        </c:ser>
        <c:dLbls>
          <c:showLegendKey val="0"/>
          <c:showVal val="0"/>
          <c:showCatName val="0"/>
          <c:showSerName val="0"/>
          <c:showPercent val="0"/>
          <c:showBubbleSize val="0"/>
        </c:dLbls>
        <c:gapWidth val="0"/>
        <c:axId val="1312845951"/>
        <c:axId val="1312837311"/>
      </c:barChart>
      <c:catAx>
        <c:axId val="1312845951"/>
        <c:scaling>
          <c:orientation val="minMax"/>
        </c:scaling>
        <c:delete val="0"/>
        <c:axPos val="b"/>
        <c:title>
          <c:tx>
            <c:rich>
              <a:bodyPr/>
              <a:lstStyle/>
              <a:p>
                <a:pPr>
                  <a:defRPr/>
                </a:pPr>
                <a:r>
                  <a:rPr lang="en-US" sz="1100" b="1" i="0" u="none" strike="noStrike" kern="1200" baseline="0">
                    <a:solidFill>
                      <a:sysClr val="windowText" lastClr="000000"/>
                    </a:solidFill>
                  </a:rPr>
                  <a:t>Price (Rs.)</a:t>
                </a:r>
                <a:endParaRPr lang="en-US" sz="1100"/>
              </a:p>
            </c:rich>
          </c:tx>
          <c:layout>
            <c:manualLayout>
              <c:xMode val="edge"/>
              <c:yMode val="edge"/>
              <c:x val="0.49994049426794362"/>
              <c:y val="0.89531005593997715"/>
            </c:manualLayout>
          </c:layout>
          <c:overlay val="0"/>
        </c:title>
        <c:numFmt formatCode="General" sourceLinked="1"/>
        <c:majorTickMark val="out"/>
        <c:minorTickMark val="none"/>
        <c:tickLblPos val="nextTo"/>
        <c:crossAx val="1312837311"/>
        <c:crosses val="autoZero"/>
        <c:auto val="1"/>
        <c:lblAlgn val="ctr"/>
        <c:lblOffset val="100"/>
        <c:noMultiLvlLbl val="0"/>
      </c:catAx>
      <c:valAx>
        <c:axId val="1312837311"/>
        <c:scaling>
          <c:orientation val="minMax"/>
        </c:scaling>
        <c:delete val="0"/>
        <c:axPos val="l"/>
        <c:title>
          <c:tx>
            <c:rich>
              <a:bodyPr/>
              <a:lstStyle/>
              <a:p>
                <a:pPr>
                  <a:defRPr/>
                </a:pPr>
                <a:r>
                  <a:rPr lang="en-US"/>
                  <a:t>Frequency</a:t>
                </a:r>
              </a:p>
            </c:rich>
          </c:tx>
          <c:overlay val="0"/>
        </c:title>
        <c:numFmt formatCode="General" sourceLinked="1"/>
        <c:majorTickMark val="out"/>
        <c:minorTickMark val="none"/>
        <c:tickLblPos val="nextTo"/>
        <c:crossAx val="1312845951"/>
        <c:crosses val="autoZero"/>
        <c:crossBetween val="between"/>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noFill/>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Histogram of</a:t>
            </a:r>
            <a:r>
              <a:rPr lang="en-US" baseline="0"/>
              <a:t> Final_Price(Rs.)</a:t>
            </a:r>
            <a:endParaRPr lang="en-US"/>
          </a:p>
        </c:rich>
      </c:tx>
      <c:overlay val="0"/>
    </c:title>
    <c:autoTitleDeleted val="0"/>
    <c:plotArea>
      <c:layout/>
      <c:barChart>
        <c:barDir val="col"/>
        <c:grouping val="clustered"/>
        <c:varyColors val="0"/>
        <c:ser>
          <c:idx val="0"/>
          <c:order val="0"/>
          <c:tx>
            <c:v>Frequency</c:v>
          </c:tx>
          <c:invertIfNegative val="0"/>
          <c:cat>
            <c:strRef>
              <c:f>'Task 4 Frequency'!$G$55:$G$106</c:f>
              <c:strCache>
                <c:ptCount val="52"/>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More</c:v>
                </c:pt>
              </c:strCache>
            </c:strRef>
          </c:cat>
          <c:val>
            <c:numRef>
              <c:f>'Task 4 Frequency'!$H$55:$H$106</c:f>
              <c:numCache>
                <c:formatCode>General</c:formatCode>
                <c:ptCount val="52"/>
                <c:pt idx="0">
                  <c:v>0</c:v>
                </c:pt>
                <c:pt idx="1">
                  <c:v>21</c:v>
                </c:pt>
                <c:pt idx="2">
                  <c:v>99</c:v>
                </c:pt>
                <c:pt idx="3">
                  <c:v>105</c:v>
                </c:pt>
                <c:pt idx="4">
                  <c:v>103</c:v>
                </c:pt>
                <c:pt idx="5">
                  <c:v>100</c:v>
                </c:pt>
                <c:pt idx="6">
                  <c:v>86</c:v>
                </c:pt>
                <c:pt idx="7">
                  <c:v>84</c:v>
                </c:pt>
                <c:pt idx="8">
                  <c:v>94</c:v>
                </c:pt>
                <c:pt idx="9">
                  <c:v>94</c:v>
                </c:pt>
                <c:pt idx="10">
                  <c:v>96</c:v>
                </c:pt>
                <c:pt idx="11">
                  <c:v>92</c:v>
                </c:pt>
                <c:pt idx="12">
                  <c:v>89</c:v>
                </c:pt>
                <c:pt idx="13">
                  <c:v>112</c:v>
                </c:pt>
                <c:pt idx="14">
                  <c:v>89</c:v>
                </c:pt>
                <c:pt idx="15">
                  <c:v>95</c:v>
                </c:pt>
                <c:pt idx="16">
                  <c:v>96</c:v>
                </c:pt>
                <c:pt idx="17">
                  <c:v>101</c:v>
                </c:pt>
                <c:pt idx="18">
                  <c:v>84</c:v>
                </c:pt>
                <c:pt idx="19">
                  <c:v>106</c:v>
                </c:pt>
                <c:pt idx="20">
                  <c:v>97</c:v>
                </c:pt>
                <c:pt idx="21">
                  <c:v>93</c:v>
                </c:pt>
                <c:pt idx="22">
                  <c:v>107</c:v>
                </c:pt>
                <c:pt idx="23">
                  <c:v>86</c:v>
                </c:pt>
                <c:pt idx="24">
                  <c:v>102</c:v>
                </c:pt>
                <c:pt idx="25">
                  <c:v>92</c:v>
                </c:pt>
                <c:pt idx="26">
                  <c:v>77</c:v>
                </c:pt>
                <c:pt idx="27">
                  <c:v>83</c:v>
                </c:pt>
                <c:pt idx="28">
                  <c:v>63</c:v>
                </c:pt>
                <c:pt idx="29">
                  <c:v>77</c:v>
                </c:pt>
                <c:pt idx="30">
                  <c:v>83</c:v>
                </c:pt>
                <c:pt idx="31">
                  <c:v>83</c:v>
                </c:pt>
                <c:pt idx="32">
                  <c:v>83</c:v>
                </c:pt>
                <c:pt idx="33">
                  <c:v>80</c:v>
                </c:pt>
                <c:pt idx="34">
                  <c:v>72</c:v>
                </c:pt>
                <c:pt idx="35">
                  <c:v>86</c:v>
                </c:pt>
                <c:pt idx="36">
                  <c:v>66</c:v>
                </c:pt>
                <c:pt idx="37">
                  <c:v>65</c:v>
                </c:pt>
                <c:pt idx="38">
                  <c:v>58</c:v>
                </c:pt>
                <c:pt idx="39">
                  <c:v>47</c:v>
                </c:pt>
                <c:pt idx="40">
                  <c:v>56</c:v>
                </c:pt>
                <c:pt idx="41">
                  <c:v>36</c:v>
                </c:pt>
                <c:pt idx="42">
                  <c:v>44</c:v>
                </c:pt>
                <c:pt idx="43">
                  <c:v>41</c:v>
                </c:pt>
                <c:pt idx="44">
                  <c:v>34</c:v>
                </c:pt>
                <c:pt idx="45">
                  <c:v>29</c:v>
                </c:pt>
                <c:pt idx="46">
                  <c:v>29</c:v>
                </c:pt>
                <c:pt idx="47">
                  <c:v>17</c:v>
                </c:pt>
                <c:pt idx="48">
                  <c:v>19</c:v>
                </c:pt>
                <c:pt idx="49">
                  <c:v>4</c:v>
                </c:pt>
                <c:pt idx="50">
                  <c:v>5</c:v>
                </c:pt>
                <c:pt idx="51">
                  <c:v>0</c:v>
                </c:pt>
              </c:numCache>
            </c:numRef>
          </c:val>
          <c:extLst>
            <c:ext xmlns:c16="http://schemas.microsoft.com/office/drawing/2014/chart" uri="{C3380CC4-5D6E-409C-BE32-E72D297353CC}">
              <c16:uniqueId val="{00000001-1A6A-46F5-BB67-B4094F82D97C}"/>
            </c:ext>
          </c:extLst>
        </c:ser>
        <c:dLbls>
          <c:showLegendKey val="0"/>
          <c:showVal val="0"/>
          <c:showCatName val="0"/>
          <c:showSerName val="0"/>
          <c:showPercent val="0"/>
          <c:showBubbleSize val="0"/>
        </c:dLbls>
        <c:gapWidth val="0"/>
        <c:axId val="1314043663"/>
        <c:axId val="1314046063"/>
      </c:barChart>
      <c:catAx>
        <c:axId val="1314043663"/>
        <c:scaling>
          <c:orientation val="minMax"/>
        </c:scaling>
        <c:delete val="0"/>
        <c:axPos val="b"/>
        <c:title>
          <c:tx>
            <c:rich>
              <a:bodyPr/>
              <a:lstStyle/>
              <a:p>
                <a:pPr algn="ctr" rtl="0">
                  <a:defRPr lang="en-US" sz="1100" b="1" i="0" u="none" strike="noStrike" kern="1200" baseline="0">
                    <a:solidFill>
                      <a:sysClr val="windowText" lastClr="000000"/>
                    </a:solidFill>
                    <a:latin typeface="+mn-lt"/>
                    <a:ea typeface="+mn-ea"/>
                    <a:cs typeface="+mn-cs"/>
                  </a:defRPr>
                </a:pPr>
                <a:r>
                  <a:rPr lang="en-US" sz="1100" b="1" i="0" u="none" strike="noStrike" kern="1200" baseline="0">
                    <a:solidFill>
                      <a:sysClr val="windowText" lastClr="000000"/>
                    </a:solidFill>
                    <a:latin typeface="+mn-lt"/>
                    <a:ea typeface="+mn-ea"/>
                    <a:cs typeface="+mn-cs"/>
                  </a:rPr>
                  <a:t>Final_Price(Rs.)</a:t>
                </a:r>
              </a:p>
            </c:rich>
          </c:tx>
          <c:overlay val="0"/>
        </c:title>
        <c:numFmt formatCode="General" sourceLinked="1"/>
        <c:majorTickMark val="out"/>
        <c:minorTickMark val="none"/>
        <c:tickLblPos val="nextTo"/>
        <c:crossAx val="1314046063"/>
        <c:crosses val="autoZero"/>
        <c:auto val="1"/>
        <c:lblAlgn val="ctr"/>
        <c:lblOffset val="100"/>
        <c:noMultiLvlLbl val="0"/>
      </c:catAx>
      <c:valAx>
        <c:axId val="1314046063"/>
        <c:scaling>
          <c:orientation val="minMax"/>
        </c:scaling>
        <c:delete val="0"/>
        <c:axPos val="l"/>
        <c:title>
          <c:tx>
            <c:rich>
              <a:bodyPr/>
              <a:lstStyle/>
              <a:p>
                <a:pPr>
                  <a:defRPr/>
                </a:pPr>
                <a:r>
                  <a:rPr lang="en-US"/>
                  <a:t>Frequency</a:t>
                </a:r>
              </a:p>
            </c:rich>
          </c:tx>
          <c:overlay val="0"/>
        </c:title>
        <c:numFmt formatCode="General" sourceLinked="1"/>
        <c:majorTickMark val="out"/>
        <c:minorTickMark val="none"/>
        <c:tickLblPos val="nextTo"/>
        <c:crossAx val="1314043663"/>
        <c:crosses val="autoZero"/>
        <c:crossBetween val="between"/>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noFill/>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960660589694602"/>
          <c:y val="4.9286557485394213E-2"/>
          <c:w val="0.79046496436252911"/>
          <c:h val="0.74822168056131466"/>
        </c:manualLayout>
      </c:layout>
      <c:scatterChart>
        <c:scatterStyle val="lineMarker"/>
        <c:varyColors val="0"/>
        <c:ser>
          <c:idx val="0"/>
          <c:order val="0"/>
          <c:tx>
            <c:strRef>
              <c:f>'Task 4 Frequency'!$AD$1</c:f>
              <c:strCache>
                <c:ptCount val="1"/>
                <c:pt idx="0">
                  <c:v>[Final_Price(Rs.)]</c:v>
                </c:pt>
              </c:strCache>
            </c:strRef>
          </c:tx>
          <c:spPr>
            <a:ln w="38100" cap="rnd">
              <a:noFill/>
              <a:round/>
            </a:ln>
            <a:effectLst/>
          </c:spPr>
          <c:marker>
            <c:symbol val="circle"/>
            <c:size val="5"/>
            <c:spPr>
              <a:no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intercept val="0"/>
            <c:dispRSqr val="0"/>
            <c:dispEq val="0"/>
          </c:trendline>
          <c:xVal>
            <c:numRef>
              <c:f>'Task 4 Frequency'!$AB$2:$AB$3661</c:f>
              <c:numCache>
                <c:formatCode>0.00</c:formatCode>
                <c:ptCount val="3660"/>
                <c:pt idx="0">
                  <c:v>415.36</c:v>
                </c:pt>
                <c:pt idx="1">
                  <c:v>24.17</c:v>
                </c:pt>
                <c:pt idx="2">
                  <c:v>35.25</c:v>
                </c:pt>
                <c:pt idx="3">
                  <c:v>334.77</c:v>
                </c:pt>
                <c:pt idx="4">
                  <c:v>173.51</c:v>
                </c:pt>
                <c:pt idx="5">
                  <c:v>486.62</c:v>
                </c:pt>
                <c:pt idx="6">
                  <c:v>312.3</c:v>
                </c:pt>
                <c:pt idx="7">
                  <c:v>496.05</c:v>
                </c:pt>
                <c:pt idx="8">
                  <c:v>90.2</c:v>
                </c:pt>
                <c:pt idx="9">
                  <c:v>431.44</c:v>
                </c:pt>
                <c:pt idx="10">
                  <c:v>322.93</c:v>
                </c:pt>
                <c:pt idx="11">
                  <c:v>239.67</c:v>
                </c:pt>
                <c:pt idx="12">
                  <c:v>433.59</c:v>
                </c:pt>
                <c:pt idx="13">
                  <c:v>199.88</c:v>
                </c:pt>
                <c:pt idx="14">
                  <c:v>430.16</c:v>
                </c:pt>
                <c:pt idx="15">
                  <c:v>431.98</c:v>
                </c:pt>
                <c:pt idx="16">
                  <c:v>315.89</c:v>
                </c:pt>
                <c:pt idx="17">
                  <c:v>231.08</c:v>
                </c:pt>
                <c:pt idx="18">
                  <c:v>446.14</c:v>
                </c:pt>
                <c:pt idx="19">
                  <c:v>374.32</c:v>
                </c:pt>
                <c:pt idx="20">
                  <c:v>61.82</c:v>
                </c:pt>
                <c:pt idx="21">
                  <c:v>70.489999999999995</c:v>
                </c:pt>
                <c:pt idx="22">
                  <c:v>243.69</c:v>
                </c:pt>
                <c:pt idx="23">
                  <c:v>166.89</c:v>
                </c:pt>
                <c:pt idx="24">
                  <c:v>443.05</c:v>
                </c:pt>
                <c:pt idx="25">
                  <c:v>24.75</c:v>
                </c:pt>
                <c:pt idx="26">
                  <c:v>350.5</c:v>
                </c:pt>
                <c:pt idx="27">
                  <c:v>117.95</c:v>
                </c:pt>
                <c:pt idx="28">
                  <c:v>262.14999999999998</c:v>
                </c:pt>
                <c:pt idx="29">
                  <c:v>47.18</c:v>
                </c:pt>
                <c:pt idx="30">
                  <c:v>250.41</c:v>
                </c:pt>
                <c:pt idx="31">
                  <c:v>61.98</c:v>
                </c:pt>
                <c:pt idx="32">
                  <c:v>278.77999999999997</c:v>
                </c:pt>
                <c:pt idx="33">
                  <c:v>348.15</c:v>
                </c:pt>
                <c:pt idx="34">
                  <c:v>382.83</c:v>
                </c:pt>
                <c:pt idx="35">
                  <c:v>213</c:v>
                </c:pt>
                <c:pt idx="36">
                  <c:v>392.26</c:v>
                </c:pt>
                <c:pt idx="37">
                  <c:v>135.22</c:v>
                </c:pt>
                <c:pt idx="38">
                  <c:v>241.76</c:v>
                </c:pt>
                <c:pt idx="39">
                  <c:v>190.26</c:v>
                </c:pt>
                <c:pt idx="40">
                  <c:v>251.84</c:v>
                </c:pt>
                <c:pt idx="41">
                  <c:v>122.79</c:v>
                </c:pt>
                <c:pt idx="42">
                  <c:v>77.790000000000006</c:v>
                </c:pt>
                <c:pt idx="43">
                  <c:v>43.02</c:v>
                </c:pt>
                <c:pt idx="44">
                  <c:v>358.89</c:v>
                </c:pt>
                <c:pt idx="45">
                  <c:v>133.61000000000001</c:v>
                </c:pt>
                <c:pt idx="46">
                  <c:v>221.24</c:v>
                </c:pt>
                <c:pt idx="47">
                  <c:v>435.45</c:v>
                </c:pt>
                <c:pt idx="48">
                  <c:v>126.42</c:v>
                </c:pt>
                <c:pt idx="49">
                  <c:v>15.67</c:v>
                </c:pt>
                <c:pt idx="50">
                  <c:v>340.26</c:v>
                </c:pt>
                <c:pt idx="51">
                  <c:v>15.56</c:v>
                </c:pt>
                <c:pt idx="52">
                  <c:v>58.24</c:v>
                </c:pt>
                <c:pt idx="53">
                  <c:v>12.32</c:v>
                </c:pt>
                <c:pt idx="54">
                  <c:v>355.88</c:v>
                </c:pt>
                <c:pt idx="55">
                  <c:v>143.63</c:v>
                </c:pt>
                <c:pt idx="56">
                  <c:v>167.31</c:v>
                </c:pt>
                <c:pt idx="57">
                  <c:v>494.3</c:v>
                </c:pt>
                <c:pt idx="58">
                  <c:v>341.04</c:v>
                </c:pt>
                <c:pt idx="59">
                  <c:v>179.92</c:v>
                </c:pt>
                <c:pt idx="60">
                  <c:v>424.82</c:v>
                </c:pt>
                <c:pt idx="61">
                  <c:v>150.55000000000001</c:v>
                </c:pt>
                <c:pt idx="62">
                  <c:v>294.52</c:v>
                </c:pt>
                <c:pt idx="63">
                  <c:v>214.26</c:v>
                </c:pt>
                <c:pt idx="64">
                  <c:v>304.33</c:v>
                </c:pt>
                <c:pt idx="65">
                  <c:v>403.2</c:v>
                </c:pt>
                <c:pt idx="66">
                  <c:v>89.92</c:v>
                </c:pt>
                <c:pt idx="67">
                  <c:v>311.55</c:v>
                </c:pt>
                <c:pt idx="68">
                  <c:v>40.1</c:v>
                </c:pt>
                <c:pt idx="69">
                  <c:v>160.13</c:v>
                </c:pt>
                <c:pt idx="70">
                  <c:v>345.47</c:v>
                </c:pt>
                <c:pt idx="71">
                  <c:v>457.07</c:v>
                </c:pt>
                <c:pt idx="72">
                  <c:v>251.88</c:v>
                </c:pt>
                <c:pt idx="73">
                  <c:v>484.74</c:v>
                </c:pt>
                <c:pt idx="74">
                  <c:v>67.540000000000006</c:v>
                </c:pt>
                <c:pt idx="75">
                  <c:v>230.09</c:v>
                </c:pt>
                <c:pt idx="76">
                  <c:v>370.12</c:v>
                </c:pt>
                <c:pt idx="77">
                  <c:v>97.7</c:v>
                </c:pt>
                <c:pt idx="78">
                  <c:v>145.1</c:v>
                </c:pt>
                <c:pt idx="79">
                  <c:v>153.55000000000001</c:v>
                </c:pt>
                <c:pt idx="80">
                  <c:v>83.47</c:v>
                </c:pt>
                <c:pt idx="81">
                  <c:v>329.64</c:v>
                </c:pt>
                <c:pt idx="82">
                  <c:v>79.12</c:v>
                </c:pt>
                <c:pt idx="83">
                  <c:v>93.6</c:v>
                </c:pt>
                <c:pt idx="84">
                  <c:v>126.22</c:v>
                </c:pt>
                <c:pt idx="85">
                  <c:v>73.239999999999995</c:v>
                </c:pt>
                <c:pt idx="86">
                  <c:v>342.32</c:v>
                </c:pt>
                <c:pt idx="87">
                  <c:v>181.18</c:v>
                </c:pt>
                <c:pt idx="88">
                  <c:v>94.02</c:v>
                </c:pt>
                <c:pt idx="89">
                  <c:v>61.62</c:v>
                </c:pt>
                <c:pt idx="90">
                  <c:v>459.49</c:v>
                </c:pt>
                <c:pt idx="91">
                  <c:v>242.13</c:v>
                </c:pt>
                <c:pt idx="92">
                  <c:v>358.31</c:v>
                </c:pt>
                <c:pt idx="93">
                  <c:v>46.68</c:v>
                </c:pt>
                <c:pt idx="94">
                  <c:v>83.67</c:v>
                </c:pt>
                <c:pt idx="95">
                  <c:v>145.31</c:v>
                </c:pt>
                <c:pt idx="96">
                  <c:v>167.63</c:v>
                </c:pt>
                <c:pt idx="97">
                  <c:v>178.91</c:v>
                </c:pt>
                <c:pt idx="98">
                  <c:v>309.89999999999998</c:v>
                </c:pt>
                <c:pt idx="99">
                  <c:v>277.17</c:v>
                </c:pt>
                <c:pt idx="100">
                  <c:v>209.19</c:v>
                </c:pt>
                <c:pt idx="101">
                  <c:v>100.78</c:v>
                </c:pt>
                <c:pt idx="102">
                  <c:v>34.07</c:v>
                </c:pt>
                <c:pt idx="103">
                  <c:v>247.76</c:v>
                </c:pt>
                <c:pt idx="104">
                  <c:v>252.65</c:v>
                </c:pt>
                <c:pt idx="105">
                  <c:v>61.37</c:v>
                </c:pt>
                <c:pt idx="106">
                  <c:v>365.26</c:v>
                </c:pt>
                <c:pt idx="107">
                  <c:v>243.52</c:v>
                </c:pt>
                <c:pt idx="108">
                  <c:v>394.83</c:v>
                </c:pt>
                <c:pt idx="109">
                  <c:v>143.21</c:v>
                </c:pt>
                <c:pt idx="110">
                  <c:v>152.52000000000001</c:v>
                </c:pt>
                <c:pt idx="111">
                  <c:v>320.98</c:v>
                </c:pt>
                <c:pt idx="112">
                  <c:v>207.06</c:v>
                </c:pt>
                <c:pt idx="113">
                  <c:v>311.01</c:v>
                </c:pt>
                <c:pt idx="114">
                  <c:v>252</c:v>
                </c:pt>
                <c:pt idx="115">
                  <c:v>431.13</c:v>
                </c:pt>
                <c:pt idx="116">
                  <c:v>317.45999999999998</c:v>
                </c:pt>
                <c:pt idx="117">
                  <c:v>423.01</c:v>
                </c:pt>
                <c:pt idx="118">
                  <c:v>376.52</c:v>
                </c:pt>
                <c:pt idx="119">
                  <c:v>364.44</c:v>
                </c:pt>
                <c:pt idx="120">
                  <c:v>461.31</c:v>
                </c:pt>
                <c:pt idx="121">
                  <c:v>466.36</c:v>
                </c:pt>
                <c:pt idx="122">
                  <c:v>135.86000000000001</c:v>
                </c:pt>
                <c:pt idx="123">
                  <c:v>172.45</c:v>
                </c:pt>
                <c:pt idx="124">
                  <c:v>304.57</c:v>
                </c:pt>
                <c:pt idx="125">
                  <c:v>158.57</c:v>
                </c:pt>
                <c:pt idx="126">
                  <c:v>221.1</c:v>
                </c:pt>
                <c:pt idx="127">
                  <c:v>377.15</c:v>
                </c:pt>
                <c:pt idx="128">
                  <c:v>189.9</c:v>
                </c:pt>
                <c:pt idx="129">
                  <c:v>246.05</c:v>
                </c:pt>
                <c:pt idx="130">
                  <c:v>399.82</c:v>
                </c:pt>
                <c:pt idx="131">
                  <c:v>196.43</c:v>
                </c:pt>
                <c:pt idx="132">
                  <c:v>51.45</c:v>
                </c:pt>
                <c:pt idx="133">
                  <c:v>70.91</c:v>
                </c:pt>
                <c:pt idx="134">
                  <c:v>298.89</c:v>
                </c:pt>
                <c:pt idx="135">
                  <c:v>191.38</c:v>
                </c:pt>
                <c:pt idx="136">
                  <c:v>315.06</c:v>
                </c:pt>
                <c:pt idx="137">
                  <c:v>247.91</c:v>
                </c:pt>
                <c:pt idx="138">
                  <c:v>219.9</c:v>
                </c:pt>
                <c:pt idx="139">
                  <c:v>139.02000000000001</c:v>
                </c:pt>
                <c:pt idx="140">
                  <c:v>470.95</c:v>
                </c:pt>
                <c:pt idx="141">
                  <c:v>309.45999999999998</c:v>
                </c:pt>
                <c:pt idx="142">
                  <c:v>55.74</c:v>
                </c:pt>
                <c:pt idx="143">
                  <c:v>96.7</c:v>
                </c:pt>
                <c:pt idx="144">
                  <c:v>354.3</c:v>
                </c:pt>
                <c:pt idx="145">
                  <c:v>357.28</c:v>
                </c:pt>
                <c:pt idx="146">
                  <c:v>355.37</c:v>
                </c:pt>
                <c:pt idx="147">
                  <c:v>114.15</c:v>
                </c:pt>
                <c:pt idx="148">
                  <c:v>92.19</c:v>
                </c:pt>
                <c:pt idx="149">
                  <c:v>154.47</c:v>
                </c:pt>
                <c:pt idx="150">
                  <c:v>57.82</c:v>
                </c:pt>
                <c:pt idx="151">
                  <c:v>493.56</c:v>
                </c:pt>
                <c:pt idx="152">
                  <c:v>202.5</c:v>
                </c:pt>
                <c:pt idx="153">
                  <c:v>358.33</c:v>
                </c:pt>
                <c:pt idx="154">
                  <c:v>497.98</c:v>
                </c:pt>
                <c:pt idx="155">
                  <c:v>415.94</c:v>
                </c:pt>
                <c:pt idx="156">
                  <c:v>473.15</c:v>
                </c:pt>
                <c:pt idx="157">
                  <c:v>347.93</c:v>
                </c:pt>
                <c:pt idx="158">
                  <c:v>282.41000000000003</c:v>
                </c:pt>
                <c:pt idx="159">
                  <c:v>139.5</c:v>
                </c:pt>
                <c:pt idx="160">
                  <c:v>37.42</c:v>
                </c:pt>
                <c:pt idx="161">
                  <c:v>439.39</c:v>
                </c:pt>
                <c:pt idx="162">
                  <c:v>429.22</c:v>
                </c:pt>
                <c:pt idx="163">
                  <c:v>12.15</c:v>
                </c:pt>
                <c:pt idx="164">
                  <c:v>115.08</c:v>
                </c:pt>
                <c:pt idx="165">
                  <c:v>347.22</c:v>
                </c:pt>
                <c:pt idx="166">
                  <c:v>331.13</c:v>
                </c:pt>
                <c:pt idx="167">
                  <c:v>156.51</c:v>
                </c:pt>
                <c:pt idx="168">
                  <c:v>462.11</c:v>
                </c:pt>
                <c:pt idx="169">
                  <c:v>421.62</c:v>
                </c:pt>
                <c:pt idx="170">
                  <c:v>481.16</c:v>
                </c:pt>
                <c:pt idx="171">
                  <c:v>289.48</c:v>
                </c:pt>
                <c:pt idx="172">
                  <c:v>298.47000000000003</c:v>
                </c:pt>
                <c:pt idx="173">
                  <c:v>158.41999999999999</c:v>
                </c:pt>
                <c:pt idx="174">
                  <c:v>421.16</c:v>
                </c:pt>
                <c:pt idx="175">
                  <c:v>204.03</c:v>
                </c:pt>
                <c:pt idx="176">
                  <c:v>62.19</c:v>
                </c:pt>
                <c:pt idx="177">
                  <c:v>316.10000000000002</c:v>
                </c:pt>
                <c:pt idx="178">
                  <c:v>471.77</c:v>
                </c:pt>
                <c:pt idx="179">
                  <c:v>492.41</c:v>
                </c:pt>
                <c:pt idx="180">
                  <c:v>132.66999999999999</c:v>
                </c:pt>
                <c:pt idx="181">
                  <c:v>254.11</c:v>
                </c:pt>
                <c:pt idx="182">
                  <c:v>273.02999999999997</c:v>
                </c:pt>
                <c:pt idx="183">
                  <c:v>83.14</c:v>
                </c:pt>
                <c:pt idx="184">
                  <c:v>162.91999999999999</c:v>
                </c:pt>
                <c:pt idx="185">
                  <c:v>292.99</c:v>
                </c:pt>
                <c:pt idx="186">
                  <c:v>109.89</c:v>
                </c:pt>
                <c:pt idx="187">
                  <c:v>444.15</c:v>
                </c:pt>
                <c:pt idx="188">
                  <c:v>478.62</c:v>
                </c:pt>
                <c:pt idx="189">
                  <c:v>90.76</c:v>
                </c:pt>
                <c:pt idx="190">
                  <c:v>323.20999999999998</c:v>
                </c:pt>
                <c:pt idx="191">
                  <c:v>193.15</c:v>
                </c:pt>
                <c:pt idx="192">
                  <c:v>144.66999999999999</c:v>
                </c:pt>
                <c:pt idx="193">
                  <c:v>296.22000000000003</c:v>
                </c:pt>
                <c:pt idx="194">
                  <c:v>91.27</c:v>
                </c:pt>
                <c:pt idx="195">
                  <c:v>394.9</c:v>
                </c:pt>
                <c:pt idx="196">
                  <c:v>64.22</c:v>
                </c:pt>
                <c:pt idx="197">
                  <c:v>430.99</c:v>
                </c:pt>
                <c:pt idx="198">
                  <c:v>203.25</c:v>
                </c:pt>
                <c:pt idx="199">
                  <c:v>158.66999999999999</c:v>
                </c:pt>
                <c:pt idx="200">
                  <c:v>398.89</c:v>
                </c:pt>
                <c:pt idx="201">
                  <c:v>353.97</c:v>
                </c:pt>
                <c:pt idx="202">
                  <c:v>190.88</c:v>
                </c:pt>
                <c:pt idx="203">
                  <c:v>213.59</c:v>
                </c:pt>
                <c:pt idx="204">
                  <c:v>410.07</c:v>
                </c:pt>
                <c:pt idx="205">
                  <c:v>318.02</c:v>
                </c:pt>
                <c:pt idx="206">
                  <c:v>233.8</c:v>
                </c:pt>
                <c:pt idx="207">
                  <c:v>297.60000000000002</c:v>
                </c:pt>
                <c:pt idx="208">
                  <c:v>67.02</c:v>
                </c:pt>
                <c:pt idx="209">
                  <c:v>49.79</c:v>
                </c:pt>
                <c:pt idx="210">
                  <c:v>352.73</c:v>
                </c:pt>
                <c:pt idx="211">
                  <c:v>368.07</c:v>
                </c:pt>
                <c:pt idx="212">
                  <c:v>200.86</c:v>
                </c:pt>
                <c:pt idx="213">
                  <c:v>406.13</c:v>
                </c:pt>
                <c:pt idx="214">
                  <c:v>374.98</c:v>
                </c:pt>
                <c:pt idx="215">
                  <c:v>403.49</c:v>
                </c:pt>
                <c:pt idx="216">
                  <c:v>497.92</c:v>
                </c:pt>
                <c:pt idx="217">
                  <c:v>494.49</c:v>
                </c:pt>
                <c:pt idx="218">
                  <c:v>443.26</c:v>
                </c:pt>
                <c:pt idx="219">
                  <c:v>353.08</c:v>
                </c:pt>
                <c:pt idx="220">
                  <c:v>243.88</c:v>
                </c:pt>
                <c:pt idx="221">
                  <c:v>479.54</c:v>
                </c:pt>
                <c:pt idx="222">
                  <c:v>313.68</c:v>
                </c:pt>
                <c:pt idx="223">
                  <c:v>224.68</c:v>
                </c:pt>
                <c:pt idx="224">
                  <c:v>135.13</c:v>
                </c:pt>
                <c:pt idx="225">
                  <c:v>455.26</c:v>
                </c:pt>
                <c:pt idx="226">
                  <c:v>190.85</c:v>
                </c:pt>
                <c:pt idx="227">
                  <c:v>332.54</c:v>
                </c:pt>
                <c:pt idx="228">
                  <c:v>438.9</c:v>
                </c:pt>
                <c:pt idx="229">
                  <c:v>426.84</c:v>
                </c:pt>
                <c:pt idx="230">
                  <c:v>383.01</c:v>
                </c:pt>
                <c:pt idx="231">
                  <c:v>209.3</c:v>
                </c:pt>
                <c:pt idx="232">
                  <c:v>132.78</c:v>
                </c:pt>
                <c:pt idx="233">
                  <c:v>468.83</c:v>
                </c:pt>
                <c:pt idx="234">
                  <c:v>205.75</c:v>
                </c:pt>
                <c:pt idx="235">
                  <c:v>80.010000000000005</c:v>
                </c:pt>
                <c:pt idx="236">
                  <c:v>78.92</c:v>
                </c:pt>
                <c:pt idx="237">
                  <c:v>183.74</c:v>
                </c:pt>
                <c:pt idx="238">
                  <c:v>185.28</c:v>
                </c:pt>
                <c:pt idx="239">
                  <c:v>158.02000000000001</c:v>
                </c:pt>
                <c:pt idx="240">
                  <c:v>42.85</c:v>
                </c:pt>
                <c:pt idx="241">
                  <c:v>106.47</c:v>
                </c:pt>
                <c:pt idx="242">
                  <c:v>299.87</c:v>
                </c:pt>
                <c:pt idx="243">
                  <c:v>210.35</c:v>
                </c:pt>
                <c:pt idx="244">
                  <c:v>16.47</c:v>
                </c:pt>
                <c:pt idx="245">
                  <c:v>108.79</c:v>
                </c:pt>
                <c:pt idx="246">
                  <c:v>381.94</c:v>
                </c:pt>
                <c:pt idx="247">
                  <c:v>228.68</c:v>
                </c:pt>
                <c:pt idx="248">
                  <c:v>49.6</c:v>
                </c:pt>
                <c:pt idx="249">
                  <c:v>280.75</c:v>
                </c:pt>
                <c:pt idx="250">
                  <c:v>326.32</c:v>
                </c:pt>
                <c:pt idx="251">
                  <c:v>83.5</c:v>
                </c:pt>
                <c:pt idx="252">
                  <c:v>24.5</c:v>
                </c:pt>
                <c:pt idx="253">
                  <c:v>351.98</c:v>
                </c:pt>
                <c:pt idx="254">
                  <c:v>177.4</c:v>
                </c:pt>
                <c:pt idx="255">
                  <c:v>491.98</c:v>
                </c:pt>
                <c:pt idx="256">
                  <c:v>439.73</c:v>
                </c:pt>
                <c:pt idx="257">
                  <c:v>52</c:v>
                </c:pt>
                <c:pt idx="258">
                  <c:v>198.5</c:v>
                </c:pt>
                <c:pt idx="259">
                  <c:v>278.70999999999998</c:v>
                </c:pt>
                <c:pt idx="260">
                  <c:v>24.51</c:v>
                </c:pt>
                <c:pt idx="261">
                  <c:v>399.53</c:v>
                </c:pt>
                <c:pt idx="262">
                  <c:v>491.37</c:v>
                </c:pt>
                <c:pt idx="263">
                  <c:v>256.93</c:v>
                </c:pt>
                <c:pt idx="264">
                  <c:v>153.36000000000001</c:v>
                </c:pt>
                <c:pt idx="265">
                  <c:v>215.45</c:v>
                </c:pt>
                <c:pt idx="266">
                  <c:v>425.24</c:v>
                </c:pt>
                <c:pt idx="267">
                  <c:v>29.79</c:v>
                </c:pt>
                <c:pt idx="268">
                  <c:v>186.27</c:v>
                </c:pt>
                <c:pt idx="269">
                  <c:v>34.93</c:v>
                </c:pt>
                <c:pt idx="270">
                  <c:v>475.44</c:v>
                </c:pt>
                <c:pt idx="271">
                  <c:v>409.01</c:v>
                </c:pt>
                <c:pt idx="272">
                  <c:v>252.08</c:v>
                </c:pt>
                <c:pt idx="273">
                  <c:v>254.93</c:v>
                </c:pt>
                <c:pt idx="274">
                  <c:v>118.84</c:v>
                </c:pt>
                <c:pt idx="275">
                  <c:v>374.41</c:v>
                </c:pt>
                <c:pt idx="276">
                  <c:v>90.62</c:v>
                </c:pt>
                <c:pt idx="277">
                  <c:v>347.3</c:v>
                </c:pt>
                <c:pt idx="278">
                  <c:v>230.4</c:v>
                </c:pt>
                <c:pt idx="279">
                  <c:v>481.77</c:v>
                </c:pt>
                <c:pt idx="280">
                  <c:v>49.18</c:v>
                </c:pt>
                <c:pt idx="281">
                  <c:v>30.69</c:v>
                </c:pt>
                <c:pt idx="282">
                  <c:v>89.74</c:v>
                </c:pt>
                <c:pt idx="283">
                  <c:v>149.07</c:v>
                </c:pt>
                <c:pt idx="284">
                  <c:v>70.53</c:v>
                </c:pt>
                <c:pt idx="285">
                  <c:v>65.53</c:v>
                </c:pt>
                <c:pt idx="286">
                  <c:v>303.08999999999997</c:v>
                </c:pt>
                <c:pt idx="287">
                  <c:v>197.02</c:v>
                </c:pt>
                <c:pt idx="288">
                  <c:v>450.73</c:v>
                </c:pt>
                <c:pt idx="289">
                  <c:v>381.42</c:v>
                </c:pt>
                <c:pt idx="290">
                  <c:v>268.31</c:v>
                </c:pt>
                <c:pt idx="291">
                  <c:v>268.42</c:v>
                </c:pt>
                <c:pt idx="292">
                  <c:v>430.37</c:v>
                </c:pt>
                <c:pt idx="293">
                  <c:v>14</c:v>
                </c:pt>
                <c:pt idx="294">
                  <c:v>140.83000000000001</c:v>
                </c:pt>
                <c:pt idx="295">
                  <c:v>136.1</c:v>
                </c:pt>
                <c:pt idx="296">
                  <c:v>420.58</c:v>
                </c:pt>
                <c:pt idx="297">
                  <c:v>346.17</c:v>
                </c:pt>
                <c:pt idx="298">
                  <c:v>108.02</c:v>
                </c:pt>
                <c:pt idx="299">
                  <c:v>433.97</c:v>
                </c:pt>
                <c:pt idx="300">
                  <c:v>89.3</c:v>
                </c:pt>
                <c:pt idx="301">
                  <c:v>160.88</c:v>
                </c:pt>
                <c:pt idx="302">
                  <c:v>123.79</c:v>
                </c:pt>
                <c:pt idx="303">
                  <c:v>489.29</c:v>
                </c:pt>
                <c:pt idx="304">
                  <c:v>235.18</c:v>
                </c:pt>
                <c:pt idx="305">
                  <c:v>329.03</c:v>
                </c:pt>
                <c:pt idx="306">
                  <c:v>122.79</c:v>
                </c:pt>
                <c:pt idx="307">
                  <c:v>417.07</c:v>
                </c:pt>
                <c:pt idx="308">
                  <c:v>205.68</c:v>
                </c:pt>
                <c:pt idx="309">
                  <c:v>294.06</c:v>
                </c:pt>
                <c:pt idx="310">
                  <c:v>437.28</c:v>
                </c:pt>
                <c:pt idx="311">
                  <c:v>369.95</c:v>
                </c:pt>
                <c:pt idx="312">
                  <c:v>58.77</c:v>
                </c:pt>
                <c:pt idx="313">
                  <c:v>39.49</c:v>
                </c:pt>
                <c:pt idx="314">
                  <c:v>251.69</c:v>
                </c:pt>
                <c:pt idx="315">
                  <c:v>219.22</c:v>
                </c:pt>
                <c:pt idx="316">
                  <c:v>36.700000000000003</c:v>
                </c:pt>
                <c:pt idx="317">
                  <c:v>40.840000000000003</c:v>
                </c:pt>
                <c:pt idx="318">
                  <c:v>382.26</c:v>
                </c:pt>
                <c:pt idx="319">
                  <c:v>111.69</c:v>
                </c:pt>
                <c:pt idx="320">
                  <c:v>229.31</c:v>
                </c:pt>
                <c:pt idx="321">
                  <c:v>265.39999999999998</c:v>
                </c:pt>
                <c:pt idx="322">
                  <c:v>116.25</c:v>
                </c:pt>
                <c:pt idx="323">
                  <c:v>51.66</c:v>
                </c:pt>
                <c:pt idx="324">
                  <c:v>286.82</c:v>
                </c:pt>
                <c:pt idx="325">
                  <c:v>308</c:v>
                </c:pt>
                <c:pt idx="326">
                  <c:v>93.17</c:v>
                </c:pt>
                <c:pt idx="327">
                  <c:v>335.21</c:v>
                </c:pt>
                <c:pt idx="328">
                  <c:v>309.54000000000002</c:v>
                </c:pt>
                <c:pt idx="329">
                  <c:v>425.9</c:v>
                </c:pt>
                <c:pt idx="330">
                  <c:v>105.99</c:v>
                </c:pt>
                <c:pt idx="331">
                  <c:v>155.41999999999999</c:v>
                </c:pt>
                <c:pt idx="332">
                  <c:v>336.44</c:v>
                </c:pt>
                <c:pt idx="333">
                  <c:v>96.15</c:v>
                </c:pt>
                <c:pt idx="334">
                  <c:v>302.93</c:v>
                </c:pt>
                <c:pt idx="335">
                  <c:v>31.24</c:v>
                </c:pt>
                <c:pt idx="336">
                  <c:v>218.12</c:v>
                </c:pt>
                <c:pt idx="337">
                  <c:v>438.09</c:v>
                </c:pt>
                <c:pt idx="338">
                  <c:v>392.74</c:v>
                </c:pt>
                <c:pt idx="339">
                  <c:v>370.72</c:v>
                </c:pt>
                <c:pt idx="340">
                  <c:v>232.79</c:v>
                </c:pt>
                <c:pt idx="341">
                  <c:v>379.81</c:v>
                </c:pt>
                <c:pt idx="342">
                  <c:v>332</c:v>
                </c:pt>
                <c:pt idx="343">
                  <c:v>319.29000000000002</c:v>
                </c:pt>
                <c:pt idx="344">
                  <c:v>432.89</c:v>
                </c:pt>
                <c:pt idx="345">
                  <c:v>125.65</c:v>
                </c:pt>
                <c:pt idx="346">
                  <c:v>292.67</c:v>
                </c:pt>
                <c:pt idx="347">
                  <c:v>81.41</c:v>
                </c:pt>
                <c:pt idx="348">
                  <c:v>417.57</c:v>
                </c:pt>
                <c:pt idx="349">
                  <c:v>187.86</c:v>
                </c:pt>
                <c:pt idx="350">
                  <c:v>317.67</c:v>
                </c:pt>
                <c:pt idx="351">
                  <c:v>171.63</c:v>
                </c:pt>
                <c:pt idx="352">
                  <c:v>390.2</c:v>
                </c:pt>
                <c:pt idx="353">
                  <c:v>368.74</c:v>
                </c:pt>
                <c:pt idx="354">
                  <c:v>260.82</c:v>
                </c:pt>
                <c:pt idx="355">
                  <c:v>332.57</c:v>
                </c:pt>
                <c:pt idx="356">
                  <c:v>367.98</c:v>
                </c:pt>
                <c:pt idx="357">
                  <c:v>460.83</c:v>
                </c:pt>
                <c:pt idx="358">
                  <c:v>429.69</c:v>
                </c:pt>
                <c:pt idx="359">
                  <c:v>72.87</c:v>
                </c:pt>
                <c:pt idx="360">
                  <c:v>444.27</c:v>
                </c:pt>
                <c:pt idx="361">
                  <c:v>220.37</c:v>
                </c:pt>
                <c:pt idx="362">
                  <c:v>150.09</c:v>
                </c:pt>
                <c:pt idx="363">
                  <c:v>470.9</c:v>
                </c:pt>
                <c:pt idx="364">
                  <c:v>417.34</c:v>
                </c:pt>
                <c:pt idx="365">
                  <c:v>324.93</c:v>
                </c:pt>
                <c:pt idx="366">
                  <c:v>353.77</c:v>
                </c:pt>
                <c:pt idx="367">
                  <c:v>278.02999999999997</c:v>
                </c:pt>
                <c:pt idx="368">
                  <c:v>375.41</c:v>
                </c:pt>
                <c:pt idx="369">
                  <c:v>181.68</c:v>
                </c:pt>
                <c:pt idx="370">
                  <c:v>209.89</c:v>
                </c:pt>
                <c:pt idx="371">
                  <c:v>422.68</c:v>
                </c:pt>
                <c:pt idx="372">
                  <c:v>101.29</c:v>
                </c:pt>
                <c:pt idx="373">
                  <c:v>181.69</c:v>
                </c:pt>
                <c:pt idx="374">
                  <c:v>138.51</c:v>
                </c:pt>
                <c:pt idx="375">
                  <c:v>99.23</c:v>
                </c:pt>
                <c:pt idx="376">
                  <c:v>436.86</c:v>
                </c:pt>
                <c:pt idx="377">
                  <c:v>431.89</c:v>
                </c:pt>
                <c:pt idx="378">
                  <c:v>373.26</c:v>
                </c:pt>
                <c:pt idx="379">
                  <c:v>384.61</c:v>
                </c:pt>
                <c:pt idx="380">
                  <c:v>204.49</c:v>
                </c:pt>
                <c:pt idx="381">
                  <c:v>364.65</c:v>
                </c:pt>
                <c:pt idx="382">
                  <c:v>352.89</c:v>
                </c:pt>
                <c:pt idx="383">
                  <c:v>145.56</c:v>
                </c:pt>
                <c:pt idx="384">
                  <c:v>149.93</c:v>
                </c:pt>
                <c:pt idx="385">
                  <c:v>342.6</c:v>
                </c:pt>
                <c:pt idx="386">
                  <c:v>236.16</c:v>
                </c:pt>
                <c:pt idx="387">
                  <c:v>112.35</c:v>
                </c:pt>
                <c:pt idx="388">
                  <c:v>287.69</c:v>
                </c:pt>
                <c:pt idx="389">
                  <c:v>357.02</c:v>
                </c:pt>
                <c:pt idx="390">
                  <c:v>197.79</c:v>
                </c:pt>
                <c:pt idx="391">
                  <c:v>279.38</c:v>
                </c:pt>
                <c:pt idx="392">
                  <c:v>209.44</c:v>
                </c:pt>
                <c:pt idx="393">
                  <c:v>291.97000000000003</c:v>
                </c:pt>
                <c:pt idx="394">
                  <c:v>164.37</c:v>
                </c:pt>
                <c:pt idx="395">
                  <c:v>327.52999999999997</c:v>
                </c:pt>
                <c:pt idx="396">
                  <c:v>61.7</c:v>
                </c:pt>
                <c:pt idx="397">
                  <c:v>417.36</c:v>
                </c:pt>
                <c:pt idx="398">
                  <c:v>232.51</c:v>
                </c:pt>
                <c:pt idx="399">
                  <c:v>363.52</c:v>
                </c:pt>
                <c:pt idx="400">
                  <c:v>293.2</c:v>
                </c:pt>
                <c:pt idx="401">
                  <c:v>323.83999999999997</c:v>
                </c:pt>
                <c:pt idx="402">
                  <c:v>74.430000000000007</c:v>
                </c:pt>
                <c:pt idx="403">
                  <c:v>323.64</c:v>
                </c:pt>
                <c:pt idx="404">
                  <c:v>340.18</c:v>
                </c:pt>
                <c:pt idx="405">
                  <c:v>404.19</c:v>
                </c:pt>
                <c:pt idx="406">
                  <c:v>359.46</c:v>
                </c:pt>
                <c:pt idx="407">
                  <c:v>264.43</c:v>
                </c:pt>
                <c:pt idx="408">
                  <c:v>273.61</c:v>
                </c:pt>
                <c:pt idx="409">
                  <c:v>373.45</c:v>
                </c:pt>
                <c:pt idx="410">
                  <c:v>102.51</c:v>
                </c:pt>
                <c:pt idx="411">
                  <c:v>466.18</c:v>
                </c:pt>
                <c:pt idx="412">
                  <c:v>226.02</c:v>
                </c:pt>
                <c:pt idx="413">
                  <c:v>44.18</c:v>
                </c:pt>
                <c:pt idx="414">
                  <c:v>52.16</c:v>
                </c:pt>
                <c:pt idx="415">
                  <c:v>207.44</c:v>
                </c:pt>
                <c:pt idx="416">
                  <c:v>210.96</c:v>
                </c:pt>
                <c:pt idx="417">
                  <c:v>388.38</c:v>
                </c:pt>
                <c:pt idx="418">
                  <c:v>200.93</c:v>
                </c:pt>
                <c:pt idx="419">
                  <c:v>116.39</c:v>
                </c:pt>
                <c:pt idx="420">
                  <c:v>460.68</c:v>
                </c:pt>
                <c:pt idx="421">
                  <c:v>306.02999999999997</c:v>
                </c:pt>
                <c:pt idx="422">
                  <c:v>265.27</c:v>
                </c:pt>
                <c:pt idx="423">
                  <c:v>270.76</c:v>
                </c:pt>
                <c:pt idx="424">
                  <c:v>310.77999999999997</c:v>
                </c:pt>
                <c:pt idx="425">
                  <c:v>464.92</c:v>
                </c:pt>
                <c:pt idx="426">
                  <c:v>200.97</c:v>
                </c:pt>
                <c:pt idx="427">
                  <c:v>141.16</c:v>
                </c:pt>
                <c:pt idx="428">
                  <c:v>291.79000000000002</c:v>
                </c:pt>
                <c:pt idx="429">
                  <c:v>261.58</c:v>
                </c:pt>
                <c:pt idx="430">
                  <c:v>471.23</c:v>
                </c:pt>
                <c:pt idx="431">
                  <c:v>420.22</c:v>
                </c:pt>
                <c:pt idx="432">
                  <c:v>187.72</c:v>
                </c:pt>
                <c:pt idx="433">
                  <c:v>256.97000000000003</c:v>
                </c:pt>
                <c:pt idx="434">
                  <c:v>333.36</c:v>
                </c:pt>
                <c:pt idx="435">
                  <c:v>222.11</c:v>
                </c:pt>
                <c:pt idx="436">
                  <c:v>12.24</c:v>
                </c:pt>
                <c:pt idx="437">
                  <c:v>496.29</c:v>
                </c:pt>
                <c:pt idx="438">
                  <c:v>227.08</c:v>
                </c:pt>
                <c:pt idx="439">
                  <c:v>96.68</c:v>
                </c:pt>
                <c:pt idx="440">
                  <c:v>322.75</c:v>
                </c:pt>
                <c:pt idx="441">
                  <c:v>275.42</c:v>
                </c:pt>
                <c:pt idx="442">
                  <c:v>412.71</c:v>
                </c:pt>
                <c:pt idx="443">
                  <c:v>150.05000000000001</c:v>
                </c:pt>
                <c:pt idx="444">
                  <c:v>460.19</c:v>
                </c:pt>
                <c:pt idx="445">
                  <c:v>327.39</c:v>
                </c:pt>
                <c:pt idx="446">
                  <c:v>277.05</c:v>
                </c:pt>
                <c:pt idx="447">
                  <c:v>159.03</c:v>
                </c:pt>
                <c:pt idx="448">
                  <c:v>33.799999999999997</c:v>
                </c:pt>
                <c:pt idx="449">
                  <c:v>328.64</c:v>
                </c:pt>
                <c:pt idx="450">
                  <c:v>212.42</c:v>
                </c:pt>
                <c:pt idx="451">
                  <c:v>280.99</c:v>
                </c:pt>
                <c:pt idx="452">
                  <c:v>218.68</c:v>
                </c:pt>
                <c:pt idx="453">
                  <c:v>56.45</c:v>
                </c:pt>
                <c:pt idx="454">
                  <c:v>132.22999999999999</c:v>
                </c:pt>
                <c:pt idx="455">
                  <c:v>217.61</c:v>
                </c:pt>
                <c:pt idx="456">
                  <c:v>371.81</c:v>
                </c:pt>
                <c:pt idx="457">
                  <c:v>259.47000000000003</c:v>
                </c:pt>
                <c:pt idx="458">
                  <c:v>274.39999999999998</c:v>
                </c:pt>
                <c:pt idx="459">
                  <c:v>488.14</c:v>
                </c:pt>
                <c:pt idx="460">
                  <c:v>70.44</c:v>
                </c:pt>
                <c:pt idx="461">
                  <c:v>198.3</c:v>
                </c:pt>
                <c:pt idx="462">
                  <c:v>178.58</c:v>
                </c:pt>
                <c:pt idx="463">
                  <c:v>276.05</c:v>
                </c:pt>
                <c:pt idx="464">
                  <c:v>131.56</c:v>
                </c:pt>
                <c:pt idx="465">
                  <c:v>420.46</c:v>
                </c:pt>
                <c:pt idx="466">
                  <c:v>222.53</c:v>
                </c:pt>
                <c:pt idx="467">
                  <c:v>332.28</c:v>
                </c:pt>
                <c:pt idx="468">
                  <c:v>43.45</c:v>
                </c:pt>
                <c:pt idx="469">
                  <c:v>302.29000000000002</c:v>
                </c:pt>
                <c:pt idx="470">
                  <c:v>204.21</c:v>
                </c:pt>
                <c:pt idx="471">
                  <c:v>338.65</c:v>
                </c:pt>
                <c:pt idx="472">
                  <c:v>161.34</c:v>
                </c:pt>
                <c:pt idx="473">
                  <c:v>12.81</c:v>
                </c:pt>
                <c:pt idx="474">
                  <c:v>367.66</c:v>
                </c:pt>
                <c:pt idx="475">
                  <c:v>414.58</c:v>
                </c:pt>
                <c:pt idx="476">
                  <c:v>313.73</c:v>
                </c:pt>
                <c:pt idx="477">
                  <c:v>267.60000000000002</c:v>
                </c:pt>
                <c:pt idx="478">
                  <c:v>47.82</c:v>
                </c:pt>
                <c:pt idx="479">
                  <c:v>315.17</c:v>
                </c:pt>
                <c:pt idx="480">
                  <c:v>330.62</c:v>
                </c:pt>
                <c:pt idx="481">
                  <c:v>68.81</c:v>
                </c:pt>
                <c:pt idx="482">
                  <c:v>395.77</c:v>
                </c:pt>
                <c:pt idx="483">
                  <c:v>258.60000000000002</c:v>
                </c:pt>
                <c:pt idx="484">
                  <c:v>434.22</c:v>
                </c:pt>
                <c:pt idx="485">
                  <c:v>359.75</c:v>
                </c:pt>
                <c:pt idx="486">
                  <c:v>425.53</c:v>
                </c:pt>
                <c:pt idx="487">
                  <c:v>418.85</c:v>
                </c:pt>
                <c:pt idx="488">
                  <c:v>415.71</c:v>
                </c:pt>
                <c:pt idx="489">
                  <c:v>197.33</c:v>
                </c:pt>
                <c:pt idx="490">
                  <c:v>488.2</c:v>
                </c:pt>
                <c:pt idx="491">
                  <c:v>442.96</c:v>
                </c:pt>
                <c:pt idx="492">
                  <c:v>389.12</c:v>
                </c:pt>
                <c:pt idx="493">
                  <c:v>423.67</c:v>
                </c:pt>
                <c:pt idx="494">
                  <c:v>424.75</c:v>
                </c:pt>
                <c:pt idx="495">
                  <c:v>187.72</c:v>
                </c:pt>
                <c:pt idx="496">
                  <c:v>144.04</c:v>
                </c:pt>
                <c:pt idx="497">
                  <c:v>461.93</c:v>
                </c:pt>
                <c:pt idx="498">
                  <c:v>328.87</c:v>
                </c:pt>
                <c:pt idx="499">
                  <c:v>276.08</c:v>
                </c:pt>
                <c:pt idx="500">
                  <c:v>324.41000000000003</c:v>
                </c:pt>
                <c:pt idx="501">
                  <c:v>41.11</c:v>
                </c:pt>
                <c:pt idx="502">
                  <c:v>134.04</c:v>
                </c:pt>
                <c:pt idx="503">
                  <c:v>100.72</c:v>
                </c:pt>
                <c:pt idx="504">
                  <c:v>194.92</c:v>
                </c:pt>
                <c:pt idx="505">
                  <c:v>249.81</c:v>
                </c:pt>
                <c:pt idx="506">
                  <c:v>469.67</c:v>
                </c:pt>
                <c:pt idx="507">
                  <c:v>89.73</c:v>
                </c:pt>
                <c:pt idx="508">
                  <c:v>271.54000000000002</c:v>
                </c:pt>
                <c:pt idx="509">
                  <c:v>231.78</c:v>
                </c:pt>
                <c:pt idx="510">
                  <c:v>17.86</c:v>
                </c:pt>
                <c:pt idx="511">
                  <c:v>214.24</c:v>
                </c:pt>
                <c:pt idx="512">
                  <c:v>373.59</c:v>
                </c:pt>
                <c:pt idx="513">
                  <c:v>376.39</c:v>
                </c:pt>
                <c:pt idx="514">
                  <c:v>273.16000000000003</c:v>
                </c:pt>
                <c:pt idx="515">
                  <c:v>480.84</c:v>
                </c:pt>
                <c:pt idx="516">
                  <c:v>392.77</c:v>
                </c:pt>
                <c:pt idx="517">
                  <c:v>279.95999999999998</c:v>
                </c:pt>
                <c:pt idx="518">
                  <c:v>173.69</c:v>
                </c:pt>
                <c:pt idx="519">
                  <c:v>119.63</c:v>
                </c:pt>
                <c:pt idx="520">
                  <c:v>249.98</c:v>
                </c:pt>
                <c:pt idx="521">
                  <c:v>403.54</c:v>
                </c:pt>
                <c:pt idx="522">
                  <c:v>221.76</c:v>
                </c:pt>
                <c:pt idx="523">
                  <c:v>31.22</c:v>
                </c:pt>
                <c:pt idx="524">
                  <c:v>458.91</c:v>
                </c:pt>
                <c:pt idx="525">
                  <c:v>173.36</c:v>
                </c:pt>
                <c:pt idx="526">
                  <c:v>266.64999999999998</c:v>
                </c:pt>
                <c:pt idx="527">
                  <c:v>397.37</c:v>
                </c:pt>
                <c:pt idx="528">
                  <c:v>203.99</c:v>
                </c:pt>
                <c:pt idx="529">
                  <c:v>453.99</c:v>
                </c:pt>
                <c:pt idx="530">
                  <c:v>324.68</c:v>
                </c:pt>
                <c:pt idx="531">
                  <c:v>423.28</c:v>
                </c:pt>
                <c:pt idx="532">
                  <c:v>24.55</c:v>
                </c:pt>
                <c:pt idx="533">
                  <c:v>146.37</c:v>
                </c:pt>
                <c:pt idx="534">
                  <c:v>323.14</c:v>
                </c:pt>
                <c:pt idx="535">
                  <c:v>12.7</c:v>
                </c:pt>
                <c:pt idx="536">
                  <c:v>46.81</c:v>
                </c:pt>
                <c:pt idx="537">
                  <c:v>236.71</c:v>
                </c:pt>
                <c:pt idx="538">
                  <c:v>471.02</c:v>
                </c:pt>
                <c:pt idx="539">
                  <c:v>121.2</c:v>
                </c:pt>
                <c:pt idx="540">
                  <c:v>286.43</c:v>
                </c:pt>
                <c:pt idx="541">
                  <c:v>20.79</c:v>
                </c:pt>
                <c:pt idx="542">
                  <c:v>412.15</c:v>
                </c:pt>
                <c:pt idx="543">
                  <c:v>235.54</c:v>
                </c:pt>
                <c:pt idx="544">
                  <c:v>386.36</c:v>
                </c:pt>
                <c:pt idx="545">
                  <c:v>165.23</c:v>
                </c:pt>
                <c:pt idx="546">
                  <c:v>139.84</c:v>
                </c:pt>
                <c:pt idx="547">
                  <c:v>365.04</c:v>
                </c:pt>
                <c:pt idx="548">
                  <c:v>170.91</c:v>
                </c:pt>
                <c:pt idx="549">
                  <c:v>61.68</c:v>
                </c:pt>
                <c:pt idx="550">
                  <c:v>308.57</c:v>
                </c:pt>
                <c:pt idx="551">
                  <c:v>376.51</c:v>
                </c:pt>
                <c:pt idx="552">
                  <c:v>52.31</c:v>
                </c:pt>
                <c:pt idx="553">
                  <c:v>292.11</c:v>
                </c:pt>
                <c:pt idx="554">
                  <c:v>477.51</c:v>
                </c:pt>
                <c:pt idx="555">
                  <c:v>152.91999999999999</c:v>
                </c:pt>
                <c:pt idx="556">
                  <c:v>166.25</c:v>
                </c:pt>
                <c:pt idx="557">
                  <c:v>377</c:v>
                </c:pt>
                <c:pt idx="558">
                  <c:v>244.89</c:v>
                </c:pt>
                <c:pt idx="559">
                  <c:v>438.61</c:v>
                </c:pt>
                <c:pt idx="560">
                  <c:v>468.35</c:v>
                </c:pt>
                <c:pt idx="561">
                  <c:v>340.1</c:v>
                </c:pt>
                <c:pt idx="562">
                  <c:v>64.680000000000007</c:v>
                </c:pt>
                <c:pt idx="563">
                  <c:v>47.44</c:v>
                </c:pt>
                <c:pt idx="564">
                  <c:v>328.65</c:v>
                </c:pt>
                <c:pt idx="565">
                  <c:v>388.74</c:v>
                </c:pt>
                <c:pt idx="566">
                  <c:v>406.69</c:v>
                </c:pt>
                <c:pt idx="567">
                  <c:v>183.4</c:v>
                </c:pt>
                <c:pt idx="568">
                  <c:v>50.79</c:v>
                </c:pt>
                <c:pt idx="569">
                  <c:v>42.72</c:v>
                </c:pt>
                <c:pt idx="570">
                  <c:v>162.97999999999999</c:v>
                </c:pt>
                <c:pt idx="571">
                  <c:v>317.02</c:v>
                </c:pt>
                <c:pt idx="572">
                  <c:v>61.67</c:v>
                </c:pt>
                <c:pt idx="573">
                  <c:v>408.9</c:v>
                </c:pt>
                <c:pt idx="574">
                  <c:v>226.85</c:v>
                </c:pt>
                <c:pt idx="575">
                  <c:v>114.7</c:v>
                </c:pt>
                <c:pt idx="576">
                  <c:v>51.2</c:v>
                </c:pt>
                <c:pt idx="577">
                  <c:v>365.95</c:v>
                </c:pt>
                <c:pt idx="578">
                  <c:v>456.22</c:v>
                </c:pt>
                <c:pt idx="579">
                  <c:v>478.35</c:v>
                </c:pt>
                <c:pt idx="580">
                  <c:v>404.26</c:v>
                </c:pt>
                <c:pt idx="581">
                  <c:v>399.49</c:v>
                </c:pt>
                <c:pt idx="582">
                  <c:v>195.95</c:v>
                </c:pt>
                <c:pt idx="583">
                  <c:v>356.81</c:v>
                </c:pt>
                <c:pt idx="584">
                  <c:v>418.98</c:v>
                </c:pt>
                <c:pt idx="585">
                  <c:v>344.67</c:v>
                </c:pt>
                <c:pt idx="586">
                  <c:v>402.82</c:v>
                </c:pt>
                <c:pt idx="587">
                  <c:v>187.12</c:v>
                </c:pt>
                <c:pt idx="588">
                  <c:v>67.849999999999994</c:v>
                </c:pt>
                <c:pt idx="589">
                  <c:v>162.91</c:v>
                </c:pt>
                <c:pt idx="590">
                  <c:v>467.03</c:v>
                </c:pt>
                <c:pt idx="591">
                  <c:v>483.9</c:v>
                </c:pt>
                <c:pt idx="592">
                  <c:v>86.11</c:v>
                </c:pt>
                <c:pt idx="593">
                  <c:v>413.43</c:v>
                </c:pt>
                <c:pt idx="594">
                  <c:v>404.71</c:v>
                </c:pt>
                <c:pt idx="595">
                  <c:v>79.22</c:v>
                </c:pt>
                <c:pt idx="596">
                  <c:v>395.04</c:v>
                </c:pt>
                <c:pt idx="597">
                  <c:v>361.89</c:v>
                </c:pt>
                <c:pt idx="598">
                  <c:v>83.76</c:v>
                </c:pt>
                <c:pt idx="599">
                  <c:v>189.68</c:v>
                </c:pt>
                <c:pt idx="600">
                  <c:v>311.3</c:v>
                </c:pt>
                <c:pt idx="601">
                  <c:v>159.05000000000001</c:v>
                </c:pt>
                <c:pt idx="602">
                  <c:v>491.63</c:v>
                </c:pt>
                <c:pt idx="603">
                  <c:v>494.16</c:v>
                </c:pt>
                <c:pt idx="604">
                  <c:v>118.21</c:v>
                </c:pt>
                <c:pt idx="605">
                  <c:v>316.89999999999998</c:v>
                </c:pt>
                <c:pt idx="606">
                  <c:v>250.78</c:v>
                </c:pt>
                <c:pt idx="607">
                  <c:v>200.58</c:v>
                </c:pt>
                <c:pt idx="608">
                  <c:v>169.52</c:v>
                </c:pt>
                <c:pt idx="609">
                  <c:v>176.69</c:v>
                </c:pt>
                <c:pt idx="610">
                  <c:v>230.16</c:v>
                </c:pt>
                <c:pt idx="611">
                  <c:v>291.89</c:v>
                </c:pt>
                <c:pt idx="612">
                  <c:v>471.68</c:v>
                </c:pt>
                <c:pt idx="613">
                  <c:v>361.85</c:v>
                </c:pt>
                <c:pt idx="614">
                  <c:v>318.95999999999998</c:v>
                </c:pt>
                <c:pt idx="615">
                  <c:v>327.94</c:v>
                </c:pt>
                <c:pt idx="616">
                  <c:v>448.57</c:v>
                </c:pt>
                <c:pt idx="617">
                  <c:v>264.45</c:v>
                </c:pt>
                <c:pt idx="618">
                  <c:v>496.31</c:v>
                </c:pt>
                <c:pt idx="619">
                  <c:v>281.5</c:v>
                </c:pt>
                <c:pt idx="620">
                  <c:v>397.97</c:v>
                </c:pt>
                <c:pt idx="621">
                  <c:v>191.29</c:v>
                </c:pt>
                <c:pt idx="622">
                  <c:v>327.52999999999997</c:v>
                </c:pt>
                <c:pt idx="623">
                  <c:v>395.74</c:v>
                </c:pt>
                <c:pt idx="624">
                  <c:v>359.08</c:v>
                </c:pt>
                <c:pt idx="625">
                  <c:v>400.48</c:v>
                </c:pt>
                <c:pt idx="626">
                  <c:v>214.98</c:v>
                </c:pt>
                <c:pt idx="627">
                  <c:v>333.75</c:v>
                </c:pt>
                <c:pt idx="628">
                  <c:v>434.24</c:v>
                </c:pt>
                <c:pt idx="629">
                  <c:v>379.55</c:v>
                </c:pt>
                <c:pt idx="630">
                  <c:v>18.829999999999998</c:v>
                </c:pt>
                <c:pt idx="631">
                  <c:v>67.930000000000007</c:v>
                </c:pt>
                <c:pt idx="632">
                  <c:v>495.47</c:v>
                </c:pt>
                <c:pt idx="633">
                  <c:v>26.84</c:v>
                </c:pt>
                <c:pt idx="634">
                  <c:v>411.18</c:v>
                </c:pt>
                <c:pt idx="635">
                  <c:v>253.16</c:v>
                </c:pt>
                <c:pt idx="636">
                  <c:v>159.01</c:v>
                </c:pt>
                <c:pt idx="637">
                  <c:v>338.28</c:v>
                </c:pt>
                <c:pt idx="638">
                  <c:v>207.02</c:v>
                </c:pt>
                <c:pt idx="639">
                  <c:v>74.67</c:v>
                </c:pt>
                <c:pt idx="640">
                  <c:v>148.44</c:v>
                </c:pt>
                <c:pt idx="641">
                  <c:v>409.61</c:v>
                </c:pt>
                <c:pt idx="642">
                  <c:v>397.79</c:v>
                </c:pt>
                <c:pt idx="643">
                  <c:v>313.68</c:v>
                </c:pt>
                <c:pt idx="644">
                  <c:v>287.25</c:v>
                </c:pt>
                <c:pt idx="645">
                  <c:v>401.08</c:v>
                </c:pt>
                <c:pt idx="646">
                  <c:v>235.21</c:v>
                </c:pt>
                <c:pt idx="647">
                  <c:v>248.01</c:v>
                </c:pt>
                <c:pt idx="648">
                  <c:v>76.91</c:v>
                </c:pt>
                <c:pt idx="649">
                  <c:v>287.69</c:v>
                </c:pt>
                <c:pt idx="650">
                  <c:v>40.78</c:v>
                </c:pt>
                <c:pt idx="651">
                  <c:v>105.1</c:v>
                </c:pt>
                <c:pt idx="652">
                  <c:v>394.12</c:v>
                </c:pt>
                <c:pt idx="653">
                  <c:v>93.08</c:v>
                </c:pt>
                <c:pt idx="654">
                  <c:v>490.71</c:v>
                </c:pt>
                <c:pt idx="655">
                  <c:v>40.869999999999997</c:v>
                </c:pt>
                <c:pt idx="656">
                  <c:v>216.18</c:v>
                </c:pt>
                <c:pt idx="657">
                  <c:v>320.08999999999997</c:v>
                </c:pt>
                <c:pt idx="658">
                  <c:v>33.21</c:v>
                </c:pt>
                <c:pt idx="659">
                  <c:v>428.47</c:v>
                </c:pt>
                <c:pt idx="660">
                  <c:v>406.06</c:v>
                </c:pt>
                <c:pt idx="661">
                  <c:v>268.42</c:v>
                </c:pt>
                <c:pt idx="662">
                  <c:v>378.27</c:v>
                </c:pt>
                <c:pt idx="663">
                  <c:v>394.35</c:v>
                </c:pt>
                <c:pt idx="664">
                  <c:v>169.53</c:v>
                </c:pt>
                <c:pt idx="665">
                  <c:v>34.130000000000003</c:v>
                </c:pt>
                <c:pt idx="666">
                  <c:v>11.14</c:v>
                </c:pt>
                <c:pt idx="667">
                  <c:v>472.77</c:v>
                </c:pt>
                <c:pt idx="668">
                  <c:v>189.84</c:v>
                </c:pt>
                <c:pt idx="669">
                  <c:v>413.31</c:v>
                </c:pt>
                <c:pt idx="670">
                  <c:v>444.87</c:v>
                </c:pt>
                <c:pt idx="671">
                  <c:v>220.76</c:v>
                </c:pt>
                <c:pt idx="672">
                  <c:v>204.56</c:v>
                </c:pt>
                <c:pt idx="673">
                  <c:v>28.12</c:v>
                </c:pt>
                <c:pt idx="674">
                  <c:v>31.93</c:v>
                </c:pt>
                <c:pt idx="675">
                  <c:v>46.99</c:v>
                </c:pt>
                <c:pt idx="676">
                  <c:v>151.72</c:v>
                </c:pt>
                <c:pt idx="677">
                  <c:v>26.95</c:v>
                </c:pt>
                <c:pt idx="678">
                  <c:v>398.36</c:v>
                </c:pt>
                <c:pt idx="679">
                  <c:v>286.37</c:v>
                </c:pt>
                <c:pt idx="680">
                  <c:v>199.16</c:v>
                </c:pt>
                <c:pt idx="681">
                  <c:v>384.71</c:v>
                </c:pt>
                <c:pt idx="682">
                  <c:v>318.14999999999998</c:v>
                </c:pt>
                <c:pt idx="683">
                  <c:v>56.78</c:v>
                </c:pt>
                <c:pt idx="684">
                  <c:v>183.1</c:v>
                </c:pt>
                <c:pt idx="685">
                  <c:v>95.3</c:v>
                </c:pt>
                <c:pt idx="686">
                  <c:v>163.54</c:v>
                </c:pt>
                <c:pt idx="687">
                  <c:v>444.98</c:v>
                </c:pt>
                <c:pt idx="688">
                  <c:v>306.97000000000003</c:v>
                </c:pt>
                <c:pt idx="689">
                  <c:v>176.6</c:v>
                </c:pt>
                <c:pt idx="690">
                  <c:v>215.34</c:v>
                </c:pt>
                <c:pt idx="691">
                  <c:v>117.18</c:v>
                </c:pt>
                <c:pt idx="692">
                  <c:v>451.22</c:v>
                </c:pt>
                <c:pt idx="693">
                  <c:v>450.17</c:v>
                </c:pt>
                <c:pt idx="694">
                  <c:v>345.49</c:v>
                </c:pt>
                <c:pt idx="695">
                  <c:v>200.63</c:v>
                </c:pt>
                <c:pt idx="696">
                  <c:v>221.6</c:v>
                </c:pt>
                <c:pt idx="697">
                  <c:v>203.19</c:v>
                </c:pt>
                <c:pt idx="698">
                  <c:v>496.76</c:v>
                </c:pt>
                <c:pt idx="699">
                  <c:v>366.79</c:v>
                </c:pt>
                <c:pt idx="700">
                  <c:v>59.16</c:v>
                </c:pt>
                <c:pt idx="701">
                  <c:v>482.74</c:v>
                </c:pt>
                <c:pt idx="702">
                  <c:v>356.78</c:v>
                </c:pt>
                <c:pt idx="703">
                  <c:v>400.63</c:v>
                </c:pt>
                <c:pt idx="704">
                  <c:v>215.61</c:v>
                </c:pt>
                <c:pt idx="705">
                  <c:v>180.06</c:v>
                </c:pt>
                <c:pt idx="706">
                  <c:v>478.62</c:v>
                </c:pt>
                <c:pt idx="707">
                  <c:v>421.76</c:v>
                </c:pt>
                <c:pt idx="708">
                  <c:v>203.54</c:v>
                </c:pt>
                <c:pt idx="709">
                  <c:v>442.41</c:v>
                </c:pt>
                <c:pt idx="710">
                  <c:v>262.8</c:v>
                </c:pt>
                <c:pt idx="711">
                  <c:v>410.02</c:v>
                </c:pt>
                <c:pt idx="712">
                  <c:v>83.48</c:v>
                </c:pt>
                <c:pt idx="713">
                  <c:v>16.079999999999998</c:v>
                </c:pt>
                <c:pt idx="714">
                  <c:v>13.43</c:v>
                </c:pt>
                <c:pt idx="715">
                  <c:v>308.08999999999997</c:v>
                </c:pt>
                <c:pt idx="716">
                  <c:v>112.69</c:v>
                </c:pt>
                <c:pt idx="717">
                  <c:v>169.15</c:v>
                </c:pt>
                <c:pt idx="718">
                  <c:v>426.82</c:v>
                </c:pt>
                <c:pt idx="719">
                  <c:v>274.22000000000003</c:v>
                </c:pt>
                <c:pt idx="720">
                  <c:v>415.54</c:v>
                </c:pt>
                <c:pt idx="721">
                  <c:v>375</c:v>
                </c:pt>
                <c:pt idx="722">
                  <c:v>60.63</c:v>
                </c:pt>
                <c:pt idx="723">
                  <c:v>314.33999999999997</c:v>
                </c:pt>
                <c:pt idx="724">
                  <c:v>271.74</c:v>
                </c:pt>
                <c:pt idx="725">
                  <c:v>390.11</c:v>
                </c:pt>
                <c:pt idx="726">
                  <c:v>219.61</c:v>
                </c:pt>
                <c:pt idx="727">
                  <c:v>111.14</c:v>
                </c:pt>
                <c:pt idx="728">
                  <c:v>334.28</c:v>
                </c:pt>
                <c:pt idx="729">
                  <c:v>412.92</c:v>
                </c:pt>
                <c:pt idx="730">
                  <c:v>326.52</c:v>
                </c:pt>
                <c:pt idx="731">
                  <c:v>368.62</c:v>
                </c:pt>
                <c:pt idx="732">
                  <c:v>201.3</c:v>
                </c:pt>
                <c:pt idx="733">
                  <c:v>279.07</c:v>
                </c:pt>
                <c:pt idx="734">
                  <c:v>298.79000000000002</c:v>
                </c:pt>
                <c:pt idx="735">
                  <c:v>255.81</c:v>
                </c:pt>
                <c:pt idx="736">
                  <c:v>463.6</c:v>
                </c:pt>
                <c:pt idx="737">
                  <c:v>365.33</c:v>
                </c:pt>
                <c:pt idx="738">
                  <c:v>298.26</c:v>
                </c:pt>
                <c:pt idx="739">
                  <c:v>455.94</c:v>
                </c:pt>
                <c:pt idx="740">
                  <c:v>98.61</c:v>
                </c:pt>
                <c:pt idx="741">
                  <c:v>198.38</c:v>
                </c:pt>
                <c:pt idx="742">
                  <c:v>343.43</c:v>
                </c:pt>
                <c:pt idx="743">
                  <c:v>196.34</c:v>
                </c:pt>
                <c:pt idx="744">
                  <c:v>140.84</c:v>
                </c:pt>
                <c:pt idx="745">
                  <c:v>33.880000000000003</c:v>
                </c:pt>
                <c:pt idx="746">
                  <c:v>336.05</c:v>
                </c:pt>
                <c:pt idx="747">
                  <c:v>146.22</c:v>
                </c:pt>
                <c:pt idx="748">
                  <c:v>16.7</c:v>
                </c:pt>
                <c:pt idx="749">
                  <c:v>493.7</c:v>
                </c:pt>
                <c:pt idx="750">
                  <c:v>497.52</c:v>
                </c:pt>
                <c:pt idx="751">
                  <c:v>153.01</c:v>
                </c:pt>
                <c:pt idx="752">
                  <c:v>208.52</c:v>
                </c:pt>
                <c:pt idx="753">
                  <c:v>419.33</c:v>
                </c:pt>
                <c:pt idx="754">
                  <c:v>284.88</c:v>
                </c:pt>
                <c:pt idx="755">
                  <c:v>341.83</c:v>
                </c:pt>
                <c:pt idx="756">
                  <c:v>15.04</c:v>
                </c:pt>
                <c:pt idx="757">
                  <c:v>392.04</c:v>
                </c:pt>
                <c:pt idx="758">
                  <c:v>343.71</c:v>
                </c:pt>
                <c:pt idx="759">
                  <c:v>458.94</c:v>
                </c:pt>
                <c:pt idx="760">
                  <c:v>493.04</c:v>
                </c:pt>
                <c:pt idx="761">
                  <c:v>130.6</c:v>
                </c:pt>
                <c:pt idx="762">
                  <c:v>49.99</c:v>
                </c:pt>
                <c:pt idx="763">
                  <c:v>223.13</c:v>
                </c:pt>
                <c:pt idx="764">
                  <c:v>166.63</c:v>
                </c:pt>
                <c:pt idx="765">
                  <c:v>420.31</c:v>
                </c:pt>
                <c:pt idx="766">
                  <c:v>33.25</c:v>
                </c:pt>
                <c:pt idx="767">
                  <c:v>491.44</c:v>
                </c:pt>
                <c:pt idx="768">
                  <c:v>130.6</c:v>
                </c:pt>
                <c:pt idx="769">
                  <c:v>265.67</c:v>
                </c:pt>
                <c:pt idx="770">
                  <c:v>101.4</c:v>
                </c:pt>
                <c:pt idx="771">
                  <c:v>407.12</c:v>
                </c:pt>
                <c:pt idx="772">
                  <c:v>170.31</c:v>
                </c:pt>
                <c:pt idx="773">
                  <c:v>431.38</c:v>
                </c:pt>
                <c:pt idx="774">
                  <c:v>84.09</c:v>
                </c:pt>
                <c:pt idx="775">
                  <c:v>307.89999999999998</c:v>
                </c:pt>
                <c:pt idx="776">
                  <c:v>136.24</c:v>
                </c:pt>
                <c:pt idx="777">
                  <c:v>12.1</c:v>
                </c:pt>
                <c:pt idx="778">
                  <c:v>432.11</c:v>
                </c:pt>
                <c:pt idx="779">
                  <c:v>463.55</c:v>
                </c:pt>
                <c:pt idx="780">
                  <c:v>311.89999999999998</c:v>
                </c:pt>
                <c:pt idx="781">
                  <c:v>100.64</c:v>
                </c:pt>
                <c:pt idx="782">
                  <c:v>30.28</c:v>
                </c:pt>
                <c:pt idx="783">
                  <c:v>338</c:v>
                </c:pt>
                <c:pt idx="784">
                  <c:v>488.06</c:v>
                </c:pt>
                <c:pt idx="785">
                  <c:v>334.67</c:v>
                </c:pt>
                <c:pt idx="786">
                  <c:v>56.69</c:v>
                </c:pt>
                <c:pt idx="787">
                  <c:v>53.79</c:v>
                </c:pt>
                <c:pt idx="788">
                  <c:v>96.34</c:v>
                </c:pt>
                <c:pt idx="789">
                  <c:v>40.04</c:v>
                </c:pt>
                <c:pt idx="790">
                  <c:v>384.6</c:v>
                </c:pt>
                <c:pt idx="791">
                  <c:v>483.34</c:v>
                </c:pt>
                <c:pt idx="792">
                  <c:v>89.42</c:v>
                </c:pt>
                <c:pt idx="793">
                  <c:v>402.85</c:v>
                </c:pt>
                <c:pt idx="794">
                  <c:v>64.64</c:v>
                </c:pt>
                <c:pt idx="795">
                  <c:v>34.090000000000003</c:v>
                </c:pt>
                <c:pt idx="796">
                  <c:v>358.92</c:v>
                </c:pt>
                <c:pt idx="797">
                  <c:v>342.06</c:v>
                </c:pt>
                <c:pt idx="798">
                  <c:v>479.55</c:v>
                </c:pt>
                <c:pt idx="799">
                  <c:v>343.3</c:v>
                </c:pt>
                <c:pt idx="800">
                  <c:v>130.80000000000001</c:v>
                </c:pt>
                <c:pt idx="801">
                  <c:v>49.72</c:v>
                </c:pt>
                <c:pt idx="802">
                  <c:v>161.07</c:v>
                </c:pt>
                <c:pt idx="803">
                  <c:v>282.58999999999997</c:v>
                </c:pt>
                <c:pt idx="804">
                  <c:v>70.75</c:v>
                </c:pt>
                <c:pt idx="805">
                  <c:v>103.58</c:v>
                </c:pt>
                <c:pt idx="806">
                  <c:v>279.24</c:v>
                </c:pt>
                <c:pt idx="807">
                  <c:v>100.84</c:v>
                </c:pt>
                <c:pt idx="808">
                  <c:v>475.29</c:v>
                </c:pt>
                <c:pt idx="809">
                  <c:v>394.76</c:v>
                </c:pt>
                <c:pt idx="810">
                  <c:v>72.64</c:v>
                </c:pt>
                <c:pt idx="811">
                  <c:v>94.64</c:v>
                </c:pt>
                <c:pt idx="812">
                  <c:v>341.68</c:v>
                </c:pt>
                <c:pt idx="813">
                  <c:v>12.56</c:v>
                </c:pt>
                <c:pt idx="814">
                  <c:v>152.19</c:v>
                </c:pt>
                <c:pt idx="815">
                  <c:v>212.6</c:v>
                </c:pt>
                <c:pt idx="816">
                  <c:v>55.84</c:v>
                </c:pt>
                <c:pt idx="817">
                  <c:v>390.3</c:v>
                </c:pt>
                <c:pt idx="818">
                  <c:v>452.36</c:v>
                </c:pt>
                <c:pt idx="819">
                  <c:v>220.71</c:v>
                </c:pt>
                <c:pt idx="820">
                  <c:v>442.08</c:v>
                </c:pt>
                <c:pt idx="821">
                  <c:v>140.52000000000001</c:v>
                </c:pt>
                <c:pt idx="822">
                  <c:v>30.49</c:v>
                </c:pt>
                <c:pt idx="823">
                  <c:v>469.59</c:v>
                </c:pt>
                <c:pt idx="824">
                  <c:v>391.14</c:v>
                </c:pt>
                <c:pt idx="825">
                  <c:v>92.61</c:v>
                </c:pt>
                <c:pt idx="826">
                  <c:v>424.68</c:v>
                </c:pt>
                <c:pt idx="827">
                  <c:v>26.81</c:v>
                </c:pt>
                <c:pt idx="828">
                  <c:v>79.069999999999993</c:v>
                </c:pt>
                <c:pt idx="829">
                  <c:v>431.46</c:v>
                </c:pt>
                <c:pt idx="830">
                  <c:v>46.25</c:v>
                </c:pt>
                <c:pt idx="831">
                  <c:v>175.16</c:v>
                </c:pt>
                <c:pt idx="832">
                  <c:v>352.66</c:v>
                </c:pt>
                <c:pt idx="833">
                  <c:v>349.16</c:v>
                </c:pt>
                <c:pt idx="834">
                  <c:v>276.12</c:v>
                </c:pt>
                <c:pt idx="835">
                  <c:v>70.94</c:v>
                </c:pt>
                <c:pt idx="836">
                  <c:v>463.2</c:v>
                </c:pt>
                <c:pt idx="837">
                  <c:v>170.46</c:v>
                </c:pt>
                <c:pt idx="838">
                  <c:v>191.05</c:v>
                </c:pt>
                <c:pt idx="839">
                  <c:v>180.07</c:v>
                </c:pt>
                <c:pt idx="840">
                  <c:v>425.7</c:v>
                </c:pt>
                <c:pt idx="841">
                  <c:v>145.88999999999999</c:v>
                </c:pt>
                <c:pt idx="842">
                  <c:v>373.65</c:v>
                </c:pt>
                <c:pt idx="843">
                  <c:v>408.64</c:v>
                </c:pt>
                <c:pt idx="844">
                  <c:v>261</c:v>
                </c:pt>
                <c:pt idx="845">
                  <c:v>29.46</c:v>
                </c:pt>
                <c:pt idx="846">
                  <c:v>42.89</c:v>
                </c:pt>
                <c:pt idx="847">
                  <c:v>357.91</c:v>
                </c:pt>
                <c:pt idx="848">
                  <c:v>382.07</c:v>
                </c:pt>
                <c:pt idx="849">
                  <c:v>94.33</c:v>
                </c:pt>
                <c:pt idx="850">
                  <c:v>102.67</c:v>
                </c:pt>
                <c:pt idx="851">
                  <c:v>186.37</c:v>
                </c:pt>
                <c:pt idx="852">
                  <c:v>15.38</c:v>
                </c:pt>
                <c:pt idx="853">
                  <c:v>376.89</c:v>
                </c:pt>
                <c:pt idx="854">
                  <c:v>71.25</c:v>
                </c:pt>
                <c:pt idx="855">
                  <c:v>333.61</c:v>
                </c:pt>
                <c:pt idx="856">
                  <c:v>29.8</c:v>
                </c:pt>
                <c:pt idx="857">
                  <c:v>441.72</c:v>
                </c:pt>
                <c:pt idx="858">
                  <c:v>308.60000000000002</c:v>
                </c:pt>
                <c:pt idx="859">
                  <c:v>186.5</c:v>
                </c:pt>
                <c:pt idx="860">
                  <c:v>117.37</c:v>
                </c:pt>
                <c:pt idx="861">
                  <c:v>339.34</c:v>
                </c:pt>
                <c:pt idx="862">
                  <c:v>58.82</c:v>
                </c:pt>
                <c:pt idx="863">
                  <c:v>407.75</c:v>
                </c:pt>
                <c:pt idx="864">
                  <c:v>164.7</c:v>
                </c:pt>
                <c:pt idx="865">
                  <c:v>357.41</c:v>
                </c:pt>
                <c:pt idx="866">
                  <c:v>22.12</c:v>
                </c:pt>
                <c:pt idx="867">
                  <c:v>464.54</c:v>
                </c:pt>
                <c:pt idx="868">
                  <c:v>245.22</c:v>
                </c:pt>
                <c:pt idx="869">
                  <c:v>495.55</c:v>
                </c:pt>
                <c:pt idx="870">
                  <c:v>337.7</c:v>
                </c:pt>
                <c:pt idx="871">
                  <c:v>140</c:v>
                </c:pt>
                <c:pt idx="872">
                  <c:v>425.83</c:v>
                </c:pt>
                <c:pt idx="873">
                  <c:v>17.03</c:v>
                </c:pt>
                <c:pt idx="874">
                  <c:v>220.92</c:v>
                </c:pt>
                <c:pt idx="875">
                  <c:v>385.34</c:v>
                </c:pt>
                <c:pt idx="876">
                  <c:v>228.46</c:v>
                </c:pt>
                <c:pt idx="877">
                  <c:v>390.22</c:v>
                </c:pt>
                <c:pt idx="878">
                  <c:v>312.27999999999997</c:v>
                </c:pt>
                <c:pt idx="879">
                  <c:v>217.91</c:v>
                </c:pt>
                <c:pt idx="880">
                  <c:v>390.58</c:v>
                </c:pt>
                <c:pt idx="881">
                  <c:v>208.23</c:v>
                </c:pt>
                <c:pt idx="882">
                  <c:v>323.74</c:v>
                </c:pt>
                <c:pt idx="883">
                  <c:v>117.78</c:v>
                </c:pt>
                <c:pt idx="884">
                  <c:v>331.06</c:v>
                </c:pt>
                <c:pt idx="885">
                  <c:v>399.06</c:v>
                </c:pt>
                <c:pt idx="886">
                  <c:v>76.11</c:v>
                </c:pt>
                <c:pt idx="887">
                  <c:v>373.51</c:v>
                </c:pt>
                <c:pt idx="888">
                  <c:v>379.29</c:v>
                </c:pt>
                <c:pt idx="889">
                  <c:v>310.58</c:v>
                </c:pt>
                <c:pt idx="890">
                  <c:v>449.47</c:v>
                </c:pt>
                <c:pt idx="891">
                  <c:v>310.93</c:v>
                </c:pt>
                <c:pt idx="892">
                  <c:v>83.78</c:v>
                </c:pt>
                <c:pt idx="893">
                  <c:v>174.34</c:v>
                </c:pt>
                <c:pt idx="894">
                  <c:v>255.72</c:v>
                </c:pt>
                <c:pt idx="895">
                  <c:v>166.1</c:v>
                </c:pt>
                <c:pt idx="896">
                  <c:v>94.31</c:v>
                </c:pt>
                <c:pt idx="897">
                  <c:v>32.71</c:v>
                </c:pt>
                <c:pt idx="898">
                  <c:v>324.64999999999998</c:v>
                </c:pt>
                <c:pt idx="899">
                  <c:v>193.51</c:v>
                </c:pt>
                <c:pt idx="900">
                  <c:v>247.08</c:v>
                </c:pt>
                <c:pt idx="901">
                  <c:v>76.16</c:v>
                </c:pt>
                <c:pt idx="902">
                  <c:v>169.83</c:v>
                </c:pt>
                <c:pt idx="903">
                  <c:v>337.11</c:v>
                </c:pt>
                <c:pt idx="904">
                  <c:v>147.43</c:v>
                </c:pt>
                <c:pt idx="905">
                  <c:v>34.79</c:v>
                </c:pt>
                <c:pt idx="906">
                  <c:v>11.6</c:v>
                </c:pt>
                <c:pt idx="907">
                  <c:v>264.77</c:v>
                </c:pt>
                <c:pt idx="908">
                  <c:v>53.34</c:v>
                </c:pt>
                <c:pt idx="909">
                  <c:v>264.45999999999998</c:v>
                </c:pt>
                <c:pt idx="910">
                  <c:v>375.03</c:v>
                </c:pt>
                <c:pt idx="911">
                  <c:v>149.93</c:v>
                </c:pt>
                <c:pt idx="912">
                  <c:v>228.99</c:v>
                </c:pt>
                <c:pt idx="913">
                  <c:v>328.06</c:v>
                </c:pt>
                <c:pt idx="914">
                  <c:v>236.31</c:v>
                </c:pt>
                <c:pt idx="915">
                  <c:v>402.29</c:v>
                </c:pt>
                <c:pt idx="916">
                  <c:v>219.64</c:v>
                </c:pt>
                <c:pt idx="917">
                  <c:v>312.88</c:v>
                </c:pt>
                <c:pt idx="918">
                  <c:v>233.66</c:v>
                </c:pt>
                <c:pt idx="919">
                  <c:v>340.4</c:v>
                </c:pt>
                <c:pt idx="920">
                  <c:v>47.54</c:v>
                </c:pt>
                <c:pt idx="921">
                  <c:v>433.2</c:v>
                </c:pt>
                <c:pt idx="922">
                  <c:v>147.82</c:v>
                </c:pt>
                <c:pt idx="923">
                  <c:v>20.86</c:v>
                </c:pt>
                <c:pt idx="924">
                  <c:v>499</c:v>
                </c:pt>
                <c:pt idx="925">
                  <c:v>35.47</c:v>
                </c:pt>
                <c:pt idx="926">
                  <c:v>164.41</c:v>
                </c:pt>
                <c:pt idx="927">
                  <c:v>433.77</c:v>
                </c:pt>
                <c:pt idx="928">
                  <c:v>496.95</c:v>
                </c:pt>
                <c:pt idx="929">
                  <c:v>381.45</c:v>
                </c:pt>
                <c:pt idx="930">
                  <c:v>468.31</c:v>
                </c:pt>
                <c:pt idx="931">
                  <c:v>76.89</c:v>
                </c:pt>
                <c:pt idx="932">
                  <c:v>487.28</c:v>
                </c:pt>
                <c:pt idx="933">
                  <c:v>254.57</c:v>
                </c:pt>
                <c:pt idx="934">
                  <c:v>222.78</c:v>
                </c:pt>
                <c:pt idx="935">
                  <c:v>67.34</c:v>
                </c:pt>
                <c:pt idx="936">
                  <c:v>360.74</c:v>
                </c:pt>
                <c:pt idx="937">
                  <c:v>334.97</c:v>
                </c:pt>
                <c:pt idx="938">
                  <c:v>470.39</c:v>
                </c:pt>
                <c:pt idx="939">
                  <c:v>472.19</c:v>
                </c:pt>
                <c:pt idx="940">
                  <c:v>70.290000000000006</c:v>
                </c:pt>
                <c:pt idx="941">
                  <c:v>124.79</c:v>
                </c:pt>
                <c:pt idx="942">
                  <c:v>358.47</c:v>
                </c:pt>
                <c:pt idx="943">
                  <c:v>461.12</c:v>
                </c:pt>
                <c:pt idx="944">
                  <c:v>107.73</c:v>
                </c:pt>
                <c:pt idx="945">
                  <c:v>177.35</c:v>
                </c:pt>
                <c:pt idx="946">
                  <c:v>150.85</c:v>
                </c:pt>
                <c:pt idx="947">
                  <c:v>182.15</c:v>
                </c:pt>
                <c:pt idx="948">
                  <c:v>437.53</c:v>
                </c:pt>
                <c:pt idx="949">
                  <c:v>355.35</c:v>
                </c:pt>
                <c:pt idx="950">
                  <c:v>378.63</c:v>
                </c:pt>
                <c:pt idx="951">
                  <c:v>179.09</c:v>
                </c:pt>
                <c:pt idx="952">
                  <c:v>56.34</c:v>
                </c:pt>
                <c:pt idx="953">
                  <c:v>147.46</c:v>
                </c:pt>
                <c:pt idx="954">
                  <c:v>187.36</c:v>
                </c:pt>
                <c:pt idx="955">
                  <c:v>257.48</c:v>
                </c:pt>
                <c:pt idx="956">
                  <c:v>252.94</c:v>
                </c:pt>
                <c:pt idx="957">
                  <c:v>218.86</c:v>
                </c:pt>
                <c:pt idx="958">
                  <c:v>367.33</c:v>
                </c:pt>
                <c:pt idx="959">
                  <c:v>383.36</c:v>
                </c:pt>
                <c:pt idx="960">
                  <c:v>192.73</c:v>
                </c:pt>
                <c:pt idx="961">
                  <c:v>168.21</c:v>
                </c:pt>
                <c:pt idx="962">
                  <c:v>142.61000000000001</c:v>
                </c:pt>
                <c:pt idx="963">
                  <c:v>313.5</c:v>
                </c:pt>
                <c:pt idx="964">
                  <c:v>166.78</c:v>
                </c:pt>
                <c:pt idx="965">
                  <c:v>80.69</c:v>
                </c:pt>
                <c:pt idx="966">
                  <c:v>459.93</c:v>
                </c:pt>
                <c:pt idx="967">
                  <c:v>50.88</c:v>
                </c:pt>
                <c:pt idx="968">
                  <c:v>353.92</c:v>
                </c:pt>
                <c:pt idx="969">
                  <c:v>42.18</c:v>
                </c:pt>
                <c:pt idx="970">
                  <c:v>318.69</c:v>
                </c:pt>
                <c:pt idx="971">
                  <c:v>109.76</c:v>
                </c:pt>
                <c:pt idx="972">
                  <c:v>32.18</c:v>
                </c:pt>
                <c:pt idx="973">
                  <c:v>59.97</c:v>
                </c:pt>
                <c:pt idx="974">
                  <c:v>418.67</c:v>
                </c:pt>
                <c:pt idx="975">
                  <c:v>323.13</c:v>
                </c:pt>
                <c:pt idx="976">
                  <c:v>214.85</c:v>
                </c:pt>
                <c:pt idx="977">
                  <c:v>242.71</c:v>
                </c:pt>
                <c:pt idx="978">
                  <c:v>166.34</c:v>
                </c:pt>
                <c:pt idx="979">
                  <c:v>432.35</c:v>
                </c:pt>
                <c:pt idx="980">
                  <c:v>42.08</c:v>
                </c:pt>
                <c:pt idx="981">
                  <c:v>145.56</c:v>
                </c:pt>
                <c:pt idx="982">
                  <c:v>464.22</c:v>
                </c:pt>
                <c:pt idx="983">
                  <c:v>405.44</c:v>
                </c:pt>
                <c:pt idx="984">
                  <c:v>377.17</c:v>
                </c:pt>
                <c:pt idx="985">
                  <c:v>496.92</c:v>
                </c:pt>
                <c:pt idx="986">
                  <c:v>44.04</c:v>
                </c:pt>
                <c:pt idx="987">
                  <c:v>226.03</c:v>
                </c:pt>
                <c:pt idx="988">
                  <c:v>176.73</c:v>
                </c:pt>
                <c:pt idx="989">
                  <c:v>25.9</c:v>
                </c:pt>
                <c:pt idx="990">
                  <c:v>320.44</c:v>
                </c:pt>
                <c:pt idx="991">
                  <c:v>315.8</c:v>
                </c:pt>
                <c:pt idx="992">
                  <c:v>168.18</c:v>
                </c:pt>
                <c:pt idx="993">
                  <c:v>268.63</c:v>
                </c:pt>
                <c:pt idx="994">
                  <c:v>213.68</c:v>
                </c:pt>
                <c:pt idx="995">
                  <c:v>140.68</c:v>
                </c:pt>
                <c:pt idx="996">
                  <c:v>133.19999999999999</c:v>
                </c:pt>
                <c:pt idx="997">
                  <c:v>216.55</c:v>
                </c:pt>
                <c:pt idx="998">
                  <c:v>282.62</c:v>
                </c:pt>
                <c:pt idx="999">
                  <c:v>259.27999999999997</c:v>
                </c:pt>
                <c:pt idx="1000">
                  <c:v>217.51</c:v>
                </c:pt>
                <c:pt idx="1001">
                  <c:v>218.44</c:v>
                </c:pt>
                <c:pt idx="1002">
                  <c:v>334.79</c:v>
                </c:pt>
                <c:pt idx="1003">
                  <c:v>173.19</c:v>
                </c:pt>
                <c:pt idx="1004">
                  <c:v>113.71</c:v>
                </c:pt>
                <c:pt idx="1005">
                  <c:v>28.6</c:v>
                </c:pt>
                <c:pt idx="1006">
                  <c:v>375.59</c:v>
                </c:pt>
                <c:pt idx="1007">
                  <c:v>389.72</c:v>
                </c:pt>
                <c:pt idx="1008">
                  <c:v>95.41</c:v>
                </c:pt>
                <c:pt idx="1009">
                  <c:v>435.6</c:v>
                </c:pt>
                <c:pt idx="1010">
                  <c:v>380.81</c:v>
                </c:pt>
                <c:pt idx="1011">
                  <c:v>30.8</c:v>
                </c:pt>
                <c:pt idx="1012">
                  <c:v>282.5</c:v>
                </c:pt>
                <c:pt idx="1013">
                  <c:v>133.93</c:v>
                </c:pt>
                <c:pt idx="1014">
                  <c:v>83.58</c:v>
                </c:pt>
                <c:pt idx="1015">
                  <c:v>92.92</c:v>
                </c:pt>
                <c:pt idx="1016">
                  <c:v>61.84</c:v>
                </c:pt>
                <c:pt idx="1017">
                  <c:v>107.11</c:v>
                </c:pt>
                <c:pt idx="1018">
                  <c:v>124.56</c:v>
                </c:pt>
                <c:pt idx="1019">
                  <c:v>248.95</c:v>
                </c:pt>
                <c:pt idx="1020">
                  <c:v>238.9</c:v>
                </c:pt>
                <c:pt idx="1021">
                  <c:v>470.33</c:v>
                </c:pt>
                <c:pt idx="1022">
                  <c:v>118.52</c:v>
                </c:pt>
                <c:pt idx="1023">
                  <c:v>267.39999999999998</c:v>
                </c:pt>
                <c:pt idx="1024">
                  <c:v>287.08999999999997</c:v>
                </c:pt>
                <c:pt idx="1025">
                  <c:v>414.08</c:v>
                </c:pt>
                <c:pt idx="1026">
                  <c:v>203.49</c:v>
                </c:pt>
                <c:pt idx="1027">
                  <c:v>106.34</c:v>
                </c:pt>
                <c:pt idx="1028">
                  <c:v>129.88999999999999</c:v>
                </c:pt>
                <c:pt idx="1029">
                  <c:v>398.16</c:v>
                </c:pt>
                <c:pt idx="1030">
                  <c:v>439.4</c:v>
                </c:pt>
                <c:pt idx="1031">
                  <c:v>311.05</c:v>
                </c:pt>
                <c:pt idx="1032">
                  <c:v>49.61</c:v>
                </c:pt>
                <c:pt idx="1033">
                  <c:v>37.67</c:v>
                </c:pt>
                <c:pt idx="1034">
                  <c:v>214.45</c:v>
                </c:pt>
                <c:pt idx="1035">
                  <c:v>27.88</c:v>
                </c:pt>
                <c:pt idx="1036">
                  <c:v>254.31</c:v>
                </c:pt>
                <c:pt idx="1037">
                  <c:v>190.47</c:v>
                </c:pt>
                <c:pt idx="1038">
                  <c:v>94.21</c:v>
                </c:pt>
                <c:pt idx="1039">
                  <c:v>386.32</c:v>
                </c:pt>
                <c:pt idx="1040">
                  <c:v>474.63</c:v>
                </c:pt>
                <c:pt idx="1041">
                  <c:v>152.43</c:v>
                </c:pt>
                <c:pt idx="1042">
                  <c:v>388.45</c:v>
                </c:pt>
                <c:pt idx="1043">
                  <c:v>353.61</c:v>
                </c:pt>
                <c:pt idx="1044">
                  <c:v>37.729999999999997</c:v>
                </c:pt>
                <c:pt idx="1045">
                  <c:v>473.96</c:v>
                </c:pt>
                <c:pt idx="1046">
                  <c:v>453.53</c:v>
                </c:pt>
                <c:pt idx="1047">
                  <c:v>169.92</c:v>
                </c:pt>
                <c:pt idx="1048">
                  <c:v>344.08</c:v>
                </c:pt>
                <c:pt idx="1049">
                  <c:v>245.53</c:v>
                </c:pt>
                <c:pt idx="1050">
                  <c:v>168.52</c:v>
                </c:pt>
                <c:pt idx="1051">
                  <c:v>153.13</c:v>
                </c:pt>
                <c:pt idx="1052">
                  <c:v>407.45</c:v>
                </c:pt>
                <c:pt idx="1053">
                  <c:v>430.8</c:v>
                </c:pt>
                <c:pt idx="1054">
                  <c:v>419.81</c:v>
                </c:pt>
                <c:pt idx="1055">
                  <c:v>426.13</c:v>
                </c:pt>
                <c:pt idx="1056">
                  <c:v>440.27</c:v>
                </c:pt>
                <c:pt idx="1057">
                  <c:v>463.05</c:v>
                </c:pt>
                <c:pt idx="1058">
                  <c:v>261.33</c:v>
                </c:pt>
                <c:pt idx="1059">
                  <c:v>398.25</c:v>
                </c:pt>
                <c:pt idx="1060">
                  <c:v>130.27000000000001</c:v>
                </c:pt>
                <c:pt idx="1061">
                  <c:v>479.63</c:v>
                </c:pt>
                <c:pt idx="1062">
                  <c:v>122.84</c:v>
                </c:pt>
                <c:pt idx="1063">
                  <c:v>209.68</c:v>
                </c:pt>
                <c:pt idx="1064">
                  <c:v>421.25</c:v>
                </c:pt>
                <c:pt idx="1065">
                  <c:v>281.60000000000002</c:v>
                </c:pt>
                <c:pt idx="1066">
                  <c:v>355.16</c:v>
                </c:pt>
                <c:pt idx="1067">
                  <c:v>487.54</c:v>
                </c:pt>
                <c:pt idx="1068">
                  <c:v>422.69</c:v>
                </c:pt>
                <c:pt idx="1069">
                  <c:v>83.16</c:v>
                </c:pt>
                <c:pt idx="1070">
                  <c:v>414.86</c:v>
                </c:pt>
                <c:pt idx="1071">
                  <c:v>84.13</c:v>
                </c:pt>
                <c:pt idx="1072">
                  <c:v>375.79</c:v>
                </c:pt>
                <c:pt idx="1073">
                  <c:v>23.78</c:v>
                </c:pt>
                <c:pt idx="1074">
                  <c:v>23.62</c:v>
                </c:pt>
                <c:pt idx="1075">
                  <c:v>466.59</c:v>
                </c:pt>
                <c:pt idx="1076">
                  <c:v>308.89999999999998</c:v>
                </c:pt>
                <c:pt idx="1077">
                  <c:v>259.42</c:v>
                </c:pt>
                <c:pt idx="1078">
                  <c:v>80.569999999999993</c:v>
                </c:pt>
                <c:pt idx="1079">
                  <c:v>131.08000000000001</c:v>
                </c:pt>
                <c:pt idx="1080">
                  <c:v>325.63</c:v>
                </c:pt>
                <c:pt idx="1081">
                  <c:v>152.84</c:v>
                </c:pt>
                <c:pt idx="1082">
                  <c:v>482.4</c:v>
                </c:pt>
                <c:pt idx="1083">
                  <c:v>422.91</c:v>
                </c:pt>
                <c:pt idx="1084">
                  <c:v>373.25</c:v>
                </c:pt>
                <c:pt idx="1085">
                  <c:v>18.989999999999998</c:v>
                </c:pt>
                <c:pt idx="1086">
                  <c:v>259.36</c:v>
                </c:pt>
                <c:pt idx="1087">
                  <c:v>250.31</c:v>
                </c:pt>
                <c:pt idx="1088">
                  <c:v>330.56</c:v>
                </c:pt>
                <c:pt idx="1089">
                  <c:v>400.84</c:v>
                </c:pt>
                <c:pt idx="1090">
                  <c:v>362.83</c:v>
                </c:pt>
                <c:pt idx="1091">
                  <c:v>109.89</c:v>
                </c:pt>
                <c:pt idx="1092">
                  <c:v>28.61</c:v>
                </c:pt>
                <c:pt idx="1093">
                  <c:v>14.54</c:v>
                </c:pt>
                <c:pt idx="1094">
                  <c:v>302.08</c:v>
                </c:pt>
                <c:pt idx="1095">
                  <c:v>277.93</c:v>
                </c:pt>
                <c:pt idx="1096">
                  <c:v>72.75</c:v>
                </c:pt>
                <c:pt idx="1097">
                  <c:v>234.62</c:v>
                </c:pt>
                <c:pt idx="1098">
                  <c:v>417.94</c:v>
                </c:pt>
                <c:pt idx="1099">
                  <c:v>458.08</c:v>
                </c:pt>
                <c:pt idx="1100">
                  <c:v>284.25</c:v>
                </c:pt>
                <c:pt idx="1101">
                  <c:v>71.33</c:v>
                </c:pt>
                <c:pt idx="1102">
                  <c:v>251.47</c:v>
                </c:pt>
                <c:pt idx="1103">
                  <c:v>300.06</c:v>
                </c:pt>
                <c:pt idx="1104">
                  <c:v>382.18</c:v>
                </c:pt>
                <c:pt idx="1105">
                  <c:v>441.92</c:v>
                </c:pt>
                <c:pt idx="1106">
                  <c:v>496.82</c:v>
                </c:pt>
                <c:pt idx="1107">
                  <c:v>407.74</c:v>
                </c:pt>
                <c:pt idx="1108">
                  <c:v>274.57</c:v>
                </c:pt>
                <c:pt idx="1109">
                  <c:v>374.81</c:v>
                </c:pt>
                <c:pt idx="1110">
                  <c:v>172.71</c:v>
                </c:pt>
                <c:pt idx="1111">
                  <c:v>224.05</c:v>
                </c:pt>
                <c:pt idx="1112">
                  <c:v>27.16</c:v>
                </c:pt>
                <c:pt idx="1113">
                  <c:v>389.7</c:v>
                </c:pt>
                <c:pt idx="1114">
                  <c:v>460.93</c:v>
                </c:pt>
                <c:pt idx="1115">
                  <c:v>152.24</c:v>
                </c:pt>
                <c:pt idx="1116">
                  <c:v>95.92</c:v>
                </c:pt>
                <c:pt idx="1117">
                  <c:v>330.53</c:v>
                </c:pt>
                <c:pt idx="1118">
                  <c:v>110.52</c:v>
                </c:pt>
                <c:pt idx="1119">
                  <c:v>375.73</c:v>
                </c:pt>
                <c:pt idx="1120">
                  <c:v>203.98</c:v>
                </c:pt>
                <c:pt idx="1121">
                  <c:v>221.16</c:v>
                </c:pt>
                <c:pt idx="1122">
                  <c:v>182.13</c:v>
                </c:pt>
                <c:pt idx="1123">
                  <c:v>258.77999999999997</c:v>
                </c:pt>
                <c:pt idx="1124">
                  <c:v>493.53</c:v>
                </c:pt>
                <c:pt idx="1125">
                  <c:v>451.34</c:v>
                </c:pt>
                <c:pt idx="1126">
                  <c:v>21.41</c:v>
                </c:pt>
                <c:pt idx="1127">
                  <c:v>56.97</c:v>
                </c:pt>
                <c:pt idx="1128">
                  <c:v>289.27</c:v>
                </c:pt>
                <c:pt idx="1129">
                  <c:v>430.5</c:v>
                </c:pt>
                <c:pt idx="1130">
                  <c:v>237.77</c:v>
                </c:pt>
                <c:pt idx="1131">
                  <c:v>222.65</c:v>
                </c:pt>
                <c:pt idx="1132">
                  <c:v>448.26</c:v>
                </c:pt>
                <c:pt idx="1133">
                  <c:v>249.4</c:v>
                </c:pt>
                <c:pt idx="1134">
                  <c:v>420.41</c:v>
                </c:pt>
                <c:pt idx="1135">
                  <c:v>36.340000000000003</c:v>
                </c:pt>
                <c:pt idx="1136">
                  <c:v>310.66000000000003</c:v>
                </c:pt>
                <c:pt idx="1137">
                  <c:v>317.58999999999997</c:v>
                </c:pt>
                <c:pt idx="1138">
                  <c:v>209.44</c:v>
                </c:pt>
                <c:pt idx="1139">
                  <c:v>333.18</c:v>
                </c:pt>
                <c:pt idx="1140">
                  <c:v>225.4</c:v>
                </c:pt>
                <c:pt idx="1141">
                  <c:v>107.61</c:v>
                </c:pt>
                <c:pt idx="1142">
                  <c:v>53.1</c:v>
                </c:pt>
                <c:pt idx="1143">
                  <c:v>117.23</c:v>
                </c:pt>
                <c:pt idx="1144">
                  <c:v>34.93</c:v>
                </c:pt>
                <c:pt idx="1145">
                  <c:v>494.04</c:v>
                </c:pt>
                <c:pt idx="1146">
                  <c:v>405.3</c:v>
                </c:pt>
                <c:pt idx="1147">
                  <c:v>141.63999999999999</c:v>
                </c:pt>
                <c:pt idx="1148">
                  <c:v>469.25</c:v>
                </c:pt>
                <c:pt idx="1149">
                  <c:v>472.29</c:v>
                </c:pt>
                <c:pt idx="1150">
                  <c:v>487.58</c:v>
                </c:pt>
                <c:pt idx="1151">
                  <c:v>299.60000000000002</c:v>
                </c:pt>
                <c:pt idx="1152">
                  <c:v>24.9</c:v>
                </c:pt>
                <c:pt idx="1153">
                  <c:v>489.79</c:v>
                </c:pt>
                <c:pt idx="1154">
                  <c:v>60.45</c:v>
                </c:pt>
                <c:pt idx="1155">
                  <c:v>15.53</c:v>
                </c:pt>
                <c:pt idx="1156">
                  <c:v>352.62</c:v>
                </c:pt>
                <c:pt idx="1157">
                  <c:v>283.16000000000003</c:v>
                </c:pt>
                <c:pt idx="1158">
                  <c:v>343.77</c:v>
                </c:pt>
                <c:pt idx="1159">
                  <c:v>111.63</c:v>
                </c:pt>
                <c:pt idx="1160">
                  <c:v>219.54</c:v>
                </c:pt>
                <c:pt idx="1161">
                  <c:v>114.99</c:v>
                </c:pt>
                <c:pt idx="1162">
                  <c:v>253.96</c:v>
                </c:pt>
                <c:pt idx="1163">
                  <c:v>70.290000000000006</c:v>
                </c:pt>
                <c:pt idx="1164">
                  <c:v>499.03</c:v>
                </c:pt>
                <c:pt idx="1165">
                  <c:v>208.82</c:v>
                </c:pt>
                <c:pt idx="1166">
                  <c:v>316.26</c:v>
                </c:pt>
                <c:pt idx="1167">
                  <c:v>18.66</c:v>
                </c:pt>
                <c:pt idx="1168">
                  <c:v>14.61</c:v>
                </c:pt>
                <c:pt idx="1169">
                  <c:v>397.35</c:v>
                </c:pt>
                <c:pt idx="1170">
                  <c:v>298.05</c:v>
                </c:pt>
                <c:pt idx="1171">
                  <c:v>321.56</c:v>
                </c:pt>
                <c:pt idx="1172">
                  <c:v>116.19</c:v>
                </c:pt>
                <c:pt idx="1173">
                  <c:v>57.71</c:v>
                </c:pt>
                <c:pt idx="1174">
                  <c:v>51.09</c:v>
                </c:pt>
                <c:pt idx="1175">
                  <c:v>244.52</c:v>
                </c:pt>
                <c:pt idx="1176">
                  <c:v>323.61</c:v>
                </c:pt>
                <c:pt idx="1177">
                  <c:v>37.22</c:v>
                </c:pt>
                <c:pt idx="1178">
                  <c:v>230.19</c:v>
                </c:pt>
                <c:pt idx="1179">
                  <c:v>450.24</c:v>
                </c:pt>
                <c:pt idx="1180">
                  <c:v>343.88</c:v>
                </c:pt>
                <c:pt idx="1181">
                  <c:v>493.32</c:v>
                </c:pt>
                <c:pt idx="1182">
                  <c:v>59.22</c:v>
                </c:pt>
                <c:pt idx="1183">
                  <c:v>269.81</c:v>
                </c:pt>
                <c:pt idx="1184">
                  <c:v>176.27</c:v>
                </c:pt>
                <c:pt idx="1185">
                  <c:v>289.27999999999997</c:v>
                </c:pt>
                <c:pt idx="1186">
                  <c:v>166.33</c:v>
                </c:pt>
                <c:pt idx="1187">
                  <c:v>161.32</c:v>
                </c:pt>
                <c:pt idx="1188">
                  <c:v>255.65</c:v>
                </c:pt>
                <c:pt idx="1189">
                  <c:v>105</c:v>
                </c:pt>
                <c:pt idx="1190">
                  <c:v>38.74</c:v>
                </c:pt>
                <c:pt idx="1191">
                  <c:v>38.619999999999997</c:v>
                </c:pt>
                <c:pt idx="1192">
                  <c:v>316.12</c:v>
                </c:pt>
                <c:pt idx="1193">
                  <c:v>118.28</c:v>
                </c:pt>
                <c:pt idx="1194">
                  <c:v>334.87</c:v>
                </c:pt>
                <c:pt idx="1195">
                  <c:v>233.88</c:v>
                </c:pt>
                <c:pt idx="1196">
                  <c:v>230.47</c:v>
                </c:pt>
                <c:pt idx="1197">
                  <c:v>154.02000000000001</c:v>
                </c:pt>
                <c:pt idx="1198">
                  <c:v>346.81</c:v>
                </c:pt>
                <c:pt idx="1199">
                  <c:v>61.37</c:v>
                </c:pt>
                <c:pt idx="1200">
                  <c:v>122.81</c:v>
                </c:pt>
                <c:pt idx="1201">
                  <c:v>334.65</c:v>
                </c:pt>
                <c:pt idx="1202">
                  <c:v>368.17</c:v>
                </c:pt>
                <c:pt idx="1203">
                  <c:v>180.91</c:v>
                </c:pt>
                <c:pt idx="1204">
                  <c:v>119.22</c:v>
                </c:pt>
                <c:pt idx="1205">
                  <c:v>473.47</c:v>
                </c:pt>
                <c:pt idx="1206">
                  <c:v>462.61</c:v>
                </c:pt>
                <c:pt idx="1207">
                  <c:v>278.52</c:v>
                </c:pt>
                <c:pt idx="1208">
                  <c:v>46.11</c:v>
                </c:pt>
                <c:pt idx="1209">
                  <c:v>21.3</c:v>
                </c:pt>
                <c:pt idx="1210">
                  <c:v>393.1</c:v>
                </c:pt>
                <c:pt idx="1211">
                  <c:v>204.93</c:v>
                </c:pt>
                <c:pt idx="1212">
                  <c:v>336.97</c:v>
                </c:pt>
                <c:pt idx="1213">
                  <c:v>313.29000000000002</c:v>
                </c:pt>
                <c:pt idx="1214">
                  <c:v>56.77</c:v>
                </c:pt>
                <c:pt idx="1215">
                  <c:v>352.6</c:v>
                </c:pt>
                <c:pt idx="1216">
                  <c:v>255.6</c:v>
                </c:pt>
                <c:pt idx="1217">
                  <c:v>56.11</c:v>
                </c:pt>
                <c:pt idx="1218">
                  <c:v>385.62</c:v>
                </c:pt>
                <c:pt idx="1219">
                  <c:v>105.25</c:v>
                </c:pt>
                <c:pt idx="1220">
                  <c:v>476.73</c:v>
                </c:pt>
                <c:pt idx="1221">
                  <c:v>293.02999999999997</c:v>
                </c:pt>
                <c:pt idx="1222">
                  <c:v>39.82</c:v>
                </c:pt>
                <c:pt idx="1223">
                  <c:v>10.33</c:v>
                </c:pt>
                <c:pt idx="1224">
                  <c:v>428.53</c:v>
                </c:pt>
                <c:pt idx="1225">
                  <c:v>227.48</c:v>
                </c:pt>
                <c:pt idx="1226">
                  <c:v>318.83</c:v>
                </c:pt>
                <c:pt idx="1227">
                  <c:v>141.28</c:v>
                </c:pt>
                <c:pt idx="1228">
                  <c:v>10.82</c:v>
                </c:pt>
                <c:pt idx="1229">
                  <c:v>498.59</c:v>
                </c:pt>
                <c:pt idx="1230">
                  <c:v>276.83999999999997</c:v>
                </c:pt>
                <c:pt idx="1231">
                  <c:v>75.650000000000006</c:v>
                </c:pt>
                <c:pt idx="1232">
                  <c:v>467.8</c:v>
                </c:pt>
                <c:pt idx="1233">
                  <c:v>48.15</c:v>
                </c:pt>
                <c:pt idx="1234">
                  <c:v>122.58</c:v>
                </c:pt>
                <c:pt idx="1235">
                  <c:v>416.11</c:v>
                </c:pt>
                <c:pt idx="1236">
                  <c:v>219.2</c:v>
                </c:pt>
                <c:pt idx="1237">
                  <c:v>258.5</c:v>
                </c:pt>
                <c:pt idx="1238">
                  <c:v>234.28</c:v>
                </c:pt>
                <c:pt idx="1239">
                  <c:v>266.23</c:v>
                </c:pt>
                <c:pt idx="1240">
                  <c:v>222.65</c:v>
                </c:pt>
                <c:pt idx="1241">
                  <c:v>436.99</c:v>
                </c:pt>
                <c:pt idx="1242">
                  <c:v>63.37</c:v>
                </c:pt>
                <c:pt idx="1243">
                  <c:v>488.6</c:v>
                </c:pt>
                <c:pt idx="1244">
                  <c:v>241.58</c:v>
                </c:pt>
                <c:pt idx="1245">
                  <c:v>394.16</c:v>
                </c:pt>
                <c:pt idx="1246">
                  <c:v>290.57</c:v>
                </c:pt>
                <c:pt idx="1247">
                  <c:v>25.36</c:v>
                </c:pt>
                <c:pt idx="1248">
                  <c:v>210.68</c:v>
                </c:pt>
                <c:pt idx="1249">
                  <c:v>142.35</c:v>
                </c:pt>
                <c:pt idx="1250">
                  <c:v>98.89</c:v>
                </c:pt>
                <c:pt idx="1251">
                  <c:v>365.44</c:v>
                </c:pt>
                <c:pt idx="1252">
                  <c:v>207.86</c:v>
                </c:pt>
                <c:pt idx="1253">
                  <c:v>89.61</c:v>
                </c:pt>
                <c:pt idx="1254">
                  <c:v>323.33999999999997</c:v>
                </c:pt>
                <c:pt idx="1255">
                  <c:v>437.91</c:v>
                </c:pt>
                <c:pt idx="1256">
                  <c:v>430.85</c:v>
                </c:pt>
                <c:pt idx="1257">
                  <c:v>396.49</c:v>
                </c:pt>
                <c:pt idx="1258">
                  <c:v>60.84</c:v>
                </c:pt>
                <c:pt idx="1259">
                  <c:v>380.07</c:v>
                </c:pt>
                <c:pt idx="1260">
                  <c:v>25.16</c:v>
                </c:pt>
                <c:pt idx="1261">
                  <c:v>446.06</c:v>
                </c:pt>
                <c:pt idx="1262">
                  <c:v>16.559999999999999</c:v>
                </c:pt>
                <c:pt idx="1263">
                  <c:v>473.74</c:v>
                </c:pt>
                <c:pt idx="1264">
                  <c:v>416.42</c:v>
                </c:pt>
                <c:pt idx="1265">
                  <c:v>64.989999999999995</c:v>
                </c:pt>
                <c:pt idx="1266">
                  <c:v>171.02</c:v>
                </c:pt>
                <c:pt idx="1267">
                  <c:v>473.92</c:v>
                </c:pt>
                <c:pt idx="1268">
                  <c:v>228.39</c:v>
                </c:pt>
                <c:pt idx="1269">
                  <c:v>387.94</c:v>
                </c:pt>
                <c:pt idx="1270">
                  <c:v>419.52</c:v>
                </c:pt>
                <c:pt idx="1271">
                  <c:v>407.94</c:v>
                </c:pt>
                <c:pt idx="1272">
                  <c:v>258.67</c:v>
                </c:pt>
                <c:pt idx="1273">
                  <c:v>480.15</c:v>
                </c:pt>
                <c:pt idx="1274">
                  <c:v>286.5</c:v>
                </c:pt>
                <c:pt idx="1275">
                  <c:v>196.87</c:v>
                </c:pt>
                <c:pt idx="1276">
                  <c:v>479.26</c:v>
                </c:pt>
                <c:pt idx="1277">
                  <c:v>105.58</c:v>
                </c:pt>
                <c:pt idx="1278">
                  <c:v>213.66</c:v>
                </c:pt>
                <c:pt idx="1279">
                  <c:v>276.2</c:v>
                </c:pt>
                <c:pt idx="1280">
                  <c:v>357.95</c:v>
                </c:pt>
                <c:pt idx="1281">
                  <c:v>271.43</c:v>
                </c:pt>
                <c:pt idx="1282">
                  <c:v>252.82</c:v>
                </c:pt>
                <c:pt idx="1283">
                  <c:v>495.02</c:v>
                </c:pt>
                <c:pt idx="1284">
                  <c:v>335.27</c:v>
                </c:pt>
                <c:pt idx="1285">
                  <c:v>383.4</c:v>
                </c:pt>
                <c:pt idx="1286">
                  <c:v>248.11</c:v>
                </c:pt>
                <c:pt idx="1287">
                  <c:v>319.97000000000003</c:v>
                </c:pt>
                <c:pt idx="1288">
                  <c:v>185.03</c:v>
                </c:pt>
                <c:pt idx="1289">
                  <c:v>40.21</c:v>
                </c:pt>
                <c:pt idx="1290">
                  <c:v>263.81</c:v>
                </c:pt>
                <c:pt idx="1291">
                  <c:v>11.83</c:v>
                </c:pt>
                <c:pt idx="1292">
                  <c:v>10.58</c:v>
                </c:pt>
                <c:pt idx="1293">
                  <c:v>436.53</c:v>
                </c:pt>
                <c:pt idx="1294">
                  <c:v>204.49</c:v>
                </c:pt>
                <c:pt idx="1295">
                  <c:v>341.06</c:v>
                </c:pt>
                <c:pt idx="1296">
                  <c:v>416.7</c:v>
                </c:pt>
                <c:pt idx="1297">
                  <c:v>51.82</c:v>
                </c:pt>
                <c:pt idx="1298">
                  <c:v>464.8</c:v>
                </c:pt>
                <c:pt idx="1299">
                  <c:v>85.67</c:v>
                </c:pt>
                <c:pt idx="1300">
                  <c:v>271.62</c:v>
                </c:pt>
                <c:pt idx="1301">
                  <c:v>138.58000000000001</c:v>
                </c:pt>
                <c:pt idx="1302">
                  <c:v>231.04</c:v>
                </c:pt>
                <c:pt idx="1303">
                  <c:v>190.17</c:v>
                </c:pt>
                <c:pt idx="1304">
                  <c:v>276.95</c:v>
                </c:pt>
                <c:pt idx="1305">
                  <c:v>361.04</c:v>
                </c:pt>
                <c:pt idx="1306">
                  <c:v>31.89</c:v>
                </c:pt>
                <c:pt idx="1307">
                  <c:v>285.27</c:v>
                </c:pt>
                <c:pt idx="1308">
                  <c:v>279.35000000000002</c:v>
                </c:pt>
                <c:pt idx="1309">
                  <c:v>331.21</c:v>
                </c:pt>
                <c:pt idx="1310">
                  <c:v>463.31</c:v>
                </c:pt>
                <c:pt idx="1311">
                  <c:v>167.77</c:v>
                </c:pt>
                <c:pt idx="1312">
                  <c:v>159.94999999999999</c:v>
                </c:pt>
                <c:pt idx="1313">
                  <c:v>33.31</c:v>
                </c:pt>
                <c:pt idx="1314">
                  <c:v>197.88</c:v>
                </c:pt>
                <c:pt idx="1315">
                  <c:v>290.14</c:v>
                </c:pt>
                <c:pt idx="1316">
                  <c:v>265.56</c:v>
                </c:pt>
                <c:pt idx="1317">
                  <c:v>96.31</c:v>
                </c:pt>
                <c:pt idx="1318">
                  <c:v>464.26</c:v>
                </c:pt>
                <c:pt idx="1319">
                  <c:v>338.85</c:v>
                </c:pt>
                <c:pt idx="1320">
                  <c:v>59.56</c:v>
                </c:pt>
                <c:pt idx="1321">
                  <c:v>322.39</c:v>
                </c:pt>
                <c:pt idx="1322">
                  <c:v>265.70999999999998</c:v>
                </c:pt>
                <c:pt idx="1323">
                  <c:v>357.62</c:v>
                </c:pt>
                <c:pt idx="1324">
                  <c:v>479.45</c:v>
                </c:pt>
                <c:pt idx="1325">
                  <c:v>229.63</c:v>
                </c:pt>
                <c:pt idx="1326">
                  <c:v>378.49</c:v>
                </c:pt>
                <c:pt idx="1327">
                  <c:v>171.96</c:v>
                </c:pt>
                <c:pt idx="1328">
                  <c:v>142.25</c:v>
                </c:pt>
                <c:pt idx="1329">
                  <c:v>115.36</c:v>
                </c:pt>
                <c:pt idx="1330">
                  <c:v>124.53</c:v>
                </c:pt>
                <c:pt idx="1331">
                  <c:v>187.93</c:v>
                </c:pt>
                <c:pt idx="1332">
                  <c:v>392.7</c:v>
                </c:pt>
                <c:pt idx="1333">
                  <c:v>428.42</c:v>
                </c:pt>
                <c:pt idx="1334">
                  <c:v>250.19</c:v>
                </c:pt>
                <c:pt idx="1335">
                  <c:v>265.32</c:v>
                </c:pt>
                <c:pt idx="1336">
                  <c:v>33.67</c:v>
                </c:pt>
                <c:pt idx="1337">
                  <c:v>277.08</c:v>
                </c:pt>
                <c:pt idx="1338">
                  <c:v>284.31</c:v>
                </c:pt>
                <c:pt idx="1339">
                  <c:v>496.58</c:v>
                </c:pt>
                <c:pt idx="1340">
                  <c:v>71.209999999999994</c:v>
                </c:pt>
                <c:pt idx="1341">
                  <c:v>459.92</c:v>
                </c:pt>
                <c:pt idx="1342">
                  <c:v>121.91</c:v>
                </c:pt>
                <c:pt idx="1343">
                  <c:v>454.48</c:v>
                </c:pt>
                <c:pt idx="1344">
                  <c:v>365.46</c:v>
                </c:pt>
                <c:pt idx="1345">
                  <c:v>285.77</c:v>
                </c:pt>
                <c:pt idx="1346">
                  <c:v>470.63</c:v>
                </c:pt>
                <c:pt idx="1347">
                  <c:v>494.64</c:v>
                </c:pt>
                <c:pt idx="1348">
                  <c:v>464.83</c:v>
                </c:pt>
                <c:pt idx="1349">
                  <c:v>111.4</c:v>
                </c:pt>
                <c:pt idx="1350">
                  <c:v>401.32</c:v>
                </c:pt>
                <c:pt idx="1351">
                  <c:v>15.79</c:v>
                </c:pt>
                <c:pt idx="1352">
                  <c:v>66.61</c:v>
                </c:pt>
                <c:pt idx="1353">
                  <c:v>177.14</c:v>
                </c:pt>
                <c:pt idx="1354">
                  <c:v>188.19</c:v>
                </c:pt>
                <c:pt idx="1355">
                  <c:v>177.58</c:v>
                </c:pt>
                <c:pt idx="1356">
                  <c:v>221.5</c:v>
                </c:pt>
                <c:pt idx="1357">
                  <c:v>409.56</c:v>
                </c:pt>
                <c:pt idx="1358">
                  <c:v>68.94</c:v>
                </c:pt>
                <c:pt idx="1359">
                  <c:v>275.43</c:v>
                </c:pt>
                <c:pt idx="1360">
                  <c:v>439.88</c:v>
                </c:pt>
                <c:pt idx="1361">
                  <c:v>101.33</c:v>
                </c:pt>
                <c:pt idx="1362">
                  <c:v>428.23</c:v>
                </c:pt>
                <c:pt idx="1363">
                  <c:v>230</c:v>
                </c:pt>
                <c:pt idx="1364">
                  <c:v>235.77</c:v>
                </c:pt>
                <c:pt idx="1365">
                  <c:v>213.23</c:v>
                </c:pt>
                <c:pt idx="1366">
                  <c:v>26.26</c:v>
                </c:pt>
                <c:pt idx="1367">
                  <c:v>224.52</c:v>
                </c:pt>
                <c:pt idx="1368">
                  <c:v>303.14</c:v>
                </c:pt>
                <c:pt idx="1369">
                  <c:v>272.92</c:v>
                </c:pt>
                <c:pt idx="1370">
                  <c:v>15.81</c:v>
                </c:pt>
                <c:pt idx="1371">
                  <c:v>29.92</c:v>
                </c:pt>
                <c:pt idx="1372">
                  <c:v>163.30000000000001</c:v>
                </c:pt>
                <c:pt idx="1373">
                  <c:v>377.75</c:v>
                </c:pt>
                <c:pt idx="1374">
                  <c:v>285.18</c:v>
                </c:pt>
                <c:pt idx="1375">
                  <c:v>51.73</c:v>
                </c:pt>
                <c:pt idx="1376">
                  <c:v>388.94</c:v>
                </c:pt>
                <c:pt idx="1377">
                  <c:v>85.98</c:v>
                </c:pt>
                <c:pt idx="1378">
                  <c:v>460.89</c:v>
                </c:pt>
                <c:pt idx="1379">
                  <c:v>376.63</c:v>
                </c:pt>
                <c:pt idx="1380">
                  <c:v>385.98</c:v>
                </c:pt>
                <c:pt idx="1381">
                  <c:v>268.49</c:v>
                </c:pt>
                <c:pt idx="1382">
                  <c:v>242.33</c:v>
                </c:pt>
                <c:pt idx="1383">
                  <c:v>334.28</c:v>
                </c:pt>
                <c:pt idx="1384">
                  <c:v>211.85</c:v>
                </c:pt>
                <c:pt idx="1385">
                  <c:v>17.010000000000002</c:v>
                </c:pt>
                <c:pt idx="1386">
                  <c:v>246.98</c:v>
                </c:pt>
                <c:pt idx="1387">
                  <c:v>316.83999999999997</c:v>
                </c:pt>
                <c:pt idx="1388">
                  <c:v>93.05</c:v>
                </c:pt>
                <c:pt idx="1389">
                  <c:v>326.51</c:v>
                </c:pt>
                <c:pt idx="1390">
                  <c:v>359.51</c:v>
                </c:pt>
                <c:pt idx="1391">
                  <c:v>187.2</c:v>
                </c:pt>
                <c:pt idx="1392">
                  <c:v>133.33000000000001</c:v>
                </c:pt>
                <c:pt idx="1393">
                  <c:v>211.67</c:v>
                </c:pt>
                <c:pt idx="1394">
                  <c:v>32.39</c:v>
                </c:pt>
                <c:pt idx="1395">
                  <c:v>132.47999999999999</c:v>
                </c:pt>
                <c:pt idx="1396">
                  <c:v>74.67</c:v>
                </c:pt>
                <c:pt idx="1397">
                  <c:v>439.81</c:v>
                </c:pt>
                <c:pt idx="1398">
                  <c:v>481.88</c:v>
                </c:pt>
                <c:pt idx="1399">
                  <c:v>177.59</c:v>
                </c:pt>
                <c:pt idx="1400">
                  <c:v>123.41</c:v>
                </c:pt>
                <c:pt idx="1401">
                  <c:v>432.56</c:v>
                </c:pt>
                <c:pt idx="1402">
                  <c:v>138.46</c:v>
                </c:pt>
                <c:pt idx="1403">
                  <c:v>87.6</c:v>
                </c:pt>
                <c:pt idx="1404">
                  <c:v>221.39</c:v>
                </c:pt>
                <c:pt idx="1405">
                  <c:v>363.37</c:v>
                </c:pt>
                <c:pt idx="1406">
                  <c:v>129.71</c:v>
                </c:pt>
                <c:pt idx="1407">
                  <c:v>481.63</c:v>
                </c:pt>
                <c:pt idx="1408">
                  <c:v>337.72</c:v>
                </c:pt>
                <c:pt idx="1409">
                  <c:v>210.4</c:v>
                </c:pt>
                <c:pt idx="1410">
                  <c:v>347.43</c:v>
                </c:pt>
                <c:pt idx="1411">
                  <c:v>47.45</c:v>
                </c:pt>
                <c:pt idx="1412">
                  <c:v>321.66000000000003</c:v>
                </c:pt>
                <c:pt idx="1413">
                  <c:v>272.8</c:v>
                </c:pt>
                <c:pt idx="1414">
                  <c:v>394.31</c:v>
                </c:pt>
                <c:pt idx="1415">
                  <c:v>122.14</c:v>
                </c:pt>
                <c:pt idx="1416">
                  <c:v>152.62</c:v>
                </c:pt>
                <c:pt idx="1417">
                  <c:v>14.4</c:v>
                </c:pt>
                <c:pt idx="1418">
                  <c:v>350.82</c:v>
                </c:pt>
                <c:pt idx="1419">
                  <c:v>302.73</c:v>
                </c:pt>
                <c:pt idx="1420">
                  <c:v>14.66</c:v>
                </c:pt>
                <c:pt idx="1421">
                  <c:v>330.67</c:v>
                </c:pt>
                <c:pt idx="1422">
                  <c:v>391.77</c:v>
                </c:pt>
                <c:pt idx="1423">
                  <c:v>484.89</c:v>
                </c:pt>
                <c:pt idx="1424">
                  <c:v>216.75</c:v>
                </c:pt>
                <c:pt idx="1425">
                  <c:v>37.79</c:v>
                </c:pt>
                <c:pt idx="1426">
                  <c:v>100.23</c:v>
                </c:pt>
                <c:pt idx="1427">
                  <c:v>496.79</c:v>
                </c:pt>
                <c:pt idx="1428">
                  <c:v>83.69</c:v>
                </c:pt>
                <c:pt idx="1429">
                  <c:v>396.59</c:v>
                </c:pt>
                <c:pt idx="1430">
                  <c:v>364.19</c:v>
                </c:pt>
                <c:pt idx="1431">
                  <c:v>175.77</c:v>
                </c:pt>
                <c:pt idx="1432">
                  <c:v>155.19999999999999</c:v>
                </c:pt>
                <c:pt idx="1433">
                  <c:v>140.41999999999999</c:v>
                </c:pt>
                <c:pt idx="1434">
                  <c:v>30.54</c:v>
                </c:pt>
                <c:pt idx="1435">
                  <c:v>326.97000000000003</c:v>
                </c:pt>
                <c:pt idx="1436">
                  <c:v>95.75</c:v>
                </c:pt>
                <c:pt idx="1437">
                  <c:v>447.35</c:v>
                </c:pt>
                <c:pt idx="1438">
                  <c:v>220.98</c:v>
                </c:pt>
                <c:pt idx="1439">
                  <c:v>362.6</c:v>
                </c:pt>
                <c:pt idx="1440">
                  <c:v>246.62</c:v>
                </c:pt>
                <c:pt idx="1441">
                  <c:v>440.6</c:v>
                </c:pt>
                <c:pt idx="1442">
                  <c:v>306.61</c:v>
                </c:pt>
                <c:pt idx="1443">
                  <c:v>443.94</c:v>
                </c:pt>
                <c:pt idx="1444">
                  <c:v>27.49</c:v>
                </c:pt>
                <c:pt idx="1445">
                  <c:v>77.45</c:v>
                </c:pt>
                <c:pt idx="1446">
                  <c:v>353.96</c:v>
                </c:pt>
                <c:pt idx="1447">
                  <c:v>198.45</c:v>
                </c:pt>
                <c:pt idx="1448">
                  <c:v>253.05</c:v>
                </c:pt>
                <c:pt idx="1449">
                  <c:v>495.35</c:v>
                </c:pt>
                <c:pt idx="1450">
                  <c:v>439.67</c:v>
                </c:pt>
                <c:pt idx="1451">
                  <c:v>201.42</c:v>
                </c:pt>
                <c:pt idx="1452">
                  <c:v>163.15</c:v>
                </c:pt>
                <c:pt idx="1453">
                  <c:v>411.81</c:v>
                </c:pt>
                <c:pt idx="1454">
                  <c:v>337.91</c:v>
                </c:pt>
                <c:pt idx="1455">
                  <c:v>155.97999999999999</c:v>
                </c:pt>
                <c:pt idx="1456">
                  <c:v>298.02</c:v>
                </c:pt>
                <c:pt idx="1457">
                  <c:v>476.64</c:v>
                </c:pt>
                <c:pt idx="1458">
                  <c:v>482.74</c:v>
                </c:pt>
                <c:pt idx="1459">
                  <c:v>378.85</c:v>
                </c:pt>
                <c:pt idx="1460">
                  <c:v>183.04</c:v>
                </c:pt>
                <c:pt idx="1461">
                  <c:v>50.63</c:v>
                </c:pt>
                <c:pt idx="1462">
                  <c:v>464.05</c:v>
                </c:pt>
                <c:pt idx="1463">
                  <c:v>443</c:v>
                </c:pt>
                <c:pt idx="1464">
                  <c:v>134.41</c:v>
                </c:pt>
                <c:pt idx="1465">
                  <c:v>12.14</c:v>
                </c:pt>
                <c:pt idx="1466">
                  <c:v>383.65</c:v>
                </c:pt>
                <c:pt idx="1467">
                  <c:v>242.01</c:v>
                </c:pt>
                <c:pt idx="1468">
                  <c:v>474.05</c:v>
                </c:pt>
                <c:pt idx="1469">
                  <c:v>90.77</c:v>
                </c:pt>
                <c:pt idx="1470">
                  <c:v>40.020000000000003</c:v>
                </c:pt>
                <c:pt idx="1471">
                  <c:v>482.59</c:v>
                </c:pt>
                <c:pt idx="1472">
                  <c:v>138.31</c:v>
                </c:pt>
                <c:pt idx="1473">
                  <c:v>246.03</c:v>
                </c:pt>
                <c:pt idx="1474">
                  <c:v>233.2</c:v>
                </c:pt>
                <c:pt idx="1475">
                  <c:v>363.56</c:v>
                </c:pt>
                <c:pt idx="1476">
                  <c:v>415</c:v>
                </c:pt>
                <c:pt idx="1477">
                  <c:v>401.02</c:v>
                </c:pt>
                <c:pt idx="1478">
                  <c:v>376.07</c:v>
                </c:pt>
                <c:pt idx="1479">
                  <c:v>398.76</c:v>
                </c:pt>
                <c:pt idx="1480">
                  <c:v>362.57</c:v>
                </c:pt>
                <c:pt idx="1481">
                  <c:v>361.61</c:v>
                </c:pt>
                <c:pt idx="1482">
                  <c:v>389.96</c:v>
                </c:pt>
                <c:pt idx="1483">
                  <c:v>216.97</c:v>
                </c:pt>
                <c:pt idx="1484">
                  <c:v>145.91</c:v>
                </c:pt>
                <c:pt idx="1485">
                  <c:v>300.95999999999998</c:v>
                </c:pt>
                <c:pt idx="1486">
                  <c:v>53.69</c:v>
                </c:pt>
                <c:pt idx="1487">
                  <c:v>147.6</c:v>
                </c:pt>
                <c:pt idx="1488">
                  <c:v>499.91</c:v>
                </c:pt>
                <c:pt idx="1489">
                  <c:v>432.25</c:v>
                </c:pt>
                <c:pt idx="1490">
                  <c:v>42.14</c:v>
                </c:pt>
                <c:pt idx="1491">
                  <c:v>361.29</c:v>
                </c:pt>
                <c:pt idx="1492">
                  <c:v>235.28</c:v>
                </c:pt>
                <c:pt idx="1493">
                  <c:v>327.07</c:v>
                </c:pt>
                <c:pt idx="1494">
                  <c:v>146.47</c:v>
                </c:pt>
                <c:pt idx="1495">
                  <c:v>348.31</c:v>
                </c:pt>
                <c:pt idx="1496">
                  <c:v>27.03</c:v>
                </c:pt>
                <c:pt idx="1497">
                  <c:v>297.02</c:v>
                </c:pt>
                <c:pt idx="1498">
                  <c:v>105.45</c:v>
                </c:pt>
                <c:pt idx="1499">
                  <c:v>400.08</c:v>
                </c:pt>
                <c:pt idx="1500">
                  <c:v>200.57</c:v>
                </c:pt>
                <c:pt idx="1501">
                  <c:v>39.020000000000003</c:v>
                </c:pt>
                <c:pt idx="1502">
                  <c:v>408.9</c:v>
                </c:pt>
                <c:pt idx="1503">
                  <c:v>185.53</c:v>
                </c:pt>
                <c:pt idx="1504">
                  <c:v>482.52</c:v>
                </c:pt>
                <c:pt idx="1505">
                  <c:v>60.79</c:v>
                </c:pt>
                <c:pt idx="1506">
                  <c:v>239.31</c:v>
                </c:pt>
                <c:pt idx="1507">
                  <c:v>471.41</c:v>
                </c:pt>
                <c:pt idx="1508">
                  <c:v>175.33</c:v>
                </c:pt>
                <c:pt idx="1509">
                  <c:v>227.44</c:v>
                </c:pt>
                <c:pt idx="1510">
                  <c:v>11.54</c:v>
                </c:pt>
                <c:pt idx="1511">
                  <c:v>258.91000000000003</c:v>
                </c:pt>
                <c:pt idx="1512">
                  <c:v>489.9</c:v>
                </c:pt>
                <c:pt idx="1513">
                  <c:v>253.19</c:v>
                </c:pt>
                <c:pt idx="1514">
                  <c:v>419.4</c:v>
                </c:pt>
                <c:pt idx="1515">
                  <c:v>430.32</c:v>
                </c:pt>
                <c:pt idx="1516">
                  <c:v>463.05</c:v>
                </c:pt>
                <c:pt idx="1517">
                  <c:v>32.78</c:v>
                </c:pt>
                <c:pt idx="1518">
                  <c:v>10.09</c:v>
                </c:pt>
                <c:pt idx="1519">
                  <c:v>308.79000000000002</c:v>
                </c:pt>
                <c:pt idx="1520">
                  <c:v>204.25</c:v>
                </c:pt>
                <c:pt idx="1521">
                  <c:v>342.2</c:v>
                </c:pt>
                <c:pt idx="1522">
                  <c:v>367.95</c:v>
                </c:pt>
                <c:pt idx="1523">
                  <c:v>271.48</c:v>
                </c:pt>
                <c:pt idx="1524">
                  <c:v>339.34</c:v>
                </c:pt>
                <c:pt idx="1525">
                  <c:v>335.99</c:v>
                </c:pt>
                <c:pt idx="1526">
                  <c:v>363.65</c:v>
                </c:pt>
                <c:pt idx="1527">
                  <c:v>117.78</c:v>
                </c:pt>
                <c:pt idx="1528">
                  <c:v>121.26</c:v>
                </c:pt>
                <c:pt idx="1529">
                  <c:v>96.82</c:v>
                </c:pt>
                <c:pt idx="1530">
                  <c:v>102.19</c:v>
                </c:pt>
                <c:pt idx="1531">
                  <c:v>51.29</c:v>
                </c:pt>
                <c:pt idx="1532">
                  <c:v>23.78</c:v>
                </c:pt>
                <c:pt idx="1533">
                  <c:v>168.6</c:v>
                </c:pt>
                <c:pt idx="1534">
                  <c:v>457.3</c:v>
                </c:pt>
                <c:pt idx="1535">
                  <c:v>473.99</c:v>
                </c:pt>
                <c:pt idx="1536">
                  <c:v>157.19999999999999</c:v>
                </c:pt>
                <c:pt idx="1537">
                  <c:v>411.94</c:v>
                </c:pt>
                <c:pt idx="1538">
                  <c:v>266.52</c:v>
                </c:pt>
                <c:pt idx="1539">
                  <c:v>340.82</c:v>
                </c:pt>
                <c:pt idx="1540">
                  <c:v>408.43</c:v>
                </c:pt>
                <c:pt idx="1541">
                  <c:v>62.65</c:v>
                </c:pt>
                <c:pt idx="1542">
                  <c:v>170.72</c:v>
                </c:pt>
                <c:pt idx="1543">
                  <c:v>182.2</c:v>
                </c:pt>
                <c:pt idx="1544">
                  <c:v>421.02</c:v>
                </c:pt>
                <c:pt idx="1545">
                  <c:v>476.41</c:v>
                </c:pt>
                <c:pt idx="1546">
                  <c:v>373.86</c:v>
                </c:pt>
                <c:pt idx="1547">
                  <c:v>235.71</c:v>
                </c:pt>
                <c:pt idx="1548">
                  <c:v>441.14</c:v>
                </c:pt>
                <c:pt idx="1549">
                  <c:v>209.12</c:v>
                </c:pt>
                <c:pt idx="1550">
                  <c:v>213.18</c:v>
                </c:pt>
                <c:pt idx="1551">
                  <c:v>417.6</c:v>
                </c:pt>
                <c:pt idx="1552">
                  <c:v>431.65</c:v>
                </c:pt>
                <c:pt idx="1553">
                  <c:v>256.82</c:v>
                </c:pt>
                <c:pt idx="1554">
                  <c:v>90.24</c:v>
                </c:pt>
                <c:pt idx="1555">
                  <c:v>344.85</c:v>
                </c:pt>
                <c:pt idx="1556">
                  <c:v>367.63</c:v>
                </c:pt>
                <c:pt idx="1557">
                  <c:v>269.57</c:v>
                </c:pt>
                <c:pt idx="1558">
                  <c:v>256.77</c:v>
                </c:pt>
                <c:pt idx="1559">
                  <c:v>240.01</c:v>
                </c:pt>
                <c:pt idx="1560">
                  <c:v>94.05</c:v>
                </c:pt>
                <c:pt idx="1561">
                  <c:v>333.98</c:v>
                </c:pt>
                <c:pt idx="1562">
                  <c:v>471.43</c:v>
                </c:pt>
                <c:pt idx="1563">
                  <c:v>156.47</c:v>
                </c:pt>
                <c:pt idx="1564">
                  <c:v>210.37</c:v>
                </c:pt>
                <c:pt idx="1565">
                  <c:v>186.17</c:v>
                </c:pt>
                <c:pt idx="1566">
                  <c:v>130.16</c:v>
                </c:pt>
                <c:pt idx="1567">
                  <c:v>432.41</c:v>
                </c:pt>
                <c:pt idx="1568">
                  <c:v>15.8</c:v>
                </c:pt>
                <c:pt idx="1569">
                  <c:v>56.51</c:v>
                </c:pt>
                <c:pt idx="1570">
                  <c:v>414.68</c:v>
                </c:pt>
                <c:pt idx="1571">
                  <c:v>124.21</c:v>
                </c:pt>
                <c:pt idx="1572">
                  <c:v>191.22</c:v>
                </c:pt>
                <c:pt idx="1573">
                  <c:v>110.59</c:v>
                </c:pt>
                <c:pt idx="1574">
                  <c:v>384.99</c:v>
                </c:pt>
                <c:pt idx="1575">
                  <c:v>393.43</c:v>
                </c:pt>
                <c:pt idx="1576">
                  <c:v>333.31</c:v>
                </c:pt>
                <c:pt idx="1577">
                  <c:v>144.19</c:v>
                </c:pt>
                <c:pt idx="1578">
                  <c:v>479.32</c:v>
                </c:pt>
                <c:pt idx="1579">
                  <c:v>498.58</c:v>
                </c:pt>
                <c:pt idx="1580">
                  <c:v>92.47</c:v>
                </c:pt>
                <c:pt idx="1581">
                  <c:v>493.99</c:v>
                </c:pt>
                <c:pt idx="1582">
                  <c:v>281.70999999999998</c:v>
                </c:pt>
                <c:pt idx="1583">
                  <c:v>137.79</c:v>
                </c:pt>
                <c:pt idx="1584">
                  <c:v>135.87</c:v>
                </c:pt>
                <c:pt idx="1585">
                  <c:v>410.07</c:v>
                </c:pt>
                <c:pt idx="1586">
                  <c:v>404.85</c:v>
                </c:pt>
                <c:pt idx="1587">
                  <c:v>229.13</c:v>
                </c:pt>
                <c:pt idx="1588">
                  <c:v>187.4</c:v>
                </c:pt>
                <c:pt idx="1589">
                  <c:v>452</c:v>
                </c:pt>
                <c:pt idx="1590">
                  <c:v>121.13</c:v>
                </c:pt>
                <c:pt idx="1591">
                  <c:v>262.70999999999998</c:v>
                </c:pt>
                <c:pt idx="1592">
                  <c:v>216.4</c:v>
                </c:pt>
                <c:pt idx="1593">
                  <c:v>59.11</c:v>
                </c:pt>
                <c:pt idx="1594">
                  <c:v>446.21</c:v>
                </c:pt>
                <c:pt idx="1595">
                  <c:v>345.03</c:v>
                </c:pt>
                <c:pt idx="1596">
                  <c:v>56.46</c:v>
                </c:pt>
                <c:pt idx="1597">
                  <c:v>476.97</c:v>
                </c:pt>
                <c:pt idx="1598">
                  <c:v>290.25</c:v>
                </c:pt>
                <c:pt idx="1599">
                  <c:v>222.07</c:v>
                </c:pt>
                <c:pt idx="1600">
                  <c:v>127.6</c:v>
                </c:pt>
                <c:pt idx="1601">
                  <c:v>269.76</c:v>
                </c:pt>
                <c:pt idx="1602">
                  <c:v>261.8</c:v>
                </c:pt>
                <c:pt idx="1603">
                  <c:v>371.23</c:v>
                </c:pt>
                <c:pt idx="1604">
                  <c:v>249.14</c:v>
                </c:pt>
                <c:pt idx="1605">
                  <c:v>172.92</c:v>
                </c:pt>
                <c:pt idx="1606">
                  <c:v>105.52</c:v>
                </c:pt>
                <c:pt idx="1607">
                  <c:v>338.82</c:v>
                </c:pt>
                <c:pt idx="1608">
                  <c:v>287.43</c:v>
                </c:pt>
                <c:pt idx="1609">
                  <c:v>323.5</c:v>
                </c:pt>
                <c:pt idx="1610">
                  <c:v>356.61</c:v>
                </c:pt>
                <c:pt idx="1611">
                  <c:v>210.86</c:v>
                </c:pt>
                <c:pt idx="1612">
                  <c:v>455.09</c:v>
                </c:pt>
                <c:pt idx="1613">
                  <c:v>259.14999999999998</c:v>
                </c:pt>
                <c:pt idx="1614">
                  <c:v>182.87</c:v>
                </c:pt>
                <c:pt idx="1615">
                  <c:v>92.56</c:v>
                </c:pt>
                <c:pt idx="1616">
                  <c:v>118.69</c:v>
                </c:pt>
                <c:pt idx="1617">
                  <c:v>438.95</c:v>
                </c:pt>
                <c:pt idx="1618">
                  <c:v>342.35</c:v>
                </c:pt>
                <c:pt idx="1619">
                  <c:v>486.2</c:v>
                </c:pt>
                <c:pt idx="1620">
                  <c:v>54.39</c:v>
                </c:pt>
                <c:pt idx="1621">
                  <c:v>133.72</c:v>
                </c:pt>
                <c:pt idx="1622">
                  <c:v>290.44</c:v>
                </c:pt>
                <c:pt idx="1623">
                  <c:v>49.46</c:v>
                </c:pt>
                <c:pt idx="1624">
                  <c:v>116.68</c:v>
                </c:pt>
                <c:pt idx="1625">
                  <c:v>22.37</c:v>
                </c:pt>
                <c:pt idx="1626">
                  <c:v>261.76</c:v>
                </c:pt>
                <c:pt idx="1627">
                  <c:v>479.79</c:v>
                </c:pt>
                <c:pt idx="1628">
                  <c:v>273.42</c:v>
                </c:pt>
                <c:pt idx="1629">
                  <c:v>229.58</c:v>
                </c:pt>
                <c:pt idx="1630">
                  <c:v>425.48</c:v>
                </c:pt>
                <c:pt idx="1631">
                  <c:v>182.47</c:v>
                </c:pt>
                <c:pt idx="1632">
                  <c:v>168.52</c:v>
                </c:pt>
                <c:pt idx="1633">
                  <c:v>213.47</c:v>
                </c:pt>
                <c:pt idx="1634">
                  <c:v>205.9</c:v>
                </c:pt>
                <c:pt idx="1635">
                  <c:v>280.8</c:v>
                </c:pt>
                <c:pt idx="1636">
                  <c:v>179.16</c:v>
                </c:pt>
                <c:pt idx="1637">
                  <c:v>273</c:v>
                </c:pt>
                <c:pt idx="1638">
                  <c:v>170.58</c:v>
                </c:pt>
                <c:pt idx="1639">
                  <c:v>456.08</c:v>
                </c:pt>
                <c:pt idx="1640">
                  <c:v>92.83</c:v>
                </c:pt>
                <c:pt idx="1641">
                  <c:v>74.87</c:v>
                </c:pt>
                <c:pt idx="1642">
                  <c:v>179.89</c:v>
                </c:pt>
                <c:pt idx="1643">
                  <c:v>342.71</c:v>
                </c:pt>
                <c:pt idx="1644">
                  <c:v>425.6</c:v>
                </c:pt>
                <c:pt idx="1645">
                  <c:v>172.74</c:v>
                </c:pt>
                <c:pt idx="1646">
                  <c:v>17.079999999999998</c:v>
                </c:pt>
                <c:pt idx="1647">
                  <c:v>148.97999999999999</c:v>
                </c:pt>
                <c:pt idx="1648">
                  <c:v>97.95</c:v>
                </c:pt>
                <c:pt idx="1649">
                  <c:v>158.49</c:v>
                </c:pt>
                <c:pt idx="1650">
                  <c:v>32.57</c:v>
                </c:pt>
                <c:pt idx="1651">
                  <c:v>395.07</c:v>
                </c:pt>
                <c:pt idx="1652">
                  <c:v>31.97</c:v>
                </c:pt>
                <c:pt idx="1653">
                  <c:v>460.68</c:v>
                </c:pt>
                <c:pt idx="1654">
                  <c:v>434.47</c:v>
                </c:pt>
                <c:pt idx="1655">
                  <c:v>432.65</c:v>
                </c:pt>
                <c:pt idx="1656">
                  <c:v>262.74</c:v>
                </c:pt>
                <c:pt idx="1657">
                  <c:v>34.020000000000003</c:v>
                </c:pt>
                <c:pt idx="1658">
                  <c:v>101.83</c:v>
                </c:pt>
                <c:pt idx="1659">
                  <c:v>233.63</c:v>
                </c:pt>
                <c:pt idx="1660">
                  <c:v>436.07</c:v>
                </c:pt>
                <c:pt idx="1661">
                  <c:v>481.16</c:v>
                </c:pt>
                <c:pt idx="1662">
                  <c:v>477.68</c:v>
                </c:pt>
                <c:pt idx="1663">
                  <c:v>227.45</c:v>
                </c:pt>
                <c:pt idx="1664">
                  <c:v>351.68</c:v>
                </c:pt>
                <c:pt idx="1665">
                  <c:v>245.25</c:v>
                </c:pt>
                <c:pt idx="1666">
                  <c:v>483.76</c:v>
                </c:pt>
                <c:pt idx="1667">
                  <c:v>51.92</c:v>
                </c:pt>
                <c:pt idx="1668">
                  <c:v>265.25</c:v>
                </c:pt>
                <c:pt idx="1669">
                  <c:v>81.48</c:v>
                </c:pt>
                <c:pt idx="1670">
                  <c:v>93.6</c:v>
                </c:pt>
                <c:pt idx="1671">
                  <c:v>403.71</c:v>
                </c:pt>
                <c:pt idx="1672">
                  <c:v>386.53</c:v>
                </c:pt>
                <c:pt idx="1673">
                  <c:v>294.77999999999997</c:v>
                </c:pt>
                <c:pt idx="1674">
                  <c:v>238.8</c:v>
                </c:pt>
                <c:pt idx="1675">
                  <c:v>11.62</c:v>
                </c:pt>
                <c:pt idx="1676">
                  <c:v>247.95</c:v>
                </c:pt>
                <c:pt idx="1677">
                  <c:v>304.77</c:v>
                </c:pt>
                <c:pt idx="1678">
                  <c:v>331.23</c:v>
                </c:pt>
                <c:pt idx="1679">
                  <c:v>77.58</c:v>
                </c:pt>
                <c:pt idx="1680">
                  <c:v>225.18</c:v>
                </c:pt>
                <c:pt idx="1681">
                  <c:v>467.12</c:v>
                </c:pt>
                <c:pt idx="1682">
                  <c:v>452.56</c:v>
                </c:pt>
                <c:pt idx="1683">
                  <c:v>212.78</c:v>
                </c:pt>
                <c:pt idx="1684">
                  <c:v>395.32</c:v>
                </c:pt>
                <c:pt idx="1685">
                  <c:v>359.22</c:v>
                </c:pt>
                <c:pt idx="1686">
                  <c:v>267.16000000000003</c:v>
                </c:pt>
                <c:pt idx="1687">
                  <c:v>283.36</c:v>
                </c:pt>
                <c:pt idx="1688">
                  <c:v>83.57</c:v>
                </c:pt>
                <c:pt idx="1689">
                  <c:v>241.05</c:v>
                </c:pt>
                <c:pt idx="1690">
                  <c:v>457.39</c:v>
                </c:pt>
                <c:pt idx="1691">
                  <c:v>431.57</c:v>
                </c:pt>
                <c:pt idx="1692">
                  <c:v>95.24</c:v>
                </c:pt>
                <c:pt idx="1693">
                  <c:v>432.01</c:v>
                </c:pt>
                <c:pt idx="1694">
                  <c:v>247.48</c:v>
                </c:pt>
                <c:pt idx="1695">
                  <c:v>323.52999999999997</c:v>
                </c:pt>
                <c:pt idx="1696">
                  <c:v>486.79</c:v>
                </c:pt>
                <c:pt idx="1697">
                  <c:v>447.66</c:v>
                </c:pt>
                <c:pt idx="1698">
                  <c:v>305.10000000000002</c:v>
                </c:pt>
                <c:pt idx="1699">
                  <c:v>223.89</c:v>
                </c:pt>
                <c:pt idx="1700">
                  <c:v>77.22</c:v>
                </c:pt>
                <c:pt idx="1701">
                  <c:v>245.98</c:v>
                </c:pt>
                <c:pt idx="1702">
                  <c:v>300.81</c:v>
                </c:pt>
                <c:pt idx="1703">
                  <c:v>337.81</c:v>
                </c:pt>
                <c:pt idx="1704">
                  <c:v>350.61</c:v>
                </c:pt>
                <c:pt idx="1705">
                  <c:v>414.76</c:v>
                </c:pt>
                <c:pt idx="1706">
                  <c:v>215.44</c:v>
                </c:pt>
                <c:pt idx="1707">
                  <c:v>138.83000000000001</c:v>
                </c:pt>
                <c:pt idx="1708">
                  <c:v>193.28</c:v>
                </c:pt>
                <c:pt idx="1709">
                  <c:v>357.54</c:v>
                </c:pt>
                <c:pt idx="1710">
                  <c:v>388.1</c:v>
                </c:pt>
                <c:pt idx="1711">
                  <c:v>451.3</c:v>
                </c:pt>
                <c:pt idx="1712">
                  <c:v>62.48</c:v>
                </c:pt>
                <c:pt idx="1713">
                  <c:v>185.46</c:v>
                </c:pt>
                <c:pt idx="1714">
                  <c:v>147.71</c:v>
                </c:pt>
                <c:pt idx="1715">
                  <c:v>285.47000000000003</c:v>
                </c:pt>
                <c:pt idx="1716">
                  <c:v>383.58</c:v>
                </c:pt>
                <c:pt idx="1717">
                  <c:v>251.32</c:v>
                </c:pt>
                <c:pt idx="1718">
                  <c:v>422.02</c:v>
                </c:pt>
                <c:pt idx="1719">
                  <c:v>458.8</c:v>
                </c:pt>
                <c:pt idx="1720">
                  <c:v>369.15</c:v>
                </c:pt>
                <c:pt idx="1721">
                  <c:v>255.74</c:v>
                </c:pt>
                <c:pt idx="1722">
                  <c:v>192.48</c:v>
                </c:pt>
                <c:pt idx="1723">
                  <c:v>114.84</c:v>
                </c:pt>
                <c:pt idx="1724">
                  <c:v>485.71</c:v>
                </c:pt>
                <c:pt idx="1725">
                  <c:v>236.78</c:v>
                </c:pt>
                <c:pt idx="1726">
                  <c:v>354.11</c:v>
                </c:pt>
                <c:pt idx="1727">
                  <c:v>432.1</c:v>
                </c:pt>
                <c:pt idx="1728">
                  <c:v>69.77</c:v>
                </c:pt>
                <c:pt idx="1729">
                  <c:v>112.53</c:v>
                </c:pt>
                <c:pt idx="1730">
                  <c:v>128.88999999999999</c:v>
                </c:pt>
                <c:pt idx="1731">
                  <c:v>419.54</c:v>
                </c:pt>
                <c:pt idx="1732">
                  <c:v>235.33</c:v>
                </c:pt>
                <c:pt idx="1733">
                  <c:v>207.54</c:v>
                </c:pt>
                <c:pt idx="1734">
                  <c:v>459.93</c:v>
                </c:pt>
                <c:pt idx="1735">
                  <c:v>486.15</c:v>
                </c:pt>
                <c:pt idx="1736">
                  <c:v>63.31</c:v>
                </c:pt>
                <c:pt idx="1737">
                  <c:v>152.97999999999999</c:v>
                </c:pt>
                <c:pt idx="1738">
                  <c:v>498.37</c:v>
                </c:pt>
                <c:pt idx="1739">
                  <c:v>30.56</c:v>
                </c:pt>
                <c:pt idx="1740">
                  <c:v>151.91999999999999</c:v>
                </c:pt>
                <c:pt idx="1741">
                  <c:v>286.08999999999997</c:v>
                </c:pt>
                <c:pt idx="1742">
                  <c:v>112</c:v>
                </c:pt>
                <c:pt idx="1743">
                  <c:v>258.08</c:v>
                </c:pt>
                <c:pt idx="1744">
                  <c:v>82.95</c:v>
                </c:pt>
                <c:pt idx="1745">
                  <c:v>268.14</c:v>
                </c:pt>
                <c:pt idx="1746">
                  <c:v>81.819999999999993</c:v>
                </c:pt>
                <c:pt idx="1747">
                  <c:v>26.71</c:v>
                </c:pt>
                <c:pt idx="1748">
                  <c:v>451.25</c:v>
                </c:pt>
                <c:pt idx="1749">
                  <c:v>20.309999999999999</c:v>
                </c:pt>
                <c:pt idx="1750">
                  <c:v>411.1</c:v>
                </c:pt>
                <c:pt idx="1751">
                  <c:v>389.67</c:v>
                </c:pt>
                <c:pt idx="1752">
                  <c:v>109.99</c:v>
                </c:pt>
                <c:pt idx="1753">
                  <c:v>423.41</c:v>
                </c:pt>
                <c:pt idx="1754">
                  <c:v>197.26</c:v>
                </c:pt>
                <c:pt idx="1755">
                  <c:v>306.77</c:v>
                </c:pt>
                <c:pt idx="1756">
                  <c:v>172.78</c:v>
                </c:pt>
                <c:pt idx="1757">
                  <c:v>412.56</c:v>
                </c:pt>
                <c:pt idx="1758">
                  <c:v>125.93</c:v>
                </c:pt>
                <c:pt idx="1759">
                  <c:v>78.34</c:v>
                </c:pt>
                <c:pt idx="1760">
                  <c:v>181.26</c:v>
                </c:pt>
                <c:pt idx="1761">
                  <c:v>143.47</c:v>
                </c:pt>
                <c:pt idx="1762">
                  <c:v>398.4</c:v>
                </c:pt>
                <c:pt idx="1763">
                  <c:v>369.33</c:v>
                </c:pt>
                <c:pt idx="1764">
                  <c:v>50.89</c:v>
                </c:pt>
                <c:pt idx="1765">
                  <c:v>350.78</c:v>
                </c:pt>
                <c:pt idx="1766">
                  <c:v>317.23</c:v>
                </c:pt>
                <c:pt idx="1767">
                  <c:v>136.16999999999999</c:v>
                </c:pt>
                <c:pt idx="1768">
                  <c:v>39.97</c:v>
                </c:pt>
                <c:pt idx="1769">
                  <c:v>279.27999999999997</c:v>
                </c:pt>
                <c:pt idx="1770">
                  <c:v>374.41</c:v>
                </c:pt>
                <c:pt idx="1771">
                  <c:v>340.43</c:v>
                </c:pt>
                <c:pt idx="1772">
                  <c:v>276.94</c:v>
                </c:pt>
                <c:pt idx="1773">
                  <c:v>195.46</c:v>
                </c:pt>
                <c:pt idx="1774">
                  <c:v>124.31</c:v>
                </c:pt>
                <c:pt idx="1775">
                  <c:v>446.49</c:v>
                </c:pt>
                <c:pt idx="1776">
                  <c:v>202.35</c:v>
                </c:pt>
                <c:pt idx="1777">
                  <c:v>329.85</c:v>
                </c:pt>
                <c:pt idx="1778">
                  <c:v>16.11</c:v>
                </c:pt>
                <c:pt idx="1779">
                  <c:v>247.86</c:v>
                </c:pt>
                <c:pt idx="1780">
                  <c:v>168.59</c:v>
                </c:pt>
                <c:pt idx="1781">
                  <c:v>18.84</c:v>
                </c:pt>
                <c:pt idx="1782">
                  <c:v>459.61</c:v>
                </c:pt>
                <c:pt idx="1783">
                  <c:v>78.87</c:v>
                </c:pt>
                <c:pt idx="1784">
                  <c:v>471.66</c:v>
                </c:pt>
                <c:pt idx="1785">
                  <c:v>289.83</c:v>
                </c:pt>
                <c:pt idx="1786">
                  <c:v>73.19</c:v>
                </c:pt>
                <c:pt idx="1787">
                  <c:v>248.71</c:v>
                </c:pt>
                <c:pt idx="1788">
                  <c:v>95.06</c:v>
                </c:pt>
                <c:pt idx="1789">
                  <c:v>315.16000000000003</c:v>
                </c:pt>
                <c:pt idx="1790">
                  <c:v>259.10000000000002</c:v>
                </c:pt>
                <c:pt idx="1791">
                  <c:v>205.38</c:v>
                </c:pt>
                <c:pt idx="1792">
                  <c:v>191.15</c:v>
                </c:pt>
                <c:pt idx="1793">
                  <c:v>232.55</c:v>
                </c:pt>
                <c:pt idx="1794">
                  <c:v>31.72</c:v>
                </c:pt>
                <c:pt idx="1795">
                  <c:v>285.83</c:v>
                </c:pt>
                <c:pt idx="1796">
                  <c:v>369.05</c:v>
                </c:pt>
                <c:pt idx="1797">
                  <c:v>31.78</c:v>
                </c:pt>
                <c:pt idx="1798">
                  <c:v>206.82</c:v>
                </c:pt>
                <c:pt idx="1799">
                  <c:v>407.91</c:v>
                </c:pt>
                <c:pt idx="1800">
                  <c:v>277.39</c:v>
                </c:pt>
                <c:pt idx="1801">
                  <c:v>34.36</c:v>
                </c:pt>
                <c:pt idx="1802">
                  <c:v>161.02000000000001</c:v>
                </c:pt>
                <c:pt idx="1803">
                  <c:v>428.08</c:v>
                </c:pt>
                <c:pt idx="1804">
                  <c:v>256.51</c:v>
                </c:pt>
                <c:pt idx="1805">
                  <c:v>206.43</c:v>
                </c:pt>
                <c:pt idx="1806">
                  <c:v>186.09</c:v>
                </c:pt>
                <c:pt idx="1807">
                  <c:v>367.38</c:v>
                </c:pt>
                <c:pt idx="1808">
                  <c:v>410.41</c:v>
                </c:pt>
                <c:pt idx="1809">
                  <c:v>455.43</c:v>
                </c:pt>
                <c:pt idx="1810">
                  <c:v>151.85</c:v>
                </c:pt>
                <c:pt idx="1811">
                  <c:v>276.74</c:v>
                </c:pt>
                <c:pt idx="1812">
                  <c:v>116.1</c:v>
                </c:pt>
                <c:pt idx="1813">
                  <c:v>19.55</c:v>
                </c:pt>
                <c:pt idx="1814">
                  <c:v>241.25</c:v>
                </c:pt>
                <c:pt idx="1815">
                  <c:v>214.77</c:v>
                </c:pt>
                <c:pt idx="1816">
                  <c:v>453.64</c:v>
                </c:pt>
                <c:pt idx="1817">
                  <c:v>348.31</c:v>
                </c:pt>
                <c:pt idx="1818">
                  <c:v>286.47000000000003</c:v>
                </c:pt>
                <c:pt idx="1819">
                  <c:v>117.74</c:v>
                </c:pt>
                <c:pt idx="1820">
                  <c:v>256.42</c:v>
                </c:pt>
                <c:pt idx="1821">
                  <c:v>345.75</c:v>
                </c:pt>
                <c:pt idx="1822">
                  <c:v>170.44</c:v>
                </c:pt>
                <c:pt idx="1823">
                  <c:v>169.69</c:v>
                </c:pt>
                <c:pt idx="1824">
                  <c:v>22.77</c:v>
                </c:pt>
                <c:pt idx="1825">
                  <c:v>286.47000000000003</c:v>
                </c:pt>
                <c:pt idx="1826">
                  <c:v>338</c:v>
                </c:pt>
                <c:pt idx="1827">
                  <c:v>457.69</c:v>
                </c:pt>
                <c:pt idx="1828">
                  <c:v>476.53</c:v>
                </c:pt>
                <c:pt idx="1829">
                  <c:v>309.55</c:v>
                </c:pt>
                <c:pt idx="1830">
                  <c:v>46.48</c:v>
                </c:pt>
                <c:pt idx="1831">
                  <c:v>448.02</c:v>
                </c:pt>
                <c:pt idx="1832">
                  <c:v>19.420000000000002</c:v>
                </c:pt>
                <c:pt idx="1833">
                  <c:v>352.47</c:v>
                </c:pt>
                <c:pt idx="1834">
                  <c:v>67.67</c:v>
                </c:pt>
                <c:pt idx="1835">
                  <c:v>29.3</c:v>
                </c:pt>
                <c:pt idx="1836">
                  <c:v>303.27999999999997</c:v>
                </c:pt>
                <c:pt idx="1837">
                  <c:v>448.07</c:v>
                </c:pt>
                <c:pt idx="1838">
                  <c:v>362.26</c:v>
                </c:pt>
                <c:pt idx="1839">
                  <c:v>188.56</c:v>
                </c:pt>
                <c:pt idx="1840">
                  <c:v>214.8</c:v>
                </c:pt>
                <c:pt idx="1841">
                  <c:v>237.9</c:v>
                </c:pt>
                <c:pt idx="1842">
                  <c:v>48.61</c:v>
                </c:pt>
                <c:pt idx="1843">
                  <c:v>367.32</c:v>
                </c:pt>
                <c:pt idx="1844">
                  <c:v>469.59</c:v>
                </c:pt>
                <c:pt idx="1845">
                  <c:v>176.77</c:v>
                </c:pt>
                <c:pt idx="1846">
                  <c:v>39.880000000000003</c:v>
                </c:pt>
                <c:pt idx="1847">
                  <c:v>131.13999999999999</c:v>
                </c:pt>
                <c:pt idx="1848">
                  <c:v>44.62</c:v>
                </c:pt>
                <c:pt idx="1849">
                  <c:v>332.45</c:v>
                </c:pt>
                <c:pt idx="1850">
                  <c:v>283.44</c:v>
                </c:pt>
                <c:pt idx="1851">
                  <c:v>442.58</c:v>
                </c:pt>
                <c:pt idx="1852">
                  <c:v>486.77</c:v>
                </c:pt>
                <c:pt idx="1853">
                  <c:v>39.08</c:v>
                </c:pt>
                <c:pt idx="1854">
                  <c:v>248.35</c:v>
                </c:pt>
                <c:pt idx="1855">
                  <c:v>374.73</c:v>
                </c:pt>
                <c:pt idx="1856">
                  <c:v>145.13</c:v>
                </c:pt>
                <c:pt idx="1857">
                  <c:v>107.22</c:v>
                </c:pt>
                <c:pt idx="1858">
                  <c:v>123.37</c:v>
                </c:pt>
                <c:pt idx="1859">
                  <c:v>191.08</c:v>
                </c:pt>
                <c:pt idx="1860">
                  <c:v>133.11000000000001</c:v>
                </c:pt>
                <c:pt idx="1861">
                  <c:v>55.64</c:v>
                </c:pt>
                <c:pt idx="1862">
                  <c:v>485.72</c:v>
                </c:pt>
                <c:pt idx="1863">
                  <c:v>439.29</c:v>
                </c:pt>
                <c:pt idx="1864">
                  <c:v>90.16</c:v>
                </c:pt>
                <c:pt idx="1865">
                  <c:v>464.57</c:v>
                </c:pt>
                <c:pt idx="1866">
                  <c:v>57.23</c:v>
                </c:pt>
                <c:pt idx="1867">
                  <c:v>254.76</c:v>
                </c:pt>
                <c:pt idx="1868">
                  <c:v>344.29</c:v>
                </c:pt>
                <c:pt idx="1869">
                  <c:v>214.77</c:v>
                </c:pt>
                <c:pt idx="1870">
                  <c:v>55.69</c:v>
                </c:pt>
                <c:pt idx="1871">
                  <c:v>151.5</c:v>
                </c:pt>
                <c:pt idx="1872">
                  <c:v>41.41</c:v>
                </c:pt>
                <c:pt idx="1873">
                  <c:v>264.31</c:v>
                </c:pt>
                <c:pt idx="1874">
                  <c:v>185.13</c:v>
                </c:pt>
                <c:pt idx="1875">
                  <c:v>341.92</c:v>
                </c:pt>
                <c:pt idx="1876">
                  <c:v>273.33999999999997</c:v>
                </c:pt>
                <c:pt idx="1877">
                  <c:v>127.78</c:v>
                </c:pt>
                <c:pt idx="1878">
                  <c:v>76.8</c:v>
                </c:pt>
                <c:pt idx="1879">
                  <c:v>174.43</c:v>
                </c:pt>
                <c:pt idx="1880">
                  <c:v>250</c:v>
                </c:pt>
                <c:pt idx="1881">
                  <c:v>124.29</c:v>
                </c:pt>
                <c:pt idx="1882">
                  <c:v>426.71</c:v>
                </c:pt>
                <c:pt idx="1883">
                  <c:v>107.27</c:v>
                </c:pt>
                <c:pt idx="1884">
                  <c:v>96.86</c:v>
                </c:pt>
                <c:pt idx="1885">
                  <c:v>212.45</c:v>
                </c:pt>
                <c:pt idx="1886">
                  <c:v>107.85</c:v>
                </c:pt>
                <c:pt idx="1887">
                  <c:v>41.5</c:v>
                </c:pt>
                <c:pt idx="1888">
                  <c:v>393.18</c:v>
                </c:pt>
                <c:pt idx="1889">
                  <c:v>415.44</c:v>
                </c:pt>
                <c:pt idx="1890">
                  <c:v>70.14</c:v>
                </c:pt>
                <c:pt idx="1891">
                  <c:v>469.47</c:v>
                </c:pt>
                <c:pt idx="1892">
                  <c:v>243.84</c:v>
                </c:pt>
                <c:pt idx="1893">
                  <c:v>18.149999999999999</c:v>
                </c:pt>
                <c:pt idx="1894">
                  <c:v>470.18</c:v>
                </c:pt>
                <c:pt idx="1895">
                  <c:v>57.65</c:v>
                </c:pt>
                <c:pt idx="1896">
                  <c:v>286.86</c:v>
                </c:pt>
                <c:pt idx="1897">
                  <c:v>372.91</c:v>
                </c:pt>
                <c:pt idx="1898">
                  <c:v>462.66</c:v>
                </c:pt>
                <c:pt idx="1899">
                  <c:v>274.85000000000002</c:v>
                </c:pt>
                <c:pt idx="1900">
                  <c:v>259.64999999999998</c:v>
                </c:pt>
                <c:pt idx="1901">
                  <c:v>25.94</c:v>
                </c:pt>
                <c:pt idx="1902">
                  <c:v>96.8</c:v>
                </c:pt>
                <c:pt idx="1903">
                  <c:v>479.89</c:v>
                </c:pt>
                <c:pt idx="1904">
                  <c:v>130.51</c:v>
                </c:pt>
                <c:pt idx="1905">
                  <c:v>440.49</c:v>
                </c:pt>
                <c:pt idx="1906">
                  <c:v>181.73</c:v>
                </c:pt>
                <c:pt idx="1907">
                  <c:v>175.18</c:v>
                </c:pt>
                <c:pt idx="1908">
                  <c:v>496.13</c:v>
                </c:pt>
                <c:pt idx="1909">
                  <c:v>195.46</c:v>
                </c:pt>
                <c:pt idx="1910">
                  <c:v>200.87</c:v>
                </c:pt>
                <c:pt idx="1911">
                  <c:v>447.61</c:v>
                </c:pt>
                <c:pt idx="1912">
                  <c:v>113.41</c:v>
                </c:pt>
                <c:pt idx="1913">
                  <c:v>196.56</c:v>
                </c:pt>
                <c:pt idx="1914">
                  <c:v>199.44</c:v>
                </c:pt>
                <c:pt idx="1915">
                  <c:v>264.94</c:v>
                </c:pt>
                <c:pt idx="1916">
                  <c:v>360.82</c:v>
                </c:pt>
                <c:pt idx="1917">
                  <c:v>134.41999999999999</c:v>
                </c:pt>
                <c:pt idx="1918">
                  <c:v>423.56</c:v>
                </c:pt>
                <c:pt idx="1919">
                  <c:v>415.39</c:v>
                </c:pt>
                <c:pt idx="1920">
                  <c:v>475.72</c:v>
                </c:pt>
                <c:pt idx="1921">
                  <c:v>365.18</c:v>
                </c:pt>
                <c:pt idx="1922">
                  <c:v>107.72</c:v>
                </c:pt>
                <c:pt idx="1923">
                  <c:v>392.84</c:v>
                </c:pt>
                <c:pt idx="1924">
                  <c:v>340.11</c:v>
                </c:pt>
                <c:pt idx="1925">
                  <c:v>226.61</c:v>
                </c:pt>
                <c:pt idx="1926">
                  <c:v>52.31</c:v>
                </c:pt>
                <c:pt idx="1927">
                  <c:v>67.95</c:v>
                </c:pt>
                <c:pt idx="1928">
                  <c:v>366.52</c:v>
                </c:pt>
                <c:pt idx="1929">
                  <c:v>11.59</c:v>
                </c:pt>
                <c:pt idx="1930">
                  <c:v>413.4</c:v>
                </c:pt>
                <c:pt idx="1931">
                  <c:v>90.06</c:v>
                </c:pt>
                <c:pt idx="1932">
                  <c:v>452.02</c:v>
                </c:pt>
                <c:pt idx="1933">
                  <c:v>219.2</c:v>
                </c:pt>
                <c:pt idx="1934">
                  <c:v>95.18</c:v>
                </c:pt>
                <c:pt idx="1935">
                  <c:v>42.01</c:v>
                </c:pt>
                <c:pt idx="1936">
                  <c:v>95.58</c:v>
                </c:pt>
                <c:pt idx="1937">
                  <c:v>420.68</c:v>
                </c:pt>
                <c:pt idx="1938">
                  <c:v>393.54</c:v>
                </c:pt>
                <c:pt idx="1939">
                  <c:v>474.27</c:v>
                </c:pt>
                <c:pt idx="1940">
                  <c:v>280.19</c:v>
                </c:pt>
                <c:pt idx="1941">
                  <c:v>206.99</c:v>
                </c:pt>
                <c:pt idx="1942">
                  <c:v>55.86</c:v>
                </c:pt>
                <c:pt idx="1943">
                  <c:v>444.09</c:v>
                </c:pt>
                <c:pt idx="1944">
                  <c:v>46.41</c:v>
                </c:pt>
                <c:pt idx="1945">
                  <c:v>164.44</c:v>
                </c:pt>
                <c:pt idx="1946">
                  <c:v>319.86</c:v>
                </c:pt>
                <c:pt idx="1947">
                  <c:v>237.25</c:v>
                </c:pt>
                <c:pt idx="1948">
                  <c:v>138.04</c:v>
                </c:pt>
                <c:pt idx="1949">
                  <c:v>97.09</c:v>
                </c:pt>
                <c:pt idx="1950">
                  <c:v>351.79</c:v>
                </c:pt>
                <c:pt idx="1951">
                  <c:v>57.79</c:v>
                </c:pt>
                <c:pt idx="1952">
                  <c:v>63.54</c:v>
                </c:pt>
                <c:pt idx="1953">
                  <c:v>70.67</c:v>
                </c:pt>
                <c:pt idx="1954">
                  <c:v>243.77</c:v>
                </c:pt>
                <c:pt idx="1955">
                  <c:v>465.09</c:v>
                </c:pt>
                <c:pt idx="1956">
                  <c:v>176.59</c:v>
                </c:pt>
                <c:pt idx="1957">
                  <c:v>291.52999999999997</c:v>
                </c:pt>
                <c:pt idx="1958">
                  <c:v>490.62</c:v>
                </c:pt>
                <c:pt idx="1959">
                  <c:v>182.37</c:v>
                </c:pt>
                <c:pt idx="1960">
                  <c:v>108.51</c:v>
                </c:pt>
                <c:pt idx="1961">
                  <c:v>207.67</c:v>
                </c:pt>
                <c:pt idx="1962">
                  <c:v>480.9</c:v>
                </c:pt>
                <c:pt idx="1963">
                  <c:v>354.46</c:v>
                </c:pt>
                <c:pt idx="1964">
                  <c:v>268.57</c:v>
                </c:pt>
                <c:pt idx="1965">
                  <c:v>368.83</c:v>
                </c:pt>
                <c:pt idx="1966">
                  <c:v>195.94</c:v>
                </c:pt>
                <c:pt idx="1967">
                  <c:v>58.66</c:v>
                </c:pt>
                <c:pt idx="1968">
                  <c:v>322.27999999999997</c:v>
                </c:pt>
                <c:pt idx="1969">
                  <c:v>336.21</c:v>
                </c:pt>
                <c:pt idx="1970">
                  <c:v>22.47</c:v>
                </c:pt>
                <c:pt idx="1971">
                  <c:v>142.54</c:v>
                </c:pt>
                <c:pt idx="1972">
                  <c:v>336.93</c:v>
                </c:pt>
                <c:pt idx="1973">
                  <c:v>135.91</c:v>
                </c:pt>
                <c:pt idx="1974">
                  <c:v>411.25</c:v>
                </c:pt>
                <c:pt idx="1975">
                  <c:v>214.75</c:v>
                </c:pt>
                <c:pt idx="1976">
                  <c:v>106.96</c:v>
                </c:pt>
                <c:pt idx="1977">
                  <c:v>288.05</c:v>
                </c:pt>
                <c:pt idx="1978">
                  <c:v>106.14</c:v>
                </c:pt>
                <c:pt idx="1979">
                  <c:v>463.22</c:v>
                </c:pt>
                <c:pt idx="1980">
                  <c:v>215.01</c:v>
                </c:pt>
                <c:pt idx="1981">
                  <c:v>249.34</c:v>
                </c:pt>
                <c:pt idx="1982">
                  <c:v>347.27</c:v>
                </c:pt>
                <c:pt idx="1983">
                  <c:v>41.41</c:v>
                </c:pt>
                <c:pt idx="1984">
                  <c:v>24.41</c:v>
                </c:pt>
                <c:pt idx="1985">
                  <c:v>297.35000000000002</c:v>
                </c:pt>
                <c:pt idx="1986">
                  <c:v>205.66</c:v>
                </c:pt>
                <c:pt idx="1987">
                  <c:v>456.74</c:v>
                </c:pt>
                <c:pt idx="1988">
                  <c:v>230.41</c:v>
                </c:pt>
                <c:pt idx="1989">
                  <c:v>422.68</c:v>
                </c:pt>
                <c:pt idx="1990">
                  <c:v>282.64999999999998</c:v>
                </c:pt>
                <c:pt idx="1991">
                  <c:v>119.38</c:v>
                </c:pt>
                <c:pt idx="1992">
                  <c:v>443.2</c:v>
                </c:pt>
                <c:pt idx="1993">
                  <c:v>201.72</c:v>
                </c:pt>
                <c:pt idx="1994">
                  <c:v>52.6</c:v>
                </c:pt>
                <c:pt idx="1995">
                  <c:v>155.36000000000001</c:v>
                </c:pt>
                <c:pt idx="1996">
                  <c:v>195.38</c:v>
                </c:pt>
                <c:pt idx="1997">
                  <c:v>122.36</c:v>
                </c:pt>
                <c:pt idx="1998">
                  <c:v>375.69</c:v>
                </c:pt>
                <c:pt idx="1999">
                  <c:v>203.87</c:v>
                </c:pt>
                <c:pt idx="2000">
                  <c:v>53.33</c:v>
                </c:pt>
                <c:pt idx="2001">
                  <c:v>382.19</c:v>
                </c:pt>
                <c:pt idx="2002">
                  <c:v>89.64</c:v>
                </c:pt>
                <c:pt idx="2003">
                  <c:v>265.95999999999998</c:v>
                </c:pt>
                <c:pt idx="2004">
                  <c:v>25.72</c:v>
                </c:pt>
                <c:pt idx="2005">
                  <c:v>178.63</c:v>
                </c:pt>
                <c:pt idx="2006">
                  <c:v>49.67</c:v>
                </c:pt>
                <c:pt idx="2007">
                  <c:v>158</c:v>
                </c:pt>
                <c:pt idx="2008">
                  <c:v>317.61</c:v>
                </c:pt>
                <c:pt idx="2009">
                  <c:v>324.36</c:v>
                </c:pt>
                <c:pt idx="2010">
                  <c:v>340.21</c:v>
                </c:pt>
                <c:pt idx="2011">
                  <c:v>101.57</c:v>
                </c:pt>
                <c:pt idx="2012">
                  <c:v>315.5</c:v>
                </c:pt>
                <c:pt idx="2013">
                  <c:v>63.89</c:v>
                </c:pt>
                <c:pt idx="2014">
                  <c:v>206.34</c:v>
                </c:pt>
                <c:pt idx="2015">
                  <c:v>286.82</c:v>
                </c:pt>
                <c:pt idx="2016">
                  <c:v>125.28</c:v>
                </c:pt>
                <c:pt idx="2017">
                  <c:v>487.62</c:v>
                </c:pt>
                <c:pt idx="2018">
                  <c:v>79.42</c:v>
                </c:pt>
                <c:pt idx="2019">
                  <c:v>339.17</c:v>
                </c:pt>
                <c:pt idx="2020">
                  <c:v>419.32</c:v>
                </c:pt>
                <c:pt idx="2021">
                  <c:v>188.07</c:v>
                </c:pt>
                <c:pt idx="2022">
                  <c:v>342.66</c:v>
                </c:pt>
                <c:pt idx="2023">
                  <c:v>405.45</c:v>
                </c:pt>
                <c:pt idx="2024">
                  <c:v>112.45</c:v>
                </c:pt>
                <c:pt idx="2025">
                  <c:v>496.36</c:v>
                </c:pt>
                <c:pt idx="2026">
                  <c:v>492.64</c:v>
                </c:pt>
                <c:pt idx="2027">
                  <c:v>416.65</c:v>
                </c:pt>
                <c:pt idx="2028">
                  <c:v>155.75</c:v>
                </c:pt>
                <c:pt idx="2029">
                  <c:v>462.91</c:v>
                </c:pt>
                <c:pt idx="2030">
                  <c:v>311</c:v>
                </c:pt>
                <c:pt idx="2031">
                  <c:v>23.54</c:v>
                </c:pt>
                <c:pt idx="2032">
                  <c:v>261.57</c:v>
                </c:pt>
                <c:pt idx="2033">
                  <c:v>421</c:v>
                </c:pt>
                <c:pt idx="2034">
                  <c:v>377.99</c:v>
                </c:pt>
                <c:pt idx="2035">
                  <c:v>169.71</c:v>
                </c:pt>
                <c:pt idx="2036">
                  <c:v>389.85</c:v>
                </c:pt>
                <c:pt idx="2037">
                  <c:v>317.98</c:v>
                </c:pt>
                <c:pt idx="2038">
                  <c:v>289.62</c:v>
                </c:pt>
                <c:pt idx="2039">
                  <c:v>41.2</c:v>
                </c:pt>
                <c:pt idx="2040">
                  <c:v>313.37</c:v>
                </c:pt>
                <c:pt idx="2041">
                  <c:v>490.75</c:v>
                </c:pt>
                <c:pt idx="2042">
                  <c:v>467.35</c:v>
                </c:pt>
                <c:pt idx="2043">
                  <c:v>388.03</c:v>
                </c:pt>
                <c:pt idx="2044">
                  <c:v>293.27999999999997</c:v>
                </c:pt>
                <c:pt idx="2045">
                  <c:v>172.11</c:v>
                </c:pt>
                <c:pt idx="2046">
                  <c:v>404.07</c:v>
                </c:pt>
                <c:pt idx="2047">
                  <c:v>171.56</c:v>
                </c:pt>
                <c:pt idx="2048">
                  <c:v>267.88</c:v>
                </c:pt>
                <c:pt idx="2049">
                  <c:v>223.73</c:v>
                </c:pt>
                <c:pt idx="2050">
                  <c:v>321.07</c:v>
                </c:pt>
                <c:pt idx="2051">
                  <c:v>277.14</c:v>
                </c:pt>
                <c:pt idx="2052">
                  <c:v>399.69</c:v>
                </c:pt>
                <c:pt idx="2053">
                  <c:v>280.2</c:v>
                </c:pt>
                <c:pt idx="2054">
                  <c:v>228.74</c:v>
                </c:pt>
                <c:pt idx="2055">
                  <c:v>302.97000000000003</c:v>
                </c:pt>
                <c:pt idx="2056">
                  <c:v>219.19</c:v>
                </c:pt>
                <c:pt idx="2057">
                  <c:v>251.98</c:v>
                </c:pt>
                <c:pt idx="2058">
                  <c:v>76.69</c:v>
                </c:pt>
                <c:pt idx="2059">
                  <c:v>429.78</c:v>
                </c:pt>
                <c:pt idx="2060">
                  <c:v>435.73</c:v>
                </c:pt>
                <c:pt idx="2061">
                  <c:v>105.61</c:v>
                </c:pt>
                <c:pt idx="2062">
                  <c:v>482.78</c:v>
                </c:pt>
                <c:pt idx="2063">
                  <c:v>400.25</c:v>
                </c:pt>
                <c:pt idx="2064">
                  <c:v>19.440000000000001</c:v>
                </c:pt>
                <c:pt idx="2065">
                  <c:v>332.89</c:v>
                </c:pt>
                <c:pt idx="2066">
                  <c:v>254.19</c:v>
                </c:pt>
                <c:pt idx="2067">
                  <c:v>319.29000000000002</c:v>
                </c:pt>
                <c:pt idx="2068">
                  <c:v>431.84</c:v>
                </c:pt>
                <c:pt idx="2069">
                  <c:v>453.66</c:v>
                </c:pt>
                <c:pt idx="2070">
                  <c:v>74.55</c:v>
                </c:pt>
                <c:pt idx="2071">
                  <c:v>243.62</c:v>
                </c:pt>
                <c:pt idx="2072">
                  <c:v>143.25</c:v>
                </c:pt>
                <c:pt idx="2073">
                  <c:v>96.23</c:v>
                </c:pt>
                <c:pt idx="2074">
                  <c:v>365.39</c:v>
                </c:pt>
                <c:pt idx="2075">
                  <c:v>347.3</c:v>
                </c:pt>
                <c:pt idx="2076">
                  <c:v>64.680000000000007</c:v>
                </c:pt>
                <c:pt idx="2077">
                  <c:v>261.36</c:v>
                </c:pt>
                <c:pt idx="2078">
                  <c:v>434.51</c:v>
                </c:pt>
                <c:pt idx="2079">
                  <c:v>477</c:v>
                </c:pt>
                <c:pt idx="2080">
                  <c:v>430.99</c:v>
                </c:pt>
                <c:pt idx="2081">
                  <c:v>153.68</c:v>
                </c:pt>
                <c:pt idx="2082">
                  <c:v>393.56</c:v>
                </c:pt>
                <c:pt idx="2083">
                  <c:v>323.45999999999998</c:v>
                </c:pt>
                <c:pt idx="2084">
                  <c:v>40.86</c:v>
                </c:pt>
                <c:pt idx="2085">
                  <c:v>152.63</c:v>
                </c:pt>
                <c:pt idx="2086">
                  <c:v>408.28</c:v>
                </c:pt>
                <c:pt idx="2087">
                  <c:v>146.46</c:v>
                </c:pt>
                <c:pt idx="2088">
                  <c:v>94.83</c:v>
                </c:pt>
                <c:pt idx="2089">
                  <c:v>437.06</c:v>
                </c:pt>
                <c:pt idx="2090">
                  <c:v>176.01</c:v>
                </c:pt>
                <c:pt idx="2091">
                  <c:v>362.99</c:v>
                </c:pt>
                <c:pt idx="2092">
                  <c:v>329.94</c:v>
                </c:pt>
                <c:pt idx="2093">
                  <c:v>94.97</c:v>
                </c:pt>
                <c:pt idx="2094">
                  <c:v>65.75</c:v>
                </c:pt>
                <c:pt idx="2095">
                  <c:v>109.9</c:v>
                </c:pt>
                <c:pt idx="2096">
                  <c:v>294.36</c:v>
                </c:pt>
                <c:pt idx="2097">
                  <c:v>159.29</c:v>
                </c:pt>
                <c:pt idx="2098">
                  <c:v>368.42</c:v>
                </c:pt>
                <c:pt idx="2099">
                  <c:v>379.22</c:v>
                </c:pt>
                <c:pt idx="2100">
                  <c:v>499.65</c:v>
                </c:pt>
                <c:pt idx="2101">
                  <c:v>163.27000000000001</c:v>
                </c:pt>
                <c:pt idx="2102">
                  <c:v>241.52</c:v>
                </c:pt>
                <c:pt idx="2103">
                  <c:v>211.17</c:v>
                </c:pt>
                <c:pt idx="2104">
                  <c:v>249.57</c:v>
                </c:pt>
                <c:pt idx="2105">
                  <c:v>381.37</c:v>
                </c:pt>
                <c:pt idx="2106">
                  <c:v>43.97</c:v>
                </c:pt>
                <c:pt idx="2107">
                  <c:v>92.03</c:v>
                </c:pt>
                <c:pt idx="2108">
                  <c:v>99.49</c:v>
                </c:pt>
                <c:pt idx="2109">
                  <c:v>122.21</c:v>
                </c:pt>
                <c:pt idx="2110">
                  <c:v>108.88</c:v>
                </c:pt>
                <c:pt idx="2111">
                  <c:v>93.28</c:v>
                </c:pt>
                <c:pt idx="2112">
                  <c:v>402.37</c:v>
                </c:pt>
                <c:pt idx="2113">
                  <c:v>198.84</c:v>
                </c:pt>
                <c:pt idx="2114">
                  <c:v>349.84</c:v>
                </c:pt>
                <c:pt idx="2115">
                  <c:v>211.62</c:v>
                </c:pt>
                <c:pt idx="2116">
                  <c:v>222.36</c:v>
                </c:pt>
                <c:pt idx="2117">
                  <c:v>177.91</c:v>
                </c:pt>
                <c:pt idx="2118">
                  <c:v>173.32</c:v>
                </c:pt>
                <c:pt idx="2119">
                  <c:v>163.86</c:v>
                </c:pt>
                <c:pt idx="2120">
                  <c:v>272.29000000000002</c:v>
                </c:pt>
                <c:pt idx="2121">
                  <c:v>179.62</c:v>
                </c:pt>
                <c:pt idx="2122">
                  <c:v>345.41</c:v>
                </c:pt>
                <c:pt idx="2123">
                  <c:v>321.92</c:v>
                </c:pt>
                <c:pt idx="2124">
                  <c:v>480.49</c:v>
                </c:pt>
                <c:pt idx="2125">
                  <c:v>448.81</c:v>
                </c:pt>
                <c:pt idx="2126">
                  <c:v>308.37</c:v>
                </c:pt>
                <c:pt idx="2127">
                  <c:v>254.32</c:v>
                </c:pt>
                <c:pt idx="2128">
                  <c:v>219.48</c:v>
                </c:pt>
                <c:pt idx="2129">
                  <c:v>30.46</c:v>
                </c:pt>
                <c:pt idx="2130">
                  <c:v>82.48</c:v>
                </c:pt>
                <c:pt idx="2131">
                  <c:v>53.69</c:v>
                </c:pt>
                <c:pt idx="2132">
                  <c:v>115.23</c:v>
                </c:pt>
                <c:pt idx="2133">
                  <c:v>212.08</c:v>
                </c:pt>
                <c:pt idx="2134">
                  <c:v>359.32</c:v>
                </c:pt>
                <c:pt idx="2135">
                  <c:v>386.46</c:v>
                </c:pt>
                <c:pt idx="2136">
                  <c:v>141.52000000000001</c:v>
                </c:pt>
                <c:pt idx="2137">
                  <c:v>402.97</c:v>
                </c:pt>
                <c:pt idx="2138">
                  <c:v>353.93</c:v>
                </c:pt>
                <c:pt idx="2139">
                  <c:v>90.79</c:v>
                </c:pt>
                <c:pt idx="2140">
                  <c:v>241.97</c:v>
                </c:pt>
                <c:pt idx="2141">
                  <c:v>335.84</c:v>
                </c:pt>
                <c:pt idx="2142">
                  <c:v>459.39</c:v>
                </c:pt>
                <c:pt idx="2143">
                  <c:v>312.85000000000002</c:v>
                </c:pt>
                <c:pt idx="2144">
                  <c:v>85.54</c:v>
                </c:pt>
                <c:pt idx="2145">
                  <c:v>280.31</c:v>
                </c:pt>
                <c:pt idx="2146">
                  <c:v>122.96</c:v>
                </c:pt>
                <c:pt idx="2147">
                  <c:v>221.69</c:v>
                </c:pt>
                <c:pt idx="2148">
                  <c:v>56.83</c:v>
                </c:pt>
                <c:pt idx="2149">
                  <c:v>196.14</c:v>
                </c:pt>
                <c:pt idx="2150">
                  <c:v>156.30000000000001</c:v>
                </c:pt>
                <c:pt idx="2151">
                  <c:v>450.82</c:v>
                </c:pt>
                <c:pt idx="2152">
                  <c:v>468.37</c:v>
                </c:pt>
                <c:pt idx="2153">
                  <c:v>450.5</c:v>
                </c:pt>
                <c:pt idx="2154">
                  <c:v>159.68</c:v>
                </c:pt>
                <c:pt idx="2155">
                  <c:v>50.18</c:v>
                </c:pt>
                <c:pt idx="2156">
                  <c:v>168.18</c:v>
                </c:pt>
                <c:pt idx="2157">
                  <c:v>429.88</c:v>
                </c:pt>
                <c:pt idx="2158">
                  <c:v>493.1</c:v>
                </c:pt>
                <c:pt idx="2159">
                  <c:v>82.45</c:v>
                </c:pt>
                <c:pt idx="2160">
                  <c:v>41.21</c:v>
                </c:pt>
                <c:pt idx="2161">
                  <c:v>291.47000000000003</c:v>
                </c:pt>
                <c:pt idx="2162">
                  <c:v>38.909999999999997</c:v>
                </c:pt>
                <c:pt idx="2163">
                  <c:v>370.42</c:v>
                </c:pt>
                <c:pt idx="2164">
                  <c:v>186.72</c:v>
                </c:pt>
                <c:pt idx="2165">
                  <c:v>239.96</c:v>
                </c:pt>
                <c:pt idx="2166">
                  <c:v>428.52</c:v>
                </c:pt>
                <c:pt idx="2167">
                  <c:v>339.21</c:v>
                </c:pt>
                <c:pt idx="2168">
                  <c:v>285.02999999999997</c:v>
                </c:pt>
                <c:pt idx="2169">
                  <c:v>98.06</c:v>
                </c:pt>
                <c:pt idx="2170">
                  <c:v>196.18</c:v>
                </c:pt>
                <c:pt idx="2171">
                  <c:v>368.86</c:v>
                </c:pt>
                <c:pt idx="2172">
                  <c:v>247.81</c:v>
                </c:pt>
                <c:pt idx="2173">
                  <c:v>48.49</c:v>
                </c:pt>
                <c:pt idx="2174">
                  <c:v>135.77000000000001</c:v>
                </c:pt>
                <c:pt idx="2175">
                  <c:v>273.85000000000002</c:v>
                </c:pt>
                <c:pt idx="2176">
                  <c:v>495.95</c:v>
                </c:pt>
                <c:pt idx="2177">
                  <c:v>361.98</c:v>
                </c:pt>
                <c:pt idx="2178">
                  <c:v>147.52000000000001</c:v>
                </c:pt>
                <c:pt idx="2179">
                  <c:v>325.14</c:v>
                </c:pt>
                <c:pt idx="2180">
                  <c:v>168.68</c:v>
                </c:pt>
                <c:pt idx="2181">
                  <c:v>132.08000000000001</c:v>
                </c:pt>
                <c:pt idx="2182">
                  <c:v>410.94</c:v>
                </c:pt>
                <c:pt idx="2183">
                  <c:v>299.69</c:v>
                </c:pt>
                <c:pt idx="2184">
                  <c:v>260.56</c:v>
                </c:pt>
                <c:pt idx="2185">
                  <c:v>158.66</c:v>
                </c:pt>
                <c:pt idx="2186">
                  <c:v>50.81</c:v>
                </c:pt>
                <c:pt idx="2187">
                  <c:v>308.95</c:v>
                </c:pt>
                <c:pt idx="2188">
                  <c:v>119.15</c:v>
                </c:pt>
                <c:pt idx="2189">
                  <c:v>480.82</c:v>
                </c:pt>
                <c:pt idx="2190">
                  <c:v>187.84</c:v>
                </c:pt>
                <c:pt idx="2191">
                  <c:v>268.14</c:v>
                </c:pt>
                <c:pt idx="2192">
                  <c:v>108.07</c:v>
                </c:pt>
                <c:pt idx="2193">
                  <c:v>147.44</c:v>
                </c:pt>
                <c:pt idx="2194">
                  <c:v>469.29</c:v>
                </c:pt>
                <c:pt idx="2195">
                  <c:v>278.86</c:v>
                </c:pt>
                <c:pt idx="2196">
                  <c:v>130.19</c:v>
                </c:pt>
                <c:pt idx="2197">
                  <c:v>296.83999999999997</c:v>
                </c:pt>
                <c:pt idx="2198">
                  <c:v>154.93</c:v>
                </c:pt>
                <c:pt idx="2199">
                  <c:v>282.3</c:v>
                </c:pt>
                <c:pt idx="2200">
                  <c:v>26.18</c:v>
                </c:pt>
                <c:pt idx="2201">
                  <c:v>487.32</c:v>
                </c:pt>
                <c:pt idx="2202">
                  <c:v>428.84</c:v>
                </c:pt>
                <c:pt idx="2203">
                  <c:v>264.13</c:v>
                </c:pt>
                <c:pt idx="2204">
                  <c:v>407.36</c:v>
                </c:pt>
                <c:pt idx="2205">
                  <c:v>330.88</c:v>
                </c:pt>
                <c:pt idx="2206">
                  <c:v>421.59</c:v>
                </c:pt>
                <c:pt idx="2207">
                  <c:v>361.24</c:v>
                </c:pt>
                <c:pt idx="2208">
                  <c:v>48.52</c:v>
                </c:pt>
                <c:pt idx="2209">
                  <c:v>41.68</c:v>
                </c:pt>
                <c:pt idx="2210">
                  <c:v>260.12</c:v>
                </c:pt>
                <c:pt idx="2211">
                  <c:v>273.52</c:v>
                </c:pt>
                <c:pt idx="2212">
                  <c:v>177.67</c:v>
                </c:pt>
                <c:pt idx="2213">
                  <c:v>457.4</c:v>
                </c:pt>
                <c:pt idx="2214">
                  <c:v>147.85</c:v>
                </c:pt>
                <c:pt idx="2215">
                  <c:v>37.39</c:v>
                </c:pt>
                <c:pt idx="2216">
                  <c:v>323.64999999999998</c:v>
                </c:pt>
                <c:pt idx="2217">
                  <c:v>165.56</c:v>
                </c:pt>
                <c:pt idx="2218">
                  <c:v>250.1</c:v>
                </c:pt>
                <c:pt idx="2219">
                  <c:v>187.3</c:v>
                </c:pt>
                <c:pt idx="2220">
                  <c:v>119.97</c:v>
                </c:pt>
                <c:pt idx="2221">
                  <c:v>103.8</c:v>
                </c:pt>
                <c:pt idx="2222">
                  <c:v>415.48</c:v>
                </c:pt>
                <c:pt idx="2223">
                  <c:v>372.63</c:v>
                </c:pt>
                <c:pt idx="2224">
                  <c:v>233.42</c:v>
                </c:pt>
                <c:pt idx="2225">
                  <c:v>196.1</c:v>
                </c:pt>
                <c:pt idx="2226">
                  <c:v>87.7</c:v>
                </c:pt>
                <c:pt idx="2227">
                  <c:v>247.3</c:v>
                </c:pt>
                <c:pt idx="2228">
                  <c:v>32.659999999999997</c:v>
                </c:pt>
                <c:pt idx="2229">
                  <c:v>284.89999999999998</c:v>
                </c:pt>
                <c:pt idx="2230">
                  <c:v>28.94</c:v>
                </c:pt>
                <c:pt idx="2231">
                  <c:v>362.98</c:v>
                </c:pt>
                <c:pt idx="2232">
                  <c:v>176.59</c:v>
                </c:pt>
                <c:pt idx="2233">
                  <c:v>72.08</c:v>
                </c:pt>
                <c:pt idx="2234">
                  <c:v>310.01</c:v>
                </c:pt>
                <c:pt idx="2235">
                  <c:v>270.41000000000003</c:v>
                </c:pt>
                <c:pt idx="2236">
                  <c:v>286.83</c:v>
                </c:pt>
                <c:pt idx="2237">
                  <c:v>370.53</c:v>
                </c:pt>
                <c:pt idx="2238">
                  <c:v>448.19</c:v>
                </c:pt>
                <c:pt idx="2239">
                  <c:v>265.18</c:v>
                </c:pt>
                <c:pt idx="2240">
                  <c:v>307.02999999999997</c:v>
                </c:pt>
                <c:pt idx="2241">
                  <c:v>271.29000000000002</c:v>
                </c:pt>
                <c:pt idx="2242">
                  <c:v>389.86</c:v>
                </c:pt>
                <c:pt idx="2243">
                  <c:v>427.72</c:v>
                </c:pt>
                <c:pt idx="2244">
                  <c:v>104.5</c:v>
                </c:pt>
                <c:pt idx="2245">
                  <c:v>350.21</c:v>
                </c:pt>
                <c:pt idx="2246">
                  <c:v>43.23</c:v>
                </c:pt>
                <c:pt idx="2247">
                  <c:v>296.55</c:v>
                </c:pt>
                <c:pt idx="2248">
                  <c:v>59.48</c:v>
                </c:pt>
                <c:pt idx="2249">
                  <c:v>90.01</c:v>
                </c:pt>
                <c:pt idx="2250">
                  <c:v>388.41</c:v>
                </c:pt>
                <c:pt idx="2251">
                  <c:v>496.31</c:v>
                </c:pt>
                <c:pt idx="2252">
                  <c:v>37.82</c:v>
                </c:pt>
                <c:pt idx="2253">
                  <c:v>177.76</c:v>
                </c:pt>
                <c:pt idx="2254">
                  <c:v>341.41</c:v>
                </c:pt>
                <c:pt idx="2255">
                  <c:v>168.56</c:v>
                </c:pt>
                <c:pt idx="2256">
                  <c:v>406.83</c:v>
                </c:pt>
                <c:pt idx="2257">
                  <c:v>42.38</c:v>
                </c:pt>
                <c:pt idx="2258">
                  <c:v>87.03</c:v>
                </c:pt>
                <c:pt idx="2259">
                  <c:v>449.76</c:v>
                </c:pt>
                <c:pt idx="2260">
                  <c:v>474.3</c:v>
                </c:pt>
                <c:pt idx="2261">
                  <c:v>69.19</c:v>
                </c:pt>
                <c:pt idx="2262">
                  <c:v>84.47</c:v>
                </c:pt>
                <c:pt idx="2263">
                  <c:v>359.09</c:v>
                </c:pt>
                <c:pt idx="2264">
                  <c:v>255.19</c:v>
                </c:pt>
                <c:pt idx="2265">
                  <c:v>292.38</c:v>
                </c:pt>
                <c:pt idx="2266">
                  <c:v>275.25</c:v>
                </c:pt>
                <c:pt idx="2267">
                  <c:v>183.51</c:v>
                </c:pt>
                <c:pt idx="2268">
                  <c:v>326.02999999999997</c:v>
                </c:pt>
                <c:pt idx="2269">
                  <c:v>31.08</c:v>
                </c:pt>
                <c:pt idx="2270">
                  <c:v>268.41000000000003</c:v>
                </c:pt>
                <c:pt idx="2271">
                  <c:v>221.29</c:v>
                </c:pt>
                <c:pt idx="2272">
                  <c:v>343</c:v>
                </c:pt>
                <c:pt idx="2273">
                  <c:v>455.69</c:v>
                </c:pt>
                <c:pt idx="2274">
                  <c:v>15.48</c:v>
                </c:pt>
                <c:pt idx="2275">
                  <c:v>289.79000000000002</c:v>
                </c:pt>
                <c:pt idx="2276">
                  <c:v>437.82</c:v>
                </c:pt>
                <c:pt idx="2277">
                  <c:v>93.61</c:v>
                </c:pt>
                <c:pt idx="2278">
                  <c:v>24.68</c:v>
                </c:pt>
                <c:pt idx="2279">
                  <c:v>430.38</c:v>
                </c:pt>
                <c:pt idx="2280">
                  <c:v>398.65</c:v>
                </c:pt>
                <c:pt idx="2281">
                  <c:v>243.15</c:v>
                </c:pt>
                <c:pt idx="2282">
                  <c:v>464.98</c:v>
                </c:pt>
                <c:pt idx="2283">
                  <c:v>454.39</c:v>
                </c:pt>
                <c:pt idx="2284">
                  <c:v>145.86000000000001</c:v>
                </c:pt>
                <c:pt idx="2285">
                  <c:v>108.04</c:v>
                </c:pt>
                <c:pt idx="2286">
                  <c:v>33.799999999999997</c:v>
                </c:pt>
                <c:pt idx="2287">
                  <c:v>301.12</c:v>
                </c:pt>
                <c:pt idx="2288">
                  <c:v>308.25</c:v>
                </c:pt>
                <c:pt idx="2289">
                  <c:v>130.53</c:v>
                </c:pt>
                <c:pt idx="2290">
                  <c:v>95.15</c:v>
                </c:pt>
                <c:pt idx="2291">
                  <c:v>79.25</c:v>
                </c:pt>
                <c:pt idx="2292">
                  <c:v>465.65</c:v>
                </c:pt>
                <c:pt idx="2293">
                  <c:v>151.13999999999999</c:v>
                </c:pt>
                <c:pt idx="2294">
                  <c:v>458.09</c:v>
                </c:pt>
                <c:pt idx="2295">
                  <c:v>299.27</c:v>
                </c:pt>
                <c:pt idx="2296">
                  <c:v>137.6</c:v>
                </c:pt>
                <c:pt idx="2297">
                  <c:v>287.83</c:v>
                </c:pt>
                <c:pt idx="2298">
                  <c:v>148.72999999999999</c:v>
                </c:pt>
                <c:pt idx="2299">
                  <c:v>311.38</c:v>
                </c:pt>
                <c:pt idx="2300">
                  <c:v>102.86</c:v>
                </c:pt>
                <c:pt idx="2301">
                  <c:v>356.25</c:v>
                </c:pt>
                <c:pt idx="2302">
                  <c:v>404.92</c:v>
                </c:pt>
                <c:pt idx="2303">
                  <c:v>249.63</c:v>
                </c:pt>
                <c:pt idx="2304">
                  <c:v>253.73</c:v>
                </c:pt>
                <c:pt idx="2305">
                  <c:v>476.9</c:v>
                </c:pt>
                <c:pt idx="2306">
                  <c:v>103.52</c:v>
                </c:pt>
                <c:pt idx="2307">
                  <c:v>75.209999999999994</c:v>
                </c:pt>
                <c:pt idx="2308">
                  <c:v>224.1</c:v>
                </c:pt>
                <c:pt idx="2309">
                  <c:v>491.92</c:v>
                </c:pt>
                <c:pt idx="2310">
                  <c:v>247.75</c:v>
                </c:pt>
                <c:pt idx="2311">
                  <c:v>198.11</c:v>
                </c:pt>
                <c:pt idx="2312">
                  <c:v>263.45999999999998</c:v>
                </c:pt>
                <c:pt idx="2313">
                  <c:v>403.69</c:v>
                </c:pt>
                <c:pt idx="2314">
                  <c:v>129.1</c:v>
                </c:pt>
                <c:pt idx="2315">
                  <c:v>284.81</c:v>
                </c:pt>
                <c:pt idx="2316">
                  <c:v>427.4</c:v>
                </c:pt>
                <c:pt idx="2317">
                  <c:v>430.19</c:v>
                </c:pt>
                <c:pt idx="2318">
                  <c:v>41.27</c:v>
                </c:pt>
                <c:pt idx="2319">
                  <c:v>456.87</c:v>
                </c:pt>
                <c:pt idx="2320">
                  <c:v>344.57</c:v>
                </c:pt>
                <c:pt idx="2321">
                  <c:v>444.5</c:v>
                </c:pt>
                <c:pt idx="2322">
                  <c:v>144.11000000000001</c:v>
                </c:pt>
                <c:pt idx="2323">
                  <c:v>433.94</c:v>
                </c:pt>
                <c:pt idx="2324">
                  <c:v>349.27</c:v>
                </c:pt>
                <c:pt idx="2325">
                  <c:v>257.18</c:v>
                </c:pt>
                <c:pt idx="2326">
                  <c:v>18.8</c:v>
                </c:pt>
                <c:pt idx="2327">
                  <c:v>142.61000000000001</c:v>
                </c:pt>
                <c:pt idx="2328">
                  <c:v>428.15</c:v>
                </c:pt>
                <c:pt idx="2329">
                  <c:v>298.24</c:v>
                </c:pt>
                <c:pt idx="2330">
                  <c:v>82.72</c:v>
                </c:pt>
                <c:pt idx="2331">
                  <c:v>481</c:v>
                </c:pt>
                <c:pt idx="2332">
                  <c:v>26.45</c:v>
                </c:pt>
                <c:pt idx="2333">
                  <c:v>48.25</c:v>
                </c:pt>
                <c:pt idx="2334">
                  <c:v>309.01</c:v>
                </c:pt>
                <c:pt idx="2335">
                  <c:v>154.46</c:v>
                </c:pt>
                <c:pt idx="2336">
                  <c:v>210.7</c:v>
                </c:pt>
                <c:pt idx="2337">
                  <c:v>407.25</c:v>
                </c:pt>
                <c:pt idx="2338">
                  <c:v>193.42</c:v>
                </c:pt>
                <c:pt idx="2339">
                  <c:v>440.43</c:v>
                </c:pt>
                <c:pt idx="2340">
                  <c:v>387.5</c:v>
                </c:pt>
                <c:pt idx="2341">
                  <c:v>256.66000000000003</c:v>
                </c:pt>
                <c:pt idx="2342">
                  <c:v>456.79</c:v>
                </c:pt>
                <c:pt idx="2343">
                  <c:v>167.6</c:v>
                </c:pt>
                <c:pt idx="2344">
                  <c:v>229.85</c:v>
                </c:pt>
                <c:pt idx="2345">
                  <c:v>17.62</c:v>
                </c:pt>
                <c:pt idx="2346">
                  <c:v>362.88</c:v>
                </c:pt>
                <c:pt idx="2347">
                  <c:v>415.93</c:v>
                </c:pt>
                <c:pt idx="2348">
                  <c:v>187.71</c:v>
                </c:pt>
                <c:pt idx="2349">
                  <c:v>436.57</c:v>
                </c:pt>
                <c:pt idx="2350">
                  <c:v>358.51</c:v>
                </c:pt>
                <c:pt idx="2351">
                  <c:v>209.81</c:v>
                </c:pt>
                <c:pt idx="2352">
                  <c:v>462.62</c:v>
                </c:pt>
                <c:pt idx="2353">
                  <c:v>414.17</c:v>
                </c:pt>
                <c:pt idx="2354">
                  <c:v>182.3</c:v>
                </c:pt>
                <c:pt idx="2355">
                  <c:v>210.34</c:v>
                </c:pt>
                <c:pt idx="2356">
                  <c:v>15.47</c:v>
                </c:pt>
                <c:pt idx="2357">
                  <c:v>210.43</c:v>
                </c:pt>
                <c:pt idx="2358">
                  <c:v>178.67</c:v>
                </c:pt>
                <c:pt idx="2359">
                  <c:v>301.52999999999997</c:v>
                </c:pt>
                <c:pt idx="2360">
                  <c:v>194.33</c:v>
                </c:pt>
                <c:pt idx="2361">
                  <c:v>215.89</c:v>
                </c:pt>
                <c:pt idx="2362">
                  <c:v>316.29000000000002</c:v>
                </c:pt>
                <c:pt idx="2363">
                  <c:v>69.38</c:v>
                </c:pt>
                <c:pt idx="2364">
                  <c:v>493.54</c:v>
                </c:pt>
                <c:pt idx="2365">
                  <c:v>393.1</c:v>
                </c:pt>
                <c:pt idx="2366">
                  <c:v>135.71</c:v>
                </c:pt>
                <c:pt idx="2367">
                  <c:v>241.86</c:v>
                </c:pt>
                <c:pt idx="2368">
                  <c:v>426.75</c:v>
                </c:pt>
                <c:pt idx="2369">
                  <c:v>52.98</c:v>
                </c:pt>
                <c:pt idx="2370">
                  <c:v>351.87</c:v>
                </c:pt>
                <c:pt idx="2371">
                  <c:v>235.13</c:v>
                </c:pt>
                <c:pt idx="2372">
                  <c:v>352.95</c:v>
                </c:pt>
                <c:pt idx="2373">
                  <c:v>490.77</c:v>
                </c:pt>
                <c:pt idx="2374">
                  <c:v>403.4</c:v>
                </c:pt>
                <c:pt idx="2375">
                  <c:v>479.19</c:v>
                </c:pt>
                <c:pt idx="2376">
                  <c:v>400.31</c:v>
                </c:pt>
                <c:pt idx="2377">
                  <c:v>334.47</c:v>
                </c:pt>
                <c:pt idx="2378">
                  <c:v>458.12</c:v>
                </c:pt>
                <c:pt idx="2379">
                  <c:v>286.5</c:v>
                </c:pt>
                <c:pt idx="2380">
                  <c:v>10.78</c:v>
                </c:pt>
                <c:pt idx="2381">
                  <c:v>182.04</c:v>
                </c:pt>
                <c:pt idx="2382">
                  <c:v>86.95</c:v>
                </c:pt>
                <c:pt idx="2383">
                  <c:v>494.46</c:v>
                </c:pt>
                <c:pt idx="2384">
                  <c:v>148.21</c:v>
                </c:pt>
                <c:pt idx="2385">
                  <c:v>275.11</c:v>
                </c:pt>
                <c:pt idx="2386">
                  <c:v>497.4</c:v>
                </c:pt>
                <c:pt idx="2387">
                  <c:v>459.03</c:v>
                </c:pt>
                <c:pt idx="2388">
                  <c:v>269.87</c:v>
                </c:pt>
                <c:pt idx="2389">
                  <c:v>154.33000000000001</c:v>
                </c:pt>
                <c:pt idx="2390">
                  <c:v>197.33</c:v>
                </c:pt>
                <c:pt idx="2391">
                  <c:v>270.73</c:v>
                </c:pt>
                <c:pt idx="2392">
                  <c:v>353.08</c:v>
                </c:pt>
                <c:pt idx="2393">
                  <c:v>205.06</c:v>
                </c:pt>
                <c:pt idx="2394">
                  <c:v>232.12</c:v>
                </c:pt>
                <c:pt idx="2395">
                  <c:v>199.31</c:v>
                </c:pt>
                <c:pt idx="2396">
                  <c:v>143.68</c:v>
                </c:pt>
                <c:pt idx="2397">
                  <c:v>244.61</c:v>
                </c:pt>
                <c:pt idx="2398">
                  <c:v>144.56</c:v>
                </c:pt>
                <c:pt idx="2399">
                  <c:v>214.64</c:v>
                </c:pt>
                <c:pt idx="2400">
                  <c:v>78.430000000000007</c:v>
                </c:pt>
                <c:pt idx="2401">
                  <c:v>440.57</c:v>
                </c:pt>
                <c:pt idx="2402">
                  <c:v>481.53</c:v>
                </c:pt>
                <c:pt idx="2403">
                  <c:v>387.81</c:v>
                </c:pt>
                <c:pt idx="2404">
                  <c:v>490.91</c:v>
                </c:pt>
                <c:pt idx="2405">
                  <c:v>31.12</c:v>
                </c:pt>
                <c:pt idx="2406">
                  <c:v>328.31</c:v>
                </c:pt>
                <c:pt idx="2407">
                  <c:v>467.24</c:v>
                </c:pt>
                <c:pt idx="2408">
                  <c:v>412.47</c:v>
                </c:pt>
                <c:pt idx="2409">
                  <c:v>489.42</c:v>
                </c:pt>
                <c:pt idx="2410">
                  <c:v>429.43</c:v>
                </c:pt>
                <c:pt idx="2411">
                  <c:v>117.7</c:v>
                </c:pt>
                <c:pt idx="2412">
                  <c:v>137.74</c:v>
                </c:pt>
                <c:pt idx="2413">
                  <c:v>191.54</c:v>
                </c:pt>
                <c:pt idx="2414">
                  <c:v>119.61</c:v>
                </c:pt>
                <c:pt idx="2415">
                  <c:v>371.72</c:v>
                </c:pt>
                <c:pt idx="2416">
                  <c:v>204.33</c:v>
                </c:pt>
                <c:pt idx="2417">
                  <c:v>250.72</c:v>
                </c:pt>
                <c:pt idx="2418">
                  <c:v>462.49</c:v>
                </c:pt>
                <c:pt idx="2419">
                  <c:v>127.92</c:v>
                </c:pt>
                <c:pt idx="2420">
                  <c:v>221.92</c:v>
                </c:pt>
                <c:pt idx="2421">
                  <c:v>309.92</c:v>
                </c:pt>
                <c:pt idx="2422">
                  <c:v>377.55</c:v>
                </c:pt>
                <c:pt idx="2423">
                  <c:v>436.15</c:v>
                </c:pt>
                <c:pt idx="2424">
                  <c:v>374.15</c:v>
                </c:pt>
                <c:pt idx="2425">
                  <c:v>96.93</c:v>
                </c:pt>
                <c:pt idx="2426">
                  <c:v>380.5</c:v>
                </c:pt>
                <c:pt idx="2427">
                  <c:v>142.91999999999999</c:v>
                </c:pt>
                <c:pt idx="2428">
                  <c:v>71.16</c:v>
                </c:pt>
                <c:pt idx="2429">
                  <c:v>435.97</c:v>
                </c:pt>
                <c:pt idx="2430">
                  <c:v>186.96</c:v>
                </c:pt>
                <c:pt idx="2431">
                  <c:v>473.05</c:v>
                </c:pt>
                <c:pt idx="2432">
                  <c:v>84.34</c:v>
                </c:pt>
                <c:pt idx="2433">
                  <c:v>246.49</c:v>
                </c:pt>
                <c:pt idx="2434">
                  <c:v>202.03</c:v>
                </c:pt>
                <c:pt idx="2435">
                  <c:v>72.959999999999994</c:v>
                </c:pt>
                <c:pt idx="2436">
                  <c:v>412.27</c:v>
                </c:pt>
                <c:pt idx="2437">
                  <c:v>401.11</c:v>
                </c:pt>
                <c:pt idx="2438">
                  <c:v>99.36</c:v>
                </c:pt>
                <c:pt idx="2439">
                  <c:v>365.38</c:v>
                </c:pt>
                <c:pt idx="2440">
                  <c:v>156.88999999999999</c:v>
                </c:pt>
                <c:pt idx="2441">
                  <c:v>115.09</c:v>
                </c:pt>
                <c:pt idx="2442">
                  <c:v>389.82</c:v>
                </c:pt>
                <c:pt idx="2443">
                  <c:v>243.06</c:v>
                </c:pt>
                <c:pt idx="2444">
                  <c:v>481.84</c:v>
                </c:pt>
                <c:pt idx="2445">
                  <c:v>218.58</c:v>
                </c:pt>
                <c:pt idx="2446">
                  <c:v>291.5</c:v>
                </c:pt>
                <c:pt idx="2447">
                  <c:v>56.4</c:v>
                </c:pt>
                <c:pt idx="2448">
                  <c:v>233.57</c:v>
                </c:pt>
                <c:pt idx="2449">
                  <c:v>395.41</c:v>
                </c:pt>
                <c:pt idx="2450">
                  <c:v>105.16</c:v>
                </c:pt>
                <c:pt idx="2451">
                  <c:v>221.27</c:v>
                </c:pt>
                <c:pt idx="2452">
                  <c:v>235.75</c:v>
                </c:pt>
                <c:pt idx="2453">
                  <c:v>25.28</c:v>
                </c:pt>
                <c:pt idx="2454">
                  <c:v>252.68</c:v>
                </c:pt>
                <c:pt idx="2455">
                  <c:v>183.06</c:v>
                </c:pt>
                <c:pt idx="2456">
                  <c:v>367.27</c:v>
                </c:pt>
                <c:pt idx="2457">
                  <c:v>89.92</c:v>
                </c:pt>
                <c:pt idx="2458">
                  <c:v>389.59</c:v>
                </c:pt>
                <c:pt idx="2459">
                  <c:v>120.24</c:v>
                </c:pt>
                <c:pt idx="2460">
                  <c:v>233.95</c:v>
                </c:pt>
                <c:pt idx="2461">
                  <c:v>471.4</c:v>
                </c:pt>
                <c:pt idx="2462">
                  <c:v>246.87</c:v>
                </c:pt>
                <c:pt idx="2463">
                  <c:v>149.94</c:v>
                </c:pt>
                <c:pt idx="2464">
                  <c:v>249.86</c:v>
                </c:pt>
                <c:pt idx="2465">
                  <c:v>377.06</c:v>
                </c:pt>
                <c:pt idx="2466">
                  <c:v>95.61</c:v>
                </c:pt>
                <c:pt idx="2467">
                  <c:v>263.22000000000003</c:v>
                </c:pt>
                <c:pt idx="2468">
                  <c:v>246.17</c:v>
                </c:pt>
                <c:pt idx="2469">
                  <c:v>204</c:v>
                </c:pt>
                <c:pt idx="2470">
                  <c:v>464.71</c:v>
                </c:pt>
                <c:pt idx="2471">
                  <c:v>221.53</c:v>
                </c:pt>
                <c:pt idx="2472">
                  <c:v>180.19</c:v>
                </c:pt>
                <c:pt idx="2473">
                  <c:v>43.48</c:v>
                </c:pt>
                <c:pt idx="2474">
                  <c:v>202.59</c:v>
                </c:pt>
                <c:pt idx="2475">
                  <c:v>407.43</c:v>
                </c:pt>
                <c:pt idx="2476">
                  <c:v>481.86</c:v>
                </c:pt>
                <c:pt idx="2477">
                  <c:v>407.48</c:v>
                </c:pt>
                <c:pt idx="2478">
                  <c:v>330.6</c:v>
                </c:pt>
                <c:pt idx="2479">
                  <c:v>221.23</c:v>
                </c:pt>
                <c:pt idx="2480">
                  <c:v>499.96</c:v>
                </c:pt>
                <c:pt idx="2481">
                  <c:v>209.1</c:v>
                </c:pt>
                <c:pt idx="2482">
                  <c:v>393.83</c:v>
                </c:pt>
                <c:pt idx="2483">
                  <c:v>181.56</c:v>
                </c:pt>
                <c:pt idx="2484">
                  <c:v>335.09</c:v>
                </c:pt>
                <c:pt idx="2485">
                  <c:v>63.98</c:v>
                </c:pt>
                <c:pt idx="2486">
                  <c:v>436.45</c:v>
                </c:pt>
                <c:pt idx="2487">
                  <c:v>335.86</c:v>
                </c:pt>
                <c:pt idx="2488">
                  <c:v>78.11</c:v>
                </c:pt>
                <c:pt idx="2489">
                  <c:v>302.95</c:v>
                </c:pt>
                <c:pt idx="2490">
                  <c:v>168.92</c:v>
                </c:pt>
                <c:pt idx="2491">
                  <c:v>123.27</c:v>
                </c:pt>
                <c:pt idx="2492">
                  <c:v>31.79</c:v>
                </c:pt>
                <c:pt idx="2493">
                  <c:v>339.21</c:v>
                </c:pt>
                <c:pt idx="2494">
                  <c:v>357.9</c:v>
                </c:pt>
                <c:pt idx="2495">
                  <c:v>465.64</c:v>
                </c:pt>
                <c:pt idx="2496">
                  <c:v>170.97</c:v>
                </c:pt>
                <c:pt idx="2497">
                  <c:v>260.81</c:v>
                </c:pt>
                <c:pt idx="2498">
                  <c:v>337.58</c:v>
                </c:pt>
                <c:pt idx="2499">
                  <c:v>427.29</c:v>
                </c:pt>
                <c:pt idx="2500">
                  <c:v>223.04</c:v>
                </c:pt>
                <c:pt idx="2501">
                  <c:v>256.64</c:v>
                </c:pt>
                <c:pt idx="2502">
                  <c:v>175.86</c:v>
                </c:pt>
                <c:pt idx="2503">
                  <c:v>104.47</c:v>
                </c:pt>
                <c:pt idx="2504">
                  <c:v>185.53</c:v>
                </c:pt>
                <c:pt idx="2505">
                  <c:v>188.8</c:v>
                </c:pt>
                <c:pt idx="2506">
                  <c:v>166.69</c:v>
                </c:pt>
                <c:pt idx="2507">
                  <c:v>79.12</c:v>
                </c:pt>
                <c:pt idx="2508">
                  <c:v>483.62</c:v>
                </c:pt>
                <c:pt idx="2509">
                  <c:v>209.08</c:v>
                </c:pt>
                <c:pt idx="2510">
                  <c:v>305.94</c:v>
                </c:pt>
                <c:pt idx="2511">
                  <c:v>171.64</c:v>
                </c:pt>
                <c:pt idx="2512">
                  <c:v>69.77</c:v>
                </c:pt>
                <c:pt idx="2513">
                  <c:v>102.7</c:v>
                </c:pt>
                <c:pt idx="2514">
                  <c:v>154.15</c:v>
                </c:pt>
                <c:pt idx="2515">
                  <c:v>251.72</c:v>
                </c:pt>
                <c:pt idx="2516">
                  <c:v>295.8</c:v>
                </c:pt>
                <c:pt idx="2517">
                  <c:v>486.62</c:v>
                </c:pt>
                <c:pt idx="2518">
                  <c:v>358.01</c:v>
                </c:pt>
                <c:pt idx="2519">
                  <c:v>123.61</c:v>
                </c:pt>
                <c:pt idx="2520">
                  <c:v>263.14999999999998</c:v>
                </c:pt>
                <c:pt idx="2521">
                  <c:v>285.17</c:v>
                </c:pt>
                <c:pt idx="2522">
                  <c:v>229.69</c:v>
                </c:pt>
                <c:pt idx="2523">
                  <c:v>79.33</c:v>
                </c:pt>
                <c:pt idx="2524">
                  <c:v>57.34</c:v>
                </c:pt>
                <c:pt idx="2525">
                  <c:v>419.78</c:v>
                </c:pt>
                <c:pt idx="2526">
                  <c:v>135.72999999999999</c:v>
                </c:pt>
                <c:pt idx="2527">
                  <c:v>129.34</c:v>
                </c:pt>
                <c:pt idx="2528">
                  <c:v>35.85</c:v>
                </c:pt>
                <c:pt idx="2529">
                  <c:v>62.47</c:v>
                </c:pt>
                <c:pt idx="2530">
                  <c:v>349.25</c:v>
                </c:pt>
                <c:pt idx="2531">
                  <c:v>305.11</c:v>
                </c:pt>
                <c:pt idx="2532">
                  <c:v>391.15</c:v>
                </c:pt>
                <c:pt idx="2533">
                  <c:v>427.8</c:v>
                </c:pt>
                <c:pt idx="2534">
                  <c:v>167.04</c:v>
                </c:pt>
                <c:pt idx="2535">
                  <c:v>129.27000000000001</c:v>
                </c:pt>
                <c:pt idx="2536">
                  <c:v>356.66</c:v>
                </c:pt>
                <c:pt idx="2537">
                  <c:v>364.54</c:v>
                </c:pt>
                <c:pt idx="2538">
                  <c:v>279.37</c:v>
                </c:pt>
                <c:pt idx="2539">
                  <c:v>498.73</c:v>
                </c:pt>
                <c:pt idx="2540">
                  <c:v>108.12</c:v>
                </c:pt>
                <c:pt idx="2541">
                  <c:v>117.91</c:v>
                </c:pt>
                <c:pt idx="2542">
                  <c:v>110.72</c:v>
                </c:pt>
                <c:pt idx="2543">
                  <c:v>73.180000000000007</c:v>
                </c:pt>
                <c:pt idx="2544">
                  <c:v>468.38</c:v>
                </c:pt>
                <c:pt idx="2545">
                  <c:v>100.75</c:v>
                </c:pt>
                <c:pt idx="2546">
                  <c:v>447.34</c:v>
                </c:pt>
                <c:pt idx="2547">
                  <c:v>152.35</c:v>
                </c:pt>
                <c:pt idx="2548">
                  <c:v>381.69</c:v>
                </c:pt>
                <c:pt idx="2549">
                  <c:v>212.65</c:v>
                </c:pt>
                <c:pt idx="2550">
                  <c:v>375.68</c:v>
                </c:pt>
                <c:pt idx="2551">
                  <c:v>489.95</c:v>
                </c:pt>
                <c:pt idx="2552">
                  <c:v>403.62</c:v>
                </c:pt>
                <c:pt idx="2553">
                  <c:v>229.52</c:v>
                </c:pt>
                <c:pt idx="2554">
                  <c:v>367.49</c:v>
                </c:pt>
                <c:pt idx="2555">
                  <c:v>182.35</c:v>
                </c:pt>
                <c:pt idx="2556">
                  <c:v>15.45</c:v>
                </c:pt>
                <c:pt idx="2557">
                  <c:v>11.94</c:v>
                </c:pt>
                <c:pt idx="2558">
                  <c:v>19.09</c:v>
                </c:pt>
                <c:pt idx="2559">
                  <c:v>134.53</c:v>
                </c:pt>
                <c:pt idx="2560">
                  <c:v>394.07</c:v>
                </c:pt>
                <c:pt idx="2561">
                  <c:v>255.6</c:v>
                </c:pt>
                <c:pt idx="2562">
                  <c:v>224.84</c:v>
                </c:pt>
                <c:pt idx="2563">
                  <c:v>433.48</c:v>
                </c:pt>
                <c:pt idx="2564">
                  <c:v>422.91</c:v>
                </c:pt>
                <c:pt idx="2565">
                  <c:v>299.44</c:v>
                </c:pt>
                <c:pt idx="2566">
                  <c:v>310.88</c:v>
                </c:pt>
                <c:pt idx="2567">
                  <c:v>172.7</c:v>
                </c:pt>
                <c:pt idx="2568">
                  <c:v>171.84</c:v>
                </c:pt>
                <c:pt idx="2569">
                  <c:v>128.88</c:v>
                </c:pt>
                <c:pt idx="2570">
                  <c:v>135.6</c:v>
                </c:pt>
                <c:pt idx="2571">
                  <c:v>155.81</c:v>
                </c:pt>
                <c:pt idx="2572">
                  <c:v>55.95</c:v>
                </c:pt>
                <c:pt idx="2573">
                  <c:v>334.08</c:v>
                </c:pt>
                <c:pt idx="2574">
                  <c:v>181.21</c:v>
                </c:pt>
                <c:pt idx="2575">
                  <c:v>33.14</c:v>
                </c:pt>
                <c:pt idx="2576">
                  <c:v>491.7</c:v>
                </c:pt>
                <c:pt idx="2577">
                  <c:v>301.37</c:v>
                </c:pt>
                <c:pt idx="2578">
                  <c:v>125.71</c:v>
                </c:pt>
                <c:pt idx="2579">
                  <c:v>184.21</c:v>
                </c:pt>
                <c:pt idx="2580">
                  <c:v>250.91</c:v>
                </c:pt>
                <c:pt idx="2581">
                  <c:v>254.27</c:v>
                </c:pt>
                <c:pt idx="2582">
                  <c:v>235.02</c:v>
                </c:pt>
                <c:pt idx="2583">
                  <c:v>221.03</c:v>
                </c:pt>
                <c:pt idx="2584">
                  <c:v>51.27</c:v>
                </c:pt>
                <c:pt idx="2585">
                  <c:v>51.31</c:v>
                </c:pt>
                <c:pt idx="2586">
                  <c:v>94.11</c:v>
                </c:pt>
                <c:pt idx="2587">
                  <c:v>265.73</c:v>
                </c:pt>
                <c:pt idx="2588">
                  <c:v>135.49</c:v>
                </c:pt>
                <c:pt idx="2589">
                  <c:v>138.62</c:v>
                </c:pt>
                <c:pt idx="2590">
                  <c:v>62.2</c:v>
                </c:pt>
                <c:pt idx="2591">
                  <c:v>370.3</c:v>
                </c:pt>
                <c:pt idx="2592">
                  <c:v>451.74</c:v>
                </c:pt>
                <c:pt idx="2593">
                  <c:v>189.54</c:v>
                </c:pt>
                <c:pt idx="2594">
                  <c:v>206.92</c:v>
                </c:pt>
                <c:pt idx="2595">
                  <c:v>216.8</c:v>
                </c:pt>
                <c:pt idx="2596">
                  <c:v>44.95</c:v>
                </c:pt>
                <c:pt idx="2597">
                  <c:v>266.16000000000003</c:v>
                </c:pt>
                <c:pt idx="2598">
                  <c:v>170.8</c:v>
                </c:pt>
                <c:pt idx="2599">
                  <c:v>333.66</c:v>
                </c:pt>
                <c:pt idx="2600">
                  <c:v>269.89</c:v>
                </c:pt>
                <c:pt idx="2601">
                  <c:v>393.04</c:v>
                </c:pt>
                <c:pt idx="2602">
                  <c:v>273.13</c:v>
                </c:pt>
                <c:pt idx="2603">
                  <c:v>437.56</c:v>
                </c:pt>
                <c:pt idx="2604">
                  <c:v>232.86</c:v>
                </c:pt>
                <c:pt idx="2605">
                  <c:v>430.03</c:v>
                </c:pt>
                <c:pt idx="2606">
                  <c:v>478.79</c:v>
                </c:pt>
                <c:pt idx="2607">
                  <c:v>102.54</c:v>
                </c:pt>
                <c:pt idx="2608">
                  <c:v>52.51</c:v>
                </c:pt>
                <c:pt idx="2609">
                  <c:v>384.9</c:v>
                </c:pt>
                <c:pt idx="2610">
                  <c:v>492.78</c:v>
                </c:pt>
                <c:pt idx="2611">
                  <c:v>268.81</c:v>
                </c:pt>
                <c:pt idx="2612">
                  <c:v>497.95</c:v>
                </c:pt>
                <c:pt idx="2613">
                  <c:v>328.44</c:v>
                </c:pt>
                <c:pt idx="2614">
                  <c:v>174.27</c:v>
                </c:pt>
                <c:pt idx="2615">
                  <c:v>457.48</c:v>
                </c:pt>
                <c:pt idx="2616">
                  <c:v>275.77999999999997</c:v>
                </c:pt>
                <c:pt idx="2617">
                  <c:v>468.72</c:v>
                </c:pt>
                <c:pt idx="2618">
                  <c:v>331.73</c:v>
                </c:pt>
                <c:pt idx="2619">
                  <c:v>396.57</c:v>
                </c:pt>
                <c:pt idx="2620">
                  <c:v>211.97</c:v>
                </c:pt>
                <c:pt idx="2621">
                  <c:v>116.77</c:v>
                </c:pt>
                <c:pt idx="2622">
                  <c:v>11.16</c:v>
                </c:pt>
                <c:pt idx="2623">
                  <c:v>184.6</c:v>
                </c:pt>
                <c:pt idx="2624">
                  <c:v>59.58</c:v>
                </c:pt>
                <c:pt idx="2625">
                  <c:v>437.3</c:v>
                </c:pt>
                <c:pt idx="2626">
                  <c:v>202.49</c:v>
                </c:pt>
                <c:pt idx="2627">
                  <c:v>126.15</c:v>
                </c:pt>
                <c:pt idx="2628">
                  <c:v>496.03</c:v>
                </c:pt>
                <c:pt idx="2629">
                  <c:v>45.01</c:v>
                </c:pt>
                <c:pt idx="2630">
                  <c:v>112.53</c:v>
                </c:pt>
                <c:pt idx="2631">
                  <c:v>260.45</c:v>
                </c:pt>
                <c:pt idx="2632">
                  <c:v>375.81</c:v>
                </c:pt>
                <c:pt idx="2633">
                  <c:v>221.02</c:v>
                </c:pt>
                <c:pt idx="2634">
                  <c:v>164.51</c:v>
                </c:pt>
                <c:pt idx="2635">
                  <c:v>177.05</c:v>
                </c:pt>
                <c:pt idx="2636">
                  <c:v>86</c:v>
                </c:pt>
                <c:pt idx="2637">
                  <c:v>147.84</c:v>
                </c:pt>
                <c:pt idx="2638">
                  <c:v>389.25</c:v>
                </c:pt>
                <c:pt idx="2639">
                  <c:v>155.04</c:v>
                </c:pt>
                <c:pt idx="2640">
                  <c:v>231.39</c:v>
                </c:pt>
                <c:pt idx="2641">
                  <c:v>499.36</c:v>
                </c:pt>
                <c:pt idx="2642">
                  <c:v>50.14</c:v>
                </c:pt>
                <c:pt idx="2643">
                  <c:v>410.76</c:v>
                </c:pt>
                <c:pt idx="2644">
                  <c:v>109.4</c:v>
                </c:pt>
                <c:pt idx="2645">
                  <c:v>149.97999999999999</c:v>
                </c:pt>
                <c:pt idx="2646">
                  <c:v>449.87</c:v>
                </c:pt>
                <c:pt idx="2647">
                  <c:v>487.06</c:v>
                </c:pt>
                <c:pt idx="2648">
                  <c:v>160.30000000000001</c:v>
                </c:pt>
                <c:pt idx="2649">
                  <c:v>420.77</c:v>
                </c:pt>
                <c:pt idx="2650">
                  <c:v>230.27</c:v>
                </c:pt>
                <c:pt idx="2651">
                  <c:v>330.13</c:v>
                </c:pt>
                <c:pt idx="2652">
                  <c:v>49.61</c:v>
                </c:pt>
                <c:pt idx="2653">
                  <c:v>477.05</c:v>
                </c:pt>
                <c:pt idx="2654">
                  <c:v>434.67</c:v>
                </c:pt>
                <c:pt idx="2655">
                  <c:v>493.08</c:v>
                </c:pt>
                <c:pt idx="2656">
                  <c:v>257.41000000000003</c:v>
                </c:pt>
                <c:pt idx="2657">
                  <c:v>477.27</c:v>
                </c:pt>
                <c:pt idx="2658">
                  <c:v>471.46</c:v>
                </c:pt>
                <c:pt idx="2659">
                  <c:v>158.62</c:v>
                </c:pt>
                <c:pt idx="2660">
                  <c:v>280.73</c:v>
                </c:pt>
                <c:pt idx="2661">
                  <c:v>13.49</c:v>
                </c:pt>
                <c:pt idx="2662">
                  <c:v>471.03</c:v>
                </c:pt>
                <c:pt idx="2663">
                  <c:v>255.92</c:v>
                </c:pt>
                <c:pt idx="2664">
                  <c:v>293.68</c:v>
                </c:pt>
                <c:pt idx="2665">
                  <c:v>204.69</c:v>
                </c:pt>
                <c:pt idx="2666">
                  <c:v>427.22</c:v>
                </c:pt>
                <c:pt idx="2667">
                  <c:v>313.33999999999997</c:v>
                </c:pt>
                <c:pt idx="2668">
                  <c:v>327.17</c:v>
                </c:pt>
                <c:pt idx="2669">
                  <c:v>394.59</c:v>
                </c:pt>
                <c:pt idx="2670">
                  <c:v>298.43</c:v>
                </c:pt>
                <c:pt idx="2671">
                  <c:v>418.08</c:v>
                </c:pt>
                <c:pt idx="2672">
                  <c:v>168.01</c:v>
                </c:pt>
                <c:pt idx="2673">
                  <c:v>44.39</c:v>
                </c:pt>
                <c:pt idx="2674">
                  <c:v>214.63</c:v>
                </c:pt>
                <c:pt idx="2675">
                  <c:v>146.46</c:v>
                </c:pt>
                <c:pt idx="2676">
                  <c:v>129.44999999999999</c:v>
                </c:pt>
                <c:pt idx="2677">
                  <c:v>56.87</c:v>
                </c:pt>
                <c:pt idx="2678">
                  <c:v>192.95</c:v>
                </c:pt>
                <c:pt idx="2679">
                  <c:v>160.41</c:v>
                </c:pt>
                <c:pt idx="2680">
                  <c:v>230.21</c:v>
                </c:pt>
                <c:pt idx="2681">
                  <c:v>53.13</c:v>
                </c:pt>
                <c:pt idx="2682">
                  <c:v>64.64</c:v>
                </c:pt>
                <c:pt idx="2683">
                  <c:v>207.33</c:v>
                </c:pt>
                <c:pt idx="2684">
                  <c:v>369.78</c:v>
                </c:pt>
                <c:pt idx="2685">
                  <c:v>245.49</c:v>
                </c:pt>
                <c:pt idx="2686">
                  <c:v>429.9</c:v>
                </c:pt>
                <c:pt idx="2687">
                  <c:v>463.83</c:v>
                </c:pt>
                <c:pt idx="2688">
                  <c:v>44.04</c:v>
                </c:pt>
                <c:pt idx="2689">
                  <c:v>166.11</c:v>
                </c:pt>
                <c:pt idx="2690">
                  <c:v>96.29</c:v>
                </c:pt>
                <c:pt idx="2691">
                  <c:v>301.63</c:v>
                </c:pt>
                <c:pt idx="2692">
                  <c:v>46.58</c:v>
                </c:pt>
                <c:pt idx="2693">
                  <c:v>170.19</c:v>
                </c:pt>
                <c:pt idx="2694">
                  <c:v>50.13</c:v>
                </c:pt>
                <c:pt idx="2695">
                  <c:v>161.16</c:v>
                </c:pt>
                <c:pt idx="2696">
                  <c:v>64.489999999999995</c:v>
                </c:pt>
                <c:pt idx="2697">
                  <c:v>393.82</c:v>
                </c:pt>
                <c:pt idx="2698">
                  <c:v>27.26</c:v>
                </c:pt>
                <c:pt idx="2699">
                  <c:v>197.83</c:v>
                </c:pt>
                <c:pt idx="2700">
                  <c:v>262.88</c:v>
                </c:pt>
                <c:pt idx="2701">
                  <c:v>298.68</c:v>
                </c:pt>
                <c:pt idx="2702">
                  <c:v>302.86</c:v>
                </c:pt>
                <c:pt idx="2703">
                  <c:v>209.91</c:v>
                </c:pt>
                <c:pt idx="2704">
                  <c:v>328.54</c:v>
                </c:pt>
                <c:pt idx="2705">
                  <c:v>390.78</c:v>
                </c:pt>
                <c:pt idx="2706">
                  <c:v>406.9</c:v>
                </c:pt>
                <c:pt idx="2707">
                  <c:v>381.75</c:v>
                </c:pt>
                <c:pt idx="2708">
                  <c:v>146.55000000000001</c:v>
                </c:pt>
                <c:pt idx="2709">
                  <c:v>431.85</c:v>
                </c:pt>
                <c:pt idx="2710">
                  <c:v>389.76</c:v>
                </c:pt>
                <c:pt idx="2711">
                  <c:v>317.02</c:v>
                </c:pt>
                <c:pt idx="2712">
                  <c:v>244.8</c:v>
                </c:pt>
                <c:pt idx="2713">
                  <c:v>393.77</c:v>
                </c:pt>
                <c:pt idx="2714">
                  <c:v>166.75</c:v>
                </c:pt>
                <c:pt idx="2715">
                  <c:v>257.14</c:v>
                </c:pt>
                <c:pt idx="2716">
                  <c:v>449.74</c:v>
                </c:pt>
                <c:pt idx="2717">
                  <c:v>225.17</c:v>
                </c:pt>
                <c:pt idx="2718">
                  <c:v>202.26</c:v>
                </c:pt>
                <c:pt idx="2719">
                  <c:v>274.87</c:v>
                </c:pt>
                <c:pt idx="2720">
                  <c:v>336.49</c:v>
                </c:pt>
                <c:pt idx="2721">
                  <c:v>454.39</c:v>
                </c:pt>
                <c:pt idx="2722">
                  <c:v>33.020000000000003</c:v>
                </c:pt>
                <c:pt idx="2723">
                  <c:v>327.39999999999998</c:v>
                </c:pt>
                <c:pt idx="2724">
                  <c:v>309.67</c:v>
                </c:pt>
                <c:pt idx="2725">
                  <c:v>42.98</c:v>
                </c:pt>
                <c:pt idx="2726">
                  <c:v>257.20999999999998</c:v>
                </c:pt>
                <c:pt idx="2727">
                  <c:v>135.62</c:v>
                </c:pt>
                <c:pt idx="2728">
                  <c:v>440.5</c:v>
                </c:pt>
                <c:pt idx="2729">
                  <c:v>236.7</c:v>
                </c:pt>
                <c:pt idx="2730">
                  <c:v>203.43</c:v>
                </c:pt>
                <c:pt idx="2731">
                  <c:v>72.430000000000007</c:v>
                </c:pt>
                <c:pt idx="2732">
                  <c:v>398.85</c:v>
                </c:pt>
                <c:pt idx="2733">
                  <c:v>180.6</c:v>
                </c:pt>
                <c:pt idx="2734">
                  <c:v>20.74</c:v>
                </c:pt>
                <c:pt idx="2735">
                  <c:v>440.74</c:v>
                </c:pt>
                <c:pt idx="2736">
                  <c:v>84.28</c:v>
                </c:pt>
                <c:pt idx="2737">
                  <c:v>366.4</c:v>
                </c:pt>
                <c:pt idx="2738">
                  <c:v>424.14</c:v>
                </c:pt>
                <c:pt idx="2739">
                  <c:v>71.34</c:v>
                </c:pt>
                <c:pt idx="2740">
                  <c:v>163.91</c:v>
                </c:pt>
                <c:pt idx="2741">
                  <c:v>440.11</c:v>
                </c:pt>
                <c:pt idx="2742">
                  <c:v>430.96</c:v>
                </c:pt>
                <c:pt idx="2743">
                  <c:v>260.74</c:v>
                </c:pt>
                <c:pt idx="2744">
                  <c:v>314.16000000000003</c:v>
                </c:pt>
                <c:pt idx="2745">
                  <c:v>222.28</c:v>
                </c:pt>
                <c:pt idx="2746">
                  <c:v>121.31</c:v>
                </c:pt>
                <c:pt idx="2747">
                  <c:v>483.48</c:v>
                </c:pt>
                <c:pt idx="2748">
                  <c:v>38.68</c:v>
                </c:pt>
                <c:pt idx="2749">
                  <c:v>121.05</c:v>
                </c:pt>
                <c:pt idx="2750">
                  <c:v>227.68</c:v>
                </c:pt>
                <c:pt idx="2751">
                  <c:v>69.31</c:v>
                </c:pt>
                <c:pt idx="2752">
                  <c:v>225.59</c:v>
                </c:pt>
                <c:pt idx="2753">
                  <c:v>92.21</c:v>
                </c:pt>
                <c:pt idx="2754">
                  <c:v>479.52</c:v>
                </c:pt>
                <c:pt idx="2755">
                  <c:v>355.43</c:v>
                </c:pt>
                <c:pt idx="2756">
                  <c:v>360.88</c:v>
                </c:pt>
                <c:pt idx="2757">
                  <c:v>269.89</c:v>
                </c:pt>
                <c:pt idx="2758">
                  <c:v>304.02</c:v>
                </c:pt>
                <c:pt idx="2759">
                  <c:v>244.73</c:v>
                </c:pt>
                <c:pt idx="2760">
                  <c:v>426.27</c:v>
                </c:pt>
                <c:pt idx="2761">
                  <c:v>369.36</c:v>
                </c:pt>
                <c:pt idx="2762">
                  <c:v>236.62</c:v>
                </c:pt>
                <c:pt idx="2763">
                  <c:v>63.8</c:v>
                </c:pt>
                <c:pt idx="2764">
                  <c:v>245.54</c:v>
                </c:pt>
                <c:pt idx="2765">
                  <c:v>141.24</c:v>
                </c:pt>
                <c:pt idx="2766">
                  <c:v>66.290000000000006</c:v>
                </c:pt>
                <c:pt idx="2767">
                  <c:v>126.91</c:v>
                </c:pt>
                <c:pt idx="2768">
                  <c:v>416.29</c:v>
                </c:pt>
                <c:pt idx="2769">
                  <c:v>128.19999999999999</c:v>
                </c:pt>
                <c:pt idx="2770">
                  <c:v>382.33</c:v>
                </c:pt>
                <c:pt idx="2771">
                  <c:v>403.98</c:v>
                </c:pt>
                <c:pt idx="2772">
                  <c:v>71.260000000000005</c:v>
                </c:pt>
                <c:pt idx="2773">
                  <c:v>367.14</c:v>
                </c:pt>
                <c:pt idx="2774">
                  <c:v>326.94</c:v>
                </c:pt>
                <c:pt idx="2775">
                  <c:v>473.16</c:v>
                </c:pt>
                <c:pt idx="2776">
                  <c:v>332.48</c:v>
                </c:pt>
                <c:pt idx="2777">
                  <c:v>125.47</c:v>
                </c:pt>
                <c:pt idx="2778">
                  <c:v>319.55</c:v>
                </c:pt>
                <c:pt idx="2779">
                  <c:v>401.54</c:v>
                </c:pt>
                <c:pt idx="2780">
                  <c:v>410.07</c:v>
                </c:pt>
                <c:pt idx="2781">
                  <c:v>51.33</c:v>
                </c:pt>
                <c:pt idx="2782">
                  <c:v>28.77</c:v>
                </c:pt>
                <c:pt idx="2783">
                  <c:v>66.37</c:v>
                </c:pt>
                <c:pt idx="2784">
                  <c:v>96.27</c:v>
                </c:pt>
                <c:pt idx="2785">
                  <c:v>286.08999999999997</c:v>
                </c:pt>
                <c:pt idx="2786">
                  <c:v>483.93</c:v>
                </c:pt>
                <c:pt idx="2787">
                  <c:v>39.29</c:v>
                </c:pt>
                <c:pt idx="2788">
                  <c:v>64.47</c:v>
                </c:pt>
                <c:pt idx="2789">
                  <c:v>174.56</c:v>
                </c:pt>
                <c:pt idx="2790">
                  <c:v>335.49</c:v>
                </c:pt>
                <c:pt idx="2791">
                  <c:v>351.99</c:v>
                </c:pt>
                <c:pt idx="2792">
                  <c:v>462.7</c:v>
                </c:pt>
                <c:pt idx="2793">
                  <c:v>73.290000000000006</c:v>
                </c:pt>
                <c:pt idx="2794">
                  <c:v>268.87</c:v>
                </c:pt>
                <c:pt idx="2795">
                  <c:v>305.91000000000003</c:v>
                </c:pt>
                <c:pt idx="2796">
                  <c:v>387.69</c:v>
                </c:pt>
                <c:pt idx="2797">
                  <c:v>63.96</c:v>
                </c:pt>
                <c:pt idx="2798">
                  <c:v>18.739999999999998</c:v>
                </c:pt>
                <c:pt idx="2799">
                  <c:v>95.11</c:v>
                </c:pt>
                <c:pt idx="2800">
                  <c:v>476.57</c:v>
                </c:pt>
                <c:pt idx="2801">
                  <c:v>465.37</c:v>
                </c:pt>
                <c:pt idx="2802">
                  <c:v>223.01</c:v>
                </c:pt>
                <c:pt idx="2803">
                  <c:v>328.44</c:v>
                </c:pt>
                <c:pt idx="2804">
                  <c:v>466.36</c:v>
                </c:pt>
                <c:pt idx="2805">
                  <c:v>335.31</c:v>
                </c:pt>
                <c:pt idx="2806">
                  <c:v>384.44</c:v>
                </c:pt>
                <c:pt idx="2807">
                  <c:v>422.7</c:v>
                </c:pt>
                <c:pt idx="2808">
                  <c:v>131.99</c:v>
                </c:pt>
                <c:pt idx="2809">
                  <c:v>293.83999999999997</c:v>
                </c:pt>
                <c:pt idx="2810">
                  <c:v>291.38</c:v>
                </c:pt>
                <c:pt idx="2811">
                  <c:v>89.77</c:v>
                </c:pt>
                <c:pt idx="2812">
                  <c:v>261.74</c:v>
                </c:pt>
                <c:pt idx="2813">
                  <c:v>120.68</c:v>
                </c:pt>
                <c:pt idx="2814">
                  <c:v>31.73</c:v>
                </c:pt>
                <c:pt idx="2815">
                  <c:v>461.56</c:v>
                </c:pt>
                <c:pt idx="2816">
                  <c:v>182.28</c:v>
                </c:pt>
                <c:pt idx="2817">
                  <c:v>40.61</c:v>
                </c:pt>
                <c:pt idx="2818">
                  <c:v>329.78</c:v>
                </c:pt>
                <c:pt idx="2819">
                  <c:v>167.4</c:v>
                </c:pt>
                <c:pt idx="2820">
                  <c:v>474.64</c:v>
                </c:pt>
                <c:pt idx="2821">
                  <c:v>496.29</c:v>
                </c:pt>
                <c:pt idx="2822">
                  <c:v>362.96</c:v>
                </c:pt>
                <c:pt idx="2823">
                  <c:v>95.3</c:v>
                </c:pt>
                <c:pt idx="2824">
                  <c:v>30.68</c:v>
                </c:pt>
                <c:pt idx="2825">
                  <c:v>277.94</c:v>
                </c:pt>
                <c:pt idx="2826">
                  <c:v>223.69</c:v>
                </c:pt>
                <c:pt idx="2827">
                  <c:v>348.59</c:v>
                </c:pt>
                <c:pt idx="2828">
                  <c:v>362.5</c:v>
                </c:pt>
                <c:pt idx="2829">
                  <c:v>27.22</c:v>
                </c:pt>
                <c:pt idx="2830">
                  <c:v>227.18</c:v>
                </c:pt>
                <c:pt idx="2831">
                  <c:v>52.37</c:v>
                </c:pt>
                <c:pt idx="2832">
                  <c:v>56.54</c:v>
                </c:pt>
                <c:pt idx="2833">
                  <c:v>260.66000000000003</c:v>
                </c:pt>
                <c:pt idx="2834">
                  <c:v>69.64</c:v>
                </c:pt>
                <c:pt idx="2835">
                  <c:v>85.36</c:v>
                </c:pt>
                <c:pt idx="2836">
                  <c:v>301.20999999999998</c:v>
                </c:pt>
                <c:pt idx="2837">
                  <c:v>291.57</c:v>
                </c:pt>
                <c:pt idx="2838">
                  <c:v>189</c:v>
                </c:pt>
                <c:pt idx="2839">
                  <c:v>172.66</c:v>
                </c:pt>
                <c:pt idx="2840">
                  <c:v>304.79000000000002</c:v>
                </c:pt>
                <c:pt idx="2841">
                  <c:v>205.38</c:v>
                </c:pt>
                <c:pt idx="2842">
                  <c:v>361.79</c:v>
                </c:pt>
                <c:pt idx="2843">
                  <c:v>481.77</c:v>
                </c:pt>
                <c:pt idx="2844">
                  <c:v>56.1</c:v>
                </c:pt>
                <c:pt idx="2845">
                  <c:v>350.58</c:v>
                </c:pt>
                <c:pt idx="2846">
                  <c:v>170.1</c:v>
                </c:pt>
                <c:pt idx="2847">
                  <c:v>343.35</c:v>
                </c:pt>
                <c:pt idx="2848">
                  <c:v>301.91000000000003</c:v>
                </c:pt>
                <c:pt idx="2849">
                  <c:v>309.63</c:v>
                </c:pt>
                <c:pt idx="2850">
                  <c:v>292.11</c:v>
                </c:pt>
                <c:pt idx="2851">
                  <c:v>323</c:v>
                </c:pt>
                <c:pt idx="2852">
                  <c:v>465.95</c:v>
                </c:pt>
                <c:pt idx="2853">
                  <c:v>350.59</c:v>
                </c:pt>
                <c:pt idx="2854">
                  <c:v>297.32</c:v>
                </c:pt>
                <c:pt idx="2855">
                  <c:v>134.52000000000001</c:v>
                </c:pt>
                <c:pt idx="2856">
                  <c:v>27.13</c:v>
                </c:pt>
                <c:pt idx="2857">
                  <c:v>304.86</c:v>
                </c:pt>
                <c:pt idx="2858">
                  <c:v>396.76</c:v>
                </c:pt>
                <c:pt idx="2859">
                  <c:v>44.14</c:v>
                </c:pt>
                <c:pt idx="2860">
                  <c:v>474.41</c:v>
                </c:pt>
                <c:pt idx="2861">
                  <c:v>358.64</c:v>
                </c:pt>
                <c:pt idx="2862">
                  <c:v>185.17</c:v>
                </c:pt>
                <c:pt idx="2863">
                  <c:v>417.51</c:v>
                </c:pt>
                <c:pt idx="2864">
                  <c:v>407.59</c:v>
                </c:pt>
                <c:pt idx="2865">
                  <c:v>230.14</c:v>
                </c:pt>
                <c:pt idx="2866">
                  <c:v>191.77</c:v>
                </c:pt>
                <c:pt idx="2867">
                  <c:v>54.61</c:v>
                </c:pt>
                <c:pt idx="2868">
                  <c:v>424.21</c:v>
                </c:pt>
                <c:pt idx="2869">
                  <c:v>45.8</c:v>
                </c:pt>
                <c:pt idx="2870">
                  <c:v>157.11000000000001</c:v>
                </c:pt>
                <c:pt idx="2871">
                  <c:v>44.29</c:v>
                </c:pt>
                <c:pt idx="2872">
                  <c:v>473.17</c:v>
                </c:pt>
                <c:pt idx="2873">
                  <c:v>133.49</c:v>
                </c:pt>
                <c:pt idx="2874">
                  <c:v>14.98</c:v>
                </c:pt>
                <c:pt idx="2875">
                  <c:v>435.68</c:v>
                </c:pt>
                <c:pt idx="2876">
                  <c:v>382</c:v>
                </c:pt>
                <c:pt idx="2877">
                  <c:v>158.88</c:v>
                </c:pt>
                <c:pt idx="2878">
                  <c:v>109.25</c:v>
                </c:pt>
                <c:pt idx="2879">
                  <c:v>68.930000000000007</c:v>
                </c:pt>
                <c:pt idx="2880">
                  <c:v>70.540000000000006</c:v>
                </c:pt>
                <c:pt idx="2881">
                  <c:v>65.760000000000005</c:v>
                </c:pt>
                <c:pt idx="2882">
                  <c:v>110.36</c:v>
                </c:pt>
                <c:pt idx="2883">
                  <c:v>249.3</c:v>
                </c:pt>
                <c:pt idx="2884">
                  <c:v>42.07</c:v>
                </c:pt>
                <c:pt idx="2885">
                  <c:v>12.31</c:v>
                </c:pt>
                <c:pt idx="2886">
                  <c:v>364.33</c:v>
                </c:pt>
                <c:pt idx="2887">
                  <c:v>105.15</c:v>
                </c:pt>
                <c:pt idx="2888">
                  <c:v>286.08999999999997</c:v>
                </c:pt>
                <c:pt idx="2889">
                  <c:v>409.47</c:v>
                </c:pt>
                <c:pt idx="2890">
                  <c:v>471.26</c:v>
                </c:pt>
                <c:pt idx="2891">
                  <c:v>172.15</c:v>
                </c:pt>
                <c:pt idx="2892">
                  <c:v>326.73</c:v>
                </c:pt>
                <c:pt idx="2893">
                  <c:v>433.77</c:v>
                </c:pt>
                <c:pt idx="2894">
                  <c:v>270.36</c:v>
                </c:pt>
                <c:pt idx="2895">
                  <c:v>187.86</c:v>
                </c:pt>
                <c:pt idx="2896">
                  <c:v>365.32</c:v>
                </c:pt>
                <c:pt idx="2897">
                  <c:v>74.239999999999995</c:v>
                </c:pt>
                <c:pt idx="2898">
                  <c:v>71.709999999999994</c:v>
                </c:pt>
                <c:pt idx="2899">
                  <c:v>485.75</c:v>
                </c:pt>
                <c:pt idx="2900">
                  <c:v>32.72</c:v>
                </c:pt>
                <c:pt idx="2901">
                  <c:v>245.8</c:v>
                </c:pt>
                <c:pt idx="2902">
                  <c:v>164.11</c:v>
                </c:pt>
                <c:pt idx="2903">
                  <c:v>348.91</c:v>
                </c:pt>
                <c:pt idx="2904">
                  <c:v>14.65</c:v>
                </c:pt>
                <c:pt idx="2905">
                  <c:v>368.81</c:v>
                </c:pt>
                <c:pt idx="2906">
                  <c:v>291.45</c:v>
                </c:pt>
                <c:pt idx="2907">
                  <c:v>82.55</c:v>
                </c:pt>
                <c:pt idx="2908">
                  <c:v>14.37</c:v>
                </c:pt>
                <c:pt idx="2909">
                  <c:v>145.13999999999999</c:v>
                </c:pt>
                <c:pt idx="2910">
                  <c:v>373</c:v>
                </c:pt>
                <c:pt idx="2911">
                  <c:v>26.92</c:v>
                </c:pt>
                <c:pt idx="2912">
                  <c:v>120.16</c:v>
                </c:pt>
                <c:pt idx="2913">
                  <c:v>416.78</c:v>
                </c:pt>
                <c:pt idx="2914">
                  <c:v>441.45</c:v>
                </c:pt>
                <c:pt idx="2915">
                  <c:v>436.44</c:v>
                </c:pt>
                <c:pt idx="2916">
                  <c:v>68.08</c:v>
                </c:pt>
                <c:pt idx="2917">
                  <c:v>470.92</c:v>
                </c:pt>
                <c:pt idx="2918">
                  <c:v>193.48</c:v>
                </c:pt>
                <c:pt idx="2919">
                  <c:v>54.3</c:v>
                </c:pt>
                <c:pt idx="2920">
                  <c:v>168.31</c:v>
                </c:pt>
                <c:pt idx="2921">
                  <c:v>217.35</c:v>
                </c:pt>
                <c:pt idx="2922">
                  <c:v>353.7</c:v>
                </c:pt>
                <c:pt idx="2923">
                  <c:v>361.48</c:v>
                </c:pt>
                <c:pt idx="2924">
                  <c:v>488.06</c:v>
                </c:pt>
                <c:pt idx="2925">
                  <c:v>455.77</c:v>
                </c:pt>
                <c:pt idx="2926">
                  <c:v>18.63</c:v>
                </c:pt>
                <c:pt idx="2927">
                  <c:v>228.28</c:v>
                </c:pt>
                <c:pt idx="2928">
                  <c:v>418.07</c:v>
                </c:pt>
                <c:pt idx="2929">
                  <c:v>41.85</c:v>
                </c:pt>
                <c:pt idx="2930">
                  <c:v>486.05</c:v>
                </c:pt>
                <c:pt idx="2931">
                  <c:v>404.46</c:v>
                </c:pt>
                <c:pt idx="2932">
                  <c:v>251.66</c:v>
                </c:pt>
                <c:pt idx="2933">
                  <c:v>233.79</c:v>
                </c:pt>
                <c:pt idx="2934">
                  <c:v>279.33999999999997</c:v>
                </c:pt>
                <c:pt idx="2935">
                  <c:v>492.24</c:v>
                </c:pt>
                <c:pt idx="2936">
                  <c:v>493.51</c:v>
                </c:pt>
                <c:pt idx="2937">
                  <c:v>278.5</c:v>
                </c:pt>
                <c:pt idx="2938">
                  <c:v>421.99</c:v>
                </c:pt>
                <c:pt idx="2939">
                  <c:v>135.25</c:v>
                </c:pt>
                <c:pt idx="2940">
                  <c:v>338.11</c:v>
                </c:pt>
                <c:pt idx="2941">
                  <c:v>52.29</c:v>
                </c:pt>
                <c:pt idx="2942">
                  <c:v>414.73</c:v>
                </c:pt>
                <c:pt idx="2943">
                  <c:v>143.24</c:v>
                </c:pt>
                <c:pt idx="2944">
                  <c:v>103.44</c:v>
                </c:pt>
                <c:pt idx="2945">
                  <c:v>386.7</c:v>
                </c:pt>
                <c:pt idx="2946">
                  <c:v>96.61</c:v>
                </c:pt>
                <c:pt idx="2947">
                  <c:v>147.97</c:v>
                </c:pt>
                <c:pt idx="2948">
                  <c:v>219.93</c:v>
                </c:pt>
                <c:pt idx="2949">
                  <c:v>28.34</c:v>
                </c:pt>
                <c:pt idx="2950">
                  <c:v>301.06</c:v>
                </c:pt>
                <c:pt idx="2951">
                  <c:v>74.900000000000006</c:v>
                </c:pt>
                <c:pt idx="2952">
                  <c:v>25.98</c:v>
                </c:pt>
                <c:pt idx="2953">
                  <c:v>387.62</c:v>
                </c:pt>
                <c:pt idx="2954">
                  <c:v>328.41</c:v>
                </c:pt>
                <c:pt idx="2955">
                  <c:v>246.18</c:v>
                </c:pt>
                <c:pt idx="2956">
                  <c:v>455.96</c:v>
                </c:pt>
                <c:pt idx="2957">
                  <c:v>399.88</c:v>
                </c:pt>
                <c:pt idx="2958">
                  <c:v>447.4</c:v>
                </c:pt>
                <c:pt idx="2959">
                  <c:v>396.78</c:v>
                </c:pt>
                <c:pt idx="2960">
                  <c:v>176.41</c:v>
                </c:pt>
                <c:pt idx="2961">
                  <c:v>123.34</c:v>
                </c:pt>
                <c:pt idx="2962">
                  <c:v>181.26</c:v>
                </c:pt>
                <c:pt idx="2963">
                  <c:v>493.43</c:v>
                </c:pt>
                <c:pt idx="2964">
                  <c:v>258.26</c:v>
                </c:pt>
                <c:pt idx="2965">
                  <c:v>221.56</c:v>
                </c:pt>
                <c:pt idx="2966">
                  <c:v>450.07</c:v>
                </c:pt>
                <c:pt idx="2967">
                  <c:v>361.42</c:v>
                </c:pt>
                <c:pt idx="2968">
                  <c:v>45.08</c:v>
                </c:pt>
                <c:pt idx="2969">
                  <c:v>41.08</c:v>
                </c:pt>
                <c:pt idx="2970">
                  <c:v>286.85000000000002</c:v>
                </c:pt>
                <c:pt idx="2971">
                  <c:v>430.43</c:v>
                </c:pt>
                <c:pt idx="2972">
                  <c:v>83.42</c:v>
                </c:pt>
                <c:pt idx="2973">
                  <c:v>11.62</c:v>
                </c:pt>
                <c:pt idx="2974">
                  <c:v>12.81</c:v>
                </c:pt>
                <c:pt idx="2975">
                  <c:v>203.24</c:v>
                </c:pt>
                <c:pt idx="2976">
                  <c:v>235.61</c:v>
                </c:pt>
                <c:pt idx="2977">
                  <c:v>407.72</c:v>
                </c:pt>
                <c:pt idx="2978">
                  <c:v>147.91999999999999</c:v>
                </c:pt>
                <c:pt idx="2979">
                  <c:v>354.94</c:v>
                </c:pt>
                <c:pt idx="2980">
                  <c:v>99.78</c:v>
                </c:pt>
                <c:pt idx="2981">
                  <c:v>215.27</c:v>
                </c:pt>
                <c:pt idx="2982">
                  <c:v>246.81</c:v>
                </c:pt>
                <c:pt idx="2983">
                  <c:v>72.87</c:v>
                </c:pt>
                <c:pt idx="2984">
                  <c:v>282.01</c:v>
                </c:pt>
                <c:pt idx="2985">
                  <c:v>286.91000000000003</c:v>
                </c:pt>
                <c:pt idx="2986">
                  <c:v>271.04000000000002</c:v>
                </c:pt>
                <c:pt idx="2987">
                  <c:v>437.68</c:v>
                </c:pt>
                <c:pt idx="2988">
                  <c:v>56.67</c:v>
                </c:pt>
                <c:pt idx="2989">
                  <c:v>125.2</c:v>
                </c:pt>
                <c:pt idx="2990">
                  <c:v>214.73</c:v>
                </c:pt>
                <c:pt idx="2991">
                  <c:v>268.39999999999998</c:v>
                </c:pt>
                <c:pt idx="2992">
                  <c:v>142.07</c:v>
                </c:pt>
                <c:pt idx="2993">
                  <c:v>95.16</c:v>
                </c:pt>
                <c:pt idx="2994">
                  <c:v>447.22</c:v>
                </c:pt>
                <c:pt idx="2995">
                  <c:v>366.94</c:v>
                </c:pt>
                <c:pt idx="2996">
                  <c:v>192.28</c:v>
                </c:pt>
                <c:pt idx="2997">
                  <c:v>128.94999999999999</c:v>
                </c:pt>
                <c:pt idx="2998">
                  <c:v>214.62</c:v>
                </c:pt>
                <c:pt idx="2999">
                  <c:v>338.44</c:v>
                </c:pt>
                <c:pt idx="3000">
                  <c:v>434.06</c:v>
                </c:pt>
                <c:pt idx="3001">
                  <c:v>322.14</c:v>
                </c:pt>
                <c:pt idx="3002">
                  <c:v>329.08</c:v>
                </c:pt>
                <c:pt idx="3003">
                  <c:v>472.59</c:v>
                </c:pt>
                <c:pt idx="3004">
                  <c:v>197.95</c:v>
                </c:pt>
                <c:pt idx="3005">
                  <c:v>386.36</c:v>
                </c:pt>
                <c:pt idx="3006">
                  <c:v>117.42</c:v>
                </c:pt>
                <c:pt idx="3007">
                  <c:v>331.56</c:v>
                </c:pt>
                <c:pt idx="3008">
                  <c:v>177.17</c:v>
                </c:pt>
                <c:pt idx="3009">
                  <c:v>128.74</c:v>
                </c:pt>
                <c:pt idx="3010">
                  <c:v>53.15</c:v>
                </c:pt>
                <c:pt idx="3011">
                  <c:v>60.12</c:v>
                </c:pt>
                <c:pt idx="3012">
                  <c:v>60.17</c:v>
                </c:pt>
                <c:pt idx="3013">
                  <c:v>396.56</c:v>
                </c:pt>
                <c:pt idx="3014">
                  <c:v>144.46</c:v>
                </c:pt>
                <c:pt idx="3015">
                  <c:v>195.24</c:v>
                </c:pt>
                <c:pt idx="3016">
                  <c:v>104.9</c:v>
                </c:pt>
                <c:pt idx="3017">
                  <c:v>106.65</c:v>
                </c:pt>
                <c:pt idx="3018">
                  <c:v>411.73</c:v>
                </c:pt>
                <c:pt idx="3019">
                  <c:v>168.76</c:v>
                </c:pt>
                <c:pt idx="3020">
                  <c:v>141.33000000000001</c:v>
                </c:pt>
                <c:pt idx="3021">
                  <c:v>126.93</c:v>
                </c:pt>
                <c:pt idx="3022">
                  <c:v>180.46</c:v>
                </c:pt>
                <c:pt idx="3023">
                  <c:v>150.84</c:v>
                </c:pt>
                <c:pt idx="3024">
                  <c:v>93.82</c:v>
                </c:pt>
                <c:pt idx="3025">
                  <c:v>251.55</c:v>
                </c:pt>
                <c:pt idx="3026">
                  <c:v>375.08</c:v>
                </c:pt>
                <c:pt idx="3027">
                  <c:v>75.39</c:v>
                </c:pt>
                <c:pt idx="3028">
                  <c:v>341.35</c:v>
                </c:pt>
                <c:pt idx="3029">
                  <c:v>110.66</c:v>
                </c:pt>
                <c:pt idx="3030">
                  <c:v>387.72</c:v>
                </c:pt>
                <c:pt idx="3031">
                  <c:v>74.45</c:v>
                </c:pt>
                <c:pt idx="3032">
                  <c:v>260.92</c:v>
                </c:pt>
                <c:pt idx="3033">
                  <c:v>146.25</c:v>
                </c:pt>
                <c:pt idx="3034">
                  <c:v>137.33000000000001</c:v>
                </c:pt>
                <c:pt idx="3035">
                  <c:v>326.79000000000002</c:v>
                </c:pt>
                <c:pt idx="3036">
                  <c:v>210.72</c:v>
                </c:pt>
                <c:pt idx="3037">
                  <c:v>147.16999999999999</c:v>
                </c:pt>
                <c:pt idx="3038">
                  <c:v>436.56</c:v>
                </c:pt>
                <c:pt idx="3039">
                  <c:v>61.32</c:v>
                </c:pt>
                <c:pt idx="3040">
                  <c:v>309.67</c:v>
                </c:pt>
                <c:pt idx="3041">
                  <c:v>472.32</c:v>
                </c:pt>
                <c:pt idx="3042">
                  <c:v>395.72</c:v>
                </c:pt>
                <c:pt idx="3043">
                  <c:v>167.97</c:v>
                </c:pt>
                <c:pt idx="3044">
                  <c:v>299.63</c:v>
                </c:pt>
                <c:pt idx="3045">
                  <c:v>198.26</c:v>
                </c:pt>
                <c:pt idx="3046">
                  <c:v>78.14</c:v>
                </c:pt>
                <c:pt idx="3047">
                  <c:v>265.64999999999998</c:v>
                </c:pt>
                <c:pt idx="3048">
                  <c:v>218.68</c:v>
                </c:pt>
                <c:pt idx="3049">
                  <c:v>185.29</c:v>
                </c:pt>
                <c:pt idx="3050">
                  <c:v>202.43</c:v>
                </c:pt>
                <c:pt idx="3051">
                  <c:v>371.67</c:v>
                </c:pt>
                <c:pt idx="3052">
                  <c:v>412.49</c:v>
                </c:pt>
                <c:pt idx="3053">
                  <c:v>73.09</c:v>
                </c:pt>
                <c:pt idx="3054">
                  <c:v>88.07</c:v>
                </c:pt>
                <c:pt idx="3055">
                  <c:v>310.86</c:v>
                </c:pt>
                <c:pt idx="3056">
                  <c:v>154.62</c:v>
                </c:pt>
                <c:pt idx="3057">
                  <c:v>178.39</c:v>
                </c:pt>
                <c:pt idx="3058">
                  <c:v>237.95</c:v>
                </c:pt>
                <c:pt idx="3059">
                  <c:v>305.93</c:v>
                </c:pt>
                <c:pt idx="3060">
                  <c:v>274.11</c:v>
                </c:pt>
                <c:pt idx="3061">
                  <c:v>455.19</c:v>
                </c:pt>
                <c:pt idx="3062">
                  <c:v>384.8</c:v>
                </c:pt>
                <c:pt idx="3063">
                  <c:v>397.16</c:v>
                </c:pt>
                <c:pt idx="3064">
                  <c:v>123.71</c:v>
                </c:pt>
                <c:pt idx="3065">
                  <c:v>326.01</c:v>
                </c:pt>
                <c:pt idx="3066">
                  <c:v>219.83</c:v>
                </c:pt>
                <c:pt idx="3067">
                  <c:v>496.06</c:v>
                </c:pt>
                <c:pt idx="3068">
                  <c:v>295.86</c:v>
                </c:pt>
                <c:pt idx="3069">
                  <c:v>430.43</c:v>
                </c:pt>
                <c:pt idx="3070">
                  <c:v>206.97</c:v>
                </c:pt>
                <c:pt idx="3071">
                  <c:v>84.26</c:v>
                </c:pt>
                <c:pt idx="3072">
                  <c:v>404.92</c:v>
                </c:pt>
                <c:pt idx="3073">
                  <c:v>473.18</c:v>
                </c:pt>
                <c:pt idx="3074">
                  <c:v>94.52</c:v>
                </c:pt>
                <c:pt idx="3075">
                  <c:v>209.41</c:v>
                </c:pt>
                <c:pt idx="3076">
                  <c:v>205.82</c:v>
                </c:pt>
                <c:pt idx="3077">
                  <c:v>375.09</c:v>
                </c:pt>
                <c:pt idx="3078">
                  <c:v>381.28</c:v>
                </c:pt>
                <c:pt idx="3079">
                  <c:v>311.29000000000002</c:v>
                </c:pt>
                <c:pt idx="3080">
                  <c:v>438.97</c:v>
                </c:pt>
                <c:pt idx="3081">
                  <c:v>65.88</c:v>
                </c:pt>
                <c:pt idx="3082">
                  <c:v>18.79</c:v>
                </c:pt>
                <c:pt idx="3083">
                  <c:v>44.29</c:v>
                </c:pt>
                <c:pt idx="3084">
                  <c:v>142.53</c:v>
                </c:pt>
                <c:pt idx="3085">
                  <c:v>294.66000000000003</c:v>
                </c:pt>
                <c:pt idx="3086">
                  <c:v>32.29</c:v>
                </c:pt>
                <c:pt idx="3087">
                  <c:v>381.05</c:v>
                </c:pt>
                <c:pt idx="3088">
                  <c:v>278.54000000000002</c:v>
                </c:pt>
                <c:pt idx="3089">
                  <c:v>116.06</c:v>
                </c:pt>
                <c:pt idx="3090">
                  <c:v>226.97</c:v>
                </c:pt>
                <c:pt idx="3091">
                  <c:v>412.98</c:v>
                </c:pt>
                <c:pt idx="3092">
                  <c:v>450.51</c:v>
                </c:pt>
                <c:pt idx="3093">
                  <c:v>181.62</c:v>
                </c:pt>
                <c:pt idx="3094">
                  <c:v>83.31</c:v>
                </c:pt>
                <c:pt idx="3095">
                  <c:v>471.77</c:v>
                </c:pt>
                <c:pt idx="3096">
                  <c:v>436.95</c:v>
                </c:pt>
                <c:pt idx="3097">
                  <c:v>292.37</c:v>
                </c:pt>
                <c:pt idx="3098">
                  <c:v>278.69</c:v>
                </c:pt>
                <c:pt idx="3099">
                  <c:v>446.45</c:v>
                </c:pt>
                <c:pt idx="3100">
                  <c:v>422.63</c:v>
                </c:pt>
                <c:pt idx="3101">
                  <c:v>132.66999999999999</c:v>
                </c:pt>
                <c:pt idx="3102">
                  <c:v>170.5</c:v>
                </c:pt>
                <c:pt idx="3103">
                  <c:v>224.56</c:v>
                </c:pt>
                <c:pt idx="3104">
                  <c:v>68.53</c:v>
                </c:pt>
                <c:pt idx="3105">
                  <c:v>235.86</c:v>
                </c:pt>
                <c:pt idx="3106">
                  <c:v>269.25</c:v>
                </c:pt>
                <c:pt idx="3107">
                  <c:v>407.47</c:v>
                </c:pt>
                <c:pt idx="3108">
                  <c:v>230.18</c:v>
                </c:pt>
                <c:pt idx="3109">
                  <c:v>114.6</c:v>
                </c:pt>
                <c:pt idx="3110">
                  <c:v>110.52</c:v>
                </c:pt>
                <c:pt idx="3111">
                  <c:v>307.25</c:v>
                </c:pt>
                <c:pt idx="3112">
                  <c:v>87.2</c:v>
                </c:pt>
                <c:pt idx="3113">
                  <c:v>265.86</c:v>
                </c:pt>
                <c:pt idx="3114">
                  <c:v>184.8</c:v>
                </c:pt>
                <c:pt idx="3115">
                  <c:v>23.85</c:v>
                </c:pt>
                <c:pt idx="3116">
                  <c:v>308.66000000000003</c:v>
                </c:pt>
                <c:pt idx="3117">
                  <c:v>429.37</c:v>
                </c:pt>
                <c:pt idx="3118">
                  <c:v>197.66</c:v>
                </c:pt>
                <c:pt idx="3119">
                  <c:v>243.15</c:v>
                </c:pt>
                <c:pt idx="3120">
                  <c:v>422.47</c:v>
                </c:pt>
                <c:pt idx="3121">
                  <c:v>37.83</c:v>
                </c:pt>
                <c:pt idx="3122">
                  <c:v>197.76</c:v>
                </c:pt>
                <c:pt idx="3123">
                  <c:v>48.18</c:v>
                </c:pt>
                <c:pt idx="3124">
                  <c:v>138.63999999999999</c:v>
                </c:pt>
                <c:pt idx="3125">
                  <c:v>213.97</c:v>
                </c:pt>
                <c:pt idx="3126">
                  <c:v>55</c:v>
                </c:pt>
                <c:pt idx="3127">
                  <c:v>137.81</c:v>
                </c:pt>
                <c:pt idx="3128">
                  <c:v>457.22</c:v>
                </c:pt>
                <c:pt idx="3129">
                  <c:v>136.96</c:v>
                </c:pt>
                <c:pt idx="3130">
                  <c:v>171.28</c:v>
                </c:pt>
                <c:pt idx="3131">
                  <c:v>98.93</c:v>
                </c:pt>
                <c:pt idx="3132">
                  <c:v>146.93</c:v>
                </c:pt>
                <c:pt idx="3133">
                  <c:v>51.83</c:v>
                </c:pt>
                <c:pt idx="3134">
                  <c:v>226.49</c:v>
                </c:pt>
                <c:pt idx="3135">
                  <c:v>379.07</c:v>
                </c:pt>
                <c:pt idx="3136">
                  <c:v>10.37</c:v>
                </c:pt>
                <c:pt idx="3137">
                  <c:v>132.31</c:v>
                </c:pt>
                <c:pt idx="3138">
                  <c:v>408.46</c:v>
                </c:pt>
                <c:pt idx="3139">
                  <c:v>302.72000000000003</c:v>
                </c:pt>
                <c:pt idx="3140">
                  <c:v>458.34</c:v>
                </c:pt>
                <c:pt idx="3141">
                  <c:v>221.53</c:v>
                </c:pt>
                <c:pt idx="3142">
                  <c:v>108.86</c:v>
                </c:pt>
                <c:pt idx="3143">
                  <c:v>475.59</c:v>
                </c:pt>
                <c:pt idx="3144">
                  <c:v>18.559999999999999</c:v>
                </c:pt>
                <c:pt idx="3145">
                  <c:v>26.86</c:v>
                </c:pt>
                <c:pt idx="3146">
                  <c:v>32.89</c:v>
                </c:pt>
                <c:pt idx="3147">
                  <c:v>30.21</c:v>
                </c:pt>
                <c:pt idx="3148">
                  <c:v>359.03</c:v>
                </c:pt>
                <c:pt idx="3149">
                  <c:v>384.7</c:v>
                </c:pt>
                <c:pt idx="3150">
                  <c:v>464.89</c:v>
                </c:pt>
                <c:pt idx="3151">
                  <c:v>337.33</c:v>
                </c:pt>
                <c:pt idx="3152">
                  <c:v>68.680000000000007</c:v>
                </c:pt>
                <c:pt idx="3153">
                  <c:v>397.3</c:v>
                </c:pt>
                <c:pt idx="3154">
                  <c:v>284.26</c:v>
                </c:pt>
                <c:pt idx="3155">
                  <c:v>175.25</c:v>
                </c:pt>
                <c:pt idx="3156">
                  <c:v>333.82</c:v>
                </c:pt>
                <c:pt idx="3157">
                  <c:v>125.36</c:v>
                </c:pt>
                <c:pt idx="3158">
                  <c:v>473.91</c:v>
                </c:pt>
                <c:pt idx="3159">
                  <c:v>311.67</c:v>
                </c:pt>
                <c:pt idx="3160">
                  <c:v>161.63999999999999</c:v>
                </c:pt>
                <c:pt idx="3161">
                  <c:v>461.66</c:v>
                </c:pt>
                <c:pt idx="3162">
                  <c:v>327.60000000000002</c:v>
                </c:pt>
                <c:pt idx="3163">
                  <c:v>485.37</c:v>
                </c:pt>
                <c:pt idx="3164">
                  <c:v>18.829999999999998</c:v>
                </c:pt>
                <c:pt idx="3165">
                  <c:v>258.39999999999998</c:v>
                </c:pt>
                <c:pt idx="3166">
                  <c:v>354.66</c:v>
                </c:pt>
                <c:pt idx="3167">
                  <c:v>441.84</c:v>
                </c:pt>
                <c:pt idx="3168">
                  <c:v>477.48</c:v>
                </c:pt>
                <c:pt idx="3169">
                  <c:v>253.31</c:v>
                </c:pt>
                <c:pt idx="3170">
                  <c:v>378.97</c:v>
                </c:pt>
                <c:pt idx="3171">
                  <c:v>285.95</c:v>
                </c:pt>
                <c:pt idx="3172">
                  <c:v>309.01</c:v>
                </c:pt>
                <c:pt idx="3173">
                  <c:v>376.17</c:v>
                </c:pt>
                <c:pt idx="3174">
                  <c:v>176.92</c:v>
                </c:pt>
                <c:pt idx="3175">
                  <c:v>178.71</c:v>
                </c:pt>
                <c:pt idx="3176">
                  <c:v>477.51</c:v>
                </c:pt>
                <c:pt idx="3177">
                  <c:v>335.09</c:v>
                </c:pt>
                <c:pt idx="3178">
                  <c:v>352.31</c:v>
                </c:pt>
                <c:pt idx="3179">
                  <c:v>96.73</c:v>
                </c:pt>
                <c:pt idx="3180">
                  <c:v>330.31</c:v>
                </c:pt>
                <c:pt idx="3181">
                  <c:v>345.43</c:v>
                </c:pt>
                <c:pt idx="3182">
                  <c:v>445.45</c:v>
                </c:pt>
                <c:pt idx="3183">
                  <c:v>206.19</c:v>
                </c:pt>
                <c:pt idx="3184">
                  <c:v>269.06</c:v>
                </c:pt>
                <c:pt idx="3185">
                  <c:v>465.45</c:v>
                </c:pt>
                <c:pt idx="3186">
                  <c:v>300.60000000000002</c:v>
                </c:pt>
                <c:pt idx="3187">
                  <c:v>312.77999999999997</c:v>
                </c:pt>
                <c:pt idx="3188">
                  <c:v>305.33999999999997</c:v>
                </c:pt>
                <c:pt idx="3189">
                  <c:v>426.79</c:v>
                </c:pt>
                <c:pt idx="3190">
                  <c:v>195.8</c:v>
                </c:pt>
                <c:pt idx="3191">
                  <c:v>190.3</c:v>
                </c:pt>
                <c:pt idx="3192">
                  <c:v>286.12</c:v>
                </c:pt>
                <c:pt idx="3193">
                  <c:v>416.88</c:v>
                </c:pt>
                <c:pt idx="3194">
                  <c:v>359.48</c:v>
                </c:pt>
                <c:pt idx="3195">
                  <c:v>69.37</c:v>
                </c:pt>
                <c:pt idx="3196">
                  <c:v>50.93</c:v>
                </c:pt>
                <c:pt idx="3197">
                  <c:v>32.700000000000003</c:v>
                </c:pt>
                <c:pt idx="3198">
                  <c:v>459.22</c:v>
                </c:pt>
                <c:pt idx="3199">
                  <c:v>350.46</c:v>
                </c:pt>
                <c:pt idx="3200">
                  <c:v>160.11000000000001</c:v>
                </c:pt>
                <c:pt idx="3201">
                  <c:v>394.82</c:v>
                </c:pt>
                <c:pt idx="3202">
                  <c:v>424.33</c:v>
                </c:pt>
                <c:pt idx="3203">
                  <c:v>301.60000000000002</c:v>
                </c:pt>
                <c:pt idx="3204">
                  <c:v>245.52</c:v>
                </c:pt>
                <c:pt idx="3205">
                  <c:v>312.92</c:v>
                </c:pt>
                <c:pt idx="3206">
                  <c:v>181.51</c:v>
                </c:pt>
                <c:pt idx="3207">
                  <c:v>211.53</c:v>
                </c:pt>
                <c:pt idx="3208">
                  <c:v>333.61</c:v>
                </c:pt>
                <c:pt idx="3209">
                  <c:v>330.38</c:v>
                </c:pt>
                <c:pt idx="3210">
                  <c:v>73.02</c:v>
                </c:pt>
                <c:pt idx="3211">
                  <c:v>141.65</c:v>
                </c:pt>
                <c:pt idx="3212">
                  <c:v>211.9</c:v>
                </c:pt>
                <c:pt idx="3213">
                  <c:v>196.54</c:v>
                </c:pt>
                <c:pt idx="3214">
                  <c:v>247.73</c:v>
                </c:pt>
                <c:pt idx="3215">
                  <c:v>169.17</c:v>
                </c:pt>
                <c:pt idx="3216">
                  <c:v>448.45</c:v>
                </c:pt>
                <c:pt idx="3217">
                  <c:v>369.37</c:v>
                </c:pt>
                <c:pt idx="3218">
                  <c:v>381.47</c:v>
                </c:pt>
                <c:pt idx="3219">
                  <c:v>184.5</c:v>
                </c:pt>
                <c:pt idx="3220">
                  <c:v>332.62</c:v>
                </c:pt>
                <c:pt idx="3221">
                  <c:v>378.56</c:v>
                </c:pt>
                <c:pt idx="3222">
                  <c:v>342.44</c:v>
                </c:pt>
                <c:pt idx="3223">
                  <c:v>397.84</c:v>
                </c:pt>
                <c:pt idx="3224">
                  <c:v>108.21</c:v>
                </c:pt>
                <c:pt idx="3225">
                  <c:v>242.2</c:v>
                </c:pt>
                <c:pt idx="3226">
                  <c:v>298.3</c:v>
                </c:pt>
                <c:pt idx="3227">
                  <c:v>388.74</c:v>
                </c:pt>
                <c:pt idx="3228">
                  <c:v>363.85</c:v>
                </c:pt>
                <c:pt idx="3229">
                  <c:v>135.69999999999999</c:v>
                </c:pt>
                <c:pt idx="3230">
                  <c:v>92.41</c:v>
                </c:pt>
                <c:pt idx="3231">
                  <c:v>227.2</c:v>
                </c:pt>
                <c:pt idx="3232">
                  <c:v>116.85</c:v>
                </c:pt>
                <c:pt idx="3233">
                  <c:v>480.65</c:v>
                </c:pt>
                <c:pt idx="3234">
                  <c:v>238.75</c:v>
                </c:pt>
                <c:pt idx="3235">
                  <c:v>404.79</c:v>
                </c:pt>
                <c:pt idx="3236">
                  <c:v>483.73</c:v>
                </c:pt>
                <c:pt idx="3237">
                  <c:v>219.74</c:v>
                </c:pt>
                <c:pt idx="3238">
                  <c:v>321.33999999999997</c:v>
                </c:pt>
                <c:pt idx="3239">
                  <c:v>477.27</c:v>
                </c:pt>
                <c:pt idx="3240">
                  <c:v>464.61</c:v>
                </c:pt>
                <c:pt idx="3241">
                  <c:v>106.27</c:v>
                </c:pt>
                <c:pt idx="3242">
                  <c:v>286.23</c:v>
                </c:pt>
                <c:pt idx="3243">
                  <c:v>324.33</c:v>
                </c:pt>
                <c:pt idx="3244">
                  <c:v>163.98</c:v>
                </c:pt>
                <c:pt idx="3245">
                  <c:v>179.26</c:v>
                </c:pt>
                <c:pt idx="3246">
                  <c:v>319.98</c:v>
                </c:pt>
                <c:pt idx="3247">
                  <c:v>315.54000000000002</c:v>
                </c:pt>
                <c:pt idx="3248">
                  <c:v>53.55</c:v>
                </c:pt>
                <c:pt idx="3249">
                  <c:v>149.82</c:v>
                </c:pt>
                <c:pt idx="3250">
                  <c:v>330.53</c:v>
                </c:pt>
                <c:pt idx="3251">
                  <c:v>336.27</c:v>
                </c:pt>
                <c:pt idx="3252">
                  <c:v>292.74</c:v>
                </c:pt>
                <c:pt idx="3253">
                  <c:v>463.69</c:v>
                </c:pt>
                <c:pt idx="3254">
                  <c:v>171.89</c:v>
                </c:pt>
                <c:pt idx="3255">
                  <c:v>471.76</c:v>
                </c:pt>
                <c:pt idx="3256">
                  <c:v>263.49</c:v>
                </c:pt>
                <c:pt idx="3257">
                  <c:v>30.52</c:v>
                </c:pt>
                <c:pt idx="3258">
                  <c:v>118.57</c:v>
                </c:pt>
                <c:pt idx="3259">
                  <c:v>447.8</c:v>
                </c:pt>
                <c:pt idx="3260">
                  <c:v>14.23</c:v>
                </c:pt>
                <c:pt idx="3261">
                  <c:v>117.15</c:v>
                </c:pt>
                <c:pt idx="3262">
                  <c:v>267.5</c:v>
                </c:pt>
                <c:pt idx="3263">
                  <c:v>81.78</c:v>
                </c:pt>
                <c:pt idx="3264">
                  <c:v>131.33000000000001</c:v>
                </c:pt>
                <c:pt idx="3265">
                  <c:v>139.01</c:v>
                </c:pt>
                <c:pt idx="3266">
                  <c:v>306.61</c:v>
                </c:pt>
                <c:pt idx="3267">
                  <c:v>210.69</c:v>
                </c:pt>
                <c:pt idx="3268">
                  <c:v>55.36</c:v>
                </c:pt>
                <c:pt idx="3269">
                  <c:v>392.88</c:v>
                </c:pt>
                <c:pt idx="3270">
                  <c:v>149.91</c:v>
                </c:pt>
                <c:pt idx="3271">
                  <c:v>235.35</c:v>
                </c:pt>
                <c:pt idx="3272">
                  <c:v>457.96</c:v>
                </c:pt>
                <c:pt idx="3273">
                  <c:v>215.06</c:v>
                </c:pt>
                <c:pt idx="3274">
                  <c:v>47.04</c:v>
                </c:pt>
                <c:pt idx="3275">
                  <c:v>297.32</c:v>
                </c:pt>
                <c:pt idx="3276">
                  <c:v>315.52999999999997</c:v>
                </c:pt>
                <c:pt idx="3277">
                  <c:v>250.45</c:v>
                </c:pt>
                <c:pt idx="3278">
                  <c:v>168.44</c:v>
                </c:pt>
                <c:pt idx="3279">
                  <c:v>52.94</c:v>
                </c:pt>
                <c:pt idx="3280">
                  <c:v>399.38</c:v>
                </c:pt>
                <c:pt idx="3281">
                  <c:v>442.91</c:v>
                </c:pt>
                <c:pt idx="3282">
                  <c:v>205.35</c:v>
                </c:pt>
                <c:pt idx="3283">
                  <c:v>428.97</c:v>
                </c:pt>
                <c:pt idx="3284">
                  <c:v>61.47</c:v>
                </c:pt>
                <c:pt idx="3285">
                  <c:v>126.06</c:v>
                </c:pt>
                <c:pt idx="3286">
                  <c:v>469.41</c:v>
                </c:pt>
                <c:pt idx="3287">
                  <c:v>409.67</c:v>
                </c:pt>
                <c:pt idx="3288">
                  <c:v>254.08</c:v>
                </c:pt>
                <c:pt idx="3289">
                  <c:v>379.93</c:v>
                </c:pt>
                <c:pt idx="3290">
                  <c:v>149.30000000000001</c:v>
                </c:pt>
                <c:pt idx="3291">
                  <c:v>58.85</c:v>
                </c:pt>
                <c:pt idx="3292">
                  <c:v>82.43</c:v>
                </c:pt>
                <c:pt idx="3293">
                  <c:v>433.53</c:v>
                </c:pt>
                <c:pt idx="3294">
                  <c:v>296.45</c:v>
                </c:pt>
                <c:pt idx="3295">
                  <c:v>261.25</c:v>
                </c:pt>
                <c:pt idx="3296">
                  <c:v>52.46</c:v>
                </c:pt>
                <c:pt idx="3297">
                  <c:v>227.56</c:v>
                </c:pt>
                <c:pt idx="3298">
                  <c:v>484.75</c:v>
                </c:pt>
                <c:pt idx="3299">
                  <c:v>315.16000000000003</c:v>
                </c:pt>
                <c:pt idx="3300">
                  <c:v>260.01</c:v>
                </c:pt>
                <c:pt idx="3301">
                  <c:v>243.29</c:v>
                </c:pt>
                <c:pt idx="3302">
                  <c:v>435.14</c:v>
                </c:pt>
                <c:pt idx="3303">
                  <c:v>458.94</c:v>
                </c:pt>
                <c:pt idx="3304">
                  <c:v>62.51</c:v>
                </c:pt>
                <c:pt idx="3305">
                  <c:v>247.41</c:v>
                </c:pt>
                <c:pt idx="3306">
                  <c:v>484.65</c:v>
                </c:pt>
                <c:pt idx="3307">
                  <c:v>494.21</c:v>
                </c:pt>
                <c:pt idx="3308">
                  <c:v>362.7</c:v>
                </c:pt>
                <c:pt idx="3309">
                  <c:v>243.65</c:v>
                </c:pt>
                <c:pt idx="3310">
                  <c:v>232.96</c:v>
                </c:pt>
                <c:pt idx="3311">
                  <c:v>210.56</c:v>
                </c:pt>
                <c:pt idx="3312">
                  <c:v>31.08</c:v>
                </c:pt>
                <c:pt idx="3313">
                  <c:v>242.35</c:v>
                </c:pt>
                <c:pt idx="3314">
                  <c:v>281.83999999999997</c:v>
                </c:pt>
                <c:pt idx="3315">
                  <c:v>14.58</c:v>
                </c:pt>
                <c:pt idx="3316">
                  <c:v>320.98</c:v>
                </c:pt>
                <c:pt idx="3317">
                  <c:v>379.45</c:v>
                </c:pt>
                <c:pt idx="3318">
                  <c:v>413.11</c:v>
                </c:pt>
                <c:pt idx="3319">
                  <c:v>498.59</c:v>
                </c:pt>
                <c:pt idx="3320">
                  <c:v>452.41</c:v>
                </c:pt>
                <c:pt idx="3321">
                  <c:v>80.88</c:v>
                </c:pt>
                <c:pt idx="3322">
                  <c:v>426.03</c:v>
                </c:pt>
                <c:pt idx="3323">
                  <c:v>128.82</c:v>
                </c:pt>
                <c:pt idx="3324">
                  <c:v>203.83</c:v>
                </c:pt>
                <c:pt idx="3325">
                  <c:v>100.59</c:v>
                </c:pt>
                <c:pt idx="3326">
                  <c:v>339.89</c:v>
                </c:pt>
                <c:pt idx="3327">
                  <c:v>383.46</c:v>
                </c:pt>
                <c:pt idx="3328">
                  <c:v>349.42</c:v>
                </c:pt>
                <c:pt idx="3329">
                  <c:v>249.64</c:v>
                </c:pt>
                <c:pt idx="3330">
                  <c:v>13.73</c:v>
                </c:pt>
                <c:pt idx="3331">
                  <c:v>146.09</c:v>
                </c:pt>
                <c:pt idx="3332">
                  <c:v>402.1</c:v>
                </c:pt>
                <c:pt idx="3333">
                  <c:v>178.61</c:v>
                </c:pt>
                <c:pt idx="3334">
                  <c:v>442.05</c:v>
                </c:pt>
                <c:pt idx="3335">
                  <c:v>417.54</c:v>
                </c:pt>
                <c:pt idx="3336">
                  <c:v>217.03</c:v>
                </c:pt>
                <c:pt idx="3337">
                  <c:v>352.7</c:v>
                </c:pt>
                <c:pt idx="3338">
                  <c:v>152.57</c:v>
                </c:pt>
                <c:pt idx="3339">
                  <c:v>338.68</c:v>
                </c:pt>
                <c:pt idx="3340">
                  <c:v>316.3</c:v>
                </c:pt>
                <c:pt idx="3341">
                  <c:v>149.52000000000001</c:v>
                </c:pt>
                <c:pt idx="3342">
                  <c:v>328.07</c:v>
                </c:pt>
                <c:pt idx="3343">
                  <c:v>450.51</c:v>
                </c:pt>
                <c:pt idx="3344">
                  <c:v>350.51</c:v>
                </c:pt>
                <c:pt idx="3345">
                  <c:v>320.31</c:v>
                </c:pt>
                <c:pt idx="3346">
                  <c:v>41.53</c:v>
                </c:pt>
                <c:pt idx="3347">
                  <c:v>299.12</c:v>
                </c:pt>
                <c:pt idx="3348">
                  <c:v>438.82</c:v>
                </c:pt>
                <c:pt idx="3349">
                  <c:v>474.78</c:v>
                </c:pt>
                <c:pt idx="3350">
                  <c:v>222.07</c:v>
                </c:pt>
                <c:pt idx="3351">
                  <c:v>244.37</c:v>
                </c:pt>
                <c:pt idx="3352">
                  <c:v>384.34</c:v>
                </c:pt>
                <c:pt idx="3353">
                  <c:v>45.18</c:v>
                </c:pt>
                <c:pt idx="3354">
                  <c:v>41.06</c:v>
                </c:pt>
                <c:pt idx="3355">
                  <c:v>117.31</c:v>
                </c:pt>
                <c:pt idx="3356">
                  <c:v>107.75</c:v>
                </c:pt>
                <c:pt idx="3357">
                  <c:v>389.18</c:v>
                </c:pt>
                <c:pt idx="3358">
                  <c:v>401.83</c:v>
                </c:pt>
                <c:pt idx="3359">
                  <c:v>489.86</c:v>
                </c:pt>
                <c:pt idx="3360">
                  <c:v>223.91</c:v>
                </c:pt>
                <c:pt idx="3361">
                  <c:v>251.13</c:v>
                </c:pt>
                <c:pt idx="3362">
                  <c:v>80.06</c:v>
                </c:pt>
                <c:pt idx="3363">
                  <c:v>142.15</c:v>
                </c:pt>
                <c:pt idx="3364">
                  <c:v>479.31</c:v>
                </c:pt>
                <c:pt idx="3365">
                  <c:v>354.92</c:v>
                </c:pt>
                <c:pt idx="3366">
                  <c:v>366.82</c:v>
                </c:pt>
                <c:pt idx="3367">
                  <c:v>386.52</c:v>
                </c:pt>
                <c:pt idx="3368">
                  <c:v>295.26</c:v>
                </c:pt>
                <c:pt idx="3369">
                  <c:v>89.46</c:v>
                </c:pt>
                <c:pt idx="3370">
                  <c:v>371.41</c:v>
                </c:pt>
                <c:pt idx="3371">
                  <c:v>51.97</c:v>
                </c:pt>
                <c:pt idx="3372">
                  <c:v>393.9</c:v>
                </c:pt>
                <c:pt idx="3373">
                  <c:v>445.72</c:v>
                </c:pt>
                <c:pt idx="3374">
                  <c:v>278.99</c:v>
                </c:pt>
                <c:pt idx="3375">
                  <c:v>38.25</c:v>
                </c:pt>
                <c:pt idx="3376">
                  <c:v>237.6</c:v>
                </c:pt>
                <c:pt idx="3377">
                  <c:v>272.05</c:v>
                </c:pt>
                <c:pt idx="3378">
                  <c:v>45.39</c:v>
                </c:pt>
                <c:pt idx="3379">
                  <c:v>428.85</c:v>
                </c:pt>
                <c:pt idx="3380">
                  <c:v>486.64</c:v>
                </c:pt>
                <c:pt idx="3381">
                  <c:v>59.31</c:v>
                </c:pt>
                <c:pt idx="3382">
                  <c:v>480.02</c:v>
                </c:pt>
                <c:pt idx="3383">
                  <c:v>370.14</c:v>
                </c:pt>
                <c:pt idx="3384">
                  <c:v>45.3</c:v>
                </c:pt>
                <c:pt idx="3385">
                  <c:v>350.77</c:v>
                </c:pt>
                <c:pt idx="3386">
                  <c:v>494.06</c:v>
                </c:pt>
                <c:pt idx="3387">
                  <c:v>179.54</c:v>
                </c:pt>
                <c:pt idx="3388">
                  <c:v>368.61</c:v>
                </c:pt>
                <c:pt idx="3389">
                  <c:v>282.16000000000003</c:v>
                </c:pt>
                <c:pt idx="3390">
                  <c:v>14.21</c:v>
                </c:pt>
                <c:pt idx="3391">
                  <c:v>58.57</c:v>
                </c:pt>
                <c:pt idx="3392">
                  <c:v>452.7</c:v>
                </c:pt>
                <c:pt idx="3393">
                  <c:v>403.11</c:v>
                </c:pt>
                <c:pt idx="3394">
                  <c:v>151.15</c:v>
                </c:pt>
                <c:pt idx="3395">
                  <c:v>28.03</c:v>
                </c:pt>
                <c:pt idx="3396">
                  <c:v>466.27</c:v>
                </c:pt>
                <c:pt idx="3397">
                  <c:v>96.54</c:v>
                </c:pt>
                <c:pt idx="3398">
                  <c:v>178.71</c:v>
                </c:pt>
                <c:pt idx="3399">
                  <c:v>84.5</c:v>
                </c:pt>
                <c:pt idx="3400">
                  <c:v>396.76</c:v>
                </c:pt>
                <c:pt idx="3401">
                  <c:v>281.87</c:v>
                </c:pt>
                <c:pt idx="3402">
                  <c:v>222.24</c:v>
                </c:pt>
                <c:pt idx="3403">
                  <c:v>101.38</c:v>
                </c:pt>
                <c:pt idx="3404">
                  <c:v>393.77</c:v>
                </c:pt>
                <c:pt idx="3405">
                  <c:v>373.87</c:v>
                </c:pt>
                <c:pt idx="3406">
                  <c:v>290.89999999999998</c:v>
                </c:pt>
                <c:pt idx="3407">
                  <c:v>97.09</c:v>
                </c:pt>
                <c:pt idx="3408">
                  <c:v>249.79</c:v>
                </c:pt>
                <c:pt idx="3409">
                  <c:v>27.12</c:v>
                </c:pt>
                <c:pt idx="3410">
                  <c:v>484.56</c:v>
                </c:pt>
                <c:pt idx="3411">
                  <c:v>108.02</c:v>
                </c:pt>
                <c:pt idx="3412">
                  <c:v>169.79</c:v>
                </c:pt>
                <c:pt idx="3413">
                  <c:v>39.869999999999997</c:v>
                </c:pt>
                <c:pt idx="3414">
                  <c:v>48.56</c:v>
                </c:pt>
                <c:pt idx="3415">
                  <c:v>36.53</c:v>
                </c:pt>
                <c:pt idx="3416">
                  <c:v>395.73</c:v>
                </c:pt>
                <c:pt idx="3417">
                  <c:v>362.61</c:v>
                </c:pt>
                <c:pt idx="3418">
                  <c:v>280.66000000000003</c:v>
                </c:pt>
                <c:pt idx="3419">
                  <c:v>62.46</c:v>
                </c:pt>
                <c:pt idx="3420">
                  <c:v>210.36</c:v>
                </c:pt>
                <c:pt idx="3421">
                  <c:v>41.61</c:v>
                </c:pt>
                <c:pt idx="3422">
                  <c:v>315.8</c:v>
                </c:pt>
                <c:pt idx="3423">
                  <c:v>261.23</c:v>
                </c:pt>
                <c:pt idx="3424">
                  <c:v>334.87</c:v>
                </c:pt>
                <c:pt idx="3425">
                  <c:v>266.2</c:v>
                </c:pt>
                <c:pt idx="3426">
                  <c:v>67.36</c:v>
                </c:pt>
                <c:pt idx="3427">
                  <c:v>368.25</c:v>
                </c:pt>
                <c:pt idx="3428">
                  <c:v>327.19</c:v>
                </c:pt>
                <c:pt idx="3429">
                  <c:v>274.64999999999998</c:v>
                </c:pt>
                <c:pt idx="3430">
                  <c:v>165.06</c:v>
                </c:pt>
                <c:pt idx="3431">
                  <c:v>208.08</c:v>
                </c:pt>
                <c:pt idx="3432">
                  <c:v>325.51</c:v>
                </c:pt>
                <c:pt idx="3433">
                  <c:v>394.16</c:v>
                </c:pt>
                <c:pt idx="3434">
                  <c:v>110.73</c:v>
                </c:pt>
                <c:pt idx="3435">
                  <c:v>485</c:v>
                </c:pt>
                <c:pt idx="3436">
                  <c:v>71.02</c:v>
                </c:pt>
                <c:pt idx="3437">
                  <c:v>334.55</c:v>
                </c:pt>
                <c:pt idx="3438">
                  <c:v>237.27</c:v>
                </c:pt>
                <c:pt idx="3439">
                  <c:v>34.299999999999997</c:v>
                </c:pt>
                <c:pt idx="3440">
                  <c:v>41.11</c:v>
                </c:pt>
                <c:pt idx="3441">
                  <c:v>257.35000000000002</c:v>
                </c:pt>
                <c:pt idx="3442">
                  <c:v>131.54</c:v>
                </c:pt>
                <c:pt idx="3443">
                  <c:v>454.14</c:v>
                </c:pt>
                <c:pt idx="3444">
                  <c:v>473.12</c:v>
                </c:pt>
                <c:pt idx="3445">
                  <c:v>351.26</c:v>
                </c:pt>
                <c:pt idx="3446">
                  <c:v>485.4</c:v>
                </c:pt>
                <c:pt idx="3447">
                  <c:v>200.14</c:v>
                </c:pt>
                <c:pt idx="3448">
                  <c:v>378.95</c:v>
                </c:pt>
                <c:pt idx="3449">
                  <c:v>399.88</c:v>
                </c:pt>
                <c:pt idx="3450">
                  <c:v>74.64</c:v>
                </c:pt>
                <c:pt idx="3451">
                  <c:v>59.42</c:v>
                </c:pt>
                <c:pt idx="3452">
                  <c:v>238.92</c:v>
                </c:pt>
                <c:pt idx="3453">
                  <c:v>112.97</c:v>
                </c:pt>
                <c:pt idx="3454">
                  <c:v>379.65</c:v>
                </c:pt>
                <c:pt idx="3455">
                  <c:v>194.6</c:v>
                </c:pt>
                <c:pt idx="3456">
                  <c:v>255.26</c:v>
                </c:pt>
                <c:pt idx="3457">
                  <c:v>257.67</c:v>
                </c:pt>
                <c:pt idx="3458">
                  <c:v>113.72</c:v>
                </c:pt>
                <c:pt idx="3459">
                  <c:v>33.33</c:v>
                </c:pt>
                <c:pt idx="3460">
                  <c:v>129.52000000000001</c:v>
                </c:pt>
                <c:pt idx="3461">
                  <c:v>263.55</c:v>
                </c:pt>
                <c:pt idx="3462">
                  <c:v>477.1</c:v>
                </c:pt>
                <c:pt idx="3463">
                  <c:v>109.77</c:v>
                </c:pt>
                <c:pt idx="3464">
                  <c:v>42.93</c:v>
                </c:pt>
                <c:pt idx="3465">
                  <c:v>267.99</c:v>
                </c:pt>
                <c:pt idx="3466">
                  <c:v>231.11</c:v>
                </c:pt>
                <c:pt idx="3467">
                  <c:v>290.57</c:v>
                </c:pt>
                <c:pt idx="3468">
                  <c:v>468.2</c:v>
                </c:pt>
                <c:pt idx="3469">
                  <c:v>481.22</c:v>
                </c:pt>
                <c:pt idx="3470">
                  <c:v>330.76</c:v>
                </c:pt>
                <c:pt idx="3471">
                  <c:v>151.55000000000001</c:v>
                </c:pt>
                <c:pt idx="3472">
                  <c:v>435.67</c:v>
                </c:pt>
                <c:pt idx="3473">
                  <c:v>475.5</c:v>
                </c:pt>
                <c:pt idx="3474">
                  <c:v>129.47999999999999</c:v>
                </c:pt>
                <c:pt idx="3475">
                  <c:v>221.52</c:v>
                </c:pt>
                <c:pt idx="3476">
                  <c:v>313.20999999999998</c:v>
                </c:pt>
                <c:pt idx="3477">
                  <c:v>442.46</c:v>
                </c:pt>
                <c:pt idx="3478">
                  <c:v>401.8</c:v>
                </c:pt>
                <c:pt idx="3479">
                  <c:v>494.14</c:v>
                </c:pt>
                <c:pt idx="3480">
                  <c:v>460.17</c:v>
                </c:pt>
                <c:pt idx="3481">
                  <c:v>133.13999999999999</c:v>
                </c:pt>
                <c:pt idx="3482">
                  <c:v>186.26</c:v>
                </c:pt>
                <c:pt idx="3483">
                  <c:v>411.6</c:v>
                </c:pt>
                <c:pt idx="3484">
                  <c:v>347.13</c:v>
                </c:pt>
                <c:pt idx="3485">
                  <c:v>480.8</c:v>
                </c:pt>
                <c:pt idx="3486">
                  <c:v>301.17</c:v>
                </c:pt>
                <c:pt idx="3487">
                  <c:v>484.13</c:v>
                </c:pt>
                <c:pt idx="3488">
                  <c:v>130.13</c:v>
                </c:pt>
                <c:pt idx="3489">
                  <c:v>278.41000000000003</c:v>
                </c:pt>
                <c:pt idx="3490">
                  <c:v>403.23</c:v>
                </c:pt>
                <c:pt idx="3491">
                  <c:v>124.42</c:v>
                </c:pt>
                <c:pt idx="3492">
                  <c:v>450.48</c:v>
                </c:pt>
                <c:pt idx="3493">
                  <c:v>16.18</c:v>
                </c:pt>
                <c:pt idx="3494">
                  <c:v>226.93</c:v>
                </c:pt>
                <c:pt idx="3495">
                  <c:v>449.09</c:v>
                </c:pt>
                <c:pt idx="3496">
                  <c:v>123.91</c:v>
                </c:pt>
                <c:pt idx="3497">
                  <c:v>179.55</c:v>
                </c:pt>
                <c:pt idx="3498">
                  <c:v>95.18</c:v>
                </c:pt>
                <c:pt idx="3499">
                  <c:v>77.64</c:v>
                </c:pt>
                <c:pt idx="3500">
                  <c:v>438</c:v>
                </c:pt>
                <c:pt idx="3501">
                  <c:v>436.92</c:v>
                </c:pt>
                <c:pt idx="3502">
                  <c:v>444.49</c:v>
                </c:pt>
                <c:pt idx="3503">
                  <c:v>459.22</c:v>
                </c:pt>
                <c:pt idx="3504">
                  <c:v>354.49</c:v>
                </c:pt>
                <c:pt idx="3505">
                  <c:v>347.71</c:v>
                </c:pt>
                <c:pt idx="3506">
                  <c:v>335.09</c:v>
                </c:pt>
                <c:pt idx="3507">
                  <c:v>320.67</c:v>
                </c:pt>
                <c:pt idx="3508">
                  <c:v>493.82</c:v>
                </c:pt>
                <c:pt idx="3509">
                  <c:v>348.18</c:v>
                </c:pt>
                <c:pt idx="3510">
                  <c:v>178.75</c:v>
                </c:pt>
                <c:pt idx="3511">
                  <c:v>25.95</c:v>
                </c:pt>
                <c:pt idx="3512">
                  <c:v>336.87</c:v>
                </c:pt>
                <c:pt idx="3513">
                  <c:v>43.47</c:v>
                </c:pt>
                <c:pt idx="3514">
                  <c:v>213</c:v>
                </c:pt>
                <c:pt idx="3515">
                  <c:v>390.66</c:v>
                </c:pt>
                <c:pt idx="3516">
                  <c:v>200.44</c:v>
                </c:pt>
                <c:pt idx="3517">
                  <c:v>323.85000000000002</c:v>
                </c:pt>
                <c:pt idx="3518">
                  <c:v>250.53</c:v>
                </c:pt>
                <c:pt idx="3519">
                  <c:v>170.08</c:v>
                </c:pt>
                <c:pt idx="3520">
                  <c:v>154.85</c:v>
                </c:pt>
                <c:pt idx="3521">
                  <c:v>354.39</c:v>
                </c:pt>
                <c:pt idx="3522">
                  <c:v>120.64</c:v>
                </c:pt>
                <c:pt idx="3523">
                  <c:v>145.19999999999999</c:v>
                </c:pt>
                <c:pt idx="3524">
                  <c:v>169.63</c:v>
                </c:pt>
                <c:pt idx="3525">
                  <c:v>466.55</c:v>
                </c:pt>
                <c:pt idx="3526">
                  <c:v>229.55</c:v>
                </c:pt>
                <c:pt idx="3527">
                  <c:v>442.51</c:v>
                </c:pt>
                <c:pt idx="3528">
                  <c:v>11.78</c:v>
                </c:pt>
                <c:pt idx="3529">
                  <c:v>272.64</c:v>
                </c:pt>
                <c:pt idx="3530">
                  <c:v>498.34</c:v>
                </c:pt>
                <c:pt idx="3531">
                  <c:v>270.51</c:v>
                </c:pt>
                <c:pt idx="3532">
                  <c:v>15.28</c:v>
                </c:pt>
                <c:pt idx="3533">
                  <c:v>493.29</c:v>
                </c:pt>
                <c:pt idx="3534">
                  <c:v>167.14</c:v>
                </c:pt>
                <c:pt idx="3535">
                  <c:v>173.97</c:v>
                </c:pt>
                <c:pt idx="3536">
                  <c:v>424.42</c:v>
                </c:pt>
                <c:pt idx="3537">
                  <c:v>361.82</c:v>
                </c:pt>
                <c:pt idx="3538">
                  <c:v>62.99</c:v>
                </c:pt>
                <c:pt idx="3539">
                  <c:v>108.95</c:v>
                </c:pt>
                <c:pt idx="3540">
                  <c:v>271.58999999999997</c:v>
                </c:pt>
                <c:pt idx="3541">
                  <c:v>481.03</c:v>
                </c:pt>
                <c:pt idx="3542">
                  <c:v>478.77</c:v>
                </c:pt>
                <c:pt idx="3543">
                  <c:v>329.33</c:v>
                </c:pt>
                <c:pt idx="3544">
                  <c:v>16.989999999999998</c:v>
                </c:pt>
                <c:pt idx="3545">
                  <c:v>413.16</c:v>
                </c:pt>
                <c:pt idx="3546">
                  <c:v>138.81</c:v>
                </c:pt>
                <c:pt idx="3547">
                  <c:v>137.59</c:v>
                </c:pt>
                <c:pt idx="3548">
                  <c:v>248.07</c:v>
                </c:pt>
                <c:pt idx="3549">
                  <c:v>182.16</c:v>
                </c:pt>
                <c:pt idx="3550">
                  <c:v>469.76</c:v>
                </c:pt>
                <c:pt idx="3551">
                  <c:v>115.88</c:v>
                </c:pt>
                <c:pt idx="3552">
                  <c:v>182.13</c:v>
                </c:pt>
                <c:pt idx="3553">
                  <c:v>106.66</c:v>
                </c:pt>
                <c:pt idx="3554">
                  <c:v>71.510000000000005</c:v>
                </c:pt>
                <c:pt idx="3555">
                  <c:v>162.81</c:v>
                </c:pt>
                <c:pt idx="3556">
                  <c:v>30.81</c:v>
                </c:pt>
                <c:pt idx="3557">
                  <c:v>137.04</c:v>
                </c:pt>
                <c:pt idx="3558">
                  <c:v>306.26</c:v>
                </c:pt>
                <c:pt idx="3559">
                  <c:v>313.85000000000002</c:v>
                </c:pt>
                <c:pt idx="3560">
                  <c:v>205.1</c:v>
                </c:pt>
                <c:pt idx="3561">
                  <c:v>491.18</c:v>
                </c:pt>
                <c:pt idx="3562">
                  <c:v>401.02</c:v>
                </c:pt>
                <c:pt idx="3563">
                  <c:v>143.49</c:v>
                </c:pt>
                <c:pt idx="3564">
                  <c:v>119.18</c:v>
                </c:pt>
                <c:pt idx="3565">
                  <c:v>488.92</c:v>
                </c:pt>
                <c:pt idx="3566">
                  <c:v>175.5</c:v>
                </c:pt>
                <c:pt idx="3567">
                  <c:v>330.71</c:v>
                </c:pt>
                <c:pt idx="3568">
                  <c:v>262.23</c:v>
                </c:pt>
                <c:pt idx="3569">
                  <c:v>55.31</c:v>
                </c:pt>
                <c:pt idx="3570">
                  <c:v>291.23</c:v>
                </c:pt>
                <c:pt idx="3571">
                  <c:v>235.82</c:v>
                </c:pt>
                <c:pt idx="3572">
                  <c:v>484.14</c:v>
                </c:pt>
                <c:pt idx="3573">
                  <c:v>55.9</c:v>
                </c:pt>
                <c:pt idx="3574">
                  <c:v>477.36</c:v>
                </c:pt>
                <c:pt idx="3575">
                  <c:v>178.5</c:v>
                </c:pt>
                <c:pt idx="3576">
                  <c:v>30.85</c:v>
                </c:pt>
                <c:pt idx="3577">
                  <c:v>97.64</c:v>
                </c:pt>
                <c:pt idx="3578">
                  <c:v>171.18</c:v>
                </c:pt>
                <c:pt idx="3579">
                  <c:v>384.23</c:v>
                </c:pt>
                <c:pt idx="3580">
                  <c:v>444.77</c:v>
                </c:pt>
                <c:pt idx="3581">
                  <c:v>152.41</c:v>
                </c:pt>
                <c:pt idx="3582">
                  <c:v>197.51</c:v>
                </c:pt>
                <c:pt idx="3583">
                  <c:v>82.9</c:v>
                </c:pt>
                <c:pt idx="3584">
                  <c:v>350.82</c:v>
                </c:pt>
                <c:pt idx="3585">
                  <c:v>427.63</c:v>
                </c:pt>
                <c:pt idx="3586">
                  <c:v>457.38</c:v>
                </c:pt>
                <c:pt idx="3587">
                  <c:v>22.6</c:v>
                </c:pt>
                <c:pt idx="3588">
                  <c:v>364.43</c:v>
                </c:pt>
                <c:pt idx="3589">
                  <c:v>386.62</c:v>
                </c:pt>
                <c:pt idx="3590">
                  <c:v>377.73</c:v>
                </c:pt>
                <c:pt idx="3591">
                  <c:v>336.95</c:v>
                </c:pt>
                <c:pt idx="3592">
                  <c:v>195.26</c:v>
                </c:pt>
                <c:pt idx="3593">
                  <c:v>21.26</c:v>
                </c:pt>
                <c:pt idx="3594">
                  <c:v>323.02999999999997</c:v>
                </c:pt>
                <c:pt idx="3595">
                  <c:v>437.1</c:v>
                </c:pt>
                <c:pt idx="3596">
                  <c:v>339.83</c:v>
                </c:pt>
                <c:pt idx="3597">
                  <c:v>147.84</c:v>
                </c:pt>
                <c:pt idx="3598">
                  <c:v>357.6</c:v>
                </c:pt>
                <c:pt idx="3599">
                  <c:v>46.78</c:v>
                </c:pt>
                <c:pt idx="3600">
                  <c:v>468.53</c:v>
                </c:pt>
                <c:pt idx="3601">
                  <c:v>133.82</c:v>
                </c:pt>
                <c:pt idx="3602">
                  <c:v>288.22000000000003</c:v>
                </c:pt>
                <c:pt idx="3603">
                  <c:v>420.6</c:v>
                </c:pt>
                <c:pt idx="3604">
                  <c:v>112.67</c:v>
                </c:pt>
                <c:pt idx="3605">
                  <c:v>171.3</c:v>
                </c:pt>
                <c:pt idx="3606">
                  <c:v>77.959999999999994</c:v>
                </c:pt>
                <c:pt idx="3607">
                  <c:v>456.4</c:v>
                </c:pt>
                <c:pt idx="3608">
                  <c:v>31.43</c:v>
                </c:pt>
                <c:pt idx="3609">
                  <c:v>112.45</c:v>
                </c:pt>
                <c:pt idx="3610">
                  <c:v>264.02</c:v>
                </c:pt>
                <c:pt idx="3611">
                  <c:v>458.77</c:v>
                </c:pt>
                <c:pt idx="3612">
                  <c:v>222.4</c:v>
                </c:pt>
                <c:pt idx="3613">
                  <c:v>233.53</c:v>
                </c:pt>
                <c:pt idx="3614">
                  <c:v>171.06</c:v>
                </c:pt>
                <c:pt idx="3615">
                  <c:v>447.66</c:v>
                </c:pt>
                <c:pt idx="3616">
                  <c:v>353.55</c:v>
                </c:pt>
                <c:pt idx="3617">
                  <c:v>386.24</c:v>
                </c:pt>
                <c:pt idx="3618">
                  <c:v>405.16</c:v>
                </c:pt>
                <c:pt idx="3619">
                  <c:v>137.13</c:v>
                </c:pt>
                <c:pt idx="3620">
                  <c:v>457.41</c:v>
                </c:pt>
                <c:pt idx="3621">
                  <c:v>433.65</c:v>
                </c:pt>
                <c:pt idx="3622">
                  <c:v>287.77</c:v>
                </c:pt>
                <c:pt idx="3623">
                  <c:v>472.01</c:v>
                </c:pt>
                <c:pt idx="3624">
                  <c:v>399.27</c:v>
                </c:pt>
                <c:pt idx="3625">
                  <c:v>50.37</c:v>
                </c:pt>
                <c:pt idx="3626">
                  <c:v>399.39</c:v>
                </c:pt>
                <c:pt idx="3627">
                  <c:v>199.48</c:v>
                </c:pt>
                <c:pt idx="3628">
                  <c:v>185.53</c:v>
                </c:pt>
                <c:pt idx="3629">
                  <c:v>112.55</c:v>
                </c:pt>
                <c:pt idx="3630">
                  <c:v>382.64</c:v>
                </c:pt>
                <c:pt idx="3631">
                  <c:v>104.37</c:v>
                </c:pt>
                <c:pt idx="3632">
                  <c:v>215.49</c:v>
                </c:pt>
                <c:pt idx="3633">
                  <c:v>329.54</c:v>
                </c:pt>
                <c:pt idx="3634">
                  <c:v>189.35</c:v>
                </c:pt>
                <c:pt idx="3635">
                  <c:v>282.33</c:v>
                </c:pt>
                <c:pt idx="3636">
                  <c:v>347.27</c:v>
                </c:pt>
                <c:pt idx="3637">
                  <c:v>170.9</c:v>
                </c:pt>
                <c:pt idx="3638">
                  <c:v>241.86</c:v>
                </c:pt>
                <c:pt idx="3639">
                  <c:v>391.64</c:v>
                </c:pt>
                <c:pt idx="3640">
                  <c:v>368.93</c:v>
                </c:pt>
                <c:pt idx="3641">
                  <c:v>336.04</c:v>
                </c:pt>
                <c:pt idx="3642">
                  <c:v>16.809999999999999</c:v>
                </c:pt>
                <c:pt idx="3643">
                  <c:v>312</c:v>
                </c:pt>
                <c:pt idx="3644">
                  <c:v>246.59</c:v>
                </c:pt>
                <c:pt idx="3645">
                  <c:v>27.64</c:v>
                </c:pt>
                <c:pt idx="3646">
                  <c:v>75.900000000000006</c:v>
                </c:pt>
                <c:pt idx="3647">
                  <c:v>92.91</c:v>
                </c:pt>
                <c:pt idx="3648">
                  <c:v>399.41</c:v>
                </c:pt>
                <c:pt idx="3649">
                  <c:v>320.77999999999997</c:v>
                </c:pt>
                <c:pt idx="3650">
                  <c:v>373.78</c:v>
                </c:pt>
                <c:pt idx="3651">
                  <c:v>243.74</c:v>
                </c:pt>
                <c:pt idx="3652">
                  <c:v>71.819999999999993</c:v>
                </c:pt>
                <c:pt idx="3653">
                  <c:v>304.06</c:v>
                </c:pt>
                <c:pt idx="3654">
                  <c:v>406.97</c:v>
                </c:pt>
                <c:pt idx="3655">
                  <c:v>68.45</c:v>
                </c:pt>
                <c:pt idx="3656">
                  <c:v>310.41000000000003</c:v>
                </c:pt>
                <c:pt idx="3657">
                  <c:v>193.43</c:v>
                </c:pt>
                <c:pt idx="3658">
                  <c:v>98.73</c:v>
                </c:pt>
                <c:pt idx="3659">
                  <c:v>212.87</c:v>
                </c:pt>
              </c:numCache>
            </c:numRef>
          </c:xVal>
          <c:yVal>
            <c:numRef>
              <c:f>'Task 4 Frequency'!$AD$2:$AD$3661</c:f>
              <c:numCache>
                <c:formatCode>0.00</c:formatCode>
                <c:ptCount val="3660"/>
                <c:pt idx="0">
                  <c:v>207.68</c:v>
                </c:pt>
                <c:pt idx="1">
                  <c:v>18.13</c:v>
                </c:pt>
                <c:pt idx="2">
                  <c:v>29.96</c:v>
                </c:pt>
                <c:pt idx="3">
                  <c:v>284.55</c:v>
                </c:pt>
                <c:pt idx="4">
                  <c:v>138.81</c:v>
                </c:pt>
                <c:pt idx="5">
                  <c:v>364.97</c:v>
                </c:pt>
                <c:pt idx="6">
                  <c:v>281.07</c:v>
                </c:pt>
                <c:pt idx="7">
                  <c:v>471.25</c:v>
                </c:pt>
                <c:pt idx="8">
                  <c:v>81.180000000000007</c:v>
                </c:pt>
                <c:pt idx="9">
                  <c:v>215.72</c:v>
                </c:pt>
                <c:pt idx="10">
                  <c:v>306.77999999999997</c:v>
                </c:pt>
                <c:pt idx="11">
                  <c:v>203.72</c:v>
                </c:pt>
                <c:pt idx="12">
                  <c:v>325.19</c:v>
                </c:pt>
                <c:pt idx="13">
                  <c:v>179.89</c:v>
                </c:pt>
                <c:pt idx="14">
                  <c:v>344.13</c:v>
                </c:pt>
                <c:pt idx="15">
                  <c:v>323.99</c:v>
                </c:pt>
                <c:pt idx="16">
                  <c:v>315.89</c:v>
                </c:pt>
                <c:pt idx="17">
                  <c:v>207.97</c:v>
                </c:pt>
                <c:pt idx="18">
                  <c:v>446.14</c:v>
                </c:pt>
                <c:pt idx="19">
                  <c:v>187.16</c:v>
                </c:pt>
                <c:pt idx="20">
                  <c:v>49.46</c:v>
                </c:pt>
                <c:pt idx="21">
                  <c:v>59.92</c:v>
                </c:pt>
                <c:pt idx="22">
                  <c:v>121.84</c:v>
                </c:pt>
                <c:pt idx="23">
                  <c:v>150.19999999999999</c:v>
                </c:pt>
                <c:pt idx="24">
                  <c:v>310.13</c:v>
                </c:pt>
                <c:pt idx="25">
                  <c:v>12.38</c:v>
                </c:pt>
                <c:pt idx="26">
                  <c:v>297.93</c:v>
                </c:pt>
                <c:pt idx="27">
                  <c:v>100.26</c:v>
                </c:pt>
                <c:pt idx="28">
                  <c:v>222.83</c:v>
                </c:pt>
                <c:pt idx="29">
                  <c:v>47.18</c:v>
                </c:pt>
                <c:pt idx="30">
                  <c:v>125.2</c:v>
                </c:pt>
                <c:pt idx="31">
                  <c:v>61.98</c:v>
                </c:pt>
                <c:pt idx="32">
                  <c:v>236.96</c:v>
                </c:pt>
                <c:pt idx="33">
                  <c:v>295.93</c:v>
                </c:pt>
                <c:pt idx="34">
                  <c:v>267.98</c:v>
                </c:pt>
                <c:pt idx="35">
                  <c:v>106.5</c:v>
                </c:pt>
                <c:pt idx="36">
                  <c:v>372.65</c:v>
                </c:pt>
                <c:pt idx="37">
                  <c:v>101.41</c:v>
                </c:pt>
                <c:pt idx="38">
                  <c:v>120.88</c:v>
                </c:pt>
                <c:pt idx="39">
                  <c:v>190.26</c:v>
                </c:pt>
                <c:pt idx="40">
                  <c:v>239.25</c:v>
                </c:pt>
                <c:pt idx="41">
                  <c:v>92.09</c:v>
                </c:pt>
                <c:pt idx="42">
                  <c:v>70.010000000000005</c:v>
                </c:pt>
                <c:pt idx="43">
                  <c:v>38.72</c:v>
                </c:pt>
                <c:pt idx="44">
                  <c:v>358.89</c:v>
                </c:pt>
                <c:pt idx="45">
                  <c:v>120.25</c:v>
                </c:pt>
                <c:pt idx="46">
                  <c:v>221.24</c:v>
                </c:pt>
                <c:pt idx="47">
                  <c:v>435.45</c:v>
                </c:pt>
                <c:pt idx="48">
                  <c:v>120.1</c:v>
                </c:pt>
                <c:pt idx="49">
                  <c:v>14.89</c:v>
                </c:pt>
                <c:pt idx="50">
                  <c:v>323.25</c:v>
                </c:pt>
                <c:pt idx="51">
                  <c:v>14</c:v>
                </c:pt>
                <c:pt idx="52">
                  <c:v>29.12</c:v>
                </c:pt>
                <c:pt idx="53">
                  <c:v>11.09</c:v>
                </c:pt>
                <c:pt idx="54">
                  <c:v>338.09</c:v>
                </c:pt>
                <c:pt idx="55">
                  <c:v>107.72</c:v>
                </c:pt>
                <c:pt idx="56">
                  <c:v>133.85</c:v>
                </c:pt>
                <c:pt idx="57">
                  <c:v>395.44</c:v>
                </c:pt>
                <c:pt idx="58">
                  <c:v>306.94</c:v>
                </c:pt>
                <c:pt idx="59">
                  <c:v>134.94</c:v>
                </c:pt>
                <c:pt idx="60">
                  <c:v>212.41</c:v>
                </c:pt>
                <c:pt idx="61">
                  <c:v>112.91</c:v>
                </c:pt>
                <c:pt idx="62">
                  <c:v>265.07</c:v>
                </c:pt>
                <c:pt idx="63">
                  <c:v>192.83</c:v>
                </c:pt>
                <c:pt idx="64">
                  <c:v>152.16</c:v>
                </c:pt>
                <c:pt idx="65">
                  <c:v>362.88</c:v>
                </c:pt>
                <c:pt idx="66">
                  <c:v>44.96</c:v>
                </c:pt>
                <c:pt idx="67">
                  <c:v>233.66</c:v>
                </c:pt>
                <c:pt idx="68">
                  <c:v>38.090000000000003</c:v>
                </c:pt>
                <c:pt idx="69">
                  <c:v>136.11000000000001</c:v>
                </c:pt>
                <c:pt idx="70">
                  <c:v>259.10000000000002</c:v>
                </c:pt>
                <c:pt idx="71">
                  <c:v>457.07</c:v>
                </c:pt>
                <c:pt idx="72">
                  <c:v>226.69</c:v>
                </c:pt>
                <c:pt idx="73">
                  <c:v>339.32</c:v>
                </c:pt>
                <c:pt idx="74">
                  <c:v>54.03</c:v>
                </c:pt>
                <c:pt idx="75">
                  <c:v>195.58</c:v>
                </c:pt>
                <c:pt idx="76">
                  <c:v>333.11</c:v>
                </c:pt>
                <c:pt idx="77">
                  <c:v>83.05</c:v>
                </c:pt>
                <c:pt idx="78">
                  <c:v>108.82</c:v>
                </c:pt>
                <c:pt idx="79">
                  <c:v>107.48</c:v>
                </c:pt>
                <c:pt idx="80">
                  <c:v>66.78</c:v>
                </c:pt>
                <c:pt idx="81">
                  <c:v>280.19</c:v>
                </c:pt>
                <c:pt idx="82">
                  <c:v>39.56</c:v>
                </c:pt>
                <c:pt idx="83">
                  <c:v>93.6</c:v>
                </c:pt>
                <c:pt idx="84">
                  <c:v>126.22</c:v>
                </c:pt>
                <c:pt idx="85">
                  <c:v>65.92</c:v>
                </c:pt>
                <c:pt idx="86">
                  <c:v>273.86</c:v>
                </c:pt>
                <c:pt idx="87">
                  <c:v>144.94</c:v>
                </c:pt>
                <c:pt idx="88">
                  <c:v>75.22</c:v>
                </c:pt>
                <c:pt idx="89">
                  <c:v>52.38</c:v>
                </c:pt>
                <c:pt idx="90">
                  <c:v>390.57</c:v>
                </c:pt>
                <c:pt idx="91">
                  <c:v>169.49</c:v>
                </c:pt>
                <c:pt idx="92">
                  <c:v>304.56</c:v>
                </c:pt>
                <c:pt idx="93">
                  <c:v>37.340000000000003</c:v>
                </c:pt>
                <c:pt idx="94">
                  <c:v>75.3</c:v>
                </c:pt>
                <c:pt idx="95">
                  <c:v>123.51</c:v>
                </c:pt>
                <c:pt idx="96">
                  <c:v>125.72</c:v>
                </c:pt>
                <c:pt idx="97">
                  <c:v>125.24</c:v>
                </c:pt>
                <c:pt idx="98">
                  <c:v>294.39999999999998</c:v>
                </c:pt>
                <c:pt idx="99">
                  <c:v>194.02</c:v>
                </c:pt>
                <c:pt idx="100">
                  <c:v>167.35</c:v>
                </c:pt>
                <c:pt idx="101">
                  <c:v>100.78</c:v>
                </c:pt>
                <c:pt idx="102">
                  <c:v>30.66</c:v>
                </c:pt>
                <c:pt idx="103">
                  <c:v>185.82</c:v>
                </c:pt>
                <c:pt idx="104">
                  <c:v>227.39</c:v>
                </c:pt>
                <c:pt idx="105">
                  <c:v>49.1</c:v>
                </c:pt>
                <c:pt idx="106">
                  <c:v>365.26</c:v>
                </c:pt>
                <c:pt idx="107">
                  <c:v>206.99</c:v>
                </c:pt>
                <c:pt idx="108">
                  <c:v>315.86</c:v>
                </c:pt>
                <c:pt idx="109">
                  <c:v>136.05000000000001</c:v>
                </c:pt>
                <c:pt idx="110">
                  <c:v>152.52000000000001</c:v>
                </c:pt>
                <c:pt idx="111">
                  <c:v>288.88</c:v>
                </c:pt>
                <c:pt idx="112">
                  <c:v>144.94</c:v>
                </c:pt>
                <c:pt idx="113">
                  <c:v>295.45999999999998</c:v>
                </c:pt>
                <c:pt idx="114">
                  <c:v>176.4</c:v>
                </c:pt>
                <c:pt idx="115">
                  <c:v>215.56</c:v>
                </c:pt>
                <c:pt idx="116">
                  <c:v>317.45999999999998</c:v>
                </c:pt>
                <c:pt idx="117">
                  <c:v>401.86</c:v>
                </c:pt>
                <c:pt idx="118">
                  <c:v>376.52</c:v>
                </c:pt>
                <c:pt idx="119">
                  <c:v>291.55</c:v>
                </c:pt>
                <c:pt idx="120">
                  <c:v>322.92</c:v>
                </c:pt>
                <c:pt idx="121">
                  <c:v>466.36</c:v>
                </c:pt>
                <c:pt idx="122">
                  <c:v>115.48</c:v>
                </c:pt>
                <c:pt idx="123">
                  <c:v>172.45</c:v>
                </c:pt>
                <c:pt idx="124">
                  <c:v>289.33999999999997</c:v>
                </c:pt>
                <c:pt idx="125">
                  <c:v>118.93</c:v>
                </c:pt>
                <c:pt idx="126">
                  <c:v>210.04</c:v>
                </c:pt>
                <c:pt idx="127">
                  <c:v>377.15</c:v>
                </c:pt>
                <c:pt idx="128">
                  <c:v>161.41</c:v>
                </c:pt>
                <c:pt idx="129">
                  <c:v>172.23</c:v>
                </c:pt>
                <c:pt idx="130">
                  <c:v>199.91</c:v>
                </c:pt>
                <c:pt idx="131">
                  <c:v>166.97</c:v>
                </c:pt>
                <c:pt idx="132">
                  <c:v>43.73</c:v>
                </c:pt>
                <c:pt idx="133">
                  <c:v>63.82</c:v>
                </c:pt>
                <c:pt idx="134">
                  <c:v>298.89</c:v>
                </c:pt>
                <c:pt idx="135">
                  <c:v>162.66999999999999</c:v>
                </c:pt>
                <c:pt idx="136">
                  <c:v>236.3</c:v>
                </c:pt>
                <c:pt idx="137">
                  <c:v>198.33</c:v>
                </c:pt>
                <c:pt idx="138">
                  <c:v>219.9</c:v>
                </c:pt>
                <c:pt idx="139">
                  <c:v>97.31</c:v>
                </c:pt>
                <c:pt idx="140">
                  <c:v>376.76</c:v>
                </c:pt>
                <c:pt idx="141">
                  <c:v>309.45999999999998</c:v>
                </c:pt>
                <c:pt idx="142">
                  <c:v>44.59</c:v>
                </c:pt>
                <c:pt idx="143">
                  <c:v>82.19</c:v>
                </c:pt>
                <c:pt idx="144">
                  <c:v>265.73</c:v>
                </c:pt>
                <c:pt idx="145">
                  <c:v>321.55</c:v>
                </c:pt>
                <c:pt idx="146">
                  <c:v>319.83</c:v>
                </c:pt>
                <c:pt idx="147">
                  <c:v>91.32</c:v>
                </c:pt>
                <c:pt idx="148">
                  <c:v>82.97</c:v>
                </c:pt>
                <c:pt idx="149">
                  <c:v>146.75</c:v>
                </c:pt>
                <c:pt idx="150">
                  <c:v>52.04</c:v>
                </c:pt>
                <c:pt idx="151">
                  <c:v>345.49</c:v>
                </c:pt>
                <c:pt idx="152">
                  <c:v>101.25</c:v>
                </c:pt>
                <c:pt idx="153">
                  <c:v>340.41</c:v>
                </c:pt>
                <c:pt idx="154">
                  <c:v>248.99</c:v>
                </c:pt>
                <c:pt idx="155">
                  <c:v>374.35</c:v>
                </c:pt>
                <c:pt idx="156">
                  <c:v>425.83</c:v>
                </c:pt>
                <c:pt idx="157">
                  <c:v>295.74</c:v>
                </c:pt>
                <c:pt idx="158">
                  <c:v>268.29000000000002</c:v>
                </c:pt>
                <c:pt idx="159">
                  <c:v>104.62</c:v>
                </c:pt>
                <c:pt idx="160">
                  <c:v>35.549999999999997</c:v>
                </c:pt>
                <c:pt idx="161">
                  <c:v>219.69</c:v>
                </c:pt>
                <c:pt idx="162">
                  <c:v>321.92</c:v>
                </c:pt>
                <c:pt idx="163">
                  <c:v>11.54</c:v>
                </c:pt>
                <c:pt idx="164">
                  <c:v>97.82</c:v>
                </c:pt>
                <c:pt idx="165">
                  <c:v>295.14</c:v>
                </c:pt>
                <c:pt idx="166">
                  <c:v>264.89999999999998</c:v>
                </c:pt>
                <c:pt idx="167">
                  <c:v>133.03</c:v>
                </c:pt>
                <c:pt idx="168">
                  <c:v>323.48</c:v>
                </c:pt>
                <c:pt idx="169">
                  <c:v>358.38</c:v>
                </c:pt>
                <c:pt idx="170">
                  <c:v>408.99</c:v>
                </c:pt>
                <c:pt idx="171">
                  <c:v>231.58</c:v>
                </c:pt>
                <c:pt idx="172">
                  <c:v>298.47000000000003</c:v>
                </c:pt>
                <c:pt idx="173">
                  <c:v>118.81</c:v>
                </c:pt>
                <c:pt idx="174">
                  <c:v>294.81</c:v>
                </c:pt>
                <c:pt idx="175">
                  <c:v>163.22</c:v>
                </c:pt>
                <c:pt idx="176">
                  <c:v>31.09</c:v>
                </c:pt>
                <c:pt idx="177">
                  <c:v>300.3</c:v>
                </c:pt>
                <c:pt idx="178">
                  <c:v>401</c:v>
                </c:pt>
                <c:pt idx="179">
                  <c:v>492.41</c:v>
                </c:pt>
                <c:pt idx="180">
                  <c:v>106.14</c:v>
                </c:pt>
                <c:pt idx="181">
                  <c:v>190.58</c:v>
                </c:pt>
                <c:pt idx="182">
                  <c:v>245.73</c:v>
                </c:pt>
                <c:pt idx="183">
                  <c:v>83.14</c:v>
                </c:pt>
                <c:pt idx="184">
                  <c:v>130.34</c:v>
                </c:pt>
                <c:pt idx="185">
                  <c:v>234.39</c:v>
                </c:pt>
                <c:pt idx="186">
                  <c:v>54.95</c:v>
                </c:pt>
                <c:pt idx="187">
                  <c:v>421.94</c:v>
                </c:pt>
                <c:pt idx="188">
                  <c:v>430.76</c:v>
                </c:pt>
                <c:pt idx="189">
                  <c:v>68.069999999999993</c:v>
                </c:pt>
                <c:pt idx="190">
                  <c:v>242.41</c:v>
                </c:pt>
                <c:pt idx="191">
                  <c:v>96.58</c:v>
                </c:pt>
                <c:pt idx="192">
                  <c:v>144.66999999999999</c:v>
                </c:pt>
                <c:pt idx="193">
                  <c:v>296.22000000000003</c:v>
                </c:pt>
                <c:pt idx="194">
                  <c:v>91.27</c:v>
                </c:pt>
                <c:pt idx="195">
                  <c:v>276.43</c:v>
                </c:pt>
                <c:pt idx="196">
                  <c:v>54.59</c:v>
                </c:pt>
                <c:pt idx="197">
                  <c:v>409.44</c:v>
                </c:pt>
                <c:pt idx="198">
                  <c:v>142.27000000000001</c:v>
                </c:pt>
                <c:pt idx="199">
                  <c:v>158.66999999999999</c:v>
                </c:pt>
                <c:pt idx="200">
                  <c:v>199.44</c:v>
                </c:pt>
                <c:pt idx="201">
                  <c:v>353.97</c:v>
                </c:pt>
                <c:pt idx="202">
                  <c:v>171.79</c:v>
                </c:pt>
                <c:pt idx="203">
                  <c:v>213.59</c:v>
                </c:pt>
                <c:pt idx="204">
                  <c:v>328.06</c:v>
                </c:pt>
                <c:pt idx="205">
                  <c:v>159.01</c:v>
                </c:pt>
                <c:pt idx="206">
                  <c:v>210.42</c:v>
                </c:pt>
                <c:pt idx="207">
                  <c:v>148.80000000000001</c:v>
                </c:pt>
                <c:pt idx="208">
                  <c:v>63.67</c:v>
                </c:pt>
                <c:pt idx="209">
                  <c:v>42.32</c:v>
                </c:pt>
                <c:pt idx="210">
                  <c:v>264.55</c:v>
                </c:pt>
                <c:pt idx="211">
                  <c:v>349.67</c:v>
                </c:pt>
                <c:pt idx="212">
                  <c:v>180.77</c:v>
                </c:pt>
                <c:pt idx="213">
                  <c:v>203.06</c:v>
                </c:pt>
                <c:pt idx="214">
                  <c:v>262.49</c:v>
                </c:pt>
                <c:pt idx="215">
                  <c:v>363.14</c:v>
                </c:pt>
                <c:pt idx="216">
                  <c:v>373.44</c:v>
                </c:pt>
                <c:pt idx="217">
                  <c:v>346.14</c:v>
                </c:pt>
                <c:pt idx="218">
                  <c:v>398.93</c:v>
                </c:pt>
                <c:pt idx="219">
                  <c:v>353.08</c:v>
                </c:pt>
                <c:pt idx="220">
                  <c:v>195.1</c:v>
                </c:pt>
                <c:pt idx="221">
                  <c:v>479.54</c:v>
                </c:pt>
                <c:pt idx="222">
                  <c:v>313.68</c:v>
                </c:pt>
                <c:pt idx="223">
                  <c:v>157.28</c:v>
                </c:pt>
                <c:pt idx="224">
                  <c:v>128.37</c:v>
                </c:pt>
                <c:pt idx="225">
                  <c:v>386.97</c:v>
                </c:pt>
                <c:pt idx="226">
                  <c:v>162.22</c:v>
                </c:pt>
                <c:pt idx="227">
                  <c:v>232.78</c:v>
                </c:pt>
                <c:pt idx="228">
                  <c:v>307.23</c:v>
                </c:pt>
                <c:pt idx="229">
                  <c:v>362.81</c:v>
                </c:pt>
                <c:pt idx="230">
                  <c:v>383.01</c:v>
                </c:pt>
                <c:pt idx="231">
                  <c:v>198.84</c:v>
                </c:pt>
                <c:pt idx="232">
                  <c:v>132.78</c:v>
                </c:pt>
                <c:pt idx="233">
                  <c:v>328.18</c:v>
                </c:pt>
                <c:pt idx="234">
                  <c:v>102.88</c:v>
                </c:pt>
                <c:pt idx="235">
                  <c:v>68.010000000000005</c:v>
                </c:pt>
                <c:pt idx="236">
                  <c:v>59.19</c:v>
                </c:pt>
                <c:pt idx="237">
                  <c:v>146.99</c:v>
                </c:pt>
                <c:pt idx="238">
                  <c:v>129.69999999999999</c:v>
                </c:pt>
                <c:pt idx="239">
                  <c:v>150.12</c:v>
                </c:pt>
                <c:pt idx="240">
                  <c:v>42.85</c:v>
                </c:pt>
                <c:pt idx="241">
                  <c:v>74.53</c:v>
                </c:pt>
                <c:pt idx="242">
                  <c:v>284.88</c:v>
                </c:pt>
                <c:pt idx="243">
                  <c:v>147.24</c:v>
                </c:pt>
                <c:pt idx="244">
                  <c:v>15.65</c:v>
                </c:pt>
                <c:pt idx="245">
                  <c:v>97.91</c:v>
                </c:pt>
                <c:pt idx="246">
                  <c:v>324.64999999999998</c:v>
                </c:pt>
                <c:pt idx="247">
                  <c:v>217.25</c:v>
                </c:pt>
                <c:pt idx="248">
                  <c:v>39.68</c:v>
                </c:pt>
                <c:pt idx="249">
                  <c:v>280.75</c:v>
                </c:pt>
                <c:pt idx="250">
                  <c:v>277.37</c:v>
                </c:pt>
                <c:pt idx="251">
                  <c:v>66.8</c:v>
                </c:pt>
                <c:pt idx="252">
                  <c:v>20.82</c:v>
                </c:pt>
                <c:pt idx="253">
                  <c:v>175.99</c:v>
                </c:pt>
                <c:pt idx="254">
                  <c:v>133.05000000000001</c:v>
                </c:pt>
                <c:pt idx="255">
                  <c:v>467.38</c:v>
                </c:pt>
                <c:pt idx="256">
                  <c:v>395.76</c:v>
                </c:pt>
                <c:pt idx="257">
                  <c:v>44.2</c:v>
                </c:pt>
                <c:pt idx="258">
                  <c:v>138.94999999999999</c:v>
                </c:pt>
                <c:pt idx="259">
                  <c:v>139.35</c:v>
                </c:pt>
                <c:pt idx="260">
                  <c:v>24.51</c:v>
                </c:pt>
                <c:pt idx="261">
                  <c:v>399.53</c:v>
                </c:pt>
                <c:pt idx="262">
                  <c:v>393.1</c:v>
                </c:pt>
                <c:pt idx="263">
                  <c:v>205.54</c:v>
                </c:pt>
                <c:pt idx="264">
                  <c:v>153.36000000000001</c:v>
                </c:pt>
                <c:pt idx="265">
                  <c:v>172.36</c:v>
                </c:pt>
                <c:pt idx="266">
                  <c:v>382.72</c:v>
                </c:pt>
                <c:pt idx="267">
                  <c:v>25.32</c:v>
                </c:pt>
                <c:pt idx="268">
                  <c:v>186.27</c:v>
                </c:pt>
                <c:pt idx="269">
                  <c:v>24.45</c:v>
                </c:pt>
                <c:pt idx="270">
                  <c:v>404.12</c:v>
                </c:pt>
                <c:pt idx="271">
                  <c:v>306.76</c:v>
                </c:pt>
                <c:pt idx="272">
                  <c:v>226.87</c:v>
                </c:pt>
                <c:pt idx="273">
                  <c:v>178.45</c:v>
                </c:pt>
                <c:pt idx="274">
                  <c:v>89.13</c:v>
                </c:pt>
                <c:pt idx="275">
                  <c:v>336.97</c:v>
                </c:pt>
                <c:pt idx="276">
                  <c:v>86.09</c:v>
                </c:pt>
                <c:pt idx="277">
                  <c:v>295.2</c:v>
                </c:pt>
                <c:pt idx="278">
                  <c:v>218.88</c:v>
                </c:pt>
                <c:pt idx="279">
                  <c:v>457.68</c:v>
                </c:pt>
                <c:pt idx="280">
                  <c:v>39.340000000000003</c:v>
                </c:pt>
                <c:pt idx="281">
                  <c:v>27.62</c:v>
                </c:pt>
                <c:pt idx="282">
                  <c:v>62.82</c:v>
                </c:pt>
                <c:pt idx="283">
                  <c:v>111.8</c:v>
                </c:pt>
                <c:pt idx="284">
                  <c:v>59.95</c:v>
                </c:pt>
                <c:pt idx="285">
                  <c:v>55.7</c:v>
                </c:pt>
                <c:pt idx="286">
                  <c:v>272.77999999999997</c:v>
                </c:pt>
                <c:pt idx="287">
                  <c:v>147.77000000000001</c:v>
                </c:pt>
                <c:pt idx="288">
                  <c:v>225.37</c:v>
                </c:pt>
                <c:pt idx="289">
                  <c:v>381.42</c:v>
                </c:pt>
                <c:pt idx="290">
                  <c:v>201.23</c:v>
                </c:pt>
                <c:pt idx="291">
                  <c:v>255</c:v>
                </c:pt>
                <c:pt idx="292">
                  <c:v>408.85</c:v>
                </c:pt>
                <c:pt idx="293">
                  <c:v>13.3</c:v>
                </c:pt>
                <c:pt idx="294">
                  <c:v>126.75</c:v>
                </c:pt>
                <c:pt idx="295">
                  <c:v>136.1</c:v>
                </c:pt>
                <c:pt idx="296">
                  <c:v>357.49</c:v>
                </c:pt>
                <c:pt idx="297">
                  <c:v>242.32</c:v>
                </c:pt>
                <c:pt idx="298">
                  <c:v>86.42</c:v>
                </c:pt>
                <c:pt idx="299">
                  <c:v>347.18</c:v>
                </c:pt>
                <c:pt idx="300">
                  <c:v>62.51</c:v>
                </c:pt>
                <c:pt idx="301">
                  <c:v>120.66</c:v>
                </c:pt>
                <c:pt idx="302">
                  <c:v>123.79</c:v>
                </c:pt>
                <c:pt idx="303">
                  <c:v>440.36</c:v>
                </c:pt>
                <c:pt idx="304">
                  <c:v>235.18</c:v>
                </c:pt>
                <c:pt idx="305">
                  <c:v>246.77</c:v>
                </c:pt>
                <c:pt idx="306">
                  <c:v>104.37</c:v>
                </c:pt>
                <c:pt idx="307">
                  <c:v>208.53</c:v>
                </c:pt>
                <c:pt idx="308">
                  <c:v>185.11</c:v>
                </c:pt>
                <c:pt idx="309">
                  <c:v>235.25</c:v>
                </c:pt>
                <c:pt idx="310">
                  <c:v>393.55</c:v>
                </c:pt>
                <c:pt idx="311">
                  <c:v>314.45999999999998</c:v>
                </c:pt>
                <c:pt idx="312">
                  <c:v>44.08</c:v>
                </c:pt>
                <c:pt idx="313">
                  <c:v>39.49</c:v>
                </c:pt>
                <c:pt idx="314">
                  <c:v>125.84</c:v>
                </c:pt>
                <c:pt idx="315">
                  <c:v>153.44999999999999</c:v>
                </c:pt>
                <c:pt idx="316">
                  <c:v>25.69</c:v>
                </c:pt>
                <c:pt idx="317">
                  <c:v>30.63</c:v>
                </c:pt>
                <c:pt idx="318">
                  <c:v>286.69</c:v>
                </c:pt>
                <c:pt idx="319">
                  <c:v>111.69</c:v>
                </c:pt>
                <c:pt idx="320">
                  <c:v>229.31</c:v>
                </c:pt>
                <c:pt idx="321">
                  <c:v>132.69999999999999</c:v>
                </c:pt>
                <c:pt idx="322">
                  <c:v>116.25</c:v>
                </c:pt>
                <c:pt idx="323">
                  <c:v>36.159999999999997</c:v>
                </c:pt>
                <c:pt idx="324">
                  <c:v>200.77</c:v>
                </c:pt>
                <c:pt idx="325">
                  <c:v>231</c:v>
                </c:pt>
                <c:pt idx="326">
                  <c:v>93.17</c:v>
                </c:pt>
                <c:pt idx="327">
                  <c:v>284.93</c:v>
                </c:pt>
                <c:pt idx="328">
                  <c:v>263.11</c:v>
                </c:pt>
                <c:pt idx="329">
                  <c:v>404.6</c:v>
                </c:pt>
                <c:pt idx="330">
                  <c:v>90.09</c:v>
                </c:pt>
                <c:pt idx="331">
                  <c:v>124.34</c:v>
                </c:pt>
                <c:pt idx="332">
                  <c:v>252.33</c:v>
                </c:pt>
                <c:pt idx="333">
                  <c:v>72.11</c:v>
                </c:pt>
                <c:pt idx="334">
                  <c:v>287.77999999999997</c:v>
                </c:pt>
                <c:pt idx="335">
                  <c:v>29.68</c:v>
                </c:pt>
                <c:pt idx="336">
                  <c:v>207.21</c:v>
                </c:pt>
                <c:pt idx="337">
                  <c:v>350.47</c:v>
                </c:pt>
                <c:pt idx="338">
                  <c:v>373.1</c:v>
                </c:pt>
                <c:pt idx="339">
                  <c:v>333.65</c:v>
                </c:pt>
                <c:pt idx="340">
                  <c:v>186.23</c:v>
                </c:pt>
                <c:pt idx="341">
                  <c:v>360.82</c:v>
                </c:pt>
                <c:pt idx="342">
                  <c:v>265.60000000000002</c:v>
                </c:pt>
                <c:pt idx="343">
                  <c:v>303.33</c:v>
                </c:pt>
                <c:pt idx="344">
                  <c:v>367.96</c:v>
                </c:pt>
                <c:pt idx="345">
                  <c:v>113.09</c:v>
                </c:pt>
                <c:pt idx="346">
                  <c:v>219.5</c:v>
                </c:pt>
                <c:pt idx="347">
                  <c:v>77.34</c:v>
                </c:pt>
                <c:pt idx="348">
                  <c:v>208.78</c:v>
                </c:pt>
                <c:pt idx="349">
                  <c:v>187.86</c:v>
                </c:pt>
                <c:pt idx="350">
                  <c:v>254.14</c:v>
                </c:pt>
                <c:pt idx="351">
                  <c:v>85.81</c:v>
                </c:pt>
                <c:pt idx="352">
                  <c:v>390.2</c:v>
                </c:pt>
                <c:pt idx="353">
                  <c:v>350.3</c:v>
                </c:pt>
                <c:pt idx="354">
                  <c:v>260.82</c:v>
                </c:pt>
                <c:pt idx="355">
                  <c:v>332.57</c:v>
                </c:pt>
                <c:pt idx="356">
                  <c:v>349.58</c:v>
                </c:pt>
                <c:pt idx="357">
                  <c:v>322.58</c:v>
                </c:pt>
                <c:pt idx="358">
                  <c:v>300.77999999999997</c:v>
                </c:pt>
                <c:pt idx="359">
                  <c:v>58.3</c:v>
                </c:pt>
                <c:pt idx="360">
                  <c:v>399.84</c:v>
                </c:pt>
                <c:pt idx="361">
                  <c:v>176.3</c:v>
                </c:pt>
                <c:pt idx="362">
                  <c:v>135.08000000000001</c:v>
                </c:pt>
                <c:pt idx="363">
                  <c:v>423.81</c:v>
                </c:pt>
                <c:pt idx="364">
                  <c:v>292.14</c:v>
                </c:pt>
                <c:pt idx="365">
                  <c:v>243.7</c:v>
                </c:pt>
                <c:pt idx="366">
                  <c:v>300.7</c:v>
                </c:pt>
                <c:pt idx="367">
                  <c:v>250.23</c:v>
                </c:pt>
                <c:pt idx="368">
                  <c:v>262.79000000000002</c:v>
                </c:pt>
                <c:pt idx="369">
                  <c:v>163.51</c:v>
                </c:pt>
                <c:pt idx="370">
                  <c:v>146.91999999999999</c:v>
                </c:pt>
                <c:pt idx="371">
                  <c:v>359.28</c:v>
                </c:pt>
                <c:pt idx="372">
                  <c:v>86.1</c:v>
                </c:pt>
                <c:pt idx="373">
                  <c:v>163.52000000000001</c:v>
                </c:pt>
                <c:pt idx="374">
                  <c:v>117.73</c:v>
                </c:pt>
                <c:pt idx="375">
                  <c:v>79.38</c:v>
                </c:pt>
                <c:pt idx="376">
                  <c:v>415.02</c:v>
                </c:pt>
                <c:pt idx="377">
                  <c:v>367.11</c:v>
                </c:pt>
                <c:pt idx="378">
                  <c:v>186.63</c:v>
                </c:pt>
                <c:pt idx="379">
                  <c:v>384.61</c:v>
                </c:pt>
                <c:pt idx="380">
                  <c:v>194.27</c:v>
                </c:pt>
                <c:pt idx="381">
                  <c:v>346.42</c:v>
                </c:pt>
                <c:pt idx="382">
                  <c:v>317.60000000000002</c:v>
                </c:pt>
                <c:pt idx="383">
                  <c:v>72.78</c:v>
                </c:pt>
                <c:pt idx="384">
                  <c:v>149.93</c:v>
                </c:pt>
                <c:pt idx="385">
                  <c:v>274.08</c:v>
                </c:pt>
                <c:pt idx="386">
                  <c:v>200.74</c:v>
                </c:pt>
                <c:pt idx="387">
                  <c:v>106.73</c:v>
                </c:pt>
                <c:pt idx="388">
                  <c:v>258.92</c:v>
                </c:pt>
                <c:pt idx="389">
                  <c:v>339.17</c:v>
                </c:pt>
                <c:pt idx="390">
                  <c:v>138.44999999999999</c:v>
                </c:pt>
                <c:pt idx="391">
                  <c:v>223.5</c:v>
                </c:pt>
                <c:pt idx="392">
                  <c:v>178.02</c:v>
                </c:pt>
                <c:pt idx="393">
                  <c:v>248.17</c:v>
                </c:pt>
                <c:pt idx="394">
                  <c:v>115.06</c:v>
                </c:pt>
                <c:pt idx="395">
                  <c:v>229.27</c:v>
                </c:pt>
                <c:pt idx="396">
                  <c:v>58.62</c:v>
                </c:pt>
                <c:pt idx="397">
                  <c:v>417.36</c:v>
                </c:pt>
                <c:pt idx="398">
                  <c:v>186.01</c:v>
                </c:pt>
                <c:pt idx="399">
                  <c:v>254.46</c:v>
                </c:pt>
                <c:pt idx="400">
                  <c:v>146.6</c:v>
                </c:pt>
                <c:pt idx="401">
                  <c:v>226.69</c:v>
                </c:pt>
                <c:pt idx="402">
                  <c:v>63.27</c:v>
                </c:pt>
                <c:pt idx="403">
                  <c:v>161.82</c:v>
                </c:pt>
                <c:pt idx="404">
                  <c:v>272.14</c:v>
                </c:pt>
                <c:pt idx="405">
                  <c:v>343.56</c:v>
                </c:pt>
                <c:pt idx="406">
                  <c:v>179.73</c:v>
                </c:pt>
                <c:pt idx="407">
                  <c:v>264.43</c:v>
                </c:pt>
                <c:pt idx="408">
                  <c:v>191.53</c:v>
                </c:pt>
                <c:pt idx="409">
                  <c:v>261.41000000000003</c:v>
                </c:pt>
                <c:pt idx="410">
                  <c:v>82.01</c:v>
                </c:pt>
                <c:pt idx="411">
                  <c:v>466.18</c:v>
                </c:pt>
                <c:pt idx="412">
                  <c:v>214.72</c:v>
                </c:pt>
                <c:pt idx="413">
                  <c:v>30.93</c:v>
                </c:pt>
                <c:pt idx="414">
                  <c:v>46.94</c:v>
                </c:pt>
                <c:pt idx="415">
                  <c:v>165.95</c:v>
                </c:pt>
                <c:pt idx="416">
                  <c:v>179.32</c:v>
                </c:pt>
                <c:pt idx="417">
                  <c:v>368.96</c:v>
                </c:pt>
                <c:pt idx="418">
                  <c:v>140.65</c:v>
                </c:pt>
                <c:pt idx="419">
                  <c:v>87.29</c:v>
                </c:pt>
                <c:pt idx="420">
                  <c:v>414.61</c:v>
                </c:pt>
                <c:pt idx="421">
                  <c:v>153.01</c:v>
                </c:pt>
                <c:pt idx="422">
                  <c:v>198.95</c:v>
                </c:pt>
                <c:pt idx="423">
                  <c:v>189.53</c:v>
                </c:pt>
                <c:pt idx="424">
                  <c:v>295.24</c:v>
                </c:pt>
                <c:pt idx="425">
                  <c:v>395.18</c:v>
                </c:pt>
                <c:pt idx="426">
                  <c:v>150.72999999999999</c:v>
                </c:pt>
                <c:pt idx="427">
                  <c:v>134.1</c:v>
                </c:pt>
                <c:pt idx="428">
                  <c:v>233.43</c:v>
                </c:pt>
                <c:pt idx="429">
                  <c:v>183.11</c:v>
                </c:pt>
                <c:pt idx="430">
                  <c:v>376.98</c:v>
                </c:pt>
                <c:pt idx="431">
                  <c:v>420.22</c:v>
                </c:pt>
                <c:pt idx="432">
                  <c:v>131.4</c:v>
                </c:pt>
                <c:pt idx="433">
                  <c:v>128.49</c:v>
                </c:pt>
                <c:pt idx="434">
                  <c:v>300.02</c:v>
                </c:pt>
                <c:pt idx="435">
                  <c:v>111.06</c:v>
                </c:pt>
                <c:pt idx="436">
                  <c:v>11.02</c:v>
                </c:pt>
                <c:pt idx="437">
                  <c:v>446.66</c:v>
                </c:pt>
                <c:pt idx="438">
                  <c:v>193.02</c:v>
                </c:pt>
                <c:pt idx="439">
                  <c:v>67.680000000000007</c:v>
                </c:pt>
                <c:pt idx="440">
                  <c:v>274.33999999999997</c:v>
                </c:pt>
                <c:pt idx="441">
                  <c:v>247.88</c:v>
                </c:pt>
                <c:pt idx="442">
                  <c:v>330.17</c:v>
                </c:pt>
                <c:pt idx="443">
                  <c:v>150.05000000000001</c:v>
                </c:pt>
                <c:pt idx="444">
                  <c:v>230.09</c:v>
                </c:pt>
                <c:pt idx="445">
                  <c:v>278.27999999999997</c:v>
                </c:pt>
                <c:pt idx="446">
                  <c:v>207.79</c:v>
                </c:pt>
                <c:pt idx="447">
                  <c:v>127.22</c:v>
                </c:pt>
                <c:pt idx="448">
                  <c:v>23.66</c:v>
                </c:pt>
                <c:pt idx="449">
                  <c:v>246.48</c:v>
                </c:pt>
                <c:pt idx="450">
                  <c:v>106.21</c:v>
                </c:pt>
                <c:pt idx="451">
                  <c:v>196.69</c:v>
                </c:pt>
                <c:pt idx="452">
                  <c:v>196.81</c:v>
                </c:pt>
                <c:pt idx="453">
                  <c:v>28.23</c:v>
                </c:pt>
                <c:pt idx="454">
                  <c:v>99.17</c:v>
                </c:pt>
                <c:pt idx="455">
                  <c:v>195.85</c:v>
                </c:pt>
                <c:pt idx="456">
                  <c:v>185.91</c:v>
                </c:pt>
                <c:pt idx="457">
                  <c:v>220.55</c:v>
                </c:pt>
                <c:pt idx="458">
                  <c:v>205.8</c:v>
                </c:pt>
                <c:pt idx="459">
                  <c:v>244.07</c:v>
                </c:pt>
                <c:pt idx="460">
                  <c:v>52.83</c:v>
                </c:pt>
                <c:pt idx="461">
                  <c:v>138.81</c:v>
                </c:pt>
                <c:pt idx="462">
                  <c:v>89.29</c:v>
                </c:pt>
                <c:pt idx="463">
                  <c:v>248.45</c:v>
                </c:pt>
                <c:pt idx="464">
                  <c:v>92.09</c:v>
                </c:pt>
                <c:pt idx="465">
                  <c:v>399.44</c:v>
                </c:pt>
                <c:pt idx="466">
                  <c:v>155.77000000000001</c:v>
                </c:pt>
                <c:pt idx="467">
                  <c:v>315.67</c:v>
                </c:pt>
                <c:pt idx="468">
                  <c:v>32.590000000000003</c:v>
                </c:pt>
                <c:pt idx="469">
                  <c:v>272.06</c:v>
                </c:pt>
                <c:pt idx="470">
                  <c:v>173.58</c:v>
                </c:pt>
                <c:pt idx="471">
                  <c:v>237.05</c:v>
                </c:pt>
                <c:pt idx="472">
                  <c:v>161.34</c:v>
                </c:pt>
                <c:pt idx="473">
                  <c:v>12.81</c:v>
                </c:pt>
                <c:pt idx="474">
                  <c:v>294.13</c:v>
                </c:pt>
                <c:pt idx="475">
                  <c:v>331.66</c:v>
                </c:pt>
                <c:pt idx="476">
                  <c:v>219.61</c:v>
                </c:pt>
                <c:pt idx="477">
                  <c:v>214.08</c:v>
                </c:pt>
                <c:pt idx="478">
                  <c:v>23.91</c:v>
                </c:pt>
                <c:pt idx="479">
                  <c:v>315.17</c:v>
                </c:pt>
                <c:pt idx="480">
                  <c:v>231.43</c:v>
                </c:pt>
                <c:pt idx="481">
                  <c:v>51.61</c:v>
                </c:pt>
                <c:pt idx="482">
                  <c:v>316.62</c:v>
                </c:pt>
                <c:pt idx="483">
                  <c:v>219.81</c:v>
                </c:pt>
                <c:pt idx="484">
                  <c:v>325.67</c:v>
                </c:pt>
                <c:pt idx="485">
                  <c:v>251.82</c:v>
                </c:pt>
                <c:pt idx="486">
                  <c:v>297.87</c:v>
                </c:pt>
                <c:pt idx="487">
                  <c:v>418.85</c:v>
                </c:pt>
                <c:pt idx="488">
                  <c:v>394.92</c:v>
                </c:pt>
                <c:pt idx="489">
                  <c:v>157.86000000000001</c:v>
                </c:pt>
                <c:pt idx="490">
                  <c:v>463.79</c:v>
                </c:pt>
                <c:pt idx="491">
                  <c:v>420.81</c:v>
                </c:pt>
                <c:pt idx="492">
                  <c:v>291.83999999999997</c:v>
                </c:pt>
                <c:pt idx="493">
                  <c:v>211.84</c:v>
                </c:pt>
                <c:pt idx="494">
                  <c:v>339.8</c:v>
                </c:pt>
                <c:pt idx="495">
                  <c:v>150.18</c:v>
                </c:pt>
                <c:pt idx="496">
                  <c:v>144.04</c:v>
                </c:pt>
                <c:pt idx="497">
                  <c:v>346.45</c:v>
                </c:pt>
                <c:pt idx="498">
                  <c:v>312.43</c:v>
                </c:pt>
                <c:pt idx="499">
                  <c:v>207.06</c:v>
                </c:pt>
                <c:pt idx="500">
                  <c:v>162.21</c:v>
                </c:pt>
                <c:pt idx="501">
                  <c:v>30.83</c:v>
                </c:pt>
                <c:pt idx="502">
                  <c:v>67.02</c:v>
                </c:pt>
                <c:pt idx="503">
                  <c:v>70.5</c:v>
                </c:pt>
                <c:pt idx="504">
                  <c:v>146.19</c:v>
                </c:pt>
                <c:pt idx="505">
                  <c:v>224.83</c:v>
                </c:pt>
                <c:pt idx="506">
                  <c:v>234.84</c:v>
                </c:pt>
                <c:pt idx="507">
                  <c:v>89.73</c:v>
                </c:pt>
                <c:pt idx="508">
                  <c:v>230.81</c:v>
                </c:pt>
                <c:pt idx="509">
                  <c:v>197.01</c:v>
                </c:pt>
                <c:pt idx="510">
                  <c:v>14.29</c:v>
                </c:pt>
                <c:pt idx="511">
                  <c:v>214.24</c:v>
                </c:pt>
                <c:pt idx="512">
                  <c:v>186.79</c:v>
                </c:pt>
                <c:pt idx="513">
                  <c:v>338.75</c:v>
                </c:pt>
                <c:pt idx="514">
                  <c:v>204.87</c:v>
                </c:pt>
                <c:pt idx="515">
                  <c:v>432.76</c:v>
                </c:pt>
                <c:pt idx="516">
                  <c:v>353.49</c:v>
                </c:pt>
                <c:pt idx="517">
                  <c:v>237.97</c:v>
                </c:pt>
                <c:pt idx="518">
                  <c:v>138.94999999999999</c:v>
                </c:pt>
                <c:pt idx="519">
                  <c:v>101.69</c:v>
                </c:pt>
                <c:pt idx="520">
                  <c:v>237.48</c:v>
                </c:pt>
                <c:pt idx="521">
                  <c:v>343.01</c:v>
                </c:pt>
                <c:pt idx="522">
                  <c:v>221.76</c:v>
                </c:pt>
                <c:pt idx="523">
                  <c:v>15.61</c:v>
                </c:pt>
                <c:pt idx="524">
                  <c:v>435.96</c:v>
                </c:pt>
                <c:pt idx="525">
                  <c:v>147.36000000000001</c:v>
                </c:pt>
                <c:pt idx="526">
                  <c:v>226.65</c:v>
                </c:pt>
                <c:pt idx="527">
                  <c:v>357.63</c:v>
                </c:pt>
                <c:pt idx="528">
                  <c:v>163.19</c:v>
                </c:pt>
                <c:pt idx="529">
                  <c:v>431.29</c:v>
                </c:pt>
                <c:pt idx="530">
                  <c:v>243.51</c:v>
                </c:pt>
                <c:pt idx="531">
                  <c:v>423.28</c:v>
                </c:pt>
                <c:pt idx="532">
                  <c:v>22.1</c:v>
                </c:pt>
                <c:pt idx="533">
                  <c:v>109.78</c:v>
                </c:pt>
                <c:pt idx="534">
                  <c:v>242.35</c:v>
                </c:pt>
                <c:pt idx="535">
                  <c:v>6.35</c:v>
                </c:pt>
                <c:pt idx="536">
                  <c:v>37.450000000000003</c:v>
                </c:pt>
                <c:pt idx="537">
                  <c:v>177.53</c:v>
                </c:pt>
                <c:pt idx="538">
                  <c:v>376.82</c:v>
                </c:pt>
                <c:pt idx="539">
                  <c:v>96.96</c:v>
                </c:pt>
                <c:pt idx="540">
                  <c:v>243.47</c:v>
                </c:pt>
                <c:pt idx="541">
                  <c:v>10.39</c:v>
                </c:pt>
                <c:pt idx="542">
                  <c:v>329.72</c:v>
                </c:pt>
                <c:pt idx="543">
                  <c:v>164.88</c:v>
                </c:pt>
                <c:pt idx="544">
                  <c:v>309.08999999999997</c:v>
                </c:pt>
                <c:pt idx="545">
                  <c:v>140.44999999999999</c:v>
                </c:pt>
                <c:pt idx="546">
                  <c:v>139.84</c:v>
                </c:pt>
                <c:pt idx="547">
                  <c:v>255.53</c:v>
                </c:pt>
                <c:pt idx="548">
                  <c:v>153.82</c:v>
                </c:pt>
                <c:pt idx="549">
                  <c:v>55.51</c:v>
                </c:pt>
                <c:pt idx="550">
                  <c:v>277.70999999999998</c:v>
                </c:pt>
                <c:pt idx="551">
                  <c:v>320.02999999999997</c:v>
                </c:pt>
                <c:pt idx="552">
                  <c:v>36.619999999999997</c:v>
                </c:pt>
                <c:pt idx="553">
                  <c:v>204.48</c:v>
                </c:pt>
                <c:pt idx="554">
                  <c:v>334.26</c:v>
                </c:pt>
                <c:pt idx="555">
                  <c:v>122.34</c:v>
                </c:pt>
                <c:pt idx="556">
                  <c:v>166.25</c:v>
                </c:pt>
                <c:pt idx="557">
                  <c:v>377</c:v>
                </c:pt>
                <c:pt idx="558">
                  <c:v>244.89</c:v>
                </c:pt>
                <c:pt idx="559">
                  <c:v>307.02999999999997</c:v>
                </c:pt>
                <c:pt idx="560">
                  <c:v>398.1</c:v>
                </c:pt>
                <c:pt idx="561">
                  <c:v>306.08999999999997</c:v>
                </c:pt>
                <c:pt idx="562">
                  <c:v>54.98</c:v>
                </c:pt>
                <c:pt idx="563">
                  <c:v>42.7</c:v>
                </c:pt>
                <c:pt idx="564">
                  <c:v>328.65</c:v>
                </c:pt>
                <c:pt idx="565">
                  <c:v>330.43</c:v>
                </c:pt>
                <c:pt idx="566">
                  <c:v>406.69</c:v>
                </c:pt>
                <c:pt idx="567">
                  <c:v>174.23</c:v>
                </c:pt>
                <c:pt idx="568">
                  <c:v>38.090000000000003</c:v>
                </c:pt>
                <c:pt idx="569">
                  <c:v>32.04</c:v>
                </c:pt>
                <c:pt idx="570">
                  <c:v>154.83000000000001</c:v>
                </c:pt>
                <c:pt idx="571">
                  <c:v>317.02</c:v>
                </c:pt>
                <c:pt idx="572">
                  <c:v>52.42</c:v>
                </c:pt>
                <c:pt idx="573">
                  <c:v>286.23</c:v>
                </c:pt>
                <c:pt idx="574">
                  <c:v>158.79</c:v>
                </c:pt>
                <c:pt idx="575">
                  <c:v>103.23</c:v>
                </c:pt>
                <c:pt idx="576">
                  <c:v>46.08</c:v>
                </c:pt>
                <c:pt idx="577">
                  <c:v>329.36</c:v>
                </c:pt>
                <c:pt idx="578">
                  <c:v>433.41</c:v>
                </c:pt>
                <c:pt idx="579">
                  <c:v>430.52</c:v>
                </c:pt>
                <c:pt idx="580">
                  <c:v>404.26</c:v>
                </c:pt>
                <c:pt idx="581">
                  <c:v>199.75</c:v>
                </c:pt>
                <c:pt idx="582">
                  <c:v>146.96</c:v>
                </c:pt>
                <c:pt idx="583">
                  <c:v>303.29000000000002</c:v>
                </c:pt>
                <c:pt idx="584">
                  <c:v>356.13</c:v>
                </c:pt>
                <c:pt idx="585">
                  <c:v>292.97000000000003</c:v>
                </c:pt>
                <c:pt idx="586">
                  <c:v>402.82</c:v>
                </c:pt>
                <c:pt idx="587">
                  <c:v>187.12</c:v>
                </c:pt>
                <c:pt idx="588">
                  <c:v>57.67</c:v>
                </c:pt>
                <c:pt idx="589">
                  <c:v>154.76</c:v>
                </c:pt>
                <c:pt idx="590">
                  <c:v>467.03</c:v>
                </c:pt>
                <c:pt idx="591">
                  <c:v>411.31</c:v>
                </c:pt>
                <c:pt idx="592">
                  <c:v>60.28</c:v>
                </c:pt>
                <c:pt idx="593">
                  <c:v>392.76</c:v>
                </c:pt>
                <c:pt idx="594">
                  <c:v>404.71</c:v>
                </c:pt>
                <c:pt idx="595">
                  <c:v>79.22</c:v>
                </c:pt>
                <c:pt idx="596">
                  <c:v>316.02999999999997</c:v>
                </c:pt>
                <c:pt idx="597">
                  <c:v>361.89</c:v>
                </c:pt>
                <c:pt idx="598">
                  <c:v>71.2</c:v>
                </c:pt>
                <c:pt idx="599">
                  <c:v>180.2</c:v>
                </c:pt>
                <c:pt idx="600">
                  <c:v>233.48</c:v>
                </c:pt>
                <c:pt idx="601">
                  <c:v>111.34</c:v>
                </c:pt>
                <c:pt idx="602">
                  <c:v>417.89</c:v>
                </c:pt>
                <c:pt idx="603">
                  <c:v>247.08</c:v>
                </c:pt>
                <c:pt idx="604">
                  <c:v>82.75</c:v>
                </c:pt>
                <c:pt idx="605">
                  <c:v>253.52</c:v>
                </c:pt>
                <c:pt idx="606">
                  <c:v>250.78</c:v>
                </c:pt>
                <c:pt idx="607">
                  <c:v>190.55</c:v>
                </c:pt>
                <c:pt idx="608">
                  <c:v>169.52</c:v>
                </c:pt>
                <c:pt idx="609">
                  <c:v>132.52000000000001</c:v>
                </c:pt>
                <c:pt idx="610">
                  <c:v>115.08</c:v>
                </c:pt>
                <c:pt idx="611">
                  <c:v>262.7</c:v>
                </c:pt>
                <c:pt idx="612">
                  <c:v>377.34</c:v>
                </c:pt>
                <c:pt idx="613">
                  <c:v>271.39</c:v>
                </c:pt>
                <c:pt idx="614">
                  <c:v>223.27</c:v>
                </c:pt>
                <c:pt idx="615">
                  <c:v>229.56</c:v>
                </c:pt>
                <c:pt idx="616">
                  <c:v>358.86</c:v>
                </c:pt>
                <c:pt idx="617">
                  <c:v>251.23</c:v>
                </c:pt>
                <c:pt idx="618">
                  <c:v>372.23</c:v>
                </c:pt>
                <c:pt idx="619">
                  <c:v>225.2</c:v>
                </c:pt>
                <c:pt idx="620">
                  <c:v>338.27</c:v>
                </c:pt>
                <c:pt idx="621">
                  <c:v>143.47</c:v>
                </c:pt>
                <c:pt idx="622">
                  <c:v>327.52999999999997</c:v>
                </c:pt>
                <c:pt idx="623">
                  <c:v>316.58999999999997</c:v>
                </c:pt>
                <c:pt idx="624">
                  <c:v>323.17</c:v>
                </c:pt>
                <c:pt idx="625">
                  <c:v>380.46</c:v>
                </c:pt>
                <c:pt idx="626">
                  <c:v>193.48</c:v>
                </c:pt>
                <c:pt idx="627">
                  <c:v>317.06</c:v>
                </c:pt>
                <c:pt idx="628">
                  <c:v>390.82</c:v>
                </c:pt>
                <c:pt idx="629">
                  <c:v>322.62</c:v>
                </c:pt>
                <c:pt idx="630">
                  <c:v>15.06</c:v>
                </c:pt>
                <c:pt idx="631">
                  <c:v>54.34</c:v>
                </c:pt>
                <c:pt idx="632">
                  <c:v>470.7</c:v>
                </c:pt>
                <c:pt idx="633">
                  <c:v>24.16</c:v>
                </c:pt>
                <c:pt idx="634">
                  <c:v>390.62</c:v>
                </c:pt>
                <c:pt idx="635">
                  <c:v>126.58</c:v>
                </c:pt>
                <c:pt idx="636">
                  <c:v>111.31</c:v>
                </c:pt>
                <c:pt idx="637">
                  <c:v>304.45</c:v>
                </c:pt>
                <c:pt idx="638">
                  <c:v>144.91</c:v>
                </c:pt>
                <c:pt idx="639">
                  <c:v>52.27</c:v>
                </c:pt>
                <c:pt idx="640">
                  <c:v>133.6</c:v>
                </c:pt>
                <c:pt idx="641">
                  <c:v>368.65</c:v>
                </c:pt>
                <c:pt idx="642">
                  <c:v>298.33999999999997</c:v>
                </c:pt>
                <c:pt idx="643">
                  <c:v>235.26</c:v>
                </c:pt>
                <c:pt idx="644">
                  <c:v>229.8</c:v>
                </c:pt>
                <c:pt idx="645">
                  <c:v>381.03</c:v>
                </c:pt>
                <c:pt idx="646">
                  <c:v>211.69</c:v>
                </c:pt>
                <c:pt idx="647">
                  <c:v>124</c:v>
                </c:pt>
                <c:pt idx="648">
                  <c:v>73.06</c:v>
                </c:pt>
                <c:pt idx="649">
                  <c:v>258.92</c:v>
                </c:pt>
                <c:pt idx="650">
                  <c:v>20.39</c:v>
                </c:pt>
                <c:pt idx="651">
                  <c:v>78.819999999999993</c:v>
                </c:pt>
                <c:pt idx="652">
                  <c:v>295.58999999999997</c:v>
                </c:pt>
                <c:pt idx="653">
                  <c:v>74.459999999999994</c:v>
                </c:pt>
                <c:pt idx="654">
                  <c:v>466.17</c:v>
                </c:pt>
                <c:pt idx="655">
                  <c:v>34.74</c:v>
                </c:pt>
                <c:pt idx="656">
                  <c:v>151.33000000000001</c:v>
                </c:pt>
                <c:pt idx="657">
                  <c:v>320.08999999999997</c:v>
                </c:pt>
                <c:pt idx="658">
                  <c:v>26.57</c:v>
                </c:pt>
                <c:pt idx="659">
                  <c:v>428.47</c:v>
                </c:pt>
                <c:pt idx="660">
                  <c:v>203.03</c:v>
                </c:pt>
                <c:pt idx="661">
                  <c:v>255</c:v>
                </c:pt>
                <c:pt idx="662">
                  <c:v>378.27</c:v>
                </c:pt>
                <c:pt idx="663">
                  <c:v>335.2</c:v>
                </c:pt>
                <c:pt idx="664">
                  <c:v>84.77</c:v>
                </c:pt>
                <c:pt idx="665">
                  <c:v>17.07</c:v>
                </c:pt>
                <c:pt idx="666">
                  <c:v>9.4700000000000006</c:v>
                </c:pt>
                <c:pt idx="667">
                  <c:v>378.22</c:v>
                </c:pt>
                <c:pt idx="668">
                  <c:v>151.87</c:v>
                </c:pt>
                <c:pt idx="669">
                  <c:v>289.32</c:v>
                </c:pt>
                <c:pt idx="670">
                  <c:v>311.41000000000003</c:v>
                </c:pt>
                <c:pt idx="671">
                  <c:v>187.65</c:v>
                </c:pt>
                <c:pt idx="672">
                  <c:v>204.56</c:v>
                </c:pt>
                <c:pt idx="673">
                  <c:v>28.12</c:v>
                </c:pt>
                <c:pt idx="674">
                  <c:v>27.14</c:v>
                </c:pt>
                <c:pt idx="675">
                  <c:v>35.24</c:v>
                </c:pt>
                <c:pt idx="676">
                  <c:v>144.13</c:v>
                </c:pt>
                <c:pt idx="677">
                  <c:v>21.56</c:v>
                </c:pt>
                <c:pt idx="678">
                  <c:v>398.36</c:v>
                </c:pt>
                <c:pt idx="679">
                  <c:v>214.78</c:v>
                </c:pt>
                <c:pt idx="680">
                  <c:v>169.29</c:v>
                </c:pt>
                <c:pt idx="681">
                  <c:v>346.24</c:v>
                </c:pt>
                <c:pt idx="682">
                  <c:v>286.33</c:v>
                </c:pt>
                <c:pt idx="683">
                  <c:v>51.1</c:v>
                </c:pt>
                <c:pt idx="684">
                  <c:v>173.94</c:v>
                </c:pt>
                <c:pt idx="685">
                  <c:v>81</c:v>
                </c:pt>
                <c:pt idx="686">
                  <c:v>122.66</c:v>
                </c:pt>
                <c:pt idx="687">
                  <c:v>444.98</c:v>
                </c:pt>
                <c:pt idx="688">
                  <c:v>245.58</c:v>
                </c:pt>
                <c:pt idx="689">
                  <c:v>176.6</c:v>
                </c:pt>
                <c:pt idx="690">
                  <c:v>204.57</c:v>
                </c:pt>
                <c:pt idx="691">
                  <c:v>105.46</c:v>
                </c:pt>
                <c:pt idx="692">
                  <c:v>428.66</c:v>
                </c:pt>
                <c:pt idx="693">
                  <c:v>450.17</c:v>
                </c:pt>
                <c:pt idx="694">
                  <c:v>259.12</c:v>
                </c:pt>
                <c:pt idx="695">
                  <c:v>190.6</c:v>
                </c:pt>
                <c:pt idx="696">
                  <c:v>177.28</c:v>
                </c:pt>
                <c:pt idx="697">
                  <c:v>162.55000000000001</c:v>
                </c:pt>
                <c:pt idx="698">
                  <c:v>471.92</c:v>
                </c:pt>
                <c:pt idx="699">
                  <c:v>293.43</c:v>
                </c:pt>
                <c:pt idx="700">
                  <c:v>47.33</c:v>
                </c:pt>
                <c:pt idx="701">
                  <c:v>386.19</c:v>
                </c:pt>
                <c:pt idx="702">
                  <c:v>285.42</c:v>
                </c:pt>
                <c:pt idx="703">
                  <c:v>280.44</c:v>
                </c:pt>
                <c:pt idx="704">
                  <c:v>183.27</c:v>
                </c:pt>
                <c:pt idx="705">
                  <c:v>171.06</c:v>
                </c:pt>
                <c:pt idx="706">
                  <c:v>454.69</c:v>
                </c:pt>
                <c:pt idx="707">
                  <c:v>210.88</c:v>
                </c:pt>
                <c:pt idx="708">
                  <c:v>152.66</c:v>
                </c:pt>
                <c:pt idx="709">
                  <c:v>376.05</c:v>
                </c:pt>
                <c:pt idx="710">
                  <c:v>262.8</c:v>
                </c:pt>
                <c:pt idx="711">
                  <c:v>287.01</c:v>
                </c:pt>
                <c:pt idx="712">
                  <c:v>41.74</c:v>
                </c:pt>
                <c:pt idx="713">
                  <c:v>11.26</c:v>
                </c:pt>
                <c:pt idx="714">
                  <c:v>12.09</c:v>
                </c:pt>
                <c:pt idx="715">
                  <c:v>308.08999999999997</c:v>
                </c:pt>
                <c:pt idx="716">
                  <c:v>95.79</c:v>
                </c:pt>
                <c:pt idx="717">
                  <c:v>169.15</c:v>
                </c:pt>
                <c:pt idx="718">
                  <c:v>341.46</c:v>
                </c:pt>
                <c:pt idx="719">
                  <c:v>205.67</c:v>
                </c:pt>
                <c:pt idx="720">
                  <c:v>373.99</c:v>
                </c:pt>
                <c:pt idx="721">
                  <c:v>300</c:v>
                </c:pt>
                <c:pt idx="722">
                  <c:v>45.47</c:v>
                </c:pt>
                <c:pt idx="723">
                  <c:v>157.16999999999999</c:v>
                </c:pt>
                <c:pt idx="724">
                  <c:v>190.22</c:v>
                </c:pt>
                <c:pt idx="725">
                  <c:v>390.11</c:v>
                </c:pt>
                <c:pt idx="726">
                  <c:v>186.67</c:v>
                </c:pt>
                <c:pt idx="727">
                  <c:v>111.14</c:v>
                </c:pt>
                <c:pt idx="728">
                  <c:v>234</c:v>
                </c:pt>
                <c:pt idx="729">
                  <c:v>206.46</c:v>
                </c:pt>
                <c:pt idx="730">
                  <c:v>293.87</c:v>
                </c:pt>
                <c:pt idx="731">
                  <c:v>276.47000000000003</c:v>
                </c:pt>
                <c:pt idx="732">
                  <c:v>191.24</c:v>
                </c:pt>
                <c:pt idx="733">
                  <c:v>251.16</c:v>
                </c:pt>
                <c:pt idx="734">
                  <c:v>253.97</c:v>
                </c:pt>
                <c:pt idx="735">
                  <c:v>127.91</c:v>
                </c:pt>
                <c:pt idx="736">
                  <c:v>347.7</c:v>
                </c:pt>
                <c:pt idx="737">
                  <c:v>347.06</c:v>
                </c:pt>
                <c:pt idx="738">
                  <c:v>238.61</c:v>
                </c:pt>
                <c:pt idx="739">
                  <c:v>319.16000000000003</c:v>
                </c:pt>
                <c:pt idx="740">
                  <c:v>98.61</c:v>
                </c:pt>
                <c:pt idx="741">
                  <c:v>148.78</c:v>
                </c:pt>
                <c:pt idx="742">
                  <c:v>257.57</c:v>
                </c:pt>
                <c:pt idx="743">
                  <c:v>186.52</c:v>
                </c:pt>
                <c:pt idx="744">
                  <c:v>105.63</c:v>
                </c:pt>
                <c:pt idx="745">
                  <c:v>30.49</c:v>
                </c:pt>
                <c:pt idx="746">
                  <c:v>235.23</c:v>
                </c:pt>
                <c:pt idx="747">
                  <c:v>73.11</c:v>
                </c:pt>
                <c:pt idx="748">
                  <c:v>8.35</c:v>
                </c:pt>
                <c:pt idx="749">
                  <c:v>394.96</c:v>
                </c:pt>
                <c:pt idx="750">
                  <c:v>248.76</c:v>
                </c:pt>
                <c:pt idx="751">
                  <c:v>137.71</c:v>
                </c:pt>
                <c:pt idx="752">
                  <c:v>177.24</c:v>
                </c:pt>
                <c:pt idx="753">
                  <c:v>335.46</c:v>
                </c:pt>
                <c:pt idx="754">
                  <c:v>199.42</c:v>
                </c:pt>
                <c:pt idx="755">
                  <c:v>324.74</c:v>
                </c:pt>
                <c:pt idx="756">
                  <c:v>11.28</c:v>
                </c:pt>
                <c:pt idx="757">
                  <c:v>313.63</c:v>
                </c:pt>
                <c:pt idx="758">
                  <c:v>171.85</c:v>
                </c:pt>
                <c:pt idx="759">
                  <c:v>458.94</c:v>
                </c:pt>
                <c:pt idx="760">
                  <c:v>493.04</c:v>
                </c:pt>
                <c:pt idx="761">
                  <c:v>130.6</c:v>
                </c:pt>
                <c:pt idx="762">
                  <c:v>39.99</c:v>
                </c:pt>
                <c:pt idx="763">
                  <c:v>211.97</c:v>
                </c:pt>
                <c:pt idx="764">
                  <c:v>116.64</c:v>
                </c:pt>
                <c:pt idx="765">
                  <c:v>210.16</c:v>
                </c:pt>
                <c:pt idx="766">
                  <c:v>31.59</c:v>
                </c:pt>
                <c:pt idx="767">
                  <c:v>245.72</c:v>
                </c:pt>
                <c:pt idx="768">
                  <c:v>117.54</c:v>
                </c:pt>
                <c:pt idx="769">
                  <c:v>132.84</c:v>
                </c:pt>
                <c:pt idx="770">
                  <c:v>96.33</c:v>
                </c:pt>
                <c:pt idx="771">
                  <c:v>325.7</c:v>
                </c:pt>
                <c:pt idx="772">
                  <c:v>136.25</c:v>
                </c:pt>
                <c:pt idx="773">
                  <c:v>431.38</c:v>
                </c:pt>
                <c:pt idx="774">
                  <c:v>79.89</c:v>
                </c:pt>
                <c:pt idx="775">
                  <c:v>261.70999999999998</c:v>
                </c:pt>
                <c:pt idx="776">
                  <c:v>136.24</c:v>
                </c:pt>
                <c:pt idx="777">
                  <c:v>9.68</c:v>
                </c:pt>
                <c:pt idx="778">
                  <c:v>388.9</c:v>
                </c:pt>
                <c:pt idx="779">
                  <c:v>394.02</c:v>
                </c:pt>
                <c:pt idx="780">
                  <c:v>311.89999999999998</c:v>
                </c:pt>
                <c:pt idx="781">
                  <c:v>85.54</c:v>
                </c:pt>
                <c:pt idx="782">
                  <c:v>21.2</c:v>
                </c:pt>
                <c:pt idx="783">
                  <c:v>338</c:v>
                </c:pt>
                <c:pt idx="784">
                  <c:v>414.85</c:v>
                </c:pt>
                <c:pt idx="785">
                  <c:v>167.34</c:v>
                </c:pt>
                <c:pt idx="786">
                  <c:v>42.52</c:v>
                </c:pt>
                <c:pt idx="787">
                  <c:v>51.1</c:v>
                </c:pt>
                <c:pt idx="788">
                  <c:v>77.069999999999993</c:v>
                </c:pt>
                <c:pt idx="789">
                  <c:v>40.04</c:v>
                </c:pt>
                <c:pt idx="790">
                  <c:v>365.37</c:v>
                </c:pt>
                <c:pt idx="791">
                  <c:v>459.17</c:v>
                </c:pt>
                <c:pt idx="792">
                  <c:v>84.95</c:v>
                </c:pt>
                <c:pt idx="793">
                  <c:v>342.42</c:v>
                </c:pt>
                <c:pt idx="794">
                  <c:v>32.32</c:v>
                </c:pt>
                <c:pt idx="795">
                  <c:v>27.27</c:v>
                </c:pt>
                <c:pt idx="796">
                  <c:v>251.24</c:v>
                </c:pt>
                <c:pt idx="797">
                  <c:v>290.75</c:v>
                </c:pt>
                <c:pt idx="798">
                  <c:v>239.78</c:v>
                </c:pt>
                <c:pt idx="799">
                  <c:v>240.31</c:v>
                </c:pt>
                <c:pt idx="800">
                  <c:v>98.1</c:v>
                </c:pt>
                <c:pt idx="801">
                  <c:v>44.75</c:v>
                </c:pt>
                <c:pt idx="802">
                  <c:v>144.96</c:v>
                </c:pt>
                <c:pt idx="803">
                  <c:v>211.94</c:v>
                </c:pt>
                <c:pt idx="804">
                  <c:v>49.52</c:v>
                </c:pt>
                <c:pt idx="805">
                  <c:v>72.510000000000005</c:v>
                </c:pt>
                <c:pt idx="806">
                  <c:v>139.62</c:v>
                </c:pt>
                <c:pt idx="807">
                  <c:v>80.67</c:v>
                </c:pt>
                <c:pt idx="808">
                  <c:v>356.47</c:v>
                </c:pt>
                <c:pt idx="809">
                  <c:v>296.07</c:v>
                </c:pt>
                <c:pt idx="810">
                  <c:v>58.11</c:v>
                </c:pt>
                <c:pt idx="811">
                  <c:v>66.25</c:v>
                </c:pt>
                <c:pt idx="812">
                  <c:v>307.51</c:v>
                </c:pt>
                <c:pt idx="813">
                  <c:v>10.050000000000001</c:v>
                </c:pt>
                <c:pt idx="814">
                  <c:v>129.36000000000001</c:v>
                </c:pt>
                <c:pt idx="815">
                  <c:v>212.6</c:v>
                </c:pt>
                <c:pt idx="816">
                  <c:v>55.84</c:v>
                </c:pt>
                <c:pt idx="817">
                  <c:v>312.24</c:v>
                </c:pt>
                <c:pt idx="818">
                  <c:v>429.74</c:v>
                </c:pt>
                <c:pt idx="819">
                  <c:v>198.64</c:v>
                </c:pt>
                <c:pt idx="820">
                  <c:v>221.04</c:v>
                </c:pt>
                <c:pt idx="821">
                  <c:v>98.36</c:v>
                </c:pt>
                <c:pt idx="822">
                  <c:v>24.39</c:v>
                </c:pt>
                <c:pt idx="823">
                  <c:v>446.11</c:v>
                </c:pt>
                <c:pt idx="824">
                  <c:v>332.47</c:v>
                </c:pt>
                <c:pt idx="825">
                  <c:v>46.3</c:v>
                </c:pt>
                <c:pt idx="826">
                  <c:v>360.98</c:v>
                </c:pt>
                <c:pt idx="827">
                  <c:v>13.4</c:v>
                </c:pt>
                <c:pt idx="828">
                  <c:v>55.35</c:v>
                </c:pt>
                <c:pt idx="829">
                  <c:v>388.31</c:v>
                </c:pt>
                <c:pt idx="830">
                  <c:v>39.31</c:v>
                </c:pt>
                <c:pt idx="831">
                  <c:v>166.4</c:v>
                </c:pt>
                <c:pt idx="832">
                  <c:v>335.03</c:v>
                </c:pt>
                <c:pt idx="833">
                  <c:v>296.79000000000002</c:v>
                </c:pt>
                <c:pt idx="834">
                  <c:v>220.9</c:v>
                </c:pt>
                <c:pt idx="835">
                  <c:v>53.2</c:v>
                </c:pt>
                <c:pt idx="836">
                  <c:v>416.88</c:v>
                </c:pt>
                <c:pt idx="837">
                  <c:v>153.41</c:v>
                </c:pt>
                <c:pt idx="838">
                  <c:v>95.53</c:v>
                </c:pt>
                <c:pt idx="839">
                  <c:v>135.05000000000001</c:v>
                </c:pt>
                <c:pt idx="840">
                  <c:v>340.56</c:v>
                </c:pt>
                <c:pt idx="841">
                  <c:v>124.01</c:v>
                </c:pt>
                <c:pt idx="842">
                  <c:v>373.65</c:v>
                </c:pt>
                <c:pt idx="843">
                  <c:v>306.48</c:v>
                </c:pt>
                <c:pt idx="844">
                  <c:v>234.9</c:v>
                </c:pt>
                <c:pt idx="845">
                  <c:v>20.62</c:v>
                </c:pt>
                <c:pt idx="846">
                  <c:v>30.02</c:v>
                </c:pt>
                <c:pt idx="847">
                  <c:v>322.12</c:v>
                </c:pt>
                <c:pt idx="848">
                  <c:v>382.07</c:v>
                </c:pt>
                <c:pt idx="849">
                  <c:v>84.9</c:v>
                </c:pt>
                <c:pt idx="850">
                  <c:v>51.34</c:v>
                </c:pt>
                <c:pt idx="851">
                  <c:v>149.1</c:v>
                </c:pt>
                <c:pt idx="852">
                  <c:v>7.69</c:v>
                </c:pt>
                <c:pt idx="853">
                  <c:v>263.82</c:v>
                </c:pt>
                <c:pt idx="854">
                  <c:v>71.25</c:v>
                </c:pt>
                <c:pt idx="855">
                  <c:v>300.25</c:v>
                </c:pt>
                <c:pt idx="856">
                  <c:v>26.82</c:v>
                </c:pt>
                <c:pt idx="857">
                  <c:v>441.72</c:v>
                </c:pt>
                <c:pt idx="858">
                  <c:v>277.74</c:v>
                </c:pt>
                <c:pt idx="859">
                  <c:v>93.25</c:v>
                </c:pt>
                <c:pt idx="860">
                  <c:v>117.37</c:v>
                </c:pt>
                <c:pt idx="861">
                  <c:v>339.34</c:v>
                </c:pt>
                <c:pt idx="862">
                  <c:v>55.88</c:v>
                </c:pt>
                <c:pt idx="863">
                  <c:v>305.81</c:v>
                </c:pt>
                <c:pt idx="864">
                  <c:v>148.22999999999999</c:v>
                </c:pt>
                <c:pt idx="865">
                  <c:v>268.06</c:v>
                </c:pt>
                <c:pt idx="866">
                  <c:v>11.06</c:v>
                </c:pt>
                <c:pt idx="867">
                  <c:v>418.09</c:v>
                </c:pt>
                <c:pt idx="868">
                  <c:v>122.61</c:v>
                </c:pt>
                <c:pt idx="869">
                  <c:v>470.77</c:v>
                </c:pt>
                <c:pt idx="870">
                  <c:v>303.93</c:v>
                </c:pt>
                <c:pt idx="871">
                  <c:v>133</c:v>
                </c:pt>
                <c:pt idx="872">
                  <c:v>383.25</c:v>
                </c:pt>
                <c:pt idx="873">
                  <c:v>12.77</c:v>
                </c:pt>
                <c:pt idx="874">
                  <c:v>209.87</c:v>
                </c:pt>
                <c:pt idx="875">
                  <c:v>308.27</c:v>
                </c:pt>
                <c:pt idx="876">
                  <c:v>217.04</c:v>
                </c:pt>
                <c:pt idx="877">
                  <c:v>351.2</c:v>
                </c:pt>
                <c:pt idx="878">
                  <c:v>265.44</c:v>
                </c:pt>
                <c:pt idx="879">
                  <c:v>196.12</c:v>
                </c:pt>
                <c:pt idx="880">
                  <c:v>371.05</c:v>
                </c:pt>
                <c:pt idx="881">
                  <c:v>104.11</c:v>
                </c:pt>
                <c:pt idx="882">
                  <c:v>291.37</c:v>
                </c:pt>
                <c:pt idx="883">
                  <c:v>88.34</c:v>
                </c:pt>
                <c:pt idx="884">
                  <c:v>264.85000000000002</c:v>
                </c:pt>
                <c:pt idx="885">
                  <c:v>379.11</c:v>
                </c:pt>
                <c:pt idx="886">
                  <c:v>38.049999999999997</c:v>
                </c:pt>
                <c:pt idx="887">
                  <c:v>354.83</c:v>
                </c:pt>
                <c:pt idx="888">
                  <c:v>360.33</c:v>
                </c:pt>
                <c:pt idx="889">
                  <c:v>248.46</c:v>
                </c:pt>
                <c:pt idx="890">
                  <c:v>314.63</c:v>
                </c:pt>
                <c:pt idx="891">
                  <c:v>264.29000000000002</c:v>
                </c:pt>
                <c:pt idx="892">
                  <c:v>71.209999999999994</c:v>
                </c:pt>
                <c:pt idx="893">
                  <c:v>130.75</c:v>
                </c:pt>
                <c:pt idx="894">
                  <c:v>242.93</c:v>
                </c:pt>
                <c:pt idx="895">
                  <c:v>157.79</c:v>
                </c:pt>
                <c:pt idx="896">
                  <c:v>80.16</c:v>
                </c:pt>
                <c:pt idx="897">
                  <c:v>16.36</c:v>
                </c:pt>
                <c:pt idx="898">
                  <c:v>243.49</c:v>
                </c:pt>
                <c:pt idx="899">
                  <c:v>154.81</c:v>
                </c:pt>
                <c:pt idx="900">
                  <c:v>197.66</c:v>
                </c:pt>
                <c:pt idx="901">
                  <c:v>57.12</c:v>
                </c:pt>
                <c:pt idx="902">
                  <c:v>84.92</c:v>
                </c:pt>
                <c:pt idx="903">
                  <c:v>168.56</c:v>
                </c:pt>
                <c:pt idx="904">
                  <c:v>125.32</c:v>
                </c:pt>
                <c:pt idx="905">
                  <c:v>27.83</c:v>
                </c:pt>
                <c:pt idx="906">
                  <c:v>11.6</c:v>
                </c:pt>
                <c:pt idx="907">
                  <c:v>238.29</c:v>
                </c:pt>
                <c:pt idx="908">
                  <c:v>45.34</c:v>
                </c:pt>
                <c:pt idx="909">
                  <c:v>211.57</c:v>
                </c:pt>
                <c:pt idx="910">
                  <c:v>281.27</c:v>
                </c:pt>
                <c:pt idx="911">
                  <c:v>104.95</c:v>
                </c:pt>
                <c:pt idx="912">
                  <c:v>217.54</c:v>
                </c:pt>
                <c:pt idx="913">
                  <c:v>328.06</c:v>
                </c:pt>
                <c:pt idx="914">
                  <c:v>189.05</c:v>
                </c:pt>
                <c:pt idx="915">
                  <c:v>321.83</c:v>
                </c:pt>
                <c:pt idx="916">
                  <c:v>208.66</c:v>
                </c:pt>
                <c:pt idx="917">
                  <c:v>156.44</c:v>
                </c:pt>
                <c:pt idx="918">
                  <c:v>186.93</c:v>
                </c:pt>
                <c:pt idx="919">
                  <c:v>306.36</c:v>
                </c:pt>
                <c:pt idx="920">
                  <c:v>42.79</c:v>
                </c:pt>
                <c:pt idx="921">
                  <c:v>368.22</c:v>
                </c:pt>
                <c:pt idx="922">
                  <c:v>118.26</c:v>
                </c:pt>
                <c:pt idx="923">
                  <c:v>19.82</c:v>
                </c:pt>
                <c:pt idx="924">
                  <c:v>249.5</c:v>
                </c:pt>
                <c:pt idx="925">
                  <c:v>26.6</c:v>
                </c:pt>
                <c:pt idx="926">
                  <c:v>131.53</c:v>
                </c:pt>
                <c:pt idx="927">
                  <c:v>368.7</c:v>
                </c:pt>
                <c:pt idx="928">
                  <c:v>372.71</c:v>
                </c:pt>
                <c:pt idx="929">
                  <c:v>324.23</c:v>
                </c:pt>
                <c:pt idx="930">
                  <c:v>327.82</c:v>
                </c:pt>
                <c:pt idx="931">
                  <c:v>65.36</c:v>
                </c:pt>
                <c:pt idx="932">
                  <c:v>438.55</c:v>
                </c:pt>
                <c:pt idx="933">
                  <c:v>127.28</c:v>
                </c:pt>
                <c:pt idx="934">
                  <c:v>189.36</c:v>
                </c:pt>
                <c:pt idx="935">
                  <c:v>63.97</c:v>
                </c:pt>
                <c:pt idx="936">
                  <c:v>342.7</c:v>
                </c:pt>
                <c:pt idx="937">
                  <c:v>234.48</c:v>
                </c:pt>
                <c:pt idx="938">
                  <c:v>329.27</c:v>
                </c:pt>
                <c:pt idx="939">
                  <c:v>472.19</c:v>
                </c:pt>
                <c:pt idx="940">
                  <c:v>35.15</c:v>
                </c:pt>
                <c:pt idx="941">
                  <c:v>99.83</c:v>
                </c:pt>
                <c:pt idx="942">
                  <c:v>179.24</c:v>
                </c:pt>
                <c:pt idx="943">
                  <c:v>230.56</c:v>
                </c:pt>
                <c:pt idx="944">
                  <c:v>96.96</c:v>
                </c:pt>
                <c:pt idx="945">
                  <c:v>141.88</c:v>
                </c:pt>
                <c:pt idx="946">
                  <c:v>135.76</c:v>
                </c:pt>
                <c:pt idx="947">
                  <c:v>145.72</c:v>
                </c:pt>
                <c:pt idx="948">
                  <c:v>371.9</c:v>
                </c:pt>
                <c:pt idx="949">
                  <c:v>337.58</c:v>
                </c:pt>
                <c:pt idx="950">
                  <c:v>302.89999999999998</c:v>
                </c:pt>
                <c:pt idx="951">
                  <c:v>89.55</c:v>
                </c:pt>
                <c:pt idx="952">
                  <c:v>50.71</c:v>
                </c:pt>
                <c:pt idx="953">
                  <c:v>103.22</c:v>
                </c:pt>
                <c:pt idx="954">
                  <c:v>177.99</c:v>
                </c:pt>
                <c:pt idx="955">
                  <c:v>218.86</c:v>
                </c:pt>
                <c:pt idx="956">
                  <c:v>177.06</c:v>
                </c:pt>
                <c:pt idx="957">
                  <c:v>196.97</c:v>
                </c:pt>
                <c:pt idx="958">
                  <c:v>183.66</c:v>
                </c:pt>
                <c:pt idx="959">
                  <c:v>383.36</c:v>
                </c:pt>
                <c:pt idx="960">
                  <c:v>144.55000000000001</c:v>
                </c:pt>
                <c:pt idx="961">
                  <c:v>168.21</c:v>
                </c:pt>
                <c:pt idx="962">
                  <c:v>128.35</c:v>
                </c:pt>
                <c:pt idx="963">
                  <c:v>282.14999999999998</c:v>
                </c:pt>
                <c:pt idx="964">
                  <c:v>133.41999999999999</c:v>
                </c:pt>
                <c:pt idx="965">
                  <c:v>80.69</c:v>
                </c:pt>
                <c:pt idx="966">
                  <c:v>390.94</c:v>
                </c:pt>
                <c:pt idx="967">
                  <c:v>43.25</c:v>
                </c:pt>
                <c:pt idx="968">
                  <c:v>283.14</c:v>
                </c:pt>
                <c:pt idx="969">
                  <c:v>29.53</c:v>
                </c:pt>
                <c:pt idx="970">
                  <c:v>239.02</c:v>
                </c:pt>
                <c:pt idx="971">
                  <c:v>87.81</c:v>
                </c:pt>
                <c:pt idx="972">
                  <c:v>16.09</c:v>
                </c:pt>
                <c:pt idx="973">
                  <c:v>59.97</c:v>
                </c:pt>
                <c:pt idx="974">
                  <c:v>209.34</c:v>
                </c:pt>
                <c:pt idx="975">
                  <c:v>226.19</c:v>
                </c:pt>
                <c:pt idx="976">
                  <c:v>161.13999999999999</c:v>
                </c:pt>
                <c:pt idx="977">
                  <c:v>121.36</c:v>
                </c:pt>
                <c:pt idx="978">
                  <c:v>158.02000000000001</c:v>
                </c:pt>
                <c:pt idx="979">
                  <c:v>367.5</c:v>
                </c:pt>
                <c:pt idx="980">
                  <c:v>31.56</c:v>
                </c:pt>
                <c:pt idx="981">
                  <c:v>145.56</c:v>
                </c:pt>
                <c:pt idx="982">
                  <c:v>371.38</c:v>
                </c:pt>
                <c:pt idx="983">
                  <c:v>344.62</c:v>
                </c:pt>
                <c:pt idx="984">
                  <c:v>301.74</c:v>
                </c:pt>
                <c:pt idx="985">
                  <c:v>422.38</c:v>
                </c:pt>
                <c:pt idx="986">
                  <c:v>37.43</c:v>
                </c:pt>
                <c:pt idx="987">
                  <c:v>180.82</c:v>
                </c:pt>
                <c:pt idx="988">
                  <c:v>123.71</c:v>
                </c:pt>
                <c:pt idx="989">
                  <c:v>23.31</c:v>
                </c:pt>
                <c:pt idx="990">
                  <c:v>320.44</c:v>
                </c:pt>
                <c:pt idx="991">
                  <c:v>315.8</c:v>
                </c:pt>
                <c:pt idx="992">
                  <c:v>168.18</c:v>
                </c:pt>
                <c:pt idx="993">
                  <c:v>228.34</c:v>
                </c:pt>
                <c:pt idx="994">
                  <c:v>181.63</c:v>
                </c:pt>
                <c:pt idx="995">
                  <c:v>126.61</c:v>
                </c:pt>
                <c:pt idx="996">
                  <c:v>106.56</c:v>
                </c:pt>
                <c:pt idx="997">
                  <c:v>173.24</c:v>
                </c:pt>
                <c:pt idx="998">
                  <c:v>282.62</c:v>
                </c:pt>
                <c:pt idx="999">
                  <c:v>246.32</c:v>
                </c:pt>
                <c:pt idx="1000">
                  <c:v>152.26</c:v>
                </c:pt>
                <c:pt idx="1001">
                  <c:v>163.83000000000001</c:v>
                </c:pt>
                <c:pt idx="1002">
                  <c:v>251.09</c:v>
                </c:pt>
                <c:pt idx="1003">
                  <c:v>129.88999999999999</c:v>
                </c:pt>
                <c:pt idx="1004">
                  <c:v>108.02</c:v>
                </c:pt>
                <c:pt idx="1005">
                  <c:v>21.45</c:v>
                </c:pt>
                <c:pt idx="1006">
                  <c:v>262.91000000000003</c:v>
                </c:pt>
                <c:pt idx="1007">
                  <c:v>350.75</c:v>
                </c:pt>
                <c:pt idx="1008">
                  <c:v>81.099999999999994</c:v>
                </c:pt>
                <c:pt idx="1009">
                  <c:v>217.8</c:v>
                </c:pt>
                <c:pt idx="1010">
                  <c:v>304.64999999999998</c:v>
                </c:pt>
                <c:pt idx="1011">
                  <c:v>15.4</c:v>
                </c:pt>
                <c:pt idx="1012">
                  <c:v>268.38</c:v>
                </c:pt>
                <c:pt idx="1013">
                  <c:v>133.93</c:v>
                </c:pt>
                <c:pt idx="1014">
                  <c:v>66.86</c:v>
                </c:pt>
                <c:pt idx="1015">
                  <c:v>83.63</c:v>
                </c:pt>
                <c:pt idx="1016">
                  <c:v>30.92</c:v>
                </c:pt>
                <c:pt idx="1017">
                  <c:v>74.98</c:v>
                </c:pt>
                <c:pt idx="1018">
                  <c:v>124.56</c:v>
                </c:pt>
                <c:pt idx="1019">
                  <c:v>211.61</c:v>
                </c:pt>
                <c:pt idx="1020">
                  <c:v>179.18</c:v>
                </c:pt>
                <c:pt idx="1021">
                  <c:v>470.33</c:v>
                </c:pt>
                <c:pt idx="1022">
                  <c:v>112.59</c:v>
                </c:pt>
                <c:pt idx="1023">
                  <c:v>254.03</c:v>
                </c:pt>
                <c:pt idx="1024">
                  <c:v>229.67</c:v>
                </c:pt>
                <c:pt idx="1025">
                  <c:v>331.26</c:v>
                </c:pt>
                <c:pt idx="1026">
                  <c:v>142.44</c:v>
                </c:pt>
                <c:pt idx="1027">
                  <c:v>85.07</c:v>
                </c:pt>
                <c:pt idx="1028">
                  <c:v>123.4</c:v>
                </c:pt>
                <c:pt idx="1029">
                  <c:v>378.25</c:v>
                </c:pt>
                <c:pt idx="1030">
                  <c:v>395.46</c:v>
                </c:pt>
                <c:pt idx="1031">
                  <c:v>217.73</c:v>
                </c:pt>
                <c:pt idx="1032">
                  <c:v>39.69</c:v>
                </c:pt>
                <c:pt idx="1033">
                  <c:v>28.25</c:v>
                </c:pt>
                <c:pt idx="1034">
                  <c:v>214.45</c:v>
                </c:pt>
                <c:pt idx="1035">
                  <c:v>13.94</c:v>
                </c:pt>
                <c:pt idx="1036">
                  <c:v>254.31</c:v>
                </c:pt>
                <c:pt idx="1037">
                  <c:v>152.38</c:v>
                </c:pt>
                <c:pt idx="1038">
                  <c:v>70.66</c:v>
                </c:pt>
                <c:pt idx="1039">
                  <c:v>347.69</c:v>
                </c:pt>
                <c:pt idx="1040">
                  <c:v>450.9</c:v>
                </c:pt>
                <c:pt idx="1041">
                  <c:v>121.94</c:v>
                </c:pt>
                <c:pt idx="1042">
                  <c:v>330.18</c:v>
                </c:pt>
                <c:pt idx="1043">
                  <c:v>282.89</c:v>
                </c:pt>
                <c:pt idx="1044">
                  <c:v>32.07</c:v>
                </c:pt>
                <c:pt idx="1045">
                  <c:v>355.47</c:v>
                </c:pt>
                <c:pt idx="1046">
                  <c:v>362.82</c:v>
                </c:pt>
                <c:pt idx="1047">
                  <c:v>127.44</c:v>
                </c:pt>
                <c:pt idx="1048">
                  <c:v>240.86</c:v>
                </c:pt>
                <c:pt idx="1049">
                  <c:v>245.53</c:v>
                </c:pt>
                <c:pt idx="1050">
                  <c:v>160.09</c:v>
                </c:pt>
                <c:pt idx="1051">
                  <c:v>145.47</c:v>
                </c:pt>
                <c:pt idx="1052">
                  <c:v>285.20999999999998</c:v>
                </c:pt>
                <c:pt idx="1053">
                  <c:v>215.4</c:v>
                </c:pt>
                <c:pt idx="1054">
                  <c:v>356.84</c:v>
                </c:pt>
                <c:pt idx="1055">
                  <c:v>340.9</c:v>
                </c:pt>
                <c:pt idx="1056">
                  <c:v>352.22</c:v>
                </c:pt>
                <c:pt idx="1057">
                  <c:v>393.59</c:v>
                </c:pt>
                <c:pt idx="1058">
                  <c:v>182.93</c:v>
                </c:pt>
                <c:pt idx="1059">
                  <c:v>338.51</c:v>
                </c:pt>
                <c:pt idx="1060">
                  <c:v>104.22</c:v>
                </c:pt>
                <c:pt idx="1061">
                  <c:v>479.63</c:v>
                </c:pt>
                <c:pt idx="1062">
                  <c:v>116.7</c:v>
                </c:pt>
                <c:pt idx="1063">
                  <c:v>199.2</c:v>
                </c:pt>
                <c:pt idx="1064">
                  <c:v>315.94</c:v>
                </c:pt>
                <c:pt idx="1065">
                  <c:v>140.80000000000001</c:v>
                </c:pt>
                <c:pt idx="1066">
                  <c:v>319.64</c:v>
                </c:pt>
                <c:pt idx="1067">
                  <c:v>243.77</c:v>
                </c:pt>
                <c:pt idx="1068">
                  <c:v>338.15</c:v>
                </c:pt>
                <c:pt idx="1069">
                  <c:v>83.16</c:v>
                </c:pt>
                <c:pt idx="1070">
                  <c:v>207.43</c:v>
                </c:pt>
                <c:pt idx="1071">
                  <c:v>58.89</c:v>
                </c:pt>
                <c:pt idx="1072">
                  <c:v>263.05</c:v>
                </c:pt>
                <c:pt idx="1073">
                  <c:v>22.59</c:v>
                </c:pt>
                <c:pt idx="1074">
                  <c:v>20.079999999999998</c:v>
                </c:pt>
                <c:pt idx="1075">
                  <c:v>233.29</c:v>
                </c:pt>
                <c:pt idx="1076">
                  <c:v>216.23</c:v>
                </c:pt>
                <c:pt idx="1077">
                  <c:v>207.54</c:v>
                </c:pt>
                <c:pt idx="1078">
                  <c:v>60.43</c:v>
                </c:pt>
                <c:pt idx="1079">
                  <c:v>65.540000000000006</c:v>
                </c:pt>
                <c:pt idx="1080">
                  <c:v>162.81</c:v>
                </c:pt>
                <c:pt idx="1081">
                  <c:v>145.19999999999999</c:v>
                </c:pt>
                <c:pt idx="1082">
                  <c:v>241.2</c:v>
                </c:pt>
                <c:pt idx="1083">
                  <c:v>380.62</c:v>
                </c:pt>
                <c:pt idx="1084">
                  <c:v>335.93</c:v>
                </c:pt>
                <c:pt idx="1085">
                  <c:v>18.04</c:v>
                </c:pt>
                <c:pt idx="1086">
                  <c:v>246.39</c:v>
                </c:pt>
                <c:pt idx="1087">
                  <c:v>125.16</c:v>
                </c:pt>
                <c:pt idx="1088">
                  <c:v>280.98</c:v>
                </c:pt>
                <c:pt idx="1089">
                  <c:v>360.76</c:v>
                </c:pt>
                <c:pt idx="1090">
                  <c:v>253.98</c:v>
                </c:pt>
                <c:pt idx="1091">
                  <c:v>93.41</c:v>
                </c:pt>
                <c:pt idx="1092">
                  <c:v>25.75</c:v>
                </c:pt>
                <c:pt idx="1093">
                  <c:v>13.81</c:v>
                </c:pt>
                <c:pt idx="1094">
                  <c:v>226.56</c:v>
                </c:pt>
                <c:pt idx="1095">
                  <c:v>138.97</c:v>
                </c:pt>
                <c:pt idx="1096">
                  <c:v>58.2</c:v>
                </c:pt>
                <c:pt idx="1097">
                  <c:v>199.43</c:v>
                </c:pt>
                <c:pt idx="1098">
                  <c:v>417.94</c:v>
                </c:pt>
                <c:pt idx="1099">
                  <c:v>412.27</c:v>
                </c:pt>
                <c:pt idx="1100">
                  <c:v>227.4</c:v>
                </c:pt>
                <c:pt idx="1101">
                  <c:v>57.06</c:v>
                </c:pt>
                <c:pt idx="1102">
                  <c:v>188.6</c:v>
                </c:pt>
                <c:pt idx="1103">
                  <c:v>300.06</c:v>
                </c:pt>
                <c:pt idx="1104">
                  <c:v>343.96</c:v>
                </c:pt>
                <c:pt idx="1105">
                  <c:v>309.33999999999997</c:v>
                </c:pt>
                <c:pt idx="1106">
                  <c:v>496.82</c:v>
                </c:pt>
                <c:pt idx="1107">
                  <c:v>387.35</c:v>
                </c:pt>
                <c:pt idx="1108">
                  <c:v>247.11</c:v>
                </c:pt>
                <c:pt idx="1109">
                  <c:v>187.41</c:v>
                </c:pt>
                <c:pt idx="1110">
                  <c:v>129.53</c:v>
                </c:pt>
                <c:pt idx="1111">
                  <c:v>201.65</c:v>
                </c:pt>
                <c:pt idx="1112">
                  <c:v>24.44</c:v>
                </c:pt>
                <c:pt idx="1113">
                  <c:v>350.73</c:v>
                </c:pt>
                <c:pt idx="1114">
                  <c:v>368.74</c:v>
                </c:pt>
                <c:pt idx="1115">
                  <c:v>76.12</c:v>
                </c:pt>
                <c:pt idx="1116">
                  <c:v>71.94</c:v>
                </c:pt>
                <c:pt idx="1117">
                  <c:v>165.26</c:v>
                </c:pt>
                <c:pt idx="1118">
                  <c:v>99.47</c:v>
                </c:pt>
                <c:pt idx="1119">
                  <c:v>281.8</c:v>
                </c:pt>
                <c:pt idx="1120">
                  <c:v>183.58</c:v>
                </c:pt>
                <c:pt idx="1121">
                  <c:v>154.81</c:v>
                </c:pt>
                <c:pt idx="1122">
                  <c:v>91.06</c:v>
                </c:pt>
                <c:pt idx="1123">
                  <c:v>219.96</c:v>
                </c:pt>
                <c:pt idx="1124">
                  <c:v>345.47</c:v>
                </c:pt>
                <c:pt idx="1125">
                  <c:v>406.21</c:v>
                </c:pt>
                <c:pt idx="1126">
                  <c:v>20.34</c:v>
                </c:pt>
                <c:pt idx="1127">
                  <c:v>56.97</c:v>
                </c:pt>
                <c:pt idx="1128">
                  <c:v>245.88</c:v>
                </c:pt>
                <c:pt idx="1129">
                  <c:v>408.97</c:v>
                </c:pt>
                <c:pt idx="1130">
                  <c:v>190.22</c:v>
                </c:pt>
                <c:pt idx="1131">
                  <c:v>178.12</c:v>
                </c:pt>
                <c:pt idx="1132">
                  <c:v>313.77999999999997</c:v>
                </c:pt>
                <c:pt idx="1133">
                  <c:v>174.58</c:v>
                </c:pt>
                <c:pt idx="1134">
                  <c:v>420.41</c:v>
                </c:pt>
                <c:pt idx="1135">
                  <c:v>18.170000000000002</c:v>
                </c:pt>
                <c:pt idx="1136">
                  <c:v>155.33000000000001</c:v>
                </c:pt>
                <c:pt idx="1137">
                  <c:v>222.31</c:v>
                </c:pt>
                <c:pt idx="1138">
                  <c:v>146.61000000000001</c:v>
                </c:pt>
                <c:pt idx="1139">
                  <c:v>299.86</c:v>
                </c:pt>
                <c:pt idx="1140">
                  <c:v>191.59</c:v>
                </c:pt>
                <c:pt idx="1141">
                  <c:v>80.709999999999994</c:v>
                </c:pt>
                <c:pt idx="1142">
                  <c:v>26.55</c:v>
                </c:pt>
                <c:pt idx="1143">
                  <c:v>117.23</c:v>
                </c:pt>
                <c:pt idx="1144">
                  <c:v>17.46</c:v>
                </c:pt>
                <c:pt idx="1145">
                  <c:v>469.34</c:v>
                </c:pt>
                <c:pt idx="1146">
                  <c:v>324.24</c:v>
                </c:pt>
                <c:pt idx="1147">
                  <c:v>70.819999999999993</c:v>
                </c:pt>
                <c:pt idx="1148">
                  <c:v>398.86</c:v>
                </c:pt>
                <c:pt idx="1149">
                  <c:v>472.29</c:v>
                </c:pt>
                <c:pt idx="1150">
                  <c:v>414.44</c:v>
                </c:pt>
                <c:pt idx="1151">
                  <c:v>224.7</c:v>
                </c:pt>
                <c:pt idx="1152">
                  <c:v>22.41</c:v>
                </c:pt>
                <c:pt idx="1153">
                  <c:v>244.9</c:v>
                </c:pt>
                <c:pt idx="1154">
                  <c:v>48.36</c:v>
                </c:pt>
                <c:pt idx="1155">
                  <c:v>13.98</c:v>
                </c:pt>
                <c:pt idx="1156">
                  <c:v>352.62</c:v>
                </c:pt>
                <c:pt idx="1157">
                  <c:v>198.21</c:v>
                </c:pt>
                <c:pt idx="1158">
                  <c:v>240.64</c:v>
                </c:pt>
                <c:pt idx="1159">
                  <c:v>78.14</c:v>
                </c:pt>
                <c:pt idx="1160">
                  <c:v>186.61</c:v>
                </c:pt>
                <c:pt idx="1161">
                  <c:v>109.24</c:v>
                </c:pt>
                <c:pt idx="1162">
                  <c:v>228.56</c:v>
                </c:pt>
                <c:pt idx="1163">
                  <c:v>52.72</c:v>
                </c:pt>
                <c:pt idx="1164">
                  <c:v>249.51</c:v>
                </c:pt>
                <c:pt idx="1165">
                  <c:v>208.82</c:v>
                </c:pt>
                <c:pt idx="1166">
                  <c:v>316.26</c:v>
                </c:pt>
                <c:pt idx="1167">
                  <c:v>18.66</c:v>
                </c:pt>
                <c:pt idx="1168">
                  <c:v>13.88</c:v>
                </c:pt>
                <c:pt idx="1169">
                  <c:v>357.62</c:v>
                </c:pt>
                <c:pt idx="1170">
                  <c:v>283.14999999999998</c:v>
                </c:pt>
                <c:pt idx="1171">
                  <c:v>241.17</c:v>
                </c:pt>
                <c:pt idx="1172">
                  <c:v>92.95</c:v>
                </c:pt>
                <c:pt idx="1173">
                  <c:v>49.05</c:v>
                </c:pt>
                <c:pt idx="1174">
                  <c:v>45.98</c:v>
                </c:pt>
                <c:pt idx="1175">
                  <c:v>232.29</c:v>
                </c:pt>
                <c:pt idx="1176">
                  <c:v>307.43</c:v>
                </c:pt>
                <c:pt idx="1177">
                  <c:v>26.05</c:v>
                </c:pt>
                <c:pt idx="1178">
                  <c:v>172.64</c:v>
                </c:pt>
                <c:pt idx="1179">
                  <c:v>450.24</c:v>
                </c:pt>
                <c:pt idx="1180">
                  <c:v>326.69</c:v>
                </c:pt>
                <c:pt idx="1181">
                  <c:v>443.99</c:v>
                </c:pt>
                <c:pt idx="1182">
                  <c:v>53.3</c:v>
                </c:pt>
                <c:pt idx="1183">
                  <c:v>256.32</c:v>
                </c:pt>
                <c:pt idx="1184">
                  <c:v>158.63999999999999</c:v>
                </c:pt>
                <c:pt idx="1185">
                  <c:v>231.42</c:v>
                </c:pt>
                <c:pt idx="1186">
                  <c:v>83.17</c:v>
                </c:pt>
                <c:pt idx="1187">
                  <c:v>161.32</c:v>
                </c:pt>
                <c:pt idx="1188">
                  <c:v>230.09</c:v>
                </c:pt>
                <c:pt idx="1189">
                  <c:v>94.5</c:v>
                </c:pt>
                <c:pt idx="1190">
                  <c:v>34.869999999999997</c:v>
                </c:pt>
                <c:pt idx="1191">
                  <c:v>19.309999999999999</c:v>
                </c:pt>
                <c:pt idx="1192">
                  <c:v>237.09</c:v>
                </c:pt>
                <c:pt idx="1193">
                  <c:v>100.54</c:v>
                </c:pt>
                <c:pt idx="1194">
                  <c:v>284.64</c:v>
                </c:pt>
                <c:pt idx="1195">
                  <c:v>210.49</c:v>
                </c:pt>
                <c:pt idx="1196">
                  <c:v>230.47</c:v>
                </c:pt>
                <c:pt idx="1197">
                  <c:v>107.81</c:v>
                </c:pt>
                <c:pt idx="1198">
                  <c:v>294.79000000000002</c:v>
                </c:pt>
                <c:pt idx="1199">
                  <c:v>58.3</c:v>
                </c:pt>
                <c:pt idx="1200">
                  <c:v>98.25</c:v>
                </c:pt>
                <c:pt idx="1201">
                  <c:v>167.32</c:v>
                </c:pt>
                <c:pt idx="1202">
                  <c:v>184.09</c:v>
                </c:pt>
                <c:pt idx="1203">
                  <c:v>162.82</c:v>
                </c:pt>
                <c:pt idx="1204">
                  <c:v>95.38</c:v>
                </c:pt>
                <c:pt idx="1205">
                  <c:v>449.8</c:v>
                </c:pt>
                <c:pt idx="1206">
                  <c:v>462.61</c:v>
                </c:pt>
                <c:pt idx="1207">
                  <c:v>139.26</c:v>
                </c:pt>
                <c:pt idx="1208">
                  <c:v>46.11</c:v>
                </c:pt>
                <c:pt idx="1209">
                  <c:v>20.23</c:v>
                </c:pt>
                <c:pt idx="1210">
                  <c:v>334.13</c:v>
                </c:pt>
                <c:pt idx="1211">
                  <c:v>102.47</c:v>
                </c:pt>
                <c:pt idx="1212">
                  <c:v>336.97</c:v>
                </c:pt>
                <c:pt idx="1213">
                  <c:v>266.3</c:v>
                </c:pt>
                <c:pt idx="1214">
                  <c:v>51.09</c:v>
                </c:pt>
                <c:pt idx="1215">
                  <c:v>352.6</c:v>
                </c:pt>
                <c:pt idx="1216">
                  <c:v>191.7</c:v>
                </c:pt>
                <c:pt idx="1217">
                  <c:v>44.89</c:v>
                </c:pt>
                <c:pt idx="1218">
                  <c:v>289.22000000000003</c:v>
                </c:pt>
                <c:pt idx="1219">
                  <c:v>73.67</c:v>
                </c:pt>
                <c:pt idx="1220">
                  <c:v>381.38</c:v>
                </c:pt>
                <c:pt idx="1221">
                  <c:v>278.38</c:v>
                </c:pt>
                <c:pt idx="1222">
                  <c:v>37.83</c:v>
                </c:pt>
                <c:pt idx="1223">
                  <c:v>10.33</c:v>
                </c:pt>
                <c:pt idx="1224">
                  <c:v>364.25</c:v>
                </c:pt>
                <c:pt idx="1225">
                  <c:v>227.48</c:v>
                </c:pt>
                <c:pt idx="1226">
                  <c:v>255.06</c:v>
                </c:pt>
                <c:pt idx="1227">
                  <c:v>113.02</c:v>
                </c:pt>
                <c:pt idx="1228">
                  <c:v>8.1199999999999992</c:v>
                </c:pt>
                <c:pt idx="1229">
                  <c:v>448.73</c:v>
                </c:pt>
                <c:pt idx="1230">
                  <c:v>193.79</c:v>
                </c:pt>
                <c:pt idx="1231">
                  <c:v>64.3</c:v>
                </c:pt>
                <c:pt idx="1232">
                  <c:v>467.8</c:v>
                </c:pt>
                <c:pt idx="1233">
                  <c:v>43.34</c:v>
                </c:pt>
                <c:pt idx="1234">
                  <c:v>98.06</c:v>
                </c:pt>
                <c:pt idx="1235">
                  <c:v>416.11</c:v>
                </c:pt>
                <c:pt idx="1236">
                  <c:v>153.44</c:v>
                </c:pt>
                <c:pt idx="1237">
                  <c:v>206.8</c:v>
                </c:pt>
                <c:pt idx="1238">
                  <c:v>175.71</c:v>
                </c:pt>
                <c:pt idx="1239">
                  <c:v>186.36</c:v>
                </c:pt>
                <c:pt idx="1240">
                  <c:v>189.25</c:v>
                </c:pt>
                <c:pt idx="1241">
                  <c:v>349.59</c:v>
                </c:pt>
                <c:pt idx="1242">
                  <c:v>50.7</c:v>
                </c:pt>
                <c:pt idx="1243">
                  <c:v>366.45</c:v>
                </c:pt>
                <c:pt idx="1244">
                  <c:v>169.11</c:v>
                </c:pt>
                <c:pt idx="1245">
                  <c:v>394.16</c:v>
                </c:pt>
                <c:pt idx="1246">
                  <c:v>217.93</c:v>
                </c:pt>
                <c:pt idx="1247">
                  <c:v>19.02</c:v>
                </c:pt>
                <c:pt idx="1248">
                  <c:v>147.47999999999999</c:v>
                </c:pt>
                <c:pt idx="1249">
                  <c:v>135.22999999999999</c:v>
                </c:pt>
                <c:pt idx="1250">
                  <c:v>84.06</c:v>
                </c:pt>
                <c:pt idx="1251">
                  <c:v>292.35000000000002</c:v>
                </c:pt>
                <c:pt idx="1252">
                  <c:v>187.07</c:v>
                </c:pt>
                <c:pt idx="1253">
                  <c:v>71.69</c:v>
                </c:pt>
                <c:pt idx="1254">
                  <c:v>226.34</c:v>
                </c:pt>
                <c:pt idx="1255">
                  <c:v>416.01</c:v>
                </c:pt>
                <c:pt idx="1256">
                  <c:v>344.68</c:v>
                </c:pt>
                <c:pt idx="1257">
                  <c:v>396.49</c:v>
                </c:pt>
                <c:pt idx="1258">
                  <c:v>54.76</c:v>
                </c:pt>
                <c:pt idx="1259">
                  <c:v>342.06</c:v>
                </c:pt>
                <c:pt idx="1260">
                  <c:v>12.58</c:v>
                </c:pt>
                <c:pt idx="1261">
                  <c:v>379.15</c:v>
                </c:pt>
                <c:pt idx="1262">
                  <c:v>12.42</c:v>
                </c:pt>
                <c:pt idx="1263">
                  <c:v>402.68</c:v>
                </c:pt>
                <c:pt idx="1264">
                  <c:v>208.21</c:v>
                </c:pt>
                <c:pt idx="1265">
                  <c:v>55.24</c:v>
                </c:pt>
                <c:pt idx="1266">
                  <c:v>162.47</c:v>
                </c:pt>
                <c:pt idx="1267">
                  <c:v>402.83</c:v>
                </c:pt>
                <c:pt idx="1268">
                  <c:v>182.71</c:v>
                </c:pt>
                <c:pt idx="1269">
                  <c:v>368.54</c:v>
                </c:pt>
                <c:pt idx="1270">
                  <c:v>314.64</c:v>
                </c:pt>
                <c:pt idx="1271">
                  <c:v>407.94</c:v>
                </c:pt>
                <c:pt idx="1272">
                  <c:v>194</c:v>
                </c:pt>
                <c:pt idx="1273">
                  <c:v>432.13</c:v>
                </c:pt>
                <c:pt idx="1274">
                  <c:v>257.85000000000002</c:v>
                </c:pt>
                <c:pt idx="1275">
                  <c:v>98.44</c:v>
                </c:pt>
                <c:pt idx="1276">
                  <c:v>431.33</c:v>
                </c:pt>
                <c:pt idx="1277">
                  <c:v>73.91</c:v>
                </c:pt>
                <c:pt idx="1278">
                  <c:v>170.93</c:v>
                </c:pt>
                <c:pt idx="1279">
                  <c:v>262.39</c:v>
                </c:pt>
                <c:pt idx="1280">
                  <c:v>178.97</c:v>
                </c:pt>
                <c:pt idx="1281">
                  <c:v>135.72</c:v>
                </c:pt>
                <c:pt idx="1282">
                  <c:v>240.18</c:v>
                </c:pt>
                <c:pt idx="1283">
                  <c:v>495.02</c:v>
                </c:pt>
                <c:pt idx="1284">
                  <c:v>318.51</c:v>
                </c:pt>
                <c:pt idx="1285">
                  <c:v>191.7</c:v>
                </c:pt>
                <c:pt idx="1286">
                  <c:v>173.68</c:v>
                </c:pt>
                <c:pt idx="1287">
                  <c:v>271.97000000000003</c:v>
                </c:pt>
                <c:pt idx="1288">
                  <c:v>129.52000000000001</c:v>
                </c:pt>
                <c:pt idx="1289">
                  <c:v>36.19</c:v>
                </c:pt>
                <c:pt idx="1290">
                  <c:v>263.81</c:v>
                </c:pt>
                <c:pt idx="1291">
                  <c:v>11.24</c:v>
                </c:pt>
                <c:pt idx="1292">
                  <c:v>10.050000000000001</c:v>
                </c:pt>
                <c:pt idx="1293">
                  <c:v>436.53</c:v>
                </c:pt>
                <c:pt idx="1294">
                  <c:v>102.25</c:v>
                </c:pt>
                <c:pt idx="1295">
                  <c:v>306.95</c:v>
                </c:pt>
                <c:pt idx="1296">
                  <c:v>416.7</c:v>
                </c:pt>
                <c:pt idx="1297">
                  <c:v>51.82</c:v>
                </c:pt>
                <c:pt idx="1298">
                  <c:v>325.36</c:v>
                </c:pt>
                <c:pt idx="1299">
                  <c:v>59.97</c:v>
                </c:pt>
                <c:pt idx="1300">
                  <c:v>217.3</c:v>
                </c:pt>
                <c:pt idx="1301">
                  <c:v>117.79</c:v>
                </c:pt>
                <c:pt idx="1302">
                  <c:v>207.94</c:v>
                </c:pt>
                <c:pt idx="1303">
                  <c:v>190.17</c:v>
                </c:pt>
                <c:pt idx="1304">
                  <c:v>221.56</c:v>
                </c:pt>
                <c:pt idx="1305">
                  <c:v>361.04</c:v>
                </c:pt>
                <c:pt idx="1306">
                  <c:v>23.92</c:v>
                </c:pt>
                <c:pt idx="1307">
                  <c:v>213.95</c:v>
                </c:pt>
                <c:pt idx="1308">
                  <c:v>265.38</c:v>
                </c:pt>
                <c:pt idx="1309">
                  <c:v>231.85</c:v>
                </c:pt>
                <c:pt idx="1310">
                  <c:v>393.81</c:v>
                </c:pt>
                <c:pt idx="1311">
                  <c:v>117.44</c:v>
                </c:pt>
                <c:pt idx="1312">
                  <c:v>111.96</c:v>
                </c:pt>
                <c:pt idx="1313">
                  <c:v>28.31</c:v>
                </c:pt>
                <c:pt idx="1314">
                  <c:v>178.09</c:v>
                </c:pt>
                <c:pt idx="1315">
                  <c:v>246.62</c:v>
                </c:pt>
                <c:pt idx="1316">
                  <c:v>199.17</c:v>
                </c:pt>
                <c:pt idx="1317">
                  <c:v>91.49</c:v>
                </c:pt>
                <c:pt idx="1318">
                  <c:v>324.98</c:v>
                </c:pt>
                <c:pt idx="1319">
                  <c:v>321.91000000000003</c:v>
                </c:pt>
                <c:pt idx="1320">
                  <c:v>44.67</c:v>
                </c:pt>
                <c:pt idx="1321">
                  <c:v>306.27</c:v>
                </c:pt>
                <c:pt idx="1322">
                  <c:v>199.28</c:v>
                </c:pt>
                <c:pt idx="1323">
                  <c:v>178.81</c:v>
                </c:pt>
                <c:pt idx="1324">
                  <c:v>383.56</c:v>
                </c:pt>
                <c:pt idx="1325">
                  <c:v>195.19</c:v>
                </c:pt>
                <c:pt idx="1326">
                  <c:v>264.94</c:v>
                </c:pt>
                <c:pt idx="1327">
                  <c:v>137.57</c:v>
                </c:pt>
                <c:pt idx="1328">
                  <c:v>120.91</c:v>
                </c:pt>
                <c:pt idx="1329">
                  <c:v>109.59</c:v>
                </c:pt>
                <c:pt idx="1330">
                  <c:v>87.17</c:v>
                </c:pt>
                <c:pt idx="1331">
                  <c:v>150.34</c:v>
                </c:pt>
                <c:pt idx="1332">
                  <c:v>294.52</c:v>
                </c:pt>
                <c:pt idx="1333">
                  <c:v>299.89</c:v>
                </c:pt>
                <c:pt idx="1334">
                  <c:v>200.15</c:v>
                </c:pt>
                <c:pt idx="1335">
                  <c:v>212.26</c:v>
                </c:pt>
                <c:pt idx="1336">
                  <c:v>26.94</c:v>
                </c:pt>
                <c:pt idx="1337">
                  <c:v>263.23</c:v>
                </c:pt>
                <c:pt idx="1338">
                  <c:v>199.02</c:v>
                </c:pt>
                <c:pt idx="1339">
                  <c:v>372.44</c:v>
                </c:pt>
                <c:pt idx="1340">
                  <c:v>56.97</c:v>
                </c:pt>
                <c:pt idx="1341">
                  <c:v>367.94</c:v>
                </c:pt>
                <c:pt idx="1342">
                  <c:v>115.81</c:v>
                </c:pt>
                <c:pt idx="1343">
                  <c:v>454.48</c:v>
                </c:pt>
                <c:pt idx="1344">
                  <c:v>292.37</c:v>
                </c:pt>
                <c:pt idx="1345">
                  <c:v>242.9</c:v>
                </c:pt>
                <c:pt idx="1346">
                  <c:v>329.44</c:v>
                </c:pt>
                <c:pt idx="1347">
                  <c:v>420.44</c:v>
                </c:pt>
                <c:pt idx="1348">
                  <c:v>232.41</c:v>
                </c:pt>
                <c:pt idx="1349">
                  <c:v>83.55</c:v>
                </c:pt>
                <c:pt idx="1350">
                  <c:v>200.66</c:v>
                </c:pt>
                <c:pt idx="1351">
                  <c:v>13.42</c:v>
                </c:pt>
                <c:pt idx="1352">
                  <c:v>66.61</c:v>
                </c:pt>
                <c:pt idx="1353">
                  <c:v>132.85</c:v>
                </c:pt>
                <c:pt idx="1354">
                  <c:v>94.09</c:v>
                </c:pt>
                <c:pt idx="1355">
                  <c:v>142.06</c:v>
                </c:pt>
                <c:pt idx="1356">
                  <c:v>110.75</c:v>
                </c:pt>
                <c:pt idx="1357">
                  <c:v>368.6</c:v>
                </c:pt>
                <c:pt idx="1358">
                  <c:v>48.26</c:v>
                </c:pt>
                <c:pt idx="1359">
                  <c:v>137.72</c:v>
                </c:pt>
                <c:pt idx="1360">
                  <c:v>417.89</c:v>
                </c:pt>
                <c:pt idx="1361">
                  <c:v>86.13</c:v>
                </c:pt>
                <c:pt idx="1362">
                  <c:v>342.58</c:v>
                </c:pt>
                <c:pt idx="1363">
                  <c:v>172.5</c:v>
                </c:pt>
                <c:pt idx="1364">
                  <c:v>165.04</c:v>
                </c:pt>
                <c:pt idx="1365">
                  <c:v>170.58</c:v>
                </c:pt>
                <c:pt idx="1366">
                  <c:v>13.13</c:v>
                </c:pt>
                <c:pt idx="1367">
                  <c:v>112.26</c:v>
                </c:pt>
                <c:pt idx="1368">
                  <c:v>303.14</c:v>
                </c:pt>
                <c:pt idx="1369">
                  <c:v>191.04</c:v>
                </c:pt>
                <c:pt idx="1370">
                  <c:v>11.86</c:v>
                </c:pt>
                <c:pt idx="1371">
                  <c:v>14.96</c:v>
                </c:pt>
                <c:pt idx="1372">
                  <c:v>114.31</c:v>
                </c:pt>
                <c:pt idx="1373">
                  <c:v>188.88</c:v>
                </c:pt>
                <c:pt idx="1374">
                  <c:v>285.18</c:v>
                </c:pt>
                <c:pt idx="1375">
                  <c:v>36.21</c:v>
                </c:pt>
                <c:pt idx="1376">
                  <c:v>311.14999999999998</c:v>
                </c:pt>
                <c:pt idx="1377">
                  <c:v>68.78</c:v>
                </c:pt>
                <c:pt idx="1378">
                  <c:v>414.8</c:v>
                </c:pt>
                <c:pt idx="1379">
                  <c:v>320.14</c:v>
                </c:pt>
                <c:pt idx="1380">
                  <c:v>328.08</c:v>
                </c:pt>
                <c:pt idx="1381">
                  <c:v>201.37</c:v>
                </c:pt>
                <c:pt idx="1382">
                  <c:v>205.98</c:v>
                </c:pt>
                <c:pt idx="1383">
                  <c:v>284.14</c:v>
                </c:pt>
                <c:pt idx="1384">
                  <c:v>169.48</c:v>
                </c:pt>
                <c:pt idx="1385">
                  <c:v>11.91</c:v>
                </c:pt>
                <c:pt idx="1386">
                  <c:v>172.89</c:v>
                </c:pt>
                <c:pt idx="1387">
                  <c:v>237.63</c:v>
                </c:pt>
                <c:pt idx="1388">
                  <c:v>46.52</c:v>
                </c:pt>
                <c:pt idx="1389">
                  <c:v>261.20999999999998</c:v>
                </c:pt>
                <c:pt idx="1390">
                  <c:v>251.66</c:v>
                </c:pt>
                <c:pt idx="1391">
                  <c:v>140.4</c:v>
                </c:pt>
                <c:pt idx="1392">
                  <c:v>126.66</c:v>
                </c:pt>
                <c:pt idx="1393">
                  <c:v>105.83</c:v>
                </c:pt>
                <c:pt idx="1394">
                  <c:v>25.91</c:v>
                </c:pt>
                <c:pt idx="1395">
                  <c:v>105.98</c:v>
                </c:pt>
                <c:pt idx="1396">
                  <c:v>59.74</c:v>
                </c:pt>
                <c:pt idx="1397">
                  <c:v>373.84</c:v>
                </c:pt>
                <c:pt idx="1398">
                  <c:v>409.6</c:v>
                </c:pt>
                <c:pt idx="1399">
                  <c:v>142.07</c:v>
                </c:pt>
                <c:pt idx="1400">
                  <c:v>92.56</c:v>
                </c:pt>
                <c:pt idx="1401">
                  <c:v>302.79000000000002</c:v>
                </c:pt>
                <c:pt idx="1402">
                  <c:v>138.46</c:v>
                </c:pt>
                <c:pt idx="1403">
                  <c:v>65.7</c:v>
                </c:pt>
                <c:pt idx="1404">
                  <c:v>177.11</c:v>
                </c:pt>
                <c:pt idx="1405">
                  <c:v>181.69</c:v>
                </c:pt>
                <c:pt idx="1406">
                  <c:v>97.28</c:v>
                </c:pt>
                <c:pt idx="1407">
                  <c:v>385.3</c:v>
                </c:pt>
                <c:pt idx="1408">
                  <c:v>320.83</c:v>
                </c:pt>
                <c:pt idx="1409">
                  <c:v>210.4</c:v>
                </c:pt>
                <c:pt idx="1410">
                  <c:v>295.32</c:v>
                </c:pt>
                <c:pt idx="1411">
                  <c:v>35.590000000000003</c:v>
                </c:pt>
                <c:pt idx="1412">
                  <c:v>321.66000000000003</c:v>
                </c:pt>
                <c:pt idx="1413">
                  <c:v>190.96</c:v>
                </c:pt>
                <c:pt idx="1414">
                  <c:v>315.45</c:v>
                </c:pt>
                <c:pt idx="1415">
                  <c:v>116.03</c:v>
                </c:pt>
                <c:pt idx="1416">
                  <c:v>76.31</c:v>
                </c:pt>
                <c:pt idx="1417">
                  <c:v>11.52</c:v>
                </c:pt>
                <c:pt idx="1418">
                  <c:v>245.57</c:v>
                </c:pt>
                <c:pt idx="1419">
                  <c:v>211.91</c:v>
                </c:pt>
                <c:pt idx="1420">
                  <c:v>7.33</c:v>
                </c:pt>
                <c:pt idx="1421">
                  <c:v>281.07</c:v>
                </c:pt>
                <c:pt idx="1422">
                  <c:v>274.24</c:v>
                </c:pt>
                <c:pt idx="1423">
                  <c:v>387.91</c:v>
                </c:pt>
                <c:pt idx="1424">
                  <c:v>216.75</c:v>
                </c:pt>
                <c:pt idx="1425">
                  <c:v>34.01</c:v>
                </c:pt>
                <c:pt idx="1426">
                  <c:v>50.12</c:v>
                </c:pt>
                <c:pt idx="1427">
                  <c:v>471.95</c:v>
                </c:pt>
                <c:pt idx="1428">
                  <c:v>75.319999999999993</c:v>
                </c:pt>
                <c:pt idx="1429">
                  <c:v>337.1</c:v>
                </c:pt>
                <c:pt idx="1430">
                  <c:v>327.77</c:v>
                </c:pt>
                <c:pt idx="1431">
                  <c:v>131.83000000000001</c:v>
                </c:pt>
                <c:pt idx="1432">
                  <c:v>108.64</c:v>
                </c:pt>
                <c:pt idx="1433">
                  <c:v>140.41999999999999</c:v>
                </c:pt>
                <c:pt idx="1434">
                  <c:v>22.91</c:v>
                </c:pt>
                <c:pt idx="1435">
                  <c:v>261.58</c:v>
                </c:pt>
                <c:pt idx="1436">
                  <c:v>90.96</c:v>
                </c:pt>
                <c:pt idx="1437">
                  <c:v>447.35</c:v>
                </c:pt>
                <c:pt idx="1438">
                  <c:v>154.69</c:v>
                </c:pt>
                <c:pt idx="1439">
                  <c:v>290.08</c:v>
                </c:pt>
                <c:pt idx="1440">
                  <c:v>246.62</c:v>
                </c:pt>
                <c:pt idx="1441">
                  <c:v>330.45</c:v>
                </c:pt>
                <c:pt idx="1442">
                  <c:v>245.29</c:v>
                </c:pt>
                <c:pt idx="1443">
                  <c:v>421.74</c:v>
                </c:pt>
                <c:pt idx="1444">
                  <c:v>21.99</c:v>
                </c:pt>
                <c:pt idx="1445">
                  <c:v>61.96</c:v>
                </c:pt>
                <c:pt idx="1446">
                  <c:v>318.56</c:v>
                </c:pt>
                <c:pt idx="1447">
                  <c:v>148.84</c:v>
                </c:pt>
                <c:pt idx="1448">
                  <c:v>202.44</c:v>
                </c:pt>
                <c:pt idx="1449">
                  <c:v>346.75</c:v>
                </c:pt>
                <c:pt idx="1450">
                  <c:v>219.84</c:v>
                </c:pt>
                <c:pt idx="1451">
                  <c:v>161.13999999999999</c:v>
                </c:pt>
                <c:pt idx="1452">
                  <c:v>154.99</c:v>
                </c:pt>
                <c:pt idx="1453">
                  <c:v>391.22</c:v>
                </c:pt>
                <c:pt idx="1454">
                  <c:v>321.01</c:v>
                </c:pt>
                <c:pt idx="1455">
                  <c:v>124.78</c:v>
                </c:pt>
                <c:pt idx="1456">
                  <c:v>223.51</c:v>
                </c:pt>
                <c:pt idx="1457">
                  <c:v>238.32</c:v>
                </c:pt>
                <c:pt idx="1458">
                  <c:v>458.6</c:v>
                </c:pt>
                <c:pt idx="1459">
                  <c:v>303.08</c:v>
                </c:pt>
                <c:pt idx="1460">
                  <c:v>128.13</c:v>
                </c:pt>
                <c:pt idx="1461">
                  <c:v>25.32</c:v>
                </c:pt>
                <c:pt idx="1462">
                  <c:v>371.24</c:v>
                </c:pt>
                <c:pt idx="1463">
                  <c:v>420.85</c:v>
                </c:pt>
                <c:pt idx="1464">
                  <c:v>107.53</c:v>
                </c:pt>
                <c:pt idx="1465">
                  <c:v>10.32</c:v>
                </c:pt>
                <c:pt idx="1466">
                  <c:v>326.10000000000002</c:v>
                </c:pt>
                <c:pt idx="1467">
                  <c:v>121</c:v>
                </c:pt>
                <c:pt idx="1468">
                  <c:v>379.24</c:v>
                </c:pt>
                <c:pt idx="1469">
                  <c:v>86.23</c:v>
                </c:pt>
                <c:pt idx="1470">
                  <c:v>20.010000000000002</c:v>
                </c:pt>
                <c:pt idx="1471">
                  <c:v>410.2</c:v>
                </c:pt>
                <c:pt idx="1472">
                  <c:v>124.48</c:v>
                </c:pt>
                <c:pt idx="1473">
                  <c:v>209.13</c:v>
                </c:pt>
                <c:pt idx="1474">
                  <c:v>186.56</c:v>
                </c:pt>
                <c:pt idx="1475">
                  <c:v>181.78</c:v>
                </c:pt>
                <c:pt idx="1476">
                  <c:v>394.25</c:v>
                </c:pt>
                <c:pt idx="1477">
                  <c:v>340.87</c:v>
                </c:pt>
                <c:pt idx="1478">
                  <c:v>263.25</c:v>
                </c:pt>
                <c:pt idx="1479">
                  <c:v>279.13</c:v>
                </c:pt>
                <c:pt idx="1480">
                  <c:v>344.44</c:v>
                </c:pt>
                <c:pt idx="1481">
                  <c:v>307.37</c:v>
                </c:pt>
                <c:pt idx="1482">
                  <c:v>331.47</c:v>
                </c:pt>
                <c:pt idx="1483">
                  <c:v>108.48</c:v>
                </c:pt>
                <c:pt idx="1484">
                  <c:v>124.02</c:v>
                </c:pt>
                <c:pt idx="1485">
                  <c:v>300.95999999999998</c:v>
                </c:pt>
                <c:pt idx="1486">
                  <c:v>42.95</c:v>
                </c:pt>
                <c:pt idx="1487">
                  <c:v>73.8</c:v>
                </c:pt>
                <c:pt idx="1488">
                  <c:v>349.94</c:v>
                </c:pt>
                <c:pt idx="1489">
                  <c:v>432.25</c:v>
                </c:pt>
                <c:pt idx="1490">
                  <c:v>31.61</c:v>
                </c:pt>
                <c:pt idx="1491">
                  <c:v>343.23</c:v>
                </c:pt>
                <c:pt idx="1492">
                  <c:v>176.46</c:v>
                </c:pt>
                <c:pt idx="1493">
                  <c:v>310.72000000000003</c:v>
                </c:pt>
                <c:pt idx="1494">
                  <c:v>131.82</c:v>
                </c:pt>
                <c:pt idx="1495">
                  <c:v>278.64999999999998</c:v>
                </c:pt>
                <c:pt idx="1496">
                  <c:v>22.98</c:v>
                </c:pt>
                <c:pt idx="1497">
                  <c:v>282.17</c:v>
                </c:pt>
                <c:pt idx="1498">
                  <c:v>94.91</c:v>
                </c:pt>
                <c:pt idx="1499">
                  <c:v>200.04</c:v>
                </c:pt>
                <c:pt idx="1500">
                  <c:v>170.48</c:v>
                </c:pt>
                <c:pt idx="1501">
                  <c:v>29.27</c:v>
                </c:pt>
                <c:pt idx="1502">
                  <c:v>388.45</c:v>
                </c:pt>
                <c:pt idx="1503">
                  <c:v>148.41999999999999</c:v>
                </c:pt>
                <c:pt idx="1504">
                  <c:v>458.39</c:v>
                </c:pt>
                <c:pt idx="1505">
                  <c:v>48.63</c:v>
                </c:pt>
                <c:pt idx="1506">
                  <c:v>215.38</c:v>
                </c:pt>
                <c:pt idx="1507">
                  <c:v>353.56</c:v>
                </c:pt>
                <c:pt idx="1508">
                  <c:v>140.26</c:v>
                </c:pt>
                <c:pt idx="1509">
                  <c:v>204.7</c:v>
                </c:pt>
                <c:pt idx="1510">
                  <c:v>8.65</c:v>
                </c:pt>
                <c:pt idx="1511">
                  <c:v>194.18</c:v>
                </c:pt>
                <c:pt idx="1512">
                  <c:v>440.91</c:v>
                </c:pt>
                <c:pt idx="1513">
                  <c:v>240.53</c:v>
                </c:pt>
                <c:pt idx="1514">
                  <c:v>209.7</c:v>
                </c:pt>
                <c:pt idx="1515">
                  <c:v>365.77</c:v>
                </c:pt>
                <c:pt idx="1516">
                  <c:v>393.59</c:v>
                </c:pt>
                <c:pt idx="1517">
                  <c:v>22.95</c:v>
                </c:pt>
                <c:pt idx="1518">
                  <c:v>8.58</c:v>
                </c:pt>
                <c:pt idx="1519">
                  <c:v>231.59</c:v>
                </c:pt>
                <c:pt idx="1520">
                  <c:v>163.4</c:v>
                </c:pt>
                <c:pt idx="1521">
                  <c:v>239.54</c:v>
                </c:pt>
                <c:pt idx="1522">
                  <c:v>257.56</c:v>
                </c:pt>
                <c:pt idx="1523">
                  <c:v>135.74</c:v>
                </c:pt>
                <c:pt idx="1524">
                  <c:v>288.44</c:v>
                </c:pt>
                <c:pt idx="1525">
                  <c:v>268.79000000000002</c:v>
                </c:pt>
                <c:pt idx="1526">
                  <c:v>272.74</c:v>
                </c:pt>
                <c:pt idx="1527">
                  <c:v>106</c:v>
                </c:pt>
                <c:pt idx="1528">
                  <c:v>121.26</c:v>
                </c:pt>
                <c:pt idx="1529">
                  <c:v>91.98</c:v>
                </c:pt>
                <c:pt idx="1530">
                  <c:v>86.86</c:v>
                </c:pt>
                <c:pt idx="1531">
                  <c:v>35.9</c:v>
                </c:pt>
                <c:pt idx="1532">
                  <c:v>17.84</c:v>
                </c:pt>
                <c:pt idx="1533">
                  <c:v>143.31</c:v>
                </c:pt>
                <c:pt idx="1534">
                  <c:v>457.3</c:v>
                </c:pt>
                <c:pt idx="1535">
                  <c:v>331.79</c:v>
                </c:pt>
                <c:pt idx="1536">
                  <c:v>141.47999999999999</c:v>
                </c:pt>
                <c:pt idx="1537">
                  <c:v>411.94</c:v>
                </c:pt>
                <c:pt idx="1538">
                  <c:v>213.22</c:v>
                </c:pt>
                <c:pt idx="1539">
                  <c:v>340.82</c:v>
                </c:pt>
                <c:pt idx="1540">
                  <c:v>204.22</c:v>
                </c:pt>
                <c:pt idx="1541">
                  <c:v>31.32</c:v>
                </c:pt>
                <c:pt idx="1542">
                  <c:v>162.18</c:v>
                </c:pt>
                <c:pt idx="1543">
                  <c:v>127.54</c:v>
                </c:pt>
                <c:pt idx="1544">
                  <c:v>315.76</c:v>
                </c:pt>
                <c:pt idx="1545">
                  <c:v>428.77</c:v>
                </c:pt>
                <c:pt idx="1546">
                  <c:v>261.7</c:v>
                </c:pt>
                <c:pt idx="1547">
                  <c:v>188.57</c:v>
                </c:pt>
                <c:pt idx="1548">
                  <c:v>374.97</c:v>
                </c:pt>
                <c:pt idx="1549">
                  <c:v>146.38</c:v>
                </c:pt>
                <c:pt idx="1550">
                  <c:v>181.2</c:v>
                </c:pt>
                <c:pt idx="1551">
                  <c:v>334.08</c:v>
                </c:pt>
                <c:pt idx="1552">
                  <c:v>323.74</c:v>
                </c:pt>
                <c:pt idx="1553">
                  <c:v>218.3</c:v>
                </c:pt>
                <c:pt idx="1554">
                  <c:v>90.24</c:v>
                </c:pt>
                <c:pt idx="1555">
                  <c:v>327.61</c:v>
                </c:pt>
                <c:pt idx="1556">
                  <c:v>312.49</c:v>
                </c:pt>
                <c:pt idx="1557">
                  <c:v>242.61</c:v>
                </c:pt>
                <c:pt idx="1558">
                  <c:v>231.09</c:v>
                </c:pt>
                <c:pt idx="1559">
                  <c:v>168.01</c:v>
                </c:pt>
                <c:pt idx="1560">
                  <c:v>70.540000000000006</c:v>
                </c:pt>
                <c:pt idx="1561">
                  <c:v>233.79</c:v>
                </c:pt>
                <c:pt idx="1562">
                  <c:v>471.43</c:v>
                </c:pt>
                <c:pt idx="1563">
                  <c:v>133</c:v>
                </c:pt>
                <c:pt idx="1564">
                  <c:v>147.26</c:v>
                </c:pt>
                <c:pt idx="1565">
                  <c:v>93.08</c:v>
                </c:pt>
                <c:pt idx="1566">
                  <c:v>65.08</c:v>
                </c:pt>
                <c:pt idx="1567">
                  <c:v>345.93</c:v>
                </c:pt>
                <c:pt idx="1568">
                  <c:v>11.06</c:v>
                </c:pt>
                <c:pt idx="1569">
                  <c:v>53.68</c:v>
                </c:pt>
                <c:pt idx="1570">
                  <c:v>393.95</c:v>
                </c:pt>
                <c:pt idx="1571">
                  <c:v>124.21</c:v>
                </c:pt>
                <c:pt idx="1572">
                  <c:v>162.54</c:v>
                </c:pt>
                <c:pt idx="1573">
                  <c:v>82.94</c:v>
                </c:pt>
                <c:pt idx="1574">
                  <c:v>327.24</c:v>
                </c:pt>
                <c:pt idx="1575">
                  <c:v>196.72</c:v>
                </c:pt>
                <c:pt idx="1576">
                  <c:v>249.98</c:v>
                </c:pt>
                <c:pt idx="1577">
                  <c:v>115.35</c:v>
                </c:pt>
                <c:pt idx="1578">
                  <c:v>359.49</c:v>
                </c:pt>
                <c:pt idx="1579">
                  <c:v>373.94</c:v>
                </c:pt>
                <c:pt idx="1580">
                  <c:v>78.599999999999994</c:v>
                </c:pt>
                <c:pt idx="1581">
                  <c:v>247</c:v>
                </c:pt>
                <c:pt idx="1582">
                  <c:v>281.70999999999998</c:v>
                </c:pt>
                <c:pt idx="1583">
                  <c:v>137.79</c:v>
                </c:pt>
                <c:pt idx="1584">
                  <c:v>101.9</c:v>
                </c:pt>
                <c:pt idx="1585">
                  <c:v>205.03</c:v>
                </c:pt>
                <c:pt idx="1586">
                  <c:v>303.64</c:v>
                </c:pt>
                <c:pt idx="1587">
                  <c:v>114.56</c:v>
                </c:pt>
                <c:pt idx="1588">
                  <c:v>187.4</c:v>
                </c:pt>
                <c:pt idx="1589">
                  <c:v>384.2</c:v>
                </c:pt>
                <c:pt idx="1590">
                  <c:v>121.13</c:v>
                </c:pt>
                <c:pt idx="1591">
                  <c:v>236.44</c:v>
                </c:pt>
                <c:pt idx="1592">
                  <c:v>216.4</c:v>
                </c:pt>
                <c:pt idx="1593">
                  <c:v>44.33</c:v>
                </c:pt>
                <c:pt idx="1594">
                  <c:v>312.35000000000002</c:v>
                </c:pt>
                <c:pt idx="1595">
                  <c:v>258.77</c:v>
                </c:pt>
                <c:pt idx="1596">
                  <c:v>39.520000000000003</c:v>
                </c:pt>
                <c:pt idx="1597">
                  <c:v>429.27</c:v>
                </c:pt>
                <c:pt idx="1598">
                  <c:v>290.25</c:v>
                </c:pt>
                <c:pt idx="1599">
                  <c:v>166.55</c:v>
                </c:pt>
                <c:pt idx="1600">
                  <c:v>89.32</c:v>
                </c:pt>
                <c:pt idx="1601">
                  <c:v>215.81</c:v>
                </c:pt>
                <c:pt idx="1602">
                  <c:v>130.9</c:v>
                </c:pt>
                <c:pt idx="1603">
                  <c:v>352.67</c:v>
                </c:pt>
                <c:pt idx="1604">
                  <c:v>211.77</c:v>
                </c:pt>
                <c:pt idx="1605">
                  <c:v>86.46</c:v>
                </c:pt>
                <c:pt idx="1606">
                  <c:v>105.52</c:v>
                </c:pt>
                <c:pt idx="1607">
                  <c:v>169.41</c:v>
                </c:pt>
                <c:pt idx="1608">
                  <c:v>143.72</c:v>
                </c:pt>
                <c:pt idx="1609">
                  <c:v>307.32</c:v>
                </c:pt>
                <c:pt idx="1610">
                  <c:v>285.29000000000002</c:v>
                </c:pt>
                <c:pt idx="1611">
                  <c:v>189.77</c:v>
                </c:pt>
                <c:pt idx="1612">
                  <c:v>364.07</c:v>
                </c:pt>
                <c:pt idx="1613">
                  <c:v>259.14999999999998</c:v>
                </c:pt>
                <c:pt idx="1614">
                  <c:v>182.87</c:v>
                </c:pt>
                <c:pt idx="1615">
                  <c:v>83.3</c:v>
                </c:pt>
                <c:pt idx="1616">
                  <c:v>118.69</c:v>
                </c:pt>
                <c:pt idx="1617">
                  <c:v>351.16</c:v>
                </c:pt>
                <c:pt idx="1618">
                  <c:v>308.12</c:v>
                </c:pt>
                <c:pt idx="1619">
                  <c:v>340.34</c:v>
                </c:pt>
                <c:pt idx="1620">
                  <c:v>40.79</c:v>
                </c:pt>
                <c:pt idx="1621">
                  <c:v>100.29</c:v>
                </c:pt>
                <c:pt idx="1622">
                  <c:v>275.92</c:v>
                </c:pt>
                <c:pt idx="1623">
                  <c:v>49.46</c:v>
                </c:pt>
                <c:pt idx="1624">
                  <c:v>58.34</c:v>
                </c:pt>
                <c:pt idx="1625">
                  <c:v>21.25</c:v>
                </c:pt>
                <c:pt idx="1626">
                  <c:v>235.58</c:v>
                </c:pt>
                <c:pt idx="1627">
                  <c:v>239.9</c:v>
                </c:pt>
                <c:pt idx="1628">
                  <c:v>273.42</c:v>
                </c:pt>
                <c:pt idx="1629">
                  <c:v>114.79</c:v>
                </c:pt>
                <c:pt idx="1630">
                  <c:v>361.66</c:v>
                </c:pt>
                <c:pt idx="1631">
                  <c:v>164.22</c:v>
                </c:pt>
                <c:pt idx="1632">
                  <c:v>117.96</c:v>
                </c:pt>
                <c:pt idx="1633">
                  <c:v>170.78</c:v>
                </c:pt>
                <c:pt idx="1634">
                  <c:v>144.13</c:v>
                </c:pt>
                <c:pt idx="1635">
                  <c:v>238.68</c:v>
                </c:pt>
                <c:pt idx="1636">
                  <c:v>125.41</c:v>
                </c:pt>
                <c:pt idx="1637">
                  <c:v>273</c:v>
                </c:pt>
                <c:pt idx="1638">
                  <c:v>119.41</c:v>
                </c:pt>
                <c:pt idx="1639">
                  <c:v>319.26</c:v>
                </c:pt>
                <c:pt idx="1640">
                  <c:v>69.62</c:v>
                </c:pt>
                <c:pt idx="1641">
                  <c:v>37.44</c:v>
                </c:pt>
                <c:pt idx="1642">
                  <c:v>89.94</c:v>
                </c:pt>
                <c:pt idx="1643">
                  <c:v>274.17</c:v>
                </c:pt>
                <c:pt idx="1644">
                  <c:v>340.48</c:v>
                </c:pt>
                <c:pt idx="1645">
                  <c:v>146.83000000000001</c:v>
                </c:pt>
                <c:pt idx="1646">
                  <c:v>11.96</c:v>
                </c:pt>
                <c:pt idx="1647">
                  <c:v>74.489999999999995</c:v>
                </c:pt>
                <c:pt idx="1648">
                  <c:v>73.459999999999994</c:v>
                </c:pt>
                <c:pt idx="1649">
                  <c:v>134.72</c:v>
                </c:pt>
                <c:pt idx="1650">
                  <c:v>27.68</c:v>
                </c:pt>
                <c:pt idx="1651">
                  <c:v>296.3</c:v>
                </c:pt>
                <c:pt idx="1652">
                  <c:v>28.77</c:v>
                </c:pt>
                <c:pt idx="1653">
                  <c:v>437.65</c:v>
                </c:pt>
                <c:pt idx="1654">
                  <c:v>434.47</c:v>
                </c:pt>
                <c:pt idx="1655">
                  <c:v>302.85000000000002</c:v>
                </c:pt>
                <c:pt idx="1656">
                  <c:v>223.33</c:v>
                </c:pt>
                <c:pt idx="1657">
                  <c:v>27.22</c:v>
                </c:pt>
                <c:pt idx="1658">
                  <c:v>76.37</c:v>
                </c:pt>
                <c:pt idx="1659">
                  <c:v>163.54</c:v>
                </c:pt>
                <c:pt idx="1660">
                  <c:v>414.27</c:v>
                </c:pt>
                <c:pt idx="1661">
                  <c:v>360.87</c:v>
                </c:pt>
                <c:pt idx="1662">
                  <c:v>334.38</c:v>
                </c:pt>
                <c:pt idx="1663">
                  <c:v>181.96</c:v>
                </c:pt>
                <c:pt idx="1664">
                  <c:v>246.18</c:v>
                </c:pt>
                <c:pt idx="1665">
                  <c:v>196.2</c:v>
                </c:pt>
                <c:pt idx="1666">
                  <c:v>241.88</c:v>
                </c:pt>
                <c:pt idx="1667">
                  <c:v>51.92</c:v>
                </c:pt>
                <c:pt idx="1668">
                  <c:v>265.25</c:v>
                </c:pt>
                <c:pt idx="1669">
                  <c:v>77.41</c:v>
                </c:pt>
                <c:pt idx="1670">
                  <c:v>84.24</c:v>
                </c:pt>
                <c:pt idx="1671">
                  <c:v>201.85</c:v>
                </c:pt>
                <c:pt idx="1672">
                  <c:v>347.88</c:v>
                </c:pt>
                <c:pt idx="1673">
                  <c:v>265.3</c:v>
                </c:pt>
                <c:pt idx="1674">
                  <c:v>214.92</c:v>
                </c:pt>
                <c:pt idx="1675">
                  <c:v>9.8800000000000008</c:v>
                </c:pt>
                <c:pt idx="1676">
                  <c:v>210.76</c:v>
                </c:pt>
                <c:pt idx="1677">
                  <c:v>243.82</c:v>
                </c:pt>
                <c:pt idx="1678">
                  <c:v>314.67</c:v>
                </c:pt>
                <c:pt idx="1679">
                  <c:v>69.819999999999993</c:v>
                </c:pt>
                <c:pt idx="1680">
                  <c:v>157.63</c:v>
                </c:pt>
                <c:pt idx="1681">
                  <c:v>467.12</c:v>
                </c:pt>
                <c:pt idx="1682">
                  <c:v>362.05</c:v>
                </c:pt>
                <c:pt idx="1683">
                  <c:v>180.86</c:v>
                </c:pt>
                <c:pt idx="1684">
                  <c:v>197.66</c:v>
                </c:pt>
                <c:pt idx="1685">
                  <c:v>269.42</c:v>
                </c:pt>
                <c:pt idx="1686">
                  <c:v>213.73</c:v>
                </c:pt>
                <c:pt idx="1687">
                  <c:v>141.68</c:v>
                </c:pt>
                <c:pt idx="1688">
                  <c:v>79.39</c:v>
                </c:pt>
                <c:pt idx="1689">
                  <c:v>204.89</c:v>
                </c:pt>
                <c:pt idx="1690">
                  <c:v>228.69</c:v>
                </c:pt>
                <c:pt idx="1691">
                  <c:v>323.68</c:v>
                </c:pt>
                <c:pt idx="1692">
                  <c:v>80.95</c:v>
                </c:pt>
                <c:pt idx="1693">
                  <c:v>410.41</c:v>
                </c:pt>
                <c:pt idx="1694">
                  <c:v>123.74</c:v>
                </c:pt>
                <c:pt idx="1695">
                  <c:v>275</c:v>
                </c:pt>
                <c:pt idx="1696">
                  <c:v>486.79</c:v>
                </c:pt>
                <c:pt idx="1697">
                  <c:v>313.36</c:v>
                </c:pt>
                <c:pt idx="1698">
                  <c:v>228.83</c:v>
                </c:pt>
                <c:pt idx="1699">
                  <c:v>223.89</c:v>
                </c:pt>
                <c:pt idx="1700">
                  <c:v>65.64</c:v>
                </c:pt>
                <c:pt idx="1701">
                  <c:v>209.08</c:v>
                </c:pt>
                <c:pt idx="1702">
                  <c:v>285.77</c:v>
                </c:pt>
                <c:pt idx="1703">
                  <c:v>253.36</c:v>
                </c:pt>
                <c:pt idx="1704">
                  <c:v>315.55</c:v>
                </c:pt>
                <c:pt idx="1705">
                  <c:v>414.76</c:v>
                </c:pt>
                <c:pt idx="1706">
                  <c:v>107.72</c:v>
                </c:pt>
                <c:pt idx="1707">
                  <c:v>124.95</c:v>
                </c:pt>
                <c:pt idx="1708">
                  <c:v>173.95</c:v>
                </c:pt>
                <c:pt idx="1709">
                  <c:v>303.91000000000003</c:v>
                </c:pt>
                <c:pt idx="1710">
                  <c:v>291.08</c:v>
                </c:pt>
                <c:pt idx="1711">
                  <c:v>361.04</c:v>
                </c:pt>
                <c:pt idx="1712">
                  <c:v>49.98</c:v>
                </c:pt>
                <c:pt idx="1713">
                  <c:v>166.91</c:v>
                </c:pt>
                <c:pt idx="1714">
                  <c:v>147.71</c:v>
                </c:pt>
                <c:pt idx="1715">
                  <c:v>228.38</c:v>
                </c:pt>
                <c:pt idx="1716">
                  <c:v>345.22</c:v>
                </c:pt>
                <c:pt idx="1717">
                  <c:v>238.75</c:v>
                </c:pt>
                <c:pt idx="1718">
                  <c:v>295.41000000000003</c:v>
                </c:pt>
                <c:pt idx="1719">
                  <c:v>229.4</c:v>
                </c:pt>
                <c:pt idx="1720">
                  <c:v>369.15</c:v>
                </c:pt>
                <c:pt idx="1721">
                  <c:v>191.81</c:v>
                </c:pt>
                <c:pt idx="1722">
                  <c:v>163.61000000000001</c:v>
                </c:pt>
                <c:pt idx="1723">
                  <c:v>91.87</c:v>
                </c:pt>
                <c:pt idx="1724">
                  <c:v>388.57</c:v>
                </c:pt>
                <c:pt idx="1725">
                  <c:v>177.59</c:v>
                </c:pt>
                <c:pt idx="1726">
                  <c:v>354.11</c:v>
                </c:pt>
                <c:pt idx="1727">
                  <c:v>410.5</c:v>
                </c:pt>
                <c:pt idx="1728">
                  <c:v>66.28</c:v>
                </c:pt>
                <c:pt idx="1729">
                  <c:v>95.65</c:v>
                </c:pt>
                <c:pt idx="1730">
                  <c:v>96.67</c:v>
                </c:pt>
                <c:pt idx="1731">
                  <c:v>377.59</c:v>
                </c:pt>
                <c:pt idx="1732">
                  <c:v>117.67</c:v>
                </c:pt>
                <c:pt idx="1733">
                  <c:v>186.79</c:v>
                </c:pt>
                <c:pt idx="1734">
                  <c:v>459.93</c:v>
                </c:pt>
                <c:pt idx="1735">
                  <c:v>461.84</c:v>
                </c:pt>
                <c:pt idx="1736">
                  <c:v>50.65</c:v>
                </c:pt>
                <c:pt idx="1737">
                  <c:v>130.03</c:v>
                </c:pt>
                <c:pt idx="1738">
                  <c:v>448.53</c:v>
                </c:pt>
                <c:pt idx="1739">
                  <c:v>21.39</c:v>
                </c:pt>
                <c:pt idx="1740">
                  <c:v>144.32</c:v>
                </c:pt>
                <c:pt idx="1741">
                  <c:v>200.26</c:v>
                </c:pt>
                <c:pt idx="1742">
                  <c:v>112</c:v>
                </c:pt>
                <c:pt idx="1743">
                  <c:v>193.56</c:v>
                </c:pt>
                <c:pt idx="1744">
                  <c:v>74.66</c:v>
                </c:pt>
                <c:pt idx="1745">
                  <c:v>268.14</c:v>
                </c:pt>
                <c:pt idx="1746">
                  <c:v>73.64</c:v>
                </c:pt>
                <c:pt idx="1747">
                  <c:v>18.7</c:v>
                </c:pt>
                <c:pt idx="1748">
                  <c:v>315.88</c:v>
                </c:pt>
                <c:pt idx="1749">
                  <c:v>19.29</c:v>
                </c:pt>
                <c:pt idx="1750">
                  <c:v>287.77</c:v>
                </c:pt>
                <c:pt idx="1751">
                  <c:v>389.67</c:v>
                </c:pt>
                <c:pt idx="1752">
                  <c:v>93.49</c:v>
                </c:pt>
                <c:pt idx="1753">
                  <c:v>317.56</c:v>
                </c:pt>
                <c:pt idx="1754">
                  <c:v>157.81</c:v>
                </c:pt>
                <c:pt idx="1755">
                  <c:v>153.38</c:v>
                </c:pt>
                <c:pt idx="1756">
                  <c:v>164.14</c:v>
                </c:pt>
                <c:pt idx="1757">
                  <c:v>206.28</c:v>
                </c:pt>
                <c:pt idx="1758">
                  <c:v>100.74</c:v>
                </c:pt>
                <c:pt idx="1759">
                  <c:v>58.76</c:v>
                </c:pt>
                <c:pt idx="1760">
                  <c:v>90.63</c:v>
                </c:pt>
                <c:pt idx="1761">
                  <c:v>107.6</c:v>
                </c:pt>
                <c:pt idx="1762">
                  <c:v>358.56</c:v>
                </c:pt>
                <c:pt idx="1763">
                  <c:v>350.86</c:v>
                </c:pt>
                <c:pt idx="1764">
                  <c:v>40.71</c:v>
                </c:pt>
                <c:pt idx="1765">
                  <c:v>315.7</c:v>
                </c:pt>
                <c:pt idx="1766">
                  <c:v>222.06</c:v>
                </c:pt>
                <c:pt idx="1767">
                  <c:v>122.55</c:v>
                </c:pt>
                <c:pt idx="1768">
                  <c:v>31.98</c:v>
                </c:pt>
                <c:pt idx="1769">
                  <c:v>265.32</c:v>
                </c:pt>
                <c:pt idx="1770">
                  <c:v>299.52999999999997</c:v>
                </c:pt>
                <c:pt idx="1771">
                  <c:v>238.3</c:v>
                </c:pt>
                <c:pt idx="1772">
                  <c:v>138.47</c:v>
                </c:pt>
                <c:pt idx="1773">
                  <c:v>195.46</c:v>
                </c:pt>
                <c:pt idx="1774">
                  <c:v>62.16</c:v>
                </c:pt>
                <c:pt idx="1775">
                  <c:v>223.25</c:v>
                </c:pt>
                <c:pt idx="1776">
                  <c:v>141.63999999999999</c:v>
                </c:pt>
                <c:pt idx="1777">
                  <c:v>296.87</c:v>
                </c:pt>
                <c:pt idx="1778">
                  <c:v>13.69</c:v>
                </c:pt>
                <c:pt idx="1779">
                  <c:v>198.29</c:v>
                </c:pt>
                <c:pt idx="1780">
                  <c:v>134.87</c:v>
                </c:pt>
                <c:pt idx="1781">
                  <c:v>18.84</c:v>
                </c:pt>
                <c:pt idx="1782">
                  <c:v>413.65</c:v>
                </c:pt>
                <c:pt idx="1783">
                  <c:v>74.930000000000007</c:v>
                </c:pt>
                <c:pt idx="1784">
                  <c:v>448.08</c:v>
                </c:pt>
                <c:pt idx="1785">
                  <c:v>260.85000000000002</c:v>
                </c:pt>
                <c:pt idx="1786">
                  <c:v>51.23</c:v>
                </c:pt>
                <c:pt idx="1787">
                  <c:v>211.4</c:v>
                </c:pt>
                <c:pt idx="1788">
                  <c:v>90.31</c:v>
                </c:pt>
                <c:pt idx="1789">
                  <c:v>157.58000000000001</c:v>
                </c:pt>
                <c:pt idx="1790">
                  <c:v>259.10000000000002</c:v>
                </c:pt>
                <c:pt idx="1791">
                  <c:v>143.77000000000001</c:v>
                </c:pt>
                <c:pt idx="1792">
                  <c:v>95.58</c:v>
                </c:pt>
                <c:pt idx="1793">
                  <c:v>174.41</c:v>
                </c:pt>
                <c:pt idx="1794">
                  <c:v>25.38</c:v>
                </c:pt>
                <c:pt idx="1795">
                  <c:v>257.25</c:v>
                </c:pt>
                <c:pt idx="1796">
                  <c:v>350.6</c:v>
                </c:pt>
                <c:pt idx="1797">
                  <c:v>27.01</c:v>
                </c:pt>
                <c:pt idx="1798">
                  <c:v>144.77000000000001</c:v>
                </c:pt>
                <c:pt idx="1799">
                  <c:v>367.12</c:v>
                </c:pt>
                <c:pt idx="1800">
                  <c:v>221.91</c:v>
                </c:pt>
                <c:pt idx="1801">
                  <c:v>32.64</c:v>
                </c:pt>
                <c:pt idx="1802">
                  <c:v>112.71</c:v>
                </c:pt>
                <c:pt idx="1803">
                  <c:v>299.66000000000003</c:v>
                </c:pt>
                <c:pt idx="1804">
                  <c:v>256.51</c:v>
                </c:pt>
                <c:pt idx="1805">
                  <c:v>154.82</c:v>
                </c:pt>
                <c:pt idx="1806">
                  <c:v>186.09</c:v>
                </c:pt>
                <c:pt idx="1807">
                  <c:v>312.27</c:v>
                </c:pt>
                <c:pt idx="1808">
                  <c:v>205.21</c:v>
                </c:pt>
                <c:pt idx="1809">
                  <c:v>387.12</c:v>
                </c:pt>
                <c:pt idx="1810">
                  <c:v>129.07</c:v>
                </c:pt>
                <c:pt idx="1811">
                  <c:v>276.74</c:v>
                </c:pt>
                <c:pt idx="1812">
                  <c:v>104.49</c:v>
                </c:pt>
                <c:pt idx="1813">
                  <c:v>18.57</c:v>
                </c:pt>
                <c:pt idx="1814">
                  <c:v>193</c:v>
                </c:pt>
                <c:pt idx="1815">
                  <c:v>107.39</c:v>
                </c:pt>
                <c:pt idx="1816">
                  <c:v>430.96</c:v>
                </c:pt>
                <c:pt idx="1817">
                  <c:v>296.06</c:v>
                </c:pt>
                <c:pt idx="1818">
                  <c:v>214.85</c:v>
                </c:pt>
                <c:pt idx="1819">
                  <c:v>94.19</c:v>
                </c:pt>
                <c:pt idx="1820">
                  <c:v>256.42</c:v>
                </c:pt>
                <c:pt idx="1821">
                  <c:v>345.75</c:v>
                </c:pt>
                <c:pt idx="1822">
                  <c:v>144.87</c:v>
                </c:pt>
                <c:pt idx="1823">
                  <c:v>135.75</c:v>
                </c:pt>
                <c:pt idx="1824">
                  <c:v>11.38</c:v>
                </c:pt>
                <c:pt idx="1825">
                  <c:v>272.14999999999998</c:v>
                </c:pt>
                <c:pt idx="1826">
                  <c:v>304.2</c:v>
                </c:pt>
                <c:pt idx="1827">
                  <c:v>366.15</c:v>
                </c:pt>
                <c:pt idx="1828">
                  <c:v>405.05</c:v>
                </c:pt>
                <c:pt idx="1829">
                  <c:v>278.60000000000002</c:v>
                </c:pt>
                <c:pt idx="1830">
                  <c:v>46.48</c:v>
                </c:pt>
                <c:pt idx="1831">
                  <c:v>313.61</c:v>
                </c:pt>
                <c:pt idx="1832">
                  <c:v>19.420000000000002</c:v>
                </c:pt>
                <c:pt idx="1833">
                  <c:v>352.47</c:v>
                </c:pt>
                <c:pt idx="1834">
                  <c:v>33.840000000000003</c:v>
                </c:pt>
                <c:pt idx="1835">
                  <c:v>29.3</c:v>
                </c:pt>
                <c:pt idx="1836">
                  <c:v>303.27999999999997</c:v>
                </c:pt>
                <c:pt idx="1837">
                  <c:v>448.07</c:v>
                </c:pt>
                <c:pt idx="1838">
                  <c:v>362.26</c:v>
                </c:pt>
                <c:pt idx="1839">
                  <c:v>160.28</c:v>
                </c:pt>
                <c:pt idx="1840">
                  <c:v>161.1</c:v>
                </c:pt>
                <c:pt idx="1841">
                  <c:v>166.53</c:v>
                </c:pt>
                <c:pt idx="1842">
                  <c:v>36.46</c:v>
                </c:pt>
                <c:pt idx="1843">
                  <c:v>293.86</c:v>
                </c:pt>
                <c:pt idx="1844">
                  <c:v>422.63</c:v>
                </c:pt>
                <c:pt idx="1845">
                  <c:v>176.77</c:v>
                </c:pt>
                <c:pt idx="1846">
                  <c:v>37.89</c:v>
                </c:pt>
                <c:pt idx="1847">
                  <c:v>124.58</c:v>
                </c:pt>
                <c:pt idx="1848">
                  <c:v>22.31</c:v>
                </c:pt>
                <c:pt idx="1849">
                  <c:v>166.22</c:v>
                </c:pt>
                <c:pt idx="1850">
                  <c:v>240.92</c:v>
                </c:pt>
                <c:pt idx="1851">
                  <c:v>420.45</c:v>
                </c:pt>
                <c:pt idx="1852">
                  <c:v>340.74</c:v>
                </c:pt>
                <c:pt idx="1853">
                  <c:v>39.08</c:v>
                </c:pt>
                <c:pt idx="1854">
                  <c:v>248.35</c:v>
                </c:pt>
                <c:pt idx="1855">
                  <c:v>318.52</c:v>
                </c:pt>
                <c:pt idx="1856">
                  <c:v>108.85</c:v>
                </c:pt>
                <c:pt idx="1857">
                  <c:v>107.22</c:v>
                </c:pt>
                <c:pt idx="1858">
                  <c:v>92.53</c:v>
                </c:pt>
                <c:pt idx="1859">
                  <c:v>152.86000000000001</c:v>
                </c:pt>
                <c:pt idx="1860">
                  <c:v>119.8</c:v>
                </c:pt>
                <c:pt idx="1861">
                  <c:v>47.29</c:v>
                </c:pt>
                <c:pt idx="1862">
                  <c:v>437.15</c:v>
                </c:pt>
                <c:pt idx="1863">
                  <c:v>351.43</c:v>
                </c:pt>
                <c:pt idx="1864">
                  <c:v>85.65</c:v>
                </c:pt>
                <c:pt idx="1865">
                  <c:v>418.11</c:v>
                </c:pt>
                <c:pt idx="1866">
                  <c:v>54.37</c:v>
                </c:pt>
                <c:pt idx="1867">
                  <c:v>254.76</c:v>
                </c:pt>
                <c:pt idx="1868">
                  <c:v>275.43</c:v>
                </c:pt>
                <c:pt idx="1869">
                  <c:v>171.82</c:v>
                </c:pt>
                <c:pt idx="1870">
                  <c:v>27.84</c:v>
                </c:pt>
                <c:pt idx="1871">
                  <c:v>136.35</c:v>
                </c:pt>
                <c:pt idx="1872">
                  <c:v>33.130000000000003</c:v>
                </c:pt>
                <c:pt idx="1873">
                  <c:v>251.09</c:v>
                </c:pt>
                <c:pt idx="1874">
                  <c:v>175.87</c:v>
                </c:pt>
                <c:pt idx="1875">
                  <c:v>273.54000000000002</c:v>
                </c:pt>
                <c:pt idx="1876">
                  <c:v>232.34</c:v>
                </c:pt>
                <c:pt idx="1877">
                  <c:v>127.78</c:v>
                </c:pt>
                <c:pt idx="1878">
                  <c:v>72.959999999999994</c:v>
                </c:pt>
                <c:pt idx="1879">
                  <c:v>122.1</c:v>
                </c:pt>
                <c:pt idx="1880">
                  <c:v>187.5</c:v>
                </c:pt>
                <c:pt idx="1881">
                  <c:v>62.15</c:v>
                </c:pt>
                <c:pt idx="1882">
                  <c:v>213.35</c:v>
                </c:pt>
                <c:pt idx="1883">
                  <c:v>96.54</c:v>
                </c:pt>
                <c:pt idx="1884">
                  <c:v>87.17</c:v>
                </c:pt>
                <c:pt idx="1885">
                  <c:v>169.96</c:v>
                </c:pt>
                <c:pt idx="1886">
                  <c:v>107.85</c:v>
                </c:pt>
                <c:pt idx="1887">
                  <c:v>39.42</c:v>
                </c:pt>
                <c:pt idx="1888">
                  <c:v>196.59</c:v>
                </c:pt>
                <c:pt idx="1889">
                  <c:v>394.67</c:v>
                </c:pt>
                <c:pt idx="1890">
                  <c:v>49.1</c:v>
                </c:pt>
                <c:pt idx="1891">
                  <c:v>328.63</c:v>
                </c:pt>
                <c:pt idx="1892">
                  <c:v>121.92</c:v>
                </c:pt>
                <c:pt idx="1893">
                  <c:v>18.149999999999999</c:v>
                </c:pt>
                <c:pt idx="1894">
                  <c:v>235.09</c:v>
                </c:pt>
                <c:pt idx="1895">
                  <c:v>40.35</c:v>
                </c:pt>
                <c:pt idx="1896">
                  <c:v>215.15</c:v>
                </c:pt>
                <c:pt idx="1897">
                  <c:v>279.68</c:v>
                </c:pt>
                <c:pt idx="1898">
                  <c:v>370.13</c:v>
                </c:pt>
                <c:pt idx="1899">
                  <c:v>261.11</c:v>
                </c:pt>
                <c:pt idx="1900">
                  <c:v>259.64999999999998</c:v>
                </c:pt>
                <c:pt idx="1901">
                  <c:v>24.64</c:v>
                </c:pt>
                <c:pt idx="1902">
                  <c:v>48.4</c:v>
                </c:pt>
                <c:pt idx="1903">
                  <c:v>407.91</c:v>
                </c:pt>
                <c:pt idx="1904">
                  <c:v>91.36</c:v>
                </c:pt>
                <c:pt idx="1905">
                  <c:v>418.47</c:v>
                </c:pt>
                <c:pt idx="1906">
                  <c:v>154.47</c:v>
                </c:pt>
                <c:pt idx="1907">
                  <c:v>157.66</c:v>
                </c:pt>
                <c:pt idx="1908">
                  <c:v>421.71</c:v>
                </c:pt>
                <c:pt idx="1909">
                  <c:v>156.37</c:v>
                </c:pt>
                <c:pt idx="1910">
                  <c:v>200.87</c:v>
                </c:pt>
                <c:pt idx="1911">
                  <c:v>402.85</c:v>
                </c:pt>
                <c:pt idx="1912">
                  <c:v>113.41</c:v>
                </c:pt>
                <c:pt idx="1913">
                  <c:v>137.59</c:v>
                </c:pt>
                <c:pt idx="1914">
                  <c:v>169.52</c:v>
                </c:pt>
                <c:pt idx="1915">
                  <c:v>225.2</c:v>
                </c:pt>
                <c:pt idx="1916">
                  <c:v>342.78</c:v>
                </c:pt>
                <c:pt idx="1917">
                  <c:v>100.81</c:v>
                </c:pt>
                <c:pt idx="1918">
                  <c:v>402.38</c:v>
                </c:pt>
                <c:pt idx="1919">
                  <c:v>353.08</c:v>
                </c:pt>
                <c:pt idx="1920">
                  <c:v>428.15</c:v>
                </c:pt>
                <c:pt idx="1921">
                  <c:v>310.39999999999998</c:v>
                </c:pt>
                <c:pt idx="1922">
                  <c:v>91.56</c:v>
                </c:pt>
                <c:pt idx="1923">
                  <c:v>294.63</c:v>
                </c:pt>
                <c:pt idx="1924">
                  <c:v>255.08</c:v>
                </c:pt>
                <c:pt idx="1925">
                  <c:v>226.61</c:v>
                </c:pt>
                <c:pt idx="1926">
                  <c:v>26.16</c:v>
                </c:pt>
                <c:pt idx="1927">
                  <c:v>33.979999999999997</c:v>
                </c:pt>
                <c:pt idx="1928">
                  <c:v>293.22000000000003</c:v>
                </c:pt>
                <c:pt idx="1929">
                  <c:v>8.11</c:v>
                </c:pt>
                <c:pt idx="1930">
                  <c:v>289.38</c:v>
                </c:pt>
                <c:pt idx="1931">
                  <c:v>81.05</c:v>
                </c:pt>
                <c:pt idx="1932">
                  <c:v>406.82</c:v>
                </c:pt>
                <c:pt idx="1933">
                  <c:v>153.44</c:v>
                </c:pt>
                <c:pt idx="1934">
                  <c:v>71.39</c:v>
                </c:pt>
                <c:pt idx="1935">
                  <c:v>39.909999999999997</c:v>
                </c:pt>
                <c:pt idx="1936">
                  <c:v>71.69</c:v>
                </c:pt>
                <c:pt idx="1937">
                  <c:v>294.48</c:v>
                </c:pt>
                <c:pt idx="1938">
                  <c:v>334.51</c:v>
                </c:pt>
                <c:pt idx="1939">
                  <c:v>450.56</c:v>
                </c:pt>
                <c:pt idx="1940">
                  <c:v>280.19</c:v>
                </c:pt>
                <c:pt idx="1941">
                  <c:v>165.59</c:v>
                </c:pt>
                <c:pt idx="1942">
                  <c:v>41.89</c:v>
                </c:pt>
                <c:pt idx="1943">
                  <c:v>222.04</c:v>
                </c:pt>
                <c:pt idx="1944">
                  <c:v>46.41</c:v>
                </c:pt>
                <c:pt idx="1945">
                  <c:v>82.22</c:v>
                </c:pt>
                <c:pt idx="1946">
                  <c:v>271.88</c:v>
                </c:pt>
                <c:pt idx="1947">
                  <c:v>177.94</c:v>
                </c:pt>
                <c:pt idx="1948">
                  <c:v>138.04</c:v>
                </c:pt>
                <c:pt idx="1949">
                  <c:v>87.38</c:v>
                </c:pt>
                <c:pt idx="1950">
                  <c:v>246.25</c:v>
                </c:pt>
                <c:pt idx="1951">
                  <c:v>40.450000000000003</c:v>
                </c:pt>
                <c:pt idx="1952">
                  <c:v>63.54</c:v>
                </c:pt>
                <c:pt idx="1953">
                  <c:v>53</c:v>
                </c:pt>
                <c:pt idx="1954">
                  <c:v>170.64</c:v>
                </c:pt>
                <c:pt idx="1955">
                  <c:v>395.33</c:v>
                </c:pt>
                <c:pt idx="1956">
                  <c:v>141.27000000000001</c:v>
                </c:pt>
                <c:pt idx="1957">
                  <c:v>291.52999999999997</c:v>
                </c:pt>
                <c:pt idx="1958">
                  <c:v>392.5</c:v>
                </c:pt>
                <c:pt idx="1959">
                  <c:v>145.9</c:v>
                </c:pt>
                <c:pt idx="1960">
                  <c:v>81.38</c:v>
                </c:pt>
                <c:pt idx="1961">
                  <c:v>145.37</c:v>
                </c:pt>
                <c:pt idx="1962">
                  <c:v>456.85</c:v>
                </c:pt>
                <c:pt idx="1963">
                  <c:v>354.46</c:v>
                </c:pt>
                <c:pt idx="1964">
                  <c:v>188</c:v>
                </c:pt>
                <c:pt idx="1965">
                  <c:v>331.95</c:v>
                </c:pt>
                <c:pt idx="1966">
                  <c:v>176.35</c:v>
                </c:pt>
                <c:pt idx="1967">
                  <c:v>49.86</c:v>
                </c:pt>
                <c:pt idx="1968">
                  <c:v>306.17</c:v>
                </c:pt>
                <c:pt idx="1969">
                  <c:v>302.58999999999997</c:v>
                </c:pt>
                <c:pt idx="1970">
                  <c:v>11.23</c:v>
                </c:pt>
                <c:pt idx="1971">
                  <c:v>99.78</c:v>
                </c:pt>
                <c:pt idx="1972">
                  <c:v>320.08</c:v>
                </c:pt>
                <c:pt idx="1973">
                  <c:v>129.11000000000001</c:v>
                </c:pt>
                <c:pt idx="1974">
                  <c:v>370.12</c:v>
                </c:pt>
                <c:pt idx="1975">
                  <c:v>214.75</c:v>
                </c:pt>
                <c:pt idx="1976">
                  <c:v>96.26</c:v>
                </c:pt>
                <c:pt idx="1977">
                  <c:v>288.05</c:v>
                </c:pt>
                <c:pt idx="1978">
                  <c:v>106.14</c:v>
                </c:pt>
                <c:pt idx="1979">
                  <c:v>440.06</c:v>
                </c:pt>
                <c:pt idx="1980">
                  <c:v>107.5</c:v>
                </c:pt>
                <c:pt idx="1981">
                  <c:v>199.47</c:v>
                </c:pt>
                <c:pt idx="1982">
                  <c:v>260.45</c:v>
                </c:pt>
                <c:pt idx="1983">
                  <c:v>28.99</c:v>
                </c:pt>
                <c:pt idx="1984">
                  <c:v>21.97</c:v>
                </c:pt>
                <c:pt idx="1985">
                  <c:v>208.15</c:v>
                </c:pt>
                <c:pt idx="1986">
                  <c:v>164.53</c:v>
                </c:pt>
                <c:pt idx="1987">
                  <c:v>456.74</c:v>
                </c:pt>
                <c:pt idx="1988">
                  <c:v>218.89</c:v>
                </c:pt>
                <c:pt idx="1989">
                  <c:v>211.34</c:v>
                </c:pt>
                <c:pt idx="1990">
                  <c:v>226.12</c:v>
                </c:pt>
                <c:pt idx="1991">
                  <c:v>107.44</c:v>
                </c:pt>
                <c:pt idx="1992">
                  <c:v>332.4</c:v>
                </c:pt>
                <c:pt idx="1993">
                  <c:v>181.55</c:v>
                </c:pt>
                <c:pt idx="1994">
                  <c:v>52.6</c:v>
                </c:pt>
                <c:pt idx="1995">
                  <c:v>139.82</c:v>
                </c:pt>
                <c:pt idx="1996">
                  <c:v>166.07</c:v>
                </c:pt>
                <c:pt idx="1997">
                  <c:v>122.36</c:v>
                </c:pt>
                <c:pt idx="1998">
                  <c:v>300.55</c:v>
                </c:pt>
                <c:pt idx="1999">
                  <c:v>193.68</c:v>
                </c:pt>
                <c:pt idx="2000">
                  <c:v>45.33</c:v>
                </c:pt>
                <c:pt idx="2001">
                  <c:v>382.19</c:v>
                </c:pt>
                <c:pt idx="2002">
                  <c:v>62.75</c:v>
                </c:pt>
                <c:pt idx="2003">
                  <c:v>239.36</c:v>
                </c:pt>
                <c:pt idx="2004">
                  <c:v>20.58</c:v>
                </c:pt>
                <c:pt idx="2005">
                  <c:v>125.04</c:v>
                </c:pt>
                <c:pt idx="2006">
                  <c:v>34.770000000000003</c:v>
                </c:pt>
                <c:pt idx="2007">
                  <c:v>142.19999999999999</c:v>
                </c:pt>
                <c:pt idx="2008">
                  <c:v>317.61</c:v>
                </c:pt>
                <c:pt idx="2009">
                  <c:v>275.70999999999998</c:v>
                </c:pt>
                <c:pt idx="2010">
                  <c:v>323.2</c:v>
                </c:pt>
                <c:pt idx="2011">
                  <c:v>81.260000000000005</c:v>
                </c:pt>
                <c:pt idx="2012">
                  <c:v>268.18</c:v>
                </c:pt>
                <c:pt idx="2013">
                  <c:v>60.7</c:v>
                </c:pt>
                <c:pt idx="2014">
                  <c:v>165.07</c:v>
                </c:pt>
                <c:pt idx="2015">
                  <c:v>215.12</c:v>
                </c:pt>
                <c:pt idx="2016">
                  <c:v>125.28</c:v>
                </c:pt>
                <c:pt idx="2017">
                  <c:v>365.72</c:v>
                </c:pt>
                <c:pt idx="2018">
                  <c:v>39.71</c:v>
                </c:pt>
                <c:pt idx="2019">
                  <c:v>237.42</c:v>
                </c:pt>
                <c:pt idx="2020">
                  <c:v>419.32</c:v>
                </c:pt>
                <c:pt idx="2021">
                  <c:v>94.03</c:v>
                </c:pt>
                <c:pt idx="2022">
                  <c:v>239.86</c:v>
                </c:pt>
                <c:pt idx="2023">
                  <c:v>304.08999999999997</c:v>
                </c:pt>
                <c:pt idx="2024">
                  <c:v>112.45</c:v>
                </c:pt>
                <c:pt idx="2025">
                  <c:v>372.27</c:v>
                </c:pt>
                <c:pt idx="2026">
                  <c:v>394.11</c:v>
                </c:pt>
                <c:pt idx="2027">
                  <c:v>354.15</c:v>
                </c:pt>
                <c:pt idx="2028">
                  <c:v>77.88</c:v>
                </c:pt>
                <c:pt idx="2029">
                  <c:v>370.33</c:v>
                </c:pt>
                <c:pt idx="2030">
                  <c:v>233.25</c:v>
                </c:pt>
                <c:pt idx="2031">
                  <c:v>18.829999999999998</c:v>
                </c:pt>
                <c:pt idx="2032">
                  <c:v>130.78</c:v>
                </c:pt>
                <c:pt idx="2033">
                  <c:v>378.9</c:v>
                </c:pt>
                <c:pt idx="2034">
                  <c:v>340.19</c:v>
                </c:pt>
                <c:pt idx="2035">
                  <c:v>127.28</c:v>
                </c:pt>
                <c:pt idx="2036">
                  <c:v>272.89</c:v>
                </c:pt>
                <c:pt idx="2037">
                  <c:v>302.08</c:v>
                </c:pt>
                <c:pt idx="2038">
                  <c:v>260.66000000000003</c:v>
                </c:pt>
                <c:pt idx="2039">
                  <c:v>39.14</c:v>
                </c:pt>
                <c:pt idx="2040">
                  <c:v>266.36</c:v>
                </c:pt>
                <c:pt idx="2041">
                  <c:v>343.52</c:v>
                </c:pt>
                <c:pt idx="2042">
                  <c:v>233.68</c:v>
                </c:pt>
                <c:pt idx="2043">
                  <c:v>368.63</c:v>
                </c:pt>
                <c:pt idx="2044">
                  <c:v>205.3</c:v>
                </c:pt>
                <c:pt idx="2045">
                  <c:v>129.08000000000001</c:v>
                </c:pt>
                <c:pt idx="2046">
                  <c:v>343.46</c:v>
                </c:pt>
                <c:pt idx="2047">
                  <c:v>137.25</c:v>
                </c:pt>
                <c:pt idx="2048">
                  <c:v>133.94</c:v>
                </c:pt>
                <c:pt idx="2049">
                  <c:v>156.61000000000001</c:v>
                </c:pt>
                <c:pt idx="2050">
                  <c:v>256.86</c:v>
                </c:pt>
                <c:pt idx="2051">
                  <c:v>249.43</c:v>
                </c:pt>
                <c:pt idx="2052">
                  <c:v>299.77</c:v>
                </c:pt>
                <c:pt idx="2053">
                  <c:v>280.2</c:v>
                </c:pt>
                <c:pt idx="2054">
                  <c:v>228.74</c:v>
                </c:pt>
                <c:pt idx="2055">
                  <c:v>257.52</c:v>
                </c:pt>
                <c:pt idx="2056">
                  <c:v>164.39</c:v>
                </c:pt>
                <c:pt idx="2057">
                  <c:v>125.99</c:v>
                </c:pt>
                <c:pt idx="2058">
                  <c:v>76.69</c:v>
                </c:pt>
                <c:pt idx="2059">
                  <c:v>408.29</c:v>
                </c:pt>
                <c:pt idx="2060">
                  <c:v>217.87</c:v>
                </c:pt>
                <c:pt idx="2061">
                  <c:v>95.05</c:v>
                </c:pt>
                <c:pt idx="2062">
                  <c:v>337.95</c:v>
                </c:pt>
                <c:pt idx="2063">
                  <c:v>280.17</c:v>
                </c:pt>
                <c:pt idx="2064">
                  <c:v>16.52</c:v>
                </c:pt>
                <c:pt idx="2065">
                  <c:v>332.89</c:v>
                </c:pt>
                <c:pt idx="2066">
                  <c:v>228.77</c:v>
                </c:pt>
                <c:pt idx="2067">
                  <c:v>159.65</c:v>
                </c:pt>
                <c:pt idx="2068">
                  <c:v>388.66</c:v>
                </c:pt>
                <c:pt idx="2069">
                  <c:v>453.66</c:v>
                </c:pt>
                <c:pt idx="2070">
                  <c:v>52.18</c:v>
                </c:pt>
                <c:pt idx="2071">
                  <c:v>194.9</c:v>
                </c:pt>
                <c:pt idx="2072">
                  <c:v>114.6</c:v>
                </c:pt>
                <c:pt idx="2073">
                  <c:v>76.98</c:v>
                </c:pt>
                <c:pt idx="2074">
                  <c:v>347.12</c:v>
                </c:pt>
                <c:pt idx="2075">
                  <c:v>347.3</c:v>
                </c:pt>
                <c:pt idx="2076">
                  <c:v>45.28</c:v>
                </c:pt>
                <c:pt idx="2077">
                  <c:v>235.22</c:v>
                </c:pt>
                <c:pt idx="2078">
                  <c:v>369.33</c:v>
                </c:pt>
                <c:pt idx="2079">
                  <c:v>357.75</c:v>
                </c:pt>
                <c:pt idx="2080">
                  <c:v>301.69</c:v>
                </c:pt>
                <c:pt idx="2081">
                  <c:v>115.26</c:v>
                </c:pt>
                <c:pt idx="2082">
                  <c:v>295.17</c:v>
                </c:pt>
                <c:pt idx="2083">
                  <c:v>291.11</c:v>
                </c:pt>
                <c:pt idx="2084">
                  <c:v>28.6</c:v>
                </c:pt>
                <c:pt idx="2085">
                  <c:v>106.84</c:v>
                </c:pt>
                <c:pt idx="2086">
                  <c:v>306.20999999999998</c:v>
                </c:pt>
                <c:pt idx="2087">
                  <c:v>139.13999999999999</c:v>
                </c:pt>
                <c:pt idx="2088">
                  <c:v>94.83</c:v>
                </c:pt>
                <c:pt idx="2089">
                  <c:v>437.06</c:v>
                </c:pt>
                <c:pt idx="2090">
                  <c:v>176.01</c:v>
                </c:pt>
                <c:pt idx="2091">
                  <c:v>308.54000000000002</c:v>
                </c:pt>
                <c:pt idx="2092">
                  <c:v>280.45</c:v>
                </c:pt>
                <c:pt idx="2093">
                  <c:v>66.48</c:v>
                </c:pt>
                <c:pt idx="2094">
                  <c:v>65.75</c:v>
                </c:pt>
                <c:pt idx="2095">
                  <c:v>93.42</c:v>
                </c:pt>
                <c:pt idx="2096">
                  <c:v>147.18</c:v>
                </c:pt>
                <c:pt idx="2097">
                  <c:v>159.29</c:v>
                </c:pt>
                <c:pt idx="2098">
                  <c:v>294.74</c:v>
                </c:pt>
                <c:pt idx="2099">
                  <c:v>322.33999999999997</c:v>
                </c:pt>
                <c:pt idx="2100">
                  <c:v>449.69</c:v>
                </c:pt>
                <c:pt idx="2101">
                  <c:v>122.45</c:v>
                </c:pt>
                <c:pt idx="2102">
                  <c:v>229.44</c:v>
                </c:pt>
                <c:pt idx="2103">
                  <c:v>105.58</c:v>
                </c:pt>
                <c:pt idx="2104">
                  <c:v>124.78</c:v>
                </c:pt>
                <c:pt idx="2105">
                  <c:v>305.10000000000002</c:v>
                </c:pt>
                <c:pt idx="2106">
                  <c:v>39.57</c:v>
                </c:pt>
                <c:pt idx="2107">
                  <c:v>73.62</c:v>
                </c:pt>
                <c:pt idx="2108">
                  <c:v>79.59</c:v>
                </c:pt>
                <c:pt idx="2109">
                  <c:v>97.77</c:v>
                </c:pt>
                <c:pt idx="2110">
                  <c:v>92.55</c:v>
                </c:pt>
                <c:pt idx="2111">
                  <c:v>79.290000000000006</c:v>
                </c:pt>
                <c:pt idx="2112">
                  <c:v>402.37</c:v>
                </c:pt>
                <c:pt idx="2113">
                  <c:v>99.42</c:v>
                </c:pt>
                <c:pt idx="2114">
                  <c:v>297.36</c:v>
                </c:pt>
                <c:pt idx="2115">
                  <c:v>211.62</c:v>
                </c:pt>
                <c:pt idx="2116">
                  <c:v>222.36</c:v>
                </c:pt>
                <c:pt idx="2117">
                  <c:v>169.01</c:v>
                </c:pt>
                <c:pt idx="2118">
                  <c:v>155.99</c:v>
                </c:pt>
                <c:pt idx="2119">
                  <c:v>122.9</c:v>
                </c:pt>
                <c:pt idx="2120">
                  <c:v>272.29000000000002</c:v>
                </c:pt>
                <c:pt idx="2121">
                  <c:v>89.81</c:v>
                </c:pt>
                <c:pt idx="2122">
                  <c:v>310.87</c:v>
                </c:pt>
                <c:pt idx="2123">
                  <c:v>160.96</c:v>
                </c:pt>
                <c:pt idx="2124">
                  <c:v>480.49</c:v>
                </c:pt>
                <c:pt idx="2125">
                  <c:v>359.05</c:v>
                </c:pt>
                <c:pt idx="2126">
                  <c:v>154.19</c:v>
                </c:pt>
                <c:pt idx="2127">
                  <c:v>254.32</c:v>
                </c:pt>
                <c:pt idx="2128">
                  <c:v>164.61</c:v>
                </c:pt>
                <c:pt idx="2129">
                  <c:v>21.32</c:v>
                </c:pt>
                <c:pt idx="2130">
                  <c:v>74.23</c:v>
                </c:pt>
                <c:pt idx="2131">
                  <c:v>40.270000000000003</c:v>
                </c:pt>
                <c:pt idx="2132">
                  <c:v>86.42</c:v>
                </c:pt>
                <c:pt idx="2133">
                  <c:v>190.87</c:v>
                </c:pt>
                <c:pt idx="2134">
                  <c:v>359.32</c:v>
                </c:pt>
                <c:pt idx="2135">
                  <c:v>270.52</c:v>
                </c:pt>
                <c:pt idx="2136">
                  <c:v>113.22</c:v>
                </c:pt>
                <c:pt idx="2137">
                  <c:v>201.49</c:v>
                </c:pt>
                <c:pt idx="2138">
                  <c:v>353.93</c:v>
                </c:pt>
                <c:pt idx="2139">
                  <c:v>90.79</c:v>
                </c:pt>
                <c:pt idx="2140">
                  <c:v>217.77</c:v>
                </c:pt>
                <c:pt idx="2141">
                  <c:v>319.05</c:v>
                </c:pt>
                <c:pt idx="2142">
                  <c:v>321.57</c:v>
                </c:pt>
                <c:pt idx="2143">
                  <c:v>234.64</c:v>
                </c:pt>
                <c:pt idx="2144">
                  <c:v>64.16</c:v>
                </c:pt>
                <c:pt idx="2145">
                  <c:v>252.28</c:v>
                </c:pt>
                <c:pt idx="2146">
                  <c:v>104.52</c:v>
                </c:pt>
                <c:pt idx="2147">
                  <c:v>210.61</c:v>
                </c:pt>
                <c:pt idx="2148">
                  <c:v>39.78</c:v>
                </c:pt>
                <c:pt idx="2149">
                  <c:v>147.1</c:v>
                </c:pt>
                <c:pt idx="2150">
                  <c:v>156.30000000000001</c:v>
                </c:pt>
                <c:pt idx="2151">
                  <c:v>428.28</c:v>
                </c:pt>
                <c:pt idx="2152">
                  <c:v>398.11</c:v>
                </c:pt>
                <c:pt idx="2153">
                  <c:v>427.97</c:v>
                </c:pt>
                <c:pt idx="2154">
                  <c:v>111.78</c:v>
                </c:pt>
                <c:pt idx="2155">
                  <c:v>25.09</c:v>
                </c:pt>
                <c:pt idx="2156">
                  <c:v>159.77000000000001</c:v>
                </c:pt>
                <c:pt idx="2157">
                  <c:v>322.41000000000003</c:v>
                </c:pt>
                <c:pt idx="2158">
                  <c:v>369.83</c:v>
                </c:pt>
                <c:pt idx="2159">
                  <c:v>82.45</c:v>
                </c:pt>
                <c:pt idx="2160">
                  <c:v>41.21</c:v>
                </c:pt>
                <c:pt idx="2161">
                  <c:v>247.75</c:v>
                </c:pt>
                <c:pt idx="2162">
                  <c:v>19.45</c:v>
                </c:pt>
                <c:pt idx="2163">
                  <c:v>259.29000000000002</c:v>
                </c:pt>
                <c:pt idx="2164">
                  <c:v>93.36</c:v>
                </c:pt>
                <c:pt idx="2165">
                  <c:v>119.98</c:v>
                </c:pt>
                <c:pt idx="2166">
                  <c:v>214.26</c:v>
                </c:pt>
                <c:pt idx="2167">
                  <c:v>305.29000000000002</c:v>
                </c:pt>
                <c:pt idx="2168">
                  <c:v>213.77</c:v>
                </c:pt>
                <c:pt idx="2169">
                  <c:v>98.06</c:v>
                </c:pt>
                <c:pt idx="2170">
                  <c:v>137.33000000000001</c:v>
                </c:pt>
                <c:pt idx="2171">
                  <c:v>184.43</c:v>
                </c:pt>
                <c:pt idx="2172">
                  <c:v>247.81</c:v>
                </c:pt>
                <c:pt idx="2173">
                  <c:v>43.64</c:v>
                </c:pt>
                <c:pt idx="2174">
                  <c:v>101.83</c:v>
                </c:pt>
                <c:pt idx="2175">
                  <c:v>273.85000000000002</c:v>
                </c:pt>
                <c:pt idx="2176">
                  <c:v>471.15</c:v>
                </c:pt>
                <c:pt idx="2177">
                  <c:v>325.77999999999997</c:v>
                </c:pt>
                <c:pt idx="2178">
                  <c:v>110.64</c:v>
                </c:pt>
                <c:pt idx="2179">
                  <c:v>260.11</c:v>
                </c:pt>
                <c:pt idx="2180">
                  <c:v>126.51</c:v>
                </c:pt>
                <c:pt idx="2181">
                  <c:v>105.66</c:v>
                </c:pt>
                <c:pt idx="2182">
                  <c:v>410.94</c:v>
                </c:pt>
                <c:pt idx="2183">
                  <c:v>284.70999999999998</c:v>
                </c:pt>
                <c:pt idx="2184">
                  <c:v>247.53</c:v>
                </c:pt>
                <c:pt idx="2185">
                  <c:v>150.72999999999999</c:v>
                </c:pt>
                <c:pt idx="2186">
                  <c:v>45.73</c:v>
                </c:pt>
                <c:pt idx="2187">
                  <c:v>216.26</c:v>
                </c:pt>
                <c:pt idx="2188">
                  <c:v>83.41</c:v>
                </c:pt>
                <c:pt idx="2189">
                  <c:v>456.78</c:v>
                </c:pt>
                <c:pt idx="2190">
                  <c:v>150.27000000000001</c:v>
                </c:pt>
                <c:pt idx="2191">
                  <c:v>268.14</c:v>
                </c:pt>
                <c:pt idx="2192">
                  <c:v>54.03</c:v>
                </c:pt>
                <c:pt idx="2193">
                  <c:v>110.58</c:v>
                </c:pt>
                <c:pt idx="2194">
                  <c:v>445.83</c:v>
                </c:pt>
                <c:pt idx="2195">
                  <c:v>264.92</c:v>
                </c:pt>
                <c:pt idx="2196">
                  <c:v>123.68</c:v>
                </c:pt>
                <c:pt idx="2197">
                  <c:v>222.63</c:v>
                </c:pt>
                <c:pt idx="2198">
                  <c:v>108.45</c:v>
                </c:pt>
                <c:pt idx="2199">
                  <c:v>141.15</c:v>
                </c:pt>
                <c:pt idx="2200">
                  <c:v>20.94</c:v>
                </c:pt>
                <c:pt idx="2201">
                  <c:v>438.59</c:v>
                </c:pt>
                <c:pt idx="2202">
                  <c:v>428.84</c:v>
                </c:pt>
                <c:pt idx="2203">
                  <c:v>250.92</c:v>
                </c:pt>
                <c:pt idx="2204">
                  <c:v>407.36</c:v>
                </c:pt>
                <c:pt idx="2205">
                  <c:v>281.25</c:v>
                </c:pt>
                <c:pt idx="2206">
                  <c:v>421.59</c:v>
                </c:pt>
                <c:pt idx="2207">
                  <c:v>180.62</c:v>
                </c:pt>
                <c:pt idx="2208">
                  <c:v>36.39</c:v>
                </c:pt>
                <c:pt idx="2209">
                  <c:v>41.68</c:v>
                </c:pt>
                <c:pt idx="2210">
                  <c:v>260.12</c:v>
                </c:pt>
                <c:pt idx="2211">
                  <c:v>205.14</c:v>
                </c:pt>
                <c:pt idx="2212">
                  <c:v>159.9</c:v>
                </c:pt>
                <c:pt idx="2213">
                  <c:v>228.7</c:v>
                </c:pt>
                <c:pt idx="2214">
                  <c:v>110.89</c:v>
                </c:pt>
                <c:pt idx="2215">
                  <c:v>18.7</c:v>
                </c:pt>
                <c:pt idx="2216">
                  <c:v>226.55</c:v>
                </c:pt>
                <c:pt idx="2217">
                  <c:v>115.89</c:v>
                </c:pt>
                <c:pt idx="2218">
                  <c:v>187.57</c:v>
                </c:pt>
                <c:pt idx="2219">
                  <c:v>93.65</c:v>
                </c:pt>
                <c:pt idx="2220">
                  <c:v>59.98</c:v>
                </c:pt>
                <c:pt idx="2221">
                  <c:v>103.8</c:v>
                </c:pt>
                <c:pt idx="2222">
                  <c:v>353.16</c:v>
                </c:pt>
                <c:pt idx="2223">
                  <c:v>372.63</c:v>
                </c:pt>
                <c:pt idx="2224">
                  <c:v>233.42</c:v>
                </c:pt>
                <c:pt idx="2225">
                  <c:v>166.69</c:v>
                </c:pt>
                <c:pt idx="2226">
                  <c:v>87.7</c:v>
                </c:pt>
                <c:pt idx="2227">
                  <c:v>185.48</c:v>
                </c:pt>
                <c:pt idx="2228">
                  <c:v>27.76</c:v>
                </c:pt>
                <c:pt idx="2229">
                  <c:v>284.89999999999998</c:v>
                </c:pt>
                <c:pt idx="2230">
                  <c:v>26.05</c:v>
                </c:pt>
                <c:pt idx="2231">
                  <c:v>362.98</c:v>
                </c:pt>
                <c:pt idx="2232">
                  <c:v>88.3</c:v>
                </c:pt>
                <c:pt idx="2233">
                  <c:v>61.27</c:v>
                </c:pt>
                <c:pt idx="2234">
                  <c:v>279.01</c:v>
                </c:pt>
                <c:pt idx="2235">
                  <c:v>256.89</c:v>
                </c:pt>
                <c:pt idx="2236">
                  <c:v>229.46</c:v>
                </c:pt>
                <c:pt idx="2237">
                  <c:v>370.53</c:v>
                </c:pt>
                <c:pt idx="2238">
                  <c:v>425.78</c:v>
                </c:pt>
                <c:pt idx="2239">
                  <c:v>251.92</c:v>
                </c:pt>
                <c:pt idx="2240">
                  <c:v>214.92</c:v>
                </c:pt>
                <c:pt idx="2241">
                  <c:v>271.29000000000002</c:v>
                </c:pt>
                <c:pt idx="2242">
                  <c:v>350.87</c:v>
                </c:pt>
                <c:pt idx="2243">
                  <c:v>299.39999999999998</c:v>
                </c:pt>
                <c:pt idx="2244">
                  <c:v>83.6</c:v>
                </c:pt>
                <c:pt idx="2245">
                  <c:v>280.17</c:v>
                </c:pt>
                <c:pt idx="2246">
                  <c:v>30.26</c:v>
                </c:pt>
                <c:pt idx="2247">
                  <c:v>281.72000000000003</c:v>
                </c:pt>
                <c:pt idx="2248">
                  <c:v>29.74</c:v>
                </c:pt>
                <c:pt idx="2249">
                  <c:v>63.01</c:v>
                </c:pt>
                <c:pt idx="2250">
                  <c:v>291.31</c:v>
                </c:pt>
                <c:pt idx="2251">
                  <c:v>372.23</c:v>
                </c:pt>
                <c:pt idx="2252">
                  <c:v>35.93</c:v>
                </c:pt>
                <c:pt idx="2253">
                  <c:v>159.97999999999999</c:v>
                </c:pt>
                <c:pt idx="2254">
                  <c:v>307.27</c:v>
                </c:pt>
                <c:pt idx="2255">
                  <c:v>168.56</c:v>
                </c:pt>
                <c:pt idx="2256">
                  <c:v>345.81</c:v>
                </c:pt>
                <c:pt idx="2257">
                  <c:v>36.020000000000003</c:v>
                </c:pt>
                <c:pt idx="2258">
                  <c:v>82.68</c:v>
                </c:pt>
                <c:pt idx="2259">
                  <c:v>382.3</c:v>
                </c:pt>
                <c:pt idx="2260">
                  <c:v>426.87</c:v>
                </c:pt>
                <c:pt idx="2261">
                  <c:v>58.81</c:v>
                </c:pt>
                <c:pt idx="2262">
                  <c:v>80.25</c:v>
                </c:pt>
                <c:pt idx="2263">
                  <c:v>305.23</c:v>
                </c:pt>
                <c:pt idx="2264">
                  <c:v>255.19</c:v>
                </c:pt>
                <c:pt idx="2265">
                  <c:v>204.67</c:v>
                </c:pt>
                <c:pt idx="2266">
                  <c:v>220.2</c:v>
                </c:pt>
                <c:pt idx="2267">
                  <c:v>155.97999999999999</c:v>
                </c:pt>
                <c:pt idx="2268">
                  <c:v>293.43</c:v>
                </c:pt>
                <c:pt idx="2269">
                  <c:v>26.42</c:v>
                </c:pt>
                <c:pt idx="2270">
                  <c:v>214.73</c:v>
                </c:pt>
                <c:pt idx="2271">
                  <c:v>177.03</c:v>
                </c:pt>
                <c:pt idx="2272">
                  <c:v>343</c:v>
                </c:pt>
                <c:pt idx="2273">
                  <c:v>341.77</c:v>
                </c:pt>
                <c:pt idx="2274">
                  <c:v>12.38</c:v>
                </c:pt>
                <c:pt idx="2275">
                  <c:v>260.81</c:v>
                </c:pt>
                <c:pt idx="2276">
                  <c:v>437.82</c:v>
                </c:pt>
                <c:pt idx="2277">
                  <c:v>65.53</c:v>
                </c:pt>
                <c:pt idx="2278">
                  <c:v>17.28</c:v>
                </c:pt>
                <c:pt idx="2279">
                  <c:v>430.38</c:v>
                </c:pt>
                <c:pt idx="2280">
                  <c:v>279.05</c:v>
                </c:pt>
                <c:pt idx="2281">
                  <c:v>182.36</c:v>
                </c:pt>
                <c:pt idx="2282">
                  <c:v>418.48</c:v>
                </c:pt>
                <c:pt idx="2283">
                  <c:v>386.23</c:v>
                </c:pt>
                <c:pt idx="2284">
                  <c:v>72.930000000000007</c:v>
                </c:pt>
                <c:pt idx="2285">
                  <c:v>81.03</c:v>
                </c:pt>
                <c:pt idx="2286">
                  <c:v>16.899999999999999</c:v>
                </c:pt>
                <c:pt idx="2287">
                  <c:v>301.12</c:v>
                </c:pt>
                <c:pt idx="2288">
                  <c:v>154.12</c:v>
                </c:pt>
                <c:pt idx="2289">
                  <c:v>110.95</c:v>
                </c:pt>
                <c:pt idx="2290">
                  <c:v>90.39</c:v>
                </c:pt>
                <c:pt idx="2291">
                  <c:v>59.44</c:v>
                </c:pt>
                <c:pt idx="2292">
                  <c:v>232.82</c:v>
                </c:pt>
                <c:pt idx="2293">
                  <c:v>136.03</c:v>
                </c:pt>
                <c:pt idx="2294">
                  <c:v>412.28</c:v>
                </c:pt>
                <c:pt idx="2295">
                  <c:v>284.31</c:v>
                </c:pt>
                <c:pt idx="2296">
                  <c:v>96.32</c:v>
                </c:pt>
                <c:pt idx="2297">
                  <c:v>201.48</c:v>
                </c:pt>
                <c:pt idx="2298">
                  <c:v>133.86000000000001</c:v>
                </c:pt>
                <c:pt idx="2299">
                  <c:v>264.67</c:v>
                </c:pt>
                <c:pt idx="2300">
                  <c:v>72</c:v>
                </c:pt>
                <c:pt idx="2301">
                  <c:v>249.37</c:v>
                </c:pt>
                <c:pt idx="2302">
                  <c:v>303.69</c:v>
                </c:pt>
                <c:pt idx="2303">
                  <c:v>224.67</c:v>
                </c:pt>
                <c:pt idx="2304">
                  <c:v>228.36</c:v>
                </c:pt>
                <c:pt idx="2305">
                  <c:v>333.83</c:v>
                </c:pt>
                <c:pt idx="2306">
                  <c:v>93.17</c:v>
                </c:pt>
                <c:pt idx="2307">
                  <c:v>63.93</c:v>
                </c:pt>
                <c:pt idx="2308">
                  <c:v>168.07</c:v>
                </c:pt>
                <c:pt idx="2309">
                  <c:v>344.34</c:v>
                </c:pt>
                <c:pt idx="2310">
                  <c:v>235.36</c:v>
                </c:pt>
                <c:pt idx="2311">
                  <c:v>99.06</c:v>
                </c:pt>
                <c:pt idx="2312">
                  <c:v>184.42</c:v>
                </c:pt>
                <c:pt idx="2313">
                  <c:v>383.51</c:v>
                </c:pt>
                <c:pt idx="2314">
                  <c:v>64.55</c:v>
                </c:pt>
                <c:pt idx="2315">
                  <c:v>284.81</c:v>
                </c:pt>
                <c:pt idx="2316">
                  <c:v>341.92</c:v>
                </c:pt>
                <c:pt idx="2317">
                  <c:v>344.15</c:v>
                </c:pt>
                <c:pt idx="2318">
                  <c:v>39.21</c:v>
                </c:pt>
                <c:pt idx="2319">
                  <c:v>342.65</c:v>
                </c:pt>
                <c:pt idx="2320">
                  <c:v>172.28</c:v>
                </c:pt>
                <c:pt idx="2321">
                  <c:v>311.14999999999998</c:v>
                </c:pt>
                <c:pt idx="2322">
                  <c:v>144.11000000000001</c:v>
                </c:pt>
                <c:pt idx="2323">
                  <c:v>433.94</c:v>
                </c:pt>
                <c:pt idx="2324">
                  <c:v>296.88</c:v>
                </c:pt>
                <c:pt idx="2325">
                  <c:v>244.32</c:v>
                </c:pt>
                <c:pt idx="2326">
                  <c:v>14.1</c:v>
                </c:pt>
                <c:pt idx="2327">
                  <c:v>128.35</c:v>
                </c:pt>
                <c:pt idx="2328">
                  <c:v>321.11</c:v>
                </c:pt>
                <c:pt idx="2329">
                  <c:v>208.77</c:v>
                </c:pt>
                <c:pt idx="2330">
                  <c:v>66.180000000000007</c:v>
                </c:pt>
                <c:pt idx="2331">
                  <c:v>336.7</c:v>
                </c:pt>
                <c:pt idx="2332">
                  <c:v>19.84</c:v>
                </c:pt>
                <c:pt idx="2333">
                  <c:v>43.43</c:v>
                </c:pt>
                <c:pt idx="2334">
                  <c:v>247.21</c:v>
                </c:pt>
                <c:pt idx="2335">
                  <c:v>146.74</c:v>
                </c:pt>
                <c:pt idx="2336">
                  <c:v>189.63</c:v>
                </c:pt>
                <c:pt idx="2337">
                  <c:v>366.53</c:v>
                </c:pt>
                <c:pt idx="2338">
                  <c:v>174.08</c:v>
                </c:pt>
                <c:pt idx="2339">
                  <c:v>418.41</c:v>
                </c:pt>
                <c:pt idx="2340">
                  <c:v>271.25</c:v>
                </c:pt>
                <c:pt idx="2341">
                  <c:v>230.99</c:v>
                </c:pt>
                <c:pt idx="2342">
                  <c:v>388.27</c:v>
                </c:pt>
                <c:pt idx="2343">
                  <c:v>125.7</c:v>
                </c:pt>
                <c:pt idx="2344">
                  <c:v>218.36</c:v>
                </c:pt>
                <c:pt idx="2345">
                  <c:v>12.33</c:v>
                </c:pt>
                <c:pt idx="2346">
                  <c:v>272.16000000000003</c:v>
                </c:pt>
                <c:pt idx="2347">
                  <c:v>291.14999999999998</c:v>
                </c:pt>
                <c:pt idx="2348">
                  <c:v>168.94</c:v>
                </c:pt>
                <c:pt idx="2349">
                  <c:v>436.57</c:v>
                </c:pt>
                <c:pt idx="2350">
                  <c:v>250.96</c:v>
                </c:pt>
                <c:pt idx="2351">
                  <c:v>209.81</c:v>
                </c:pt>
                <c:pt idx="2352">
                  <c:v>323.83</c:v>
                </c:pt>
                <c:pt idx="2353">
                  <c:v>372.75</c:v>
                </c:pt>
                <c:pt idx="2354">
                  <c:v>154.96</c:v>
                </c:pt>
                <c:pt idx="2355">
                  <c:v>210.34</c:v>
                </c:pt>
                <c:pt idx="2356">
                  <c:v>13.92</c:v>
                </c:pt>
                <c:pt idx="2357">
                  <c:v>178.87</c:v>
                </c:pt>
                <c:pt idx="2358">
                  <c:v>142.94</c:v>
                </c:pt>
                <c:pt idx="2359">
                  <c:v>286.45</c:v>
                </c:pt>
                <c:pt idx="2360">
                  <c:v>155.46</c:v>
                </c:pt>
                <c:pt idx="2361">
                  <c:v>107.94</c:v>
                </c:pt>
                <c:pt idx="2362">
                  <c:v>221.4</c:v>
                </c:pt>
                <c:pt idx="2363">
                  <c:v>58.97</c:v>
                </c:pt>
                <c:pt idx="2364">
                  <c:v>394.83</c:v>
                </c:pt>
                <c:pt idx="2365">
                  <c:v>393.1</c:v>
                </c:pt>
                <c:pt idx="2366">
                  <c:v>67.86</c:v>
                </c:pt>
                <c:pt idx="2367">
                  <c:v>120.93</c:v>
                </c:pt>
                <c:pt idx="2368">
                  <c:v>426.75</c:v>
                </c:pt>
                <c:pt idx="2369">
                  <c:v>52.98</c:v>
                </c:pt>
                <c:pt idx="2370">
                  <c:v>351.87</c:v>
                </c:pt>
                <c:pt idx="2371">
                  <c:v>176.35</c:v>
                </c:pt>
                <c:pt idx="2372">
                  <c:v>176.47</c:v>
                </c:pt>
                <c:pt idx="2373">
                  <c:v>441.69</c:v>
                </c:pt>
                <c:pt idx="2374">
                  <c:v>363.06</c:v>
                </c:pt>
                <c:pt idx="2375">
                  <c:v>479.19</c:v>
                </c:pt>
                <c:pt idx="2376">
                  <c:v>300.23</c:v>
                </c:pt>
                <c:pt idx="2377">
                  <c:v>234.13</c:v>
                </c:pt>
                <c:pt idx="2378">
                  <c:v>389.4</c:v>
                </c:pt>
                <c:pt idx="2379">
                  <c:v>272.18</c:v>
                </c:pt>
                <c:pt idx="2380">
                  <c:v>9.6999999999999993</c:v>
                </c:pt>
                <c:pt idx="2381">
                  <c:v>182.04</c:v>
                </c:pt>
                <c:pt idx="2382">
                  <c:v>65.209999999999994</c:v>
                </c:pt>
                <c:pt idx="2383">
                  <c:v>445.01</c:v>
                </c:pt>
                <c:pt idx="2384">
                  <c:v>74.11</c:v>
                </c:pt>
                <c:pt idx="2385">
                  <c:v>137.56</c:v>
                </c:pt>
                <c:pt idx="2386">
                  <c:v>248.7</c:v>
                </c:pt>
                <c:pt idx="2387">
                  <c:v>367.22</c:v>
                </c:pt>
                <c:pt idx="2388">
                  <c:v>134.94</c:v>
                </c:pt>
                <c:pt idx="2389">
                  <c:v>115.75</c:v>
                </c:pt>
                <c:pt idx="2390">
                  <c:v>148</c:v>
                </c:pt>
                <c:pt idx="2391">
                  <c:v>216.58</c:v>
                </c:pt>
                <c:pt idx="2392">
                  <c:v>176.54</c:v>
                </c:pt>
                <c:pt idx="2393">
                  <c:v>153.80000000000001</c:v>
                </c:pt>
                <c:pt idx="2394">
                  <c:v>220.51</c:v>
                </c:pt>
                <c:pt idx="2395">
                  <c:v>189.34</c:v>
                </c:pt>
                <c:pt idx="2396">
                  <c:v>129.31</c:v>
                </c:pt>
                <c:pt idx="2397">
                  <c:v>220.15</c:v>
                </c:pt>
                <c:pt idx="2398">
                  <c:v>130.1</c:v>
                </c:pt>
                <c:pt idx="2399">
                  <c:v>171.71</c:v>
                </c:pt>
                <c:pt idx="2400">
                  <c:v>66.67</c:v>
                </c:pt>
                <c:pt idx="2401">
                  <c:v>418.54</c:v>
                </c:pt>
                <c:pt idx="2402">
                  <c:v>361.15</c:v>
                </c:pt>
                <c:pt idx="2403">
                  <c:v>310.25</c:v>
                </c:pt>
                <c:pt idx="2404">
                  <c:v>343.64</c:v>
                </c:pt>
                <c:pt idx="2405">
                  <c:v>15.56</c:v>
                </c:pt>
                <c:pt idx="2406">
                  <c:v>295.48</c:v>
                </c:pt>
                <c:pt idx="2407">
                  <c:v>467.24</c:v>
                </c:pt>
                <c:pt idx="2408">
                  <c:v>350.6</c:v>
                </c:pt>
                <c:pt idx="2409">
                  <c:v>244.71</c:v>
                </c:pt>
                <c:pt idx="2410">
                  <c:v>214.72</c:v>
                </c:pt>
                <c:pt idx="2411">
                  <c:v>88.28</c:v>
                </c:pt>
                <c:pt idx="2412">
                  <c:v>96.42</c:v>
                </c:pt>
                <c:pt idx="2413">
                  <c:v>191.54</c:v>
                </c:pt>
                <c:pt idx="2414">
                  <c:v>59.8</c:v>
                </c:pt>
                <c:pt idx="2415">
                  <c:v>315.95999999999998</c:v>
                </c:pt>
                <c:pt idx="2416">
                  <c:v>183.9</c:v>
                </c:pt>
                <c:pt idx="2417">
                  <c:v>250.72</c:v>
                </c:pt>
                <c:pt idx="2418">
                  <c:v>393.12</c:v>
                </c:pt>
                <c:pt idx="2419">
                  <c:v>115.13</c:v>
                </c:pt>
                <c:pt idx="2420">
                  <c:v>177.54</c:v>
                </c:pt>
                <c:pt idx="2421">
                  <c:v>216.94</c:v>
                </c:pt>
                <c:pt idx="2422">
                  <c:v>188.78</c:v>
                </c:pt>
                <c:pt idx="2423">
                  <c:v>305.3</c:v>
                </c:pt>
                <c:pt idx="2424">
                  <c:v>336.74</c:v>
                </c:pt>
                <c:pt idx="2425">
                  <c:v>48.47</c:v>
                </c:pt>
                <c:pt idx="2426">
                  <c:v>285.38</c:v>
                </c:pt>
                <c:pt idx="2427">
                  <c:v>107.19</c:v>
                </c:pt>
                <c:pt idx="2428">
                  <c:v>71.16</c:v>
                </c:pt>
                <c:pt idx="2429">
                  <c:v>370.57</c:v>
                </c:pt>
                <c:pt idx="2430">
                  <c:v>149.57</c:v>
                </c:pt>
                <c:pt idx="2431">
                  <c:v>236.53</c:v>
                </c:pt>
                <c:pt idx="2432">
                  <c:v>42.17</c:v>
                </c:pt>
                <c:pt idx="2433">
                  <c:v>209.52</c:v>
                </c:pt>
                <c:pt idx="2434">
                  <c:v>151.52000000000001</c:v>
                </c:pt>
                <c:pt idx="2435">
                  <c:v>69.31</c:v>
                </c:pt>
                <c:pt idx="2436">
                  <c:v>329.82</c:v>
                </c:pt>
                <c:pt idx="2437">
                  <c:v>381.05</c:v>
                </c:pt>
                <c:pt idx="2438">
                  <c:v>94.39</c:v>
                </c:pt>
                <c:pt idx="2439">
                  <c:v>182.69</c:v>
                </c:pt>
                <c:pt idx="2440">
                  <c:v>78.44</c:v>
                </c:pt>
                <c:pt idx="2441">
                  <c:v>103.58</c:v>
                </c:pt>
                <c:pt idx="2442">
                  <c:v>292.37</c:v>
                </c:pt>
                <c:pt idx="2443">
                  <c:v>218.75</c:v>
                </c:pt>
                <c:pt idx="2444">
                  <c:v>457.75</c:v>
                </c:pt>
                <c:pt idx="2445">
                  <c:v>207.65</c:v>
                </c:pt>
                <c:pt idx="2446">
                  <c:v>218.62</c:v>
                </c:pt>
                <c:pt idx="2447">
                  <c:v>53.58</c:v>
                </c:pt>
                <c:pt idx="2448">
                  <c:v>233.57</c:v>
                </c:pt>
                <c:pt idx="2449">
                  <c:v>355.87</c:v>
                </c:pt>
                <c:pt idx="2450">
                  <c:v>99.9</c:v>
                </c:pt>
                <c:pt idx="2451">
                  <c:v>154.88999999999999</c:v>
                </c:pt>
                <c:pt idx="2452">
                  <c:v>188.6</c:v>
                </c:pt>
                <c:pt idx="2453">
                  <c:v>24.02</c:v>
                </c:pt>
                <c:pt idx="2454">
                  <c:v>252.68</c:v>
                </c:pt>
                <c:pt idx="2455">
                  <c:v>128.13999999999999</c:v>
                </c:pt>
                <c:pt idx="2456">
                  <c:v>275.45</c:v>
                </c:pt>
                <c:pt idx="2457">
                  <c:v>67.44</c:v>
                </c:pt>
                <c:pt idx="2458">
                  <c:v>350.63</c:v>
                </c:pt>
                <c:pt idx="2459">
                  <c:v>84.17</c:v>
                </c:pt>
                <c:pt idx="2460">
                  <c:v>210.56</c:v>
                </c:pt>
                <c:pt idx="2461">
                  <c:v>329.98</c:v>
                </c:pt>
                <c:pt idx="2462">
                  <c:v>222.18</c:v>
                </c:pt>
                <c:pt idx="2463">
                  <c:v>119.95</c:v>
                </c:pt>
                <c:pt idx="2464">
                  <c:v>124.93</c:v>
                </c:pt>
                <c:pt idx="2465">
                  <c:v>358.21</c:v>
                </c:pt>
                <c:pt idx="2466">
                  <c:v>66.930000000000007</c:v>
                </c:pt>
                <c:pt idx="2467">
                  <c:v>223.74</c:v>
                </c:pt>
                <c:pt idx="2468">
                  <c:v>233.86</c:v>
                </c:pt>
                <c:pt idx="2469">
                  <c:v>193.8</c:v>
                </c:pt>
                <c:pt idx="2470">
                  <c:v>232.35</c:v>
                </c:pt>
                <c:pt idx="2471">
                  <c:v>221.53</c:v>
                </c:pt>
                <c:pt idx="2472">
                  <c:v>126.13</c:v>
                </c:pt>
                <c:pt idx="2473">
                  <c:v>32.61</c:v>
                </c:pt>
                <c:pt idx="2474">
                  <c:v>141.81</c:v>
                </c:pt>
                <c:pt idx="2475">
                  <c:v>387.06</c:v>
                </c:pt>
                <c:pt idx="2476">
                  <c:v>457.77</c:v>
                </c:pt>
                <c:pt idx="2477">
                  <c:v>387.11</c:v>
                </c:pt>
                <c:pt idx="2478">
                  <c:v>231.42</c:v>
                </c:pt>
                <c:pt idx="2479">
                  <c:v>165.92</c:v>
                </c:pt>
                <c:pt idx="2480">
                  <c:v>249.98</c:v>
                </c:pt>
                <c:pt idx="2481">
                  <c:v>104.55</c:v>
                </c:pt>
                <c:pt idx="2482">
                  <c:v>196.91</c:v>
                </c:pt>
                <c:pt idx="2483">
                  <c:v>181.56</c:v>
                </c:pt>
                <c:pt idx="2484">
                  <c:v>335.09</c:v>
                </c:pt>
                <c:pt idx="2485">
                  <c:v>47.98</c:v>
                </c:pt>
                <c:pt idx="2486">
                  <c:v>349.16</c:v>
                </c:pt>
                <c:pt idx="2487">
                  <c:v>268.69</c:v>
                </c:pt>
                <c:pt idx="2488">
                  <c:v>58.58</c:v>
                </c:pt>
                <c:pt idx="2489">
                  <c:v>257.51</c:v>
                </c:pt>
                <c:pt idx="2490">
                  <c:v>152.03</c:v>
                </c:pt>
                <c:pt idx="2491">
                  <c:v>86.29</c:v>
                </c:pt>
                <c:pt idx="2492">
                  <c:v>31.79</c:v>
                </c:pt>
                <c:pt idx="2493">
                  <c:v>254.41</c:v>
                </c:pt>
                <c:pt idx="2494">
                  <c:v>250.53</c:v>
                </c:pt>
                <c:pt idx="2495">
                  <c:v>465.64</c:v>
                </c:pt>
                <c:pt idx="2496">
                  <c:v>85.48</c:v>
                </c:pt>
                <c:pt idx="2497">
                  <c:v>182.57</c:v>
                </c:pt>
                <c:pt idx="2498">
                  <c:v>320.7</c:v>
                </c:pt>
                <c:pt idx="2499">
                  <c:v>405.93</c:v>
                </c:pt>
                <c:pt idx="2500">
                  <c:v>167.28</c:v>
                </c:pt>
                <c:pt idx="2501">
                  <c:v>230.98</c:v>
                </c:pt>
                <c:pt idx="2502">
                  <c:v>175.86</c:v>
                </c:pt>
                <c:pt idx="2503">
                  <c:v>94.02</c:v>
                </c:pt>
                <c:pt idx="2504">
                  <c:v>157.69999999999999</c:v>
                </c:pt>
                <c:pt idx="2505">
                  <c:v>169.92</c:v>
                </c:pt>
                <c:pt idx="2506">
                  <c:v>141.69</c:v>
                </c:pt>
                <c:pt idx="2507">
                  <c:v>75.16</c:v>
                </c:pt>
                <c:pt idx="2508">
                  <c:v>459.44</c:v>
                </c:pt>
                <c:pt idx="2509">
                  <c:v>198.63</c:v>
                </c:pt>
                <c:pt idx="2510">
                  <c:v>290.64</c:v>
                </c:pt>
                <c:pt idx="2511">
                  <c:v>137.31</c:v>
                </c:pt>
                <c:pt idx="2512">
                  <c:v>48.84</c:v>
                </c:pt>
                <c:pt idx="2513">
                  <c:v>71.89</c:v>
                </c:pt>
                <c:pt idx="2514">
                  <c:v>123.32</c:v>
                </c:pt>
                <c:pt idx="2515">
                  <c:v>239.13</c:v>
                </c:pt>
                <c:pt idx="2516">
                  <c:v>295.8</c:v>
                </c:pt>
                <c:pt idx="2517">
                  <c:v>340.63</c:v>
                </c:pt>
                <c:pt idx="2518">
                  <c:v>340.11</c:v>
                </c:pt>
                <c:pt idx="2519">
                  <c:v>105.07</c:v>
                </c:pt>
                <c:pt idx="2520">
                  <c:v>249.99</c:v>
                </c:pt>
                <c:pt idx="2521">
                  <c:v>285.17</c:v>
                </c:pt>
                <c:pt idx="2522">
                  <c:v>172.27</c:v>
                </c:pt>
                <c:pt idx="2523">
                  <c:v>63.46</c:v>
                </c:pt>
                <c:pt idx="2524">
                  <c:v>45.87</c:v>
                </c:pt>
                <c:pt idx="2525">
                  <c:v>335.82</c:v>
                </c:pt>
                <c:pt idx="2526">
                  <c:v>115.37</c:v>
                </c:pt>
                <c:pt idx="2527">
                  <c:v>109.94</c:v>
                </c:pt>
                <c:pt idx="2528">
                  <c:v>32.270000000000003</c:v>
                </c:pt>
                <c:pt idx="2529">
                  <c:v>53.1</c:v>
                </c:pt>
                <c:pt idx="2530">
                  <c:v>314.32</c:v>
                </c:pt>
                <c:pt idx="2531">
                  <c:v>289.85000000000002</c:v>
                </c:pt>
                <c:pt idx="2532">
                  <c:v>273.8</c:v>
                </c:pt>
                <c:pt idx="2533">
                  <c:v>342.24</c:v>
                </c:pt>
                <c:pt idx="2534">
                  <c:v>133.63</c:v>
                </c:pt>
                <c:pt idx="2535">
                  <c:v>109.88</c:v>
                </c:pt>
                <c:pt idx="2536">
                  <c:v>338.83</c:v>
                </c:pt>
                <c:pt idx="2537">
                  <c:v>346.31</c:v>
                </c:pt>
                <c:pt idx="2538">
                  <c:v>279.37</c:v>
                </c:pt>
                <c:pt idx="2539">
                  <c:v>374.05</c:v>
                </c:pt>
                <c:pt idx="2540">
                  <c:v>54.06</c:v>
                </c:pt>
                <c:pt idx="2541">
                  <c:v>117.91</c:v>
                </c:pt>
                <c:pt idx="2542">
                  <c:v>83.04</c:v>
                </c:pt>
                <c:pt idx="2543">
                  <c:v>36.590000000000003</c:v>
                </c:pt>
                <c:pt idx="2544">
                  <c:v>351.28</c:v>
                </c:pt>
                <c:pt idx="2545">
                  <c:v>70.52</c:v>
                </c:pt>
                <c:pt idx="2546">
                  <c:v>313.14</c:v>
                </c:pt>
                <c:pt idx="2547">
                  <c:v>76.17</c:v>
                </c:pt>
                <c:pt idx="2548">
                  <c:v>267.18</c:v>
                </c:pt>
                <c:pt idx="2549">
                  <c:v>106.33</c:v>
                </c:pt>
                <c:pt idx="2550">
                  <c:v>338.11</c:v>
                </c:pt>
                <c:pt idx="2551">
                  <c:v>391.96</c:v>
                </c:pt>
                <c:pt idx="2552">
                  <c:v>201.81</c:v>
                </c:pt>
                <c:pt idx="2553">
                  <c:v>183.62</c:v>
                </c:pt>
                <c:pt idx="2554">
                  <c:v>293.99</c:v>
                </c:pt>
                <c:pt idx="2555">
                  <c:v>182.35</c:v>
                </c:pt>
                <c:pt idx="2556">
                  <c:v>15.45</c:v>
                </c:pt>
                <c:pt idx="2557">
                  <c:v>9.5500000000000007</c:v>
                </c:pt>
                <c:pt idx="2558">
                  <c:v>18.14</c:v>
                </c:pt>
                <c:pt idx="2559">
                  <c:v>114.35</c:v>
                </c:pt>
                <c:pt idx="2560">
                  <c:v>374.37</c:v>
                </c:pt>
                <c:pt idx="2561">
                  <c:v>230.04</c:v>
                </c:pt>
                <c:pt idx="2562">
                  <c:v>191.11</c:v>
                </c:pt>
                <c:pt idx="2563">
                  <c:v>216.74</c:v>
                </c:pt>
                <c:pt idx="2564">
                  <c:v>317.18</c:v>
                </c:pt>
                <c:pt idx="2565">
                  <c:v>224.58</c:v>
                </c:pt>
                <c:pt idx="2566">
                  <c:v>217.62</c:v>
                </c:pt>
                <c:pt idx="2567">
                  <c:v>120.89</c:v>
                </c:pt>
                <c:pt idx="2568">
                  <c:v>120.29</c:v>
                </c:pt>
                <c:pt idx="2569">
                  <c:v>115.99</c:v>
                </c:pt>
                <c:pt idx="2570">
                  <c:v>135.6</c:v>
                </c:pt>
                <c:pt idx="2571">
                  <c:v>77.91</c:v>
                </c:pt>
                <c:pt idx="2572">
                  <c:v>50.36</c:v>
                </c:pt>
                <c:pt idx="2573">
                  <c:v>283.97000000000003</c:v>
                </c:pt>
                <c:pt idx="2574">
                  <c:v>172.15</c:v>
                </c:pt>
                <c:pt idx="2575">
                  <c:v>16.57</c:v>
                </c:pt>
                <c:pt idx="2576">
                  <c:v>491.7</c:v>
                </c:pt>
                <c:pt idx="2577">
                  <c:v>301.37</c:v>
                </c:pt>
                <c:pt idx="2578">
                  <c:v>119.42</c:v>
                </c:pt>
                <c:pt idx="2579">
                  <c:v>175</c:v>
                </c:pt>
                <c:pt idx="2580">
                  <c:v>175.64</c:v>
                </c:pt>
                <c:pt idx="2581">
                  <c:v>241.56</c:v>
                </c:pt>
                <c:pt idx="2582">
                  <c:v>199.77</c:v>
                </c:pt>
                <c:pt idx="2583">
                  <c:v>221.03</c:v>
                </c:pt>
                <c:pt idx="2584">
                  <c:v>35.89</c:v>
                </c:pt>
                <c:pt idx="2585">
                  <c:v>25.66</c:v>
                </c:pt>
                <c:pt idx="2586">
                  <c:v>70.58</c:v>
                </c:pt>
                <c:pt idx="2587">
                  <c:v>239.16</c:v>
                </c:pt>
                <c:pt idx="2588">
                  <c:v>101.62</c:v>
                </c:pt>
                <c:pt idx="2589">
                  <c:v>124.76</c:v>
                </c:pt>
                <c:pt idx="2590">
                  <c:v>59.09</c:v>
                </c:pt>
                <c:pt idx="2591">
                  <c:v>259.20999999999998</c:v>
                </c:pt>
                <c:pt idx="2592">
                  <c:v>361.39</c:v>
                </c:pt>
                <c:pt idx="2593">
                  <c:v>142.16</c:v>
                </c:pt>
                <c:pt idx="2594">
                  <c:v>155.19</c:v>
                </c:pt>
                <c:pt idx="2595">
                  <c:v>151.76</c:v>
                </c:pt>
                <c:pt idx="2596">
                  <c:v>42.7</c:v>
                </c:pt>
                <c:pt idx="2597">
                  <c:v>252.85</c:v>
                </c:pt>
                <c:pt idx="2598">
                  <c:v>136.63999999999999</c:v>
                </c:pt>
                <c:pt idx="2599">
                  <c:v>316.98</c:v>
                </c:pt>
                <c:pt idx="2600">
                  <c:v>256.39999999999998</c:v>
                </c:pt>
                <c:pt idx="2601">
                  <c:v>373.39</c:v>
                </c:pt>
                <c:pt idx="2602">
                  <c:v>218.5</c:v>
                </c:pt>
                <c:pt idx="2603">
                  <c:v>328.17</c:v>
                </c:pt>
                <c:pt idx="2604">
                  <c:v>186.29</c:v>
                </c:pt>
                <c:pt idx="2605">
                  <c:v>301.02</c:v>
                </c:pt>
                <c:pt idx="2606">
                  <c:v>454.85</c:v>
                </c:pt>
                <c:pt idx="2607">
                  <c:v>71.78</c:v>
                </c:pt>
                <c:pt idx="2608">
                  <c:v>39.380000000000003</c:v>
                </c:pt>
                <c:pt idx="2609">
                  <c:v>307.92</c:v>
                </c:pt>
                <c:pt idx="2610">
                  <c:v>468.14</c:v>
                </c:pt>
                <c:pt idx="2611">
                  <c:v>268.81</c:v>
                </c:pt>
                <c:pt idx="2612">
                  <c:v>448.15</c:v>
                </c:pt>
                <c:pt idx="2613">
                  <c:v>328.44</c:v>
                </c:pt>
                <c:pt idx="2614">
                  <c:v>174.27</c:v>
                </c:pt>
                <c:pt idx="2615">
                  <c:v>320.24</c:v>
                </c:pt>
                <c:pt idx="2616">
                  <c:v>193.05</c:v>
                </c:pt>
                <c:pt idx="2617">
                  <c:v>328.1</c:v>
                </c:pt>
                <c:pt idx="2618">
                  <c:v>281.97000000000003</c:v>
                </c:pt>
                <c:pt idx="2619">
                  <c:v>317.26</c:v>
                </c:pt>
                <c:pt idx="2620">
                  <c:v>180.17</c:v>
                </c:pt>
                <c:pt idx="2621">
                  <c:v>110.93</c:v>
                </c:pt>
                <c:pt idx="2622">
                  <c:v>10.6</c:v>
                </c:pt>
                <c:pt idx="2623">
                  <c:v>147.68</c:v>
                </c:pt>
                <c:pt idx="2624">
                  <c:v>29.79</c:v>
                </c:pt>
                <c:pt idx="2625">
                  <c:v>437.3</c:v>
                </c:pt>
                <c:pt idx="2626">
                  <c:v>151.87</c:v>
                </c:pt>
                <c:pt idx="2627">
                  <c:v>63.08</c:v>
                </c:pt>
                <c:pt idx="2628">
                  <c:v>421.63</c:v>
                </c:pt>
                <c:pt idx="2629">
                  <c:v>40.51</c:v>
                </c:pt>
                <c:pt idx="2630">
                  <c:v>78.77</c:v>
                </c:pt>
                <c:pt idx="2631">
                  <c:v>195.34</c:v>
                </c:pt>
                <c:pt idx="2632">
                  <c:v>263.07</c:v>
                </c:pt>
                <c:pt idx="2633">
                  <c:v>187.87</c:v>
                </c:pt>
                <c:pt idx="2634">
                  <c:v>148.06</c:v>
                </c:pt>
                <c:pt idx="2635">
                  <c:v>123.94</c:v>
                </c:pt>
                <c:pt idx="2636">
                  <c:v>60.2</c:v>
                </c:pt>
                <c:pt idx="2637">
                  <c:v>118.27</c:v>
                </c:pt>
                <c:pt idx="2638">
                  <c:v>330.86</c:v>
                </c:pt>
                <c:pt idx="2639">
                  <c:v>124.03</c:v>
                </c:pt>
                <c:pt idx="2640">
                  <c:v>185.11</c:v>
                </c:pt>
                <c:pt idx="2641">
                  <c:v>399.49</c:v>
                </c:pt>
                <c:pt idx="2642">
                  <c:v>37.61</c:v>
                </c:pt>
                <c:pt idx="2643">
                  <c:v>349.15</c:v>
                </c:pt>
                <c:pt idx="2644">
                  <c:v>82.05</c:v>
                </c:pt>
                <c:pt idx="2645">
                  <c:v>149.97999999999999</c:v>
                </c:pt>
                <c:pt idx="2646">
                  <c:v>427.38</c:v>
                </c:pt>
                <c:pt idx="2647">
                  <c:v>487.06</c:v>
                </c:pt>
                <c:pt idx="2648">
                  <c:v>152.28</c:v>
                </c:pt>
                <c:pt idx="2649">
                  <c:v>378.69</c:v>
                </c:pt>
                <c:pt idx="2650">
                  <c:v>230.27</c:v>
                </c:pt>
                <c:pt idx="2651">
                  <c:v>165.06</c:v>
                </c:pt>
                <c:pt idx="2652">
                  <c:v>44.65</c:v>
                </c:pt>
                <c:pt idx="2653">
                  <c:v>238.53</c:v>
                </c:pt>
                <c:pt idx="2654">
                  <c:v>412.94</c:v>
                </c:pt>
                <c:pt idx="2655">
                  <c:v>468.43</c:v>
                </c:pt>
                <c:pt idx="2656">
                  <c:v>193.06</c:v>
                </c:pt>
                <c:pt idx="2657">
                  <c:v>453.41</c:v>
                </c:pt>
                <c:pt idx="2658">
                  <c:v>400.74</c:v>
                </c:pt>
                <c:pt idx="2659">
                  <c:v>126.9</c:v>
                </c:pt>
                <c:pt idx="2660">
                  <c:v>266.69</c:v>
                </c:pt>
                <c:pt idx="2661">
                  <c:v>12.82</c:v>
                </c:pt>
                <c:pt idx="2662">
                  <c:v>471.03</c:v>
                </c:pt>
                <c:pt idx="2663">
                  <c:v>230.33</c:v>
                </c:pt>
                <c:pt idx="2664">
                  <c:v>220.26</c:v>
                </c:pt>
                <c:pt idx="2665">
                  <c:v>102.34</c:v>
                </c:pt>
                <c:pt idx="2666">
                  <c:v>405.86</c:v>
                </c:pt>
                <c:pt idx="2667">
                  <c:v>219.34</c:v>
                </c:pt>
                <c:pt idx="2668">
                  <c:v>229.02</c:v>
                </c:pt>
                <c:pt idx="2669">
                  <c:v>394.59</c:v>
                </c:pt>
                <c:pt idx="2670">
                  <c:v>298.43</c:v>
                </c:pt>
                <c:pt idx="2671">
                  <c:v>418.08</c:v>
                </c:pt>
                <c:pt idx="2672">
                  <c:v>84</c:v>
                </c:pt>
                <c:pt idx="2673">
                  <c:v>44.39</c:v>
                </c:pt>
                <c:pt idx="2674">
                  <c:v>160.97</c:v>
                </c:pt>
                <c:pt idx="2675">
                  <c:v>139.13999999999999</c:v>
                </c:pt>
                <c:pt idx="2676">
                  <c:v>122.98</c:v>
                </c:pt>
                <c:pt idx="2677">
                  <c:v>51.18</c:v>
                </c:pt>
                <c:pt idx="2678">
                  <c:v>183.3</c:v>
                </c:pt>
                <c:pt idx="2679">
                  <c:v>80.2</c:v>
                </c:pt>
                <c:pt idx="2680">
                  <c:v>230.21</c:v>
                </c:pt>
                <c:pt idx="2681">
                  <c:v>39.85</c:v>
                </c:pt>
                <c:pt idx="2682">
                  <c:v>48.48</c:v>
                </c:pt>
                <c:pt idx="2683">
                  <c:v>165.86</c:v>
                </c:pt>
                <c:pt idx="2684">
                  <c:v>332.8</c:v>
                </c:pt>
                <c:pt idx="2685">
                  <c:v>196.39</c:v>
                </c:pt>
                <c:pt idx="2686">
                  <c:v>322.42</c:v>
                </c:pt>
                <c:pt idx="2687">
                  <c:v>417.45</c:v>
                </c:pt>
                <c:pt idx="2688">
                  <c:v>37.43</c:v>
                </c:pt>
                <c:pt idx="2689">
                  <c:v>166.11</c:v>
                </c:pt>
                <c:pt idx="2690">
                  <c:v>67.400000000000006</c:v>
                </c:pt>
                <c:pt idx="2691">
                  <c:v>301.63</c:v>
                </c:pt>
                <c:pt idx="2692">
                  <c:v>37.26</c:v>
                </c:pt>
                <c:pt idx="2693">
                  <c:v>85.09</c:v>
                </c:pt>
                <c:pt idx="2694">
                  <c:v>45.12</c:v>
                </c:pt>
                <c:pt idx="2695">
                  <c:v>112.81</c:v>
                </c:pt>
                <c:pt idx="2696">
                  <c:v>32.24</c:v>
                </c:pt>
                <c:pt idx="2697">
                  <c:v>196.91</c:v>
                </c:pt>
                <c:pt idx="2698">
                  <c:v>19.079999999999998</c:v>
                </c:pt>
                <c:pt idx="2699">
                  <c:v>148.37</c:v>
                </c:pt>
                <c:pt idx="2700">
                  <c:v>236.59</c:v>
                </c:pt>
                <c:pt idx="2701">
                  <c:v>209.08</c:v>
                </c:pt>
                <c:pt idx="2702">
                  <c:v>302.86</c:v>
                </c:pt>
                <c:pt idx="2703">
                  <c:v>104.95</c:v>
                </c:pt>
                <c:pt idx="2704">
                  <c:v>279.26</c:v>
                </c:pt>
                <c:pt idx="2705">
                  <c:v>293.08</c:v>
                </c:pt>
                <c:pt idx="2706">
                  <c:v>325.52</c:v>
                </c:pt>
                <c:pt idx="2707">
                  <c:v>190.88</c:v>
                </c:pt>
                <c:pt idx="2708">
                  <c:v>117.24</c:v>
                </c:pt>
                <c:pt idx="2709">
                  <c:v>367.07</c:v>
                </c:pt>
                <c:pt idx="2710">
                  <c:v>389.76</c:v>
                </c:pt>
                <c:pt idx="2711">
                  <c:v>237.76</c:v>
                </c:pt>
                <c:pt idx="2712">
                  <c:v>195.84</c:v>
                </c:pt>
                <c:pt idx="2713">
                  <c:v>334.7</c:v>
                </c:pt>
                <c:pt idx="2714">
                  <c:v>166.75</c:v>
                </c:pt>
                <c:pt idx="2715">
                  <c:v>205.71</c:v>
                </c:pt>
                <c:pt idx="2716">
                  <c:v>404.77</c:v>
                </c:pt>
                <c:pt idx="2717">
                  <c:v>157.62</c:v>
                </c:pt>
                <c:pt idx="2718">
                  <c:v>161.81</c:v>
                </c:pt>
                <c:pt idx="2719">
                  <c:v>137.44</c:v>
                </c:pt>
                <c:pt idx="2720">
                  <c:v>269.19</c:v>
                </c:pt>
                <c:pt idx="2721">
                  <c:v>340.79</c:v>
                </c:pt>
                <c:pt idx="2722">
                  <c:v>28.07</c:v>
                </c:pt>
                <c:pt idx="2723">
                  <c:v>229.18</c:v>
                </c:pt>
                <c:pt idx="2724">
                  <c:v>232.25</c:v>
                </c:pt>
                <c:pt idx="2725">
                  <c:v>40.83</c:v>
                </c:pt>
                <c:pt idx="2726">
                  <c:v>244.35</c:v>
                </c:pt>
                <c:pt idx="2727">
                  <c:v>94.93</c:v>
                </c:pt>
                <c:pt idx="2728">
                  <c:v>220.25</c:v>
                </c:pt>
                <c:pt idx="2729">
                  <c:v>236.7</c:v>
                </c:pt>
                <c:pt idx="2730">
                  <c:v>193.26</c:v>
                </c:pt>
                <c:pt idx="2731">
                  <c:v>36.22</c:v>
                </c:pt>
                <c:pt idx="2732">
                  <c:v>358.97</c:v>
                </c:pt>
                <c:pt idx="2733">
                  <c:v>180.6</c:v>
                </c:pt>
                <c:pt idx="2734">
                  <c:v>18.670000000000002</c:v>
                </c:pt>
                <c:pt idx="2735">
                  <c:v>308.52</c:v>
                </c:pt>
                <c:pt idx="2736">
                  <c:v>75.849999999999994</c:v>
                </c:pt>
                <c:pt idx="2737">
                  <c:v>311.44</c:v>
                </c:pt>
                <c:pt idx="2738">
                  <c:v>212.07</c:v>
                </c:pt>
                <c:pt idx="2739">
                  <c:v>71.34</c:v>
                </c:pt>
                <c:pt idx="2740">
                  <c:v>147.52000000000001</c:v>
                </c:pt>
                <c:pt idx="2741">
                  <c:v>418.1</c:v>
                </c:pt>
                <c:pt idx="2742">
                  <c:v>366.32</c:v>
                </c:pt>
                <c:pt idx="2743">
                  <c:v>247.7</c:v>
                </c:pt>
                <c:pt idx="2744">
                  <c:v>219.91</c:v>
                </c:pt>
                <c:pt idx="2745">
                  <c:v>222.28</c:v>
                </c:pt>
                <c:pt idx="2746">
                  <c:v>103.11</c:v>
                </c:pt>
                <c:pt idx="2747">
                  <c:v>410.96</c:v>
                </c:pt>
                <c:pt idx="2748">
                  <c:v>36.75</c:v>
                </c:pt>
                <c:pt idx="2749">
                  <c:v>90.79</c:v>
                </c:pt>
                <c:pt idx="2750">
                  <c:v>204.91</c:v>
                </c:pt>
                <c:pt idx="2751">
                  <c:v>34.659999999999997</c:v>
                </c:pt>
                <c:pt idx="2752">
                  <c:v>169.19</c:v>
                </c:pt>
                <c:pt idx="2753">
                  <c:v>46.1</c:v>
                </c:pt>
                <c:pt idx="2754">
                  <c:v>407.59</c:v>
                </c:pt>
                <c:pt idx="2755">
                  <c:v>266.57</c:v>
                </c:pt>
                <c:pt idx="2756">
                  <c:v>252.62</c:v>
                </c:pt>
                <c:pt idx="2757">
                  <c:v>215.91</c:v>
                </c:pt>
                <c:pt idx="2758">
                  <c:v>258.42</c:v>
                </c:pt>
                <c:pt idx="2759">
                  <c:v>122.36</c:v>
                </c:pt>
                <c:pt idx="2760">
                  <c:v>362.33</c:v>
                </c:pt>
                <c:pt idx="2761">
                  <c:v>332.42</c:v>
                </c:pt>
                <c:pt idx="2762">
                  <c:v>189.3</c:v>
                </c:pt>
                <c:pt idx="2763">
                  <c:v>63.8</c:v>
                </c:pt>
                <c:pt idx="2764">
                  <c:v>208.71</c:v>
                </c:pt>
                <c:pt idx="2765">
                  <c:v>70.62</c:v>
                </c:pt>
                <c:pt idx="2766">
                  <c:v>33.15</c:v>
                </c:pt>
                <c:pt idx="2767">
                  <c:v>101.53</c:v>
                </c:pt>
                <c:pt idx="2768">
                  <c:v>312.22000000000003</c:v>
                </c:pt>
                <c:pt idx="2769">
                  <c:v>108.97</c:v>
                </c:pt>
                <c:pt idx="2770">
                  <c:v>324.98</c:v>
                </c:pt>
                <c:pt idx="2771">
                  <c:v>343.38</c:v>
                </c:pt>
                <c:pt idx="2772">
                  <c:v>71.260000000000005</c:v>
                </c:pt>
                <c:pt idx="2773">
                  <c:v>348.78</c:v>
                </c:pt>
                <c:pt idx="2774">
                  <c:v>310.58999999999997</c:v>
                </c:pt>
                <c:pt idx="2775">
                  <c:v>331.21</c:v>
                </c:pt>
                <c:pt idx="2776">
                  <c:v>315.86</c:v>
                </c:pt>
                <c:pt idx="2777">
                  <c:v>106.65</c:v>
                </c:pt>
                <c:pt idx="2778">
                  <c:v>239.66</c:v>
                </c:pt>
                <c:pt idx="2779">
                  <c:v>361.39</c:v>
                </c:pt>
                <c:pt idx="2780">
                  <c:v>205.03</c:v>
                </c:pt>
                <c:pt idx="2781">
                  <c:v>41.06</c:v>
                </c:pt>
                <c:pt idx="2782">
                  <c:v>25.89</c:v>
                </c:pt>
                <c:pt idx="2783">
                  <c:v>49.78</c:v>
                </c:pt>
                <c:pt idx="2784">
                  <c:v>67.39</c:v>
                </c:pt>
                <c:pt idx="2785">
                  <c:v>257.48</c:v>
                </c:pt>
                <c:pt idx="2786">
                  <c:v>241.97</c:v>
                </c:pt>
                <c:pt idx="2787">
                  <c:v>33.4</c:v>
                </c:pt>
                <c:pt idx="2788">
                  <c:v>54.8</c:v>
                </c:pt>
                <c:pt idx="2789">
                  <c:v>174.56</c:v>
                </c:pt>
                <c:pt idx="2790">
                  <c:v>335.49</c:v>
                </c:pt>
                <c:pt idx="2791">
                  <c:v>316.79000000000002</c:v>
                </c:pt>
                <c:pt idx="2792">
                  <c:v>393.29</c:v>
                </c:pt>
                <c:pt idx="2793">
                  <c:v>73.290000000000006</c:v>
                </c:pt>
                <c:pt idx="2794">
                  <c:v>241.98</c:v>
                </c:pt>
                <c:pt idx="2795">
                  <c:v>244.73</c:v>
                </c:pt>
                <c:pt idx="2796">
                  <c:v>290.77</c:v>
                </c:pt>
                <c:pt idx="2797">
                  <c:v>60.76</c:v>
                </c:pt>
                <c:pt idx="2798">
                  <c:v>17.8</c:v>
                </c:pt>
                <c:pt idx="2799">
                  <c:v>76.09</c:v>
                </c:pt>
                <c:pt idx="2800">
                  <c:v>452.74</c:v>
                </c:pt>
                <c:pt idx="2801">
                  <c:v>232.69</c:v>
                </c:pt>
                <c:pt idx="2802">
                  <c:v>167.26</c:v>
                </c:pt>
                <c:pt idx="2803">
                  <c:v>295.60000000000002</c:v>
                </c:pt>
                <c:pt idx="2804">
                  <c:v>349.77</c:v>
                </c:pt>
                <c:pt idx="2805">
                  <c:v>251.48</c:v>
                </c:pt>
                <c:pt idx="2806">
                  <c:v>346</c:v>
                </c:pt>
                <c:pt idx="2807">
                  <c:v>422.7</c:v>
                </c:pt>
                <c:pt idx="2808">
                  <c:v>66</c:v>
                </c:pt>
                <c:pt idx="2809">
                  <c:v>249.76</c:v>
                </c:pt>
                <c:pt idx="2810">
                  <c:v>262.24</c:v>
                </c:pt>
                <c:pt idx="2811">
                  <c:v>80.790000000000006</c:v>
                </c:pt>
                <c:pt idx="2812">
                  <c:v>183.22</c:v>
                </c:pt>
                <c:pt idx="2813">
                  <c:v>102.58</c:v>
                </c:pt>
                <c:pt idx="2814">
                  <c:v>30.14</c:v>
                </c:pt>
                <c:pt idx="2815">
                  <c:v>369.25</c:v>
                </c:pt>
                <c:pt idx="2816">
                  <c:v>145.82</c:v>
                </c:pt>
                <c:pt idx="2817">
                  <c:v>28.43</c:v>
                </c:pt>
                <c:pt idx="2818">
                  <c:v>296.8</c:v>
                </c:pt>
                <c:pt idx="2819">
                  <c:v>150.66</c:v>
                </c:pt>
                <c:pt idx="2820">
                  <c:v>450.91</c:v>
                </c:pt>
                <c:pt idx="2821">
                  <c:v>421.85</c:v>
                </c:pt>
                <c:pt idx="2822">
                  <c:v>326.66000000000003</c:v>
                </c:pt>
                <c:pt idx="2823">
                  <c:v>90.53</c:v>
                </c:pt>
                <c:pt idx="2824">
                  <c:v>15.34</c:v>
                </c:pt>
                <c:pt idx="2825">
                  <c:v>264.04000000000002</c:v>
                </c:pt>
                <c:pt idx="2826">
                  <c:v>178.95</c:v>
                </c:pt>
                <c:pt idx="2827">
                  <c:v>331.16</c:v>
                </c:pt>
                <c:pt idx="2828">
                  <c:v>326.25</c:v>
                </c:pt>
                <c:pt idx="2829">
                  <c:v>21.78</c:v>
                </c:pt>
                <c:pt idx="2830">
                  <c:v>215.82</c:v>
                </c:pt>
                <c:pt idx="2831">
                  <c:v>26.18</c:v>
                </c:pt>
                <c:pt idx="2832">
                  <c:v>28.27</c:v>
                </c:pt>
                <c:pt idx="2833">
                  <c:v>182.46</c:v>
                </c:pt>
                <c:pt idx="2834">
                  <c:v>55.71</c:v>
                </c:pt>
                <c:pt idx="2835">
                  <c:v>42.68</c:v>
                </c:pt>
                <c:pt idx="2836">
                  <c:v>210.85</c:v>
                </c:pt>
                <c:pt idx="2837">
                  <c:v>247.83</c:v>
                </c:pt>
                <c:pt idx="2838">
                  <c:v>170.1</c:v>
                </c:pt>
                <c:pt idx="2839">
                  <c:v>172.66</c:v>
                </c:pt>
                <c:pt idx="2840">
                  <c:v>213.35</c:v>
                </c:pt>
                <c:pt idx="2841">
                  <c:v>184.84</c:v>
                </c:pt>
                <c:pt idx="2842">
                  <c:v>180.9</c:v>
                </c:pt>
                <c:pt idx="2843">
                  <c:v>433.59</c:v>
                </c:pt>
                <c:pt idx="2844">
                  <c:v>42.08</c:v>
                </c:pt>
                <c:pt idx="2845">
                  <c:v>350.58</c:v>
                </c:pt>
                <c:pt idx="2846">
                  <c:v>144.58000000000001</c:v>
                </c:pt>
                <c:pt idx="2847">
                  <c:v>274.68</c:v>
                </c:pt>
                <c:pt idx="2848">
                  <c:v>301.91000000000003</c:v>
                </c:pt>
                <c:pt idx="2849">
                  <c:v>232.22</c:v>
                </c:pt>
                <c:pt idx="2850">
                  <c:v>204.48</c:v>
                </c:pt>
                <c:pt idx="2851">
                  <c:v>323</c:v>
                </c:pt>
                <c:pt idx="2852">
                  <c:v>372.76</c:v>
                </c:pt>
                <c:pt idx="2853">
                  <c:v>350.59</c:v>
                </c:pt>
                <c:pt idx="2854">
                  <c:v>297.32</c:v>
                </c:pt>
                <c:pt idx="2855">
                  <c:v>94.16</c:v>
                </c:pt>
                <c:pt idx="2856">
                  <c:v>18.989999999999998</c:v>
                </c:pt>
                <c:pt idx="2857">
                  <c:v>259.13</c:v>
                </c:pt>
                <c:pt idx="2858">
                  <c:v>376.92</c:v>
                </c:pt>
                <c:pt idx="2859">
                  <c:v>22.07</c:v>
                </c:pt>
                <c:pt idx="2860">
                  <c:v>474.41</c:v>
                </c:pt>
                <c:pt idx="2861">
                  <c:v>340.71</c:v>
                </c:pt>
                <c:pt idx="2862">
                  <c:v>185.17</c:v>
                </c:pt>
                <c:pt idx="2863">
                  <c:v>417.51</c:v>
                </c:pt>
                <c:pt idx="2864">
                  <c:v>203.79</c:v>
                </c:pt>
                <c:pt idx="2865">
                  <c:v>184.11</c:v>
                </c:pt>
                <c:pt idx="2866">
                  <c:v>143.83000000000001</c:v>
                </c:pt>
                <c:pt idx="2867">
                  <c:v>54.61</c:v>
                </c:pt>
                <c:pt idx="2868">
                  <c:v>296.95</c:v>
                </c:pt>
                <c:pt idx="2869">
                  <c:v>34.35</c:v>
                </c:pt>
                <c:pt idx="2870">
                  <c:v>141.4</c:v>
                </c:pt>
                <c:pt idx="2871">
                  <c:v>39.86</c:v>
                </c:pt>
                <c:pt idx="2872">
                  <c:v>425.85</c:v>
                </c:pt>
                <c:pt idx="2873">
                  <c:v>66.75</c:v>
                </c:pt>
                <c:pt idx="2874">
                  <c:v>7.49</c:v>
                </c:pt>
                <c:pt idx="2875">
                  <c:v>435.68</c:v>
                </c:pt>
                <c:pt idx="2876">
                  <c:v>305.60000000000002</c:v>
                </c:pt>
                <c:pt idx="2877">
                  <c:v>150.94</c:v>
                </c:pt>
                <c:pt idx="2878">
                  <c:v>103.79</c:v>
                </c:pt>
                <c:pt idx="2879">
                  <c:v>62.04</c:v>
                </c:pt>
                <c:pt idx="2880">
                  <c:v>49.38</c:v>
                </c:pt>
                <c:pt idx="2881">
                  <c:v>59.18</c:v>
                </c:pt>
                <c:pt idx="2882">
                  <c:v>77.25</c:v>
                </c:pt>
                <c:pt idx="2883">
                  <c:v>236.84</c:v>
                </c:pt>
                <c:pt idx="2884">
                  <c:v>35.76</c:v>
                </c:pt>
                <c:pt idx="2885">
                  <c:v>11.08</c:v>
                </c:pt>
                <c:pt idx="2886">
                  <c:v>255.03</c:v>
                </c:pt>
                <c:pt idx="2887">
                  <c:v>99.89</c:v>
                </c:pt>
                <c:pt idx="2888">
                  <c:v>214.57</c:v>
                </c:pt>
                <c:pt idx="2889">
                  <c:v>286.63</c:v>
                </c:pt>
                <c:pt idx="2890">
                  <c:v>400.57</c:v>
                </c:pt>
                <c:pt idx="2891">
                  <c:v>172.15</c:v>
                </c:pt>
                <c:pt idx="2892">
                  <c:v>277.72000000000003</c:v>
                </c:pt>
                <c:pt idx="2893">
                  <c:v>347.02</c:v>
                </c:pt>
                <c:pt idx="2894">
                  <c:v>229.81</c:v>
                </c:pt>
                <c:pt idx="2895">
                  <c:v>150.29</c:v>
                </c:pt>
                <c:pt idx="2896">
                  <c:v>347.05</c:v>
                </c:pt>
                <c:pt idx="2897">
                  <c:v>66.819999999999993</c:v>
                </c:pt>
                <c:pt idx="2898">
                  <c:v>64.540000000000006</c:v>
                </c:pt>
                <c:pt idx="2899">
                  <c:v>388.6</c:v>
                </c:pt>
                <c:pt idx="2900">
                  <c:v>22.9</c:v>
                </c:pt>
                <c:pt idx="2901">
                  <c:v>221.22</c:v>
                </c:pt>
                <c:pt idx="2902">
                  <c:v>155.9</c:v>
                </c:pt>
                <c:pt idx="2903">
                  <c:v>296.57</c:v>
                </c:pt>
                <c:pt idx="2904">
                  <c:v>12.45</c:v>
                </c:pt>
                <c:pt idx="2905">
                  <c:v>350.37</c:v>
                </c:pt>
                <c:pt idx="2906">
                  <c:v>247.73</c:v>
                </c:pt>
                <c:pt idx="2907">
                  <c:v>66.040000000000006</c:v>
                </c:pt>
                <c:pt idx="2908">
                  <c:v>14.37</c:v>
                </c:pt>
                <c:pt idx="2909">
                  <c:v>123.37</c:v>
                </c:pt>
                <c:pt idx="2910">
                  <c:v>354.35</c:v>
                </c:pt>
                <c:pt idx="2911">
                  <c:v>21.54</c:v>
                </c:pt>
                <c:pt idx="2912">
                  <c:v>108.14</c:v>
                </c:pt>
                <c:pt idx="2913">
                  <c:v>208.39</c:v>
                </c:pt>
                <c:pt idx="2914">
                  <c:v>397.31</c:v>
                </c:pt>
                <c:pt idx="2915">
                  <c:v>392.8</c:v>
                </c:pt>
                <c:pt idx="2916">
                  <c:v>61.27</c:v>
                </c:pt>
                <c:pt idx="2917">
                  <c:v>235.46</c:v>
                </c:pt>
                <c:pt idx="2918">
                  <c:v>183.81</c:v>
                </c:pt>
                <c:pt idx="2919">
                  <c:v>54.3</c:v>
                </c:pt>
                <c:pt idx="2920">
                  <c:v>151.47999999999999</c:v>
                </c:pt>
                <c:pt idx="2921">
                  <c:v>217.35</c:v>
                </c:pt>
                <c:pt idx="2922">
                  <c:v>318.33</c:v>
                </c:pt>
                <c:pt idx="2923">
                  <c:v>253.04</c:v>
                </c:pt>
                <c:pt idx="2924">
                  <c:v>341.64</c:v>
                </c:pt>
                <c:pt idx="2925">
                  <c:v>341.83</c:v>
                </c:pt>
                <c:pt idx="2926">
                  <c:v>9.31</c:v>
                </c:pt>
                <c:pt idx="2927">
                  <c:v>216.87</c:v>
                </c:pt>
                <c:pt idx="2928">
                  <c:v>355.36</c:v>
                </c:pt>
                <c:pt idx="2929">
                  <c:v>33.479999999999997</c:v>
                </c:pt>
                <c:pt idx="2930">
                  <c:v>243.03</c:v>
                </c:pt>
                <c:pt idx="2931">
                  <c:v>303.33999999999997</c:v>
                </c:pt>
                <c:pt idx="2932">
                  <c:v>213.91</c:v>
                </c:pt>
                <c:pt idx="2933">
                  <c:v>187.03</c:v>
                </c:pt>
                <c:pt idx="2934">
                  <c:v>265.37</c:v>
                </c:pt>
                <c:pt idx="2935">
                  <c:v>344.57</c:v>
                </c:pt>
                <c:pt idx="2936">
                  <c:v>444.16</c:v>
                </c:pt>
                <c:pt idx="2937">
                  <c:v>139.25</c:v>
                </c:pt>
                <c:pt idx="2938">
                  <c:v>421.99</c:v>
                </c:pt>
                <c:pt idx="2939">
                  <c:v>101.44</c:v>
                </c:pt>
                <c:pt idx="2940">
                  <c:v>338.11</c:v>
                </c:pt>
                <c:pt idx="2941">
                  <c:v>52.29</c:v>
                </c:pt>
                <c:pt idx="2942">
                  <c:v>331.78</c:v>
                </c:pt>
                <c:pt idx="2943">
                  <c:v>136.08000000000001</c:v>
                </c:pt>
                <c:pt idx="2944">
                  <c:v>72.41</c:v>
                </c:pt>
                <c:pt idx="2945">
                  <c:v>309.36</c:v>
                </c:pt>
                <c:pt idx="2946">
                  <c:v>91.78</c:v>
                </c:pt>
                <c:pt idx="2947">
                  <c:v>140.57</c:v>
                </c:pt>
                <c:pt idx="2948">
                  <c:v>164.95</c:v>
                </c:pt>
                <c:pt idx="2949">
                  <c:v>21.25</c:v>
                </c:pt>
                <c:pt idx="2950">
                  <c:v>286.01</c:v>
                </c:pt>
                <c:pt idx="2951">
                  <c:v>71.16</c:v>
                </c:pt>
                <c:pt idx="2952">
                  <c:v>22.08</c:v>
                </c:pt>
                <c:pt idx="2953">
                  <c:v>193.81</c:v>
                </c:pt>
                <c:pt idx="2954">
                  <c:v>262.73</c:v>
                </c:pt>
                <c:pt idx="2955">
                  <c:v>172.33</c:v>
                </c:pt>
                <c:pt idx="2956">
                  <c:v>433.16</c:v>
                </c:pt>
                <c:pt idx="2957">
                  <c:v>379.89</c:v>
                </c:pt>
                <c:pt idx="2958">
                  <c:v>357.92</c:v>
                </c:pt>
                <c:pt idx="2959">
                  <c:v>198.39</c:v>
                </c:pt>
                <c:pt idx="2960">
                  <c:v>141.13</c:v>
                </c:pt>
                <c:pt idx="2961">
                  <c:v>86.34</c:v>
                </c:pt>
                <c:pt idx="2962">
                  <c:v>90.63</c:v>
                </c:pt>
                <c:pt idx="2963">
                  <c:v>394.74</c:v>
                </c:pt>
                <c:pt idx="2964">
                  <c:v>206.61</c:v>
                </c:pt>
                <c:pt idx="2965">
                  <c:v>110.78</c:v>
                </c:pt>
                <c:pt idx="2966">
                  <c:v>382.56</c:v>
                </c:pt>
                <c:pt idx="2967">
                  <c:v>271.06</c:v>
                </c:pt>
                <c:pt idx="2968">
                  <c:v>38.32</c:v>
                </c:pt>
                <c:pt idx="2969">
                  <c:v>28.76</c:v>
                </c:pt>
                <c:pt idx="2970">
                  <c:v>272.51</c:v>
                </c:pt>
                <c:pt idx="2971">
                  <c:v>215.22</c:v>
                </c:pt>
                <c:pt idx="2972">
                  <c:v>66.739999999999995</c:v>
                </c:pt>
                <c:pt idx="2973">
                  <c:v>8.7100000000000009</c:v>
                </c:pt>
                <c:pt idx="2974">
                  <c:v>8.9700000000000006</c:v>
                </c:pt>
                <c:pt idx="2975">
                  <c:v>142.27000000000001</c:v>
                </c:pt>
                <c:pt idx="2976">
                  <c:v>200.27</c:v>
                </c:pt>
                <c:pt idx="2977">
                  <c:v>387.33</c:v>
                </c:pt>
                <c:pt idx="2978">
                  <c:v>140.52000000000001</c:v>
                </c:pt>
                <c:pt idx="2979">
                  <c:v>266.2</c:v>
                </c:pt>
                <c:pt idx="2980">
                  <c:v>79.819999999999993</c:v>
                </c:pt>
                <c:pt idx="2981">
                  <c:v>193.74</c:v>
                </c:pt>
                <c:pt idx="2982">
                  <c:v>234.47</c:v>
                </c:pt>
                <c:pt idx="2983">
                  <c:v>65.58</c:v>
                </c:pt>
                <c:pt idx="2984">
                  <c:v>197.41</c:v>
                </c:pt>
                <c:pt idx="2985">
                  <c:v>143.46</c:v>
                </c:pt>
                <c:pt idx="2986">
                  <c:v>243.94</c:v>
                </c:pt>
                <c:pt idx="2987">
                  <c:v>393.91</c:v>
                </c:pt>
                <c:pt idx="2988">
                  <c:v>39.67</c:v>
                </c:pt>
                <c:pt idx="2989">
                  <c:v>125.2</c:v>
                </c:pt>
                <c:pt idx="2990">
                  <c:v>107.36</c:v>
                </c:pt>
                <c:pt idx="2991">
                  <c:v>241.56</c:v>
                </c:pt>
                <c:pt idx="2992">
                  <c:v>134.97</c:v>
                </c:pt>
                <c:pt idx="2993">
                  <c:v>85.64</c:v>
                </c:pt>
                <c:pt idx="2994">
                  <c:v>380.14</c:v>
                </c:pt>
                <c:pt idx="2995">
                  <c:v>293.55</c:v>
                </c:pt>
                <c:pt idx="2996">
                  <c:v>153.82</c:v>
                </c:pt>
                <c:pt idx="2997">
                  <c:v>128.94999999999999</c:v>
                </c:pt>
                <c:pt idx="2998">
                  <c:v>214.62</c:v>
                </c:pt>
                <c:pt idx="2999">
                  <c:v>304.60000000000002</c:v>
                </c:pt>
                <c:pt idx="3000">
                  <c:v>217.03</c:v>
                </c:pt>
                <c:pt idx="3001">
                  <c:v>161.07</c:v>
                </c:pt>
                <c:pt idx="3002">
                  <c:v>296.17</c:v>
                </c:pt>
                <c:pt idx="3003">
                  <c:v>448.96</c:v>
                </c:pt>
                <c:pt idx="3004">
                  <c:v>168.26</c:v>
                </c:pt>
                <c:pt idx="3005">
                  <c:v>309.08999999999997</c:v>
                </c:pt>
                <c:pt idx="3006">
                  <c:v>93.94</c:v>
                </c:pt>
                <c:pt idx="3007">
                  <c:v>165.78</c:v>
                </c:pt>
                <c:pt idx="3008">
                  <c:v>132.88</c:v>
                </c:pt>
                <c:pt idx="3009">
                  <c:v>64.37</c:v>
                </c:pt>
                <c:pt idx="3010">
                  <c:v>53.15</c:v>
                </c:pt>
                <c:pt idx="3011">
                  <c:v>48.1</c:v>
                </c:pt>
                <c:pt idx="3012">
                  <c:v>51.14</c:v>
                </c:pt>
                <c:pt idx="3013">
                  <c:v>198.28</c:v>
                </c:pt>
                <c:pt idx="3014">
                  <c:v>122.79</c:v>
                </c:pt>
                <c:pt idx="3015">
                  <c:v>185.48</c:v>
                </c:pt>
                <c:pt idx="3016">
                  <c:v>99.66</c:v>
                </c:pt>
                <c:pt idx="3017">
                  <c:v>74.66</c:v>
                </c:pt>
                <c:pt idx="3018">
                  <c:v>391.14</c:v>
                </c:pt>
                <c:pt idx="3019">
                  <c:v>135.01</c:v>
                </c:pt>
                <c:pt idx="3020">
                  <c:v>141.33000000000001</c:v>
                </c:pt>
                <c:pt idx="3021">
                  <c:v>120.58</c:v>
                </c:pt>
                <c:pt idx="3022">
                  <c:v>153.38999999999999</c:v>
                </c:pt>
                <c:pt idx="3023">
                  <c:v>128.21</c:v>
                </c:pt>
                <c:pt idx="3024">
                  <c:v>89.13</c:v>
                </c:pt>
                <c:pt idx="3025">
                  <c:v>238.97</c:v>
                </c:pt>
                <c:pt idx="3026">
                  <c:v>300.06</c:v>
                </c:pt>
                <c:pt idx="3027">
                  <c:v>64.08</c:v>
                </c:pt>
                <c:pt idx="3028">
                  <c:v>238.94</c:v>
                </c:pt>
                <c:pt idx="3029">
                  <c:v>110.66</c:v>
                </c:pt>
                <c:pt idx="3030">
                  <c:v>310.18</c:v>
                </c:pt>
                <c:pt idx="3031">
                  <c:v>63.28</c:v>
                </c:pt>
                <c:pt idx="3032">
                  <c:v>247.87</c:v>
                </c:pt>
                <c:pt idx="3033">
                  <c:v>131.62</c:v>
                </c:pt>
                <c:pt idx="3034">
                  <c:v>123.6</c:v>
                </c:pt>
                <c:pt idx="3035">
                  <c:v>277.77</c:v>
                </c:pt>
                <c:pt idx="3036">
                  <c:v>158.04</c:v>
                </c:pt>
                <c:pt idx="3037">
                  <c:v>147.16999999999999</c:v>
                </c:pt>
                <c:pt idx="3038">
                  <c:v>436.56</c:v>
                </c:pt>
                <c:pt idx="3039">
                  <c:v>45.99</c:v>
                </c:pt>
                <c:pt idx="3040">
                  <c:v>232.25</c:v>
                </c:pt>
                <c:pt idx="3041">
                  <c:v>472.32</c:v>
                </c:pt>
                <c:pt idx="3042">
                  <c:v>316.58</c:v>
                </c:pt>
                <c:pt idx="3043">
                  <c:v>83.98</c:v>
                </c:pt>
                <c:pt idx="3044">
                  <c:v>254.69</c:v>
                </c:pt>
                <c:pt idx="3045">
                  <c:v>198.26</c:v>
                </c:pt>
                <c:pt idx="3046">
                  <c:v>78.14</c:v>
                </c:pt>
                <c:pt idx="3047">
                  <c:v>199.24</c:v>
                </c:pt>
                <c:pt idx="3048">
                  <c:v>174.94</c:v>
                </c:pt>
                <c:pt idx="3049">
                  <c:v>185.29</c:v>
                </c:pt>
                <c:pt idx="3050">
                  <c:v>161.94</c:v>
                </c:pt>
                <c:pt idx="3051">
                  <c:v>371.67</c:v>
                </c:pt>
                <c:pt idx="3052">
                  <c:v>206.25</c:v>
                </c:pt>
                <c:pt idx="3053">
                  <c:v>65.78</c:v>
                </c:pt>
                <c:pt idx="3054">
                  <c:v>61.65</c:v>
                </c:pt>
                <c:pt idx="3055">
                  <c:v>279.77</c:v>
                </c:pt>
                <c:pt idx="3056">
                  <c:v>77.31</c:v>
                </c:pt>
                <c:pt idx="3057">
                  <c:v>133.79</c:v>
                </c:pt>
                <c:pt idx="3058">
                  <c:v>202.26</c:v>
                </c:pt>
                <c:pt idx="3059">
                  <c:v>275.33999999999997</c:v>
                </c:pt>
                <c:pt idx="3060">
                  <c:v>232.99</c:v>
                </c:pt>
                <c:pt idx="3061">
                  <c:v>386.91</c:v>
                </c:pt>
                <c:pt idx="3062">
                  <c:v>288.60000000000002</c:v>
                </c:pt>
                <c:pt idx="3063">
                  <c:v>278.01</c:v>
                </c:pt>
                <c:pt idx="3064">
                  <c:v>61.85</c:v>
                </c:pt>
                <c:pt idx="3065">
                  <c:v>326.01</c:v>
                </c:pt>
                <c:pt idx="3066">
                  <c:v>208.84</c:v>
                </c:pt>
                <c:pt idx="3067">
                  <c:v>421.65</c:v>
                </c:pt>
                <c:pt idx="3068">
                  <c:v>207.1</c:v>
                </c:pt>
                <c:pt idx="3069">
                  <c:v>430.43</c:v>
                </c:pt>
                <c:pt idx="3070">
                  <c:v>206.97</c:v>
                </c:pt>
                <c:pt idx="3071">
                  <c:v>80.05</c:v>
                </c:pt>
                <c:pt idx="3072">
                  <c:v>202.46</c:v>
                </c:pt>
                <c:pt idx="3073">
                  <c:v>236.59</c:v>
                </c:pt>
                <c:pt idx="3074">
                  <c:v>66.16</c:v>
                </c:pt>
                <c:pt idx="3075">
                  <c:v>104.7</c:v>
                </c:pt>
                <c:pt idx="3076">
                  <c:v>195.53</c:v>
                </c:pt>
                <c:pt idx="3077">
                  <c:v>356.34</c:v>
                </c:pt>
                <c:pt idx="3078">
                  <c:v>324.08999999999997</c:v>
                </c:pt>
                <c:pt idx="3079">
                  <c:v>280.16000000000003</c:v>
                </c:pt>
                <c:pt idx="3080">
                  <c:v>395.07</c:v>
                </c:pt>
                <c:pt idx="3081">
                  <c:v>46.12</c:v>
                </c:pt>
                <c:pt idx="3082">
                  <c:v>9.39</c:v>
                </c:pt>
                <c:pt idx="3083">
                  <c:v>44.29</c:v>
                </c:pt>
                <c:pt idx="3084">
                  <c:v>128.28</c:v>
                </c:pt>
                <c:pt idx="3085">
                  <c:v>250.46</c:v>
                </c:pt>
                <c:pt idx="3086">
                  <c:v>32.29</c:v>
                </c:pt>
                <c:pt idx="3087">
                  <c:v>342.94</c:v>
                </c:pt>
                <c:pt idx="3088">
                  <c:v>236.76</c:v>
                </c:pt>
                <c:pt idx="3089">
                  <c:v>116.06</c:v>
                </c:pt>
                <c:pt idx="3090">
                  <c:v>170.23</c:v>
                </c:pt>
                <c:pt idx="3091">
                  <c:v>330.38</c:v>
                </c:pt>
                <c:pt idx="3092">
                  <c:v>315.36</c:v>
                </c:pt>
                <c:pt idx="3093">
                  <c:v>90.81</c:v>
                </c:pt>
                <c:pt idx="3094">
                  <c:v>79.14</c:v>
                </c:pt>
                <c:pt idx="3095">
                  <c:v>401</c:v>
                </c:pt>
                <c:pt idx="3096">
                  <c:v>393.25</c:v>
                </c:pt>
                <c:pt idx="3097">
                  <c:v>146.19</c:v>
                </c:pt>
                <c:pt idx="3098">
                  <c:v>195.08</c:v>
                </c:pt>
                <c:pt idx="3099">
                  <c:v>424.13</c:v>
                </c:pt>
                <c:pt idx="3100">
                  <c:v>211.31</c:v>
                </c:pt>
                <c:pt idx="3101">
                  <c:v>112.77</c:v>
                </c:pt>
                <c:pt idx="3102">
                  <c:v>153.44999999999999</c:v>
                </c:pt>
                <c:pt idx="3103">
                  <c:v>112.28</c:v>
                </c:pt>
                <c:pt idx="3104">
                  <c:v>68.53</c:v>
                </c:pt>
                <c:pt idx="3105">
                  <c:v>188.69</c:v>
                </c:pt>
                <c:pt idx="3106">
                  <c:v>188.47</c:v>
                </c:pt>
                <c:pt idx="3107">
                  <c:v>285.23</c:v>
                </c:pt>
                <c:pt idx="3108">
                  <c:v>207.16</c:v>
                </c:pt>
                <c:pt idx="3109">
                  <c:v>108.87</c:v>
                </c:pt>
                <c:pt idx="3110">
                  <c:v>88.42</c:v>
                </c:pt>
                <c:pt idx="3111">
                  <c:v>276.52999999999997</c:v>
                </c:pt>
                <c:pt idx="3112">
                  <c:v>82.84</c:v>
                </c:pt>
                <c:pt idx="3113">
                  <c:v>225.98</c:v>
                </c:pt>
                <c:pt idx="3114">
                  <c:v>129.36000000000001</c:v>
                </c:pt>
                <c:pt idx="3115">
                  <c:v>19.079999999999998</c:v>
                </c:pt>
                <c:pt idx="3116">
                  <c:v>293.23</c:v>
                </c:pt>
                <c:pt idx="3117">
                  <c:v>214.69</c:v>
                </c:pt>
                <c:pt idx="3118">
                  <c:v>168.01</c:v>
                </c:pt>
                <c:pt idx="3119">
                  <c:v>121.58</c:v>
                </c:pt>
                <c:pt idx="3120">
                  <c:v>359.1</c:v>
                </c:pt>
                <c:pt idx="3121">
                  <c:v>35.94</c:v>
                </c:pt>
                <c:pt idx="3122">
                  <c:v>197.76</c:v>
                </c:pt>
                <c:pt idx="3123">
                  <c:v>24.09</c:v>
                </c:pt>
                <c:pt idx="3124">
                  <c:v>110.91</c:v>
                </c:pt>
                <c:pt idx="3125">
                  <c:v>106.98</c:v>
                </c:pt>
                <c:pt idx="3126">
                  <c:v>46.75</c:v>
                </c:pt>
                <c:pt idx="3127">
                  <c:v>124.03</c:v>
                </c:pt>
                <c:pt idx="3128">
                  <c:v>434.36</c:v>
                </c:pt>
                <c:pt idx="3129">
                  <c:v>102.72</c:v>
                </c:pt>
                <c:pt idx="3130">
                  <c:v>119.9</c:v>
                </c:pt>
                <c:pt idx="3131">
                  <c:v>98.93</c:v>
                </c:pt>
                <c:pt idx="3132">
                  <c:v>117.54</c:v>
                </c:pt>
                <c:pt idx="3133">
                  <c:v>25.91</c:v>
                </c:pt>
                <c:pt idx="3134">
                  <c:v>203.84</c:v>
                </c:pt>
                <c:pt idx="3135">
                  <c:v>303.26</c:v>
                </c:pt>
                <c:pt idx="3136">
                  <c:v>9.85</c:v>
                </c:pt>
                <c:pt idx="3137">
                  <c:v>119.08</c:v>
                </c:pt>
                <c:pt idx="3138">
                  <c:v>204.23</c:v>
                </c:pt>
                <c:pt idx="3139">
                  <c:v>151.36000000000001</c:v>
                </c:pt>
                <c:pt idx="3140">
                  <c:v>458.34</c:v>
                </c:pt>
                <c:pt idx="3141">
                  <c:v>155.07</c:v>
                </c:pt>
                <c:pt idx="3142">
                  <c:v>103.42</c:v>
                </c:pt>
                <c:pt idx="3143">
                  <c:v>380.47</c:v>
                </c:pt>
                <c:pt idx="3144">
                  <c:v>15.78</c:v>
                </c:pt>
                <c:pt idx="3145">
                  <c:v>22.83</c:v>
                </c:pt>
                <c:pt idx="3146">
                  <c:v>32.89</c:v>
                </c:pt>
                <c:pt idx="3147">
                  <c:v>27.19</c:v>
                </c:pt>
                <c:pt idx="3148">
                  <c:v>269.27</c:v>
                </c:pt>
                <c:pt idx="3149">
                  <c:v>327</c:v>
                </c:pt>
                <c:pt idx="3150">
                  <c:v>232.44</c:v>
                </c:pt>
                <c:pt idx="3151">
                  <c:v>286.73</c:v>
                </c:pt>
                <c:pt idx="3152">
                  <c:v>48.08</c:v>
                </c:pt>
                <c:pt idx="3153">
                  <c:v>198.65</c:v>
                </c:pt>
                <c:pt idx="3154">
                  <c:v>142.13</c:v>
                </c:pt>
                <c:pt idx="3155">
                  <c:v>122.67</c:v>
                </c:pt>
                <c:pt idx="3156">
                  <c:v>233.67</c:v>
                </c:pt>
                <c:pt idx="3157">
                  <c:v>87.75</c:v>
                </c:pt>
                <c:pt idx="3158">
                  <c:v>331.74</c:v>
                </c:pt>
                <c:pt idx="3159">
                  <c:v>264.92</c:v>
                </c:pt>
                <c:pt idx="3160">
                  <c:v>161.63999999999999</c:v>
                </c:pt>
                <c:pt idx="3161">
                  <c:v>369.33</c:v>
                </c:pt>
                <c:pt idx="3162">
                  <c:v>229.32</c:v>
                </c:pt>
                <c:pt idx="3163">
                  <c:v>412.56</c:v>
                </c:pt>
                <c:pt idx="3164">
                  <c:v>14.12</c:v>
                </c:pt>
                <c:pt idx="3165">
                  <c:v>193.8</c:v>
                </c:pt>
                <c:pt idx="3166">
                  <c:v>248.26</c:v>
                </c:pt>
                <c:pt idx="3167">
                  <c:v>331.38</c:v>
                </c:pt>
                <c:pt idx="3168">
                  <c:v>477.48</c:v>
                </c:pt>
                <c:pt idx="3169">
                  <c:v>240.64</c:v>
                </c:pt>
                <c:pt idx="3170">
                  <c:v>378.97</c:v>
                </c:pt>
                <c:pt idx="3171">
                  <c:v>228.76</c:v>
                </c:pt>
                <c:pt idx="3172">
                  <c:v>231.76</c:v>
                </c:pt>
                <c:pt idx="3173">
                  <c:v>188.09</c:v>
                </c:pt>
                <c:pt idx="3174">
                  <c:v>176.92</c:v>
                </c:pt>
                <c:pt idx="3175">
                  <c:v>169.77</c:v>
                </c:pt>
                <c:pt idx="3176">
                  <c:v>358.13</c:v>
                </c:pt>
                <c:pt idx="3177">
                  <c:v>268.07</c:v>
                </c:pt>
                <c:pt idx="3178">
                  <c:v>281.85000000000002</c:v>
                </c:pt>
                <c:pt idx="3179">
                  <c:v>72.55</c:v>
                </c:pt>
                <c:pt idx="3180">
                  <c:v>280.76</c:v>
                </c:pt>
                <c:pt idx="3181">
                  <c:v>293.62</c:v>
                </c:pt>
                <c:pt idx="3182">
                  <c:v>378.63</c:v>
                </c:pt>
                <c:pt idx="3183">
                  <c:v>206.19</c:v>
                </c:pt>
                <c:pt idx="3184">
                  <c:v>242.15</c:v>
                </c:pt>
                <c:pt idx="3185">
                  <c:v>395.63</c:v>
                </c:pt>
                <c:pt idx="3186">
                  <c:v>255.51</c:v>
                </c:pt>
                <c:pt idx="3187">
                  <c:v>265.86</c:v>
                </c:pt>
                <c:pt idx="3188">
                  <c:v>259.54000000000002</c:v>
                </c:pt>
                <c:pt idx="3189">
                  <c:v>362.77</c:v>
                </c:pt>
                <c:pt idx="3190">
                  <c:v>156.63999999999999</c:v>
                </c:pt>
                <c:pt idx="3191">
                  <c:v>95.15</c:v>
                </c:pt>
                <c:pt idx="3192">
                  <c:v>200.28</c:v>
                </c:pt>
                <c:pt idx="3193">
                  <c:v>312.66000000000003</c:v>
                </c:pt>
                <c:pt idx="3194">
                  <c:v>323.52999999999997</c:v>
                </c:pt>
                <c:pt idx="3195">
                  <c:v>69.37</c:v>
                </c:pt>
                <c:pt idx="3196">
                  <c:v>40.74</c:v>
                </c:pt>
                <c:pt idx="3197">
                  <c:v>31.07</c:v>
                </c:pt>
                <c:pt idx="3198">
                  <c:v>413.3</c:v>
                </c:pt>
                <c:pt idx="3199">
                  <c:v>332.94</c:v>
                </c:pt>
                <c:pt idx="3200">
                  <c:v>112.08</c:v>
                </c:pt>
                <c:pt idx="3201">
                  <c:v>394.82</c:v>
                </c:pt>
                <c:pt idx="3202">
                  <c:v>403.11</c:v>
                </c:pt>
                <c:pt idx="3203">
                  <c:v>241.28</c:v>
                </c:pt>
                <c:pt idx="3204">
                  <c:v>196.42</c:v>
                </c:pt>
                <c:pt idx="3205">
                  <c:v>265.98</c:v>
                </c:pt>
                <c:pt idx="3206">
                  <c:v>154.28</c:v>
                </c:pt>
                <c:pt idx="3207">
                  <c:v>148.07</c:v>
                </c:pt>
                <c:pt idx="3208">
                  <c:v>300.25</c:v>
                </c:pt>
                <c:pt idx="3209">
                  <c:v>280.82</c:v>
                </c:pt>
                <c:pt idx="3210">
                  <c:v>62.07</c:v>
                </c:pt>
                <c:pt idx="3211">
                  <c:v>70.83</c:v>
                </c:pt>
                <c:pt idx="3212">
                  <c:v>180.12</c:v>
                </c:pt>
                <c:pt idx="3213">
                  <c:v>196.54</c:v>
                </c:pt>
                <c:pt idx="3214">
                  <c:v>198.18</c:v>
                </c:pt>
                <c:pt idx="3215">
                  <c:v>126.88</c:v>
                </c:pt>
                <c:pt idx="3216">
                  <c:v>448.45</c:v>
                </c:pt>
                <c:pt idx="3217">
                  <c:v>369.37</c:v>
                </c:pt>
                <c:pt idx="3218">
                  <c:v>267.02999999999997</c:v>
                </c:pt>
                <c:pt idx="3219">
                  <c:v>184.5</c:v>
                </c:pt>
                <c:pt idx="3220">
                  <c:v>266.10000000000002</c:v>
                </c:pt>
                <c:pt idx="3221">
                  <c:v>340.7</c:v>
                </c:pt>
                <c:pt idx="3222">
                  <c:v>273.95</c:v>
                </c:pt>
                <c:pt idx="3223">
                  <c:v>278.49</c:v>
                </c:pt>
                <c:pt idx="3224">
                  <c:v>97.39</c:v>
                </c:pt>
                <c:pt idx="3225">
                  <c:v>169.54</c:v>
                </c:pt>
                <c:pt idx="3226">
                  <c:v>223.73</c:v>
                </c:pt>
                <c:pt idx="3227">
                  <c:v>330.43</c:v>
                </c:pt>
                <c:pt idx="3228">
                  <c:v>345.66</c:v>
                </c:pt>
                <c:pt idx="3229">
                  <c:v>115.34</c:v>
                </c:pt>
                <c:pt idx="3230">
                  <c:v>46.2</c:v>
                </c:pt>
                <c:pt idx="3231">
                  <c:v>181.76</c:v>
                </c:pt>
                <c:pt idx="3232">
                  <c:v>81.790000000000006</c:v>
                </c:pt>
                <c:pt idx="3233">
                  <c:v>336.45</c:v>
                </c:pt>
                <c:pt idx="3234">
                  <c:v>191</c:v>
                </c:pt>
                <c:pt idx="3235">
                  <c:v>384.55</c:v>
                </c:pt>
                <c:pt idx="3236">
                  <c:v>386.98</c:v>
                </c:pt>
                <c:pt idx="3237">
                  <c:v>175.79</c:v>
                </c:pt>
                <c:pt idx="3238">
                  <c:v>305.27</c:v>
                </c:pt>
                <c:pt idx="3239">
                  <c:v>334.09</c:v>
                </c:pt>
                <c:pt idx="3240">
                  <c:v>464.61</c:v>
                </c:pt>
                <c:pt idx="3241">
                  <c:v>90.33</c:v>
                </c:pt>
                <c:pt idx="3242">
                  <c:v>286.23</c:v>
                </c:pt>
                <c:pt idx="3243">
                  <c:v>324.33</c:v>
                </c:pt>
                <c:pt idx="3244">
                  <c:v>131.18</c:v>
                </c:pt>
                <c:pt idx="3245">
                  <c:v>89.63</c:v>
                </c:pt>
                <c:pt idx="3246">
                  <c:v>287.98</c:v>
                </c:pt>
                <c:pt idx="3247">
                  <c:v>283.99</c:v>
                </c:pt>
                <c:pt idx="3248">
                  <c:v>37.479999999999997</c:v>
                </c:pt>
                <c:pt idx="3249">
                  <c:v>127.35</c:v>
                </c:pt>
                <c:pt idx="3250">
                  <c:v>297.48</c:v>
                </c:pt>
                <c:pt idx="3251">
                  <c:v>336.27</c:v>
                </c:pt>
                <c:pt idx="3252">
                  <c:v>292.74</c:v>
                </c:pt>
                <c:pt idx="3253">
                  <c:v>231.84</c:v>
                </c:pt>
                <c:pt idx="3254">
                  <c:v>154.69999999999999</c:v>
                </c:pt>
                <c:pt idx="3255">
                  <c:v>424.58</c:v>
                </c:pt>
                <c:pt idx="3256">
                  <c:v>210.79</c:v>
                </c:pt>
                <c:pt idx="3257">
                  <c:v>24.42</c:v>
                </c:pt>
                <c:pt idx="3258">
                  <c:v>83</c:v>
                </c:pt>
                <c:pt idx="3259">
                  <c:v>358.24</c:v>
                </c:pt>
                <c:pt idx="3260">
                  <c:v>12.81</c:v>
                </c:pt>
                <c:pt idx="3261">
                  <c:v>111.29</c:v>
                </c:pt>
                <c:pt idx="3262">
                  <c:v>200.62</c:v>
                </c:pt>
                <c:pt idx="3263">
                  <c:v>73.599999999999994</c:v>
                </c:pt>
                <c:pt idx="3264">
                  <c:v>65.67</c:v>
                </c:pt>
                <c:pt idx="3265">
                  <c:v>118.16</c:v>
                </c:pt>
                <c:pt idx="3266">
                  <c:v>153.31</c:v>
                </c:pt>
                <c:pt idx="3267">
                  <c:v>189.62</c:v>
                </c:pt>
                <c:pt idx="3268">
                  <c:v>44.29</c:v>
                </c:pt>
                <c:pt idx="3269">
                  <c:v>294.66000000000003</c:v>
                </c:pt>
                <c:pt idx="3270">
                  <c:v>112.43</c:v>
                </c:pt>
                <c:pt idx="3271">
                  <c:v>200.05</c:v>
                </c:pt>
                <c:pt idx="3272">
                  <c:v>435.06</c:v>
                </c:pt>
                <c:pt idx="3273">
                  <c:v>215.06</c:v>
                </c:pt>
                <c:pt idx="3274">
                  <c:v>44.69</c:v>
                </c:pt>
                <c:pt idx="3275">
                  <c:v>297.32</c:v>
                </c:pt>
                <c:pt idx="3276">
                  <c:v>315.52999999999997</c:v>
                </c:pt>
                <c:pt idx="3277">
                  <c:v>225.41</c:v>
                </c:pt>
                <c:pt idx="3278">
                  <c:v>168.44</c:v>
                </c:pt>
                <c:pt idx="3279">
                  <c:v>45</c:v>
                </c:pt>
                <c:pt idx="3280">
                  <c:v>199.69</c:v>
                </c:pt>
                <c:pt idx="3281">
                  <c:v>442.91</c:v>
                </c:pt>
                <c:pt idx="3282">
                  <c:v>205.35</c:v>
                </c:pt>
                <c:pt idx="3283">
                  <c:v>386.07</c:v>
                </c:pt>
                <c:pt idx="3284">
                  <c:v>49.18</c:v>
                </c:pt>
                <c:pt idx="3285">
                  <c:v>126.06</c:v>
                </c:pt>
                <c:pt idx="3286">
                  <c:v>445.94</c:v>
                </c:pt>
                <c:pt idx="3287">
                  <c:v>327.74</c:v>
                </c:pt>
                <c:pt idx="3288">
                  <c:v>215.97</c:v>
                </c:pt>
                <c:pt idx="3289">
                  <c:v>265.95</c:v>
                </c:pt>
                <c:pt idx="3290">
                  <c:v>141.84</c:v>
                </c:pt>
                <c:pt idx="3291">
                  <c:v>29.43</c:v>
                </c:pt>
                <c:pt idx="3292">
                  <c:v>65.94</c:v>
                </c:pt>
                <c:pt idx="3293">
                  <c:v>390.18</c:v>
                </c:pt>
                <c:pt idx="3294">
                  <c:v>281.63</c:v>
                </c:pt>
                <c:pt idx="3295">
                  <c:v>182.88</c:v>
                </c:pt>
                <c:pt idx="3296">
                  <c:v>52.46</c:v>
                </c:pt>
                <c:pt idx="3297">
                  <c:v>216.18</c:v>
                </c:pt>
                <c:pt idx="3298">
                  <c:v>436.28</c:v>
                </c:pt>
                <c:pt idx="3299">
                  <c:v>283.64</c:v>
                </c:pt>
                <c:pt idx="3300">
                  <c:v>221.01</c:v>
                </c:pt>
                <c:pt idx="3301">
                  <c:v>182.47</c:v>
                </c:pt>
                <c:pt idx="3302">
                  <c:v>369.87</c:v>
                </c:pt>
                <c:pt idx="3303">
                  <c:v>458.94</c:v>
                </c:pt>
                <c:pt idx="3304">
                  <c:v>43.76</c:v>
                </c:pt>
                <c:pt idx="3305">
                  <c:v>235.04</c:v>
                </c:pt>
                <c:pt idx="3306">
                  <c:v>242.32</c:v>
                </c:pt>
                <c:pt idx="3307">
                  <c:v>444.79</c:v>
                </c:pt>
                <c:pt idx="3308">
                  <c:v>181.35</c:v>
                </c:pt>
                <c:pt idx="3309">
                  <c:v>243.65</c:v>
                </c:pt>
                <c:pt idx="3310">
                  <c:v>116.48</c:v>
                </c:pt>
                <c:pt idx="3311">
                  <c:v>168.45</c:v>
                </c:pt>
                <c:pt idx="3312">
                  <c:v>15.54</c:v>
                </c:pt>
                <c:pt idx="3313">
                  <c:v>121.17</c:v>
                </c:pt>
                <c:pt idx="3314">
                  <c:v>211.38</c:v>
                </c:pt>
                <c:pt idx="3315">
                  <c:v>13.12</c:v>
                </c:pt>
                <c:pt idx="3316">
                  <c:v>304.93</c:v>
                </c:pt>
                <c:pt idx="3317">
                  <c:v>379.45</c:v>
                </c:pt>
                <c:pt idx="3318">
                  <c:v>309.83</c:v>
                </c:pt>
                <c:pt idx="3319">
                  <c:v>349.01</c:v>
                </c:pt>
                <c:pt idx="3320">
                  <c:v>316.69</c:v>
                </c:pt>
                <c:pt idx="3321">
                  <c:v>72.790000000000006</c:v>
                </c:pt>
                <c:pt idx="3322">
                  <c:v>362.13</c:v>
                </c:pt>
                <c:pt idx="3323">
                  <c:v>109.5</c:v>
                </c:pt>
                <c:pt idx="3324">
                  <c:v>183.45</c:v>
                </c:pt>
                <c:pt idx="3325">
                  <c:v>80.47</c:v>
                </c:pt>
                <c:pt idx="3326">
                  <c:v>305.89999999999998</c:v>
                </c:pt>
                <c:pt idx="3327">
                  <c:v>325.94</c:v>
                </c:pt>
                <c:pt idx="3328">
                  <c:v>244.59</c:v>
                </c:pt>
                <c:pt idx="3329">
                  <c:v>224.68</c:v>
                </c:pt>
                <c:pt idx="3330">
                  <c:v>13.04</c:v>
                </c:pt>
                <c:pt idx="3331">
                  <c:v>146.09</c:v>
                </c:pt>
                <c:pt idx="3332">
                  <c:v>201.05</c:v>
                </c:pt>
                <c:pt idx="3333">
                  <c:v>178.61</c:v>
                </c:pt>
                <c:pt idx="3334">
                  <c:v>397.85</c:v>
                </c:pt>
                <c:pt idx="3335">
                  <c:v>417.54</c:v>
                </c:pt>
                <c:pt idx="3336">
                  <c:v>173.62</c:v>
                </c:pt>
                <c:pt idx="3337">
                  <c:v>317.43</c:v>
                </c:pt>
                <c:pt idx="3338">
                  <c:v>152.57</c:v>
                </c:pt>
                <c:pt idx="3339">
                  <c:v>304.81</c:v>
                </c:pt>
                <c:pt idx="3340">
                  <c:v>268.86</c:v>
                </c:pt>
                <c:pt idx="3341">
                  <c:v>104.66</c:v>
                </c:pt>
                <c:pt idx="3342">
                  <c:v>229.65</c:v>
                </c:pt>
                <c:pt idx="3343">
                  <c:v>225.25</c:v>
                </c:pt>
                <c:pt idx="3344">
                  <c:v>175.25</c:v>
                </c:pt>
                <c:pt idx="3345">
                  <c:v>272.26</c:v>
                </c:pt>
                <c:pt idx="3346">
                  <c:v>41.53</c:v>
                </c:pt>
                <c:pt idx="3347">
                  <c:v>254.25</c:v>
                </c:pt>
                <c:pt idx="3348">
                  <c:v>219.41</c:v>
                </c:pt>
                <c:pt idx="3349">
                  <c:v>332.35</c:v>
                </c:pt>
                <c:pt idx="3350">
                  <c:v>199.86</c:v>
                </c:pt>
                <c:pt idx="3351">
                  <c:v>244.37</c:v>
                </c:pt>
                <c:pt idx="3352">
                  <c:v>192.17</c:v>
                </c:pt>
                <c:pt idx="3353">
                  <c:v>31.63</c:v>
                </c:pt>
                <c:pt idx="3354">
                  <c:v>36.950000000000003</c:v>
                </c:pt>
                <c:pt idx="3355">
                  <c:v>117.31</c:v>
                </c:pt>
                <c:pt idx="3356">
                  <c:v>80.81</c:v>
                </c:pt>
                <c:pt idx="3357">
                  <c:v>311.33999999999997</c:v>
                </c:pt>
                <c:pt idx="3358">
                  <c:v>281.27999999999997</c:v>
                </c:pt>
                <c:pt idx="3359">
                  <c:v>342.9</c:v>
                </c:pt>
                <c:pt idx="3360">
                  <c:v>156.74</c:v>
                </c:pt>
                <c:pt idx="3361">
                  <c:v>251.13</c:v>
                </c:pt>
                <c:pt idx="3362">
                  <c:v>68.05</c:v>
                </c:pt>
                <c:pt idx="3363">
                  <c:v>71.08</c:v>
                </c:pt>
                <c:pt idx="3364">
                  <c:v>479.31</c:v>
                </c:pt>
                <c:pt idx="3365">
                  <c:v>354.92</c:v>
                </c:pt>
                <c:pt idx="3366">
                  <c:v>348.48</c:v>
                </c:pt>
                <c:pt idx="3367">
                  <c:v>367.19</c:v>
                </c:pt>
                <c:pt idx="3368">
                  <c:v>250.97</c:v>
                </c:pt>
                <c:pt idx="3369">
                  <c:v>76.040000000000006</c:v>
                </c:pt>
                <c:pt idx="3370">
                  <c:v>334.27</c:v>
                </c:pt>
                <c:pt idx="3371">
                  <c:v>41.58</c:v>
                </c:pt>
                <c:pt idx="3372">
                  <c:v>196.95</c:v>
                </c:pt>
                <c:pt idx="3373">
                  <c:v>222.86</c:v>
                </c:pt>
                <c:pt idx="3374">
                  <c:v>237.14</c:v>
                </c:pt>
                <c:pt idx="3375">
                  <c:v>26.77</c:v>
                </c:pt>
                <c:pt idx="3376">
                  <c:v>225.72</c:v>
                </c:pt>
                <c:pt idx="3377">
                  <c:v>231.24</c:v>
                </c:pt>
                <c:pt idx="3378">
                  <c:v>22.7</c:v>
                </c:pt>
                <c:pt idx="3379">
                  <c:v>364.52</c:v>
                </c:pt>
                <c:pt idx="3380">
                  <c:v>437.98</c:v>
                </c:pt>
                <c:pt idx="3381">
                  <c:v>47.45</c:v>
                </c:pt>
                <c:pt idx="3382">
                  <c:v>240.01</c:v>
                </c:pt>
                <c:pt idx="3383">
                  <c:v>259.10000000000002</c:v>
                </c:pt>
                <c:pt idx="3384">
                  <c:v>43.03</c:v>
                </c:pt>
                <c:pt idx="3385">
                  <c:v>333.23</c:v>
                </c:pt>
                <c:pt idx="3386">
                  <c:v>444.65</c:v>
                </c:pt>
                <c:pt idx="3387">
                  <c:v>161.59</c:v>
                </c:pt>
                <c:pt idx="3388">
                  <c:v>350.18</c:v>
                </c:pt>
                <c:pt idx="3389">
                  <c:v>268.05</c:v>
                </c:pt>
                <c:pt idx="3390">
                  <c:v>9.9499999999999993</c:v>
                </c:pt>
                <c:pt idx="3391">
                  <c:v>55.64</c:v>
                </c:pt>
                <c:pt idx="3392">
                  <c:v>316.89</c:v>
                </c:pt>
                <c:pt idx="3393">
                  <c:v>322.49</c:v>
                </c:pt>
                <c:pt idx="3394">
                  <c:v>75.58</c:v>
                </c:pt>
                <c:pt idx="3395">
                  <c:v>22.42</c:v>
                </c:pt>
                <c:pt idx="3396">
                  <c:v>373.02</c:v>
                </c:pt>
                <c:pt idx="3397">
                  <c:v>72.41</c:v>
                </c:pt>
                <c:pt idx="3398">
                  <c:v>125.1</c:v>
                </c:pt>
                <c:pt idx="3399">
                  <c:v>76.05</c:v>
                </c:pt>
                <c:pt idx="3400">
                  <c:v>198.38</c:v>
                </c:pt>
                <c:pt idx="3401">
                  <c:v>140.94</c:v>
                </c:pt>
                <c:pt idx="3402">
                  <c:v>166.68</c:v>
                </c:pt>
                <c:pt idx="3403">
                  <c:v>81.099999999999994</c:v>
                </c:pt>
                <c:pt idx="3404">
                  <c:v>374.08</c:v>
                </c:pt>
                <c:pt idx="3405">
                  <c:v>186.94</c:v>
                </c:pt>
                <c:pt idx="3406">
                  <c:v>247.26</c:v>
                </c:pt>
                <c:pt idx="3407">
                  <c:v>67.959999999999994</c:v>
                </c:pt>
                <c:pt idx="3408">
                  <c:v>199.83</c:v>
                </c:pt>
                <c:pt idx="3409">
                  <c:v>25.76</c:v>
                </c:pt>
                <c:pt idx="3410">
                  <c:v>484.56</c:v>
                </c:pt>
                <c:pt idx="3411">
                  <c:v>97.22</c:v>
                </c:pt>
                <c:pt idx="3412">
                  <c:v>161.30000000000001</c:v>
                </c:pt>
                <c:pt idx="3413">
                  <c:v>33.89</c:v>
                </c:pt>
                <c:pt idx="3414">
                  <c:v>48.56</c:v>
                </c:pt>
                <c:pt idx="3415">
                  <c:v>31.05</c:v>
                </c:pt>
                <c:pt idx="3416">
                  <c:v>336.37</c:v>
                </c:pt>
                <c:pt idx="3417">
                  <c:v>362.61</c:v>
                </c:pt>
                <c:pt idx="3418">
                  <c:v>238.56</c:v>
                </c:pt>
                <c:pt idx="3419">
                  <c:v>43.72</c:v>
                </c:pt>
                <c:pt idx="3420">
                  <c:v>189.32</c:v>
                </c:pt>
                <c:pt idx="3421">
                  <c:v>35.369999999999997</c:v>
                </c:pt>
                <c:pt idx="3422">
                  <c:v>315.8</c:v>
                </c:pt>
                <c:pt idx="3423">
                  <c:v>208.98</c:v>
                </c:pt>
                <c:pt idx="3424">
                  <c:v>167.44</c:v>
                </c:pt>
                <c:pt idx="3425">
                  <c:v>266.2</c:v>
                </c:pt>
                <c:pt idx="3426">
                  <c:v>50.52</c:v>
                </c:pt>
                <c:pt idx="3427">
                  <c:v>294.60000000000002</c:v>
                </c:pt>
                <c:pt idx="3428">
                  <c:v>261.75</c:v>
                </c:pt>
                <c:pt idx="3429">
                  <c:v>219.72</c:v>
                </c:pt>
                <c:pt idx="3430">
                  <c:v>115.54</c:v>
                </c:pt>
                <c:pt idx="3431">
                  <c:v>176.87</c:v>
                </c:pt>
                <c:pt idx="3432">
                  <c:v>276.68</c:v>
                </c:pt>
                <c:pt idx="3433">
                  <c:v>354.74</c:v>
                </c:pt>
                <c:pt idx="3434">
                  <c:v>77.510000000000005</c:v>
                </c:pt>
                <c:pt idx="3435">
                  <c:v>412.25</c:v>
                </c:pt>
                <c:pt idx="3436">
                  <c:v>35.51</c:v>
                </c:pt>
                <c:pt idx="3437">
                  <c:v>317.82</c:v>
                </c:pt>
                <c:pt idx="3438">
                  <c:v>237.27</c:v>
                </c:pt>
                <c:pt idx="3439">
                  <c:v>30.87</c:v>
                </c:pt>
                <c:pt idx="3440">
                  <c:v>32.89</c:v>
                </c:pt>
                <c:pt idx="3441">
                  <c:v>128.68</c:v>
                </c:pt>
                <c:pt idx="3442">
                  <c:v>124.96</c:v>
                </c:pt>
                <c:pt idx="3443">
                  <c:v>408.73</c:v>
                </c:pt>
                <c:pt idx="3444">
                  <c:v>425.81</c:v>
                </c:pt>
                <c:pt idx="3445">
                  <c:v>316.13</c:v>
                </c:pt>
                <c:pt idx="3446">
                  <c:v>388.32</c:v>
                </c:pt>
                <c:pt idx="3447">
                  <c:v>180.13</c:v>
                </c:pt>
                <c:pt idx="3448">
                  <c:v>303.16000000000003</c:v>
                </c:pt>
                <c:pt idx="3449">
                  <c:v>379.89</c:v>
                </c:pt>
                <c:pt idx="3450">
                  <c:v>52.25</c:v>
                </c:pt>
                <c:pt idx="3451">
                  <c:v>47.54</c:v>
                </c:pt>
                <c:pt idx="3452">
                  <c:v>179.19</c:v>
                </c:pt>
                <c:pt idx="3453">
                  <c:v>84.73</c:v>
                </c:pt>
                <c:pt idx="3454">
                  <c:v>265.75</c:v>
                </c:pt>
                <c:pt idx="3455">
                  <c:v>97.3</c:v>
                </c:pt>
                <c:pt idx="3456">
                  <c:v>191.44</c:v>
                </c:pt>
                <c:pt idx="3457">
                  <c:v>257.67</c:v>
                </c:pt>
                <c:pt idx="3458">
                  <c:v>56.86</c:v>
                </c:pt>
                <c:pt idx="3459">
                  <c:v>30</c:v>
                </c:pt>
                <c:pt idx="3460">
                  <c:v>97.14</c:v>
                </c:pt>
                <c:pt idx="3461">
                  <c:v>131.78</c:v>
                </c:pt>
                <c:pt idx="3462">
                  <c:v>405.54</c:v>
                </c:pt>
                <c:pt idx="3463">
                  <c:v>98.79</c:v>
                </c:pt>
                <c:pt idx="3464">
                  <c:v>42.93</c:v>
                </c:pt>
                <c:pt idx="3465">
                  <c:v>254.59</c:v>
                </c:pt>
                <c:pt idx="3466">
                  <c:v>184.89</c:v>
                </c:pt>
                <c:pt idx="3467">
                  <c:v>276.04000000000002</c:v>
                </c:pt>
                <c:pt idx="3468">
                  <c:v>421.38</c:v>
                </c:pt>
                <c:pt idx="3469">
                  <c:v>457.16</c:v>
                </c:pt>
                <c:pt idx="3470">
                  <c:v>297.68</c:v>
                </c:pt>
                <c:pt idx="3471">
                  <c:v>136.4</c:v>
                </c:pt>
                <c:pt idx="3472">
                  <c:v>435.67</c:v>
                </c:pt>
                <c:pt idx="3473">
                  <c:v>427.95</c:v>
                </c:pt>
                <c:pt idx="3474">
                  <c:v>110.06</c:v>
                </c:pt>
                <c:pt idx="3475">
                  <c:v>155.06</c:v>
                </c:pt>
                <c:pt idx="3476">
                  <c:v>219.25</c:v>
                </c:pt>
                <c:pt idx="3477">
                  <c:v>442.46</c:v>
                </c:pt>
                <c:pt idx="3478">
                  <c:v>361.62</c:v>
                </c:pt>
                <c:pt idx="3479">
                  <c:v>247.07</c:v>
                </c:pt>
                <c:pt idx="3480">
                  <c:v>391.14</c:v>
                </c:pt>
                <c:pt idx="3481">
                  <c:v>99.85</c:v>
                </c:pt>
                <c:pt idx="3482">
                  <c:v>149.01</c:v>
                </c:pt>
                <c:pt idx="3483">
                  <c:v>288.12</c:v>
                </c:pt>
                <c:pt idx="3484">
                  <c:v>329.77</c:v>
                </c:pt>
                <c:pt idx="3485">
                  <c:v>360.6</c:v>
                </c:pt>
                <c:pt idx="3486">
                  <c:v>225.88</c:v>
                </c:pt>
                <c:pt idx="3487">
                  <c:v>338.89</c:v>
                </c:pt>
                <c:pt idx="3488">
                  <c:v>117.12</c:v>
                </c:pt>
                <c:pt idx="3489">
                  <c:v>264.49</c:v>
                </c:pt>
                <c:pt idx="3490">
                  <c:v>383.07</c:v>
                </c:pt>
                <c:pt idx="3491">
                  <c:v>124.42</c:v>
                </c:pt>
                <c:pt idx="3492">
                  <c:v>427.96</c:v>
                </c:pt>
                <c:pt idx="3493">
                  <c:v>15.37</c:v>
                </c:pt>
                <c:pt idx="3494">
                  <c:v>158.85</c:v>
                </c:pt>
                <c:pt idx="3495">
                  <c:v>336.82</c:v>
                </c:pt>
                <c:pt idx="3496">
                  <c:v>92.93</c:v>
                </c:pt>
                <c:pt idx="3497">
                  <c:v>161.6</c:v>
                </c:pt>
                <c:pt idx="3498">
                  <c:v>95.18</c:v>
                </c:pt>
                <c:pt idx="3499">
                  <c:v>58.23</c:v>
                </c:pt>
                <c:pt idx="3500">
                  <c:v>416.1</c:v>
                </c:pt>
                <c:pt idx="3501">
                  <c:v>349.54</c:v>
                </c:pt>
                <c:pt idx="3502">
                  <c:v>222.25</c:v>
                </c:pt>
                <c:pt idx="3503">
                  <c:v>459.22</c:v>
                </c:pt>
                <c:pt idx="3504">
                  <c:v>248.14</c:v>
                </c:pt>
                <c:pt idx="3505">
                  <c:v>312.94</c:v>
                </c:pt>
                <c:pt idx="3506">
                  <c:v>284.83</c:v>
                </c:pt>
                <c:pt idx="3507">
                  <c:v>160.34</c:v>
                </c:pt>
                <c:pt idx="3508">
                  <c:v>370.37</c:v>
                </c:pt>
                <c:pt idx="3509">
                  <c:v>348.18</c:v>
                </c:pt>
                <c:pt idx="3510">
                  <c:v>151.94</c:v>
                </c:pt>
                <c:pt idx="3511">
                  <c:v>22.06</c:v>
                </c:pt>
                <c:pt idx="3512">
                  <c:v>336.87</c:v>
                </c:pt>
                <c:pt idx="3513">
                  <c:v>21.73</c:v>
                </c:pt>
                <c:pt idx="3514">
                  <c:v>159.75</c:v>
                </c:pt>
                <c:pt idx="3515">
                  <c:v>332.06</c:v>
                </c:pt>
                <c:pt idx="3516">
                  <c:v>100.22</c:v>
                </c:pt>
                <c:pt idx="3517">
                  <c:v>161.93</c:v>
                </c:pt>
                <c:pt idx="3518">
                  <c:v>225.48</c:v>
                </c:pt>
                <c:pt idx="3519">
                  <c:v>85.04</c:v>
                </c:pt>
                <c:pt idx="3520">
                  <c:v>108.39</c:v>
                </c:pt>
                <c:pt idx="3521">
                  <c:v>318.95</c:v>
                </c:pt>
                <c:pt idx="3522">
                  <c:v>120.64</c:v>
                </c:pt>
                <c:pt idx="3523">
                  <c:v>123.42</c:v>
                </c:pt>
                <c:pt idx="3524">
                  <c:v>169.63</c:v>
                </c:pt>
                <c:pt idx="3525">
                  <c:v>349.91</c:v>
                </c:pt>
                <c:pt idx="3526">
                  <c:v>195.12</c:v>
                </c:pt>
                <c:pt idx="3527">
                  <c:v>442.51</c:v>
                </c:pt>
                <c:pt idx="3528">
                  <c:v>5.89</c:v>
                </c:pt>
                <c:pt idx="3529">
                  <c:v>218.11</c:v>
                </c:pt>
                <c:pt idx="3530">
                  <c:v>473.42</c:v>
                </c:pt>
                <c:pt idx="3531">
                  <c:v>202.88</c:v>
                </c:pt>
                <c:pt idx="3532">
                  <c:v>12.22</c:v>
                </c:pt>
                <c:pt idx="3533">
                  <c:v>369.97</c:v>
                </c:pt>
                <c:pt idx="3534">
                  <c:v>150.43</c:v>
                </c:pt>
                <c:pt idx="3535">
                  <c:v>121.78</c:v>
                </c:pt>
                <c:pt idx="3536">
                  <c:v>403.2</c:v>
                </c:pt>
                <c:pt idx="3537">
                  <c:v>289.45999999999998</c:v>
                </c:pt>
                <c:pt idx="3538">
                  <c:v>44.09</c:v>
                </c:pt>
                <c:pt idx="3539">
                  <c:v>108.95</c:v>
                </c:pt>
                <c:pt idx="3540">
                  <c:v>203.69</c:v>
                </c:pt>
                <c:pt idx="3541">
                  <c:v>240.51</c:v>
                </c:pt>
                <c:pt idx="3542">
                  <c:v>383.02</c:v>
                </c:pt>
                <c:pt idx="3543">
                  <c:v>279.93</c:v>
                </c:pt>
                <c:pt idx="3544">
                  <c:v>16.989999999999998</c:v>
                </c:pt>
                <c:pt idx="3545">
                  <c:v>351.19</c:v>
                </c:pt>
                <c:pt idx="3546">
                  <c:v>69.41</c:v>
                </c:pt>
                <c:pt idx="3547">
                  <c:v>116.95</c:v>
                </c:pt>
                <c:pt idx="3548">
                  <c:v>210.86</c:v>
                </c:pt>
                <c:pt idx="3549">
                  <c:v>182.16</c:v>
                </c:pt>
                <c:pt idx="3550">
                  <c:v>375.81</c:v>
                </c:pt>
                <c:pt idx="3551">
                  <c:v>86.91</c:v>
                </c:pt>
                <c:pt idx="3552">
                  <c:v>136.6</c:v>
                </c:pt>
                <c:pt idx="3553">
                  <c:v>80</c:v>
                </c:pt>
                <c:pt idx="3554">
                  <c:v>67.930000000000007</c:v>
                </c:pt>
                <c:pt idx="3555">
                  <c:v>113.97</c:v>
                </c:pt>
                <c:pt idx="3556">
                  <c:v>23.11</c:v>
                </c:pt>
                <c:pt idx="3557">
                  <c:v>137.04</c:v>
                </c:pt>
                <c:pt idx="3558">
                  <c:v>153.13</c:v>
                </c:pt>
                <c:pt idx="3559">
                  <c:v>313.85000000000002</c:v>
                </c:pt>
                <c:pt idx="3560">
                  <c:v>102.55</c:v>
                </c:pt>
                <c:pt idx="3561">
                  <c:v>466.62</c:v>
                </c:pt>
                <c:pt idx="3562">
                  <c:v>200.51</c:v>
                </c:pt>
                <c:pt idx="3563">
                  <c:v>71.75</c:v>
                </c:pt>
                <c:pt idx="3564">
                  <c:v>107.26</c:v>
                </c:pt>
                <c:pt idx="3565">
                  <c:v>342.24</c:v>
                </c:pt>
                <c:pt idx="3566">
                  <c:v>131.62</c:v>
                </c:pt>
                <c:pt idx="3567">
                  <c:v>248.03</c:v>
                </c:pt>
                <c:pt idx="3568">
                  <c:v>209.78</c:v>
                </c:pt>
                <c:pt idx="3569">
                  <c:v>38.72</c:v>
                </c:pt>
                <c:pt idx="3570">
                  <c:v>276.67</c:v>
                </c:pt>
                <c:pt idx="3571">
                  <c:v>117.91</c:v>
                </c:pt>
                <c:pt idx="3572">
                  <c:v>363.11</c:v>
                </c:pt>
                <c:pt idx="3573">
                  <c:v>44.72</c:v>
                </c:pt>
                <c:pt idx="3574">
                  <c:v>358.02</c:v>
                </c:pt>
                <c:pt idx="3575">
                  <c:v>133.88</c:v>
                </c:pt>
                <c:pt idx="3576">
                  <c:v>26.22</c:v>
                </c:pt>
                <c:pt idx="3577">
                  <c:v>87.88</c:v>
                </c:pt>
                <c:pt idx="3578">
                  <c:v>128.38</c:v>
                </c:pt>
                <c:pt idx="3579">
                  <c:v>326.60000000000002</c:v>
                </c:pt>
                <c:pt idx="3580">
                  <c:v>333.58</c:v>
                </c:pt>
                <c:pt idx="3581">
                  <c:v>76.2</c:v>
                </c:pt>
                <c:pt idx="3582">
                  <c:v>158.01</c:v>
                </c:pt>
                <c:pt idx="3583">
                  <c:v>66.319999999999993</c:v>
                </c:pt>
                <c:pt idx="3584">
                  <c:v>245.57</c:v>
                </c:pt>
                <c:pt idx="3585">
                  <c:v>320.72000000000003</c:v>
                </c:pt>
                <c:pt idx="3586">
                  <c:v>365.9</c:v>
                </c:pt>
                <c:pt idx="3587">
                  <c:v>22.6</c:v>
                </c:pt>
                <c:pt idx="3588">
                  <c:v>182.22</c:v>
                </c:pt>
                <c:pt idx="3589">
                  <c:v>328.63</c:v>
                </c:pt>
                <c:pt idx="3590">
                  <c:v>377.73</c:v>
                </c:pt>
                <c:pt idx="3591">
                  <c:v>235.86</c:v>
                </c:pt>
                <c:pt idx="3592">
                  <c:v>185.5</c:v>
                </c:pt>
                <c:pt idx="3593">
                  <c:v>18.07</c:v>
                </c:pt>
                <c:pt idx="3594">
                  <c:v>290.73</c:v>
                </c:pt>
                <c:pt idx="3595">
                  <c:v>349.68</c:v>
                </c:pt>
                <c:pt idx="3596">
                  <c:v>254.87</c:v>
                </c:pt>
                <c:pt idx="3597">
                  <c:v>118.27</c:v>
                </c:pt>
                <c:pt idx="3598">
                  <c:v>286.08</c:v>
                </c:pt>
                <c:pt idx="3599">
                  <c:v>39.76</c:v>
                </c:pt>
                <c:pt idx="3600">
                  <c:v>351.4</c:v>
                </c:pt>
                <c:pt idx="3601">
                  <c:v>113.75</c:v>
                </c:pt>
                <c:pt idx="3602">
                  <c:v>288.22000000000003</c:v>
                </c:pt>
                <c:pt idx="3603">
                  <c:v>315.45</c:v>
                </c:pt>
                <c:pt idx="3604">
                  <c:v>56.34</c:v>
                </c:pt>
                <c:pt idx="3605">
                  <c:v>85.65</c:v>
                </c:pt>
                <c:pt idx="3606">
                  <c:v>66.27</c:v>
                </c:pt>
                <c:pt idx="3607">
                  <c:v>319.48</c:v>
                </c:pt>
                <c:pt idx="3608">
                  <c:v>28.29</c:v>
                </c:pt>
                <c:pt idx="3609">
                  <c:v>106.83</c:v>
                </c:pt>
                <c:pt idx="3610">
                  <c:v>184.81</c:v>
                </c:pt>
                <c:pt idx="3611">
                  <c:v>412.89</c:v>
                </c:pt>
                <c:pt idx="3612">
                  <c:v>177.92</c:v>
                </c:pt>
                <c:pt idx="3613">
                  <c:v>175.15</c:v>
                </c:pt>
                <c:pt idx="3614">
                  <c:v>162.51</c:v>
                </c:pt>
                <c:pt idx="3615">
                  <c:v>313.36</c:v>
                </c:pt>
                <c:pt idx="3616">
                  <c:v>300.52</c:v>
                </c:pt>
                <c:pt idx="3617">
                  <c:v>366.93</c:v>
                </c:pt>
                <c:pt idx="3618">
                  <c:v>303.87</c:v>
                </c:pt>
                <c:pt idx="3619">
                  <c:v>130.27000000000001</c:v>
                </c:pt>
                <c:pt idx="3620">
                  <c:v>343.06</c:v>
                </c:pt>
                <c:pt idx="3621">
                  <c:v>346.92</c:v>
                </c:pt>
                <c:pt idx="3622">
                  <c:v>258.99</c:v>
                </c:pt>
                <c:pt idx="3623">
                  <c:v>424.81</c:v>
                </c:pt>
                <c:pt idx="3624">
                  <c:v>399.27</c:v>
                </c:pt>
                <c:pt idx="3625">
                  <c:v>45.33</c:v>
                </c:pt>
                <c:pt idx="3626">
                  <c:v>359.45</c:v>
                </c:pt>
                <c:pt idx="3627">
                  <c:v>169.56</c:v>
                </c:pt>
                <c:pt idx="3628">
                  <c:v>166.98</c:v>
                </c:pt>
                <c:pt idx="3629">
                  <c:v>84.41</c:v>
                </c:pt>
                <c:pt idx="3630">
                  <c:v>267.85000000000002</c:v>
                </c:pt>
                <c:pt idx="3631">
                  <c:v>83.5</c:v>
                </c:pt>
                <c:pt idx="3632">
                  <c:v>204.72</c:v>
                </c:pt>
                <c:pt idx="3633">
                  <c:v>263.63</c:v>
                </c:pt>
                <c:pt idx="3634">
                  <c:v>94.67</c:v>
                </c:pt>
                <c:pt idx="3635">
                  <c:v>254.1</c:v>
                </c:pt>
                <c:pt idx="3636">
                  <c:v>347.27</c:v>
                </c:pt>
                <c:pt idx="3637">
                  <c:v>145.27000000000001</c:v>
                </c:pt>
                <c:pt idx="3638">
                  <c:v>229.77</c:v>
                </c:pt>
                <c:pt idx="3639">
                  <c:v>293.73</c:v>
                </c:pt>
                <c:pt idx="3640">
                  <c:v>184.47</c:v>
                </c:pt>
                <c:pt idx="3641">
                  <c:v>268.83</c:v>
                </c:pt>
                <c:pt idx="3642">
                  <c:v>12.61</c:v>
                </c:pt>
                <c:pt idx="3643">
                  <c:v>265.2</c:v>
                </c:pt>
                <c:pt idx="3644">
                  <c:v>246.59</c:v>
                </c:pt>
                <c:pt idx="3645">
                  <c:v>13.82</c:v>
                </c:pt>
                <c:pt idx="3646">
                  <c:v>53.13</c:v>
                </c:pt>
                <c:pt idx="3647">
                  <c:v>78.97</c:v>
                </c:pt>
                <c:pt idx="3648">
                  <c:v>319.52999999999997</c:v>
                </c:pt>
                <c:pt idx="3649">
                  <c:v>272.66000000000003</c:v>
                </c:pt>
                <c:pt idx="3650">
                  <c:v>280.33</c:v>
                </c:pt>
                <c:pt idx="3651">
                  <c:v>207.18</c:v>
                </c:pt>
                <c:pt idx="3652">
                  <c:v>71.819999999999993</c:v>
                </c:pt>
                <c:pt idx="3653">
                  <c:v>288.86</c:v>
                </c:pt>
                <c:pt idx="3654">
                  <c:v>345.92</c:v>
                </c:pt>
                <c:pt idx="3655">
                  <c:v>47.91</c:v>
                </c:pt>
                <c:pt idx="3656">
                  <c:v>263.85000000000002</c:v>
                </c:pt>
                <c:pt idx="3657">
                  <c:v>164.42</c:v>
                </c:pt>
                <c:pt idx="3658">
                  <c:v>93.79</c:v>
                </c:pt>
                <c:pt idx="3659">
                  <c:v>180.94</c:v>
                </c:pt>
              </c:numCache>
            </c:numRef>
          </c:yVal>
          <c:smooth val="0"/>
          <c:extLst>
            <c:ext xmlns:c16="http://schemas.microsoft.com/office/drawing/2014/chart" uri="{C3380CC4-5D6E-409C-BE32-E72D297353CC}">
              <c16:uniqueId val="{00000000-2830-4E8B-835B-BC9ED0C644EF}"/>
            </c:ext>
          </c:extLst>
        </c:ser>
        <c:dLbls>
          <c:showLegendKey val="0"/>
          <c:showVal val="0"/>
          <c:showCatName val="0"/>
          <c:showSerName val="0"/>
          <c:showPercent val="0"/>
          <c:showBubbleSize val="0"/>
        </c:dLbls>
        <c:axId val="1485097727"/>
        <c:axId val="1485115967"/>
      </c:scatterChart>
      <c:valAx>
        <c:axId val="1485097727"/>
        <c:scaling>
          <c:orientation val="minMax"/>
          <c:max val="500"/>
        </c:scaling>
        <c:delete val="0"/>
        <c:axPos val="b"/>
        <c:majorGridlines>
          <c:spPr>
            <a:ln w="9525" cap="flat" cmpd="sng" algn="ctr">
              <a:solidFill>
                <a:schemeClr val="bg2">
                  <a:alpha val="68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Price (Rs.)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115967"/>
        <c:crosses val="autoZero"/>
        <c:crossBetween val="midCat"/>
      </c:valAx>
      <c:valAx>
        <c:axId val="1485115967"/>
        <c:scaling>
          <c:orientation val="minMax"/>
          <c:max val="500"/>
        </c:scaling>
        <c:delete val="0"/>
        <c:axPos val="l"/>
        <c:majorGridlines>
          <c:spPr>
            <a:ln w="9525" cap="flat" cmpd="sng" algn="ctr">
              <a:solidFill>
                <a:schemeClr val="bg1">
                  <a:lumMod val="95000"/>
                  <a:alpha val="68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kern="1200" baseline="0">
                    <a:solidFill>
                      <a:sysClr val="windowText" lastClr="000000">
                        <a:lumMod val="65000"/>
                        <a:lumOff val="35000"/>
                      </a:sysClr>
                    </a:solidFill>
                  </a:rPr>
                  <a:t>Final_Price(Rs.)</a:t>
                </a:r>
                <a:endParaRPr lang="en-US" sz="1000" b="1"/>
              </a:p>
            </c:rich>
          </c:tx>
          <c:layout>
            <c:manualLayout>
              <c:xMode val="edge"/>
              <c:yMode val="edge"/>
              <c:x val="4.0118776126259588E-2"/>
              <c:y val="0.2701766793609917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09772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Frequency of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'Task 4 Frequency'!$S$12</c:f>
              <c:strCache>
                <c:ptCount val="1"/>
                <c:pt idx="0">
                  <c:v>Frequency</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4 Frequency'!$R$13:$R$23</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'Task 4 Frequency'!$S$13:$S$23</c:f>
              <c:numCache>
                <c:formatCode>General</c:formatCode>
                <c:ptCount val="11"/>
                <c:pt idx="0">
                  <c:v>340</c:v>
                </c:pt>
                <c:pt idx="1">
                  <c:v>308</c:v>
                </c:pt>
                <c:pt idx="2">
                  <c:v>355</c:v>
                </c:pt>
                <c:pt idx="3">
                  <c:v>362</c:v>
                </c:pt>
                <c:pt idx="4">
                  <c:v>333</c:v>
                </c:pt>
                <c:pt idx="5">
                  <c:v>323</c:v>
                </c:pt>
                <c:pt idx="6">
                  <c:v>346</c:v>
                </c:pt>
                <c:pt idx="7">
                  <c:v>344</c:v>
                </c:pt>
                <c:pt idx="8">
                  <c:v>342</c:v>
                </c:pt>
                <c:pt idx="9">
                  <c:v>362</c:v>
                </c:pt>
                <c:pt idx="10">
                  <c:v>245</c:v>
                </c:pt>
              </c:numCache>
            </c:numRef>
          </c:val>
          <c:extLst>
            <c:ext xmlns:c16="http://schemas.microsoft.com/office/drawing/2014/chart" uri="{C3380CC4-5D6E-409C-BE32-E72D297353CC}">
              <c16:uniqueId val="{00000000-4D70-4DF7-8991-4D71E6FBF5DF}"/>
            </c:ext>
          </c:extLst>
        </c:ser>
        <c:dLbls>
          <c:dLblPos val="inEnd"/>
          <c:showLegendKey val="0"/>
          <c:showVal val="1"/>
          <c:showCatName val="0"/>
          <c:showSerName val="0"/>
          <c:showPercent val="0"/>
          <c:showBubbleSize val="0"/>
        </c:dLbls>
        <c:gapWidth val="10"/>
        <c:overlap val="-27"/>
        <c:axId val="1500842207"/>
        <c:axId val="1500848447"/>
      </c:barChart>
      <c:catAx>
        <c:axId val="1500842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50000"/>
                  </a:schemeClr>
                </a:solidFill>
                <a:latin typeface="+mn-lt"/>
                <a:ea typeface="+mn-ea"/>
                <a:cs typeface="+mn-cs"/>
              </a:defRPr>
            </a:pPr>
            <a:endParaRPr lang="en-US"/>
          </a:p>
        </c:txPr>
        <c:crossAx val="1500848447"/>
        <c:crosses val="autoZero"/>
        <c:auto val="1"/>
        <c:lblAlgn val="ctr"/>
        <c:lblOffset val="100"/>
        <c:noMultiLvlLbl val="0"/>
      </c:catAx>
      <c:valAx>
        <c:axId val="1500848447"/>
        <c:scaling>
          <c:orientation val="minMax"/>
        </c:scaling>
        <c:delete val="1"/>
        <c:axPos val="l"/>
        <c:numFmt formatCode="General" sourceLinked="1"/>
        <c:majorTickMark val="none"/>
        <c:minorTickMark val="none"/>
        <c:tickLblPos val="nextTo"/>
        <c:crossAx val="1500842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chemeClr val="tx1"/>
                </a:solidFill>
              </a:rPr>
              <a:t>Frequency of Weekday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'Task 4 Frequency'!$S$29</c:f>
              <c:strCache>
                <c:ptCount val="1"/>
                <c:pt idx="0">
                  <c:v>Frequency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4 Frequency'!$R$30:$R$36</c:f>
              <c:strCache>
                <c:ptCount val="7"/>
                <c:pt idx="0">
                  <c:v>Mon</c:v>
                </c:pt>
                <c:pt idx="1">
                  <c:v>Tue</c:v>
                </c:pt>
                <c:pt idx="2">
                  <c:v>Wed</c:v>
                </c:pt>
                <c:pt idx="3">
                  <c:v>Thu</c:v>
                </c:pt>
                <c:pt idx="4">
                  <c:v>Fri</c:v>
                </c:pt>
                <c:pt idx="5">
                  <c:v>Sat</c:v>
                </c:pt>
                <c:pt idx="6">
                  <c:v>Sun</c:v>
                </c:pt>
              </c:strCache>
            </c:strRef>
          </c:cat>
          <c:val>
            <c:numRef>
              <c:f>'Task 4 Frequency'!$S$30:$S$36</c:f>
              <c:numCache>
                <c:formatCode>General</c:formatCode>
                <c:ptCount val="7"/>
                <c:pt idx="0">
                  <c:v>522</c:v>
                </c:pt>
                <c:pt idx="1">
                  <c:v>542</c:v>
                </c:pt>
                <c:pt idx="2">
                  <c:v>509</c:v>
                </c:pt>
                <c:pt idx="3">
                  <c:v>525</c:v>
                </c:pt>
                <c:pt idx="4">
                  <c:v>519</c:v>
                </c:pt>
                <c:pt idx="5">
                  <c:v>477</c:v>
                </c:pt>
                <c:pt idx="6">
                  <c:v>566</c:v>
                </c:pt>
              </c:numCache>
            </c:numRef>
          </c:val>
          <c:extLst>
            <c:ext xmlns:c16="http://schemas.microsoft.com/office/drawing/2014/chart" uri="{C3380CC4-5D6E-409C-BE32-E72D297353CC}">
              <c16:uniqueId val="{00000000-A84D-4EF3-A854-6E6BF464418B}"/>
            </c:ext>
          </c:extLst>
        </c:ser>
        <c:dLbls>
          <c:showLegendKey val="0"/>
          <c:showVal val="0"/>
          <c:showCatName val="0"/>
          <c:showSerName val="0"/>
          <c:showPercent val="0"/>
          <c:showBubbleSize val="0"/>
        </c:dLbls>
        <c:gapWidth val="12"/>
        <c:overlap val="-27"/>
        <c:axId val="1511255311"/>
        <c:axId val="1511244751"/>
      </c:barChart>
      <c:catAx>
        <c:axId val="151125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50000"/>
                  </a:schemeClr>
                </a:solidFill>
                <a:latin typeface="+mn-lt"/>
                <a:ea typeface="+mn-ea"/>
                <a:cs typeface="+mn-cs"/>
              </a:defRPr>
            </a:pPr>
            <a:endParaRPr lang="en-US"/>
          </a:p>
        </c:txPr>
        <c:crossAx val="1511244751"/>
        <c:crosses val="autoZero"/>
        <c:auto val="1"/>
        <c:lblAlgn val="ctr"/>
        <c:lblOffset val="100"/>
        <c:noMultiLvlLbl val="0"/>
      </c:catAx>
      <c:valAx>
        <c:axId val="1511244751"/>
        <c:scaling>
          <c:orientation val="minMax"/>
        </c:scaling>
        <c:delete val="1"/>
        <c:axPos val="l"/>
        <c:numFmt formatCode="General" sourceLinked="1"/>
        <c:majorTickMark val="none"/>
        <c:minorTickMark val="none"/>
        <c:tickLblPos val="nextTo"/>
        <c:crossAx val="1511255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Price (Rs.)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'Task 5 CLT'!$D$6</c:f>
              <c:strCache>
                <c:ptCount val="1"/>
                <c:pt idx="0">
                  <c:v>Frequency</c:v>
                </c:pt>
              </c:strCache>
            </c:strRef>
          </c:tx>
          <c:spPr>
            <a:solidFill>
              <a:schemeClr val="tx2">
                <a:lumMod val="75000"/>
                <a:lumOff val="25000"/>
              </a:schemeClr>
            </a:solidFill>
            <a:ln>
              <a:noFill/>
            </a:ln>
            <a:effectLst/>
          </c:spPr>
          <c:invertIfNegative val="0"/>
          <c:cat>
            <c:strRef>
              <c:f>'Task 5 CLT'!$C$7:$C$31</c:f>
              <c:strCache>
                <c:ptCount val="25"/>
                <c:pt idx="0">
                  <c:v>0-20</c:v>
                </c:pt>
                <c:pt idx="1">
                  <c:v>20-40</c:v>
                </c:pt>
                <c:pt idx="2">
                  <c:v>40-60</c:v>
                </c:pt>
                <c:pt idx="3">
                  <c:v>60-80</c:v>
                </c:pt>
                <c:pt idx="4">
                  <c:v>80-100</c:v>
                </c:pt>
                <c:pt idx="5">
                  <c:v>100-120</c:v>
                </c:pt>
                <c:pt idx="6">
                  <c:v>120-140</c:v>
                </c:pt>
                <c:pt idx="7">
                  <c:v>140-160</c:v>
                </c:pt>
                <c:pt idx="8">
                  <c:v>160-180</c:v>
                </c:pt>
                <c:pt idx="9">
                  <c:v>180-200</c:v>
                </c:pt>
                <c:pt idx="10">
                  <c:v>200-220</c:v>
                </c:pt>
                <c:pt idx="11">
                  <c:v>220-240</c:v>
                </c:pt>
                <c:pt idx="12">
                  <c:v>240-260</c:v>
                </c:pt>
                <c:pt idx="13">
                  <c:v>260-280</c:v>
                </c:pt>
                <c:pt idx="14">
                  <c:v>280-300</c:v>
                </c:pt>
                <c:pt idx="15">
                  <c:v>300-320</c:v>
                </c:pt>
                <c:pt idx="16">
                  <c:v>320-340</c:v>
                </c:pt>
                <c:pt idx="17">
                  <c:v>340-360</c:v>
                </c:pt>
                <c:pt idx="18">
                  <c:v>360-380</c:v>
                </c:pt>
                <c:pt idx="19">
                  <c:v>380-400</c:v>
                </c:pt>
                <c:pt idx="20">
                  <c:v>400-420</c:v>
                </c:pt>
                <c:pt idx="21">
                  <c:v>420-440</c:v>
                </c:pt>
                <c:pt idx="22">
                  <c:v>440-460</c:v>
                </c:pt>
                <c:pt idx="23">
                  <c:v>460-480</c:v>
                </c:pt>
                <c:pt idx="24">
                  <c:v>480-500</c:v>
                </c:pt>
              </c:strCache>
            </c:strRef>
          </c:cat>
          <c:val>
            <c:numRef>
              <c:f>'Task 5 CLT'!$D$7:$D$31</c:f>
              <c:numCache>
                <c:formatCode>General</c:formatCode>
                <c:ptCount val="25"/>
                <c:pt idx="0">
                  <c:v>80</c:v>
                </c:pt>
                <c:pt idx="1">
                  <c:v>144</c:v>
                </c:pt>
                <c:pt idx="2">
                  <c:v>178</c:v>
                </c:pt>
                <c:pt idx="3">
                  <c:v>141</c:v>
                </c:pt>
                <c:pt idx="4">
                  <c:v>139</c:v>
                </c:pt>
                <c:pt idx="5">
                  <c:v>138</c:v>
                </c:pt>
                <c:pt idx="6">
                  <c:v>139</c:v>
                </c:pt>
                <c:pt idx="7">
                  <c:v>144</c:v>
                </c:pt>
                <c:pt idx="8">
                  <c:v>161</c:v>
                </c:pt>
                <c:pt idx="9">
                  <c:v>143</c:v>
                </c:pt>
                <c:pt idx="10">
                  <c:v>166</c:v>
                </c:pt>
                <c:pt idx="11">
                  <c:v>147</c:v>
                </c:pt>
                <c:pt idx="12">
                  <c:v>159</c:v>
                </c:pt>
                <c:pt idx="13">
                  <c:v>154</c:v>
                </c:pt>
                <c:pt idx="14">
                  <c:v>133</c:v>
                </c:pt>
                <c:pt idx="15">
                  <c:v>137</c:v>
                </c:pt>
                <c:pt idx="16">
                  <c:v>167</c:v>
                </c:pt>
                <c:pt idx="17">
                  <c:v>143</c:v>
                </c:pt>
                <c:pt idx="18">
                  <c:v>150</c:v>
                </c:pt>
                <c:pt idx="19">
                  <c:v>156</c:v>
                </c:pt>
                <c:pt idx="20">
                  <c:v>143</c:v>
                </c:pt>
                <c:pt idx="21">
                  <c:v>164</c:v>
                </c:pt>
                <c:pt idx="22">
                  <c:v>131</c:v>
                </c:pt>
                <c:pt idx="23">
                  <c:v>156</c:v>
                </c:pt>
                <c:pt idx="24">
                  <c:v>147</c:v>
                </c:pt>
              </c:numCache>
            </c:numRef>
          </c:val>
          <c:extLst>
            <c:ext xmlns:c16="http://schemas.microsoft.com/office/drawing/2014/chart" uri="{C3380CC4-5D6E-409C-BE32-E72D297353CC}">
              <c16:uniqueId val="{00000000-8F65-4741-9E1B-D95FD28168C5}"/>
            </c:ext>
          </c:extLst>
        </c:ser>
        <c:dLbls>
          <c:showLegendKey val="0"/>
          <c:showVal val="0"/>
          <c:showCatName val="0"/>
          <c:showSerName val="0"/>
          <c:showPercent val="0"/>
          <c:showBubbleSize val="0"/>
        </c:dLbls>
        <c:gapWidth val="8"/>
        <c:overlap val="-27"/>
        <c:axId val="1313994735"/>
        <c:axId val="1313993295"/>
      </c:barChart>
      <c:catAx>
        <c:axId val="1313994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993295"/>
        <c:crosses val="autoZero"/>
        <c:auto val="1"/>
        <c:lblAlgn val="ctr"/>
        <c:lblOffset val="100"/>
        <c:noMultiLvlLbl val="0"/>
      </c:catAx>
      <c:valAx>
        <c:axId val="1313993295"/>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Frequency</a:t>
                </a:r>
              </a:p>
            </c:rich>
          </c:tx>
          <c:layout>
            <c:manualLayout>
              <c:xMode val="edge"/>
              <c:yMode val="edge"/>
              <c:x val="1.6977928692699491E-2"/>
              <c:y val="0.377295494313210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3139947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effectLst/>
              </a:rPr>
              <a:t>Sampling distribution</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'Task 5 CLT'!$R$6</c:f>
              <c:strCache>
                <c:ptCount val="1"/>
                <c:pt idx="0">
                  <c:v>Frequency</c:v>
                </c:pt>
              </c:strCache>
            </c:strRef>
          </c:tx>
          <c:spPr>
            <a:solidFill>
              <a:schemeClr val="tx2">
                <a:lumMod val="75000"/>
                <a:lumOff val="25000"/>
              </a:schemeClr>
            </a:solidFill>
            <a:ln>
              <a:noFill/>
            </a:ln>
            <a:effectLst/>
          </c:spPr>
          <c:invertIfNegative val="0"/>
          <c:cat>
            <c:strRef>
              <c:f>'Task 5 CLT'!$Q$7:$Q$31</c:f>
              <c:strCache>
                <c:ptCount val="25"/>
                <c:pt idx="0">
                  <c:v>0-20</c:v>
                </c:pt>
                <c:pt idx="1">
                  <c:v>20-40</c:v>
                </c:pt>
                <c:pt idx="2">
                  <c:v>40-60</c:v>
                </c:pt>
                <c:pt idx="3">
                  <c:v>60-80</c:v>
                </c:pt>
                <c:pt idx="4">
                  <c:v>80-100</c:v>
                </c:pt>
                <c:pt idx="5">
                  <c:v>100-120</c:v>
                </c:pt>
                <c:pt idx="6">
                  <c:v>120-140</c:v>
                </c:pt>
                <c:pt idx="7">
                  <c:v>140-160</c:v>
                </c:pt>
                <c:pt idx="8">
                  <c:v>160-180</c:v>
                </c:pt>
                <c:pt idx="9">
                  <c:v>180-200</c:v>
                </c:pt>
                <c:pt idx="10">
                  <c:v>200-220</c:v>
                </c:pt>
                <c:pt idx="11">
                  <c:v>220-240</c:v>
                </c:pt>
                <c:pt idx="12">
                  <c:v>240-260</c:v>
                </c:pt>
                <c:pt idx="13">
                  <c:v>260-280</c:v>
                </c:pt>
                <c:pt idx="14">
                  <c:v>280-300</c:v>
                </c:pt>
                <c:pt idx="15">
                  <c:v>300-320</c:v>
                </c:pt>
                <c:pt idx="16">
                  <c:v>320-340</c:v>
                </c:pt>
                <c:pt idx="17">
                  <c:v>340-360</c:v>
                </c:pt>
                <c:pt idx="18">
                  <c:v>360-380</c:v>
                </c:pt>
                <c:pt idx="19">
                  <c:v>380-400</c:v>
                </c:pt>
                <c:pt idx="20">
                  <c:v>400-420</c:v>
                </c:pt>
                <c:pt idx="21">
                  <c:v>420-440</c:v>
                </c:pt>
                <c:pt idx="22">
                  <c:v>440-460</c:v>
                </c:pt>
                <c:pt idx="23">
                  <c:v>460-480</c:v>
                </c:pt>
                <c:pt idx="24">
                  <c:v>480-500</c:v>
                </c:pt>
              </c:strCache>
            </c:strRef>
          </c:cat>
          <c:val>
            <c:numRef>
              <c:f>'Task 5 CLT'!$R$7:$R$31</c:f>
              <c:numCache>
                <c:formatCode>General</c:formatCode>
                <c:ptCount val="25"/>
                <c:pt idx="0">
                  <c:v>0</c:v>
                </c:pt>
                <c:pt idx="1">
                  <c:v>0</c:v>
                </c:pt>
                <c:pt idx="2">
                  <c:v>0</c:v>
                </c:pt>
                <c:pt idx="3">
                  <c:v>0</c:v>
                </c:pt>
                <c:pt idx="4">
                  <c:v>0</c:v>
                </c:pt>
                <c:pt idx="5">
                  <c:v>0</c:v>
                </c:pt>
                <c:pt idx="6">
                  <c:v>0</c:v>
                </c:pt>
                <c:pt idx="7">
                  <c:v>0</c:v>
                </c:pt>
                <c:pt idx="8">
                  <c:v>0</c:v>
                </c:pt>
                <c:pt idx="9">
                  <c:v>0</c:v>
                </c:pt>
                <c:pt idx="10">
                  <c:v>0</c:v>
                </c:pt>
                <c:pt idx="11">
                  <c:v>16</c:v>
                </c:pt>
                <c:pt idx="12">
                  <c:v>15</c:v>
                </c:pt>
                <c:pt idx="13">
                  <c:v>20</c:v>
                </c:pt>
                <c:pt idx="14">
                  <c:v>9</c:v>
                </c:pt>
                <c:pt idx="15">
                  <c:v>0</c:v>
                </c:pt>
                <c:pt idx="16">
                  <c:v>0</c:v>
                </c:pt>
                <c:pt idx="17">
                  <c:v>0</c:v>
                </c:pt>
                <c:pt idx="18">
                  <c:v>0</c:v>
                </c:pt>
                <c:pt idx="19">
                  <c:v>0</c:v>
                </c:pt>
                <c:pt idx="20">
                  <c:v>0</c:v>
                </c:pt>
                <c:pt idx="21">
                  <c:v>0</c:v>
                </c:pt>
                <c:pt idx="22">
                  <c:v>0</c:v>
                </c:pt>
                <c:pt idx="23">
                  <c:v>0</c:v>
                </c:pt>
                <c:pt idx="24">
                  <c:v>0</c:v>
                </c:pt>
              </c:numCache>
            </c:numRef>
          </c:val>
          <c:extLst>
            <c:ext xmlns:c16="http://schemas.microsoft.com/office/drawing/2014/chart" uri="{C3380CC4-5D6E-409C-BE32-E72D297353CC}">
              <c16:uniqueId val="{00000000-AA5F-437E-9183-1596BE8DA72D}"/>
            </c:ext>
          </c:extLst>
        </c:ser>
        <c:dLbls>
          <c:showLegendKey val="0"/>
          <c:showVal val="0"/>
          <c:showCatName val="0"/>
          <c:showSerName val="0"/>
          <c:showPercent val="0"/>
          <c:showBubbleSize val="0"/>
        </c:dLbls>
        <c:gapWidth val="8"/>
        <c:overlap val="-27"/>
        <c:axId val="1472929823"/>
        <c:axId val="1472928863"/>
      </c:barChart>
      <c:catAx>
        <c:axId val="1472929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928863"/>
        <c:crosses val="autoZero"/>
        <c:auto val="1"/>
        <c:lblAlgn val="ctr"/>
        <c:lblOffset val="100"/>
        <c:noMultiLvlLbl val="0"/>
      </c:catAx>
      <c:valAx>
        <c:axId val="1472928863"/>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Frequency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472929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a:t>
            </a:r>
            <a:r>
              <a:rPr lang="en-US" baseline="0"/>
              <a:t> Final_Price(Rs.)</a:t>
            </a:r>
          </a:p>
          <a:p>
            <a:pPr>
              <a:defRPr/>
            </a:pPr>
            <a:r>
              <a:rPr lang="en-US" baseline="0"/>
              <a:t>X ~ N(207,  123)</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ser>
          <c:idx val="0"/>
          <c:order val="1"/>
          <c:tx>
            <c:strRef>
              <c:f>'Task 6 Confidence Interval'!$AD$9</c:f>
              <c:strCache>
                <c:ptCount val="1"/>
                <c:pt idx="0">
                  <c:v>Draw area Cumulative Probability</c:v>
                </c:pt>
              </c:strCache>
            </c:strRef>
          </c:tx>
          <c:spPr>
            <a:solidFill>
              <a:schemeClr val="tx2">
                <a:lumMod val="25000"/>
                <a:lumOff val="75000"/>
              </a:schemeClr>
            </a:solidFill>
            <a:ln>
              <a:noFill/>
            </a:ln>
            <a:effectLst/>
          </c:spPr>
          <c:cat>
            <c:numRef>
              <c:f>'Task 6 Confidence Interval'!$AB$10:$AB$48</c:f>
              <c:numCache>
                <c:formatCode>General</c:formatCode>
                <c:ptCount val="39"/>
                <c:pt idx="0">
                  <c:v>-160</c:v>
                </c:pt>
                <c:pt idx="1">
                  <c:v>-140</c:v>
                </c:pt>
                <c:pt idx="2">
                  <c:v>-120</c:v>
                </c:pt>
                <c:pt idx="3">
                  <c:v>-100</c:v>
                </c:pt>
                <c:pt idx="4">
                  <c:v>-80</c:v>
                </c:pt>
                <c:pt idx="5">
                  <c:v>-60</c:v>
                </c:pt>
                <c:pt idx="6">
                  <c:v>-40</c:v>
                </c:pt>
                <c:pt idx="7">
                  <c:v>-20</c:v>
                </c:pt>
                <c:pt idx="8">
                  <c:v>0</c:v>
                </c:pt>
                <c:pt idx="9">
                  <c:v>20</c:v>
                </c:pt>
                <c:pt idx="10">
                  <c:v>40</c:v>
                </c:pt>
                <c:pt idx="11">
                  <c:v>60</c:v>
                </c:pt>
                <c:pt idx="12">
                  <c:v>80</c:v>
                </c:pt>
                <c:pt idx="13">
                  <c:v>100</c:v>
                </c:pt>
                <c:pt idx="14">
                  <c:v>120</c:v>
                </c:pt>
                <c:pt idx="15">
                  <c:v>140</c:v>
                </c:pt>
                <c:pt idx="16">
                  <c:v>160</c:v>
                </c:pt>
                <c:pt idx="17">
                  <c:v>180</c:v>
                </c:pt>
                <c:pt idx="18">
                  <c:v>200</c:v>
                </c:pt>
                <c:pt idx="19">
                  <c:v>220</c:v>
                </c:pt>
                <c:pt idx="20">
                  <c:v>240</c:v>
                </c:pt>
                <c:pt idx="21">
                  <c:v>260</c:v>
                </c:pt>
                <c:pt idx="22">
                  <c:v>280</c:v>
                </c:pt>
                <c:pt idx="23">
                  <c:v>300</c:v>
                </c:pt>
                <c:pt idx="24">
                  <c:v>320</c:v>
                </c:pt>
                <c:pt idx="25">
                  <c:v>340</c:v>
                </c:pt>
                <c:pt idx="26">
                  <c:v>360</c:v>
                </c:pt>
                <c:pt idx="27">
                  <c:v>380</c:v>
                </c:pt>
                <c:pt idx="28">
                  <c:v>400</c:v>
                </c:pt>
                <c:pt idx="29">
                  <c:v>420</c:v>
                </c:pt>
                <c:pt idx="30">
                  <c:v>440</c:v>
                </c:pt>
                <c:pt idx="31">
                  <c:v>460</c:v>
                </c:pt>
                <c:pt idx="32">
                  <c:v>480</c:v>
                </c:pt>
                <c:pt idx="33">
                  <c:v>500</c:v>
                </c:pt>
                <c:pt idx="34">
                  <c:v>520</c:v>
                </c:pt>
                <c:pt idx="35">
                  <c:v>540</c:v>
                </c:pt>
                <c:pt idx="36">
                  <c:v>560</c:v>
                </c:pt>
                <c:pt idx="37">
                  <c:v>580</c:v>
                </c:pt>
                <c:pt idx="38">
                  <c:v>600</c:v>
                </c:pt>
              </c:numCache>
            </c:numRef>
          </c:cat>
          <c:val>
            <c:numRef>
              <c:f>'Task 6 Confidence Interval'!$AD$10:$AD$48</c:f>
              <c:numCache>
                <c:formatCode>General</c:formatCode>
                <c:ptCount val="39"/>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7.1950376946535355E-4</c:v>
                </c:pt>
                <c:pt idx="30">
                  <c:v>5.3493088023007934E-4</c:v>
                </c:pt>
                <c:pt idx="31">
                  <c:v>3.8727665971783286E-4</c:v>
                </c:pt>
                <c:pt idx="32">
                  <c:v>2.7302601918413914E-4</c:v>
                </c:pt>
                <c:pt idx="33">
                  <c:v>1.8743289310450814E-4</c:v>
                </c:pt>
                <c:pt idx="34">
                  <c:v>1.2529872136978767E-4</c:v>
                </c:pt>
                <c:pt idx="35">
                  <c:v>8.1565504791370849E-5</c:v>
                </c:pt>
                <c:pt idx="36">
                  <c:v>5.1704158712091861E-5</c:v>
                </c:pt>
                <c:pt idx="37">
                  <c:v>3.1915634469111067E-5</c:v>
                </c:pt>
                <c:pt idx="38">
                  <c:v>1.9184061035562819E-5</c:v>
                </c:pt>
              </c:numCache>
            </c:numRef>
          </c:val>
          <c:extLst>
            <c:ext xmlns:c16="http://schemas.microsoft.com/office/drawing/2014/chart" uri="{C3380CC4-5D6E-409C-BE32-E72D297353CC}">
              <c16:uniqueId val="{00000002-1979-4349-A242-CCA1600990DC}"/>
            </c:ext>
          </c:extLst>
        </c:ser>
        <c:dLbls>
          <c:showLegendKey val="0"/>
          <c:showVal val="0"/>
          <c:showCatName val="0"/>
          <c:showSerName val="0"/>
          <c:showPercent val="0"/>
          <c:showBubbleSize val="0"/>
        </c:dLbls>
        <c:axId val="493227951"/>
        <c:axId val="493234671"/>
      </c:areaChart>
      <c:lineChart>
        <c:grouping val="standard"/>
        <c:varyColors val="0"/>
        <c:ser>
          <c:idx val="2"/>
          <c:order val="0"/>
          <c:tx>
            <c:strRef>
              <c:f>'Task 6 Confidence Interval'!$AC$9</c:f>
              <c:strCache>
                <c:ptCount val="1"/>
                <c:pt idx="0">
                  <c:v>Probability Density</c:v>
                </c:pt>
              </c:strCache>
            </c:strRef>
          </c:tx>
          <c:spPr>
            <a:ln w="28575" cap="rnd">
              <a:solidFill>
                <a:schemeClr val="tx2">
                  <a:lumMod val="75000"/>
                  <a:lumOff val="25000"/>
                </a:schemeClr>
              </a:solidFill>
              <a:round/>
            </a:ln>
            <a:effectLst/>
          </c:spPr>
          <c:marker>
            <c:symbol val="none"/>
          </c:marker>
          <c:dLbls>
            <c:dLbl>
              <c:idx val="29"/>
              <c:layout>
                <c:manualLayout>
                  <c:x val="3.2375870371575452E-2"/>
                  <c:y val="-3.7174980376810329E-2"/>
                </c:manualLayout>
              </c:layout>
              <c:tx>
                <c:rich>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r>
                      <a:rPr lang="en-US" sz="1200" b="1">
                        <a:solidFill>
                          <a:schemeClr val="tx2">
                            <a:lumMod val="75000"/>
                            <a:lumOff val="25000"/>
                          </a:schemeClr>
                        </a:solidFill>
                      </a:rPr>
                      <a:t>5%</a:t>
                    </a:r>
                  </a:p>
                </c:rich>
              </c:tx>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DAC5-4B6D-B310-8D9023A8350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'Task 6 Confidence Interval'!$AB$10:$AB$48</c:f>
              <c:numCache>
                <c:formatCode>General</c:formatCode>
                <c:ptCount val="39"/>
                <c:pt idx="0">
                  <c:v>-160</c:v>
                </c:pt>
                <c:pt idx="1">
                  <c:v>-140</c:v>
                </c:pt>
                <c:pt idx="2">
                  <c:v>-120</c:v>
                </c:pt>
                <c:pt idx="3">
                  <c:v>-100</c:v>
                </c:pt>
                <c:pt idx="4">
                  <c:v>-80</c:v>
                </c:pt>
                <c:pt idx="5">
                  <c:v>-60</c:v>
                </c:pt>
                <c:pt idx="6">
                  <c:v>-40</c:v>
                </c:pt>
                <c:pt idx="7">
                  <c:v>-20</c:v>
                </c:pt>
                <c:pt idx="8">
                  <c:v>0</c:v>
                </c:pt>
                <c:pt idx="9">
                  <c:v>20</c:v>
                </c:pt>
                <c:pt idx="10">
                  <c:v>40</c:v>
                </c:pt>
                <c:pt idx="11">
                  <c:v>60</c:v>
                </c:pt>
                <c:pt idx="12">
                  <c:v>80</c:v>
                </c:pt>
                <c:pt idx="13">
                  <c:v>100</c:v>
                </c:pt>
                <c:pt idx="14">
                  <c:v>120</c:v>
                </c:pt>
                <c:pt idx="15">
                  <c:v>140</c:v>
                </c:pt>
                <c:pt idx="16">
                  <c:v>160</c:v>
                </c:pt>
                <c:pt idx="17">
                  <c:v>180</c:v>
                </c:pt>
                <c:pt idx="18">
                  <c:v>200</c:v>
                </c:pt>
                <c:pt idx="19">
                  <c:v>220</c:v>
                </c:pt>
                <c:pt idx="20">
                  <c:v>240</c:v>
                </c:pt>
                <c:pt idx="21">
                  <c:v>260</c:v>
                </c:pt>
                <c:pt idx="22">
                  <c:v>280</c:v>
                </c:pt>
                <c:pt idx="23">
                  <c:v>300</c:v>
                </c:pt>
                <c:pt idx="24">
                  <c:v>320</c:v>
                </c:pt>
                <c:pt idx="25">
                  <c:v>340</c:v>
                </c:pt>
                <c:pt idx="26">
                  <c:v>360</c:v>
                </c:pt>
                <c:pt idx="27">
                  <c:v>380</c:v>
                </c:pt>
                <c:pt idx="28">
                  <c:v>400</c:v>
                </c:pt>
                <c:pt idx="29">
                  <c:v>420</c:v>
                </c:pt>
                <c:pt idx="30">
                  <c:v>440</c:v>
                </c:pt>
                <c:pt idx="31">
                  <c:v>460</c:v>
                </c:pt>
                <c:pt idx="32">
                  <c:v>480</c:v>
                </c:pt>
                <c:pt idx="33">
                  <c:v>500</c:v>
                </c:pt>
                <c:pt idx="34">
                  <c:v>520</c:v>
                </c:pt>
                <c:pt idx="35">
                  <c:v>540</c:v>
                </c:pt>
                <c:pt idx="36">
                  <c:v>560</c:v>
                </c:pt>
                <c:pt idx="37">
                  <c:v>580</c:v>
                </c:pt>
                <c:pt idx="38">
                  <c:v>600</c:v>
                </c:pt>
              </c:numCache>
            </c:numRef>
          </c:cat>
          <c:val>
            <c:numRef>
              <c:f>'Task 6 Confidence Interval'!$AC$10:$AC$48</c:f>
              <c:numCache>
                <c:formatCode>General</c:formatCode>
                <c:ptCount val="39"/>
                <c:pt idx="0">
                  <c:v>3.7157827094713882E-5</c:v>
                </c:pt>
                <c:pt idx="1">
                  <c:v>5.9703831695899238E-5</c:v>
                </c:pt>
                <c:pt idx="2">
                  <c:v>9.3414255705788057E-5</c:v>
                </c:pt>
                <c:pt idx="3">
                  <c:v>1.4232564805757473E-4</c:v>
                </c:pt>
                <c:pt idx="4">
                  <c:v>2.1116028562683024E-4</c:v>
                </c:pt>
                <c:pt idx="5">
                  <c:v>3.0507060985317746E-4</c:v>
                </c:pt>
                <c:pt idx="6">
                  <c:v>4.291879878000923E-4</c:v>
                </c:pt>
                <c:pt idx="7">
                  <c:v>5.8796815534968236E-4</c:v>
                </c:pt>
                <c:pt idx="8">
                  <c:v>7.843666330845983E-4</c:v>
                </c:pt>
                <c:pt idx="9">
                  <c:v>1.0189279480098314E-3</c:v>
                </c:pt>
                <c:pt idx="10">
                  <c:v>1.2889227740307532E-3</c:v>
                </c:pt>
                <c:pt idx="11">
                  <c:v>1.5877034142555513E-3</c:v>
                </c:pt>
                <c:pt idx="12">
                  <c:v>1.9044558923219049E-3</c:v>
                </c:pt>
                <c:pt idx="13">
                  <c:v>2.2244954277689231E-3</c:v>
                </c:pt>
                <c:pt idx="14">
                  <c:v>2.5301785801186941E-3</c:v>
                </c:pt>
                <c:pt idx="15">
                  <c:v>2.8023984931065489E-3</c:v>
                </c:pt>
                <c:pt idx="16">
                  <c:v>3.022509436525996E-3</c:v>
                </c:pt>
                <c:pt idx="17">
                  <c:v>3.174420819037003E-3</c:v>
                </c:pt>
                <c:pt idx="18">
                  <c:v>3.2465372536209197E-3</c:v>
                </c:pt>
                <c:pt idx="19">
                  <c:v>3.2332206309211003E-3</c:v>
                </c:pt>
                <c:pt idx="20">
                  <c:v>3.1355183779170222E-3</c:v>
                </c:pt>
                <c:pt idx="21">
                  <c:v>2.9610273479489849E-3</c:v>
                </c:pt>
                <c:pt idx="22">
                  <c:v>2.7229178887401657E-3</c:v>
                </c:pt>
                <c:pt idx="23">
                  <c:v>2.4382920932531434E-3</c:v>
                </c:pt>
                <c:pt idx="24">
                  <c:v>2.1261601510609842E-3</c:v>
                </c:pt>
                <c:pt idx="25">
                  <c:v>1.8053660729860101E-3</c:v>
                </c:pt>
                <c:pt idx="26">
                  <c:v>1.4927725417341214E-3</c:v>
                </c:pt>
                <c:pt idx="27">
                  <c:v>1.2019352102535267E-3</c:v>
                </c:pt>
                <c:pt idx="28">
                  <c:v>9.4238320236431897E-4</c:v>
                </c:pt>
                <c:pt idx="29">
                  <c:v>7.1950376946535355E-4</c:v>
                </c:pt>
                <c:pt idx="30">
                  <c:v>5.3493088023007934E-4</c:v>
                </c:pt>
                <c:pt idx="31">
                  <c:v>3.8727665971783286E-4</c:v>
                </c:pt>
                <c:pt idx="32">
                  <c:v>2.7302601918413914E-4</c:v>
                </c:pt>
                <c:pt idx="33">
                  <c:v>1.8743289310450814E-4</c:v>
                </c:pt>
                <c:pt idx="34">
                  <c:v>1.2529872136978767E-4</c:v>
                </c:pt>
                <c:pt idx="35">
                  <c:v>8.1565504791370849E-5</c:v>
                </c:pt>
                <c:pt idx="36">
                  <c:v>5.1704158712091861E-5</c:v>
                </c:pt>
                <c:pt idx="37">
                  <c:v>3.1915634469111067E-5</c:v>
                </c:pt>
                <c:pt idx="38">
                  <c:v>1.9184061035562819E-5</c:v>
                </c:pt>
              </c:numCache>
            </c:numRef>
          </c:val>
          <c:smooth val="1"/>
          <c:extLst>
            <c:ext xmlns:c16="http://schemas.microsoft.com/office/drawing/2014/chart" uri="{C3380CC4-5D6E-409C-BE32-E72D297353CC}">
              <c16:uniqueId val="{00000000-1979-4349-A242-CCA1600990DC}"/>
            </c:ext>
          </c:extLst>
        </c:ser>
        <c:dLbls>
          <c:showLegendKey val="0"/>
          <c:showVal val="0"/>
          <c:showCatName val="0"/>
          <c:showSerName val="0"/>
          <c:showPercent val="0"/>
          <c:showBubbleSize val="0"/>
        </c:dLbls>
        <c:marker val="1"/>
        <c:smooth val="0"/>
        <c:axId val="493227951"/>
        <c:axId val="493234671"/>
      </c:lineChart>
      <c:catAx>
        <c:axId val="49322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234671"/>
        <c:crosses val="autoZero"/>
        <c:auto val="1"/>
        <c:lblAlgn val="ctr"/>
        <c:lblOffset val="100"/>
        <c:noMultiLvlLbl val="0"/>
      </c:catAx>
      <c:valAx>
        <c:axId val="493234671"/>
        <c:scaling>
          <c:orientation val="minMax"/>
          <c:min val="0"/>
        </c:scaling>
        <c:delete val="1"/>
        <c:axPos val="l"/>
        <c:numFmt formatCode="General" sourceLinked="1"/>
        <c:majorTickMark val="none"/>
        <c:minorTickMark val="none"/>
        <c:tickLblPos val="nextTo"/>
        <c:crossAx val="493227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_xlchart.v1.13</cx:f>
      </cx:numDim>
    </cx:data>
  </cx:chartData>
  <cx:chart>
    <cx:title pos="t" align="ctr" overlay="0">
      <cx:tx>
        <cx:rich>
          <a:bodyPr vertOverflow="overflow" horzOverflow="overflow" wrap="square" lIns="0" tIns="0" rIns="0" bIns="0"/>
          <a:lstStyle/>
          <a:p>
            <a:pPr algn="ctr" rtl="0">
              <a:defRPr lang="en-US" sz="1400" b="0" i="0" u="none" strike="noStrike" baseline="0">
                <a:solidFill>
                  <a:sysClr val="windowText" lastClr="000000">
                    <a:lumMod val="65000"/>
                    <a:lumOff val="35000"/>
                  </a:sysClr>
                </a:solidFill>
                <a:effectLst/>
                <a:latin typeface="Aptos Narrow" panose="02110004020202020204"/>
                <a:ea typeface="Calibri" panose="020F0502020204030204" pitchFamily="34" charset="0"/>
                <a:cs typeface="Calibri" panose="020F0502020204030204" pitchFamily="34" charset="0"/>
              </a:defRPr>
            </a:pPr>
            <a:r>
              <a:rPr lang="en-US" sz="1400" b="0" i="0" u="none" strike="noStrike" baseline="0">
                <a:effectLst/>
              </a:rPr>
              <a:t>Discount (%) IQR</a:t>
            </a:r>
            <a:endParaRPr lang="en-US" sz="1400" b="0" i="0" u="none" strike="noStrike" baseline="0">
              <a:solidFill>
                <a:sysClr val="windowText" lastClr="000000">
                  <a:lumMod val="65000"/>
                  <a:lumOff val="35000"/>
                </a:sysClr>
              </a:solidFill>
              <a:effectLst/>
              <a:latin typeface="Aptos Narrow" panose="02110004020202020204"/>
              <a:ea typeface="Calibri" panose="020F0502020204030204" pitchFamily="34" charset="0"/>
              <a:cs typeface="Calibri" panose="020F0502020204030204" pitchFamily="34" charset="0"/>
            </a:endParaRPr>
          </a:p>
        </cx:rich>
      </cx:tx>
    </cx:title>
    <cx:plotArea>
      <cx:plotAreaRegion>
        <cx:series layoutId="boxWhisker" uniqueId="{A8FA7A33-3FC6-476A-B310-DA876C99B430}">
          <cx:spPr>
            <a:solidFill>
              <a:schemeClr val="tx2">
                <a:lumMod val="75000"/>
                <a:lumOff val="25000"/>
                <a:alpha val="25000"/>
              </a:schemeClr>
            </a:solidFill>
          </cx:spPr>
          <cx:dataId val="0"/>
          <cx:layoutPr>
            <cx:visibility meanLine="0" meanMarker="1" nonoutliers="0" outliers="1"/>
            <cx:statistics quartileMethod="exclusive"/>
          </cx:layoutPr>
        </cx:series>
      </cx:plotAreaRegion>
      <cx:axis id="0" hidden="1">
        <cx:catScaling gapWidth="1"/>
        <cx:tickLabels/>
        <cx:txPr>
          <a:bodyPr vertOverflow="overflow" horzOverflow="overflow" wrap="square" lIns="0" tIns="0" rIns="0" bIns="0"/>
          <a:lstStyle/>
          <a:p>
            <a:pPr algn="ctr" rtl="0">
              <a:defRPr lang="en-US" sz="1400" b="0" i="0" u="none" strike="noStrike" baseline="0">
                <a:solidFill>
                  <a:sysClr val="windowText" lastClr="000000">
                    <a:lumMod val="65000"/>
                    <a:lumOff val="35000"/>
                  </a:sysClr>
                </a:solidFill>
                <a:effectLst/>
                <a:latin typeface="Aptos Narrow" panose="02110004020202020204"/>
                <a:ea typeface="Calibri" panose="020F0502020204030204" pitchFamily="34" charset="0"/>
                <a:cs typeface="Calibri" panose="020F0502020204030204" pitchFamily="34" charset="0"/>
              </a:defRPr>
            </a:pPr>
            <a:endParaRPr lang="en-US" sz="1400" b="0" i="0" u="none" strike="noStrike" baseline="0">
              <a:solidFill>
                <a:sysClr val="windowText" lastClr="000000">
                  <a:lumMod val="65000"/>
                  <a:lumOff val="35000"/>
                </a:sysClr>
              </a:solidFill>
              <a:effectLst/>
              <a:latin typeface="Aptos Narrow" panose="02110004020202020204"/>
              <a:ea typeface="Calibri" panose="020F0502020204030204" pitchFamily="34" charset="0"/>
              <a:cs typeface="Calibri" panose="020F0502020204030204" pitchFamily="34" charset="0"/>
            </a:endParaRPr>
          </a:p>
        </cx:txPr>
      </cx:axis>
      <cx:axis id="1">
        <cx:valScaling max="50"/>
        <cx:tickLabels/>
        <cx:txPr>
          <a:bodyPr vertOverflow="overflow" horzOverflow="overflow" wrap="square" lIns="0" tIns="0" rIns="0" bIns="0"/>
          <a:lstStyle/>
          <a:p>
            <a:pPr algn="ctr" rtl="0">
              <a:defRPr lang="en-US" sz="1000" b="0" i="0" u="none" strike="noStrike" baseline="0">
                <a:solidFill>
                  <a:sysClr val="windowText" lastClr="000000">
                    <a:lumMod val="65000"/>
                    <a:lumOff val="35000"/>
                  </a:sysClr>
                </a:solidFill>
                <a:effectLst/>
                <a:latin typeface="Aptos Narrow" panose="02110004020202020204"/>
                <a:ea typeface="Calibri" panose="020F0502020204030204" pitchFamily="34" charset="0"/>
                <a:cs typeface="Calibri" panose="020F0502020204030204" pitchFamily="34" charset="0"/>
              </a:defRPr>
            </a:pPr>
            <a:endParaRPr lang="en-US" sz="1000" b="0" i="0" u="none" strike="noStrike" baseline="0">
              <a:solidFill>
                <a:sysClr val="windowText" lastClr="000000">
                  <a:lumMod val="65000"/>
                  <a:lumOff val="35000"/>
                </a:sysClr>
              </a:solidFill>
              <a:effectLst/>
              <a:latin typeface="Aptos Narrow" panose="02110004020202020204"/>
              <a:ea typeface="Calibri" panose="020F0502020204030204" pitchFamily="34" charset="0"/>
              <a:cs typeface="Calibri" panose="020F0502020204030204" pitchFamily="34" charset="0"/>
            </a:endParaRPr>
          </a:p>
        </cx:txPr>
      </cx:axis>
    </cx:plotArea>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title pos="t" align="ctr" overlay="0">
      <cx:tx>
        <cx:txData>
          <cx:v>Price (Rs.) IQR  by Category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Price (Rs.) IQR  by Category</a:t>
          </a:r>
        </a:p>
      </cx:txPr>
    </cx:title>
    <cx:plotArea>
      <cx:plotAreaRegion>
        <cx:series layoutId="boxWhisker" uniqueId="{CB918F2D-90AA-48F0-9C93-1CDF728C5594}">
          <cx:tx>
            <cx:txData>
              <cx:f>_xlchart.v1.8</cx:f>
              <cx:v>[Price (Rs.)]</cx:v>
            </cx:txData>
          </cx:tx>
          <cx:spPr>
            <a:solidFill>
              <a:schemeClr val="tx2">
                <a:lumMod val="50000"/>
                <a:lumOff val="50000"/>
                <a:alpha val="25000"/>
              </a:schemeClr>
            </a:solidFill>
          </cx:spPr>
          <cx:dataId val="0"/>
          <cx:layoutPr>
            <cx:visibility meanLine="0" meanMarker="1" nonoutliers="0" outliers="1"/>
            <cx:statistics quartileMethod="exclusive"/>
          </cx:layoutPr>
        </cx:series>
      </cx:plotAreaRegion>
      <cx:axis id="0">
        <cx:catScaling gapWidth="1"/>
        <cx:tickLabels/>
      </cx:axis>
      <cx:axis id="1">
        <cx:valScaling max="500"/>
        <cx:majorGridlines>
          <cx:spPr>
            <a:ln>
              <a:solidFill>
                <a:schemeClr val="bg2">
                  <a:alpha val="50000"/>
                </a:schemeClr>
              </a:solidFill>
            </a:ln>
          </cx:spPr>
        </cx:majorGridlines>
        <cx:tickLabels/>
        <cx:numFmt formatCode="0" sourceLinked="0"/>
      </cx:axis>
    </cx:plotArea>
  </cx:chart>
  <cx:spPr>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_xlchart.v1.10</cx:f>
      </cx:strDim>
      <cx:numDim type="val">
        <cx:f>_xlchart.v1.12</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baseline="0">
                <a:effectLst/>
              </a:rPr>
              <a:t>Discount (%) </a:t>
            </a:r>
            <a:r>
              <a:rPr lang="en-US" sz="1400" b="0" i="0" u="none" strike="noStrike" baseline="0">
                <a:solidFill>
                  <a:sysClr val="windowText" lastClr="000000">
                    <a:lumMod val="65000"/>
                    <a:lumOff val="35000"/>
                  </a:sysClr>
                </a:solidFill>
                <a:latin typeface="Aptos Narrow" panose="02110004020202020204"/>
              </a:rPr>
              <a:t>IQR  by Category</a:t>
            </a:r>
          </a:p>
        </cx:rich>
      </cx:tx>
    </cx:title>
    <cx:plotArea>
      <cx:plotAreaRegion>
        <cx:series layoutId="boxWhisker" uniqueId="{132EF222-0807-4650-9F35-15BA855B6460}">
          <cx:tx>
            <cx:txData>
              <cx:f>_xlchart.v1.11</cx:f>
              <cx:v>[Discount (%)]</cx:v>
            </cx:txData>
          </cx:tx>
          <cx:spPr>
            <a:solidFill>
              <a:schemeClr val="tx2">
                <a:lumMod val="50000"/>
                <a:lumOff val="50000"/>
                <a:alpha val="25000"/>
              </a:schemeClr>
            </a:solidFill>
          </cx:spPr>
          <cx:dataId val="0"/>
          <cx:layoutPr>
            <cx:visibility nonoutliers="0"/>
            <cx:statistics quartileMethod="exclusive"/>
          </cx:layoutPr>
        </cx:series>
      </cx:plotAreaRegion>
      <cx:axis id="0">
        <cx:catScaling gapWidth="1"/>
        <cx:tickLabels/>
      </cx:axis>
      <cx:axis id="1">
        <cx:valScaling max="50"/>
        <cx:majorGridlines>
          <cx:spPr>
            <a:ln>
              <a:solidFill>
                <a:schemeClr val="bg2">
                  <a:alpha val="50000"/>
                </a:schemeClr>
              </a:solidFill>
            </a:ln>
          </cx:spPr>
        </cx:majorGridlines>
        <cx:tickLabels/>
        <cx:numFmt formatCode="0" sourceLinked="0"/>
      </cx:axis>
    </cx:plotArea>
  </cx:chart>
  <cx:spPr>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_xlchart.v1.14</cx:f>
      </cx:strDim>
      <cx:numDim type="val">
        <cx:f>_xlchart.v1.16</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effectLst/>
                <a:latin typeface="Aptos Narrow" panose="02110004020202020204"/>
                <a:ea typeface="Calibri" panose="020F0502020204030204" pitchFamily="34" charset="0"/>
                <a:cs typeface="Calibri" panose="020F0502020204030204" pitchFamily="34" charset="0"/>
              </a:rPr>
              <a:t>Final_Price(Rs.) </a:t>
            </a:r>
            <a:r>
              <a:rPr lang="en-US" sz="1400" b="0" i="0" u="none" strike="noStrike" baseline="0">
                <a:solidFill>
                  <a:sysClr val="windowText" lastClr="000000">
                    <a:lumMod val="65000"/>
                    <a:lumOff val="35000"/>
                  </a:sysClr>
                </a:solidFill>
                <a:latin typeface="Aptos Narrow" panose="02110004020202020204"/>
              </a:rPr>
              <a:t>IQR  by Category</a:t>
            </a:r>
          </a:p>
        </cx:rich>
      </cx:tx>
    </cx:title>
    <cx:plotArea>
      <cx:plotAreaRegion>
        <cx:series layoutId="boxWhisker" uniqueId="{BF9F51D8-96AD-43DB-A172-907DA2E22E92}">
          <cx:tx>
            <cx:txData>
              <cx:f>_xlchart.v1.15</cx:f>
              <cx:v>[Final_Price(Rs.)]</cx:v>
            </cx:txData>
          </cx:tx>
          <cx:spPr>
            <a:solidFill>
              <a:schemeClr val="accent2">
                <a:lumMod val="60000"/>
                <a:lumOff val="40000"/>
                <a:alpha val="25000"/>
              </a:schemeClr>
            </a:solidFill>
            <a:ln>
              <a:solidFill>
                <a:schemeClr val="accent2">
                  <a:lumMod val="75000"/>
                </a:schemeClr>
              </a:solidFill>
            </a:ln>
          </cx:spPr>
          <cx:dataId val="0"/>
          <cx:layoutPr>
            <cx:visibility nonoutliers="0"/>
            <cx:statistics quartileMethod="exclusive"/>
          </cx:layoutPr>
        </cx:series>
      </cx:plotAreaRegion>
      <cx:axis id="0">
        <cx:catScaling gapWidth="1"/>
        <cx:tickLabels/>
      </cx:axis>
      <cx:axis id="1">
        <cx:valScaling max="500"/>
        <cx:majorGridlines>
          <cx:spPr>
            <a:ln>
              <a:solidFill>
                <a:schemeClr val="bg2">
                  <a:alpha val="50000"/>
                </a:schemeClr>
              </a:solidFill>
            </a:ln>
          </cx:spPr>
        </cx:majorGridlines>
        <cx:tickLabels/>
        <cx:numFmt formatCode="0" sourceLinked="0"/>
      </cx:axis>
    </cx:plotArea>
  </cx:chart>
  <cx:spPr>
    <a:ln>
      <a:no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1" i="0" u="none" strike="noStrike" baseline="0">
                <a:solidFill>
                  <a:schemeClr val="tx2">
                    <a:lumMod val="75000"/>
                    <a:lumOff val="25000"/>
                  </a:schemeClr>
                </a:solidFill>
                <a:effectLst/>
                <a:latin typeface="Aptos Narrow" panose="02110004020202020204"/>
                <a:ea typeface="Calibri" panose="020F0502020204030204" pitchFamily="34" charset="0"/>
                <a:cs typeface="Calibri" panose="020F0502020204030204" pitchFamily="34" charset="0"/>
              </a:rPr>
              <a:t>Price  </a:t>
            </a:r>
            <a:r>
              <a:rPr lang="en-US" sz="1400" b="0" i="0" u="none" strike="noStrike" baseline="0">
                <a:solidFill>
                  <a:schemeClr val="bg1">
                    <a:lumMod val="50000"/>
                  </a:schemeClr>
                </a:solidFill>
                <a:latin typeface="Aptos Narrow" panose="02110004020202020204"/>
              </a:rPr>
              <a:t>vs  </a:t>
            </a:r>
            <a:r>
              <a:rPr lang="en-US" sz="1400" b="0" i="0" u="none" strike="noStrike" baseline="0">
                <a:solidFill>
                  <a:sysClr val="windowText" lastClr="000000">
                    <a:lumMod val="65000"/>
                    <a:lumOff val="35000"/>
                  </a:sysClr>
                </a:solidFill>
                <a:latin typeface="Aptos Narrow" panose="02110004020202020204"/>
              </a:rPr>
              <a:t> </a:t>
            </a:r>
            <a:r>
              <a:rPr lang="en-US" sz="1400" b="1" i="0" u="none" strike="noStrike" baseline="0">
                <a:solidFill>
                  <a:schemeClr val="accent2">
                    <a:lumMod val="75000"/>
                  </a:schemeClr>
                </a:solidFill>
                <a:latin typeface="Aptos Narrow" panose="02110004020202020204"/>
              </a:rPr>
              <a:t>Final_Price  </a:t>
            </a:r>
            <a:r>
              <a:rPr lang="en-US" sz="1200" b="0" i="0" u="none" strike="noStrike" baseline="0">
                <a:solidFill>
                  <a:schemeClr val="bg1">
                    <a:lumMod val="50000"/>
                  </a:schemeClr>
                </a:solidFill>
                <a:latin typeface="Aptos Narrow" panose="02110004020202020204"/>
              </a:rPr>
              <a:t>(Rs.) IQR</a:t>
            </a:r>
          </a:p>
        </cx:rich>
      </cx:tx>
    </cx:title>
    <cx:plotArea>
      <cx:plotAreaRegion>
        <cx:series layoutId="boxWhisker" uniqueId="{10C3B05C-9DC3-4FE1-B361-F4BEA7975A9C}">
          <cx:tx>
            <cx:txData>
              <cx:f>_xlchart.v1.0</cx:f>
              <cx:v>[Price (Rs.)]</cx:v>
            </cx:txData>
          </cx:tx>
          <cx:spPr>
            <a:solidFill>
              <a:schemeClr val="tx2">
                <a:lumMod val="75000"/>
                <a:lumOff val="25000"/>
                <a:alpha val="25000"/>
              </a:schemeClr>
            </a:solidFill>
          </cx:spPr>
          <cx:dataId val="0"/>
          <cx:layoutPr>
            <cx:visibility meanLine="0" meanMarker="1" nonoutliers="0" outliers="1"/>
            <cx:statistics quartileMethod="exclusive"/>
          </cx:layoutPr>
        </cx:series>
        <cx:series layoutId="boxWhisker" uniqueId="{6C763D4A-8542-4D23-9863-CBFABE5630E4}">
          <cx:tx>
            <cx:txData>
              <cx:f>_xlchart.v1.2</cx:f>
              <cx:v>[Final_Price(Rs.)]</cx:v>
            </cx:txData>
          </cx:tx>
          <cx:spPr>
            <a:solidFill>
              <a:schemeClr val="accent2">
                <a:lumMod val="75000"/>
                <a:alpha val="25000"/>
              </a:schemeClr>
            </a:solidFill>
          </cx:spPr>
          <cx:dataId val="1"/>
          <cx:layoutPr>
            <cx:visibility meanLine="0" meanMarker="1" nonoutliers="0" outliers="1"/>
            <cx:statistics quartileMethod="exclusive"/>
          </cx:layoutPr>
        </cx:series>
      </cx:plotAreaRegion>
      <cx:axis id="0" hidden="1">
        <cx:catScaling gapWidth="1"/>
        <cx:tickLabels/>
      </cx:axis>
      <cx:axis id="1">
        <cx:valScaling max="500"/>
        <cx:majorGridlines>
          <cx:spPr>
            <a:ln>
              <a:solidFill>
                <a:schemeClr val="bg1">
                  <a:lumMod val="75000"/>
                  <a:alpha val="20000"/>
                </a:schemeClr>
              </a:solidFill>
            </a:ln>
          </cx:spPr>
        </cx:majorGridlines>
        <cx:tickLabels/>
        <cx:numFmt formatCode="0" sourceLinked="0"/>
        <cx:spPr>
          <a:ln>
            <a:solidFill>
              <a:schemeClr val="bg1">
                <a:lumMod val="85000"/>
              </a:schemeClr>
            </a:solidFill>
          </a:ln>
        </cx:spPr>
      </cx:axis>
    </cx:plotArea>
  </cx:chart>
  <cx:spPr>
    <a:ln>
      <a:noFill/>
    </a:ln>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_xlchart.v1.6</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effectLst/>
                <a:latin typeface="Aptos Narrow" panose="02110004020202020204"/>
                <a:ea typeface="Calibri" panose="020F0502020204030204" pitchFamily="34" charset="0"/>
                <a:cs typeface="Calibri" panose="020F0502020204030204" pitchFamily="34" charset="0"/>
              </a:rPr>
              <a:t>Final_Price(Rs.) </a:t>
            </a:r>
            <a:r>
              <a:rPr lang="en-US" sz="1400" b="0" i="0" u="none" strike="noStrike" baseline="0">
                <a:solidFill>
                  <a:sysClr val="windowText" lastClr="000000">
                    <a:lumMod val="65000"/>
                    <a:lumOff val="35000"/>
                  </a:sysClr>
                </a:solidFill>
                <a:latin typeface="Aptos Narrow" panose="02110004020202020204"/>
              </a:rPr>
              <a:t>IQR  by Category</a:t>
            </a:r>
          </a:p>
        </cx:rich>
      </cx:tx>
    </cx:title>
    <cx:plotArea>
      <cx:plotAreaRegion>
        <cx:series layoutId="boxWhisker" uniqueId="{BF9F51D8-96AD-43DB-A172-907DA2E22E92}">
          <cx:tx>
            <cx:txData>
              <cx:f>_xlchart.v1.5</cx:f>
              <cx:v>[Final_Price(Rs.)]</cx:v>
            </cx:txData>
          </cx:tx>
          <cx:spPr>
            <a:solidFill>
              <a:schemeClr val="accent2">
                <a:lumMod val="60000"/>
                <a:lumOff val="40000"/>
                <a:alpha val="25000"/>
              </a:schemeClr>
            </a:solidFill>
            <a:ln>
              <a:solidFill>
                <a:schemeClr val="accent2">
                  <a:lumMod val="75000"/>
                </a:schemeClr>
              </a:solidFill>
            </a:ln>
          </cx:spPr>
          <cx:dataId val="0"/>
          <cx:layoutPr>
            <cx:visibility nonoutliers="0"/>
            <cx:statistics quartileMethod="exclusive"/>
          </cx:layoutPr>
        </cx:series>
      </cx:plotAreaRegion>
      <cx:axis id="0">
        <cx:catScaling gapWidth="1"/>
        <cx:tickLabels/>
      </cx:axis>
      <cx:axis id="1">
        <cx:valScaling max="500"/>
        <cx:majorGridlines>
          <cx:spPr>
            <a:ln>
              <a:solidFill>
                <a:schemeClr val="bg2">
                  <a:alpha val="50000"/>
                </a:schemeClr>
              </a:solidFill>
            </a:ln>
          </cx:spPr>
        </cx:majorGridlines>
        <cx:tickLabels/>
        <cx:numFmt formatCode="0" sourceLinked="0"/>
      </cx:axis>
    </cx:plotArea>
  </cx:chart>
  <cx:spPr>
    <a:ln>
      <a:noFill/>
    </a:ln>
  </cx:spPr>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strDim type="cat">
        <cx:f>_xlchart.v1.19</cx:f>
      </cx:strDim>
      <cx:numDim type="val">
        <cx:f>_xlchart.v1.18</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effectLst/>
                <a:latin typeface="Aptos Narrow" panose="02110004020202020204"/>
                <a:ea typeface="Calibri" panose="020F0502020204030204" pitchFamily="34" charset="0"/>
                <a:cs typeface="Calibri" panose="020F0502020204030204" pitchFamily="34" charset="0"/>
              </a:rPr>
              <a:t>Final_Price(Rs.) </a:t>
            </a:r>
            <a:r>
              <a:rPr lang="en-US" sz="1400" b="0" i="0" u="none" strike="noStrike" baseline="0">
                <a:solidFill>
                  <a:sysClr val="windowText" lastClr="000000">
                    <a:lumMod val="65000"/>
                    <a:lumOff val="35000"/>
                  </a:sysClr>
                </a:solidFill>
                <a:latin typeface="Aptos Narrow" panose="02110004020202020204"/>
              </a:rPr>
              <a:t>IQR  by Payment_Method</a:t>
            </a:r>
          </a:p>
        </cx:rich>
      </cx:tx>
    </cx:title>
    <cx:plotArea>
      <cx:plotAreaRegion>
        <cx:series layoutId="boxWhisker" uniqueId="{D40DA6B7-B281-4192-98EA-078F45C49601}">
          <cx:tx>
            <cx:txData>
              <cx:f>_xlchart.v1.17</cx:f>
              <cx:v>[Final_Price(Rs.)]</cx:v>
            </cx:txData>
          </cx:tx>
          <cx:spPr>
            <a:solidFill>
              <a:schemeClr val="accent2">
                <a:lumMod val="60000"/>
                <a:lumOff val="40000"/>
                <a:alpha val="25000"/>
              </a:schemeClr>
            </a:solidFill>
            <a:ln>
              <a:solidFill>
                <a:schemeClr val="accent2">
                  <a:lumMod val="75000"/>
                </a:schemeClr>
              </a:solidFill>
            </a:ln>
          </cx:spPr>
          <cx:dataId val="0"/>
          <cx:layoutPr>
            <cx:visibility nonoutliers="0"/>
            <cx:statistics quartileMethod="exclusive"/>
          </cx:layoutPr>
        </cx:series>
      </cx:plotAreaRegion>
      <cx:axis id="0">
        <cx:catScaling gapWidth="1"/>
        <cx:tickLabels/>
      </cx:axis>
      <cx:axis id="1">
        <cx:valScaling max="500"/>
        <cx:majorGridlines>
          <cx:spPr>
            <a:ln>
              <a:solidFill>
                <a:schemeClr val="bg2">
                  <a:alpha val="50000"/>
                </a:schemeClr>
              </a:solidFill>
            </a:ln>
          </cx:spPr>
        </cx:majorGridlines>
        <cx:tickLabels/>
        <cx:numFmt formatCode="0" sourceLinked="0"/>
      </cx:axis>
    </cx:plotArea>
  </cx:chart>
  <cx:spPr>
    <a:ln>
      <a:noFill/>
    </a:ln>
  </cx:spPr>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numDim type="val">
        <cx:f>_xlchart.v1.21</cx:f>
      </cx:numDim>
    </cx:data>
    <cx:data id="1">
      <cx:numDim type="val">
        <cx:f>_xlchart.v1.23</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1" i="0" u="none" strike="noStrike" baseline="0">
                <a:solidFill>
                  <a:schemeClr val="tx2">
                    <a:lumMod val="75000"/>
                    <a:lumOff val="25000"/>
                  </a:schemeClr>
                </a:solidFill>
                <a:effectLst/>
                <a:latin typeface="Aptos Narrow" panose="02110004020202020204"/>
                <a:ea typeface="Calibri" panose="020F0502020204030204" pitchFamily="34" charset="0"/>
                <a:cs typeface="Calibri" panose="020F0502020204030204" pitchFamily="34" charset="0"/>
              </a:rPr>
              <a:t>Price  </a:t>
            </a:r>
            <a:r>
              <a:rPr lang="en-US" sz="1400" b="0" i="0" u="none" strike="noStrike" baseline="0">
                <a:solidFill>
                  <a:schemeClr val="bg1">
                    <a:lumMod val="50000"/>
                  </a:schemeClr>
                </a:solidFill>
                <a:latin typeface="Aptos Narrow" panose="02110004020202020204"/>
              </a:rPr>
              <a:t>vs  </a:t>
            </a:r>
            <a:r>
              <a:rPr lang="en-US" sz="1400" b="0" i="0" u="none" strike="noStrike" baseline="0">
                <a:solidFill>
                  <a:sysClr val="windowText" lastClr="000000">
                    <a:lumMod val="65000"/>
                    <a:lumOff val="35000"/>
                  </a:sysClr>
                </a:solidFill>
                <a:latin typeface="Aptos Narrow" panose="02110004020202020204"/>
              </a:rPr>
              <a:t> </a:t>
            </a:r>
            <a:r>
              <a:rPr lang="en-US" sz="1400" b="1" i="0" u="none" strike="noStrike" baseline="0">
                <a:solidFill>
                  <a:schemeClr val="accent2">
                    <a:lumMod val="75000"/>
                  </a:schemeClr>
                </a:solidFill>
                <a:latin typeface="Aptos Narrow" panose="02110004020202020204"/>
              </a:rPr>
              <a:t>Final_Price  </a:t>
            </a:r>
            <a:r>
              <a:rPr lang="en-US" sz="1200" b="0" i="0" u="none" strike="noStrike" baseline="0">
                <a:solidFill>
                  <a:schemeClr val="bg1">
                    <a:lumMod val="50000"/>
                  </a:schemeClr>
                </a:solidFill>
                <a:latin typeface="Aptos Narrow" panose="02110004020202020204"/>
              </a:rPr>
              <a:t>(Rs.) IQR</a:t>
            </a:r>
          </a:p>
        </cx:rich>
      </cx:tx>
    </cx:title>
    <cx:plotArea>
      <cx:plotAreaRegion>
        <cx:series layoutId="boxWhisker" uniqueId="{10C3B05C-9DC3-4FE1-B361-F4BEA7975A9C}">
          <cx:tx>
            <cx:txData>
              <cx:f>_xlchart.v1.20</cx:f>
              <cx:v>[Price (Rs.)]</cx:v>
            </cx:txData>
          </cx:tx>
          <cx:spPr>
            <a:solidFill>
              <a:schemeClr val="tx2">
                <a:lumMod val="75000"/>
                <a:lumOff val="25000"/>
                <a:alpha val="25000"/>
              </a:schemeClr>
            </a:solidFill>
          </cx:spPr>
          <cx:dataId val="0"/>
          <cx:layoutPr>
            <cx:visibility meanLine="0" meanMarker="1" nonoutliers="0" outliers="1"/>
            <cx:statistics quartileMethod="exclusive"/>
          </cx:layoutPr>
        </cx:series>
        <cx:series layoutId="boxWhisker" uniqueId="{6C763D4A-8542-4D23-9863-CBFABE5630E4}">
          <cx:tx>
            <cx:txData>
              <cx:f>_xlchart.v1.22</cx:f>
              <cx:v>[Final_Price(Rs.)]</cx:v>
            </cx:txData>
          </cx:tx>
          <cx:spPr>
            <a:solidFill>
              <a:schemeClr val="accent2">
                <a:lumMod val="75000"/>
                <a:alpha val="25000"/>
              </a:schemeClr>
            </a:solidFill>
          </cx:spPr>
          <cx:dataId val="1"/>
          <cx:layoutPr>
            <cx:visibility meanLine="0" meanMarker="1" nonoutliers="0" outliers="1"/>
            <cx:statistics quartileMethod="exclusive"/>
          </cx:layoutPr>
        </cx:series>
      </cx:plotAreaRegion>
      <cx:axis id="0" hidden="1">
        <cx:catScaling gapWidth="1"/>
        <cx:tickLabels/>
      </cx:axis>
      <cx:axis id="1">
        <cx:valScaling max="500"/>
        <cx:majorGridlines>
          <cx:spPr>
            <a:ln>
              <a:solidFill>
                <a:schemeClr val="bg1">
                  <a:lumMod val="75000"/>
                  <a:alpha val="20000"/>
                </a:schemeClr>
              </a:solidFill>
            </a:ln>
          </cx:spPr>
        </cx:majorGridlines>
        <cx:tickLabels/>
        <cx:numFmt formatCode="0" sourceLinked="0"/>
        <cx:spPr>
          <a:ln>
            <a:solidFill>
              <a:schemeClr val="bg1">
                <a:lumMod val="85000"/>
              </a:schemeClr>
            </a:solidFill>
          </a:ln>
        </cx:spPr>
      </cx:axis>
    </cx:plotArea>
  </cx:chart>
  <cx:spPr>
    <a:ln>
      <a:noFill/>
    </a:ln>
  </cx:spPr>
</cx:chartSpace>
</file>

<file path=xl/charts/chartEx9.xml><?xml version="1.0" encoding="utf-8"?>
<cx:chartSpace xmlns:a="http://schemas.openxmlformats.org/drawingml/2006/main" xmlns:r="http://schemas.openxmlformats.org/officeDocument/2006/relationships" xmlns:cx="http://schemas.microsoft.com/office/drawing/2014/chartex">
  <cx:chartData>
    <cx:data id="0">
      <cx:strDim type="cat">
        <cx:f>_xlchart.v1.26</cx:f>
      </cx:strDim>
      <cx:numDim type="val">
        <cx:f>_xlchart.v1.25</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Discount (%) </a:t>
            </a:r>
            <a:r>
              <a:rPr lang="en-US" sz="1400" b="0" i="0" baseline="0">
                <a:effectLst/>
              </a:rPr>
              <a:t> </a:t>
            </a:r>
            <a:r>
              <a:rPr lang="en-US" sz="1400" b="0" i="0" u="none" strike="noStrike" baseline="0">
                <a:solidFill>
                  <a:sysClr val="windowText" lastClr="000000">
                    <a:lumMod val="65000"/>
                    <a:lumOff val="35000"/>
                  </a:sysClr>
                </a:solidFill>
                <a:effectLst/>
                <a:latin typeface="Aptos Narrow" panose="02110004020202020204"/>
                <a:ea typeface="Calibri" panose="020F0502020204030204" pitchFamily="34" charset="0"/>
                <a:cs typeface="Calibri" panose="020F0502020204030204" pitchFamily="34" charset="0"/>
              </a:rPr>
              <a:t>IQR  </a:t>
            </a:r>
            <a:r>
              <a:rPr lang="en-US" sz="1400" b="0" i="0" u="none" strike="noStrike" baseline="0">
                <a:solidFill>
                  <a:sysClr val="windowText" lastClr="000000">
                    <a:lumMod val="65000"/>
                    <a:lumOff val="35000"/>
                  </a:sysClr>
                </a:solidFill>
                <a:latin typeface="Aptos Narrow" panose="02110004020202020204"/>
              </a:rPr>
              <a:t>by Weekday</a:t>
            </a:r>
          </a:p>
        </cx:rich>
      </cx:tx>
    </cx:title>
    <cx:plotArea>
      <cx:plotAreaRegion>
        <cx:series layoutId="boxWhisker" uniqueId="{FB295FB2-BB82-495B-AB02-BA5821B2BC26}">
          <cx:tx>
            <cx:txData>
              <cx:f>_xlchart.v1.24</cx:f>
              <cx:v>[Discount (%)]</cx:v>
            </cx:txData>
          </cx:tx>
          <cx:spPr>
            <a:solidFill>
              <a:schemeClr val="tx2">
                <a:lumMod val="10000"/>
                <a:lumOff val="90000"/>
              </a:schemeClr>
            </a:solidFill>
          </cx:spPr>
          <cx:dataId val="0"/>
          <cx:layoutPr>
            <cx:visibility nonoutliers="0"/>
            <cx:statistics quartileMethod="exclusive"/>
          </cx:layoutPr>
        </cx:series>
      </cx:plotAreaRegion>
      <cx:axis id="0">
        <cx:catScaling gapWidth="1"/>
        <cx:tickLabels/>
        <cx:numFmt formatCode="General" sourceLinked="0"/>
      </cx:axis>
      <cx:axis id="1">
        <cx:valScaling max="50"/>
        <cx:tickLabels/>
      </cx:axis>
    </cx:plotArea>
  </cx:chart>
  <cx:spPr>
    <a:ln>
      <a:noFill/>
    </a:ln>
  </cx:spPr>
</cx:chartSpace>
</file>

<file path=xl/charts/chartEx10.xml><?xml version="1.0" encoding="utf-8"?>
<cx:chartSpace xmlns:a="http://schemas.openxmlformats.org/drawingml/2006/main" xmlns:r="http://schemas.openxmlformats.org/officeDocument/2006/relationships" xmlns:cx="http://schemas.microsoft.com/office/drawing/2014/chartex">
  <cx:chartData>
    <cx:data id="0">
      <cx:strDim type="cat">
        <cx:f>_xlchart.v1.29</cx:f>
      </cx:strDim>
      <cx:numDim type="val">
        <cx:f>_xlchart.v1.28</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Discount (%) </a:t>
            </a:r>
            <a:r>
              <a:rPr lang="en-US" sz="1400" b="0" i="0" baseline="0">
                <a:effectLst/>
              </a:rPr>
              <a:t> </a:t>
            </a:r>
            <a:r>
              <a:rPr lang="en-US" sz="1400" b="0" i="0" u="none" strike="noStrike" baseline="0">
                <a:solidFill>
                  <a:sysClr val="windowText" lastClr="000000">
                    <a:lumMod val="65000"/>
                    <a:lumOff val="35000"/>
                  </a:sysClr>
                </a:solidFill>
                <a:effectLst/>
                <a:latin typeface="Aptos Narrow" panose="02110004020202020204"/>
                <a:ea typeface="Calibri" panose="020F0502020204030204" pitchFamily="34" charset="0"/>
                <a:cs typeface="Calibri" panose="020F0502020204030204" pitchFamily="34" charset="0"/>
              </a:rPr>
              <a:t>IQR  </a:t>
            </a:r>
            <a:r>
              <a:rPr lang="en-US" sz="1400" b="0" i="0" u="none" strike="noStrike" baseline="0">
                <a:solidFill>
                  <a:sysClr val="windowText" lastClr="000000">
                    <a:lumMod val="65000"/>
                    <a:lumOff val="35000"/>
                  </a:sysClr>
                </a:solidFill>
                <a:latin typeface="Aptos Narrow" panose="02110004020202020204"/>
              </a:rPr>
              <a:t>by Month</a:t>
            </a:r>
          </a:p>
        </cx:rich>
      </cx:tx>
    </cx:title>
    <cx:plotArea>
      <cx:plotAreaRegion>
        <cx:series layoutId="boxWhisker" uniqueId="{B9E94880-982D-4B6F-B393-3DFAF70DBA7E}">
          <cx:tx>
            <cx:txData>
              <cx:f>_xlchart.v1.27</cx:f>
              <cx:v>[Discount (%)]</cx:v>
            </cx:txData>
          </cx:tx>
          <cx:spPr>
            <a:solidFill>
              <a:schemeClr val="tx2">
                <a:lumMod val="10000"/>
                <a:lumOff val="90000"/>
              </a:schemeClr>
            </a:solidFill>
          </cx:spPr>
          <cx:dataId val="0"/>
          <cx:layoutPr>
            <cx:visibility meanLine="0" meanMarker="1" nonoutliers="0" outliers="1"/>
            <cx:statistics quartileMethod="exclusive"/>
          </cx:layoutPr>
        </cx:series>
      </cx:plotAreaRegion>
      <cx:axis id="0">
        <cx:catScaling gapWidth="1"/>
        <cx:tickLabels/>
      </cx:axis>
      <cx:axis id="1">
        <cx:valScaling max="50"/>
        <cx:tickLabels/>
      </cx:axis>
    </cx:plotArea>
  </cx:chart>
  <cx:spPr>
    <a:ln>
      <a:noFill/>
    </a:ln>
  </cx:spPr>
</cx:chartSpace>
</file>

<file path=xl/charts/chartEx11.xml><?xml version="1.0" encoding="utf-8"?>
<cx:chartSpace xmlns:a="http://schemas.openxmlformats.org/drawingml/2006/main" xmlns:r="http://schemas.openxmlformats.org/officeDocument/2006/relationships" xmlns:cx="http://schemas.microsoft.com/office/drawing/2014/chartex">
  <cx:chartData>
    <cx:data id="0">
      <cx:strDim type="cat">
        <cx:f>_xlchart.v1.30</cx:f>
      </cx:strDim>
      <cx:numDim type="val">
        <cx:f>_xlchart.v1.32</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baseline="0">
                <a:effectLst/>
              </a:rPr>
              <a:t>Discount (%) </a:t>
            </a:r>
            <a:r>
              <a:rPr lang="en-US" sz="1400" b="0" i="0" u="none" strike="noStrike" baseline="0">
                <a:solidFill>
                  <a:sysClr val="windowText" lastClr="000000">
                    <a:lumMod val="65000"/>
                    <a:lumOff val="35000"/>
                  </a:sysClr>
                </a:solidFill>
                <a:latin typeface="Aptos Narrow" panose="02110004020202020204"/>
              </a:rPr>
              <a:t>IQR  by Category</a:t>
            </a:r>
          </a:p>
        </cx:rich>
      </cx:tx>
    </cx:title>
    <cx:plotArea>
      <cx:plotAreaRegion>
        <cx:series layoutId="boxWhisker" uniqueId="{132EF222-0807-4650-9F35-15BA855B6460}">
          <cx:tx>
            <cx:txData>
              <cx:f>_xlchart.v1.31</cx:f>
              <cx:v>[Discount (%)]</cx:v>
            </cx:txData>
          </cx:tx>
          <cx:spPr>
            <a:solidFill>
              <a:schemeClr val="tx2">
                <a:lumMod val="50000"/>
                <a:lumOff val="50000"/>
                <a:alpha val="25000"/>
              </a:schemeClr>
            </a:solidFill>
          </cx:spPr>
          <cx:dataId val="0"/>
          <cx:layoutPr>
            <cx:visibility nonoutliers="0"/>
            <cx:statistics quartileMethod="exclusive"/>
          </cx:layoutPr>
        </cx:series>
      </cx:plotAreaRegion>
      <cx:axis id="0">
        <cx:catScaling gapWidth="1"/>
        <cx:tickLabels/>
      </cx:axis>
      <cx:axis id="1">
        <cx:valScaling max="50"/>
        <cx:tickLabels/>
        <cx:numFmt formatCode="0" sourceLinked="0"/>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5.xml"/><Relationship Id="rId13" Type="http://schemas.openxmlformats.org/officeDocument/2006/relationships/chart" Target="../charts/chart6.xml"/><Relationship Id="rId3" Type="http://schemas.microsoft.com/office/2014/relationships/chartEx" Target="../charts/chartEx1.xml"/><Relationship Id="rId7" Type="http://schemas.microsoft.com/office/2014/relationships/chartEx" Target="../charts/chartEx4.xml"/><Relationship Id="rId12"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3.xml"/><Relationship Id="rId11" Type="http://schemas.openxmlformats.org/officeDocument/2006/relationships/chart" Target="../charts/chart4.xml"/><Relationship Id="rId5" Type="http://schemas.microsoft.com/office/2014/relationships/chartEx" Target="../charts/chartEx2.xml"/><Relationship Id="rId10" Type="http://schemas.microsoft.com/office/2014/relationships/chartEx" Target="../charts/chartEx7.xml"/><Relationship Id="rId4" Type="http://schemas.openxmlformats.org/officeDocument/2006/relationships/chart" Target="../charts/chart3.xml"/><Relationship Id="rId9" Type="http://schemas.microsoft.com/office/2014/relationships/chartEx" Target="../charts/chartEx6.xml"/><Relationship Id="rId14" Type="http://schemas.openxmlformats.org/officeDocument/2006/relationships/chart" Target="../charts/chart7.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10.xml"/><Relationship Id="rId7" Type="http://schemas.openxmlformats.org/officeDocument/2006/relationships/chart" Target="../charts/chart13.xml"/><Relationship Id="rId12" Type="http://schemas.microsoft.com/office/2014/relationships/chartEx" Target="../charts/chartEx11.xml"/><Relationship Id="rId2" Type="http://schemas.openxmlformats.org/officeDocument/2006/relationships/chart" Target="../charts/chart9.xml"/><Relationship Id="rId1" Type="http://schemas.openxmlformats.org/officeDocument/2006/relationships/chart" Target="../charts/chart8.xml"/><Relationship Id="rId6" Type="http://schemas.microsoft.com/office/2014/relationships/chartEx" Target="../charts/chartEx8.xml"/><Relationship Id="rId11" Type="http://schemas.microsoft.com/office/2014/relationships/chartEx" Target="../charts/chartEx10.xml"/><Relationship Id="rId5" Type="http://schemas.openxmlformats.org/officeDocument/2006/relationships/chart" Target="../charts/chart12.xml"/><Relationship Id="rId10" Type="http://schemas.microsoft.com/office/2014/relationships/chartEx" Target="../charts/chartEx9.xml"/><Relationship Id="rId4" Type="http://schemas.openxmlformats.org/officeDocument/2006/relationships/chart" Target="../charts/chart11.xml"/><Relationship Id="rId9" Type="http://schemas.openxmlformats.org/officeDocument/2006/relationships/chart" Target="../charts/chart1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3</xdr:col>
      <xdr:colOff>192359</xdr:colOff>
      <xdr:row>51</xdr:row>
      <xdr:rowOff>26924</xdr:rowOff>
    </xdr:from>
    <xdr:to>
      <xdr:col>10</xdr:col>
      <xdr:colOff>565426</xdr:colOff>
      <xdr:row>66</xdr:row>
      <xdr:rowOff>133635</xdr:rowOff>
    </xdr:to>
    <xdr:graphicFrame macro="">
      <xdr:nvGraphicFramePr>
        <xdr:cNvPr id="2" name="Chart 1">
          <a:extLst>
            <a:ext uri="{FF2B5EF4-FFF2-40B4-BE49-F238E27FC236}">
              <a16:creationId xmlns:a16="http://schemas.microsoft.com/office/drawing/2014/main" id="{1A2AD49E-25BD-5C9E-4405-D9D09E2C18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102171</xdr:colOff>
      <xdr:row>22</xdr:row>
      <xdr:rowOff>146489</xdr:rowOff>
    </xdr:from>
    <xdr:to>
      <xdr:col>8</xdr:col>
      <xdr:colOff>277276</xdr:colOff>
      <xdr:row>35</xdr:row>
      <xdr:rowOff>161729</xdr:rowOff>
    </xdr:to>
    <xdr:graphicFrame macro="">
      <xdr:nvGraphicFramePr>
        <xdr:cNvPr id="4" name="Chart 3">
          <a:extLst>
            <a:ext uri="{FF2B5EF4-FFF2-40B4-BE49-F238E27FC236}">
              <a16:creationId xmlns:a16="http://schemas.microsoft.com/office/drawing/2014/main" id="{37605511-AABB-D10D-58E9-4CE118B1C6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393002</xdr:colOff>
      <xdr:row>23</xdr:row>
      <xdr:rowOff>69241</xdr:rowOff>
    </xdr:from>
    <xdr:to>
      <xdr:col>10</xdr:col>
      <xdr:colOff>415637</xdr:colOff>
      <xdr:row>36</xdr:row>
      <xdr:rowOff>18441</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4866BC75-3FC9-4051-B1B3-E28B8312BE7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466142" y="5799481"/>
              <a:ext cx="1592355" cy="23190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135673</xdr:colOff>
      <xdr:row>68</xdr:row>
      <xdr:rowOff>79599</xdr:rowOff>
    </xdr:from>
    <xdr:to>
      <xdr:col>10</xdr:col>
      <xdr:colOff>490148</xdr:colOff>
      <xdr:row>83</xdr:row>
      <xdr:rowOff>79599</xdr:rowOff>
    </xdr:to>
    <xdr:graphicFrame macro="">
      <xdr:nvGraphicFramePr>
        <xdr:cNvPr id="11" name="Chart 10">
          <a:extLst>
            <a:ext uri="{FF2B5EF4-FFF2-40B4-BE49-F238E27FC236}">
              <a16:creationId xmlns:a16="http://schemas.microsoft.com/office/drawing/2014/main" id="{6A07BDA5-383C-DBE0-B47C-9DEC661205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517584</xdr:colOff>
      <xdr:row>68</xdr:row>
      <xdr:rowOff>165695</xdr:rowOff>
    </xdr:from>
    <xdr:to>
      <xdr:col>20</xdr:col>
      <xdr:colOff>330679</xdr:colOff>
      <xdr:row>83</xdr:row>
      <xdr:rowOff>165695</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769AE088-E181-47B5-A8C9-BE949A79A2E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8648124" y="14986595"/>
              <a:ext cx="5848135"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263999</xdr:colOff>
      <xdr:row>21</xdr:row>
      <xdr:rowOff>60473</xdr:rowOff>
    </xdr:from>
    <xdr:to>
      <xdr:col>29</xdr:col>
      <xdr:colOff>516284</xdr:colOff>
      <xdr:row>37</xdr:row>
      <xdr:rowOff>60471</xdr:rowOff>
    </xdr:to>
    <mc:AlternateContent xmlns:mc="http://schemas.openxmlformats.org/markup-compatibility/2006">
      <mc:Choice xmlns:cx1="http://schemas.microsoft.com/office/drawing/2015/9/8/chartex" Requires="cx1">
        <xdr:graphicFrame macro="">
          <xdr:nvGraphicFramePr>
            <xdr:cNvPr id="23" name="Chart 22">
              <a:extLst>
                <a:ext uri="{FF2B5EF4-FFF2-40B4-BE49-F238E27FC236}">
                  <a16:creationId xmlns:a16="http://schemas.microsoft.com/office/drawing/2014/main" id="{860FD1D4-7A72-4D83-99F7-51CFA3B14A3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4429579" y="5424953"/>
              <a:ext cx="5738685" cy="296417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393377</xdr:colOff>
      <xdr:row>68</xdr:row>
      <xdr:rowOff>181074</xdr:rowOff>
    </xdr:from>
    <xdr:to>
      <xdr:col>30</xdr:col>
      <xdr:colOff>108857</xdr:colOff>
      <xdr:row>83</xdr:row>
      <xdr:rowOff>181074</xdr:rowOff>
    </xdr:to>
    <mc:AlternateContent xmlns:mc="http://schemas.openxmlformats.org/markup-compatibility/2006">
      <mc:Choice xmlns:cx1="http://schemas.microsoft.com/office/drawing/2015/9/8/chartex" Requires="cx1">
        <xdr:graphicFrame macro="">
          <xdr:nvGraphicFramePr>
            <xdr:cNvPr id="24" name="Chart 23">
              <a:extLst>
                <a:ext uri="{FF2B5EF4-FFF2-40B4-BE49-F238E27FC236}">
                  <a16:creationId xmlns:a16="http://schemas.microsoft.com/office/drawing/2014/main" id="{BD4BDF54-8502-44EA-98AD-CE679EF83E6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4558957" y="15001974"/>
              <a:ext cx="581148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560717</xdr:colOff>
      <xdr:row>52</xdr:row>
      <xdr:rowOff>23327</xdr:rowOff>
    </xdr:from>
    <xdr:to>
      <xdr:col>15</xdr:col>
      <xdr:colOff>225490</xdr:colOff>
      <xdr:row>66</xdr:row>
      <xdr:rowOff>158793</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5FADFF2-30D1-41F7-A1DB-6E4274D118C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8691257" y="11918147"/>
              <a:ext cx="2529893" cy="269578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351091</xdr:colOff>
      <xdr:row>50</xdr:row>
      <xdr:rowOff>19283</xdr:rowOff>
    </xdr:from>
    <xdr:to>
      <xdr:col>29</xdr:col>
      <xdr:colOff>362676</xdr:colOff>
      <xdr:row>67</xdr:row>
      <xdr:rowOff>1</xdr:rowOff>
    </xdr:to>
    <xdr:sp macro="" textlink="">
      <xdr:nvSpPr>
        <xdr:cNvPr id="6" name="TextBox 5">
          <a:extLst>
            <a:ext uri="{FF2B5EF4-FFF2-40B4-BE49-F238E27FC236}">
              <a16:creationId xmlns:a16="http://schemas.microsoft.com/office/drawing/2014/main" id="{DA07CA6A-C3A8-FE8F-0D2C-601470A3508E}"/>
            </a:ext>
          </a:extLst>
        </xdr:cNvPr>
        <xdr:cNvSpPr txBox="1"/>
      </xdr:nvSpPr>
      <xdr:spPr>
        <a:xfrm>
          <a:off x="11602254" y="7740365"/>
          <a:ext cx="8650177" cy="3153126"/>
        </a:xfrm>
        <a:prstGeom prst="rect">
          <a:avLst/>
        </a:prstGeom>
        <a:solidFill>
          <a:srgbClr val="FFFFD5"/>
        </a:solidFill>
        <a:ln w="9525" cmpd="sng">
          <a:solidFill>
            <a:schemeClr val="bg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dk1"/>
              </a:solidFill>
              <a:effectLst/>
              <a:latin typeface="Aptos" panose="020B0004020202020204" pitchFamily="34" charset="0"/>
              <a:ea typeface="+mn-ea"/>
              <a:cs typeface="+mn-cs"/>
            </a:rPr>
            <a:t>1️⃣</a:t>
          </a:r>
          <a:r>
            <a:rPr lang="en-US" sz="1200">
              <a:latin typeface="Aptos" panose="020B0004020202020204" pitchFamily="34" charset="0"/>
            </a:rPr>
            <a:t> </a:t>
          </a:r>
          <a:r>
            <a:rPr lang="vi-VN" sz="1200" b="1">
              <a:latin typeface="Aptos" panose="020B0004020202020204" pitchFamily="34" charset="0"/>
            </a:rPr>
            <a:t>Phân phối </a:t>
          </a:r>
          <a:r>
            <a:rPr lang="vi-VN" sz="1200" b="1">
              <a:solidFill>
                <a:schemeClr val="tx2">
                  <a:lumMod val="75000"/>
                  <a:lumOff val="25000"/>
                </a:schemeClr>
              </a:solidFill>
              <a:latin typeface="Aptos" panose="020B0004020202020204" pitchFamily="34" charset="0"/>
            </a:rPr>
            <a:t>Price </a:t>
          </a:r>
          <a:r>
            <a:rPr lang="vi-VN" sz="1200" b="1">
              <a:latin typeface="Aptos" panose="020B0004020202020204" pitchFamily="34" charset="0"/>
            </a:rPr>
            <a:t>&amp; </a:t>
          </a:r>
          <a:r>
            <a:rPr lang="vi-VN" sz="1200" b="1">
              <a:solidFill>
                <a:schemeClr val="accent2">
                  <a:lumMod val="75000"/>
                </a:schemeClr>
              </a:solidFill>
              <a:latin typeface="Aptos" panose="020B0004020202020204" pitchFamily="34" charset="0"/>
            </a:rPr>
            <a:t>Final Price</a:t>
          </a:r>
          <a:r>
            <a:rPr lang="vi-VN" sz="1200" b="1">
              <a:latin typeface="Aptos" panose="020B0004020202020204" pitchFamily="34" charset="0"/>
            </a:rPr>
            <a:t>:</a:t>
          </a:r>
          <a:endParaRPr lang="vi-VN" sz="1200">
            <a:latin typeface="Aptos" panose="020B0004020202020204" pitchFamily="34" charset="0"/>
          </a:endParaRPr>
        </a:p>
        <a:p>
          <a:r>
            <a:rPr lang="en-US" sz="1200">
              <a:latin typeface="Aptos" panose="020B0004020202020204" pitchFamily="34" charset="0"/>
              <a:cs typeface="Arial" panose="020B0604020202020204" pitchFamily="34" charset="0"/>
            </a:rPr>
            <a:t>_ </a:t>
          </a:r>
          <a:r>
            <a:rPr lang="vi-VN" sz="1200" b="1">
              <a:solidFill>
                <a:schemeClr val="tx1"/>
              </a:solidFill>
              <a:effectLst/>
              <a:latin typeface="Aptos" panose="020B0004020202020204" pitchFamily="34" charset="0"/>
              <a:ea typeface="+mn-ea"/>
              <a:cs typeface="+mn-cs"/>
            </a:rPr>
            <a:t>Price</a:t>
          </a:r>
          <a:r>
            <a:rPr lang="en-US" sz="1200" b="1">
              <a:solidFill>
                <a:schemeClr val="tx1"/>
              </a:solidFill>
              <a:effectLst/>
              <a:latin typeface="Aptos" panose="020B0004020202020204" pitchFamily="34" charset="0"/>
              <a:ea typeface="+mn-ea"/>
              <a:cs typeface="+mn-cs"/>
            </a:rPr>
            <a:t>: </a:t>
          </a:r>
          <a:r>
            <a:rPr lang="en-US" sz="1200" b="0">
              <a:solidFill>
                <a:schemeClr val="dk1"/>
              </a:solidFill>
              <a:effectLst/>
              <a:latin typeface="Aptos" panose="020B0004020202020204" pitchFamily="34" charset="0"/>
              <a:ea typeface="+mn-ea"/>
              <a:cs typeface="Arial" panose="020B0604020202020204" pitchFamily="34" charset="0"/>
            </a:rPr>
            <a:t>t</a:t>
          </a:r>
          <a:r>
            <a:rPr lang="en-US" sz="1200">
              <a:latin typeface="Aptos" panose="020B0004020202020204" pitchFamily="34" charset="0"/>
              <a:cs typeface="Arial" panose="020B0604020202020204" pitchFamily="34" charset="0"/>
            </a:rPr>
            <a:t>ần</a:t>
          </a:r>
          <a:r>
            <a:rPr lang="en-US" sz="1200" baseline="0">
              <a:latin typeface="Aptos" panose="020B0004020202020204" pitchFamily="34" charset="0"/>
              <a:cs typeface="Arial" panose="020B0604020202020204" pitchFamily="34" charset="0"/>
            </a:rPr>
            <a:t> xuất các </a:t>
          </a:r>
          <a:r>
            <a:rPr lang="en-US" sz="1200">
              <a:latin typeface="Aptos" panose="020B0004020202020204" pitchFamily="34" charset="0"/>
              <a:cs typeface="Arial" panose="020B0604020202020204" pitchFamily="34" charset="0"/>
            </a:rPr>
            <a:t>mức giá</a:t>
          </a:r>
          <a:r>
            <a:rPr lang="en-US" sz="1200" baseline="0">
              <a:latin typeface="Aptos" panose="020B0004020202020204" pitchFamily="34" charset="0"/>
              <a:cs typeface="Arial" panose="020B0604020202020204" pitchFamily="34" charset="0"/>
            </a:rPr>
            <a:t> khá đều nhau.</a:t>
          </a:r>
        </a:p>
        <a:p>
          <a:r>
            <a:rPr kumimoji="0" lang="en-US" sz="1200" b="0" i="0" u="none" strike="noStrike" kern="0" cap="none" spc="0" normalizeH="0" baseline="0" noProof="0">
              <a:ln>
                <a:noFill/>
              </a:ln>
              <a:solidFill>
                <a:prstClr val="black"/>
              </a:solidFill>
              <a:effectLst/>
              <a:uLnTx/>
              <a:uFillTx/>
              <a:latin typeface="Aptos" panose="020B0004020202020204" pitchFamily="34" charset="0"/>
              <a:ea typeface="+mn-ea"/>
              <a:cs typeface="Arial" panose="020B0604020202020204" pitchFamily="34" charset="0"/>
            </a:rPr>
            <a:t>_</a:t>
          </a:r>
          <a:r>
            <a:rPr lang="en-US" sz="1200">
              <a:latin typeface="Aptos" panose="020B0004020202020204" pitchFamily="34" charset="0"/>
            </a:rPr>
            <a:t> </a:t>
          </a:r>
          <a:r>
            <a:rPr lang="vi-VN" sz="1200" b="1">
              <a:solidFill>
                <a:schemeClr val="tx1"/>
              </a:solidFill>
              <a:effectLst/>
              <a:latin typeface="Aptos" panose="020B0004020202020204" pitchFamily="34" charset="0"/>
              <a:ea typeface="+mn-ea"/>
              <a:cs typeface="+mn-cs"/>
            </a:rPr>
            <a:t>Final Price</a:t>
          </a:r>
          <a:r>
            <a:rPr lang="en-US" sz="1200" b="1">
              <a:solidFill>
                <a:schemeClr val="tx1"/>
              </a:solidFill>
              <a:effectLst/>
              <a:latin typeface="Aptos" panose="020B0004020202020204" pitchFamily="34" charset="0"/>
              <a:ea typeface="+mn-ea"/>
              <a:cs typeface="+mn-cs"/>
            </a:rPr>
            <a:t>: </a:t>
          </a:r>
          <a:r>
            <a:rPr lang="vi-VN" sz="1200">
              <a:latin typeface="Aptos" panose="020B0004020202020204" pitchFamily="34" charset="0"/>
            </a:rPr>
            <a:t>có xu hướng dịch chuyển về mức thấp hơn so với Price</a:t>
          </a:r>
          <a:r>
            <a:rPr lang="en-US" sz="1200">
              <a:latin typeface="Aptos" panose="020B0004020202020204" pitchFamily="34" charset="0"/>
              <a:cs typeface="Arial" panose="020B0604020202020204" pitchFamily="34" charset="0"/>
            </a:rPr>
            <a:t>, ở</a:t>
          </a:r>
          <a:r>
            <a:rPr lang="en-US" sz="1200" baseline="0">
              <a:latin typeface="Aptos" panose="020B0004020202020204" pitchFamily="34" charset="0"/>
              <a:cs typeface="Arial" panose="020B0604020202020204" pitchFamily="34" charset="0"/>
            </a:rPr>
            <a:t> khoảng giá cao</a:t>
          </a:r>
          <a:r>
            <a:rPr lang="en-US" sz="1200">
              <a:latin typeface="Aptos" panose="020B0004020202020204" pitchFamily="34" charset="0"/>
            </a:rPr>
            <a:t> (350-500</a:t>
          </a:r>
          <a:r>
            <a:rPr lang="en-US" sz="1200" baseline="0">
              <a:latin typeface="Aptos" panose="020B0004020202020204" pitchFamily="34" charset="0"/>
            </a:rPr>
            <a:t> Rs.</a:t>
          </a:r>
          <a:r>
            <a:rPr lang="en-US" sz="1200">
              <a:latin typeface="Aptos" panose="020B0004020202020204" pitchFamily="34" charset="0"/>
            </a:rPr>
            <a:t>)</a:t>
          </a:r>
          <a:r>
            <a:rPr lang="vi-VN" sz="1200">
              <a:latin typeface="Aptos" panose="020B0004020202020204" pitchFamily="34" charset="0"/>
            </a:rPr>
            <a:t> do ảnh hưởng của giảm giá</a:t>
          </a:r>
          <a:r>
            <a:rPr lang="en-US" sz="1200" baseline="0">
              <a:latin typeface="Aptos" panose="020B0004020202020204" pitchFamily="34" charset="0"/>
            </a:rPr>
            <a:t>.</a:t>
          </a:r>
        </a:p>
        <a:p>
          <a:r>
            <a:rPr lang="en-US" sz="1200" baseline="0">
              <a:latin typeface="Aptos" panose="020B0004020202020204" pitchFamily="34" charset="0"/>
            </a:rPr>
            <a:t>_ Cả 2 đều có </a:t>
          </a:r>
          <a:r>
            <a:rPr lang="en-US" sz="1200">
              <a:latin typeface="Aptos" panose="020B0004020202020204" pitchFamily="34" charset="0"/>
            </a:rPr>
            <a:t>tần suất cao nhất trong khoảng 150-250 Rs.</a:t>
          </a:r>
          <a:endParaRPr lang="en-US" sz="1200" baseline="0">
            <a:latin typeface="Aptos" panose="020B0004020202020204" pitchFamily="34" charset="0"/>
          </a:endParaRPr>
        </a:p>
        <a:p>
          <a:r>
            <a:rPr lang="en-US" sz="1200" baseline="0">
              <a:latin typeface="Aptos" panose="020B0004020202020204" pitchFamily="34" charset="0"/>
            </a:rPr>
            <a:t>_ </a:t>
          </a:r>
          <a:r>
            <a:rPr lang="en-US" sz="1200" b="1" baseline="0">
              <a:latin typeface="Aptos" panose="020B0004020202020204" pitchFamily="34" charset="0"/>
            </a:rPr>
            <a:t>STDEV</a:t>
          </a:r>
          <a:r>
            <a:rPr lang="en-US" sz="1200" baseline="0">
              <a:latin typeface="Aptos" panose="020B0004020202020204" pitchFamily="34" charset="0"/>
            </a:rPr>
            <a:t> của cả 2 khá gần nhau =&gt; Sau giảm giá, ko biến động nhiều.</a:t>
          </a:r>
          <a:endParaRPr lang="en-US" sz="1200">
            <a:latin typeface="Aptos" panose="020B0004020202020204" pitchFamily="34" charset="0"/>
          </a:endParaRPr>
        </a:p>
        <a:p>
          <a:endParaRPr lang="vi-VN" sz="1200">
            <a:latin typeface="Aptos" panose="020B0004020202020204" pitchFamily="34" charset="0"/>
          </a:endParaRPr>
        </a:p>
        <a:p>
          <a:r>
            <a:rPr lang="vi-VN" sz="1200">
              <a:latin typeface="Aptos" panose="020B0004020202020204" pitchFamily="34" charset="0"/>
            </a:rPr>
            <a:t>2️⃣ </a:t>
          </a:r>
          <a:r>
            <a:rPr lang="vi-VN" sz="1200" b="1">
              <a:latin typeface="Aptos" panose="020B0004020202020204" pitchFamily="34" charset="0"/>
            </a:rPr>
            <a:t>So sánh </a:t>
          </a:r>
          <a:r>
            <a:rPr lang="vi-VN" sz="1200" b="1">
              <a:solidFill>
                <a:schemeClr val="tx2">
                  <a:lumMod val="75000"/>
                  <a:lumOff val="25000"/>
                </a:schemeClr>
              </a:solidFill>
              <a:effectLst/>
              <a:latin typeface="Aptos" panose="020B0004020202020204" pitchFamily="34" charset="0"/>
              <a:ea typeface="+mn-ea"/>
              <a:cs typeface="+mn-cs"/>
            </a:rPr>
            <a:t>Price</a:t>
          </a:r>
          <a:r>
            <a:rPr lang="vi-VN" sz="1200" b="1">
              <a:solidFill>
                <a:schemeClr val="dk1"/>
              </a:solidFill>
              <a:effectLst/>
              <a:latin typeface="Aptos" panose="020B0004020202020204" pitchFamily="34" charset="0"/>
              <a:ea typeface="+mn-ea"/>
              <a:cs typeface="+mn-cs"/>
            </a:rPr>
            <a:t> &amp; </a:t>
          </a:r>
          <a:r>
            <a:rPr lang="vi-VN" sz="1200" b="1">
              <a:solidFill>
                <a:schemeClr val="accent2">
                  <a:lumMod val="75000"/>
                </a:schemeClr>
              </a:solidFill>
              <a:effectLst/>
              <a:latin typeface="Aptos" panose="020B0004020202020204" pitchFamily="34" charset="0"/>
              <a:ea typeface="+mn-ea"/>
              <a:cs typeface="+mn-cs"/>
            </a:rPr>
            <a:t>Final Price</a:t>
          </a:r>
          <a:r>
            <a:rPr lang="en-US" sz="1200" b="1">
              <a:solidFill>
                <a:schemeClr val="accent2">
                  <a:lumMod val="75000"/>
                </a:schemeClr>
              </a:solidFill>
              <a:effectLst/>
              <a:latin typeface="Aptos" panose="020B0004020202020204" pitchFamily="34" charset="0"/>
              <a:ea typeface="+mn-ea"/>
              <a:cs typeface="+mn-cs"/>
            </a:rPr>
            <a:t> </a:t>
          </a:r>
          <a:r>
            <a:rPr lang="vi-VN" sz="1200" b="1">
              <a:latin typeface="Aptos" panose="020B0004020202020204" pitchFamily="34" charset="0"/>
            </a:rPr>
            <a:t>(IQR &amp; Boxplot):</a:t>
          </a:r>
          <a:endParaRPr lang="vi-VN" sz="1200">
            <a:latin typeface="Aptos" panose="020B0004020202020204" pitchFamily="34" charset="0"/>
          </a:endParaRPr>
        </a:p>
        <a:p>
          <a:r>
            <a:rPr lang="en-US" sz="1200">
              <a:latin typeface="Aptos" panose="020B0004020202020204" pitchFamily="34" charset="0"/>
            </a:rPr>
            <a:t>_ Hình</a:t>
          </a:r>
          <a:r>
            <a:rPr lang="en-US" sz="1200" baseline="0">
              <a:latin typeface="Aptos" panose="020B0004020202020204" pitchFamily="34" charset="0"/>
            </a:rPr>
            <a:t> dáng 2 Boxplot tương tự nhau, nhưng Boxplot của </a:t>
          </a:r>
          <a:r>
            <a:rPr lang="vi-VN" sz="1200" b="1">
              <a:solidFill>
                <a:schemeClr val="dk1"/>
              </a:solidFill>
              <a:effectLst/>
              <a:latin typeface="Aptos" panose="020B0004020202020204" pitchFamily="34" charset="0"/>
              <a:ea typeface="+mn-ea"/>
              <a:cs typeface="+mn-cs"/>
            </a:rPr>
            <a:t>Final Price</a:t>
          </a:r>
          <a:r>
            <a:rPr lang="en-US" sz="1200" b="1">
              <a:solidFill>
                <a:schemeClr val="dk1"/>
              </a:solidFill>
              <a:effectLst/>
              <a:latin typeface="Aptos" panose="020B0004020202020204" pitchFamily="34" charset="0"/>
              <a:ea typeface="+mn-ea"/>
              <a:cs typeface="+mn-cs"/>
            </a:rPr>
            <a:t> </a:t>
          </a:r>
          <a:r>
            <a:rPr lang="en-US" sz="1200" b="0">
              <a:solidFill>
                <a:schemeClr val="dk1"/>
              </a:solidFill>
              <a:effectLst/>
              <a:latin typeface="Aptos" panose="020B0004020202020204" pitchFamily="34" charset="0"/>
              <a:ea typeface="+mn-ea"/>
              <a:cs typeface="+mn-cs"/>
            </a:rPr>
            <a:t>có</a:t>
          </a:r>
          <a:r>
            <a:rPr lang="en-US" sz="1200" b="0" baseline="0">
              <a:solidFill>
                <a:schemeClr val="dk1"/>
              </a:solidFill>
              <a:effectLst/>
              <a:latin typeface="Aptos" panose="020B0004020202020204" pitchFamily="34" charset="0"/>
              <a:ea typeface="+mn-ea"/>
              <a:cs typeface="+mn-cs"/>
            </a:rPr>
            <a:t> xu hướng </a:t>
          </a:r>
          <a:r>
            <a:rPr lang="en-US" sz="1200" b="1" baseline="0">
              <a:solidFill>
                <a:schemeClr val="dk1"/>
              </a:solidFill>
              <a:effectLst/>
              <a:latin typeface="Aptos" panose="020B0004020202020204" pitchFamily="34" charset="0"/>
              <a:ea typeface="+mn-ea"/>
              <a:cs typeface="+mn-cs"/>
            </a:rPr>
            <a:t>dịch xuống dưới</a:t>
          </a:r>
          <a:r>
            <a:rPr lang="en-US" sz="1200" b="0" baseline="0">
              <a:solidFill>
                <a:schemeClr val="dk1"/>
              </a:solidFill>
              <a:effectLst/>
              <a:latin typeface="Aptos" panose="020B0004020202020204" pitchFamily="34" charset="0"/>
              <a:ea typeface="+mn-ea"/>
              <a:cs typeface="+mn-cs"/>
            </a:rPr>
            <a:t>, dịch xuống nhiều hơn ở phân khúc giá cao. </a:t>
          </a:r>
          <a:endParaRPr lang="en-US" sz="1200" b="1">
            <a:latin typeface="Aptos" panose="020B0004020202020204" pitchFamily="34" charset="0"/>
          </a:endParaRPr>
        </a:p>
        <a:p>
          <a:r>
            <a:rPr lang="en-US" sz="1200">
              <a:latin typeface="Aptos" panose="020B0004020202020204" pitchFamily="34" charset="0"/>
            </a:rPr>
            <a:t>_</a:t>
          </a:r>
          <a:r>
            <a:rPr lang="en-US" sz="1200" baseline="0">
              <a:latin typeface="Aptos" panose="020B0004020202020204" pitchFamily="34" charset="0"/>
            </a:rPr>
            <a:t> Khi phân loại theo Category, các Boxplot của </a:t>
          </a:r>
          <a:r>
            <a:rPr lang="vi-VN" sz="1200">
              <a:latin typeface="Aptos" panose="020B0004020202020204" pitchFamily="34" charset="0"/>
            </a:rPr>
            <a:t>Xu hướng giảm giá áp dụng đồng đều trên tất cả danh mục sản phẩm.</a:t>
          </a:r>
          <a:endParaRPr lang="en-US" sz="1200">
            <a:latin typeface="Aptos" panose="020B0004020202020204" pitchFamily="34" charset="0"/>
          </a:endParaRPr>
        </a:p>
        <a:p>
          <a:endParaRPr lang="vi-VN" sz="1200">
            <a:latin typeface="Aptos" panose="020B0004020202020204" pitchFamily="34" charset="0"/>
          </a:endParaRPr>
        </a:p>
        <a:p>
          <a:r>
            <a:rPr lang="vi-VN" sz="1200">
              <a:latin typeface="Aptos" panose="020B0004020202020204" pitchFamily="34" charset="0"/>
            </a:rPr>
            <a:t>3️⃣ </a:t>
          </a:r>
          <a:r>
            <a:rPr lang="vi-VN" sz="1200" b="1">
              <a:latin typeface="Aptos" panose="020B0004020202020204" pitchFamily="34" charset="0"/>
            </a:rPr>
            <a:t>So sánh theo </a:t>
          </a:r>
          <a:r>
            <a:rPr lang="en-US" sz="1200" b="1" baseline="0">
              <a:solidFill>
                <a:schemeClr val="dk1"/>
              </a:solidFill>
              <a:effectLst/>
              <a:latin typeface="Aptos" panose="020B0004020202020204" pitchFamily="34" charset="0"/>
              <a:ea typeface="+mn-ea"/>
              <a:cs typeface="+mn-cs"/>
            </a:rPr>
            <a:t>Category</a:t>
          </a:r>
          <a:r>
            <a:rPr lang="vi-VN" sz="1200" b="1">
              <a:latin typeface="Aptos" panose="020B0004020202020204" pitchFamily="34" charset="0"/>
            </a:rPr>
            <a:t>:</a:t>
          </a:r>
          <a:endParaRPr lang="vi-VN" sz="1200">
            <a:latin typeface="Aptos" panose="020B0004020202020204" pitchFamily="34" charset="0"/>
          </a:endParaRPr>
        </a:p>
        <a:p>
          <a:r>
            <a:rPr lang="en-US" sz="1200">
              <a:latin typeface="Aptos" panose="020B0004020202020204" pitchFamily="34" charset="0"/>
            </a:rPr>
            <a:t>_ </a:t>
          </a:r>
          <a:r>
            <a:rPr lang="vi-VN" sz="1200">
              <a:latin typeface="Aptos" panose="020B0004020202020204" pitchFamily="34" charset="0"/>
            </a:rPr>
            <a:t>Cả </a:t>
          </a:r>
          <a:r>
            <a:rPr lang="vi-VN" sz="1200" b="1">
              <a:latin typeface="Aptos" panose="020B0004020202020204" pitchFamily="34" charset="0"/>
            </a:rPr>
            <a:t>Price</a:t>
          </a:r>
          <a:r>
            <a:rPr lang="vi-VN" sz="1200">
              <a:latin typeface="Aptos" panose="020B0004020202020204" pitchFamily="34" charset="0"/>
            </a:rPr>
            <a:t> và </a:t>
          </a:r>
          <a:r>
            <a:rPr lang="vi-VN" sz="1200" b="1">
              <a:latin typeface="Aptos" panose="020B0004020202020204" pitchFamily="34" charset="0"/>
            </a:rPr>
            <a:t>Final Price</a:t>
          </a:r>
          <a:r>
            <a:rPr lang="vi-VN" sz="1200">
              <a:latin typeface="Aptos" panose="020B0004020202020204" pitchFamily="34" charset="0"/>
            </a:rPr>
            <a:t> có phân phối tương tự giữa các </a:t>
          </a:r>
          <a:r>
            <a:rPr lang="en-US" sz="1200">
              <a:latin typeface="Aptos" panose="020B0004020202020204" pitchFamily="34" charset="0"/>
            </a:rPr>
            <a:t>loại</a:t>
          </a:r>
          <a:r>
            <a:rPr lang="en-US" sz="1200" baseline="0">
              <a:latin typeface="Aptos" panose="020B0004020202020204" pitchFamily="34" charset="0"/>
            </a:rPr>
            <a:t> sản phẩm</a:t>
          </a:r>
          <a:r>
            <a:rPr lang="vi-VN" sz="1200">
              <a:latin typeface="Aptos" panose="020B0004020202020204" pitchFamily="34" charset="0"/>
            </a:rPr>
            <a:t> như Sports, Clothing, Toys, Beauty,...</a:t>
          </a:r>
        </a:p>
        <a:p>
          <a:r>
            <a:rPr lang="en-US" sz="1200">
              <a:latin typeface="Aptos" panose="020B0004020202020204" pitchFamily="34" charset="0"/>
            </a:rPr>
            <a:t>_ Median </a:t>
          </a:r>
          <a:r>
            <a:rPr lang="vi-VN" sz="1200">
              <a:latin typeface="Aptos" panose="020B0004020202020204" pitchFamily="34" charset="0"/>
            </a:rPr>
            <a:t>của </a:t>
          </a:r>
          <a:r>
            <a:rPr lang="vi-VN" sz="1200" b="1">
              <a:latin typeface="Aptos" panose="020B0004020202020204" pitchFamily="34" charset="0"/>
            </a:rPr>
            <a:t>Final Price </a:t>
          </a:r>
          <a:r>
            <a:rPr lang="vi-VN" sz="1200">
              <a:latin typeface="Aptos" panose="020B0004020202020204" pitchFamily="34" charset="0"/>
            </a:rPr>
            <a:t>giảm đáng kể ở mọi danh mục, phản ánh mức giảm giá phổ biến.</a:t>
          </a:r>
        </a:p>
        <a:p>
          <a:r>
            <a:rPr lang="en-US" sz="1200">
              <a:latin typeface="Aptos" panose="020B0004020202020204" pitchFamily="34" charset="0"/>
            </a:rPr>
            <a:t>_ </a:t>
          </a:r>
          <a:r>
            <a:rPr lang="vi-VN" sz="1200">
              <a:latin typeface="Aptos" panose="020B0004020202020204" pitchFamily="34" charset="0"/>
            </a:rPr>
            <a:t>Sự biến động giá (IQR) </a:t>
          </a:r>
          <a:r>
            <a:rPr lang="vi-VN" sz="1200" b="1">
              <a:latin typeface="Aptos" panose="020B0004020202020204" pitchFamily="34" charset="0"/>
            </a:rPr>
            <a:t>không thay đổi nhiều giữa các danh mục</a:t>
          </a:r>
          <a:r>
            <a:rPr lang="vi-VN" sz="1200">
              <a:latin typeface="Aptos" panose="020B0004020202020204" pitchFamily="34" charset="0"/>
            </a:rPr>
            <a:t>, cho thấy chiến lược giá tương đồng.</a:t>
          </a:r>
        </a:p>
        <a:p>
          <a:endParaRPr lang="en-US" sz="1200">
            <a:latin typeface="Aptos" panose="020B0004020202020204" pitchFamily="34" charset="0"/>
          </a:endParaRPr>
        </a:p>
      </xdr:txBody>
    </xdr:sp>
    <xdr:clientData/>
  </xdr:twoCellAnchor>
  <xdr:twoCellAnchor>
    <xdr:from>
      <xdr:col>12</xdr:col>
      <xdr:colOff>236884</xdr:colOff>
      <xdr:row>7</xdr:row>
      <xdr:rowOff>23091</xdr:rowOff>
    </xdr:from>
    <xdr:to>
      <xdr:col>29</xdr:col>
      <xdr:colOff>80427</xdr:colOff>
      <xdr:row>18</xdr:row>
      <xdr:rowOff>66606</xdr:rowOff>
    </xdr:to>
    <xdr:sp macro="" textlink="">
      <xdr:nvSpPr>
        <xdr:cNvPr id="7" name="TextBox 6">
          <a:extLst>
            <a:ext uri="{FF2B5EF4-FFF2-40B4-BE49-F238E27FC236}">
              <a16:creationId xmlns:a16="http://schemas.microsoft.com/office/drawing/2014/main" id="{6DAE7E5C-5F22-4CBC-8DC9-9324AC4C5D5E}"/>
            </a:ext>
          </a:extLst>
        </xdr:cNvPr>
        <xdr:cNvSpPr txBox="1"/>
      </xdr:nvSpPr>
      <xdr:spPr>
        <a:xfrm>
          <a:off x="9357793" y="2516909"/>
          <a:ext cx="10511543" cy="2352606"/>
        </a:xfrm>
        <a:prstGeom prst="rect">
          <a:avLst/>
        </a:prstGeom>
        <a:solidFill>
          <a:srgbClr val="FFFFD5"/>
        </a:solidFill>
        <a:ln w="9525" cmpd="sng">
          <a:solidFill>
            <a:schemeClr val="bg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200" b="1">
              <a:latin typeface="Aptos" panose="020B0004020202020204" pitchFamily="34" charset="0"/>
            </a:rPr>
            <a:t>Boxplot phân bố Discount (%) theo </a:t>
          </a:r>
          <a:r>
            <a:rPr lang="en-US" sz="1200" b="1">
              <a:latin typeface="Aptos" panose="020B0004020202020204" pitchFamily="34" charset="0"/>
            </a:rPr>
            <a:t>C</a:t>
          </a:r>
          <a:r>
            <a:rPr lang="vi-VN" sz="1200" b="1">
              <a:latin typeface="Aptos" panose="020B0004020202020204" pitchFamily="34" charset="0"/>
            </a:rPr>
            <a:t>ategor</a:t>
          </a:r>
          <a:r>
            <a:rPr lang="en-US" sz="1200" b="1">
              <a:latin typeface="Aptos" panose="020B0004020202020204" pitchFamily="34" charset="0"/>
            </a:rPr>
            <a:t>y:</a:t>
          </a:r>
          <a:r>
            <a:rPr lang="en-US" sz="1200">
              <a:latin typeface="Aptos" panose="020B0004020202020204" pitchFamily="34" charset="0"/>
            </a:rPr>
            <a:t> </a:t>
          </a:r>
        </a:p>
        <a:p>
          <a:endParaRPr lang="en-US" sz="1200">
            <a:latin typeface="Aptos" panose="020B0004020202020204" pitchFamily="34" charset="0"/>
          </a:endParaRPr>
        </a:p>
        <a:p>
          <a:r>
            <a:rPr lang="en-US" sz="1200">
              <a:solidFill>
                <a:schemeClr val="dk1"/>
              </a:solidFill>
              <a:effectLst/>
              <a:latin typeface="Aptos" panose="020B0004020202020204" pitchFamily="34" charset="0"/>
              <a:ea typeface="+mn-ea"/>
              <a:cs typeface="+mn-cs"/>
            </a:rPr>
            <a:t>1️⃣ </a:t>
          </a:r>
          <a:r>
            <a:rPr lang="vi-VN" sz="1200">
              <a:latin typeface="Aptos" panose="020B0004020202020204" pitchFamily="34" charset="0"/>
            </a:rPr>
            <a:t>Các </a:t>
          </a:r>
          <a:r>
            <a:rPr lang="en-US" sz="1200">
              <a:latin typeface="Aptos" panose="020B0004020202020204" pitchFamily="34" charset="0"/>
            </a:rPr>
            <a:t>loại</a:t>
          </a:r>
          <a:r>
            <a:rPr lang="en-US" sz="1200" baseline="0">
              <a:latin typeface="Aptos" panose="020B0004020202020204" pitchFamily="34" charset="0"/>
            </a:rPr>
            <a:t> sản phẩm </a:t>
          </a:r>
          <a:r>
            <a:rPr lang="vi-VN" sz="1200">
              <a:latin typeface="Aptos" panose="020B0004020202020204" pitchFamily="34" charset="0"/>
            </a:rPr>
            <a:t>có </a:t>
          </a:r>
          <a:r>
            <a:rPr lang="en-US" sz="1200" b="1">
              <a:latin typeface="Aptos" panose="020B0004020202020204" pitchFamily="34" charset="0"/>
            </a:rPr>
            <a:t>median</a:t>
          </a:r>
          <a:r>
            <a:rPr lang="vi-VN" sz="1200" b="1">
              <a:latin typeface="Aptos" panose="020B0004020202020204" pitchFamily="34" charset="0"/>
            </a:rPr>
            <a:t> giảm giá gần nhau (khoảng 15-20%)</a:t>
          </a:r>
          <a:r>
            <a:rPr lang="vi-VN" sz="1200">
              <a:latin typeface="Aptos" panose="020B0004020202020204" pitchFamily="34" charset="0"/>
            </a:rPr>
            <a:t> </a:t>
          </a:r>
          <a:r>
            <a:rPr lang="en-US" sz="1200">
              <a:latin typeface="Aptos" panose="020B0004020202020204" pitchFamily="34" charset="0"/>
            </a:rPr>
            <a:t>=&gt; </a:t>
          </a:r>
          <a:r>
            <a:rPr lang="vi-VN" sz="1200">
              <a:latin typeface="Aptos" panose="020B0004020202020204" pitchFamily="34" charset="0"/>
            </a:rPr>
            <a:t>chính sách giảm giá tương đối đồng đều giữa các ngành hàng.</a:t>
          </a:r>
          <a:endParaRPr lang="en-US" sz="1200">
            <a:latin typeface="Aptos" panose="020B0004020202020204" pitchFamily="34" charset="0"/>
          </a:endParaRPr>
        </a:p>
        <a:p>
          <a:endParaRPr lang="vi-VN" sz="1200">
            <a:latin typeface="Aptos" panose="020B00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vi-VN" sz="1200" b="1">
              <a:solidFill>
                <a:schemeClr val="dk1"/>
              </a:solidFill>
              <a:effectLst/>
              <a:latin typeface="Aptos" panose="020B0004020202020204" pitchFamily="34" charset="0"/>
              <a:ea typeface="+mn-ea"/>
              <a:cs typeface="+mn-cs"/>
            </a:rPr>
            <a:t>2️⃣</a:t>
          </a:r>
          <a:r>
            <a:rPr lang="en-US" sz="1200" b="1">
              <a:solidFill>
                <a:schemeClr val="dk1"/>
              </a:solidFill>
              <a:effectLst/>
              <a:latin typeface="Aptos" panose="020B0004020202020204" pitchFamily="34" charset="0"/>
              <a:ea typeface="+mn-ea"/>
              <a:cs typeface="+mn-cs"/>
            </a:rPr>
            <a:t> </a:t>
          </a:r>
          <a:r>
            <a:rPr lang="vi-VN" sz="1200" b="1">
              <a:latin typeface="Aptos" panose="020B0004020202020204" pitchFamily="34" charset="0"/>
            </a:rPr>
            <a:t>Phạm vi </a:t>
          </a:r>
          <a:r>
            <a:rPr lang="en-US" sz="1200" b="1">
              <a:latin typeface="Aptos" panose="020B0004020202020204" pitchFamily="34" charset="0"/>
            </a:rPr>
            <a:t>giảm</a:t>
          </a:r>
          <a:r>
            <a:rPr lang="en-US" sz="1200" b="1" baseline="0">
              <a:latin typeface="Aptos" panose="020B0004020202020204" pitchFamily="34" charset="0"/>
            </a:rPr>
            <a:t> giá</a:t>
          </a:r>
          <a:r>
            <a:rPr lang="vi-VN" sz="1200" b="1">
              <a:latin typeface="Aptos" panose="020B0004020202020204" pitchFamily="34" charset="0"/>
            </a:rPr>
            <a:t> khá rộng</a:t>
          </a:r>
          <a:r>
            <a:rPr lang="vi-VN" sz="1200">
              <a:latin typeface="Aptos" panose="020B0004020202020204" pitchFamily="34" charset="0"/>
            </a:rPr>
            <a:t>,</a:t>
          </a:r>
          <a:r>
            <a:rPr lang="en-US" sz="1200">
              <a:latin typeface="Aptos" panose="020B0004020202020204" pitchFamily="34" charset="0"/>
            </a:rPr>
            <a:t> đặc</a:t>
          </a:r>
          <a:r>
            <a:rPr lang="en-US" sz="1200" baseline="0">
              <a:latin typeface="Aptos" panose="020B0004020202020204" pitchFamily="34" charset="0"/>
            </a:rPr>
            <a:t> biệt là Sports, Electronics</a:t>
          </a:r>
          <a:r>
            <a:rPr lang="vi-VN" sz="1200">
              <a:latin typeface="Aptos" panose="020B0004020202020204" pitchFamily="34" charset="0"/>
            </a:rPr>
            <a:t> </a:t>
          </a:r>
          <a:r>
            <a:rPr lang="en-US" sz="1200">
              <a:latin typeface="Aptos" panose="020B0004020202020204" pitchFamily="34" charset="0"/>
            </a:rPr>
            <a:t>có</a:t>
          </a:r>
          <a:r>
            <a:rPr lang="en-US" sz="1200" baseline="0">
              <a:latin typeface="Aptos" panose="020B0004020202020204" pitchFamily="34" charset="0"/>
            </a:rPr>
            <a:t> IQR trải từ 5% - 30% =&gt; </a:t>
          </a:r>
          <a:r>
            <a:rPr lang="en-US" sz="1200">
              <a:solidFill>
                <a:schemeClr val="dk1"/>
              </a:solidFill>
              <a:effectLst/>
              <a:latin typeface="Aptos" panose="020B0004020202020204" pitchFamily="34" charset="0"/>
              <a:ea typeface="+mn-ea"/>
              <a:cs typeface="+mn-cs"/>
            </a:rPr>
            <a:t>Có</a:t>
          </a:r>
          <a:r>
            <a:rPr lang="en-US" sz="1200" baseline="0">
              <a:solidFill>
                <a:schemeClr val="dk1"/>
              </a:solidFill>
              <a:effectLst/>
              <a:latin typeface="Aptos" panose="020B0004020202020204" pitchFamily="34" charset="0"/>
              <a:ea typeface="+mn-ea"/>
              <a:cs typeface="+mn-cs"/>
            </a:rPr>
            <a:t> </a:t>
          </a:r>
          <a:r>
            <a:rPr lang="vi-VN" sz="1200">
              <a:solidFill>
                <a:schemeClr val="dk1"/>
              </a:solidFill>
              <a:effectLst/>
              <a:latin typeface="Aptos" panose="020B0004020202020204" pitchFamily="34" charset="0"/>
              <a:ea typeface="+mn-ea"/>
              <a:cs typeface="+mn-cs"/>
            </a:rPr>
            <a:t>thể do giá trị sản phẩm cao</a:t>
          </a:r>
          <a:r>
            <a:rPr lang="en-US" sz="1200">
              <a:solidFill>
                <a:schemeClr val="dk1"/>
              </a:solidFill>
              <a:effectLst/>
              <a:latin typeface="Aptos" panose="020B0004020202020204" pitchFamily="34" charset="0"/>
              <a:ea typeface="+mn-ea"/>
              <a:cs typeface="+mn-cs"/>
            </a:rPr>
            <a:t>,</a:t>
          </a:r>
          <a:r>
            <a:rPr lang="vi-VN" sz="1200">
              <a:solidFill>
                <a:schemeClr val="dk1"/>
              </a:solidFill>
              <a:effectLst/>
              <a:latin typeface="Aptos" panose="020B0004020202020204" pitchFamily="34" charset="0"/>
              <a:ea typeface="+mn-ea"/>
              <a:cs typeface="+mn-cs"/>
            </a:rPr>
            <a:t> hoặc chiến lược giảm giá để kích cầu.</a:t>
          </a:r>
          <a:endParaRPr lang="en-US" sz="1200">
            <a:effectLst/>
            <a:latin typeface="Aptos" panose="020B0004020202020204" pitchFamily="34" charset="0"/>
          </a:endParaRPr>
        </a:p>
        <a:p>
          <a:endParaRPr lang="en-US" sz="1200">
            <a:solidFill>
              <a:schemeClr val="dk1"/>
            </a:solidFill>
            <a:effectLst/>
            <a:latin typeface="Aptos" panose="020B0004020202020204" pitchFamily="34" charset="0"/>
            <a:ea typeface="+mn-ea"/>
            <a:cs typeface="+mn-cs"/>
          </a:endParaRPr>
        </a:p>
        <a:p>
          <a:r>
            <a:rPr lang="vi-VN" sz="1200">
              <a:solidFill>
                <a:schemeClr val="dk1"/>
              </a:solidFill>
              <a:effectLst/>
              <a:latin typeface="Aptos" panose="020B0004020202020204" pitchFamily="34" charset="0"/>
              <a:ea typeface="+mn-ea"/>
              <a:cs typeface="+mn-cs"/>
            </a:rPr>
            <a:t>3️⃣ </a:t>
          </a:r>
          <a:r>
            <a:rPr lang="en-US" sz="1200" baseline="0">
              <a:latin typeface="Aptos" panose="020B0004020202020204" pitchFamily="34" charset="0"/>
            </a:rPr>
            <a:t>Riêng Clothing </a:t>
          </a:r>
          <a:r>
            <a:rPr lang="en-US" sz="1200" b="1" baseline="0">
              <a:latin typeface="Aptos" panose="020B0004020202020204" pitchFamily="34" charset="0"/>
            </a:rPr>
            <a:t>phạm vi giảm giá hẹp (0-30%), </a:t>
          </a:r>
          <a:r>
            <a:rPr lang="vi-VN" sz="1200">
              <a:latin typeface="Aptos" panose="020B0004020202020204" pitchFamily="34" charset="0"/>
            </a:rPr>
            <a:t>có một số </a:t>
          </a:r>
          <a:r>
            <a:rPr lang="vi-VN" sz="1200" b="1">
              <a:latin typeface="Aptos" panose="020B0004020202020204" pitchFamily="34" charset="0"/>
            </a:rPr>
            <a:t>outliers (giảm giá 50%)</a:t>
          </a:r>
          <a:r>
            <a:rPr lang="en-US" sz="1200" b="1" baseline="0">
              <a:latin typeface="Aptos" panose="020B0004020202020204" pitchFamily="34" charset="0"/>
            </a:rPr>
            <a:t> </a:t>
          </a:r>
        </a:p>
        <a:p>
          <a:r>
            <a:rPr lang="en-US" sz="1200" baseline="0">
              <a:latin typeface="Aptos" panose="020B0004020202020204" pitchFamily="34" charset="0"/>
            </a:rPr>
            <a:t>_ Chiến lược giảm giá ít linh hoạt, </a:t>
          </a:r>
          <a:r>
            <a:rPr lang="vi-VN" sz="1200">
              <a:latin typeface="Aptos" panose="020B0004020202020204" pitchFamily="34" charset="0"/>
            </a:rPr>
            <a:t>hoặc có thể mặt hàng này có </a:t>
          </a:r>
          <a:r>
            <a:rPr lang="vi-VN" sz="1200" b="1">
              <a:latin typeface="Aptos" panose="020B0004020202020204" pitchFamily="34" charset="0"/>
            </a:rPr>
            <a:t>biên lợi nhuận thấp hơn</a:t>
          </a:r>
          <a:r>
            <a:rPr lang="vi-VN" sz="1200">
              <a:latin typeface="Aptos" panose="020B0004020202020204" pitchFamily="34" charset="0"/>
            </a:rPr>
            <a:t>, nên không thể giảm giá sâu</a:t>
          </a:r>
          <a:r>
            <a:rPr lang="en-US" sz="1200">
              <a:latin typeface="Aptos" panose="020B0004020202020204" pitchFamily="34" charset="0"/>
            </a:rPr>
            <a:t>.</a:t>
          </a:r>
          <a:br>
            <a:rPr lang="en-US" sz="1200">
              <a:latin typeface="Aptos" panose="020B0004020202020204" pitchFamily="34" charset="0"/>
            </a:rPr>
          </a:br>
          <a:r>
            <a:rPr lang="en-US" sz="1200">
              <a:latin typeface="Aptos" panose="020B0004020202020204" pitchFamily="34" charset="0"/>
            </a:rPr>
            <a:t>_ Quần</a:t>
          </a:r>
          <a:r>
            <a:rPr lang="en-US" sz="1200" baseline="0">
              <a:latin typeface="Aptos" panose="020B0004020202020204" pitchFamily="34" charset="0"/>
            </a:rPr>
            <a:t> áo hay có các đợt khuyến mãi đặc biệt, xả hàng tồn kho, nên giảm giá sâu là bình thường.</a:t>
          </a:r>
        </a:p>
        <a:p>
          <a:r>
            <a:rPr lang="en-US" sz="1200" baseline="0">
              <a:latin typeface="Aptos" panose="020B0004020202020204" pitchFamily="34" charset="0"/>
            </a:rPr>
            <a:t>_ Hoặc một số khách hàng, chờ quần áo qua đợt hot, hạ giá, mới mua hàng.</a:t>
          </a:r>
        </a:p>
        <a:p>
          <a:endParaRPr lang="vi-VN" sz="1200">
            <a:latin typeface="Aptos" panose="020B0004020202020204" pitchFamily="34" charset="0"/>
          </a:endParaRPr>
        </a:p>
      </xdr:txBody>
    </xdr:sp>
    <xdr:clientData/>
  </xdr:twoCellAnchor>
  <xdr:twoCellAnchor>
    <xdr:from>
      <xdr:col>70</xdr:col>
      <xdr:colOff>399143</xdr:colOff>
      <xdr:row>3</xdr:row>
      <xdr:rowOff>46653</xdr:rowOff>
    </xdr:from>
    <xdr:to>
      <xdr:col>80</xdr:col>
      <xdr:colOff>109441</xdr:colOff>
      <xdr:row>16</xdr:row>
      <xdr:rowOff>23327</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4F40680F-0BA3-49CA-9D9C-5BF35744962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47864123" y="1502073"/>
              <a:ext cx="5806298" cy="297133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70</xdr:col>
      <xdr:colOff>391368</xdr:colOff>
      <xdr:row>17</xdr:row>
      <xdr:rowOff>23326</xdr:rowOff>
    </xdr:from>
    <xdr:to>
      <xdr:col>77</xdr:col>
      <xdr:colOff>603467</xdr:colOff>
      <xdr:row>32</xdr:row>
      <xdr:rowOff>23327</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BF389CB4-E763-4A93-9ACB-44013EBCC8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47856348" y="4656286"/>
              <a:ext cx="4479299" cy="274320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228600</xdr:colOff>
      <xdr:row>99</xdr:row>
      <xdr:rowOff>128614</xdr:rowOff>
    </xdr:from>
    <xdr:to>
      <xdr:col>19</xdr:col>
      <xdr:colOff>16934</xdr:colOff>
      <xdr:row>119</xdr:row>
      <xdr:rowOff>135466</xdr:rowOff>
    </xdr:to>
    <xdr:graphicFrame macro="">
      <xdr:nvGraphicFramePr>
        <xdr:cNvPr id="18" name="Chart 17">
          <a:extLst>
            <a:ext uri="{FF2B5EF4-FFF2-40B4-BE49-F238E27FC236}">
              <a16:creationId xmlns:a16="http://schemas.microsoft.com/office/drawing/2014/main" id="{C1EE4046-4740-E1A1-FDCB-E410FC17A4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237066</xdr:colOff>
      <xdr:row>121</xdr:row>
      <xdr:rowOff>4</xdr:rowOff>
    </xdr:from>
    <xdr:to>
      <xdr:col>20</xdr:col>
      <xdr:colOff>287866</xdr:colOff>
      <xdr:row>139</xdr:row>
      <xdr:rowOff>118539</xdr:rowOff>
    </xdr:to>
    <xdr:graphicFrame macro="">
      <xdr:nvGraphicFramePr>
        <xdr:cNvPr id="20" name="Chart 19">
          <a:extLst>
            <a:ext uri="{FF2B5EF4-FFF2-40B4-BE49-F238E27FC236}">
              <a16:creationId xmlns:a16="http://schemas.microsoft.com/office/drawing/2014/main" id="{AF6994DA-D8D6-E98C-50DF-014D6A7D10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20</xdr:col>
      <xdr:colOff>314325</xdr:colOff>
      <xdr:row>100</xdr:row>
      <xdr:rowOff>80819</xdr:rowOff>
    </xdr:from>
    <xdr:to>
      <xdr:col>26</xdr:col>
      <xdr:colOff>409575</xdr:colOff>
      <xdr:row>118</xdr:row>
      <xdr:rowOff>142876</xdr:rowOff>
    </xdr:to>
    <xdr:graphicFrame macro="">
      <xdr:nvGraphicFramePr>
        <xdr:cNvPr id="22" name="Chart 21">
          <a:extLst>
            <a:ext uri="{FF2B5EF4-FFF2-40B4-BE49-F238E27FC236}">
              <a16:creationId xmlns:a16="http://schemas.microsoft.com/office/drawing/2014/main" id="{EB631228-40CA-6856-947D-9BAB235BCC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20</xdr:col>
      <xdr:colOff>295275</xdr:colOff>
      <xdr:row>122</xdr:row>
      <xdr:rowOff>38100</xdr:rowOff>
    </xdr:from>
    <xdr:to>
      <xdr:col>26</xdr:col>
      <xdr:colOff>457201</xdr:colOff>
      <xdr:row>139</xdr:row>
      <xdr:rowOff>133350</xdr:rowOff>
    </xdr:to>
    <xdr:graphicFrame macro="">
      <xdr:nvGraphicFramePr>
        <xdr:cNvPr id="25" name="Chart 24">
          <a:extLst>
            <a:ext uri="{FF2B5EF4-FFF2-40B4-BE49-F238E27FC236}">
              <a16:creationId xmlns:a16="http://schemas.microsoft.com/office/drawing/2014/main" id="{5B348C68-46C2-4F67-8B6A-510932D319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0</xdr:colOff>
      <xdr:row>99</xdr:row>
      <xdr:rowOff>168276</xdr:rowOff>
    </xdr:from>
    <xdr:to>
      <xdr:col>9</xdr:col>
      <xdr:colOff>535304</xdr:colOff>
      <xdr:row>113</xdr:row>
      <xdr:rowOff>187325</xdr:rowOff>
    </xdr:to>
    <xdr:sp macro="" textlink="">
      <xdr:nvSpPr>
        <xdr:cNvPr id="26" name="TextBox 25">
          <a:extLst>
            <a:ext uri="{FF2B5EF4-FFF2-40B4-BE49-F238E27FC236}">
              <a16:creationId xmlns:a16="http://schemas.microsoft.com/office/drawing/2014/main" id="{E9D75B40-7544-4335-975C-E625E7666C37}"/>
            </a:ext>
          </a:extLst>
        </xdr:cNvPr>
        <xdr:cNvSpPr txBox="1"/>
      </xdr:nvSpPr>
      <xdr:spPr>
        <a:xfrm>
          <a:off x="0" y="21419609"/>
          <a:ext cx="7562637" cy="2686049"/>
        </a:xfrm>
        <a:prstGeom prst="rect">
          <a:avLst/>
        </a:prstGeom>
        <a:solidFill>
          <a:srgbClr val="FFFFD5"/>
        </a:solidFill>
        <a:ln w="9525" cmpd="sng">
          <a:solidFill>
            <a:schemeClr val="bg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200" b="1">
              <a:solidFill>
                <a:schemeClr val="dk1"/>
              </a:solidFill>
              <a:effectLst/>
              <a:latin typeface="Aptos" panose="020B0004020202020204" pitchFamily="34" charset="0"/>
              <a:ea typeface="+mn-ea"/>
              <a:cs typeface="+mn-cs"/>
            </a:rPr>
            <a:t>Phân Tích Doanh Thu &amp; </a:t>
          </a:r>
          <a:r>
            <a:rPr lang="en-US" sz="1200" b="1">
              <a:solidFill>
                <a:schemeClr val="dk1"/>
              </a:solidFill>
              <a:effectLst/>
              <a:latin typeface="Aptos" panose="020B0004020202020204" pitchFamily="34" charset="0"/>
              <a:ea typeface="+mn-ea"/>
              <a:cs typeface="+mn-cs"/>
            </a:rPr>
            <a:t>Số</a:t>
          </a:r>
          <a:r>
            <a:rPr lang="en-US" sz="1200" b="1" baseline="0">
              <a:solidFill>
                <a:schemeClr val="dk1"/>
              </a:solidFill>
              <a:effectLst/>
              <a:latin typeface="Aptos" panose="020B0004020202020204" pitchFamily="34" charset="0"/>
              <a:ea typeface="+mn-ea"/>
              <a:cs typeface="+mn-cs"/>
            </a:rPr>
            <a:t> lượng đơn:</a:t>
          </a:r>
        </a:p>
        <a:p>
          <a:endParaRPr lang="en-US" sz="1200" b="1" baseline="0">
            <a:solidFill>
              <a:schemeClr val="dk1"/>
            </a:solidFill>
            <a:effectLst/>
            <a:latin typeface="Aptos" panose="020B0004020202020204" pitchFamily="34" charset="0"/>
            <a:ea typeface="+mn-ea"/>
            <a:cs typeface="+mn-cs"/>
          </a:endParaRPr>
        </a:p>
        <a:p>
          <a:r>
            <a:rPr lang="vi-VN" sz="1200" b="1"/>
            <a:t>1️⃣ Phân Tích Doanh Thu &amp; Đơn Hàng Theo Danh Mục (Category)</a:t>
          </a:r>
        </a:p>
        <a:p>
          <a:r>
            <a:rPr lang="en-US" sz="1100" b="1">
              <a:solidFill>
                <a:schemeClr val="dk1"/>
              </a:solidFill>
              <a:effectLst/>
              <a:latin typeface="+mn-lt"/>
              <a:ea typeface="+mn-ea"/>
              <a:cs typeface="+mn-cs"/>
            </a:rPr>
            <a:t>_ </a:t>
          </a:r>
          <a:r>
            <a:rPr lang="vi-VN" sz="1200" b="1"/>
            <a:t>Clothing có doanh thu cao nhất (115,315 Rs - 15.2%)</a:t>
          </a:r>
          <a:r>
            <a:rPr lang="vi-VN" sz="1200"/>
            <a:t>, nhưng số lượng đơn hàng (14.5%) thấp hơn một chút, có thể do giá trị đơn hàng trung bình cao.</a:t>
          </a:r>
          <a:br>
            <a:rPr lang="vi-VN" sz="1200"/>
          </a:br>
          <a:r>
            <a:rPr lang="en-US" sz="1200"/>
            <a:t>_ </a:t>
          </a:r>
          <a:r>
            <a:rPr lang="vi-VN" sz="1200" b="1"/>
            <a:t>Electronics có doanh thu thấp nhất (100,462 Rs - 13.3%)</a:t>
          </a:r>
          <a:r>
            <a:rPr lang="vi-VN" sz="1200"/>
            <a:t>, đây có thể là dấu hiệu của nhu cầu thấp hoặc giá trung bình thấp.</a:t>
          </a:r>
          <a:br>
            <a:rPr lang="vi-VN" sz="1200"/>
          </a:br>
          <a:r>
            <a:rPr lang="en-US" sz="1100" b="1">
              <a:solidFill>
                <a:schemeClr val="dk1"/>
              </a:solidFill>
              <a:effectLst/>
              <a:latin typeface="+mn-lt"/>
              <a:ea typeface="+mn-ea"/>
              <a:cs typeface="+mn-cs"/>
            </a:rPr>
            <a:t>_ </a:t>
          </a:r>
          <a:r>
            <a:rPr lang="vi-VN" sz="1200" b="1"/>
            <a:t>Home &amp; Kitchen có % đơn hàng (15.0%) cao hơn % doanh thu (14.6%)</a:t>
          </a:r>
          <a:r>
            <a:rPr lang="vi-VN" sz="1200"/>
            <a:t>, cho thấy giá trị đơn hàng trung bình thấp hơn các danh mục khác.</a:t>
          </a:r>
        </a:p>
        <a:p>
          <a:r>
            <a:rPr lang="en-US" sz="1200" b="1" baseline="0">
              <a:solidFill>
                <a:schemeClr val="dk1"/>
              </a:solidFill>
              <a:effectLst/>
              <a:latin typeface="Aptos" panose="020B0004020202020204" pitchFamily="34" charset="0"/>
              <a:ea typeface="+mn-ea"/>
              <a:cs typeface="+mn-cs"/>
            </a:rPr>
            <a:t> </a:t>
          </a:r>
          <a:br>
            <a:rPr lang="en-US" sz="1200" b="1">
              <a:latin typeface="Aptos" panose="020B0004020202020204" pitchFamily="34" charset="0"/>
            </a:rPr>
          </a:br>
          <a:br>
            <a:rPr lang="en-US" sz="1200" b="1">
              <a:latin typeface="Aptos" panose="020B0004020202020204" pitchFamily="34" charset="0"/>
            </a:rPr>
          </a:br>
          <a:r>
            <a:rPr lang="vi-VN" sz="1200" b="1">
              <a:latin typeface="Aptos" panose="020B0004020202020204" pitchFamily="34" charset="0"/>
            </a:rPr>
            <a:t>2️⃣ Theo Phương Thức Thanh Toán (Payment Method)</a:t>
          </a:r>
        </a:p>
        <a:p>
          <a:r>
            <a:rPr lang="en-US" sz="1200" b="1">
              <a:latin typeface="Aptos" panose="020B0004020202020204" pitchFamily="34" charset="0"/>
            </a:rPr>
            <a:t>_</a:t>
          </a:r>
          <a:r>
            <a:rPr lang="en-US" sz="1200" b="1" baseline="0">
              <a:latin typeface="Aptos" panose="020B0004020202020204" pitchFamily="34" charset="0"/>
            </a:rPr>
            <a:t> </a:t>
          </a:r>
          <a:r>
            <a:rPr lang="vi-VN" sz="1200" b="1">
              <a:latin typeface="Aptos" panose="020B0004020202020204" pitchFamily="34" charset="0"/>
            </a:rPr>
            <a:t>Credit Card dẫn đầu </a:t>
          </a:r>
          <a:r>
            <a:rPr lang="vi-VN" sz="1200" b="0">
              <a:latin typeface="Aptos" panose="020B0004020202020204" pitchFamily="34" charset="0"/>
            </a:rPr>
            <a:t>về doanh thu (156,018 Rs - 20.6%) </a:t>
          </a:r>
          <a:r>
            <a:rPr lang="en-US" sz="1200" b="0">
              <a:latin typeface="Aptos" panose="020B0004020202020204" pitchFamily="34" charset="0"/>
            </a:rPr>
            <a:t>và</a:t>
          </a:r>
          <a:r>
            <a:rPr lang="en-US" sz="1200" b="0" baseline="0">
              <a:latin typeface="Aptos" panose="020B0004020202020204" pitchFamily="34" charset="0"/>
            </a:rPr>
            <a:t> số lượng đơn hàng </a:t>
          </a:r>
          <a:r>
            <a:rPr lang="vi-VN" sz="1200" b="0">
              <a:latin typeface="Aptos" panose="020B0004020202020204" pitchFamily="34" charset="0"/>
            </a:rPr>
            <a:t>(20.8%)</a:t>
          </a:r>
          <a:r>
            <a:rPr lang="en-US" sz="1200" b="0" baseline="0">
              <a:latin typeface="Aptos" panose="020B0004020202020204" pitchFamily="34" charset="0"/>
            </a:rPr>
            <a:t> =&gt; Phổ biến.</a:t>
          </a:r>
          <a:br>
            <a:rPr lang="vi-VN" sz="1200">
              <a:latin typeface="Aptos" panose="020B0004020202020204" pitchFamily="34" charset="0"/>
            </a:rPr>
          </a:br>
          <a:r>
            <a:rPr lang="en-US" sz="1200">
              <a:latin typeface="Aptos" panose="020B0004020202020204" pitchFamily="34" charset="0"/>
            </a:rPr>
            <a:t>_</a:t>
          </a:r>
          <a:r>
            <a:rPr lang="en-US" sz="1200" baseline="0">
              <a:latin typeface="Aptos" panose="020B0004020202020204" pitchFamily="34" charset="0"/>
            </a:rPr>
            <a:t> </a:t>
          </a:r>
          <a:r>
            <a:rPr lang="vi-VN" sz="1200" b="1">
              <a:latin typeface="Aptos" panose="020B0004020202020204" pitchFamily="34" charset="0"/>
            </a:rPr>
            <a:t>UPI và Debit Card cũng có tỷ lệ tương đương (~20.3% - 20.4%)</a:t>
          </a:r>
          <a:r>
            <a:rPr lang="en-US" sz="1200" b="1" baseline="0">
              <a:latin typeface="Aptos" panose="020B0004020202020204" pitchFamily="34" charset="0"/>
            </a:rPr>
            <a:t> </a:t>
          </a:r>
          <a:r>
            <a:rPr lang="en-US" sz="1200" b="0" baseline="0">
              <a:latin typeface="Aptos" panose="020B0004020202020204" pitchFamily="34" charset="0"/>
            </a:rPr>
            <a:t>=&gt;</a:t>
          </a:r>
          <a:r>
            <a:rPr lang="vi-VN" sz="1200">
              <a:latin typeface="Aptos" panose="020B0004020202020204" pitchFamily="34" charset="0"/>
            </a:rPr>
            <a:t> khách hàng có xu hướng sử dụng thanh toán điện tử nhiều.</a:t>
          </a:r>
          <a:br>
            <a:rPr lang="vi-VN" sz="1200">
              <a:latin typeface="Aptos" panose="020B0004020202020204" pitchFamily="34" charset="0"/>
            </a:rPr>
          </a:br>
          <a:r>
            <a:rPr lang="en-US" sz="1200">
              <a:latin typeface="Aptos" panose="020B0004020202020204" pitchFamily="34" charset="0"/>
            </a:rPr>
            <a:t>_</a:t>
          </a:r>
          <a:r>
            <a:rPr lang="en-US" sz="1200" baseline="0">
              <a:latin typeface="Aptos" panose="020B0004020202020204" pitchFamily="34" charset="0"/>
            </a:rPr>
            <a:t> </a:t>
          </a:r>
          <a:r>
            <a:rPr lang="vi-VN" sz="1200" b="1">
              <a:latin typeface="Aptos" panose="020B0004020202020204" pitchFamily="34" charset="0"/>
            </a:rPr>
            <a:t>Cash on Delivery (COD) có doanh thu thấp nhất (146,409 Rs - 19.3%)</a:t>
          </a:r>
          <a:r>
            <a:rPr lang="vi-VN" sz="1200">
              <a:latin typeface="Aptos" panose="020B0004020202020204" pitchFamily="34" charset="0"/>
            </a:rPr>
            <a:t>, có thể xem xét giảm dần phương thức này để tối ưu dòng tiền.</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22</xdr:row>
      <xdr:rowOff>182336</xdr:rowOff>
    </xdr:from>
    <xdr:to>
      <xdr:col>4</xdr:col>
      <xdr:colOff>457199</xdr:colOff>
      <xdr:row>38</xdr:row>
      <xdr:rowOff>170906</xdr:rowOff>
    </xdr:to>
    <xdr:graphicFrame macro="">
      <xdr:nvGraphicFramePr>
        <xdr:cNvPr id="3" name="Chart 2">
          <a:extLst>
            <a:ext uri="{FF2B5EF4-FFF2-40B4-BE49-F238E27FC236}">
              <a16:creationId xmlns:a16="http://schemas.microsoft.com/office/drawing/2014/main" id="{9DA93DA4-37FB-0895-1226-C1F101F579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304800</xdr:colOff>
      <xdr:row>20</xdr:row>
      <xdr:rowOff>167640</xdr:rowOff>
    </xdr:from>
    <xdr:to>
      <xdr:col>9</xdr:col>
      <xdr:colOff>707572</xdr:colOff>
      <xdr:row>39</xdr:row>
      <xdr:rowOff>15240</xdr:rowOff>
    </xdr:to>
    <xdr:graphicFrame macro="">
      <xdr:nvGraphicFramePr>
        <xdr:cNvPr id="4" name="Chart 3">
          <a:extLst>
            <a:ext uri="{FF2B5EF4-FFF2-40B4-BE49-F238E27FC236}">
              <a16:creationId xmlns:a16="http://schemas.microsoft.com/office/drawing/2014/main" id="{D03293F0-0026-4AE2-9A1D-DF7384224C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102325</xdr:colOff>
      <xdr:row>23</xdr:row>
      <xdr:rowOff>75112</xdr:rowOff>
    </xdr:from>
    <xdr:to>
      <xdr:col>13</xdr:col>
      <xdr:colOff>762000</xdr:colOff>
      <xdr:row>37</xdr:row>
      <xdr:rowOff>174172</xdr:rowOff>
    </xdr:to>
    <xdr:graphicFrame macro="">
      <xdr:nvGraphicFramePr>
        <xdr:cNvPr id="5" name="Chart 4">
          <a:extLst>
            <a:ext uri="{FF2B5EF4-FFF2-40B4-BE49-F238E27FC236}">
              <a16:creationId xmlns:a16="http://schemas.microsoft.com/office/drawing/2014/main" id="{A98CEA9C-FD29-4122-9CB4-E6103964AA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506846</xdr:colOff>
      <xdr:row>75</xdr:row>
      <xdr:rowOff>6580</xdr:rowOff>
    </xdr:from>
    <xdr:to>
      <xdr:col>26</xdr:col>
      <xdr:colOff>567806</xdr:colOff>
      <xdr:row>89</xdr:row>
      <xdr:rowOff>96057</xdr:rowOff>
    </xdr:to>
    <xdr:graphicFrame macro="">
      <xdr:nvGraphicFramePr>
        <xdr:cNvPr id="10" name="Chart 9">
          <a:extLst>
            <a:ext uri="{FF2B5EF4-FFF2-40B4-BE49-F238E27FC236}">
              <a16:creationId xmlns:a16="http://schemas.microsoft.com/office/drawing/2014/main" id="{CC3104EC-78F4-1F5A-10CB-4B59319433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506846</xdr:colOff>
      <xdr:row>89</xdr:row>
      <xdr:rowOff>118917</xdr:rowOff>
    </xdr:from>
    <xdr:to>
      <xdr:col>26</xdr:col>
      <xdr:colOff>491606</xdr:colOff>
      <xdr:row>102</xdr:row>
      <xdr:rowOff>134157</xdr:rowOff>
    </xdr:to>
    <xdr:graphicFrame macro="">
      <xdr:nvGraphicFramePr>
        <xdr:cNvPr id="11" name="Chart 10">
          <a:extLst>
            <a:ext uri="{FF2B5EF4-FFF2-40B4-BE49-F238E27FC236}">
              <a16:creationId xmlns:a16="http://schemas.microsoft.com/office/drawing/2014/main" id="{319BE4F5-476F-DE66-669B-63D06F1567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51</xdr:row>
      <xdr:rowOff>83820</xdr:rowOff>
    </xdr:from>
    <xdr:to>
      <xdr:col>19</xdr:col>
      <xdr:colOff>98527</xdr:colOff>
      <xdr:row>66</xdr:row>
      <xdr:rowOff>29372</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27A10914-BAD8-4000-9177-7B7399A1237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3571220" y="9974580"/>
              <a:ext cx="3900907" cy="274971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220557</xdr:colOff>
      <xdr:row>58</xdr:row>
      <xdr:rowOff>76042</xdr:rowOff>
    </xdr:from>
    <xdr:to>
      <xdr:col>24</xdr:col>
      <xdr:colOff>533400</xdr:colOff>
      <xdr:row>74</xdr:row>
      <xdr:rowOff>41404</xdr:rowOff>
    </xdr:to>
    <xdr:graphicFrame macro="">
      <xdr:nvGraphicFramePr>
        <xdr:cNvPr id="13" name="Chart 12">
          <a:extLst>
            <a:ext uri="{FF2B5EF4-FFF2-40B4-BE49-F238E27FC236}">
              <a16:creationId xmlns:a16="http://schemas.microsoft.com/office/drawing/2014/main" id="{13BE6E66-F0E9-EE3B-4D2D-1B372F1DB5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97838</xdr:colOff>
      <xdr:row>11</xdr:row>
      <xdr:rowOff>114228</xdr:rowOff>
    </xdr:from>
    <xdr:to>
      <xdr:col>25</xdr:col>
      <xdr:colOff>396994</xdr:colOff>
      <xdr:row>24</xdr:row>
      <xdr:rowOff>60606</xdr:rowOff>
    </xdr:to>
    <xdr:graphicFrame macro="">
      <xdr:nvGraphicFramePr>
        <xdr:cNvPr id="15" name="Chart 14">
          <a:extLst>
            <a:ext uri="{FF2B5EF4-FFF2-40B4-BE49-F238E27FC236}">
              <a16:creationId xmlns:a16="http://schemas.microsoft.com/office/drawing/2014/main" id="{D91C7D2C-F1CC-4C51-B6C3-0790ADED72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74072</xdr:colOff>
      <xdr:row>25</xdr:row>
      <xdr:rowOff>184435</xdr:rowOff>
    </xdr:from>
    <xdr:to>
      <xdr:col>25</xdr:col>
      <xdr:colOff>222709</xdr:colOff>
      <xdr:row>37</xdr:row>
      <xdr:rowOff>12181</xdr:rowOff>
    </xdr:to>
    <xdr:graphicFrame macro="">
      <xdr:nvGraphicFramePr>
        <xdr:cNvPr id="16" name="Chart 15">
          <a:extLst>
            <a:ext uri="{FF2B5EF4-FFF2-40B4-BE49-F238E27FC236}">
              <a16:creationId xmlns:a16="http://schemas.microsoft.com/office/drawing/2014/main" id="{7AC76273-2DCC-A254-366C-29CDF50B21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570141</xdr:colOff>
      <xdr:row>113</xdr:row>
      <xdr:rowOff>160564</xdr:rowOff>
    </xdr:from>
    <xdr:to>
      <xdr:col>12</xdr:col>
      <xdr:colOff>1038226</xdr:colOff>
      <xdr:row>129</xdr:row>
      <xdr:rowOff>11840</xdr:rowOff>
    </xdr:to>
    <mc:AlternateContent xmlns:mc="http://schemas.openxmlformats.org/markup-compatibility/2006">
      <mc:Choice xmlns:cx1="http://schemas.microsoft.com/office/drawing/2015/9/8/chartex" Requires="cx1">
        <xdr:graphicFrame macro="">
          <xdr:nvGraphicFramePr>
            <xdr:cNvPr id="17" name="Chart 16">
              <a:extLst>
                <a:ext uri="{FF2B5EF4-FFF2-40B4-BE49-F238E27FC236}">
                  <a16:creationId xmlns:a16="http://schemas.microsoft.com/office/drawing/2014/main" id="{9666B3ED-0E0C-4848-A543-810C5FA8BA4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7169061" y="21549904"/>
              <a:ext cx="4697185" cy="277735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209551</xdr:colOff>
      <xdr:row>114</xdr:row>
      <xdr:rowOff>14538</xdr:rowOff>
    </xdr:from>
    <xdr:to>
      <xdr:col>7</xdr:col>
      <xdr:colOff>315686</xdr:colOff>
      <xdr:row>129</xdr:row>
      <xdr:rowOff>22726</xdr:rowOff>
    </xdr:to>
    <mc:AlternateContent xmlns:mc="http://schemas.openxmlformats.org/markup-compatibility/2006">
      <mc:Choice xmlns:cx1="http://schemas.microsoft.com/office/drawing/2015/9/8/chartex" Requires="cx1">
        <xdr:graphicFrame macro="">
          <xdr:nvGraphicFramePr>
            <xdr:cNvPr id="18" name="Chart 17">
              <a:extLst>
                <a:ext uri="{FF2B5EF4-FFF2-40B4-BE49-F238E27FC236}">
                  <a16:creationId xmlns:a16="http://schemas.microsoft.com/office/drawing/2014/main" id="{FE63B941-8BE0-4FDF-8A3D-DF042E8CD18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209551" y="21586758"/>
              <a:ext cx="6705055" cy="275138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133078</xdr:colOff>
      <xdr:row>114</xdr:row>
      <xdr:rowOff>80827</xdr:rowOff>
    </xdr:from>
    <xdr:to>
      <xdr:col>21</xdr:col>
      <xdr:colOff>297451</xdr:colOff>
      <xdr:row>128</xdr:row>
      <xdr:rowOff>164374</xdr:rowOff>
    </xdr:to>
    <mc:AlternateContent xmlns:mc="http://schemas.openxmlformats.org/markup-compatibility/2006">
      <mc:Choice xmlns:cx1="http://schemas.microsoft.com/office/drawing/2015/9/8/chartex" Requires="cx1">
        <xdr:graphicFrame macro="">
          <xdr:nvGraphicFramePr>
            <xdr:cNvPr id="19" name="Chart 18">
              <a:extLst>
                <a:ext uri="{FF2B5EF4-FFF2-40B4-BE49-F238E27FC236}">
                  <a16:creationId xmlns:a16="http://schemas.microsoft.com/office/drawing/2014/main" id="{D1D42BE3-ED1A-400B-80D6-CABEC121F59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2142198" y="21653047"/>
              <a:ext cx="7075713" cy="264386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191860</xdr:colOff>
      <xdr:row>130</xdr:row>
      <xdr:rowOff>46536</xdr:rowOff>
    </xdr:from>
    <xdr:to>
      <xdr:col>12</xdr:col>
      <xdr:colOff>1075780</xdr:colOff>
      <xdr:row>147</xdr:row>
      <xdr:rowOff>133351</xdr:rowOff>
    </xdr:to>
    <xdr:sp macro="" textlink="">
      <xdr:nvSpPr>
        <xdr:cNvPr id="20" name="TextBox 19">
          <a:extLst>
            <a:ext uri="{FF2B5EF4-FFF2-40B4-BE49-F238E27FC236}">
              <a16:creationId xmlns:a16="http://schemas.microsoft.com/office/drawing/2014/main" id="{4605CF63-3EA3-4421-8B65-C32D64906515}"/>
            </a:ext>
          </a:extLst>
        </xdr:cNvPr>
        <xdr:cNvSpPr txBox="1"/>
      </xdr:nvSpPr>
      <xdr:spPr>
        <a:xfrm>
          <a:off x="191860" y="24628656"/>
          <a:ext cx="11765280" cy="3195775"/>
        </a:xfrm>
        <a:prstGeom prst="rect">
          <a:avLst/>
        </a:prstGeom>
        <a:solidFill>
          <a:srgbClr val="FFFFD5"/>
        </a:solidFill>
        <a:ln w="9525" cmpd="sng">
          <a:solidFill>
            <a:schemeClr val="bg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400" b="1">
              <a:latin typeface="Aptos" panose="020B0004020202020204" pitchFamily="34" charset="0"/>
            </a:rPr>
            <a:t>1️⃣ Discount (%) theo Tháng (Month)</a:t>
          </a:r>
        </a:p>
        <a:p>
          <a:r>
            <a:rPr lang="en-US" sz="1400" b="1">
              <a:latin typeface="Aptos" panose="020B0004020202020204" pitchFamily="34" charset="0"/>
            </a:rPr>
            <a:t>_ </a:t>
          </a:r>
          <a:r>
            <a:rPr lang="vi-VN" sz="1400" b="1">
              <a:latin typeface="Aptos" panose="020B0004020202020204" pitchFamily="34" charset="0"/>
            </a:rPr>
            <a:t>Phân bố discount (%) khá ổn định</a:t>
          </a:r>
          <a:r>
            <a:rPr lang="vi-VN" sz="1400">
              <a:latin typeface="Aptos" panose="020B0004020202020204" pitchFamily="34" charset="0"/>
            </a:rPr>
            <a:t> qua các tháng, dao động chủ yếu trong khoảng </a:t>
          </a:r>
          <a:r>
            <a:rPr lang="vi-VN" sz="1400" b="1">
              <a:latin typeface="Aptos" panose="020B0004020202020204" pitchFamily="34" charset="0"/>
            </a:rPr>
            <a:t>10-30%</a:t>
          </a:r>
          <a:r>
            <a:rPr lang="vi-VN" sz="1400">
              <a:latin typeface="Aptos" panose="020B0004020202020204" pitchFamily="34" charset="0"/>
            </a:rPr>
            <a:t>.</a:t>
          </a:r>
        </a:p>
        <a:p>
          <a:r>
            <a:rPr lang="en-US" sz="1400" b="1">
              <a:latin typeface="Aptos" panose="020B0004020202020204" pitchFamily="34" charset="0"/>
            </a:rPr>
            <a:t>_ </a:t>
          </a:r>
          <a:r>
            <a:rPr lang="vi-VN" sz="1400" b="1">
              <a:latin typeface="Aptos" panose="020B0004020202020204" pitchFamily="34" charset="0"/>
            </a:rPr>
            <a:t>Tháng 2 có một outlier (giảm giá </a:t>
          </a:r>
          <a:r>
            <a:rPr lang="en-US" sz="1400" b="1">
              <a:latin typeface="Aptos" panose="020B0004020202020204" pitchFamily="34" charset="0"/>
            </a:rPr>
            <a:t>50</a:t>
          </a:r>
          <a:r>
            <a:rPr lang="vi-VN" sz="1400" b="1">
              <a:latin typeface="Aptos" panose="020B0004020202020204" pitchFamily="34" charset="0"/>
            </a:rPr>
            <a:t>%)</a:t>
          </a:r>
          <a:r>
            <a:rPr lang="vi-VN" sz="1400">
              <a:latin typeface="Aptos" panose="020B0004020202020204" pitchFamily="34" charset="0"/>
            </a:rPr>
            <a:t>, có thể do một sự kiện khuyến mãi đặc biệt (như Tết hoặc các chương trình giảm giá lớn).</a:t>
          </a:r>
        </a:p>
        <a:p>
          <a:endParaRPr lang="vi-VN" sz="1400">
            <a:latin typeface="Aptos" panose="020B0004020202020204" pitchFamily="34" charset="0"/>
          </a:endParaRPr>
        </a:p>
        <a:p>
          <a:r>
            <a:rPr lang="vi-VN" sz="1400" b="1">
              <a:latin typeface="Aptos" panose="020B0004020202020204" pitchFamily="34" charset="0"/>
            </a:rPr>
            <a:t>2️⃣ Discount (%) theo Ngày trong Tuần (Weekday)</a:t>
          </a:r>
        </a:p>
        <a:p>
          <a:r>
            <a:rPr lang="en-US" sz="1400" b="1">
              <a:latin typeface="Aptos" panose="020B0004020202020204" pitchFamily="34" charset="0"/>
            </a:rPr>
            <a:t>_ </a:t>
          </a:r>
          <a:r>
            <a:rPr lang="vi-VN" sz="1400" b="1">
              <a:latin typeface="Aptos" panose="020B0004020202020204" pitchFamily="34" charset="0"/>
            </a:rPr>
            <a:t>Mức discount ổn định qua các ngày</a:t>
          </a:r>
          <a:r>
            <a:rPr lang="vi-VN" sz="1400">
              <a:latin typeface="Aptos" panose="020B0004020202020204" pitchFamily="34" charset="0"/>
            </a:rPr>
            <a:t>, không có ngày nào có sự chênh lệch lớn.</a:t>
          </a:r>
        </a:p>
        <a:p>
          <a:r>
            <a:rPr lang="en-US" sz="1400" b="1">
              <a:latin typeface="Aptos" panose="020B0004020202020204" pitchFamily="34" charset="0"/>
            </a:rPr>
            <a:t>_</a:t>
          </a:r>
          <a:r>
            <a:rPr lang="vi-VN" sz="1400" b="1">
              <a:latin typeface="Aptos" panose="020B0004020202020204" pitchFamily="34" charset="0"/>
            </a:rPr>
            <a:t>Thứ </a:t>
          </a:r>
          <a:r>
            <a:rPr lang="en-US" sz="1400" b="1">
              <a:latin typeface="Aptos" panose="020B0004020202020204" pitchFamily="34" charset="0"/>
            </a:rPr>
            <a:t>2</a:t>
          </a:r>
          <a:r>
            <a:rPr lang="vi-VN" sz="1400" b="1">
              <a:latin typeface="Aptos" panose="020B0004020202020204" pitchFamily="34" charset="0"/>
            </a:rPr>
            <a:t> có một outlier (giảm giá </a:t>
          </a:r>
          <a:r>
            <a:rPr lang="en-US" sz="1400" b="1">
              <a:latin typeface="Aptos" panose="020B0004020202020204" pitchFamily="34" charset="0"/>
            </a:rPr>
            <a:t>50</a:t>
          </a:r>
          <a:r>
            <a:rPr lang="vi-VN" sz="1400" b="1">
              <a:latin typeface="Aptos" panose="020B0004020202020204" pitchFamily="34" charset="0"/>
            </a:rPr>
            <a:t>%)</a:t>
          </a:r>
          <a:r>
            <a:rPr lang="vi-VN" sz="1400">
              <a:latin typeface="Aptos" panose="020B0004020202020204" pitchFamily="34" charset="0"/>
            </a:rPr>
            <a:t>, có thể do các chương trình khuyến mãi đầu tuần.</a:t>
          </a:r>
        </a:p>
        <a:p>
          <a:r>
            <a:rPr lang="en-US" sz="1400" b="1">
              <a:latin typeface="Aptos" panose="020B0004020202020204" pitchFamily="34" charset="0"/>
            </a:rPr>
            <a:t>_ CN </a:t>
          </a:r>
          <a:r>
            <a:rPr lang="vi-VN" sz="1400" b="1">
              <a:latin typeface="Aptos" panose="020B0004020202020204" pitchFamily="34" charset="0"/>
            </a:rPr>
            <a:t>có median discount thấp hơn một chút so với các ngày khác</a:t>
          </a:r>
          <a:r>
            <a:rPr lang="vi-VN" sz="1400">
              <a:latin typeface="Aptos" panose="020B0004020202020204" pitchFamily="34" charset="0"/>
            </a:rPr>
            <a:t>, cho thấy có thể ít chương trình giảm giá mạnh vào cuối tuần</a:t>
          </a:r>
          <a:r>
            <a:rPr lang="en-US" sz="1400">
              <a:latin typeface="Aptos" panose="020B0004020202020204" pitchFamily="34" charset="0"/>
            </a:rPr>
            <a:t>,</a:t>
          </a:r>
          <a:r>
            <a:rPr lang="en-US" sz="1400" baseline="0">
              <a:latin typeface="Aptos" panose="020B0004020202020204" pitchFamily="34" charset="0"/>
            </a:rPr>
            <a:t> có thể vì cuối tuần nhu cầu mua đồ tăng cao nên ko cân giảm giá để kích cầu</a:t>
          </a:r>
          <a:endParaRPr lang="en-US" sz="1400">
            <a:latin typeface="Aptos" panose="020B0004020202020204" pitchFamily="34" charset="0"/>
          </a:endParaRPr>
        </a:p>
        <a:p>
          <a:endParaRPr lang="vi-VN" sz="1400">
            <a:latin typeface="Aptos" panose="020B0004020202020204" pitchFamily="34" charset="0"/>
          </a:endParaRPr>
        </a:p>
        <a:p>
          <a:r>
            <a:rPr lang="vi-VN" sz="1400" b="1">
              <a:latin typeface="Aptos" panose="020B0004020202020204" pitchFamily="34" charset="0"/>
            </a:rPr>
            <a:t>3️⃣ Discount (%) theo </a:t>
          </a:r>
          <a:r>
            <a:rPr lang="en-US" sz="1400" b="1">
              <a:latin typeface="Aptos" panose="020B0004020202020204" pitchFamily="34" charset="0"/>
            </a:rPr>
            <a:t>Loại</a:t>
          </a:r>
          <a:r>
            <a:rPr lang="en-US" sz="1400" b="1" baseline="0">
              <a:latin typeface="Aptos" panose="020B0004020202020204" pitchFamily="34" charset="0"/>
            </a:rPr>
            <a:t> </a:t>
          </a:r>
          <a:r>
            <a:rPr lang="vi-VN" sz="1400" b="1">
              <a:latin typeface="Aptos" panose="020B0004020202020204" pitchFamily="34" charset="0"/>
            </a:rPr>
            <a:t>sản phẩm (Category)</a:t>
          </a:r>
          <a:endParaRPr lang="vi-VN" sz="1400">
            <a:latin typeface="Aptos" panose="020B0004020202020204" pitchFamily="34" charset="0"/>
          </a:endParaRPr>
        </a:p>
        <a:p>
          <a:r>
            <a:rPr lang="vi-VN" sz="1400" b="1">
              <a:latin typeface="Aptos" panose="020B0004020202020204" pitchFamily="34" charset="0"/>
            </a:rPr>
            <a:t>Danh mục Clothing có một outlier giảm giá </a:t>
          </a:r>
          <a:r>
            <a:rPr lang="en-US" sz="1400" b="1">
              <a:latin typeface="Aptos" panose="020B0004020202020204" pitchFamily="34" charset="0"/>
            </a:rPr>
            <a:t>50%</a:t>
          </a:r>
          <a:r>
            <a:rPr lang="en-US" sz="1400" b="1" baseline="0">
              <a:latin typeface="Aptos" panose="020B0004020202020204" pitchFamily="34" charset="0"/>
            </a:rPr>
            <a:t> =&gt; </a:t>
          </a:r>
          <a:r>
            <a:rPr lang="en-US" sz="1400" b="0" baseline="0">
              <a:latin typeface="Aptos" panose="020B0004020202020204" pitchFamily="34" charset="0"/>
            </a:rPr>
            <a:t>đã giải thích ở Task 3</a:t>
          </a:r>
          <a:endParaRPr lang="vi-VN" sz="1400">
            <a:latin typeface="Aptos" panose="020B0004020202020204" pitchFamily="34" charset="0"/>
          </a:endParaRPr>
        </a:p>
      </xdr:txBody>
    </xdr:sp>
    <xdr:clientData/>
  </xdr:twoCellAnchor>
  <xdr:twoCellAnchor>
    <xdr:from>
      <xdr:col>0</xdr:col>
      <xdr:colOff>22377</xdr:colOff>
      <xdr:row>39</xdr:row>
      <xdr:rowOff>148166</xdr:rowOff>
    </xdr:from>
    <xdr:to>
      <xdr:col>12</xdr:col>
      <xdr:colOff>1058333</xdr:colOff>
      <xdr:row>46</xdr:row>
      <xdr:rowOff>108253</xdr:rowOff>
    </xdr:to>
    <xdr:sp macro="" textlink="">
      <xdr:nvSpPr>
        <xdr:cNvPr id="24" name="TextBox 23">
          <a:extLst>
            <a:ext uri="{FF2B5EF4-FFF2-40B4-BE49-F238E27FC236}">
              <a16:creationId xmlns:a16="http://schemas.microsoft.com/office/drawing/2014/main" id="{F4B2B3AE-D6A3-4014-95FB-4315076B1196}"/>
            </a:ext>
          </a:extLst>
        </xdr:cNvPr>
        <xdr:cNvSpPr txBox="1"/>
      </xdr:nvSpPr>
      <xdr:spPr>
        <a:xfrm>
          <a:off x="22377" y="7916333"/>
          <a:ext cx="11830956" cy="1399420"/>
        </a:xfrm>
        <a:prstGeom prst="rect">
          <a:avLst/>
        </a:prstGeom>
        <a:solidFill>
          <a:srgbClr val="FFFFD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Aptos" panose="020B0004020202020204" pitchFamily="34" charset="0"/>
            </a:rPr>
            <a:t>_ </a:t>
          </a:r>
          <a:r>
            <a:rPr lang="vi-VN" sz="1400" b="1">
              <a:latin typeface="Aptos" panose="020B0004020202020204" pitchFamily="34" charset="0"/>
            </a:rPr>
            <a:t>Home &amp; Kitchen </a:t>
          </a:r>
          <a:r>
            <a:rPr lang="vi-VN" sz="1400" b="0">
              <a:latin typeface="Aptos" panose="020B0004020202020204" pitchFamily="34" charset="0"/>
            </a:rPr>
            <a:t>là danh mục phổ biến nhấ</a:t>
          </a:r>
          <a:r>
            <a:rPr lang="en-US" sz="1400" b="0">
              <a:latin typeface="Aptos" panose="020B0004020202020204" pitchFamily="34" charset="0"/>
            </a:rPr>
            <a:t>t,</a:t>
          </a:r>
          <a:r>
            <a:rPr lang="en-US" sz="1400" b="0" baseline="0">
              <a:latin typeface="Aptos" panose="020B0004020202020204" pitchFamily="34" charset="0"/>
            </a:rPr>
            <a:t> vì đồ gia dụng nhiều loại, nhu cầu luôn cao.</a:t>
          </a:r>
          <a:endParaRPr lang="vi-VN" sz="1400" b="0">
            <a:latin typeface="Aptos" panose="020B0004020202020204" pitchFamily="34" charset="0"/>
          </a:endParaRPr>
        </a:p>
        <a:p>
          <a:r>
            <a:rPr lang="en-US" sz="1400" b="0">
              <a:latin typeface="Aptos" panose="020B0004020202020204" pitchFamily="34" charset="0"/>
            </a:rPr>
            <a:t>_ </a:t>
          </a:r>
          <a:r>
            <a:rPr lang="vi-VN" sz="1400" b="0">
              <a:latin typeface="Aptos" panose="020B0004020202020204" pitchFamily="34" charset="0"/>
            </a:rPr>
            <a:t>Thanh toán qua </a:t>
          </a:r>
          <a:r>
            <a:rPr lang="vi-VN" sz="1400" b="1">
              <a:latin typeface="Aptos" panose="020B0004020202020204" pitchFamily="34" charset="0"/>
            </a:rPr>
            <a:t>Credit Card và UPI </a:t>
          </a:r>
          <a:r>
            <a:rPr lang="vi-VN" sz="1400" b="0">
              <a:latin typeface="Aptos" panose="020B0004020202020204" pitchFamily="34" charset="0"/>
            </a:rPr>
            <a:t>được ưa chuộng hơn tiền mặt.</a:t>
          </a:r>
        </a:p>
        <a:p>
          <a:r>
            <a:rPr lang="en-US" sz="1400" b="0">
              <a:latin typeface="Aptos" panose="020B0004020202020204" pitchFamily="34" charset="0"/>
            </a:rPr>
            <a:t>_ </a:t>
          </a:r>
          <a:r>
            <a:rPr lang="vi-VN" sz="1400" b="0">
              <a:latin typeface="Aptos" panose="020B0004020202020204" pitchFamily="34" charset="0"/>
            </a:rPr>
            <a:t>Mức giảm giá 0% vẫn chiếm tỷ lệ lớn, nhưng </a:t>
          </a:r>
          <a:r>
            <a:rPr lang="en-US" sz="1400" b="1">
              <a:latin typeface="Aptos" panose="020B0004020202020204" pitchFamily="34" charset="0"/>
            </a:rPr>
            <a:t>10% </a:t>
          </a:r>
          <a:r>
            <a:rPr lang="vi-VN" sz="1400" b="1">
              <a:latin typeface="Aptos" panose="020B0004020202020204" pitchFamily="34" charset="0"/>
            </a:rPr>
            <a:t>và </a:t>
          </a:r>
          <a:r>
            <a:rPr lang="en-US" sz="1400" b="1">
              <a:latin typeface="Aptos" panose="020B0004020202020204" pitchFamily="34" charset="0"/>
            </a:rPr>
            <a:t>25</a:t>
          </a:r>
          <a:r>
            <a:rPr lang="vi-VN" sz="1400" b="1">
              <a:latin typeface="Aptos" panose="020B0004020202020204" pitchFamily="34" charset="0"/>
            </a:rPr>
            <a:t>% cũng khá phổ biến</a:t>
          </a:r>
          <a:r>
            <a:rPr lang="vi-VN" sz="1400" b="0">
              <a:latin typeface="Aptos" panose="020B0004020202020204" pitchFamily="34" charset="0"/>
            </a:rPr>
            <a:t>.</a:t>
          </a:r>
        </a:p>
        <a:p>
          <a:r>
            <a:rPr lang="en-US" sz="1400" b="0">
              <a:latin typeface="Aptos" panose="020B0004020202020204" pitchFamily="34" charset="0"/>
            </a:rPr>
            <a:t>_</a:t>
          </a:r>
          <a:r>
            <a:rPr lang="en-US" sz="1400" b="0" baseline="0">
              <a:latin typeface="Aptos" panose="020B0004020202020204" pitchFamily="34" charset="0"/>
            </a:rPr>
            <a:t> </a:t>
          </a:r>
          <a:r>
            <a:rPr lang="vi-VN" sz="1400" b="0">
              <a:latin typeface="Aptos" panose="020B0004020202020204" pitchFamily="34" charset="0"/>
            </a:rPr>
            <a:t>Tháng 4 và tháng 10 có số đơn hàng cao nhất, tháng 2 và 11 thấp nhất.</a:t>
          </a:r>
        </a:p>
        <a:p>
          <a:r>
            <a:rPr lang="en-US" sz="1400" b="1">
              <a:latin typeface="Aptos" panose="020B0004020202020204" pitchFamily="34" charset="0"/>
            </a:rPr>
            <a:t>_ CN</a:t>
          </a:r>
          <a:r>
            <a:rPr lang="vi-VN" sz="1400" b="1">
              <a:latin typeface="Aptos" panose="020B0004020202020204" pitchFamily="34" charset="0"/>
            </a:rPr>
            <a:t> là ngày mua sắm </a:t>
          </a:r>
          <a:r>
            <a:rPr lang="en-US" sz="1400" b="1">
              <a:latin typeface="Aptos" panose="020B0004020202020204" pitchFamily="34" charset="0"/>
            </a:rPr>
            <a:t>nhiều</a:t>
          </a:r>
          <a:r>
            <a:rPr lang="en-US" sz="1400" b="1" baseline="0">
              <a:latin typeface="Aptos" panose="020B0004020202020204" pitchFamily="34" charset="0"/>
            </a:rPr>
            <a:t> </a:t>
          </a:r>
          <a:r>
            <a:rPr lang="vi-VN" sz="1400" b="1">
              <a:latin typeface="Aptos" panose="020B0004020202020204" pitchFamily="34" charset="0"/>
            </a:rPr>
            <a:t>nhất, còn Thứ </a:t>
          </a:r>
          <a:r>
            <a:rPr lang="en-US" sz="1400" b="1">
              <a:latin typeface="Aptos" panose="020B0004020202020204" pitchFamily="34" charset="0"/>
            </a:rPr>
            <a:t>7</a:t>
          </a:r>
          <a:r>
            <a:rPr lang="vi-VN" sz="1400" b="1">
              <a:latin typeface="Aptos" panose="020B0004020202020204" pitchFamily="34" charset="0"/>
            </a:rPr>
            <a:t> thấp nhất</a:t>
          </a:r>
          <a:r>
            <a:rPr lang="en-US" sz="1400" b="0">
              <a:latin typeface="Aptos" panose="020B0004020202020204" pitchFamily="34" charset="0"/>
            </a:rPr>
            <a:t>,</a:t>
          </a:r>
          <a:r>
            <a:rPr lang="en-US" sz="1400" b="0" baseline="0">
              <a:latin typeface="Aptos" panose="020B0004020202020204" pitchFamily="34" charset="0"/>
            </a:rPr>
            <a:t> có thể vì sau 1 tuần làm việc thì thứ 7 quá mệt mỏi, CN sẽ mua sắn online xả stress</a:t>
          </a:r>
          <a:endParaRPr lang="vi-VN" sz="1400" b="0">
            <a:latin typeface="Aptos" panose="020B00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285985</xdr:colOff>
      <xdr:row>4</xdr:row>
      <xdr:rowOff>20931</xdr:rowOff>
    </xdr:from>
    <xdr:to>
      <xdr:col>11</xdr:col>
      <xdr:colOff>506965</xdr:colOff>
      <xdr:row>18</xdr:row>
      <xdr:rowOff>20931</xdr:rowOff>
    </xdr:to>
    <xdr:graphicFrame macro="">
      <xdr:nvGraphicFramePr>
        <xdr:cNvPr id="2" name="Chart 1">
          <a:extLst>
            <a:ext uri="{FF2B5EF4-FFF2-40B4-BE49-F238E27FC236}">
              <a16:creationId xmlns:a16="http://schemas.microsoft.com/office/drawing/2014/main" id="{F6085CFD-20F6-208E-4BCA-94012C0982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125683</xdr:colOff>
      <xdr:row>2</xdr:row>
      <xdr:rowOff>144757</xdr:rowOff>
    </xdr:from>
    <xdr:to>
      <xdr:col>25</xdr:col>
      <xdr:colOff>432365</xdr:colOff>
      <xdr:row>16</xdr:row>
      <xdr:rowOff>144757</xdr:rowOff>
    </xdr:to>
    <xdr:graphicFrame macro="">
      <xdr:nvGraphicFramePr>
        <xdr:cNvPr id="3" name="Chart 2">
          <a:extLst>
            <a:ext uri="{FF2B5EF4-FFF2-40B4-BE49-F238E27FC236}">
              <a16:creationId xmlns:a16="http://schemas.microsoft.com/office/drawing/2014/main" id="{F6F28DB4-1B92-75D1-46CE-8679B7DB76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200026</xdr:colOff>
      <xdr:row>17</xdr:row>
      <xdr:rowOff>95249</xdr:rowOff>
    </xdr:from>
    <xdr:to>
      <xdr:col>25</xdr:col>
      <xdr:colOff>523876</xdr:colOff>
      <xdr:row>27</xdr:row>
      <xdr:rowOff>123824</xdr:rowOff>
    </xdr:to>
    <xdr:sp macro="" textlink="">
      <xdr:nvSpPr>
        <xdr:cNvPr id="4" name="TextBox 3">
          <a:extLst>
            <a:ext uri="{FF2B5EF4-FFF2-40B4-BE49-F238E27FC236}">
              <a16:creationId xmlns:a16="http://schemas.microsoft.com/office/drawing/2014/main" id="{6FE21C58-DA75-4138-8EDF-EE844D512413}"/>
            </a:ext>
          </a:extLst>
        </xdr:cNvPr>
        <xdr:cNvSpPr txBox="1"/>
      </xdr:nvSpPr>
      <xdr:spPr>
        <a:xfrm>
          <a:off x="11477626" y="3209924"/>
          <a:ext cx="4343400" cy="1838325"/>
        </a:xfrm>
        <a:prstGeom prst="rect">
          <a:avLst/>
        </a:prstGeom>
        <a:solidFill>
          <a:srgbClr val="FFFFD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Aptos" panose="020B0004020202020204" pitchFamily="34" charset="0"/>
            </a:rPr>
            <a:t>Chọn:</a:t>
          </a:r>
          <a:r>
            <a:rPr lang="en-US" sz="1400" b="1" baseline="0">
              <a:latin typeface="Aptos" panose="020B0004020202020204" pitchFamily="34" charset="0"/>
            </a:rPr>
            <a:t> </a:t>
          </a:r>
        </a:p>
        <a:p>
          <a:r>
            <a:rPr lang="en-US" sz="1400" b="1">
              <a:latin typeface="Aptos" panose="020B0004020202020204" pitchFamily="34" charset="0"/>
            </a:rPr>
            <a:t>_  </a:t>
          </a:r>
          <a:r>
            <a:rPr lang="en-US" sz="1400" b="0">
              <a:latin typeface="Aptos" panose="020B0004020202020204" pitchFamily="34" charset="0"/>
            </a:rPr>
            <a:t>n =</a:t>
          </a:r>
          <a:r>
            <a:rPr lang="en-US" sz="1400" b="0" baseline="0">
              <a:latin typeface="Aptos" panose="020B0004020202020204" pitchFamily="34" charset="0"/>
            </a:rPr>
            <a:t> </a:t>
          </a:r>
          <a:r>
            <a:rPr lang="en-US" sz="1400" b="0">
              <a:latin typeface="Aptos" panose="020B0004020202020204" pitchFamily="34" charset="0"/>
            </a:rPr>
            <a:t>50</a:t>
          </a:r>
        </a:p>
        <a:p>
          <a:r>
            <a:rPr lang="en-US" sz="1400" b="0">
              <a:latin typeface="Aptos" panose="020B0004020202020204" pitchFamily="34" charset="0"/>
            </a:rPr>
            <a:t>_  Số</a:t>
          </a:r>
          <a:r>
            <a:rPr lang="en-US" sz="1400" b="0" baseline="0">
              <a:latin typeface="Aptos" panose="020B0004020202020204" pitchFamily="34" charset="0"/>
            </a:rPr>
            <a:t> lượng mẫu = </a:t>
          </a:r>
          <a:r>
            <a:rPr lang="en-US" sz="1400" b="0">
              <a:latin typeface="Aptos" panose="020B0004020202020204" pitchFamily="34" charset="0"/>
            </a:rPr>
            <a:t>60</a:t>
          </a:r>
        </a:p>
        <a:p>
          <a:endParaRPr lang="en-US" sz="1400" b="1">
            <a:latin typeface="Aptos" panose="020B0004020202020204" pitchFamily="34" charset="0"/>
          </a:endParaRPr>
        </a:p>
        <a:p>
          <a:r>
            <a:rPr lang="en-US" sz="1400" b="1">
              <a:latin typeface="Aptos" panose="020B0004020202020204" pitchFamily="34" charset="0"/>
            </a:rPr>
            <a:t>Nhận</a:t>
          </a:r>
          <a:r>
            <a:rPr lang="en-US" sz="1400" b="1" baseline="0">
              <a:latin typeface="Aptos" panose="020B0004020202020204" pitchFamily="34" charset="0"/>
            </a:rPr>
            <a:t> xét sau demo:</a:t>
          </a:r>
          <a:endParaRPr lang="en-US" sz="1400" b="1">
            <a:latin typeface="Aptos" panose="020B0004020202020204" pitchFamily="34" charset="0"/>
          </a:endParaRPr>
        </a:p>
        <a:p>
          <a:r>
            <a:rPr lang="en-US" sz="1400" b="1">
              <a:latin typeface="Aptos" panose="020B0004020202020204" pitchFamily="34" charset="0"/>
            </a:rPr>
            <a:t>_  Skew </a:t>
          </a:r>
          <a:r>
            <a:rPr lang="en-US" sz="1400" b="0" baseline="0">
              <a:latin typeface="Aptos" panose="020B0004020202020204" pitchFamily="34" charset="0"/>
            </a:rPr>
            <a:t>xấp xỉ  0 =&gt; gần với Normal Distribution</a:t>
          </a:r>
        </a:p>
        <a:p>
          <a:r>
            <a:rPr lang="en-US" sz="1400" b="0" baseline="0">
              <a:latin typeface="Aptos" panose="020B0004020202020204" pitchFamily="34" charset="0"/>
            </a:rPr>
            <a:t>_  </a:t>
          </a:r>
          <a:r>
            <a:rPr lang="en-US" sz="1400" b="1" baseline="0">
              <a:latin typeface="Aptos" panose="020B0004020202020204" pitchFamily="34" charset="0"/>
            </a:rPr>
            <a:t>Mean of Sampling distribution   </a:t>
          </a:r>
          <a:r>
            <a:rPr lang="en-US" sz="1400" b="0" baseline="0">
              <a:latin typeface="Aptos" panose="020B0004020202020204" pitchFamily="34" charset="0"/>
            </a:rPr>
            <a:t>xấp xỉ   Population </a:t>
          </a:r>
        </a:p>
        <a:p>
          <a:endParaRPr lang="vi-VN" sz="1400" b="0">
            <a:latin typeface="Aptos" panose="020B00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15</xdr:col>
      <xdr:colOff>485775</xdr:colOff>
      <xdr:row>19</xdr:row>
      <xdr:rowOff>60960</xdr:rowOff>
    </xdr:from>
    <xdr:to>
      <xdr:col>16</xdr:col>
      <xdr:colOff>251938</xdr:colOff>
      <xdr:row>23</xdr:row>
      <xdr:rowOff>146377</xdr:rowOff>
    </xdr:to>
    <xdr:pic>
      <xdr:nvPicPr>
        <xdr:cNvPr id="2" name="Picture 1">
          <a:extLst>
            <a:ext uri="{FF2B5EF4-FFF2-40B4-BE49-F238E27FC236}">
              <a16:creationId xmlns:a16="http://schemas.microsoft.com/office/drawing/2014/main" id="{9BE46265-D404-4507-A5F1-7AA123C117B7}"/>
            </a:ext>
          </a:extLst>
        </xdr:cNvPr>
        <xdr:cNvPicPr>
          <a:picLocks noChangeAspect="1"/>
        </xdr:cNvPicPr>
      </xdr:nvPicPr>
      <xdr:blipFill>
        <a:blip xmlns:r="http://schemas.openxmlformats.org/officeDocument/2006/relationships" r:embed="rId1"/>
        <a:stretch>
          <a:fillRect/>
        </a:stretch>
      </xdr:blipFill>
      <xdr:spPr>
        <a:xfrm>
          <a:off x="16297275" y="3573780"/>
          <a:ext cx="1130142" cy="816937"/>
        </a:xfrm>
        <a:prstGeom prst="rect">
          <a:avLst/>
        </a:prstGeom>
      </xdr:spPr>
    </xdr:pic>
    <xdr:clientData/>
  </xdr:twoCellAnchor>
  <xdr:twoCellAnchor editAs="oneCell">
    <xdr:from>
      <xdr:col>17</xdr:col>
      <xdr:colOff>551498</xdr:colOff>
      <xdr:row>17</xdr:row>
      <xdr:rowOff>70485</xdr:rowOff>
    </xdr:from>
    <xdr:to>
      <xdr:col>24</xdr:col>
      <xdr:colOff>258130</xdr:colOff>
      <xdr:row>25</xdr:row>
      <xdr:rowOff>11175</xdr:rowOff>
    </xdr:to>
    <xdr:pic>
      <xdr:nvPicPr>
        <xdr:cNvPr id="3" name="Picture 2">
          <a:extLst>
            <a:ext uri="{FF2B5EF4-FFF2-40B4-BE49-F238E27FC236}">
              <a16:creationId xmlns:a16="http://schemas.microsoft.com/office/drawing/2014/main" id="{24DB8185-56C1-4B8F-8009-2383D896A15A}"/>
            </a:ext>
          </a:extLst>
        </xdr:cNvPr>
        <xdr:cNvPicPr>
          <a:picLocks noChangeAspect="1"/>
        </xdr:cNvPicPr>
      </xdr:nvPicPr>
      <xdr:blipFill>
        <a:blip xmlns:r="http://schemas.openxmlformats.org/officeDocument/2006/relationships" r:embed="rId2"/>
        <a:stretch>
          <a:fillRect/>
        </a:stretch>
      </xdr:blipFill>
      <xdr:spPr>
        <a:xfrm>
          <a:off x="14553248" y="3229610"/>
          <a:ext cx="5254944" cy="1401190"/>
        </a:xfrm>
        <a:prstGeom prst="rect">
          <a:avLst/>
        </a:prstGeom>
      </xdr:spPr>
    </xdr:pic>
    <xdr:clientData/>
  </xdr:twoCellAnchor>
  <xdr:twoCellAnchor editAs="oneCell">
    <xdr:from>
      <xdr:col>1</xdr:col>
      <xdr:colOff>23813</xdr:colOff>
      <xdr:row>14</xdr:row>
      <xdr:rowOff>7938</xdr:rowOff>
    </xdr:from>
    <xdr:to>
      <xdr:col>4</xdr:col>
      <xdr:colOff>992188</xdr:colOff>
      <xdr:row>17</xdr:row>
      <xdr:rowOff>164649</xdr:rowOff>
    </xdr:to>
    <xdr:pic>
      <xdr:nvPicPr>
        <xdr:cNvPr id="4" name="Picture 3">
          <a:extLst>
            <a:ext uri="{FF2B5EF4-FFF2-40B4-BE49-F238E27FC236}">
              <a16:creationId xmlns:a16="http://schemas.microsoft.com/office/drawing/2014/main" id="{8FBDE860-99B9-4E2D-BE7A-97BC0664025E}"/>
            </a:ext>
          </a:extLst>
        </xdr:cNvPr>
        <xdr:cNvPicPr>
          <a:picLocks noChangeAspect="1"/>
        </xdr:cNvPicPr>
      </xdr:nvPicPr>
      <xdr:blipFill>
        <a:blip xmlns:r="http://schemas.openxmlformats.org/officeDocument/2006/relationships" r:embed="rId3"/>
        <a:stretch>
          <a:fillRect/>
        </a:stretch>
      </xdr:blipFill>
      <xdr:spPr>
        <a:xfrm>
          <a:off x="214313" y="2619376"/>
          <a:ext cx="3571875" cy="704398"/>
        </a:xfrm>
        <a:prstGeom prst="rect">
          <a:avLst/>
        </a:prstGeom>
      </xdr:spPr>
    </xdr:pic>
    <xdr:clientData/>
  </xdr:twoCellAnchor>
  <xdr:twoCellAnchor>
    <xdr:from>
      <xdr:col>12</xdr:col>
      <xdr:colOff>7938</xdr:colOff>
      <xdr:row>13</xdr:row>
      <xdr:rowOff>110490</xdr:rowOff>
    </xdr:from>
    <xdr:to>
      <xdr:col>14</xdr:col>
      <xdr:colOff>333375</xdr:colOff>
      <xdr:row>25</xdr:row>
      <xdr:rowOff>142875</xdr:rowOff>
    </xdr:to>
    <xdr:graphicFrame macro="">
      <xdr:nvGraphicFramePr>
        <xdr:cNvPr id="5" name="Chart 4">
          <a:extLst>
            <a:ext uri="{FF2B5EF4-FFF2-40B4-BE49-F238E27FC236}">
              <a16:creationId xmlns:a16="http://schemas.microsoft.com/office/drawing/2014/main" id="{7C778519-D095-427F-8D3D-03BAF8C0D7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0</xdr:colOff>
      <xdr:row>28</xdr:row>
      <xdr:rowOff>39687</xdr:rowOff>
    </xdr:from>
    <xdr:to>
      <xdr:col>24</xdr:col>
      <xdr:colOff>301625</xdr:colOff>
      <xdr:row>38</xdr:row>
      <xdr:rowOff>150812</xdr:rowOff>
    </xdr:to>
    <xdr:sp macro="" textlink="">
      <xdr:nvSpPr>
        <xdr:cNvPr id="6" name="TextBox 5">
          <a:extLst>
            <a:ext uri="{FF2B5EF4-FFF2-40B4-BE49-F238E27FC236}">
              <a16:creationId xmlns:a16="http://schemas.microsoft.com/office/drawing/2014/main" id="{8AFA2562-7837-42C1-83B9-DD38E9C1EC30}"/>
            </a:ext>
          </a:extLst>
        </xdr:cNvPr>
        <xdr:cNvSpPr txBox="1"/>
      </xdr:nvSpPr>
      <xdr:spPr>
        <a:xfrm>
          <a:off x="9072563" y="5207000"/>
          <a:ext cx="11183937" cy="1936750"/>
        </a:xfrm>
        <a:prstGeom prst="rect">
          <a:avLst/>
        </a:prstGeom>
        <a:solidFill>
          <a:srgbClr val="FFFFD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Aptos" panose="020B0004020202020204" pitchFamily="34" charset="0"/>
            </a:rPr>
            <a:t>Nhận</a:t>
          </a:r>
          <a:r>
            <a:rPr lang="en-US" sz="1400" b="1" baseline="0">
              <a:latin typeface="Aptos" panose="020B0004020202020204" pitchFamily="34" charset="0"/>
            </a:rPr>
            <a:t> xét:</a:t>
          </a:r>
          <a:endParaRPr lang="en-US" sz="1400" b="1">
            <a:latin typeface="Aptos" panose="020B0004020202020204" pitchFamily="34" charset="0"/>
          </a:endParaRPr>
        </a:p>
        <a:p>
          <a:r>
            <a:rPr lang="vi-VN" sz="1400">
              <a:latin typeface="Aptos" panose="020B0004020202020204" pitchFamily="34" charset="0"/>
            </a:rPr>
            <a:t>Chúng ta xác định rằng ngưỡng tối thiểu</a:t>
          </a:r>
          <a:r>
            <a:rPr lang="en-US" sz="1400">
              <a:latin typeface="Aptos" panose="020B0004020202020204" pitchFamily="34" charset="0"/>
            </a:rPr>
            <a:t> của</a:t>
          </a:r>
          <a:r>
            <a:rPr lang="en-US" sz="1400" baseline="0">
              <a:latin typeface="Aptos" panose="020B0004020202020204" pitchFamily="34" charset="0"/>
            </a:rPr>
            <a:t> High Value của Final_Price(Rs.) là</a:t>
          </a:r>
          <a:r>
            <a:rPr lang="vi-VN" sz="1400">
              <a:latin typeface="Aptos" panose="020B0004020202020204" pitchFamily="34" charset="0"/>
            </a:rPr>
            <a:t> </a:t>
          </a:r>
          <a:r>
            <a:rPr lang="vi-VN" sz="1400" b="1">
              <a:latin typeface="Aptos" panose="020B0004020202020204" pitchFamily="34" charset="0"/>
            </a:rPr>
            <a:t>408.7 Rs.</a:t>
          </a:r>
          <a:r>
            <a:rPr lang="en-US" sz="1400" b="0" baseline="0">
              <a:latin typeface="Aptos" panose="020B0004020202020204" pitchFamily="34" charset="0"/>
            </a:rPr>
            <a:t> </a:t>
          </a:r>
        </a:p>
        <a:p>
          <a:r>
            <a:rPr lang="en-US" sz="1400" b="0" baseline="0">
              <a:latin typeface="Aptos" panose="020B0004020202020204" pitchFamily="34" charset="0"/>
            </a:rPr>
            <a:t>Mẫu chúng ta thu thập được, tỷ lệ những người thuộc High Value  là 6.2%</a:t>
          </a:r>
          <a:endParaRPr lang="en-US" sz="1400">
            <a:latin typeface="Aptos" panose="020B0004020202020204" pitchFamily="34" charset="0"/>
          </a:endParaRPr>
        </a:p>
        <a:p>
          <a:r>
            <a:rPr lang="vi-VN" sz="1400">
              <a:latin typeface="Aptos" panose="020B0004020202020204" pitchFamily="34" charset="0"/>
            </a:rPr>
            <a:t>Khoảng tin cậy cho tỷ lệ này là từ </a:t>
          </a:r>
          <a:r>
            <a:rPr lang="vi-VN" sz="1400" b="1">
              <a:latin typeface="Aptos" panose="020B0004020202020204" pitchFamily="34" charset="0"/>
            </a:rPr>
            <a:t>5.4% đến 7.0%</a:t>
          </a:r>
          <a:r>
            <a:rPr lang="vi-VN" sz="1400">
              <a:latin typeface="Aptos" panose="020B0004020202020204" pitchFamily="34" charset="0"/>
            </a:rPr>
            <a:t> với độ tin cậy 95%. </a:t>
          </a:r>
          <a:endParaRPr lang="en-US" sz="1400">
            <a:latin typeface="Aptos" panose="020B0004020202020204" pitchFamily="34" charset="0"/>
          </a:endParaRPr>
        </a:p>
        <a:p>
          <a:endParaRPr lang="en-US" sz="1400" b="1">
            <a:latin typeface="Aptos" panose="020B0004020202020204" pitchFamily="34" charset="0"/>
          </a:endParaRPr>
        </a:p>
        <a:p>
          <a:r>
            <a:rPr lang="en-US" sz="1400" b="1">
              <a:latin typeface="Aptos" panose="020B0004020202020204" pitchFamily="34" charset="0"/>
            </a:rPr>
            <a:t>Đề</a:t>
          </a:r>
          <a:r>
            <a:rPr lang="en-US" sz="1400" b="1" baseline="0">
              <a:latin typeface="Aptos" panose="020B0004020202020204" pitchFamily="34" charset="0"/>
            </a:rPr>
            <a:t> xuất</a:t>
          </a:r>
          <a:r>
            <a:rPr lang="vi-VN" sz="1400" b="1">
              <a:latin typeface="Aptos" panose="020B0004020202020204" pitchFamily="34" charset="0"/>
            </a:rPr>
            <a:t>:</a:t>
          </a:r>
          <a:r>
            <a:rPr lang="vi-VN" sz="1400">
              <a:latin typeface="Aptos" panose="020B0004020202020204" pitchFamily="34" charset="0"/>
            </a:rPr>
            <a:t> </a:t>
          </a:r>
          <a:endParaRPr lang="en-US" sz="1400">
            <a:latin typeface="Aptos" panose="020B0004020202020204" pitchFamily="34" charset="0"/>
          </a:endParaRPr>
        </a:p>
        <a:p>
          <a:r>
            <a:rPr lang="en-US" sz="1400">
              <a:latin typeface="Aptos" panose="020B0004020202020204" pitchFamily="34" charset="0"/>
            </a:rPr>
            <a:t>_ Dựa</a:t>
          </a:r>
          <a:r>
            <a:rPr lang="en-US" sz="1400" baseline="0">
              <a:latin typeface="Aptos" panose="020B0004020202020204" pitchFamily="34" charset="0"/>
            </a:rPr>
            <a:t> vào tỷ lệ trên, n</a:t>
          </a:r>
          <a:r>
            <a:rPr lang="vi-VN" sz="1400">
              <a:latin typeface="Aptos" panose="020B0004020202020204" pitchFamily="34" charset="0"/>
            </a:rPr>
            <a:t>hận diện phân khúc khách hàng cao cấp (high-value customers).</a:t>
          </a:r>
        </a:p>
        <a:p>
          <a:r>
            <a:rPr lang="en-US" sz="1400">
              <a:latin typeface="Aptos" panose="020B0004020202020204" pitchFamily="34" charset="0"/>
            </a:rPr>
            <a:t>_ </a:t>
          </a:r>
          <a:r>
            <a:rPr lang="vi-VN" sz="1400">
              <a:latin typeface="Aptos" panose="020B0004020202020204" pitchFamily="34" charset="0"/>
            </a:rPr>
            <a:t>Hỗ trợ điều chỉnh chiến lược marketing, ưu đãi cho nhóm khách hàng có xu hướng chi tiêu cao.</a:t>
          </a:r>
        </a:p>
        <a:p>
          <a:r>
            <a:rPr lang="en-US" sz="1400">
              <a:latin typeface="Aptos" panose="020B0004020202020204" pitchFamily="34" charset="0"/>
            </a:rPr>
            <a:t>_ </a:t>
          </a:r>
          <a:r>
            <a:rPr lang="vi-VN" sz="1400">
              <a:latin typeface="Aptos" panose="020B0004020202020204" pitchFamily="34" charset="0"/>
            </a:rPr>
            <a:t>Nếu tỷ lệ này tăng hoặc giảm so với kỳ vọng, có thể điều chỉnh chiến lược khuyến mãi hoặc chính sách giá.</a:t>
          </a:r>
        </a:p>
        <a:p>
          <a:endParaRPr lang="vi-VN" sz="1400" b="0">
            <a:latin typeface="Aptos" panose="020B0004020202020204" pitchFamily="34" charset="0"/>
          </a:endParaRPr>
        </a:p>
      </xdr:txBody>
    </xdr:sp>
    <xdr:clientData/>
  </xdr:twoCellAnchor>
  <xdr:twoCellAnchor>
    <xdr:from>
      <xdr:col>0</xdr:col>
      <xdr:colOff>142875</xdr:colOff>
      <xdr:row>20</xdr:row>
      <xdr:rowOff>79374</xdr:rowOff>
    </xdr:from>
    <xdr:to>
      <xdr:col>10</xdr:col>
      <xdr:colOff>1158875</xdr:colOff>
      <xdr:row>32</xdr:row>
      <xdr:rowOff>111125</xdr:rowOff>
    </xdr:to>
    <xdr:sp macro="" textlink="">
      <xdr:nvSpPr>
        <xdr:cNvPr id="7" name="TextBox 6">
          <a:extLst>
            <a:ext uri="{FF2B5EF4-FFF2-40B4-BE49-F238E27FC236}">
              <a16:creationId xmlns:a16="http://schemas.microsoft.com/office/drawing/2014/main" id="{891D4C29-705D-4C51-B1B5-8CAAA6133159}"/>
            </a:ext>
          </a:extLst>
        </xdr:cNvPr>
        <xdr:cNvSpPr txBox="1"/>
      </xdr:nvSpPr>
      <xdr:spPr>
        <a:xfrm>
          <a:off x="142875" y="3786187"/>
          <a:ext cx="8604250" cy="2222501"/>
        </a:xfrm>
        <a:prstGeom prst="rect">
          <a:avLst/>
        </a:prstGeom>
        <a:solidFill>
          <a:srgbClr val="FFFFD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Aptos" panose="020B0004020202020204" pitchFamily="34" charset="0"/>
            </a:rPr>
            <a:t>Nhận</a:t>
          </a:r>
          <a:r>
            <a:rPr lang="en-US" sz="1400" b="1" baseline="0">
              <a:latin typeface="Aptos" panose="020B0004020202020204" pitchFamily="34" charset="0"/>
            </a:rPr>
            <a:t> xét:</a:t>
          </a:r>
          <a:endParaRPr lang="en-US" sz="1400" b="1">
            <a:latin typeface="Aptos" panose="020B0004020202020204" pitchFamily="34" charset="0"/>
          </a:endParaRPr>
        </a:p>
        <a:p>
          <a:r>
            <a:rPr lang="vi-VN" sz="1400"/>
            <a:t>Chúng ta ước tính rằng </a:t>
          </a:r>
          <a:r>
            <a:rPr lang="vi-VN" sz="1400" b="1"/>
            <a:t>giá bán trung bình của các giao dịch</a:t>
          </a:r>
          <a:r>
            <a:rPr lang="vi-VN" sz="1400"/>
            <a:t> nằm trong khoảng </a:t>
          </a:r>
          <a:r>
            <a:rPr lang="vi-VN" sz="1400" b="1"/>
            <a:t>202.93 </a:t>
          </a:r>
          <a:r>
            <a:rPr lang="en-US" sz="1400" b="1"/>
            <a:t>-</a:t>
          </a:r>
          <a:r>
            <a:rPr lang="vi-VN" sz="1400" b="1"/>
            <a:t> 210.88 Rs.</a:t>
          </a:r>
          <a:r>
            <a:rPr lang="vi-VN" sz="1400"/>
            <a:t> với độ tin cậy 95%. </a:t>
          </a:r>
          <a:endParaRPr lang="en-US" sz="1400"/>
        </a:p>
        <a:p>
          <a:endParaRPr lang="en-US" sz="1400" b="1">
            <a:latin typeface="Aptos" panose="020B0004020202020204" pitchFamily="34" charset="0"/>
          </a:endParaRPr>
        </a:p>
        <a:p>
          <a:r>
            <a:rPr lang="en-US" sz="1400" b="1">
              <a:latin typeface="Aptos" panose="020B0004020202020204" pitchFamily="34" charset="0"/>
            </a:rPr>
            <a:t>Đề</a:t>
          </a:r>
          <a:r>
            <a:rPr lang="en-US" sz="1400" b="1" baseline="0">
              <a:latin typeface="Aptos" panose="020B0004020202020204" pitchFamily="34" charset="0"/>
            </a:rPr>
            <a:t> xuất</a:t>
          </a:r>
          <a:r>
            <a:rPr lang="vi-VN" sz="1400" b="1">
              <a:latin typeface="Aptos" panose="020B0004020202020204" pitchFamily="34" charset="0"/>
            </a:rPr>
            <a:t>:</a:t>
          </a:r>
          <a:r>
            <a:rPr lang="vi-VN" sz="1400">
              <a:latin typeface="Aptos" panose="020B0004020202020204" pitchFamily="34" charset="0"/>
            </a:rPr>
            <a:t> </a:t>
          </a:r>
          <a:endParaRPr lang="en-US" sz="1400">
            <a:latin typeface="Aptos" panose="020B0004020202020204" pitchFamily="34" charset="0"/>
          </a:endParaRPr>
        </a:p>
        <a:p>
          <a:r>
            <a:rPr lang="en-US" sz="1400"/>
            <a:t>_ </a:t>
          </a:r>
          <a:r>
            <a:rPr lang="vi-VN" sz="1400"/>
            <a:t>Giúp xác định giá bán trung bình trên nền tảng của chúng ta. </a:t>
          </a:r>
          <a:endParaRPr lang="en-US" sz="1400"/>
        </a:p>
        <a:p>
          <a:r>
            <a:rPr lang="en-US" sz="1400"/>
            <a:t>_ </a:t>
          </a:r>
          <a:r>
            <a:rPr lang="vi-VN" sz="1400"/>
            <a:t>Hỗ trợ việc đặt giá sản phẩm, tối ưu hóa chiến lược giá dựa trên mức trung bình này. </a:t>
          </a:r>
          <a:endParaRPr lang="en-US" sz="1400"/>
        </a:p>
        <a:p>
          <a:r>
            <a:rPr lang="en-US" sz="1400"/>
            <a:t>_ </a:t>
          </a:r>
          <a:r>
            <a:rPr lang="vi-VN" sz="1400"/>
            <a:t>Có thể so sánh với đối thủ cạnh tranh để đánh giá mức giá hiện tại có phù hợp không.</a:t>
          </a:r>
          <a:endParaRPr lang="vi-VN" sz="1400" b="0">
            <a:latin typeface="Aptos" panose="020B0004020202020204" pitchFamily="34" charset="0"/>
          </a:endParaRP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N NGA" refreshedDate="45735.960114351852" createdVersion="8" refreshedVersion="8" minRefreshableVersion="3" recordCount="3660" xr:uid="{687D19C3-B9CC-4049-8E54-561B773A91EF}">
  <cacheSource type="worksheet">
    <worksheetSource name="ecommerce_dataset_updated"/>
  </cacheSource>
  <cacheFields count="18">
    <cacheField name="User_ID" numFmtId="0">
      <sharedItems count="3660">
        <s v="337c166f"/>
        <s v="d38a19bf"/>
        <s v="d7f5f0b0"/>
        <s v="395d4994"/>
        <s v="a83c145c"/>
        <s v="3fdcdae8"/>
        <s v="12772337"/>
        <s v="9f0194af"/>
        <s v="7a8559d8"/>
        <s v="8911f0d1"/>
        <s v="98857e41"/>
        <s v="3b857e65"/>
        <s v="204fab33"/>
        <s v="88159234"/>
        <s v="8c1f2f98"/>
        <s v="a84d7206"/>
        <s v="4578c08e"/>
        <s v="ba3964fa"/>
        <s v="78595586"/>
        <s v="195e0c14"/>
        <s v="7f6e9ab5"/>
        <s v="d33a1a62"/>
        <s v="427a8468"/>
        <s v="97f18950"/>
        <s v="426308a5"/>
        <s v="57c601ea"/>
        <s v="a429364b"/>
        <s v="928bddf9"/>
        <s v="0f32a6f6"/>
        <s v="d71af9e5"/>
        <s v="b0d1473b"/>
        <s v="9b99bfb0"/>
        <s v="de4cdcdd"/>
        <s v="5f57fbd4"/>
        <s v="87f21131"/>
        <s v="f7d6dfab"/>
        <s v="ca363a04"/>
        <s v="68d24203"/>
        <s v="0ae7336e"/>
        <s v="72343250"/>
        <s v="021adfb6"/>
        <s v="a9f47880"/>
        <s v="005258a0"/>
        <s v="5e088877"/>
        <s v="f2e7bcc0"/>
        <s v="5a1d9851"/>
        <s v="cc672bd7"/>
        <s v="5c2f954d"/>
        <s v="d5daed7a"/>
        <s v="0b32dc6f"/>
        <s v="a151d3b5"/>
        <s v="e9fde811"/>
        <s v="932c893c"/>
        <s v="b98d8283"/>
        <s v="4319ad38"/>
        <s v="0b204db3"/>
        <s v="eb65d1ca"/>
        <s v="2ce76c47"/>
        <s v="e186c635"/>
        <s v="8e9eae19"/>
        <s v="1100831a"/>
        <s v="64b48c94"/>
        <s v="88e9aac9"/>
        <s v="a87b658a"/>
        <s v="f92a5812"/>
        <s v="158e8085"/>
        <s v="179ae4c5"/>
        <s v="79aff6cb"/>
        <s v="4e082c18"/>
        <s v="3a475b95"/>
        <s v="57633cda"/>
        <s v="3f09b3c3"/>
        <s v="12574fb0"/>
        <s v="6b92aea5"/>
        <s v="cf929cc7"/>
        <s v="c73916c0"/>
        <s v="ddae0858"/>
        <s v="616fca83"/>
        <s v="0ac5e876"/>
        <s v="5d31e0f4"/>
        <s v="04cdb11d"/>
        <s v="e54b0416"/>
        <s v="0d9f9cc3"/>
        <s v="8c2e8d5f"/>
        <s v="849f6eb8"/>
        <s v="6964d7bb"/>
        <s v="f9941dc2"/>
        <s v="aa8f723f"/>
        <s v="0f78333d"/>
        <s v="94aa211f"/>
        <s v="414b8fad"/>
        <s v="8f081976"/>
        <s v="41622516"/>
        <s v="0b3c2c9f"/>
        <s v="b7f89b7e"/>
        <s v="458ce5f7"/>
        <s v="b9fabe54"/>
        <s v="2403105a"/>
        <s v="7a5f0316"/>
        <s v="e0424124"/>
        <s v="b717743a"/>
        <s v="82d284f0"/>
        <s v="83732a37"/>
        <s v="d8e5dd07"/>
        <s v="458c8213"/>
        <s v="b955c6ec"/>
        <s v="1a4639c6"/>
        <s v="b3cb8c3c"/>
        <s v="3043e68e"/>
        <s v="ffda329b"/>
        <s v="b2ab489e"/>
        <s v="56c6e554"/>
        <s v="03ec5d73"/>
        <s v="3f20311f"/>
        <s v="d5fb8686"/>
        <s v="a3df5dd4"/>
        <s v="8fa5b154"/>
        <s v="f9b0b9bf"/>
        <s v="6b395741"/>
        <s v="367debf4"/>
        <s v="51dc4386"/>
        <s v="6b4ec06c"/>
        <s v="313b6efb"/>
        <s v="c68d813a"/>
        <s v="3b327b6e"/>
        <s v="bba6b57f"/>
        <s v="98a9ccae"/>
        <s v="021b5be9"/>
        <s v="2ea44e9d"/>
        <s v="ccab3064"/>
        <s v="ab1add51"/>
        <s v="f979e9ea"/>
        <s v="8f30f97d"/>
        <s v="b8e38e07"/>
        <s v="b1fe155c"/>
        <s v="9daac50a"/>
        <s v="02f68644"/>
        <s v="ab51add8"/>
        <s v="173a7d55"/>
        <s v="c9939103"/>
        <s v="46b35e44"/>
        <s v="1b4424dd"/>
        <s v="16b4c497"/>
        <s v="ebbfafc3"/>
        <s v="f2c0a566"/>
        <s v="34dad111"/>
        <s v="aa7bdfa3"/>
        <s v="251c90d9"/>
        <s v="598efd02"/>
        <s v="c5642517"/>
        <s v="5e8aed36"/>
        <s v="7be076d6"/>
        <s v="41118f59"/>
        <s v="2da125c1"/>
        <s v="d6b94141"/>
        <s v="823e9a88"/>
        <s v="7391f331"/>
        <s v="6bdb1d9e"/>
        <s v="ab7273bc"/>
        <s v="839f23dc"/>
        <s v="42385946"/>
        <s v="c7978493"/>
        <s v="b6df8c21"/>
        <s v="c112eed4"/>
        <s v="92e87211"/>
        <s v="a7a46866"/>
        <s v="a1adb0ae"/>
        <s v="f30003fb"/>
        <s v="73bfc396"/>
        <s v="3e41585f"/>
        <s v="599dbf81"/>
        <s v="7cb6d3eb"/>
        <s v="73a54189"/>
        <s v="13649191"/>
        <s v="fea0052e"/>
        <s v="a0968a8d"/>
        <s v="cd1f4cd0"/>
        <s v="82f860f7"/>
        <s v="51dacac1"/>
        <s v="38a1e970"/>
        <s v="d0d5e3b0"/>
        <s v="4ff8266f"/>
        <s v="faff6ffa"/>
        <s v="8c3265d7"/>
        <s v="8a00dc54"/>
        <s v="3d0aec60"/>
        <s v="4f231045"/>
        <s v="72a44b20"/>
        <s v="c34605d2"/>
        <s v="f836adad"/>
        <s v="aec17f43"/>
        <s v="f1cbd9ed"/>
        <s v="7c8bf4b9"/>
        <s v="a5cda6c8"/>
        <s v="c55dd505"/>
        <s v="f666dd75"/>
        <s v="c2eefc6e"/>
        <s v="4b3752aa"/>
        <s v="5984c518"/>
        <s v="ba0d460e"/>
        <s v="e0f55269"/>
        <s v="7bdff67a"/>
        <s v="10c31378"/>
        <s v="e651377e"/>
        <s v="ba678df8"/>
        <s v="49a759a7"/>
        <s v="abb2fa33"/>
        <s v="a3b63775"/>
        <s v="1c816115"/>
        <s v="74ba5569"/>
        <s v="e0a14854"/>
        <s v="171a2e71"/>
        <s v="c7cd48dd"/>
        <s v="b7380b04"/>
        <s v="d799d699"/>
        <s v="d374b1f9"/>
        <s v="e8492835"/>
        <s v="3efbfc39"/>
        <s v="b267883f"/>
        <s v="978ce91d"/>
        <s v="4062921e"/>
        <s v="2fb9f48b"/>
        <s v="aa744c61"/>
        <s v="121bdf3e"/>
        <s v="6894c5b0"/>
        <s v="152a3010"/>
        <s v="cc1c878a"/>
        <s v="02d317f1"/>
        <s v="4789f600"/>
        <s v="f2e4ad50"/>
        <s v="b721c64b"/>
        <s v="30d3fca9"/>
        <s v="1e02db52"/>
        <s v="ccdec6cd"/>
        <s v="72baa45f"/>
        <s v="f3498014"/>
        <s v="d4438986"/>
        <s v="b7ce73a5"/>
        <s v="56c899ff"/>
        <s v="8d6c950e"/>
        <s v="dcfc3adc"/>
        <s v="94ed2dce"/>
        <s v="7341f194"/>
        <s v="295a2e0b"/>
        <s v="480b55c6"/>
        <s v="4bd29822"/>
        <s v="11d1ef2a"/>
        <s v="c6952c07"/>
        <s v="171c325f"/>
        <s v="ed799954"/>
        <s v="4e3e6bab"/>
        <s v="29b1dbdf"/>
        <s v="11692893"/>
        <s v="6258f6d7"/>
        <s v="ade66e84"/>
        <s v="7bad321f"/>
        <s v="cf78ab9a"/>
        <s v="a1573efd"/>
        <s v="8f87ab8c"/>
        <s v="3be9cded"/>
        <s v="c0895f76"/>
        <s v="52d2c78c"/>
        <s v="b53aa320"/>
        <s v="fe747fa8"/>
        <s v="fab2b55b"/>
        <s v="4632f85b"/>
        <s v="c6781108"/>
        <s v="5bc7097b"/>
        <s v="e7dc9f25"/>
        <s v="f8fec828"/>
        <s v="a0b8e39d"/>
        <s v="81f9a928"/>
        <s v="91da6560"/>
        <s v="26d5be1a"/>
        <s v="7bf93a72"/>
        <s v="32839723"/>
        <s v="2c2500ea"/>
        <s v="39d11da5"/>
        <s v="70f75830"/>
        <s v="3066b9d4"/>
        <s v="a35fe5e5"/>
        <s v="a3e73890"/>
        <s v="e3c4830d"/>
        <s v="186f1145"/>
        <s v="a2dd035d"/>
        <s v="b2de1538"/>
        <s v="3b7c7e0d"/>
        <s v="cab404e5"/>
        <s v="c0b59a57"/>
        <s v="5a2835a0"/>
        <s v="68376ad1"/>
        <s v="e6b61602"/>
        <s v="ed127a6a"/>
        <s v="cdce35a4"/>
        <s v="b7ce1000"/>
        <s v="4eada12f"/>
        <s v="72033276"/>
        <s v="d3e271bc"/>
        <s v="75f9ffb4"/>
        <s v="1ec3ff2a"/>
        <s v="9977a28d"/>
        <s v="b622561c"/>
        <s v="6f7f0073"/>
        <s v="0593db79"/>
        <s v="6531579c"/>
        <s v="6c54fef2"/>
        <s v="b1a586a8"/>
        <s v="ed87a707"/>
        <s v="ae15cd88"/>
        <s v="a87689fb"/>
        <s v="d2cafe90"/>
        <s v="43fbc7a3"/>
        <s v="0a75e9da"/>
        <s v="1c74138b"/>
        <s v="f1733214"/>
        <s v="4c95d133"/>
        <s v="294af876"/>
        <s v="249fb3ec"/>
        <s v="ab71021f"/>
        <s v="2bca9bc1"/>
        <s v="4cc8d249"/>
        <s v="1171aed4"/>
        <s v="20951b9c"/>
        <s v="c4eb27aa"/>
        <s v="122abbd7"/>
        <s v="bf16d78e"/>
        <s v="23d9f470"/>
        <s v="cc33391a"/>
        <s v="f196dcc8"/>
        <s v="5c4cc9cd"/>
        <s v="6b76e9a1"/>
        <s v="d9028424"/>
        <s v="d6e84fa8"/>
        <s v="3cce7ee7"/>
        <s v="2359eacf"/>
        <s v="cea71fcf"/>
        <s v="aeb09719"/>
        <s v="afbfbe33"/>
        <s v="8ee04e56"/>
        <s v="17ec5173"/>
        <s v="4277aa34"/>
        <s v="4a66b400"/>
        <s v="b849ee82"/>
        <s v="d8adad87"/>
        <s v="e3181955"/>
        <s v="b7b776d2"/>
        <s v="6707ca3f"/>
        <s v="3421e7ba"/>
        <s v="14a322ad"/>
        <s v="c3a6ef65"/>
        <s v="58e5b2b1"/>
        <s v="913acac1"/>
        <s v="d51c7bc1"/>
        <s v="531b6e08"/>
        <s v="36e2ff8c"/>
        <s v="c98a91eb"/>
        <s v="d30c4698"/>
        <s v="29782162"/>
        <s v="fdb2b385"/>
        <s v="833e59d2"/>
        <s v="8f46fab4"/>
        <s v="f69c9130"/>
        <s v="c1edff29"/>
        <s v="741de2c1"/>
        <s v="c9c10b75"/>
        <s v="02428050"/>
        <s v="cc0dfe20"/>
        <s v="32d535ae"/>
        <s v="87bf4ca6"/>
        <s v="24af6c3e"/>
        <s v="1828fb43"/>
        <s v="65aaf4f4"/>
        <s v="faf193a9"/>
        <s v="c6a2892f"/>
        <s v="4e432e36"/>
        <s v="29421930"/>
        <s v="85227829"/>
        <s v="fcf06f0b"/>
        <s v="df90d7c9"/>
        <s v="3adf00f3"/>
        <s v="27dd0710"/>
        <s v="500dfa44"/>
        <s v="c41750b6"/>
        <s v="e6659f20"/>
        <s v="ea529ab7"/>
        <s v="83bef224"/>
        <s v="f14cd9dc"/>
        <s v="97d33649"/>
        <s v="0be6c0bb"/>
        <s v="09ed6fb4"/>
        <s v="898f9c6d"/>
        <s v="116fecb8"/>
        <s v="594294be"/>
        <s v="ad1e2bd6"/>
        <s v="e45edb68"/>
        <s v="39c35fd6"/>
        <s v="3d958865"/>
        <s v="52ee67bc"/>
        <s v="00db7b85"/>
        <s v="d4336610"/>
        <s v="18fa5e20"/>
        <s v="c981b672"/>
        <s v="66ab38ee"/>
        <s v="4f56d40d"/>
        <s v="0f8a805d"/>
        <s v="7d67e3f1"/>
        <s v="ab9fa9a3"/>
        <s v="b428f6cc"/>
        <s v="a03eaa0c"/>
        <s v="6e2c9c02"/>
        <s v="5767f51e"/>
        <s v="08f509e7"/>
        <s v="0c414eaf"/>
        <s v="f198455a"/>
        <s v="c7060813"/>
        <s v="e235eaa8"/>
        <s v="bc022fce"/>
        <s v="c6a1341f"/>
        <s v="1738af2a"/>
        <s v="5390cbdf"/>
        <s v="371ace0c"/>
        <s v="187108d8"/>
        <s v="66f00c2d"/>
        <s v="376f737f"/>
        <s v="7679f01b"/>
        <s v="0513a984"/>
        <s v="f4658b9f"/>
        <s v="9826f69a"/>
        <s v="39b5a2a7"/>
        <s v="f720b9b7"/>
        <s v="771ce878"/>
        <s v="f1807b8c"/>
        <s v="c78d307b"/>
        <s v="18571441"/>
        <s v="4d7042f4"/>
        <s v="52b9a923"/>
        <s v="f40a9b6d"/>
        <s v="0e01eaf1"/>
        <s v="5b662387"/>
        <s v="c2b48c64"/>
        <s v="4ae01f60"/>
        <s v="3696bfd0"/>
        <s v="b5603d04"/>
        <s v="1a80943e"/>
        <s v="e14e962f"/>
        <s v="2b3198dd"/>
        <s v="8c24815e"/>
        <s v="e6ee5109"/>
        <s v="a1aad5f0"/>
        <s v="51d656fb"/>
        <s v="dc1a6629"/>
        <s v="fcb88b64"/>
        <s v="0410a28c"/>
        <s v="b1851eeb"/>
        <s v="128c7985"/>
        <s v="da8e2fdc"/>
        <s v="48f6819e"/>
        <s v="13fcb9dd"/>
        <s v="db68c3eb"/>
        <s v="71466805"/>
        <s v="1e5bd791"/>
        <s v="7dd71ecb"/>
        <s v="3c8ad6d6"/>
        <s v="e7267a38"/>
        <s v="33f0e5f8"/>
        <s v="9cb99a90"/>
        <s v="a69f0bc8"/>
        <s v="b1ae1119"/>
        <s v="eb5ebf37"/>
        <s v="116383a9"/>
        <s v="fe8a21d2"/>
        <s v="81b75cf4"/>
        <s v="b755ad6c"/>
        <s v="e3fa60e2"/>
        <s v="74d77f27"/>
        <s v="a852ff82"/>
        <s v="a5464600"/>
        <s v="ee300046"/>
        <s v="a49da7a4"/>
        <s v="2e541d01"/>
        <s v="6c22afc7"/>
        <s v="e4aa32a0"/>
        <s v="09ca67b7"/>
        <s v="1672d24e"/>
        <s v="a4b13791"/>
        <s v="a8343047"/>
        <s v="16424ec7"/>
        <s v="ec4f4397"/>
        <s v="7c959ad5"/>
        <s v="9cf50531"/>
        <s v="3aec426f"/>
        <s v="1e6e48c2"/>
        <s v="9328a910"/>
        <s v="ecbb43d3"/>
        <s v="a577d4b8"/>
        <s v="317bca3f"/>
        <s v="2efb6b7f"/>
        <s v="ed1ebaa0"/>
        <s v="eb1911f4"/>
        <s v="260c8ec5"/>
        <s v="a8fc85ce"/>
        <s v="fb8277c8"/>
        <s v="afacdc15"/>
        <s v="06539e8b"/>
        <s v="f6e5828e"/>
        <s v="7da79df6"/>
        <s v="29db5c37"/>
        <s v="c8e51376"/>
        <s v="403ab1e9"/>
        <s v="a458dc49"/>
        <s v="aca0dcaf"/>
        <s v="a31224b8"/>
        <s v="695fccc3"/>
        <s v="501b16d8"/>
        <s v="7d7f6ad1"/>
        <s v="c814cdcc"/>
        <s v="c6b46864"/>
        <s v="5a627202"/>
        <s v="63fef598"/>
        <s v="00d8ac27"/>
        <s v="0b4f24e1"/>
        <s v="59dce1d0"/>
        <s v="d60ab6ad"/>
        <s v="d9a0217a"/>
        <s v="4720abd8"/>
        <s v="c0e9ac8d"/>
        <s v="a9fa4694"/>
        <s v="c19814f1"/>
        <s v="e7e2b27c"/>
        <s v="f3b73afc"/>
        <s v="8a3d2683"/>
        <s v="fdc23ea4"/>
        <s v="753861d7"/>
        <s v="fe1668db"/>
        <s v="26dd0325"/>
        <s v="abdb1e26"/>
        <s v="86dbac6e"/>
        <s v="942598dd"/>
        <s v="aa467976"/>
        <s v="c731ecdc"/>
        <s v="9798d65d"/>
        <s v="cfc35694"/>
        <s v="ae08fdb3"/>
        <s v="9e064b40"/>
        <s v="4f2da9a6"/>
        <s v="19769f0e"/>
        <s v="40fcae03"/>
        <s v="afc39278"/>
        <s v="24315376"/>
        <s v="968fb1ae"/>
        <s v="7c9152e1"/>
        <s v="1bc7e890"/>
        <s v="5f605f60"/>
        <s v="ad562a2f"/>
        <s v="52a481f3"/>
        <s v="95f589a9"/>
        <s v="f5e44697"/>
        <s v="1d146f4a"/>
        <s v="e4c02adc"/>
        <s v="5cf1d75f"/>
        <s v="0353de5b"/>
        <s v="399a95fc"/>
        <s v="c5481eba"/>
        <s v="007d82ed"/>
        <s v="ee84c4d8"/>
        <s v="f3431ec8"/>
        <s v="5b67f35f"/>
        <s v="bec3ba15"/>
        <s v="b3b50a4f"/>
        <s v="7a1822f3"/>
        <s v="19250ed7"/>
        <s v="6f5fd5f2"/>
        <s v="82036553"/>
        <s v="557f87a5"/>
        <s v="1b3596a1"/>
        <s v="7f9c9f2c"/>
        <s v="4fd21482"/>
        <s v="e8613d9e"/>
        <s v="2753195e"/>
        <s v="4aefa8a6"/>
        <s v="d9b16d55"/>
        <s v="6908d999"/>
        <s v="4be691f6"/>
        <s v="13d4dd27"/>
        <s v="155fe399"/>
        <s v="8ebce110"/>
        <s v="257af577"/>
        <s v="57dcfe4f"/>
        <s v="8c2e9d07"/>
        <s v="b1466009"/>
        <s v="449c33f0"/>
        <s v="48091eea"/>
        <s v="b857395f"/>
        <s v="cd23f9b3"/>
        <s v="50483cad"/>
        <s v="2a238fbc"/>
        <s v="dc5e478b"/>
        <s v="b24bd3b7"/>
        <s v="26503871"/>
        <s v="065012c5"/>
        <s v="d312906a"/>
        <s v="5136adde"/>
        <s v="d0e8803c"/>
        <s v="1962082e"/>
        <s v="b753077b"/>
        <s v="8ce64055"/>
        <s v="101938a5"/>
        <s v="292307da"/>
        <s v="b805a15f"/>
        <s v="fbef474d"/>
        <s v="dcaca6db"/>
        <s v="7a7d8d61"/>
        <s v="34e04e99"/>
        <s v="b2eb65f3"/>
        <s v="861f12bb"/>
        <s v="f1c5f192"/>
        <s v="de8c7e00"/>
        <s v="79b8569c"/>
        <s v="a5ed8855"/>
        <s v="c2f278b8"/>
        <s v="f9e89622"/>
        <s v="c9aee337"/>
        <s v="eb72f968"/>
        <s v="6e91de44"/>
        <s v="f581d1f7"/>
        <s v="a9f8e515"/>
        <s v="bb542976"/>
        <s v="028809d1"/>
        <s v="8b660196"/>
        <s v="5516b600"/>
        <s v="77c9aa5b"/>
        <s v="d1dd56ce"/>
        <s v="8b67d82f"/>
        <s v="55ade9bd"/>
        <s v="70536778"/>
        <s v="98cb1265"/>
        <s v="db0be3ef"/>
        <s v="b4fffe29"/>
        <s v="9f8bb54c"/>
        <s v="03aa0d65"/>
        <s v="2589f4a9"/>
        <s v="dbea38e1"/>
        <s v="f6207bb8"/>
        <s v="20603af4"/>
        <s v="222d2020"/>
        <s v="1f5cc3ae"/>
        <s v="86b387f6"/>
        <s v="7b339542"/>
        <s v="b1b2edb7"/>
        <s v="c6d36874"/>
        <s v="fb1b3d3f"/>
        <s v="a3ffda9b"/>
        <s v="e47fbc15"/>
        <s v="48d6fb7f"/>
        <s v="c9aec1e2"/>
        <s v="52a3c1ff"/>
        <s v="3937299c"/>
        <s v="d8d9cf8b"/>
        <s v="8d992fcd"/>
        <s v="eccbc70c"/>
        <s v="e1e7e360"/>
        <s v="af47fc4e"/>
        <s v="03eadaf0"/>
        <s v="a61e1a8f"/>
        <s v="9c7914f5"/>
        <s v="e452c507"/>
        <s v="b90a8b2c"/>
        <s v="acba07dd"/>
        <s v="dbf58ab7"/>
        <s v="83976e33"/>
        <s v="7ab838a2"/>
        <s v="ac98d8ba"/>
        <s v="d7c5fdbb"/>
        <s v="1a6c5c08"/>
        <s v="d817723a"/>
        <s v="88c35a80"/>
        <s v="e6e322f8"/>
        <s v="d0138d14"/>
        <s v="9ea9ff00"/>
        <s v="e733dc52"/>
        <s v="d7329afe"/>
        <s v="c0811288"/>
        <s v="7c5e50fe"/>
        <s v="29b3c37a"/>
        <s v="f8d08b85"/>
        <s v="36848d01"/>
        <s v="b96be743"/>
        <s v="9f5fd63c"/>
        <s v="812fe840"/>
        <s v="d42bcbcb"/>
        <s v="52516742"/>
        <s v="27e9dd51"/>
        <s v="5e956744"/>
        <s v="8a35a896"/>
        <s v="3c499277"/>
        <s v="799f099f"/>
        <s v="9aec0029"/>
        <s v="45ae61a8"/>
        <s v="7ced0b56"/>
        <s v="47a50dbd"/>
        <s v="01c083f3"/>
        <s v="e077268b"/>
        <s v="470c391e"/>
        <s v="451cdc5b"/>
        <s v="a48689fb"/>
        <s v="8f4a3a26"/>
        <s v="3f62d926"/>
        <s v="f7cd3439"/>
        <s v="1699a74b"/>
        <s v="784fd769"/>
        <s v="a6c5b4a7"/>
        <s v="8e379422"/>
        <s v="7fc7c936"/>
        <s v="1c98d9cb"/>
        <s v="4e6186ba"/>
        <s v="2e1fecb3"/>
        <s v="96af0aa4"/>
        <s v="99caeb2a"/>
        <s v="48d36506"/>
        <s v="577a37c4"/>
        <s v="bba4c3f8"/>
        <s v="8814e19d"/>
        <s v="e08353ad"/>
        <s v="6e583aa2"/>
        <s v="cd315692"/>
        <s v="f01ebb7e"/>
        <s v="db220edd"/>
        <s v="d4184040"/>
        <s v="60b3a0d1"/>
        <s v="077651c7"/>
        <s v="7ce9d2ad"/>
        <s v="b9fba9b9"/>
        <s v="82dd0dcb"/>
        <s v="ac83afcb"/>
        <s v="20838914"/>
        <s v="2d4ac994"/>
        <s v="b4f1a440"/>
        <s v="50d80b4e"/>
        <s v="ca8ce9be"/>
        <s v="2ce28bf9"/>
        <s v="2d6ba8ae"/>
        <s v="e4637540"/>
        <s v="40d1379a"/>
        <s v="23921511"/>
        <s v="c1022ceb"/>
        <s v="dfa876d1"/>
        <s v="268cf1de"/>
        <s v="cf9beee8"/>
        <s v="ac0a5a11"/>
        <s v="9e6874ab"/>
        <s v="68dfdbfb"/>
        <s v="f747c9ed"/>
        <s v="c640c4ac"/>
        <s v="e5a5e18d"/>
        <s v="6839399d"/>
        <s v="4e4016fc"/>
        <s v="1117a729"/>
        <s v="3c3c8f20"/>
        <s v="e207d13a"/>
        <s v="77809d5c"/>
        <s v="3b12089e"/>
        <s v="22b16d50"/>
        <s v="fdadd527"/>
        <s v="31c5ddc8"/>
        <s v="46ce5341"/>
        <s v="8db52810"/>
        <s v="b370acb7"/>
        <s v="25a0d325"/>
        <s v="b505dce0"/>
        <s v="ffb59cb8"/>
        <s v="125e7014"/>
        <s v="3bb0a7a9"/>
        <s v="060cf692"/>
        <s v="00812bf1"/>
        <s v="bebeda1a"/>
        <s v="661c6fad"/>
        <s v="c7fbbb37"/>
        <s v="22d2eefa"/>
        <s v="9d02cd04"/>
        <s v="315b7094"/>
        <s v="efaf3f1e"/>
        <s v="14a4d873"/>
        <s v="c44db413"/>
        <s v="288cd987"/>
        <s v="82db2175"/>
        <s v="038db720"/>
        <s v="c502b838"/>
        <s v="c0f8e7f5"/>
        <s v="aa91713c"/>
        <s v="b914b76f"/>
        <s v="48cd8d57"/>
        <s v="495bd9f4"/>
        <s v="f33c5a33"/>
        <s v="b17a752f"/>
        <s v="e54968ff"/>
        <s v="cdeb4b21"/>
        <s v="0a89bdec"/>
        <s v="c729f44a"/>
        <s v="b74485f8"/>
        <s v="a687c77e"/>
        <s v="0c36392d"/>
        <s v="c4486290"/>
        <s v="4fdb0ac1"/>
        <s v="81c869a4"/>
        <s v="d0d5cc3f"/>
        <s v="543db6cb"/>
        <s v="45f3661b"/>
        <s v="a495b1c7"/>
        <s v="514c5365"/>
        <s v="e0d4ca51"/>
        <s v="927e4946"/>
        <s v="b153ddb0"/>
        <s v="6e218819"/>
        <s v="90c1895c"/>
        <s v="dd8674d1"/>
        <s v="5930f5c1"/>
        <s v="6fc35e9b"/>
        <s v="41ea1235"/>
        <s v="932cdbdb"/>
        <s v="e1310511"/>
        <s v="574e5f84"/>
        <s v="7fb26e2e"/>
        <s v="a03903f5"/>
        <s v="8c8a9c64"/>
        <s v="257a8ce9"/>
        <s v="2fb02560"/>
        <s v="de1d3a1e"/>
        <s v="3b240cf4"/>
        <s v="55f14e41"/>
        <s v="99e8f646"/>
        <s v="1d2c993f"/>
        <s v="8487fbc7"/>
        <s v="793fa422"/>
        <s v="d4104c7b"/>
        <s v="8b100551"/>
        <s v="c292a2d7"/>
        <s v="129e1ecd"/>
        <s v="83ec11b2"/>
        <s v="f94d89b9"/>
        <s v="6ac71d68"/>
        <s v="a6c1a28f"/>
        <s v="03632dc7"/>
        <s v="180900bc"/>
        <s v="473dac31"/>
        <s v="e878819f"/>
        <s v="247db661"/>
        <s v="8a55e87c"/>
        <s v="bc1ed9fe"/>
        <s v="925cb565"/>
        <s v="54f1cc93"/>
        <s v="8051cd77"/>
        <s v="8a161e0a"/>
        <s v="ae7b7c68"/>
        <s v="f648e9e7"/>
        <s v="f508691b"/>
        <s v="30eccf94"/>
        <s v="616c7917"/>
        <s v="cfe50543"/>
        <s v="fd4c3384"/>
        <s v="3b05ed95"/>
        <s v="afc46410"/>
        <s v="d8e74ba4"/>
        <s v="aaab560b"/>
        <s v="117c47ed"/>
        <s v="7c62af29"/>
        <s v="c6bd342a"/>
        <s v="fc5078d2"/>
        <s v="3f4a4d51"/>
        <s v="fdf2e60c"/>
        <s v="7d0b041c"/>
        <s v="0b37db24"/>
        <s v="99f7c009"/>
        <s v="2c3663ad"/>
        <s v="0639e3bd"/>
        <s v="9488464d"/>
        <s v="f1cc2d2c"/>
        <s v="fd0e68a4"/>
        <s v="f25a81cc"/>
        <s v="3a2348ca"/>
        <s v="345947ca"/>
        <s v="df026444"/>
        <s v="2e20a6a6"/>
        <s v="8e00f191"/>
        <s v="451f1008"/>
        <s v="b32cee07"/>
        <s v="fda2a523"/>
        <s v="0d06b10b"/>
        <s v="34cb1abe"/>
        <s v="7be14799"/>
        <s v="45ea58e2"/>
        <s v="89bb6db8"/>
        <s v="6a796b7c"/>
        <s v="aa6c6d33"/>
        <s v="3eb4bfdf"/>
        <s v="d6e39245"/>
        <s v="d95237bb"/>
        <s v="d2e8696a"/>
        <s v="bc5c85a5"/>
        <s v="18611bb6"/>
        <s v="c70d89cf"/>
        <s v="e5c11c0b"/>
        <s v="69467b7d"/>
        <s v="028173ef"/>
        <s v="8bb4ff21"/>
        <s v="e8a90aab"/>
        <s v="8db7dbb7"/>
        <s v="226d02cd"/>
        <s v="ff94d6ab"/>
        <s v="d20005d8"/>
        <s v="7594c248"/>
        <s v="977da8a4"/>
        <s v="1fd91234"/>
        <s v="d7118880"/>
        <s v="9c5742f5"/>
        <s v="d5a74f3f"/>
        <s v="a3185b29"/>
        <s v="64272d22"/>
        <s v="b3659e63"/>
        <s v="c3030da8"/>
        <s v="8dc4583b"/>
        <s v="d895edc8"/>
        <s v="5203df6d"/>
        <s v="d4c421dd"/>
        <s v="f7ad61b4"/>
        <s v="361a60b8"/>
        <s v="1624e787"/>
        <s v="9f887c1b"/>
        <s v="3dd55fd2"/>
        <s v="5430451c"/>
        <s v="9fd0f47d"/>
        <s v="19dbc60e"/>
        <s v="e87be34e"/>
        <s v="f1dc18ef"/>
        <s v="d763b012"/>
        <s v="0645a3b4"/>
        <s v="380397f3"/>
        <s v="a91f12d4"/>
        <s v="5a02a69f"/>
        <s v="d6f46477"/>
        <s v="4a370dca"/>
        <s v="4e3b823e"/>
        <s v="8e6f1de2"/>
        <s v="bcb50e14"/>
        <s v="d41d809e"/>
        <s v="7b1d4411"/>
        <s v="cf64defc"/>
        <s v="03560326"/>
        <s v="fc81d481"/>
        <s v="646238e1"/>
        <s v="7281a498"/>
        <s v="4ec6ded9"/>
        <s v="a91d9f56"/>
        <s v="eaca4fa0"/>
        <s v="aafd3769"/>
        <s v="c01d4d47"/>
        <s v="4d2cd201"/>
        <s v="20556324"/>
        <s v="89166e96"/>
        <s v="4458ab6a"/>
        <s v="b6b38943"/>
        <s v="9a3a5585"/>
        <s v="295576f0"/>
        <s v="61f64557"/>
        <s v="7a87f292"/>
        <s v="8ddb0e80"/>
        <s v="dc0f7097"/>
        <s v="03f1774a"/>
        <s v="1943f27c"/>
        <s v="dd9f4e5f"/>
        <s v="882bc61d"/>
        <s v="3c669dc7"/>
        <s v="a998be79"/>
        <s v="92a11c79"/>
        <s v="06451796"/>
        <s v="a94110ca"/>
        <s v="2ba824ee"/>
        <s v="bac1284d"/>
        <s v="54b16993"/>
        <s v="192edd4e"/>
        <s v="99781be9"/>
        <s v="9a9a07f5"/>
        <s v="abb37032"/>
        <s v="00e75d81"/>
        <s v="8355f413"/>
        <s v="a5bd8e47"/>
        <s v="d7a17cb0"/>
        <s v="da787021"/>
        <s v="95cda985"/>
        <s v="51fe1422"/>
        <s v="e2d534fc"/>
        <s v="f783772f"/>
        <s v="128b6828"/>
        <s v="284c8015"/>
        <s v="cca2b172"/>
        <s v="f0241946"/>
        <s v="7abecd58"/>
        <s v="658e0882"/>
        <s v="6d8a2a99"/>
        <s v="8f7a0b5d"/>
        <s v="6369a7c3"/>
        <s v="e71626bf"/>
        <s v="9318bcd2"/>
        <s v="d9c4fc09"/>
        <s v="00209791"/>
        <s v="94ac8476"/>
        <s v="b7618bd0"/>
        <s v="d9b8e81b"/>
        <s v="905c8be8"/>
        <s v="31761a11"/>
        <s v="359b71d4"/>
        <s v="bfd771e4"/>
        <s v="b9168cc4"/>
        <s v="d45a9dbe"/>
        <s v="a12946ef"/>
        <s v="39963ecc"/>
        <s v="3d8cd018"/>
        <s v="db704f77"/>
        <s v="723714c2"/>
        <s v="4ec2b2be"/>
        <s v="36e6f67c"/>
        <s v="008384ad"/>
        <s v="490111ac"/>
        <s v="0c1fae8d"/>
        <s v="1c34cc19"/>
        <s v="6b305d69"/>
        <s v="6af4e7e9"/>
        <s v="42fe34af"/>
        <s v="fe4d03cd"/>
        <s v="f4518d7a"/>
        <s v="447148db"/>
        <s v="2d574c24"/>
        <s v="68073337"/>
        <s v="86cbee34"/>
        <s v="527b9c2d"/>
        <s v="3e3b26e1"/>
        <s v="ee2a2250"/>
        <s v="0ef29560"/>
        <s v="f9e39387"/>
        <s v="df9db226"/>
        <s v="d71147c9"/>
        <s v="541f1998"/>
        <s v="5f245ccc"/>
        <s v="376509b0"/>
        <s v="ca0054f1"/>
        <s v="77b6f008"/>
        <s v="bd42adcc"/>
        <s v="cf924ab8"/>
        <s v="ad923bb1"/>
        <s v="63b7cb47"/>
        <s v="5e31c73f"/>
        <s v="b5dbe555"/>
        <s v="88f26a4e"/>
        <s v="320a04c7"/>
        <s v="f85b8d3c"/>
        <s v="50540d6b"/>
        <s v="c84cf1d8"/>
        <s v="4c71ecf8"/>
        <s v="8dba0d32"/>
        <s v="3855d9fa"/>
        <s v="cb21c984"/>
        <s v="d8b248a8"/>
        <s v="2fcadb6b"/>
        <s v="dabe2577"/>
        <s v="6a77d021"/>
        <s v="722ed6bd"/>
        <s v="4769336c"/>
        <s v="d20bbc2b"/>
        <s v="0580edce"/>
        <s v="6cec43d0"/>
        <s v="b7936ac3"/>
        <s v="1fb7f40c"/>
        <s v="19649d6c"/>
        <s v="191c2795"/>
        <s v="223e1e33"/>
        <s v="c1acaead"/>
        <s v="82041756"/>
        <s v="8963cb6f"/>
        <s v="bcc25218"/>
        <s v="3b71545e"/>
        <s v="fb73ed45"/>
        <s v="329b7c97"/>
        <s v="559fa173"/>
        <s v="a1268df3"/>
        <s v="ddeec1fb"/>
        <s v="883b954f"/>
        <s v="3958d313"/>
        <s v="eeac60e5"/>
        <s v="c04b4143"/>
        <s v="81704388"/>
        <s v="95912e32"/>
        <s v="d290f1f8"/>
        <s v="ed543573"/>
        <s v="62c9beef"/>
        <s v="9a9e2f5b"/>
        <s v="f602c02d"/>
        <s v="4851e157"/>
        <s v="2063936e"/>
        <s v="4852a573"/>
        <s v="33be8310"/>
        <s v="35313885"/>
        <s v="a614a195"/>
        <s v="abff895f"/>
        <s v="abc32e14"/>
        <s v="de85b962"/>
        <s v="f4d21e00"/>
        <s v="6c851471"/>
        <s v="fc14a4b2"/>
        <s v="0ffb9389"/>
        <s v="0c9235c1"/>
        <s v="20a19ba6"/>
        <s v="937d9e65"/>
        <s v="5842f35e"/>
        <s v="b2d5adaa"/>
        <s v="2b33b2b6"/>
        <s v="771a9563"/>
        <s v="7580c1b1"/>
        <s v="8b885340"/>
        <s v="51363656"/>
        <s v="2421a3f6"/>
        <s v="14f20acd"/>
        <s v="b9cfaba1"/>
        <s v="ec6cf96c"/>
        <s v="7c07bb17"/>
        <s v="e70186b8"/>
        <s v="fd015934"/>
        <s v="c27ce717"/>
        <s v="8f7fbe97"/>
        <s v="317a7a6a"/>
        <s v="fe2ddc82"/>
        <s v="095bcc91"/>
        <s v="85d8fdfd"/>
        <s v="912a636b"/>
        <s v="75d6b929"/>
        <s v="2cc7ae37"/>
        <s v="ceb520d0"/>
        <s v="d420adeb"/>
        <s v="158df4de"/>
        <s v="ebf19184"/>
        <s v="ec38f4fa"/>
        <s v="f8a02dac"/>
        <s v="53b0ac5a"/>
        <s v="20eef2f5"/>
        <s v="094b4804"/>
        <s v="b871eb1f"/>
        <s v="6565f641"/>
        <s v="28eb571c"/>
        <s v="8ef41c4f"/>
        <s v="8c990553"/>
        <s v="a1099e85"/>
        <s v="bdb0edfe"/>
        <s v="d8970dd2"/>
        <s v="0e09bb42"/>
        <s v="f893da7a"/>
        <s v="744e3383"/>
        <s v="f4d0aa67"/>
        <s v="7cbe212a"/>
        <s v="ac02118a"/>
        <s v="f878e329"/>
        <s v="ebd4488c"/>
        <s v="635d1b34"/>
        <s v="e06e1b01"/>
        <s v="7d7169a4"/>
        <s v="f53931c3"/>
        <s v="d833241e"/>
        <s v="26525a44"/>
        <s v="5efa07f9"/>
        <s v="84531d15"/>
        <s v="73c7af6b"/>
        <s v="4d5cef27"/>
        <s v="bc30caa0"/>
        <s v="e2f51045"/>
        <s v="2fdaa4b7"/>
        <s v="ec750276"/>
        <s v="b52a9a86"/>
        <s v="d5fba1fa"/>
        <s v="33c35bb2"/>
        <s v="4f782125"/>
        <s v="815bb3e2"/>
        <s v="7c123e25"/>
        <s v="c4710669"/>
        <s v="b486bdc0"/>
        <s v="418f40d0"/>
        <s v="a9291a98"/>
        <s v="c6e9c8a6"/>
        <s v="3d31754b"/>
        <s v="0c74e0f0"/>
        <s v="cf29466e"/>
        <s v="2697b3d8"/>
        <s v="3f298345"/>
        <s v="9a3d7a70"/>
        <s v="df980ec1"/>
        <s v="fbf3b6d9"/>
        <s v="6b5e77c8"/>
        <s v="91ed529f"/>
        <s v="60560203"/>
        <s v="e426ec00"/>
        <s v="8a8e4d60"/>
        <s v="aab9ddbb"/>
        <s v="c4d760c3"/>
        <s v="d930502c"/>
        <s v="ef9c5215"/>
        <s v="9c5e398c"/>
        <s v="6ab927cc"/>
        <s v="789a89e9"/>
        <s v="8e1f81cd"/>
        <s v="e8e91d15"/>
        <s v="4401eb85"/>
        <s v="23b8db27"/>
        <s v="d279b7f1"/>
        <s v="88984c72"/>
        <s v="718a642f"/>
        <s v="4bb60db5"/>
        <s v="ce7d898b"/>
        <s v="4f99b5dc"/>
        <s v="07fd6558"/>
        <s v="0b385dfa"/>
        <s v="b0de127f"/>
        <s v="56b9b6e6"/>
        <s v="e3f9922a"/>
        <s v="925202a4"/>
        <s v="2081a750"/>
        <s v="c7114204"/>
        <s v="6d3d14a8"/>
        <s v="e3a22f45"/>
        <s v="afd642ef"/>
        <s v="160a70d8"/>
        <s v="7a8fb819"/>
        <s v="e831f6b4"/>
        <s v="24d2a786"/>
        <s v="fdcc0170"/>
        <s v="faed997b"/>
        <s v="f1327a62"/>
        <s v="2c190d8c"/>
        <s v="4b6d41b3"/>
        <s v="9a1fa943"/>
        <s v="bfa5ca2e"/>
        <s v="85bd7667"/>
        <s v="2c58e6ef"/>
        <s v="709f2edd"/>
        <s v="f01b43f7"/>
        <s v="f42d759a"/>
        <s v="b1e17021"/>
        <s v="2ff6e11d"/>
        <s v="a6f6238c"/>
        <s v="ca624bb4"/>
        <s v="6c8dad52"/>
        <s v="44cf89f5"/>
        <s v="7ea8278d"/>
        <s v="078fcf7a"/>
        <s v="76559d30"/>
        <s v="9cf2ef37"/>
        <s v="540687b1"/>
        <s v="4c258f55"/>
        <s v="219cee6a"/>
        <s v="c15ed68c"/>
        <s v="6304ddb4"/>
        <s v="a742a6a5"/>
        <s v="e0b80ab2"/>
        <s v="48655454"/>
        <s v="958d0fcb"/>
        <s v="637d8a7f"/>
        <s v="22fef1b5"/>
        <s v="9046c46f"/>
        <s v="2e348747"/>
        <s v="2f2a8b7a"/>
        <s v="0021e458"/>
        <s v="28bc186c"/>
        <s v="94cce708"/>
        <s v="47dfa10f"/>
        <s v="f227caa1"/>
        <s v="5ccab37f"/>
        <s v="f1d4d1d3"/>
        <s v="259e5ade"/>
        <s v="e2356d8b"/>
        <s v="7f742f53"/>
        <s v="b7529b08"/>
        <s v="a38bba13"/>
        <s v="0dc89ab7"/>
        <s v="d3af2e02"/>
        <s v="664ecafc"/>
        <s v="32b21e58"/>
        <s v="3379f7d2"/>
        <s v="7cbec78e"/>
        <s v="9a0612a5"/>
        <s v="ada22b55"/>
        <s v="d0086a7f"/>
        <s v="27b48e7c"/>
        <s v="afbdd29f"/>
        <s v="73a324ba"/>
        <s v="67567200"/>
        <s v="2ed9c959"/>
        <s v="bc43c77d"/>
        <s v="e4d80260"/>
        <s v="ca73e3ea"/>
        <s v="5c93bd47"/>
        <s v="1d5adb9d"/>
        <s v="751f40ec"/>
        <s v="7d4bb47e"/>
        <s v="90b0754f"/>
        <s v="ad0012f9"/>
        <s v="17a03a8e"/>
        <s v="348b4f2e"/>
        <s v="3d7f7e1e"/>
        <s v="edb89577"/>
        <s v="fd1013cd"/>
        <s v="2a21b2f5"/>
        <s v="e734cf71"/>
        <s v="c5bc43a2"/>
        <s v="7f3ef01a"/>
        <s v="d09b44d1"/>
        <s v="25804b99"/>
        <s v="8b449287"/>
        <s v="06c442e0"/>
        <s v="741e480b"/>
        <s v="c4a4411c"/>
        <s v="b2423a79"/>
        <s v="59ace126"/>
        <s v="5d2e84b4"/>
        <s v="6328bc7c"/>
        <s v="b4eb8cc7"/>
        <s v="6e95832f"/>
        <s v="f627d9d5"/>
        <s v="b644e0d1"/>
        <s v="f9cd4168"/>
        <s v="72c3e855"/>
        <s v="abd487a4"/>
        <s v="91bacb2f"/>
        <s v="75272f5f"/>
        <s v="9e0fea41"/>
        <s v="e4818739"/>
        <s v="6ddf61d1"/>
        <s v="d0936e56"/>
        <s v="ec022a3c"/>
        <s v="be485d54"/>
        <s v="87c33171"/>
        <s v="a374a7c5"/>
        <s v="f54726e0"/>
        <s v="6e142ba6"/>
        <s v="161325fd"/>
        <s v="051133f8"/>
        <s v="d80ab524"/>
        <s v="842b3cac"/>
        <s v="78f9cc53"/>
        <s v="295b35ad"/>
        <s v="c5226913"/>
        <s v="346f2c53"/>
        <s v="468925cf"/>
        <s v="09ea71de"/>
        <s v="99b59827"/>
        <s v="2a641c9d"/>
        <s v="4d08b875"/>
        <s v="ad772c5a"/>
        <s v="28223fc3"/>
        <s v="54274aa6"/>
        <s v="ca58b84f"/>
        <s v="bb351881"/>
        <s v="6dbd0f95"/>
        <s v="29af7e68"/>
        <s v="f85ad600"/>
        <s v="f49fc9d3"/>
        <s v="b28f143f"/>
        <s v="6184077e"/>
        <s v="ac202a1f"/>
        <s v="01153d2e"/>
        <s v="71205bd1"/>
        <s v="23e8e15d"/>
        <s v="3ffa9cc6"/>
        <s v="afbc0f86"/>
        <s v="5fa7759a"/>
        <s v="5d67c05b"/>
        <s v="d0032e78"/>
        <s v="465c254b"/>
        <s v="45f92c91"/>
        <s v="805c0b7d"/>
        <s v="515fe1e7"/>
        <s v="ce69481e"/>
        <s v="41889d65"/>
        <s v="3b85b7a7"/>
        <s v="4c8e1f57"/>
        <s v="cb429a91"/>
        <s v="33b289dd"/>
        <s v="997c274b"/>
        <s v="8abeed6e"/>
        <s v="7210a0d9"/>
        <s v="5f0349f1"/>
        <s v="bbb253a1"/>
        <s v="22dccae1"/>
        <s v="effad494"/>
        <s v="900e8f32"/>
        <s v="b38271c7"/>
        <s v="e1b810f9"/>
        <s v="96bf93b2"/>
        <s v="efb78e51"/>
        <s v="4b510e17"/>
        <s v="b5cfa655"/>
        <s v="68412b52"/>
        <s v="146e7249"/>
        <s v="a3880ba0"/>
        <s v="884075e5"/>
        <s v="2e31f938"/>
        <s v="48cf349d"/>
        <s v="c6a0ee2a"/>
        <s v="618b72c3"/>
        <s v="0041710c"/>
        <s v="5aa04d8b"/>
        <s v="1a29d6ef"/>
        <s v="e44a3f1b"/>
        <s v="b13d6803"/>
        <s v="efd66d9f"/>
        <s v="635f84d0"/>
        <s v="76b1b3ab"/>
        <s v="29f39439"/>
        <s v="420ef393"/>
        <s v="0eae163d"/>
        <s v="f9ff1a48"/>
        <s v="4c3cdcb6"/>
        <s v="1cbd0192"/>
        <s v="86ee4f1e"/>
        <s v="2736921c"/>
        <s v="24615a11"/>
        <s v="6a2e43c7"/>
        <s v="e8f282f4"/>
        <s v="084d1679"/>
        <s v="851ee140"/>
        <s v="f519fe50"/>
        <s v="3ca822ba"/>
        <s v="56cc761e"/>
        <s v="3c8bd82b"/>
        <s v="a7cae661"/>
        <s v="e0cfaad0"/>
        <s v="cd442b59"/>
        <s v="c66e0a5f"/>
        <s v="65fc7b42"/>
        <s v="b4391d08"/>
        <s v="c250ce58"/>
        <s v="05619162"/>
        <s v="8e9b857f"/>
        <s v="2f2e35cd"/>
        <s v="e9786a6d"/>
        <s v="22ce90f0"/>
        <s v="758b36b9"/>
        <s v="b77c1e26"/>
        <s v="fa0755c1"/>
        <s v="dcf4a9c1"/>
        <s v="a453276f"/>
        <s v="fb93fc53"/>
        <s v="be4d0858"/>
        <s v="44898eb5"/>
        <s v="f3bd0c9c"/>
        <s v="a3609e3a"/>
        <s v="e2a4a7db"/>
        <s v="8971789f"/>
        <s v="68f22075"/>
        <s v="ed4b302d"/>
        <s v="6de2894e"/>
        <s v="723b2af2"/>
        <s v="2c36db95"/>
        <s v="194aa278"/>
        <s v="3575e317"/>
        <s v="787738ba"/>
        <s v="104bedf9"/>
        <s v="7d92827a"/>
        <s v="22d18844"/>
        <s v="2f96ad99"/>
        <s v="63536a72"/>
        <s v="751c5619"/>
        <s v="b07dfbd1"/>
        <s v="f7126ee5"/>
        <s v="0bade6a5"/>
        <s v="9b48b7a6"/>
        <s v="0df32f0e"/>
        <s v="fa628d2b"/>
        <s v="ed518f41"/>
        <s v="ddcb54d3"/>
        <s v="3c71e319"/>
        <s v="95517d12"/>
        <s v="1886386b"/>
        <s v="00333c7a"/>
        <s v="1ddc65f3"/>
        <s v="a2cffcc6"/>
        <s v="f3e197f3"/>
        <s v="6bd8fa3a"/>
        <s v="1a2e9e50"/>
        <s v="9e55c4c9"/>
        <s v="ee2735fb"/>
        <s v="4c20ca93"/>
        <s v="f06f2d9e"/>
        <s v="93ff499d"/>
        <s v="464108ea"/>
        <s v="1ec05b76"/>
        <s v="775596cf"/>
        <s v="771b6628"/>
        <s v="d6e6e405"/>
        <s v="0b010741"/>
        <s v="8566ac6e"/>
        <s v="fdc30694"/>
        <s v="84ad9f2a"/>
        <s v="56949334"/>
        <s v="15eb948c"/>
        <s v="e8e7e07b"/>
        <s v="02fb8772"/>
        <s v="a7e884cf"/>
        <s v="a55c61e9"/>
        <s v="82e33f7e"/>
        <s v="5a9a1268"/>
        <s v="4e1df27e"/>
        <s v="72f4df65"/>
        <s v="04ef2f48"/>
        <s v="ae1b0a5d"/>
        <s v="eabb8e22"/>
        <s v="ca48ec71"/>
        <s v="be753111"/>
        <s v="4afdef19"/>
        <s v="02dde509"/>
        <s v="c1b4c7e7"/>
        <s v="f8578999"/>
        <s v="4432a8ba"/>
        <s v="ca6f4f5a"/>
        <s v="5b8004ef"/>
        <s v="6c1cdb51"/>
        <s v="9e52ea4b"/>
        <s v="7319919d"/>
        <s v="9db42c1b"/>
        <s v="dd556e28"/>
        <s v="a140c968"/>
        <s v="e8db0cc2"/>
        <s v="38007c77"/>
        <s v="c75e521c"/>
        <s v="8c8f2810"/>
        <s v="6f386cf8"/>
        <s v="11c8bf8b"/>
        <s v="c6619369"/>
        <s v="687a8ef9"/>
        <s v="add87525"/>
        <s v="480be977"/>
        <s v="52b0c046"/>
        <s v="17935504"/>
        <s v="6bfea417"/>
        <s v="25f8c79a"/>
        <s v="2f07538e"/>
        <s v="ef989073"/>
        <s v="746e7b01"/>
        <s v="e597f5d5"/>
        <s v="a65c3d6a"/>
        <s v="37610673"/>
        <s v="89c70f36"/>
        <s v="53ac6649"/>
        <s v="dd3d04ab"/>
        <s v="415b6195"/>
        <s v="a99176d1"/>
        <s v="9fe834ec"/>
        <s v="cd11f9ff"/>
        <s v="a8e5730c"/>
        <s v="957b2713"/>
        <s v="3fb7980a"/>
        <s v="8fa5d77d"/>
        <s v="7de5db7c"/>
        <s v="01d6ef4f"/>
        <s v="61b0a56f"/>
        <s v="d81b895d"/>
        <s v="4176fef0"/>
        <s v="a669be47"/>
        <s v="fc38d815"/>
        <s v="526f0441"/>
        <s v="192f4b21"/>
        <s v="6f0b1b90"/>
        <s v="13c26270"/>
        <s v="21e0291a"/>
        <s v="7c026f97"/>
        <s v="2cac4c48"/>
        <s v="04549848"/>
        <s v="486bec14"/>
        <s v="2c5dc3ec"/>
        <s v="104cbed3"/>
        <s v="f2958613"/>
        <s v="3ddad16f"/>
        <s v="b3801e1b"/>
        <s v="caf9113b"/>
        <s v="9795e31b"/>
        <s v="32196cbd"/>
        <s v="c9e6f7ce"/>
        <s v="858696b6"/>
        <s v="7b0c5a76"/>
        <s v="6266c8eb"/>
        <s v="32001e61"/>
        <s v="69436d0b"/>
        <s v="560370a9"/>
        <s v="3d46ebd4"/>
        <s v="3f68ed08"/>
        <s v="878d3714"/>
        <s v="69ca6114"/>
        <s v="bb9c024b"/>
        <s v="99776807"/>
        <s v="312114bd"/>
        <s v="21bb3317"/>
        <s v="9e6fdcc2"/>
        <s v="c5a98dc4"/>
        <s v="c8d53642"/>
        <s v="92770171"/>
        <s v="731fda80"/>
        <s v="e8ac7f4d"/>
        <s v="96aad22f"/>
        <s v="b17f30e1"/>
        <s v="a51af881"/>
        <s v="d7517ae4"/>
        <s v="360ae88b"/>
        <s v="40d718b5"/>
        <s v="932c8bf3"/>
        <s v="998e790d"/>
        <s v="4d056465"/>
        <s v="316d6899"/>
        <s v="ff119d8e"/>
        <s v="05b592f1"/>
        <s v="d17ea8e2"/>
        <s v="8033eca7"/>
        <s v="8d3641c7"/>
        <s v="64b8eba5"/>
        <s v="ff482f56"/>
        <s v="91a63275"/>
        <s v="551a42ec"/>
        <s v="ac582370"/>
        <s v="c5a6ecbd"/>
        <s v="b85d890a"/>
        <s v="4f915eae"/>
        <s v="0a017e5a"/>
        <s v="e86cf289"/>
        <s v="dc5953be"/>
        <s v="36cd4e86"/>
        <s v="f007a18c"/>
        <s v="fa0641b0"/>
        <s v="4c8025bd"/>
        <s v="ff985431"/>
        <s v="348cf1e9"/>
        <s v="1c4f3915"/>
        <s v="1b0d38af"/>
        <s v="d627f474"/>
        <s v="6b1202f1"/>
        <s v="d1574c62"/>
        <s v="0a3a6c62"/>
        <s v="952255c3"/>
        <s v="194fe55b"/>
        <s v="519d967d"/>
        <s v="f1f41f6b"/>
        <s v="1b4d6975"/>
        <s v="c7be3edf"/>
        <s v="71b9e86e"/>
        <s v="dd2c6eea"/>
        <s v="ef63128f"/>
        <s v="1e8db66c"/>
        <s v="a95a20a0"/>
        <s v="5a406d56"/>
        <s v="c22bfd43"/>
        <s v="0f083239"/>
        <s v="79fe00c9"/>
        <s v="3f26e7ae"/>
        <s v="6b52b5c2"/>
        <s v="b4731c18"/>
        <s v="28b4e804"/>
        <s v="6db9b785"/>
        <s v="3980a7d0"/>
        <s v="a97b9cc2"/>
        <s v="b11b4773"/>
        <s v="d32ae048"/>
        <s v="48868729"/>
        <s v="b1c9cd33"/>
        <s v="0110e242"/>
        <s v="1f77f62c"/>
        <s v="0ad19220"/>
        <s v="1aad3236"/>
        <s v="fa33e600"/>
        <s v="4ea11ef1"/>
        <s v="54b284dd"/>
        <s v="caba820c"/>
        <s v="4086f63d"/>
        <s v="7d57d3b7"/>
        <s v="d285d9d3"/>
        <s v="804674ae"/>
        <s v="6142601c"/>
        <s v="2af6136c"/>
        <s v="460c3e00"/>
        <s v="608c2f04"/>
        <s v="ef8a9fed"/>
        <s v="8703e247"/>
        <s v="9d8bead6"/>
        <s v="68709475"/>
        <s v="c222c42b"/>
        <s v="57435261"/>
        <s v="fa900887"/>
        <s v="4658f0ae"/>
        <s v="d9b27cae"/>
        <s v="23b03fac"/>
        <s v="b97ada3e"/>
        <s v="4d481030"/>
        <s v="fca884d2"/>
        <s v="d5762773"/>
        <s v="4d2c701a"/>
        <s v="9d75a469"/>
        <s v="b848073a"/>
        <s v="83ca1c02"/>
        <s v="3bb68633"/>
        <s v="6c24cb73"/>
        <s v="888f0c0c"/>
        <s v="e38b857a"/>
        <s v="f88d9ff6"/>
        <s v="044aec61"/>
        <s v="8f328c6a"/>
        <s v="088e7c77"/>
        <s v="bc9e7036"/>
        <s v="9c15f01a"/>
        <s v="ec2e8c2b"/>
        <s v="7a0ac843"/>
        <s v="d90a3d96"/>
        <s v="e03f2fdc"/>
        <s v="21946755"/>
        <s v="82df795e"/>
        <s v="5dee981a"/>
        <s v="3e68b451"/>
        <s v="e03911fb"/>
        <s v="aacab2f6"/>
        <s v="041ccaac"/>
        <s v="c8c57043"/>
        <s v="bbcfa0fc"/>
        <s v="4e5efb67"/>
        <s v="04b3b0ae"/>
        <s v="c18db35e"/>
        <s v="e021ffd9"/>
        <s v="5f605a18"/>
        <s v="5f7fa070"/>
        <s v="d995d10a"/>
        <s v="dd88caa9"/>
        <s v="931db1ae"/>
        <s v="d609c578"/>
        <s v="5f28d20d"/>
        <s v="9ab109a6"/>
        <s v="72d22971"/>
        <s v="0bfeb002"/>
        <s v="eb8345db"/>
        <s v="cb22dc9d"/>
        <s v="8e766f32"/>
        <s v="2db259c4"/>
        <s v="33af27e1"/>
        <s v="6f731519"/>
        <s v="9e0d98a7"/>
        <s v="3a3e2372"/>
        <s v="87347c2e"/>
        <s v="2e19e8b7"/>
        <s v="5ed3f96c"/>
        <s v="43dd49d4"/>
        <s v="5e6c1d1c"/>
        <s v="1b4ce378"/>
        <s v="5a5e5be2"/>
        <s v="ee51a889"/>
        <s v="3b6187d3"/>
        <s v="2d95c0e0"/>
        <s v="e6296714"/>
        <s v="84e5815f"/>
        <s v="f3cc28a1"/>
        <s v="74a79c20"/>
        <s v="4e2147a2"/>
        <s v="fdbb057a"/>
        <s v="4884a43e"/>
        <s v="a3636616"/>
        <s v="d8332547"/>
        <s v="5ad47c7e"/>
        <s v="9983f3fd"/>
        <s v="89368ede"/>
        <s v="7fb18eb2"/>
        <s v="a8fc7be9"/>
        <s v="bdd7eca6"/>
        <s v="2e35be56"/>
        <s v="a3de9f0e"/>
        <s v="31b3a467"/>
        <s v="73e3bfdd"/>
        <s v="29aa9b2f"/>
        <s v="ba0825d1"/>
        <s v="6885f20e"/>
        <s v="a4ae5a91"/>
        <s v="ab62ed9e"/>
        <s v="c018f6d8"/>
        <s v="4515f435"/>
        <s v="d45acca2"/>
        <s v="5aa5b49a"/>
        <s v="5f938952"/>
        <s v="aa265452"/>
        <s v="a12bcc72"/>
        <s v="f444bdd4"/>
        <s v="d1192abc"/>
        <s v="ac07a758"/>
        <s v="a5f68cb7"/>
        <s v="dc0c9f8d"/>
        <s v="e3c0569a"/>
        <s v="7cdc9e1a"/>
        <s v="dbcb14fc"/>
        <s v="dd08c8a2"/>
        <s v="ac61f504"/>
        <s v="2dbdb640"/>
        <s v="fc5376e9"/>
        <s v="e8aaaa1f"/>
        <s v="43f041a9"/>
        <s v="af40803c"/>
        <s v="cc22e521"/>
        <s v="93b27ac2"/>
        <s v="6d749b0d"/>
        <s v="db854f27"/>
        <s v="e5ce3b3c"/>
        <s v="5afb864f"/>
        <s v="c246cba9"/>
        <s v="8daa1ef8"/>
        <s v="b423a542"/>
        <s v="c3a12e7a"/>
        <s v="9114180a"/>
        <s v="3ccd93cb"/>
        <s v="e9541774"/>
        <s v="0e01ba85"/>
        <s v="dfb1c808"/>
        <s v="3d9773a1"/>
        <s v="f3372a06"/>
        <s v="4356aab2"/>
        <s v="03fd5c2d"/>
        <s v="94f5f92a"/>
        <s v="becaf4c3"/>
        <s v="db686a27"/>
        <s v="d0787b1a"/>
        <s v="0d8c2f9b"/>
        <s v="9ddc1221"/>
        <s v="b2412a5a"/>
        <s v="9807ab52"/>
        <s v="5679d9a7"/>
        <s v="aa3a7b58"/>
        <s v="e26fb2b1"/>
        <s v="c48e044f"/>
        <s v="4e3dd393"/>
        <s v="aaab97bb"/>
        <s v="932de343"/>
        <s v="df564d61"/>
        <s v="d6b7aa1d"/>
        <s v="65cfd186"/>
        <s v="93350e79"/>
        <s v="ad920469"/>
        <s v="5840fb85"/>
        <s v="0ce757f0"/>
        <s v="3c7fc849"/>
        <s v="56e37721"/>
        <s v="a81c78ef"/>
        <s v="d72ba85d"/>
        <s v="41675c87"/>
        <s v="5e539ac8"/>
        <s v="523cceca"/>
        <s v="b110fa93"/>
        <s v="81ce1f35"/>
        <s v="04bcfff8"/>
        <s v="ff9c4ba6"/>
        <s v="7050349e"/>
        <s v="c53448d0"/>
        <s v="b9693289"/>
        <s v="03563bc9"/>
        <s v="7152cc07"/>
        <s v="87cd766d"/>
        <s v="0e64bfe5"/>
        <s v="7e725db9"/>
        <s v="eb01d335"/>
        <s v="3a564d70"/>
        <s v="36f7dbc7"/>
        <s v="72ec970d"/>
        <s v="b8325c50"/>
        <s v="d73be10e"/>
        <s v="e36f2bb0"/>
        <s v="877a2ffb"/>
        <s v="6b65ac71"/>
        <s v="3df3017f"/>
        <s v="de21a529"/>
        <s v="4d1703a4"/>
        <s v="ed900f52"/>
        <s v="ecbf0669"/>
        <s v="d87a2060"/>
        <s v="47f1f74b"/>
        <s v="c5772653"/>
        <s v="edc1d507"/>
        <s v="ebded5a7"/>
        <s v="a1279ac2"/>
        <s v="363fe23b"/>
        <s v="d1f2a5ba"/>
        <s v="34c8ee63"/>
        <s v="8633d8a2"/>
        <s v="54b00d9c"/>
        <s v="0418a2c1"/>
        <s v="cb6dff71"/>
        <s v="3fff6cb5"/>
        <s v="cb0b0a9f"/>
        <s v="9153c543"/>
        <s v="b17a50cf"/>
        <s v="e8c697cd"/>
        <s v="10ed87b2"/>
        <s v="70e58e3b"/>
        <s v="770d352f"/>
        <s v="d689fa61"/>
        <s v="a6d9af95"/>
        <s v="ee1350fc"/>
        <s v="77de2b1d"/>
        <s v="d06eda6c"/>
        <s v="eb93c677"/>
        <s v="6b58c722"/>
        <s v="d4315620"/>
        <s v="7691b7c9"/>
        <s v="1e119afc"/>
        <s v="592685a3"/>
        <s v="6e2d666a"/>
        <s v="97d651f2"/>
        <s v="e05135b9"/>
        <s v="25a1921e"/>
        <s v="835ca3bf"/>
        <s v="833c791a"/>
        <s v="a105f661"/>
        <s v="bcc6717f"/>
        <s v="52afc672"/>
        <s v="24f2c911"/>
        <s v="1b0c9fd0"/>
        <s v="6b7e7043"/>
        <s v="82866e0c"/>
        <s v="a4f4d94f"/>
        <s v="9179113d"/>
        <s v="c8d1da59"/>
        <s v="90062c17"/>
        <s v="725b0c84"/>
        <s v="cafca141"/>
        <s v="2ad90cf7"/>
        <s v="2dbcadea"/>
        <s v="e37338ed"/>
        <s v="fb17e261"/>
        <s v="e953a168"/>
        <s v="6f22d0f4"/>
        <s v="1d360f7f"/>
        <s v="18a5f861"/>
        <s v="1a6daf28"/>
        <s v="d6a3d49e"/>
        <s v="fde7243f"/>
        <s v="96221d7c"/>
        <s v="f9632dc2"/>
        <s v="70152275"/>
        <s v="4e5b9aa9"/>
        <s v="4c326c0f"/>
        <s v="5bad336b"/>
        <s v="c87cdd9d"/>
        <s v="967cbc43"/>
        <s v="67373c9d"/>
        <s v="3a9963e9"/>
        <s v="2d841a95"/>
        <s v="647d7e1f"/>
        <s v="6728981a"/>
        <s v="9c17a640"/>
        <s v="53df76f4"/>
        <s v="de6605d5"/>
        <s v="74c7c480"/>
        <s v="85c628f0"/>
        <s v="c5a1e762"/>
        <s v="3eda4c58"/>
        <s v="89ff2ff1"/>
        <s v="918a4789"/>
        <s v="a2f07ba8"/>
        <s v="3a478a5e"/>
        <s v="faafe05b"/>
        <s v="15b5e873"/>
        <s v="c09f2d77"/>
        <s v="2213103b"/>
        <s v="08d32336"/>
        <s v="edfc7dec"/>
        <s v="c203821f"/>
        <s v="997b3f50"/>
        <s v="16589213"/>
        <s v="ed69d7a0"/>
        <s v="fb789539"/>
        <s v="70a67b9e"/>
        <s v="9b269748"/>
        <s v="4f842250"/>
        <s v="97e2632e"/>
        <s v="04318409"/>
        <s v="3822b8b3"/>
        <s v="4d16cbf8"/>
        <s v="486ac471"/>
        <s v="655c0afc"/>
        <s v="bb5cf4a3"/>
        <s v="52186fe6"/>
        <s v="349248b9"/>
        <s v="e616fbf7"/>
        <s v="a129dd13"/>
        <s v="430033d1"/>
        <s v="1739fa0d"/>
        <s v="f4d46444"/>
        <s v="45e86006"/>
        <s v="e9be0cb1"/>
        <s v="0125f947"/>
        <s v="23e711df"/>
        <s v="6377eace"/>
        <s v="d0c6808a"/>
        <s v="429251e4"/>
        <s v="387543ee"/>
        <s v="611f07b5"/>
        <s v="bebd92ff"/>
        <s v="f6c2e5a1"/>
        <s v="85531bb2"/>
        <s v="acf7144e"/>
        <s v="f3e36ce3"/>
        <s v="d2522951"/>
        <s v="8c9ad053"/>
        <s v="e49bbd21"/>
        <s v="f7ed4253"/>
        <s v="80761d7b"/>
        <s v="221a9af4"/>
        <s v="d492b6d9"/>
        <s v="86488cc7"/>
        <s v="95f62610"/>
        <s v="750418a6"/>
        <s v="9f79dd77"/>
        <s v="ba9710b5"/>
        <s v="0ec44907"/>
        <s v="5132665b"/>
        <s v="ae025f67"/>
        <s v="9b715e89"/>
        <s v="e1c29bb9"/>
        <s v="001ae40d"/>
        <s v="f30aa764"/>
        <s v="eed1708f"/>
        <s v="24adcd0d"/>
        <s v="7509b3c7"/>
        <s v="33ec4e9b"/>
        <s v="b6f51cc8"/>
        <s v="55238433"/>
        <s v="f85e08f6"/>
        <s v="957d92dd"/>
        <s v="45e5b448"/>
        <s v="3d834a66"/>
        <s v="6845f31e"/>
        <s v="f7d8a36d"/>
        <s v="6b3a0e77"/>
        <s v="09b07954"/>
        <s v="cfda6436"/>
        <s v="9bc061b4"/>
        <s v="453e4fd0"/>
        <s v="389887c2"/>
        <s v="9e8c74ac"/>
        <s v="a6324daf"/>
        <s v="a587259f"/>
        <s v="124627c9"/>
        <s v="dc743e0d"/>
        <s v="f422fc68"/>
        <s v="a33d1a46"/>
        <s v="69e7e61b"/>
        <s v="238fba4a"/>
        <s v="07da90ff"/>
        <s v="afaf6aa9"/>
        <s v="23e6b564"/>
        <s v="fec142e5"/>
        <s v="158b7b45"/>
        <s v="99d5de94"/>
        <s v="955f7594"/>
        <s v="c0c7dcc8"/>
        <s v="a2cfce14"/>
        <s v="da7bc76a"/>
        <s v="abc4d497"/>
        <s v="76a0bc6e"/>
        <s v="18ce10b0"/>
        <s v="1332dbc8"/>
        <s v="9e576059"/>
        <s v="b4ae2cbf"/>
        <s v="22830113"/>
        <s v="70ece472"/>
        <s v="148aa401"/>
        <s v="5437e569"/>
        <s v="892659a7"/>
        <s v="56c5b09e"/>
        <s v="fdd35ce2"/>
        <s v="841dfed4"/>
        <s v="a6868963"/>
        <s v="62577c4e"/>
        <s v="6dc093d8"/>
        <s v="7d08e51f"/>
        <s v="b11ef3ae"/>
        <s v="e4ed1209"/>
        <s v="ac481530"/>
        <s v="ff45dc2b"/>
        <s v="066dce62"/>
        <s v="67c5fdf4"/>
        <s v="4945f220"/>
        <s v="144ac601"/>
        <s v="a5973501"/>
        <s v="594531a2"/>
        <s v="aa273462"/>
        <s v="0e3e47af"/>
        <s v="1c87705a"/>
        <s v="0aa5caf4"/>
        <s v="04d6d800"/>
        <s v="a1fef607"/>
        <s v="bb5d2619"/>
        <s v="ebce6cad"/>
        <s v="f4d7018c"/>
        <s v="a18d5bb4"/>
        <s v="529c1482"/>
        <s v="41b1a40a"/>
        <s v="5d5b3af7"/>
        <s v="cf860583"/>
        <s v="06c01585"/>
        <s v="e3bbe9a3"/>
        <s v="93a62d8a"/>
        <s v="fa1105cb"/>
        <s v="ee01470d"/>
        <s v="11541d26"/>
        <s v="6635bec7"/>
        <s v="355f934f"/>
        <s v="2498a9ec"/>
        <s v="ddb4486a"/>
        <s v="93d032e8"/>
        <s v="891b68a1"/>
        <s v="3908e634"/>
        <s v="49efd7a0"/>
        <s v="6cd8aca2"/>
        <s v="2dd4607e"/>
        <s v="ea3feaf3"/>
        <s v="e92363ff"/>
        <s v="267cacf2"/>
        <s v="0599c907"/>
        <s v="73aef733"/>
        <s v="65c000fc"/>
        <s v="f65fa62f"/>
        <s v="9a297ab5"/>
        <s v="b78454f6"/>
        <s v="0d3b08e0"/>
        <s v="0bae38c2"/>
        <s v="50a7e7f0"/>
        <s v="47154b02"/>
        <s v="44b22350"/>
        <s v="79e6668b"/>
        <s v="59417bfd"/>
        <s v="0f2949c3"/>
        <s v="b3353bb8"/>
        <s v="762d6bf4"/>
        <s v="be5f7f30"/>
        <s v="7c19312f"/>
        <s v="3ce1ce0e"/>
        <s v="54a54d00"/>
        <s v="e7b928bc"/>
        <s v="c2c6ce62"/>
        <s v="c0452a94"/>
        <s v="5d999231"/>
        <s v="7d7a97d5"/>
        <s v="5a96e989"/>
        <s v="737023ad"/>
        <s v="2d1dbbf3"/>
        <s v="dee35fc3"/>
        <s v="cd986aff"/>
        <s v="a6e6f97d"/>
        <s v="7c55fcf1"/>
        <s v="586c3197"/>
        <s v="b1e0160e"/>
        <s v="c9d0d662"/>
        <s v="18b2a6ae"/>
        <s v="85bd0114"/>
        <s v="3569a81f"/>
        <s v="d8e94022"/>
        <s v="4ba91354"/>
        <s v="47f7f0af"/>
        <s v="7432f04c"/>
        <s v="53449dab"/>
        <s v="0e7c9f35"/>
        <s v="e4b9a3e4"/>
        <s v="374ece51"/>
        <s v="dce2214a"/>
        <s v="5bbe6af5"/>
        <s v="731ccca0"/>
        <s v="14c9d3be"/>
        <s v="68722b9b"/>
        <s v="328d03d8"/>
        <s v="aaf45c40"/>
        <s v="4a81e87c"/>
        <s v="d3824307"/>
        <s v="c49a098e"/>
        <s v="215a7f76"/>
        <s v="52cb0816"/>
        <s v="8ece3add"/>
        <s v="dfa87884"/>
        <s v="df6c7670"/>
        <s v="ce4f5068"/>
        <s v="9a717b4e"/>
        <s v="e2d9e617"/>
        <s v="a6a91079"/>
        <s v="0a6712c8"/>
        <s v="85853e07"/>
        <s v="83d70d13"/>
        <s v="8d99e314"/>
        <s v="cd42d714"/>
        <s v="1d0d42ed"/>
        <s v="e8e2315a"/>
        <s v="fc8a5cc8"/>
        <s v="ea60235a"/>
        <s v="4bd289dd"/>
        <s v="2928d620"/>
        <s v="35f185be"/>
        <s v="63458493"/>
        <s v="7019cdea"/>
        <s v="58ced1cb"/>
        <s v="ce979d6e"/>
        <s v="e45dfd34"/>
        <s v="b080fc6d"/>
        <s v="45251ee1"/>
        <s v="4413e887"/>
        <s v="16c8c193"/>
        <s v="4e664463"/>
        <s v="e95af48a"/>
        <s v="480c40b5"/>
        <s v="1d08f709"/>
        <s v="aa95dfa0"/>
        <s v="8f9d6293"/>
        <s v="6aa4872f"/>
        <s v="d3f9e528"/>
        <s v="b24dec19"/>
        <s v="527b7e45"/>
        <s v="90d0871f"/>
        <s v="4d00dadf"/>
        <s v="633b01bf"/>
        <s v="2136e170"/>
        <s v="0049cde2"/>
        <s v="3cd036f6"/>
        <s v="dadef6c9"/>
        <s v="9044045e"/>
        <s v="ba004604"/>
        <s v="e2887ed0"/>
        <s v="66ef6895"/>
        <s v="1c959928"/>
        <s v="93074b88"/>
        <s v="1ae291af"/>
        <s v="1f830c14"/>
        <s v="e9b7da04"/>
        <s v="c89e560f"/>
        <s v="a04400d0"/>
        <s v="183b54fb"/>
        <s v="0ea1f885"/>
        <s v="5ce6d140"/>
        <s v="065534e3"/>
        <s v="e041ced0"/>
        <s v="4a680801"/>
        <s v="0102cb1f"/>
        <s v="4b8a3ce1"/>
        <s v="9195a0ff"/>
        <s v="b77f7694"/>
        <s v="1cf3407d"/>
        <s v="781b02f1"/>
        <s v="d4f497b2"/>
        <s v="8f95228a"/>
        <s v="6365cc96"/>
        <s v="f1fd4710"/>
        <s v="6798abf1"/>
        <s v="23e22794"/>
        <s v="f7f92b48"/>
        <s v="6b417ce5"/>
        <s v="40e362c2"/>
        <s v="c9d51371"/>
        <s v="a0c0b305"/>
        <s v="14fe692a"/>
        <s v="0439fca1"/>
        <s v="f145c04d"/>
        <s v="14008bb0"/>
        <s v="09b8e30c"/>
        <s v="b94ce497"/>
        <s v="5c82e80d"/>
        <s v="26bc1cc6"/>
        <s v="1e2104bf"/>
        <s v="c1b668e8"/>
        <s v="e540ae75"/>
        <s v="b1f48add"/>
        <s v="3f331c72"/>
        <s v="431691b6"/>
        <s v="40b0c467"/>
        <s v="bea18811"/>
        <s v="411a29ef"/>
        <s v="e21a486c"/>
        <s v="b501d28d"/>
        <s v="8e8b727c"/>
        <s v="eb5366bb"/>
        <s v="8837d8da"/>
        <s v="08a6752d"/>
        <s v="17206a14"/>
        <s v="11ba2467"/>
        <s v="cf03c6d8"/>
        <s v="58e6ca04"/>
        <s v="d2933255"/>
        <s v="f41adbe9"/>
        <s v="caeb735f"/>
        <s v="e4ab10c7"/>
        <s v="a69ea338"/>
        <s v="f7c63887"/>
        <s v="dc0dbfa8"/>
        <s v="4098b81b"/>
        <s v="03bbb018"/>
        <s v="61780cc4"/>
        <s v="440ae23c"/>
        <s v="ba58bbc8"/>
        <s v="1cf64412"/>
        <s v="8add7d6b"/>
        <s v="e4c9e2e8"/>
        <s v="cc5a39bd"/>
        <s v="172bd712"/>
        <s v="f3fbacfa"/>
        <s v="069d9e68"/>
        <s v="2d37b12b"/>
        <s v="3f77ce33"/>
        <s v="fc0f137f"/>
        <s v="7a50730b"/>
        <s v="4941470e"/>
        <s v="addb5998"/>
        <s v="6d496aca"/>
        <s v="145a48bb"/>
        <s v="d960a0a3"/>
        <s v="91537fcc"/>
        <s v="2a015472"/>
        <s v="6211b620"/>
        <s v="178230e0"/>
        <s v="4c628b08"/>
        <s v="cdf7235f"/>
        <s v="75d5a2bb"/>
        <s v="2fcdb2c6"/>
        <s v="f68e5e35"/>
        <s v="d12bbb22"/>
        <s v="4c3ee940"/>
        <s v="054dbda0"/>
        <s v="d91f5633"/>
        <s v="e4cf6aad"/>
        <s v="d8e741ba"/>
        <s v="064a90e8"/>
        <s v="e0682864"/>
        <s v="7c00fe48"/>
        <s v="ed00aa00"/>
        <s v="df2ac223"/>
        <s v="7dba6d8a"/>
        <s v="eb342dbe"/>
        <s v="1aa72558"/>
        <s v="cd9edb10"/>
        <s v="54496df2"/>
        <s v="1d431cd4"/>
        <s v="3a6c34b5"/>
        <s v="37be8f06"/>
        <s v="bb77f1c9"/>
        <s v="7ccb26b8"/>
        <s v="abb31c38"/>
        <s v="fe77fa94"/>
        <s v="f74f4cb1"/>
        <s v="3991123d"/>
        <s v="8cf4c24b"/>
        <s v="67bc2d14"/>
        <s v="c2d31eea"/>
        <s v="90491250"/>
        <s v="097f2ccb"/>
        <s v="d912b7eb"/>
        <s v="cc2c2a64"/>
        <s v="4e781226"/>
        <s v="2921198f"/>
        <s v="27bb9508"/>
        <s v="5f7e6988"/>
        <s v="2799503e"/>
        <s v="8383353b"/>
        <s v="a9483365"/>
        <s v="d266a374"/>
        <s v="a6d6328d"/>
        <s v="65f5b50d"/>
        <s v="a0e96a4e"/>
        <s v="1be4767d"/>
        <s v="24f89561"/>
        <s v="f00862a4"/>
        <s v="43ed571c"/>
        <s v="d35184fe"/>
        <s v="894270ec"/>
        <s v="fdd0b0b7"/>
        <s v="994a1cfa"/>
        <s v="ae5bc048"/>
        <s v="a6c4e58f"/>
        <s v="678d234e"/>
        <s v="014b0b14"/>
        <s v="b3ea2594"/>
        <s v="af04c017"/>
        <s v="dfb53be4"/>
        <s v="af0d5699"/>
        <s v="5d45dd12"/>
        <s v="59dd175f"/>
        <s v="5c528d02"/>
        <s v="07bba05f"/>
        <s v="63fb3f26"/>
        <s v="72ae5a86"/>
        <s v="be6c3104"/>
        <s v="ec701be3"/>
        <s v="bbb3b5c2"/>
        <s v="9663a01a"/>
        <s v="9a4f1e61"/>
        <s v="f6cad0c5"/>
        <s v="2d3fc0c1"/>
        <s v="1bcc7d66"/>
        <s v="9214a7aa"/>
        <s v="c2ecd5b9"/>
        <s v="4ea030a8"/>
        <s v="5ddf14d8"/>
        <s v="c266e272"/>
        <s v="bde0021d"/>
        <s v="a80c009d"/>
        <s v="24c878ae"/>
        <s v="7fc67a24"/>
        <s v="400dbaf4"/>
        <s v="7a0f6041"/>
        <s v="f27e1207"/>
        <s v="eae2f779"/>
        <s v="ff91160c"/>
        <s v="dce9df30"/>
        <s v="c92d8776"/>
        <s v="75e0ba29"/>
        <s v="21d9914c"/>
        <s v="31efc044"/>
        <s v="36ca8907"/>
        <s v="1ee3dec3"/>
        <s v="53c0836e"/>
        <s v="3da3aba7"/>
        <s v="09642f7b"/>
        <s v="666b1b8b"/>
        <s v="551167cb"/>
        <s v="06d390ac"/>
        <s v="a0944d1e"/>
        <s v="19eb99df"/>
        <s v="ce065ab2"/>
        <s v="ff264d6a"/>
        <s v="c2447899"/>
        <s v="2ca25b33"/>
        <s v="a1e6b647"/>
        <s v="ed2e3289"/>
        <s v="c97b3e2d"/>
        <s v="008ac58b"/>
        <s v="53e1818f"/>
        <s v="c0d0e868"/>
        <s v="d4515858"/>
        <s v="5f0bbdfb"/>
        <s v="dd7cd6f2"/>
        <s v="3bdcafad"/>
        <s v="847a300e"/>
        <s v="681e2800"/>
        <s v="4d77d1d3"/>
        <s v="18ceee25"/>
        <s v="22cc7cea"/>
        <s v="3175823b"/>
        <s v="e21f5fd1"/>
        <s v="3cfe3f1d"/>
        <s v="cd4393ab"/>
        <s v="36056157"/>
        <s v="2ece1205"/>
        <s v="066a0e2f"/>
        <s v="2f1fa8ae"/>
        <s v="b3c4394e"/>
        <s v="cd3d2fd4"/>
        <s v="18a7315f"/>
        <s v="0d6a5b96"/>
        <s v="c0363e36"/>
        <s v="4ce205d9"/>
        <s v="63080f53"/>
        <s v="99f588a5"/>
        <s v="12a6e549"/>
        <s v="1304dddb"/>
        <s v="5d42a5ff"/>
        <s v="5bf29639"/>
        <s v="72567069"/>
        <s v="e6cbe081"/>
        <s v="ba25a4d4"/>
        <s v="9e379d53"/>
        <s v="c2252a4a"/>
        <s v="e71a6cd8"/>
        <s v="4619caa9"/>
        <s v="316e72b1"/>
        <s v="0f11e6c8"/>
        <s v="903af8b1"/>
        <s v="e6a28a9a"/>
        <s v="ab421cc2"/>
        <s v="ea94aad2"/>
        <s v="f9383d86"/>
        <s v="ecaeb17c"/>
        <s v="17579278"/>
        <s v="61dabebb"/>
        <s v="46788479"/>
        <s v="69ced3cb"/>
        <s v="966cb7b1"/>
        <s v="a002abc7"/>
        <s v="3467a8f9"/>
        <s v="77dc4e1e"/>
        <s v="9ec98fc0"/>
        <s v="c66571e9"/>
        <s v="1cb03de1"/>
        <s v="f17e39c3"/>
        <s v="4c2e1ade"/>
        <s v="5790d253"/>
        <s v="8f9251fe"/>
        <s v="0e594526"/>
        <s v="41b3b567"/>
        <s v="ddd43296"/>
        <s v="9c1af3a0"/>
        <s v="af02dfd4"/>
        <s v="e7c1bef5"/>
        <s v="3885e4b0"/>
        <s v="92b25a6f"/>
        <s v="826d3bd2"/>
        <s v="4408ba1e"/>
        <s v="0d83d591"/>
        <s v="4e493c65"/>
        <s v="52345814"/>
        <s v="de7e833d"/>
        <s v="2ffde046"/>
        <s v="10ff6293"/>
        <s v="6281837d"/>
        <s v="4f804eec"/>
        <s v="a4918e3a"/>
        <s v="c29dbb36"/>
        <s v="85817290"/>
        <s v="794b1ea3"/>
        <s v="189129b3"/>
        <s v="e6a4031d"/>
        <s v="575a90ff"/>
        <s v="79a5ec12"/>
        <s v="494e205f"/>
        <s v="ffcf6748"/>
        <s v="824cc911"/>
        <s v="bb2530af"/>
        <s v="60473d61"/>
        <s v="f9c6383e"/>
        <s v="3dba894a"/>
        <s v="e1b8ee3b"/>
        <s v="7970e3a5"/>
        <s v="b298d2f9"/>
        <s v="6142fb57"/>
        <s v="ccdc4be0"/>
        <s v="82732895"/>
        <s v="bd3518f0"/>
        <s v="0e7ece51"/>
        <s v="c44b9ac7"/>
        <s v="9047f8f2"/>
        <s v="f26ee426"/>
        <s v="4ec1bc01"/>
        <s v="e5df4881"/>
        <s v="8e934ff3"/>
        <s v="6b9506f3"/>
        <s v="040f37d3"/>
        <s v="d13e8e69"/>
        <s v="9751079d"/>
        <s v="0b8bde5a"/>
        <s v="1885865d"/>
        <s v="29ca507d"/>
        <s v="f95064b0"/>
        <s v="b1b67655"/>
        <s v="f8e9efff"/>
        <s v="b306a090"/>
        <s v="3f30ad0d"/>
        <s v="03b2bf85"/>
        <s v="f25423e1"/>
        <s v="7b48c570"/>
        <s v="bde07b7e"/>
        <s v="188c6595"/>
        <s v="9b6d0db5"/>
        <s v="94001b21"/>
        <s v="5ecc6de9"/>
        <s v="2c42e5cd"/>
        <s v="d2b333f0"/>
        <s v="0eeae089"/>
        <s v="7159f3c4"/>
        <s v="a1ac7f49"/>
        <s v="092a5a44"/>
        <s v="80238ffc"/>
        <s v="90733f8f"/>
        <s v="b5538ebf"/>
        <s v="01966801"/>
        <s v="5081323a"/>
        <s v="5098abbf"/>
        <s v="64775252"/>
        <s v="683c3f3b"/>
        <s v="7cd4d2c6"/>
        <s v="e1fa3fe4"/>
        <s v="c8be2ec5"/>
        <s v="8b3bf27b"/>
        <s v="893a6c4a"/>
        <s v="9f0cd093"/>
        <s v="47fc4fce"/>
        <s v="f5109550"/>
        <s v="e4985f97"/>
        <s v="57c89f75"/>
        <s v="29b418a7"/>
        <s v="0511d865"/>
        <s v="493c00b1"/>
        <s v="40f21ce7"/>
        <s v="d3df5089"/>
        <s v="7e60caed"/>
        <s v="bf9dc5bd"/>
        <s v="7b86c8f9"/>
        <s v="31ee86d0"/>
        <s v="276261b1"/>
        <s v="ce14a2e7"/>
        <s v="b512b747"/>
        <s v="3ab536f9"/>
        <s v="d8661551"/>
        <s v="be52378d"/>
        <s v="df3c4407"/>
        <s v="1e0f3878"/>
        <s v="2f779c7b"/>
        <s v="521da082"/>
        <s v="f88ba5dc"/>
        <s v="0750df4a"/>
        <s v="fdb03abd"/>
        <s v="824c4471"/>
        <s v="91619757"/>
        <s v="e6090c66"/>
        <s v="deaef9d5"/>
        <s v="83e71ba6"/>
        <s v="9210ee78"/>
        <s v="a9d0d978"/>
        <s v="076f21ca"/>
        <s v="7e34298b"/>
        <s v="adb5583f"/>
        <s v="17136587"/>
        <s v="176bbab8"/>
        <s v="8297a01f"/>
        <s v="b803aace"/>
        <s v="1b10748b"/>
        <s v="7f8dc9a4"/>
        <s v="4ec47a3b"/>
        <s v="3c7b4f3a"/>
        <s v="c1f52ae7"/>
        <s v="b8adfe0b"/>
        <s v="15e54ccd"/>
        <s v="7b78efe2"/>
        <s v="668862c5"/>
        <s v="413a34dc"/>
        <s v="78aff56b"/>
        <s v="bbb101a4"/>
        <s v="6a3d6535"/>
        <s v="11105ad4"/>
        <s v="c3d823f3"/>
        <s v="04638a95"/>
        <s v="2f09e4cc"/>
        <s v="f062dd23"/>
        <s v="e8b9a378"/>
        <s v="45fc0bf7"/>
        <s v="444ac86f"/>
        <s v="6e9930aa"/>
        <s v="3ddc5a35"/>
        <s v="92468cf9"/>
        <s v="d1d182ee"/>
        <s v="29d6e060"/>
        <s v="87c73bfd"/>
        <s v="5e4766ea"/>
        <s v="080f21f4"/>
        <s v="cb34921b"/>
        <s v="1584b5d6"/>
        <s v="22898985"/>
        <s v="bc2ca5e1"/>
        <s v="ed711917"/>
        <s v="e4fddc69"/>
        <s v="3699f97e"/>
        <s v="3e5e2082"/>
        <s v="a9e2c4f5"/>
        <s v="30bffc4c"/>
        <s v="6574073f"/>
        <s v="f676f386"/>
        <s v="2a770607"/>
        <s v="134aa3c5"/>
        <s v="50d575f9"/>
        <s v="d1616d3c"/>
        <s v="6f4d3f42"/>
        <s v="dcde3dc0"/>
        <s v="87c0607b"/>
        <s v="e04ffe82"/>
        <s v="81b461c6"/>
        <s v="e4259534"/>
        <s v="ef496fef"/>
        <s v="fe89cb74"/>
        <s v="72996eda"/>
        <s v="2d07ff15"/>
        <s v="449367d1"/>
        <s v="c34329e8"/>
        <s v="7002fcea"/>
        <s v="3949fcb4"/>
        <s v="d76e19c6"/>
        <s v="7aac4193"/>
        <s v="c79b50d1"/>
        <s v="9e8a1ef9"/>
        <s v="4715f106"/>
        <s v="32a490f4"/>
        <s v="b247da3d"/>
        <s v="438674fe"/>
        <s v="384b7acb"/>
        <s v="77e477c0"/>
        <s v="f1ae0592"/>
        <s v="21bf6170"/>
        <s v="45a1a4c3"/>
        <s v="b4d63e07"/>
        <s v="dd8e5c2a"/>
        <s v="80c9de66"/>
        <s v="74903035"/>
        <s v="047526b7"/>
        <s v="b611a9a9"/>
        <s v="8d680e8e"/>
        <s v="5473dd0f"/>
        <s v="2c522119"/>
        <s v="905dca0a"/>
        <s v="b005ff45"/>
        <s v="c93c18ba"/>
        <s v="71323adf"/>
        <s v="4199c751"/>
        <s v="4e3ab5bd"/>
        <s v="53cc320d"/>
        <s v="2c837e21"/>
        <s v="5b28ef12"/>
        <s v="d04a109b"/>
        <s v="6579b70c"/>
        <s v="cf41f109"/>
        <s v="e9390573"/>
        <s v="0a3b0205"/>
        <s v="d6ee8e2b"/>
        <s v="5a055948"/>
        <s v="8e2aee0a"/>
        <s v="fe8b4c60"/>
        <s v="190628ce"/>
        <s v="89cb8bb3"/>
        <s v="c18f7689"/>
        <s v="5f6aef16"/>
        <s v="f43f409f"/>
        <s v="437194ae"/>
        <s v="084b0e23"/>
        <s v="23b9515e"/>
        <s v="7b568388"/>
        <s v="4f12428e"/>
        <s v="4d48ec1e"/>
        <s v="511a8887"/>
        <s v="9a0fd409"/>
        <s v="be546b16"/>
        <s v="638fb96b"/>
        <s v="9a28b00f"/>
        <s v="47f9d151"/>
        <s v="c6e6b5cd"/>
        <s v="8350077d"/>
        <s v="ef040b5e"/>
        <s v="d13afa90"/>
        <s v="f2a41f18"/>
        <s v="c7022532"/>
        <s v="885b4e30"/>
        <s v="22814487"/>
        <s v="cd59e65c"/>
        <s v="fbba70e8"/>
        <s v="859f5163"/>
        <s v="32b7d579"/>
        <s v="f54c8b25"/>
        <s v="4ad92ea0"/>
        <s v="ce70660d"/>
        <s v="2b87059b"/>
        <s v="eb44303b"/>
        <s v="702daf11"/>
        <s v="c9247b05"/>
        <s v="c2897794"/>
        <s v="3abcdf53"/>
        <s v="417cac60"/>
        <s v="a33d7b0d"/>
        <s v="c4c69b17"/>
        <s v="8a289896"/>
        <s v="08a65189"/>
        <s v="14aa33f8"/>
        <s v="e5964ecd"/>
        <s v="7c9639e5"/>
        <s v="79b3668d"/>
        <s v="602ca4e7"/>
        <s v="e0253d12"/>
        <s v="7d177a8a"/>
        <s v="8ed54a67"/>
        <s v="d97962d1"/>
        <s v="87d45064"/>
        <s v="185a8f78"/>
        <s v="af0b876c"/>
        <s v="cfbb2cc2"/>
        <s v="a71b8ee0"/>
        <s v="a718e1c4"/>
        <s v="2b8be919"/>
        <s v="8e7b2d75"/>
        <s v="1d10d5a7"/>
        <s v="27e8fb1c"/>
        <s v="4ce70e71"/>
        <s v="fb866ac4"/>
        <s v="890e2821"/>
        <s v="1c33e307"/>
        <s v="6773f774"/>
        <s v="b5a6fd5f"/>
        <s v="a44ab318"/>
        <s v="1f9e6a6c"/>
        <s v="ed1abea9"/>
        <s v="b7c3b707"/>
        <s v="7e1ddc54"/>
        <s v="6720d951"/>
        <s v="d71ca896"/>
        <s v="e69f4d59"/>
        <s v="d5d1da0d"/>
        <s v="0bfdb241"/>
        <s v="cc2ae85d"/>
        <s v="2f0e0bd3"/>
        <s v="c5e1f66b"/>
        <s v="2ae065a3"/>
        <s v="ad7a00fe"/>
        <s v="de0683d6"/>
        <s v="19c7efc6"/>
        <s v="ce0380de"/>
        <s v="5c591a5c"/>
        <s v="4e8a8ff2"/>
        <s v="d1ee12da"/>
        <s v="a6da9898"/>
        <s v="fbf88af9"/>
        <s v="e90aeb07"/>
        <s v="c427ea12"/>
        <s v="21ee3aaf"/>
        <s v="4298c35a"/>
        <s v="57408fc1"/>
        <s v="bcbef8e7"/>
        <s v="45ceb957"/>
        <s v="51f581e6"/>
        <s v="8ef78570"/>
        <s v="bedc0d23"/>
        <s v="ac5f51dd"/>
        <s v="c33035c7"/>
        <s v="0d575e3c"/>
        <s v="e65b50eb"/>
        <s v="6ccc18f0"/>
        <s v="ba80beba"/>
        <s v="32fbc798"/>
        <s v="45177a4d"/>
        <s v="e9fc3b5d"/>
        <s v="7fd4a6ba"/>
        <s v="af1453cd"/>
        <s v="cf22fe3d"/>
        <s v="1342567a"/>
        <s v="2803642c"/>
        <s v="05c5eef6"/>
        <s v="20797b76"/>
        <s v="3be3ec37"/>
        <s v="83e7aeff"/>
        <s v="7cfa271c"/>
        <s v="a81bc91d"/>
        <s v="d61eceec"/>
        <s v="c1eba76b"/>
        <s v="3e3ea054"/>
        <s v="ccc156ec"/>
        <s v="c51dd6f8"/>
        <s v="cc7c3a16"/>
        <s v="e5a8c4fa"/>
        <s v="edf95866"/>
        <s v="79f46476"/>
        <s v="f574b742"/>
        <s v="4ceafc78"/>
        <s v="391837b0"/>
        <s v="6f8d54a0"/>
        <s v="e6ef2c9f"/>
        <s v="10c04728"/>
        <s v="a187e667"/>
        <s v="d318e21f"/>
        <s v="b0d2c85d"/>
        <s v="9cba4ba8"/>
        <s v="8e5d22f7"/>
        <s v="2d70ea63"/>
        <s v="78bab0ba"/>
        <s v="a80a973c"/>
        <s v="4082e1e2"/>
        <s v="bcce1ab1"/>
        <s v="ced2cd43"/>
        <s v="64c3131e"/>
        <s v="a5466420"/>
        <s v="6c6bc323"/>
        <s v="bf139e58"/>
        <s v="7538d8e4"/>
        <s v="78bc03e4"/>
        <s v="367bd243"/>
        <s v="85fce914"/>
        <s v="1a25ef8b"/>
        <s v="74d4448b"/>
        <s v="4ff0d6a8"/>
        <s v="2d642d1e"/>
        <s v="c38f4fcf"/>
        <s v="31207659"/>
        <s v="175607aa"/>
        <s v="172f1fe0"/>
        <s v="ff612d9d"/>
        <s v="0b44393a"/>
        <s v="16cf536e"/>
        <s v="5fbd3fd3"/>
        <s v="6b8e78c6"/>
        <s v="b17be372"/>
        <s v="1c5a1b59"/>
        <s v="6cf8be42"/>
        <s v="8ab3d142"/>
        <s v="a316376d"/>
        <s v="3772bd8a"/>
        <s v="aa9878a5"/>
        <s v="af627d91"/>
        <s v="3522f888"/>
        <s v="19dd37b0"/>
        <s v="15212d1e"/>
        <s v="48b15e02"/>
        <s v="1d750630"/>
        <s v="894dcab4"/>
        <s v="b4a3b6c6"/>
        <s v="0142a38f"/>
        <s v="dc69c849"/>
        <s v="e57349d9"/>
        <s v="937e8781"/>
        <s v="74f2811d"/>
        <s v="053df1ac"/>
        <s v="1e9fc577"/>
        <s v="9536cbf4"/>
        <s v="05e6557c"/>
        <s v="ce5bc729"/>
        <s v="00b7ec0b"/>
        <s v="f85f1b34"/>
        <s v="369f273e"/>
        <s v="05c75f8e"/>
        <s v="0bca6ec2"/>
        <s v="ab869893"/>
        <s v="bb2f1a1e"/>
        <s v="049740b6"/>
        <s v="86861afb"/>
        <s v="6ce1b4c8"/>
        <s v="9a4c4cd0"/>
        <s v="e724bac8"/>
        <s v="acda7306"/>
        <s v="406c736d"/>
        <s v="d057cfbd"/>
        <s v="133c8a19"/>
        <s v="3f66002c"/>
        <s v="d6a11b96"/>
        <s v="6d15082c"/>
        <s v="a9f98de1"/>
        <s v="40abc61a"/>
        <s v="7f143b66"/>
        <s v="9643cc38"/>
        <s v="706acfe1"/>
        <s v="b3733852"/>
        <s v="84cc22ee"/>
        <s v="7000b247"/>
        <s v="50bd549d"/>
        <s v="9e3a9089"/>
        <s v="7ff3fdbe"/>
        <s v="40b01a0f"/>
        <s v="ed460c68"/>
        <s v="d9345bed"/>
        <s v="3567c84b"/>
        <s v="109dbd80"/>
        <s v="562cdfd2"/>
        <s v="6d18ec79"/>
        <s v="8fe51ba5"/>
        <s v="37a64a6f"/>
        <s v="edf788be"/>
        <s v="1dc9d0b0"/>
        <s v="7fad2b34"/>
        <s v="6bb04308"/>
        <s v="d9c0aa17"/>
        <s v="2a658d86"/>
        <s v="244380ac"/>
        <s v="8e61c4d7"/>
        <s v="e93602da"/>
        <s v="6c7ff37f"/>
        <s v="eb4735e3"/>
        <s v="00390cf5"/>
        <s v="bae0de07"/>
        <s v="85b74171"/>
        <s v="c1ffe1f3"/>
        <s v="14841db0"/>
        <s v="3495e6fe"/>
        <s v="9ad51b37"/>
        <s v="7384392e"/>
        <s v="a3b19153"/>
        <s v="c894b2e1"/>
        <s v="6f819f07"/>
        <s v="e2130e66"/>
        <s v="63ba81b8"/>
        <s v="82abf471"/>
        <s v="e7eab712"/>
        <s v="6c67da1a"/>
        <s v="bdddfd8f"/>
        <s v="16ed50f6"/>
        <s v="b9054add"/>
        <s v="bc601032"/>
        <s v="313c6da5"/>
        <s v="515c7dbf"/>
        <s v="77df82ca"/>
        <s v="dd3554fc"/>
        <s v="5922b060"/>
        <s v="28248fbd"/>
        <s v="dff5463c"/>
        <s v="f12658a2"/>
        <s v="133c23df"/>
        <s v="eb962cf1"/>
        <s v="a506f7bf"/>
        <s v="dca155eb"/>
        <s v="3d77ab6d"/>
        <s v="bd612ab6"/>
        <s v="baf84657"/>
        <s v="e608beb8"/>
        <s v="1a9a7605"/>
        <s v="bf437b87"/>
        <s v="f9b3c134"/>
        <s v="98e3cfed"/>
        <s v="c094a6b0"/>
        <s v="c904130b"/>
        <s v="bae27fb2"/>
        <s v="02ac79ab"/>
        <s v="b46c76f9"/>
        <s v="86aa1cad"/>
        <s v="2a59f763"/>
        <s v="c2a32605"/>
        <s v="be409e17"/>
        <s v="1b011b03"/>
        <s v="fe0b3a08"/>
        <s v="4012628e"/>
        <s v="59d6802d"/>
        <s v="e513db7b"/>
        <s v="c2dbb365"/>
        <s v="9cc5fbec"/>
        <s v="933b28fe"/>
        <s v="b20c44f3"/>
        <s v="d0756e35"/>
        <s v="f79b5065"/>
        <s v="cf4ecbd8"/>
        <s v="5c5fea0a"/>
        <s v="cf052449"/>
        <s v="1c56848e"/>
        <s v="679f822e"/>
        <s v="170d8114"/>
        <s v="1d800681"/>
        <s v="36f1d6a4"/>
        <s v="a29c7520"/>
        <s v="27a4d0b6"/>
        <s v="aba9b6cd"/>
        <s v="45990e99"/>
        <s v="51b8659f"/>
        <s v="d4aea824"/>
        <s v="ac876e50"/>
        <s v="d9d623b5"/>
        <s v="a3c23e44"/>
        <s v="b9d3f539"/>
        <s v="ea39eefb"/>
        <s v="692bf856"/>
        <s v="7bd56994"/>
        <s v="fa092e4b"/>
        <s v="83fbff44"/>
        <s v="7381e0d0"/>
        <s v="a670093e"/>
        <s v="1e362183"/>
        <s v="8cef3e84"/>
        <s v="83cbac12"/>
        <s v="dce5dd34"/>
        <s v="017b4433"/>
        <s v="e3949f2a"/>
        <s v="87114b66"/>
        <s v="dcefc553"/>
        <s v="2854d5ba"/>
        <s v="2f4b4df8"/>
        <s v="178fed2d"/>
        <s v="5c010a41"/>
        <s v="3baef1f8"/>
        <s v="ce962901"/>
        <s v="7a030df0"/>
        <s v="668d21ec"/>
        <s v="9ec32d45"/>
        <s v="b9ffab11"/>
        <s v="9b57819e"/>
        <s v="d1fbf9ea"/>
        <s v="d5498008"/>
        <s v="1e77e045"/>
        <s v="469d4f94"/>
        <s v="e52c19c1"/>
        <s v="48a6965d"/>
        <s v="84cf2969"/>
        <s v="b4ecbe57"/>
        <s v="1a7c338d"/>
        <s v="fabf88c3"/>
        <s v="744533ab"/>
        <s v="6206893b"/>
        <s v="df836a74"/>
        <s v="60df4c06"/>
        <s v="fda13bbd"/>
        <s v="04c82cbe"/>
        <s v="46691b96"/>
        <s v="6b4027e1"/>
        <s v="938ea3dc"/>
        <s v="e7b3665a"/>
        <s v="5740a88b"/>
        <s v="07e93a67"/>
        <s v="8b962cd8"/>
        <s v="b8b790ba"/>
        <s v="d43d0f46"/>
        <s v="def9391b"/>
        <s v="108549a1"/>
        <s v="46b85373"/>
        <s v="aca166ff"/>
        <s v="e10e5ae0"/>
        <s v="10dd7b6a"/>
        <s v="b688c922"/>
        <s v="4340e57f"/>
        <s v="3cbdfed3"/>
        <s v="dcb8e001"/>
        <s v="4b218561"/>
        <s v="aabe4748"/>
        <s v="6ac4f758"/>
        <s v="51333644"/>
        <s v="7ce34b86"/>
        <s v="4b3462c8"/>
        <s v="84c8da13"/>
        <s v="4ab2d973"/>
        <s v="d20acbb2"/>
        <s v="d22e24ba"/>
        <s v="ad75dbc6"/>
        <s v="5e1614df"/>
        <s v="91932784"/>
        <s v="bbb99958"/>
        <s v="0a1152f5"/>
        <s v="33988d4a"/>
        <s v="e37ad791"/>
        <s v="0741d501"/>
        <s v="47985b63"/>
        <s v="8c2d1a9b"/>
        <s v="cea988f2"/>
        <s v="8dcab187"/>
        <s v="f57cdfc5"/>
        <s v="25f82afb"/>
        <s v="bfc7a09a"/>
        <s v="dfb9395f"/>
        <s v="c9e3855e"/>
        <s v="dd6f3a7f"/>
        <s v="6aefe8f1"/>
        <s v="0a8206f2"/>
        <s v="a23d00ad"/>
        <s v="5f80fc1b"/>
        <s v="32a6d6c8"/>
        <s v="fe3cdb6b"/>
        <s v="32e20e76"/>
        <s v="059a7bab"/>
        <s v="af09b01d"/>
        <s v="0c24ecf3"/>
        <s v="7b93fe5f"/>
        <s v="2c3e4736"/>
        <s v="7c18315f"/>
        <s v="96795135"/>
        <s v="42121dbe"/>
        <s v="1f28730f"/>
        <s v="409daa69"/>
        <s v="08b2f5ea"/>
        <s v="f5c89ec0"/>
        <s v="f6e401ef"/>
        <s v="ce00318c"/>
        <s v="a6c95d7b"/>
        <s v="2c0885e0"/>
        <s v="276c64b5"/>
        <s v="042f7bf4"/>
        <s v="4247e6a0"/>
        <s v="ef2f2796"/>
        <s v="da4f8e3e"/>
        <s v="1e93ade3"/>
        <s v="46b8e9cc"/>
        <s v="23c2d847"/>
        <s v="8febe2bc"/>
        <s v="b6c3219c"/>
        <s v="e54feec5"/>
        <s v="0eab45b5"/>
        <s v="7a1fcf47"/>
        <s v="09e59ae1"/>
        <s v="2097921f"/>
        <s v="cc24c3da"/>
        <s v="b07db0f3"/>
        <s v="127d2dcd"/>
        <s v="07d9828a"/>
        <s v="0195ea56"/>
        <s v="70c9df00"/>
        <s v="394508f2"/>
        <s v="1dac4ff2"/>
        <s v="b005a380"/>
        <s v="635563e5"/>
        <s v="d655a92b"/>
        <s v="188cb370"/>
        <s v="1d8925f0"/>
        <s v="d1481060"/>
        <s v="976b6ed4"/>
        <s v="f6460f4c"/>
        <s v="68344bf3"/>
        <s v="762d13eb"/>
        <s v="1aad44bb"/>
        <s v="e372861d"/>
        <s v="e7346b49"/>
        <s v="36fdc5a6"/>
        <s v="9ed4fdbc"/>
        <s v="a6cc16ab"/>
        <s v="10b6a453"/>
        <s v="ec61371d"/>
        <s v="60dd4207"/>
        <s v="60c95485"/>
        <s v="e7975539"/>
        <s v="89bceeb7"/>
        <s v="205a7efe"/>
        <s v="ae6caf94"/>
        <s v="46bfad22"/>
        <s v="76a2a7e9"/>
        <s v="51a1d498"/>
        <s v="13ea1730"/>
        <s v="3a07a85f"/>
        <s v="42e37951"/>
        <s v="aee2eea3"/>
        <s v="08602a9c"/>
        <s v="0fe10855"/>
        <s v="03e10273"/>
        <s v="14033a78"/>
        <s v="e6d67df5"/>
        <s v="5c5c3e7d"/>
        <s v="5bac2533"/>
        <s v="76a73fcb"/>
        <s v="09c475c9"/>
        <s v="042ebd5a"/>
        <s v="a9501881"/>
        <s v="4566a916"/>
        <s v="f8c40b69"/>
        <s v="d7f9020a"/>
        <s v="b86a1a14"/>
        <s v="4f4e3013"/>
        <s v="5f51da20"/>
        <s v="075fc126"/>
        <s v="7c055a85"/>
        <s v="3f6b72a8"/>
        <s v="b1d7cceb"/>
        <s v="cfd46626"/>
        <s v="d6374469"/>
        <s v="5f478ba7"/>
        <s v="3e84f488"/>
        <s v="79398983"/>
        <s v="e23fb2d5"/>
        <s v="0bd68fc8"/>
        <s v="9077d76e"/>
        <s v="fafe9fea"/>
        <s v="3598a6ef"/>
        <s v="78674cde"/>
        <s v="d48477b3"/>
        <s v="33a45bd6"/>
        <s v="2da6d115"/>
        <s v="d9a17f42"/>
        <s v="4fd7dd5f"/>
        <s v="2cd8b0cf"/>
        <s v="03905f28"/>
        <s v="d1268d51"/>
        <s v="748316cb"/>
        <s v="b4740a01"/>
        <s v="f3ee36a5"/>
        <s v="b5518394"/>
        <s v="18e92cc0"/>
        <s v="9e9f2f6e"/>
        <s v="27299b68"/>
        <s v="c9964d37"/>
        <s v="b1cbe03e"/>
        <s v="20a55aba"/>
        <s v="3d66faf7"/>
        <s v="12ae16a2"/>
        <s v="84ee1b6b"/>
        <s v="7b6ea10a"/>
        <s v="c4367af6"/>
        <s v="f6e5f5b6"/>
        <s v="016c1e77"/>
        <s v="7d05e2f6"/>
        <s v="73d0692f"/>
        <s v="cacbbe34"/>
        <s v="b98e327e"/>
        <s v="66daf218"/>
        <s v="d3c564b9"/>
        <s v="38a1a724"/>
        <s v="5a3d3299"/>
        <s v="8d7f8c49"/>
        <s v="43666819"/>
        <s v="93db7ef7"/>
        <s v="e8a5a7d6"/>
        <s v="fde47685"/>
        <s v="d259d921"/>
        <s v="b1ee9973"/>
        <s v="cf1e2208"/>
        <s v="c88d310c"/>
        <s v="26a29655"/>
        <s v="46b58d00"/>
        <s v="012f36dd"/>
        <s v="f2df6fa0"/>
        <s v="7b2c75fc"/>
        <s v="d79e7736"/>
        <s v="2ad94b3d"/>
        <s v="ef5bf3b6"/>
        <s v="15de560d"/>
        <s v="7b940b3b"/>
        <s v="16dc2dab"/>
        <s v="03dcfbb3"/>
        <s v="e47754a9"/>
        <s v="074c931e"/>
        <s v="9ecfeca6"/>
        <s v="ae345248"/>
        <s v="f6882c89"/>
        <s v="3502c114"/>
        <s v="be689e12"/>
        <s v="45a007f7"/>
        <s v="3cab368a"/>
        <s v="b7dc85d0"/>
        <s v="909ddd04"/>
        <s v="e8285de5"/>
        <s v="96f8bb90"/>
        <s v="a1a7c1e9"/>
        <s v="148a6381"/>
        <s v="9b9e991f"/>
        <s v="a3be818d"/>
        <s v="5bf80274"/>
        <s v="13a9654a"/>
        <s v="8b1beff4"/>
        <s v="05ddf6b9"/>
        <s v="409bdf76"/>
        <s v="2fb404f4"/>
        <s v="9514a796"/>
        <s v="c79eeec5"/>
        <s v="797b1952"/>
        <s v="ce0d70d2"/>
        <s v="62a96dcf"/>
        <s v="012757e3"/>
        <s v="90c225c7"/>
        <s v="7760f082"/>
        <s v="c8d6d2c6"/>
        <s v="d726fd8b"/>
        <s v="31cc9c2c"/>
        <s v="03b923e5"/>
        <s v="54514b05"/>
        <s v="5c28156c"/>
        <s v="22f0569f"/>
        <s v="50e8f967"/>
        <s v="3cb0b368"/>
        <s v="d41c2ce4"/>
        <s v="1744051f"/>
        <s v="6a689dac"/>
        <s v="388acc9a"/>
        <s v="00d5f96c"/>
        <s v="dd89f628"/>
        <s v="1b863eb3"/>
        <s v="dc708102"/>
        <s v="57db9bf5"/>
        <s v="8199bac3"/>
        <s v="d23c9a23"/>
        <s v="310c7ad6"/>
        <s v="0d1478d4"/>
        <s v="29603095"/>
        <s v="deb7df38"/>
        <s v="56606aa9"/>
        <s v="18283fe9"/>
        <s v="5a3a8a84"/>
        <s v="ea6fd1f7"/>
        <s v="9fe458f7"/>
        <s v="ffda47ed"/>
        <s v="280e0662"/>
        <s v="0a1247ac"/>
        <s v="f1345c3d"/>
        <s v="cd40736d"/>
        <s v="5cfc1b16"/>
        <s v="a2340b74"/>
        <s v="8939cf34"/>
        <s v="a70e28bf"/>
        <s v="dcd66030"/>
        <s v="91bbc996"/>
        <s v="ed1329e5"/>
        <s v="78ba8e2a"/>
        <s v="79a7f671"/>
        <s v="00e52bfe"/>
        <s v="35227ad8"/>
        <s v="67b4bb5b"/>
        <s v="be6086f7"/>
        <s v="19d43000"/>
        <s v="a5b9d3d5"/>
        <s v="4b1faad3"/>
        <s v="af4a1e47"/>
        <s v="023a0824"/>
        <s v="f716d5ff"/>
        <s v="7a4dacb1"/>
        <s v="b4b2dce1"/>
        <s v="4125319c"/>
        <s v="80f26166"/>
        <s v="0b18eb06"/>
        <s v="c3f8a8e7"/>
        <s v="604ceef7"/>
        <s v="d60f1a32"/>
        <s v="27974553"/>
        <s v="244e736c"/>
        <s v="c9984620"/>
        <s v="da7c3445"/>
        <s v="f027621a"/>
        <s v="a771dc00"/>
        <s v="d37b25da"/>
        <s v="44855e31"/>
        <s v="d48d9f1f"/>
        <s v="2157ff60"/>
        <s v="4459da09"/>
        <s v="e0960b4d"/>
        <s v="17542880"/>
        <s v="5f9b4c27"/>
        <s v="df5ea820"/>
        <s v="4c81ef62"/>
        <s v="91879a7c"/>
        <s v="97f8db88"/>
        <s v="7bd0348c"/>
        <s v="dc0b7ad8"/>
        <s v="903c2a1e"/>
        <s v="971538a1"/>
        <s v="f6c5b1e3"/>
        <s v="5cb4b14a"/>
        <s v="5f4c9a63"/>
        <s v="da638daf"/>
        <s v="d0efc96c"/>
        <s v="49d60975"/>
        <s v="adf25ccc"/>
        <s v="701e2225"/>
        <s v="ff1aec5a"/>
        <s v="2d03157c"/>
        <s v="7faf145b"/>
        <s v="a33bd4fb"/>
        <s v="ba01f031"/>
        <s v="67526a73"/>
        <s v="b8eb1581"/>
        <s v="cc9a4a59"/>
        <s v="10a9dfd0"/>
        <s v="d05887e3"/>
        <s v="35190f96"/>
        <s v="7936042d"/>
        <s v="234be188"/>
        <s v="e88f788c"/>
        <s v="10801644"/>
        <s v="d80ad3eb"/>
        <s v="8921b076"/>
        <s v="d94f7995"/>
        <s v="9af56311"/>
        <s v="fed09ac7"/>
        <s v="bd91326f"/>
        <s v="1711938b"/>
        <s v="4f561f14"/>
        <s v="863700b9"/>
        <s v="9792cfef"/>
        <s v="09082595"/>
        <s v="d0415285"/>
        <s v="c8d33b31"/>
        <s v="efe70bb7"/>
        <s v="97f73aeb"/>
        <s v="078124d1"/>
        <s v="bcadd0b0"/>
        <s v="7cfdff7f"/>
        <s v="39065b8b"/>
        <s v="b446a986"/>
        <s v="4c48c374"/>
        <s v="aa0830de"/>
        <s v="a9eaf38a"/>
        <s v="16dc86bb"/>
        <s v="7cfe5175"/>
        <s v="0d128e62"/>
        <s v="215d2ce2"/>
        <s v="50793953"/>
        <s v="4905b683"/>
        <s v="9bef891d"/>
        <s v="e703a85c"/>
        <s v="edaea13b"/>
        <s v="bec57e40"/>
        <s v="e51f7ec4"/>
        <s v="a6e87160"/>
        <s v="02e15abd"/>
        <s v="6b2ce843"/>
        <s v="5c426b3f"/>
        <s v="a4f838a3"/>
        <s v="c02205a7"/>
        <s v="f7d947da"/>
        <s v="dce09756"/>
        <s v="15bbabf3"/>
        <s v="a73c44c3"/>
        <s v="fffca9db"/>
        <s v="d040767a"/>
        <s v="dcec950f"/>
        <s v="11a0b7bc"/>
        <s v="17cca69e"/>
        <s v="8eebaad5"/>
        <s v="3e4bac03"/>
        <s v="f2c1aeec"/>
        <s v="02548f78"/>
        <s v="4bd454f2"/>
        <s v="3199bdec"/>
        <s v="1f4fbea8"/>
        <s v="17ea7752"/>
        <s v="42139082"/>
        <s v="23eb2059"/>
        <s v="e2b06600"/>
        <s v="44e06509"/>
        <s v="09525f3e"/>
        <s v="b045adae"/>
        <s v="39534104"/>
        <s v="6c0ef9f4"/>
        <s v="34f377cd"/>
        <s v="e4503649"/>
        <s v="9c92e75f"/>
        <s v="c8ca95d2"/>
        <s v="3474bf64"/>
        <s v="daa878b0"/>
        <s v="03fa1b88"/>
        <s v="c167a9ff"/>
        <s v="bd34d0a3"/>
        <s v="0fd2f768"/>
        <s v="501af596"/>
        <s v="f92df21e"/>
        <s v="72f040c8"/>
        <s v="5f990d55"/>
        <s v="5e123a81"/>
        <s v="4c90253a"/>
        <s v="a418bd67"/>
        <s v="828a1016"/>
        <s v="bed6a723"/>
        <s v="1097aa00"/>
        <s v="d290ed45"/>
        <s v="72e7de49"/>
        <s v="dde45136"/>
        <s v="dc061c43"/>
        <s v="15375b7a"/>
        <s v="18729857"/>
        <s v="57cf5b46"/>
        <s v="c10237e3"/>
        <s v="11ca9164"/>
        <s v="ec1b92c2"/>
        <s v="aa5ed28b"/>
        <s v="c4b18ff3"/>
        <s v="a6021b76"/>
        <s v="be71f7a5"/>
        <s v="fb538ced"/>
        <s v="4d1a715f"/>
        <s v="c30630f7"/>
        <s v="b08c75b4"/>
        <s v="67cc6644"/>
        <s v="27016f42"/>
        <s v="d2d4b9b3"/>
        <s v="cb79a803"/>
        <s v="c5eb383c"/>
        <s v="e7ba49df"/>
        <s v="8a72634d"/>
        <s v="d8537c7d"/>
        <s v="755d7fe9"/>
        <s v="73b0732b"/>
        <s v="f8cd3c03"/>
        <s v="0888b113"/>
        <s v="5e8e658d"/>
        <s v="54caabdb"/>
        <s v="9049f512"/>
        <s v="bbb92935"/>
        <s v="421a5df2"/>
        <s v="0304a5d8"/>
        <s v="4350a1b5"/>
        <s v="ae1e6f3f"/>
        <s v="323b46c6"/>
        <s v="d9d6eb5d"/>
        <s v="a59c3e17"/>
        <s v="310ecc50"/>
        <s v="fd42a231"/>
        <s v="957ba512"/>
        <s v="cf39e3b6"/>
        <s v="3fe0d733"/>
        <s v="5bc9bcc6"/>
        <s v="59e8d716"/>
        <s v="f144573f"/>
        <s v="d0cca08b"/>
        <s v="46de6e12"/>
        <s v="cb976f6f"/>
        <s v="6852256e"/>
        <s v="d9b6aafd"/>
        <s v="a7bf5d50"/>
        <s v="cdb8c480"/>
        <s v="2726ae9c"/>
        <s v="14974d49"/>
        <s v="20af9383"/>
        <s v="ff0620fc"/>
        <s v="097e0691"/>
        <s v="c752d202"/>
        <s v="03a8069a"/>
        <s v="ad0e6c75"/>
        <s v="45b689eb"/>
        <s v="6e6f14b4"/>
        <s v="f19d241b"/>
        <s v="6967f624"/>
        <s v="e57a5769"/>
        <s v="b18caa07"/>
        <s v="bc1fe366"/>
        <s v="027fe2aa"/>
        <s v="e7a1a25e"/>
        <s v="f5621bfe"/>
        <s v="aa5fcb35"/>
        <s v="e5d18746"/>
        <s v="6a0bf80b"/>
        <s v="1d3b4cbd"/>
        <s v="84b342df"/>
        <s v="86289c63"/>
        <s v="2a202e20"/>
        <s v="9f470f3a"/>
        <s v="3123e3f0"/>
        <s v="a5b943ac"/>
        <s v="0a3ca68a"/>
        <s v="939d3a3b"/>
        <s v="32c80a92"/>
        <s v="ebe00762"/>
        <s v="61516c8d"/>
        <s v="a4882f62"/>
        <s v="93ce878c"/>
        <s v="140e089c"/>
        <s v="137307da"/>
        <s v="372fa176"/>
        <s v="fbfdfbb1"/>
        <s v="819d4337"/>
        <s v="7d3d5bce"/>
        <s v="ef2a5e35"/>
        <s v="d646700c"/>
        <s v="6bcd9d7f"/>
        <s v="9622a93e"/>
        <s v="1c587631"/>
        <s v="bc3c0bbe"/>
        <s v="64f39542"/>
        <s v="02ea58e6"/>
        <s v="1bc373ee"/>
        <s v="2a815054"/>
        <s v="90a64934"/>
        <s v="6644ad14"/>
        <s v="925dcde3"/>
        <s v="88e7a084"/>
        <s v="a23cc45d"/>
        <s v="56813cff"/>
        <s v="b2977fc7"/>
        <s v="3d080554"/>
        <s v="2a1d2b27"/>
        <s v="fef3b4d7"/>
        <s v="3bea58ee"/>
        <s v="90bad297"/>
        <s v="01365196"/>
        <s v="ef9fbda4"/>
        <s v="12ada465"/>
        <s v="67475da1"/>
        <s v="db89ad76"/>
        <s v="d80cb54a"/>
        <s v="7764e9c8"/>
        <s v="635a5c98"/>
        <s v="b6d93334"/>
        <s v="703cf4c4"/>
        <s v="b8e96ec5"/>
        <s v="d5d8192a"/>
        <s v="d49c1938"/>
        <s v="4674ffc8"/>
        <s v="c94b1a1a"/>
        <s v="ae262d85"/>
        <s v="e9ad7995"/>
        <s v="efcf43d8"/>
        <s v="bbf18e01"/>
        <s v="4fa93089"/>
        <s v="4e69c8b2"/>
        <s v="59b1a413"/>
        <s v="860101ea"/>
        <s v="fcdfd494"/>
        <s v="67abda0a"/>
        <s v="34ebc1a0"/>
        <s v="1defd3b1"/>
        <s v="0611293d"/>
        <s v="e73ad07c"/>
      </sharedItems>
    </cacheField>
    <cacheField name="Product_ID" numFmtId="0">
      <sharedItems/>
    </cacheField>
    <cacheField name="Category" numFmtId="0">
      <sharedItems count="7">
        <s v="Sports"/>
        <s v="Clothing"/>
        <s v="Toys"/>
        <s v="Beauty"/>
        <s v="Books"/>
        <s v="Home &amp; Kitchen"/>
        <s v="Electronics"/>
      </sharedItems>
    </cacheField>
    <cacheField name="Price (Rs.)" numFmtId="44">
      <sharedItems/>
    </cacheField>
    <cacheField name="[Price (Rs.)]" numFmtId="2">
      <sharedItems containsSemiMixedTypes="0" containsString="0" containsNumber="1" minValue="10.09" maxValue="499.96" count="3517">
        <n v="36.53"/>
        <n v="232.79"/>
        <n v="317.02"/>
        <n v="173.19"/>
        <n v="244.8"/>
        <n v="241.86"/>
        <n v="76.91"/>
        <n v="213.23"/>
        <n v="379.81"/>
        <n v="415.36"/>
        <n v="73.09"/>
        <n v="393.77"/>
        <n v="287.69"/>
        <n v="26.26"/>
        <n v="305.10000000000002"/>
        <n v="113.71"/>
        <n v="426.75"/>
        <n v="52.98"/>
        <n v="223.89"/>
        <n v="166.75"/>
        <n v="77.22"/>
        <n v="28.6"/>
        <n v="395.73"/>
        <n v="351.87"/>
        <n v="257.14"/>
        <n v="332"/>
        <n v="375.59"/>
        <n v="235.13"/>
        <n v="352.95"/>
        <n v="245.98"/>
        <n v="389.72"/>
        <n v="88.07"/>
        <n v="40.78"/>
        <n v="105.1"/>
        <n v="224.52"/>
        <n v="300.81"/>
        <n v="24.17"/>
        <n v="95.41"/>
        <n v="490.77"/>
        <n v="188.07"/>
        <n v="319.29000000000002"/>
        <n v="403.4"/>
        <n v="303.14"/>
        <n v="337.81"/>
        <n v="449.74"/>
        <n v="272.92"/>
        <n v="432.89"/>
        <n v="310.86"/>
        <n v="479.19"/>
        <n v="350.61"/>
        <n v="154.62"/>
        <n v="435.6"/>
        <n v="400.31"/>
        <n v="15.81"/>
        <n v="35.25"/>
        <n v="414.76"/>
        <n v="334.47"/>
        <n v="178.39"/>
        <n v="237.95"/>
        <n v="458.12"/>
        <n v="286.5"/>
        <n v="10.78"/>
        <n v="342.66"/>
        <n v="225.17"/>
        <n v="405.45"/>
        <n v="112.45"/>
        <n v="380.81"/>
        <n v="394.12"/>
        <n v="334.77"/>
        <n v="125.65"/>
        <n v="202.26"/>
        <n v="173.51"/>
        <n v="30.8"/>
        <n v="305.93"/>
        <n v="282.5"/>
        <n v="274.87"/>
        <n v="93.08"/>
        <n v="274.11"/>
        <n v="362.61"/>
        <n v="486.62"/>
        <n v="336.49"/>
        <n v="454.39"/>
        <n v="215.44"/>
        <n v="33.020000000000003"/>
        <n v="138.83000000000001"/>
        <n v="490.71"/>
        <n v="280.66000000000003"/>
        <n v="327.39999999999998"/>
        <n v="309.67"/>
        <n v="292.67"/>
        <n v="40.869999999999997"/>
        <n v="455.19"/>
        <n v="312.3"/>
        <n v="193.28"/>
        <n v="216.18"/>
        <n v="81.41"/>
        <n v="496.05"/>
        <n v="357.54"/>
        <n v="133.93"/>
        <n v="90.2"/>
        <n v="431.44"/>
        <n v="42.98"/>
        <n v="182.04"/>
        <n v="83.58"/>
        <n v="92.92"/>
        <n v="388.1"/>
        <n v="417.57"/>
        <n v="322.93"/>
        <n v="257.20999999999998"/>
        <n v="29.92"/>
        <n v="239.67"/>
        <n v="163.30000000000001"/>
        <n v="135.62"/>
        <n v="61.84"/>
        <n v="496.36"/>
        <n v="107.11"/>
        <n v="384.8"/>
        <n v="377.75"/>
        <n v="285.18"/>
        <n v="187.86"/>
        <n v="440.5"/>
        <n v="124.56"/>
        <n v="236.7"/>
        <n v="397.16"/>
        <n v="248.95"/>
        <n v="123.71"/>
        <n v="62.46"/>
        <n v="451.3"/>
        <n v="320.08999999999997"/>
        <n v="51.73"/>
        <n v="388.94"/>
        <n v="85.98"/>
        <n v="460.89"/>
        <n v="492.64"/>
        <n v="86.95"/>
        <n v="416.65"/>
        <n v="155.75"/>
        <n v="238.9"/>
        <n v="470.33"/>
        <n v="62.48"/>
        <n v="317.67"/>
        <n v="33.21"/>
        <n v="118.52"/>
        <n v="376.63"/>
        <n v="428.47"/>
        <n v="462.91"/>
        <n v="385.98"/>
        <n v="311"/>
        <n v="268.49"/>
        <n v="185.46"/>
        <n v="267.39999999999998"/>
        <n v="203.43"/>
        <n v="171.63"/>
        <n v="326.01"/>
        <n v="147.71"/>
        <n v="390.2"/>
        <n v="406.06"/>
        <n v="268.42"/>
        <n v="210.36"/>
        <n v="285.47000000000003"/>
        <n v="494.46"/>
        <n v="287.08999999999997"/>
        <n v="378.27"/>
        <n v="23.54"/>
        <n v="383.58"/>
        <n v="41.61"/>
        <n v="261.57"/>
        <n v="251.32"/>
        <n v="72.430000000000007"/>
        <n v="421"/>
        <n v="422.02"/>
        <n v="219.83"/>
        <n v="242.33"/>
        <n v="334.28"/>
        <n v="148.21"/>
        <n v="275.11"/>
        <n v="211.85"/>
        <n v="497.4"/>
        <n v="368.74"/>
        <n v="260.82"/>
        <n v="394.35"/>
        <n v="459.03"/>
        <n v="377.99"/>
        <n v="269.87"/>
        <n v="458.8"/>
        <n v="414.08"/>
        <n v="496.06"/>
        <n v="295.86"/>
        <n v="430.43"/>
        <n v="169.71"/>
        <n v="315.8"/>
        <n v="154.33000000000001"/>
        <n v="197.33"/>
        <n v="270.73"/>
        <n v="261.23"/>
        <n v="334.87"/>
        <n v="266.2"/>
        <n v="169.53"/>
        <n v="332.57"/>
        <n v="398.85"/>
        <n v="180.6"/>
        <n v="433.59"/>
        <n v="20.74"/>
        <n v="17.010000000000002"/>
        <n v="34.130000000000003"/>
        <n v="11.14"/>
        <n v="206.97"/>
        <n v="353.08"/>
        <n v="67.36"/>
        <n v="203.49"/>
        <n v="246.98"/>
        <n v="368.25"/>
        <n v="327.19"/>
        <n v="274.64999999999998"/>
        <n v="369.15"/>
        <n v="84.26"/>
        <n v="255.74"/>
        <n v="440.74"/>
        <n v="316.83999999999997"/>
        <n v="199.88"/>
        <n v="389.85"/>
        <n v="317.98"/>
        <n v="165.06"/>
        <n v="192.48"/>
        <n v="106.34"/>
        <n v="404.92"/>
        <n v="289.62"/>
        <n v="129.88999999999999"/>
        <n v="41.2"/>
        <n v="208.08"/>
        <n v="114.84"/>
        <n v="430.16"/>
        <n v="431.98"/>
        <n v="472.77"/>
        <n v="473.18"/>
        <n v="205.06"/>
        <n v="485.71"/>
        <n v="84.28"/>
        <n v="189.84"/>
        <n v="366.4"/>
        <n v="93.05"/>
        <n v="398.16"/>
        <n v="326.51"/>
        <n v="367.98"/>
        <n v="424.14"/>
        <n v="359.51"/>
        <n v="187.2"/>
        <n v="232.12"/>
        <n v="236.78"/>
        <n v="439.4"/>
        <n v="133.33000000000001"/>
        <n v="199.31"/>
        <n v="143.68"/>
        <n v="313.37"/>
        <n v="311.05"/>
        <n v="71.34"/>
        <n v="354.11"/>
        <n v="163.91"/>
        <n v="460.83"/>
        <n v="49.61"/>
        <n v="325.51"/>
        <n v="394.16"/>
        <n v="440.11"/>
        <n v="94.52"/>
        <n v="209.41"/>
        <n v="413.31"/>
        <n v="205.82"/>
        <n v="110.73"/>
        <n v="432.1"/>
        <n v="375.09"/>
        <n v="69.77"/>
        <n v="430.96"/>
        <n v="429.69"/>
        <n v="381.28"/>
        <n v="72.87"/>
        <n v="37.67"/>
        <n v="485"/>
        <n v="214.45"/>
        <n v="315.89"/>
        <n v="211.67"/>
        <n v="490.75"/>
        <n v="444.27"/>
        <n v="244.61"/>
        <n v="444.87"/>
        <n v="231.08"/>
        <n v="32.39"/>
        <n v="260.74"/>
        <n v="446.14"/>
        <n v="144.56"/>
        <n v="467.35"/>
        <n v="71.02"/>
        <n v="374.32"/>
        <n v="61.82"/>
        <n v="214.64"/>
        <n v="220.76"/>
        <n v="204.56"/>
        <n v="78.430000000000007"/>
        <n v="132.47999999999999"/>
        <n v="334.55"/>
        <n v="311.29000000000002"/>
        <n v="70.489999999999995"/>
        <n v="243.69"/>
        <n v="74.67"/>
        <n v="388.03"/>
        <n v="28.12"/>
        <n v="112.53"/>
        <n v="439.81"/>
        <n v="220.37"/>
        <n v="314.16000000000003"/>
        <n v="438.97"/>
        <n v="166.89"/>
        <n v="222.28"/>
        <n v="128.88999999999999"/>
        <n v="65.88"/>
        <n v="31.93"/>
        <n v="18.79"/>
        <n v="46.99"/>
        <n v="293.27999999999997"/>
        <n v="419.54"/>
        <n v="150.09"/>
        <n v="172.11"/>
        <n v="440.57"/>
        <n v="121.31"/>
        <n v="481.88"/>
        <n v="177.59"/>
        <n v="443.05"/>
        <n v="235.33"/>
        <n v="24.75"/>
        <n v="470.9"/>
        <n v="237.27"/>
        <n v="151.72"/>
        <n v="27.88"/>
        <n v="26.95"/>
        <n v="417.34"/>
        <n v="207.54"/>
        <n v="123.41"/>
        <n v="398.36"/>
        <n v="350.5"/>
        <n v="459.93"/>
        <n v="324.93"/>
        <n v="483.48"/>
        <n v="286.37"/>
        <n v="486.15"/>
        <n v="44.29"/>
        <n v="481.53"/>
        <n v="404.07"/>
        <n v="63.31"/>
        <n v="254.31"/>
        <n v="152.97999999999999"/>
        <n v="199.16"/>
        <n v="384.71"/>
        <n v="498.37"/>
        <n v="142.53"/>
        <n v="353.77"/>
        <n v="38.68"/>
        <n v="34.299999999999997"/>
        <n v="121.05"/>
        <n v="117.95"/>
        <n v="41.11"/>
        <n v="171.56"/>
        <n v="190.47"/>
        <n v="94.21"/>
        <n v="294.66000000000003"/>
        <n v="262.14999999999998"/>
        <n v="257.35000000000002"/>
        <n v="318.14999999999998"/>
        <n v="432.56"/>
        <n v="386.32"/>
        <n v="131.54"/>
        <n v="32.29"/>
        <n v="278.02999999999997"/>
        <n v="381.05"/>
        <n v="56.78"/>
        <n v="30.56"/>
        <n v="387.81"/>
        <n v="375.41"/>
        <n v="183.1"/>
        <n v="278.54000000000002"/>
        <n v="227.68"/>
        <n v="490.91"/>
        <n v="69.31"/>
        <n v="31.12"/>
        <n v="225.59"/>
        <n v="328.31"/>
        <n v="92.21"/>
        <n v="95.3"/>
        <n v="467.24"/>
        <n v="181.68"/>
        <n v="267.88"/>
        <n v="138.46"/>
        <n v="151.91999999999999"/>
        <n v="163.54"/>
        <n v="286.08999999999997"/>
        <n v="209.89"/>
        <n v="454.14"/>
        <n v="87.6"/>
        <n v="223.73"/>
        <n v="473.12"/>
        <n v="474.63"/>
        <n v="351.26"/>
        <n v="412.47"/>
        <n v="221.39"/>
        <n v="47.18"/>
        <n v="363.37"/>
        <n v="116.06"/>
        <n v="321.07"/>
        <n v="485.4"/>
        <n v="129.71"/>
        <n v="481.63"/>
        <n v="112"/>
        <n v="444.98"/>
        <n v="226.97"/>
        <n v="412.98"/>
        <n v="306.97000000000003"/>
        <n v="479.52"/>
        <n v="422.68"/>
        <n v="450.51"/>
        <n v="337.72"/>
        <n v="355.43"/>
        <n v="250.41"/>
        <n v="258.08"/>
        <n v="61.98"/>
        <n v="277.14"/>
        <n v="181.62"/>
        <n v="101.29"/>
        <n v="399.69"/>
        <n v="181.69"/>
        <n v="138.51"/>
        <n v="360.88"/>
        <n v="152.43"/>
        <n v="278.77999999999997"/>
        <n v="82.95"/>
        <n v="83.31"/>
        <n v="268.14"/>
        <n v="489.42"/>
        <n v="210.4"/>
        <n v="99.23"/>
        <n v="280.2"/>
        <n v="200.14"/>
        <n v="388.45"/>
        <n v="429.43"/>
        <n v="348.15"/>
        <n v="176.6"/>
        <n v="228.74"/>
        <n v="302.97000000000003"/>
        <n v="117.7"/>
        <n v="219.19"/>
        <n v="137.74"/>
        <n v="436.86"/>
        <n v="269.89"/>
        <n v="81.819999999999993"/>
        <n v="353.61"/>
        <n v="37.729999999999997"/>
        <n v="215.34"/>
        <n v="117.18"/>
        <n v="451.22"/>
        <n v="382.83"/>
        <n v="213"/>
        <n v="450.17"/>
        <n v="251.98"/>
        <n v="345.49"/>
        <n v="431.89"/>
        <n v="76.69"/>
        <n v="373.26"/>
        <n v="26.71"/>
        <n v="191.54"/>
        <n v="473.96"/>
        <n v="347.43"/>
        <n v="200.63"/>
        <n v="47.45"/>
        <n v="453.53"/>
        <n v="378.95"/>
        <n v="321.66000000000003"/>
        <n v="429.78"/>
        <n v="392.26"/>
        <n v="169.92"/>
        <n v="344.08"/>
        <n v="119.61"/>
        <n v="304.02"/>
        <n v="221.6"/>
        <n v="371.72"/>
        <n v="245.53"/>
        <n v="435.73"/>
        <n v="399.88"/>
        <n v="471.77"/>
        <n v="451.25"/>
        <n v="168.52"/>
        <n v="272.8"/>
        <n v="153.13"/>
        <n v="244.73"/>
        <n v="74.64"/>
        <n v="204.33"/>
        <n v="426.27"/>
        <n v="369.36"/>
        <n v="384.61"/>
        <n v="203.19"/>
        <n v="394.31"/>
        <n v="135.22"/>
        <n v="241.76"/>
        <n v="20.309999999999999"/>
        <n v="236.62"/>
        <n v="250.72"/>
        <n v="407.45"/>
        <n v="436.95"/>
        <n v="292.37"/>
        <n v="63.8"/>
        <n v="462.49"/>
        <n v="122.14"/>
        <n v="430.8"/>
        <n v="245.54"/>
        <n v="411.1"/>
        <n v="152.62"/>
        <n v="141.24"/>
        <n v="419.81"/>
        <n v="389.67"/>
        <n v="426.13"/>
        <n v="496.76"/>
        <n v="109.99"/>
        <n v="423.41"/>
        <n v="59.42"/>
        <n v="14.4"/>
        <n v="127.92"/>
        <n v="190.26"/>
        <n v="366.79"/>
        <n v="238.92"/>
        <n v="105.61"/>
        <n v="251.84"/>
        <n v="482.78"/>
        <n v="204.49"/>
        <n v="364.65"/>
        <n v="66.290000000000006"/>
        <n v="122.79"/>
        <n v="59.16"/>
        <n v="482.74"/>
        <n v="400.25"/>
        <n v="278.69"/>
        <n v="446.45"/>
        <n v="77.790000000000006"/>
        <n v="126.91"/>
        <n v="350.82"/>
        <n v="43.02"/>
        <n v="416.29"/>
        <n v="128.19999999999999"/>
        <n v="112.97"/>
        <n v="221.92"/>
        <n v="356.78"/>
        <n v="309.92"/>
        <n v="400.63"/>
        <n v="377.55"/>
        <n v="382.33"/>
        <n v="215.61"/>
        <n v="352.89"/>
        <n v="403.98"/>
        <n v="19.440000000000001"/>
        <n v="422.63"/>
        <n v="302.73"/>
        <n v="71.260000000000005"/>
        <n v="332.89"/>
        <n v="254.19"/>
        <n v="436.15"/>
        <n v="379.65"/>
        <n v="440.27"/>
        <n v="358.89"/>
        <n v="463.05"/>
        <n v="14.66"/>
        <n v="374.15"/>
        <n v="330.67"/>
        <n v="367.14"/>
        <n v="96.93"/>
        <n v="326.94"/>
        <n v="133.61000000000001"/>
        <n v="473.16"/>
        <n v="261.33"/>
        <n v="332.48"/>
        <n v="180.06"/>
        <n v="478.62"/>
        <n v="391.77"/>
        <n v="194.6"/>
        <n v="145.56"/>
        <n v="149.93"/>
        <n v="197.26"/>
        <n v="125.47"/>
        <n v="221.24"/>
        <n v="421.76"/>
        <n v="342.6"/>
        <n v="380.5"/>
        <n v="435.45"/>
        <n v="255.26"/>
        <n v="142.91999999999999"/>
        <n v="203.54"/>
        <n v="71.16"/>
        <n v="484.89"/>
        <n v="431.84"/>
        <n v="236.16"/>
        <n v="319.55"/>
        <n v="132.66999999999999"/>
        <n v="112.35"/>
        <n v="170.5"/>
        <n v="216.75"/>
        <n v="37.79"/>
        <n v="100.23"/>
        <n v="453.66"/>
        <n v="401.54"/>
        <n v="442.41"/>
        <n v="224.56"/>
        <n v="435.97"/>
        <n v="398.25"/>
        <n v="262.8"/>
        <n v="257.67"/>
        <n v="410.07"/>
        <n v="51.33"/>
        <n v="28.77"/>
        <n v="130.27000000000001"/>
        <n v="113.72"/>
        <n v="306.77"/>
        <n v="68.53"/>
        <n v="186.96"/>
        <n v="496.79"/>
        <n v="479.63"/>
        <n v="235.86"/>
        <n v="74.55"/>
        <n v="269.25"/>
        <n v="66.37"/>
        <n v="122.84"/>
        <n v="209.68"/>
        <n v="243.62"/>
        <n v="421.25"/>
        <n v="281.60000000000002"/>
        <n v="355.16"/>
        <n v="172.78"/>
        <n v="96.27"/>
        <n v="407.47"/>
        <n v="230.18"/>
        <n v="473.05"/>
        <n v="126.42"/>
        <n v="357.02"/>
        <n v="114.6"/>
        <n v="483.93"/>
        <n v="410.02"/>
        <n v="39.29"/>
        <n v="143.25"/>
        <n v="487.54"/>
        <n v="84.34"/>
        <n v="83.69"/>
        <n v="412.56"/>
        <n v="83.48"/>
        <n v="422.69"/>
        <n v="110.52"/>
        <n v="307.25"/>
        <n v="83.16"/>
        <n v="33.33"/>
        <n v="96.23"/>
        <n v="246.49"/>
        <n v="414.86"/>
        <n v="87.2"/>
        <n v="15.67"/>
        <n v="396.59"/>
        <n v="64.47"/>
        <n v="364.19"/>
        <n v="265.86"/>
        <n v="202.03"/>
        <n v="340.26"/>
        <n v="84.13"/>
        <n v="72.959999999999994"/>
        <n v="412.27"/>
        <n v="16.079999999999998"/>
        <n v="13.43"/>
        <n v="375.79"/>
        <n v="184.8"/>
        <n v="15.56"/>
        <n v="197.79"/>
        <n v="175.77"/>
        <n v="174.56"/>
        <n v="279.38"/>
        <n v="129.52000000000001"/>
        <n v="125.93"/>
        <n v="78.34"/>
        <n v="23.85"/>
        <n v="209.44"/>
        <n v="291.97000000000003"/>
        <n v="401.11"/>
        <n v="335.49"/>
        <n v="58.24"/>
        <n v="164.37"/>
        <n v="99.36"/>
        <n v="351.99"/>
        <n v="365.39"/>
        <n v="12.32"/>
        <n v="355.88"/>
        <n v="462.7"/>
        <n v="308.66000000000003"/>
        <n v="155.19999999999999"/>
        <n v="143.63"/>
        <n v="23.78"/>
        <n v="365.38"/>
        <n v="156.88999999999999"/>
        <n v="429.37"/>
        <n v="197.66"/>
        <n v="167.31"/>
        <n v="494.3"/>
        <n v="115.09"/>
        <n v="140.41999999999999"/>
        <n v="263.55"/>
        <n v="23.62"/>
        <n v="181.26"/>
        <n v="389.82"/>
        <n v="347.3"/>
        <n v="73.290000000000006"/>
        <n v="308.08999999999997"/>
        <n v="341.04"/>
        <n v="268.87"/>
        <n v="30.54"/>
        <n v="326.97000000000003"/>
        <n v="143.47"/>
        <n v="243.15"/>
        <n v="422.47"/>
        <n v="243.06"/>
        <n v="179.92"/>
        <n v="95.75"/>
        <n v="398.4"/>
        <n v="447.35"/>
        <n v="481.84"/>
        <n v="112.69"/>
        <n v="466.59"/>
        <n v="37.83"/>
        <n v="197.76"/>
        <n v="308.89999999999998"/>
        <n v="169.15"/>
        <n v="220.98"/>
        <n v="218.58"/>
        <n v="259.42"/>
        <n v="369.33"/>
        <n v="424.82"/>
        <n v="426.82"/>
        <n v="50.89"/>
        <n v="362.6"/>
        <n v="150.55000000000001"/>
        <n v="48.18"/>
        <n v="138.63999999999999"/>
        <n v="274.22000000000003"/>
        <n v="327.52999999999997"/>
        <n v="477.1"/>
        <n v="213.97"/>
        <n v="305.91000000000003"/>
        <n v="109.77"/>
        <n v="42.93"/>
        <n v="387.69"/>
        <n v="64.680000000000007"/>
        <n v="55"/>
        <n v="261.36"/>
        <n v="415.54"/>
        <n v="291.5"/>
        <n v="56.4"/>
        <n v="63.96"/>
        <n v="246.62"/>
        <n v="61.7"/>
        <n v="434.51"/>
        <n v="350.78"/>
        <n v="137.81"/>
        <n v="18.739999999999998"/>
        <n v="457.22"/>
        <n v="233.57"/>
        <n v="136.96"/>
        <n v="440.6"/>
        <n v="267.99"/>
        <n v="80.569999999999993"/>
        <n v="417.36"/>
        <n v="294.52"/>
        <n v="375"/>
        <n v="60.63"/>
        <n v="214.26"/>
        <n v="131.08000000000001"/>
        <n v="395.41"/>
        <n v="477"/>
        <n v="314.33999999999997"/>
        <n v="232.51"/>
        <n v="306.61"/>
        <n v="271.74"/>
        <n v="363.52"/>
        <n v="304.33"/>
        <n v="403.2"/>
        <n v="317.23"/>
        <n v="325.63"/>
        <n v="443.94"/>
        <n v="105.16"/>
        <n v="95.11"/>
        <n v="231.11"/>
        <n v="89.92"/>
        <n v="293.2"/>
        <n v="171.28"/>
        <n v="476.57"/>
        <n v="323.83999999999997"/>
        <n v="430.99"/>
        <n v="74.430000000000007"/>
        <n v="390.11"/>
        <n v="311.55"/>
        <n v="136.16999999999999"/>
        <n v="290.57"/>
        <n v="465.37"/>
        <n v="98.93"/>
        <n v="468.2"/>
        <n v="146.93"/>
        <n v="481.22"/>
        <n v="51.83"/>
        <n v="221.27"/>
        <n v="39.97"/>
        <n v="219.61"/>
        <n v="153.68"/>
        <n v="393.56"/>
        <n v="27.49"/>
        <n v="279.27999999999997"/>
        <n v="77.45"/>
        <n v="226.49"/>
        <n v="111.14"/>
        <n v="323.64"/>
        <n v="235.75"/>
        <n v="40.1"/>
        <n v="379.07"/>
        <n v="25.28"/>
        <n v="340.18"/>
        <n v="10.37"/>
        <n v="160.13"/>
        <n v="223.01"/>
        <n v="330.76"/>
        <n v="345.47"/>
        <n v="404.19"/>
        <n v="328.44"/>
        <n v="152.84"/>
        <n v="353.96"/>
        <n v="151.55000000000001"/>
        <n v="412.92"/>
        <n v="326.52"/>
        <n v="198.45"/>
        <n v="132.31"/>
        <n v="359.46"/>
        <n v="466.36"/>
        <n v="368.62"/>
        <n v="374.41"/>
        <n v="408.46"/>
        <n v="252.68"/>
        <n v="302.72000000000003"/>
        <n v="335.31"/>
        <n v="253.05"/>
        <n v="482.4"/>
        <n v="384.44"/>
        <n v="340.43"/>
        <n v="323.45999999999998"/>
        <n v="495.35"/>
        <n v="422.7"/>
        <n v="183.06"/>
        <n v="439.67"/>
        <n v="40.86"/>
        <n v="131.99"/>
        <n v="264.43"/>
        <n v="152.63"/>
        <n v="435.67"/>
        <n v="458.34"/>
        <n v="201.3"/>
        <n v="221.53"/>
        <n v="475.5"/>
        <n v="293.83999999999997"/>
        <n v="367.27"/>
        <n v="422.91"/>
        <n v="276.94"/>
        <n v="408.28"/>
        <n v="146.46"/>
        <n v="389.59"/>
        <n v="273.61"/>
        <n v="373.25"/>
        <n v="120.24"/>
        <n v="195.46"/>
        <n v="18.989999999999998"/>
        <n v="124.31"/>
        <n v="233.95"/>
        <n v="291.38"/>
        <n v="108.86"/>
        <n v="201.42"/>
        <n v="129.47999999999999"/>
        <n v="475.59"/>
        <n v="471.4"/>
        <n v="279.07"/>
        <n v="373.45"/>
        <n v="89.77"/>
        <n v="102.51"/>
        <n v="246.87"/>
        <n v="163.15"/>
        <n v="221.52"/>
        <n v="411.81"/>
        <n v="466.18"/>
        <n v="446.49"/>
        <n v="259.36"/>
        <n v="261.74"/>
        <n v="226.02"/>
        <n v="149.94"/>
        <n v="44.18"/>
        <n v="94.83"/>
        <n v="313.20999999999998"/>
        <n v="249.86"/>
        <n v="250.31"/>
        <n v="330.56"/>
        <n v="377.06"/>
        <n v="337.91"/>
        <n v="52.16"/>
        <n v="95.61"/>
        <n v="155.97999999999999"/>
        <n v="18.559999999999999"/>
        <n v="26.86"/>
        <n v="202.35"/>
        <n v="263.22000000000003"/>
        <n v="298.79000000000002"/>
        <n v="457.07"/>
        <n v="442.46"/>
        <n v="255.81"/>
        <n v="32.89"/>
        <n v="251.88"/>
        <n v="120.68"/>
        <n v="30.21"/>
        <n v="246.17"/>
        <n v="329.85"/>
        <n v="437.06"/>
        <n v="204"/>
        <n v="207.44"/>
        <n v="463.6"/>
        <n v="359.03"/>
        <n v="384.7"/>
        <n v="298.02"/>
        <n v="400.84"/>
        <n v="464.71"/>
        <n v="16.11"/>
        <n v="484.74"/>
        <n v="365.33"/>
        <n v="176.01"/>
        <n v="464.89"/>
        <n v="401.8"/>
        <n v="210.96"/>
        <n v="67.540000000000006"/>
        <n v="31.73"/>
        <n v="298.26"/>
        <n v="247.86"/>
        <n v="362.83"/>
        <n v="476.64"/>
        <n v="388.38"/>
        <n v="337.33"/>
        <n v="494.14"/>
        <n v="455.94"/>
        <n v="461.56"/>
        <n v="168.59"/>
        <n v="200.93"/>
        <n v="18.84"/>
        <n v="109.89"/>
        <n v="98.61"/>
        <n v="459.61"/>
        <n v="28.61"/>
        <n v="378.85"/>
        <n v="78.87"/>
        <n v="362.99"/>
        <n v="198.38"/>
        <n v="471.66"/>
        <n v="68.680000000000007"/>
        <n v="289.83"/>
        <n v="343.43"/>
        <n v="196.34"/>
        <n v="183.04"/>
        <n v="182.28"/>
        <n v="329.94"/>
        <n v="50.63"/>
        <n v="40.61"/>
        <n v="73.19"/>
        <n v="140.84"/>
        <n v="460.17"/>
        <n v="248.71"/>
        <n v="33.880000000000003"/>
        <n v="464.05"/>
        <n v="180.19"/>
        <n v="329.78"/>
        <n v="336.05"/>
        <n v="95.06"/>
        <n v="94.97"/>
        <n v="443"/>
        <n v="230.09"/>
        <n v="65.75"/>
        <n v="116.39"/>
        <n v="315.16000000000003"/>
        <n v="133.13999999999999"/>
        <n v="167.4"/>
        <n v="43.48"/>
        <n v="14.54"/>
        <n v="302.08"/>
        <n v="474.64"/>
        <n v="496.29"/>
        <n v="397.3"/>
        <n v="284.26"/>
        <n v="146.22"/>
        <n v="134.41"/>
        <n v="277.93"/>
        <n v="175.25"/>
        <n v="12.14"/>
        <n v="333.82"/>
        <n v="125.36"/>
        <n v="109.9"/>
        <n v="473.91"/>
        <n v="294.36"/>
        <n v="460.68"/>
        <n v="362.96"/>
        <n v="259.10000000000002"/>
        <n v="205.38"/>
        <n v="370.12"/>
        <n v="97.7"/>
        <n v="306.02999999999997"/>
        <n v="72.75"/>
        <n v="186.26"/>
        <n v="16.7"/>
        <n v="191.15"/>
        <n v="232.55"/>
        <n v="234.62"/>
        <n v="31.72"/>
        <n v="159.29"/>
        <n v="30.68"/>
        <n v="285.83"/>
        <n v="311.67"/>
        <n v="277.94"/>
        <n v="368.42"/>
        <n v="379.22"/>
        <n v="265.27"/>
        <n v="369.05"/>
        <n v="493.7"/>
        <n v="499.65"/>
        <n v="31.78"/>
        <n v="145.1"/>
        <n v="163.27000000000001"/>
        <n v="223.69"/>
        <n v="417.94"/>
        <n v="270.76"/>
        <n v="497.52"/>
        <n v="348.59"/>
        <n v="362.5"/>
        <n v="411.6"/>
        <n v="206.82"/>
        <n v="161.63999999999999"/>
        <n v="27.22"/>
        <n v="310.77999999999997"/>
        <n v="227.18"/>
        <n v="383.65"/>
        <n v="153.01"/>
        <n v="202.59"/>
        <n v="464.92"/>
        <n v="241.52"/>
        <n v="153.55000000000001"/>
        <n v="52.37"/>
        <n v="83.47"/>
        <n v="56.54"/>
        <n v="200.97"/>
        <n v="458.08"/>
        <n v="284.25"/>
        <n v="329.64"/>
        <n v="407.43"/>
        <n v="141.16"/>
        <n v="291.79000000000002"/>
        <n v="211.17"/>
        <n v="461.66"/>
        <n v="71.33"/>
        <n v="208.52"/>
        <n v="251.47"/>
        <n v="249.57"/>
        <n v="327.60000000000002"/>
        <n v="79.12"/>
        <n v="419.33"/>
        <n v="485.37"/>
        <n v="381.37"/>
        <n v="43.97"/>
        <n v="18.829999999999998"/>
        <n v="407.91"/>
        <n v="242.01"/>
        <n v="284.88"/>
        <n v="277.39"/>
        <n v="93.6"/>
        <n v="300.06"/>
        <n v="34.36"/>
        <n v="258.39999999999998"/>
        <n v="347.13"/>
        <n v="480.8"/>
        <n v="92.03"/>
        <n v="341.83"/>
        <n v="354.66"/>
        <n v="441.84"/>
        <n v="481.86"/>
        <n v="382.18"/>
        <n v="161.02000000000001"/>
        <n v="477.48"/>
        <n v="301.17"/>
        <n v="428.08"/>
        <n v="260.66000000000003"/>
        <n v="126.22"/>
        <n v="15.04"/>
        <n v="474.05"/>
        <n v="261.58"/>
        <n v="484.13"/>
        <n v="73.239999999999995"/>
        <n v="342.32"/>
        <n v="69.64"/>
        <n v="407.48"/>
        <n v="99.49"/>
        <n v="330.6"/>
        <n v="90.77"/>
        <n v="130.13"/>
        <n v="441.92"/>
        <n v="256.51"/>
        <n v="392.04"/>
        <n v="496.82"/>
        <n v="206.43"/>
        <n v="278.41000000000003"/>
        <n v="221.23"/>
        <n v="253.31"/>
        <n v="85.36"/>
        <n v="122.21"/>
        <n v="40.020000000000003"/>
        <n v="482.59"/>
        <n v="343.71"/>
        <n v="407.74"/>
        <n v="274.57"/>
        <n v="181.18"/>
        <n v="301.20999999999998"/>
        <n v="378.97"/>
        <n v="291.57"/>
        <n v="374.81"/>
        <n v="285.95"/>
        <n v="309.01"/>
        <n v="499.96"/>
        <n v="376.17"/>
        <n v="189"/>
        <n v="471.23"/>
        <n v="108.88"/>
        <n v="176.92"/>
        <n v="172.71"/>
        <n v="403.23"/>
        <n v="224.05"/>
        <n v="458.94"/>
        <n v="186.09"/>
        <n v="94.02"/>
        <n v="178.71"/>
        <n v="138.31"/>
        <n v="61.62"/>
        <n v="493.04"/>
        <n v="93.28"/>
        <n v="459.49"/>
        <n v="246.03"/>
        <n v="172.66"/>
        <n v="233.2"/>
        <n v="304.79000000000002"/>
        <n v="124.42"/>
        <n v="27.16"/>
        <n v="420.22"/>
        <n v="187.72"/>
        <n v="363.56"/>
        <n v="256.97000000000003"/>
        <n v="389.7"/>
        <n v="242.13"/>
        <n v="415"/>
        <n v="402.37"/>
        <n v="130.6"/>
        <n v="401.02"/>
        <n v="376.07"/>
        <n v="361.79"/>
        <n v="477.51"/>
        <n v="209.1"/>
        <n v="367.38"/>
        <n v="49.99"/>
        <n v="223.13"/>
        <n v="481.77"/>
        <n v="333.36"/>
        <n v="460.93"/>
        <n v="198.84"/>
        <n v="335.09"/>
        <n v="410.41"/>
        <n v="393.83"/>
        <n v="398.76"/>
        <n v="455.43"/>
        <n v="352.31"/>
        <n v="166.63"/>
        <n v="362.57"/>
        <n v="96.73"/>
        <n v="420.31"/>
        <n v="56.1"/>
        <n v="349.84"/>
        <n v="358.31"/>
        <n v="361.61"/>
        <n v="450.48"/>
        <n v="330.31"/>
        <n v="151.85"/>
        <n v="276.74"/>
        <n v="345.43"/>
        <n v="389.96"/>
        <n v="16.18"/>
        <n v="226.93"/>
        <n v="116.1"/>
        <n v="216.97"/>
        <n v="33.25"/>
        <n v="181.56"/>
        <n v="350.58"/>
        <n v="222.11"/>
        <n v="445.45"/>
        <n v="449.09"/>
        <n v="206.19"/>
        <n v="19.55"/>
        <n v="211.62"/>
        <n v="152.24"/>
        <n v="222.36"/>
        <n v="95.92"/>
        <n v="241.25"/>
        <n v="123.91"/>
        <n v="170.1"/>
        <n v="12.24"/>
        <n v="214.77"/>
        <n v="453.64"/>
        <n v="63.98"/>
        <n v="343.35"/>
        <n v="46.68"/>
        <n v="269.06"/>
        <n v="145.91"/>
        <n v="300.95999999999998"/>
        <n v="83.67"/>
        <n v="491.44"/>
        <n v="436.45"/>
        <n v="177.91"/>
        <n v="53.69"/>
        <n v="179.55"/>
        <n v="348.31"/>
        <n v="301.91000000000003"/>
        <n v="227.08"/>
        <n v="330.53"/>
        <n v="286.47000000000003"/>
        <n v="465.45"/>
        <n v="117.74"/>
        <n v="265.67"/>
        <n v="95.18"/>
        <n v="101.4"/>
        <n v="309.63"/>
        <n v="147.6"/>
        <n v="77.64"/>
        <n v="407.12"/>
        <n v="173.32"/>
        <n v="335.86"/>
        <n v="300.60000000000002"/>
        <n v="312.77999999999997"/>
        <n v="499.91"/>
        <n v="170.31"/>
        <n v="78.11"/>
        <n v="305.33999999999997"/>
        <n v="426.79"/>
        <n v="375.73"/>
        <n v="163.86"/>
        <n v="203.98"/>
        <n v="145.31"/>
        <n v="221.16"/>
        <n v="256.42"/>
        <n v="431.38"/>
        <n v="345.75"/>
        <n v="96.68"/>
        <n v="438"/>
        <n v="272.29000000000002"/>
        <n v="84.09"/>
        <n v="432.25"/>
        <n v="179.62"/>
        <n v="302.95"/>
        <n v="345.41"/>
        <n v="167.63"/>
        <n v="436.92"/>
        <n v="168.92"/>
        <n v="42.14"/>
        <n v="178.91"/>
        <n v="322.75"/>
        <n v="123.27"/>
        <n v="361.29"/>
        <n v="275.42"/>
        <n v="321.92"/>
        <n v="292.11"/>
        <n v="444.49"/>
        <n v="182.13"/>
        <n v="412.71"/>
        <n v="235.28"/>
        <n v="309.89999999999998"/>
        <n v="327.07"/>
        <n v="459.22"/>
        <n v="323"/>
        <n v="170.44"/>
        <n v="354.49"/>
        <n v="277.17"/>
        <n v="169.69"/>
        <n v="209.19"/>
        <n v="258.77999999999997"/>
        <n v="480.49"/>
        <n v="465.95"/>
        <n v="195.8"/>
        <n v="100.78"/>
        <n v="31.79"/>
        <n v="493.53"/>
        <n v="190.3"/>
        <n v="22.77"/>
        <n v="307.89999999999998"/>
        <n v="150.05000000000001"/>
        <n v="347.71"/>
        <n v="136.24"/>
        <n v="146.47"/>
        <n v="448.81"/>
        <n v="286.12"/>
        <n v="308.37"/>
        <n v="350.59"/>
        <n v="254.32"/>
        <n v="297.32"/>
        <n v="219.48"/>
        <n v="134.52000000000001"/>
        <n v="34.07"/>
        <n v="339.21"/>
        <n v="338"/>
        <n v="357.9"/>
        <n v="27.03"/>
        <n v="465.64"/>
        <n v="416.88"/>
        <n v="170.97"/>
        <n v="460.19"/>
        <n v="327.39"/>
        <n v="451.34"/>
        <n v="297.02"/>
        <n v="359.48"/>
        <n v="105.45"/>
        <n v="30.46"/>
        <n v="247.76"/>
        <n v="260.81"/>
        <n v="21.41"/>
        <n v="27.13"/>
        <n v="304.86"/>
        <n v="69.37"/>
        <n v="50.93"/>
        <n v="337.58"/>
        <n v="252.65"/>
        <n v="400.08"/>
        <n v="320.67"/>
        <n v="427.29"/>
        <n v="396.76"/>
        <n v="61.37"/>
        <n v="200.57"/>
        <n v="457.69"/>
        <n v="56.97"/>
        <n v="289.27"/>
        <n v="365.26"/>
        <n v="44.14"/>
        <n v="32.700000000000003"/>
        <n v="223.04"/>
        <n v="256.64"/>
        <n v="82.48"/>
        <n v="493.82"/>
        <n v="430.5"/>
        <n v="12.1"/>
        <n v="474.41"/>
        <n v="243.52"/>
        <n v="394.83"/>
        <n v="175.86"/>
        <n v="237.77"/>
        <n v="143.21"/>
        <n v="222.65"/>
        <n v="348.18"/>
        <n v="152.52000000000001"/>
        <n v="448.26"/>
        <n v="432.11"/>
        <n v="320.98"/>
        <n v="104.47"/>
        <n v="249.4"/>
        <n v="39.020000000000003"/>
        <n v="185.53"/>
        <n v="463.55"/>
        <n v="277.05"/>
        <n v="159.03"/>
        <n v="350.46"/>
        <n v="358.64"/>
        <n v="33.799999999999997"/>
        <n v="188.8"/>
        <n v="178.75"/>
        <n v="185.17"/>
        <n v="417.51"/>
        <n v="407.59"/>
        <n v="230.14"/>
        <n v="207.06"/>
        <n v="166.69"/>
        <n v="476.53"/>
        <n v="420.41"/>
        <n v="408.9"/>
        <n v="311.89999999999998"/>
        <n v="160.11000000000001"/>
        <n v="100.64"/>
        <n v="115.23"/>
        <n v="212.08"/>
        <n v="25.95"/>
        <n v="336.87"/>
        <n v="43.47"/>
        <n v="483.62"/>
        <n v="30.28"/>
        <n v="482.52"/>
        <n v="359.32"/>
        <n v="386.46"/>
        <n v="36.340000000000003"/>
        <n v="328.64"/>
        <n v="141.52000000000001"/>
        <n v="310.66000000000003"/>
        <n v="311.01"/>
        <n v="60.79"/>
        <n v="252"/>
        <n v="191.77"/>
        <n v="239.31"/>
        <n v="212.42"/>
        <n v="209.08"/>
        <n v="394.82"/>
        <n v="305.94"/>
        <n v="390.66"/>
        <n v="402.97"/>
        <n v="280.99"/>
        <n v="309.55"/>
        <n v="471.41"/>
        <n v="46.48"/>
        <n v="171.64"/>
        <n v="488.06"/>
        <n v="334.67"/>
        <n v="448.02"/>
        <n v="424.33"/>
        <n v="56.69"/>
        <n v="431.13"/>
        <n v="353.93"/>
        <n v="54.61"/>
        <n v="90.79"/>
        <n v="424.21"/>
        <n v="45.8"/>
        <n v="301.60000000000002"/>
        <n v="241.97"/>
        <n v="335.84"/>
        <n v="317.45999999999998"/>
        <n v="53.79"/>
        <n v="459.39"/>
        <n v="175.33"/>
        <n v="157.11000000000001"/>
        <n v="102.7"/>
        <n v="312.85000000000002"/>
        <n v="317.58999999999997"/>
        <n v="218.68"/>
        <n v="56.45"/>
        <n v="85.54"/>
        <n v="200.44"/>
        <n v="132.22999999999999"/>
        <n v="217.61"/>
        <n v="227.44"/>
        <n v="154.15"/>
        <n v="19.420000000000002"/>
        <n v="423.01"/>
        <n v="352.47"/>
        <n v="323.85000000000002"/>
        <n v="96.34"/>
        <n v="11.54"/>
        <n v="376.52"/>
        <n v="258.91000000000003"/>
        <n v="489.9"/>
        <n v="371.81"/>
        <n v="40.04"/>
        <n v="384.6"/>
        <n v="259.47000000000003"/>
        <n v="483.34"/>
        <n v="253.19"/>
        <n v="419.4"/>
        <n v="245.52"/>
        <n v="280.31"/>
        <n v="67.67"/>
        <n v="364.44"/>
        <n v="461.31"/>
        <n v="473.17"/>
        <n v="133.49"/>
        <n v="430.32"/>
        <n v="274.39999999999998"/>
        <n v="29.3"/>
        <n v="122.96"/>
        <n v="333.18"/>
        <n v="221.69"/>
        <n v="250.53"/>
        <n v="135.86000000000001"/>
        <n v="225.4"/>
        <n v="172.45"/>
        <n v="89.42"/>
        <n v="488.14"/>
        <n v="107.61"/>
        <n v="304.57"/>
        <n v="32.78"/>
        <n v="56.83"/>
        <n v="158.57"/>
        <n v="251.72"/>
        <n v="10.09"/>
        <n v="303.27999999999997"/>
        <n v="312.92"/>
        <n v="402.85"/>
        <n v="70.44"/>
        <n v="181.51"/>
        <n v="448.07"/>
        <n v="211.53"/>
        <n v="196.14"/>
        <n v="295.8"/>
        <n v="362.26"/>
        <n v="188.56"/>
        <n v="308.79000000000002"/>
        <n v="53.1"/>
        <n v="204.25"/>
        <n v="117.23"/>
        <n v="156.30000000000001"/>
        <n v="221.1"/>
        <n v="377.15"/>
        <n v="198.3"/>
        <n v="450.82"/>
        <n v="214.8"/>
        <n v="178.58"/>
        <n v="237.9"/>
        <n v="34.93"/>
        <n v="64.64"/>
        <n v="170.08"/>
        <n v="276.05"/>
        <n v="48.61"/>
        <n v="367.32"/>
        <n v="34.090000000000003"/>
        <n v="468.37"/>
        <n v="358.01"/>
        <n v="131.56"/>
        <n v="123.61"/>
        <n v="263.14999999999998"/>
        <n v="333.61"/>
        <n v="285.17"/>
        <n v="494.04"/>
        <n v="405.3"/>
        <n v="450.5"/>
        <n v="342.2"/>
        <n v="141.63999999999999"/>
        <n v="420.46"/>
        <n v="154.85"/>
        <n v="14.98"/>
        <n v="222.53"/>
        <n v="469.59"/>
        <n v="159.68"/>
        <n v="332.28"/>
        <n v="43.45"/>
        <n v="189.9"/>
        <n v="469.25"/>
        <n v="176.77"/>
        <n v="50.18"/>
        <n v="472.29"/>
        <n v="168.18"/>
        <n v="302.29000000000002"/>
        <n v="229.69"/>
        <n v="39.880000000000003"/>
        <n v="487.58"/>
        <n v="435.68"/>
        <n v="246.05"/>
        <n v="354.39"/>
        <n v="429.88"/>
        <n v="382"/>
        <n v="358.92"/>
        <n v="299.60000000000002"/>
        <n v="399.82"/>
        <n v="493.1"/>
        <n v="367.95"/>
        <n v="24.9"/>
        <n v="271.48"/>
        <n v="196.43"/>
        <n v="158.88"/>
        <n v="79.33"/>
        <n v="82.45"/>
        <n v="120.64"/>
        <n v="41.21"/>
        <n v="57.34"/>
        <n v="339.34"/>
        <n v="204.21"/>
        <n v="338.65"/>
        <n v="489.79"/>
        <n v="109.25"/>
        <n v="51.45"/>
        <n v="335.99"/>
        <n v="330.38"/>
        <n v="131.13999999999999"/>
        <n v="70.91"/>
        <n v="60.45"/>
        <n v="15.53"/>
        <n v="73.02"/>
        <n v="145.19999999999999"/>
        <n v="169.63"/>
        <n v="298.89"/>
        <n v="44.62"/>
        <n v="141.65"/>
        <n v="68.930000000000007"/>
        <n v="466.55"/>
        <n v="363.65"/>
        <n v="332.45"/>
        <n v="70.540000000000006"/>
        <n v="419.78"/>
        <n v="229.55"/>
        <n v="352.62"/>
        <n v="291.47000000000003"/>
        <n v="283.16000000000003"/>
        <n v="191.38"/>
        <n v="342.06"/>
        <n v="161.34"/>
        <n v="65.760000000000005"/>
        <n v="479.55"/>
        <n v="38.909999999999997"/>
        <n v="110.36"/>
        <n v="249.3"/>
        <n v="211.9"/>
        <n v="442.51"/>
        <n v="315.06"/>
        <n v="343.3"/>
        <n v="283.44"/>
        <n v="370.42"/>
        <n v="196.54"/>
        <n v="135.72999999999999"/>
        <n v="129.34"/>
        <n v="35.85"/>
        <n v="247.91"/>
        <n v="343.77"/>
        <n v="219.9"/>
        <n v="111.63"/>
        <n v="12.81"/>
        <n v="42.07"/>
        <n v="12.31"/>
        <n v="117.78"/>
        <n v="139.02000000000001"/>
        <n v="470.95"/>
        <n v="219.54"/>
        <n v="121.26"/>
        <n v="247.73"/>
        <n v="96.82"/>
        <n v="62.47"/>
        <n v="367.66"/>
        <n v="349.25"/>
        <n v="130.80000000000001"/>
        <n v="186.72"/>
        <n v="364.33"/>
        <n v="442.58"/>
        <n v="114.99"/>
        <n v="239.96"/>
        <n v="105.15"/>
        <n v="169.17"/>
        <n v="102.19"/>
        <n v="448.45"/>
        <n v="253.96"/>
        <n v="11.78"/>
        <n v="369.37"/>
        <n v="428.52"/>
        <n v="381.47"/>
        <n v="414.58"/>
        <n v="49.72"/>
        <n v="51.29"/>
        <n v="309.45999999999998"/>
        <n v="313.73"/>
        <n v="272.64"/>
        <n v="267.60000000000002"/>
        <n v="498.34"/>
        <n v="161.07"/>
        <n v="282.58999999999997"/>
        <n v="270.51"/>
        <n v="486.77"/>
        <n v="70.290000000000006"/>
        <n v="15.28"/>
        <n v="493.29"/>
        <n v="499.03"/>
        <n v="55.74"/>
        <n v="39.08"/>
        <n v="184.5"/>
        <n v="305.11"/>
        <n v="70.75"/>
        <n v="47.82"/>
        <n v="315.17"/>
        <n v="391.15"/>
        <n v="208.82"/>
        <n v="167.14"/>
        <n v="103.58"/>
        <n v="330.62"/>
        <n v="332.62"/>
        <n v="378.56"/>
        <n v="316.26"/>
        <n v="342.44"/>
        <n v="397.84"/>
        <n v="108.21"/>
        <n v="18.66"/>
        <n v="409.47"/>
        <n v="173.97"/>
        <n v="168.6"/>
        <n v="285.02999999999997"/>
        <n v="248.35"/>
        <n v="457.3"/>
        <n v="473.99"/>
        <n v="374.73"/>
        <n v="98.06"/>
        <n v="96.7"/>
        <n v="242.2"/>
        <n v="68.81"/>
        <n v="279.24"/>
        <n v="157.19999999999999"/>
        <n v="100.84"/>
        <n v="475.29"/>
        <n v="354.3"/>
        <n v="411.94"/>
        <n v="394.76"/>
        <n v="145.13"/>
        <n v="357.28"/>
        <n v="471.26"/>
        <n v="266.52"/>
        <n v="424.42"/>
        <n v="340.82"/>
        <n v="14.61"/>
        <n v="361.82"/>
        <n v="408.43"/>
        <n v="298.3"/>
        <n v="107.22"/>
        <n v="62.65"/>
        <n v="388.74"/>
        <n v="170.72"/>
        <n v="427.8"/>
        <n v="172.15"/>
        <n v="123.37"/>
        <n v="395.77"/>
        <n v="326.73"/>
        <n v="196.18"/>
        <n v="355.37"/>
        <n v="72.64"/>
        <n v="94.64"/>
        <n v="363.85"/>
        <n v="182.2"/>
        <n v="114.15"/>
        <n v="135.69999999999999"/>
        <n v="421.02"/>
        <n v="476.41"/>
        <n v="92.19"/>
        <n v="258.60000000000002"/>
        <n v="154.47"/>
        <n v="57.82"/>
        <n v="493.56"/>
        <n v="92.41"/>
        <n v="433.77"/>
        <n v="368.86"/>
        <n v="227.2"/>
        <n v="167.04"/>
        <n v="129.27000000000001"/>
        <n v="434.22"/>
        <n v="397.35"/>
        <n v="116.85"/>
        <n v="356.66"/>
        <n v="202.5"/>
        <n v="373.86"/>
        <n v="247.81"/>
        <n v="298.05"/>
        <n v="364.54"/>
        <n v="48.49"/>
        <n v="270.36"/>
        <n v="279.37"/>
        <n v="235.71"/>
        <n v="358.33"/>
        <n v="62.99"/>
        <n v="108.95"/>
        <n v="321.56"/>
        <n v="271.58999999999997"/>
        <n v="498.73"/>
        <n v="135.77000000000001"/>
        <n v="341.68"/>
        <n v="273.85000000000002"/>
        <n v="359.75"/>
        <n v="497.98"/>
        <n v="191.08"/>
        <n v="425.53"/>
        <n v="116.19"/>
        <n v="365.32"/>
        <n v="12.56"/>
        <n v="133.11000000000001"/>
        <n v="415.94"/>
        <n v="57.71"/>
        <n v="51.09"/>
        <n v="480.65"/>
        <n v="495.95"/>
        <n v="55.64"/>
        <n v="244.52"/>
        <n v="485.72"/>
        <n v="152.19"/>
        <n v="481.03"/>
        <n v="74.239999999999995"/>
        <n v="108.12"/>
        <n v="418.85"/>
        <n v="323.61"/>
        <n v="473.15"/>
        <n v="439.29"/>
        <n v="415.71"/>
        <n v="488.2"/>
        <n v="238.75"/>
        <n v="37.22"/>
        <n v="478.77"/>
        <n v="441.14"/>
        <n v="209.12"/>
        <n v="71.709999999999994"/>
        <n v="213.18"/>
        <n v="417.6"/>
        <n v="347.93"/>
        <n v="431.65"/>
        <n v="212.6"/>
        <n v="485.75"/>
        <n v="230.19"/>
        <n v="90.16"/>
        <n v="361.98"/>
        <n v="404.79"/>
        <n v="256.82"/>
        <n v="442.96"/>
        <n v="32.72"/>
        <n v="90.24"/>
        <n v="117.91"/>
        <n v="389.12"/>
        <n v="450.24"/>
        <n v="329.33"/>
        <n v="344.85"/>
        <n v="343.88"/>
        <n v="423.67"/>
        <n v="16.989999999999998"/>
        <n v="483.73"/>
        <n v="245.8"/>
        <n v="55.84"/>
        <n v="390.3"/>
        <n v="147.52000000000001"/>
        <n v="493.32"/>
        <n v="110.72"/>
        <n v="164.11"/>
        <n v="282.41000000000003"/>
        <n v="139.5"/>
        <n v="413.16"/>
        <n v="37.42"/>
        <n v="464.57"/>
        <n v="57.23"/>
        <n v="254.76"/>
        <n v="59.22"/>
        <n v="219.74"/>
        <n v="452.36"/>
        <n v="269.81"/>
        <n v="325.14"/>
        <n v="439.39"/>
        <n v="429.22"/>
        <n v="220.71"/>
        <n v="12.15"/>
        <n v="348.91"/>
        <n v="176.27"/>
        <n v="115.08"/>
        <n v="442.08"/>
        <n v="289.27999999999997"/>
        <n v="321.33999999999997"/>
        <n v="73.180000000000007"/>
        <n v="14.65"/>
        <n v="166.33"/>
        <n v="368.81"/>
        <n v="140.52000000000001"/>
        <n v="468.38"/>
        <n v="424.75"/>
        <n v="367.63"/>
        <n v="269.57"/>
        <n v="168.68"/>
        <n v="291.45"/>
        <n v="256.77"/>
        <n v="477.27"/>
        <n v="344.29"/>
        <n v="347.22"/>
        <n v="100.75"/>
        <n v="464.61"/>
        <n v="30.49"/>
        <n v="331.13"/>
        <n v="55.69"/>
        <n v="240.01"/>
        <n v="151.5"/>
        <n v="82.55"/>
        <n v="161.32"/>
        <n v="255.65"/>
        <n v="14.37"/>
        <n v="145.13999999999999"/>
        <n v="447.34"/>
        <n v="41.41"/>
        <n v="138.81"/>
        <n v="152.35"/>
        <n v="391.14"/>
        <n v="264.31"/>
        <n v="94.05"/>
        <n v="132.08000000000001"/>
        <n v="410.94"/>
        <n v="299.69"/>
        <n v="260.56"/>
        <n v="92.61"/>
        <n v="373"/>
        <n v="424.68"/>
        <n v="105"/>
        <n v="26.92"/>
        <n v="26.81"/>
        <n v="333.98"/>
        <n v="381.69"/>
        <n v="212.65"/>
        <n v="375.68"/>
        <n v="38.74"/>
        <n v="185.13"/>
        <n v="156.51"/>
        <n v="106.27"/>
        <n v="137.59"/>
        <n v="38.619999999999997"/>
        <n v="316.12"/>
        <n v="118.28"/>
        <n v="120.16"/>
        <n v="286.23"/>
        <n v="79.069999999999993"/>
        <n v="248.07"/>
        <n v="158.66"/>
        <n v="233.88"/>
        <n v="324.33"/>
        <n v="416.78"/>
        <n v="163.98"/>
        <n v="462.11"/>
        <n v="441.45"/>
        <n v="50.81"/>
        <n v="341.92"/>
        <n v="182.16"/>
        <n v="436.44"/>
        <n v="179.26"/>
        <n v="471.43"/>
        <n v="431.46"/>
        <n v="230.47"/>
        <n v="421.62"/>
        <n v="308.95"/>
        <n v="273.33999999999997"/>
        <n v="469.76"/>
        <n v="46.25"/>
        <n v="115.88"/>
        <n v="144.04"/>
        <n v="461.93"/>
        <n v="68.08"/>
        <n v="156.47"/>
        <n v="489.95"/>
        <n v="403.62"/>
        <n v="175.16"/>
        <n v="481.16"/>
        <n v="289.48"/>
        <n v="154.02000000000001"/>
        <n v="298.47000000000003"/>
        <n v="119.15"/>
        <n v="328.87"/>
        <n v="346.81"/>
        <n v="210.37"/>
        <n v="352.66"/>
        <n v="127.78"/>
        <n v="76.8"/>
        <n v="158.41999999999999"/>
        <n v="349.16"/>
        <n v="319.98"/>
        <n v="276.08"/>
        <n v="324.41000000000003"/>
        <n v="421.16"/>
        <n v="106.66"/>
        <n v="174.43"/>
        <n v="250"/>
        <n v="480.82"/>
        <n v="187.84"/>
        <n v="315.54000000000002"/>
        <n v="186.17"/>
        <n v="204.03"/>
        <n v="229.52"/>
        <n v="130.16"/>
        <n v="470.92"/>
        <n v="367.49"/>
        <n v="276.12"/>
        <n v="108.07"/>
        <n v="124.29"/>
        <n v="53.55"/>
        <n v="149.82"/>
        <n v="122.81"/>
        <n v="147.44"/>
        <n v="71.510000000000005"/>
        <n v="162.81"/>
        <n v="182.35"/>
        <n v="334.65"/>
        <n v="15.45"/>
        <n v="134.04"/>
        <n v="432.41"/>
        <n v="100.72"/>
        <n v="70.94"/>
        <n v="62.19"/>
        <n v="463.2"/>
        <n v="11.94"/>
        <n v="193.48"/>
        <n v="19.09"/>
        <n v="194.92"/>
        <n v="336.27"/>
        <n v="469.29"/>
        <n v="15.8"/>
        <n v="30.81"/>
        <n v="137.04"/>
        <n v="316.10000000000002"/>
        <n v="306.26"/>
        <n v="134.53"/>
        <n v="426.71"/>
        <n v="56.51"/>
        <n v="278.86"/>
        <n v="292.74"/>
        <n v="368.17"/>
        <n v="313.85000000000002"/>
        <n v="107.27"/>
        <n v="394.07"/>
        <n v="414.68"/>
        <n v="124.21"/>
        <n v="205.1"/>
        <n v="249.81"/>
        <n v="54.3"/>
        <n v="255.6"/>
        <n v="491.18"/>
        <n v="463.69"/>
        <n v="96.86"/>
        <n v="180.91"/>
        <n v="170.46"/>
        <n v="492.41"/>
        <n v="191.05"/>
        <n v="224.84"/>
        <n v="130.19"/>
        <n v="296.83999999999997"/>
        <n v="254.11"/>
        <n v="273.02999999999997"/>
        <n v="433.48"/>
        <n v="119.22"/>
        <n v="83.14"/>
        <n v="469.67"/>
        <n v="89.73"/>
        <n v="154.93"/>
        <n v="191.22"/>
        <n v="282.3"/>
        <n v="473.47"/>
        <n v="212.45"/>
        <n v="107.85"/>
        <n v="299.44"/>
        <n v="180.07"/>
        <n v="26.18"/>
        <n v="41.5"/>
        <n v="487.32"/>
        <n v="171.89"/>
        <n v="310.88"/>
        <n v="462.61"/>
        <n v="278.52"/>
        <n v="162.91999999999999"/>
        <n v="172.7"/>
        <n v="46.11"/>
        <n v="471.76"/>
        <n v="263.49"/>
        <n v="30.52"/>
        <n v="143.49"/>
        <n v="21.3"/>
        <n v="271.54000000000002"/>
        <n v="292.99"/>
        <n v="119.18"/>
        <n v="393.18"/>
        <n v="110.59"/>
        <n v="488.92"/>
        <n v="428.84"/>
        <n v="231.78"/>
        <n v="118.57"/>
        <n v="393.1"/>
        <n v="384.99"/>
        <n v="171.84"/>
        <n v="264.13"/>
        <n v="447.8"/>
        <n v="204.93"/>
        <n v="393.43"/>
        <n v="425.7"/>
        <n v="128.88"/>
        <n v="407.36"/>
        <n v="415.44"/>
        <n v="333.31"/>
        <n v="17.86"/>
        <n v="14.23"/>
        <n v="336.97"/>
        <n v="214.24"/>
        <n v="330.88"/>
        <n v="373.59"/>
        <n v="117.15"/>
        <n v="267.5"/>
        <n v="444.15"/>
        <n v="135.6"/>
        <n v="70.14"/>
        <n v="155.81"/>
        <n v="313.29000000000002"/>
        <n v="175.5"/>
        <n v="90.76"/>
        <n v="323.20999999999998"/>
        <n v="145.88999999999999"/>
        <n v="56.77"/>
        <n v="168.31"/>
        <n v="421.59"/>
        <n v="144.19"/>
        <n v="479.32"/>
        <n v="330.71"/>
        <n v="217.35"/>
        <n v="193.15"/>
        <n v="352.6"/>
        <n v="376.39"/>
        <n v="498.58"/>
        <n v="469.47"/>
        <n v="55.95"/>
        <n v="334.08"/>
        <n v="144.66999999999999"/>
        <n v="181.21"/>
        <n v="273.16000000000003"/>
        <n v="361.24"/>
        <n v="353.7"/>
        <n v="373.65"/>
        <n v="361.48"/>
        <n v="296.22000000000003"/>
        <n v="48.52"/>
        <n v="262.23"/>
        <n v="243.84"/>
        <n v="41.68"/>
        <n v="480.84"/>
        <n v="91.27"/>
        <n v="18.149999999999999"/>
        <n v="33.14"/>
        <n v="392.77"/>
        <n v="279.95999999999998"/>
        <n v="408.64"/>
        <n v="491.7"/>
        <n v="260.12"/>
        <n v="455.77"/>
        <n v="55.31"/>
        <n v="261"/>
        <n v="173.69"/>
        <n v="394.9"/>
        <n v="29.46"/>
        <n v="273.52"/>
        <n v="56.11"/>
        <n v="42.89"/>
        <n v="92.47"/>
        <n v="64.22"/>
        <n v="119.63"/>
        <n v="357.91"/>
        <n v="81.78"/>
        <n v="18.63"/>
        <n v="249.98"/>
        <n v="131.33000000000001"/>
        <n v="382.07"/>
        <n v="177.67"/>
        <n v="385.62"/>
        <n v="94.33"/>
        <n v="403.54"/>
        <n v="301.37"/>
        <n v="102.67"/>
        <n v="457.4"/>
        <n v="203.25"/>
        <n v="221.76"/>
        <n v="105.25"/>
        <n v="125.71"/>
        <n v="493.99"/>
        <n v="158.66999999999999"/>
        <n v="139.01"/>
        <n v="186.37"/>
        <n v="398.89"/>
        <n v="15.38"/>
        <n v="353.97"/>
        <n v="190.88"/>
        <n v="470.18"/>
        <n v="184.21"/>
        <n v="31.22"/>
        <n v="376.89"/>
        <n v="213.59"/>
        <n v="147.85"/>
        <n v="281.70999999999998"/>
        <n v="57.65"/>
        <n v="458.91"/>
        <n v="173.36"/>
        <n v="250.91"/>
        <n v="318.02"/>
        <n v="291.23"/>
        <n v="254.27"/>
        <n v="235.02"/>
        <n v="266.64999999999998"/>
        <n v="228.28"/>
        <n v="286.86"/>
        <n v="235.82"/>
        <n v="418.07"/>
        <n v="137.79"/>
        <n v="397.37"/>
        <n v="476.73"/>
        <n v="233.8"/>
        <n v="372.91"/>
        <n v="203.99"/>
        <n v="135.87"/>
        <n v="210.69"/>
        <n v="55.36"/>
        <n v="392.88"/>
        <n v="297.60000000000002"/>
        <n v="149.91"/>
        <n v="484.14"/>
        <n v="453.99"/>
        <n v="324.68"/>
        <n v="37.39"/>
        <n v="323.64999999999998"/>
        <n v="165.56"/>
        <n v="221.03"/>
        <n v="51.27"/>
        <n v="51.31"/>
        <n v="235.35"/>
        <n v="462.66"/>
        <n v="67.02"/>
        <n v="457.96"/>
        <n v="215.06"/>
        <n v="49.79"/>
        <n v="71.25"/>
        <n v="47.04"/>
        <n v="250.1"/>
        <n v="41.85"/>
        <n v="94.11"/>
        <n v="486.05"/>
        <n v="293.02999999999997"/>
        <n v="274.85000000000002"/>
        <n v="187.3"/>
        <n v="55.9"/>
        <n v="404.85"/>
        <n v="39.82"/>
        <n v="259.64999999999998"/>
        <n v="29.8"/>
        <n v="352.73"/>
        <n v="265.73"/>
        <n v="25.94"/>
        <n v="315.52999999999997"/>
        <n v="96.8"/>
        <n v="229.13"/>
        <n v="119.97"/>
        <n v="250.45"/>
        <n v="168.44"/>
        <n v="103.8"/>
        <n v="52.94"/>
        <n v="368.07"/>
        <n v="135.49"/>
        <n v="404.46"/>
        <n v="477.36"/>
        <n v="187.4"/>
        <n v="415.48"/>
        <n v="138.62"/>
        <n v="10.33"/>
        <n v="423.28"/>
        <n v="372.63"/>
        <n v="441.72"/>
        <n v="399.38"/>
        <n v="428.53"/>
        <n v="308.60000000000002"/>
        <n v="452"/>
        <n v="233.42"/>
        <n v="24.55"/>
        <n v="196.1"/>
        <n v="227.48"/>
        <n v="318.83"/>
        <n v="186.5"/>
        <n v="141.28"/>
        <n v="121.13"/>
        <n v="87.7"/>
        <n v="247.3"/>
        <n v="10.82"/>
        <n v="200.86"/>
        <n v="32.659999999999997"/>
        <n v="498.59"/>
        <n v="276.83999999999997"/>
        <n v="62.2"/>
        <n v="75.650000000000006"/>
        <n v="442.91"/>
        <n v="205.35"/>
        <n v="370.3"/>
        <n v="251.66"/>
        <n v="467.8"/>
        <n v="428.97"/>
        <n v="479.89"/>
        <n v="451.74"/>
        <n v="189.54"/>
        <n v="61.47"/>
        <n v="406.13"/>
        <n v="233.79"/>
        <n v="117.37"/>
        <n v="146.37"/>
        <n v="262.70999999999998"/>
        <n v="374.98"/>
        <n v="206.92"/>
        <n v="126.06"/>
        <n v="216.8"/>
        <n v="48.15"/>
        <n v="130.51"/>
        <n v="58.82"/>
        <n v="440.49"/>
        <n v="216.4"/>
        <n v="44.95"/>
        <n v="284.89999999999998"/>
        <n v="407.75"/>
        <n v="28.94"/>
        <n v="279.33999999999997"/>
        <n v="403.49"/>
        <n v="266.16000000000003"/>
        <n v="59.11"/>
        <n v="492.24"/>
        <n v="181.73"/>
        <n v="362.98"/>
        <n v="164.7"/>
        <n v="469.41"/>
        <n v="357.41"/>
        <n v="446.21"/>
        <n v="170.8"/>
        <n v="122.58"/>
        <n v="493.51"/>
        <n v="278.5"/>
        <n v="176.59"/>
        <n v="72.08"/>
        <n v="497.92"/>
        <n v="333.66"/>
        <n v="416.11"/>
        <n v="494.49"/>
        <n v="22.12"/>
        <n v="178.5"/>
        <n v="219.2"/>
        <n v="310.01"/>
        <n v="175.18"/>
        <n v="464.54"/>
        <n v="345.03"/>
        <n v="443.26"/>
        <n v="421.99"/>
        <n v="270.41000000000003"/>
        <n v="245.22"/>
        <n v="258.5"/>
        <n v="409.67"/>
        <n v="135.25"/>
        <n v="323.14"/>
        <n v="56.46"/>
        <n v="338.11"/>
        <n v="496.13"/>
        <n v="476.97"/>
        <n v="200.87"/>
        <n v="12.7"/>
        <n v="46.81"/>
        <n v="447.61"/>
        <n v="236.71"/>
        <n v="30.85"/>
        <n v="254.08"/>
        <n v="234.28"/>
        <n v="286.83"/>
        <n v="266.23"/>
        <n v="97.64"/>
        <n v="113.41"/>
        <n v="495.55"/>
        <n v="393.04"/>
        <n v="196.56"/>
        <n v="290.25"/>
        <n v="379.93"/>
        <n v="171.18"/>
        <n v="149.30000000000001"/>
        <n v="222.07"/>
        <n v="52.29"/>
        <n v="58.85"/>
        <n v="273.13"/>
        <n v="127.6"/>
        <n v="82.43"/>
        <n v="269.76"/>
        <n v="337.7"/>
        <n v="436.99"/>
        <n v="384.23"/>
        <n v="243.88"/>
        <n v="261.8"/>
        <n v="471.02"/>
        <n v="437.56"/>
        <n v="433.53"/>
        <n v="414.73"/>
        <n v="121.2"/>
        <n v="479.54"/>
        <n v="296.45"/>
        <n v="286.43"/>
        <n v="143.24"/>
        <n v="313.68"/>
        <n v="224.68"/>
        <n v="232.86"/>
        <n v="63.37"/>
        <n v="103.44"/>
        <n v="488.6"/>
        <n v="371.23"/>
        <n v="386.7"/>
        <n v="370.53"/>
        <n v="135.13"/>
        <n v="448.19"/>
        <n v="140"/>
        <n v="430.03"/>
        <n v="478.79"/>
        <n v="261.25"/>
        <n v="444.77"/>
        <n v="102.54"/>
        <n v="52.51"/>
        <n v="425.83"/>
        <n v="455.26"/>
        <n v="199.44"/>
        <n v="96.61"/>
        <n v="265.18"/>
        <n v="241.58"/>
        <n v="20.79"/>
        <n v="52.46"/>
        <n v="264.94"/>
        <n v="190.85"/>
        <n v="307.02999999999997"/>
        <n v="271.29000000000002"/>
        <n v="152.41"/>
        <n v="197.51"/>
        <n v="412.15"/>
        <n v="389.86"/>
        <n v="235.54"/>
        <n v="227.56"/>
        <n v="484.75"/>
        <n v="82.9"/>
        <n v="17.03"/>
        <n v="147.97"/>
        <n v="332.54"/>
        <n v="249.14"/>
        <n v="438.9"/>
        <n v="260.01"/>
        <n v="427.72"/>
        <n v="243.29"/>
        <n v="360.82"/>
        <n v="426.84"/>
        <n v="25.36"/>
        <n v="219.93"/>
        <n v="104.5"/>
        <n v="28.34"/>
        <n v="301.06"/>
        <n v="74.900000000000006"/>
        <n v="350.21"/>
        <n v="43.23"/>
        <n v="386.36"/>
        <n v="172.92"/>
        <n v="25.98"/>
        <n v="435.14"/>
        <n v="134.41999999999999"/>
        <n v="296.55"/>
        <n v="105.52"/>
        <n v="338.82"/>
        <n v="165.23"/>
        <n v="384.9"/>
        <n v="423.56"/>
        <n v="139.84"/>
        <n v="492.78"/>
        <n v="220.92"/>
        <n v="365.04"/>
        <n v="385.34"/>
        <n v="287.43"/>
        <n v="383.01"/>
        <n v="62.51"/>
        <n v="210.68"/>
        <n v="59.48"/>
        <n v="415.39"/>
        <n v="323.5"/>
        <n v="268.81"/>
        <n v="247.41"/>
        <n v="142.35"/>
        <n v="228.46"/>
        <n v="390.22"/>
        <n v="98.89"/>
        <n v="475.72"/>
        <n v="312.27999999999997"/>
        <n v="365.44"/>
        <n v="209.3"/>
        <n v="484.65"/>
        <n v="217.91"/>
        <n v="427.63"/>
        <n v="390.58"/>
        <n v="90.01"/>
        <n v="388.41"/>
        <n v="496.31"/>
        <n v="170.91"/>
        <n v="497.95"/>
        <n v="208.23"/>
        <n v="37.82"/>
        <n v="365.18"/>
        <n v="323.74"/>
        <n v="61.68"/>
        <n v="177.76"/>
        <n v="132.78"/>
        <n v="207.86"/>
        <n v="494.21"/>
        <n v="356.61"/>
        <n v="308.57"/>
        <n v="457.38"/>
        <n v="376.51"/>
        <n v="174.27"/>
        <n v="89.61"/>
        <n v="457.48"/>
        <n v="468.83"/>
        <n v="52.31"/>
        <n v="22.6"/>
        <n v="107.72"/>
        <n v="362.7"/>
        <n v="210.86"/>
        <n v="341.41"/>
        <n v="205.75"/>
        <n v="323.33999999999997"/>
        <n v="168.56"/>
        <n v="455.09"/>
        <n v="80.010000000000005"/>
        <n v="387.62"/>
        <n v="243.65"/>
        <n v="437.91"/>
        <n v="406.83"/>
        <n v="259.14999999999998"/>
        <n v="232.96"/>
        <n v="42.38"/>
        <n v="328.41"/>
        <n v="246.18"/>
        <n v="455.96"/>
        <n v="331.06"/>
        <n v="399.06"/>
        <n v="364.43"/>
        <n v="275.77999999999997"/>
        <n v="386.62"/>
        <n v="468.72"/>
        <n v="78.92"/>
        <n v="430.85"/>
        <n v="331.73"/>
        <n v="183.74"/>
        <n v="396.57"/>
        <n v="377.73"/>
        <n v="211.97"/>
        <n v="210.56"/>
        <n v="76.11"/>
        <n v="152.91999999999999"/>
        <n v="373.51"/>
        <n v="379.29"/>
        <n v="185.28"/>
        <n v="116.77"/>
        <n v="392.84"/>
        <n v="310.58"/>
        <n v="166.25"/>
        <n v="158.02000000000001"/>
        <n v="396.49"/>
        <n v="182.87"/>
        <n v="449.47"/>
        <n v="336.95"/>
        <n v="377"/>
        <n v="310.93"/>
        <n v="31.08"/>
        <n v="60.84"/>
        <n v="242.35"/>
        <n v="42.85"/>
        <n v="281.83999999999997"/>
        <n v="340.11"/>
        <n v="447.4"/>
        <n v="396.78"/>
        <n v="226.61"/>
        <n v="87.03"/>
        <n v="11.16"/>
        <n v="106.47"/>
        <n v="67.95"/>
        <n v="83.78"/>
        <n v="14.58"/>
        <n v="176.41"/>
        <n v="299.87"/>
        <n v="244.89"/>
        <n v="366.52"/>
        <n v="195.26"/>
        <n v="380.07"/>
        <n v="438.61"/>
        <n v="210.35"/>
        <n v="184.6"/>
        <n v="174.34"/>
        <n v="255.72"/>
        <n v="25.16"/>
        <n v="11.59"/>
        <n v="446.06"/>
        <n v="413.4"/>
        <n v="468.35"/>
        <n v="379.45"/>
        <n v="59.58"/>
        <n v="16.47"/>
        <n v="166.1"/>
        <n v="108.79"/>
        <n v="92.56"/>
        <n v="94.31"/>
        <n v="32.71"/>
        <n v="324.64999999999998"/>
        <n v="413.11"/>
        <n v="449.76"/>
        <n v="340.1"/>
        <n v="437.3"/>
        <n v="21.26"/>
        <n v="123.34"/>
        <n v="16.559999999999999"/>
        <n v="381.94"/>
        <n v="193.51"/>
        <n v="247.08"/>
        <n v="202.49"/>
        <n v="323.02999999999997"/>
        <n v="437.1"/>
        <n v="474.3"/>
        <n v="47.44"/>
        <n v="126.15"/>
        <n v="496.03"/>
        <n v="339.83"/>
        <n v="69.19"/>
        <n v="228.68"/>
        <n v="452.41"/>
        <n v="493.43"/>
        <n v="90.06"/>
        <n v="84.47"/>
        <n v="473.74"/>
        <n v="328.65"/>
        <n v="416.42"/>
        <n v="359.09"/>
        <n v="147.84"/>
        <n v="255.19"/>
        <n v="64.989999999999995"/>
        <n v="49.6"/>
        <n v="118.69"/>
        <n v="406.69"/>
        <n v="438.95"/>
        <n v="342.35"/>
        <n v="292.38"/>
        <n v="183.4"/>
        <n v="80.88"/>
        <n v="76.16"/>
        <n v="357.6"/>
        <n v="169.83"/>
        <n v="337.11"/>
        <n v="50.79"/>
        <n v="426.03"/>
        <n v="128.82"/>
        <n v="42.72"/>
        <n v="280.75"/>
        <n v="486.2"/>
        <n v="54.39"/>
        <n v="147.43"/>
        <n v="452.02"/>
        <n v="34.79"/>
        <n v="326.32"/>
        <n v="83.5"/>
        <n v="46.78"/>
        <n v="468.53"/>
        <n v="11.6"/>
        <n v="133.72"/>
        <n v="275.25"/>
        <n v="45.01"/>
        <n v="171.02"/>
        <n v="264.77"/>
        <n v="162.97999999999999"/>
        <n v="290.44"/>
        <n v="203.83"/>
        <n v="53.34"/>
        <n v="49.46"/>
        <n v="264.45999999999998"/>
        <n v="100.59"/>
        <n v="183.51"/>
        <n v="473.92"/>
        <n v="24.5"/>
        <n v="228.39"/>
        <n v="258.26"/>
        <n v="116.68"/>
        <n v="221.56"/>
        <n v="387.94"/>
        <n v="375.03"/>
        <n v="339.89"/>
        <n v="260.45"/>
        <n v="419.52"/>
        <n v="61.67"/>
        <n v="42.01"/>
        <n v="351.98"/>
        <n v="177.4"/>
        <n v="407.94"/>
        <n v="228.99"/>
        <n v="133.82"/>
        <n v="383.46"/>
        <n v="326.02999999999997"/>
        <n v="258.67"/>
        <n v="450.07"/>
        <n v="480.15"/>
        <n v="375.81"/>
        <n v="221.02"/>
        <n v="288.22000000000003"/>
        <n v="349.42"/>
        <n v="420.6"/>
        <n v="164.51"/>
        <n v="249.64"/>
        <n v="268.41000000000003"/>
        <n v="491.98"/>
        <n v="112.67"/>
        <n v="439.73"/>
        <n v="13.73"/>
        <n v="221.29"/>
        <n v="226.85"/>
        <n v="146.09"/>
        <n v="361.42"/>
        <n v="52"/>
        <n v="196.87"/>
        <n v="479.26"/>
        <n v="45.08"/>
        <n v="343"/>
        <n v="114.7"/>
        <n v="455.69"/>
        <n v="177.05"/>
        <n v="41.08"/>
        <n v="22.37"/>
        <n v="328.06"/>
        <n v="105.58"/>
        <n v="261.76"/>
        <n v="198.5"/>
        <n v="402.1"/>
        <n v="178.61"/>
        <n v="286.85000000000002"/>
        <n v="479.79"/>
        <n v="213.66"/>
        <n v="51.2"/>
        <n v="276.2"/>
        <n v="15.48"/>
        <n v="278.70999999999998"/>
        <n v="289.79000000000002"/>
        <n v="236.31"/>
        <n v="95.58"/>
        <n v="420.68"/>
        <n v="442.05"/>
        <n v="402.29"/>
        <n v="393.54"/>
        <n v="86"/>
        <n v="417.54"/>
        <n v="273.42"/>
        <n v="365.95"/>
        <n v="229.58"/>
        <n v="83.42"/>
        <n v="456.22"/>
        <n v="219.64"/>
        <n v="312.88"/>
        <n v="437.82"/>
        <n v="171.3"/>
        <n v="93.61"/>
        <n v="24.68"/>
        <n v="217.03"/>
        <n v="425.48"/>
        <n v="357.95"/>
        <n v="271.43"/>
        <n v="24.51"/>
        <n v="430.38"/>
        <n v="399.53"/>
        <n v="491.37"/>
        <n v="182.47"/>
        <n v="352.7"/>
        <n v="252.82"/>
        <n v="478.35"/>
        <n v="389.25"/>
        <n v="233.66"/>
        <n v="155.04"/>
        <n v="340.4"/>
        <n v="495.02"/>
        <n v="398.65"/>
        <n v="404.26"/>
        <n v="47.54"/>
        <n v="152.57"/>
        <n v="399.49"/>
        <n v="474.27"/>
        <n v="11.62"/>
        <n v="433.2"/>
        <n v="338.68"/>
        <n v="256.93"/>
        <n v="153.36000000000001"/>
        <n v="280.19"/>
        <n v="335.27"/>
        <n v="464.98"/>
        <n v="145.86000000000001"/>
        <n v="195.95"/>
        <n v="206.99"/>
        <n v="108.04"/>
        <n v="231.39"/>
        <n v="356.81"/>
        <n v="316.3"/>
        <n v="77.959999999999994"/>
        <n v="215.45"/>
        <n v="499.36"/>
        <n v="50.14"/>
        <n v="425.24"/>
        <n v="410.76"/>
        <n v="149.52000000000001"/>
        <n v="147.82"/>
        <n v="418.98"/>
        <n v="55.86"/>
        <n v="29.79"/>
        <n v="344.67"/>
        <n v="109.4"/>
        <n v="444.09"/>
        <n v="383.4"/>
        <n v="328.07"/>
        <n v="350.51"/>
        <n v="402.82"/>
        <n v="186.27"/>
        <n v="187.12"/>
        <n v="301.12"/>
        <n v="149.97999999999999"/>
        <n v="475.44"/>
        <n v="20.86"/>
        <n v="499"/>
        <n v="46.41"/>
        <n v="35.47"/>
        <n v="164.44"/>
        <n v="164.41"/>
        <n v="213.47"/>
        <n v="320.31"/>
        <n v="319.86"/>
        <n v="41.53"/>
        <n v="205.9"/>
        <n v="67.849999999999994"/>
        <n v="496.95"/>
        <n v="308.25"/>
        <n v="280.8"/>
        <n v="130.53"/>
        <n v="299.12"/>
        <n v="179.16"/>
        <n v="237.25"/>
        <n v="449.87"/>
        <n v="138.04"/>
        <n v="456.4"/>
        <n v="487.06"/>
        <n v="409.01"/>
        <n v="97.09"/>
        <n v="252.08"/>
        <n v="248.11"/>
        <n v="254.93"/>
        <n v="351.79"/>
        <n v="160.30000000000001"/>
        <n v="319.97000000000003"/>
        <n v="95.15"/>
        <n v="381.45"/>
        <n v="203.24"/>
        <n v="118.84"/>
        <n v="57.79"/>
        <n v="235.61"/>
        <n v="162.91"/>
        <n v="467.03"/>
        <n v="468.31"/>
        <n v="90.62"/>
        <n v="420.77"/>
        <n v="79.25"/>
        <n v="76.89"/>
        <n v="63.54"/>
        <n v="465.65"/>
        <n v="487.28"/>
        <n v="151.13999999999999"/>
        <n v="273"/>
        <n v="407.72"/>
        <n v="70.67"/>
        <n v="483.9"/>
        <n v="170.58"/>
        <n v="254.57"/>
        <n v="243.77"/>
        <n v="465.09"/>
        <n v="86.11"/>
        <n v="458.09"/>
        <n v="147.91999999999999"/>
        <n v="230.4"/>
        <n v="354.94"/>
        <n v="31.43"/>
        <n v="230.27"/>
        <n v="49.18"/>
        <n v="30.69"/>
        <n v="330.13"/>
        <n v="99.78"/>
        <n v="299.27"/>
        <n v="215.27"/>
        <n v="246.81"/>
        <n v="137.6"/>
        <n v="282.01"/>
        <n v="264.02"/>
        <n v="438.82"/>
        <n v="287.83"/>
        <n v="148.72999999999999"/>
        <n v="311.38"/>
        <n v="458.77"/>
        <n v="89.74"/>
        <n v="286.91000000000003"/>
        <n v="413.43"/>
        <n v="474.78"/>
        <n v="185.03"/>
        <n v="291.52999999999997"/>
        <n v="222.4"/>
        <n v="490.62"/>
        <n v="182.37"/>
        <n v="149.07"/>
        <n v="271.04000000000002"/>
        <n v="222.78"/>
        <n v="70.53"/>
        <n v="456.08"/>
        <n v="437.68"/>
        <n v="67.34"/>
        <n v="233.53"/>
        <n v="92.83"/>
        <n v="404.71"/>
        <n v="477.05"/>
        <n v="244.37"/>
        <n v="102.86"/>
        <n v="356.25"/>
        <n v="108.51"/>
        <n v="207.67"/>
        <n v="74.87"/>
        <n v="480.9"/>
        <n v="65.53"/>
        <n v="40.21"/>
        <n v="303.08999999999997"/>
        <n v="263.81"/>
        <n v="384.34"/>
        <n v="197.02"/>
        <n v="171.06"/>
        <n v="434.67"/>
        <n v="56.67"/>
        <n v="125.2"/>
        <n v="354.46"/>
        <n v="268.57"/>
        <n v="450.73"/>
        <n v="360.74"/>
        <n v="368.83"/>
        <n v="195.94"/>
        <n v="214.73"/>
        <n v="249.63"/>
        <n v="45.18"/>
        <n v="41.06"/>
        <n v="381.42"/>
        <n v="493.08"/>
        <n v="117.31"/>
        <n v="253.73"/>
        <n v="334.97"/>
        <n v="58.66"/>
        <n v="79.22"/>
        <n v="476.9"/>
        <n v="268.39999999999998"/>
        <n v="103.52"/>
        <n v="470.39"/>
        <n v="322.27999999999997"/>
        <n v="268.31"/>
        <n v="395.04"/>
        <n v="75.209999999999994"/>
        <n v="336.21"/>
        <n v="472.19"/>
        <n v="124.79"/>
        <n v="358.47"/>
        <n v="11.83"/>
        <n v="361.89"/>
        <n v="22.47"/>
        <n v="257.41000000000003"/>
        <n v="447.66"/>
        <n v="107.75"/>
        <n v="430.37"/>
        <n v="389.18"/>
        <n v="14"/>
        <n v="83.76"/>
        <n v="461.12"/>
        <n v="401.83"/>
        <n v="107.73"/>
        <n v="353.55"/>
        <n v="142.07"/>
        <n v="224.1"/>
        <n v="142.54"/>
        <n v="179.89"/>
        <n v="342.71"/>
        <n v="489.86"/>
        <n v="189.68"/>
        <n v="95.16"/>
        <n v="177.35"/>
        <n v="223.91"/>
        <n v="386.24"/>
        <n v="150.85"/>
        <n v="447.22"/>
        <n v="251.13"/>
        <n v="405.16"/>
        <n v="471.46"/>
        <n v="10.58"/>
        <n v="491.92"/>
        <n v="247.75"/>
        <n v="158.62"/>
        <n v="336.93"/>
        <n v="311.3"/>
        <n v="280.73"/>
        <n v="436.53"/>
        <n v="366.94"/>
        <n v="13.49"/>
        <n v="182.15"/>
        <n v="140.83000000000001"/>
        <n v="159.05000000000001"/>
        <n v="136.1"/>
        <n v="192.28"/>
        <n v="437.53"/>
        <n v="128.94999999999999"/>
        <n v="355.35"/>
        <n v="491.63"/>
        <n v="137.13"/>
        <n v="457.41"/>
        <n v="425.6"/>
        <n v="471.03"/>
        <n v="420.58"/>
        <n v="214.62"/>
        <n v="494.16"/>
        <n v="378.63"/>
        <n v="172.74"/>
        <n v="17.079999999999998"/>
        <n v="338.44"/>
        <n v="148.97999999999999"/>
        <n v="346.17"/>
        <n v="135.91"/>
        <n v="341.06"/>
        <n v="416.7"/>
        <n v="97.95"/>
        <n v="118.21"/>
        <n v="255.92"/>
        <n v="198.11"/>
        <n v="80.06"/>
        <n v="108.02"/>
        <n v="158.49"/>
        <n v="316.89999999999998"/>
        <n v="142.15"/>
        <n v="433.65"/>
        <n v="51.82"/>
        <n v="287.77"/>
        <n v="263.45999999999998"/>
        <n v="464.8"/>
        <n v="179.09"/>
        <n v="56.34"/>
        <n v="293.68"/>
        <n v="204.69"/>
        <n v="85.67"/>
        <n v="271.62"/>
        <n v="434.06"/>
        <n v="403.69"/>
        <n v="250.78"/>
        <n v="472.01"/>
        <n v="411.25"/>
        <n v="129.1"/>
        <n v="427.22"/>
        <n v="200.58"/>
        <n v="147.46"/>
        <n v="284.81"/>
        <n v="32.57"/>
        <n v="322.14"/>
        <n v="187.36"/>
        <n v="479.31"/>
        <n v="138.58000000000001"/>
        <n v="354.92"/>
        <n v="329.08"/>
        <n v="399.27"/>
        <n v="366.82"/>
        <n v="395.07"/>
        <n v="427.4"/>
        <n v="433.97"/>
        <n v="31.97"/>
        <n v="430.19"/>
        <n v="231.04"/>
        <n v="41.27"/>
        <n v="313.33999999999997"/>
        <n v="456.87"/>
        <n v="214.75"/>
        <n v="386.52"/>
        <n v="190.17"/>
        <n v="327.17"/>
        <n v="295.26"/>
        <n v="106.96"/>
        <n v="169.52"/>
        <n v="344.57"/>
        <n v="89.46"/>
        <n v="472.59"/>
        <n v="89.3"/>
        <n v="288.05"/>
        <n v="176.69"/>
        <n v="444.5"/>
        <n v="144.11000000000001"/>
        <n v="433.94"/>
        <n v="160.88"/>
        <n v="434.47"/>
        <n v="230.16"/>
        <n v="276.95"/>
        <n v="394.59"/>
        <n v="371.41"/>
        <n v="349.27"/>
        <n v="51.97"/>
        <n v="298.43"/>
        <n v="361.04"/>
        <n v="31.89"/>
        <n v="393.9"/>
        <n v="432.65"/>
        <n v="262.74"/>
        <n v="34.020000000000003"/>
        <n v="101.83"/>
        <n v="418.08"/>
        <n v="285.27"/>
        <n v="233.63"/>
        <n v="257.48"/>
        <n v="445.72"/>
        <n v="257.18"/>
        <n v="278.99"/>
        <n v="252.94"/>
        <n v="50.37"/>
        <n v="106.14"/>
        <n v="399.39"/>
        <n v="291.89"/>
        <n v="279.35000000000002"/>
        <n v="197.95"/>
        <n v="463.22"/>
        <n v="168.01"/>
        <n v="38.25"/>
        <n v="436.07"/>
        <n v="44.39"/>
        <n v="237.6"/>
        <n v="214.63"/>
        <n v="471.68"/>
        <n v="218.86"/>
        <n v="331.21"/>
        <n v="18.8"/>
        <n v="215.01"/>
        <n v="367.33"/>
        <n v="383.36"/>
        <n v="249.34"/>
        <n v="192.73"/>
        <n v="117.42"/>
        <n v="199.48"/>
        <n v="463.31"/>
        <n v="167.77"/>
        <n v="123.79"/>
        <n v="331.56"/>
        <n v="129.44999999999999"/>
        <n v="347.27"/>
        <n v="489.29"/>
        <n v="235.18"/>
        <n v="477.68"/>
        <n v="159.94999999999999"/>
        <n v="112.55"/>
        <n v="56.87"/>
        <n v="142.61000000000001"/>
        <n v="33.31"/>
        <n v="177.17"/>
        <n v="382.64"/>
        <n v="104.37"/>
        <n v="329.03"/>
        <n v="272.05"/>
        <n v="192.95"/>
        <n v="128.74"/>
        <n v="361.85"/>
        <n v="197.88"/>
        <n v="290.14"/>
        <n v="227.45"/>
        <n v="318.95999999999998"/>
        <n v="160.41"/>
        <n v="428.15"/>
        <n v="351.68"/>
        <n v="245.25"/>
        <n v="327.94"/>
        <n v="53.15"/>
        <n v="483.76"/>
        <n v="60.12"/>
        <n v="298.24"/>
        <n v="51.92"/>
        <n v="45.39"/>
        <n v="60.17"/>
        <n v="265.56"/>
        <n v="215.49"/>
        <n v="168.21"/>
        <n v="230.21"/>
        <n v="448.57"/>
        <n v="96.31"/>
        <n v="329.54"/>
        <n v="417.07"/>
        <n v="264.45"/>
        <n v="82.72"/>
        <n v="265.25"/>
        <n v="464.26"/>
        <n v="205.68"/>
        <n v="189.35"/>
        <n v="24.41"/>
        <n v="428.85"/>
        <n v="297.35000000000002"/>
        <n v="53.13"/>
        <n v="313.5"/>
        <n v="166.78"/>
        <n v="80.69"/>
        <n v="205.66"/>
        <n v="294.06"/>
        <n v="481"/>
        <n v="437.28"/>
        <n v="338.85"/>
        <n v="486.64"/>
        <n v="59.31"/>
        <n v="59.56"/>
        <n v="322.39"/>
        <n v="265.70999999999998"/>
        <n v="26.45"/>
        <n v="357.62"/>
        <n v="282.33"/>
        <n v="396.56"/>
        <n v="456.74"/>
        <n v="281.5"/>
        <n v="230.41"/>
        <n v="479.45"/>
        <n v="81.48"/>
        <n v="229.63"/>
        <n v="50.88"/>
        <n v="369.95"/>
        <n v="58.77"/>
        <n v="397.97"/>
        <n v="282.64999999999998"/>
        <n v="48.25"/>
        <n v="191.29"/>
        <n v="170.9"/>
        <n v="378.49"/>
        <n v="480.02"/>
        <n v="207.33"/>
        <n v="144.46"/>
        <n v="171.96"/>
        <n v="353.92"/>
        <n v="154.46"/>
        <n v="142.25"/>
        <n v="210.7"/>
        <n v="195.24"/>
        <n v="407.25"/>
        <n v="42.18"/>
        <n v="318.69"/>
        <n v="115.36"/>
        <n v="119.38"/>
        <n v="104.9"/>
        <n v="370.14"/>
        <n v="395.74"/>
        <n v="124.53"/>
        <n v="443.2"/>
        <n v="109.76"/>
        <n v="32.18"/>
        <n v="106.65"/>
        <n v="201.72"/>
        <n v="45.3"/>
        <n v="350.77"/>
        <n v="187.93"/>
        <n v="193.42"/>
        <n v="440.43"/>
        <n v="411.73"/>
        <n v="369.78"/>
        <n v="168.76"/>
        <n v="391.64"/>
        <n v="59.97"/>
        <n v="418.67"/>
        <n v="245.49"/>
        <n v="387.5"/>
        <n v="52.6"/>
        <n v="368.93"/>
        <n v="141.33000000000001"/>
        <n v="359.08"/>
        <n v="400.48"/>
        <n v="494.06"/>
        <n v="179.54"/>
        <n v="39.49"/>
        <n v="214.98"/>
        <n v="155.36000000000001"/>
        <n v="195.38"/>
        <n v="392.7"/>
        <n v="403.71"/>
        <n v="256.66000000000003"/>
        <n v="323.13"/>
        <n v="122.36"/>
        <n v="386.53"/>
        <n v="214.85"/>
        <n v="242.71"/>
        <n v="456.79"/>
        <n v="251.69"/>
        <n v="428.42"/>
        <n v="126.93"/>
        <n v="294.77999999999997"/>
        <n v="250.19"/>
        <n v="167.6"/>
        <n v="166.34"/>
        <n v="429.9"/>
        <n v="229.85"/>
        <n v="333.75"/>
        <n v="265.32"/>
        <n v="238.8"/>
        <n v="33.67"/>
        <n v="336.04"/>
        <n v="463.83"/>
        <n v="44.04"/>
        <n v="180.46"/>
        <n v="219.22"/>
        <n v="17.62"/>
        <n v="434.24"/>
        <n v="362.88"/>
        <n v="150.84"/>
        <n v="16.809999999999999"/>
        <n v="415.93"/>
        <n v="379.55"/>
        <n v="36.700000000000003"/>
        <n v="187.71"/>
        <n v="247.95"/>
        <n v="93.82"/>
        <n v="436.57"/>
        <n v="251.55"/>
        <n v="358.51"/>
        <n v="277.08"/>
        <n v="166.11"/>
        <n v="375.69"/>
        <n v="40.840000000000003"/>
        <n v="284.31"/>
        <n v="382.26"/>
        <n v="432.35"/>
        <n v="375.08"/>
        <n v="96.29"/>
        <n v="209.81"/>
        <n v="462.62"/>
        <n v="75.39"/>
        <n v="42.08"/>
        <n v="301.63"/>
        <n v="111.69"/>
        <n v="67.930000000000007"/>
        <n v="304.77"/>
        <n v="414.17"/>
        <n v="229.31"/>
        <n v="203.87"/>
        <n v="341.35"/>
        <n v="46.58"/>
        <n v="495.47"/>
        <n v="170.19"/>
        <n v="496.58"/>
        <n v="265.39999999999998"/>
        <n v="182.3"/>
        <n v="331.23"/>
        <n v="368.61"/>
        <n v="77.58"/>
        <n v="225.18"/>
        <n v="26.84"/>
        <n v="71.209999999999994"/>
        <n v="282.16000000000003"/>
        <n v="312"/>
        <n v="210.34"/>
        <n v="53.33"/>
        <n v="459.92"/>
        <n v="121.91"/>
        <n v="454.48"/>
        <n v="365.46"/>
        <n v="285.77"/>
        <n v="382.19"/>
        <n v="470.63"/>
        <n v="14.21"/>
        <n v="116.25"/>
        <n v="464.22"/>
        <n v="110.66"/>
        <n v="405.44"/>
        <n v="387.72"/>
        <n v="494.64"/>
        <n v="15.47"/>
        <n v="246.59"/>
        <n v="27.64"/>
        <n v="464.83"/>
        <n v="111.4"/>
        <n v="401.32"/>
        <n v="58.57"/>
        <n v="51.66"/>
        <n v="74.45"/>
        <n v="452.7"/>
        <n v="89.64"/>
        <n v="403.11"/>
        <n v="265.95999999999998"/>
        <n v="286.82"/>
        <n v="411.18"/>
        <n v="151.15"/>
        <n v="15.79"/>
        <n v="25.72"/>
        <n v="308"/>
        <n v="28.03"/>
        <n v="253.16"/>
        <n v="178.63"/>
        <n v="466.27"/>
        <n v="66.61"/>
        <n v="96.54"/>
        <n v="93.17"/>
        <n v="177.14"/>
        <n v="49.67"/>
        <n v="377.17"/>
        <n v="467.12"/>
        <n v="50.13"/>
        <n v="84.5"/>
        <n v="335.21"/>
        <n v="496.92"/>
        <n v="188.19"/>
        <n v="260.92"/>
        <n v="75.900000000000006"/>
        <n v="146.25"/>
        <n v="226.03"/>
        <n v="210.43"/>
        <n v="161.16"/>
        <n v="159.01"/>
        <n v="92.91"/>
        <n v="158"/>
        <n v="137.33000000000001"/>
        <n v="176.73"/>
        <n v="64.489999999999995"/>
        <n v="25.9"/>
        <n v="452.56"/>
        <n v="178.67"/>
        <n v="326.79000000000002"/>
        <n v="317.61"/>
        <n v="210.72"/>
        <n v="301.52999999999997"/>
        <n v="338.28"/>
        <n v="212.78"/>
        <n v="147.16999999999999"/>
        <n v="320.44"/>
        <n v="395.32"/>
        <n v="436.56"/>
        <n v="61.32"/>
        <n v="359.22"/>
        <n v="309.54000000000002"/>
        <n v="425.9"/>
        <n v="399.41"/>
        <n v="177.58"/>
        <n v="207.02"/>
        <n v="324.36"/>
        <n v="268.63"/>
        <n v="105.99"/>
        <n v="213.68"/>
        <n v="148.44"/>
        <n v="140.68"/>
        <n v="393.82"/>
        <n v="155.41999999999999"/>
        <n v="267.16000000000003"/>
        <n v="340.21"/>
        <n v="336.44"/>
        <n v="283.36"/>
        <n v="472.32"/>
        <n v="101.57"/>
        <n v="395.72"/>
        <n v="221.5"/>
        <n v="320.77999999999997"/>
        <n v="315.5"/>
        <n v="27.26"/>
        <n v="409.56"/>
        <n v="194.33"/>
        <n v="281.87"/>
        <n v="63.89"/>
        <n v="409.61"/>
        <n v="222.24"/>
        <n v="167.97"/>
        <n v="101.38"/>
        <n v="299.63"/>
        <n v="373.78"/>
        <n v="243.74"/>
        <n v="133.19999999999999"/>
        <n v="68.94"/>
        <n v="275.43"/>
        <n v="197.83"/>
        <n v="215.89"/>
        <n v="83.57"/>
        <n v="262.88"/>
        <n v="373.87"/>
        <n v="96.15"/>
        <n v="298.68"/>
        <n v="290.89999999999998"/>
        <n v="316.29000000000002"/>
        <n v="69.38"/>
        <n v="241.05"/>
        <n v="206.34"/>
        <n v="457.39"/>
        <n v="71.819999999999993"/>
        <n v="431.57"/>
        <n v="304.06"/>
        <n v="302.93"/>
        <n v="31.24"/>
        <n v="439.88"/>
        <n v="397.79"/>
        <n v="302.86"/>
        <n v="209.91"/>
        <n v="406.97"/>
        <n v="95.24"/>
        <n v="328.54"/>
        <n v="390.78"/>
        <n v="432.01"/>
        <n v="101.33"/>
        <n v="428.23"/>
        <n v="249.79"/>
        <n v="125.28"/>
        <n v="27.12"/>
        <n v="484.56"/>
        <n v="68.45"/>
        <n v="287.25"/>
        <n v="198.26"/>
        <n v="218.12"/>
        <n v="401.08"/>
        <n v="247.48"/>
        <n v="78.14"/>
        <n v="169.79"/>
        <n v="438.09"/>
        <n v="265.64999999999998"/>
        <n v="39.869999999999997"/>
        <n v="406.9"/>
        <n v="216.55"/>
        <n v="282.62"/>
        <n v="493.54"/>
        <n v="48.56"/>
        <n v="185.29"/>
        <n v="310.41000000000003"/>
        <n v="381.75"/>
        <n v="202.43"/>
        <n v="235.21"/>
        <n v="371.67"/>
        <n v="146.55000000000001"/>
        <n v="193.43"/>
        <n v="259.27999999999997"/>
        <n v="217.51"/>
        <n v="412.49"/>
        <n v="392.74"/>
        <n v="135.71"/>
        <n v="487.62"/>
        <n v="370.72"/>
        <n v="98.73"/>
        <n v="79.42"/>
        <n v="248.01"/>
        <n v="339.17"/>
        <n v="419.32"/>
        <n v="323.52999999999997"/>
        <n v="230"/>
        <n v="218.44"/>
        <n v="431.85"/>
        <n v="334.79"/>
        <n v="486.79"/>
        <n v="212.87"/>
        <n v="389.76"/>
        <n v="235.77"/>
      </sharedItems>
      <fieldGroup base="4">
        <rangePr autoStart="0" autoEnd="0" startNum="0" endNum="500" groupInterval="50"/>
        <groupItems count="12">
          <s v="&lt;0"/>
          <s v="0-50"/>
          <s v="50-100"/>
          <s v="100-150"/>
          <s v="150-200"/>
          <s v="200-250"/>
          <s v="250-300"/>
          <s v="300-350"/>
          <s v="350-400"/>
          <s v="400-450"/>
          <s v="450-500"/>
          <s v="&gt;500"/>
        </groupItems>
      </fieldGroup>
    </cacheField>
    <cacheField name="Discount (%)" numFmtId="2">
      <sharedItems/>
    </cacheField>
    <cacheField name="[Discount (%)]" numFmtId="1">
      <sharedItems containsSemiMixedTypes="0" containsString="0" containsNumber="1" containsInteger="1" minValue="0" maxValue="50" count="8">
        <n v="15"/>
        <n v="20"/>
        <n v="25"/>
        <n v="50"/>
        <n v="5"/>
        <n v="10"/>
        <n v="0"/>
        <n v="30"/>
      </sharedItems>
    </cacheField>
    <cacheField name="Final_Price(Rs.)" numFmtId="2">
      <sharedItems/>
    </cacheField>
    <cacheField name="Discount Amount _" numFmtId="2">
      <sharedItems containsSemiMixedTypes="0" containsString="0" containsNumber="1" minValue="0" maxValue="249.98"/>
    </cacheField>
    <cacheField name="[Final_Price(Rs.)]" numFmtId="2">
      <sharedItems containsSemiMixedTypes="0" containsString="0" containsNumber="1" minValue="5.89" maxValue="496.82" count="3514">
        <n v="31.05"/>
        <n v="186.23"/>
        <n v="237.76"/>
        <n v="129.88999999999999"/>
        <n v="195.84"/>
        <n v="120.93"/>
        <n v="73.06"/>
        <n v="170.58"/>
        <n v="360.82"/>
        <n v="207.68"/>
        <n v="65.78"/>
        <n v="334.7"/>
        <n v="258.92"/>
        <n v="13.13"/>
        <n v="228.83"/>
        <n v="108.02"/>
        <n v="426.75"/>
        <n v="52.98"/>
        <n v="223.89"/>
        <n v="166.75"/>
        <n v="65.64"/>
        <n v="21.45"/>
        <n v="336.37"/>
        <n v="351.87"/>
        <n v="205.71"/>
        <n v="265.60000000000002"/>
        <n v="262.91000000000003"/>
        <n v="176.35"/>
        <n v="176.47"/>
        <n v="209.08"/>
        <n v="350.75"/>
        <n v="61.65"/>
        <n v="20.39"/>
        <n v="78.819999999999993"/>
        <n v="112.26"/>
        <n v="285.77"/>
        <n v="18.13"/>
        <n v="81.099999999999994"/>
        <n v="441.69"/>
        <n v="94.03"/>
        <n v="303.33"/>
        <n v="363.06"/>
        <n v="303.14"/>
        <n v="253.36"/>
        <n v="404.77"/>
        <n v="191.04"/>
        <n v="367.96"/>
        <n v="279.77"/>
        <n v="479.19"/>
        <n v="315.55"/>
        <n v="77.31"/>
        <n v="217.8"/>
        <n v="300.23"/>
        <n v="11.86"/>
        <n v="29.96"/>
        <n v="414.76"/>
        <n v="234.13"/>
        <n v="133.79"/>
        <n v="202.26"/>
        <n v="389.4"/>
        <n v="272.18"/>
        <n v="9.6999999999999993"/>
        <n v="239.86"/>
        <n v="157.62"/>
        <n v="304.08999999999997"/>
        <n v="112.45"/>
        <n v="304.64999999999998"/>
        <n v="295.58999999999997"/>
        <n v="284.55"/>
        <n v="113.09"/>
        <n v="161.81"/>
        <n v="138.81"/>
        <n v="15.4"/>
        <n v="275.33999999999997"/>
        <n v="268.38"/>
        <n v="137.44"/>
        <n v="74.459999999999994"/>
        <n v="232.99"/>
        <n v="362.61"/>
        <n v="364.97"/>
        <n v="269.19"/>
        <n v="340.79"/>
        <n v="107.72"/>
        <n v="28.07"/>
        <n v="124.95"/>
        <n v="466.17"/>
        <n v="238.56"/>
        <n v="229.18"/>
        <n v="232.25"/>
        <n v="219.5"/>
        <n v="34.74"/>
        <n v="386.91"/>
        <n v="281.07"/>
        <n v="173.95"/>
        <n v="151.33000000000001"/>
        <n v="77.34"/>
        <n v="471.25"/>
        <n v="303.91000000000003"/>
        <n v="133.93"/>
        <n v="81.180000000000007"/>
        <n v="215.72"/>
        <n v="40.83"/>
        <n v="182.04"/>
        <n v="66.86"/>
        <n v="83.63"/>
        <n v="291.08"/>
        <n v="208.78"/>
        <n v="306.77999999999997"/>
        <n v="244.35"/>
        <n v="14.96"/>
        <n v="203.72"/>
        <n v="114.31"/>
        <n v="94.93"/>
        <n v="30.92"/>
        <n v="372.27"/>
        <n v="74.98"/>
        <n v="288.60000000000002"/>
        <n v="188.88"/>
        <n v="285.18"/>
        <n v="187.86"/>
        <n v="220.25"/>
        <n v="124.56"/>
        <n v="236.7"/>
        <n v="278.01"/>
        <n v="211.61"/>
        <n v="61.85"/>
        <n v="43.72"/>
        <n v="361.04"/>
        <n v="320.08999999999997"/>
        <n v="36.21"/>
        <n v="311.14999999999998"/>
        <n v="68.78"/>
        <n v="414.8"/>
        <n v="394.11"/>
        <n v="65.209999999999994"/>
        <n v="354.15"/>
        <n v="77.88"/>
        <n v="179.18"/>
        <n v="470.33"/>
        <n v="49.98"/>
        <n v="254.14"/>
        <n v="26.57"/>
        <n v="112.59"/>
        <n v="320.14"/>
        <n v="428.47"/>
        <n v="370.33"/>
        <n v="328.08"/>
        <n v="233.25"/>
        <n v="201.37"/>
        <n v="166.91"/>
        <n v="254.03"/>
        <n v="193.26"/>
        <n v="85.81"/>
        <n v="326.01"/>
        <n v="147.71"/>
        <n v="390.2"/>
        <n v="203.03"/>
        <n v="255"/>
        <n v="189.32"/>
        <n v="228.38"/>
        <n v="445.01"/>
        <n v="229.67"/>
        <n v="378.27"/>
        <n v="18.829999999999998"/>
        <n v="345.22"/>
        <n v="35.369999999999997"/>
        <n v="130.78"/>
        <n v="238.75"/>
        <n v="36.22"/>
        <n v="378.9"/>
        <n v="295.41000000000003"/>
        <n v="208.84"/>
        <n v="205.98"/>
        <n v="284.14"/>
        <n v="74.11"/>
        <n v="137.56"/>
        <n v="169.48"/>
        <n v="248.7"/>
        <n v="350.3"/>
        <n v="260.82"/>
        <n v="335.2"/>
        <n v="367.22"/>
        <n v="340.19"/>
        <n v="134.94"/>
        <n v="229.4"/>
        <n v="331.26"/>
        <n v="421.65"/>
        <n v="207.1"/>
        <n v="430.43"/>
        <n v="127.28"/>
        <n v="315.8"/>
        <n v="115.75"/>
        <n v="148"/>
        <n v="216.58"/>
        <n v="208.98"/>
        <n v="167.44"/>
        <n v="266.2"/>
        <n v="84.77"/>
        <n v="332.57"/>
        <n v="358.97"/>
        <n v="180.6"/>
        <n v="325.19"/>
        <n v="18.670000000000002"/>
        <n v="11.91"/>
        <n v="17.07"/>
        <n v="9.4700000000000006"/>
        <n v="206.97"/>
        <n v="176.54"/>
        <n v="50.52"/>
        <n v="142.44"/>
        <n v="172.89"/>
        <n v="294.60000000000002"/>
        <n v="261.75"/>
        <n v="219.72"/>
        <n v="369.15"/>
        <n v="80.05"/>
        <n v="191.81"/>
        <n v="308.52"/>
        <n v="237.63"/>
        <n v="179.89"/>
        <n v="272.89"/>
        <n v="302.08"/>
        <n v="115.54"/>
        <n v="163.61000000000001"/>
        <n v="85.07"/>
        <n v="202.46"/>
        <n v="260.66000000000003"/>
        <n v="123.4"/>
        <n v="39.14"/>
        <n v="176.87"/>
        <n v="91.87"/>
        <n v="344.13"/>
        <n v="323.99"/>
        <n v="378.22"/>
        <n v="236.59"/>
        <n v="153.80000000000001"/>
        <n v="388.57"/>
        <n v="75.849999999999994"/>
        <n v="151.87"/>
        <n v="311.44"/>
        <n v="46.52"/>
        <n v="378.25"/>
        <n v="261.20999999999998"/>
        <n v="349.58"/>
        <n v="212.07"/>
        <n v="251.66"/>
        <n v="140.4"/>
        <n v="220.51"/>
        <n v="177.59"/>
        <n v="395.46"/>
        <n v="126.66"/>
        <n v="189.34"/>
        <n v="129.31"/>
        <n v="266.36"/>
        <n v="217.73"/>
        <n v="71.34"/>
        <n v="354.11"/>
        <n v="147.52000000000001"/>
        <n v="322.58"/>
        <n v="39.69"/>
        <n v="276.68"/>
        <n v="354.74"/>
        <n v="418.1"/>
        <n v="66.16"/>
        <n v="104.7"/>
        <n v="289.32"/>
        <n v="195.53"/>
        <n v="77.510000000000005"/>
        <n v="410.5"/>
        <n v="356.34"/>
        <n v="66.28"/>
        <n v="366.32"/>
        <n v="300.77999999999997"/>
        <n v="324.08999999999997"/>
        <n v="58.3"/>
        <n v="28.25"/>
        <n v="412.25"/>
        <n v="214.45"/>
        <n v="315.89"/>
        <n v="105.83"/>
        <n v="343.52"/>
        <n v="399.84"/>
        <n v="220.15"/>
        <n v="311.41000000000003"/>
        <n v="207.97"/>
        <n v="25.91"/>
        <n v="247.7"/>
        <n v="446.14"/>
        <n v="130.1"/>
        <n v="233.68"/>
        <n v="35.51"/>
        <n v="187.16"/>
        <n v="49.46"/>
        <n v="171.71"/>
        <n v="187.65"/>
        <n v="204.56"/>
        <n v="66.67"/>
        <n v="105.98"/>
        <n v="317.82"/>
        <n v="280.16000000000003"/>
        <n v="59.92"/>
        <n v="121.84"/>
        <n v="59.74"/>
        <n v="368.63"/>
        <n v="28.12"/>
        <n v="95.65"/>
        <n v="373.84"/>
        <n v="176.3"/>
        <n v="219.91"/>
        <n v="395.07"/>
        <n v="150.19999999999999"/>
        <n v="222.28"/>
        <n v="96.67"/>
        <n v="46.12"/>
        <n v="27.14"/>
        <n v="9.39"/>
        <n v="35.24"/>
        <n v="205.3"/>
        <n v="377.59"/>
        <n v="135.08000000000001"/>
        <n v="129.08000000000001"/>
        <n v="418.54"/>
        <n v="103.11"/>
        <n v="409.6"/>
        <n v="142.07"/>
        <n v="310.13"/>
        <n v="117.67"/>
        <n v="12.38"/>
        <n v="423.81"/>
        <n v="237.27"/>
        <n v="144.13"/>
        <n v="13.94"/>
        <n v="21.56"/>
        <n v="292.14"/>
        <n v="186.79"/>
        <n v="92.56"/>
        <n v="398.36"/>
        <n v="297.93"/>
        <n v="459.93"/>
        <n v="243.7"/>
        <n v="410.96"/>
        <n v="214.78"/>
        <n v="461.84"/>
        <n v="44.29"/>
        <n v="361.15"/>
        <n v="343.46"/>
        <n v="50.65"/>
        <n v="254.31"/>
        <n v="130.03"/>
        <n v="169.29"/>
        <n v="346.24"/>
        <n v="448.53"/>
        <n v="128.28"/>
        <n v="300.7"/>
        <n v="36.75"/>
        <n v="30.87"/>
        <n v="90.79"/>
        <n v="100.26"/>
        <n v="32.89"/>
        <n v="137.25"/>
        <n v="152.38"/>
        <n v="70.66"/>
        <n v="250.46"/>
        <n v="222.83"/>
        <n v="128.68"/>
        <n v="286.33"/>
        <n v="302.79000000000002"/>
        <n v="347.69"/>
        <n v="124.96"/>
        <n v="32.29"/>
        <n v="250.23"/>
        <n v="342.94"/>
        <n v="51.1"/>
        <n v="21.39"/>
        <n v="310.25"/>
        <n v="262.79000000000002"/>
        <n v="173.94"/>
        <n v="236.76"/>
        <n v="204.91"/>
        <n v="343.64"/>
        <n v="34.659999999999997"/>
        <n v="15.56"/>
        <n v="169.19"/>
        <n v="295.48"/>
        <n v="46.1"/>
        <n v="81"/>
        <n v="467.24"/>
        <n v="163.51"/>
        <n v="133.94"/>
        <n v="138.46"/>
        <n v="144.32"/>
        <n v="122.66"/>
        <n v="200.26"/>
        <n v="146.91999999999999"/>
        <n v="408.73"/>
        <n v="65.7"/>
        <n v="156.61000000000001"/>
        <n v="425.81"/>
        <n v="450.9"/>
        <n v="316.13"/>
        <n v="350.6"/>
        <n v="177.11"/>
        <n v="47.18"/>
        <n v="181.69"/>
        <n v="116.06"/>
        <n v="256.86"/>
        <n v="388.32"/>
        <n v="97.28"/>
        <n v="385.3"/>
        <n v="112"/>
        <n v="444.98"/>
        <n v="170.23"/>
        <n v="330.38"/>
        <n v="245.58"/>
        <n v="407.59"/>
        <n v="359.28"/>
        <n v="315.36"/>
        <n v="320.83"/>
        <n v="266.57"/>
        <n v="125.2"/>
        <n v="193.56"/>
        <n v="61.98"/>
        <n v="249.43"/>
        <n v="90.81"/>
        <n v="86.1"/>
        <n v="299.77"/>
        <n v="163.52000000000001"/>
        <n v="117.73"/>
        <n v="252.62"/>
        <n v="121.94"/>
        <n v="236.96"/>
        <n v="74.66"/>
        <n v="79.14"/>
        <n v="268.14"/>
        <n v="244.71"/>
        <n v="210.4"/>
        <n v="79.38"/>
        <n v="280.2"/>
        <n v="180.13"/>
        <n v="330.18"/>
        <n v="214.72"/>
        <n v="295.93"/>
        <n v="176.6"/>
        <n v="228.74"/>
        <n v="257.52"/>
        <n v="88.28"/>
        <n v="164.39"/>
        <n v="96.42"/>
        <n v="415.02"/>
        <n v="215.91"/>
        <n v="73.64"/>
        <n v="282.89"/>
        <n v="32.07"/>
        <n v="204.57"/>
        <n v="105.46"/>
        <n v="428.66"/>
        <n v="267.98"/>
        <n v="106.5"/>
        <n v="450.17"/>
        <n v="125.99"/>
        <n v="259.12"/>
        <n v="367.11"/>
        <n v="76.69"/>
        <n v="186.63"/>
        <n v="18.7"/>
        <n v="191.54"/>
        <n v="355.47"/>
        <n v="295.32"/>
        <n v="190.6"/>
        <n v="35.590000000000003"/>
        <n v="362.82"/>
        <n v="303.16000000000003"/>
        <n v="321.66000000000003"/>
        <n v="408.29"/>
        <n v="372.65"/>
        <n v="127.44"/>
        <n v="240.86"/>
        <n v="59.8"/>
        <n v="258.42"/>
        <n v="177.28"/>
        <n v="315.95999999999998"/>
        <n v="245.53"/>
        <n v="217.87"/>
        <n v="379.89"/>
        <n v="401"/>
        <n v="315.88"/>
        <n v="160.09"/>
        <n v="190.96"/>
        <n v="145.47"/>
        <n v="122.36"/>
        <n v="52.25"/>
        <n v="183.9"/>
        <n v="362.33"/>
        <n v="332.42"/>
        <n v="384.61"/>
        <n v="162.55000000000001"/>
        <n v="315.45"/>
        <n v="101.41"/>
        <n v="120.88"/>
        <n v="19.29"/>
        <n v="189.3"/>
        <n v="250.72"/>
        <n v="285.20999999999998"/>
        <n v="393.25"/>
        <n v="146.19"/>
        <n v="63.8"/>
        <n v="393.12"/>
        <n v="116.03"/>
        <n v="215.4"/>
        <n v="208.71"/>
        <n v="287.77"/>
        <n v="76.31"/>
        <n v="70.62"/>
        <n v="356.84"/>
        <n v="389.67"/>
        <n v="340.9"/>
        <n v="471.92"/>
        <n v="93.49"/>
        <n v="317.56"/>
        <n v="47.54"/>
        <n v="11.52"/>
        <n v="115.13"/>
        <n v="190.26"/>
        <n v="293.43"/>
        <n v="179.19"/>
        <n v="95.05"/>
        <n v="239.25"/>
        <n v="337.95"/>
        <n v="194.27"/>
        <n v="346.42"/>
        <n v="33.15"/>
        <n v="92.09"/>
        <n v="47.33"/>
        <n v="386.19"/>
        <n v="280.17"/>
        <n v="195.08"/>
        <n v="424.13"/>
        <n v="70.010000000000005"/>
        <n v="101.53"/>
        <n v="245.57"/>
        <n v="38.72"/>
        <n v="312.22000000000003"/>
        <n v="108.97"/>
        <n v="84.73"/>
        <n v="177.54"/>
        <n v="285.42"/>
        <n v="216.94"/>
        <n v="280.44"/>
        <n v="188.78"/>
        <n v="324.98"/>
        <n v="183.27"/>
        <n v="317.60000000000002"/>
        <n v="343.38"/>
        <n v="16.52"/>
        <n v="211.31"/>
        <n v="211.91"/>
        <n v="71.260000000000005"/>
        <n v="332.89"/>
        <n v="228.77"/>
        <n v="305.3"/>
        <n v="265.75"/>
        <n v="352.22"/>
        <n v="358.89"/>
        <n v="393.59"/>
        <n v="7.33"/>
        <n v="336.74"/>
        <n v="348.78"/>
        <n v="48.47"/>
        <n v="310.58999999999997"/>
        <n v="120.25"/>
        <n v="159.65"/>
        <n v="331.21"/>
        <n v="182.93"/>
        <n v="315.86"/>
        <n v="171.06"/>
        <n v="454.69"/>
        <n v="274.24"/>
        <n v="97.3"/>
        <n v="72.78"/>
        <n v="149.93"/>
        <n v="157.81"/>
        <n v="106.65"/>
        <n v="221.24"/>
        <n v="210.88"/>
        <n v="274.08"/>
        <n v="285.38"/>
        <n v="435.45"/>
        <n v="191.44"/>
        <n v="107.19"/>
        <n v="152.66"/>
        <n v="71.16"/>
        <n v="387.91"/>
        <n v="388.66"/>
        <n v="200.74"/>
        <n v="239.66"/>
        <n v="112.77"/>
        <n v="106.73"/>
        <n v="153.44999999999999"/>
        <n v="216.75"/>
        <n v="34.01"/>
        <n v="50.12"/>
        <n v="453.66"/>
        <n v="361.39"/>
        <n v="376.05"/>
        <n v="112.28"/>
        <n v="370.57"/>
        <n v="338.51"/>
        <n v="262.8"/>
        <n v="257.67"/>
        <n v="205.03"/>
        <n v="41.06"/>
        <n v="25.89"/>
        <n v="104.22"/>
        <n v="56.86"/>
        <n v="153.38"/>
        <n v="68.53"/>
        <n v="149.57"/>
        <n v="471.95"/>
        <n v="479.63"/>
        <n v="188.69"/>
        <n v="52.18"/>
        <n v="188.47"/>
        <n v="49.78"/>
        <n v="116.7"/>
        <n v="199.2"/>
        <n v="194.9"/>
        <n v="315.94"/>
        <n v="140.80000000000001"/>
        <n v="319.64"/>
        <n v="164.14"/>
        <n v="67.39"/>
        <n v="257.48"/>
        <n v="285.23"/>
        <n v="207.16"/>
        <n v="236.53"/>
        <n v="120.1"/>
        <n v="339.17"/>
        <n v="108.87"/>
        <n v="241.97"/>
        <n v="287.01"/>
        <n v="33.4"/>
        <n v="114.6"/>
        <n v="243.77"/>
        <n v="42.17"/>
        <n v="75.319999999999993"/>
        <n v="206.28"/>
        <n v="41.74"/>
        <n v="338.15"/>
        <n v="88.42"/>
        <n v="276.52999999999997"/>
        <n v="83.16"/>
        <n v="30"/>
        <n v="76.98"/>
        <n v="209.52"/>
        <n v="207.43"/>
        <n v="82.84"/>
        <n v="14.89"/>
        <n v="337.1"/>
        <n v="54.8"/>
        <n v="327.77"/>
        <n v="225.98"/>
        <n v="151.52000000000001"/>
        <n v="323.25"/>
        <n v="58.89"/>
        <n v="69.31"/>
        <n v="329.82"/>
        <n v="11.26"/>
        <n v="12.09"/>
        <n v="263.05"/>
        <n v="129.36000000000001"/>
        <n v="14"/>
        <n v="138.44999999999999"/>
        <n v="131.83000000000001"/>
        <n v="174.56"/>
        <n v="223.5"/>
        <n v="97.14"/>
        <n v="100.74"/>
        <n v="58.76"/>
        <n v="19.079999999999998"/>
        <n v="178.02"/>
        <n v="248.17"/>
        <n v="381.05"/>
        <n v="335.49"/>
        <n v="29.12"/>
        <n v="115.06"/>
        <n v="94.39"/>
        <n v="316.79000000000002"/>
        <n v="347.12"/>
        <n v="11.09"/>
        <n v="338.09"/>
        <n v="393.29"/>
        <n v="293.23"/>
        <n v="108.64"/>
        <n v="22.59"/>
        <n v="182.69"/>
        <n v="78.44"/>
        <n v="214.69"/>
        <n v="168.01"/>
        <n v="133.85"/>
        <n v="395.44"/>
        <n v="103.58"/>
        <n v="140.41999999999999"/>
        <n v="131.78"/>
        <n v="20.079999999999998"/>
        <n v="90.63"/>
        <n v="292.37"/>
        <n v="347.3"/>
        <n v="73.290000000000006"/>
        <n v="308.08999999999997"/>
        <n v="306.94"/>
        <n v="241.98"/>
        <n v="22.91"/>
        <n v="261.58"/>
        <n v="107.6"/>
        <n v="121.58"/>
        <n v="359.1"/>
        <n v="218.75"/>
        <n v="90.96"/>
        <n v="358.56"/>
        <n v="447.35"/>
        <n v="457.75"/>
        <n v="95.79"/>
        <n v="233.29"/>
        <n v="35.94"/>
        <n v="197.76"/>
        <n v="216.23"/>
        <n v="169.15"/>
        <n v="154.69"/>
        <n v="207.65"/>
        <n v="207.54"/>
        <n v="350.86"/>
        <n v="212.41"/>
        <n v="341.46"/>
        <n v="40.71"/>
        <n v="290.08"/>
        <n v="112.91"/>
        <n v="24.09"/>
        <n v="110.91"/>
        <n v="205.67"/>
        <n v="229.27"/>
        <n v="405.54"/>
        <n v="106.98"/>
        <n v="244.73"/>
        <n v="98.79"/>
        <n v="42.93"/>
        <n v="290.77"/>
        <n v="45.28"/>
        <n v="46.75"/>
        <n v="235.22"/>
        <n v="373.99"/>
        <n v="218.62"/>
        <n v="53.58"/>
        <n v="60.76"/>
        <n v="246.62"/>
        <n v="58.62"/>
        <n v="369.33"/>
        <n v="315.7"/>
        <n v="124.03"/>
        <n v="17.8"/>
        <n v="434.36"/>
        <n v="233.57"/>
        <n v="102.72"/>
        <n v="330.45"/>
        <n v="254.59"/>
        <n v="60.43"/>
        <n v="417.36"/>
        <n v="265.07"/>
        <n v="300"/>
        <n v="45.47"/>
        <n v="192.83"/>
        <n v="65.540000000000006"/>
        <n v="355.87"/>
        <n v="357.75"/>
        <n v="157.16999999999999"/>
        <n v="186.01"/>
        <n v="245.29"/>
        <n v="190.22"/>
        <n v="254.46"/>
        <n v="152.16"/>
        <n v="362.88"/>
        <n v="222.06"/>
        <n v="162.81"/>
        <n v="421.74"/>
        <n v="99.9"/>
        <n v="76.09"/>
        <n v="184.89"/>
        <n v="44.96"/>
        <n v="146.6"/>
        <n v="119.9"/>
        <n v="452.74"/>
        <n v="226.69"/>
        <n v="301.69"/>
        <n v="63.27"/>
        <n v="390.11"/>
        <n v="233.66"/>
        <n v="122.55"/>
        <n v="276.04000000000002"/>
        <n v="232.69"/>
        <n v="98.93"/>
        <n v="421.38"/>
        <n v="117.54"/>
        <n v="457.16"/>
        <n v="154.88999999999999"/>
        <n v="31.98"/>
        <n v="186.67"/>
        <n v="115.26"/>
        <n v="295.17"/>
        <n v="21.99"/>
        <n v="265.32"/>
        <n v="61.96"/>
        <n v="203.84"/>
        <n v="111.14"/>
        <n v="161.82"/>
        <n v="188.6"/>
        <n v="38.090000000000003"/>
        <n v="303.26"/>
        <n v="24.02"/>
        <n v="272.14"/>
        <n v="9.85"/>
        <n v="234"/>
        <n v="136.11000000000001"/>
        <n v="167.26"/>
        <n v="297.68"/>
        <n v="259.10000000000002"/>
        <n v="343.56"/>
        <n v="295.60000000000002"/>
        <n v="145.19999999999999"/>
        <n v="318.56"/>
        <n v="136.4"/>
        <n v="206.46"/>
        <n v="293.87"/>
        <n v="148.84"/>
        <n v="119.08"/>
        <n v="179.73"/>
        <n v="349.77"/>
        <n v="276.47000000000003"/>
        <n v="299.52999999999997"/>
        <n v="204.23"/>
        <n v="252.68"/>
        <n v="151.36000000000001"/>
        <n v="251.48"/>
        <n v="202.44"/>
        <n v="241.2"/>
        <n v="346"/>
        <n v="238.3"/>
        <n v="291.11"/>
        <n v="346.75"/>
        <n v="422.7"/>
        <n v="128.13999999999999"/>
        <n v="219.84"/>
        <n v="28.6"/>
        <n v="66"/>
        <n v="264.43"/>
        <n v="106.84"/>
        <n v="435.67"/>
        <n v="458.34"/>
        <n v="191.24"/>
        <n v="155.07"/>
        <n v="427.95"/>
        <n v="249.76"/>
        <n v="275.45"/>
        <n v="67.44"/>
        <n v="380.62"/>
        <n v="138.47"/>
        <n v="306.20999999999998"/>
        <n v="139.13999999999999"/>
        <n v="350.63"/>
        <n v="191.53"/>
        <n v="335.93"/>
        <n v="84.17"/>
        <n v="195.46"/>
        <n v="18.04"/>
        <n v="62.16"/>
        <n v="210.56"/>
        <n v="262.24"/>
        <n v="103.42"/>
        <n v="161.13999999999999"/>
        <n v="110.06"/>
        <n v="380.47"/>
        <n v="329.98"/>
        <n v="251.16"/>
        <n v="261.41000000000003"/>
        <n v="80.790000000000006"/>
        <n v="82.01"/>
        <n v="222.18"/>
        <n v="154.99"/>
        <n v="155.06"/>
        <n v="391.22"/>
        <n v="466.18"/>
        <n v="223.25"/>
        <n v="246.39"/>
        <n v="183.22"/>
        <n v="119.95"/>
        <n v="30.93"/>
        <n v="94.83"/>
        <n v="219.25"/>
        <n v="124.93"/>
        <n v="125.16"/>
        <n v="280.98"/>
        <n v="358.21"/>
        <n v="321.01"/>
        <n v="46.94"/>
        <n v="66.930000000000007"/>
        <n v="124.78"/>
        <n v="15.78"/>
        <n v="22.83"/>
        <n v="141.63999999999999"/>
        <n v="223.74"/>
        <n v="253.97"/>
        <n v="457.07"/>
        <n v="442.46"/>
        <n v="127.91"/>
        <n v="102.58"/>
        <n v="27.19"/>
        <n v="233.86"/>
        <n v="296.87"/>
        <n v="437.06"/>
        <n v="193.8"/>
        <n v="165.95"/>
        <n v="347.7"/>
        <n v="269.27"/>
        <n v="327"/>
        <n v="223.51"/>
        <n v="360.76"/>
        <n v="232.35"/>
        <n v="13.69"/>
        <n v="339.32"/>
        <n v="347.06"/>
        <n v="176.01"/>
        <n v="232.44"/>
        <n v="361.62"/>
        <n v="179.32"/>
        <n v="54.03"/>
        <n v="30.14"/>
        <n v="238.61"/>
        <n v="198.29"/>
        <n v="253.98"/>
        <n v="238.32"/>
        <n v="368.96"/>
        <n v="286.73"/>
        <n v="247.07"/>
        <n v="319.16000000000003"/>
        <n v="221.53"/>
        <n v="369.25"/>
        <n v="134.87"/>
        <n v="458.6"/>
        <n v="140.65"/>
        <n v="18.84"/>
        <n v="93.41"/>
        <n v="98.61"/>
        <n v="413.65"/>
        <n v="25.75"/>
        <n v="303.08"/>
        <n v="74.930000000000007"/>
        <n v="308.54000000000002"/>
        <n v="148.78"/>
        <n v="448.08"/>
        <n v="48.08"/>
        <n v="260.85000000000002"/>
        <n v="257.57"/>
        <n v="186.52"/>
        <n v="128.13"/>
        <n v="145.82"/>
        <n v="280.45"/>
        <n v="25.32"/>
        <n v="28.43"/>
        <n v="51.23"/>
        <n v="105.63"/>
        <n v="391.14"/>
        <n v="211.4"/>
        <n v="30.49"/>
        <n v="371.24"/>
        <n v="126.13"/>
        <n v="296.8"/>
        <n v="235.23"/>
        <n v="90.31"/>
        <n v="66.48"/>
        <n v="420.85"/>
        <n v="195.58"/>
        <n v="65.75"/>
        <n v="87.29"/>
        <n v="157.58000000000001"/>
        <n v="99.85"/>
        <n v="150.66"/>
        <n v="32.61"/>
        <n v="13.81"/>
        <n v="226.56"/>
        <n v="450.91"/>
        <n v="421.85"/>
        <n v="198.65"/>
        <n v="142.13"/>
        <n v="73.11"/>
        <n v="107.53"/>
        <n v="138.97"/>
        <n v="122.67"/>
        <n v="10.32"/>
        <n v="233.67"/>
        <n v="87.75"/>
        <n v="93.42"/>
        <n v="331.74"/>
        <n v="147.18"/>
        <n v="414.61"/>
        <n v="326.66000000000003"/>
        <n v="90.53"/>
        <n v="143.77000000000001"/>
        <n v="333.11"/>
        <n v="83.05"/>
        <n v="153.01"/>
        <n v="58.2"/>
        <n v="149.01"/>
        <n v="8.35"/>
        <n v="95.58"/>
        <n v="174.41"/>
        <n v="199.43"/>
        <n v="25.38"/>
        <n v="159.29"/>
        <n v="15.34"/>
        <n v="257.25"/>
        <n v="264.92"/>
        <n v="264.04000000000002"/>
        <n v="294.74"/>
        <n v="322.33999999999997"/>
        <n v="198.95"/>
        <n v="394.96"/>
        <n v="449.69"/>
        <n v="27.01"/>
        <n v="108.82"/>
        <n v="122.45"/>
        <n v="178.95"/>
        <n v="417.94"/>
        <n v="189.53"/>
        <n v="248.76"/>
        <n v="331.16"/>
        <n v="326.25"/>
        <n v="288.12"/>
        <n v="144.77000000000001"/>
        <n v="161.63999999999999"/>
        <n v="21.78"/>
        <n v="295.24"/>
        <n v="215.82"/>
        <n v="326.10000000000002"/>
        <n v="137.71"/>
        <n v="141.81"/>
        <n v="395.18"/>
        <n v="229.44"/>
        <n v="107.48"/>
        <n v="26.18"/>
        <n v="66.78"/>
        <n v="28.27"/>
        <n v="150.72999999999999"/>
        <n v="412.27"/>
        <n v="227.4"/>
        <n v="280.19"/>
        <n v="387.06"/>
        <n v="134.1"/>
        <n v="233.43"/>
        <n v="105.58"/>
        <n v="57.06"/>
        <n v="177.24"/>
        <n v="229.32"/>
        <n v="39.56"/>
        <n v="335.46"/>
        <n v="412.56"/>
        <n v="305.10000000000002"/>
        <n v="39.57"/>
        <n v="14.12"/>
        <n v="367.12"/>
        <n v="121"/>
        <n v="199.42"/>
        <n v="221.91"/>
        <n v="93.6"/>
        <n v="300.06"/>
        <n v="32.64"/>
        <n v="329.77"/>
        <n v="360.6"/>
        <n v="73.62"/>
        <n v="324.74"/>
        <n v="248.26"/>
        <n v="331.38"/>
        <n v="457.77"/>
        <n v="343.96"/>
        <n v="112.71"/>
        <n v="477.48"/>
        <n v="225.88"/>
        <n v="299.66000000000003"/>
        <n v="182.46"/>
        <n v="126.22"/>
        <n v="11.28"/>
        <n v="379.24"/>
        <n v="183.11"/>
        <n v="338.89"/>
        <n v="65.92"/>
        <n v="273.86"/>
        <n v="55.71"/>
        <n v="387.11"/>
        <n v="79.59"/>
        <n v="231.42"/>
        <n v="86.23"/>
        <n v="117.12"/>
        <n v="309.33999999999997"/>
        <n v="256.51"/>
        <n v="313.63"/>
        <n v="496.82"/>
        <n v="154.82"/>
        <n v="264.49"/>
        <n v="165.92"/>
        <n v="240.64"/>
        <n v="42.68"/>
        <n v="97.77"/>
        <n v="20.010000000000002"/>
        <n v="410.2"/>
        <n v="171.85"/>
        <n v="387.35"/>
        <n v="247.11"/>
        <n v="144.94"/>
        <n v="210.85"/>
        <n v="378.97"/>
        <n v="247.83"/>
        <n v="187.41"/>
        <n v="228.76"/>
        <n v="231.76"/>
        <n v="249.98"/>
        <n v="188.09"/>
        <n v="170.1"/>
        <n v="376.98"/>
        <n v="92.55"/>
        <n v="176.92"/>
        <n v="129.53"/>
        <n v="383.07"/>
        <n v="201.65"/>
        <n v="458.94"/>
        <n v="186.09"/>
        <n v="75.22"/>
        <n v="169.77"/>
        <n v="124.48"/>
        <n v="52.38"/>
        <n v="493.04"/>
        <n v="79.290000000000006"/>
        <n v="390.57"/>
        <n v="209.13"/>
        <n v="172.66"/>
        <n v="186.56"/>
        <n v="213.35"/>
        <n v="124.42"/>
        <n v="24.44"/>
        <n v="420.22"/>
        <n v="131.4"/>
        <n v="181.78"/>
        <n v="128.49"/>
        <n v="350.73"/>
        <n v="169.49"/>
        <n v="394.25"/>
        <n v="184.84"/>
        <n v="402.37"/>
        <n v="130.6"/>
        <n v="340.87"/>
        <n v="263.25"/>
        <n v="180.9"/>
        <n v="358.13"/>
        <n v="104.55"/>
        <n v="312.27"/>
        <n v="39.99"/>
        <n v="211.97"/>
        <n v="433.59"/>
        <n v="300.02"/>
        <n v="368.74"/>
        <n v="99.42"/>
        <n v="268.07"/>
        <n v="205.21"/>
        <n v="196.91"/>
        <n v="279.13"/>
        <n v="387.12"/>
        <n v="281.85000000000002"/>
        <n v="116.64"/>
        <n v="344.44"/>
        <n v="72.55"/>
        <n v="210.16"/>
        <n v="42.08"/>
        <n v="297.36"/>
        <n v="304.56"/>
        <n v="307.37"/>
        <n v="427.96"/>
        <n v="280.76"/>
        <n v="129.07"/>
        <n v="276.74"/>
        <n v="293.62"/>
        <n v="331.47"/>
        <n v="15.37"/>
        <n v="158.85"/>
        <n v="104.49"/>
        <n v="108.48"/>
        <n v="31.59"/>
        <n v="181.56"/>
        <n v="350.58"/>
        <n v="111.06"/>
        <n v="378.63"/>
        <n v="336.82"/>
        <n v="206.19"/>
        <n v="18.57"/>
        <n v="211.62"/>
        <n v="76.12"/>
        <n v="222.36"/>
        <n v="71.94"/>
        <n v="335.09"/>
        <n v="193"/>
        <n v="92.93"/>
        <n v="144.58000000000001"/>
        <n v="11.02"/>
        <n v="446.66"/>
        <n v="107.39"/>
        <n v="430.96"/>
        <n v="47.98"/>
        <n v="274.68"/>
        <n v="37.340000000000003"/>
        <n v="242.15"/>
        <n v="124.02"/>
        <n v="300.95999999999998"/>
        <n v="75.3"/>
        <n v="245.72"/>
        <n v="349.16"/>
        <n v="169.01"/>
        <n v="42.95"/>
        <n v="161.6"/>
        <n v="296.06"/>
        <n v="301.91000000000003"/>
        <n v="193.02"/>
        <n v="165.26"/>
        <n v="214.85"/>
        <n v="395.63"/>
        <n v="94.19"/>
        <n v="132.84"/>
        <n v="95.18"/>
        <n v="96.33"/>
        <n v="232.22"/>
        <n v="73.8"/>
        <n v="58.23"/>
        <n v="325.7"/>
        <n v="155.99"/>
        <n v="268.69"/>
        <n v="99.47"/>
        <n v="255.51"/>
        <n v="265.86"/>
        <n v="349.94"/>
        <n v="136.25"/>
        <n v="58.58"/>
        <n v="259.54000000000002"/>
        <n v="362.77"/>
        <n v="281.8"/>
        <n v="122.9"/>
        <n v="183.58"/>
        <n v="123.51"/>
        <n v="154.81"/>
        <n v="256.42"/>
        <n v="431.38"/>
        <n v="345.75"/>
        <n v="67.680000000000007"/>
        <n v="416.1"/>
        <n v="272.29000000000002"/>
        <n v="79.89"/>
        <n v="432.25"/>
        <n v="89.81"/>
        <n v="257.51"/>
        <n v="310.87"/>
        <n v="125.72"/>
        <n v="349.54"/>
        <n v="152.03"/>
        <n v="31.61"/>
        <n v="125.24"/>
        <n v="274.33999999999997"/>
        <n v="86.29"/>
        <n v="343.23"/>
        <n v="247.88"/>
        <n v="160.96"/>
        <n v="204.48"/>
        <n v="222.25"/>
        <n v="91.06"/>
        <n v="330.17"/>
        <n v="176.46"/>
        <n v="294.39999999999998"/>
        <n v="310.72000000000003"/>
        <n v="459.22"/>
        <n v="323"/>
        <n v="144.87"/>
        <n v="248.14"/>
        <n v="194.02"/>
        <n v="135.75"/>
        <n v="167.35"/>
        <n v="219.96"/>
        <n v="480.49"/>
        <n v="372.76"/>
        <n v="156.63999999999999"/>
        <n v="100.78"/>
        <n v="31.79"/>
        <n v="345.47"/>
        <n v="95.15"/>
        <n v="11.38"/>
        <n v="261.70999999999998"/>
        <n v="150.05000000000001"/>
        <n v="312.94"/>
        <n v="136.24"/>
        <n v="131.82"/>
        <n v="359.05"/>
        <n v="200.28"/>
        <n v="154.19"/>
        <n v="272.14999999999998"/>
        <n v="350.59"/>
        <n v="254.32"/>
        <n v="297.32"/>
        <n v="164.61"/>
        <n v="94.16"/>
        <n v="30.66"/>
        <n v="254.41"/>
        <n v="284.83"/>
        <n v="304.2"/>
        <n v="278.64999999999998"/>
        <n v="250.53"/>
        <n v="22.98"/>
        <n v="465.64"/>
        <n v="312.66000000000003"/>
        <n v="85.48"/>
        <n v="230.09"/>
        <n v="278.27999999999997"/>
        <n v="406.21"/>
        <n v="282.17"/>
        <n v="323.52999999999997"/>
        <n v="94.91"/>
        <n v="21.32"/>
        <n v="185.82"/>
        <n v="182.57"/>
        <n v="20.34"/>
        <n v="18.989999999999998"/>
        <n v="259.13"/>
        <n v="69.37"/>
        <n v="40.74"/>
        <n v="320.7"/>
        <n v="227.39"/>
        <n v="200.04"/>
        <n v="160.34"/>
        <n v="405.93"/>
        <n v="376.92"/>
        <n v="49.1"/>
        <n v="170.48"/>
        <n v="366.15"/>
        <n v="56.97"/>
        <n v="245.88"/>
        <n v="365.26"/>
        <n v="22.07"/>
        <n v="31.07"/>
        <n v="167.28"/>
        <n v="230.98"/>
        <n v="74.23"/>
        <n v="370.37"/>
        <n v="408.97"/>
        <n v="9.68"/>
        <n v="474.41"/>
        <n v="206.99"/>
        <n v="175.86"/>
        <n v="136.05000000000001"/>
        <n v="178.12"/>
        <n v="348.18"/>
        <n v="152.52000000000001"/>
        <n v="313.77999999999997"/>
        <n v="413.3"/>
        <n v="388.9"/>
        <n v="288.88"/>
        <n v="94.02"/>
        <n v="174.58"/>
        <n v="29.27"/>
        <n v="157.69999999999999"/>
        <n v="394.02"/>
        <n v="207.79"/>
        <n v="127.22"/>
        <n v="40.270000000000003"/>
        <n v="332.94"/>
        <n v="340.71"/>
        <n v="23.66"/>
        <n v="169.92"/>
        <n v="151.94"/>
        <n v="185.17"/>
        <n v="417.51"/>
        <n v="203.79"/>
        <n v="184.11"/>
        <n v="141.69"/>
        <n v="405.05"/>
        <n v="420.41"/>
        <n v="388.45"/>
        <n v="311.89999999999998"/>
        <n v="112.08"/>
        <n v="85.54"/>
        <n v="75.16"/>
        <n v="86.42"/>
        <n v="190.87"/>
        <n v="22.06"/>
        <n v="336.87"/>
        <n v="21.73"/>
        <n v="148.41999999999999"/>
        <n v="459.44"/>
        <n v="21.2"/>
        <n v="458.39"/>
        <n v="359.32"/>
        <n v="270.52"/>
        <n v="18.170000000000002"/>
        <n v="246.48"/>
        <n v="113.22"/>
        <n v="155.33000000000001"/>
        <n v="295.45999999999998"/>
        <n v="48.63"/>
        <n v="176.4"/>
        <n v="159.75"/>
        <n v="143.83000000000001"/>
        <n v="215.38"/>
        <n v="106.21"/>
        <n v="198.63"/>
        <n v="394.82"/>
        <n v="290.64"/>
        <n v="332.06"/>
        <n v="201.49"/>
        <n v="196.69"/>
        <n v="278.60000000000002"/>
        <n v="353.56"/>
        <n v="46.48"/>
        <n v="338"/>
        <n v="137.31"/>
        <n v="414.85"/>
        <n v="167.34"/>
        <n v="313.61"/>
        <n v="403.11"/>
        <n v="42.52"/>
        <n v="215.56"/>
        <n v="353.93"/>
        <n v="54.61"/>
        <n v="296.95"/>
        <n v="34.35"/>
        <n v="241.28"/>
        <n v="217.77"/>
        <n v="319.05"/>
        <n v="317.45999999999998"/>
        <n v="321.57"/>
        <n v="140.26"/>
        <n v="48.84"/>
        <n v="141.4"/>
        <n v="71.89"/>
        <n v="234.64"/>
        <n v="222.31"/>
        <n v="196.81"/>
        <n v="28.23"/>
        <n v="64.16"/>
        <n v="100.22"/>
        <n v="99.17"/>
        <n v="195.85"/>
        <n v="204.7"/>
        <n v="123.32"/>
        <n v="19.420000000000002"/>
        <n v="401.86"/>
        <n v="352.47"/>
        <n v="161.93"/>
        <n v="77.069999999999993"/>
        <n v="8.65"/>
        <n v="376.52"/>
        <n v="194.18"/>
        <n v="146.61000000000001"/>
        <n v="440.91"/>
        <n v="185.91"/>
        <n v="40.04"/>
        <n v="365.37"/>
        <n v="220.55"/>
        <n v="459.17"/>
        <n v="240.53"/>
        <n v="209.7"/>
        <n v="196.42"/>
        <n v="252.28"/>
        <n v="33.840000000000003"/>
        <n v="291.55"/>
        <n v="39.86"/>
        <n v="322.92"/>
        <n v="425.85"/>
        <n v="66.75"/>
        <n v="365.77"/>
        <n v="466.36"/>
        <n v="205.8"/>
        <n v="29.3"/>
        <n v="104.52"/>
        <n v="299.86"/>
        <n v="210.61"/>
        <n v="225.48"/>
        <n v="115.48"/>
        <n v="191.59"/>
        <n v="172.45"/>
        <n v="84.95"/>
        <n v="244.07"/>
        <n v="80.709999999999994"/>
        <n v="289.33999999999997"/>
        <n v="22.95"/>
        <n v="39.78"/>
        <n v="118.93"/>
        <n v="239.13"/>
        <n v="8.58"/>
        <n v="303.27999999999997"/>
        <n v="265.98"/>
        <n v="342.42"/>
        <n v="52.83"/>
        <n v="154.28"/>
        <n v="448.07"/>
        <n v="148.07"/>
        <n v="147.1"/>
        <n v="295.8"/>
        <n v="362.26"/>
        <n v="160.28"/>
        <n v="231.59"/>
        <n v="26.55"/>
        <n v="163.4"/>
        <n v="117.23"/>
        <n v="156.30000000000001"/>
        <n v="340.63"/>
        <n v="210.04"/>
        <n v="377.15"/>
        <n v="428.28"/>
        <n v="161.1"/>
        <n v="89.29"/>
        <n v="166.53"/>
        <n v="17.46"/>
        <n v="32.32"/>
        <n v="85.04"/>
        <n v="248.45"/>
        <n v="36.46"/>
        <n v="293.86"/>
        <n v="27.27"/>
        <n v="398.11"/>
        <n v="340.11"/>
        <n v="105.07"/>
        <n v="249.99"/>
        <n v="300.25"/>
        <n v="285.17"/>
        <n v="469.34"/>
        <n v="324.24"/>
        <n v="427.97"/>
        <n v="239.54"/>
        <n v="70.819999999999993"/>
        <n v="399.44"/>
        <n v="108.39"/>
        <n v="7.49"/>
        <n v="155.77000000000001"/>
        <n v="422.63"/>
        <n v="111.78"/>
        <n v="315.67"/>
        <n v="32.590000000000003"/>
        <n v="161.41"/>
        <n v="398.86"/>
        <n v="176.77"/>
        <n v="25.09"/>
        <n v="472.29"/>
        <n v="159.77000000000001"/>
        <n v="272.06"/>
        <n v="172.27"/>
        <n v="37.89"/>
        <n v="414.44"/>
        <n v="435.68"/>
        <n v="172.23"/>
        <n v="318.95"/>
        <n v="322.41000000000003"/>
        <n v="305.60000000000002"/>
        <n v="251.24"/>
        <n v="224.7"/>
        <n v="199.91"/>
        <n v="369.83"/>
        <n v="257.56"/>
        <n v="22.41"/>
        <n v="135.74"/>
        <n v="166.97"/>
        <n v="150.94"/>
        <n v="63.46"/>
        <n v="82.45"/>
        <n v="120.64"/>
        <n v="41.21"/>
        <n v="45.87"/>
        <n v="288.44"/>
        <n v="173.58"/>
        <n v="237.05"/>
        <n v="244.9"/>
        <n v="103.79"/>
        <n v="43.73"/>
        <n v="268.79000000000002"/>
        <n v="280.82"/>
        <n v="124.58"/>
        <n v="63.82"/>
        <n v="48.36"/>
        <n v="13.98"/>
        <n v="62.07"/>
        <n v="123.42"/>
        <n v="169.63"/>
        <n v="298.89"/>
        <n v="22.31"/>
        <n v="70.83"/>
        <n v="62.04"/>
        <n v="349.91"/>
        <n v="272.74"/>
        <n v="166.22"/>
        <n v="49.38"/>
        <n v="335.82"/>
        <n v="195.12"/>
        <n v="352.62"/>
        <n v="247.75"/>
        <n v="198.21"/>
        <n v="162.66999999999999"/>
        <n v="290.75"/>
        <n v="161.34"/>
        <n v="59.18"/>
        <n v="239.78"/>
        <n v="19.45"/>
        <n v="77.25"/>
        <n v="236.84"/>
        <n v="180.12"/>
        <n v="442.51"/>
        <n v="236.3"/>
        <n v="240.31"/>
        <n v="240.92"/>
        <n v="259.29000000000002"/>
        <n v="196.54"/>
        <n v="115.37"/>
        <n v="109.94"/>
        <n v="32.270000000000003"/>
        <n v="198.33"/>
        <n v="219.9"/>
        <n v="78.14"/>
        <n v="12.81"/>
        <n v="35.76"/>
        <n v="11.08"/>
        <n v="106"/>
        <n v="97.31"/>
        <n v="376.76"/>
        <n v="186.61"/>
        <n v="121.26"/>
        <n v="198.18"/>
        <n v="91.98"/>
        <n v="53.1"/>
        <n v="294.13"/>
        <n v="314.32"/>
        <n v="98.1"/>
        <n v="93.36"/>
        <n v="255.03"/>
        <n v="420.45"/>
        <n v="109.24"/>
        <n v="119.98"/>
        <n v="99.89"/>
        <n v="126.88"/>
        <n v="86.86"/>
        <n v="448.45"/>
        <n v="228.56"/>
        <n v="5.89"/>
        <n v="369.37"/>
        <n v="214.26"/>
        <n v="267.02999999999997"/>
        <n v="331.66"/>
        <n v="44.75"/>
        <n v="35.9"/>
        <n v="309.45999999999998"/>
        <n v="219.61"/>
        <n v="218.11"/>
        <n v="214.08"/>
        <n v="473.42"/>
        <n v="144.96"/>
        <n v="211.94"/>
        <n v="202.88"/>
        <n v="340.74"/>
        <n v="52.72"/>
        <n v="214.57"/>
        <n v="12.22"/>
        <n v="369.97"/>
        <n v="249.51"/>
        <n v="44.59"/>
        <n v="39.08"/>
        <n v="184.5"/>
        <n v="17.84"/>
        <n v="289.85000000000002"/>
        <n v="49.52"/>
        <n v="23.91"/>
        <n v="315.17"/>
        <n v="273.8"/>
        <n v="208.82"/>
        <n v="150.43"/>
        <n v="72.510000000000005"/>
        <n v="231.43"/>
        <n v="266.10000000000002"/>
        <n v="340.7"/>
        <n v="316.26"/>
        <n v="273.95"/>
        <n v="278.49"/>
        <n v="97.39"/>
        <n v="18.66"/>
        <n v="286.63"/>
        <n v="121.78"/>
        <n v="143.31"/>
        <n v="305.29000000000002"/>
        <n v="213.77"/>
        <n v="248.35"/>
        <n v="457.3"/>
        <n v="331.79"/>
        <n v="318.52"/>
        <n v="98.06"/>
        <n v="82.19"/>
        <n v="169.54"/>
        <n v="51.61"/>
        <n v="139.62"/>
        <n v="141.47999999999999"/>
        <n v="80.67"/>
        <n v="356.47"/>
        <n v="265.73"/>
        <n v="411.94"/>
        <n v="296.07"/>
        <n v="108.85"/>
        <n v="321.55"/>
        <n v="400.57"/>
        <n v="213.22"/>
        <n v="403.2"/>
        <n v="340.82"/>
        <n v="13.88"/>
        <n v="289.45999999999998"/>
        <n v="204.22"/>
        <n v="223.73"/>
        <n v="107.22"/>
        <n v="31.32"/>
        <n v="330.43"/>
        <n v="162.18"/>
        <n v="342.24"/>
        <n v="172.15"/>
        <n v="92.53"/>
        <n v="316.62"/>
        <n v="277.72000000000003"/>
        <n v="137.33000000000001"/>
        <n v="319.83"/>
        <n v="58.11"/>
        <n v="66.25"/>
        <n v="345.66"/>
        <n v="127.54"/>
        <n v="91.32"/>
        <n v="115.34"/>
        <n v="315.76"/>
        <n v="428.77"/>
        <n v="82.97"/>
        <n v="219.81"/>
        <n v="146.75"/>
        <n v="52.04"/>
        <n v="345.49"/>
        <n v="46.2"/>
        <n v="347.02"/>
        <n v="184.43"/>
        <n v="181.76"/>
        <n v="133.63"/>
        <n v="109.88"/>
        <n v="325.67"/>
        <n v="357.62"/>
        <n v="81.790000000000006"/>
        <n v="338.83"/>
        <n v="101.25"/>
        <n v="261.7"/>
        <n v="247.81"/>
        <n v="283.14999999999998"/>
        <n v="346.31"/>
        <n v="43.64"/>
        <n v="229.81"/>
        <n v="279.37"/>
        <n v="188.57"/>
        <n v="340.41"/>
        <n v="44.09"/>
        <n v="108.95"/>
        <n v="241.17"/>
        <n v="203.69"/>
        <n v="374.05"/>
        <n v="101.83"/>
        <n v="307.51"/>
        <n v="150.29"/>
        <n v="273.85000000000002"/>
        <n v="251.82"/>
        <n v="248.99"/>
        <n v="152.86000000000001"/>
        <n v="297.87"/>
        <n v="92.95"/>
        <n v="347.05"/>
        <n v="10.050000000000001"/>
        <n v="119.8"/>
        <n v="374.35"/>
        <n v="49.05"/>
        <n v="45.98"/>
        <n v="336.45"/>
        <n v="471.15"/>
        <n v="47.29"/>
        <n v="232.29"/>
        <n v="437.15"/>
        <n v="240.51"/>
        <n v="66.819999999999993"/>
        <n v="54.06"/>
        <n v="418.85"/>
        <n v="307.43"/>
        <n v="425.83"/>
        <n v="351.43"/>
        <n v="394.92"/>
        <n v="157.86000000000001"/>
        <n v="463.79"/>
        <n v="191"/>
        <n v="26.05"/>
        <n v="383.02"/>
        <n v="374.97"/>
        <n v="146.38"/>
        <n v="64.540000000000006"/>
        <n v="181.2"/>
        <n v="334.08"/>
        <n v="295.74"/>
        <n v="323.74"/>
        <n v="212.6"/>
        <n v="388.6"/>
        <n v="172.64"/>
        <n v="85.65"/>
        <n v="325.77999999999997"/>
        <n v="384.55"/>
        <n v="218.3"/>
        <n v="420.81"/>
        <n v="22.9"/>
        <n v="90.24"/>
        <n v="117.91"/>
        <n v="291.83999999999997"/>
        <n v="450.24"/>
        <n v="279.93"/>
        <n v="327.61"/>
        <n v="326.69"/>
        <n v="211.84"/>
        <n v="16.989999999999998"/>
        <n v="386.98"/>
        <n v="221.22"/>
        <n v="55.84"/>
        <n v="312.24"/>
        <n v="110.64"/>
        <n v="443.99"/>
        <n v="83.04"/>
        <n v="155.9"/>
        <n v="268.29000000000002"/>
        <n v="104.62"/>
        <n v="351.19"/>
        <n v="35.549999999999997"/>
        <n v="418.11"/>
        <n v="54.37"/>
        <n v="254.76"/>
        <n v="53.3"/>
        <n v="175.79"/>
        <n v="429.74"/>
        <n v="256.32"/>
        <n v="260.11"/>
        <n v="219.69"/>
        <n v="321.92"/>
        <n v="198.64"/>
        <n v="11.54"/>
        <n v="296.57"/>
        <n v="158.63999999999999"/>
        <n v="97.82"/>
        <n v="221.04"/>
        <n v="305.27"/>
        <n v="36.590000000000003"/>
        <n v="12.45"/>
        <n v="83.17"/>
        <n v="350.37"/>
        <n v="98.36"/>
        <n v="351.28"/>
        <n v="339.8"/>
        <n v="312.49"/>
        <n v="242.61"/>
        <n v="126.51"/>
        <n v="247.73"/>
        <n v="231.09"/>
        <n v="334.09"/>
        <n v="275.43"/>
        <n v="295.14"/>
        <n v="70.52"/>
        <n v="464.61"/>
        <n v="24.39"/>
        <n v="264.89999999999998"/>
        <n v="171.82"/>
        <n v="27.84"/>
        <n v="136.35"/>
        <n v="66.040000000000006"/>
        <n v="161.32"/>
        <n v="14.37"/>
        <n v="123.37"/>
        <n v="313.14"/>
        <n v="33.130000000000003"/>
        <n v="446.11"/>
        <n v="69.41"/>
        <n v="76.17"/>
        <n v="332.47"/>
        <n v="251.09"/>
        <n v="70.540000000000006"/>
        <n v="105.66"/>
        <n v="410.94"/>
        <n v="284.70999999999998"/>
        <n v="247.53"/>
        <n v="46.3"/>
        <n v="354.35"/>
        <n v="360.98"/>
        <n v="94.5"/>
        <n v="21.54"/>
        <n v="13.4"/>
        <n v="233.79"/>
        <n v="267.18"/>
        <n v="106.33"/>
        <n v="338.11"/>
        <n v="34.869999999999997"/>
        <n v="175.87"/>
        <n v="133.03"/>
        <n v="90.33"/>
        <n v="116.95"/>
        <n v="19.309999999999999"/>
        <n v="237.09"/>
        <n v="100.54"/>
        <n v="108.14"/>
        <n v="286.23"/>
        <n v="284.64"/>
        <n v="55.35"/>
        <n v="210.86"/>
        <n v="210.49"/>
        <n v="324.33"/>
        <n v="208.39"/>
        <n v="131.18"/>
        <n v="323.48"/>
        <n v="397.31"/>
        <n v="45.73"/>
        <n v="273.54000000000002"/>
        <n v="182.16"/>
        <n v="392.8"/>
        <n v="89.63"/>
        <n v="471.43"/>
        <n v="388.31"/>
        <n v="230.47"/>
        <n v="358.38"/>
        <n v="216.26"/>
        <n v="150.18"/>
        <n v="232.34"/>
        <n v="375.81"/>
        <n v="39.31"/>
        <n v="86.91"/>
        <n v="144.04"/>
        <n v="346.45"/>
        <n v="61.27"/>
        <n v="133"/>
        <n v="391.96"/>
        <n v="201.81"/>
        <n v="166.4"/>
        <n v="408.99"/>
        <n v="136.6"/>
        <n v="231.58"/>
        <n v="107.81"/>
        <n v="298.47000000000003"/>
        <n v="83.41"/>
        <n v="312.43"/>
        <n v="294.79000000000002"/>
        <n v="147.26"/>
        <n v="335.03"/>
        <n v="127.78"/>
        <n v="72.959999999999994"/>
        <n v="118.81"/>
        <n v="296.79000000000002"/>
        <n v="287.98"/>
        <n v="207.06"/>
        <n v="162.21"/>
        <n v="294.81"/>
        <n v="80"/>
        <n v="122.1"/>
        <n v="187.5"/>
        <n v="456.78"/>
        <n v="150.27000000000001"/>
        <n v="283.99"/>
        <n v="93.08"/>
        <n v="163.22"/>
        <n v="183.62"/>
        <n v="65.08"/>
        <n v="235.46"/>
        <n v="293.99"/>
        <n v="30.83"/>
        <n v="220.9"/>
        <n v="62.15"/>
        <n v="37.479999999999997"/>
        <n v="127.35"/>
        <n v="98.25"/>
        <n v="110.58"/>
        <n v="67.930000000000007"/>
        <n v="113.97"/>
        <n v="182.35"/>
        <n v="167.32"/>
        <n v="15.45"/>
        <n v="67.02"/>
        <n v="345.93"/>
        <n v="70.5"/>
        <n v="53.2"/>
        <n v="31.09"/>
        <n v="297.48"/>
        <n v="416.88"/>
        <n v="9.5500000000000007"/>
        <n v="183.81"/>
        <n v="18.14"/>
        <n v="336.27"/>
        <n v="445.83"/>
        <n v="11.06"/>
        <n v="23.11"/>
        <n v="137.04"/>
        <n v="300.3"/>
        <n v="153.13"/>
        <n v="114.35"/>
        <n v="53.68"/>
        <n v="292.74"/>
        <n v="184.09"/>
        <n v="313.85000000000002"/>
        <n v="96.54"/>
        <n v="374.37"/>
        <n v="393.95"/>
        <n v="124.21"/>
        <n v="102.55"/>
        <n v="224.83"/>
        <n v="54.3"/>
        <n v="230.04"/>
        <n v="466.62"/>
        <n v="231.84"/>
        <n v="87.17"/>
        <n v="162.82"/>
        <n v="153.41"/>
        <n v="492.41"/>
        <n v="95.53"/>
        <n v="191.11"/>
        <n v="123.68"/>
        <n v="106.14"/>
        <n v="222.63"/>
        <n v="190.58"/>
        <n v="245.73"/>
        <n v="216.74"/>
        <n v="95.38"/>
        <n v="83.14"/>
        <n v="234.84"/>
        <n v="89.73"/>
        <n v="108.45"/>
        <n v="317.18"/>
        <n v="162.54"/>
        <n v="141.15"/>
        <n v="449.8"/>
        <n v="200.51"/>
        <n v="169.96"/>
        <n v="107.85"/>
        <n v="224.58"/>
        <n v="135.05000000000001"/>
        <n v="20.94"/>
        <n v="39.42"/>
        <n v="438.59"/>
        <n v="154.69999999999999"/>
        <n v="217.62"/>
        <n v="462.61"/>
        <n v="139.26"/>
        <n v="130.34"/>
        <n v="120.89"/>
        <n v="46.11"/>
        <n v="424.58"/>
        <n v="210.79"/>
        <n v="24.42"/>
        <n v="71.75"/>
        <n v="20.23"/>
        <n v="230.81"/>
        <n v="234.39"/>
        <n v="107.26"/>
        <n v="196.59"/>
        <n v="82.94"/>
        <n v="428.84"/>
        <n v="197.01"/>
        <n v="83"/>
        <n v="334.13"/>
        <n v="327.24"/>
        <n v="120.29"/>
        <n v="250.92"/>
        <n v="54.95"/>
        <n v="358.24"/>
        <n v="102.47"/>
        <n v="196.72"/>
        <n v="340.56"/>
        <n v="115.99"/>
        <n v="407.36"/>
        <n v="394.67"/>
        <n v="14.29"/>
        <n v="336.97"/>
        <n v="214.24"/>
        <n v="281.25"/>
        <n v="111.29"/>
        <n v="200.62"/>
        <n v="421.94"/>
        <n v="135.6"/>
        <n v="77.91"/>
        <n v="266.3"/>
        <n v="430.76"/>
        <n v="131.62"/>
        <n v="68.069999999999993"/>
        <n v="242.41"/>
        <n v="124.01"/>
        <n v="51.09"/>
        <n v="151.47999999999999"/>
        <n v="421.59"/>
        <n v="115.35"/>
        <n v="359.49"/>
        <n v="248.03"/>
        <n v="217.35"/>
        <n v="96.58"/>
        <n v="352.6"/>
        <n v="338.75"/>
        <n v="373.94"/>
        <n v="328.63"/>
        <n v="50.36"/>
        <n v="283.97000000000003"/>
        <n v="144.66999999999999"/>
        <n v="204.87"/>
        <n v="180.62"/>
        <n v="318.33"/>
        <n v="373.65"/>
        <n v="253.04"/>
        <n v="296.22000000000003"/>
        <n v="36.39"/>
        <n v="209.78"/>
        <n v="121.92"/>
        <n v="41.68"/>
        <n v="432.76"/>
        <n v="341.64"/>
        <n v="91.27"/>
        <n v="18.149999999999999"/>
        <n v="16.57"/>
        <n v="353.49"/>
        <n v="237.97"/>
        <n v="306.48"/>
        <n v="491.7"/>
        <n v="260.12"/>
        <n v="341.83"/>
        <n v="234.9"/>
        <n v="191.7"/>
        <n v="138.94999999999999"/>
        <n v="276.43"/>
        <n v="20.62"/>
        <n v="205.14"/>
        <n v="44.89"/>
        <n v="30.02"/>
        <n v="78.599999999999994"/>
        <n v="54.59"/>
        <n v="101.69"/>
        <n v="322.12"/>
        <n v="73.599999999999994"/>
        <n v="9.31"/>
        <n v="237.48"/>
        <n v="65.67"/>
        <n v="409.44"/>
        <n v="382.07"/>
        <n v="159.9"/>
        <n v="289.22000000000003"/>
        <n v="84.9"/>
        <n v="343.01"/>
        <n v="301.37"/>
        <n v="51.34"/>
        <n v="228.7"/>
        <n v="142.27000000000001"/>
        <n v="221.76"/>
        <n v="73.67"/>
        <n v="119.42"/>
        <n v="247"/>
        <n v="158.66999999999999"/>
        <n v="118.16"/>
        <n v="149.1"/>
        <n v="199.44"/>
        <n v="7.69"/>
        <n v="353.97"/>
        <n v="171.79"/>
        <n v="235.09"/>
        <n v="175"/>
        <n v="15.61"/>
        <n v="263.82"/>
        <n v="213.59"/>
        <n v="110.89"/>
        <n v="281.70999999999998"/>
        <n v="40.35"/>
        <n v="435.96"/>
        <n v="147.36000000000001"/>
        <n v="175.64"/>
        <n v="328.06"/>
        <n v="159.01"/>
        <n v="276.67"/>
        <n v="241.56"/>
        <n v="199.77"/>
        <n v="226.65"/>
        <n v="216.87"/>
        <n v="215.15"/>
        <n v="355.36"/>
        <n v="137.79"/>
        <n v="357.63"/>
        <n v="153.31"/>
        <n v="381.38"/>
        <n v="210.42"/>
        <n v="279.68"/>
        <n v="163.19"/>
        <n v="101.9"/>
        <n v="189.62"/>
        <n v="294.66000000000003"/>
        <n v="148.80000000000001"/>
        <n v="112.43"/>
        <n v="363.11"/>
        <n v="431.29"/>
        <n v="243.51"/>
        <n v="226.55"/>
        <n v="115.89"/>
        <n v="221.03"/>
        <n v="35.89"/>
        <n v="25.66"/>
        <n v="200.05"/>
        <n v="370.13"/>
        <n v="63.67"/>
        <n v="435.06"/>
        <n v="215.06"/>
        <n v="42.32"/>
        <n v="71.25"/>
        <n v="44.69"/>
        <n v="187.57"/>
        <n v="33.479999999999997"/>
        <n v="70.58"/>
        <n v="243.03"/>
        <n v="278.38"/>
        <n v="261.11"/>
        <n v="93.65"/>
        <n v="44.72"/>
        <n v="303.64"/>
        <n v="37.83"/>
        <n v="259.64999999999998"/>
        <n v="26.82"/>
        <n v="264.55"/>
        <n v="239.16"/>
        <n v="24.64"/>
        <n v="315.52999999999997"/>
        <n v="48.4"/>
        <n v="114.56"/>
        <n v="59.98"/>
        <n v="225.41"/>
        <n v="168.44"/>
        <n v="103.8"/>
        <n v="45"/>
        <n v="349.67"/>
        <n v="101.62"/>
        <n v="303.33999999999997"/>
        <n v="358.02"/>
        <n v="187.4"/>
        <n v="353.16"/>
        <n v="124.76"/>
        <n v="10.33"/>
        <n v="423.28"/>
        <n v="372.63"/>
        <n v="441.72"/>
        <n v="199.69"/>
        <n v="364.25"/>
        <n v="277.74"/>
        <n v="384.2"/>
        <n v="233.42"/>
        <n v="22.1"/>
        <n v="166.69"/>
        <n v="227.48"/>
        <n v="255.06"/>
        <n v="93.25"/>
        <n v="113.02"/>
        <n v="121.13"/>
        <n v="87.7"/>
        <n v="185.48"/>
        <n v="8.1199999999999992"/>
        <n v="180.77"/>
        <n v="27.76"/>
        <n v="448.73"/>
        <n v="193.79"/>
        <n v="59.09"/>
        <n v="64.3"/>
        <n v="442.91"/>
        <n v="205.35"/>
        <n v="259.20999999999998"/>
        <n v="213.91"/>
        <n v="467.8"/>
        <n v="386.07"/>
        <n v="407.91"/>
        <n v="142.16"/>
        <n v="49.18"/>
        <n v="203.06"/>
        <n v="187.03"/>
        <n v="117.37"/>
        <n v="109.78"/>
        <n v="236.44"/>
        <n v="262.49"/>
        <n v="155.19"/>
        <n v="126.06"/>
        <n v="151.76"/>
        <n v="43.34"/>
        <n v="339.34"/>
        <n v="91.36"/>
        <n v="55.88"/>
        <n v="418.47"/>
        <n v="216.4"/>
        <n v="42.7"/>
        <n v="284.89999999999998"/>
        <n v="305.81"/>
        <n v="265.37"/>
        <n v="363.14"/>
        <n v="252.85"/>
        <n v="44.33"/>
        <n v="344.57"/>
        <n v="154.47"/>
        <n v="362.98"/>
        <n v="148.22999999999999"/>
        <n v="445.94"/>
        <n v="268.06"/>
        <n v="312.35000000000002"/>
        <n v="136.63999999999999"/>
        <n v="444.16"/>
        <n v="139.25"/>
        <n v="88.3"/>
        <n v="373.44"/>
        <n v="316.98"/>
        <n v="416.11"/>
        <n v="346.14"/>
        <n v="133.88"/>
        <n v="153.44"/>
        <n v="279.01"/>
        <n v="157.66"/>
        <n v="418.09"/>
        <n v="258.77"/>
        <n v="256.39999999999998"/>
        <n v="398.93"/>
        <n v="421.99"/>
        <n v="256.89"/>
        <n v="122.61"/>
        <n v="206.8"/>
        <n v="327.74"/>
        <n v="101.44"/>
        <n v="242.35"/>
        <n v="39.520000000000003"/>
        <n v="421.71"/>
        <n v="429.27"/>
        <n v="156.37"/>
        <n v="200.87"/>
        <n v="6.35"/>
        <n v="37.450000000000003"/>
        <n v="402.85"/>
        <n v="177.53"/>
        <n v="26.22"/>
        <n v="215.97"/>
        <n v="175.71"/>
        <n v="229.46"/>
        <n v="186.36"/>
        <n v="87.88"/>
        <n v="113.41"/>
        <n v="470.77"/>
        <n v="189.25"/>
        <n v="373.39"/>
        <n v="137.59"/>
        <n v="290.25"/>
        <n v="265.95"/>
        <n v="128.38"/>
        <n v="141.84"/>
        <n v="166.55"/>
        <n v="52.29"/>
        <n v="29.43"/>
        <n v="218.5"/>
        <n v="89.32"/>
        <n v="65.94"/>
        <n v="215.81"/>
        <n v="303.93"/>
        <n v="353.08"/>
        <n v="349.59"/>
        <n v="326.60000000000002"/>
        <n v="195.1"/>
        <n v="130.9"/>
        <n v="376.82"/>
        <n v="328.17"/>
        <n v="390.18"/>
        <n v="331.78"/>
        <n v="96.96"/>
        <n v="479.54"/>
        <n v="281.63"/>
        <n v="243.47"/>
        <n v="136.08000000000001"/>
        <n v="313.68"/>
        <n v="157.28"/>
        <n v="186.29"/>
        <n v="50.7"/>
        <n v="72.41"/>
        <n v="366.45"/>
        <n v="352.67"/>
        <n v="309.36"/>
        <n v="370.53"/>
        <n v="128.37"/>
        <n v="425.78"/>
        <n v="301.02"/>
        <n v="454.85"/>
        <n v="182.88"/>
        <n v="333.58"/>
        <n v="71.78"/>
        <n v="39.380000000000003"/>
        <n v="383.25"/>
        <n v="386.97"/>
        <n v="169.52"/>
        <n v="91.78"/>
        <n v="251.92"/>
        <n v="169.11"/>
        <n v="10.39"/>
        <n v="52.46"/>
        <n v="225.2"/>
        <n v="162.22"/>
        <n v="214.92"/>
        <n v="271.29000000000002"/>
        <n v="394.16"/>
        <n v="76.2"/>
        <n v="158.01"/>
        <n v="329.72"/>
        <n v="350.87"/>
        <n v="164.88"/>
        <n v="216.18"/>
        <n v="436.28"/>
        <n v="66.319999999999993"/>
        <n v="12.77"/>
        <n v="217.93"/>
        <n v="140.57"/>
        <n v="283.64"/>
        <n v="232.78"/>
        <n v="211.77"/>
        <n v="307.23"/>
        <n v="221.01"/>
        <n v="299.39999999999998"/>
        <n v="182.47"/>
        <n v="342.78"/>
        <n v="362.81"/>
        <n v="19.02"/>
        <n v="164.95"/>
        <n v="83.6"/>
        <n v="21.25"/>
        <n v="286.01"/>
        <n v="30.26"/>
        <n v="309.08999999999997"/>
        <n v="86.46"/>
        <n v="22.08"/>
        <n v="369.87"/>
        <n v="100.81"/>
        <n v="281.72000000000003"/>
        <n v="105.52"/>
        <n v="169.41"/>
        <n v="140.44999999999999"/>
        <n v="307.92"/>
        <n v="402.38"/>
        <n v="139.84"/>
        <n v="468.14"/>
        <n v="209.87"/>
        <n v="255.53"/>
        <n v="308.27"/>
        <n v="143.72"/>
        <n v="383.01"/>
        <n v="43.76"/>
        <n v="147.47999999999999"/>
        <n v="29.74"/>
        <n v="307.32"/>
        <n v="268.81"/>
        <n v="235.04"/>
        <n v="135.22999999999999"/>
        <n v="217.04"/>
        <n v="351.2"/>
        <n v="84.06"/>
        <n v="428.15"/>
        <n v="265.44"/>
        <n v="292.35000000000002"/>
        <n v="198.84"/>
        <n v="242.32"/>
        <n v="196.12"/>
        <n v="320.72000000000003"/>
        <n v="371.05"/>
        <n v="63.01"/>
        <n v="291.31"/>
        <n v="372.23"/>
        <n v="153.82"/>
        <n v="448.15"/>
        <n v="104.11"/>
        <n v="35.93"/>
        <n v="310.39999999999998"/>
        <n v="291.37"/>
        <n v="55.51"/>
        <n v="159.97999999999999"/>
        <n v="132.78"/>
        <n v="328.44"/>
        <n v="187.07"/>
        <n v="444.79"/>
        <n v="285.29000000000002"/>
        <n v="277.70999999999998"/>
        <n v="365.9"/>
        <n v="320.02999999999997"/>
        <n v="174.27"/>
        <n v="71.69"/>
        <n v="320.24"/>
        <n v="328.18"/>
        <n v="36.619999999999997"/>
        <n v="22.6"/>
        <n v="88.34"/>
        <n v="91.56"/>
        <n v="181.35"/>
        <n v="189.77"/>
        <n v="307.27"/>
        <n v="102.88"/>
        <n v="226.34"/>
        <n v="168.56"/>
        <n v="334.26"/>
        <n v="364.07"/>
        <n v="68.010000000000005"/>
        <n v="193.81"/>
        <n v="243.65"/>
        <n v="416.01"/>
        <n v="345.81"/>
        <n v="259.14999999999998"/>
        <n v="116.48"/>
        <n v="36.020000000000003"/>
        <n v="262.73"/>
        <n v="172.33"/>
        <n v="433.16"/>
        <n v="264.85000000000002"/>
        <n v="379.11"/>
        <n v="182.22"/>
        <n v="193.05"/>
        <n v="328.1"/>
        <n v="59.19"/>
        <n v="344.68"/>
        <n v="281.97000000000003"/>
        <n v="146.99"/>
        <n v="317.26"/>
        <n v="377.73"/>
        <n v="180.17"/>
        <n v="168.45"/>
        <n v="38.049999999999997"/>
        <n v="122.34"/>
        <n v="354.83"/>
        <n v="360.33"/>
        <n v="129.69999999999999"/>
        <n v="110.93"/>
        <n v="294.63"/>
        <n v="248.46"/>
        <n v="166.25"/>
        <n v="150.12"/>
        <n v="396.49"/>
        <n v="182.87"/>
        <n v="314.63"/>
        <n v="235.86"/>
        <n v="377"/>
        <n v="264.29000000000002"/>
        <n v="15.54"/>
        <n v="54.76"/>
        <n v="121.17"/>
        <n v="42.85"/>
        <n v="211.38"/>
        <n v="255.08"/>
        <n v="357.92"/>
        <n v="198.39"/>
        <n v="226.61"/>
        <n v="82.68"/>
        <n v="10.6"/>
        <n v="26.16"/>
        <n v="74.53"/>
        <n v="33.979999999999997"/>
        <n v="71.209999999999994"/>
        <n v="13.12"/>
        <n v="141.13"/>
        <n v="284.88"/>
        <n v="244.89"/>
        <n v="293.22000000000003"/>
        <n v="185.5"/>
        <n v="304.93"/>
        <n v="342.06"/>
        <n v="307.02999999999997"/>
        <n v="147.24"/>
        <n v="147.68"/>
        <n v="130.75"/>
        <n v="242.93"/>
        <n v="12.58"/>
        <n v="8.11"/>
        <n v="379.15"/>
        <n v="289.38"/>
        <n v="398.1"/>
        <n v="379.45"/>
        <n v="29.79"/>
        <n v="15.65"/>
        <n v="157.79"/>
        <n v="97.91"/>
        <n v="83.3"/>
        <n v="80.16"/>
        <n v="16.36"/>
        <n v="243.49"/>
        <n v="309.83"/>
        <n v="382.3"/>
        <n v="306.08999999999997"/>
        <n v="437.3"/>
        <n v="18.07"/>
        <n v="86.34"/>
        <n v="12.42"/>
        <n v="324.64999999999998"/>
        <n v="197.66"/>
        <n v="54.98"/>
        <n v="290.73"/>
        <n v="349.68"/>
        <n v="426.87"/>
        <n v="63.08"/>
        <n v="421.63"/>
        <n v="254.87"/>
        <n v="58.81"/>
        <n v="217.25"/>
        <n v="349.01"/>
        <n v="316.69"/>
        <n v="394.74"/>
        <n v="81.05"/>
        <n v="80.25"/>
        <n v="402.68"/>
        <n v="328.65"/>
        <n v="208.21"/>
        <n v="305.23"/>
        <n v="118.27"/>
        <n v="255.19"/>
        <n v="55.24"/>
        <n v="39.68"/>
        <n v="118.69"/>
        <n v="406.69"/>
        <n v="351.16"/>
        <n v="308.12"/>
        <n v="204.67"/>
        <n v="174.23"/>
        <n v="72.790000000000006"/>
        <n v="57.12"/>
        <n v="286.08"/>
        <n v="84.92"/>
        <n v="362.13"/>
        <n v="109.5"/>
        <n v="32.04"/>
        <n v="280.75"/>
        <n v="340.34"/>
        <n v="40.79"/>
        <n v="125.32"/>
        <n v="406.82"/>
        <n v="27.83"/>
        <n v="277.37"/>
        <n v="66.8"/>
        <n v="39.76"/>
        <n v="351.4"/>
        <n v="11.6"/>
        <n v="100.29"/>
        <n v="220.2"/>
        <n v="40.51"/>
        <n v="162.47"/>
        <n v="238.29"/>
        <n v="154.83000000000001"/>
        <n v="275.92"/>
        <n v="183.45"/>
        <n v="45.34"/>
        <n v="71.39"/>
        <n v="78.77"/>
        <n v="211.57"/>
        <n v="80.47"/>
        <n v="155.97999999999999"/>
        <n v="402.83"/>
        <n v="317.02"/>
        <n v="20.82"/>
        <n v="182.71"/>
        <n v="206.61"/>
        <n v="58.34"/>
        <n v="110.78"/>
        <n v="368.54"/>
        <n v="281.27"/>
        <n v="305.89999999999998"/>
        <n v="195.34"/>
        <n v="314.64"/>
        <n v="52.42"/>
        <n v="39.909999999999997"/>
        <n v="104.95"/>
        <n v="175.99"/>
        <n v="133.05000000000001"/>
        <n v="407.94"/>
        <n v="217.54"/>
        <n v="113.75"/>
        <n v="325.94"/>
        <n v="194"/>
        <n v="382.56"/>
        <n v="432.13"/>
        <n v="263.07"/>
        <n v="26.42"/>
        <n v="187.87"/>
        <n v="288.22000000000003"/>
        <n v="244.59"/>
        <n v="148.06"/>
        <n v="257.85000000000002"/>
        <n v="224.68"/>
        <n v="214.73"/>
        <n v="467.38"/>
        <n v="56.34"/>
        <n v="395.76"/>
        <n v="13.04"/>
        <n v="177.03"/>
        <n v="158.79"/>
        <n v="146.09"/>
        <n v="271.06"/>
        <n v="44.2"/>
        <n v="98.44"/>
        <n v="431.33"/>
        <n v="38.32"/>
        <n v="343"/>
        <n v="103.23"/>
        <n v="341.77"/>
        <n v="123.94"/>
        <n v="28.76"/>
        <n v="73.91"/>
        <n v="235.58"/>
        <n v="201.05"/>
        <n v="178.61"/>
        <n v="272.51"/>
        <n v="239.9"/>
        <n v="170.93"/>
        <n v="46.08"/>
        <n v="262.39"/>
        <n v="139.35"/>
        <n v="260.81"/>
        <n v="189.05"/>
        <n v="294.48"/>
        <n v="397.85"/>
        <n v="321.83"/>
        <n v="334.51"/>
        <n v="60.2"/>
        <n v="417.54"/>
        <n v="273.42"/>
        <n v="329.36"/>
        <n v="215.22"/>
        <n v="114.79"/>
        <n v="66.739999999999995"/>
        <n v="433.41"/>
        <n v="208.66"/>
        <n v="156.44"/>
        <n v="437.82"/>
        <n v="65.53"/>
        <n v="17.28"/>
        <n v="173.62"/>
        <n v="361.66"/>
        <n v="178.97"/>
        <n v="135.72"/>
        <n v="24.51"/>
        <n v="430.38"/>
        <n v="399.53"/>
        <n v="393.1"/>
        <n v="164.22"/>
        <n v="317.43"/>
        <n v="240.18"/>
        <n v="430.52"/>
        <n v="330.86"/>
        <n v="186.93"/>
        <n v="306.36"/>
        <n v="495.02"/>
        <n v="279.05"/>
        <n v="404.26"/>
        <n v="42.79"/>
        <n v="152.57"/>
        <n v="199.75"/>
        <n v="117.96"/>
        <n v="450.56"/>
        <n v="8.7100000000000009"/>
        <n v="368.22"/>
        <n v="182.36"/>
        <n v="304.81"/>
        <n v="205.54"/>
        <n v="153.36000000000001"/>
        <n v="318.51"/>
        <n v="418.48"/>
        <n v="386.23"/>
        <n v="72.930000000000007"/>
        <n v="146.96"/>
        <n v="165.59"/>
        <n v="81.03"/>
        <n v="185.11"/>
        <n v="303.29000000000002"/>
        <n v="268.86"/>
        <n v="66.27"/>
        <n v="172.36"/>
        <n v="399.49"/>
        <n v="37.61"/>
        <n v="382.72"/>
        <n v="349.15"/>
        <n v="104.66"/>
        <n v="118.26"/>
        <n v="356.13"/>
        <n v="41.89"/>
        <n v="16.899999999999999"/>
        <n v="292.97000000000003"/>
        <n v="82.05"/>
        <n v="222.04"/>
        <n v="229.65"/>
        <n v="225.25"/>
        <n v="175.25"/>
        <n v="402.82"/>
        <n v="8.9700000000000006"/>
        <n v="186.27"/>
        <n v="24.45"/>
        <n v="187.12"/>
        <n v="301.12"/>
        <n v="149.97999999999999"/>
        <n v="404.12"/>
        <n v="19.82"/>
        <n v="249.5"/>
        <n v="46.41"/>
        <n v="26.6"/>
        <n v="82.22"/>
        <n v="131.53"/>
        <n v="170.78"/>
        <n v="272.26"/>
        <n v="271.88"/>
        <n v="41.53"/>
        <n v="57.67"/>
        <n v="368.7"/>
        <n v="372.71"/>
        <n v="154.12"/>
        <n v="238.68"/>
        <n v="110.95"/>
        <n v="254.25"/>
        <n v="125.41"/>
        <n v="177.94"/>
        <n v="427.38"/>
        <n v="138.04"/>
        <n v="319.48"/>
        <n v="487.06"/>
        <n v="306.76"/>
        <n v="87.38"/>
        <n v="226.87"/>
        <n v="173.68"/>
        <n v="178.45"/>
        <n v="246.25"/>
        <n v="152.28"/>
        <n v="271.97000000000003"/>
        <n v="90.39"/>
        <n v="324.23"/>
        <n v="89.13"/>
        <n v="40.450000000000003"/>
        <n v="200.27"/>
        <n v="154.76"/>
        <n v="467.03"/>
        <n v="327.82"/>
        <n v="86.09"/>
        <n v="378.69"/>
        <n v="59.44"/>
        <n v="65.36"/>
        <n v="63.54"/>
        <n v="232.82"/>
        <n v="438.55"/>
        <n v="295.2"/>
        <n v="136.03"/>
        <n v="273"/>
        <n v="387.33"/>
        <n v="53"/>
        <n v="411.31"/>
        <n v="119.41"/>
        <n v="170.64"/>
        <n v="395.33"/>
        <n v="60.28"/>
        <n v="412.28"/>
        <n v="140.52000000000001"/>
        <n v="218.88"/>
        <n v="28.29"/>
        <n v="457.68"/>
        <n v="230.27"/>
        <n v="39.340000000000003"/>
        <n v="27.62"/>
        <n v="165.06"/>
        <n v="79.819999999999993"/>
        <n v="284.31"/>
        <n v="193.74"/>
        <n v="234.47"/>
        <n v="106.83"/>
        <n v="96.32"/>
        <n v="65.58"/>
        <n v="197.41"/>
        <n v="184.81"/>
        <n v="219.41"/>
        <n v="201.48"/>
        <n v="133.86000000000001"/>
        <n v="264.67"/>
        <n v="412.89"/>
        <n v="62.82"/>
        <n v="143.46"/>
        <n v="392.76"/>
        <n v="44.65"/>
        <n v="332.35"/>
        <n v="141.27000000000001"/>
        <n v="129.52000000000001"/>
        <n v="291.52999999999997"/>
        <n v="177.92"/>
        <n v="392.5"/>
        <n v="145.9"/>
        <n v="111.8"/>
        <n v="199.86"/>
        <n v="243.94"/>
        <n v="189.36"/>
        <n v="59.95"/>
        <n v="319.26"/>
        <n v="393.91"/>
        <n v="63.97"/>
        <n v="175.15"/>
        <n v="69.62"/>
        <n v="404.71"/>
        <n v="238.53"/>
        <n v="244.37"/>
        <n v="72"/>
        <n v="249.37"/>
        <n v="81.38"/>
        <n v="145.37"/>
        <n v="37.44"/>
        <n v="456.85"/>
        <n v="55.7"/>
        <n v="36.19"/>
        <n v="272.77999999999997"/>
        <n v="263.81"/>
        <n v="192.17"/>
        <n v="147.77000000000001"/>
        <n v="303.69"/>
        <n v="162.51"/>
        <n v="412.94"/>
        <n v="39.67"/>
        <n v="354.46"/>
        <n v="188"/>
        <n v="225.37"/>
        <n v="342.7"/>
        <n v="331.95"/>
        <n v="107.36"/>
        <n v="224.67"/>
        <n v="31.63"/>
        <n v="36.950000000000003"/>
        <n v="381.42"/>
        <n v="468.43"/>
        <n v="117.31"/>
        <n v="228.36"/>
        <n v="234.48"/>
        <n v="49.86"/>
        <n v="79.22"/>
        <n v="333.83"/>
        <n v="93.17"/>
        <n v="329.27"/>
        <n v="306.17"/>
        <n v="201.23"/>
        <n v="316.02999999999997"/>
        <n v="63.93"/>
        <n v="302.58999999999997"/>
        <n v="472.19"/>
        <n v="35.15"/>
        <n v="99.83"/>
        <n v="179.24"/>
        <n v="11.24"/>
        <n v="361.89"/>
        <n v="11.23"/>
        <n v="193.06"/>
        <n v="313.36"/>
        <n v="80.81"/>
        <n v="408.85"/>
        <n v="311.33999999999997"/>
        <n v="13.3"/>
        <n v="71.2"/>
        <n v="230.56"/>
        <n v="453.41"/>
        <n v="281.27999999999997"/>
        <n v="300.52"/>
        <n v="134.97"/>
        <n v="168.07"/>
        <n v="99.78"/>
        <n v="89.94"/>
        <n v="274.17"/>
        <n v="342.9"/>
        <n v="180.2"/>
        <n v="85.64"/>
        <n v="141.88"/>
        <n v="156.74"/>
        <n v="366.93"/>
        <n v="135.76"/>
        <n v="380.14"/>
        <n v="251.13"/>
        <n v="303.87"/>
        <n v="400.74"/>
        <n v="344.34"/>
        <n v="235.36"/>
        <n v="126.9"/>
        <n v="320.08"/>
        <n v="233.48"/>
        <n v="266.69"/>
        <n v="436.53"/>
        <n v="293.55"/>
        <n v="12.82"/>
        <n v="145.72"/>
        <n v="126.75"/>
        <n v="111.34"/>
        <n v="136.1"/>
        <n v="371.9"/>
        <n v="128.94999999999999"/>
        <n v="337.58"/>
        <n v="417.89"/>
        <n v="130.27000000000001"/>
        <n v="343.06"/>
        <n v="340.48"/>
        <n v="102.25"/>
        <n v="471.03"/>
        <n v="357.49"/>
        <n v="214.62"/>
        <n v="247.08"/>
        <n v="302.89999999999998"/>
        <n v="146.83000000000001"/>
        <n v="11.96"/>
        <n v="304.60000000000002"/>
        <n v="74.489999999999995"/>
        <n v="129.11000000000001"/>
        <n v="306.95"/>
        <n v="416.7"/>
        <n v="73.459999999999994"/>
        <n v="82.75"/>
        <n v="230.33"/>
        <n v="99.06"/>
        <n v="68.05"/>
        <n v="134.72"/>
        <n v="253.52"/>
        <n v="71.08"/>
        <n v="346.92"/>
        <n v="51.82"/>
        <n v="258.99"/>
        <n v="184.42"/>
        <n v="325.36"/>
        <n v="89.55"/>
        <n v="50.71"/>
        <n v="220.26"/>
        <n v="102.34"/>
        <n v="59.97"/>
        <n v="217.3"/>
        <n v="217.03"/>
        <n v="383.51"/>
        <n v="250.78"/>
        <n v="424.81"/>
        <n v="370.12"/>
        <n v="64.55"/>
        <n v="405.86"/>
        <n v="190.55"/>
        <n v="103.22"/>
        <n v="284.81"/>
        <n v="27.68"/>
        <n v="161.07"/>
        <n v="177.99"/>
        <n v="479.31"/>
        <n v="117.79"/>
        <n v="354.92"/>
        <n v="296.17"/>
        <n v="399.27"/>
        <n v="348.48"/>
        <n v="296.3"/>
        <n v="341.92"/>
        <n v="347.18"/>
        <n v="28.77"/>
        <n v="344.15"/>
        <n v="207.94"/>
        <n v="39.21"/>
        <n v="219.34"/>
        <n v="437.65"/>
        <n v="342.65"/>
        <n v="214.75"/>
        <n v="367.19"/>
        <n v="190.17"/>
        <n v="229.02"/>
        <n v="250.97"/>
        <n v="96.26"/>
        <n v="172.28"/>
        <n v="76.040000000000006"/>
        <n v="448.96"/>
        <n v="62.51"/>
        <n v="288.05"/>
        <n v="132.52000000000001"/>
        <n v="144.11000000000001"/>
        <n v="433.94"/>
        <n v="120.66"/>
        <n v="434.47"/>
        <n v="115.08"/>
        <n v="221.56"/>
        <n v="394.59"/>
        <n v="334.27"/>
        <n v="296.88"/>
        <n v="41.58"/>
        <n v="298.43"/>
        <n v="23.92"/>
        <n v="196.95"/>
        <n v="302.85000000000002"/>
        <n v="223.33"/>
        <n v="27.22"/>
        <n v="76.37"/>
        <n v="418.08"/>
        <n v="213.95"/>
        <n v="163.54"/>
        <n v="218.86"/>
        <n v="222.86"/>
        <n v="244.32"/>
        <n v="237.14"/>
        <n v="177.06"/>
        <n v="45.33"/>
        <n v="359.45"/>
        <n v="262.7"/>
        <n v="265.38"/>
        <n v="168.26"/>
        <n v="440.06"/>
        <n v="84"/>
        <n v="26.77"/>
        <n v="414.27"/>
        <n v="44.39"/>
        <n v="225.72"/>
        <n v="160.97"/>
        <n v="377.34"/>
        <n v="196.97"/>
        <n v="231.85"/>
        <n v="14.1"/>
        <n v="107.5"/>
        <n v="183.66"/>
        <n v="383.36"/>
        <n v="199.47"/>
        <n v="144.55000000000001"/>
        <n v="93.94"/>
        <n v="169.56"/>
        <n v="393.81"/>
        <n v="166.98"/>
        <n v="360.87"/>
        <n v="117.44"/>
        <n v="123.79"/>
        <n v="165.78"/>
        <n v="122.98"/>
        <n v="260.45"/>
        <n v="440.36"/>
        <n v="235.18"/>
        <n v="334.38"/>
        <n v="111.96"/>
        <n v="84.41"/>
        <n v="51.18"/>
        <n v="128.35"/>
        <n v="28.31"/>
        <n v="132.88"/>
        <n v="267.85000000000002"/>
        <n v="83.5"/>
        <n v="246.77"/>
        <n v="231.24"/>
        <n v="183.3"/>
        <n v="64.37"/>
        <n v="271.39"/>
        <n v="178.09"/>
        <n v="104.37"/>
        <n v="181.96"/>
        <n v="223.27"/>
        <n v="80.2"/>
        <n v="321.11"/>
        <n v="246.18"/>
        <n v="196.2"/>
        <n v="229.56"/>
        <n v="53.15"/>
        <n v="241.88"/>
        <n v="48.1"/>
        <n v="208.77"/>
        <n v="51.92"/>
        <n v="22.7"/>
        <n v="51.14"/>
        <n v="199.17"/>
        <n v="204.72"/>
        <n v="168.21"/>
        <n v="230.21"/>
        <n v="358.86"/>
        <n v="91.49"/>
        <n v="263.63"/>
        <n v="208.53"/>
        <n v="251.23"/>
        <n v="66.180000000000007"/>
        <n v="265.25"/>
        <n v="28.99"/>
        <n v="94.67"/>
        <n v="21.97"/>
        <n v="364.52"/>
        <n v="208.15"/>
        <n v="39.85"/>
        <n v="282.14999999999998"/>
        <n v="133.41999999999999"/>
        <n v="80.69"/>
        <n v="164.53"/>
        <n v="235.25"/>
        <n v="336.7"/>
        <n v="48.48"/>
        <n v="393.55"/>
        <n v="321.91000000000003"/>
        <n v="437.98"/>
        <n v="47.45"/>
        <n v="44.67"/>
        <n v="306.27"/>
        <n v="390.94"/>
        <n v="199.28"/>
        <n v="19.84"/>
        <n v="178.81"/>
        <n v="254.1"/>
        <n v="198.28"/>
        <n v="456.74"/>
        <n v="218.89"/>
        <n v="383.56"/>
        <n v="77.41"/>
        <n v="195.19"/>
        <n v="211.34"/>
        <n v="43.25"/>
        <n v="314.45999999999998"/>
        <n v="44.08"/>
        <n v="338.27"/>
        <n v="226.12"/>
        <n v="43.43"/>
        <n v="143.47"/>
        <n v="247.21"/>
        <n v="84.24"/>
        <n v="347.27"/>
        <n v="145.27000000000001"/>
        <n v="264.94"/>
        <n v="240.01"/>
        <n v="165.86"/>
        <n v="122.79"/>
        <n v="137.57"/>
        <n v="283.14"/>
        <n v="146.74"/>
        <n v="120.91"/>
        <n v="189.63"/>
        <n v="366.53"/>
        <n v="29.53"/>
        <n v="239.02"/>
        <n v="109.59"/>
        <n v="107.44"/>
        <n v="99.66"/>
        <n v="327.52999999999997"/>
        <n v="316.58999999999997"/>
        <n v="332.4"/>
        <n v="87.81"/>
        <n v="16.09"/>
        <n v="181.55"/>
        <n v="43.03"/>
        <n v="333.23"/>
        <n v="229.77"/>
        <n v="150.34"/>
        <n v="174.08"/>
        <n v="418.41"/>
        <n v="332.8"/>
        <n v="135.01"/>
        <n v="293.73"/>
        <n v="209.34"/>
        <n v="196.39"/>
        <n v="271.25"/>
        <n v="52.6"/>
        <n v="184.47"/>
        <n v="141.33000000000001"/>
        <n v="323.17"/>
        <n v="380.46"/>
        <n v="444.65"/>
        <n v="161.59"/>
        <n v="39.49"/>
        <n v="193.48"/>
        <n v="139.82"/>
        <n v="166.07"/>
        <n v="294.52"/>
        <n v="201.85"/>
        <n v="230.99"/>
        <n v="226.19"/>
        <n v="347.88"/>
        <n v="121.36"/>
        <n v="388.27"/>
        <n v="125.84"/>
        <n v="299.89"/>
        <n v="120.58"/>
        <n v="265.3"/>
        <n v="200.15"/>
        <n v="125.7"/>
        <n v="158.02000000000001"/>
        <n v="322.42"/>
        <n v="218.36"/>
        <n v="317.06"/>
        <n v="212.26"/>
        <n v="26.94"/>
        <n v="268.83"/>
        <n v="417.45"/>
        <n v="37.43"/>
        <n v="153.38999999999999"/>
        <n v="12.33"/>
        <n v="390.82"/>
        <n v="272.16000000000003"/>
        <n v="128.21"/>
        <n v="12.61"/>
        <n v="291.14999999999998"/>
        <n v="9.8800000000000008"/>
        <n v="322.62"/>
        <n v="25.69"/>
        <n v="168.94"/>
        <n v="210.76"/>
        <n v="436.57"/>
        <n v="238.97"/>
        <n v="250.96"/>
        <n v="263.23"/>
        <n v="166.11"/>
        <n v="300.55"/>
        <n v="30.63"/>
        <n v="199.02"/>
        <n v="286.69"/>
        <n v="367.5"/>
        <n v="67.400000000000006"/>
        <n v="15.06"/>
        <n v="209.81"/>
        <n v="323.83"/>
        <n v="64.08"/>
        <n v="31.56"/>
        <n v="301.63"/>
        <n v="111.69"/>
        <n v="54.34"/>
        <n v="243.82"/>
        <n v="372.75"/>
        <n v="229.31"/>
        <n v="193.68"/>
        <n v="238.94"/>
        <n v="37.26"/>
        <n v="470.7"/>
        <n v="85.09"/>
        <n v="372.44"/>
        <n v="132.69999999999999"/>
        <n v="154.96"/>
        <n v="314.67"/>
        <n v="350.18"/>
        <n v="69.819999999999993"/>
        <n v="157.63"/>
        <n v="24.16"/>
        <n v="145.56"/>
        <n v="268.05"/>
        <n v="265.2"/>
        <n v="210.34"/>
        <n v="367.94"/>
        <n v="115.81"/>
        <n v="454.48"/>
        <n v="242.9"/>
        <n v="382.19"/>
        <n v="329.44"/>
        <n v="9.9499999999999993"/>
        <n v="116.25"/>
        <n v="371.38"/>
        <n v="110.66"/>
        <n v="344.62"/>
        <n v="310.18"/>
        <n v="420.44"/>
        <n v="13.92"/>
        <n v="246.59"/>
        <n v="13.82"/>
        <n v="232.41"/>
        <n v="83.55"/>
        <n v="200.66"/>
        <n v="55.64"/>
        <n v="36.159999999999997"/>
        <n v="63.28"/>
        <n v="316.89"/>
        <n v="62.75"/>
        <n v="322.49"/>
        <n v="239.36"/>
        <n v="200.77"/>
        <n v="390.62"/>
        <n v="75.58"/>
        <n v="13.42"/>
        <n v="20.58"/>
        <n v="231"/>
        <n v="22.42"/>
        <n v="126.58"/>
        <n v="125.04"/>
        <n v="373.02"/>
        <n v="66.61"/>
        <n v="132.85"/>
        <n v="125.1"/>
        <n v="34.770000000000003"/>
        <n v="301.74"/>
        <n v="467.12"/>
        <n v="45.12"/>
        <n v="76.05"/>
        <n v="284.93"/>
        <n v="422.38"/>
        <n v="94.09"/>
        <n v="247.87"/>
        <n v="53.13"/>
        <n v="180.82"/>
        <n v="178.87"/>
        <n v="112.81"/>
        <n v="111.31"/>
        <n v="78.97"/>
        <n v="142.19999999999999"/>
        <n v="123.6"/>
        <n v="123.71"/>
        <n v="32.24"/>
        <n v="23.31"/>
        <n v="362.05"/>
        <n v="142.94"/>
        <n v="277.77"/>
        <n v="317.61"/>
        <n v="158.04"/>
        <n v="286.45"/>
        <n v="304.45"/>
        <n v="180.86"/>
        <n v="147.16999999999999"/>
        <n v="320.44"/>
        <n v="436.56"/>
        <n v="45.99"/>
        <n v="269.42"/>
        <n v="263.11"/>
        <n v="404.6"/>
        <n v="319.52999999999997"/>
        <n v="142.06"/>
        <n v="144.91"/>
        <n v="275.70999999999998"/>
        <n v="168.18"/>
        <n v="198.38"/>
        <n v="52.27"/>
        <n v="228.34"/>
        <n v="90.09"/>
        <n v="181.63"/>
        <n v="133.6"/>
        <n v="126.61"/>
        <n v="124.34"/>
        <n v="213.73"/>
        <n v="323.2"/>
        <n v="252.33"/>
        <n v="141.68"/>
        <n v="472.32"/>
        <n v="81.260000000000005"/>
        <n v="316.58"/>
        <n v="110.75"/>
        <n v="272.66000000000003"/>
        <n v="268.18"/>
        <n v="368.6"/>
        <n v="155.46"/>
        <n v="140.94"/>
        <n v="60.7"/>
        <n v="368.65"/>
        <n v="166.68"/>
        <n v="83.98"/>
        <n v="254.69"/>
        <n v="280.33"/>
        <n v="207.18"/>
        <n v="106.56"/>
        <n v="48.26"/>
        <n v="137.72"/>
        <n v="148.37"/>
        <n v="107.94"/>
        <n v="79.39"/>
        <n v="374.08"/>
        <n v="186.94"/>
        <n v="72.11"/>
        <n v="247.26"/>
        <n v="221.4"/>
        <n v="58.97"/>
        <n v="204.89"/>
        <n v="165.07"/>
        <n v="228.69"/>
        <n v="71.819999999999993"/>
        <n v="323.68"/>
        <n v="288.86"/>
        <n v="287.77999999999997"/>
        <n v="29.68"/>
        <n v="298.33999999999997"/>
        <n v="302.86"/>
        <n v="215.12"/>
        <n v="345.92"/>
        <n v="80.95"/>
        <n v="235.26"/>
        <n v="279.26"/>
        <n v="293.08"/>
        <n v="410.41"/>
        <n v="86.13"/>
        <n v="67.959999999999994"/>
        <n v="342.58"/>
        <n v="199.83"/>
        <n v="125.28"/>
        <n v="25.76"/>
        <n v="484.56"/>
        <n v="47.91"/>
        <n v="97.22"/>
        <n v="229.8"/>
        <n v="198.26"/>
        <n v="207.21"/>
        <n v="381.03"/>
        <n v="123.74"/>
        <n v="161.30000000000001"/>
        <n v="350.47"/>
        <n v="199.24"/>
        <n v="33.89"/>
        <n v="325.52"/>
        <n v="174.94"/>
        <n v="173.24"/>
        <n v="282.62"/>
        <n v="394.83"/>
        <n v="48.56"/>
        <n v="185.29"/>
        <n v="263.85000000000002"/>
        <n v="190.88"/>
        <n v="161.94"/>
        <n v="211.69"/>
        <n v="371.67"/>
        <n v="117.24"/>
        <n v="164.42"/>
        <n v="246.32"/>
        <n v="152.26"/>
        <n v="206.25"/>
        <n v="373.1"/>
        <n v="67.86"/>
        <n v="365.72"/>
        <n v="333.65"/>
        <n v="93.79"/>
        <n v="39.71"/>
        <n v="124"/>
        <n v="237.42"/>
        <n v="419.32"/>
        <n v="275"/>
        <n v="172.5"/>
        <n v="163.83000000000001"/>
        <n v="367.07"/>
        <n v="486.79"/>
        <n v="180.94"/>
        <n v="389.76"/>
        <n v="165.04"/>
      </sharedItems>
      <fieldGroup base="9">
        <rangePr autoStart="0" autoEnd="0" startNum="0" endNum="500" groupInterval="50"/>
        <groupItems count="12">
          <s v="&lt;0"/>
          <s v="0-50"/>
          <s v="50-100"/>
          <s v="100-150"/>
          <s v="150-200"/>
          <s v="200-250"/>
          <s v="250-300"/>
          <s v="300-350"/>
          <s v="350-400"/>
          <s v="400-450"/>
          <s v="450-500"/>
          <s v="&gt;500"/>
        </groupItems>
      </fieldGroup>
    </cacheField>
    <cacheField name="Final_Price(Rs.) _" numFmtId="2">
      <sharedItems containsSemiMixedTypes="0" containsString="0" containsNumber="1" minValue="5.89" maxValue="496.82"/>
    </cacheField>
    <cacheField name="Payment_Method" numFmtId="0">
      <sharedItems count="5">
        <s v="Net Banking"/>
        <s v="Credit Card"/>
        <s v="UPI"/>
        <s v="Cash on Delivery"/>
        <s v="Debit Card"/>
      </sharedItems>
    </cacheField>
    <cacheField name="Purchase_Date" numFmtId="0">
      <sharedItems/>
    </cacheField>
    <cacheField name="DD" numFmtId="49">
      <sharedItems/>
    </cacheField>
    <cacheField name="MM" numFmtId="49">
      <sharedItems count="11">
        <s v="11"/>
        <s v="02"/>
        <s v="09"/>
        <s v="04"/>
        <s v="08"/>
        <s v="03"/>
        <s v="05"/>
        <s v="01"/>
        <s v="10"/>
        <s v="06"/>
        <s v="07"/>
      </sharedItems>
    </cacheField>
    <cacheField name="YYYY" numFmtId="49">
      <sharedItems/>
    </cacheField>
    <cacheField name="[Purchase_Date]" numFmtId="164">
      <sharedItems containsSemiMixedTypes="0" containsNonDate="0" containsDate="1" containsString="0" minDate="2024-01-01T00:00:00" maxDate="2024-11-22T00:00:00"/>
    </cacheField>
    <cacheField name="Final_Price(Rs.) _ Diffence_" numFmtId="2">
      <sharedItems containsSemiMixedTypes="0" containsString="0" containsNumber="1" minValue="0" maxValue="1.0000000000047748E-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0">
  <r>
    <x v="0"/>
    <s v="f414122f-e"/>
    <x v="0"/>
    <s v="36.53"/>
    <x v="0"/>
    <s v="15"/>
    <x v="0"/>
    <s v="31.05"/>
    <n v="5.4795000000000007"/>
    <x v="0"/>
    <n v="31.05"/>
    <x v="0"/>
    <s v="12-11-2024"/>
    <s v="12"/>
    <x v="0"/>
    <s v="2024"/>
    <d v="2024-11-12T00:00:00"/>
    <n v="0"/>
  </r>
  <r>
    <x v="1"/>
    <s v="fde50f9c-5"/>
    <x v="1"/>
    <s v="232.79"/>
    <x v="1"/>
    <s v="20"/>
    <x v="1"/>
    <s v="186.23"/>
    <n v="46.558"/>
    <x v="1"/>
    <n v="186.23"/>
    <x v="0"/>
    <s v="09-02-2024"/>
    <s v="09"/>
    <x v="1"/>
    <s v="2024"/>
    <d v="2024-02-09T00:00:00"/>
    <n v="0"/>
  </r>
  <r>
    <x v="2"/>
    <s v="0d96fc90-3"/>
    <x v="0"/>
    <s v="317.02"/>
    <x v="2"/>
    <s v="25"/>
    <x v="2"/>
    <s v="237.76"/>
    <n v="79.254999999999995"/>
    <x v="2"/>
    <n v="237.77"/>
    <x v="1"/>
    <s v="01-09-2024"/>
    <s v="01"/>
    <x v="2"/>
    <s v="2024"/>
    <d v="2024-09-01T00:00:00"/>
    <n v="1.0000000000019327E-2"/>
  </r>
  <r>
    <x v="3"/>
    <s v="964fc44b-d"/>
    <x v="2"/>
    <s v="173.19"/>
    <x v="3"/>
    <s v="25"/>
    <x v="2"/>
    <s v="129.89"/>
    <n v="43.297499999999999"/>
    <x v="3"/>
    <n v="129.88999999999999"/>
    <x v="2"/>
    <s v="01-04-2024"/>
    <s v="01"/>
    <x v="3"/>
    <s v="2024"/>
    <d v="2024-04-01T00:00:00"/>
    <n v="0"/>
  </r>
  <r>
    <x v="4"/>
    <s v="d70e2fc6-e"/>
    <x v="3"/>
    <s v="244.8"/>
    <x v="4"/>
    <s v="20"/>
    <x v="1"/>
    <s v="195.84"/>
    <n v="48.96"/>
    <x v="4"/>
    <n v="195.84"/>
    <x v="0"/>
    <s v="27-09-2024"/>
    <s v="27"/>
    <x v="2"/>
    <s v="2024"/>
    <d v="2024-09-27T00:00:00"/>
    <n v="0"/>
  </r>
  <r>
    <x v="5"/>
    <s v="0816ee12-5"/>
    <x v="4"/>
    <s v="241.86"/>
    <x v="5"/>
    <s v="50"/>
    <x v="3"/>
    <s v="120.93"/>
    <n v="120.93"/>
    <x v="5"/>
    <n v="120.93"/>
    <x v="2"/>
    <s v="08-08-2024"/>
    <s v="08"/>
    <x v="4"/>
    <s v="2024"/>
    <d v="2024-08-08T00:00:00"/>
    <n v="0"/>
  </r>
  <r>
    <x v="6"/>
    <s v="d41e0b55-c"/>
    <x v="2"/>
    <s v="76.91"/>
    <x v="6"/>
    <s v="5"/>
    <x v="4"/>
    <s v="73.06"/>
    <n v="3.8454999999999995"/>
    <x v="6"/>
    <n v="73.06"/>
    <x v="1"/>
    <s v="28-03-2024"/>
    <s v="28"/>
    <x v="5"/>
    <s v="2024"/>
    <d v="2024-03-28T00:00:00"/>
    <n v="0"/>
  </r>
  <r>
    <x v="7"/>
    <s v="83b7dc04-5"/>
    <x v="0"/>
    <s v="213.23"/>
    <x v="7"/>
    <s v="20"/>
    <x v="1"/>
    <s v="170.58"/>
    <n v="42.645999999999994"/>
    <x v="7"/>
    <n v="170.58"/>
    <x v="0"/>
    <s v="29-05-2024"/>
    <s v="29"/>
    <x v="6"/>
    <s v="2024"/>
    <d v="2024-05-29T00:00:00"/>
    <n v="0"/>
  </r>
  <r>
    <x v="8"/>
    <s v="87c9c896-1"/>
    <x v="0"/>
    <s v="379.81"/>
    <x v="8"/>
    <s v="5"/>
    <x v="4"/>
    <s v="360.82"/>
    <n v="18.990500000000001"/>
    <x v="8"/>
    <n v="360.82"/>
    <x v="1"/>
    <s v="26-02-2024"/>
    <s v="26"/>
    <x v="1"/>
    <s v="2024"/>
    <d v="2024-02-26T00:00:00"/>
    <n v="0"/>
  </r>
  <r>
    <x v="9"/>
    <s v="31308875-b"/>
    <x v="5"/>
    <s v="415.36"/>
    <x v="9"/>
    <s v="50"/>
    <x v="3"/>
    <s v="207.68"/>
    <n v="207.68"/>
    <x v="9"/>
    <n v="207.68"/>
    <x v="0"/>
    <s v="11-01-2024"/>
    <s v="11"/>
    <x v="7"/>
    <s v="2024"/>
    <d v="2024-01-11T00:00:00"/>
    <n v="0"/>
  </r>
  <r>
    <x v="10"/>
    <s v="b2b1af7b-7"/>
    <x v="4"/>
    <s v="73.09"/>
    <x v="10"/>
    <s v="10"/>
    <x v="5"/>
    <s v="65.78"/>
    <n v="7.3090000000000011"/>
    <x v="10"/>
    <n v="65.78"/>
    <x v="3"/>
    <s v="21-10-2024"/>
    <s v="21"/>
    <x v="8"/>
    <s v="2024"/>
    <d v="2024-10-21T00:00:00"/>
    <n v="0"/>
  </r>
  <r>
    <x v="11"/>
    <s v="e221cf14-c"/>
    <x v="3"/>
    <s v="393.77"/>
    <x v="11"/>
    <s v="15"/>
    <x v="0"/>
    <s v="334.7"/>
    <n v="59.065499999999993"/>
    <x v="11"/>
    <n v="334.7"/>
    <x v="3"/>
    <s v="10-09-2024"/>
    <s v="10"/>
    <x v="2"/>
    <s v="2024"/>
    <d v="2024-09-10T00:00:00"/>
    <n v="0"/>
  </r>
  <r>
    <x v="12"/>
    <s v="8c9a5f54-b"/>
    <x v="5"/>
    <s v="287.69"/>
    <x v="12"/>
    <s v="10"/>
    <x v="5"/>
    <s v="258.92"/>
    <n v="28.769000000000002"/>
    <x v="12"/>
    <n v="258.92"/>
    <x v="1"/>
    <s v="08-03-2024"/>
    <s v="08"/>
    <x v="5"/>
    <s v="2024"/>
    <d v="2024-03-08T00:00:00"/>
    <n v="0"/>
  </r>
  <r>
    <x v="13"/>
    <s v="eeb0635d-a"/>
    <x v="0"/>
    <s v="26.26"/>
    <x v="13"/>
    <s v="50"/>
    <x v="3"/>
    <s v="13.13"/>
    <n v="13.13"/>
    <x v="13"/>
    <n v="13.13"/>
    <x v="1"/>
    <s v="10-05-2024"/>
    <s v="10"/>
    <x v="6"/>
    <s v="2024"/>
    <d v="2024-05-10T00:00:00"/>
    <n v="0"/>
  </r>
  <r>
    <x v="14"/>
    <s v="38aec303-2"/>
    <x v="1"/>
    <s v="305.1"/>
    <x v="14"/>
    <s v="25"/>
    <x v="2"/>
    <s v="228.83"/>
    <n v="76.275000000000006"/>
    <x v="14"/>
    <n v="228.83"/>
    <x v="2"/>
    <s v="20-06-2024"/>
    <s v="20"/>
    <x v="9"/>
    <s v="2024"/>
    <d v="2024-06-20T00:00:00"/>
    <n v="0"/>
  </r>
  <r>
    <x v="15"/>
    <s v="69d91fbc-3"/>
    <x v="5"/>
    <s v="113.71"/>
    <x v="15"/>
    <s v="5"/>
    <x v="4"/>
    <s v="108.02"/>
    <n v="5.6854999999999993"/>
    <x v="15"/>
    <n v="108.02"/>
    <x v="1"/>
    <s v="28-04-2024"/>
    <s v="28"/>
    <x v="3"/>
    <s v="2024"/>
    <d v="2024-04-28T00:00:00"/>
    <n v="0"/>
  </r>
  <r>
    <x v="16"/>
    <s v="928b4b24-d"/>
    <x v="2"/>
    <s v="426.75"/>
    <x v="16"/>
    <s v="0"/>
    <x v="6"/>
    <s v="426.75"/>
    <n v="0"/>
    <x v="16"/>
    <n v="426.75"/>
    <x v="0"/>
    <s v="17-08-2024"/>
    <s v="17"/>
    <x v="4"/>
    <s v="2024"/>
    <d v="2024-08-17T00:00:00"/>
    <n v="0"/>
  </r>
  <r>
    <x v="17"/>
    <s v="12f03ff4-6"/>
    <x v="5"/>
    <s v="52.98"/>
    <x v="17"/>
    <s v="0"/>
    <x v="6"/>
    <s v="52.98"/>
    <n v="0"/>
    <x v="17"/>
    <n v="52.98"/>
    <x v="0"/>
    <s v="08-08-2024"/>
    <s v="08"/>
    <x v="4"/>
    <s v="2024"/>
    <d v="2024-08-08T00:00:00"/>
    <n v="0"/>
  </r>
  <r>
    <x v="18"/>
    <s v="729191af-4"/>
    <x v="6"/>
    <s v="223.89"/>
    <x v="18"/>
    <s v="0"/>
    <x v="6"/>
    <s v="223.89"/>
    <n v="0"/>
    <x v="18"/>
    <n v="223.89"/>
    <x v="3"/>
    <s v="13-06-2024"/>
    <s v="13"/>
    <x v="9"/>
    <s v="2024"/>
    <d v="2024-06-13T00:00:00"/>
    <n v="0"/>
  </r>
  <r>
    <x v="19"/>
    <s v="089c1cdd-0"/>
    <x v="1"/>
    <s v="166.75"/>
    <x v="19"/>
    <s v="0"/>
    <x v="6"/>
    <s v="166.75"/>
    <n v="0"/>
    <x v="19"/>
    <n v="166.75"/>
    <x v="4"/>
    <s v="23-09-2024"/>
    <s v="23"/>
    <x v="2"/>
    <s v="2024"/>
    <d v="2024-09-23T00:00:00"/>
    <n v="0"/>
  </r>
  <r>
    <x v="20"/>
    <s v="a38a732e-9"/>
    <x v="5"/>
    <s v="77.22"/>
    <x v="20"/>
    <s v="15"/>
    <x v="0"/>
    <s v="65.64"/>
    <n v="11.583"/>
    <x v="20"/>
    <n v="65.64"/>
    <x v="3"/>
    <s v="01-06-2024"/>
    <s v="01"/>
    <x v="9"/>
    <s v="2024"/>
    <d v="2024-06-01T00:00:00"/>
    <n v="0"/>
  </r>
  <r>
    <x v="21"/>
    <s v="4c021051-3"/>
    <x v="2"/>
    <s v="28.6"/>
    <x v="21"/>
    <s v="25"/>
    <x v="2"/>
    <s v="21.45"/>
    <n v="7.15"/>
    <x v="21"/>
    <n v="21.45"/>
    <x v="1"/>
    <s v="19-04-2024"/>
    <s v="19"/>
    <x v="3"/>
    <s v="2024"/>
    <d v="2024-04-19T00:00:00"/>
    <n v="0"/>
  </r>
  <r>
    <x v="22"/>
    <s v="e57d04f5-d"/>
    <x v="4"/>
    <s v="395.73"/>
    <x v="22"/>
    <s v="15"/>
    <x v="0"/>
    <s v="336.37"/>
    <n v="59.359500000000004"/>
    <x v="22"/>
    <n v="336.37"/>
    <x v="3"/>
    <s v="07-11-2024"/>
    <s v="07"/>
    <x v="0"/>
    <s v="2024"/>
    <d v="2024-11-07T00:00:00"/>
    <n v="0"/>
  </r>
  <r>
    <x v="23"/>
    <s v="b1d2560c-7"/>
    <x v="5"/>
    <s v="351.87"/>
    <x v="23"/>
    <s v="0"/>
    <x v="6"/>
    <s v="351.87"/>
    <n v="0"/>
    <x v="23"/>
    <n v="351.87"/>
    <x v="0"/>
    <s v="31-08-2024"/>
    <s v="31"/>
    <x v="4"/>
    <s v="2024"/>
    <d v="2024-08-31T00:00:00"/>
    <n v="0"/>
  </r>
  <r>
    <x v="24"/>
    <s v="4dc7c4a3-8"/>
    <x v="2"/>
    <s v="257.14"/>
    <x v="24"/>
    <s v="20"/>
    <x v="1"/>
    <s v="205.71"/>
    <n v="51.42799999999999"/>
    <x v="24"/>
    <n v="205.71"/>
    <x v="0"/>
    <s v="14-09-2024"/>
    <s v="14"/>
    <x v="2"/>
    <s v="2024"/>
    <d v="2024-09-14T00:00:00"/>
    <n v="0"/>
  </r>
  <r>
    <x v="25"/>
    <s v="ce353020-f"/>
    <x v="0"/>
    <s v="332"/>
    <x v="25"/>
    <s v="20"/>
    <x v="1"/>
    <s v="265.6"/>
    <n v="66.400000000000006"/>
    <x v="25"/>
    <n v="265.60000000000002"/>
    <x v="0"/>
    <s v="03-02-2024"/>
    <s v="03"/>
    <x v="1"/>
    <s v="2024"/>
    <d v="2024-02-03T00:00:00"/>
    <n v="0"/>
  </r>
  <r>
    <x v="26"/>
    <s v="7fd8663b-b"/>
    <x v="2"/>
    <s v="375.59"/>
    <x v="26"/>
    <s v="30"/>
    <x v="7"/>
    <s v="262.91"/>
    <n v="112.67699999999999"/>
    <x v="26"/>
    <n v="262.91000000000003"/>
    <x v="0"/>
    <s v="14-04-2024"/>
    <s v="14"/>
    <x v="3"/>
    <s v="2024"/>
    <d v="2024-04-14T00:00:00"/>
    <n v="0"/>
  </r>
  <r>
    <x v="27"/>
    <s v="b338a0b6-7"/>
    <x v="3"/>
    <s v="235.13"/>
    <x v="27"/>
    <s v="25"/>
    <x v="2"/>
    <s v="176.35"/>
    <n v="58.782499999999999"/>
    <x v="27"/>
    <n v="176.35"/>
    <x v="2"/>
    <s v="06-08-2024"/>
    <s v="06"/>
    <x v="4"/>
    <s v="2024"/>
    <d v="2024-08-06T00:00:00"/>
    <n v="0"/>
  </r>
  <r>
    <x v="28"/>
    <s v="df52cac6-d"/>
    <x v="6"/>
    <s v="352.95"/>
    <x v="28"/>
    <s v="50"/>
    <x v="3"/>
    <s v="176.47"/>
    <n v="176.47499999999999"/>
    <x v="28"/>
    <n v="176.48"/>
    <x v="2"/>
    <s v="05-08-2024"/>
    <s v="05"/>
    <x v="4"/>
    <s v="2024"/>
    <d v="2024-08-05T00:00:00"/>
    <n v="9.9999999999909051E-3"/>
  </r>
  <r>
    <x v="29"/>
    <s v="d384b62b-c"/>
    <x v="2"/>
    <s v="245.98"/>
    <x v="29"/>
    <s v="15"/>
    <x v="0"/>
    <s v="209.08"/>
    <n v="36.896999999999998"/>
    <x v="29"/>
    <n v="209.08"/>
    <x v="3"/>
    <s v="28-06-2024"/>
    <s v="28"/>
    <x v="9"/>
    <s v="2024"/>
    <d v="2024-06-28T00:00:00"/>
    <n v="0"/>
  </r>
  <r>
    <x v="30"/>
    <s v="7004654f-0"/>
    <x v="2"/>
    <s v="389.72"/>
    <x v="30"/>
    <s v="10"/>
    <x v="5"/>
    <s v="350.75"/>
    <n v="38.972000000000001"/>
    <x v="30"/>
    <n v="350.75"/>
    <x v="4"/>
    <s v="22-04-2024"/>
    <s v="22"/>
    <x v="3"/>
    <s v="2024"/>
    <d v="2024-04-22T00:00:00"/>
    <n v="0"/>
  </r>
  <r>
    <x v="31"/>
    <s v="5bfb14c4-f"/>
    <x v="5"/>
    <s v="88.07"/>
    <x v="31"/>
    <s v="30"/>
    <x v="7"/>
    <s v="61.65"/>
    <n v="26.420999999999999"/>
    <x v="31"/>
    <n v="61.65"/>
    <x v="2"/>
    <s v="07-10-2024"/>
    <s v="07"/>
    <x v="8"/>
    <s v="2024"/>
    <d v="2024-10-07T00:00:00"/>
    <n v="0"/>
  </r>
  <r>
    <x v="32"/>
    <s v="411c40d9-1"/>
    <x v="3"/>
    <s v="40.78"/>
    <x v="32"/>
    <s v="50"/>
    <x v="3"/>
    <s v="20.39"/>
    <n v="20.39"/>
    <x v="32"/>
    <n v="20.39"/>
    <x v="3"/>
    <s v="20-03-2024"/>
    <s v="20"/>
    <x v="5"/>
    <s v="2024"/>
    <d v="2024-03-20T00:00:00"/>
    <n v="0"/>
  </r>
  <r>
    <x v="33"/>
    <s v="d5b42863-c"/>
    <x v="2"/>
    <s v="105.1"/>
    <x v="33"/>
    <s v="25"/>
    <x v="2"/>
    <s v="78.82"/>
    <n v="26.274999999999999"/>
    <x v="33"/>
    <n v="78.83"/>
    <x v="0"/>
    <s v="10-03-2024"/>
    <s v="10"/>
    <x v="5"/>
    <s v="2024"/>
    <d v="2024-03-10T00:00:00"/>
    <n v="1.0000000000005116E-2"/>
  </r>
  <r>
    <x v="34"/>
    <s v="b896f670-9"/>
    <x v="5"/>
    <s v="224.52"/>
    <x v="34"/>
    <s v="50"/>
    <x v="3"/>
    <s v="112.26"/>
    <n v="112.26"/>
    <x v="34"/>
    <n v="112.26"/>
    <x v="4"/>
    <s v="21-05-2024"/>
    <s v="21"/>
    <x v="6"/>
    <s v="2024"/>
    <d v="2024-05-21T00:00:00"/>
    <n v="0"/>
  </r>
  <r>
    <x v="35"/>
    <s v="6b5e4a98-0"/>
    <x v="4"/>
    <s v="300.81"/>
    <x v="35"/>
    <s v="5"/>
    <x v="4"/>
    <s v="285.77"/>
    <n v="15.0405"/>
    <x v="35"/>
    <n v="285.77"/>
    <x v="4"/>
    <s v="01-06-2024"/>
    <s v="01"/>
    <x v="9"/>
    <s v="2024"/>
    <d v="2024-06-01T00:00:00"/>
    <n v="0"/>
  </r>
  <r>
    <x v="36"/>
    <s v="7f05dd28-6"/>
    <x v="2"/>
    <s v="24.17"/>
    <x v="36"/>
    <s v="25"/>
    <x v="2"/>
    <s v="18.13"/>
    <n v="6.0425000000000004"/>
    <x v="36"/>
    <n v="18.13"/>
    <x v="1"/>
    <s v="15-01-2024"/>
    <s v="15"/>
    <x v="7"/>
    <s v="2024"/>
    <d v="2024-01-15T00:00:00"/>
    <n v="0"/>
  </r>
  <r>
    <x v="37"/>
    <s v="3e56a630-e"/>
    <x v="1"/>
    <s v="95.41"/>
    <x v="37"/>
    <s v="15"/>
    <x v="0"/>
    <s v="81.1"/>
    <n v="14.311499999999999"/>
    <x v="37"/>
    <n v="81.099999999999994"/>
    <x v="4"/>
    <s v="21-04-2024"/>
    <s v="21"/>
    <x v="3"/>
    <s v="2024"/>
    <d v="2024-04-21T00:00:00"/>
    <n v="0"/>
  </r>
  <r>
    <x v="38"/>
    <s v="1dc3b1a0-4"/>
    <x v="1"/>
    <s v="490.77"/>
    <x v="38"/>
    <s v="10"/>
    <x v="5"/>
    <s v="441.69"/>
    <n v="49.076999999999998"/>
    <x v="38"/>
    <n v="441.69"/>
    <x v="2"/>
    <s v="03-08-2024"/>
    <s v="03"/>
    <x v="4"/>
    <s v="2024"/>
    <d v="2024-08-03T00:00:00"/>
    <n v="0"/>
  </r>
  <r>
    <x v="39"/>
    <s v="cc379a88-b"/>
    <x v="6"/>
    <s v="188.07"/>
    <x v="39"/>
    <s v="50"/>
    <x v="3"/>
    <s v="94.03"/>
    <n v="94.034999999999997"/>
    <x v="39"/>
    <n v="94.04"/>
    <x v="4"/>
    <s v="01-07-2024"/>
    <s v="01"/>
    <x v="10"/>
    <s v="2024"/>
    <d v="2024-07-01T00:00:00"/>
    <n v="1.0000000000005116E-2"/>
  </r>
  <r>
    <x v="40"/>
    <s v="1695a728-0"/>
    <x v="5"/>
    <s v="319.29"/>
    <x v="40"/>
    <s v="5"/>
    <x v="4"/>
    <s v="303.33"/>
    <n v="15.964500000000001"/>
    <x v="40"/>
    <n v="303.33"/>
    <x v="1"/>
    <s v="20-02-2024"/>
    <s v="20"/>
    <x v="1"/>
    <s v="2024"/>
    <d v="2024-02-20T00:00:00"/>
    <n v="0"/>
  </r>
  <r>
    <x v="41"/>
    <s v="c66354db-6"/>
    <x v="2"/>
    <s v="403.4"/>
    <x v="41"/>
    <s v="10"/>
    <x v="5"/>
    <s v="363.06"/>
    <n v="40.340000000000003"/>
    <x v="41"/>
    <n v="363.06"/>
    <x v="0"/>
    <s v="25-08-2024"/>
    <s v="25"/>
    <x v="4"/>
    <s v="2024"/>
    <d v="2024-08-25T00:00:00"/>
    <n v="0"/>
  </r>
  <r>
    <x v="42"/>
    <s v="273c5035-2"/>
    <x v="6"/>
    <s v="303.14"/>
    <x v="42"/>
    <s v="0"/>
    <x v="6"/>
    <s v="303.14"/>
    <n v="0"/>
    <x v="42"/>
    <n v="303.14"/>
    <x v="4"/>
    <s v="17-05-2024"/>
    <s v="17"/>
    <x v="6"/>
    <s v="2024"/>
    <d v="2024-05-17T00:00:00"/>
    <n v="0"/>
  </r>
  <r>
    <x v="43"/>
    <s v="74b72b2f-7"/>
    <x v="5"/>
    <s v="337.81"/>
    <x v="43"/>
    <s v="25"/>
    <x v="2"/>
    <s v="253.36"/>
    <n v="84.452500000000001"/>
    <x v="43"/>
    <n v="253.36"/>
    <x v="1"/>
    <s v="18-06-2024"/>
    <s v="18"/>
    <x v="9"/>
    <s v="2024"/>
    <d v="2024-06-18T00:00:00"/>
    <n v="0"/>
  </r>
  <r>
    <x v="44"/>
    <s v="5e059f5f-7"/>
    <x v="1"/>
    <s v="449.74"/>
    <x v="44"/>
    <s v="10"/>
    <x v="5"/>
    <s v="404.77"/>
    <n v="44.973999999999997"/>
    <x v="44"/>
    <n v="404.77"/>
    <x v="3"/>
    <s v="15-09-2024"/>
    <s v="15"/>
    <x v="2"/>
    <s v="2024"/>
    <d v="2024-09-15T00:00:00"/>
    <n v="0"/>
  </r>
  <r>
    <x v="45"/>
    <s v="dd5071f5-c"/>
    <x v="0"/>
    <s v="272.92"/>
    <x v="45"/>
    <s v="30"/>
    <x v="7"/>
    <s v="191.04"/>
    <n v="81.876000000000005"/>
    <x v="45"/>
    <n v="191.04"/>
    <x v="0"/>
    <s v="12-05-2024"/>
    <s v="12"/>
    <x v="6"/>
    <s v="2024"/>
    <d v="2024-05-12T00:00:00"/>
    <n v="0"/>
  </r>
  <r>
    <x v="46"/>
    <s v="db828c6d-0"/>
    <x v="5"/>
    <s v="432.89"/>
    <x v="46"/>
    <s v="15"/>
    <x v="0"/>
    <s v="367.96"/>
    <n v="64.933499999999995"/>
    <x v="46"/>
    <n v="367.96"/>
    <x v="1"/>
    <s v="25-02-2024"/>
    <s v="25"/>
    <x v="1"/>
    <s v="2024"/>
    <d v="2024-02-25T00:00:00"/>
    <n v="0"/>
  </r>
  <r>
    <x v="47"/>
    <s v="db26458e-0"/>
    <x v="5"/>
    <s v="310.86"/>
    <x v="47"/>
    <s v="10"/>
    <x v="5"/>
    <s v="279.77"/>
    <n v="31.086000000000002"/>
    <x v="47"/>
    <n v="279.77"/>
    <x v="2"/>
    <s v="30-10-2024"/>
    <s v="30"/>
    <x v="8"/>
    <s v="2024"/>
    <d v="2024-10-30T00:00:00"/>
    <n v="0"/>
  </r>
  <r>
    <x v="48"/>
    <s v="ee59d876-b"/>
    <x v="3"/>
    <s v="479.19"/>
    <x v="48"/>
    <s v="0"/>
    <x v="6"/>
    <s v="479.19"/>
    <n v="0"/>
    <x v="48"/>
    <n v="479.19"/>
    <x v="4"/>
    <s v="11-08-2024"/>
    <s v="11"/>
    <x v="4"/>
    <s v="2024"/>
    <d v="2024-08-11T00:00:00"/>
    <n v="0"/>
  </r>
  <r>
    <x v="49"/>
    <s v="919b53bb-2"/>
    <x v="5"/>
    <s v="350.61"/>
    <x v="49"/>
    <s v="10"/>
    <x v="5"/>
    <s v="315.55"/>
    <n v="35.061000000000007"/>
    <x v="49"/>
    <n v="315.55"/>
    <x v="4"/>
    <s v="03-06-2024"/>
    <s v="03"/>
    <x v="9"/>
    <s v="2024"/>
    <d v="2024-06-03T00:00:00"/>
    <n v="0"/>
  </r>
  <r>
    <x v="50"/>
    <s v="159dca37-7"/>
    <x v="4"/>
    <s v="154.62"/>
    <x v="50"/>
    <s v="50"/>
    <x v="3"/>
    <s v="77.31"/>
    <n v="77.31"/>
    <x v="50"/>
    <n v="77.31"/>
    <x v="0"/>
    <s v="08-10-2024"/>
    <s v="08"/>
    <x v="8"/>
    <s v="2024"/>
    <d v="2024-10-08T00:00:00"/>
    <n v="0"/>
  </r>
  <r>
    <x v="51"/>
    <s v="af65c4a5-5"/>
    <x v="2"/>
    <s v="435.6"/>
    <x v="51"/>
    <s v="50"/>
    <x v="3"/>
    <s v="217.8"/>
    <n v="217.8"/>
    <x v="51"/>
    <n v="217.8"/>
    <x v="0"/>
    <s v="04-04-2024"/>
    <s v="04"/>
    <x v="3"/>
    <s v="2024"/>
    <d v="2024-04-04T00:00:00"/>
    <n v="0"/>
  </r>
  <r>
    <x v="52"/>
    <s v="847e77d3-d"/>
    <x v="2"/>
    <s v="400.31"/>
    <x v="52"/>
    <s v="25"/>
    <x v="2"/>
    <s v="300.23"/>
    <n v="100.0775"/>
    <x v="52"/>
    <n v="300.23"/>
    <x v="0"/>
    <s v="03-08-2024"/>
    <s v="03"/>
    <x v="4"/>
    <s v="2024"/>
    <d v="2024-08-03T00:00:00"/>
    <n v="0"/>
  </r>
  <r>
    <x v="53"/>
    <s v="e907e57c-b"/>
    <x v="6"/>
    <s v="15.81"/>
    <x v="53"/>
    <s v="25"/>
    <x v="2"/>
    <s v="11.86"/>
    <n v="3.9525000000000001"/>
    <x v="53"/>
    <n v="11.86"/>
    <x v="2"/>
    <s v="08-05-2024"/>
    <s v="08"/>
    <x v="6"/>
    <s v="2024"/>
    <d v="2024-05-08T00:00:00"/>
    <n v="0"/>
  </r>
  <r>
    <x v="54"/>
    <s v="f8495894-2"/>
    <x v="2"/>
    <s v="35.25"/>
    <x v="54"/>
    <s v="15"/>
    <x v="0"/>
    <s v="29.96"/>
    <n v="5.2874999999999996"/>
    <x v="54"/>
    <n v="29.96"/>
    <x v="2"/>
    <s v="11-01-2024"/>
    <s v="11"/>
    <x v="7"/>
    <s v="2024"/>
    <d v="2024-01-11T00:00:00"/>
    <n v="0"/>
  </r>
  <r>
    <x v="55"/>
    <s v="be68a8d8-7"/>
    <x v="6"/>
    <s v="414.76"/>
    <x v="55"/>
    <s v="0"/>
    <x v="6"/>
    <s v="414.76"/>
    <n v="0"/>
    <x v="55"/>
    <n v="414.76"/>
    <x v="4"/>
    <s v="30-06-2024"/>
    <s v="30"/>
    <x v="9"/>
    <s v="2024"/>
    <d v="2024-06-30T00:00:00"/>
    <n v="0"/>
  </r>
  <r>
    <x v="56"/>
    <s v="e964198d-7"/>
    <x v="2"/>
    <s v="334.47"/>
    <x v="56"/>
    <s v="30"/>
    <x v="7"/>
    <s v="234.13"/>
    <n v="100.34100000000001"/>
    <x v="56"/>
    <n v="234.13"/>
    <x v="4"/>
    <s v="25-08-2024"/>
    <s v="25"/>
    <x v="4"/>
    <s v="2024"/>
    <d v="2024-08-25T00:00:00"/>
    <n v="0"/>
  </r>
  <r>
    <x v="57"/>
    <s v="c834b41d-5"/>
    <x v="5"/>
    <s v="178.39"/>
    <x v="57"/>
    <s v="25"/>
    <x v="2"/>
    <s v="133.79"/>
    <n v="44.597499999999997"/>
    <x v="57"/>
    <n v="133.79"/>
    <x v="2"/>
    <s v="04-10-2024"/>
    <s v="04"/>
    <x v="8"/>
    <s v="2024"/>
    <d v="2024-10-04T00:00:00"/>
    <n v="0"/>
  </r>
  <r>
    <x v="58"/>
    <s v="c4ddee78-e"/>
    <x v="4"/>
    <s v="237.95"/>
    <x v="58"/>
    <s v="15"/>
    <x v="0"/>
    <s v="202.26"/>
    <n v="35.692500000000003"/>
    <x v="58"/>
    <n v="202.26"/>
    <x v="0"/>
    <s v="22-10-2024"/>
    <s v="22"/>
    <x v="8"/>
    <s v="2024"/>
    <d v="2024-10-22T00:00:00"/>
    <n v="0"/>
  </r>
  <r>
    <x v="59"/>
    <s v="59718054-8"/>
    <x v="6"/>
    <s v="458.12"/>
    <x v="59"/>
    <s v="15"/>
    <x v="0"/>
    <s v="389.4"/>
    <n v="68.718000000000004"/>
    <x v="59"/>
    <n v="389.4"/>
    <x v="2"/>
    <s v="29-08-2024"/>
    <s v="29"/>
    <x v="4"/>
    <s v="2024"/>
    <d v="2024-08-29T00:00:00"/>
    <n v="0"/>
  </r>
  <r>
    <x v="60"/>
    <s v="0a46a91c-d"/>
    <x v="3"/>
    <s v="286.5"/>
    <x v="60"/>
    <s v="5"/>
    <x v="4"/>
    <s v="272.18"/>
    <n v="14.324999999999999"/>
    <x v="60"/>
    <n v="272.18"/>
    <x v="1"/>
    <s v="10-08-2024"/>
    <s v="10"/>
    <x v="4"/>
    <s v="2024"/>
    <d v="2024-08-10T00:00:00"/>
    <n v="0"/>
  </r>
  <r>
    <x v="61"/>
    <s v="07ce9e62-a"/>
    <x v="0"/>
    <s v="10.78"/>
    <x v="61"/>
    <s v="10"/>
    <x v="5"/>
    <s v="9.7"/>
    <n v="1.0780000000000001"/>
    <x v="61"/>
    <n v="9.6999999999999993"/>
    <x v="0"/>
    <s v="22-08-2024"/>
    <s v="22"/>
    <x v="4"/>
    <s v="2024"/>
    <d v="2024-08-22T00:00:00"/>
    <n v="0"/>
  </r>
  <r>
    <x v="62"/>
    <s v="baff7ab2-1"/>
    <x v="3"/>
    <s v="342.66"/>
    <x v="62"/>
    <s v="30"/>
    <x v="7"/>
    <s v="239.86"/>
    <n v="102.79800000000002"/>
    <x v="62"/>
    <n v="239.86"/>
    <x v="2"/>
    <s v="24-07-2024"/>
    <s v="24"/>
    <x v="10"/>
    <s v="2024"/>
    <d v="2024-07-24T00:00:00"/>
    <n v="0"/>
  </r>
  <r>
    <x v="63"/>
    <s v="2449a91f-2"/>
    <x v="0"/>
    <s v="225.17"/>
    <x v="63"/>
    <s v="30"/>
    <x v="7"/>
    <s v="157.62"/>
    <n v="67.550999999999988"/>
    <x v="63"/>
    <n v="157.62"/>
    <x v="3"/>
    <s v="16-09-2024"/>
    <s v="16"/>
    <x v="2"/>
    <s v="2024"/>
    <d v="2024-09-16T00:00:00"/>
    <n v="0"/>
  </r>
  <r>
    <x v="64"/>
    <s v="273ceb78-0"/>
    <x v="1"/>
    <s v="405.45"/>
    <x v="64"/>
    <s v="25"/>
    <x v="2"/>
    <s v="304.09"/>
    <n v="101.3625"/>
    <x v="64"/>
    <n v="304.08999999999997"/>
    <x v="2"/>
    <s v="18-07-2024"/>
    <s v="18"/>
    <x v="10"/>
    <s v="2024"/>
    <d v="2024-07-18T00:00:00"/>
    <n v="0"/>
  </r>
  <r>
    <x v="65"/>
    <s v="04dcad68-2"/>
    <x v="3"/>
    <s v="112.45"/>
    <x v="65"/>
    <s v="0"/>
    <x v="6"/>
    <s v="112.45"/>
    <n v="0"/>
    <x v="65"/>
    <n v="112.45"/>
    <x v="1"/>
    <s v="07-07-2024"/>
    <s v="07"/>
    <x v="10"/>
    <s v="2024"/>
    <d v="2024-07-07T00:00:00"/>
    <n v="0"/>
  </r>
  <r>
    <x v="66"/>
    <s v="6d1089e4-9"/>
    <x v="4"/>
    <s v="380.81"/>
    <x v="66"/>
    <s v="20"/>
    <x v="1"/>
    <s v="304.65"/>
    <n v="76.161999999999992"/>
    <x v="66"/>
    <n v="304.64999999999998"/>
    <x v="1"/>
    <s v="01-04-2024"/>
    <s v="01"/>
    <x v="3"/>
    <s v="2024"/>
    <d v="2024-04-01T00:00:00"/>
    <n v="0"/>
  </r>
  <r>
    <x v="67"/>
    <s v="32452d43-a"/>
    <x v="0"/>
    <s v="394.12"/>
    <x v="67"/>
    <s v="25"/>
    <x v="2"/>
    <s v="295.59"/>
    <n v="98.53"/>
    <x v="67"/>
    <n v="295.58999999999997"/>
    <x v="1"/>
    <s v="09-03-2024"/>
    <s v="09"/>
    <x v="5"/>
    <s v="2024"/>
    <d v="2024-03-09T00:00:00"/>
    <n v="0"/>
  </r>
  <r>
    <x v="68"/>
    <s v="df40cf3d-6"/>
    <x v="0"/>
    <s v="334.77"/>
    <x v="68"/>
    <s v="15"/>
    <x v="0"/>
    <s v="284.55"/>
    <n v="50.215499999999992"/>
    <x v="68"/>
    <n v="284.55"/>
    <x v="3"/>
    <s v="29-01-2024"/>
    <s v="29"/>
    <x v="7"/>
    <s v="2024"/>
    <d v="2024-01-29T00:00:00"/>
    <n v="0"/>
  </r>
  <r>
    <x v="69"/>
    <s v="42559644-1"/>
    <x v="1"/>
    <s v="125.65"/>
    <x v="69"/>
    <s v="10"/>
    <x v="5"/>
    <s v="113.09"/>
    <n v="12.565"/>
    <x v="69"/>
    <n v="113.09"/>
    <x v="2"/>
    <s v="27-02-2024"/>
    <s v="27"/>
    <x v="1"/>
    <s v="2024"/>
    <d v="2024-02-27T00:00:00"/>
    <n v="0"/>
  </r>
  <r>
    <x v="70"/>
    <s v="54c501ae-e"/>
    <x v="2"/>
    <s v="202.26"/>
    <x v="70"/>
    <s v="20"/>
    <x v="1"/>
    <s v="161.81"/>
    <n v="40.451999999999998"/>
    <x v="70"/>
    <n v="161.81"/>
    <x v="3"/>
    <s v="13-09-2024"/>
    <s v="13"/>
    <x v="2"/>
    <s v="2024"/>
    <d v="2024-09-13T00:00:00"/>
    <n v="0"/>
  </r>
  <r>
    <x v="71"/>
    <s v="893343d5-d"/>
    <x v="1"/>
    <s v="173.51"/>
    <x v="71"/>
    <s v="20"/>
    <x v="1"/>
    <s v="138.81"/>
    <n v="34.701999999999998"/>
    <x v="71"/>
    <n v="138.81"/>
    <x v="0"/>
    <s v="28-01-2024"/>
    <s v="28"/>
    <x v="7"/>
    <s v="2024"/>
    <d v="2024-01-28T00:00:00"/>
    <n v="0"/>
  </r>
  <r>
    <x v="72"/>
    <s v="ade73cc0-5"/>
    <x v="2"/>
    <s v="30.8"/>
    <x v="72"/>
    <s v="50"/>
    <x v="3"/>
    <s v="15.4"/>
    <n v="15.4"/>
    <x v="72"/>
    <n v="15.4"/>
    <x v="2"/>
    <s v="28-04-2024"/>
    <s v="28"/>
    <x v="3"/>
    <s v="2024"/>
    <d v="2024-04-28T00:00:00"/>
    <n v="0"/>
  </r>
  <r>
    <x v="73"/>
    <s v="663d067f-2"/>
    <x v="5"/>
    <s v="305.93"/>
    <x v="73"/>
    <s v="10"/>
    <x v="5"/>
    <s v="275.34"/>
    <n v="30.593000000000004"/>
    <x v="73"/>
    <n v="275.33999999999997"/>
    <x v="3"/>
    <s v="19-10-2024"/>
    <s v="19"/>
    <x v="8"/>
    <s v="2024"/>
    <d v="2024-10-19T00:00:00"/>
    <n v="0"/>
  </r>
  <r>
    <x v="74"/>
    <s v="bc84dcb8-5"/>
    <x v="1"/>
    <s v="282.5"/>
    <x v="74"/>
    <s v="5"/>
    <x v="4"/>
    <s v="268.38"/>
    <n v="14.125"/>
    <x v="74"/>
    <n v="268.38"/>
    <x v="3"/>
    <s v="14-04-2024"/>
    <s v="14"/>
    <x v="3"/>
    <s v="2024"/>
    <d v="2024-04-14T00:00:00"/>
    <n v="0"/>
  </r>
  <r>
    <x v="75"/>
    <s v="56c95db1-7"/>
    <x v="4"/>
    <s v="274.87"/>
    <x v="75"/>
    <s v="50"/>
    <x v="3"/>
    <s v="137.44"/>
    <n v="137.435"/>
    <x v="75"/>
    <n v="137.44"/>
    <x v="0"/>
    <s v="17-09-2024"/>
    <s v="17"/>
    <x v="2"/>
    <s v="2024"/>
    <d v="2024-09-17T00:00:00"/>
    <n v="0"/>
  </r>
  <r>
    <x v="76"/>
    <s v="4dd272cd-4"/>
    <x v="6"/>
    <s v="93.08"/>
    <x v="76"/>
    <s v="20"/>
    <x v="1"/>
    <s v="74.46"/>
    <n v="18.616"/>
    <x v="76"/>
    <n v="74.459999999999994"/>
    <x v="0"/>
    <s v="11-03-2024"/>
    <s v="11"/>
    <x v="5"/>
    <s v="2024"/>
    <d v="2024-03-11T00:00:00"/>
    <n v="0"/>
  </r>
  <r>
    <x v="77"/>
    <s v="c893a571-b"/>
    <x v="5"/>
    <s v="274.11"/>
    <x v="77"/>
    <s v="15"/>
    <x v="0"/>
    <s v="232.99"/>
    <n v="41.116500000000002"/>
    <x v="77"/>
    <n v="232.99"/>
    <x v="1"/>
    <s v="17-10-2024"/>
    <s v="17"/>
    <x v="8"/>
    <s v="2024"/>
    <d v="2024-10-17T00:00:00"/>
    <n v="0"/>
  </r>
  <r>
    <x v="78"/>
    <s v="60e53d02-0"/>
    <x v="0"/>
    <s v="362.61"/>
    <x v="78"/>
    <s v="0"/>
    <x v="6"/>
    <s v="362.61"/>
    <n v="0"/>
    <x v="78"/>
    <n v="362.61"/>
    <x v="3"/>
    <s v="21-11-2024"/>
    <s v="21"/>
    <x v="0"/>
    <s v="2024"/>
    <d v="2024-11-21T00:00:00"/>
    <n v="0"/>
  </r>
  <r>
    <x v="79"/>
    <s v="568f353e-6"/>
    <x v="6"/>
    <s v="486.62"/>
    <x v="79"/>
    <s v="25"/>
    <x v="2"/>
    <s v="364.97"/>
    <n v="121.655"/>
    <x v="79"/>
    <n v="364.97"/>
    <x v="0"/>
    <s v="09-01-2024"/>
    <s v="09"/>
    <x v="7"/>
    <s v="2024"/>
    <d v="2024-01-09T00:00:00"/>
    <n v="0"/>
  </r>
  <r>
    <x v="80"/>
    <s v="c2d4aa98-b"/>
    <x v="5"/>
    <s v="336.49"/>
    <x v="80"/>
    <s v="20"/>
    <x v="1"/>
    <s v="269.19"/>
    <n v="67.298000000000002"/>
    <x v="80"/>
    <n v="269.19"/>
    <x v="3"/>
    <s v="03-09-2024"/>
    <s v="03"/>
    <x v="2"/>
    <s v="2024"/>
    <d v="2024-09-03T00:00:00"/>
    <n v="0"/>
  </r>
  <r>
    <x v="81"/>
    <s v="ec8c9491-b"/>
    <x v="2"/>
    <s v="454.39"/>
    <x v="81"/>
    <s v="25"/>
    <x v="2"/>
    <s v="340.79"/>
    <n v="113.5975"/>
    <x v="81"/>
    <n v="340.79"/>
    <x v="1"/>
    <s v="04-09-2024"/>
    <s v="04"/>
    <x v="2"/>
    <s v="2024"/>
    <d v="2024-09-04T00:00:00"/>
    <n v="0"/>
  </r>
  <r>
    <x v="82"/>
    <s v="dd1ca92d-a"/>
    <x v="5"/>
    <s v="215.44"/>
    <x v="82"/>
    <s v="50"/>
    <x v="3"/>
    <s v="107.72"/>
    <n v="107.72"/>
    <x v="82"/>
    <n v="107.72"/>
    <x v="2"/>
    <s v="22-06-2024"/>
    <s v="22"/>
    <x v="9"/>
    <s v="2024"/>
    <d v="2024-06-22T00:00:00"/>
    <n v="0"/>
  </r>
  <r>
    <x v="83"/>
    <s v="0fa064a8-d"/>
    <x v="1"/>
    <s v="33.02"/>
    <x v="83"/>
    <s v="15"/>
    <x v="0"/>
    <s v="28.07"/>
    <n v="4.9530000000000003"/>
    <x v="83"/>
    <n v="28.07"/>
    <x v="2"/>
    <s v="18-09-2024"/>
    <s v="18"/>
    <x v="2"/>
    <s v="2024"/>
    <d v="2024-09-18T00:00:00"/>
    <n v="0"/>
  </r>
  <r>
    <x v="84"/>
    <s v="2ad0fe64-8"/>
    <x v="2"/>
    <s v="138.83"/>
    <x v="84"/>
    <s v="10"/>
    <x v="5"/>
    <s v="124.95"/>
    <n v="13.883000000000003"/>
    <x v="84"/>
    <n v="124.95"/>
    <x v="0"/>
    <s v="18-06-2024"/>
    <s v="18"/>
    <x v="9"/>
    <s v="2024"/>
    <d v="2024-06-18T00:00:00"/>
    <n v="0"/>
  </r>
  <r>
    <x v="85"/>
    <s v="9a0a1741-8"/>
    <x v="4"/>
    <s v="490.71"/>
    <x v="85"/>
    <s v="5"/>
    <x v="4"/>
    <s v="466.17"/>
    <n v="24.535499999999999"/>
    <x v="85"/>
    <n v="466.17"/>
    <x v="4"/>
    <s v="10-03-2024"/>
    <s v="10"/>
    <x v="5"/>
    <s v="2024"/>
    <d v="2024-03-10T00:00:00"/>
    <n v="0"/>
  </r>
  <r>
    <x v="86"/>
    <s v="b46f5c60-7"/>
    <x v="2"/>
    <s v="280.66"/>
    <x v="86"/>
    <s v="15"/>
    <x v="0"/>
    <s v="238.56"/>
    <n v="42.099000000000004"/>
    <x v="86"/>
    <n v="238.56"/>
    <x v="4"/>
    <s v="11-11-2024"/>
    <s v="11"/>
    <x v="0"/>
    <s v="2024"/>
    <d v="2024-11-11T00:00:00"/>
    <n v="0"/>
  </r>
  <r>
    <x v="87"/>
    <s v="214f0eed-f"/>
    <x v="4"/>
    <s v="327.4"/>
    <x v="87"/>
    <s v="30"/>
    <x v="7"/>
    <s v="229.18"/>
    <n v="98.22"/>
    <x v="87"/>
    <n v="229.18"/>
    <x v="4"/>
    <s v="11-09-2024"/>
    <s v="11"/>
    <x v="2"/>
    <s v="2024"/>
    <d v="2024-09-11T00:00:00"/>
    <n v="0"/>
  </r>
  <r>
    <x v="88"/>
    <s v="c70fab41-e"/>
    <x v="4"/>
    <s v="309.67"/>
    <x v="88"/>
    <s v="25"/>
    <x v="2"/>
    <s v="232.25"/>
    <n v="77.417500000000004"/>
    <x v="88"/>
    <n v="232.25"/>
    <x v="2"/>
    <s v="04-09-2024"/>
    <s v="04"/>
    <x v="2"/>
    <s v="2024"/>
    <d v="2024-09-04T00:00:00"/>
    <n v="0"/>
  </r>
  <r>
    <x v="89"/>
    <s v="fcbc5388-0"/>
    <x v="4"/>
    <s v="292.67"/>
    <x v="89"/>
    <s v="25"/>
    <x v="2"/>
    <s v="219.5"/>
    <n v="73.167500000000004"/>
    <x v="89"/>
    <n v="219.5"/>
    <x v="1"/>
    <s v="13-02-2024"/>
    <s v="13"/>
    <x v="1"/>
    <s v="2024"/>
    <d v="2024-02-13T00:00:00"/>
    <n v="0"/>
  </r>
  <r>
    <x v="90"/>
    <s v="2257fd97-e"/>
    <x v="1"/>
    <s v="40.87"/>
    <x v="90"/>
    <s v="15"/>
    <x v="0"/>
    <s v="34.74"/>
    <n v="6.1304999999999996"/>
    <x v="90"/>
    <n v="34.74"/>
    <x v="0"/>
    <s v="11-03-2024"/>
    <s v="11"/>
    <x v="5"/>
    <s v="2024"/>
    <d v="2024-03-11T00:00:00"/>
    <n v="0"/>
  </r>
  <r>
    <x v="91"/>
    <s v="34a952b4-a"/>
    <x v="1"/>
    <s v="455.19"/>
    <x v="91"/>
    <s v="15"/>
    <x v="0"/>
    <s v="386.91"/>
    <n v="68.278500000000008"/>
    <x v="91"/>
    <n v="386.91"/>
    <x v="0"/>
    <s v="05-10-2024"/>
    <s v="05"/>
    <x v="8"/>
    <s v="2024"/>
    <d v="2024-10-05T00:00:00"/>
    <n v="0"/>
  </r>
  <r>
    <x v="92"/>
    <s v="5d9e94f3-1"/>
    <x v="2"/>
    <s v="312.3"/>
    <x v="92"/>
    <s v="10"/>
    <x v="5"/>
    <s v="281.07"/>
    <n v="31.23"/>
    <x v="92"/>
    <n v="281.07"/>
    <x v="2"/>
    <s v="31-01-2024"/>
    <s v="31"/>
    <x v="7"/>
    <s v="2024"/>
    <d v="2024-01-31T00:00:00"/>
    <n v="0"/>
  </r>
  <r>
    <x v="93"/>
    <s v="4ff5749c-e"/>
    <x v="0"/>
    <s v="193.28"/>
    <x v="93"/>
    <s v="10"/>
    <x v="5"/>
    <s v="173.95"/>
    <n v="19.327999999999999"/>
    <x v="93"/>
    <n v="173.95"/>
    <x v="2"/>
    <s v="11-06-2024"/>
    <s v="11"/>
    <x v="9"/>
    <s v="2024"/>
    <d v="2024-06-11T00:00:00"/>
    <n v="0"/>
  </r>
  <r>
    <x v="94"/>
    <s v="74aeba43-c"/>
    <x v="6"/>
    <s v="216.18"/>
    <x v="94"/>
    <s v="30"/>
    <x v="7"/>
    <s v="151.33"/>
    <n v="64.853999999999999"/>
    <x v="94"/>
    <n v="151.33000000000001"/>
    <x v="1"/>
    <s v="27-03-2024"/>
    <s v="27"/>
    <x v="5"/>
    <s v="2024"/>
    <d v="2024-03-27T00:00:00"/>
    <n v="0"/>
  </r>
  <r>
    <x v="95"/>
    <s v="2228c622-f"/>
    <x v="6"/>
    <s v="81.41"/>
    <x v="95"/>
    <s v="5"/>
    <x v="4"/>
    <s v="77.34"/>
    <n v="4.0704999999999991"/>
    <x v="95"/>
    <n v="77.34"/>
    <x v="3"/>
    <s v="20-02-2024"/>
    <s v="20"/>
    <x v="1"/>
    <s v="2024"/>
    <d v="2024-02-20T00:00:00"/>
    <n v="0"/>
  </r>
  <r>
    <x v="96"/>
    <s v="e907f4d3-9"/>
    <x v="3"/>
    <s v="496.05"/>
    <x v="96"/>
    <s v="5"/>
    <x v="4"/>
    <s v="471.25"/>
    <n v="24.802499999999998"/>
    <x v="96"/>
    <n v="471.25"/>
    <x v="4"/>
    <s v="09-01-2024"/>
    <s v="09"/>
    <x v="7"/>
    <s v="2024"/>
    <d v="2024-01-09T00:00:00"/>
    <n v="0"/>
  </r>
  <r>
    <x v="97"/>
    <s v="a7298172-c"/>
    <x v="0"/>
    <s v="357.54"/>
    <x v="97"/>
    <s v="15"/>
    <x v="0"/>
    <s v="303.91"/>
    <n v="53.631"/>
    <x v="97"/>
    <n v="303.91000000000003"/>
    <x v="3"/>
    <s v="15-06-2024"/>
    <s v="15"/>
    <x v="9"/>
    <s v="2024"/>
    <d v="2024-06-15T00:00:00"/>
    <n v="0"/>
  </r>
  <r>
    <x v="98"/>
    <s v="4118f1cc-3"/>
    <x v="6"/>
    <s v="133.93"/>
    <x v="98"/>
    <s v="0"/>
    <x v="6"/>
    <s v="133.93"/>
    <n v="0"/>
    <x v="98"/>
    <n v="133.93"/>
    <x v="3"/>
    <s v="24-04-2024"/>
    <s v="24"/>
    <x v="3"/>
    <s v="2024"/>
    <d v="2024-04-24T00:00:00"/>
    <n v="0"/>
  </r>
  <r>
    <x v="99"/>
    <s v="3b0a706d-2"/>
    <x v="1"/>
    <s v="90.2"/>
    <x v="99"/>
    <s v="10"/>
    <x v="5"/>
    <s v="81.18"/>
    <n v="9.02"/>
    <x v="99"/>
    <n v="81.180000000000007"/>
    <x v="4"/>
    <s v="28-01-2024"/>
    <s v="28"/>
    <x v="7"/>
    <s v="2024"/>
    <d v="2024-01-28T00:00:00"/>
    <n v="0"/>
  </r>
  <r>
    <x v="100"/>
    <s v="cd9ba20a-7"/>
    <x v="4"/>
    <s v="431.44"/>
    <x v="100"/>
    <s v="50"/>
    <x v="3"/>
    <s v="215.72"/>
    <n v="215.72"/>
    <x v="100"/>
    <n v="215.72"/>
    <x v="2"/>
    <s v="28-01-2024"/>
    <s v="28"/>
    <x v="7"/>
    <s v="2024"/>
    <d v="2024-01-28T00:00:00"/>
    <n v="0"/>
  </r>
  <r>
    <x v="101"/>
    <s v="ec8c3655-e"/>
    <x v="5"/>
    <s v="42.98"/>
    <x v="101"/>
    <s v="5"/>
    <x v="4"/>
    <s v="40.83"/>
    <n v="2.1489999999999996"/>
    <x v="101"/>
    <n v="40.83"/>
    <x v="2"/>
    <s v="07-09-2024"/>
    <s v="07"/>
    <x v="2"/>
    <s v="2024"/>
    <d v="2024-09-07T00:00:00"/>
    <n v="0"/>
  </r>
  <r>
    <x v="102"/>
    <s v="b3525981-b"/>
    <x v="0"/>
    <s v="182.04"/>
    <x v="102"/>
    <s v="0"/>
    <x v="6"/>
    <s v="182.04"/>
    <n v="0"/>
    <x v="102"/>
    <n v="182.04"/>
    <x v="2"/>
    <s v="23-08-2024"/>
    <s v="23"/>
    <x v="4"/>
    <s v="2024"/>
    <d v="2024-08-23T00:00:00"/>
    <n v="0"/>
  </r>
  <r>
    <x v="103"/>
    <s v="3d832b43-e"/>
    <x v="3"/>
    <s v="83.58"/>
    <x v="103"/>
    <s v="20"/>
    <x v="1"/>
    <s v="66.86"/>
    <n v="16.715999999999998"/>
    <x v="103"/>
    <n v="66.86"/>
    <x v="0"/>
    <s v="01-04-2024"/>
    <s v="01"/>
    <x v="3"/>
    <s v="2024"/>
    <d v="2024-04-01T00:00:00"/>
    <n v="0"/>
  </r>
  <r>
    <x v="104"/>
    <s v="c40efcc0-2"/>
    <x v="1"/>
    <s v="92.92"/>
    <x v="104"/>
    <s v="10"/>
    <x v="5"/>
    <s v="83.63"/>
    <n v="9.2919999999999998"/>
    <x v="104"/>
    <n v="83.63"/>
    <x v="1"/>
    <s v="02-04-2024"/>
    <s v="02"/>
    <x v="3"/>
    <s v="2024"/>
    <d v="2024-04-02T00:00:00"/>
    <n v="0"/>
  </r>
  <r>
    <x v="105"/>
    <s v="268ce5a6-f"/>
    <x v="2"/>
    <s v="388.1"/>
    <x v="105"/>
    <s v="25"/>
    <x v="2"/>
    <s v="291.08"/>
    <n v="97.025000000000006"/>
    <x v="105"/>
    <n v="291.08"/>
    <x v="3"/>
    <s v="28-06-2024"/>
    <s v="28"/>
    <x v="9"/>
    <s v="2024"/>
    <d v="2024-06-28T00:00:00"/>
    <n v="0"/>
  </r>
  <r>
    <x v="106"/>
    <s v="9822591f-3"/>
    <x v="3"/>
    <s v="417.57"/>
    <x v="106"/>
    <s v="50"/>
    <x v="3"/>
    <s v="208.78"/>
    <n v="208.785"/>
    <x v="106"/>
    <n v="208.79"/>
    <x v="2"/>
    <s v="22-02-2024"/>
    <s v="22"/>
    <x v="1"/>
    <s v="2024"/>
    <d v="2024-02-22T00:00:00"/>
    <n v="9.9999999999909051E-3"/>
  </r>
  <r>
    <x v="107"/>
    <s v="707c9b5c-c"/>
    <x v="0"/>
    <s v="322.93"/>
    <x v="107"/>
    <s v="5"/>
    <x v="4"/>
    <s v="306.78"/>
    <n v="16.1465"/>
    <x v="107"/>
    <n v="306.77999999999997"/>
    <x v="1"/>
    <s v="03-01-2024"/>
    <s v="03"/>
    <x v="7"/>
    <s v="2024"/>
    <d v="2024-01-03T00:00:00"/>
    <n v="0"/>
  </r>
  <r>
    <x v="108"/>
    <s v="cfe90194-b"/>
    <x v="2"/>
    <s v="257.21"/>
    <x v="108"/>
    <s v="5"/>
    <x v="4"/>
    <s v="244.35"/>
    <n v="12.8605"/>
    <x v="108"/>
    <n v="244.35"/>
    <x v="2"/>
    <s v="05-09-2024"/>
    <s v="05"/>
    <x v="2"/>
    <s v="2024"/>
    <d v="2024-09-05T00:00:00"/>
    <n v="0"/>
  </r>
  <r>
    <x v="109"/>
    <s v="bf258db9-2"/>
    <x v="5"/>
    <s v="29.92"/>
    <x v="109"/>
    <s v="50"/>
    <x v="3"/>
    <s v="14.96"/>
    <n v="14.96"/>
    <x v="109"/>
    <n v="14.96"/>
    <x v="4"/>
    <s v="01-05-2024"/>
    <s v="01"/>
    <x v="6"/>
    <s v="2024"/>
    <d v="2024-05-01T00:00:00"/>
    <n v="0"/>
  </r>
  <r>
    <x v="110"/>
    <s v="137695d9-6"/>
    <x v="5"/>
    <s v="239.67"/>
    <x v="110"/>
    <s v="15"/>
    <x v="0"/>
    <s v="203.72"/>
    <n v="35.950499999999998"/>
    <x v="110"/>
    <n v="203.72"/>
    <x v="2"/>
    <s v="27-01-2024"/>
    <s v="27"/>
    <x v="7"/>
    <s v="2024"/>
    <d v="2024-01-27T00:00:00"/>
    <n v="0"/>
  </r>
  <r>
    <x v="111"/>
    <s v="f477647f-5"/>
    <x v="3"/>
    <s v="163.3"/>
    <x v="111"/>
    <s v="30"/>
    <x v="7"/>
    <s v="114.31"/>
    <n v="48.99"/>
    <x v="111"/>
    <n v="114.31"/>
    <x v="1"/>
    <s v="31-05-2024"/>
    <s v="31"/>
    <x v="6"/>
    <s v="2024"/>
    <d v="2024-05-31T00:00:00"/>
    <n v="0"/>
  </r>
  <r>
    <x v="112"/>
    <s v="5b91457c-3"/>
    <x v="4"/>
    <s v="135.62"/>
    <x v="112"/>
    <s v="30"/>
    <x v="7"/>
    <s v="94.93"/>
    <n v="40.686000000000007"/>
    <x v="112"/>
    <n v="94.93"/>
    <x v="2"/>
    <s v="01-09-2024"/>
    <s v="01"/>
    <x v="2"/>
    <s v="2024"/>
    <d v="2024-09-01T00:00:00"/>
    <n v="0"/>
  </r>
  <r>
    <x v="113"/>
    <s v="c0712648-3"/>
    <x v="2"/>
    <s v="61.84"/>
    <x v="113"/>
    <s v="50"/>
    <x v="3"/>
    <s v="30.92"/>
    <n v="30.92"/>
    <x v="113"/>
    <n v="30.92"/>
    <x v="0"/>
    <s v="19-04-2024"/>
    <s v="19"/>
    <x v="3"/>
    <s v="2024"/>
    <d v="2024-04-19T00:00:00"/>
    <n v="0"/>
  </r>
  <r>
    <x v="114"/>
    <s v="412992e4-9"/>
    <x v="0"/>
    <s v="496.36"/>
    <x v="114"/>
    <s v="25"/>
    <x v="2"/>
    <s v="372.27"/>
    <n v="124.09"/>
    <x v="114"/>
    <n v="372.27"/>
    <x v="1"/>
    <s v="30-07-2024"/>
    <s v="30"/>
    <x v="10"/>
    <s v="2024"/>
    <d v="2024-07-30T00:00:00"/>
    <n v="0"/>
  </r>
  <r>
    <x v="115"/>
    <s v="40ca8015-7"/>
    <x v="2"/>
    <s v="107.11"/>
    <x v="115"/>
    <s v="30"/>
    <x v="7"/>
    <s v="74.98"/>
    <n v="32.133000000000003"/>
    <x v="115"/>
    <n v="74.98"/>
    <x v="0"/>
    <s v="29-04-2024"/>
    <s v="29"/>
    <x v="3"/>
    <s v="2024"/>
    <d v="2024-04-29T00:00:00"/>
    <n v="0"/>
  </r>
  <r>
    <x v="116"/>
    <s v="bc26060a-5"/>
    <x v="6"/>
    <s v="384.8"/>
    <x v="116"/>
    <s v="25"/>
    <x v="2"/>
    <s v="288.6"/>
    <n v="96.2"/>
    <x v="116"/>
    <n v="288.60000000000002"/>
    <x v="1"/>
    <s v="07-10-2024"/>
    <s v="07"/>
    <x v="8"/>
    <s v="2024"/>
    <d v="2024-10-07T00:00:00"/>
    <n v="0"/>
  </r>
  <r>
    <x v="117"/>
    <s v="7f74df77-2"/>
    <x v="2"/>
    <s v="377.75"/>
    <x v="117"/>
    <s v="50"/>
    <x v="3"/>
    <s v="188.88"/>
    <n v="188.875"/>
    <x v="117"/>
    <n v="188.88"/>
    <x v="1"/>
    <s v="25-05-2024"/>
    <s v="25"/>
    <x v="6"/>
    <s v="2024"/>
    <d v="2024-05-25T00:00:00"/>
    <n v="0"/>
  </r>
  <r>
    <x v="118"/>
    <s v="aef8a1b7-f"/>
    <x v="5"/>
    <s v="285.18"/>
    <x v="118"/>
    <s v="0"/>
    <x v="6"/>
    <s v="285.18"/>
    <n v="0"/>
    <x v="118"/>
    <n v="285.18"/>
    <x v="0"/>
    <s v="24-05-2024"/>
    <s v="24"/>
    <x v="6"/>
    <s v="2024"/>
    <d v="2024-05-24T00:00:00"/>
    <n v="0"/>
  </r>
  <r>
    <x v="119"/>
    <s v="dbc17060-e"/>
    <x v="4"/>
    <s v="187.86"/>
    <x v="119"/>
    <s v="0"/>
    <x v="6"/>
    <s v="187.86"/>
    <n v="0"/>
    <x v="119"/>
    <n v="187.86"/>
    <x v="2"/>
    <s v="24-02-2024"/>
    <s v="24"/>
    <x v="1"/>
    <s v="2024"/>
    <d v="2024-02-24T00:00:00"/>
    <n v="0"/>
  </r>
  <r>
    <x v="120"/>
    <s v="87d16f8f-2"/>
    <x v="0"/>
    <s v="440.5"/>
    <x v="120"/>
    <s v="50"/>
    <x v="3"/>
    <s v="220.25"/>
    <n v="220.25"/>
    <x v="120"/>
    <n v="220.25"/>
    <x v="0"/>
    <s v="24-09-2024"/>
    <s v="24"/>
    <x v="2"/>
    <s v="2024"/>
    <d v="2024-09-24T00:00:00"/>
    <n v="0"/>
  </r>
  <r>
    <x v="121"/>
    <s v="4c54fc1d-0"/>
    <x v="3"/>
    <s v="124.56"/>
    <x v="121"/>
    <s v="0"/>
    <x v="6"/>
    <s v="124.56"/>
    <n v="0"/>
    <x v="121"/>
    <n v="124.56"/>
    <x v="1"/>
    <s v="16-04-2024"/>
    <s v="16"/>
    <x v="3"/>
    <s v="2024"/>
    <d v="2024-04-16T00:00:00"/>
    <n v="0"/>
  </r>
  <r>
    <x v="122"/>
    <s v="7f15c4cf-6"/>
    <x v="3"/>
    <s v="236.7"/>
    <x v="122"/>
    <s v="0"/>
    <x v="6"/>
    <s v="236.7"/>
    <n v="0"/>
    <x v="122"/>
    <n v="236.7"/>
    <x v="3"/>
    <s v="16-09-2024"/>
    <s v="16"/>
    <x v="2"/>
    <s v="2024"/>
    <d v="2024-09-16T00:00:00"/>
    <n v="0"/>
  </r>
  <r>
    <x v="123"/>
    <s v="a95d5384-7"/>
    <x v="1"/>
    <s v="397.16"/>
    <x v="123"/>
    <s v="30"/>
    <x v="7"/>
    <s v="278.01"/>
    <n v="119.14800000000001"/>
    <x v="123"/>
    <n v="278.01"/>
    <x v="3"/>
    <s v="11-10-2024"/>
    <s v="11"/>
    <x v="8"/>
    <s v="2024"/>
    <d v="2024-10-11T00:00:00"/>
    <n v="0"/>
  </r>
  <r>
    <x v="124"/>
    <s v="69ac51ab-8"/>
    <x v="3"/>
    <s v="248.95"/>
    <x v="124"/>
    <s v="15"/>
    <x v="0"/>
    <s v="211.61"/>
    <n v="37.342500000000001"/>
    <x v="124"/>
    <n v="211.61"/>
    <x v="4"/>
    <s v="14-04-2024"/>
    <s v="14"/>
    <x v="3"/>
    <s v="2024"/>
    <d v="2024-04-14T00:00:00"/>
    <n v="0"/>
  </r>
  <r>
    <x v="125"/>
    <s v="d516e842-3"/>
    <x v="0"/>
    <s v="123.71"/>
    <x v="125"/>
    <s v="50"/>
    <x v="3"/>
    <s v="61.85"/>
    <n v="61.854999999999997"/>
    <x v="125"/>
    <n v="61.86"/>
    <x v="2"/>
    <s v="12-10-2024"/>
    <s v="12"/>
    <x v="8"/>
    <s v="2024"/>
    <d v="2024-10-12T00:00:00"/>
    <n v="9.9999999999980105E-3"/>
  </r>
  <r>
    <x v="126"/>
    <s v="d706b082-4"/>
    <x v="6"/>
    <s v="62.46"/>
    <x v="126"/>
    <s v="30"/>
    <x v="7"/>
    <s v="43.72"/>
    <n v="18.738"/>
    <x v="126"/>
    <n v="43.72"/>
    <x v="4"/>
    <s v="18-11-2024"/>
    <s v="18"/>
    <x v="0"/>
    <s v="2024"/>
    <d v="2024-11-18T00:00:00"/>
    <n v="0"/>
  </r>
  <r>
    <x v="127"/>
    <s v="459a15e9-f"/>
    <x v="6"/>
    <s v="451.3"/>
    <x v="127"/>
    <s v="20"/>
    <x v="1"/>
    <s v="361.04"/>
    <n v="90.26"/>
    <x v="127"/>
    <n v="361.04"/>
    <x v="3"/>
    <s v="12-06-2024"/>
    <s v="12"/>
    <x v="9"/>
    <s v="2024"/>
    <d v="2024-06-12T00:00:00"/>
    <n v="0"/>
  </r>
  <r>
    <x v="128"/>
    <s v="4ccbd0eb-8"/>
    <x v="0"/>
    <s v="320.09"/>
    <x v="128"/>
    <s v="0"/>
    <x v="6"/>
    <s v="320.09"/>
    <n v="0"/>
    <x v="128"/>
    <n v="320.08999999999997"/>
    <x v="2"/>
    <s v="15-03-2024"/>
    <s v="15"/>
    <x v="5"/>
    <s v="2024"/>
    <d v="2024-03-15T00:00:00"/>
    <n v="0"/>
  </r>
  <r>
    <x v="129"/>
    <s v="7b348c44-0"/>
    <x v="2"/>
    <s v="51.73"/>
    <x v="129"/>
    <s v="30"/>
    <x v="7"/>
    <s v="36.21"/>
    <n v="15.518999999999998"/>
    <x v="129"/>
    <n v="36.21"/>
    <x v="4"/>
    <s v="21-05-2024"/>
    <s v="21"/>
    <x v="6"/>
    <s v="2024"/>
    <d v="2024-05-21T00:00:00"/>
    <n v="0"/>
  </r>
  <r>
    <x v="130"/>
    <s v="ced724ce-2"/>
    <x v="2"/>
    <s v="388.94"/>
    <x v="130"/>
    <s v="20"/>
    <x v="1"/>
    <s v="311.15"/>
    <n v="77.787999999999997"/>
    <x v="130"/>
    <n v="311.14999999999998"/>
    <x v="0"/>
    <s v="21-05-2024"/>
    <s v="21"/>
    <x v="6"/>
    <s v="2024"/>
    <d v="2024-05-21T00:00:00"/>
    <n v="0"/>
  </r>
  <r>
    <x v="131"/>
    <s v="4cebabca-e"/>
    <x v="0"/>
    <s v="85.98"/>
    <x v="131"/>
    <s v="20"/>
    <x v="1"/>
    <s v="68.78"/>
    <n v="17.196000000000002"/>
    <x v="131"/>
    <n v="68.78"/>
    <x v="1"/>
    <s v="14-05-2024"/>
    <s v="14"/>
    <x v="6"/>
    <s v="2024"/>
    <d v="2024-05-14T00:00:00"/>
    <n v="0"/>
  </r>
  <r>
    <x v="132"/>
    <s v="6b4b6852-a"/>
    <x v="5"/>
    <s v="460.89"/>
    <x v="132"/>
    <s v="10"/>
    <x v="5"/>
    <s v="414.8"/>
    <n v="46.088999999999999"/>
    <x v="132"/>
    <n v="414.8"/>
    <x v="4"/>
    <s v="18-05-2024"/>
    <s v="18"/>
    <x v="6"/>
    <s v="2024"/>
    <d v="2024-05-18T00:00:00"/>
    <n v="0"/>
  </r>
  <r>
    <x v="133"/>
    <s v="61a3694b-7"/>
    <x v="5"/>
    <s v="492.64"/>
    <x v="133"/>
    <s v="20"/>
    <x v="1"/>
    <s v="394.11"/>
    <n v="98.527999999999992"/>
    <x v="133"/>
    <n v="394.11"/>
    <x v="1"/>
    <s v="07-07-2024"/>
    <s v="07"/>
    <x v="10"/>
    <s v="2024"/>
    <d v="2024-07-07T00:00:00"/>
    <n v="0"/>
  </r>
  <r>
    <x v="134"/>
    <s v="4843631e-4"/>
    <x v="0"/>
    <s v="86.95"/>
    <x v="134"/>
    <s v="25"/>
    <x v="2"/>
    <s v="65.21"/>
    <n v="21.737500000000001"/>
    <x v="134"/>
    <n v="65.209999999999994"/>
    <x v="3"/>
    <s v="05-08-2024"/>
    <s v="05"/>
    <x v="4"/>
    <s v="2024"/>
    <d v="2024-08-05T00:00:00"/>
    <n v="0"/>
  </r>
  <r>
    <x v="135"/>
    <s v="b503bda4-8"/>
    <x v="3"/>
    <s v="416.65"/>
    <x v="135"/>
    <s v="15"/>
    <x v="0"/>
    <s v="354.15"/>
    <n v="62.497500000000002"/>
    <x v="135"/>
    <n v="354.15"/>
    <x v="0"/>
    <s v="05-07-2024"/>
    <s v="05"/>
    <x v="10"/>
    <s v="2024"/>
    <d v="2024-07-05T00:00:00"/>
    <n v="0"/>
  </r>
  <r>
    <x v="136"/>
    <s v="c6e0579d-9"/>
    <x v="2"/>
    <s v="155.75"/>
    <x v="136"/>
    <s v="50"/>
    <x v="3"/>
    <s v="77.88"/>
    <n v="77.875"/>
    <x v="136"/>
    <n v="77.88"/>
    <x v="1"/>
    <s v="22-07-2024"/>
    <s v="22"/>
    <x v="10"/>
    <s v="2024"/>
    <d v="2024-07-22T00:00:00"/>
    <n v="0"/>
  </r>
  <r>
    <x v="137"/>
    <s v="b93bd2ee-b"/>
    <x v="1"/>
    <s v="238.9"/>
    <x v="137"/>
    <s v="25"/>
    <x v="2"/>
    <s v="179.18"/>
    <n v="59.725000000000001"/>
    <x v="137"/>
    <n v="179.18"/>
    <x v="3"/>
    <s v="17-04-2024"/>
    <s v="17"/>
    <x v="3"/>
    <s v="2024"/>
    <d v="2024-04-17T00:00:00"/>
    <n v="0"/>
  </r>
  <r>
    <x v="138"/>
    <s v="cf9bf8ad-9"/>
    <x v="3"/>
    <s v="470.33"/>
    <x v="138"/>
    <s v="0"/>
    <x v="6"/>
    <s v="470.33"/>
    <n v="0"/>
    <x v="138"/>
    <n v="470.33"/>
    <x v="1"/>
    <s v="12-04-2024"/>
    <s v="12"/>
    <x v="3"/>
    <s v="2024"/>
    <d v="2024-04-12T00:00:00"/>
    <n v="0"/>
  </r>
  <r>
    <x v="139"/>
    <s v="7ae18ecd-b"/>
    <x v="2"/>
    <s v="62.48"/>
    <x v="139"/>
    <s v="20"/>
    <x v="1"/>
    <s v="49.98"/>
    <n v="12.495999999999999"/>
    <x v="139"/>
    <n v="49.98"/>
    <x v="2"/>
    <s v="02-06-2024"/>
    <s v="02"/>
    <x v="9"/>
    <s v="2024"/>
    <d v="2024-06-02T00:00:00"/>
    <n v="0"/>
  </r>
  <r>
    <x v="140"/>
    <s v="9f5d4e87-5"/>
    <x v="5"/>
    <s v="317.67"/>
    <x v="140"/>
    <s v="20"/>
    <x v="1"/>
    <s v="254.14"/>
    <n v="63.534000000000006"/>
    <x v="140"/>
    <n v="254.14"/>
    <x v="0"/>
    <s v="10-02-2024"/>
    <s v="10"/>
    <x v="1"/>
    <s v="2024"/>
    <d v="2024-02-10T00:00:00"/>
    <n v="0"/>
  </r>
  <r>
    <x v="141"/>
    <s v="0de24149-d"/>
    <x v="3"/>
    <s v="33.21"/>
    <x v="141"/>
    <s v="20"/>
    <x v="1"/>
    <s v="26.57"/>
    <n v="6.6420000000000003"/>
    <x v="141"/>
    <n v="26.57"/>
    <x v="0"/>
    <s v="14-03-2024"/>
    <s v="14"/>
    <x v="5"/>
    <s v="2024"/>
    <d v="2024-03-14T00:00:00"/>
    <n v="0"/>
  </r>
  <r>
    <x v="142"/>
    <s v="b1cd2571-8"/>
    <x v="4"/>
    <s v="118.52"/>
    <x v="142"/>
    <s v="5"/>
    <x v="4"/>
    <s v="112.59"/>
    <n v="5.9260000000000002"/>
    <x v="142"/>
    <n v="112.59"/>
    <x v="0"/>
    <s v="11-04-2024"/>
    <s v="11"/>
    <x v="3"/>
    <s v="2024"/>
    <d v="2024-04-11T00:00:00"/>
    <n v="0"/>
  </r>
  <r>
    <x v="143"/>
    <s v="6518b3f5-9"/>
    <x v="1"/>
    <s v="376.63"/>
    <x v="143"/>
    <s v="15"/>
    <x v="0"/>
    <s v="320.14"/>
    <n v="56.494499999999995"/>
    <x v="143"/>
    <n v="320.14"/>
    <x v="1"/>
    <s v="07-05-2024"/>
    <s v="07"/>
    <x v="6"/>
    <s v="2024"/>
    <d v="2024-05-07T00:00:00"/>
    <n v="0"/>
  </r>
  <r>
    <x v="144"/>
    <s v="2a0374d2-e"/>
    <x v="3"/>
    <s v="428.47"/>
    <x v="144"/>
    <s v="0"/>
    <x v="6"/>
    <s v="428.47"/>
    <n v="0"/>
    <x v="144"/>
    <n v="428.47"/>
    <x v="1"/>
    <s v="15-03-2024"/>
    <s v="15"/>
    <x v="5"/>
    <s v="2024"/>
    <d v="2024-03-15T00:00:00"/>
    <n v="0"/>
  </r>
  <r>
    <x v="145"/>
    <s v="119fec0d-2"/>
    <x v="3"/>
    <s v="462.91"/>
    <x v="145"/>
    <s v="20"/>
    <x v="1"/>
    <s v="370.33"/>
    <n v="92.582000000000008"/>
    <x v="145"/>
    <n v="370.33"/>
    <x v="3"/>
    <s v="02-07-2024"/>
    <s v="02"/>
    <x v="10"/>
    <s v="2024"/>
    <d v="2024-07-02T00:00:00"/>
    <n v="0"/>
  </r>
  <r>
    <x v="146"/>
    <s v="9e012e67-8"/>
    <x v="6"/>
    <s v="385.98"/>
    <x v="146"/>
    <s v="15"/>
    <x v="0"/>
    <s v="328.08"/>
    <n v="57.897000000000006"/>
    <x v="146"/>
    <n v="328.08"/>
    <x v="0"/>
    <s v="08-05-2024"/>
    <s v="08"/>
    <x v="6"/>
    <s v="2024"/>
    <d v="2024-05-08T00:00:00"/>
    <n v="0"/>
  </r>
  <r>
    <x v="147"/>
    <s v="4b06ab84-e"/>
    <x v="1"/>
    <s v="311"/>
    <x v="147"/>
    <s v="25"/>
    <x v="2"/>
    <s v="233.25"/>
    <n v="77.75"/>
    <x v="147"/>
    <n v="233.25"/>
    <x v="0"/>
    <s v="31-07-2024"/>
    <s v="31"/>
    <x v="10"/>
    <s v="2024"/>
    <d v="2024-07-31T00:00:00"/>
    <n v="0"/>
  </r>
  <r>
    <x v="148"/>
    <s v="68235070-2"/>
    <x v="2"/>
    <s v="268.49"/>
    <x v="148"/>
    <s v="25"/>
    <x v="2"/>
    <s v="201.37"/>
    <n v="67.122500000000002"/>
    <x v="148"/>
    <n v="201.37"/>
    <x v="2"/>
    <s v="09-05-2024"/>
    <s v="09"/>
    <x v="6"/>
    <s v="2024"/>
    <d v="2024-05-09T00:00:00"/>
    <n v="0"/>
  </r>
  <r>
    <x v="149"/>
    <s v="477dbdaa-9"/>
    <x v="2"/>
    <s v="185.46"/>
    <x v="149"/>
    <s v="10"/>
    <x v="5"/>
    <s v="166.91"/>
    <n v="18.546000000000003"/>
    <x v="149"/>
    <n v="166.91"/>
    <x v="0"/>
    <s v="12-06-2024"/>
    <s v="12"/>
    <x v="9"/>
    <s v="2024"/>
    <d v="2024-06-12T00:00:00"/>
    <n v="0"/>
  </r>
  <r>
    <x v="150"/>
    <s v="e83298b7-c"/>
    <x v="6"/>
    <s v="267.4"/>
    <x v="150"/>
    <s v="5"/>
    <x v="4"/>
    <s v="254.03"/>
    <n v="13.37"/>
    <x v="150"/>
    <n v="254.03"/>
    <x v="3"/>
    <s v="19-04-2024"/>
    <s v="19"/>
    <x v="3"/>
    <s v="2024"/>
    <d v="2024-04-19T00:00:00"/>
    <n v="0"/>
  </r>
  <r>
    <x v="151"/>
    <s v="968716f9-d"/>
    <x v="5"/>
    <s v="203.43"/>
    <x v="151"/>
    <s v="5"/>
    <x v="4"/>
    <s v="193.26"/>
    <n v="10.171500000000002"/>
    <x v="151"/>
    <n v="193.26"/>
    <x v="4"/>
    <s v="23-09-2024"/>
    <s v="23"/>
    <x v="2"/>
    <s v="2024"/>
    <d v="2024-09-23T00:00:00"/>
    <n v="0"/>
  </r>
  <r>
    <x v="152"/>
    <s v="5b7f1241-9"/>
    <x v="4"/>
    <s v="171.63"/>
    <x v="152"/>
    <s v="50"/>
    <x v="3"/>
    <s v="85.81"/>
    <n v="85.814999999999998"/>
    <x v="152"/>
    <n v="85.82"/>
    <x v="0"/>
    <s v="21-02-2024"/>
    <s v="21"/>
    <x v="1"/>
    <s v="2024"/>
    <d v="2024-02-21T00:00:00"/>
    <n v="9.9999999999909051E-3"/>
  </r>
  <r>
    <x v="153"/>
    <s v="69a949eb-b"/>
    <x v="6"/>
    <s v="326.01"/>
    <x v="153"/>
    <s v="0"/>
    <x v="6"/>
    <s v="326.01"/>
    <n v="0"/>
    <x v="153"/>
    <n v="326.01"/>
    <x v="2"/>
    <s v="11-10-2024"/>
    <s v="11"/>
    <x v="8"/>
    <s v="2024"/>
    <d v="2024-10-11T00:00:00"/>
    <n v="0"/>
  </r>
  <r>
    <x v="154"/>
    <s v="e2a4b6ca-c"/>
    <x v="6"/>
    <s v="147.71"/>
    <x v="154"/>
    <s v="0"/>
    <x v="6"/>
    <s v="147.71"/>
    <n v="0"/>
    <x v="154"/>
    <n v="147.71"/>
    <x v="0"/>
    <s v="09-06-2024"/>
    <s v="09"/>
    <x v="9"/>
    <s v="2024"/>
    <d v="2024-06-09T00:00:00"/>
    <n v="0"/>
  </r>
  <r>
    <x v="155"/>
    <s v="90518d68-1"/>
    <x v="1"/>
    <s v="390.2"/>
    <x v="155"/>
    <s v="0"/>
    <x v="6"/>
    <s v="390.2"/>
    <n v="0"/>
    <x v="155"/>
    <n v="390.2"/>
    <x v="0"/>
    <s v="02-02-2024"/>
    <s v="02"/>
    <x v="1"/>
    <s v="2024"/>
    <d v="2024-02-02T00:00:00"/>
    <n v="0"/>
  </r>
  <r>
    <x v="156"/>
    <s v="1ee7bc15-5"/>
    <x v="5"/>
    <s v="406.06"/>
    <x v="156"/>
    <s v="50"/>
    <x v="3"/>
    <s v="203.03"/>
    <n v="203.03"/>
    <x v="156"/>
    <n v="203.03"/>
    <x v="2"/>
    <s v="24-03-2024"/>
    <s v="24"/>
    <x v="5"/>
    <s v="2024"/>
    <d v="2024-03-24T00:00:00"/>
    <n v="0"/>
  </r>
  <r>
    <x v="157"/>
    <s v="7b5dd212-c"/>
    <x v="4"/>
    <s v="268.42"/>
    <x v="157"/>
    <s v="5"/>
    <x v="4"/>
    <s v="255"/>
    <n v="13.421000000000001"/>
    <x v="157"/>
    <n v="255"/>
    <x v="1"/>
    <s v="10-03-2024"/>
    <s v="10"/>
    <x v="5"/>
    <s v="2024"/>
    <d v="2024-03-10T00:00:00"/>
    <n v="0"/>
  </r>
  <r>
    <x v="158"/>
    <s v="eb1e3cad-b"/>
    <x v="3"/>
    <s v="210.36"/>
    <x v="158"/>
    <s v="10"/>
    <x v="5"/>
    <s v="189.32"/>
    <n v="21.036000000000005"/>
    <x v="158"/>
    <n v="189.32"/>
    <x v="3"/>
    <s v="17-11-2024"/>
    <s v="17"/>
    <x v="0"/>
    <s v="2024"/>
    <d v="2024-11-17T00:00:00"/>
    <n v="0"/>
  </r>
  <r>
    <x v="159"/>
    <s v="2838f818-c"/>
    <x v="5"/>
    <s v="285.47"/>
    <x v="159"/>
    <s v="20"/>
    <x v="1"/>
    <s v="228.38"/>
    <n v="57.094000000000008"/>
    <x v="159"/>
    <n v="228.38"/>
    <x v="0"/>
    <s v="01-06-2024"/>
    <s v="01"/>
    <x v="9"/>
    <s v="2024"/>
    <d v="2024-06-01T00:00:00"/>
    <n v="0"/>
  </r>
  <r>
    <x v="160"/>
    <s v="9d19438f-d"/>
    <x v="2"/>
    <s v="494.46"/>
    <x v="160"/>
    <s v="10"/>
    <x v="5"/>
    <s v="445.01"/>
    <n v="49.445999999999998"/>
    <x v="160"/>
    <n v="445.01"/>
    <x v="1"/>
    <s v="18-08-2024"/>
    <s v="18"/>
    <x v="4"/>
    <s v="2024"/>
    <d v="2024-08-18T00:00:00"/>
    <n v="0"/>
  </r>
  <r>
    <x v="161"/>
    <s v="c45f28ae-1"/>
    <x v="1"/>
    <s v="287.09"/>
    <x v="161"/>
    <s v="20"/>
    <x v="1"/>
    <s v="229.67"/>
    <n v="57.417999999999992"/>
    <x v="161"/>
    <n v="229.67"/>
    <x v="4"/>
    <s v="10-04-2024"/>
    <s v="10"/>
    <x v="3"/>
    <s v="2024"/>
    <d v="2024-04-10T00:00:00"/>
    <n v="0"/>
  </r>
  <r>
    <x v="162"/>
    <s v="0f772bf6-b"/>
    <x v="1"/>
    <s v="378.27"/>
    <x v="162"/>
    <s v="0"/>
    <x v="6"/>
    <s v="378.27"/>
    <n v="0"/>
    <x v="162"/>
    <n v="378.27"/>
    <x v="3"/>
    <s v="29-03-2024"/>
    <s v="29"/>
    <x v="5"/>
    <s v="2024"/>
    <d v="2024-03-29T00:00:00"/>
    <n v="0"/>
  </r>
  <r>
    <x v="163"/>
    <s v="42cf5d2e-e"/>
    <x v="1"/>
    <s v="23.54"/>
    <x v="163"/>
    <s v="20"/>
    <x v="1"/>
    <s v="18.83"/>
    <n v="4.7079999999999993"/>
    <x v="163"/>
    <n v="18.829999999999998"/>
    <x v="4"/>
    <s v="11-07-2024"/>
    <s v="11"/>
    <x v="10"/>
    <s v="2024"/>
    <d v="2024-07-11T00:00:00"/>
    <n v="0"/>
  </r>
  <r>
    <x v="164"/>
    <s v="b2969904-5"/>
    <x v="1"/>
    <s v="383.58"/>
    <x v="164"/>
    <s v="10"/>
    <x v="5"/>
    <s v="345.22"/>
    <n v="38.357999999999997"/>
    <x v="164"/>
    <n v="345.22"/>
    <x v="2"/>
    <s v="07-06-2024"/>
    <s v="07"/>
    <x v="9"/>
    <s v="2024"/>
    <d v="2024-06-07T00:00:00"/>
    <n v="0"/>
  </r>
  <r>
    <x v="165"/>
    <s v="8d276b60-e"/>
    <x v="0"/>
    <s v="41.61"/>
    <x v="165"/>
    <s v="15"/>
    <x v="0"/>
    <s v="35.37"/>
    <n v="6.2414999999999994"/>
    <x v="165"/>
    <n v="35.369999999999997"/>
    <x v="1"/>
    <s v="05-11-2024"/>
    <s v="05"/>
    <x v="0"/>
    <s v="2024"/>
    <d v="2024-11-05T00:00:00"/>
    <n v="0"/>
  </r>
  <r>
    <x v="166"/>
    <s v="d13b913f-9"/>
    <x v="2"/>
    <s v="261.57"/>
    <x v="166"/>
    <s v="50"/>
    <x v="3"/>
    <s v="130.78"/>
    <n v="130.785"/>
    <x v="166"/>
    <n v="130.79"/>
    <x v="4"/>
    <s v="20-07-2024"/>
    <s v="20"/>
    <x v="10"/>
    <s v="2024"/>
    <d v="2024-07-20T00:00:00"/>
    <n v="9.9999999999909051E-3"/>
  </r>
  <r>
    <x v="167"/>
    <s v="5c2c5955-3"/>
    <x v="6"/>
    <s v="251.32"/>
    <x v="167"/>
    <s v="5"/>
    <x v="4"/>
    <s v="238.75"/>
    <n v="12.565999999999999"/>
    <x v="167"/>
    <n v="238.75"/>
    <x v="1"/>
    <s v="28-06-2024"/>
    <s v="28"/>
    <x v="9"/>
    <s v="2024"/>
    <d v="2024-06-28T00:00:00"/>
    <n v="0"/>
  </r>
  <r>
    <x v="168"/>
    <s v="bc3bb60a-5"/>
    <x v="0"/>
    <s v="72.43"/>
    <x v="168"/>
    <s v="50"/>
    <x v="3"/>
    <s v="36.22"/>
    <n v="36.215000000000003"/>
    <x v="168"/>
    <n v="36.22"/>
    <x v="4"/>
    <s v="15-09-2024"/>
    <s v="15"/>
    <x v="2"/>
    <s v="2024"/>
    <d v="2024-09-15T00:00:00"/>
    <n v="0"/>
  </r>
  <r>
    <x v="169"/>
    <s v="27e9782e-5"/>
    <x v="0"/>
    <s v="421"/>
    <x v="169"/>
    <s v="10"/>
    <x v="5"/>
    <s v="378.9"/>
    <n v="42.1"/>
    <x v="169"/>
    <n v="378.9"/>
    <x v="0"/>
    <s v="03-07-2024"/>
    <s v="03"/>
    <x v="10"/>
    <s v="2024"/>
    <d v="2024-07-03T00:00:00"/>
    <n v="0"/>
  </r>
  <r>
    <x v="170"/>
    <s v="ab7ff487-1"/>
    <x v="4"/>
    <s v="422.02"/>
    <x v="170"/>
    <s v="30"/>
    <x v="7"/>
    <s v="295.41"/>
    <n v="126.60599999999998"/>
    <x v="170"/>
    <n v="295.41000000000003"/>
    <x v="4"/>
    <s v="07-06-2024"/>
    <s v="07"/>
    <x v="9"/>
    <s v="2024"/>
    <d v="2024-06-07T00:00:00"/>
    <n v="0"/>
  </r>
  <r>
    <x v="171"/>
    <s v="d5c83689-d"/>
    <x v="2"/>
    <s v="219.83"/>
    <x v="171"/>
    <s v="5"/>
    <x v="4"/>
    <s v="208.84"/>
    <n v="10.9915"/>
    <x v="171"/>
    <n v="208.84"/>
    <x v="1"/>
    <s v="13-10-2024"/>
    <s v="13"/>
    <x v="8"/>
    <s v="2024"/>
    <d v="2024-10-13T00:00:00"/>
    <n v="0"/>
  </r>
  <r>
    <x v="172"/>
    <s v="b7af74f2-2"/>
    <x v="6"/>
    <s v="242.33"/>
    <x v="172"/>
    <s v="15"/>
    <x v="0"/>
    <s v="205.98"/>
    <n v="36.349500000000006"/>
    <x v="172"/>
    <n v="205.98"/>
    <x v="0"/>
    <s v="10-05-2024"/>
    <s v="10"/>
    <x v="6"/>
    <s v="2024"/>
    <d v="2024-05-10T00:00:00"/>
    <n v="0"/>
  </r>
  <r>
    <x v="173"/>
    <s v="4750a3de-4"/>
    <x v="1"/>
    <s v="334.28"/>
    <x v="173"/>
    <s v="15"/>
    <x v="0"/>
    <s v="284.14"/>
    <n v="50.141999999999996"/>
    <x v="173"/>
    <n v="284.14"/>
    <x v="3"/>
    <s v="07-05-2024"/>
    <s v="07"/>
    <x v="6"/>
    <s v="2024"/>
    <d v="2024-05-07T00:00:00"/>
    <n v="0"/>
  </r>
  <r>
    <x v="174"/>
    <s v="7b7268d8-6"/>
    <x v="4"/>
    <s v="148.21"/>
    <x v="174"/>
    <s v="50"/>
    <x v="3"/>
    <s v="74.11"/>
    <n v="74.105000000000004"/>
    <x v="174"/>
    <n v="74.11"/>
    <x v="0"/>
    <s v="22-08-2024"/>
    <s v="22"/>
    <x v="4"/>
    <s v="2024"/>
    <d v="2024-08-22T00:00:00"/>
    <n v="0"/>
  </r>
  <r>
    <x v="175"/>
    <s v="1f251a5e-3"/>
    <x v="5"/>
    <s v="275.11"/>
    <x v="175"/>
    <s v="50"/>
    <x v="3"/>
    <s v="137.56"/>
    <n v="137.55500000000001"/>
    <x v="175"/>
    <n v="137.56"/>
    <x v="0"/>
    <s v="25-08-2024"/>
    <s v="25"/>
    <x v="4"/>
    <s v="2024"/>
    <d v="2024-08-25T00:00:00"/>
    <n v="0"/>
  </r>
  <r>
    <x v="176"/>
    <s v="8e964181-6"/>
    <x v="5"/>
    <s v="211.85"/>
    <x v="176"/>
    <s v="20"/>
    <x v="1"/>
    <s v="169.48"/>
    <n v="42.37"/>
    <x v="176"/>
    <n v="169.48"/>
    <x v="2"/>
    <s v="28-05-2024"/>
    <s v="28"/>
    <x v="6"/>
    <s v="2024"/>
    <d v="2024-05-28T00:00:00"/>
    <n v="0"/>
  </r>
  <r>
    <x v="177"/>
    <s v="5a8e414b-b"/>
    <x v="0"/>
    <s v="497.4"/>
    <x v="177"/>
    <s v="50"/>
    <x v="3"/>
    <s v="248.7"/>
    <n v="248.7"/>
    <x v="177"/>
    <n v="248.7"/>
    <x v="4"/>
    <s v="08-08-2024"/>
    <s v="08"/>
    <x v="4"/>
    <s v="2024"/>
    <d v="2024-08-08T00:00:00"/>
    <n v="0"/>
  </r>
  <r>
    <x v="178"/>
    <s v="65a4da6f-6"/>
    <x v="3"/>
    <s v="368.74"/>
    <x v="178"/>
    <s v="5"/>
    <x v="4"/>
    <s v="350.3"/>
    <n v="18.437000000000001"/>
    <x v="178"/>
    <n v="350.3"/>
    <x v="2"/>
    <s v="26-02-2024"/>
    <s v="26"/>
    <x v="1"/>
    <s v="2024"/>
    <d v="2024-02-26T00:00:00"/>
    <n v="0"/>
  </r>
  <r>
    <x v="179"/>
    <s v="5a55a846-e"/>
    <x v="5"/>
    <s v="260.82"/>
    <x v="179"/>
    <s v="0"/>
    <x v="6"/>
    <s v="260.82"/>
    <n v="0"/>
    <x v="179"/>
    <n v="260.82"/>
    <x v="1"/>
    <s v="05-02-2024"/>
    <s v="05"/>
    <x v="1"/>
    <s v="2024"/>
    <d v="2024-02-05T00:00:00"/>
    <n v="0"/>
  </r>
  <r>
    <x v="180"/>
    <s v="7ce94426-b"/>
    <x v="3"/>
    <s v="394.35"/>
    <x v="180"/>
    <s v="15"/>
    <x v="0"/>
    <s v="335.2"/>
    <n v="59.152500000000003"/>
    <x v="180"/>
    <n v="335.2"/>
    <x v="0"/>
    <s v="06-03-2024"/>
    <s v="06"/>
    <x v="5"/>
    <s v="2024"/>
    <d v="2024-03-06T00:00:00"/>
    <n v="0"/>
  </r>
  <r>
    <x v="181"/>
    <s v="f391d9be-7"/>
    <x v="5"/>
    <s v="459.03"/>
    <x v="181"/>
    <s v="20"/>
    <x v="1"/>
    <s v="367.22"/>
    <n v="91.805999999999983"/>
    <x v="181"/>
    <n v="367.22"/>
    <x v="1"/>
    <s v="11-08-2024"/>
    <s v="11"/>
    <x v="4"/>
    <s v="2024"/>
    <d v="2024-08-11T00:00:00"/>
    <n v="0"/>
  </r>
  <r>
    <x v="182"/>
    <s v="cde121ac-d"/>
    <x v="3"/>
    <s v="377.99"/>
    <x v="182"/>
    <s v="10"/>
    <x v="5"/>
    <s v="340.19"/>
    <n v="37.798999999999999"/>
    <x v="182"/>
    <n v="340.19"/>
    <x v="4"/>
    <s v="26-07-2024"/>
    <s v="26"/>
    <x v="10"/>
    <s v="2024"/>
    <d v="2024-07-26T00:00:00"/>
    <n v="0"/>
  </r>
  <r>
    <x v="183"/>
    <s v="08562850-3"/>
    <x v="0"/>
    <s v="269.87"/>
    <x v="183"/>
    <s v="50"/>
    <x v="3"/>
    <s v="134.94"/>
    <n v="134.935"/>
    <x v="183"/>
    <n v="134.94"/>
    <x v="2"/>
    <s v="06-08-2024"/>
    <s v="06"/>
    <x v="4"/>
    <s v="2024"/>
    <d v="2024-08-06T00:00:00"/>
    <n v="0"/>
  </r>
  <r>
    <x v="184"/>
    <s v="4263e65c-c"/>
    <x v="3"/>
    <s v="458.8"/>
    <x v="184"/>
    <s v="50"/>
    <x v="3"/>
    <s v="229.4"/>
    <n v="229.4"/>
    <x v="184"/>
    <n v="229.4"/>
    <x v="0"/>
    <s v="25-06-2024"/>
    <s v="25"/>
    <x v="9"/>
    <s v="2024"/>
    <d v="2024-06-25T00:00:00"/>
    <n v="0"/>
  </r>
  <r>
    <x v="185"/>
    <s v="43630740-4"/>
    <x v="5"/>
    <s v="414.08"/>
    <x v="185"/>
    <s v="20"/>
    <x v="1"/>
    <s v="331.26"/>
    <n v="82.816000000000003"/>
    <x v="185"/>
    <n v="331.26"/>
    <x v="0"/>
    <s v="03-04-2024"/>
    <s v="03"/>
    <x v="3"/>
    <s v="2024"/>
    <d v="2024-04-03T00:00:00"/>
    <n v="0"/>
  </r>
  <r>
    <x v="186"/>
    <s v="c3297364-0"/>
    <x v="1"/>
    <s v="496.06"/>
    <x v="186"/>
    <s v="15"/>
    <x v="0"/>
    <s v="421.65"/>
    <n v="74.408999999999992"/>
    <x v="186"/>
    <n v="421.65"/>
    <x v="4"/>
    <s v="20-10-2024"/>
    <s v="20"/>
    <x v="8"/>
    <s v="2024"/>
    <d v="2024-10-20T00:00:00"/>
    <n v="0"/>
  </r>
  <r>
    <x v="187"/>
    <s v="4d7b33d6-4"/>
    <x v="4"/>
    <s v="295.86"/>
    <x v="187"/>
    <s v="30"/>
    <x v="7"/>
    <s v="207.1"/>
    <n v="88.75800000000001"/>
    <x v="187"/>
    <n v="207.1"/>
    <x v="2"/>
    <s v="29-10-2024"/>
    <s v="29"/>
    <x v="8"/>
    <s v="2024"/>
    <d v="2024-10-29T00:00:00"/>
    <n v="0"/>
  </r>
  <r>
    <x v="188"/>
    <s v="16ee2335-1"/>
    <x v="5"/>
    <s v="430.43"/>
    <x v="188"/>
    <s v="0"/>
    <x v="6"/>
    <s v="430.43"/>
    <n v="0"/>
    <x v="188"/>
    <n v="430.43"/>
    <x v="2"/>
    <s v="02-10-2024"/>
    <s v="02"/>
    <x v="8"/>
    <s v="2024"/>
    <d v="2024-10-02T00:00:00"/>
    <n v="0"/>
  </r>
  <r>
    <x v="189"/>
    <s v="be9ec030-d"/>
    <x v="0"/>
    <s v="169.71"/>
    <x v="189"/>
    <s v="25"/>
    <x v="2"/>
    <s v="127.28"/>
    <n v="42.427500000000002"/>
    <x v="189"/>
    <n v="127.28"/>
    <x v="1"/>
    <s v="08-07-2024"/>
    <s v="08"/>
    <x v="10"/>
    <s v="2024"/>
    <d v="2024-07-08T00:00:00"/>
    <n v="0"/>
  </r>
  <r>
    <x v="190"/>
    <s v="6eaed388-2"/>
    <x v="1"/>
    <s v="315.8"/>
    <x v="190"/>
    <s v="0"/>
    <x v="6"/>
    <s v="315.8"/>
    <n v="0"/>
    <x v="190"/>
    <n v="315.8"/>
    <x v="0"/>
    <s v="20-11-2024"/>
    <s v="20"/>
    <x v="0"/>
    <s v="2024"/>
    <d v="2024-11-20T00:00:00"/>
    <n v="0"/>
  </r>
  <r>
    <x v="191"/>
    <s v="31de3bd2-f"/>
    <x v="5"/>
    <s v="154.33"/>
    <x v="191"/>
    <s v="25"/>
    <x v="2"/>
    <s v="115.75"/>
    <n v="38.582500000000003"/>
    <x v="191"/>
    <n v="115.75"/>
    <x v="1"/>
    <s v="04-08-2024"/>
    <s v="04"/>
    <x v="4"/>
    <s v="2024"/>
    <d v="2024-08-04T00:00:00"/>
    <n v="0"/>
  </r>
  <r>
    <x v="192"/>
    <s v="88870a57-4"/>
    <x v="5"/>
    <s v="197.33"/>
    <x v="192"/>
    <s v="25"/>
    <x v="2"/>
    <s v="148"/>
    <n v="49.332500000000003"/>
    <x v="192"/>
    <n v="148"/>
    <x v="1"/>
    <s v="22-08-2024"/>
    <s v="22"/>
    <x v="4"/>
    <s v="2024"/>
    <d v="2024-08-22T00:00:00"/>
    <n v="0"/>
  </r>
  <r>
    <x v="193"/>
    <s v="df236be6-3"/>
    <x v="2"/>
    <s v="270.73"/>
    <x v="193"/>
    <s v="20"/>
    <x v="1"/>
    <s v="216.58"/>
    <n v="54.146000000000001"/>
    <x v="193"/>
    <n v="216.58"/>
    <x v="0"/>
    <s v="06-08-2024"/>
    <s v="06"/>
    <x v="4"/>
    <s v="2024"/>
    <d v="2024-08-06T00:00:00"/>
    <n v="0"/>
  </r>
  <r>
    <x v="194"/>
    <s v="0a074647-b"/>
    <x v="5"/>
    <s v="261.23"/>
    <x v="194"/>
    <s v="20"/>
    <x v="1"/>
    <s v="208.98"/>
    <n v="52.246000000000002"/>
    <x v="194"/>
    <n v="208.98"/>
    <x v="3"/>
    <s v="13-11-2024"/>
    <s v="13"/>
    <x v="0"/>
    <s v="2024"/>
    <d v="2024-11-13T00:00:00"/>
    <n v="0"/>
  </r>
  <r>
    <x v="195"/>
    <s v="88ef8a42-2"/>
    <x v="5"/>
    <s v="334.87"/>
    <x v="195"/>
    <s v="50"/>
    <x v="3"/>
    <s v="167.44"/>
    <n v="167.435"/>
    <x v="195"/>
    <n v="167.44"/>
    <x v="3"/>
    <s v="14-11-2024"/>
    <s v="14"/>
    <x v="0"/>
    <s v="2024"/>
    <d v="2024-11-14T00:00:00"/>
    <n v="0"/>
  </r>
  <r>
    <x v="196"/>
    <s v="a0e0a691-6"/>
    <x v="3"/>
    <s v="266.2"/>
    <x v="196"/>
    <s v="0"/>
    <x v="6"/>
    <s v="266.2"/>
    <n v="0"/>
    <x v="196"/>
    <n v="266.2"/>
    <x v="2"/>
    <s v="14-11-2024"/>
    <s v="14"/>
    <x v="0"/>
    <s v="2024"/>
    <d v="2024-11-14T00:00:00"/>
    <n v="0"/>
  </r>
  <r>
    <x v="197"/>
    <s v="8afa06d8-5"/>
    <x v="5"/>
    <s v="169.53"/>
    <x v="197"/>
    <s v="50"/>
    <x v="3"/>
    <s v="84.77"/>
    <n v="84.765000000000001"/>
    <x v="197"/>
    <n v="84.77"/>
    <x v="1"/>
    <s v="06-03-2024"/>
    <s v="06"/>
    <x v="5"/>
    <s v="2024"/>
    <d v="2024-03-06T00:00:00"/>
    <n v="0"/>
  </r>
  <r>
    <x v="198"/>
    <s v="cc75f240-f"/>
    <x v="1"/>
    <s v="332.57"/>
    <x v="198"/>
    <s v="0"/>
    <x v="6"/>
    <s v="332.57"/>
    <n v="0"/>
    <x v="198"/>
    <n v="332.57"/>
    <x v="0"/>
    <s v="18-02-2024"/>
    <s v="18"/>
    <x v="1"/>
    <s v="2024"/>
    <d v="2024-02-18T00:00:00"/>
    <n v="0"/>
  </r>
  <r>
    <x v="199"/>
    <s v="0cf80cb2-8"/>
    <x v="2"/>
    <s v="398.85"/>
    <x v="199"/>
    <s v="10"/>
    <x v="5"/>
    <s v="358.97"/>
    <n v="39.884999999999998"/>
    <x v="199"/>
    <n v="358.97"/>
    <x v="4"/>
    <s v="23-09-2024"/>
    <s v="23"/>
    <x v="2"/>
    <s v="2024"/>
    <d v="2024-09-23T00:00:00"/>
    <n v="0"/>
  </r>
  <r>
    <x v="200"/>
    <s v="6b4cb792-5"/>
    <x v="5"/>
    <s v="180.6"/>
    <x v="200"/>
    <s v="0"/>
    <x v="6"/>
    <s v="180.6"/>
    <n v="0"/>
    <x v="200"/>
    <n v="180.6"/>
    <x v="2"/>
    <s v="24-09-2024"/>
    <s v="24"/>
    <x v="2"/>
    <s v="2024"/>
    <d v="2024-09-24T00:00:00"/>
    <n v="0"/>
  </r>
  <r>
    <x v="201"/>
    <s v="eabbc369-2"/>
    <x v="4"/>
    <s v="433.59"/>
    <x v="201"/>
    <s v="25"/>
    <x v="2"/>
    <s v="325.19"/>
    <n v="108.39749999999999"/>
    <x v="201"/>
    <n v="325.19"/>
    <x v="4"/>
    <s v="14-01-2024"/>
    <s v="14"/>
    <x v="7"/>
    <s v="2024"/>
    <d v="2024-01-14T00:00:00"/>
    <n v="0"/>
  </r>
  <r>
    <x v="202"/>
    <s v="9883b500-1"/>
    <x v="5"/>
    <s v="20.74"/>
    <x v="202"/>
    <s v="10"/>
    <x v="5"/>
    <s v="18.67"/>
    <n v="2.0739999999999998"/>
    <x v="202"/>
    <n v="18.670000000000002"/>
    <x v="2"/>
    <s v="01-09-2024"/>
    <s v="01"/>
    <x v="2"/>
    <s v="2024"/>
    <d v="2024-09-01T00:00:00"/>
    <n v="0"/>
  </r>
  <r>
    <x v="203"/>
    <s v="a8f16266-b"/>
    <x v="6"/>
    <s v="17.01"/>
    <x v="203"/>
    <s v="30"/>
    <x v="7"/>
    <s v="11.91"/>
    <n v="5.1030000000000006"/>
    <x v="203"/>
    <n v="11.91"/>
    <x v="0"/>
    <s v="24-05-2024"/>
    <s v="24"/>
    <x v="6"/>
    <s v="2024"/>
    <d v="2024-05-24T00:00:00"/>
    <n v="0"/>
  </r>
  <r>
    <x v="204"/>
    <s v="da23cfa7-8"/>
    <x v="6"/>
    <s v="34.13"/>
    <x v="204"/>
    <s v="50"/>
    <x v="3"/>
    <s v="17.07"/>
    <n v="17.065000000000001"/>
    <x v="204"/>
    <n v="17.07"/>
    <x v="3"/>
    <s v="09-03-2024"/>
    <s v="09"/>
    <x v="5"/>
    <s v="2024"/>
    <d v="2024-03-09T00:00:00"/>
    <n v="0"/>
  </r>
  <r>
    <x v="205"/>
    <s v="6998026b-c"/>
    <x v="5"/>
    <s v="11.14"/>
    <x v="205"/>
    <s v="15"/>
    <x v="0"/>
    <s v="9.47"/>
    <n v="1.6710000000000003"/>
    <x v="205"/>
    <n v="9.4700000000000006"/>
    <x v="1"/>
    <s v="19-03-2024"/>
    <s v="19"/>
    <x v="5"/>
    <s v="2024"/>
    <d v="2024-03-19T00:00:00"/>
    <n v="0"/>
  </r>
  <r>
    <x v="206"/>
    <s v="bf309230-0"/>
    <x v="5"/>
    <s v="206.97"/>
    <x v="206"/>
    <s v="0"/>
    <x v="6"/>
    <s v="206.97"/>
    <n v="0"/>
    <x v="206"/>
    <n v="206.97"/>
    <x v="0"/>
    <s v="25-10-2024"/>
    <s v="25"/>
    <x v="8"/>
    <s v="2024"/>
    <d v="2024-10-25T00:00:00"/>
    <n v="0"/>
  </r>
  <r>
    <x v="207"/>
    <s v="f10370ff-5"/>
    <x v="5"/>
    <s v="353.08"/>
    <x v="207"/>
    <s v="50"/>
    <x v="3"/>
    <s v="176.54"/>
    <n v="176.54"/>
    <x v="207"/>
    <n v="176.54"/>
    <x v="1"/>
    <s v="23-08-2024"/>
    <s v="23"/>
    <x v="4"/>
    <s v="2024"/>
    <d v="2024-08-23T00:00:00"/>
    <n v="0"/>
  </r>
  <r>
    <x v="208"/>
    <s v="5fe989c9-0"/>
    <x v="0"/>
    <s v="67.36"/>
    <x v="208"/>
    <s v="25"/>
    <x v="2"/>
    <s v="50.52"/>
    <n v="16.84"/>
    <x v="208"/>
    <n v="50.52"/>
    <x v="0"/>
    <s v="10-11-2024"/>
    <s v="10"/>
    <x v="0"/>
    <s v="2024"/>
    <d v="2024-11-10T00:00:00"/>
    <n v="0"/>
  </r>
  <r>
    <x v="209"/>
    <s v="18a5e79d-9"/>
    <x v="4"/>
    <s v="203.49"/>
    <x v="209"/>
    <s v="30"/>
    <x v="7"/>
    <s v="142.44"/>
    <n v="61.047000000000004"/>
    <x v="209"/>
    <n v="142.44"/>
    <x v="0"/>
    <s v="30-04-2024"/>
    <s v="30"/>
    <x v="3"/>
    <s v="2024"/>
    <d v="2024-04-30T00:00:00"/>
    <n v="0"/>
  </r>
  <r>
    <x v="210"/>
    <s v="8d0bdad7-4"/>
    <x v="1"/>
    <s v="246.98"/>
    <x v="210"/>
    <s v="30"/>
    <x v="7"/>
    <s v="172.89"/>
    <n v="74.093999999999994"/>
    <x v="210"/>
    <n v="172.89"/>
    <x v="2"/>
    <s v="11-05-2024"/>
    <s v="11"/>
    <x v="6"/>
    <s v="2024"/>
    <d v="2024-05-11T00:00:00"/>
    <n v="0"/>
  </r>
  <r>
    <x v="211"/>
    <s v="928d77c4-3"/>
    <x v="4"/>
    <s v="368.25"/>
    <x v="211"/>
    <s v="20"/>
    <x v="1"/>
    <s v="294.6"/>
    <n v="73.650000000000006"/>
    <x v="211"/>
    <n v="294.60000000000002"/>
    <x v="1"/>
    <s v="16-11-2024"/>
    <s v="16"/>
    <x v="0"/>
    <s v="2024"/>
    <d v="2024-11-16T00:00:00"/>
    <n v="0"/>
  </r>
  <r>
    <x v="212"/>
    <s v="f383159c-4"/>
    <x v="4"/>
    <s v="327.19"/>
    <x v="212"/>
    <s v="20"/>
    <x v="1"/>
    <s v="261.75"/>
    <n v="65.438000000000002"/>
    <x v="212"/>
    <n v="261.75"/>
    <x v="4"/>
    <s v="02-11-2024"/>
    <s v="02"/>
    <x v="0"/>
    <s v="2024"/>
    <d v="2024-11-02T00:00:00"/>
    <n v="0"/>
  </r>
  <r>
    <x v="213"/>
    <s v="8d255132-b"/>
    <x v="0"/>
    <s v="274.65"/>
    <x v="213"/>
    <s v="20"/>
    <x v="1"/>
    <s v="219.72"/>
    <n v="54.93"/>
    <x v="213"/>
    <n v="219.72"/>
    <x v="4"/>
    <s v="08-11-2024"/>
    <s v="08"/>
    <x v="0"/>
    <s v="2024"/>
    <d v="2024-11-08T00:00:00"/>
    <n v="0"/>
  </r>
  <r>
    <x v="214"/>
    <s v="2cbe2f6f-c"/>
    <x v="6"/>
    <s v="369.15"/>
    <x v="214"/>
    <s v="0"/>
    <x v="6"/>
    <s v="369.15"/>
    <n v="0"/>
    <x v="214"/>
    <n v="369.15"/>
    <x v="1"/>
    <s v="19-06-2024"/>
    <s v="19"/>
    <x v="9"/>
    <s v="2024"/>
    <d v="2024-06-19T00:00:00"/>
    <n v="0"/>
  </r>
  <r>
    <x v="215"/>
    <s v="9ea32af8-e"/>
    <x v="1"/>
    <s v="84.26"/>
    <x v="215"/>
    <s v="5"/>
    <x v="4"/>
    <s v="80.05"/>
    <n v="4.2130000000000001"/>
    <x v="215"/>
    <n v="80.05"/>
    <x v="3"/>
    <s v="16-10-2024"/>
    <s v="16"/>
    <x v="8"/>
    <s v="2024"/>
    <d v="2024-10-16T00:00:00"/>
    <n v="0"/>
  </r>
  <r>
    <x v="216"/>
    <s v="65ac8845-c"/>
    <x v="4"/>
    <s v="255.74"/>
    <x v="216"/>
    <s v="25"/>
    <x v="2"/>
    <s v="191.81"/>
    <n v="63.935000000000002"/>
    <x v="216"/>
    <n v="191.81"/>
    <x v="2"/>
    <s v="04-06-2024"/>
    <s v="04"/>
    <x v="9"/>
    <s v="2024"/>
    <d v="2024-06-04T00:00:00"/>
    <n v="0"/>
  </r>
  <r>
    <x v="217"/>
    <s v="93a8561e-7"/>
    <x v="0"/>
    <s v="440.74"/>
    <x v="217"/>
    <s v="30"/>
    <x v="7"/>
    <s v="308.52"/>
    <n v="132.22200000000001"/>
    <x v="217"/>
    <n v="308.52"/>
    <x v="3"/>
    <s v="11-09-2024"/>
    <s v="11"/>
    <x v="2"/>
    <s v="2024"/>
    <d v="2024-09-11T00:00:00"/>
    <n v="0"/>
  </r>
  <r>
    <x v="218"/>
    <s v="41fbbdbc-9"/>
    <x v="6"/>
    <s v="316.84"/>
    <x v="218"/>
    <s v="25"/>
    <x v="2"/>
    <s v="237.63"/>
    <n v="79.209999999999994"/>
    <x v="218"/>
    <n v="237.63"/>
    <x v="4"/>
    <s v="25-05-2024"/>
    <s v="25"/>
    <x v="6"/>
    <s v="2024"/>
    <d v="2024-05-25T00:00:00"/>
    <n v="0"/>
  </r>
  <r>
    <x v="219"/>
    <s v="e2cdb444-c"/>
    <x v="3"/>
    <s v="199.88"/>
    <x v="219"/>
    <s v="10"/>
    <x v="5"/>
    <s v="179.89"/>
    <n v="19.988"/>
    <x v="219"/>
    <n v="179.89"/>
    <x v="0"/>
    <s v="20-01-2024"/>
    <s v="20"/>
    <x v="7"/>
    <s v="2024"/>
    <d v="2024-01-20T00:00:00"/>
    <n v="0"/>
  </r>
  <r>
    <x v="220"/>
    <s v="bcdf7628-1"/>
    <x v="5"/>
    <s v="389.85"/>
    <x v="220"/>
    <s v="30"/>
    <x v="7"/>
    <s v="272.89"/>
    <n v="116.955"/>
    <x v="220"/>
    <n v="272.89999999999998"/>
    <x v="0"/>
    <s v="20-07-2024"/>
    <s v="20"/>
    <x v="10"/>
    <s v="2024"/>
    <d v="2024-07-20T00:00:00"/>
    <n v="9.9999999999909051E-3"/>
  </r>
  <r>
    <x v="221"/>
    <s v="1115a4cc-1"/>
    <x v="0"/>
    <s v="317.98"/>
    <x v="221"/>
    <s v="5"/>
    <x v="4"/>
    <s v="302.08"/>
    <n v="15.899000000000001"/>
    <x v="221"/>
    <n v="302.08"/>
    <x v="1"/>
    <s v="23-07-2024"/>
    <s v="23"/>
    <x v="10"/>
    <s v="2024"/>
    <d v="2024-07-23T00:00:00"/>
    <n v="0"/>
  </r>
  <r>
    <x v="222"/>
    <s v="a1d355b7-1"/>
    <x v="5"/>
    <s v="165.06"/>
    <x v="222"/>
    <s v="30"/>
    <x v="7"/>
    <s v="115.54"/>
    <n v="49.518000000000001"/>
    <x v="222"/>
    <n v="115.54"/>
    <x v="4"/>
    <s v="12-11-2024"/>
    <s v="12"/>
    <x v="0"/>
    <s v="2024"/>
    <d v="2024-11-12T00:00:00"/>
    <n v="0"/>
  </r>
  <r>
    <x v="223"/>
    <s v="a0354415-2"/>
    <x v="4"/>
    <s v="192.48"/>
    <x v="223"/>
    <s v="15"/>
    <x v="0"/>
    <s v="163.61"/>
    <n v="28.872"/>
    <x v="223"/>
    <n v="163.61000000000001"/>
    <x v="1"/>
    <s v="05-06-2024"/>
    <s v="05"/>
    <x v="9"/>
    <s v="2024"/>
    <d v="2024-06-05T00:00:00"/>
    <n v="0"/>
  </r>
  <r>
    <x v="224"/>
    <s v="96ef0dc9-6"/>
    <x v="5"/>
    <s v="106.34"/>
    <x v="224"/>
    <s v="20"/>
    <x v="1"/>
    <s v="85.07"/>
    <n v="21.268000000000001"/>
    <x v="224"/>
    <n v="85.07"/>
    <x v="2"/>
    <s v="11-04-2024"/>
    <s v="11"/>
    <x v="3"/>
    <s v="2024"/>
    <d v="2024-04-11T00:00:00"/>
    <n v="0"/>
  </r>
  <r>
    <x v="225"/>
    <s v="bc8f50c4-2"/>
    <x v="6"/>
    <s v="404.92"/>
    <x v="225"/>
    <s v="50"/>
    <x v="3"/>
    <s v="202.46"/>
    <n v="202.46"/>
    <x v="225"/>
    <n v="202.46"/>
    <x v="4"/>
    <s v="22-10-2024"/>
    <s v="22"/>
    <x v="8"/>
    <s v="2024"/>
    <d v="2024-10-22T00:00:00"/>
    <n v="0"/>
  </r>
  <r>
    <x v="226"/>
    <s v="8a124bf1-f"/>
    <x v="2"/>
    <s v="289.62"/>
    <x v="226"/>
    <s v="10"/>
    <x v="5"/>
    <s v="260.66"/>
    <n v="28.962"/>
    <x v="226"/>
    <n v="260.66000000000003"/>
    <x v="0"/>
    <s v="28-07-2024"/>
    <s v="28"/>
    <x v="10"/>
    <s v="2024"/>
    <d v="2024-07-28T00:00:00"/>
    <n v="0"/>
  </r>
  <r>
    <x v="227"/>
    <s v="7951f51e-0"/>
    <x v="3"/>
    <s v="129.89"/>
    <x v="227"/>
    <s v="5"/>
    <x v="4"/>
    <s v="123.4"/>
    <n v="6.4944999999999995"/>
    <x v="227"/>
    <n v="123.4"/>
    <x v="4"/>
    <s v="21-04-2024"/>
    <s v="21"/>
    <x v="3"/>
    <s v="2024"/>
    <d v="2024-04-21T00:00:00"/>
    <n v="0"/>
  </r>
  <r>
    <x v="228"/>
    <s v="28cfa86a-5"/>
    <x v="5"/>
    <s v="41.2"/>
    <x v="228"/>
    <s v="5"/>
    <x v="4"/>
    <s v="39.14"/>
    <n v="2.06"/>
    <x v="228"/>
    <n v="39.14"/>
    <x v="0"/>
    <s v="15-07-2024"/>
    <s v="15"/>
    <x v="10"/>
    <s v="2024"/>
    <d v="2024-07-15T00:00:00"/>
    <n v="0"/>
  </r>
  <r>
    <x v="229"/>
    <s v="612b78d4-f"/>
    <x v="1"/>
    <s v="208.08"/>
    <x v="229"/>
    <s v="15"/>
    <x v="0"/>
    <s v="176.87"/>
    <n v="31.212000000000003"/>
    <x v="229"/>
    <n v="176.87"/>
    <x v="2"/>
    <s v="15-11-2024"/>
    <s v="15"/>
    <x v="0"/>
    <s v="2024"/>
    <d v="2024-11-15T00:00:00"/>
    <n v="0"/>
  </r>
  <r>
    <x v="230"/>
    <s v="b91ead40-7"/>
    <x v="0"/>
    <s v="114.84"/>
    <x v="230"/>
    <s v="20"/>
    <x v="1"/>
    <s v="91.87"/>
    <n v="22.968000000000004"/>
    <x v="230"/>
    <n v="91.87"/>
    <x v="3"/>
    <s v="17-06-2024"/>
    <s v="17"/>
    <x v="9"/>
    <s v="2024"/>
    <d v="2024-06-17T00:00:00"/>
    <n v="0"/>
  </r>
  <r>
    <x v="231"/>
    <s v="88c4fbee-6"/>
    <x v="2"/>
    <s v="430.16"/>
    <x v="231"/>
    <s v="20"/>
    <x v="1"/>
    <s v="344.13"/>
    <n v="86.032000000000011"/>
    <x v="231"/>
    <n v="344.13"/>
    <x v="2"/>
    <s v="31-01-2024"/>
    <s v="31"/>
    <x v="7"/>
    <s v="2024"/>
    <d v="2024-01-31T00:00:00"/>
    <n v="0"/>
  </r>
  <r>
    <x v="232"/>
    <s v="12e1e7b7-7"/>
    <x v="0"/>
    <s v="431.98"/>
    <x v="232"/>
    <s v="25"/>
    <x v="2"/>
    <s v="323.99"/>
    <n v="107.995"/>
    <x v="232"/>
    <n v="323.99"/>
    <x v="2"/>
    <s v="06-01-2024"/>
    <s v="06"/>
    <x v="7"/>
    <s v="2024"/>
    <d v="2024-01-06T00:00:00"/>
    <n v="0"/>
  </r>
  <r>
    <x v="233"/>
    <s v="743ba069-f"/>
    <x v="5"/>
    <s v="472.77"/>
    <x v="233"/>
    <s v="20"/>
    <x v="1"/>
    <s v="378.22"/>
    <n v="94.554000000000002"/>
    <x v="233"/>
    <n v="378.22"/>
    <x v="3"/>
    <s v="29-03-2024"/>
    <s v="29"/>
    <x v="5"/>
    <s v="2024"/>
    <d v="2024-03-29T00:00:00"/>
    <n v="0"/>
  </r>
  <r>
    <x v="234"/>
    <s v="4ee2c2d6-9"/>
    <x v="0"/>
    <s v="473.18"/>
    <x v="234"/>
    <s v="50"/>
    <x v="3"/>
    <s v="236.59"/>
    <n v="236.59"/>
    <x v="234"/>
    <n v="236.59"/>
    <x v="4"/>
    <s v="24-10-2024"/>
    <s v="24"/>
    <x v="8"/>
    <s v="2024"/>
    <d v="2024-10-24T00:00:00"/>
    <n v="0"/>
  </r>
  <r>
    <x v="235"/>
    <s v="1c303802-d"/>
    <x v="4"/>
    <s v="205.06"/>
    <x v="235"/>
    <s v="25"/>
    <x v="2"/>
    <s v="153.8"/>
    <n v="51.265000000000001"/>
    <x v="235"/>
    <n v="153.80000000000001"/>
    <x v="3"/>
    <s v="13-08-2024"/>
    <s v="13"/>
    <x v="4"/>
    <s v="2024"/>
    <d v="2024-08-13T00:00:00"/>
    <n v="0"/>
  </r>
  <r>
    <x v="236"/>
    <s v="fe1e6a78-9"/>
    <x v="3"/>
    <s v="485.71"/>
    <x v="236"/>
    <s v="20"/>
    <x v="1"/>
    <s v="388.57"/>
    <n v="97.141999999999996"/>
    <x v="236"/>
    <n v="388.57"/>
    <x v="1"/>
    <s v="07-06-2024"/>
    <s v="07"/>
    <x v="9"/>
    <s v="2024"/>
    <d v="2024-06-07T00:00:00"/>
    <n v="0"/>
  </r>
  <r>
    <x v="237"/>
    <s v="3ba8563c-f"/>
    <x v="0"/>
    <s v="84.28"/>
    <x v="237"/>
    <s v="10"/>
    <x v="5"/>
    <s v="75.85"/>
    <n v="8.427999999999999"/>
    <x v="237"/>
    <n v="75.849999999999994"/>
    <x v="3"/>
    <s v="23-09-2024"/>
    <s v="23"/>
    <x v="2"/>
    <s v="2024"/>
    <d v="2024-09-23T00:00:00"/>
    <n v="0"/>
  </r>
  <r>
    <x v="238"/>
    <s v="afda448a-a"/>
    <x v="4"/>
    <s v="189.84"/>
    <x v="238"/>
    <s v="20"/>
    <x v="1"/>
    <s v="151.87"/>
    <n v="37.968000000000004"/>
    <x v="238"/>
    <n v="151.87"/>
    <x v="1"/>
    <s v="08-03-2024"/>
    <s v="08"/>
    <x v="5"/>
    <s v="2024"/>
    <d v="2024-03-08T00:00:00"/>
    <n v="0"/>
  </r>
  <r>
    <x v="239"/>
    <s v="916025c8-f"/>
    <x v="0"/>
    <s v="366.4"/>
    <x v="239"/>
    <s v="15"/>
    <x v="0"/>
    <s v="311.44"/>
    <n v="54.96"/>
    <x v="239"/>
    <n v="311.44"/>
    <x v="0"/>
    <s v="12-09-2024"/>
    <s v="12"/>
    <x v="2"/>
    <s v="2024"/>
    <d v="2024-09-12T00:00:00"/>
    <n v="0"/>
  </r>
  <r>
    <x v="240"/>
    <s v="ece88ff7-0"/>
    <x v="1"/>
    <s v="93.05"/>
    <x v="240"/>
    <s v="50"/>
    <x v="3"/>
    <s v="46.52"/>
    <n v="46.524999999999999"/>
    <x v="240"/>
    <n v="46.53"/>
    <x v="3"/>
    <s v="15-05-2024"/>
    <s v="15"/>
    <x v="6"/>
    <s v="2024"/>
    <d v="2024-05-15T00:00:00"/>
    <n v="9.9999999999980105E-3"/>
  </r>
  <r>
    <x v="241"/>
    <s v="9083e49d-7"/>
    <x v="2"/>
    <s v="398.16"/>
    <x v="241"/>
    <s v="5"/>
    <x v="4"/>
    <s v="378.25"/>
    <n v="19.908000000000001"/>
    <x v="241"/>
    <n v="378.25"/>
    <x v="1"/>
    <s v="19-04-2024"/>
    <s v="19"/>
    <x v="3"/>
    <s v="2024"/>
    <d v="2024-04-19T00:00:00"/>
    <n v="0"/>
  </r>
  <r>
    <x v="242"/>
    <s v="c69635d9-f"/>
    <x v="0"/>
    <s v="326.51"/>
    <x v="242"/>
    <s v="20"/>
    <x v="1"/>
    <s v="261.21"/>
    <n v="65.301999999999992"/>
    <x v="242"/>
    <n v="261.20999999999998"/>
    <x v="4"/>
    <s v="27-05-2024"/>
    <s v="27"/>
    <x v="6"/>
    <s v="2024"/>
    <d v="2024-05-27T00:00:00"/>
    <n v="0"/>
  </r>
  <r>
    <x v="243"/>
    <s v="23e7a67d-1"/>
    <x v="2"/>
    <s v="367.98"/>
    <x v="243"/>
    <s v="5"/>
    <x v="4"/>
    <s v="349.58"/>
    <n v="18.399000000000001"/>
    <x v="243"/>
    <n v="349.58"/>
    <x v="1"/>
    <s v="11-02-2024"/>
    <s v="11"/>
    <x v="1"/>
    <s v="2024"/>
    <d v="2024-02-11T00:00:00"/>
    <n v="0"/>
  </r>
  <r>
    <x v="244"/>
    <s v="7bbba576-7"/>
    <x v="2"/>
    <s v="424.14"/>
    <x v="244"/>
    <s v="50"/>
    <x v="3"/>
    <s v="212.07"/>
    <n v="212.07"/>
    <x v="244"/>
    <n v="212.07"/>
    <x v="4"/>
    <s v="06-09-2024"/>
    <s v="06"/>
    <x v="2"/>
    <s v="2024"/>
    <d v="2024-09-06T00:00:00"/>
    <n v="0"/>
  </r>
  <r>
    <x v="245"/>
    <s v="948a3b40-d"/>
    <x v="1"/>
    <s v="359.51"/>
    <x v="245"/>
    <s v="30"/>
    <x v="7"/>
    <s v="251.66"/>
    <n v="107.85299999999999"/>
    <x v="245"/>
    <n v="251.66"/>
    <x v="2"/>
    <s v="12-05-2024"/>
    <s v="12"/>
    <x v="6"/>
    <s v="2024"/>
    <d v="2024-05-12T00:00:00"/>
    <n v="0"/>
  </r>
  <r>
    <x v="246"/>
    <s v="b6bfe4cb-f"/>
    <x v="2"/>
    <s v="187.2"/>
    <x v="246"/>
    <s v="25"/>
    <x v="2"/>
    <s v="140.4"/>
    <n v="46.8"/>
    <x v="246"/>
    <n v="140.4"/>
    <x v="0"/>
    <s v="28-05-2024"/>
    <s v="28"/>
    <x v="6"/>
    <s v="2024"/>
    <d v="2024-05-28T00:00:00"/>
    <n v="0"/>
  </r>
  <r>
    <x v="247"/>
    <s v="56f9b336-5"/>
    <x v="5"/>
    <s v="232.12"/>
    <x v="247"/>
    <s v="5"/>
    <x v="4"/>
    <s v="220.51"/>
    <n v="11.606"/>
    <x v="247"/>
    <n v="220.51"/>
    <x v="2"/>
    <s v="27-08-2024"/>
    <s v="27"/>
    <x v="4"/>
    <s v="2024"/>
    <d v="2024-08-27T00:00:00"/>
    <n v="0"/>
  </r>
  <r>
    <x v="248"/>
    <s v="ce4c61d2-d"/>
    <x v="0"/>
    <s v="236.78"/>
    <x v="248"/>
    <s v="25"/>
    <x v="2"/>
    <s v="177.59"/>
    <n v="59.195"/>
    <x v="248"/>
    <n v="177.59"/>
    <x v="0"/>
    <s v="23-06-2024"/>
    <s v="23"/>
    <x v="9"/>
    <s v="2024"/>
    <d v="2024-06-23T00:00:00"/>
    <n v="0"/>
  </r>
  <r>
    <x v="249"/>
    <s v="d2f40c10-8"/>
    <x v="0"/>
    <s v="439.4"/>
    <x v="249"/>
    <s v="10"/>
    <x v="5"/>
    <s v="395.46"/>
    <n v="43.94"/>
    <x v="249"/>
    <n v="395.46"/>
    <x v="3"/>
    <s v="03-04-2024"/>
    <s v="03"/>
    <x v="3"/>
    <s v="2024"/>
    <d v="2024-04-03T00:00:00"/>
    <n v="0"/>
  </r>
  <r>
    <x v="250"/>
    <s v="3d8c1bc0-8"/>
    <x v="2"/>
    <s v="133.33"/>
    <x v="250"/>
    <s v="5"/>
    <x v="4"/>
    <s v="126.66"/>
    <n v="6.666500000000001"/>
    <x v="250"/>
    <n v="126.66"/>
    <x v="1"/>
    <s v="19-05-2024"/>
    <s v="19"/>
    <x v="6"/>
    <s v="2024"/>
    <d v="2024-05-19T00:00:00"/>
    <n v="0"/>
  </r>
  <r>
    <x v="251"/>
    <s v="1bec4273-5"/>
    <x v="3"/>
    <s v="199.31"/>
    <x v="251"/>
    <s v="5"/>
    <x v="4"/>
    <s v="189.34"/>
    <n v="9.9654999999999987"/>
    <x v="251"/>
    <n v="189.34"/>
    <x v="2"/>
    <s v="31-08-2024"/>
    <s v="31"/>
    <x v="4"/>
    <s v="2024"/>
    <d v="2024-08-31T00:00:00"/>
    <n v="0"/>
  </r>
  <r>
    <x v="252"/>
    <s v="e570765e-b"/>
    <x v="6"/>
    <s v="143.68"/>
    <x v="252"/>
    <s v="10"/>
    <x v="5"/>
    <s v="129.31"/>
    <n v="14.368000000000002"/>
    <x v="252"/>
    <n v="129.31"/>
    <x v="2"/>
    <s v="02-08-2024"/>
    <s v="02"/>
    <x v="4"/>
    <s v="2024"/>
    <d v="2024-08-02T00:00:00"/>
    <n v="0"/>
  </r>
  <r>
    <x v="253"/>
    <s v="be05d6b5-2"/>
    <x v="5"/>
    <s v="313.37"/>
    <x v="253"/>
    <s v="15"/>
    <x v="0"/>
    <s v="266.36"/>
    <n v="47.005500000000005"/>
    <x v="253"/>
    <n v="266.36"/>
    <x v="2"/>
    <s v="28-07-2024"/>
    <s v="28"/>
    <x v="10"/>
    <s v="2024"/>
    <d v="2024-07-28T00:00:00"/>
    <n v="0"/>
  </r>
  <r>
    <x v="254"/>
    <s v="06ea5adb-3"/>
    <x v="6"/>
    <s v="311.05"/>
    <x v="254"/>
    <s v="30"/>
    <x v="7"/>
    <s v="217.73"/>
    <n v="93.314999999999998"/>
    <x v="254"/>
    <n v="217.74"/>
    <x v="0"/>
    <s v="27-04-2024"/>
    <s v="27"/>
    <x v="3"/>
    <s v="2024"/>
    <d v="2024-04-27T00:00:00"/>
    <n v="1.0000000000019327E-2"/>
  </r>
  <r>
    <x v="255"/>
    <s v="0d1765cc-2"/>
    <x v="3"/>
    <s v="71.34"/>
    <x v="255"/>
    <s v="0"/>
    <x v="6"/>
    <s v="71.34"/>
    <n v="0"/>
    <x v="255"/>
    <n v="71.34"/>
    <x v="2"/>
    <s v="10-09-2024"/>
    <s v="10"/>
    <x v="2"/>
    <s v="2024"/>
    <d v="2024-09-10T00:00:00"/>
    <n v="0"/>
  </r>
  <r>
    <x v="256"/>
    <s v="23eca2e3-4"/>
    <x v="4"/>
    <s v="354.11"/>
    <x v="256"/>
    <s v="0"/>
    <x v="6"/>
    <s v="354.11"/>
    <n v="0"/>
    <x v="256"/>
    <n v="354.11"/>
    <x v="4"/>
    <s v="29-06-2024"/>
    <s v="29"/>
    <x v="9"/>
    <s v="2024"/>
    <d v="2024-06-29T00:00:00"/>
    <n v="0"/>
  </r>
  <r>
    <x v="257"/>
    <s v="00bb902e-c"/>
    <x v="4"/>
    <s v="163.91"/>
    <x v="257"/>
    <s v="10"/>
    <x v="5"/>
    <s v="147.52"/>
    <n v="16.390999999999998"/>
    <x v="257"/>
    <n v="147.52000000000001"/>
    <x v="3"/>
    <s v="22-09-2024"/>
    <s v="22"/>
    <x v="2"/>
    <s v="2024"/>
    <d v="2024-09-22T00:00:00"/>
    <n v="0"/>
  </r>
  <r>
    <x v="258"/>
    <s v="c1cbbee6-d"/>
    <x v="1"/>
    <s v="460.83"/>
    <x v="258"/>
    <s v="30"/>
    <x v="7"/>
    <s v="322.58"/>
    <n v="138.249"/>
    <x v="258"/>
    <n v="322.58"/>
    <x v="3"/>
    <s v="17-02-2024"/>
    <s v="17"/>
    <x v="1"/>
    <s v="2024"/>
    <d v="2024-02-17T00:00:00"/>
    <n v="0"/>
  </r>
  <r>
    <x v="259"/>
    <s v="8730a0ee-7"/>
    <x v="3"/>
    <s v="49.61"/>
    <x v="259"/>
    <s v="20"/>
    <x v="1"/>
    <s v="39.69"/>
    <n v="9.9220000000000006"/>
    <x v="259"/>
    <n v="39.69"/>
    <x v="1"/>
    <s v="17-04-2024"/>
    <s v="17"/>
    <x v="3"/>
    <s v="2024"/>
    <d v="2024-04-17T00:00:00"/>
    <n v="0"/>
  </r>
  <r>
    <x v="260"/>
    <s v="9869b403-1"/>
    <x v="1"/>
    <s v="325.51"/>
    <x v="260"/>
    <s v="15"/>
    <x v="0"/>
    <s v="276.68"/>
    <n v="48.826499999999996"/>
    <x v="260"/>
    <n v="276.68"/>
    <x v="4"/>
    <s v="10-11-2024"/>
    <s v="10"/>
    <x v="0"/>
    <s v="2024"/>
    <d v="2024-11-10T00:00:00"/>
    <n v="0"/>
  </r>
  <r>
    <x v="261"/>
    <s v="7936a1cb-1"/>
    <x v="4"/>
    <s v="394.16"/>
    <x v="261"/>
    <s v="10"/>
    <x v="5"/>
    <s v="354.74"/>
    <n v="39.416000000000004"/>
    <x v="261"/>
    <n v="354.74"/>
    <x v="0"/>
    <s v="02-11-2024"/>
    <s v="02"/>
    <x v="0"/>
    <s v="2024"/>
    <d v="2024-11-02T00:00:00"/>
    <n v="0"/>
  </r>
  <r>
    <x v="262"/>
    <s v="a49efe9f-9"/>
    <x v="5"/>
    <s v="440.11"/>
    <x v="262"/>
    <s v="5"/>
    <x v="4"/>
    <s v="418.1"/>
    <n v="22.005500000000001"/>
    <x v="262"/>
    <n v="418.1"/>
    <x v="4"/>
    <s v="19-09-2024"/>
    <s v="19"/>
    <x v="2"/>
    <s v="2024"/>
    <d v="2024-09-19T00:00:00"/>
    <n v="0"/>
  </r>
  <r>
    <x v="263"/>
    <s v="c0b10d64-7"/>
    <x v="4"/>
    <s v="94.52"/>
    <x v="263"/>
    <s v="30"/>
    <x v="7"/>
    <s v="66.16"/>
    <n v="28.355999999999998"/>
    <x v="263"/>
    <n v="66.16"/>
    <x v="3"/>
    <s v="10-10-2024"/>
    <s v="10"/>
    <x v="8"/>
    <s v="2024"/>
    <d v="2024-10-10T00:00:00"/>
    <n v="0"/>
  </r>
  <r>
    <x v="264"/>
    <s v="474c66bf-3"/>
    <x v="3"/>
    <s v="209.41"/>
    <x v="264"/>
    <s v="50"/>
    <x v="3"/>
    <s v="104.7"/>
    <n v="104.705"/>
    <x v="264"/>
    <n v="104.71"/>
    <x v="0"/>
    <s v="31-10-2024"/>
    <s v="31"/>
    <x v="8"/>
    <s v="2024"/>
    <d v="2024-10-31T00:00:00"/>
    <n v="9.9999999999909051E-3"/>
  </r>
  <r>
    <x v="265"/>
    <s v="312bc8fc-8"/>
    <x v="2"/>
    <s v="413.31"/>
    <x v="265"/>
    <s v="30"/>
    <x v="7"/>
    <s v="289.32"/>
    <n v="123.99299999999999"/>
    <x v="265"/>
    <n v="289.32"/>
    <x v="0"/>
    <s v="07-03-2024"/>
    <s v="07"/>
    <x v="5"/>
    <s v="2024"/>
    <d v="2024-03-07T00:00:00"/>
    <n v="0"/>
  </r>
  <r>
    <x v="266"/>
    <s v="f048a4a2-5"/>
    <x v="0"/>
    <s v="205.82"/>
    <x v="266"/>
    <s v="5"/>
    <x v="4"/>
    <s v="195.53"/>
    <n v="10.290999999999999"/>
    <x v="266"/>
    <n v="195.53"/>
    <x v="1"/>
    <s v="07-10-2024"/>
    <s v="07"/>
    <x v="8"/>
    <s v="2024"/>
    <d v="2024-10-07T00:00:00"/>
    <n v="0"/>
  </r>
  <r>
    <x v="267"/>
    <s v="118fb0b7-5"/>
    <x v="5"/>
    <s v="110.73"/>
    <x v="267"/>
    <s v="30"/>
    <x v="7"/>
    <s v="77.51"/>
    <n v="33.219000000000001"/>
    <x v="267"/>
    <n v="77.510000000000005"/>
    <x v="3"/>
    <s v="21-11-2024"/>
    <s v="21"/>
    <x v="0"/>
    <s v="2024"/>
    <d v="2024-11-21T00:00:00"/>
    <n v="0"/>
  </r>
  <r>
    <x v="268"/>
    <s v="36d0d0c8-a"/>
    <x v="2"/>
    <s v="432.1"/>
    <x v="268"/>
    <s v="5"/>
    <x v="4"/>
    <s v="410.5"/>
    <n v="21.605"/>
    <x v="268"/>
    <n v="410.5"/>
    <x v="0"/>
    <s v="07-06-2024"/>
    <s v="07"/>
    <x v="9"/>
    <s v="2024"/>
    <d v="2024-06-07T00:00:00"/>
    <n v="0"/>
  </r>
  <r>
    <x v="269"/>
    <s v="a1d11037-3"/>
    <x v="0"/>
    <s v="375.09"/>
    <x v="269"/>
    <s v="5"/>
    <x v="4"/>
    <s v="356.34"/>
    <n v="18.754499999999997"/>
    <x v="269"/>
    <n v="356.34"/>
    <x v="4"/>
    <s v="26-10-2024"/>
    <s v="26"/>
    <x v="8"/>
    <s v="2024"/>
    <d v="2024-10-26T00:00:00"/>
    <n v="0"/>
  </r>
  <r>
    <x v="270"/>
    <s v="5f7c41ee-8"/>
    <x v="6"/>
    <s v="69.77"/>
    <x v="270"/>
    <s v="5"/>
    <x v="4"/>
    <s v="66.28"/>
    <n v="3.4884999999999997"/>
    <x v="270"/>
    <n v="66.28"/>
    <x v="4"/>
    <s v="17-06-2024"/>
    <s v="17"/>
    <x v="9"/>
    <s v="2024"/>
    <d v="2024-06-17T00:00:00"/>
    <n v="0"/>
  </r>
  <r>
    <x v="271"/>
    <s v="148cb3f3-1"/>
    <x v="3"/>
    <s v="430.96"/>
    <x v="271"/>
    <s v="15"/>
    <x v="0"/>
    <s v="366.32"/>
    <n v="64.643999999999991"/>
    <x v="271"/>
    <n v="366.32"/>
    <x v="3"/>
    <s v="10-09-2024"/>
    <s v="10"/>
    <x v="2"/>
    <s v="2024"/>
    <d v="2024-09-10T00:00:00"/>
    <n v="0"/>
  </r>
  <r>
    <x v="272"/>
    <s v="03855207-2"/>
    <x v="5"/>
    <s v="429.69"/>
    <x v="272"/>
    <s v="30"/>
    <x v="7"/>
    <s v="300.78"/>
    <n v="128.90700000000001"/>
    <x v="272"/>
    <n v="300.77999999999997"/>
    <x v="3"/>
    <s v="07-02-2024"/>
    <s v="07"/>
    <x v="1"/>
    <s v="2024"/>
    <d v="2024-02-07T00:00:00"/>
    <n v="0"/>
  </r>
  <r>
    <x v="273"/>
    <s v="5409dd3e-8"/>
    <x v="4"/>
    <s v="381.28"/>
    <x v="273"/>
    <s v="15"/>
    <x v="0"/>
    <s v="324.09"/>
    <n v="57.192"/>
    <x v="273"/>
    <n v="324.08999999999997"/>
    <x v="3"/>
    <s v="05-10-2024"/>
    <s v="05"/>
    <x v="8"/>
    <s v="2024"/>
    <d v="2024-10-05T00:00:00"/>
    <n v="0"/>
  </r>
  <r>
    <x v="274"/>
    <s v="fb807119-e"/>
    <x v="2"/>
    <s v="72.87"/>
    <x v="274"/>
    <s v="20"/>
    <x v="1"/>
    <s v="58.3"/>
    <n v="14.574000000000002"/>
    <x v="274"/>
    <n v="58.3"/>
    <x v="4"/>
    <s v="14-02-2024"/>
    <s v="14"/>
    <x v="1"/>
    <s v="2024"/>
    <d v="2024-02-14T00:00:00"/>
    <n v="0"/>
  </r>
  <r>
    <x v="275"/>
    <s v="a875d9c4-3"/>
    <x v="3"/>
    <s v="37.67"/>
    <x v="275"/>
    <s v="25"/>
    <x v="2"/>
    <s v="28.25"/>
    <n v="9.4175000000000004"/>
    <x v="275"/>
    <n v="28.25"/>
    <x v="2"/>
    <s v="07-04-2024"/>
    <s v="07"/>
    <x v="3"/>
    <s v="2024"/>
    <d v="2024-04-07T00:00:00"/>
    <n v="0"/>
  </r>
  <r>
    <x v="276"/>
    <s v="c0b273c2-5"/>
    <x v="4"/>
    <s v="485"/>
    <x v="276"/>
    <s v="15"/>
    <x v="0"/>
    <s v="412.25"/>
    <n v="72.75"/>
    <x v="276"/>
    <n v="412.25"/>
    <x v="0"/>
    <s v="17-11-2024"/>
    <s v="17"/>
    <x v="0"/>
    <s v="2024"/>
    <d v="2024-11-17T00:00:00"/>
    <n v="0"/>
  </r>
  <r>
    <x v="277"/>
    <s v="61c34d6b-7"/>
    <x v="5"/>
    <s v="214.45"/>
    <x v="277"/>
    <s v="0"/>
    <x v="6"/>
    <s v="214.45"/>
    <n v="0"/>
    <x v="277"/>
    <n v="214.45"/>
    <x v="1"/>
    <s v="14-04-2024"/>
    <s v="14"/>
    <x v="3"/>
    <s v="2024"/>
    <d v="2024-04-14T00:00:00"/>
    <n v="0"/>
  </r>
  <r>
    <x v="278"/>
    <s v="e7f6b561-2"/>
    <x v="3"/>
    <s v="315.89"/>
    <x v="278"/>
    <s v="0"/>
    <x v="6"/>
    <s v="315.89"/>
    <n v="0"/>
    <x v="278"/>
    <n v="315.89"/>
    <x v="3"/>
    <s v="02-01-2024"/>
    <s v="02"/>
    <x v="7"/>
    <s v="2024"/>
    <d v="2024-01-02T00:00:00"/>
    <n v="0"/>
  </r>
  <r>
    <x v="279"/>
    <s v="e5e1cfb0-8"/>
    <x v="4"/>
    <s v="211.67"/>
    <x v="279"/>
    <s v="50"/>
    <x v="3"/>
    <s v="105.83"/>
    <n v="105.83499999999999"/>
    <x v="279"/>
    <n v="105.84"/>
    <x v="0"/>
    <s v="07-05-2024"/>
    <s v="07"/>
    <x v="6"/>
    <s v="2024"/>
    <d v="2024-05-07T00:00:00"/>
    <n v="1.0000000000005116E-2"/>
  </r>
  <r>
    <x v="280"/>
    <s v="108aa207-b"/>
    <x v="2"/>
    <s v="490.75"/>
    <x v="280"/>
    <s v="30"/>
    <x v="7"/>
    <s v="343.52"/>
    <n v="147.22499999999999"/>
    <x v="280"/>
    <n v="343.53"/>
    <x v="1"/>
    <s v="01-07-2024"/>
    <s v="01"/>
    <x v="10"/>
    <s v="2024"/>
    <d v="2024-07-01T00:00:00"/>
    <n v="9.9999999999909051E-3"/>
  </r>
  <r>
    <x v="281"/>
    <s v="06a09e72-0"/>
    <x v="2"/>
    <s v="444.27"/>
    <x v="281"/>
    <s v="10"/>
    <x v="5"/>
    <s v="399.84"/>
    <n v="44.427"/>
    <x v="281"/>
    <n v="399.84"/>
    <x v="3"/>
    <s v="26-02-2024"/>
    <s v="26"/>
    <x v="1"/>
    <s v="2024"/>
    <d v="2024-02-26T00:00:00"/>
    <n v="0"/>
  </r>
  <r>
    <x v="282"/>
    <s v="d0b8fdbd-c"/>
    <x v="0"/>
    <s v="244.61"/>
    <x v="282"/>
    <s v="10"/>
    <x v="5"/>
    <s v="220.15"/>
    <n v="24.461000000000002"/>
    <x v="282"/>
    <n v="220.15"/>
    <x v="0"/>
    <s v="23-08-2024"/>
    <s v="23"/>
    <x v="4"/>
    <s v="2024"/>
    <d v="2024-08-23T00:00:00"/>
    <n v="0"/>
  </r>
  <r>
    <x v="283"/>
    <s v="6a7a755f-3"/>
    <x v="4"/>
    <s v="444.87"/>
    <x v="283"/>
    <s v="30"/>
    <x v="7"/>
    <s v="311.41"/>
    <n v="133.46100000000001"/>
    <x v="283"/>
    <n v="311.41000000000003"/>
    <x v="1"/>
    <s v="09-03-2024"/>
    <s v="09"/>
    <x v="5"/>
    <s v="2024"/>
    <d v="2024-03-09T00:00:00"/>
    <n v="0"/>
  </r>
  <r>
    <x v="284"/>
    <s v="8fb4616e-1"/>
    <x v="4"/>
    <s v="231.08"/>
    <x v="284"/>
    <s v="10"/>
    <x v="5"/>
    <s v="207.97"/>
    <n v="23.108000000000001"/>
    <x v="284"/>
    <n v="207.97"/>
    <x v="4"/>
    <s v="31-01-2024"/>
    <s v="31"/>
    <x v="7"/>
    <s v="2024"/>
    <d v="2024-01-31T00:00:00"/>
    <n v="0"/>
  </r>
  <r>
    <x v="285"/>
    <s v="211045d2-8"/>
    <x v="3"/>
    <s v="32.39"/>
    <x v="285"/>
    <s v="20"/>
    <x v="1"/>
    <s v="25.91"/>
    <n v="6.4779999999999998"/>
    <x v="285"/>
    <n v="25.91"/>
    <x v="1"/>
    <s v="11-05-2024"/>
    <s v="11"/>
    <x v="6"/>
    <s v="2024"/>
    <d v="2024-05-11T00:00:00"/>
    <n v="0"/>
  </r>
  <r>
    <x v="286"/>
    <s v="19c38aae-f"/>
    <x v="2"/>
    <s v="260.74"/>
    <x v="286"/>
    <s v="5"/>
    <x v="4"/>
    <s v="247.7"/>
    <n v="13.037000000000001"/>
    <x v="286"/>
    <n v="247.7"/>
    <x v="0"/>
    <s v="20-09-2024"/>
    <s v="20"/>
    <x v="2"/>
    <s v="2024"/>
    <d v="2024-09-20T00:00:00"/>
    <n v="0"/>
  </r>
  <r>
    <x v="287"/>
    <s v="96cc2aff-a"/>
    <x v="6"/>
    <s v="446.14"/>
    <x v="287"/>
    <s v="0"/>
    <x v="6"/>
    <s v="446.14"/>
    <n v="0"/>
    <x v="287"/>
    <n v="446.14"/>
    <x v="2"/>
    <s v="03-01-2024"/>
    <s v="03"/>
    <x v="7"/>
    <s v="2024"/>
    <d v="2024-01-03T00:00:00"/>
    <n v="0"/>
  </r>
  <r>
    <x v="288"/>
    <s v="1f547b94-e"/>
    <x v="3"/>
    <s v="144.56"/>
    <x v="288"/>
    <s v="10"/>
    <x v="5"/>
    <s v="130.1"/>
    <n v="14.456"/>
    <x v="288"/>
    <n v="130.1"/>
    <x v="2"/>
    <s v="08-08-2024"/>
    <s v="08"/>
    <x v="4"/>
    <s v="2024"/>
    <d v="2024-08-08T00:00:00"/>
    <n v="0"/>
  </r>
  <r>
    <x v="289"/>
    <s v="38cc3695-2"/>
    <x v="5"/>
    <s v="467.35"/>
    <x v="289"/>
    <s v="50"/>
    <x v="3"/>
    <s v="233.68"/>
    <n v="233.67500000000001"/>
    <x v="289"/>
    <n v="233.68"/>
    <x v="4"/>
    <s v="11-07-2024"/>
    <s v="11"/>
    <x v="10"/>
    <s v="2024"/>
    <d v="2024-07-11T00:00:00"/>
    <n v="0"/>
  </r>
  <r>
    <x v="290"/>
    <s v="0c216a89-c"/>
    <x v="2"/>
    <s v="71.02"/>
    <x v="290"/>
    <s v="50"/>
    <x v="3"/>
    <s v="35.51"/>
    <n v="35.51"/>
    <x v="290"/>
    <n v="35.51"/>
    <x v="3"/>
    <s v="17-11-2024"/>
    <s v="17"/>
    <x v="0"/>
    <s v="2024"/>
    <d v="2024-11-17T00:00:00"/>
    <n v="0"/>
  </r>
  <r>
    <x v="291"/>
    <s v="8154e3b9-f"/>
    <x v="0"/>
    <s v="374.32"/>
    <x v="291"/>
    <s v="50"/>
    <x v="3"/>
    <s v="187.16"/>
    <n v="187.16"/>
    <x v="291"/>
    <n v="187.16"/>
    <x v="3"/>
    <s v="07-01-2024"/>
    <s v="07"/>
    <x v="7"/>
    <s v="2024"/>
    <d v="2024-01-07T00:00:00"/>
    <n v="0"/>
  </r>
  <r>
    <x v="292"/>
    <s v="9a063b15-b"/>
    <x v="4"/>
    <s v="61.82"/>
    <x v="292"/>
    <s v="20"/>
    <x v="1"/>
    <s v="49.46"/>
    <n v="12.364000000000001"/>
    <x v="292"/>
    <n v="49.46"/>
    <x v="2"/>
    <s v="21-01-2024"/>
    <s v="21"/>
    <x v="7"/>
    <s v="2024"/>
    <d v="2024-01-21T00:00:00"/>
    <n v="0"/>
  </r>
  <r>
    <x v="293"/>
    <s v="1c38c5f3-a"/>
    <x v="5"/>
    <s v="214.64"/>
    <x v="293"/>
    <s v="20"/>
    <x v="1"/>
    <s v="171.71"/>
    <n v="42.92799999999999"/>
    <x v="293"/>
    <n v="171.71"/>
    <x v="3"/>
    <s v="05-08-2024"/>
    <s v="05"/>
    <x v="4"/>
    <s v="2024"/>
    <d v="2024-08-05T00:00:00"/>
    <n v="0"/>
  </r>
  <r>
    <x v="294"/>
    <s v="4743f61c-6"/>
    <x v="4"/>
    <s v="220.76"/>
    <x v="294"/>
    <s v="15"/>
    <x v="0"/>
    <s v="187.65"/>
    <n v="33.113999999999997"/>
    <x v="294"/>
    <n v="187.65"/>
    <x v="3"/>
    <s v="14-03-2024"/>
    <s v="14"/>
    <x v="5"/>
    <s v="2024"/>
    <d v="2024-03-14T00:00:00"/>
    <n v="0"/>
  </r>
  <r>
    <x v="295"/>
    <s v="f7dc5f39-8"/>
    <x v="2"/>
    <s v="204.56"/>
    <x v="295"/>
    <s v="0"/>
    <x v="6"/>
    <s v="204.56"/>
    <n v="0"/>
    <x v="295"/>
    <n v="204.56"/>
    <x v="2"/>
    <s v="06-03-2024"/>
    <s v="06"/>
    <x v="5"/>
    <s v="2024"/>
    <d v="2024-03-06T00:00:00"/>
    <n v="0"/>
  </r>
  <r>
    <x v="296"/>
    <s v="938a985a-3"/>
    <x v="3"/>
    <s v="78.43"/>
    <x v="296"/>
    <s v="15"/>
    <x v="0"/>
    <s v="66.67"/>
    <n v="11.7645"/>
    <x v="296"/>
    <n v="66.67"/>
    <x v="0"/>
    <s v="24-08-2024"/>
    <s v="24"/>
    <x v="4"/>
    <s v="2024"/>
    <d v="2024-08-24T00:00:00"/>
    <n v="0"/>
  </r>
  <r>
    <x v="297"/>
    <s v="8423ce73-6"/>
    <x v="5"/>
    <s v="132.48"/>
    <x v="297"/>
    <s v="20"/>
    <x v="1"/>
    <s v="105.98"/>
    <n v="26.495999999999999"/>
    <x v="297"/>
    <n v="105.98"/>
    <x v="2"/>
    <s v="01-05-2024"/>
    <s v="01"/>
    <x v="6"/>
    <s v="2024"/>
    <d v="2024-05-01T00:00:00"/>
    <n v="0"/>
  </r>
  <r>
    <x v="298"/>
    <s v="67788728-f"/>
    <x v="4"/>
    <s v="334.55"/>
    <x v="298"/>
    <s v="5"/>
    <x v="4"/>
    <s v="317.82"/>
    <n v="16.727499999999999"/>
    <x v="298"/>
    <n v="317.82"/>
    <x v="0"/>
    <s v="13-11-2024"/>
    <s v="13"/>
    <x v="0"/>
    <s v="2024"/>
    <d v="2024-11-13T00:00:00"/>
    <n v="0"/>
  </r>
  <r>
    <x v="299"/>
    <s v="f103ac45-1"/>
    <x v="6"/>
    <s v="311.29"/>
    <x v="299"/>
    <s v="10"/>
    <x v="5"/>
    <s v="280.16"/>
    <n v="31.129000000000001"/>
    <x v="299"/>
    <n v="280.16000000000003"/>
    <x v="4"/>
    <s v="12-10-2024"/>
    <s v="12"/>
    <x v="8"/>
    <s v="2024"/>
    <d v="2024-10-12T00:00:00"/>
    <n v="0"/>
  </r>
  <r>
    <x v="300"/>
    <s v="2b5c6c6d-1"/>
    <x v="6"/>
    <s v="70.49"/>
    <x v="300"/>
    <s v="15"/>
    <x v="0"/>
    <s v="59.92"/>
    <n v="10.573499999999999"/>
    <x v="300"/>
    <n v="59.92"/>
    <x v="4"/>
    <s v="24-01-2024"/>
    <s v="24"/>
    <x v="7"/>
    <s v="2024"/>
    <d v="2024-01-24T00:00:00"/>
    <n v="0"/>
  </r>
  <r>
    <x v="301"/>
    <s v="adf77823-5"/>
    <x v="6"/>
    <s v="243.69"/>
    <x v="301"/>
    <s v="50"/>
    <x v="3"/>
    <s v="121.84"/>
    <n v="121.845"/>
    <x v="301"/>
    <n v="121.85"/>
    <x v="1"/>
    <s v="05-01-2024"/>
    <s v="05"/>
    <x v="7"/>
    <s v="2024"/>
    <d v="2024-01-05T00:00:00"/>
    <n v="9.9999999999909051E-3"/>
  </r>
  <r>
    <x v="302"/>
    <s v="1e180b5a-5"/>
    <x v="1"/>
    <s v="74.67"/>
    <x v="302"/>
    <s v="20"/>
    <x v="1"/>
    <s v="59.74"/>
    <n v="14.934000000000001"/>
    <x v="302"/>
    <n v="59.74"/>
    <x v="3"/>
    <s v="21-05-2024"/>
    <s v="21"/>
    <x v="6"/>
    <s v="2024"/>
    <d v="2024-05-21T00:00:00"/>
    <n v="0"/>
  </r>
  <r>
    <x v="303"/>
    <s v="747539b8-3"/>
    <x v="6"/>
    <s v="388.03"/>
    <x v="303"/>
    <s v="5"/>
    <x v="4"/>
    <s v="368.63"/>
    <n v="19.401499999999999"/>
    <x v="303"/>
    <n v="368.63"/>
    <x v="0"/>
    <s v="07-07-2024"/>
    <s v="07"/>
    <x v="10"/>
    <s v="2024"/>
    <d v="2024-07-07T00:00:00"/>
    <n v="0"/>
  </r>
  <r>
    <x v="304"/>
    <s v="d037e5a2-4"/>
    <x v="0"/>
    <s v="28.12"/>
    <x v="304"/>
    <s v="0"/>
    <x v="6"/>
    <s v="28.12"/>
    <n v="0"/>
    <x v="304"/>
    <n v="28.12"/>
    <x v="1"/>
    <s v="17-03-2024"/>
    <s v="17"/>
    <x v="5"/>
    <s v="2024"/>
    <d v="2024-03-17T00:00:00"/>
    <n v="0"/>
  </r>
  <r>
    <x v="305"/>
    <s v="5d6fed7e-c"/>
    <x v="4"/>
    <s v="112.53"/>
    <x v="305"/>
    <s v="15"/>
    <x v="0"/>
    <s v="95.65"/>
    <n v="16.8795"/>
    <x v="305"/>
    <n v="95.65"/>
    <x v="1"/>
    <s v="12-06-2024"/>
    <s v="12"/>
    <x v="9"/>
    <s v="2024"/>
    <d v="2024-06-12T00:00:00"/>
    <n v="0"/>
  </r>
  <r>
    <x v="306"/>
    <s v="35303867-3"/>
    <x v="4"/>
    <s v="439.81"/>
    <x v="306"/>
    <s v="15"/>
    <x v="0"/>
    <s v="373.84"/>
    <n v="65.971499999999992"/>
    <x v="306"/>
    <n v="373.84"/>
    <x v="0"/>
    <s v="25-05-2024"/>
    <s v="25"/>
    <x v="6"/>
    <s v="2024"/>
    <d v="2024-05-25T00:00:00"/>
    <n v="0"/>
  </r>
  <r>
    <x v="307"/>
    <s v="035b2887-1"/>
    <x v="0"/>
    <s v="220.37"/>
    <x v="307"/>
    <s v="20"/>
    <x v="1"/>
    <s v="176.3"/>
    <n v="44.073999999999998"/>
    <x v="307"/>
    <n v="176.3"/>
    <x v="2"/>
    <s v="05-02-2024"/>
    <s v="05"/>
    <x v="1"/>
    <s v="2024"/>
    <d v="2024-02-05T00:00:00"/>
    <n v="0"/>
  </r>
  <r>
    <x v="308"/>
    <s v="409255b0-7"/>
    <x v="5"/>
    <s v="314.16"/>
    <x v="308"/>
    <s v="30"/>
    <x v="7"/>
    <s v="219.91"/>
    <n v="94.248000000000005"/>
    <x v="308"/>
    <n v="219.91"/>
    <x v="2"/>
    <s v="29-09-2024"/>
    <s v="29"/>
    <x v="2"/>
    <s v="2024"/>
    <d v="2024-09-29T00:00:00"/>
    <n v="0"/>
  </r>
  <r>
    <x v="309"/>
    <s v="cb2df151-f"/>
    <x v="1"/>
    <s v="438.97"/>
    <x v="309"/>
    <s v="10"/>
    <x v="5"/>
    <s v="395.07"/>
    <n v="43.897000000000006"/>
    <x v="309"/>
    <n v="395.07"/>
    <x v="3"/>
    <s v="18-10-2024"/>
    <s v="18"/>
    <x v="8"/>
    <s v="2024"/>
    <d v="2024-10-18T00:00:00"/>
    <n v="0"/>
  </r>
  <r>
    <x v="310"/>
    <s v="9e7e2170-8"/>
    <x v="1"/>
    <s v="166.89"/>
    <x v="310"/>
    <s v="10"/>
    <x v="5"/>
    <s v="150.2"/>
    <n v="16.689"/>
    <x v="310"/>
    <n v="150.19999999999999"/>
    <x v="4"/>
    <s v="09-01-2024"/>
    <s v="09"/>
    <x v="7"/>
    <s v="2024"/>
    <d v="2024-01-09T00:00:00"/>
    <n v="0"/>
  </r>
  <r>
    <x v="311"/>
    <s v="952d56a9-b"/>
    <x v="4"/>
    <s v="222.28"/>
    <x v="311"/>
    <s v="0"/>
    <x v="6"/>
    <s v="222.28"/>
    <n v="0"/>
    <x v="311"/>
    <n v="222.28"/>
    <x v="3"/>
    <s v="07-09-2024"/>
    <s v="07"/>
    <x v="2"/>
    <s v="2024"/>
    <d v="2024-09-07T00:00:00"/>
    <n v="0"/>
  </r>
  <r>
    <x v="312"/>
    <s v="c5cfe88d-5"/>
    <x v="1"/>
    <s v="128.89"/>
    <x v="312"/>
    <s v="25"/>
    <x v="2"/>
    <s v="96.67"/>
    <n v="32.222499999999997"/>
    <x v="312"/>
    <n v="96.67"/>
    <x v="0"/>
    <s v="24-06-2024"/>
    <s v="24"/>
    <x v="9"/>
    <s v="2024"/>
    <d v="2024-06-24T00:00:00"/>
    <n v="0"/>
  </r>
  <r>
    <x v="313"/>
    <s v="e8999fe4-c"/>
    <x v="3"/>
    <s v="65.88"/>
    <x v="313"/>
    <s v="30"/>
    <x v="7"/>
    <s v="46.12"/>
    <n v="19.763999999999999"/>
    <x v="313"/>
    <n v="46.12"/>
    <x v="3"/>
    <s v="12-10-2024"/>
    <s v="12"/>
    <x v="8"/>
    <s v="2024"/>
    <d v="2024-10-12T00:00:00"/>
    <n v="0"/>
  </r>
  <r>
    <x v="314"/>
    <s v="30884869-f"/>
    <x v="3"/>
    <s v="31.93"/>
    <x v="314"/>
    <s v="15"/>
    <x v="0"/>
    <s v="27.14"/>
    <n v="4.7895000000000003"/>
    <x v="314"/>
    <n v="27.14"/>
    <x v="0"/>
    <s v="14-03-2024"/>
    <s v="14"/>
    <x v="5"/>
    <s v="2024"/>
    <d v="2024-03-14T00:00:00"/>
    <n v="0"/>
  </r>
  <r>
    <x v="315"/>
    <s v="9c80171d-4"/>
    <x v="5"/>
    <s v="18.79"/>
    <x v="315"/>
    <s v="50"/>
    <x v="3"/>
    <s v="9.39"/>
    <n v="9.3949999999999996"/>
    <x v="315"/>
    <n v="9.4"/>
    <x v="4"/>
    <s v="04-10-2024"/>
    <s v="04"/>
    <x v="8"/>
    <s v="2024"/>
    <d v="2024-10-04T00:00:00"/>
    <n v="9.9999999999997868E-3"/>
  </r>
  <r>
    <x v="316"/>
    <s v="d09b26d9-0"/>
    <x v="3"/>
    <s v="46.99"/>
    <x v="316"/>
    <s v="25"/>
    <x v="2"/>
    <s v="35.24"/>
    <n v="11.7475"/>
    <x v="316"/>
    <n v="35.24"/>
    <x v="2"/>
    <s v="10-03-2024"/>
    <s v="10"/>
    <x v="5"/>
    <s v="2024"/>
    <d v="2024-03-10T00:00:00"/>
    <n v="0"/>
  </r>
  <r>
    <x v="317"/>
    <s v="2b55fe4e-5"/>
    <x v="3"/>
    <s v="293.28"/>
    <x v="317"/>
    <s v="30"/>
    <x v="7"/>
    <s v="205.3"/>
    <n v="87.983999999999995"/>
    <x v="317"/>
    <n v="205.3"/>
    <x v="0"/>
    <s v="27-07-2024"/>
    <s v="27"/>
    <x v="10"/>
    <s v="2024"/>
    <d v="2024-07-27T00:00:00"/>
    <n v="0"/>
  </r>
  <r>
    <x v="318"/>
    <s v="7bd70763-d"/>
    <x v="0"/>
    <s v="419.54"/>
    <x v="318"/>
    <s v="10"/>
    <x v="5"/>
    <s v="377.59"/>
    <n v="41.954000000000008"/>
    <x v="318"/>
    <n v="377.59"/>
    <x v="3"/>
    <s v="17-06-2024"/>
    <s v="17"/>
    <x v="9"/>
    <s v="2024"/>
    <d v="2024-06-17T00:00:00"/>
    <n v="0"/>
  </r>
  <r>
    <x v="319"/>
    <s v="f6ac2fc8-b"/>
    <x v="6"/>
    <s v="150.09"/>
    <x v="319"/>
    <s v="10"/>
    <x v="5"/>
    <s v="135.08"/>
    <n v="15.009"/>
    <x v="319"/>
    <n v="135.08000000000001"/>
    <x v="4"/>
    <s v="13-02-2024"/>
    <s v="13"/>
    <x v="1"/>
    <s v="2024"/>
    <d v="2024-02-13T00:00:00"/>
    <n v="0"/>
  </r>
  <r>
    <x v="320"/>
    <s v="9837356f-2"/>
    <x v="4"/>
    <s v="172.11"/>
    <x v="320"/>
    <s v="25"/>
    <x v="2"/>
    <s v="129.08"/>
    <n v="43.027500000000003"/>
    <x v="320"/>
    <n v="129.08000000000001"/>
    <x v="0"/>
    <s v="01-07-2024"/>
    <s v="01"/>
    <x v="10"/>
    <s v="2024"/>
    <d v="2024-07-01T00:00:00"/>
    <n v="0"/>
  </r>
  <r>
    <x v="321"/>
    <s v="fa178a1a-9"/>
    <x v="4"/>
    <s v="440.57"/>
    <x v="321"/>
    <s v="5"/>
    <x v="4"/>
    <s v="418.54"/>
    <n v="22.028499999999998"/>
    <x v="321"/>
    <n v="418.54"/>
    <x v="2"/>
    <s v="05-08-2024"/>
    <s v="05"/>
    <x v="4"/>
    <s v="2024"/>
    <d v="2024-08-05T00:00:00"/>
    <n v="0"/>
  </r>
  <r>
    <x v="322"/>
    <s v="d0248426-8"/>
    <x v="2"/>
    <s v="121.31"/>
    <x v="322"/>
    <s v="15"/>
    <x v="0"/>
    <s v="103.11"/>
    <n v="18.1965"/>
    <x v="322"/>
    <n v="103.11"/>
    <x v="2"/>
    <s v="03-09-2024"/>
    <s v="03"/>
    <x v="2"/>
    <s v="2024"/>
    <d v="2024-09-03T00:00:00"/>
    <n v="0"/>
  </r>
  <r>
    <x v="323"/>
    <s v="3e909d12-3"/>
    <x v="6"/>
    <s v="481.88"/>
    <x v="323"/>
    <s v="15"/>
    <x v="0"/>
    <s v="409.6"/>
    <n v="72.281999999999996"/>
    <x v="323"/>
    <n v="409.6"/>
    <x v="4"/>
    <s v="30-05-2024"/>
    <s v="30"/>
    <x v="6"/>
    <s v="2024"/>
    <d v="2024-05-30T00:00:00"/>
    <n v="0"/>
  </r>
  <r>
    <x v="324"/>
    <s v="8783e6d7-9"/>
    <x v="5"/>
    <s v="177.59"/>
    <x v="324"/>
    <s v="20"/>
    <x v="1"/>
    <s v="142.07"/>
    <n v="35.518000000000001"/>
    <x v="324"/>
    <n v="142.07"/>
    <x v="1"/>
    <s v="17-05-2024"/>
    <s v="17"/>
    <x v="6"/>
    <s v="2024"/>
    <d v="2024-05-17T00:00:00"/>
    <n v="0"/>
  </r>
  <r>
    <x v="325"/>
    <s v="6c60ac1f-5"/>
    <x v="6"/>
    <s v="443.05"/>
    <x v="325"/>
    <s v="30"/>
    <x v="7"/>
    <s v="310.13"/>
    <n v="132.91499999999999"/>
    <x v="325"/>
    <n v="310.14"/>
    <x v="4"/>
    <s v="27-01-2024"/>
    <s v="27"/>
    <x v="7"/>
    <s v="2024"/>
    <d v="2024-01-27T00:00:00"/>
    <n v="9.9999999999909051E-3"/>
  </r>
  <r>
    <x v="326"/>
    <s v="ce33c092-3"/>
    <x v="6"/>
    <s v="235.33"/>
    <x v="326"/>
    <s v="50"/>
    <x v="3"/>
    <s v="117.67"/>
    <n v="117.66500000000001"/>
    <x v="326"/>
    <n v="117.67"/>
    <x v="1"/>
    <s v="20-06-2024"/>
    <s v="20"/>
    <x v="9"/>
    <s v="2024"/>
    <d v="2024-06-20T00:00:00"/>
    <n v="0"/>
  </r>
  <r>
    <x v="327"/>
    <s v="6917952b-a"/>
    <x v="3"/>
    <s v="24.75"/>
    <x v="327"/>
    <s v="50"/>
    <x v="3"/>
    <s v="12.38"/>
    <n v="12.375"/>
    <x v="327"/>
    <n v="12.38"/>
    <x v="0"/>
    <s v="14-01-2024"/>
    <s v="14"/>
    <x v="7"/>
    <s v="2024"/>
    <d v="2024-01-14T00:00:00"/>
    <n v="0"/>
  </r>
  <r>
    <x v="328"/>
    <s v="dd47ca5c-7"/>
    <x v="6"/>
    <s v="470.9"/>
    <x v="328"/>
    <s v="10"/>
    <x v="5"/>
    <s v="423.81"/>
    <n v="47.09"/>
    <x v="328"/>
    <n v="423.81"/>
    <x v="2"/>
    <s v="20-02-2024"/>
    <s v="20"/>
    <x v="1"/>
    <s v="2024"/>
    <d v="2024-02-20T00:00:00"/>
    <n v="0"/>
  </r>
  <r>
    <x v="329"/>
    <s v="dbdf1bd9-4"/>
    <x v="4"/>
    <s v="237.27"/>
    <x v="329"/>
    <s v="0"/>
    <x v="6"/>
    <s v="237.27"/>
    <n v="0"/>
    <x v="329"/>
    <n v="237.27"/>
    <x v="3"/>
    <s v="13-11-2024"/>
    <s v="13"/>
    <x v="0"/>
    <s v="2024"/>
    <d v="2024-11-13T00:00:00"/>
    <n v="0"/>
  </r>
  <r>
    <x v="330"/>
    <s v="affa909a-d"/>
    <x v="4"/>
    <s v="151.72"/>
    <x v="330"/>
    <s v="5"/>
    <x v="4"/>
    <s v="144.13"/>
    <n v="7.5860000000000003"/>
    <x v="330"/>
    <n v="144.13"/>
    <x v="1"/>
    <s v="23-03-2024"/>
    <s v="23"/>
    <x v="5"/>
    <s v="2024"/>
    <d v="2024-03-23T00:00:00"/>
    <n v="0"/>
  </r>
  <r>
    <x v="331"/>
    <s v="b728a1fd-f"/>
    <x v="4"/>
    <s v="27.88"/>
    <x v="331"/>
    <s v="50"/>
    <x v="3"/>
    <s v="13.94"/>
    <n v="13.94"/>
    <x v="331"/>
    <n v="13.94"/>
    <x v="1"/>
    <s v="24-04-2024"/>
    <s v="24"/>
    <x v="3"/>
    <s v="2024"/>
    <d v="2024-04-24T00:00:00"/>
    <n v="0"/>
  </r>
  <r>
    <x v="332"/>
    <s v="9290dba4-3"/>
    <x v="0"/>
    <s v="26.95"/>
    <x v="332"/>
    <s v="20"/>
    <x v="1"/>
    <s v="21.56"/>
    <n v="5.39"/>
    <x v="332"/>
    <n v="21.56"/>
    <x v="4"/>
    <s v="08-03-2024"/>
    <s v="08"/>
    <x v="5"/>
    <s v="2024"/>
    <d v="2024-03-08T00:00:00"/>
    <n v="0"/>
  </r>
  <r>
    <x v="333"/>
    <s v="35165fca-f"/>
    <x v="0"/>
    <s v="417.34"/>
    <x v="333"/>
    <s v="30"/>
    <x v="7"/>
    <s v="292.14"/>
    <n v="125.20199999999998"/>
    <x v="333"/>
    <n v="292.14"/>
    <x v="4"/>
    <s v="17-02-2024"/>
    <s v="17"/>
    <x v="1"/>
    <s v="2024"/>
    <d v="2024-02-17T00:00:00"/>
    <n v="0"/>
  </r>
  <r>
    <x v="334"/>
    <s v="f9b277b8-e"/>
    <x v="1"/>
    <s v="207.54"/>
    <x v="334"/>
    <s v="10"/>
    <x v="5"/>
    <s v="186.79"/>
    <n v="20.754000000000001"/>
    <x v="334"/>
    <n v="186.79"/>
    <x v="4"/>
    <s v="26-06-2024"/>
    <s v="26"/>
    <x v="9"/>
    <s v="2024"/>
    <d v="2024-06-26T00:00:00"/>
    <n v="0"/>
  </r>
  <r>
    <x v="335"/>
    <s v="6330d18c-c"/>
    <x v="5"/>
    <s v="123.41"/>
    <x v="335"/>
    <s v="25"/>
    <x v="2"/>
    <s v="92.56"/>
    <n v="30.852499999999999"/>
    <x v="335"/>
    <n v="92.56"/>
    <x v="2"/>
    <s v="05-05-2024"/>
    <s v="05"/>
    <x v="6"/>
    <s v="2024"/>
    <d v="2024-05-05T00:00:00"/>
    <n v="0"/>
  </r>
  <r>
    <x v="336"/>
    <s v="cca83636-7"/>
    <x v="0"/>
    <s v="398.36"/>
    <x v="336"/>
    <s v="0"/>
    <x v="6"/>
    <s v="398.36"/>
    <n v="0"/>
    <x v="336"/>
    <n v="398.36"/>
    <x v="4"/>
    <s v="26-03-2024"/>
    <s v="26"/>
    <x v="5"/>
    <s v="2024"/>
    <d v="2024-03-26T00:00:00"/>
    <n v="0"/>
  </r>
  <r>
    <x v="337"/>
    <s v="0e1a71b4-5"/>
    <x v="0"/>
    <s v="350.5"/>
    <x v="337"/>
    <s v="15"/>
    <x v="0"/>
    <s v="297.93"/>
    <n v="52.575000000000003"/>
    <x v="337"/>
    <n v="297.93"/>
    <x v="2"/>
    <s v="12-01-2024"/>
    <s v="12"/>
    <x v="7"/>
    <s v="2024"/>
    <d v="2024-01-12T00:00:00"/>
    <n v="0"/>
  </r>
  <r>
    <x v="338"/>
    <s v="f75cd757-e"/>
    <x v="4"/>
    <s v="459.93"/>
    <x v="338"/>
    <s v="0"/>
    <x v="6"/>
    <s v="459.93"/>
    <n v="0"/>
    <x v="338"/>
    <n v="459.93"/>
    <x v="1"/>
    <s v="19-06-2024"/>
    <s v="19"/>
    <x v="9"/>
    <s v="2024"/>
    <d v="2024-06-19T00:00:00"/>
    <n v="0"/>
  </r>
  <r>
    <x v="339"/>
    <s v="d7756866-3"/>
    <x v="2"/>
    <s v="324.93"/>
    <x v="339"/>
    <s v="25"/>
    <x v="2"/>
    <s v="243.7"/>
    <n v="81.232500000000002"/>
    <x v="339"/>
    <n v="243.7"/>
    <x v="3"/>
    <s v="29-02-2024"/>
    <s v="29"/>
    <x v="1"/>
    <s v="2024"/>
    <d v="2024-02-29T00:00:00"/>
    <n v="0"/>
  </r>
  <r>
    <x v="340"/>
    <s v="8758e2a7-5"/>
    <x v="2"/>
    <s v="483.48"/>
    <x v="340"/>
    <s v="15"/>
    <x v="0"/>
    <s v="410.96"/>
    <n v="72.522000000000006"/>
    <x v="340"/>
    <n v="410.96"/>
    <x v="3"/>
    <s v="12-09-2024"/>
    <s v="12"/>
    <x v="2"/>
    <s v="2024"/>
    <d v="2024-09-12T00:00:00"/>
    <n v="0"/>
  </r>
  <r>
    <x v="341"/>
    <s v="f6668874-4"/>
    <x v="4"/>
    <s v="286.37"/>
    <x v="341"/>
    <s v="25"/>
    <x v="2"/>
    <s v="214.78"/>
    <n v="71.592500000000001"/>
    <x v="341"/>
    <n v="214.78"/>
    <x v="4"/>
    <s v="18-03-2024"/>
    <s v="18"/>
    <x v="5"/>
    <s v="2024"/>
    <d v="2024-03-18T00:00:00"/>
    <n v="0"/>
  </r>
  <r>
    <x v="342"/>
    <s v="99f4f73c-d"/>
    <x v="0"/>
    <s v="486.15"/>
    <x v="342"/>
    <s v="5"/>
    <x v="4"/>
    <s v="461.84"/>
    <n v="24.307500000000001"/>
    <x v="342"/>
    <n v="461.84"/>
    <x v="0"/>
    <s v="25-06-2024"/>
    <s v="25"/>
    <x v="9"/>
    <s v="2024"/>
    <d v="2024-06-25T00:00:00"/>
    <n v="0"/>
  </r>
  <r>
    <x v="343"/>
    <s v="34731d18-b"/>
    <x v="1"/>
    <s v="44.29"/>
    <x v="343"/>
    <s v="0"/>
    <x v="6"/>
    <s v="44.29"/>
    <n v="0"/>
    <x v="343"/>
    <n v="44.29"/>
    <x v="1"/>
    <s v="08-10-2024"/>
    <s v="08"/>
    <x v="8"/>
    <s v="2024"/>
    <d v="2024-10-08T00:00:00"/>
    <n v="0"/>
  </r>
  <r>
    <x v="344"/>
    <s v="9daf59d4-d"/>
    <x v="0"/>
    <s v="481.53"/>
    <x v="344"/>
    <s v="25"/>
    <x v="2"/>
    <s v="361.15"/>
    <n v="120.38249999999999"/>
    <x v="344"/>
    <n v="361.15"/>
    <x v="2"/>
    <s v="21-08-2024"/>
    <s v="21"/>
    <x v="4"/>
    <s v="2024"/>
    <d v="2024-08-21T00:00:00"/>
    <n v="0"/>
  </r>
  <r>
    <x v="345"/>
    <s v="112725bd-9"/>
    <x v="2"/>
    <s v="404.07"/>
    <x v="345"/>
    <s v="15"/>
    <x v="0"/>
    <s v="343.46"/>
    <n v="60.610500000000002"/>
    <x v="345"/>
    <n v="343.46"/>
    <x v="2"/>
    <s v="01-07-2024"/>
    <s v="01"/>
    <x v="10"/>
    <s v="2024"/>
    <d v="2024-07-01T00:00:00"/>
    <n v="0"/>
  </r>
  <r>
    <x v="346"/>
    <s v="5471b17a-5"/>
    <x v="0"/>
    <s v="63.31"/>
    <x v="346"/>
    <s v="20"/>
    <x v="1"/>
    <s v="50.65"/>
    <n v="12.662000000000001"/>
    <x v="346"/>
    <n v="50.65"/>
    <x v="2"/>
    <s v="12-06-2024"/>
    <s v="12"/>
    <x v="9"/>
    <s v="2024"/>
    <d v="2024-06-12T00:00:00"/>
    <n v="0"/>
  </r>
  <r>
    <x v="347"/>
    <s v="4e770614-0"/>
    <x v="6"/>
    <s v="254.31"/>
    <x v="347"/>
    <s v="0"/>
    <x v="6"/>
    <s v="254.31"/>
    <n v="0"/>
    <x v="347"/>
    <n v="254.31"/>
    <x v="2"/>
    <s v="05-04-2024"/>
    <s v="05"/>
    <x v="3"/>
    <s v="2024"/>
    <d v="2024-04-05T00:00:00"/>
    <n v="0"/>
  </r>
  <r>
    <x v="348"/>
    <s v="880eab94-7"/>
    <x v="5"/>
    <s v="152.98"/>
    <x v="348"/>
    <s v="15"/>
    <x v="0"/>
    <s v="130.03"/>
    <n v="22.946999999999999"/>
    <x v="348"/>
    <n v="130.03"/>
    <x v="2"/>
    <s v="18-06-2024"/>
    <s v="18"/>
    <x v="9"/>
    <s v="2024"/>
    <d v="2024-06-18T00:00:00"/>
    <n v="0"/>
  </r>
  <r>
    <x v="349"/>
    <s v="a3a6c3c3-5"/>
    <x v="6"/>
    <s v="199.16"/>
    <x v="349"/>
    <s v="15"/>
    <x v="0"/>
    <s v="169.29"/>
    <n v="29.874000000000002"/>
    <x v="349"/>
    <n v="169.29"/>
    <x v="4"/>
    <s v="20-03-2024"/>
    <s v="20"/>
    <x v="5"/>
    <s v="2024"/>
    <d v="2024-03-20T00:00:00"/>
    <n v="0"/>
  </r>
  <r>
    <x v="350"/>
    <s v="2029492d-a"/>
    <x v="6"/>
    <s v="384.71"/>
    <x v="350"/>
    <s v="10"/>
    <x v="5"/>
    <s v="346.24"/>
    <n v="38.470999999999997"/>
    <x v="350"/>
    <n v="346.24"/>
    <x v="2"/>
    <s v="08-03-2024"/>
    <s v="08"/>
    <x v="5"/>
    <s v="2024"/>
    <d v="2024-03-08T00:00:00"/>
    <n v="0"/>
  </r>
  <r>
    <x v="351"/>
    <s v="97aa2898-6"/>
    <x v="2"/>
    <s v="498.37"/>
    <x v="351"/>
    <s v="10"/>
    <x v="5"/>
    <s v="448.53"/>
    <n v="49.836999999999996"/>
    <x v="351"/>
    <n v="448.53"/>
    <x v="1"/>
    <s v="23-06-2024"/>
    <s v="23"/>
    <x v="9"/>
    <s v="2024"/>
    <d v="2024-06-23T00:00:00"/>
    <n v="0"/>
  </r>
  <r>
    <x v="352"/>
    <s v="1a75428d-6"/>
    <x v="3"/>
    <s v="142.53"/>
    <x v="352"/>
    <s v="10"/>
    <x v="5"/>
    <s v="128.28"/>
    <n v="14.253"/>
    <x v="352"/>
    <n v="128.28"/>
    <x v="2"/>
    <s v="07-10-2024"/>
    <s v="07"/>
    <x v="8"/>
    <s v="2024"/>
    <d v="2024-10-07T00:00:00"/>
    <n v="0"/>
  </r>
  <r>
    <x v="353"/>
    <s v="741be484-3"/>
    <x v="3"/>
    <s v="353.77"/>
    <x v="353"/>
    <s v="15"/>
    <x v="0"/>
    <s v="300.7"/>
    <n v="53.065499999999993"/>
    <x v="353"/>
    <n v="300.7"/>
    <x v="2"/>
    <s v="05-02-2024"/>
    <s v="05"/>
    <x v="1"/>
    <s v="2024"/>
    <d v="2024-02-05T00:00:00"/>
    <n v="0"/>
  </r>
  <r>
    <x v="354"/>
    <s v="6cc0fabb-0"/>
    <x v="2"/>
    <s v="38.68"/>
    <x v="354"/>
    <s v="5"/>
    <x v="4"/>
    <s v="36.75"/>
    <n v="1.9340000000000002"/>
    <x v="354"/>
    <n v="36.75"/>
    <x v="2"/>
    <s v="11-09-2024"/>
    <s v="11"/>
    <x v="2"/>
    <s v="2024"/>
    <d v="2024-09-11T00:00:00"/>
    <n v="0"/>
  </r>
  <r>
    <x v="355"/>
    <s v="edc90cdd-f"/>
    <x v="6"/>
    <s v="34.3"/>
    <x v="355"/>
    <s v="10"/>
    <x v="5"/>
    <s v="30.87"/>
    <n v="3.43"/>
    <x v="355"/>
    <n v="30.87"/>
    <x v="3"/>
    <s v="12-11-2024"/>
    <s v="12"/>
    <x v="0"/>
    <s v="2024"/>
    <d v="2024-11-12T00:00:00"/>
    <n v="0"/>
  </r>
  <r>
    <x v="356"/>
    <s v="49da2a6d-0"/>
    <x v="0"/>
    <s v="121.05"/>
    <x v="356"/>
    <s v="25"/>
    <x v="2"/>
    <s v="90.79"/>
    <n v="30.262499999999999"/>
    <x v="356"/>
    <n v="90.79"/>
    <x v="3"/>
    <s v="13-09-2024"/>
    <s v="13"/>
    <x v="2"/>
    <s v="2024"/>
    <d v="2024-09-13T00:00:00"/>
    <n v="0"/>
  </r>
  <r>
    <x v="357"/>
    <s v="19694848-0"/>
    <x v="0"/>
    <s v="117.95"/>
    <x v="357"/>
    <s v="15"/>
    <x v="0"/>
    <s v="100.26"/>
    <n v="17.692499999999999"/>
    <x v="357"/>
    <n v="100.26"/>
    <x v="1"/>
    <s v="14-01-2024"/>
    <s v="14"/>
    <x v="7"/>
    <s v="2024"/>
    <d v="2024-01-14T00:00:00"/>
    <n v="0"/>
  </r>
  <r>
    <x v="358"/>
    <s v="966d092f-4"/>
    <x v="1"/>
    <s v="41.11"/>
    <x v="358"/>
    <s v="20"/>
    <x v="1"/>
    <s v="32.89"/>
    <n v="8.2220000000000013"/>
    <x v="358"/>
    <n v="32.89"/>
    <x v="4"/>
    <s v="12-11-2024"/>
    <s v="12"/>
    <x v="0"/>
    <s v="2024"/>
    <d v="2024-11-12T00:00:00"/>
    <n v="0"/>
  </r>
  <r>
    <x v="359"/>
    <s v="e1fbcf04-4"/>
    <x v="6"/>
    <s v="171.56"/>
    <x v="359"/>
    <s v="20"/>
    <x v="1"/>
    <s v="137.25"/>
    <n v="34.311999999999998"/>
    <x v="359"/>
    <n v="137.25"/>
    <x v="2"/>
    <s v="26-07-2024"/>
    <s v="26"/>
    <x v="10"/>
    <s v="2024"/>
    <d v="2024-07-26T00:00:00"/>
    <n v="0"/>
  </r>
  <r>
    <x v="360"/>
    <s v="5ff948e9-e"/>
    <x v="1"/>
    <s v="190.47"/>
    <x v="360"/>
    <s v="20"/>
    <x v="1"/>
    <s v="152.38"/>
    <n v="38.094000000000001"/>
    <x v="360"/>
    <n v="152.38"/>
    <x v="2"/>
    <s v="11-04-2024"/>
    <s v="11"/>
    <x v="3"/>
    <s v="2024"/>
    <d v="2024-04-11T00:00:00"/>
    <n v="0"/>
  </r>
  <r>
    <x v="361"/>
    <s v="37dd32b9-2"/>
    <x v="2"/>
    <s v="94.21"/>
    <x v="361"/>
    <s v="25"/>
    <x v="2"/>
    <s v="70.66"/>
    <n v="23.552499999999998"/>
    <x v="361"/>
    <n v="70.66"/>
    <x v="0"/>
    <s v="06-04-2024"/>
    <s v="06"/>
    <x v="3"/>
    <s v="2024"/>
    <d v="2024-04-06T00:00:00"/>
    <n v="0"/>
  </r>
  <r>
    <x v="362"/>
    <s v="f5929b23-f"/>
    <x v="6"/>
    <s v="294.66"/>
    <x v="362"/>
    <s v="15"/>
    <x v="0"/>
    <s v="250.46"/>
    <n v="44.199000000000005"/>
    <x v="362"/>
    <n v="250.46"/>
    <x v="0"/>
    <s v="19-10-2024"/>
    <s v="19"/>
    <x v="8"/>
    <s v="2024"/>
    <d v="2024-10-19T00:00:00"/>
    <n v="0"/>
  </r>
  <r>
    <x v="363"/>
    <s v="f735c522-7"/>
    <x v="5"/>
    <s v="262.15"/>
    <x v="363"/>
    <s v="15"/>
    <x v="0"/>
    <s v="222.83"/>
    <n v="39.322499999999998"/>
    <x v="363"/>
    <n v="222.83"/>
    <x v="3"/>
    <s v="14-01-2024"/>
    <s v="14"/>
    <x v="7"/>
    <s v="2024"/>
    <d v="2024-01-14T00:00:00"/>
    <n v="0"/>
  </r>
  <r>
    <x v="364"/>
    <s v="0bb347fc-8"/>
    <x v="4"/>
    <s v="257.35"/>
    <x v="364"/>
    <s v="50"/>
    <x v="3"/>
    <s v="128.68"/>
    <n v="128.67500000000001"/>
    <x v="364"/>
    <n v="128.68"/>
    <x v="1"/>
    <s v="13-11-2024"/>
    <s v="13"/>
    <x v="0"/>
    <s v="2024"/>
    <d v="2024-11-13T00:00:00"/>
    <n v="0"/>
  </r>
  <r>
    <x v="365"/>
    <s v="385d5a98-5"/>
    <x v="4"/>
    <s v="318.15"/>
    <x v="365"/>
    <s v="10"/>
    <x v="5"/>
    <s v="286.33"/>
    <n v="31.815000000000001"/>
    <x v="365"/>
    <n v="286.33999999999997"/>
    <x v="1"/>
    <s v="17-03-2024"/>
    <s v="17"/>
    <x v="5"/>
    <s v="2024"/>
    <d v="2024-03-17T00:00:00"/>
    <n v="9.9999999999909051E-3"/>
  </r>
  <r>
    <x v="366"/>
    <s v="1879476d-1"/>
    <x v="0"/>
    <s v="432.56"/>
    <x v="366"/>
    <s v="30"/>
    <x v="7"/>
    <s v="302.79"/>
    <n v="129.768"/>
    <x v="366"/>
    <n v="302.79000000000002"/>
    <x v="4"/>
    <s v="17-05-2024"/>
    <s v="17"/>
    <x v="6"/>
    <s v="2024"/>
    <d v="2024-05-17T00:00:00"/>
    <n v="0"/>
  </r>
  <r>
    <x v="367"/>
    <s v="60552b00-5"/>
    <x v="4"/>
    <s v="386.32"/>
    <x v="367"/>
    <s v="10"/>
    <x v="5"/>
    <s v="347.69"/>
    <n v="38.631999999999998"/>
    <x v="367"/>
    <n v="347.69"/>
    <x v="2"/>
    <s v="16-04-2024"/>
    <s v="16"/>
    <x v="3"/>
    <s v="2024"/>
    <d v="2024-04-16T00:00:00"/>
    <n v="0"/>
  </r>
  <r>
    <x v="368"/>
    <s v="8dc77453-f"/>
    <x v="2"/>
    <s v="131.54"/>
    <x v="368"/>
    <s v="5"/>
    <x v="4"/>
    <s v="124.96"/>
    <n v="6.5769999999999991"/>
    <x v="368"/>
    <n v="124.96"/>
    <x v="0"/>
    <s v="09-11-2024"/>
    <s v="09"/>
    <x v="0"/>
    <s v="2024"/>
    <d v="2024-11-09T00:00:00"/>
    <n v="0"/>
  </r>
  <r>
    <x v="369"/>
    <s v="68175273-6"/>
    <x v="1"/>
    <s v="32.29"/>
    <x v="369"/>
    <s v="0"/>
    <x v="6"/>
    <s v="32.29"/>
    <n v="0"/>
    <x v="369"/>
    <n v="32.29"/>
    <x v="2"/>
    <s v="13-10-2024"/>
    <s v="13"/>
    <x v="8"/>
    <s v="2024"/>
    <d v="2024-10-13T00:00:00"/>
    <n v="0"/>
  </r>
  <r>
    <x v="370"/>
    <s v="1716680b-f"/>
    <x v="5"/>
    <s v="278.03"/>
    <x v="370"/>
    <s v="10"/>
    <x v="5"/>
    <s v="250.23"/>
    <n v="27.802999999999997"/>
    <x v="370"/>
    <n v="250.23"/>
    <x v="1"/>
    <s v="14-02-2024"/>
    <s v="14"/>
    <x v="1"/>
    <s v="2024"/>
    <d v="2024-02-14T00:00:00"/>
    <n v="0"/>
  </r>
  <r>
    <x v="371"/>
    <s v="61dc6cda-6"/>
    <x v="3"/>
    <s v="381.05"/>
    <x v="371"/>
    <s v="10"/>
    <x v="5"/>
    <s v="342.94"/>
    <n v="38.104999999999997"/>
    <x v="371"/>
    <n v="342.95"/>
    <x v="4"/>
    <s v="07-10-2024"/>
    <s v="07"/>
    <x v="8"/>
    <s v="2024"/>
    <d v="2024-10-07T00:00:00"/>
    <n v="9.9999999999909051E-3"/>
  </r>
  <r>
    <x v="372"/>
    <s v="3b35362c-0"/>
    <x v="2"/>
    <s v="56.78"/>
    <x v="372"/>
    <s v="10"/>
    <x v="5"/>
    <s v="51.1"/>
    <n v="5.6779999999999999"/>
    <x v="372"/>
    <n v="51.1"/>
    <x v="2"/>
    <s v="11-03-2024"/>
    <s v="11"/>
    <x v="5"/>
    <s v="2024"/>
    <d v="2024-03-11T00:00:00"/>
    <n v="0"/>
  </r>
  <r>
    <x v="373"/>
    <s v="7321f69d-6"/>
    <x v="0"/>
    <s v="30.56"/>
    <x v="373"/>
    <s v="30"/>
    <x v="7"/>
    <s v="21.39"/>
    <n v="9.1679999999999993"/>
    <x v="373"/>
    <n v="21.39"/>
    <x v="2"/>
    <s v="02-06-2024"/>
    <s v="02"/>
    <x v="9"/>
    <s v="2024"/>
    <d v="2024-06-02T00:00:00"/>
    <n v="0"/>
  </r>
  <r>
    <x v="374"/>
    <s v="70243117-d"/>
    <x v="1"/>
    <s v="387.81"/>
    <x v="374"/>
    <s v="20"/>
    <x v="1"/>
    <s v="310.25"/>
    <n v="77.561999999999998"/>
    <x v="374"/>
    <n v="310.25"/>
    <x v="3"/>
    <s v="01-08-2024"/>
    <s v="01"/>
    <x v="4"/>
    <s v="2024"/>
    <d v="2024-08-01T00:00:00"/>
    <n v="0"/>
  </r>
  <r>
    <x v="375"/>
    <s v="ec7ee1d8-c"/>
    <x v="1"/>
    <s v="375.41"/>
    <x v="375"/>
    <s v="30"/>
    <x v="7"/>
    <s v="262.79"/>
    <n v="112.623"/>
    <x v="375"/>
    <n v="262.79000000000002"/>
    <x v="2"/>
    <s v="27-02-2024"/>
    <s v="27"/>
    <x v="1"/>
    <s v="2024"/>
    <d v="2024-02-27T00:00:00"/>
    <n v="0"/>
  </r>
  <r>
    <x v="376"/>
    <s v="9f0f06d3-3"/>
    <x v="0"/>
    <s v="183.1"/>
    <x v="376"/>
    <s v="5"/>
    <x v="4"/>
    <s v="173.94"/>
    <n v="9.1549999999999994"/>
    <x v="376"/>
    <n v="173.95"/>
    <x v="4"/>
    <s v="11-03-2024"/>
    <s v="11"/>
    <x v="5"/>
    <s v="2024"/>
    <d v="2024-03-11T00:00:00"/>
    <n v="9.9999999999909051E-3"/>
  </r>
  <r>
    <x v="377"/>
    <s v="b1f1cec7-8"/>
    <x v="6"/>
    <s v="278.54"/>
    <x v="377"/>
    <s v="15"/>
    <x v="0"/>
    <s v="236.76"/>
    <n v="41.781000000000006"/>
    <x v="377"/>
    <n v="236.76"/>
    <x v="4"/>
    <s v="15-10-2024"/>
    <s v="15"/>
    <x v="8"/>
    <s v="2024"/>
    <d v="2024-10-15T00:00:00"/>
    <n v="0"/>
  </r>
  <r>
    <x v="378"/>
    <s v="fbcacc6c-d"/>
    <x v="1"/>
    <s v="227.68"/>
    <x v="378"/>
    <s v="10"/>
    <x v="5"/>
    <s v="204.91"/>
    <n v="22.768000000000001"/>
    <x v="378"/>
    <n v="204.91"/>
    <x v="2"/>
    <s v="16-09-2024"/>
    <s v="16"/>
    <x v="2"/>
    <s v="2024"/>
    <d v="2024-09-16T00:00:00"/>
    <n v="0"/>
  </r>
  <r>
    <x v="379"/>
    <s v="28c40ae3-e"/>
    <x v="6"/>
    <s v="490.91"/>
    <x v="379"/>
    <s v="30"/>
    <x v="7"/>
    <s v="343.64"/>
    <n v="147.27300000000002"/>
    <x v="379"/>
    <n v="343.64"/>
    <x v="0"/>
    <s v="02-08-2024"/>
    <s v="02"/>
    <x v="4"/>
    <s v="2024"/>
    <d v="2024-08-02T00:00:00"/>
    <n v="0"/>
  </r>
  <r>
    <x v="380"/>
    <s v="9eeae0e2-6"/>
    <x v="1"/>
    <s v="69.31"/>
    <x v="380"/>
    <s v="50"/>
    <x v="3"/>
    <s v="34.66"/>
    <n v="34.655000000000001"/>
    <x v="380"/>
    <n v="34.659999999999997"/>
    <x v="0"/>
    <s v="23-09-2024"/>
    <s v="23"/>
    <x v="2"/>
    <s v="2024"/>
    <d v="2024-09-23T00:00:00"/>
    <n v="0"/>
  </r>
  <r>
    <x v="381"/>
    <s v="b8c6b653-c"/>
    <x v="3"/>
    <s v="31.12"/>
    <x v="381"/>
    <s v="50"/>
    <x v="3"/>
    <s v="15.56"/>
    <n v="15.56"/>
    <x v="381"/>
    <n v="15.56"/>
    <x v="3"/>
    <s v="16-08-2024"/>
    <s v="16"/>
    <x v="4"/>
    <s v="2024"/>
    <d v="2024-08-16T00:00:00"/>
    <n v="0"/>
  </r>
  <r>
    <x v="382"/>
    <s v="538ed23f-d"/>
    <x v="0"/>
    <s v="225.59"/>
    <x v="382"/>
    <s v="25"/>
    <x v="2"/>
    <s v="169.19"/>
    <n v="56.397500000000001"/>
    <x v="382"/>
    <n v="169.19"/>
    <x v="0"/>
    <s v="11-09-2024"/>
    <s v="11"/>
    <x v="2"/>
    <s v="2024"/>
    <d v="2024-09-11T00:00:00"/>
    <n v="0"/>
  </r>
  <r>
    <x v="383"/>
    <s v="c612b025-d"/>
    <x v="2"/>
    <s v="328.31"/>
    <x v="383"/>
    <s v="10"/>
    <x v="5"/>
    <s v="295.48"/>
    <n v="32.830999999999996"/>
    <x v="383"/>
    <n v="295.48"/>
    <x v="1"/>
    <s v="30-08-2024"/>
    <s v="30"/>
    <x v="4"/>
    <s v="2024"/>
    <d v="2024-08-30T00:00:00"/>
    <n v="0"/>
  </r>
  <r>
    <x v="384"/>
    <s v="5aff8eb0-a"/>
    <x v="4"/>
    <s v="92.21"/>
    <x v="384"/>
    <s v="50"/>
    <x v="3"/>
    <s v="46.1"/>
    <n v="46.104999999999997"/>
    <x v="384"/>
    <n v="46.11"/>
    <x v="3"/>
    <s v="12-09-2024"/>
    <s v="12"/>
    <x v="2"/>
    <s v="2024"/>
    <d v="2024-09-12T00:00:00"/>
    <n v="9.9999999999980105E-3"/>
  </r>
  <r>
    <x v="385"/>
    <s v="0a6ec1de-5"/>
    <x v="5"/>
    <s v="95.3"/>
    <x v="385"/>
    <s v="15"/>
    <x v="0"/>
    <s v="81"/>
    <n v="14.295"/>
    <x v="385"/>
    <n v="81.010000000000005"/>
    <x v="0"/>
    <s v="21-03-2024"/>
    <s v="21"/>
    <x v="5"/>
    <s v="2024"/>
    <d v="2024-03-21T00:00:00"/>
    <n v="1.0000000000005116E-2"/>
  </r>
  <r>
    <x v="386"/>
    <s v="4cf74eeb-1"/>
    <x v="2"/>
    <s v="467.24"/>
    <x v="386"/>
    <s v="0"/>
    <x v="6"/>
    <s v="467.24"/>
    <n v="0"/>
    <x v="386"/>
    <n v="467.24"/>
    <x v="2"/>
    <s v="09-08-2024"/>
    <s v="09"/>
    <x v="4"/>
    <s v="2024"/>
    <d v="2024-08-09T00:00:00"/>
    <n v="0"/>
  </r>
  <r>
    <x v="387"/>
    <s v="66d31bcc-5"/>
    <x v="0"/>
    <s v="181.68"/>
    <x v="387"/>
    <s v="10"/>
    <x v="5"/>
    <s v="163.51"/>
    <n v="18.168000000000003"/>
    <x v="387"/>
    <n v="163.51"/>
    <x v="4"/>
    <s v="21-02-2024"/>
    <s v="21"/>
    <x v="1"/>
    <s v="2024"/>
    <d v="2024-02-21T00:00:00"/>
    <n v="0"/>
  </r>
  <r>
    <x v="388"/>
    <s v="86c443dc-d"/>
    <x v="1"/>
    <s v="267.88"/>
    <x v="388"/>
    <s v="50"/>
    <x v="3"/>
    <s v="133.94"/>
    <n v="133.94"/>
    <x v="388"/>
    <n v="133.94"/>
    <x v="2"/>
    <s v="16-07-2024"/>
    <s v="16"/>
    <x v="10"/>
    <s v="2024"/>
    <d v="2024-07-16T00:00:00"/>
    <n v="0"/>
  </r>
  <r>
    <x v="389"/>
    <s v="e5071257-0"/>
    <x v="6"/>
    <s v="138.46"/>
    <x v="389"/>
    <s v="0"/>
    <x v="6"/>
    <s v="138.46"/>
    <n v="0"/>
    <x v="389"/>
    <n v="138.46"/>
    <x v="3"/>
    <s v="22-05-2024"/>
    <s v="22"/>
    <x v="6"/>
    <s v="2024"/>
    <d v="2024-05-22T00:00:00"/>
    <n v="0"/>
  </r>
  <r>
    <x v="390"/>
    <s v="2d45fe93-4"/>
    <x v="1"/>
    <s v="151.92"/>
    <x v="390"/>
    <s v="5"/>
    <x v="4"/>
    <s v="144.32"/>
    <n v="7.5959999999999992"/>
    <x v="390"/>
    <n v="144.32"/>
    <x v="1"/>
    <s v="12-06-2024"/>
    <s v="12"/>
    <x v="9"/>
    <s v="2024"/>
    <d v="2024-06-12T00:00:00"/>
    <n v="0"/>
  </r>
  <r>
    <x v="391"/>
    <s v="1df471c0-6"/>
    <x v="6"/>
    <s v="163.54"/>
    <x v="391"/>
    <s v="25"/>
    <x v="2"/>
    <s v="122.66"/>
    <n v="40.884999999999998"/>
    <x v="391"/>
    <n v="122.66"/>
    <x v="4"/>
    <s v="03-03-2024"/>
    <s v="03"/>
    <x v="5"/>
    <s v="2024"/>
    <d v="2024-03-03T00:00:00"/>
    <n v="0"/>
  </r>
  <r>
    <x v="392"/>
    <s v="ad05bd9b-3"/>
    <x v="3"/>
    <s v="286.09"/>
    <x v="392"/>
    <s v="30"/>
    <x v="7"/>
    <s v="200.26"/>
    <n v="85.826999999999984"/>
    <x v="392"/>
    <n v="200.26"/>
    <x v="0"/>
    <s v="05-06-2024"/>
    <s v="05"/>
    <x v="9"/>
    <s v="2024"/>
    <d v="2024-06-05T00:00:00"/>
    <n v="0"/>
  </r>
  <r>
    <x v="393"/>
    <s v="26feb22b-9"/>
    <x v="3"/>
    <s v="209.89"/>
    <x v="393"/>
    <s v="30"/>
    <x v="7"/>
    <s v="146.92"/>
    <n v="62.966999999999999"/>
    <x v="393"/>
    <n v="146.91999999999999"/>
    <x v="2"/>
    <s v="29-02-2024"/>
    <s v="29"/>
    <x v="1"/>
    <s v="2024"/>
    <d v="2024-02-29T00:00:00"/>
    <n v="0"/>
  </r>
  <r>
    <x v="394"/>
    <s v="43084da7-3"/>
    <x v="2"/>
    <s v="454.14"/>
    <x v="394"/>
    <s v="10"/>
    <x v="5"/>
    <s v="408.73"/>
    <n v="45.413999999999994"/>
    <x v="394"/>
    <n v="408.73"/>
    <x v="0"/>
    <s v="13-11-2024"/>
    <s v="13"/>
    <x v="0"/>
    <s v="2024"/>
    <d v="2024-11-13T00:00:00"/>
    <n v="0"/>
  </r>
  <r>
    <x v="395"/>
    <s v="d3ede683-9"/>
    <x v="5"/>
    <s v="87.6"/>
    <x v="395"/>
    <s v="25"/>
    <x v="2"/>
    <s v="65.7"/>
    <n v="21.9"/>
    <x v="395"/>
    <n v="65.7"/>
    <x v="2"/>
    <s v="16-05-2024"/>
    <s v="16"/>
    <x v="6"/>
    <s v="2024"/>
    <d v="2024-05-16T00:00:00"/>
    <n v="0"/>
  </r>
  <r>
    <x v="396"/>
    <s v="8b7d3acc-5"/>
    <x v="3"/>
    <s v="223.73"/>
    <x v="396"/>
    <s v="30"/>
    <x v="7"/>
    <s v="156.61"/>
    <n v="67.119"/>
    <x v="396"/>
    <n v="156.61000000000001"/>
    <x v="0"/>
    <s v="31-07-2024"/>
    <s v="31"/>
    <x v="10"/>
    <s v="2024"/>
    <d v="2024-07-31T00:00:00"/>
    <n v="0"/>
  </r>
  <r>
    <x v="397"/>
    <s v="c2358c11-c"/>
    <x v="1"/>
    <s v="473.12"/>
    <x v="397"/>
    <s v="10"/>
    <x v="5"/>
    <s v="425.81"/>
    <n v="47.311999999999998"/>
    <x v="397"/>
    <n v="425.81"/>
    <x v="2"/>
    <s v="11-11-2024"/>
    <s v="11"/>
    <x v="0"/>
    <s v="2024"/>
    <d v="2024-11-11T00:00:00"/>
    <n v="0"/>
  </r>
  <r>
    <x v="398"/>
    <s v="5e1c0286-d"/>
    <x v="1"/>
    <s v="474.63"/>
    <x v="398"/>
    <s v="5"/>
    <x v="4"/>
    <s v="450.9"/>
    <n v="23.7315"/>
    <x v="398"/>
    <n v="450.9"/>
    <x v="0"/>
    <s v="18-04-2024"/>
    <s v="18"/>
    <x v="3"/>
    <s v="2024"/>
    <d v="2024-04-18T00:00:00"/>
    <n v="0"/>
  </r>
  <r>
    <x v="399"/>
    <s v="6f5b3c27-7"/>
    <x v="4"/>
    <s v="351.26"/>
    <x v="399"/>
    <s v="10"/>
    <x v="5"/>
    <s v="316.13"/>
    <n v="35.125999999999998"/>
    <x v="399"/>
    <n v="316.13"/>
    <x v="1"/>
    <s v="20-11-2024"/>
    <s v="20"/>
    <x v="0"/>
    <s v="2024"/>
    <d v="2024-11-20T00:00:00"/>
    <n v="0"/>
  </r>
  <r>
    <x v="400"/>
    <s v="1e048fba-3"/>
    <x v="1"/>
    <s v="412.47"/>
    <x v="400"/>
    <s v="15"/>
    <x v="0"/>
    <s v="350.6"/>
    <n v="61.8705"/>
    <x v="400"/>
    <n v="350.6"/>
    <x v="3"/>
    <s v="07-08-2024"/>
    <s v="07"/>
    <x v="4"/>
    <s v="2024"/>
    <d v="2024-08-07T00:00:00"/>
    <n v="0"/>
  </r>
  <r>
    <x v="401"/>
    <s v="5e3bc580-6"/>
    <x v="0"/>
    <s v="221.39"/>
    <x v="401"/>
    <s v="20"/>
    <x v="1"/>
    <s v="177.11"/>
    <n v="44.277999999999992"/>
    <x v="401"/>
    <n v="177.11"/>
    <x v="4"/>
    <s v="28-05-2024"/>
    <s v="28"/>
    <x v="6"/>
    <s v="2024"/>
    <d v="2024-05-28T00:00:00"/>
    <n v="0"/>
  </r>
  <r>
    <x v="402"/>
    <s v="b6c438b1-4"/>
    <x v="1"/>
    <s v="47.18"/>
    <x v="402"/>
    <s v="0"/>
    <x v="6"/>
    <s v="47.18"/>
    <n v="0"/>
    <x v="402"/>
    <n v="47.18"/>
    <x v="4"/>
    <s v="17-01-2024"/>
    <s v="17"/>
    <x v="7"/>
    <s v="2024"/>
    <d v="2024-01-17T00:00:00"/>
    <n v="0"/>
  </r>
  <r>
    <x v="403"/>
    <s v="6ff74b4d-7"/>
    <x v="0"/>
    <s v="363.37"/>
    <x v="403"/>
    <s v="50"/>
    <x v="3"/>
    <s v="181.69"/>
    <n v="181.685"/>
    <x v="403"/>
    <n v="181.69"/>
    <x v="4"/>
    <s v="17-05-2024"/>
    <s v="17"/>
    <x v="6"/>
    <s v="2024"/>
    <d v="2024-05-17T00:00:00"/>
    <n v="0"/>
  </r>
  <r>
    <x v="404"/>
    <s v="513edd5b-a"/>
    <x v="0"/>
    <s v="116.06"/>
    <x v="404"/>
    <s v="0"/>
    <x v="6"/>
    <s v="116.06"/>
    <n v="0"/>
    <x v="404"/>
    <n v="116.06"/>
    <x v="0"/>
    <s v="17-10-2024"/>
    <s v="17"/>
    <x v="8"/>
    <s v="2024"/>
    <d v="2024-10-17T00:00:00"/>
    <n v="0"/>
  </r>
  <r>
    <x v="405"/>
    <s v="474e681a-a"/>
    <x v="5"/>
    <s v="321.07"/>
    <x v="405"/>
    <s v="20"/>
    <x v="1"/>
    <s v="256.86"/>
    <n v="64.213999999999999"/>
    <x v="405"/>
    <n v="256.86"/>
    <x v="3"/>
    <s v="08-07-2024"/>
    <s v="08"/>
    <x v="10"/>
    <s v="2024"/>
    <d v="2024-07-08T00:00:00"/>
    <n v="0"/>
  </r>
  <r>
    <x v="406"/>
    <s v="1e7bf1fe-6"/>
    <x v="4"/>
    <s v="485.4"/>
    <x v="406"/>
    <s v="20"/>
    <x v="1"/>
    <s v="388.32"/>
    <n v="97.08"/>
    <x v="406"/>
    <n v="388.32"/>
    <x v="1"/>
    <s v="02-11-2024"/>
    <s v="02"/>
    <x v="0"/>
    <s v="2024"/>
    <d v="2024-11-02T00:00:00"/>
    <n v="0"/>
  </r>
  <r>
    <x v="407"/>
    <s v="f28cdd02-7"/>
    <x v="1"/>
    <s v="129.71"/>
    <x v="407"/>
    <s v="25"/>
    <x v="2"/>
    <s v="97.28"/>
    <n v="32.427500000000002"/>
    <x v="407"/>
    <n v="97.28"/>
    <x v="3"/>
    <s v="18-05-2024"/>
    <s v="18"/>
    <x v="6"/>
    <s v="2024"/>
    <d v="2024-05-18T00:00:00"/>
    <n v="0"/>
  </r>
  <r>
    <x v="408"/>
    <s v="38d8b02d-4"/>
    <x v="1"/>
    <s v="481.63"/>
    <x v="408"/>
    <s v="20"/>
    <x v="1"/>
    <s v="385.3"/>
    <n v="96.326000000000008"/>
    <x v="408"/>
    <n v="385.3"/>
    <x v="3"/>
    <s v="06-05-2024"/>
    <s v="06"/>
    <x v="6"/>
    <s v="2024"/>
    <d v="2024-05-06T00:00:00"/>
    <n v="0"/>
  </r>
  <r>
    <x v="409"/>
    <s v="6eac3727-8"/>
    <x v="6"/>
    <s v="112"/>
    <x v="409"/>
    <s v="0"/>
    <x v="6"/>
    <s v="112"/>
    <n v="0"/>
    <x v="409"/>
    <n v="112"/>
    <x v="2"/>
    <s v="12-06-2024"/>
    <s v="12"/>
    <x v="9"/>
    <s v="2024"/>
    <d v="2024-06-12T00:00:00"/>
    <n v="0"/>
  </r>
  <r>
    <x v="410"/>
    <s v="db7d8ba8-a"/>
    <x v="4"/>
    <s v="444.98"/>
    <x v="410"/>
    <s v="0"/>
    <x v="6"/>
    <s v="444.98"/>
    <n v="0"/>
    <x v="410"/>
    <n v="444.98"/>
    <x v="3"/>
    <s v="22-03-2024"/>
    <s v="22"/>
    <x v="5"/>
    <s v="2024"/>
    <d v="2024-03-22T00:00:00"/>
    <n v="0"/>
  </r>
  <r>
    <x v="411"/>
    <s v="0e5c25e6-2"/>
    <x v="3"/>
    <s v="226.97"/>
    <x v="411"/>
    <s v="25"/>
    <x v="2"/>
    <s v="170.23"/>
    <n v="56.7425"/>
    <x v="411"/>
    <n v="170.23"/>
    <x v="1"/>
    <s v="21-10-2024"/>
    <s v="21"/>
    <x v="8"/>
    <s v="2024"/>
    <d v="2024-10-21T00:00:00"/>
    <n v="0"/>
  </r>
  <r>
    <x v="412"/>
    <s v="5d6d3c17-6"/>
    <x v="6"/>
    <s v="412.98"/>
    <x v="412"/>
    <s v="20"/>
    <x v="1"/>
    <s v="330.38"/>
    <n v="82.596000000000004"/>
    <x v="412"/>
    <n v="330.38"/>
    <x v="4"/>
    <s v="06-10-2024"/>
    <s v="06"/>
    <x v="8"/>
    <s v="2024"/>
    <d v="2024-10-06T00:00:00"/>
    <n v="0"/>
  </r>
  <r>
    <x v="413"/>
    <s v="d0d702ad-8"/>
    <x v="6"/>
    <s v="306.97"/>
    <x v="413"/>
    <s v="20"/>
    <x v="1"/>
    <s v="245.58"/>
    <n v="61.394000000000005"/>
    <x v="413"/>
    <n v="245.58"/>
    <x v="1"/>
    <s v="07-03-2024"/>
    <s v="07"/>
    <x v="5"/>
    <s v="2024"/>
    <d v="2024-03-07T00:00:00"/>
    <n v="0"/>
  </r>
  <r>
    <x v="414"/>
    <s v="25ea4a1f-0"/>
    <x v="4"/>
    <s v="479.52"/>
    <x v="414"/>
    <s v="15"/>
    <x v="0"/>
    <s v="407.59"/>
    <n v="71.927999999999997"/>
    <x v="414"/>
    <n v="407.59"/>
    <x v="2"/>
    <s v="25-09-2024"/>
    <s v="25"/>
    <x v="2"/>
    <s v="2024"/>
    <d v="2024-09-25T00:00:00"/>
    <n v="0"/>
  </r>
  <r>
    <x v="415"/>
    <s v="7c4d897b-7"/>
    <x v="0"/>
    <s v="422.68"/>
    <x v="415"/>
    <s v="15"/>
    <x v="0"/>
    <s v="359.28"/>
    <n v="63.402000000000001"/>
    <x v="415"/>
    <n v="359.28"/>
    <x v="2"/>
    <s v="02-02-2024"/>
    <s v="02"/>
    <x v="1"/>
    <s v="2024"/>
    <d v="2024-02-02T00:00:00"/>
    <n v="0"/>
  </r>
  <r>
    <x v="416"/>
    <s v="7fe0ba98-f"/>
    <x v="2"/>
    <s v="450.51"/>
    <x v="416"/>
    <s v="30"/>
    <x v="7"/>
    <s v="315.36"/>
    <n v="135.15299999999999"/>
    <x v="416"/>
    <n v="315.36"/>
    <x v="2"/>
    <s v="11-10-2024"/>
    <s v="11"/>
    <x v="8"/>
    <s v="2024"/>
    <d v="2024-10-11T00:00:00"/>
    <n v="0"/>
  </r>
  <r>
    <x v="417"/>
    <s v="fa1b70a0-d"/>
    <x v="1"/>
    <s v="337.72"/>
    <x v="417"/>
    <s v="5"/>
    <x v="4"/>
    <s v="320.83"/>
    <n v="16.886000000000003"/>
    <x v="417"/>
    <n v="320.83"/>
    <x v="1"/>
    <s v="26-05-2024"/>
    <s v="26"/>
    <x v="6"/>
    <s v="2024"/>
    <d v="2024-05-26T00:00:00"/>
    <n v="0"/>
  </r>
  <r>
    <x v="418"/>
    <s v="dce9a48e-f"/>
    <x v="1"/>
    <s v="355.43"/>
    <x v="418"/>
    <s v="25"/>
    <x v="2"/>
    <s v="266.57"/>
    <n v="88.857500000000002"/>
    <x v="418"/>
    <n v="266.57"/>
    <x v="2"/>
    <s v="08-09-2024"/>
    <s v="08"/>
    <x v="2"/>
    <s v="2024"/>
    <d v="2024-09-08T00:00:00"/>
    <n v="0"/>
  </r>
  <r>
    <x v="419"/>
    <s v="933712e7-8"/>
    <x v="0"/>
    <s v="250.41"/>
    <x v="419"/>
    <s v="50"/>
    <x v="3"/>
    <s v="125.2"/>
    <n v="125.205"/>
    <x v="419"/>
    <n v="125.21"/>
    <x v="4"/>
    <s v="13-01-2024"/>
    <s v="13"/>
    <x v="7"/>
    <s v="2024"/>
    <d v="2024-01-13T00:00:00"/>
    <n v="9.9999999999909051E-3"/>
  </r>
  <r>
    <x v="420"/>
    <s v="37cadfa7-8"/>
    <x v="3"/>
    <s v="258.08"/>
    <x v="420"/>
    <s v="25"/>
    <x v="2"/>
    <s v="193.56"/>
    <n v="64.52"/>
    <x v="420"/>
    <n v="193.56"/>
    <x v="0"/>
    <s v="19-06-2024"/>
    <s v="19"/>
    <x v="9"/>
    <s v="2024"/>
    <d v="2024-06-19T00:00:00"/>
    <n v="0"/>
  </r>
  <r>
    <x v="421"/>
    <s v="27cdeb76-6"/>
    <x v="0"/>
    <s v="61.98"/>
    <x v="421"/>
    <s v="0"/>
    <x v="6"/>
    <s v="61.98"/>
    <n v="0"/>
    <x v="421"/>
    <n v="61.98"/>
    <x v="1"/>
    <s v="17-01-2024"/>
    <s v="17"/>
    <x v="7"/>
    <s v="2024"/>
    <d v="2024-01-17T00:00:00"/>
    <n v="0"/>
  </r>
  <r>
    <x v="422"/>
    <s v="cfcc5fd6-b"/>
    <x v="4"/>
    <s v="277.14"/>
    <x v="422"/>
    <s v="10"/>
    <x v="5"/>
    <s v="249.43"/>
    <n v="27.713999999999995"/>
    <x v="422"/>
    <n v="249.43"/>
    <x v="2"/>
    <s v="15-07-2024"/>
    <s v="15"/>
    <x v="10"/>
    <s v="2024"/>
    <d v="2024-07-15T00:00:00"/>
    <n v="0"/>
  </r>
  <r>
    <x v="423"/>
    <s v="210a2d36-7"/>
    <x v="6"/>
    <s v="181.62"/>
    <x v="423"/>
    <s v="50"/>
    <x v="3"/>
    <s v="90.81"/>
    <n v="90.81"/>
    <x v="423"/>
    <n v="90.81"/>
    <x v="1"/>
    <s v="24-10-2024"/>
    <s v="24"/>
    <x v="8"/>
    <s v="2024"/>
    <d v="2024-10-24T00:00:00"/>
    <n v="0"/>
  </r>
  <r>
    <x v="424"/>
    <s v="4c798c68-9"/>
    <x v="3"/>
    <s v="101.29"/>
    <x v="424"/>
    <s v="15"/>
    <x v="0"/>
    <s v="86.1"/>
    <n v="15.193500000000002"/>
    <x v="424"/>
    <n v="86.1"/>
    <x v="2"/>
    <s v="23-02-2024"/>
    <s v="23"/>
    <x v="1"/>
    <s v="2024"/>
    <d v="2024-02-23T00:00:00"/>
    <n v="0"/>
  </r>
  <r>
    <x v="425"/>
    <s v="e0f744c7-3"/>
    <x v="0"/>
    <s v="399.69"/>
    <x v="425"/>
    <s v="25"/>
    <x v="2"/>
    <s v="299.77"/>
    <n v="99.922499999999999"/>
    <x v="425"/>
    <n v="299.77"/>
    <x v="3"/>
    <s v="04-07-2024"/>
    <s v="04"/>
    <x v="10"/>
    <s v="2024"/>
    <d v="2024-07-04T00:00:00"/>
    <n v="0"/>
  </r>
  <r>
    <x v="426"/>
    <s v="f5819e74-0"/>
    <x v="4"/>
    <s v="181.69"/>
    <x v="426"/>
    <s v="10"/>
    <x v="5"/>
    <s v="163.52"/>
    <n v="18.169"/>
    <x v="426"/>
    <n v="163.52000000000001"/>
    <x v="4"/>
    <s v="09-02-2024"/>
    <s v="09"/>
    <x v="1"/>
    <s v="2024"/>
    <d v="2024-02-09T00:00:00"/>
    <n v="0"/>
  </r>
  <r>
    <x v="427"/>
    <s v="37800a56-3"/>
    <x v="1"/>
    <s v="138.51"/>
    <x v="427"/>
    <s v="15"/>
    <x v="0"/>
    <s v="117.73"/>
    <n v="20.776499999999995"/>
    <x v="427"/>
    <n v="117.73"/>
    <x v="1"/>
    <s v="20-02-2024"/>
    <s v="20"/>
    <x v="1"/>
    <s v="2024"/>
    <d v="2024-02-20T00:00:00"/>
    <n v="0"/>
  </r>
  <r>
    <x v="428"/>
    <s v="1a3aa7ac-9"/>
    <x v="0"/>
    <s v="360.88"/>
    <x v="428"/>
    <s v="30"/>
    <x v="7"/>
    <s v="252.62"/>
    <n v="108.264"/>
    <x v="428"/>
    <n v="252.62"/>
    <x v="4"/>
    <s v="23-09-2024"/>
    <s v="23"/>
    <x v="2"/>
    <s v="2024"/>
    <d v="2024-09-23T00:00:00"/>
    <n v="0"/>
  </r>
  <r>
    <x v="429"/>
    <s v="6d05da53-3"/>
    <x v="2"/>
    <s v="152.43"/>
    <x v="429"/>
    <s v="20"/>
    <x v="1"/>
    <s v="121.94"/>
    <n v="30.486000000000004"/>
    <x v="429"/>
    <n v="121.94"/>
    <x v="4"/>
    <s v="02-04-2024"/>
    <s v="02"/>
    <x v="3"/>
    <s v="2024"/>
    <d v="2024-04-02T00:00:00"/>
    <n v="0"/>
  </r>
  <r>
    <x v="430"/>
    <s v="2ea64143-d"/>
    <x v="5"/>
    <s v="278.78"/>
    <x v="430"/>
    <s v="15"/>
    <x v="0"/>
    <s v="236.96"/>
    <n v="41.817"/>
    <x v="430"/>
    <n v="236.96"/>
    <x v="4"/>
    <s v="13-01-2024"/>
    <s v="13"/>
    <x v="7"/>
    <s v="2024"/>
    <d v="2024-01-13T00:00:00"/>
    <n v="0"/>
  </r>
  <r>
    <x v="431"/>
    <s v="9a544065-a"/>
    <x v="3"/>
    <s v="82.95"/>
    <x v="431"/>
    <s v="10"/>
    <x v="5"/>
    <s v="74.66"/>
    <n v="8.2949999999999999"/>
    <x v="431"/>
    <n v="74.66"/>
    <x v="1"/>
    <s v="23-06-2024"/>
    <s v="23"/>
    <x v="9"/>
    <s v="2024"/>
    <d v="2024-06-23T00:00:00"/>
    <n v="0"/>
  </r>
  <r>
    <x v="432"/>
    <s v="28dd3466-1"/>
    <x v="0"/>
    <s v="83.31"/>
    <x v="432"/>
    <s v="5"/>
    <x v="4"/>
    <s v="79.14"/>
    <n v="4.1654999999999998"/>
    <x v="432"/>
    <n v="79.14"/>
    <x v="4"/>
    <s v="04-10-2024"/>
    <s v="04"/>
    <x v="8"/>
    <s v="2024"/>
    <d v="2024-10-04T00:00:00"/>
    <n v="0"/>
  </r>
  <r>
    <x v="433"/>
    <s v="7438ea1f-c"/>
    <x v="4"/>
    <s v="268.14"/>
    <x v="433"/>
    <s v="0"/>
    <x v="6"/>
    <s v="268.14"/>
    <n v="0"/>
    <x v="433"/>
    <n v="268.14"/>
    <x v="4"/>
    <s v="02-06-2024"/>
    <s v="02"/>
    <x v="9"/>
    <s v="2024"/>
    <d v="2024-06-02T00:00:00"/>
    <n v="0"/>
  </r>
  <r>
    <x v="434"/>
    <s v="071b5966-3"/>
    <x v="0"/>
    <s v="489.42"/>
    <x v="434"/>
    <s v="50"/>
    <x v="3"/>
    <s v="244.71"/>
    <n v="244.71"/>
    <x v="434"/>
    <n v="244.71"/>
    <x v="3"/>
    <s v="20-08-2024"/>
    <s v="20"/>
    <x v="4"/>
    <s v="2024"/>
    <d v="2024-08-20T00:00:00"/>
    <n v="0"/>
  </r>
  <r>
    <x v="435"/>
    <s v="1d4e9360-1"/>
    <x v="5"/>
    <s v="210.4"/>
    <x v="435"/>
    <s v="0"/>
    <x v="6"/>
    <s v="210.4"/>
    <n v="0"/>
    <x v="435"/>
    <n v="210.4"/>
    <x v="0"/>
    <s v="23-05-2024"/>
    <s v="23"/>
    <x v="6"/>
    <s v="2024"/>
    <d v="2024-05-23T00:00:00"/>
    <n v="0"/>
  </r>
  <r>
    <x v="436"/>
    <s v="e5a12194-5"/>
    <x v="4"/>
    <s v="99.23"/>
    <x v="436"/>
    <s v="20"/>
    <x v="1"/>
    <s v="79.38"/>
    <n v="19.846"/>
    <x v="436"/>
    <n v="79.38"/>
    <x v="2"/>
    <s v="28-02-2024"/>
    <s v="28"/>
    <x v="1"/>
    <s v="2024"/>
    <d v="2024-02-28T00:00:00"/>
    <n v="0"/>
  </r>
  <r>
    <x v="437"/>
    <s v="385838a7-e"/>
    <x v="6"/>
    <s v="280.2"/>
    <x v="437"/>
    <s v="0"/>
    <x v="6"/>
    <s v="280.2"/>
    <n v="0"/>
    <x v="437"/>
    <n v="280.2"/>
    <x v="2"/>
    <s v="28-07-2024"/>
    <s v="28"/>
    <x v="10"/>
    <s v="2024"/>
    <d v="2024-07-28T00:00:00"/>
    <n v="0"/>
  </r>
  <r>
    <x v="438"/>
    <s v="bb11a08f-4"/>
    <x v="3"/>
    <s v="200.14"/>
    <x v="438"/>
    <s v="10"/>
    <x v="5"/>
    <s v="180.13"/>
    <n v="20.013999999999999"/>
    <x v="438"/>
    <n v="180.13"/>
    <x v="1"/>
    <s v="06-11-2024"/>
    <s v="06"/>
    <x v="0"/>
    <s v="2024"/>
    <d v="2024-11-06T00:00:00"/>
    <n v="0"/>
  </r>
  <r>
    <x v="439"/>
    <s v="b22c4626-9"/>
    <x v="5"/>
    <s v="388.45"/>
    <x v="439"/>
    <s v="15"/>
    <x v="0"/>
    <s v="330.18"/>
    <n v="58.267499999999998"/>
    <x v="439"/>
    <n v="330.18"/>
    <x v="0"/>
    <s v="19-04-2024"/>
    <s v="19"/>
    <x v="3"/>
    <s v="2024"/>
    <d v="2024-04-19T00:00:00"/>
    <n v="0"/>
  </r>
  <r>
    <x v="440"/>
    <s v="2784b792-4"/>
    <x v="6"/>
    <s v="429.43"/>
    <x v="440"/>
    <s v="50"/>
    <x v="3"/>
    <s v="214.72"/>
    <n v="214.715"/>
    <x v="440"/>
    <n v="214.72"/>
    <x v="1"/>
    <s v="04-08-2024"/>
    <s v="04"/>
    <x v="4"/>
    <s v="2024"/>
    <d v="2024-08-04T00:00:00"/>
    <n v="0"/>
  </r>
  <r>
    <x v="441"/>
    <s v="c1e93299-2"/>
    <x v="2"/>
    <s v="348.15"/>
    <x v="441"/>
    <s v="15"/>
    <x v="0"/>
    <s v="295.93"/>
    <n v="52.222499999999997"/>
    <x v="441"/>
    <n v="295.93"/>
    <x v="4"/>
    <s v="10-01-2024"/>
    <s v="10"/>
    <x v="7"/>
    <s v="2024"/>
    <d v="2024-01-10T00:00:00"/>
    <n v="0"/>
  </r>
  <r>
    <x v="442"/>
    <s v="762221aa-3"/>
    <x v="4"/>
    <s v="176.6"/>
    <x v="442"/>
    <s v="0"/>
    <x v="6"/>
    <s v="176.6"/>
    <n v="0"/>
    <x v="442"/>
    <n v="176.6"/>
    <x v="1"/>
    <s v="12-03-2024"/>
    <s v="12"/>
    <x v="5"/>
    <s v="2024"/>
    <d v="2024-03-12T00:00:00"/>
    <n v="0"/>
  </r>
  <r>
    <x v="443"/>
    <s v="389afb40-f"/>
    <x v="3"/>
    <s v="228.74"/>
    <x v="443"/>
    <s v="0"/>
    <x v="6"/>
    <s v="228.74"/>
    <n v="0"/>
    <x v="443"/>
    <n v="228.74"/>
    <x v="2"/>
    <s v="04-07-2024"/>
    <s v="04"/>
    <x v="10"/>
    <s v="2024"/>
    <d v="2024-07-04T00:00:00"/>
    <n v="0"/>
  </r>
  <r>
    <x v="444"/>
    <s v="2830b16b-9"/>
    <x v="5"/>
    <s v="302.97"/>
    <x v="444"/>
    <s v="15"/>
    <x v="0"/>
    <s v="257.52"/>
    <n v="45.445500000000003"/>
    <x v="444"/>
    <n v="257.52"/>
    <x v="3"/>
    <s v="09-07-2024"/>
    <s v="09"/>
    <x v="10"/>
    <s v="2024"/>
    <d v="2024-07-09T00:00:00"/>
    <n v="0"/>
  </r>
  <r>
    <x v="445"/>
    <s v="88733fae-e"/>
    <x v="3"/>
    <s v="117.7"/>
    <x v="445"/>
    <s v="25"/>
    <x v="2"/>
    <s v="88.28"/>
    <n v="29.425000000000001"/>
    <x v="445"/>
    <n v="88.28"/>
    <x v="0"/>
    <s v="11-08-2024"/>
    <s v="11"/>
    <x v="4"/>
    <s v="2024"/>
    <d v="2024-08-11T00:00:00"/>
    <n v="0"/>
  </r>
  <r>
    <x v="446"/>
    <s v="67d80dfd-7"/>
    <x v="1"/>
    <s v="219.19"/>
    <x v="446"/>
    <s v="25"/>
    <x v="2"/>
    <s v="164.39"/>
    <n v="54.797499999999999"/>
    <x v="446"/>
    <n v="164.39"/>
    <x v="2"/>
    <s v="25-07-2024"/>
    <s v="25"/>
    <x v="10"/>
    <s v="2024"/>
    <d v="2024-07-25T00:00:00"/>
    <n v="0"/>
  </r>
  <r>
    <x v="447"/>
    <s v="381eab4a-d"/>
    <x v="5"/>
    <s v="137.74"/>
    <x v="447"/>
    <s v="30"/>
    <x v="7"/>
    <s v="96.42"/>
    <n v="41.32200000000001"/>
    <x v="447"/>
    <n v="96.42"/>
    <x v="3"/>
    <s v="23-08-2024"/>
    <s v="23"/>
    <x v="4"/>
    <s v="2024"/>
    <d v="2024-08-23T00:00:00"/>
    <n v="0"/>
  </r>
  <r>
    <x v="448"/>
    <s v="36fe6ac6-2"/>
    <x v="3"/>
    <s v="436.86"/>
    <x v="448"/>
    <s v="5"/>
    <x v="4"/>
    <s v="415.02"/>
    <n v="21.843000000000004"/>
    <x v="448"/>
    <n v="415.02"/>
    <x v="0"/>
    <s v="11-02-2024"/>
    <s v="11"/>
    <x v="1"/>
    <s v="2024"/>
    <d v="2024-02-11T00:00:00"/>
    <n v="0"/>
  </r>
  <r>
    <x v="449"/>
    <s v="82b6cd96-6"/>
    <x v="0"/>
    <s v="269.89"/>
    <x v="449"/>
    <s v="20"/>
    <x v="1"/>
    <s v="215.91"/>
    <n v="53.977999999999994"/>
    <x v="449"/>
    <n v="215.91"/>
    <x v="0"/>
    <s v="28-09-2024"/>
    <s v="28"/>
    <x v="2"/>
    <s v="2024"/>
    <d v="2024-09-28T00:00:00"/>
    <n v="0"/>
  </r>
  <r>
    <x v="450"/>
    <s v="a1f2b6dd-7"/>
    <x v="0"/>
    <s v="81.82"/>
    <x v="450"/>
    <s v="10"/>
    <x v="5"/>
    <s v="73.64"/>
    <n v="8.1819999999999986"/>
    <x v="450"/>
    <n v="73.64"/>
    <x v="0"/>
    <s v="05-06-2024"/>
    <s v="05"/>
    <x v="9"/>
    <s v="2024"/>
    <d v="2024-06-05T00:00:00"/>
    <n v="0"/>
  </r>
  <r>
    <x v="451"/>
    <s v="5dd58cd8-2"/>
    <x v="4"/>
    <s v="353.61"/>
    <x v="451"/>
    <s v="20"/>
    <x v="1"/>
    <s v="282.89"/>
    <n v="70.722000000000008"/>
    <x v="451"/>
    <n v="282.89"/>
    <x v="1"/>
    <s v="26-04-2024"/>
    <s v="26"/>
    <x v="3"/>
    <s v="2024"/>
    <d v="2024-04-26T00:00:00"/>
    <n v="0"/>
  </r>
  <r>
    <x v="452"/>
    <s v="ed21c448-4"/>
    <x v="2"/>
    <s v="37.73"/>
    <x v="452"/>
    <s v="15"/>
    <x v="0"/>
    <s v="32.07"/>
    <n v="5.6594999999999995"/>
    <x v="452"/>
    <n v="32.07"/>
    <x v="0"/>
    <s v="27-04-2024"/>
    <s v="27"/>
    <x v="3"/>
    <s v="2024"/>
    <d v="2024-04-27T00:00:00"/>
    <n v="0"/>
  </r>
  <r>
    <x v="453"/>
    <s v="3eb56196-f"/>
    <x v="4"/>
    <s v="215.34"/>
    <x v="453"/>
    <s v="5"/>
    <x v="4"/>
    <s v="204.57"/>
    <n v="10.767000000000001"/>
    <x v="453"/>
    <n v="204.57"/>
    <x v="1"/>
    <s v="25-03-2024"/>
    <s v="25"/>
    <x v="5"/>
    <s v="2024"/>
    <d v="2024-03-25T00:00:00"/>
    <n v="0"/>
  </r>
  <r>
    <x v="454"/>
    <s v="c3890ccb-8"/>
    <x v="2"/>
    <s v="117.18"/>
    <x v="454"/>
    <s v="10"/>
    <x v="5"/>
    <s v="105.46"/>
    <n v="11.718000000000002"/>
    <x v="454"/>
    <n v="105.46"/>
    <x v="4"/>
    <s v="07-03-2024"/>
    <s v="07"/>
    <x v="5"/>
    <s v="2024"/>
    <d v="2024-03-07T00:00:00"/>
    <n v="0"/>
  </r>
  <r>
    <x v="455"/>
    <s v="4a8e60af-d"/>
    <x v="3"/>
    <s v="451.22"/>
    <x v="455"/>
    <s v="5"/>
    <x v="4"/>
    <s v="428.66"/>
    <n v="22.561000000000003"/>
    <x v="455"/>
    <n v="428.66"/>
    <x v="0"/>
    <s v="29-03-2024"/>
    <s v="29"/>
    <x v="5"/>
    <s v="2024"/>
    <d v="2024-03-29T00:00:00"/>
    <n v="0"/>
  </r>
  <r>
    <x v="456"/>
    <s v="7bcd7ac9-6"/>
    <x v="3"/>
    <s v="382.83"/>
    <x v="456"/>
    <s v="30"/>
    <x v="7"/>
    <s v="267.98"/>
    <n v="114.84899999999999"/>
    <x v="456"/>
    <n v="267.98"/>
    <x v="3"/>
    <s v="08-01-2024"/>
    <s v="08"/>
    <x v="7"/>
    <s v="2024"/>
    <d v="2024-01-08T00:00:00"/>
    <n v="0"/>
  </r>
  <r>
    <x v="457"/>
    <s v="90a62e58-d"/>
    <x v="0"/>
    <s v="213"/>
    <x v="457"/>
    <s v="50"/>
    <x v="3"/>
    <s v="106.5"/>
    <n v="106.5"/>
    <x v="457"/>
    <n v="106.5"/>
    <x v="0"/>
    <s v="08-01-2024"/>
    <s v="08"/>
    <x v="7"/>
    <s v="2024"/>
    <d v="2024-01-08T00:00:00"/>
    <n v="0"/>
  </r>
  <r>
    <x v="458"/>
    <s v="9e13e61e-c"/>
    <x v="5"/>
    <s v="450.17"/>
    <x v="458"/>
    <s v="0"/>
    <x v="6"/>
    <s v="450.17"/>
    <n v="0"/>
    <x v="458"/>
    <n v="450.17"/>
    <x v="1"/>
    <s v="21-03-2024"/>
    <s v="21"/>
    <x v="5"/>
    <s v="2024"/>
    <d v="2024-03-21T00:00:00"/>
    <n v="0"/>
  </r>
  <r>
    <x v="459"/>
    <s v="d5ffce9f-3"/>
    <x v="5"/>
    <s v="251.98"/>
    <x v="459"/>
    <s v="50"/>
    <x v="3"/>
    <s v="125.99"/>
    <n v="125.99"/>
    <x v="459"/>
    <n v="125.99"/>
    <x v="2"/>
    <s v="31-07-2024"/>
    <s v="31"/>
    <x v="10"/>
    <s v="2024"/>
    <d v="2024-07-31T00:00:00"/>
    <n v="0"/>
  </r>
  <r>
    <x v="460"/>
    <s v="3bf1badc-6"/>
    <x v="3"/>
    <s v="345.49"/>
    <x v="460"/>
    <s v="25"/>
    <x v="2"/>
    <s v="259.12"/>
    <n v="86.372500000000002"/>
    <x v="460"/>
    <n v="259.12"/>
    <x v="2"/>
    <s v="27-03-2024"/>
    <s v="27"/>
    <x v="5"/>
    <s v="2024"/>
    <d v="2024-03-27T00:00:00"/>
    <n v="0"/>
  </r>
  <r>
    <x v="461"/>
    <s v="8f8a84e9-8"/>
    <x v="3"/>
    <s v="431.89"/>
    <x v="461"/>
    <s v="15"/>
    <x v="0"/>
    <s v="367.11"/>
    <n v="64.783499999999989"/>
    <x v="461"/>
    <n v="367.11"/>
    <x v="0"/>
    <s v="03-02-2024"/>
    <s v="03"/>
    <x v="1"/>
    <s v="2024"/>
    <d v="2024-02-03T00:00:00"/>
    <n v="0"/>
  </r>
  <r>
    <x v="462"/>
    <s v="531124f2-0"/>
    <x v="1"/>
    <s v="76.69"/>
    <x v="462"/>
    <s v="0"/>
    <x v="6"/>
    <s v="76.69"/>
    <n v="0"/>
    <x v="462"/>
    <n v="76.69"/>
    <x v="4"/>
    <s v="02-07-2024"/>
    <s v="02"/>
    <x v="10"/>
    <s v="2024"/>
    <d v="2024-07-02T00:00:00"/>
    <n v="0"/>
  </r>
  <r>
    <x v="463"/>
    <s v="4fb52521-f"/>
    <x v="6"/>
    <s v="373.26"/>
    <x v="463"/>
    <s v="50"/>
    <x v="3"/>
    <s v="186.63"/>
    <n v="186.63"/>
    <x v="463"/>
    <n v="186.63"/>
    <x v="1"/>
    <s v="12-02-2024"/>
    <s v="12"/>
    <x v="1"/>
    <s v="2024"/>
    <d v="2024-02-12T00:00:00"/>
    <n v="0"/>
  </r>
  <r>
    <x v="464"/>
    <s v="ae353616-c"/>
    <x v="4"/>
    <s v="26.71"/>
    <x v="464"/>
    <s v="30"/>
    <x v="7"/>
    <s v="18.7"/>
    <n v="8.0129999999999999"/>
    <x v="464"/>
    <n v="18.7"/>
    <x v="3"/>
    <s v="05-06-2024"/>
    <s v="05"/>
    <x v="9"/>
    <s v="2024"/>
    <d v="2024-06-05T00:00:00"/>
    <n v="0"/>
  </r>
  <r>
    <x v="465"/>
    <s v="3eed3203-4"/>
    <x v="6"/>
    <s v="191.54"/>
    <x v="465"/>
    <s v="0"/>
    <x v="6"/>
    <s v="191.54"/>
    <n v="0"/>
    <x v="465"/>
    <n v="191.54"/>
    <x v="4"/>
    <s v="07-08-2024"/>
    <s v="07"/>
    <x v="4"/>
    <s v="2024"/>
    <d v="2024-08-07T00:00:00"/>
    <n v="0"/>
  </r>
  <r>
    <x v="466"/>
    <s v="062f7492-d"/>
    <x v="0"/>
    <s v="473.96"/>
    <x v="466"/>
    <s v="25"/>
    <x v="2"/>
    <s v="355.47"/>
    <n v="118.49"/>
    <x v="466"/>
    <n v="355.47"/>
    <x v="2"/>
    <s v="03-04-2024"/>
    <s v="03"/>
    <x v="3"/>
    <s v="2024"/>
    <d v="2024-04-03T00:00:00"/>
    <n v="0"/>
  </r>
  <r>
    <x v="467"/>
    <s v="c18f0916-4"/>
    <x v="3"/>
    <s v="347.43"/>
    <x v="467"/>
    <s v="15"/>
    <x v="0"/>
    <s v="295.32"/>
    <n v="52.1145"/>
    <x v="467"/>
    <n v="295.32"/>
    <x v="0"/>
    <s v="22-05-2024"/>
    <s v="22"/>
    <x v="6"/>
    <s v="2024"/>
    <d v="2024-05-22T00:00:00"/>
    <n v="0"/>
  </r>
  <r>
    <x v="468"/>
    <s v="1ff000e0-e"/>
    <x v="1"/>
    <s v="200.63"/>
    <x v="468"/>
    <s v="5"/>
    <x v="4"/>
    <s v="190.6"/>
    <n v="10.031499999999999"/>
    <x v="468"/>
    <n v="190.6"/>
    <x v="3"/>
    <s v="31-03-2024"/>
    <s v="31"/>
    <x v="5"/>
    <s v="2024"/>
    <d v="2024-03-31T00:00:00"/>
    <n v="0"/>
  </r>
  <r>
    <x v="469"/>
    <s v="69e1b723-6"/>
    <x v="5"/>
    <s v="47.45"/>
    <x v="469"/>
    <s v="25"/>
    <x v="2"/>
    <s v="35.59"/>
    <n v="11.862500000000001"/>
    <x v="469"/>
    <n v="35.590000000000003"/>
    <x v="4"/>
    <s v="22-05-2024"/>
    <s v="22"/>
    <x v="6"/>
    <s v="2024"/>
    <d v="2024-05-22T00:00:00"/>
    <n v="0"/>
  </r>
  <r>
    <x v="470"/>
    <s v="5e2b3419-a"/>
    <x v="5"/>
    <s v="453.53"/>
    <x v="470"/>
    <s v="20"/>
    <x v="1"/>
    <s v="362.82"/>
    <n v="90.705999999999989"/>
    <x v="470"/>
    <n v="362.82"/>
    <x v="4"/>
    <s v="05-04-2024"/>
    <s v="05"/>
    <x v="3"/>
    <s v="2024"/>
    <d v="2024-04-05T00:00:00"/>
    <n v="0"/>
  </r>
  <r>
    <x v="471"/>
    <s v="91b88773-5"/>
    <x v="1"/>
    <s v="378.95"/>
    <x v="471"/>
    <s v="20"/>
    <x v="1"/>
    <s v="303.16"/>
    <n v="75.790000000000006"/>
    <x v="471"/>
    <n v="303.16000000000003"/>
    <x v="1"/>
    <s v="21-11-2024"/>
    <s v="21"/>
    <x v="0"/>
    <s v="2024"/>
    <d v="2024-11-21T00:00:00"/>
    <n v="0"/>
  </r>
  <r>
    <x v="472"/>
    <s v="908a54b6-0"/>
    <x v="0"/>
    <s v="321.66"/>
    <x v="472"/>
    <s v="0"/>
    <x v="6"/>
    <s v="321.66"/>
    <n v="0"/>
    <x v="472"/>
    <n v="321.66000000000003"/>
    <x v="1"/>
    <s v="08-05-2024"/>
    <s v="08"/>
    <x v="6"/>
    <s v="2024"/>
    <d v="2024-05-08T00:00:00"/>
    <n v="0"/>
  </r>
  <r>
    <x v="473"/>
    <s v="27c745da-8"/>
    <x v="5"/>
    <s v="429.78"/>
    <x v="473"/>
    <s v="5"/>
    <x v="4"/>
    <s v="408.29"/>
    <n v="21.488999999999997"/>
    <x v="473"/>
    <n v="408.29"/>
    <x v="4"/>
    <s v="19-07-2024"/>
    <s v="19"/>
    <x v="10"/>
    <s v="2024"/>
    <d v="2024-07-19T00:00:00"/>
    <n v="0"/>
  </r>
  <r>
    <x v="474"/>
    <s v="51f72692-9"/>
    <x v="5"/>
    <s v="392.26"/>
    <x v="474"/>
    <s v="5"/>
    <x v="4"/>
    <s v="372.65"/>
    <n v="19.613"/>
    <x v="474"/>
    <n v="372.65"/>
    <x v="0"/>
    <s v="16-01-2024"/>
    <s v="16"/>
    <x v="7"/>
    <s v="2024"/>
    <d v="2024-01-16T00:00:00"/>
    <n v="0"/>
  </r>
  <r>
    <x v="475"/>
    <s v="d269fa86-d"/>
    <x v="5"/>
    <s v="169.92"/>
    <x v="475"/>
    <s v="25"/>
    <x v="2"/>
    <s v="127.44"/>
    <n v="42.48"/>
    <x v="475"/>
    <n v="127.44"/>
    <x v="0"/>
    <s v="30-04-2024"/>
    <s v="30"/>
    <x v="3"/>
    <s v="2024"/>
    <d v="2024-04-30T00:00:00"/>
    <n v="0"/>
  </r>
  <r>
    <x v="476"/>
    <s v="03e902b1-7"/>
    <x v="3"/>
    <s v="344.08"/>
    <x v="476"/>
    <s v="30"/>
    <x v="7"/>
    <s v="240.86"/>
    <n v="103.22399999999999"/>
    <x v="476"/>
    <n v="240.86"/>
    <x v="4"/>
    <s v="17-04-2024"/>
    <s v="17"/>
    <x v="3"/>
    <s v="2024"/>
    <d v="2024-04-17T00:00:00"/>
    <n v="0"/>
  </r>
  <r>
    <x v="477"/>
    <s v="a2075783-1"/>
    <x v="4"/>
    <s v="119.61"/>
    <x v="477"/>
    <s v="50"/>
    <x v="3"/>
    <s v="59.8"/>
    <n v="59.805"/>
    <x v="477"/>
    <n v="59.81"/>
    <x v="4"/>
    <s v="06-08-2024"/>
    <s v="06"/>
    <x v="4"/>
    <s v="2024"/>
    <d v="2024-08-06T00:00:00"/>
    <n v="1.0000000000005116E-2"/>
  </r>
  <r>
    <x v="478"/>
    <s v="507cfd45-3"/>
    <x v="2"/>
    <s v="304.02"/>
    <x v="478"/>
    <s v="15"/>
    <x v="0"/>
    <s v="258.42"/>
    <n v="45.602999999999994"/>
    <x v="478"/>
    <n v="258.42"/>
    <x v="0"/>
    <s v="13-09-2024"/>
    <s v="13"/>
    <x v="2"/>
    <s v="2024"/>
    <d v="2024-09-13T00:00:00"/>
    <n v="0"/>
  </r>
  <r>
    <x v="479"/>
    <s v="d530da77-3"/>
    <x v="4"/>
    <s v="221.6"/>
    <x v="479"/>
    <s v="20"/>
    <x v="1"/>
    <s v="177.28"/>
    <n v="44.32"/>
    <x v="479"/>
    <n v="177.28"/>
    <x v="1"/>
    <s v="10-03-2024"/>
    <s v="10"/>
    <x v="5"/>
    <s v="2024"/>
    <d v="2024-03-10T00:00:00"/>
    <n v="0"/>
  </r>
  <r>
    <x v="480"/>
    <s v="cddf766d-e"/>
    <x v="1"/>
    <s v="371.72"/>
    <x v="480"/>
    <s v="15"/>
    <x v="0"/>
    <s v="315.96"/>
    <n v="55.758000000000003"/>
    <x v="480"/>
    <n v="315.95999999999998"/>
    <x v="0"/>
    <s v="14-08-2024"/>
    <s v="14"/>
    <x v="4"/>
    <s v="2024"/>
    <d v="2024-08-14T00:00:00"/>
    <n v="0"/>
  </r>
  <r>
    <x v="481"/>
    <s v="d78da125-0"/>
    <x v="4"/>
    <s v="245.53"/>
    <x v="481"/>
    <s v="0"/>
    <x v="6"/>
    <s v="245.53"/>
    <n v="0"/>
    <x v="481"/>
    <n v="245.53"/>
    <x v="2"/>
    <s v="12-04-2024"/>
    <s v="12"/>
    <x v="3"/>
    <s v="2024"/>
    <d v="2024-04-12T00:00:00"/>
    <n v="0"/>
  </r>
  <r>
    <x v="482"/>
    <s v="018f23ea-7"/>
    <x v="5"/>
    <s v="435.73"/>
    <x v="482"/>
    <s v="50"/>
    <x v="3"/>
    <s v="217.87"/>
    <n v="217.86500000000001"/>
    <x v="482"/>
    <n v="217.87"/>
    <x v="4"/>
    <s v="23-07-2024"/>
    <s v="23"/>
    <x v="10"/>
    <s v="2024"/>
    <d v="2024-07-23T00:00:00"/>
    <n v="0"/>
  </r>
  <r>
    <x v="483"/>
    <s v="b121d823-9"/>
    <x v="3"/>
    <s v="399.88"/>
    <x v="483"/>
    <s v="5"/>
    <x v="4"/>
    <s v="379.89"/>
    <n v="19.994"/>
    <x v="483"/>
    <n v="379.89"/>
    <x v="3"/>
    <s v="06-11-2024"/>
    <s v="06"/>
    <x v="0"/>
    <s v="2024"/>
    <d v="2024-11-06T00:00:00"/>
    <n v="0"/>
  </r>
  <r>
    <x v="484"/>
    <s v="98898541-4"/>
    <x v="1"/>
    <s v="471.77"/>
    <x v="484"/>
    <s v="15"/>
    <x v="0"/>
    <s v="401"/>
    <n v="70.765499999999989"/>
    <x v="484"/>
    <n v="401"/>
    <x v="2"/>
    <s v="06-10-2024"/>
    <s v="06"/>
    <x v="8"/>
    <s v="2024"/>
    <d v="2024-10-06T00:00:00"/>
    <n v="0"/>
  </r>
  <r>
    <x v="485"/>
    <s v="919c0e4d-0"/>
    <x v="6"/>
    <s v="451.25"/>
    <x v="485"/>
    <s v="30"/>
    <x v="7"/>
    <s v="315.88"/>
    <n v="135.375"/>
    <x v="485"/>
    <n v="315.88"/>
    <x v="0"/>
    <s v="10-06-2024"/>
    <s v="10"/>
    <x v="9"/>
    <s v="2024"/>
    <d v="2024-06-10T00:00:00"/>
    <n v="0"/>
  </r>
  <r>
    <x v="486"/>
    <s v="0e7f87e5-8"/>
    <x v="2"/>
    <s v="168.52"/>
    <x v="486"/>
    <s v="5"/>
    <x v="4"/>
    <s v="160.09"/>
    <n v="8.4260000000000002"/>
    <x v="486"/>
    <n v="160.09"/>
    <x v="0"/>
    <s v="03-04-2024"/>
    <s v="03"/>
    <x v="3"/>
    <s v="2024"/>
    <d v="2024-04-03T00:00:00"/>
    <n v="0"/>
  </r>
  <r>
    <x v="487"/>
    <s v="310c2d25-b"/>
    <x v="5"/>
    <s v="272.8"/>
    <x v="487"/>
    <s v="30"/>
    <x v="7"/>
    <s v="190.96"/>
    <n v="81.84"/>
    <x v="487"/>
    <n v="190.96"/>
    <x v="1"/>
    <s v="08-05-2024"/>
    <s v="08"/>
    <x v="6"/>
    <s v="2024"/>
    <d v="2024-05-08T00:00:00"/>
    <n v="0"/>
  </r>
  <r>
    <x v="488"/>
    <s v="73bb6de8-1"/>
    <x v="6"/>
    <s v="153.13"/>
    <x v="488"/>
    <s v="5"/>
    <x v="4"/>
    <s v="145.47"/>
    <n v="7.6564999999999994"/>
    <x v="488"/>
    <n v="145.47"/>
    <x v="1"/>
    <s v="21-04-2024"/>
    <s v="21"/>
    <x v="3"/>
    <s v="2024"/>
    <d v="2024-04-21T00:00:00"/>
    <n v="0"/>
  </r>
  <r>
    <x v="489"/>
    <s v="31dd646d-7"/>
    <x v="1"/>
    <s v="244.73"/>
    <x v="489"/>
    <s v="50"/>
    <x v="3"/>
    <s v="122.36"/>
    <n v="122.36499999999999"/>
    <x v="489"/>
    <n v="122.37"/>
    <x v="2"/>
    <s v="02-09-2024"/>
    <s v="02"/>
    <x v="2"/>
    <s v="2024"/>
    <d v="2024-09-02T00:00:00"/>
    <n v="1.0000000000005116E-2"/>
  </r>
  <r>
    <x v="490"/>
    <s v="267985bd-2"/>
    <x v="0"/>
    <s v="74.64"/>
    <x v="490"/>
    <s v="30"/>
    <x v="7"/>
    <s v="52.25"/>
    <n v="22.391999999999999"/>
    <x v="490"/>
    <n v="52.25"/>
    <x v="3"/>
    <s v="17-11-2024"/>
    <s v="17"/>
    <x v="0"/>
    <s v="2024"/>
    <d v="2024-11-17T00:00:00"/>
    <n v="0"/>
  </r>
  <r>
    <x v="491"/>
    <s v="b8455d97-7"/>
    <x v="0"/>
    <s v="204.33"/>
    <x v="491"/>
    <s v="10"/>
    <x v="5"/>
    <s v="183.9"/>
    <n v="20.433000000000003"/>
    <x v="491"/>
    <n v="183.9"/>
    <x v="1"/>
    <s v="08-08-2024"/>
    <s v="08"/>
    <x v="4"/>
    <s v="2024"/>
    <d v="2024-08-08T00:00:00"/>
    <n v="0"/>
  </r>
  <r>
    <x v="492"/>
    <s v="7dcce976-1"/>
    <x v="4"/>
    <s v="426.27"/>
    <x v="492"/>
    <s v="15"/>
    <x v="0"/>
    <s v="362.33"/>
    <n v="63.940499999999993"/>
    <x v="492"/>
    <n v="362.33"/>
    <x v="3"/>
    <s v="20-09-2024"/>
    <s v="20"/>
    <x v="2"/>
    <s v="2024"/>
    <d v="2024-09-20T00:00:00"/>
    <n v="0"/>
  </r>
  <r>
    <x v="493"/>
    <s v="a7f3a36d-b"/>
    <x v="6"/>
    <s v="369.36"/>
    <x v="493"/>
    <s v="10"/>
    <x v="5"/>
    <s v="332.42"/>
    <n v="36.936000000000007"/>
    <x v="493"/>
    <n v="332.42"/>
    <x v="1"/>
    <s v="23-09-2024"/>
    <s v="23"/>
    <x v="2"/>
    <s v="2024"/>
    <d v="2024-09-23T00:00:00"/>
    <n v="0"/>
  </r>
  <r>
    <x v="494"/>
    <s v="f4193c4a-2"/>
    <x v="6"/>
    <s v="384.61"/>
    <x v="494"/>
    <s v="0"/>
    <x v="6"/>
    <s v="384.61"/>
    <n v="0"/>
    <x v="494"/>
    <n v="384.61"/>
    <x v="2"/>
    <s v="29-02-2024"/>
    <s v="29"/>
    <x v="1"/>
    <s v="2024"/>
    <d v="2024-02-29T00:00:00"/>
    <n v="0"/>
  </r>
  <r>
    <x v="495"/>
    <s v="26c3c2aa-e"/>
    <x v="1"/>
    <s v="203.19"/>
    <x v="495"/>
    <s v="20"/>
    <x v="1"/>
    <s v="162.55"/>
    <n v="40.638000000000005"/>
    <x v="495"/>
    <n v="162.55000000000001"/>
    <x v="2"/>
    <s v="12-03-2024"/>
    <s v="12"/>
    <x v="5"/>
    <s v="2024"/>
    <d v="2024-03-12T00:00:00"/>
    <n v="0"/>
  </r>
  <r>
    <x v="496"/>
    <s v="012b2dda-1"/>
    <x v="6"/>
    <s v="394.31"/>
    <x v="496"/>
    <s v="20"/>
    <x v="1"/>
    <s v="315.45"/>
    <n v="78.861999999999995"/>
    <x v="496"/>
    <n v="315.45"/>
    <x v="1"/>
    <s v="30-05-2024"/>
    <s v="30"/>
    <x v="6"/>
    <s v="2024"/>
    <d v="2024-05-30T00:00:00"/>
    <n v="0"/>
  </r>
  <r>
    <x v="497"/>
    <s v="52cdaea0-8"/>
    <x v="3"/>
    <s v="135.22"/>
    <x v="497"/>
    <s v="25"/>
    <x v="2"/>
    <s v="101.41"/>
    <n v="33.805"/>
    <x v="497"/>
    <n v="101.42"/>
    <x v="2"/>
    <s v="19-01-2024"/>
    <s v="19"/>
    <x v="7"/>
    <s v="2024"/>
    <d v="2024-01-19T00:00:00"/>
    <n v="1.0000000000005116E-2"/>
  </r>
  <r>
    <x v="498"/>
    <s v="3ba6780b-a"/>
    <x v="2"/>
    <s v="241.76"/>
    <x v="498"/>
    <s v="50"/>
    <x v="3"/>
    <s v="120.88"/>
    <n v="120.88"/>
    <x v="498"/>
    <n v="120.88"/>
    <x v="2"/>
    <s v="15-01-2024"/>
    <s v="15"/>
    <x v="7"/>
    <s v="2024"/>
    <d v="2024-01-15T00:00:00"/>
    <n v="0"/>
  </r>
  <r>
    <x v="499"/>
    <s v="5024d38a-c"/>
    <x v="2"/>
    <s v="20.31"/>
    <x v="499"/>
    <s v="5"/>
    <x v="4"/>
    <s v="19.29"/>
    <n v="1.0155000000000001"/>
    <x v="499"/>
    <n v="19.29"/>
    <x v="0"/>
    <s v="05-06-2024"/>
    <s v="05"/>
    <x v="9"/>
    <s v="2024"/>
    <d v="2024-06-05T00:00:00"/>
    <n v="0"/>
  </r>
  <r>
    <x v="500"/>
    <s v="4af5147b-4"/>
    <x v="2"/>
    <s v="236.62"/>
    <x v="500"/>
    <s v="20"/>
    <x v="1"/>
    <s v="189.3"/>
    <n v="47.323999999999998"/>
    <x v="500"/>
    <n v="189.3"/>
    <x v="4"/>
    <s v="29-09-2024"/>
    <s v="29"/>
    <x v="2"/>
    <s v="2024"/>
    <d v="2024-09-29T00:00:00"/>
    <n v="0"/>
  </r>
  <r>
    <x v="501"/>
    <s v="3c7eedc9-a"/>
    <x v="0"/>
    <s v="250.72"/>
    <x v="501"/>
    <s v="0"/>
    <x v="6"/>
    <s v="250.72"/>
    <n v="0"/>
    <x v="501"/>
    <n v="250.72"/>
    <x v="1"/>
    <s v="18-08-2024"/>
    <s v="18"/>
    <x v="4"/>
    <s v="2024"/>
    <d v="2024-08-18T00:00:00"/>
    <n v="0"/>
  </r>
  <r>
    <x v="502"/>
    <s v="6280a914-4"/>
    <x v="4"/>
    <s v="407.45"/>
    <x v="502"/>
    <s v="30"/>
    <x v="7"/>
    <s v="285.21"/>
    <n v="122.235"/>
    <x v="502"/>
    <n v="285.22000000000003"/>
    <x v="2"/>
    <s v="23-04-2024"/>
    <s v="23"/>
    <x v="3"/>
    <s v="2024"/>
    <d v="2024-04-23T00:00:00"/>
    <n v="1.0000000000047748E-2"/>
  </r>
  <r>
    <x v="503"/>
    <s v="5497ca0e-5"/>
    <x v="6"/>
    <s v="436.95"/>
    <x v="503"/>
    <s v="10"/>
    <x v="5"/>
    <s v="393.25"/>
    <n v="43.695"/>
    <x v="503"/>
    <n v="393.26"/>
    <x v="1"/>
    <s v="18-10-2024"/>
    <s v="18"/>
    <x v="8"/>
    <s v="2024"/>
    <d v="2024-10-18T00:00:00"/>
    <n v="9.9999999999909051E-3"/>
  </r>
  <r>
    <x v="504"/>
    <s v="3a6f86b9-b"/>
    <x v="2"/>
    <s v="292.37"/>
    <x v="504"/>
    <s v="50"/>
    <x v="3"/>
    <s v="146.19"/>
    <n v="146.185"/>
    <x v="504"/>
    <n v="146.19"/>
    <x v="4"/>
    <s v="18-10-2024"/>
    <s v="18"/>
    <x v="8"/>
    <s v="2024"/>
    <d v="2024-10-18T00:00:00"/>
    <n v="0"/>
  </r>
  <r>
    <x v="505"/>
    <s v="122394b2-e"/>
    <x v="0"/>
    <s v="63.8"/>
    <x v="505"/>
    <s v="0"/>
    <x v="6"/>
    <s v="63.8"/>
    <n v="0"/>
    <x v="505"/>
    <n v="63.8"/>
    <x v="1"/>
    <s v="12-09-2024"/>
    <s v="12"/>
    <x v="2"/>
    <s v="2024"/>
    <d v="2024-09-12T00:00:00"/>
    <n v="0"/>
  </r>
  <r>
    <x v="506"/>
    <s v="63b737b8-d"/>
    <x v="0"/>
    <s v="462.49"/>
    <x v="506"/>
    <s v="15"/>
    <x v="0"/>
    <s v="393.12"/>
    <n v="69.373500000000007"/>
    <x v="506"/>
    <n v="393.12"/>
    <x v="3"/>
    <s v="31-08-2024"/>
    <s v="31"/>
    <x v="4"/>
    <s v="2024"/>
    <d v="2024-08-31T00:00:00"/>
    <n v="0"/>
  </r>
  <r>
    <x v="507"/>
    <s v="433fec78-f"/>
    <x v="0"/>
    <s v="122.14"/>
    <x v="507"/>
    <s v="5"/>
    <x v="4"/>
    <s v="116.03"/>
    <n v="6.1070000000000002"/>
    <x v="507"/>
    <n v="116.03"/>
    <x v="1"/>
    <s v="08-05-2024"/>
    <s v="08"/>
    <x v="6"/>
    <s v="2024"/>
    <d v="2024-05-08T00:00:00"/>
    <n v="0"/>
  </r>
  <r>
    <x v="508"/>
    <s v="4b94f455-e"/>
    <x v="2"/>
    <s v="430.8"/>
    <x v="508"/>
    <s v="50"/>
    <x v="3"/>
    <s v="215.4"/>
    <n v="215.4"/>
    <x v="508"/>
    <n v="215.4"/>
    <x v="2"/>
    <s v="03-04-2024"/>
    <s v="03"/>
    <x v="3"/>
    <s v="2024"/>
    <d v="2024-04-03T00:00:00"/>
    <n v="0"/>
  </r>
  <r>
    <x v="509"/>
    <s v="451dc78c-3"/>
    <x v="4"/>
    <s v="245.54"/>
    <x v="509"/>
    <s v="15"/>
    <x v="0"/>
    <s v="208.71"/>
    <n v="36.830999999999996"/>
    <x v="509"/>
    <n v="208.71"/>
    <x v="3"/>
    <s v="17-09-2024"/>
    <s v="17"/>
    <x v="2"/>
    <s v="2024"/>
    <d v="2024-09-17T00:00:00"/>
    <n v="0"/>
  </r>
  <r>
    <x v="510"/>
    <s v="c385a9e4-c"/>
    <x v="2"/>
    <s v="411.1"/>
    <x v="510"/>
    <s v="30"/>
    <x v="7"/>
    <s v="287.77"/>
    <n v="123.33"/>
    <x v="510"/>
    <n v="287.77"/>
    <x v="3"/>
    <s v="19-06-2024"/>
    <s v="19"/>
    <x v="9"/>
    <s v="2024"/>
    <d v="2024-06-19T00:00:00"/>
    <n v="0"/>
  </r>
  <r>
    <x v="511"/>
    <s v="ce07178a-6"/>
    <x v="1"/>
    <s v="152.62"/>
    <x v="511"/>
    <s v="50"/>
    <x v="3"/>
    <s v="76.31"/>
    <n v="76.31"/>
    <x v="511"/>
    <n v="76.31"/>
    <x v="1"/>
    <s v="15-05-2024"/>
    <s v="15"/>
    <x v="6"/>
    <s v="2024"/>
    <d v="2024-05-15T00:00:00"/>
    <n v="0"/>
  </r>
  <r>
    <x v="512"/>
    <s v="13cd0a57-0"/>
    <x v="2"/>
    <s v="141.24"/>
    <x v="512"/>
    <s v="50"/>
    <x v="3"/>
    <s v="70.62"/>
    <n v="70.62"/>
    <x v="512"/>
    <n v="70.62"/>
    <x v="1"/>
    <s v="24-09-2024"/>
    <s v="24"/>
    <x v="2"/>
    <s v="2024"/>
    <d v="2024-09-24T00:00:00"/>
    <n v="0"/>
  </r>
  <r>
    <x v="513"/>
    <s v="3d9f22df-f"/>
    <x v="6"/>
    <s v="419.81"/>
    <x v="513"/>
    <s v="15"/>
    <x v="0"/>
    <s v="356.84"/>
    <n v="62.971499999999999"/>
    <x v="513"/>
    <n v="356.84"/>
    <x v="1"/>
    <s v="09-04-2024"/>
    <s v="09"/>
    <x v="3"/>
    <s v="2024"/>
    <d v="2024-04-09T00:00:00"/>
    <n v="0"/>
  </r>
  <r>
    <x v="514"/>
    <s v="a0d2dea3-a"/>
    <x v="1"/>
    <s v="389.67"/>
    <x v="514"/>
    <s v="0"/>
    <x v="6"/>
    <s v="389.67"/>
    <n v="0"/>
    <x v="514"/>
    <n v="389.67"/>
    <x v="4"/>
    <s v="04-06-2024"/>
    <s v="04"/>
    <x v="9"/>
    <s v="2024"/>
    <d v="2024-06-04T00:00:00"/>
    <n v="0"/>
  </r>
  <r>
    <x v="515"/>
    <s v="56886e5d-7"/>
    <x v="6"/>
    <s v="426.13"/>
    <x v="515"/>
    <s v="20"/>
    <x v="1"/>
    <s v="340.9"/>
    <n v="85.225999999999999"/>
    <x v="515"/>
    <n v="340.9"/>
    <x v="1"/>
    <s v="05-04-2024"/>
    <s v="05"/>
    <x v="3"/>
    <s v="2024"/>
    <d v="2024-04-05T00:00:00"/>
    <n v="0"/>
  </r>
  <r>
    <x v="516"/>
    <s v="6e4a33e0-e"/>
    <x v="6"/>
    <s v="496.76"/>
    <x v="516"/>
    <s v="5"/>
    <x v="4"/>
    <s v="471.92"/>
    <n v="24.838000000000001"/>
    <x v="516"/>
    <n v="471.92"/>
    <x v="3"/>
    <s v="10-03-2024"/>
    <s v="10"/>
    <x v="5"/>
    <s v="2024"/>
    <d v="2024-03-10T00:00:00"/>
    <n v="0"/>
  </r>
  <r>
    <x v="517"/>
    <s v="5ec4a8b3-d"/>
    <x v="6"/>
    <s v="109.99"/>
    <x v="517"/>
    <s v="15"/>
    <x v="0"/>
    <s v="93.49"/>
    <n v="16.4985"/>
    <x v="517"/>
    <n v="93.49"/>
    <x v="3"/>
    <s v="18-06-2024"/>
    <s v="18"/>
    <x v="9"/>
    <s v="2024"/>
    <d v="2024-06-18T00:00:00"/>
    <n v="0"/>
  </r>
  <r>
    <x v="518"/>
    <s v="4a545c9f-8"/>
    <x v="4"/>
    <s v="423.41"/>
    <x v="518"/>
    <s v="25"/>
    <x v="2"/>
    <s v="317.56"/>
    <n v="105.85250000000001"/>
    <x v="518"/>
    <n v="317.56"/>
    <x v="3"/>
    <s v="04-06-2024"/>
    <s v="04"/>
    <x v="9"/>
    <s v="2024"/>
    <d v="2024-06-04T00:00:00"/>
    <n v="0"/>
  </r>
  <r>
    <x v="519"/>
    <s v="f330657b-d"/>
    <x v="5"/>
    <s v="59.42"/>
    <x v="519"/>
    <s v="20"/>
    <x v="1"/>
    <s v="47.54"/>
    <n v="11.884"/>
    <x v="519"/>
    <n v="47.54"/>
    <x v="2"/>
    <s v="18-11-2024"/>
    <s v="18"/>
    <x v="0"/>
    <s v="2024"/>
    <d v="2024-11-18T00:00:00"/>
    <n v="0"/>
  </r>
  <r>
    <x v="520"/>
    <s v="2fe1f2b3-b"/>
    <x v="1"/>
    <s v="14.4"/>
    <x v="520"/>
    <s v="20"/>
    <x v="1"/>
    <s v="11.52"/>
    <n v="2.88"/>
    <x v="520"/>
    <n v="11.52"/>
    <x v="4"/>
    <s v="21-05-2024"/>
    <s v="21"/>
    <x v="6"/>
    <s v="2024"/>
    <d v="2024-05-21T00:00:00"/>
    <n v="0"/>
  </r>
  <r>
    <x v="521"/>
    <s v="bef56996-5"/>
    <x v="3"/>
    <s v="127.92"/>
    <x v="521"/>
    <s v="10"/>
    <x v="5"/>
    <s v="115.13"/>
    <n v="12.792"/>
    <x v="521"/>
    <n v="115.13"/>
    <x v="2"/>
    <s v="26-08-2024"/>
    <s v="26"/>
    <x v="4"/>
    <s v="2024"/>
    <d v="2024-08-26T00:00:00"/>
    <n v="0"/>
  </r>
  <r>
    <x v="522"/>
    <s v="84268f41-1"/>
    <x v="0"/>
    <s v="190.26"/>
    <x v="522"/>
    <s v="0"/>
    <x v="6"/>
    <s v="190.26"/>
    <n v="0"/>
    <x v="522"/>
    <n v="190.26"/>
    <x v="4"/>
    <s v="15-01-2024"/>
    <s v="15"/>
    <x v="7"/>
    <s v="2024"/>
    <d v="2024-01-15T00:00:00"/>
    <n v="0"/>
  </r>
  <r>
    <x v="523"/>
    <s v="0f8b3bb7-8"/>
    <x v="4"/>
    <s v="366.79"/>
    <x v="523"/>
    <s v="20"/>
    <x v="1"/>
    <s v="293.43"/>
    <n v="73.358000000000004"/>
    <x v="523"/>
    <n v="293.43"/>
    <x v="3"/>
    <s v="22-03-2024"/>
    <s v="22"/>
    <x v="5"/>
    <s v="2024"/>
    <d v="2024-03-22T00:00:00"/>
    <n v="0"/>
  </r>
  <r>
    <x v="524"/>
    <s v="4396ccca-1"/>
    <x v="5"/>
    <s v="238.92"/>
    <x v="524"/>
    <s v="25"/>
    <x v="2"/>
    <s v="179.19"/>
    <n v="59.73"/>
    <x v="524"/>
    <n v="179.19"/>
    <x v="3"/>
    <s v="12-11-2024"/>
    <s v="12"/>
    <x v="0"/>
    <s v="2024"/>
    <d v="2024-11-12T00:00:00"/>
    <n v="0"/>
  </r>
  <r>
    <x v="525"/>
    <s v="4b89d022-8"/>
    <x v="4"/>
    <s v="105.61"/>
    <x v="525"/>
    <s v="10"/>
    <x v="5"/>
    <s v="95.05"/>
    <n v="10.561"/>
    <x v="525"/>
    <n v="95.05"/>
    <x v="3"/>
    <s v="13-07-2024"/>
    <s v="13"/>
    <x v="10"/>
    <s v="2024"/>
    <d v="2024-07-13T00:00:00"/>
    <n v="0"/>
  </r>
  <r>
    <x v="526"/>
    <s v="5afee66b-4"/>
    <x v="3"/>
    <s v="251.84"/>
    <x v="526"/>
    <s v="5"/>
    <x v="4"/>
    <s v="239.25"/>
    <n v="12.592000000000001"/>
    <x v="526"/>
    <n v="239.25"/>
    <x v="1"/>
    <s v="23-01-2024"/>
    <s v="23"/>
    <x v="7"/>
    <s v="2024"/>
    <d v="2024-01-23T00:00:00"/>
    <n v="0"/>
  </r>
  <r>
    <x v="527"/>
    <s v="17c05cd0-c"/>
    <x v="2"/>
    <s v="482.78"/>
    <x v="527"/>
    <s v="30"/>
    <x v="7"/>
    <s v="337.95"/>
    <n v="144.834"/>
    <x v="527"/>
    <n v="337.95"/>
    <x v="1"/>
    <s v="01-07-2024"/>
    <s v="01"/>
    <x v="10"/>
    <s v="2024"/>
    <d v="2024-07-01T00:00:00"/>
    <n v="0"/>
  </r>
  <r>
    <x v="528"/>
    <s v="b0d69622-a"/>
    <x v="2"/>
    <s v="204.49"/>
    <x v="528"/>
    <s v="5"/>
    <x v="4"/>
    <s v="194.27"/>
    <n v="10.224500000000001"/>
    <x v="528"/>
    <n v="194.27"/>
    <x v="4"/>
    <s v="24-02-2024"/>
    <s v="24"/>
    <x v="1"/>
    <s v="2024"/>
    <d v="2024-02-24T00:00:00"/>
    <n v="0"/>
  </r>
  <r>
    <x v="529"/>
    <s v="f73bf81c-f"/>
    <x v="6"/>
    <s v="364.65"/>
    <x v="529"/>
    <s v="5"/>
    <x v="4"/>
    <s v="346.42"/>
    <n v="18.232500000000002"/>
    <x v="529"/>
    <n v="346.42"/>
    <x v="1"/>
    <s v="22-02-2024"/>
    <s v="22"/>
    <x v="1"/>
    <s v="2024"/>
    <d v="2024-02-22T00:00:00"/>
    <n v="0"/>
  </r>
  <r>
    <x v="530"/>
    <s v="b3345786-8"/>
    <x v="4"/>
    <s v="66.29"/>
    <x v="530"/>
    <s v="50"/>
    <x v="3"/>
    <s v="33.15"/>
    <n v="33.145000000000003"/>
    <x v="530"/>
    <n v="33.15"/>
    <x v="2"/>
    <s v="16-09-2024"/>
    <s v="16"/>
    <x v="2"/>
    <s v="2024"/>
    <d v="2024-09-16T00:00:00"/>
    <n v="0"/>
  </r>
  <r>
    <x v="531"/>
    <s v="4023a06e-7"/>
    <x v="5"/>
    <s v="122.79"/>
    <x v="531"/>
    <s v="25"/>
    <x v="2"/>
    <s v="92.09"/>
    <n v="30.697500000000002"/>
    <x v="531"/>
    <n v="92.09"/>
    <x v="4"/>
    <s v="09-01-2024"/>
    <s v="09"/>
    <x v="7"/>
    <s v="2024"/>
    <d v="2024-01-09T00:00:00"/>
    <n v="0"/>
  </r>
  <r>
    <x v="532"/>
    <s v="3f1caf62-f"/>
    <x v="5"/>
    <s v="59.16"/>
    <x v="532"/>
    <s v="20"/>
    <x v="1"/>
    <s v="47.33"/>
    <n v="11.831999999999999"/>
    <x v="532"/>
    <n v="47.33"/>
    <x v="3"/>
    <s v="25-03-2024"/>
    <s v="25"/>
    <x v="5"/>
    <s v="2024"/>
    <d v="2024-03-25T00:00:00"/>
    <n v="0"/>
  </r>
  <r>
    <x v="533"/>
    <s v="2ad69764-b"/>
    <x v="2"/>
    <s v="482.74"/>
    <x v="533"/>
    <s v="20"/>
    <x v="1"/>
    <s v="386.19"/>
    <n v="96.547999999999988"/>
    <x v="533"/>
    <n v="386.19"/>
    <x v="3"/>
    <s v="08-03-2024"/>
    <s v="08"/>
    <x v="5"/>
    <s v="2024"/>
    <d v="2024-03-08T00:00:00"/>
    <n v="0"/>
  </r>
  <r>
    <x v="534"/>
    <s v="33850590-0"/>
    <x v="2"/>
    <s v="400.25"/>
    <x v="534"/>
    <s v="30"/>
    <x v="7"/>
    <s v="280.17"/>
    <n v="120.075"/>
    <x v="534"/>
    <n v="280.18"/>
    <x v="1"/>
    <s v="07-07-2024"/>
    <s v="07"/>
    <x v="10"/>
    <s v="2024"/>
    <d v="2024-07-07T00:00:00"/>
    <n v="9.9999999999909051E-3"/>
  </r>
  <r>
    <x v="535"/>
    <s v="07fa6d99-0"/>
    <x v="1"/>
    <s v="278.69"/>
    <x v="535"/>
    <s v="30"/>
    <x v="7"/>
    <s v="195.08"/>
    <n v="83.607000000000014"/>
    <x v="535"/>
    <n v="195.08"/>
    <x v="1"/>
    <s v="14-10-2024"/>
    <s v="14"/>
    <x v="8"/>
    <s v="2024"/>
    <d v="2024-10-14T00:00:00"/>
    <n v="0"/>
  </r>
  <r>
    <x v="536"/>
    <s v="14161f4b-8"/>
    <x v="4"/>
    <s v="446.45"/>
    <x v="536"/>
    <s v="5"/>
    <x v="4"/>
    <s v="424.13"/>
    <n v="22.322500000000002"/>
    <x v="536"/>
    <n v="424.13"/>
    <x v="2"/>
    <s v="15-10-2024"/>
    <s v="15"/>
    <x v="8"/>
    <s v="2024"/>
    <d v="2024-10-15T00:00:00"/>
    <n v="0"/>
  </r>
  <r>
    <x v="537"/>
    <s v="33b219e4-0"/>
    <x v="2"/>
    <s v="77.79"/>
    <x v="537"/>
    <s v="10"/>
    <x v="5"/>
    <s v="70.01"/>
    <n v="7.7790000000000008"/>
    <x v="537"/>
    <n v="70.010000000000005"/>
    <x v="2"/>
    <s v="05-01-2024"/>
    <s v="05"/>
    <x v="7"/>
    <s v="2024"/>
    <d v="2024-01-05T00:00:00"/>
    <n v="0"/>
  </r>
  <r>
    <x v="538"/>
    <s v="89d4357f-0"/>
    <x v="1"/>
    <s v="126.91"/>
    <x v="538"/>
    <s v="20"/>
    <x v="1"/>
    <s v="101.53"/>
    <n v="25.381999999999998"/>
    <x v="538"/>
    <n v="101.53"/>
    <x v="4"/>
    <s v="07-09-2024"/>
    <s v="07"/>
    <x v="2"/>
    <s v="2024"/>
    <d v="2024-09-07T00:00:00"/>
    <n v="0"/>
  </r>
  <r>
    <x v="539"/>
    <s v="c6438a19-5"/>
    <x v="2"/>
    <s v="350.82"/>
    <x v="539"/>
    <s v="30"/>
    <x v="7"/>
    <s v="245.57"/>
    <n v="105.24600000000001"/>
    <x v="539"/>
    <n v="245.57"/>
    <x v="2"/>
    <s v="29-05-2024"/>
    <s v="29"/>
    <x v="6"/>
    <s v="2024"/>
    <d v="2024-05-29T00:00:00"/>
    <n v="0"/>
  </r>
  <r>
    <x v="540"/>
    <s v="0a454a94-f"/>
    <x v="4"/>
    <s v="43.02"/>
    <x v="540"/>
    <s v="10"/>
    <x v="5"/>
    <s v="38.72"/>
    <n v="4.3020000000000005"/>
    <x v="540"/>
    <n v="38.72"/>
    <x v="0"/>
    <s v="18-01-2024"/>
    <s v="18"/>
    <x v="7"/>
    <s v="2024"/>
    <d v="2024-01-18T00:00:00"/>
    <n v="0"/>
  </r>
  <r>
    <x v="541"/>
    <s v="fbe1be6d-3"/>
    <x v="2"/>
    <s v="416.29"/>
    <x v="541"/>
    <s v="25"/>
    <x v="2"/>
    <s v="312.22"/>
    <n v="104.07250000000001"/>
    <x v="541"/>
    <n v="312.22000000000003"/>
    <x v="2"/>
    <s v="09-09-2024"/>
    <s v="09"/>
    <x v="2"/>
    <s v="2024"/>
    <d v="2024-09-09T00:00:00"/>
    <n v="0"/>
  </r>
  <r>
    <x v="542"/>
    <s v="9d4429b3-b"/>
    <x v="4"/>
    <s v="128.2"/>
    <x v="542"/>
    <s v="15"/>
    <x v="0"/>
    <s v="108.97"/>
    <n v="19.229999999999997"/>
    <x v="542"/>
    <n v="108.97"/>
    <x v="4"/>
    <s v="30-09-2024"/>
    <s v="30"/>
    <x v="2"/>
    <s v="2024"/>
    <d v="2024-09-30T00:00:00"/>
    <n v="0"/>
  </r>
  <r>
    <x v="543"/>
    <s v="912f767d-d"/>
    <x v="2"/>
    <s v="112.97"/>
    <x v="543"/>
    <s v="25"/>
    <x v="2"/>
    <s v="84.73"/>
    <n v="28.2425"/>
    <x v="543"/>
    <n v="84.73"/>
    <x v="2"/>
    <s v="02-11-2024"/>
    <s v="02"/>
    <x v="0"/>
    <s v="2024"/>
    <d v="2024-11-02T00:00:00"/>
    <n v="0"/>
  </r>
  <r>
    <x v="544"/>
    <s v="4b585842-7"/>
    <x v="2"/>
    <s v="221.92"/>
    <x v="544"/>
    <s v="20"/>
    <x v="1"/>
    <s v="177.54"/>
    <n v="44.383999999999993"/>
    <x v="544"/>
    <n v="177.54"/>
    <x v="4"/>
    <s v="21-08-2024"/>
    <s v="21"/>
    <x v="4"/>
    <s v="2024"/>
    <d v="2024-08-21T00:00:00"/>
    <n v="0"/>
  </r>
  <r>
    <x v="545"/>
    <s v="c043a23a-d"/>
    <x v="2"/>
    <s v="356.78"/>
    <x v="545"/>
    <s v="20"/>
    <x v="1"/>
    <s v="285.42"/>
    <n v="71.355999999999995"/>
    <x v="545"/>
    <n v="285.42"/>
    <x v="4"/>
    <s v="22-03-2024"/>
    <s v="22"/>
    <x v="5"/>
    <s v="2024"/>
    <d v="2024-03-22T00:00:00"/>
    <n v="0"/>
  </r>
  <r>
    <x v="546"/>
    <s v="6698a03c-9"/>
    <x v="0"/>
    <s v="309.92"/>
    <x v="546"/>
    <s v="30"/>
    <x v="7"/>
    <s v="216.94"/>
    <n v="92.975999999999999"/>
    <x v="546"/>
    <n v="216.94"/>
    <x v="0"/>
    <s v="22-08-2024"/>
    <s v="22"/>
    <x v="4"/>
    <s v="2024"/>
    <d v="2024-08-22T00:00:00"/>
    <n v="0"/>
  </r>
  <r>
    <x v="547"/>
    <s v="6e225e67-8"/>
    <x v="4"/>
    <s v="400.63"/>
    <x v="547"/>
    <s v="30"/>
    <x v="7"/>
    <s v="280.44"/>
    <n v="120.18899999999999"/>
    <x v="547"/>
    <n v="280.44"/>
    <x v="2"/>
    <s v="15-03-2024"/>
    <s v="15"/>
    <x v="5"/>
    <s v="2024"/>
    <d v="2024-03-15T00:00:00"/>
    <n v="0"/>
  </r>
  <r>
    <x v="548"/>
    <s v="15b532b8-c"/>
    <x v="4"/>
    <s v="377.55"/>
    <x v="548"/>
    <s v="50"/>
    <x v="3"/>
    <s v="188.78"/>
    <n v="188.77500000000001"/>
    <x v="548"/>
    <n v="188.78"/>
    <x v="2"/>
    <s v="25-08-2024"/>
    <s v="25"/>
    <x v="4"/>
    <s v="2024"/>
    <d v="2024-08-25T00:00:00"/>
    <n v="0"/>
  </r>
  <r>
    <x v="549"/>
    <s v="f1aa4880-3"/>
    <x v="3"/>
    <s v="382.33"/>
    <x v="549"/>
    <s v="15"/>
    <x v="0"/>
    <s v="324.98"/>
    <n v="57.349499999999999"/>
    <x v="549"/>
    <n v="324.98"/>
    <x v="1"/>
    <s v="09-09-2024"/>
    <s v="09"/>
    <x v="2"/>
    <s v="2024"/>
    <d v="2024-09-09T00:00:00"/>
    <n v="0"/>
  </r>
  <r>
    <x v="550"/>
    <s v="e4733b2d-3"/>
    <x v="3"/>
    <s v="215.61"/>
    <x v="550"/>
    <s v="15"/>
    <x v="0"/>
    <s v="183.27"/>
    <n v="32.341500000000003"/>
    <x v="550"/>
    <n v="183.27"/>
    <x v="1"/>
    <s v="01-03-2024"/>
    <s v="01"/>
    <x v="5"/>
    <s v="2024"/>
    <d v="2024-03-01T00:00:00"/>
    <n v="0"/>
  </r>
  <r>
    <x v="551"/>
    <s v="88ac9198-a"/>
    <x v="4"/>
    <s v="352.89"/>
    <x v="551"/>
    <s v="10"/>
    <x v="5"/>
    <s v="317.6"/>
    <n v="35.288999999999994"/>
    <x v="551"/>
    <n v="317.60000000000002"/>
    <x v="2"/>
    <s v="02-02-2024"/>
    <s v="02"/>
    <x v="1"/>
    <s v="2024"/>
    <d v="2024-02-02T00:00:00"/>
    <n v="0"/>
  </r>
  <r>
    <x v="552"/>
    <s v="ad95ddec-0"/>
    <x v="1"/>
    <s v="403.98"/>
    <x v="552"/>
    <s v="15"/>
    <x v="0"/>
    <s v="343.38"/>
    <n v="60.597000000000008"/>
    <x v="552"/>
    <n v="343.38"/>
    <x v="0"/>
    <s v="08-09-2024"/>
    <s v="08"/>
    <x v="2"/>
    <s v="2024"/>
    <d v="2024-09-08T00:00:00"/>
    <n v="0"/>
  </r>
  <r>
    <x v="553"/>
    <s v="2392c4a9-b"/>
    <x v="3"/>
    <s v="19.44"/>
    <x v="553"/>
    <s v="15"/>
    <x v="0"/>
    <s v="16.52"/>
    <n v="2.9160000000000004"/>
    <x v="553"/>
    <n v="16.52"/>
    <x v="0"/>
    <s v="30-07-2024"/>
    <s v="30"/>
    <x v="10"/>
    <s v="2024"/>
    <d v="2024-07-30T00:00:00"/>
    <n v="0"/>
  </r>
  <r>
    <x v="554"/>
    <s v="95d60434-e"/>
    <x v="2"/>
    <s v="422.63"/>
    <x v="554"/>
    <s v="50"/>
    <x v="3"/>
    <s v="211.31"/>
    <n v="211.315"/>
    <x v="554"/>
    <n v="211.32"/>
    <x v="2"/>
    <s v="21-10-2024"/>
    <s v="21"/>
    <x v="8"/>
    <s v="2024"/>
    <d v="2024-10-21T00:00:00"/>
    <n v="9.9999999999909051E-3"/>
  </r>
  <r>
    <x v="555"/>
    <s v="e9feb788-5"/>
    <x v="2"/>
    <s v="302.73"/>
    <x v="555"/>
    <s v="30"/>
    <x v="7"/>
    <s v="211.91"/>
    <n v="90.819000000000017"/>
    <x v="555"/>
    <n v="211.91"/>
    <x v="2"/>
    <s v="24-05-2024"/>
    <s v="24"/>
    <x v="6"/>
    <s v="2024"/>
    <d v="2024-05-24T00:00:00"/>
    <n v="0"/>
  </r>
  <r>
    <x v="556"/>
    <s v="0ca7d06c-9"/>
    <x v="3"/>
    <s v="71.26"/>
    <x v="556"/>
    <s v="0"/>
    <x v="6"/>
    <s v="71.26"/>
    <n v="0"/>
    <x v="556"/>
    <n v="71.260000000000005"/>
    <x v="1"/>
    <s v="03-09-2024"/>
    <s v="03"/>
    <x v="2"/>
    <s v="2024"/>
    <d v="2024-09-03T00:00:00"/>
    <n v="0"/>
  </r>
  <r>
    <x v="557"/>
    <s v="1d45530e-f"/>
    <x v="4"/>
    <s v="332.89"/>
    <x v="557"/>
    <s v="0"/>
    <x v="6"/>
    <s v="332.89"/>
    <n v="0"/>
    <x v="557"/>
    <n v="332.89"/>
    <x v="0"/>
    <s v="25-07-2024"/>
    <s v="25"/>
    <x v="10"/>
    <s v="2024"/>
    <d v="2024-07-25T00:00:00"/>
    <n v="0"/>
  </r>
  <r>
    <x v="558"/>
    <s v="33f24bca-a"/>
    <x v="1"/>
    <s v="254.19"/>
    <x v="558"/>
    <s v="10"/>
    <x v="5"/>
    <s v="228.77"/>
    <n v="25.419"/>
    <x v="558"/>
    <n v="228.77"/>
    <x v="1"/>
    <s v="29-07-2024"/>
    <s v="29"/>
    <x v="10"/>
    <s v="2024"/>
    <d v="2024-07-29T00:00:00"/>
    <n v="0"/>
  </r>
  <r>
    <x v="559"/>
    <s v="3a2603ce-0"/>
    <x v="3"/>
    <s v="436.15"/>
    <x v="559"/>
    <s v="30"/>
    <x v="7"/>
    <s v="305.3"/>
    <n v="130.845"/>
    <x v="559"/>
    <n v="305.31"/>
    <x v="2"/>
    <s v="14-08-2024"/>
    <s v="14"/>
    <x v="4"/>
    <s v="2024"/>
    <d v="2024-08-14T00:00:00"/>
    <n v="9.9999999999909051E-3"/>
  </r>
  <r>
    <x v="560"/>
    <s v="a8e54bbb-b"/>
    <x v="2"/>
    <s v="379.65"/>
    <x v="560"/>
    <s v="30"/>
    <x v="7"/>
    <s v="265.75"/>
    <n v="113.895"/>
    <x v="560"/>
    <n v="265.76"/>
    <x v="1"/>
    <s v="04-11-2024"/>
    <s v="04"/>
    <x v="0"/>
    <s v="2024"/>
    <d v="2024-11-04T00:00:00"/>
    <n v="9.9999999999909051E-3"/>
  </r>
  <r>
    <x v="561"/>
    <s v="c97eb78f-6"/>
    <x v="2"/>
    <s v="440.27"/>
    <x v="561"/>
    <s v="20"/>
    <x v="1"/>
    <s v="352.22"/>
    <n v="88.054000000000002"/>
    <x v="561"/>
    <n v="352.22"/>
    <x v="3"/>
    <s v="01-04-2024"/>
    <s v="01"/>
    <x v="3"/>
    <s v="2024"/>
    <d v="2024-04-01T00:00:00"/>
    <n v="0"/>
  </r>
  <r>
    <x v="562"/>
    <s v="408988b0-2"/>
    <x v="2"/>
    <s v="358.89"/>
    <x v="562"/>
    <s v="0"/>
    <x v="6"/>
    <s v="358.89"/>
    <n v="0"/>
    <x v="562"/>
    <n v="358.89"/>
    <x v="0"/>
    <s v="18-01-2024"/>
    <s v="18"/>
    <x v="7"/>
    <s v="2024"/>
    <d v="2024-01-18T00:00:00"/>
    <n v="0"/>
  </r>
  <r>
    <x v="563"/>
    <s v="1d0dfece-f"/>
    <x v="5"/>
    <s v="463.05"/>
    <x v="563"/>
    <s v="15"/>
    <x v="0"/>
    <s v="393.59"/>
    <n v="69.457499999999996"/>
    <x v="563"/>
    <n v="393.59"/>
    <x v="4"/>
    <s v="06-04-2024"/>
    <s v="06"/>
    <x v="3"/>
    <s v="2024"/>
    <d v="2024-04-06T00:00:00"/>
    <n v="0"/>
  </r>
  <r>
    <x v="564"/>
    <s v="ad413f74-7"/>
    <x v="1"/>
    <s v="14.66"/>
    <x v="564"/>
    <s v="50"/>
    <x v="3"/>
    <s v="7.33"/>
    <n v="7.33"/>
    <x v="564"/>
    <n v="7.33"/>
    <x v="1"/>
    <s v="15-05-2024"/>
    <s v="15"/>
    <x v="6"/>
    <s v="2024"/>
    <d v="2024-05-15T00:00:00"/>
    <n v="0"/>
  </r>
  <r>
    <x v="565"/>
    <s v="74232b1e-e"/>
    <x v="1"/>
    <s v="374.15"/>
    <x v="565"/>
    <s v="10"/>
    <x v="5"/>
    <s v="336.74"/>
    <n v="37.414999999999999"/>
    <x v="565"/>
    <n v="336.74"/>
    <x v="0"/>
    <s v="08-08-2024"/>
    <s v="08"/>
    <x v="4"/>
    <s v="2024"/>
    <d v="2024-08-08T00:00:00"/>
    <n v="0"/>
  </r>
  <r>
    <x v="566"/>
    <s v="f1612cb4-2"/>
    <x v="3"/>
    <s v="330.67"/>
    <x v="566"/>
    <s v="15"/>
    <x v="0"/>
    <s v="281.07"/>
    <n v="49.600500000000004"/>
    <x v="92"/>
    <n v="281.07"/>
    <x v="1"/>
    <s v="27-05-2024"/>
    <s v="27"/>
    <x v="6"/>
    <s v="2024"/>
    <d v="2024-05-27T00:00:00"/>
    <n v="0"/>
  </r>
  <r>
    <x v="567"/>
    <s v="1730de82-d"/>
    <x v="4"/>
    <s v="367.14"/>
    <x v="567"/>
    <s v="5"/>
    <x v="4"/>
    <s v="348.78"/>
    <n v="18.356999999999999"/>
    <x v="566"/>
    <n v="348.78"/>
    <x v="0"/>
    <s v="26-09-2024"/>
    <s v="26"/>
    <x v="2"/>
    <s v="2024"/>
    <d v="2024-09-26T00:00:00"/>
    <n v="0"/>
  </r>
  <r>
    <x v="568"/>
    <s v="b99ff610-5"/>
    <x v="6"/>
    <s v="96.93"/>
    <x v="568"/>
    <s v="50"/>
    <x v="3"/>
    <s v="48.47"/>
    <n v="48.465000000000003"/>
    <x v="567"/>
    <n v="48.47"/>
    <x v="3"/>
    <s v="15-08-2024"/>
    <s v="15"/>
    <x v="4"/>
    <s v="2024"/>
    <d v="2024-08-15T00:00:00"/>
    <n v="0"/>
  </r>
  <r>
    <x v="569"/>
    <s v="fd68f3df-7"/>
    <x v="5"/>
    <s v="326.94"/>
    <x v="569"/>
    <s v="5"/>
    <x v="4"/>
    <s v="310.59"/>
    <n v="16.347000000000001"/>
    <x v="568"/>
    <n v="310.58999999999997"/>
    <x v="0"/>
    <s v="26-09-2024"/>
    <s v="26"/>
    <x v="2"/>
    <s v="2024"/>
    <d v="2024-09-26T00:00:00"/>
    <n v="0"/>
  </r>
  <r>
    <x v="570"/>
    <s v="68365458-0"/>
    <x v="0"/>
    <s v="133.61"/>
    <x v="570"/>
    <s v="10"/>
    <x v="5"/>
    <s v="120.25"/>
    <n v="13.361000000000001"/>
    <x v="569"/>
    <n v="120.25"/>
    <x v="3"/>
    <s v="06-01-2024"/>
    <s v="06"/>
    <x v="7"/>
    <s v="2024"/>
    <d v="2024-01-06T00:00:00"/>
    <n v="0"/>
  </r>
  <r>
    <x v="571"/>
    <s v="b1cac920-f"/>
    <x v="6"/>
    <s v="319.29"/>
    <x v="40"/>
    <s v="50"/>
    <x v="3"/>
    <s v="159.65"/>
    <n v="159.64500000000001"/>
    <x v="570"/>
    <n v="159.65"/>
    <x v="2"/>
    <s v="22-07-2024"/>
    <s v="22"/>
    <x v="10"/>
    <s v="2024"/>
    <d v="2024-07-22T00:00:00"/>
    <n v="0"/>
  </r>
  <r>
    <x v="572"/>
    <s v="c4e06440-e"/>
    <x v="5"/>
    <s v="473.16"/>
    <x v="571"/>
    <s v="30"/>
    <x v="7"/>
    <s v="331.21"/>
    <n v="141.94800000000001"/>
    <x v="571"/>
    <n v="331.21"/>
    <x v="0"/>
    <s v="23-09-2024"/>
    <s v="23"/>
    <x v="2"/>
    <s v="2024"/>
    <d v="2024-09-23T00:00:00"/>
    <n v="0"/>
  </r>
  <r>
    <x v="573"/>
    <s v="ceab308d-f"/>
    <x v="6"/>
    <s v="261.33"/>
    <x v="572"/>
    <s v="30"/>
    <x v="7"/>
    <s v="182.93"/>
    <n v="78.399000000000001"/>
    <x v="572"/>
    <n v="182.93"/>
    <x v="1"/>
    <s v="23-04-2024"/>
    <s v="23"/>
    <x v="3"/>
    <s v="2024"/>
    <d v="2024-04-23T00:00:00"/>
    <n v="0"/>
  </r>
  <r>
    <x v="574"/>
    <s v="fda392f9-d"/>
    <x v="5"/>
    <s v="332.48"/>
    <x v="573"/>
    <s v="5"/>
    <x v="4"/>
    <s v="315.86"/>
    <n v="16.624000000000002"/>
    <x v="573"/>
    <n v="315.86"/>
    <x v="2"/>
    <s v="17-09-2024"/>
    <s v="17"/>
    <x v="2"/>
    <s v="2024"/>
    <d v="2024-09-17T00:00:00"/>
    <n v="0"/>
  </r>
  <r>
    <x v="575"/>
    <s v="64049319-8"/>
    <x v="1"/>
    <s v="180.06"/>
    <x v="574"/>
    <s v="5"/>
    <x v="4"/>
    <s v="171.06"/>
    <n v="9.0030000000000001"/>
    <x v="574"/>
    <n v="171.06"/>
    <x v="4"/>
    <s v="20-03-2024"/>
    <s v="20"/>
    <x v="5"/>
    <s v="2024"/>
    <d v="2024-03-20T00:00:00"/>
    <n v="0"/>
  </r>
  <r>
    <x v="576"/>
    <s v="494800ef-2"/>
    <x v="5"/>
    <s v="478.62"/>
    <x v="575"/>
    <s v="5"/>
    <x v="4"/>
    <s v="454.69"/>
    <n v="23.930999999999997"/>
    <x v="575"/>
    <n v="454.69"/>
    <x v="3"/>
    <s v="09-03-2024"/>
    <s v="09"/>
    <x v="5"/>
    <s v="2024"/>
    <d v="2024-03-09T00:00:00"/>
    <n v="0"/>
  </r>
  <r>
    <x v="577"/>
    <s v="2ac7fc27-9"/>
    <x v="0"/>
    <s v="391.77"/>
    <x v="576"/>
    <s v="30"/>
    <x v="7"/>
    <s v="274.24"/>
    <n v="117.53099999999999"/>
    <x v="576"/>
    <n v="274.24"/>
    <x v="2"/>
    <s v="23-05-2024"/>
    <s v="23"/>
    <x v="6"/>
    <s v="2024"/>
    <d v="2024-05-23T00:00:00"/>
    <n v="0"/>
  </r>
  <r>
    <x v="578"/>
    <s v="2a34ede3-a"/>
    <x v="3"/>
    <s v="194.6"/>
    <x v="577"/>
    <s v="50"/>
    <x v="3"/>
    <s v="97.3"/>
    <n v="97.3"/>
    <x v="577"/>
    <n v="97.3"/>
    <x v="2"/>
    <s v="19-11-2024"/>
    <s v="19"/>
    <x v="0"/>
    <s v="2024"/>
    <d v="2024-11-19T00:00:00"/>
    <n v="0"/>
  </r>
  <r>
    <x v="579"/>
    <s v="93f6ad6c-3"/>
    <x v="6"/>
    <s v="145.56"/>
    <x v="578"/>
    <s v="50"/>
    <x v="3"/>
    <s v="72.78"/>
    <n v="72.78"/>
    <x v="578"/>
    <n v="72.78"/>
    <x v="3"/>
    <s v="20-02-2024"/>
    <s v="20"/>
    <x v="1"/>
    <s v="2024"/>
    <d v="2024-02-20T00:00:00"/>
    <n v="0"/>
  </r>
  <r>
    <x v="580"/>
    <s v="f6ffdeea-1"/>
    <x v="2"/>
    <s v="149.93"/>
    <x v="579"/>
    <s v="0"/>
    <x v="6"/>
    <s v="149.93"/>
    <n v="0"/>
    <x v="579"/>
    <n v="149.93"/>
    <x v="2"/>
    <s v="10-02-2024"/>
    <s v="10"/>
    <x v="1"/>
    <s v="2024"/>
    <d v="2024-02-10T00:00:00"/>
    <n v="0"/>
  </r>
  <r>
    <x v="581"/>
    <s v="cbeb110c-d"/>
    <x v="4"/>
    <s v="197.26"/>
    <x v="580"/>
    <s v="20"/>
    <x v="1"/>
    <s v="157.81"/>
    <n v="39.451999999999998"/>
    <x v="580"/>
    <n v="157.81"/>
    <x v="3"/>
    <s v="03-06-2024"/>
    <s v="03"/>
    <x v="9"/>
    <s v="2024"/>
    <d v="2024-06-03T00:00:00"/>
    <n v="0"/>
  </r>
  <r>
    <x v="582"/>
    <s v="758e3cf5-d"/>
    <x v="4"/>
    <s v="125.47"/>
    <x v="581"/>
    <s v="15"/>
    <x v="0"/>
    <s v="106.65"/>
    <n v="18.820499999999999"/>
    <x v="581"/>
    <n v="106.65"/>
    <x v="3"/>
    <s v="22-09-2024"/>
    <s v="22"/>
    <x v="2"/>
    <s v="2024"/>
    <d v="2024-09-22T00:00:00"/>
    <n v="0"/>
  </r>
  <r>
    <x v="583"/>
    <s v="c8304287-0"/>
    <x v="0"/>
    <s v="221.24"/>
    <x v="582"/>
    <s v="0"/>
    <x v="6"/>
    <s v="221.24"/>
    <n v="0"/>
    <x v="582"/>
    <n v="221.24"/>
    <x v="0"/>
    <s v="04-01-2024"/>
    <s v="04"/>
    <x v="7"/>
    <s v="2024"/>
    <d v="2024-01-04T00:00:00"/>
    <n v="0"/>
  </r>
  <r>
    <x v="584"/>
    <s v="b3684052-7"/>
    <x v="1"/>
    <s v="421.76"/>
    <x v="583"/>
    <s v="50"/>
    <x v="3"/>
    <s v="210.88"/>
    <n v="210.88"/>
    <x v="583"/>
    <n v="210.88"/>
    <x v="1"/>
    <s v="21-03-2024"/>
    <s v="21"/>
    <x v="5"/>
    <s v="2024"/>
    <d v="2024-03-21T00:00:00"/>
    <n v="0"/>
  </r>
  <r>
    <x v="585"/>
    <s v="f9c3cc85-b"/>
    <x v="0"/>
    <s v="342.6"/>
    <x v="584"/>
    <s v="20"/>
    <x v="1"/>
    <s v="274.08"/>
    <n v="68.52"/>
    <x v="584"/>
    <n v="274.08"/>
    <x v="0"/>
    <s v="04-02-2024"/>
    <s v="04"/>
    <x v="1"/>
    <s v="2024"/>
    <d v="2024-02-04T00:00:00"/>
    <n v="0"/>
  </r>
  <r>
    <x v="586"/>
    <s v="4d81096c-a"/>
    <x v="3"/>
    <s v="380.5"/>
    <x v="585"/>
    <s v="25"/>
    <x v="2"/>
    <s v="285.38"/>
    <n v="95.125"/>
    <x v="585"/>
    <n v="285.38"/>
    <x v="2"/>
    <s v="07-08-2024"/>
    <s v="07"/>
    <x v="4"/>
    <s v="2024"/>
    <d v="2024-08-07T00:00:00"/>
    <n v="0"/>
  </r>
  <r>
    <x v="587"/>
    <s v="96a4eeb1-a"/>
    <x v="6"/>
    <s v="435.45"/>
    <x v="586"/>
    <s v="0"/>
    <x v="6"/>
    <s v="435.45"/>
    <n v="0"/>
    <x v="586"/>
    <n v="435.45"/>
    <x v="1"/>
    <s v="14-01-2024"/>
    <s v="14"/>
    <x v="7"/>
    <s v="2024"/>
    <d v="2024-01-14T00:00:00"/>
    <n v="0"/>
  </r>
  <r>
    <x v="588"/>
    <s v="d45a02f8-3"/>
    <x v="4"/>
    <s v="255.26"/>
    <x v="587"/>
    <s v="25"/>
    <x v="2"/>
    <s v="191.44"/>
    <n v="63.814999999999998"/>
    <x v="587"/>
    <n v="191.45"/>
    <x v="0"/>
    <s v="03-11-2024"/>
    <s v="03"/>
    <x v="0"/>
    <s v="2024"/>
    <d v="2024-11-03T00:00:00"/>
    <n v="9.9999999999909051E-3"/>
  </r>
  <r>
    <x v="589"/>
    <s v="1ac7fcaa-4"/>
    <x v="0"/>
    <s v="142.92"/>
    <x v="588"/>
    <s v="25"/>
    <x v="2"/>
    <s v="107.19"/>
    <n v="35.729999999999997"/>
    <x v="588"/>
    <n v="107.19"/>
    <x v="0"/>
    <s v="24-08-2024"/>
    <s v="24"/>
    <x v="4"/>
    <s v="2024"/>
    <d v="2024-08-24T00:00:00"/>
    <n v="0"/>
  </r>
  <r>
    <x v="590"/>
    <s v="0ae87429-2"/>
    <x v="6"/>
    <s v="203.54"/>
    <x v="589"/>
    <s v="25"/>
    <x v="2"/>
    <s v="152.66"/>
    <n v="50.884999999999998"/>
    <x v="589"/>
    <n v="152.66"/>
    <x v="2"/>
    <s v="12-03-2024"/>
    <s v="12"/>
    <x v="5"/>
    <s v="2024"/>
    <d v="2024-03-12T00:00:00"/>
    <n v="0"/>
  </r>
  <r>
    <x v="591"/>
    <s v="8baecb87-6"/>
    <x v="6"/>
    <s v="71.16"/>
    <x v="590"/>
    <s v="0"/>
    <x v="6"/>
    <s v="71.16"/>
    <n v="0"/>
    <x v="590"/>
    <n v="71.16"/>
    <x v="0"/>
    <s v="01-08-2024"/>
    <s v="01"/>
    <x v="4"/>
    <s v="2024"/>
    <d v="2024-08-01T00:00:00"/>
    <n v="0"/>
  </r>
  <r>
    <x v="592"/>
    <s v="56534cf5-a"/>
    <x v="4"/>
    <s v="484.89"/>
    <x v="591"/>
    <s v="20"/>
    <x v="1"/>
    <s v="387.91"/>
    <n v="96.977999999999994"/>
    <x v="591"/>
    <n v="387.91"/>
    <x v="1"/>
    <s v="01-05-2024"/>
    <s v="01"/>
    <x v="6"/>
    <s v="2024"/>
    <d v="2024-05-01T00:00:00"/>
    <n v="0"/>
  </r>
  <r>
    <x v="593"/>
    <s v="891369e6-3"/>
    <x v="5"/>
    <s v="431.84"/>
    <x v="592"/>
    <s v="10"/>
    <x v="5"/>
    <s v="388.66"/>
    <n v="43.183999999999997"/>
    <x v="592"/>
    <n v="388.66"/>
    <x v="1"/>
    <s v="18-07-2024"/>
    <s v="18"/>
    <x v="10"/>
    <s v="2024"/>
    <d v="2024-07-18T00:00:00"/>
    <n v="0"/>
  </r>
  <r>
    <x v="594"/>
    <s v="1859fc40-2"/>
    <x v="4"/>
    <s v="236.16"/>
    <x v="593"/>
    <s v="15"/>
    <x v="0"/>
    <s v="200.74"/>
    <n v="35.423999999999999"/>
    <x v="593"/>
    <n v="200.74"/>
    <x v="0"/>
    <s v="29-02-2024"/>
    <s v="29"/>
    <x v="1"/>
    <s v="2024"/>
    <d v="2024-02-29T00:00:00"/>
    <n v="0"/>
  </r>
  <r>
    <x v="595"/>
    <s v="eb398faf-6"/>
    <x v="6"/>
    <s v="319.55"/>
    <x v="594"/>
    <s v="25"/>
    <x v="2"/>
    <s v="239.66"/>
    <n v="79.887500000000003"/>
    <x v="594"/>
    <n v="239.66"/>
    <x v="2"/>
    <s v="21-09-2024"/>
    <s v="21"/>
    <x v="2"/>
    <s v="2024"/>
    <d v="2024-09-21T00:00:00"/>
    <n v="0"/>
  </r>
  <r>
    <x v="596"/>
    <s v="4da1fb5d-d"/>
    <x v="1"/>
    <s v="132.67"/>
    <x v="595"/>
    <s v="15"/>
    <x v="0"/>
    <s v="112.77"/>
    <n v="19.900499999999997"/>
    <x v="595"/>
    <n v="112.77"/>
    <x v="3"/>
    <s v="20-10-2024"/>
    <s v="20"/>
    <x v="8"/>
    <s v="2024"/>
    <d v="2024-10-20T00:00:00"/>
    <n v="0"/>
  </r>
  <r>
    <x v="597"/>
    <s v="dfc784ec-d"/>
    <x v="2"/>
    <s v="112.35"/>
    <x v="596"/>
    <s v="5"/>
    <x v="4"/>
    <s v="106.73"/>
    <n v="5.6174999999999997"/>
    <x v="596"/>
    <n v="106.73"/>
    <x v="1"/>
    <s v="22-02-2024"/>
    <s v="22"/>
    <x v="1"/>
    <s v="2024"/>
    <d v="2024-02-22T00:00:00"/>
    <n v="0"/>
  </r>
  <r>
    <x v="598"/>
    <s v="69843943-b"/>
    <x v="4"/>
    <s v="170.5"/>
    <x v="597"/>
    <s v="10"/>
    <x v="5"/>
    <s v="153.45"/>
    <n v="17.05"/>
    <x v="597"/>
    <n v="153.44999999999999"/>
    <x v="3"/>
    <s v="22-10-2024"/>
    <s v="22"/>
    <x v="8"/>
    <s v="2024"/>
    <d v="2024-10-22T00:00:00"/>
    <n v="0"/>
  </r>
  <r>
    <x v="599"/>
    <s v="a4353860-7"/>
    <x v="6"/>
    <s v="287.69"/>
    <x v="12"/>
    <s v="10"/>
    <x v="5"/>
    <s v="258.92"/>
    <n v="28.769000000000002"/>
    <x v="12"/>
    <n v="258.92"/>
    <x v="2"/>
    <s v="13-02-2024"/>
    <s v="13"/>
    <x v="1"/>
    <s v="2024"/>
    <d v="2024-02-13T00:00:00"/>
    <n v="0"/>
  </r>
  <r>
    <x v="600"/>
    <s v="11d34f7e-2"/>
    <x v="2"/>
    <s v="216.75"/>
    <x v="598"/>
    <s v="0"/>
    <x v="6"/>
    <s v="216.75"/>
    <n v="0"/>
    <x v="598"/>
    <n v="216.75"/>
    <x v="2"/>
    <s v="28-05-2024"/>
    <s v="28"/>
    <x v="6"/>
    <s v="2024"/>
    <d v="2024-05-28T00:00:00"/>
    <n v="0"/>
  </r>
  <r>
    <x v="601"/>
    <s v="df7930b9-d"/>
    <x v="6"/>
    <s v="37.79"/>
    <x v="599"/>
    <s v="10"/>
    <x v="5"/>
    <s v="34.01"/>
    <n v="3.7789999999999999"/>
    <x v="599"/>
    <n v="34.01"/>
    <x v="0"/>
    <s v="08-05-2024"/>
    <s v="08"/>
    <x v="6"/>
    <s v="2024"/>
    <d v="2024-05-08T00:00:00"/>
    <n v="0"/>
  </r>
  <r>
    <x v="602"/>
    <s v="4ac6af27-a"/>
    <x v="4"/>
    <s v="100.23"/>
    <x v="600"/>
    <s v="50"/>
    <x v="3"/>
    <s v="50.12"/>
    <n v="50.115000000000002"/>
    <x v="600"/>
    <n v="50.12"/>
    <x v="0"/>
    <s v="31-05-2024"/>
    <s v="31"/>
    <x v="6"/>
    <s v="2024"/>
    <d v="2024-05-31T00:00:00"/>
    <n v="0"/>
  </r>
  <r>
    <x v="603"/>
    <s v="273017e8-2"/>
    <x v="3"/>
    <s v="453.66"/>
    <x v="601"/>
    <s v="0"/>
    <x v="6"/>
    <s v="453.66"/>
    <n v="0"/>
    <x v="601"/>
    <n v="453.66"/>
    <x v="3"/>
    <s v="29-07-2024"/>
    <s v="29"/>
    <x v="10"/>
    <s v="2024"/>
    <d v="2024-07-29T00:00:00"/>
    <n v="0"/>
  </r>
  <r>
    <x v="604"/>
    <s v="93235dc9-9"/>
    <x v="2"/>
    <s v="401.54"/>
    <x v="602"/>
    <s v="10"/>
    <x v="5"/>
    <s v="361.39"/>
    <n v="40.154000000000003"/>
    <x v="602"/>
    <n v="361.39"/>
    <x v="4"/>
    <s v="14-09-2024"/>
    <s v="14"/>
    <x v="2"/>
    <s v="2024"/>
    <d v="2024-09-14T00:00:00"/>
    <n v="0"/>
  </r>
  <r>
    <x v="605"/>
    <s v="37a661c4-a"/>
    <x v="3"/>
    <s v="442.41"/>
    <x v="603"/>
    <s v="15"/>
    <x v="0"/>
    <s v="376.05"/>
    <n v="66.361500000000007"/>
    <x v="603"/>
    <n v="376.05"/>
    <x v="4"/>
    <s v="19-03-2024"/>
    <s v="19"/>
    <x v="5"/>
    <s v="2024"/>
    <d v="2024-03-19T00:00:00"/>
    <n v="0"/>
  </r>
  <r>
    <x v="606"/>
    <s v="c4f71922-a"/>
    <x v="6"/>
    <s v="224.56"/>
    <x v="604"/>
    <s v="50"/>
    <x v="3"/>
    <s v="112.28"/>
    <n v="112.28"/>
    <x v="604"/>
    <n v="112.28"/>
    <x v="3"/>
    <s v="19-10-2024"/>
    <s v="19"/>
    <x v="8"/>
    <s v="2024"/>
    <d v="2024-10-19T00:00:00"/>
    <n v="0"/>
  </r>
  <r>
    <x v="607"/>
    <s v="e740000e-2"/>
    <x v="1"/>
    <s v="435.97"/>
    <x v="605"/>
    <s v="15"/>
    <x v="0"/>
    <s v="370.57"/>
    <n v="65.395499999999998"/>
    <x v="605"/>
    <n v="370.57"/>
    <x v="2"/>
    <s v="18-08-2024"/>
    <s v="18"/>
    <x v="4"/>
    <s v="2024"/>
    <d v="2024-08-18T00:00:00"/>
    <n v="0"/>
  </r>
  <r>
    <x v="608"/>
    <s v="35efff39-b"/>
    <x v="6"/>
    <s v="398.25"/>
    <x v="606"/>
    <s v="15"/>
    <x v="0"/>
    <s v="338.51"/>
    <n v="59.737499999999997"/>
    <x v="606"/>
    <n v="338.51"/>
    <x v="0"/>
    <s v="05-04-2024"/>
    <s v="05"/>
    <x v="3"/>
    <s v="2024"/>
    <d v="2024-04-05T00:00:00"/>
    <n v="0"/>
  </r>
  <r>
    <x v="609"/>
    <s v="63c30b65-a"/>
    <x v="2"/>
    <s v="262.8"/>
    <x v="607"/>
    <s v="0"/>
    <x v="6"/>
    <s v="262.8"/>
    <n v="0"/>
    <x v="607"/>
    <n v="262.8"/>
    <x v="1"/>
    <s v="18-03-2024"/>
    <s v="18"/>
    <x v="5"/>
    <s v="2024"/>
    <d v="2024-03-18T00:00:00"/>
    <n v="0"/>
  </r>
  <r>
    <x v="610"/>
    <s v="06fff043-4"/>
    <x v="5"/>
    <s v="257.67"/>
    <x v="608"/>
    <s v="0"/>
    <x v="6"/>
    <s v="257.67"/>
    <n v="0"/>
    <x v="608"/>
    <n v="257.67"/>
    <x v="4"/>
    <s v="04-11-2024"/>
    <s v="04"/>
    <x v="0"/>
    <s v="2024"/>
    <d v="2024-11-04T00:00:00"/>
    <n v="0"/>
  </r>
  <r>
    <x v="611"/>
    <s v="eba5c94a-6"/>
    <x v="2"/>
    <s v="410.07"/>
    <x v="609"/>
    <s v="50"/>
    <x v="3"/>
    <s v="205.03"/>
    <n v="205.035"/>
    <x v="609"/>
    <n v="205.04"/>
    <x v="3"/>
    <s v="05-09-2024"/>
    <s v="05"/>
    <x v="2"/>
    <s v="2024"/>
    <d v="2024-09-05T00:00:00"/>
    <n v="9.9999999999909051E-3"/>
  </r>
  <r>
    <x v="612"/>
    <s v="39c7b618-6"/>
    <x v="2"/>
    <s v="51.33"/>
    <x v="610"/>
    <s v="20"/>
    <x v="1"/>
    <s v="41.06"/>
    <n v="10.265999999999998"/>
    <x v="610"/>
    <n v="41.06"/>
    <x v="1"/>
    <s v="08-09-2024"/>
    <s v="08"/>
    <x v="2"/>
    <s v="2024"/>
    <d v="2024-09-08T00:00:00"/>
    <n v="0"/>
  </r>
  <r>
    <x v="613"/>
    <s v="76ca9c3c-c"/>
    <x v="3"/>
    <s v="28.77"/>
    <x v="611"/>
    <s v="10"/>
    <x v="5"/>
    <s v="25.89"/>
    <n v="2.8769999999999998"/>
    <x v="611"/>
    <n v="25.89"/>
    <x v="4"/>
    <s v="06-09-2024"/>
    <s v="06"/>
    <x v="2"/>
    <s v="2024"/>
    <d v="2024-09-06T00:00:00"/>
    <n v="0"/>
  </r>
  <r>
    <x v="614"/>
    <s v="268b335a-8"/>
    <x v="1"/>
    <s v="130.27"/>
    <x v="612"/>
    <s v="20"/>
    <x v="1"/>
    <s v="104.22"/>
    <n v="26.054000000000002"/>
    <x v="612"/>
    <n v="104.22"/>
    <x v="3"/>
    <s v="18-04-2024"/>
    <s v="18"/>
    <x v="3"/>
    <s v="2024"/>
    <d v="2024-04-18T00:00:00"/>
    <n v="0"/>
  </r>
  <r>
    <x v="615"/>
    <s v="8164e79d-1"/>
    <x v="3"/>
    <s v="113.72"/>
    <x v="613"/>
    <s v="50"/>
    <x v="3"/>
    <s v="56.86"/>
    <n v="56.86"/>
    <x v="613"/>
    <n v="56.86"/>
    <x v="2"/>
    <s v="01-11-2024"/>
    <s v="01"/>
    <x v="0"/>
    <s v="2024"/>
    <d v="2024-11-01T00:00:00"/>
    <n v="0"/>
  </r>
  <r>
    <x v="616"/>
    <s v="a2f99d43-c"/>
    <x v="3"/>
    <s v="306.77"/>
    <x v="614"/>
    <s v="50"/>
    <x v="3"/>
    <s v="153.38"/>
    <n v="153.38499999999999"/>
    <x v="614"/>
    <n v="153.38999999999999"/>
    <x v="0"/>
    <s v="01-06-2024"/>
    <s v="01"/>
    <x v="9"/>
    <s v="2024"/>
    <d v="2024-06-01T00:00:00"/>
    <n v="9.9999999999909051E-3"/>
  </r>
  <r>
    <x v="617"/>
    <s v="d36a344e-f"/>
    <x v="5"/>
    <s v="68.53"/>
    <x v="615"/>
    <s v="0"/>
    <x v="6"/>
    <s v="68.53"/>
    <n v="0"/>
    <x v="615"/>
    <n v="68.53"/>
    <x v="4"/>
    <s v="21-10-2024"/>
    <s v="21"/>
    <x v="8"/>
    <s v="2024"/>
    <d v="2024-10-21T00:00:00"/>
    <n v="0"/>
  </r>
  <r>
    <x v="618"/>
    <s v="92411baa-e"/>
    <x v="6"/>
    <s v="186.96"/>
    <x v="616"/>
    <s v="20"/>
    <x v="1"/>
    <s v="149.57"/>
    <n v="37.392000000000003"/>
    <x v="616"/>
    <n v="149.57"/>
    <x v="1"/>
    <s v="06-08-2024"/>
    <s v="06"/>
    <x v="4"/>
    <s v="2024"/>
    <d v="2024-08-06T00:00:00"/>
    <n v="0"/>
  </r>
  <r>
    <x v="619"/>
    <s v="ed268cfc-4"/>
    <x v="0"/>
    <s v="496.79"/>
    <x v="617"/>
    <s v="5"/>
    <x v="4"/>
    <s v="471.95"/>
    <n v="24.839500000000001"/>
    <x v="617"/>
    <n v="471.95"/>
    <x v="1"/>
    <s v="10-05-2024"/>
    <s v="10"/>
    <x v="6"/>
    <s v="2024"/>
    <d v="2024-05-10T00:00:00"/>
    <n v="0"/>
  </r>
  <r>
    <x v="620"/>
    <s v="6390f2ea-8"/>
    <x v="4"/>
    <s v="479.63"/>
    <x v="618"/>
    <s v="0"/>
    <x v="6"/>
    <s v="479.63"/>
    <n v="0"/>
    <x v="618"/>
    <n v="479.63"/>
    <x v="2"/>
    <s v="12-04-2024"/>
    <s v="12"/>
    <x v="3"/>
    <s v="2024"/>
    <d v="2024-04-12T00:00:00"/>
    <n v="0"/>
  </r>
  <r>
    <x v="621"/>
    <s v="7cbf22f9-2"/>
    <x v="0"/>
    <s v="235.86"/>
    <x v="619"/>
    <s v="20"/>
    <x v="1"/>
    <s v="188.69"/>
    <n v="47.172000000000004"/>
    <x v="619"/>
    <n v="188.69"/>
    <x v="0"/>
    <s v="31-10-2024"/>
    <s v="31"/>
    <x v="8"/>
    <s v="2024"/>
    <d v="2024-10-31T00:00:00"/>
    <n v="0"/>
  </r>
  <r>
    <x v="622"/>
    <s v="85842870-7"/>
    <x v="3"/>
    <s v="74.55"/>
    <x v="620"/>
    <s v="30"/>
    <x v="7"/>
    <s v="52.18"/>
    <n v="22.364999999999998"/>
    <x v="620"/>
    <n v="52.19"/>
    <x v="3"/>
    <s v="23-07-2024"/>
    <s v="23"/>
    <x v="10"/>
    <s v="2024"/>
    <d v="2024-07-23T00:00:00"/>
    <n v="9.9999999999980105E-3"/>
  </r>
  <r>
    <x v="623"/>
    <s v="28ca7dce-f"/>
    <x v="5"/>
    <s v="269.25"/>
    <x v="621"/>
    <s v="30"/>
    <x v="7"/>
    <s v="188.47"/>
    <n v="80.775000000000006"/>
    <x v="621"/>
    <n v="188.48"/>
    <x v="2"/>
    <s v="09-10-2024"/>
    <s v="09"/>
    <x v="8"/>
    <s v="2024"/>
    <d v="2024-10-09T00:00:00"/>
    <n v="9.9999999999909051E-3"/>
  </r>
  <r>
    <x v="624"/>
    <s v="30ff2cd8-5"/>
    <x v="4"/>
    <s v="66.37"/>
    <x v="622"/>
    <s v="25"/>
    <x v="2"/>
    <s v="49.78"/>
    <n v="16.592500000000001"/>
    <x v="622"/>
    <n v="49.78"/>
    <x v="3"/>
    <s v="09-09-2024"/>
    <s v="09"/>
    <x v="2"/>
    <s v="2024"/>
    <d v="2024-09-09T00:00:00"/>
    <n v="0"/>
  </r>
  <r>
    <x v="625"/>
    <s v="579ede7a-c"/>
    <x v="2"/>
    <s v="122.84"/>
    <x v="623"/>
    <s v="5"/>
    <x v="4"/>
    <s v="116.7"/>
    <n v="6.1420000000000003"/>
    <x v="623"/>
    <n v="116.7"/>
    <x v="2"/>
    <s v="26-04-2024"/>
    <s v="26"/>
    <x v="3"/>
    <s v="2024"/>
    <d v="2024-04-26T00:00:00"/>
    <n v="0"/>
  </r>
  <r>
    <x v="626"/>
    <s v="b6add811-e"/>
    <x v="6"/>
    <s v="209.68"/>
    <x v="624"/>
    <s v="5"/>
    <x v="4"/>
    <s v="199.2"/>
    <n v="10.484000000000002"/>
    <x v="624"/>
    <n v="199.2"/>
    <x v="3"/>
    <s v="28-04-2024"/>
    <s v="28"/>
    <x v="3"/>
    <s v="2024"/>
    <d v="2024-04-28T00:00:00"/>
    <n v="0"/>
  </r>
  <r>
    <x v="627"/>
    <s v="e59dd1ef-7"/>
    <x v="5"/>
    <s v="243.62"/>
    <x v="625"/>
    <s v="20"/>
    <x v="1"/>
    <s v="194.9"/>
    <n v="48.723999999999997"/>
    <x v="625"/>
    <n v="194.9"/>
    <x v="1"/>
    <s v="13-07-2024"/>
    <s v="13"/>
    <x v="10"/>
    <s v="2024"/>
    <d v="2024-07-13T00:00:00"/>
    <n v="0"/>
  </r>
  <r>
    <x v="628"/>
    <s v="594121e8-4"/>
    <x v="0"/>
    <s v="421.25"/>
    <x v="626"/>
    <s v="25"/>
    <x v="2"/>
    <s v="315.94"/>
    <n v="105.3125"/>
    <x v="626"/>
    <n v="315.94"/>
    <x v="3"/>
    <s v="16-04-2024"/>
    <s v="16"/>
    <x v="3"/>
    <s v="2024"/>
    <d v="2024-04-16T00:00:00"/>
    <n v="0"/>
  </r>
  <r>
    <x v="629"/>
    <s v="4aa17ee2-e"/>
    <x v="3"/>
    <s v="281.6"/>
    <x v="627"/>
    <s v="50"/>
    <x v="3"/>
    <s v="140.8"/>
    <n v="140.80000000000001"/>
    <x v="627"/>
    <n v="140.80000000000001"/>
    <x v="0"/>
    <s v="29-04-2024"/>
    <s v="29"/>
    <x v="3"/>
    <s v="2024"/>
    <d v="2024-04-29T00:00:00"/>
    <n v="0"/>
  </r>
  <r>
    <x v="630"/>
    <s v="d001ebc6-5"/>
    <x v="1"/>
    <s v="355.16"/>
    <x v="628"/>
    <s v="10"/>
    <x v="5"/>
    <s v="319.64"/>
    <n v="35.516000000000005"/>
    <x v="628"/>
    <n v="319.64"/>
    <x v="2"/>
    <s v="28-04-2024"/>
    <s v="28"/>
    <x v="3"/>
    <s v="2024"/>
    <d v="2024-04-28T00:00:00"/>
    <n v="0"/>
  </r>
  <r>
    <x v="631"/>
    <s v="f474b729-5"/>
    <x v="1"/>
    <s v="172.78"/>
    <x v="629"/>
    <s v="5"/>
    <x v="4"/>
    <s v="164.14"/>
    <n v="8.6389999999999993"/>
    <x v="629"/>
    <n v="164.14"/>
    <x v="4"/>
    <s v="01-06-2024"/>
    <s v="01"/>
    <x v="9"/>
    <s v="2024"/>
    <d v="2024-06-01T00:00:00"/>
    <n v="0"/>
  </r>
  <r>
    <x v="632"/>
    <s v="0412d7ff-f"/>
    <x v="6"/>
    <s v="96.27"/>
    <x v="630"/>
    <s v="30"/>
    <x v="7"/>
    <s v="67.39"/>
    <n v="28.881"/>
    <x v="630"/>
    <n v="67.39"/>
    <x v="1"/>
    <s v="23-09-2024"/>
    <s v="23"/>
    <x v="2"/>
    <s v="2024"/>
    <d v="2024-09-23T00:00:00"/>
    <n v="0"/>
  </r>
  <r>
    <x v="633"/>
    <s v="41f528fa-5"/>
    <x v="0"/>
    <s v="286.09"/>
    <x v="392"/>
    <s v="10"/>
    <x v="5"/>
    <s v="257.48"/>
    <n v="28.608999999999995"/>
    <x v="631"/>
    <n v="257.48"/>
    <x v="3"/>
    <s v="12-09-2024"/>
    <s v="12"/>
    <x v="2"/>
    <s v="2024"/>
    <d v="2024-09-12T00:00:00"/>
    <n v="0"/>
  </r>
  <r>
    <x v="634"/>
    <s v="ef18627c-6"/>
    <x v="5"/>
    <s v="407.47"/>
    <x v="631"/>
    <s v="30"/>
    <x v="7"/>
    <s v="285.23"/>
    <n v="122.241"/>
    <x v="632"/>
    <n v="285.23"/>
    <x v="1"/>
    <s v="05-10-2024"/>
    <s v="05"/>
    <x v="8"/>
    <s v="2024"/>
    <d v="2024-10-05T00:00:00"/>
    <n v="0"/>
  </r>
  <r>
    <x v="635"/>
    <s v="8029a89d-b"/>
    <x v="1"/>
    <s v="230.18"/>
    <x v="632"/>
    <s v="10"/>
    <x v="5"/>
    <s v="207.16"/>
    <n v="23.018000000000001"/>
    <x v="633"/>
    <n v="207.16"/>
    <x v="0"/>
    <s v="26-10-2024"/>
    <s v="26"/>
    <x v="8"/>
    <s v="2024"/>
    <d v="2024-10-26T00:00:00"/>
    <n v="0"/>
  </r>
  <r>
    <x v="636"/>
    <s v="158fd3b5-2"/>
    <x v="5"/>
    <s v="473.05"/>
    <x v="633"/>
    <s v="50"/>
    <x v="3"/>
    <s v="236.53"/>
    <n v="236.52500000000001"/>
    <x v="634"/>
    <n v="236.53"/>
    <x v="0"/>
    <s v="23-08-2024"/>
    <s v="23"/>
    <x v="4"/>
    <s v="2024"/>
    <d v="2024-08-23T00:00:00"/>
    <n v="0"/>
  </r>
  <r>
    <x v="637"/>
    <s v="a52fdf17-b"/>
    <x v="1"/>
    <s v="126.42"/>
    <x v="634"/>
    <s v="5"/>
    <x v="4"/>
    <s v="120.1"/>
    <n v="6.3210000000000006"/>
    <x v="635"/>
    <n v="120.1"/>
    <x v="0"/>
    <s v="31-01-2024"/>
    <s v="31"/>
    <x v="7"/>
    <s v="2024"/>
    <d v="2024-01-31T00:00:00"/>
    <n v="0"/>
  </r>
  <r>
    <x v="638"/>
    <s v="ad642b46-7"/>
    <x v="6"/>
    <s v="357.02"/>
    <x v="635"/>
    <s v="5"/>
    <x v="4"/>
    <s v="339.17"/>
    <n v="17.850999999999999"/>
    <x v="636"/>
    <n v="339.17"/>
    <x v="1"/>
    <s v="11-02-2024"/>
    <s v="11"/>
    <x v="1"/>
    <s v="2024"/>
    <d v="2024-02-11T00:00:00"/>
    <n v="0"/>
  </r>
  <r>
    <x v="639"/>
    <s v="dbebaa55-4"/>
    <x v="5"/>
    <s v="114.6"/>
    <x v="636"/>
    <s v="5"/>
    <x v="4"/>
    <s v="108.87"/>
    <n v="5.73"/>
    <x v="637"/>
    <n v="108.87"/>
    <x v="3"/>
    <s v="26-10-2024"/>
    <s v="26"/>
    <x v="8"/>
    <s v="2024"/>
    <d v="2024-10-26T00:00:00"/>
    <n v="0"/>
  </r>
  <r>
    <x v="640"/>
    <s v="e1afb191-5"/>
    <x v="3"/>
    <s v="483.93"/>
    <x v="637"/>
    <s v="50"/>
    <x v="3"/>
    <s v="241.97"/>
    <n v="241.965"/>
    <x v="638"/>
    <n v="241.97"/>
    <x v="4"/>
    <s v="10-09-2024"/>
    <s v="10"/>
    <x v="2"/>
    <s v="2024"/>
    <d v="2024-09-10T00:00:00"/>
    <n v="0"/>
  </r>
  <r>
    <x v="641"/>
    <s v="1fe67292-0"/>
    <x v="6"/>
    <s v="410.02"/>
    <x v="638"/>
    <s v="30"/>
    <x v="7"/>
    <s v="287.01"/>
    <n v="123.00599999999999"/>
    <x v="639"/>
    <n v="287.01"/>
    <x v="0"/>
    <s v="29-03-2024"/>
    <s v="29"/>
    <x v="5"/>
    <s v="2024"/>
    <d v="2024-03-29T00:00:00"/>
    <n v="0"/>
  </r>
  <r>
    <x v="642"/>
    <s v="793480ee-d"/>
    <x v="5"/>
    <s v="39.29"/>
    <x v="639"/>
    <s v="15"/>
    <x v="0"/>
    <s v="33.4"/>
    <n v="5.8935000000000004"/>
    <x v="640"/>
    <n v="33.4"/>
    <x v="1"/>
    <s v="22-09-2024"/>
    <s v="22"/>
    <x v="2"/>
    <s v="2024"/>
    <d v="2024-09-22T00:00:00"/>
    <n v="0"/>
  </r>
  <r>
    <x v="643"/>
    <s v="3b3acd49-f"/>
    <x v="5"/>
    <s v="143.25"/>
    <x v="640"/>
    <s v="20"/>
    <x v="1"/>
    <s v="114.6"/>
    <n v="28.65"/>
    <x v="641"/>
    <n v="114.6"/>
    <x v="2"/>
    <s v="15-07-2024"/>
    <s v="15"/>
    <x v="10"/>
    <s v="2024"/>
    <d v="2024-07-15T00:00:00"/>
    <n v="0"/>
  </r>
  <r>
    <x v="644"/>
    <s v="c5a964e5-1"/>
    <x v="0"/>
    <s v="487.54"/>
    <x v="641"/>
    <s v="50"/>
    <x v="3"/>
    <s v="243.77"/>
    <n v="243.77"/>
    <x v="642"/>
    <n v="243.77"/>
    <x v="0"/>
    <s v="14-04-2024"/>
    <s v="14"/>
    <x v="3"/>
    <s v="2024"/>
    <d v="2024-04-14T00:00:00"/>
    <n v="0"/>
  </r>
  <r>
    <x v="645"/>
    <s v="0c4145bc-8"/>
    <x v="2"/>
    <s v="84.34"/>
    <x v="642"/>
    <s v="50"/>
    <x v="3"/>
    <s v="42.17"/>
    <n v="42.17"/>
    <x v="643"/>
    <n v="42.17"/>
    <x v="0"/>
    <s v="20-08-2024"/>
    <s v="20"/>
    <x v="4"/>
    <s v="2024"/>
    <d v="2024-08-20T00:00:00"/>
    <n v="0"/>
  </r>
  <r>
    <x v="646"/>
    <s v="98eb0ae1-e"/>
    <x v="6"/>
    <s v="83.69"/>
    <x v="643"/>
    <s v="10"/>
    <x v="5"/>
    <s v="75.32"/>
    <n v="8.3689999999999998"/>
    <x v="644"/>
    <n v="75.319999999999993"/>
    <x v="2"/>
    <s v="05-05-2024"/>
    <s v="05"/>
    <x v="6"/>
    <s v="2024"/>
    <d v="2024-05-05T00:00:00"/>
    <n v="0"/>
  </r>
  <r>
    <x v="647"/>
    <s v="32f4abf1-e"/>
    <x v="6"/>
    <s v="412.56"/>
    <x v="644"/>
    <s v="50"/>
    <x v="3"/>
    <s v="206.28"/>
    <n v="206.28"/>
    <x v="645"/>
    <n v="206.28"/>
    <x v="0"/>
    <s v="16-06-2024"/>
    <s v="16"/>
    <x v="9"/>
    <s v="2024"/>
    <d v="2024-06-16T00:00:00"/>
    <n v="0"/>
  </r>
  <r>
    <x v="648"/>
    <s v="ac13377e-b"/>
    <x v="2"/>
    <s v="83.48"/>
    <x v="645"/>
    <s v="50"/>
    <x v="3"/>
    <s v="41.74"/>
    <n v="41.74"/>
    <x v="646"/>
    <n v="41.74"/>
    <x v="0"/>
    <s v="04-03-2024"/>
    <s v="04"/>
    <x v="5"/>
    <s v="2024"/>
    <d v="2024-03-04T00:00:00"/>
    <n v="0"/>
  </r>
  <r>
    <x v="649"/>
    <s v="46b7b3a3-0"/>
    <x v="1"/>
    <s v="422.69"/>
    <x v="646"/>
    <s v="20"/>
    <x v="1"/>
    <s v="338.15"/>
    <n v="84.537999999999997"/>
    <x v="647"/>
    <n v="338.15"/>
    <x v="0"/>
    <s v="28-04-2024"/>
    <s v="28"/>
    <x v="3"/>
    <s v="2024"/>
    <d v="2024-04-28T00:00:00"/>
    <n v="0"/>
  </r>
  <r>
    <x v="650"/>
    <s v="df1e3f0d-5"/>
    <x v="2"/>
    <s v="110.52"/>
    <x v="647"/>
    <s v="20"/>
    <x v="1"/>
    <s v="88.42"/>
    <n v="22.103999999999999"/>
    <x v="648"/>
    <n v="88.42"/>
    <x v="1"/>
    <s v="04-10-2024"/>
    <s v="04"/>
    <x v="8"/>
    <s v="2024"/>
    <d v="2024-10-04T00:00:00"/>
    <n v="0"/>
  </r>
  <r>
    <x v="651"/>
    <s v="347bc94b-6"/>
    <x v="6"/>
    <s v="307.25"/>
    <x v="648"/>
    <s v="10"/>
    <x v="5"/>
    <s v="276.53"/>
    <n v="30.725000000000001"/>
    <x v="649"/>
    <n v="276.52999999999997"/>
    <x v="3"/>
    <s v="23-10-2024"/>
    <s v="23"/>
    <x v="8"/>
    <s v="2024"/>
    <d v="2024-10-23T00:00:00"/>
    <n v="0"/>
  </r>
  <r>
    <x v="652"/>
    <s v="176b24ce-d"/>
    <x v="4"/>
    <s v="83.16"/>
    <x v="649"/>
    <s v="0"/>
    <x v="6"/>
    <s v="83.16"/>
    <n v="0"/>
    <x v="650"/>
    <n v="83.16"/>
    <x v="0"/>
    <s v="24-04-2024"/>
    <s v="24"/>
    <x v="3"/>
    <s v="2024"/>
    <d v="2024-04-24T00:00:00"/>
    <n v="0"/>
  </r>
  <r>
    <x v="653"/>
    <s v="bc2a8a1a-0"/>
    <x v="3"/>
    <s v="33.33"/>
    <x v="650"/>
    <s v="10"/>
    <x v="5"/>
    <s v="30"/>
    <n v="3.3329999999999997"/>
    <x v="651"/>
    <n v="30"/>
    <x v="1"/>
    <s v="17-11-2024"/>
    <s v="17"/>
    <x v="0"/>
    <s v="2024"/>
    <d v="2024-11-17T00:00:00"/>
    <n v="0"/>
  </r>
  <r>
    <x v="654"/>
    <s v="1587d0c4-b"/>
    <x v="4"/>
    <s v="96.23"/>
    <x v="651"/>
    <s v="20"/>
    <x v="1"/>
    <s v="76.98"/>
    <n v="19.246000000000002"/>
    <x v="652"/>
    <n v="76.98"/>
    <x v="4"/>
    <s v="19-07-2024"/>
    <s v="19"/>
    <x v="10"/>
    <s v="2024"/>
    <d v="2024-07-19T00:00:00"/>
    <n v="0"/>
  </r>
  <r>
    <x v="655"/>
    <s v="2a339668-e"/>
    <x v="1"/>
    <s v="246.49"/>
    <x v="652"/>
    <s v="15"/>
    <x v="0"/>
    <s v="209.52"/>
    <n v="36.973500000000001"/>
    <x v="653"/>
    <n v="209.52"/>
    <x v="2"/>
    <s v="28-08-2024"/>
    <s v="28"/>
    <x v="4"/>
    <s v="2024"/>
    <d v="2024-08-28T00:00:00"/>
    <n v="0"/>
  </r>
  <r>
    <x v="656"/>
    <s v="afd38630-0"/>
    <x v="4"/>
    <s v="414.86"/>
    <x v="653"/>
    <s v="50"/>
    <x v="3"/>
    <s v="207.43"/>
    <n v="207.43"/>
    <x v="654"/>
    <n v="207.43"/>
    <x v="0"/>
    <s v="24-04-2024"/>
    <s v="24"/>
    <x v="3"/>
    <s v="2024"/>
    <d v="2024-04-24T00:00:00"/>
    <n v="0"/>
  </r>
  <r>
    <x v="657"/>
    <s v="33d1d69e-5"/>
    <x v="6"/>
    <s v="87.2"/>
    <x v="654"/>
    <s v="5"/>
    <x v="4"/>
    <s v="82.84"/>
    <n v="4.3600000000000003"/>
    <x v="655"/>
    <n v="82.84"/>
    <x v="2"/>
    <s v="15-10-2024"/>
    <s v="15"/>
    <x v="8"/>
    <s v="2024"/>
    <d v="2024-10-15T00:00:00"/>
    <n v="0"/>
  </r>
  <r>
    <x v="658"/>
    <s v="d86c4787-2"/>
    <x v="6"/>
    <s v="15.67"/>
    <x v="655"/>
    <s v="5"/>
    <x v="4"/>
    <s v="14.89"/>
    <n v="0.78349999999999997"/>
    <x v="656"/>
    <n v="14.89"/>
    <x v="0"/>
    <s v="10-01-2024"/>
    <s v="10"/>
    <x v="7"/>
    <s v="2024"/>
    <d v="2024-01-10T00:00:00"/>
    <n v="0"/>
  </r>
  <r>
    <x v="659"/>
    <s v="c8ee38d3-1"/>
    <x v="3"/>
    <s v="396.59"/>
    <x v="656"/>
    <s v="15"/>
    <x v="0"/>
    <s v="337.1"/>
    <n v="59.488499999999995"/>
    <x v="657"/>
    <n v="337.1"/>
    <x v="4"/>
    <s v="17-05-2024"/>
    <s v="17"/>
    <x v="6"/>
    <s v="2024"/>
    <d v="2024-05-17T00:00:00"/>
    <n v="0"/>
  </r>
  <r>
    <x v="660"/>
    <s v="380bf7e8-2"/>
    <x v="4"/>
    <s v="64.47"/>
    <x v="657"/>
    <s v="15"/>
    <x v="0"/>
    <s v="54.8"/>
    <n v="9.6704999999999988"/>
    <x v="658"/>
    <n v="54.8"/>
    <x v="0"/>
    <s v="18-09-2024"/>
    <s v="18"/>
    <x v="2"/>
    <s v="2024"/>
    <d v="2024-09-18T00:00:00"/>
    <n v="0"/>
  </r>
  <r>
    <x v="661"/>
    <s v="a7e4d8b4-9"/>
    <x v="4"/>
    <s v="364.19"/>
    <x v="658"/>
    <s v="10"/>
    <x v="5"/>
    <s v="327.77"/>
    <n v="36.419000000000004"/>
    <x v="659"/>
    <n v="327.77"/>
    <x v="0"/>
    <s v="01-05-2024"/>
    <s v="01"/>
    <x v="6"/>
    <s v="2024"/>
    <d v="2024-05-01T00:00:00"/>
    <n v="0"/>
  </r>
  <r>
    <x v="662"/>
    <s v="74a43ff7-2"/>
    <x v="3"/>
    <s v="265.86"/>
    <x v="659"/>
    <s v="15"/>
    <x v="0"/>
    <s v="225.98"/>
    <n v="39.878999999999998"/>
    <x v="660"/>
    <n v="225.98"/>
    <x v="0"/>
    <s v="14-10-2024"/>
    <s v="14"/>
    <x v="8"/>
    <s v="2024"/>
    <d v="2024-10-14T00:00:00"/>
    <n v="0"/>
  </r>
  <r>
    <x v="663"/>
    <s v="4cc35f1a-1"/>
    <x v="1"/>
    <s v="202.03"/>
    <x v="660"/>
    <s v="25"/>
    <x v="2"/>
    <s v="151.52"/>
    <n v="50.5075"/>
    <x v="661"/>
    <n v="151.52000000000001"/>
    <x v="0"/>
    <s v="19-08-2024"/>
    <s v="19"/>
    <x v="4"/>
    <s v="2024"/>
    <d v="2024-08-19T00:00:00"/>
    <n v="0"/>
  </r>
  <r>
    <x v="664"/>
    <s v="7c011ded-7"/>
    <x v="2"/>
    <s v="340.26"/>
    <x v="661"/>
    <s v="5"/>
    <x v="4"/>
    <s v="323.25"/>
    <n v="17.012999999999998"/>
    <x v="662"/>
    <n v="323.25"/>
    <x v="0"/>
    <s v="09-01-2024"/>
    <s v="09"/>
    <x v="7"/>
    <s v="2024"/>
    <d v="2024-01-09T00:00:00"/>
    <n v="0"/>
  </r>
  <r>
    <x v="665"/>
    <s v="a6326e35-d"/>
    <x v="1"/>
    <s v="84.13"/>
    <x v="662"/>
    <s v="30"/>
    <x v="7"/>
    <s v="58.89"/>
    <n v="25.238999999999997"/>
    <x v="663"/>
    <n v="58.89"/>
    <x v="1"/>
    <s v="27-04-2024"/>
    <s v="27"/>
    <x v="3"/>
    <s v="2024"/>
    <d v="2024-04-27T00:00:00"/>
    <n v="0"/>
  </r>
  <r>
    <x v="666"/>
    <s v="05c97ccd-6"/>
    <x v="5"/>
    <s v="72.96"/>
    <x v="663"/>
    <s v="5"/>
    <x v="4"/>
    <s v="69.31"/>
    <n v="3.6479999999999997"/>
    <x v="664"/>
    <n v="69.31"/>
    <x v="1"/>
    <s v="27-08-2024"/>
    <s v="27"/>
    <x v="4"/>
    <s v="2024"/>
    <d v="2024-08-27T00:00:00"/>
    <n v="0"/>
  </r>
  <r>
    <x v="667"/>
    <s v="e10f1782-1"/>
    <x v="5"/>
    <s v="412.27"/>
    <x v="664"/>
    <s v="20"/>
    <x v="1"/>
    <s v="329.82"/>
    <n v="82.453999999999994"/>
    <x v="665"/>
    <n v="329.82"/>
    <x v="2"/>
    <s v="21-08-2024"/>
    <s v="21"/>
    <x v="4"/>
    <s v="2024"/>
    <d v="2024-08-21T00:00:00"/>
    <n v="0"/>
  </r>
  <r>
    <x v="668"/>
    <s v="90ea4fe6-d"/>
    <x v="6"/>
    <s v="16.08"/>
    <x v="665"/>
    <s v="30"/>
    <x v="7"/>
    <s v="11.26"/>
    <n v="4.8239999999999998"/>
    <x v="666"/>
    <n v="11.26"/>
    <x v="1"/>
    <s v="15-03-2024"/>
    <s v="15"/>
    <x v="5"/>
    <s v="2024"/>
    <d v="2024-03-15T00:00:00"/>
    <n v="0"/>
  </r>
  <r>
    <x v="669"/>
    <s v="b7e948d3-5"/>
    <x v="3"/>
    <s v="13.43"/>
    <x v="666"/>
    <s v="10"/>
    <x v="5"/>
    <s v="12.09"/>
    <n v="1.3430000000000002"/>
    <x v="667"/>
    <n v="12.09"/>
    <x v="1"/>
    <s v="31-03-2024"/>
    <s v="31"/>
    <x v="5"/>
    <s v="2024"/>
    <d v="2024-03-31T00:00:00"/>
    <n v="0"/>
  </r>
  <r>
    <x v="670"/>
    <s v="7f6906b4-0"/>
    <x v="0"/>
    <s v="375.79"/>
    <x v="667"/>
    <s v="30"/>
    <x v="7"/>
    <s v="263.05"/>
    <n v="112.73700000000001"/>
    <x v="668"/>
    <n v="263.05"/>
    <x v="3"/>
    <s v="05-04-2024"/>
    <s v="05"/>
    <x v="3"/>
    <s v="2024"/>
    <d v="2024-04-05T00:00:00"/>
    <n v="0"/>
  </r>
  <r>
    <x v="671"/>
    <s v="a8594906-d"/>
    <x v="4"/>
    <s v="184.8"/>
    <x v="668"/>
    <s v="30"/>
    <x v="7"/>
    <s v="129.36"/>
    <n v="55.44"/>
    <x v="669"/>
    <n v="129.36000000000001"/>
    <x v="4"/>
    <s v="01-10-2024"/>
    <s v="01"/>
    <x v="8"/>
    <s v="2024"/>
    <d v="2024-10-01T00:00:00"/>
    <n v="0"/>
  </r>
  <r>
    <x v="672"/>
    <s v="bea3dc50-a"/>
    <x v="2"/>
    <s v="15.56"/>
    <x v="669"/>
    <s v="10"/>
    <x v="5"/>
    <s v="14"/>
    <n v="1.556"/>
    <x v="670"/>
    <n v="14"/>
    <x v="4"/>
    <s v="24-01-2024"/>
    <s v="24"/>
    <x v="7"/>
    <s v="2024"/>
    <d v="2024-01-24T00:00:00"/>
    <n v="0"/>
  </r>
  <r>
    <x v="673"/>
    <s v="a6166130-b"/>
    <x v="0"/>
    <s v="197.79"/>
    <x v="670"/>
    <s v="30"/>
    <x v="7"/>
    <s v="138.45"/>
    <n v="59.336999999999996"/>
    <x v="671"/>
    <n v="138.44999999999999"/>
    <x v="2"/>
    <s v="18-02-2024"/>
    <s v="18"/>
    <x v="1"/>
    <s v="2024"/>
    <d v="2024-02-18T00:00:00"/>
    <n v="0"/>
  </r>
  <r>
    <x v="674"/>
    <s v="581a41f1-b"/>
    <x v="4"/>
    <s v="175.77"/>
    <x v="671"/>
    <s v="25"/>
    <x v="2"/>
    <s v="131.83"/>
    <n v="43.942500000000003"/>
    <x v="672"/>
    <n v="131.83000000000001"/>
    <x v="1"/>
    <s v="13-05-2024"/>
    <s v="13"/>
    <x v="6"/>
    <s v="2024"/>
    <d v="2024-05-13T00:00:00"/>
    <n v="0"/>
  </r>
  <r>
    <x v="675"/>
    <s v="b28c2240-7"/>
    <x v="3"/>
    <s v="174.56"/>
    <x v="672"/>
    <s v="0"/>
    <x v="6"/>
    <s v="174.56"/>
    <n v="0"/>
    <x v="673"/>
    <n v="174.56"/>
    <x v="1"/>
    <s v="24-09-2024"/>
    <s v="24"/>
    <x v="2"/>
    <s v="2024"/>
    <d v="2024-09-24T00:00:00"/>
    <n v="0"/>
  </r>
  <r>
    <x v="676"/>
    <s v="6f0fcbd8-e"/>
    <x v="3"/>
    <s v="279.38"/>
    <x v="673"/>
    <s v="20"/>
    <x v="1"/>
    <s v="223.5"/>
    <n v="55.876000000000005"/>
    <x v="674"/>
    <n v="223.5"/>
    <x v="0"/>
    <s v="24-02-2024"/>
    <s v="24"/>
    <x v="1"/>
    <s v="2024"/>
    <d v="2024-02-24T00:00:00"/>
    <n v="0"/>
  </r>
  <r>
    <x v="677"/>
    <s v="e101ab76-7"/>
    <x v="1"/>
    <s v="129.52"/>
    <x v="674"/>
    <s v="25"/>
    <x v="2"/>
    <s v="97.14"/>
    <n v="32.380000000000003"/>
    <x v="675"/>
    <n v="97.14"/>
    <x v="3"/>
    <s v="08-11-2024"/>
    <s v="08"/>
    <x v="0"/>
    <s v="2024"/>
    <d v="2024-11-08T00:00:00"/>
    <n v="0"/>
  </r>
  <r>
    <x v="678"/>
    <s v="2c1cd7b8-c"/>
    <x v="1"/>
    <s v="125.93"/>
    <x v="675"/>
    <s v="20"/>
    <x v="1"/>
    <s v="100.74"/>
    <n v="25.186000000000003"/>
    <x v="676"/>
    <n v="100.74"/>
    <x v="0"/>
    <s v="14-06-2024"/>
    <s v="14"/>
    <x v="9"/>
    <s v="2024"/>
    <d v="2024-06-14T00:00:00"/>
    <n v="0"/>
  </r>
  <r>
    <x v="679"/>
    <s v="57b27e03-4"/>
    <x v="4"/>
    <s v="78.34"/>
    <x v="676"/>
    <s v="25"/>
    <x v="2"/>
    <s v="58.76"/>
    <n v="19.585000000000001"/>
    <x v="677"/>
    <n v="58.76"/>
    <x v="0"/>
    <s v="09-06-2024"/>
    <s v="09"/>
    <x v="9"/>
    <s v="2024"/>
    <d v="2024-06-09T00:00:00"/>
    <n v="0"/>
  </r>
  <r>
    <x v="680"/>
    <s v="eb0596ff-1"/>
    <x v="0"/>
    <s v="23.85"/>
    <x v="677"/>
    <s v="20"/>
    <x v="1"/>
    <s v="19.08"/>
    <n v="4.7699999999999996"/>
    <x v="678"/>
    <n v="19.079999999999998"/>
    <x v="3"/>
    <s v="10-10-2024"/>
    <s v="10"/>
    <x v="8"/>
    <s v="2024"/>
    <d v="2024-10-10T00:00:00"/>
    <n v="0"/>
  </r>
  <r>
    <x v="681"/>
    <s v="4913cc97-2"/>
    <x v="5"/>
    <s v="209.44"/>
    <x v="678"/>
    <s v="15"/>
    <x v="0"/>
    <s v="178.02"/>
    <n v="31.416"/>
    <x v="679"/>
    <n v="178.02"/>
    <x v="1"/>
    <s v="21-02-2024"/>
    <s v="21"/>
    <x v="1"/>
    <s v="2024"/>
    <d v="2024-02-21T00:00:00"/>
    <n v="0"/>
  </r>
  <r>
    <x v="682"/>
    <s v="bb6469a8-e"/>
    <x v="6"/>
    <s v="291.97"/>
    <x v="679"/>
    <s v="15"/>
    <x v="0"/>
    <s v="248.17"/>
    <n v="43.795500000000004"/>
    <x v="680"/>
    <n v="248.17"/>
    <x v="4"/>
    <s v="06-02-2024"/>
    <s v="06"/>
    <x v="1"/>
    <s v="2024"/>
    <d v="2024-02-06T00:00:00"/>
    <n v="0"/>
  </r>
  <r>
    <x v="683"/>
    <s v="fda470b8-1"/>
    <x v="6"/>
    <s v="401.11"/>
    <x v="680"/>
    <s v="5"/>
    <x v="4"/>
    <s v="381.05"/>
    <n v="20.055500000000002"/>
    <x v="681"/>
    <n v="381.05"/>
    <x v="0"/>
    <s v="29-08-2024"/>
    <s v="29"/>
    <x v="4"/>
    <s v="2024"/>
    <d v="2024-08-29T00:00:00"/>
    <n v="0"/>
  </r>
  <r>
    <x v="684"/>
    <s v="0b4350eb-5"/>
    <x v="4"/>
    <s v="335.49"/>
    <x v="681"/>
    <s v="0"/>
    <x v="6"/>
    <s v="335.49"/>
    <n v="0"/>
    <x v="682"/>
    <n v="335.49"/>
    <x v="0"/>
    <s v="18-09-2024"/>
    <s v="18"/>
    <x v="2"/>
    <s v="2024"/>
    <d v="2024-09-18T00:00:00"/>
    <n v="0"/>
  </r>
  <r>
    <x v="685"/>
    <s v="d8f3686a-3"/>
    <x v="1"/>
    <s v="58.24"/>
    <x v="682"/>
    <s v="50"/>
    <x v="3"/>
    <s v="29.12"/>
    <n v="29.12"/>
    <x v="683"/>
    <n v="29.12"/>
    <x v="1"/>
    <s v="07-01-2024"/>
    <s v="07"/>
    <x v="7"/>
    <s v="2024"/>
    <d v="2024-01-07T00:00:00"/>
    <n v="0"/>
  </r>
  <r>
    <x v="686"/>
    <s v="30b35209-e"/>
    <x v="2"/>
    <s v="164.37"/>
    <x v="683"/>
    <s v="30"/>
    <x v="7"/>
    <s v="115.06"/>
    <n v="49.311000000000007"/>
    <x v="684"/>
    <n v="115.06"/>
    <x v="0"/>
    <s v="18-02-2024"/>
    <s v="18"/>
    <x v="1"/>
    <s v="2024"/>
    <d v="2024-02-18T00:00:00"/>
    <n v="0"/>
  </r>
  <r>
    <x v="687"/>
    <s v="c29aa4a8-f"/>
    <x v="3"/>
    <s v="99.36"/>
    <x v="684"/>
    <s v="5"/>
    <x v="4"/>
    <s v="94.39"/>
    <n v="4.968"/>
    <x v="685"/>
    <n v="94.39"/>
    <x v="0"/>
    <s v="16-08-2024"/>
    <s v="16"/>
    <x v="4"/>
    <s v="2024"/>
    <d v="2024-08-16T00:00:00"/>
    <n v="0"/>
  </r>
  <r>
    <x v="688"/>
    <s v="5e9900af-f"/>
    <x v="0"/>
    <s v="351.99"/>
    <x v="685"/>
    <s v="10"/>
    <x v="5"/>
    <s v="316.79"/>
    <n v="35.198999999999998"/>
    <x v="686"/>
    <n v="316.79000000000002"/>
    <x v="0"/>
    <s v="17-09-2024"/>
    <s v="17"/>
    <x v="2"/>
    <s v="2024"/>
    <d v="2024-09-17T00:00:00"/>
    <n v="0"/>
  </r>
  <r>
    <x v="689"/>
    <s v="676d7645-b"/>
    <x v="4"/>
    <s v="365.39"/>
    <x v="686"/>
    <s v="5"/>
    <x v="4"/>
    <s v="347.12"/>
    <n v="18.269499999999997"/>
    <x v="687"/>
    <n v="347.12"/>
    <x v="1"/>
    <s v="15-07-2024"/>
    <s v="15"/>
    <x v="10"/>
    <s v="2024"/>
    <d v="2024-07-15T00:00:00"/>
    <n v="0"/>
  </r>
  <r>
    <x v="690"/>
    <s v="ba8a075e-b"/>
    <x v="2"/>
    <s v="12.32"/>
    <x v="687"/>
    <s v="10"/>
    <x v="5"/>
    <s v="11.09"/>
    <n v="1.232"/>
    <x v="688"/>
    <n v="11.09"/>
    <x v="3"/>
    <s v="22-01-2024"/>
    <s v="22"/>
    <x v="7"/>
    <s v="2024"/>
    <d v="2024-01-22T00:00:00"/>
    <n v="0"/>
  </r>
  <r>
    <x v="691"/>
    <s v="a9cf9e47-1"/>
    <x v="0"/>
    <s v="355.88"/>
    <x v="688"/>
    <s v="5"/>
    <x v="4"/>
    <s v="338.09"/>
    <n v="17.794"/>
    <x v="689"/>
    <n v="338.09"/>
    <x v="2"/>
    <s v="22-01-2024"/>
    <s v="22"/>
    <x v="7"/>
    <s v="2024"/>
    <d v="2024-01-22T00:00:00"/>
    <n v="0"/>
  </r>
  <r>
    <x v="692"/>
    <s v="84478b2a-7"/>
    <x v="3"/>
    <s v="462.7"/>
    <x v="689"/>
    <s v="15"/>
    <x v="0"/>
    <s v="393.29"/>
    <n v="69.405000000000001"/>
    <x v="690"/>
    <n v="393.3"/>
    <x v="4"/>
    <s v="25-09-2024"/>
    <s v="25"/>
    <x v="2"/>
    <s v="2024"/>
    <d v="2024-09-25T00:00:00"/>
    <n v="9.9999999999909051E-3"/>
  </r>
  <r>
    <x v="693"/>
    <s v="f3fa141b-a"/>
    <x v="1"/>
    <s v="308.66"/>
    <x v="690"/>
    <s v="5"/>
    <x v="4"/>
    <s v="293.23"/>
    <n v="15.433000000000002"/>
    <x v="691"/>
    <n v="293.23"/>
    <x v="2"/>
    <s v="25-10-2024"/>
    <s v="25"/>
    <x v="8"/>
    <s v="2024"/>
    <d v="2024-10-25T00:00:00"/>
    <n v="0"/>
  </r>
  <r>
    <x v="694"/>
    <s v="3316625a-a"/>
    <x v="0"/>
    <s v="155.2"/>
    <x v="691"/>
    <s v="30"/>
    <x v="7"/>
    <s v="108.64"/>
    <n v="46.56"/>
    <x v="692"/>
    <n v="108.64"/>
    <x v="1"/>
    <s v="03-05-2024"/>
    <s v="03"/>
    <x v="6"/>
    <s v="2024"/>
    <d v="2024-05-03T00:00:00"/>
    <n v="0"/>
  </r>
  <r>
    <x v="695"/>
    <s v="329af66f-e"/>
    <x v="3"/>
    <s v="143.63"/>
    <x v="692"/>
    <s v="25"/>
    <x v="2"/>
    <s v="107.72"/>
    <n v="35.907499999999999"/>
    <x v="82"/>
    <n v="107.72"/>
    <x v="4"/>
    <s v="16-01-2024"/>
    <s v="16"/>
    <x v="7"/>
    <s v="2024"/>
    <d v="2024-01-16T00:00:00"/>
    <n v="0"/>
  </r>
  <r>
    <x v="696"/>
    <s v="efd0a0a2-6"/>
    <x v="1"/>
    <s v="23.78"/>
    <x v="693"/>
    <s v="5"/>
    <x v="4"/>
    <s v="22.59"/>
    <n v="1.1890000000000001"/>
    <x v="693"/>
    <n v="22.59"/>
    <x v="0"/>
    <s v="29-04-2024"/>
    <s v="29"/>
    <x v="3"/>
    <s v="2024"/>
    <d v="2024-04-29T00:00:00"/>
    <n v="0"/>
  </r>
  <r>
    <x v="697"/>
    <s v="d474e7e9-2"/>
    <x v="6"/>
    <s v="365.38"/>
    <x v="694"/>
    <s v="50"/>
    <x v="3"/>
    <s v="182.69"/>
    <n v="182.69"/>
    <x v="694"/>
    <n v="182.69"/>
    <x v="2"/>
    <s v="02-08-2024"/>
    <s v="02"/>
    <x v="4"/>
    <s v="2024"/>
    <d v="2024-08-02T00:00:00"/>
    <n v="0"/>
  </r>
  <r>
    <x v="698"/>
    <s v="4b0562d6-6"/>
    <x v="0"/>
    <s v="156.89"/>
    <x v="695"/>
    <s v="50"/>
    <x v="3"/>
    <s v="78.44"/>
    <n v="78.444999999999993"/>
    <x v="695"/>
    <n v="78.45"/>
    <x v="2"/>
    <s v="02-08-2024"/>
    <s v="02"/>
    <x v="4"/>
    <s v="2024"/>
    <d v="2024-08-02T00:00:00"/>
    <n v="1.0000000000005116E-2"/>
  </r>
  <r>
    <x v="699"/>
    <s v="2ab12e1b-6"/>
    <x v="4"/>
    <s v="429.37"/>
    <x v="696"/>
    <s v="50"/>
    <x v="3"/>
    <s v="214.69"/>
    <n v="214.685"/>
    <x v="696"/>
    <n v="214.69"/>
    <x v="1"/>
    <s v="31-10-2024"/>
    <s v="31"/>
    <x v="8"/>
    <s v="2024"/>
    <d v="2024-10-31T00:00:00"/>
    <n v="0"/>
  </r>
  <r>
    <x v="700"/>
    <s v="ef5c107c-f"/>
    <x v="5"/>
    <s v="197.66"/>
    <x v="697"/>
    <s v="15"/>
    <x v="0"/>
    <s v="168.01"/>
    <n v="29.649000000000001"/>
    <x v="697"/>
    <n v="168.01"/>
    <x v="2"/>
    <s v="04-10-2024"/>
    <s v="04"/>
    <x v="8"/>
    <s v="2024"/>
    <d v="2024-10-04T00:00:00"/>
    <n v="0"/>
  </r>
  <r>
    <x v="701"/>
    <s v="0bb5397d-8"/>
    <x v="3"/>
    <s v="167.31"/>
    <x v="698"/>
    <s v="20"/>
    <x v="1"/>
    <s v="133.85"/>
    <n v="33.461999999999996"/>
    <x v="698"/>
    <n v="133.85"/>
    <x v="3"/>
    <s v="10-01-2024"/>
    <s v="10"/>
    <x v="7"/>
    <s v="2024"/>
    <d v="2024-01-10T00:00:00"/>
    <n v="0"/>
  </r>
  <r>
    <x v="702"/>
    <s v="868803c9-8"/>
    <x v="2"/>
    <s v="494.3"/>
    <x v="699"/>
    <s v="20"/>
    <x v="1"/>
    <s v="395.44"/>
    <n v="98.86"/>
    <x v="699"/>
    <n v="395.44"/>
    <x v="3"/>
    <s v="12-01-2024"/>
    <s v="12"/>
    <x v="7"/>
    <s v="2024"/>
    <d v="2024-01-12T00:00:00"/>
    <n v="0"/>
  </r>
  <r>
    <x v="703"/>
    <s v="f6a07190-8"/>
    <x v="5"/>
    <s v="115.09"/>
    <x v="700"/>
    <s v="10"/>
    <x v="5"/>
    <s v="103.58"/>
    <n v="11.509"/>
    <x v="700"/>
    <n v="103.58"/>
    <x v="4"/>
    <s v="16-08-2024"/>
    <s v="16"/>
    <x v="4"/>
    <s v="2024"/>
    <d v="2024-08-16T00:00:00"/>
    <n v="0"/>
  </r>
  <r>
    <x v="704"/>
    <s v="51393037-0"/>
    <x v="0"/>
    <s v="140.42"/>
    <x v="701"/>
    <s v="0"/>
    <x v="6"/>
    <s v="140.42"/>
    <n v="0"/>
    <x v="701"/>
    <n v="140.41999999999999"/>
    <x v="3"/>
    <s v="28-05-2024"/>
    <s v="28"/>
    <x v="6"/>
    <s v="2024"/>
    <d v="2024-05-28T00:00:00"/>
    <n v="0"/>
  </r>
  <r>
    <x v="705"/>
    <s v="4c529cb5-6"/>
    <x v="5"/>
    <s v="263.55"/>
    <x v="702"/>
    <s v="50"/>
    <x v="3"/>
    <s v="131.78"/>
    <n v="131.77500000000001"/>
    <x v="702"/>
    <n v="131.78"/>
    <x v="4"/>
    <s v="10-11-2024"/>
    <s v="10"/>
    <x v="0"/>
    <s v="2024"/>
    <d v="2024-11-10T00:00:00"/>
    <n v="0"/>
  </r>
  <r>
    <x v="706"/>
    <s v="581977ad-e"/>
    <x v="5"/>
    <s v="23.62"/>
    <x v="703"/>
    <s v="15"/>
    <x v="0"/>
    <s v="20.08"/>
    <n v="3.5430000000000001"/>
    <x v="703"/>
    <n v="20.079999999999998"/>
    <x v="2"/>
    <s v="22-04-2024"/>
    <s v="22"/>
    <x v="3"/>
    <s v="2024"/>
    <d v="2024-04-22T00:00:00"/>
    <n v="0"/>
  </r>
  <r>
    <x v="707"/>
    <s v="05a68613-e"/>
    <x v="1"/>
    <s v="181.26"/>
    <x v="704"/>
    <s v="50"/>
    <x v="3"/>
    <s v="90.63"/>
    <n v="90.63"/>
    <x v="704"/>
    <n v="90.63"/>
    <x v="3"/>
    <s v="26-06-2024"/>
    <s v="26"/>
    <x v="9"/>
    <s v="2024"/>
    <d v="2024-06-26T00:00:00"/>
    <n v="0"/>
  </r>
  <r>
    <x v="708"/>
    <s v="38210005-e"/>
    <x v="4"/>
    <s v="389.82"/>
    <x v="705"/>
    <s v="25"/>
    <x v="2"/>
    <s v="292.37"/>
    <n v="97.454999999999998"/>
    <x v="705"/>
    <n v="292.37"/>
    <x v="2"/>
    <s v="25-08-2024"/>
    <s v="25"/>
    <x v="4"/>
    <s v="2024"/>
    <d v="2024-08-25T00:00:00"/>
    <n v="0"/>
  </r>
  <r>
    <x v="709"/>
    <s v="a1ca6a6d-5"/>
    <x v="0"/>
    <s v="347.3"/>
    <x v="706"/>
    <s v="0"/>
    <x v="6"/>
    <s v="347.3"/>
    <n v="0"/>
    <x v="706"/>
    <n v="347.3"/>
    <x v="2"/>
    <s v="10-07-2024"/>
    <s v="10"/>
    <x v="10"/>
    <s v="2024"/>
    <d v="2024-07-10T00:00:00"/>
    <n v="0"/>
  </r>
  <r>
    <x v="710"/>
    <s v="7b2f61cf-4"/>
    <x v="4"/>
    <s v="73.29"/>
    <x v="707"/>
    <s v="0"/>
    <x v="6"/>
    <s v="73.29"/>
    <n v="0"/>
    <x v="707"/>
    <n v="73.290000000000006"/>
    <x v="2"/>
    <s v="01-09-2024"/>
    <s v="01"/>
    <x v="2"/>
    <s v="2024"/>
    <d v="2024-09-01T00:00:00"/>
    <n v="0"/>
  </r>
  <r>
    <x v="711"/>
    <s v="468994c4-8"/>
    <x v="6"/>
    <s v="308.09"/>
    <x v="708"/>
    <s v="0"/>
    <x v="6"/>
    <s v="308.09"/>
    <n v="0"/>
    <x v="708"/>
    <n v="308.08999999999997"/>
    <x v="1"/>
    <s v="11-03-2024"/>
    <s v="11"/>
    <x v="5"/>
    <s v="2024"/>
    <d v="2024-03-11T00:00:00"/>
    <n v="0"/>
  </r>
  <r>
    <x v="712"/>
    <s v="7cb9f116-e"/>
    <x v="1"/>
    <s v="341.04"/>
    <x v="709"/>
    <s v="10"/>
    <x v="5"/>
    <s v="306.94"/>
    <n v="34.103999999999999"/>
    <x v="709"/>
    <n v="306.94"/>
    <x v="4"/>
    <s v="10-01-2024"/>
    <s v="10"/>
    <x v="7"/>
    <s v="2024"/>
    <d v="2024-01-10T00:00:00"/>
    <n v="0"/>
  </r>
  <r>
    <x v="713"/>
    <s v="9bba74d0-a"/>
    <x v="1"/>
    <s v="268.87"/>
    <x v="710"/>
    <s v="10"/>
    <x v="5"/>
    <s v="241.98"/>
    <n v="26.886999999999997"/>
    <x v="710"/>
    <n v="241.98"/>
    <x v="4"/>
    <s v="09-09-2024"/>
    <s v="09"/>
    <x v="2"/>
    <s v="2024"/>
    <d v="2024-09-09T00:00:00"/>
    <n v="0"/>
  </r>
  <r>
    <x v="714"/>
    <s v="1d561c87-f"/>
    <x v="6"/>
    <s v="30.54"/>
    <x v="711"/>
    <s v="25"/>
    <x v="2"/>
    <s v="22.91"/>
    <n v="7.6349999999999998"/>
    <x v="711"/>
    <n v="22.91"/>
    <x v="4"/>
    <s v="04-05-2024"/>
    <s v="04"/>
    <x v="6"/>
    <s v="2024"/>
    <d v="2024-05-04T00:00:00"/>
    <n v="0"/>
  </r>
  <r>
    <x v="715"/>
    <s v="3b16bf75-a"/>
    <x v="2"/>
    <s v="326.97"/>
    <x v="712"/>
    <s v="20"/>
    <x v="1"/>
    <s v="261.58"/>
    <n v="65.394000000000005"/>
    <x v="712"/>
    <n v="261.58"/>
    <x v="1"/>
    <s v="24-05-2024"/>
    <s v="24"/>
    <x v="6"/>
    <s v="2024"/>
    <d v="2024-05-24T00:00:00"/>
    <n v="0"/>
  </r>
  <r>
    <x v="716"/>
    <s v="aa8da6fc-a"/>
    <x v="0"/>
    <s v="143.47"/>
    <x v="713"/>
    <s v="25"/>
    <x v="2"/>
    <s v="107.6"/>
    <n v="35.8675"/>
    <x v="713"/>
    <n v="107.6"/>
    <x v="4"/>
    <s v="07-06-2024"/>
    <s v="07"/>
    <x v="9"/>
    <s v="2024"/>
    <d v="2024-06-07T00:00:00"/>
    <n v="0"/>
  </r>
  <r>
    <x v="717"/>
    <s v="576781f7-3"/>
    <x v="4"/>
    <s v="243.15"/>
    <x v="714"/>
    <s v="50"/>
    <x v="3"/>
    <s v="121.58"/>
    <n v="121.575"/>
    <x v="714"/>
    <n v="121.58"/>
    <x v="4"/>
    <s v="15-10-2024"/>
    <s v="15"/>
    <x v="8"/>
    <s v="2024"/>
    <d v="2024-10-15T00:00:00"/>
    <n v="0"/>
  </r>
  <r>
    <x v="718"/>
    <s v="6eb3c1f2-9"/>
    <x v="5"/>
    <s v="422.47"/>
    <x v="715"/>
    <s v="15"/>
    <x v="0"/>
    <s v="359.1"/>
    <n v="63.3705"/>
    <x v="715"/>
    <n v="359.1"/>
    <x v="4"/>
    <s v="27-10-2024"/>
    <s v="27"/>
    <x v="8"/>
    <s v="2024"/>
    <d v="2024-10-27T00:00:00"/>
    <n v="0"/>
  </r>
  <r>
    <x v="719"/>
    <s v="17546bcb-2"/>
    <x v="4"/>
    <s v="243.06"/>
    <x v="716"/>
    <s v="10"/>
    <x v="5"/>
    <s v="218.75"/>
    <n v="24.305999999999997"/>
    <x v="716"/>
    <n v="218.75"/>
    <x v="2"/>
    <s v="03-08-2024"/>
    <s v="03"/>
    <x v="4"/>
    <s v="2024"/>
    <d v="2024-08-03T00:00:00"/>
    <n v="0"/>
  </r>
  <r>
    <x v="720"/>
    <s v="bb5744d0-b"/>
    <x v="5"/>
    <s v="179.92"/>
    <x v="717"/>
    <s v="25"/>
    <x v="2"/>
    <s v="134.94"/>
    <n v="44.98"/>
    <x v="183"/>
    <n v="134.94"/>
    <x v="0"/>
    <s v="07-01-2024"/>
    <s v="07"/>
    <x v="7"/>
    <s v="2024"/>
    <d v="2024-01-07T00:00:00"/>
    <n v="0"/>
  </r>
  <r>
    <x v="721"/>
    <s v="f254b403-8"/>
    <x v="4"/>
    <s v="95.75"/>
    <x v="718"/>
    <s v="5"/>
    <x v="4"/>
    <s v="90.96"/>
    <n v="4.7874999999999996"/>
    <x v="717"/>
    <n v="90.96"/>
    <x v="2"/>
    <s v="10-05-2024"/>
    <s v="10"/>
    <x v="6"/>
    <s v="2024"/>
    <d v="2024-05-10T00:00:00"/>
    <n v="0"/>
  </r>
  <r>
    <x v="722"/>
    <s v="842dd0ce-5"/>
    <x v="6"/>
    <s v="398.4"/>
    <x v="719"/>
    <s v="10"/>
    <x v="5"/>
    <s v="358.56"/>
    <n v="39.840000000000003"/>
    <x v="718"/>
    <n v="358.56"/>
    <x v="4"/>
    <s v="10-06-2024"/>
    <s v="10"/>
    <x v="9"/>
    <s v="2024"/>
    <d v="2024-06-10T00:00:00"/>
    <n v="0"/>
  </r>
  <r>
    <x v="723"/>
    <s v="8300126f-c"/>
    <x v="2"/>
    <s v="447.35"/>
    <x v="720"/>
    <s v="0"/>
    <x v="6"/>
    <s v="447.35"/>
    <n v="0"/>
    <x v="719"/>
    <n v="447.35"/>
    <x v="0"/>
    <s v="13-05-2024"/>
    <s v="13"/>
    <x v="6"/>
    <s v="2024"/>
    <d v="2024-05-13T00:00:00"/>
    <n v="0"/>
  </r>
  <r>
    <x v="724"/>
    <s v="2a4a8474-e"/>
    <x v="5"/>
    <s v="481.84"/>
    <x v="721"/>
    <s v="5"/>
    <x v="4"/>
    <s v="457.75"/>
    <n v="24.091999999999999"/>
    <x v="720"/>
    <n v="457.75"/>
    <x v="2"/>
    <s v="29-08-2024"/>
    <s v="29"/>
    <x v="4"/>
    <s v="2024"/>
    <d v="2024-08-29T00:00:00"/>
    <n v="0"/>
  </r>
  <r>
    <x v="725"/>
    <s v="524bb820-b"/>
    <x v="2"/>
    <s v="112.69"/>
    <x v="722"/>
    <s v="15"/>
    <x v="0"/>
    <s v="95.79"/>
    <n v="16.903499999999998"/>
    <x v="721"/>
    <n v="95.79"/>
    <x v="1"/>
    <s v="13-03-2024"/>
    <s v="13"/>
    <x v="5"/>
    <s v="2024"/>
    <d v="2024-03-13T00:00:00"/>
    <n v="0"/>
  </r>
  <r>
    <x v="726"/>
    <s v="d9daf14f-5"/>
    <x v="6"/>
    <s v="466.59"/>
    <x v="723"/>
    <s v="50"/>
    <x v="3"/>
    <s v="233.29"/>
    <n v="233.29499999999999"/>
    <x v="722"/>
    <n v="233.3"/>
    <x v="0"/>
    <s v="19-04-2024"/>
    <s v="19"/>
    <x v="3"/>
    <s v="2024"/>
    <d v="2024-04-19T00:00:00"/>
    <n v="1.0000000000019327E-2"/>
  </r>
  <r>
    <x v="727"/>
    <s v="68912f50-f"/>
    <x v="2"/>
    <s v="37.83"/>
    <x v="724"/>
    <s v="5"/>
    <x v="4"/>
    <s v="35.94"/>
    <n v="1.8914999999999997"/>
    <x v="723"/>
    <n v="35.94"/>
    <x v="1"/>
    <s v="12-10-2024"/>
    <s v="12"/>
    <x v="8"/>
    <s v="2024"/>
    <d v="2024-10-12T00:00:00"/>
    <n v="0"/>
  </r>
  <r>
    <x v="728"/>
    <s v="95991863-9"/>
    <x v="3"/>
    <s v="197.76"/>
    <x v="725"/>
    <s v="0"/>
    <x v="6"/>
    <s v="197.76"/>
    <n v="0"/>
    <x v="724"/>
    <n v="197.76"/>
    <x v="4"/>
    <s v="28-10-2024"/>
    <s v="28"/>
    <x v="8"/>
    <s v="2024"/>
    <d v="2024-10-28T00:00:00"/>
    <n v="0"/>
  </r>
  <r>
    <x v="729"/>
    <s v="fb79fc41-8"/>
    <x v="0"/>
    <s v="308.9"/>
    <x v="726"/>
    <s v="30"/>
    <x v="7"/>
    <s v="216.23"/>
    <n v="92.67"/>
    <x v="725"/>
    <n v="216.23"/>
    <x v="3"/>
    <s v="14-04-2024"/>
    <s v="14"/>
    <x v="3"/>
    <s v="2024"/>
    <d v="2024-04-14T00:00:00"/>
    <n v="0"/>
  </r>
  <r>
    <x v="730"/>
    <s v="203a42f4-5"/>
    <x v="5"/>
    <s v="169.15"/>
    <x v="727"/>
    <s v="0"/>
    <x v="6"/>
    <s v="169.15"/>
    <n v="0"/>
    <x v="726"/>
    <n v="169.15"/>
    <x v="4"/>
    <s v="17-03-2024"/>
    <s v="17"/>
    <x v="5"/>
    <s v="2024"/>
    <d v="2024-03-17T00:00:00"/>
    <n v="0"/>
  </r>
  <r>
    <x v="731"/>
    <s v="c42c9409-d"/>
    <x v="0"/>
    <s v="220.98"/>
    <x v="728"/>
    <s v="30"/>
    <x v="7"/>
    <s v="154.69"/>
    <n v="66.293999999999997"/>
    <x v="727"/>
    <n v="154.69"/>
    <x v="0"/>
    <s v="23-05-2024"/>
    <s v="23"/>
    <x v="6"/>
    <s v="2024"/>
    <d v="2024-05-23T00:00:00"/>
    <n v="0"/>
  </r>
  <r>
    <x v="732"/>
    <s v="0c0daeec-a"/>
    <x v="5"/>
    <s v="218.58"/>
    <x v="729"/>
    <s v="5"/>
    <x v="4"/>
    <s v="207.65"/>
    <n v="10.929"/>
    <x v="728"/>
    <n v="207.65"/>
    <x v="4"/>
    <s v="06-08-2024"/>
    <s v="06"/>
    <x v="4"/>
    <s v="2024"/>
    <d v="2024-08-06T00:00:00"/>
    <n v="0"/>
  </r>
  <r>
    <x v="733"/>
    <s v="84d390d3-6"/>
    <x v="1"/>
    <s v="259.42"/>
    <x v="730"/>
    <s v="20"/>
    <x v="1"/>
    <s v="207.54"/>
    <n v="51.884000000000007"/>
    <x v="729"/>
    <n v="207.54"/>
    <x v="3"/>
    <s v="05-04-2024"/>
    <s v="05"/>
    <x v="3"/>
    <s v="2024"/>
    <d v="2024-04-05T00:00:00"/>
    <n v="0"/>
  </r>
  <r>
    <x v="734"/>
    <s v="118c14a6-4"/>
    <x v="2"/>
    <s v="369.33"/>
    <x v="731"/>
    <s v="5"/>
    <x v="4"/>
    <s v="350.86"/>
    <n v="18.4665"/>
    <x v="730"/>
    <n v="350.86"/>
    <x v="2"/>
    <s v="30-06-2024"/>
    <s v="30"/>
    <x v="9"/>
    <s v="2024"/>
    <d v="2024-06-30T00:00:00"/>
    <n v="0"/>
  </r>
  <r>
    <x v="735"/>
    <s v="1a38d99a-4"/>
    <x v="6"/>
    <s v="424.82"/>
    <x v="732"/>
    <s v="50"/>
    <x v="3"/>
    <s v="212.41"/>
    <n v="212.41"/>
    <x v="731"/>
    <n v="212.41"/>
    <x v="3"/>
    <s v="31-01-2024"/>
    <s v="31"/>
    <x v="7"/>
    <s v="2024"/>
    <d v="2024-01-31T00:00:00"/>
    <n v="0"/>
  </r>
  <r>
    <x v="736"/>
    <s v="f5f63eca-8"/>
    <x v="0"/>
    <s v="426.82"/>
    <x v="733"/>
    <s v="20"/>
    <x v="1"/>
    <s v="341.46"/>
    <n v="85.36399999999999"/>
    <x v="732"/>
    <n v="341.46"/>
    <x v="1"/>
    <s v="29-03-2024"/>
    <s v="29"/>
    <x v="5"/>
    <s v="2024"/>
    <d v="2024-03-29T00:00:00"/>
    <n v="0"/>
  </r>
  <r>
    <x v="737"/>
    <s v="ef1c4943-2"/>
    <x v="1"/>
    <s v="50.89"/>
    <x v="734"/>
    <s v="20"/>
    <x v="1"/>
    <s v="40.71"/>
    <n v="10.177999999999999"/>
    <x v="733"/>
    <n v="40.71"/>
    <x v="1"/>
    <s v="20-06-2024"/>
    <s v="20"/>
    <x v="9"/>
    <s v="2024"/>
    <d v="2024-06-20T00:00:00"/>
    <n v="0"/>
  </r>
  <r>
    <x v="738"/>
    <s v="b2240a4c-f"/>
    <x v="2"/>
    <s v="362.6"/>
    <x v="735"/>
    <s v="20"/>
    <x v="1"/>
    <s v="290.08"/>
    <n v="72.52"/>
    <x v="734"/>
    <n v="290.08"/>
    <x v="3"/>
    <s v="17-05-2024"/>
    <s v="17"/>
    <x v="6"/>
    <s v="2024"/>
    <d v="2024-05-17T00:00:00"/>
    <n v="0"/>
  </r>
  <r>
    <x v="739"/>
    <s v="5284add4-d"/>
    <x v="1"/>
    <s v="150.55"/>
    <x v="736"/>
    <s v="25"/>
    <x v="2"/>
    <s v="112.91"/>
    <n v="37.637500000000003"/>
    <x v="735"/>
    <n v="112.91"/>
    <x v="3"/>
    <s v="15-01-2024"/>
    <s v="15"/>
    <x v="7"/>
    <s v="2024"/>
    <d v="2024-01-15T00:00:00"/>
    <n v="0"/>
  </r>
  <r>
    <x v="740"/>
    <s v="9150cb0b-4"/>
    <x v="3"/>
    <s v="48.18"/>
    <x v="737"/>
    <s v="50"/>
    <x v="3"/>
    <s v="24.09"/>
    <n v="24.09"/>
    <x v="736"/>
    <n v="24.09"/>
    <x v="3"/>
    <s v="01-10-2024"/>
    <s v="01"/>
    <x v="8"/>
    <s v="2024"/>
    <d v="2024-10-01T00:00:00"/>
    <n v="0"/>
  </r>
  <r>
    <x v="741"/>
    <s v="13ac4c2d-9"/>
    <x v="3"/>
    <s v="138.64"/>
    <x v="738"/>
    <s v="20"/>
    <x v="1"/>
    <s v="110.91"/>
    <n v="27.727999999999998"/>
    <x v="737"/>
    <n v="110.91"/>
    <x v="1"/>
    <s v="08-10-2024"/>
    <s v="08"/>
    <x v="8"/>
    <s v="2024"/>
    <d v="2024-10-08T00:00:00"/>
    <n v="0"/>
  </r>
  <r>
    <x v="742"/>
    <s v="6acf0b33-c"/>
    <x v="6"/>
    <s v="274.22"/>
    <x v="739"/>
    <s v="25"/>
    <x v="2"/>
    <s v="205.67"/>
    <n v="68.555000000000007"/>
    <x v="738"/>
    <n v="205.67"/>
    <x v="0"/>
    <s v="19-03-2024"/>
    <s v="19"/>
    <x v="5"/>
    <s v="2024"/>
    <d v="2024-03-19T00:00:00"/>
    <n v="0"/>
  </r>
  <r>
    <x v="743"/>
    <s v="d13af207-3"/>
    <x v="3"/>
    <s v="327.53"/>
    <x v="740"/>
    <s v="30"/>
    <x v="7"/>
    <s v="229.27"/>
    <n v="98.259"/>
    <x v="739"/>
    <n v="229.27"/>
    <x v="1"/>
    <s v="01-02-2024"/>
    <s v="01"/>
    <x v="1"/>
    <s v="2024"/>
    <d v="2024-02-01T00:00:00"/>
    <n v="0"/>
  </r>
  <r>
    <x v="744"/>
    <s v="6087024c-4"/>
    <x v="1"/>
    <s v="477.1"/>
    <x v="741"/>
    <s v="15"/>
    <x v="0"/>
    <s v="405.54"/>
    <n v="71.564999999999998"/>
    <x v="740"/>
    <n v="405.54"/>
    <x v="3"/>
    <s v="16-11-2024"/>
    <s v="16"/>
    <x v="0"/>
    <s v="2024"/>
    <d v="2024-11-16T00:00:00"/>
    <n v="0"/>
  </r>
  <r>
    <x v="745"/>
    <s v="4361fa36-a"/>
    <x v="3"/>
    <s v="213.97"/>
    <x v="742"/>
    <s v="50"/>
    <x v="3"/>
    <s v="106.98"/>
    <n v="106.985"/>
    <x v="741"/>
    <n v="106.99"/>
    <x v="2"/>
    <s v="25-10-2024"/>
    <s v="25"/>
    <x v="8"/>
    <s v="2024"/>
    <d v="2024-10-25T00:00:00"/>
    <n v="9.9999999999909051E-3"/>
  </r>
  <r>
    <x v="746"/>
    <s v="cb7f85a2-c"/>
    <x v="0"/>
    <s v="305.91"/>
    <x v="743"/>
    <s v="20"/>
    <x v="1"/>
    <s v="244.73"/>
    <n v="61.182000000000009"/>
    <x v="742"/>
    <n v="244.73"/>
    <x v="4"/>
    <s v="11-09-2024"/>
    <s v="11"/>
    <x v="2"/>
    <s v="2024"/>
    <d v="2024-09-11T00:00:00"/>
    <n v="0"/>
  </r>
  <r>
    <x v="747"/>
    <s v="d1231bbf-f"/>
    <x v="4"/>
    <s v="109.77"/>
    <x v="744"/>
    <s v="10"/>
    <x v="5"/>
    <s v="98.79"/>
    <n v="10.977"/>
    <x v="743"/>
    <n v="98.79"/>
    <x v="1"/>
    <s v="16-11-2024"/>
    <s v="16"/>
    <x v="0"/>
    <s v="2024"/>
    <d v="2024-11-16T00:00:00"/>
    <n v="0"/>
  </r>
  <r>
    <x v="748"/>
    <s v="ac5c0b1b-5"/>
    <x v="3"/>
    <s v="42.93"/>
    <x v="745"/>
    <s v="0"/>
    <x v="6"/>
    <s v="42.93"/>
    <n v="0"/>
    <x v="744"/>
    <n v="42.93"/>
    <x v="2"/>
    <s v="04-11-2024"/>
    <s v="04"/>
    <x v="0"/>
    <s v="2024"/>
    <d v="2024-11-04T00:00:00"/>
    <n v="0"/>
  </r>
  <r>
    <x v="749"/>
    <s v="e3fbbb68-6"/>
    <x v="4"/>
    <s v="387.69"/>
    <x v="746"/>
    <s v="25"/>
    <x v="2"/>
    <s v="290.77"/>
    <n v="96.922499999999999"/>
    <x v="745"/>
    <n v="290.77"/>
    <x v="0"/>
    <s v="19-09-2024"/>
    <s v="19"/>
    <x v="2"/>
    <s v="2024"/>
    <d v="2024-09-19T00:00:00"/>
    <n v="0"/>
  </r>
  <r>
    <x v="750"/>
    <s v="1b1beeb3-3"/>
    <x v="0"/>
    <s v="64.68"/>
    <x v="747"/>
    <s v="30"/>
    <x v="7"/>
    <s v="45.28"/>
    <n v="19.404"/>
    <x v="746"/>
    <n v="45.28"/>
    <x v="1"/>
    <s v="14-07-2024"/>
    <s v="14"/>
    <x v="10"/>
    <s v="2024"/>
    <d v="2024-07-14T00:00:00"/>
    <n v="0"/>
  </r>
  <r>
    <x v="751"/>
    <s v="e2579884-9"/>
    <x v="5"/>
    <s v="55"/>
    <x v="748"/>
    <s v="15"/>
    <x v="0"/>
    <s v="46.75"/>
    <n v="8.25"/>
    <x v="747"/>
    <n v="46.75"/>
    <x v="2"/>
    <s v="11-10-2024"/>
    <s v="11"/>
    <x v="8"/>
    <s v="2024"/>
    <d v="2024-10-11T00:00:00"/>
    <n v="0"/>
  </r>
  <r>
    <x v="752"/>
    <s v="7c632a2e-c"/>
    <x v="2"/>
    <s v="261.36"/>
    <x v="749"/>
    <s v="10"/>
    <x v="5"/>
    <s v="235.22"/>
    <n v="26.136000000000003"/>
    <x v="748"/>
    <n v="235.22"/>
    <x v="1"/>
    <s v="23-07-2024"/>
    <s v="23"/>
    <x v="10"/>
    <s v="2024"/>
    <d v="2024-07-23T00:00:00"/>
    <n v="0"/>
  </r>
  <r>
    <x v="753"/>
    <s v="3fffb302-7"/>
    <x v="5"/>
    <s v="415.54"/>
    <x v="750"/>
    <s v="10"/>
    <x v="5"/>
    <s v="373.99"/>
    <n v="41.554000000000002"/>
    <x v="749"/>
    <n v="373.99"/>
    <x v="3"/>
    <s v="05-03-2024"/>
    <s v="05"/>
    <x v="5"/>
    <s v="2024"/>
    <d v="2024-03-05T00:00:00"/>
    <n v="0"/>
  </r>
  <r>
    <x v="754"/>
    <s v="0d81cb5b-8"/>
    <x v="0"/>
    <s v="291.5"/>
    <x v="751"/>
    <s v="25"/>
    <x v="2"/>
    <s v="218.62"/>
    <n v="72.875"/>
    <x v="750"/>
    <n v="218.63"/>
    <x v="0"/>
    <s v="18-08-2024"/>
    <s v="18"/>
    <x v="4"/>
    <s v="2024"/>
    <d v="2024-08-18T00:00:00"/>
    <n v="9.9999999999909051E-3"/>
  </r>
  <r>
    <x v="755"/>
    <s v="887204fc-0"/>
    <x v="4"/>
    <s v="56.4"/>
    <x v="752"/>
    <s v="5"/>
    <x v="4"/>
    <s v="53.58"/>
    <n v="2.82"/>
    <x v="751"/>
    <n v="53.58"/>
    <x v="4"/>
    <s v="30-08-2024"/>
    <s v="30"/>
    <x v="4"/>
    <s v="2024"/>
    <d v="2024-08-30T00:00:00"/>
    <n v="0"/>
  </r>
  <r>
    <x v="756"/>
    <s v="166a45a2-c"/>
    <x v="2"/>
    <s v="63.96"/>
    <x v="753"/>
    <s v="5"/>
    <x v="4"/>
    <s v="60.76"/>
    <n v="3.198"/>
    <x v="752"/>
    <n v="60.76"/>
    <x v="2"/>
    <s v="15-09-2024"/>
    <s v="15"/>
    <x v="2"/>
    <s v="2024"/>
    <d v="2024-09-15T00:00:00"/>
    <n v="0"/>
  </r>
  <r>
    <x v="757"/>
    <s v="567355fa-3"/>
    <x v="5"/>
    <s v="246.62"/>
    <x v="754"/>
    <s v="0"/>
    <x v="6"/>
    <s v="246.62"/>
    <n v="0"/>
    <x v="753"/>
    <n v="246.62"/>
    <x v="4"/>
    <s v="31-05-2024"/>
    <s v="31"/>
    <x v="6"/>
    <s v="2024"/>
    <d v="2024-05-31T00:00:00"/>
    <n v="0"/>
  </r>
  <r>
    <x v="758"/>
    <s v="2d4ef699-f"/>
    <x v="4"/>
    <s v="61.7"/>
    <x v="755"/>
    <s v="5"/>
    <x v="4"/>
    <s v="58.62"/>
    <n v="3.085"/>
    <x v="754"/>
    <n v="58.62"/>
    <x v="2"/>
    <s v="24-02-2024"/>
    <s v="24"/>
    <x v="1"/>
    <s v="2024"/>
    <d v="2024-02-24T00:00:00"/>
    <n v="0"/>
  </r>
  <r>
    <x v="759"/>
    <s v="5e93104b-a"/>
    <x v="4"/>
    <s v="434.51"/>
    <x v="756"/>
    <s v="15"/>
    <x v="0"/>
    <s v="369.33"/>
    <n v="65.17649999999999"/>
    <x v="755"/>
    <n v="369.33"/>
    <x v="1"/>
    <s v="15-07-2024"/>
    <s v="15"/>
    <x v="10"/>
    <s v="2024"/>
    <d v="2024-07-15T00:00:00"/>
    <n v="0"/>
  </r>
  <r>
    <x v="760"/>
    <s v="00fcb9c0-8"/>
    <x v="1"/>
    <s v="350.78"/>
    <x v="757"/>
    <s v="10"/>
    <x v="5"/>
    <s v="315.7"/>
    <n v="35.077999999999996"/>
    <x v="756"/>
    <n v="315.7"/>
    <x v="4"/>
    <s v="24-06-2024"/>
    <s v="24"/>
    <x v="9"/>
    <s v="2024"/>
    <d v="2024-06-24T00:00:00"/>
    <n v="0"/>
  </r>
  <r>
    <x v="761"/>
    <s v="ec4cfda5-5"/>
    <x v="4"/>
    <s v="137.81"/>
    <x v="758"/>
    <s v="10"/>
    <x v="5"/>
    <s v="124.03"/>
    <n v="13.780999999999999"/>
    <x v="757"/>
    <n v="124.03"/>
    <x v="4"/>
    <s v="27-10-2024"/>
    <s v="27"/>
    <x v="8"/>
    <s v="2024"/>
    <d v="2024-10-27T00:00:00"/>
    <n v="0"/>
  </r>
  <r>
    <x v="762"/>
    <s v="cc021b5e-8"/>
    <x v="3"/>
    <s v="18.74"/>
    <x v="759"/>
    <s v="5"/>
    <x v="4"/>
    <s v="17.8"/>
    <n v="0.93699999999999983"/>
    <x v="758"/>
    <n v="17.8"/>
    <x v="4"/>
    <s v="19-09-2024"/>
    <s v="19"/>
    <x v="2"/>
    <s v="2024"/>
    <d v="2024-09-19T00:00:00"/>
    <n v="0"/>
  </r>
  <r>
    <x v="763"/>
    <s v="10e8a4f7-b"/>
    <x v="2"/>
    <s v="457.22"/>
    <x v="760"/>
    <s v="5"/>
    <x v="4"/>
    <s v="434.36"/>
    <n v="22.861000000000004"/>
    <x v="759"/>
    <n v="434.36"/>
    <x v="0"/>
    <s v="02-10-2024"/>
    <s v="02"/>
    <x v="8"/>
    <s v="2024"/>
    <d v="2024-10-02T00:00:00"/>
    <n v="0"/>
  </r>
  <r>
    <x v="764"/>
    <s v="2c91e42a-6"/>
    <x v="2"/>
    <s v="233.57"/>
    <x v="761"/>
    <s v="0"/>
    <x v="6"/>
    <s v="233.57"/>
    <n v="0"/>
    <x v="760"/>
    <n v="233.57"/>
    <x v="3"/>
    <s v="18-08-2024"/>
    <s v="18"/>
    <x v="4"/>
    <s v="2024"/>
    <d v="2024-08-18T00:00:00"/>
    <n v="0"/>
  </r>
  <r>
    <x v="765"/>
    <s v="5978f0ff-1"/>
    <x v="6"/>
    <s v="136.96"/>
    <x v="762"/>
    <s v="25"/>
    <x v="2"/>
    <s v="102.72"/>
    <n v="34.24"/>
    <x v="761"/>
    <n v="102.72"/>
    <x v="2"/>
    <s v="31-10-2024"/>
    <s v="31"/>
    <x v="8"/>
    <s v="2024"/>
    <d v="2024-10-31T00:00:00"/>
    <n v="0"/>
  </r>
  <r>
    <x v="766"/>
    <s v="7e336240-1"/>
    <x v="1"/>
    <s v="440.6"/>
    <x v="763"/>
    <s v="25"/>
    <x v="2"/>
    <s v="330.45"/>
    <n v="110.15"/>
    <x v="762"/>
    <n v="330.45"/>
    <x v="2"/>
    <s v="02-05-2024"/>
    <s v="02"/>
    <x v="6"/>
    <s v="2024"/>
    <d v="2024-05-02T00:00:00"/>
    <n v="0"/>
  </r>
  <r>
    <x v="767"/>
    <s v="e526dc06-e"/>
    <x v="6"/>
    <s v="267.99"/>
    <x v="764"/>
    <s v="5"/>
    <x v="4"/>
    <s v="254.59"/>
    <n v="13.3995"/>
    <x v="763"/>
    <n v="254.59"/>
    <x v="3"/>
    <s v="03-11-2024"/>
    <s v="03"/>
    <x v="0"/>
    <s v="2024"/>
    <d v="2024-11-03T00:00:00"/>
    <n v="0"/>
  </r>
  <r>
    <x v="768"/>
    <s v="6d1515e6-3"/>
    <x v="3"/>
    <s v="80.57"/>
    <x v="765"/>
    <s v="25"/>
    <x v="2"/>
    <s v="60.43"/>
    <n v="20.142499999999998"/>
    <x v="764"/>
    <n v="60.43"/>
    <x v="0"/>
    <s v="28-04-2024"/>
    <s v="28"/>
    <x v="3"/>
    <s v="2024"/>
    <d v="2024-04-28T00:00:00"/>
    <n v="0"/>
  </r>
  <r>
    <x v="769"/>
    <s v="22678cd9-e"/>
    <x v="0"/>
    <s v="417.36"/>
    <x v="766"/>
    <s v="0"/>
    <x v="6"/>
    <s v="417.36"/>
    <n v="0"/>
    <x v="765"/>
    <n v="417.36"/>
    <x v="3"/>
    <s v="14-02-2024"/>
    <s v="14"/>
    <x v="1"/>
    <s v="2024"/>
    <d v="2024-02-14T00:00:00"/>
    <n v="0"/>
  </r>
  <r>
    <x v="770"/>
    <s v="9aaae28d-d"/>
    <x v="6"/>
    <s v="294.52"/>
    <x v="767"/>
    <s v="10"/>
    <x v="5"/>
    <s v="265.07"/>
    <n v="29.451999999999998"/>
    <x v="766"/>
    <n v="265.07"/>
    <x v="0"/>
    <s v="24-01-2024"/>
    <s v="24"/>
    <x v="7"/>
    <s v="2024"/>
    <d v="2024-01-24T00:00:00"/>
    <n v="0"/>
  </r>
  <r>
    <x v="771"/>
    <s v="6cfb4a90-6"/>
    <x v="0"/>
    <s v="375"/>
    <x v="768"/>
    <s v="20"/>
    <x v="1"/>
    <s v="300"/>
    <n v="75"/>
    <x v="767"/>
    <n v="300"/>
    <x v="2"/>
    <s v="03-03-2024"/>
    <s v="03"/>
    <x v="5"/>
    <s v="2024"/>
    <d v="2024-03-03T00:00:00"/>
    <n v="0"/>
  </r>
  <r>
    <x v="772"/>
    <s v="fa76eccc-7"/>
    <x v="0"/>
    <s v="60.63"/>
    <x v="769"/>
    <s v="25"/>
    <x v="2"/>
    <s v="45.47"/>
    <n v="15.157500000000001"/>
    <x v="768"/>
    <n v="45.47"/>
    <x v="2"/>
    <s v="21-03-2024"/>
    <s v="21"/>
    <x v="5"/>
    <s v="2024"/>
    <d v="2024-03-21T00:00:00"/>
    <n v="0"/>
  </r>
  <r>
    <x v="773"/>
    <s v="c0d8e8ab-4"/>
    <x v="1"/>
    <s v="214.26"/>
    <x v="770"/>
    <s v="10"/>
    <x v="5"/>
    <s v="192.83"/>
    <n v="21.425999999999998"/>
    <x v="769"/>
    <n v="192.83"/>
    <x v="3"/>
    <s v="24-01-2024"/>
    <s v="24"/>
    <x v="7"/>
    <s v="2024"/>
    <d v="2024-01-24T00:00:00"/>
    <n v="0"/>
  </r>
  <r>
    <x v="774"/>
    <s v="84b8e40f-6"/>
    <x v="5"/>
    <s v="131.08"/>
    <x v="771"/>
    <s v="50"/>
    <x v="3"/>
    <s v="65.54"/>
    <n v="65.540000000000006"/>
    <x v="770"/>
    <n v="65.540000000000006"/>
    <x v="0"/>
    <s v="22-04-2024"/>
    <s v="22"/>
    <x v="3"/>
    <s v="2024"/>
    <d v="2024-04-22T00:00:00"/>
    <n v="0"/>
  </r>
  <r>
    <x v="775"/>
    <s v="a123f1a2-e"/>
    <x v="1"/>
    <s v="395.41"/>
    <x v="772"/>
    <s v="10"/>
    <x v="5"/>
    <s v="355.87"/>
    <n v="39.541000000000004"/>
    <x v="771"/>
    <n v="355.87"/>
    <x v="3"/>
    <s v="13-08-2024"/>
    <s v="13"/>
    <x v="4"/>
    <s v="2024"/>
    <d v="2024-08-13T00:00:00"/>
    <n v="0"/>
  </r>
  <r>
    <x v="776"/>
    <s v="bc32e509-c"/>
    <x v="6"/>
    <s v="477"/>
    <x v="773"/>
    <s v="25"/>
    <x v="2"/>
    <s v="357.75"/>
    <n v="119.25"/>
    <x v="772"/>
    <n v="357.75"/>
    <x v="1"/>
    <s v="29-07-2024"/>
    <s v="29"/>
    <x v="10"/>
    <s v="2024"/>
    <d v="2024-07-29T00:00:00"/>
    <n v="0"/>
  </r>
  <r>
    <x v="777"/>
    <s v="cacf1f1e-3"/>
    <x v="6"/>
    <s v="314.34"/>
    <x v="774"/>
    <s v="50"/>
    <x v="3"/>
    <s v="157.17"/>
    <n v="157.16999999999999"/>
    <x v="773"/>
    <n v="157.16999999999999"/>
    <x v="1"/>
    <s v="12-03-2024"/>
    <s v="12"/>
    <x v="5"/>
    <s v="2024"/>
    <d v="2024-03-12T00:00:00"/>
    <n v="0"/>
  </r>
  <r>
    <x v="778"/>
    <s v="0c58c336-9"/>
    <x v="1"/>
    <s v="232.51"/>
    <x v="775"/>
    <s v="20"/>
    <x v="1"/>
    <s v="186.01"/>
    <n v="46.501999999999995"/>
    <x v="774"/>
    <n v="186.01"/>
    <x v="4"/>
    <s v="15-02-2024"/>
    <s v="15"/>
    <x v="1"/>
    <s v="2024"/>
    <d v="2024-02-15T00:00:00"/>
    <n v="0"/>
  </r>
  <r>
    <x v="779"/>
    <s v="5c0ef37f-2"/>
    <x v="4"/>
    <s v="306.61"/>
    <x v="776"/>
    <s v="20"/>
    <x v="1"/>
    <s v="245.29"/>
    <n v="61.32200000000001"/>
    <x v="775"/>
    <n v="245.29"/>
    <x v="0"/>
    <s v="03-05-2024"/>
    <s v="03"/>
    <x v="6"/>
    <s v="2024"/>
    <d v="2024-05-03T00:00:00"/>
    <n v="0"/>
  </r>
  <r>
    <x v="780"/>
    <s v="a4399143-2"/>
    <x v="3"/>
    <s v="271.74"/>
    <x v="777"/>
    <s v="30"/>
    <x v="7"/>
    <s v="190.22"/>
    <n v="81.522000000000006"/>
    <x v="776"/>
    <n v="190.22"/>
    <x v="3"/>
    <s v="23-03-2024"/>
    <s v="23"/>
    <x v="5"/>
    <s v="2024"/>
    <d v="2024-03-23T00:00:00"/>
    <n v="0"/>
  </r>
  <r>
    <x v="781"/>
    <s v="7ba3966b-5"/>
    <x v="0"/>
    <s v="363.52"/>
    <x v="778"/>
    <s v="30"/>
    <x v="7"/>
    <s v="254.46"/>
    <n v="109.05599999999998"/>
    <x v="777"/>
    <n v="254.46"/>
    <x v="0"/>
    <s v="08-02-2024"/>
    <s v="08"/>
    <x v="1"/>
    <s v="2024"/>
    <d v="2024-02-08T00:00:00"/>
    <n v="0"/>
  </r>
  <r>
    <x v="782"/>
    <s v="e1224f77-9"/>
    <x v="6"/>
    <s v="304.33"/>
    <x v="779"/>
    <s v="50"/>
    <x v="3"/>
    <s v="152.16"/>
    <n v="152.16499999999999"/>
    <x v="778"/>
    <n v="152.16999999999999"/>
    <x v="1"/>
    <s v="01-01-2024"/>
    <s v="01"/>
    <x v="7"/>
    <s v="2024"/>
    <d v="2024-01-01T00:00:00"/>
    <n v="9.9999999999909051E-3"/>
  </r>
  <r>
    <x v="783"/>
    <s v="4f25c1c1-a"/>
    <x v="3"/>
    <s v="403.2"/>
    <x v="780"/>
    <s v="10"/>
    <x v="5"/>
    <s v="362.88"/>
    <n v="40.32"/>
    <x v="779"/>
    <n v="362.88"/>
    <x v="4"/>
    <s v="20-01-2024"/>
    <s v="20"/>
    <x v="7"/>
    <s v="2024"/>
    <d v="2024-01-20T00:00:00"/>
    <n v="0"/>
  </r>
  <r>
    <x v="784"/>
    <s v="30571c6b-a"/>
    <x v="6"/>
    <s v="317.23"/>
    <x v="781"/>
    <s v="30"/>
    <x v="7"/>
    <s v="222.06"/>
    <n v="95.169000000000011"/>
    <x v="780"/>
    <n v="222.06"/>
    <x v="2"/>
    <s v="19-06-2024"/>
    <s v="19"/>
    <x v="9"/>
    <s v="2024"/>
    <d v="2024-06-19T00:00:00"/>
    <n v="0"/>
  </r>
  <r>
    <x v="785"/>
    <s v="e7b4c53e-1"/>
    <x v="5"/>
    <s v="325.63"/>
    <x v="782"/>
    <s v="50"/>
    <x v="3"/>
    <s v="162.81"/>
    <n v="162.815"/>
    <x v="781"/>
    <n v="162.82"/>
    <x v="4"/>
    <s v="14-04-2024"/>
    <s v="14"/>
    <x v="3"/>
    <s v="2024"/>
    <d v="2024-04-14T00:00:00"/>
    <n v="9.9999999999909051E-3"/>
  </r>
  <r>
    <x v="786"/>
    <s v="ad74ed86-b"/>
    <x v="6"/>
    <s v="443.94"/>
    <x v="783"/>
    <s v="5"/>
    <x v="4"/>
    <s v="421.74"/>
    <n v="22.196999999999999"/>
    <x v="782"/>
    <n v="421.74"/>
    <x v="3"/>
    <s v="11-05-2024"/>
    <s v="11"/>
    <x v="6"/>
    <s v="2024"/>
    <d v="2024-05-11T00:00:00"/>
    <n v="0"/>
  </r>
  <r>
    <x v="787"/>
    <s v="7fdb1426-8"/>
    <x v="4"/>
    <s v="105.16"/>
    <x v="784"/>
    <s v="5"/>
    <x v="4"/>
    <s v="99.9"/>
    <n v="5.2579999999999991"/>
    <x v="783"/>
    <n v="99.9"/>
    <x v="0"/>
    <s v="27-08-2024"/>
    <s v="27"/>
    <x v="4"/>
    <s v="2024"/>
    <d v="2024-08-27T00:00:00"/>
    <n v="0"/>
  </r>
  <r>
    <x v="788"/>
    <s v="26488257-8"/>
    <x v="5"/>
    <s v="95.11"/>
    <x v="785"/>
    <s v="20"/>
    <x v="1"/>
    <s v="76.09"/>
    <n v="19.022000000000002"/>
    <x v="784"/>
    <n v="76.09"/>
    <x v="3"/>
    <s v="21-09-2024"/>
    <s v="21"/>
    <x v="2"/>
    <s v="2024"/>
    <d v="2024-09-21T00:00:00"/>
    <n v="0"/>
  </r>
  <r>
    <x v="789"/>
    <s v="0ab77e86-e"/>
    <x v="2"/>
    <s v="231.11"/>
    <x v="786"/>
    <s v="20"/>
    <x v="1"/>
    <s v="184.89"/>
    <n v="46.222000000000008"/>
    <x v="785"/>
    <n v="184.89"/>
    <x v="2"/>
    <s v="13-11-2024"/>
    <s v="13"/>
    <x v="0"/>
    <s v="2024"/>
    <d v="2024-11-13T00:00:00"/>
    <n v="0"/>
  </r>
  <r>
    <x v="790"/>
    <s v="9d8e1e52-1"/>
    <x v="5"/>
    <s v="89.92"/>
    <x v="787"/>
    <s v="50"/>
    <x v="3"/>
    <s v="44.96"/>
    <n v="44.96"/>
    <x v="786"/>
    <n v="44.96"/>
    <x v="0"/>
    <s v="23-01-2024"/>
    <s v="23"/>
    <x v="7"/>
    <s v="2024"/>
    <d v="2024-01-23T00:00:00"/>
    <n v="0"/>
  </r>
  <r>
    <x v="791"/>
    <s v="1d77c7af-3"/>
    <x v="5"/>
    <s v="293.2"/>
    <x v="788"/>
    <s v="50"/>
    <x v="3"/>
    <s v="146.6"/>
    <n v="146.6"/>
    <x v="787"/>
    <n v="146.6"/>
    <x v="0"/>
    <s v="16-02-2024"/>
    <s v="16"/>
    <x v="1"/>
    <s v="2024"/>
    <d v="2024-02-16T00:00:00"/>
    <n v="0"/>
  </r>
  <r>
    <x v="792"/>
    <s v="4116b831-2"/>
    <x v="6"/>
    <s v="171.28"/>
    <x v="789"/>
    <s v="30"/>
    <x v="7"/>
    <s v="119.9"/>
    <n v="51.383999999999993"/>
    <x v="788"/>
    <n v="119.9"/>
    <x v="4"/>
    <s v="30-10-2024"/>
    <s v="30"/>
    <x v="8"/>
    <s v="2024"/>
    <d v="2024-10-30T00:00:00"/>
    <n v="0"/>
  </r>
  <r>
    <x v="793"/>
    <s v="f0ed22c9-3"/>
    <x v="3"/>
    <s v="476.57"/>
    <x v="790"/>
    <s v="5"/>
    <x v="4"/>
    <s v="452.74"/>
    <n v="23.828499999999998"/>
    <x v="789"/>
    <n v="452.74"/>
    <x v="1"/>
    <s v="23-09-2024"/>
    <s v="23"/>
    <x v="2"/>
    <s v="2024"/>
    <d v="2024-09-23T00:00:00"/>
    <n v="0"/>
  </r>
  <r>
    <x v="794"/>
    <s v="b82fe130-6"/>
    <x v="0"/>
    <s v="323.84"/>
    <x v="791"/>
    <s v="30"/>
    <x v="7"/>
    <s v="226.69"/>
    <n v="97.151999999999987"/>
    <x v="790"/>
    <n v="226.69"/>
    <x v="4"/>
    <s v="16-02-2024"/>
    <s v="16"/>
    <x v="1"/>
    <s v="2024"/>
    <d v="2024-02-16T00:00:00"/>
    <n v="0"/>
  </r>
  <r>
    <x v="795"/>
    <s v="1f12847c-d"/>
    <x v="0"/>
    <s v="430.99"/>
    <x v="792"/>
    <s v="30"/>
    <x v="7"/>
    <s v="301.69"/>
    <n v="129.297"/>
    <x v="791"/>
    <n v="301.69"/>
    <x v="1"/>
    <s v="15-07-2024"/>
    <s v="15"/>
    <x v="10"/>
    <s v="2024"/>
    <d v="2024-07-15T00:00:00"/>
    <n v="0"/>
  </r>
  <r>
    <x v="796"/>
    <s v="53b4de6e-9"/>
    <x v="5"/>
    <s v="74.43"/>
    <x v="793"/>
    <s v="15"/>
    <x v="0"/>
    <s v="63.27"/>
    <n v="11.1645"/>
    <x v="792"/>
    <n v="63.27"/>
    <x v="3"/>
    <s v="27-02-2024"/>
    <s v="27"/>
    <x v="1"/>
    <s v="2024"/>
    <d v="2024-02-27T00:00:00"/>
    <n v="0"/>
  </r>
  <r>
    <x v="797"/>
    <s v="dc45d710-7"/>
    <x v="1"/>
    <s v="390.11"/>
    <x v="794"/>
    <s v="0"/>
    <x v="6"/>
    <s v="390.11"/>
    <n v="0"/>
    <x v="793"/>
    <n v="390.11"/>
    <x v="0"/>
    <s v="24-03-2024"/>
    <s v="24"/>
    <x v="5"/>
    <s v="2024"/>
    <d v="2024-03-24T00:00:00"/>
    <n v="0"/>
  </r>
  <r>
    <x v="798"/>
    <s v="abd19d27-0"/>
    <x v="3"/>
    <s v="311.55"/>
    <x v="795"/>
    <s v="25"/>
    <x v="2"/>
    <s v="233.66"/>
    <n v="77.887500000000003"/>
    <x v="794"/>
    <n v="233.66"/>
    <x v="1"/>
    <s v="07-01-2024"/>
    <s v="07"/>
    <x v="7"/>
    <s v="2024"/>
    <d v="2024-01-07T00:00:00"/>
    <n v="0"/>
  </r>
  <r>
    <x v="799"/>
    <s v="b709f015-d"/>
    <x v="2"/>
    <s v="136.17"/>
    <x v="796"/>
    <s v="10"/>
    <x v="5"/>
    <s v="122.55"/>
    <n v="13.616999999999997"/>
    <x v="795"/>
    <n v="122.55"/>
    <x v="0"/>
    <s v="15-06-2024"/>
    <s v="15"/>
    <x v="9"/>
    <s v="2024"/>
    <d v="2024-06-15T00:00:00"/>
    <n v="0"/>
  </r>
  <r>
    <x v="800"/>
    <s v="1856f48e-9"/>
    <x v="3"/>
    <s v="290.57"/>
    <x v="797"/>
    <s v="5"/>
    <x v="4"/>
    <s v="276.04"/>
    <n v="14.528499999999999"/>
    <x v="796"/>
    <n v="276.04000000000002"/>
    <x v="3"/>
    <s v="06-11-2024"/>
    <s v="06"/>
    <x v="0"/>
    <s v="2024"/>
    <d v="2024-11-06T00:00:00"/>
    <n v="0"/>
  </r>
  <r>
    <x v="801"/>
    <s v="30c6766f-3"/>
    <x v="3"/>
    <s v="465.37"/>
    <x v="798"/>
    <s v="50"/>
    <x v="3"/>
    <s v="232.69"/>
    <n v="232.685"/>
    <x v="797"/>
    <n v="232.69"/>
    <x v="1"/>
    <s v="04-09-2024"/>
    <s v="04"/>
    <x v="2"/>
    <s v="2024"/>
    <d v="2024-09-04T00:00:00"/>
    <n v="0"/>
  </r>
  <r>
    <x v="802"/>
    <s v="e5167a38-0"/>
    <x v="5"/>
    <s v="98.93"/>
    <x v="799"/>
    <s v="0"/>
    <x v="6"/>
    <s v="98.93"/>
    <n v="0"/>
    <x v="798"/>
    <n v="98.93"/>
    <x v="2"/>
    <s v="30-10-2024"/>
    <s v="30"/>
    <x v="8"/>
    <s v="2024"/>
    <d v="2024-10-30T00:00:00"/>
    <n v="0"/>
  </r>
  <r>
    <x v="803"/>
    <s v="39394899-d"/>
    <x v="0"/>
    <s v="468.2"/>
    <x v="800"/>
    <s v="10"/>
    <x v="5"/>
    <s v="421.38"/>
    <n v="46.82"/>
    <x v="799"/>
    <n v="421.38"/>
    <x v="1"/>
    <s v="09-11-2024"/>
    <s v="09"/>
    <x v="0"/>
    <s v="2024"/>
    <d v="2024-11-09T00:00:00"/>
    <n v="0"/>
  </r>
  <r>
    <x v="804"/>
    <s v="c5b6f5f8-7"/>
    <x v="4"/>
    <s v="146.93"/>
    <x v="801"/>
    <s v="20"/>
    <x v="1"/>
    <s v="117.54"/>
    <n v="29.386000000000003"/>
    <x v="800"/>
    <n v="117.54"/>
    <x v="4"/>
    <s v="10-10-2024"/>
    <s v="10"/>
    <x v="8"/>
    <s v="2024"/>
    <d v="2024-10-10T00:00:00"/>
    <n v="0"/>
  </r>
  <r>
    <x v="805"/>
    <s v="047680b7-4"/>
    <x v="2"/>
    <s v="481.22"/>
    <x v="802"/>
    <s v="5"/>
    <x v="4"/>
    <s v="457.16"/>
    <n v="24.061000000000003"/>
    <x v="801"/>
    <n v="457.16"/>
    <x v="4"/>
    <s v="05-11-2024"/>
    <s v="05"/>
    <x v="0"/>
    <s v="2024"/>
    <d v="2024-11-05T00:00:00"/>
    <n v="0"/>
  </r>
  <r>
    <x v="806"/>
    <s v="962ce4b9-9"/>
    <x v="5"/>
    <s v="51.83"/>
    <x v="803"/>
    <s v="50"/>
    <x v="3"/>
    <s v="25.91"/>
    <n v="25.914999999999999"/>
    <x v="285"/>
    <n v="25.92"/>
    <x v="4"/>
    <s v="11-10-2024"/>
    <s v="11"/>
    <x v="8"/>
    <s v="2024"/>
    <d v="2024-10-11T00:00:00"/>
    <n v="1.0000000000001563E-2"/>
  </r>
  <r>
    <x v="807"/>
    <s v="38515136-8"/>
    <x v="4"/>
    <s v="221.27"/>
    <x v="804"/>
    <s v="30"/>
    <x v="7"/>
    <s v="154.89"/>
    <n v="66.381"/>
    <x v="802"/>
    <n v="154.88999999999999"/>
    <x v="3"/>
    <s v="09-08-2024"/>
    <s v="09"/>
    <x v="4"/>
    <s v="2024"/>
    <d v="2024-08-09T00:00:00"/>
    <n v="0"/>
  </r>
  <r>
    <x v="808"/>
    <s v="f8a7b3cb-a"/>
    <x v="1"/>
    <s v="39.97"/>
    <x v="805"/>
    <s v="20"/>
    <x v="1"/>
    <s v="31.98"/>
    <n v="7.9939999999999998"/>
    <x v="803"/>
    <n v="31.98"/>
    <x v="3"/>
    <s v="11-06-2024"/>
    <s v="11"/>
    <x v="9"/>
    <s v="2024"/>
    <d v="2024-06-11T00:00:00"/>
    <n v="0"/>
  </r>
  <r>
    <x v="809"/>
    <s v="1cb6afbc-4"/>
    <x v="3"/>
    <s v="219.61"/>
    <x v="806"/>
    <s v="15"/>
    <x v="0"/>
    <s v="186.67"/>
    <n v="32.941499999999998"/>
    <x v="804"/>
    <n v="186.67"/>
    <x v="0"/>
    <s v="20-03-2024"/>
    <s v="20"/>
    <x v="5"/>
    <s v="2024"/>
    <d v="2024-03-20T00:00:00"/>
    <n v="0"/>
  </r>
  <r>
    <x v="810"/>
    <s v="326dc1f5-9"/>
    <x v="0"/>
    <s v="153.68"/>
    <x v="807"/>
    <s v="25"/>
    <x v="2"/>
    <s v="115.26"/>
    <n v="38.42"/>
    <x v="805"/>
    <n v="115.26"/>
    <x v="2"/>
    <s v="21-07-2024"/>
    <s v="21"/>
    <x v="10"/>
    <s v="2024"/>
    <d v="2024-07-21T00:00:00"/>
    <n v="0"/>
  </r>
  <r>
    <x v="811"/>
    <s v="2c0caa2e-4"/>
    <x v="1"/>
    <s v="393.56"/>
    <x v="808"/>
    <s v="25"/>
    <x v="2"/>
    <s v="295.17"/>
    <n v="98.39"/>
    <x v="806"/>
    <n v="295.17"/>
    <x v="0"/>
    <s v="21-07-2024"/>
    <s v="21"/>
    <x v="10"/>
    <s v="2024"/>
    <d v="2024-07-21T00:00:00"/>
    <n v="0"/>
  </r>
  <r>
    <x v="812"/>
    <s v="bade74aa-4"/>
    <x v="1"/>
    <s v="27.49"/>
    <x v="809"/>
    <s v="20"/>
    <x v="1"/>
    <s v="21.99"/>
    <n v="5.4979999999999993"/>
    <x v="807"/>
    <n v="21.99"/>
    <x v="0"/>
    <s v="02-05-2024"/>
    <s v="02"/>
    <x v="6"/>
    <s v="2024"/>
    <d v="2024-05-02T00:00:00"/>
    <n v="0"/>
  </r>
  <r>
    <x v="813"/>
    <s v="e797ba11-c"/>
    <x v="5"/>
    <s v="279.28"/>
    <x v="810"/>
    <s v="5"/>
    <x v="4"/>
    <s v="265.32"/>
    <n v="13.963999999999999"/>
    <x v="808"/>
    <n v="265.32"/>
    <x v="1"/>
    <s v="02-06-2024"/>
    <s v="02"/>
    <x v="9"/>
    <s v="2024"/>
    <d v="2024-06-02T00:00:00"/>
    <n v="0"/>
  </r>
  <r>
    <x v="814"/>
    <s v="9a56685d-c"/>
    <x v="6"/>
    <s v="77.45"/>
    <x v="811"/>
    <s v="20"/>
    <x v="1"/>
    <s v="61.96"/>
    <n v="15.49"/>
    <x v="809"/>
    <n v="61.96"/>
    <x v="3"/>
    <s v="14-05-2024"/>
    <s v="14"/>
    <x v="6"/>
    <s v="2024"/>
    <d v="2024-05-14T00:00:00"/>
    <n v="0"/>
  </r>
  <r>
    <x v="815"/>
    <s v="8dff29eb-7"/>
    <x v="0"/>
    <s v="226.49"/>
    <x v="812"/>
    <s v="10"/>
    <x v="5"/>
    <s v="203.84"/>
    <n v="22.649000000000001"/>
    <x v="810"/>
    <n v="203.84"/>
    <x v="4"/>
    <s v="04-10-2024"/>
    <s v="04"/>
    <x v="8"/>
    <s v="2024"/>
    <d v="2024-10-04T00:00:00"/>
    <n v="0"/>
  </r>
  <r>
    <x v="816"/>
    <s v="0a39406a-e"/>
    <x v="3"/>
    <s v="111.14"/>
    <x v="813"/>
    <s v="0"/>
    <x v="6"/>
    <s v="111.14"/>
    <n v="0"/>
    <x v="811"/>
    <n v="111.14"/>
    <x v="3"/>
    <s v="28-03-2024"/>
    <s v="28"/>
    <x v="5"/>
    <s v="2024"/>
    <d v="2024-03-28T00:00:00"/>
    <n v="0"/>
  </r>
  <r>
    <x v="817"/>
    <s v="21918b6b-3"/>
    <x v="0"/>
    <s v="323.64"/>
    <x v="814"/>
    <s v="50"/>
    <x v="3"/>
    <s v="161.82"/>
    <n v="161.82"/>
    <x v="812"/>
    <n v="161.82"/>
    <x v="4"/>
    <s v="05-02-2024"/>
    <s v="05"/>
    <x v="1"/>
    <s v="2024"/>
    <d v="2024-02-05T00:00:00"/>
    <n v="0"/>
  </r>
  <r>
    <x v="818"/>
    <s v="52f65655-f"/>
    <x v="4"/>
    <s v="235.75"/>
    <x v="815"/>
    <s v="20"/>
    <x v="1"/>
    <s v="188.6"/>
    <n v="47.15"/>
    <x v="813"/>
    <n v="188.6"/>
    <x v="3"/>
    <s v="08-08-2024"/>
    <s v="08"/>
    <x v="4"/>
    <s v="2024"/>
    <d v="2024-08-08T00:00:00"/>
    <n v="0"/>
  </r>
  <r>
    <x v="819"/>
    <s v="cad3fdda-e"/>
    <x v="5"/>
    <s v="40.1"/>
    <x v="816"/>
    <s v="5"/>
    <x v="4"/>
    <s v="38.09"/>
    <n v="2.0049999999999999"/>
    <x v="814"/>
    <n v="38.1"/>
    <x v="3"/>
    <s v="04-01-2024"/>
    <s v="04"/>
    <x v="7"/>
    <s v="2024"/>
    <d v="2024-01-04T00:00:00"/>
    <n v="9.9999999999980105E-3"/>
  </r>
  <r>
    <x v="820"/>
    <s v="183ca096-f"/>
    <x v="5"/>
    <s v="379.07"/>
    <x v="817"/>
    <s v="20"/>
    <x v="1"/>
    <s v="303.26"/>
    <n v="75.813999999999993"/>
    <x v="815"/>
    <n v="303.26"/>
    <x v="0"/>
    <s v="03-10-2024"/>
    <s v="03"/>
    <x v="8"/>
    <s v="2024"/>
    <d v="2024-10-03T00:00:00"/>
    <n v="0"/>
  </r>
  <r>
    <x v="821"/>
    <s v="6b5e75a3-9"/>
    <x v="6"/>
    <s v="25.28"/>
    <x v="818"/>
    <s v="5"/>
    <x v="4"/>
    <s v="24.02"/>
    <n v="1.264"/>
    <x v="816"/>
    <n v="24.02"/>
    <x v="0"/>
    <s v="30-08-2024"/>
    <s v="30"/>
    <x v="4"/>
    <s v="2024"/>
    <d v="2024-08-30T00:00:00"/>
    <n v="0"/>
  </r>
  <r>
    <x v="822"/>
    <s v="3ed75263-6"/>
    <x v="2"/>
    <s v="340.18"/>
    <x v="819"/>
    <s v="20"/>
    <x v="1"/>
    <s v="272.14"/>
    <n v="68.036000000000001"/>
    <x v="817"/>
    <n v="272.14"/>
    <x v="3"/>
    <s v="05-02-2024"/>
    <s v="05"/>
    <x v="1"/>
    <s v="2024"/>
    <d v="2024-02-05T00:00:00"/>
    <n v="0"/>
  </r>
  <r>
    <x v="823"/>
    <s v="284503ec-c"/>
    <x v="5"/>
    <s v="10.37"/>
    <x v="820"/>
    <s v="5"/>
    <x v="4"/>
    <s v="9.85"/>
    <n v="0.51849999999999996"/>
    <x v="818"/>
    <n v="9.85"/>
    <x v="1"/>
    <s v="16-10-2024"/>
    <s v="16"/>
    <x v="8"/>
    <s v="2024"/>
    <d v="2024-10-16T00:00:00"/>
    <n v="0"/>
  </r>
  <r>
    <x v="824"/>
    <s v="41e93c18-6"/>
    <x v="1"/>
    <s v="334.28"/>
    <x v="173"/>
    <s v="30"/>
    <x v="7"/>
    <s v="234"/>
    <n v="100.28399999999999"/>
    <x v="819"/>
    <n v="234"/>
    <x v="1"/>
    <s v="07-03-2024"/>
    <s v="07"/>
    <x v="5"/>
    <s v="2024"/>
    <d v="2024-03-07T00:00:00"/>
    <n v="0"/>
  </r>
  <r>
    <x v="825"/>
    <s v="e8883132-5"/>
    <x v="3"/>
    <s v="160.13"/>
    <x v="821"/>
    <s v="15"/>
    <x v="0"/>
    <s v="136.11"/>
    <n v="24.019499999999997"/>
    <x v="820"/>
    <n v="136.11000000000001"/>
    <x v="2"/>
    <s v="27-01-2024"/>
    <s v="27"/>
    <x v="7"/>
    <s v="2024"/>
    <d v="2024-01-27T00:00:00"/>
    <n v="0"/>
  </r>
  <r>
    <x v="826"/>
    <s v="3a7449b5-2"/>
    <x v="0"/>
    <s v="223.01"/>
    <x v="822"/>
    <s v="25"/>
    <x v="2"/>
    <s v="167.26"/>
    <n v="55.752499999999998"/>
    <x v="821"/>
    <n v="167.26"/>
    <x v="2"/>
    <s v="10-09-2024"/>
    <s v="10"/>
    <x v="2"/>
    <s v="2024"/>
    <d v="2024-09-10T00:00:00"/>
    <n v="0"/>
  </r>
  <r>
    <x v="827"/>
    <s v="a9f02f8c-1"/>
    <x v="1"/>
    <s v="330.76"/>
    <x v="823"/>
    <s v="10"/>
    <x v="5"/>
    <s v="297.68"/>
    <n v="33.076000000000001"/>
    <x v="822"/>
    <n v="297.68"/>
    <x v="4"/>
    <s v="11-11-2024"/>
    <s v="11"/>
    <x v="0"/>
    <s v="2024"/>
    <d v="2024-11-11T00:00:00"/>
    <n v="0"/>
  </r>
  <r>
    <x v="828"/>
    <s v="620721a3-e"/>
    <x v="0"/>
    <s v="345.47"/>
    <x v="824"/>
    <s v="25"/>
    <x v="2"/>
    <s v="259.1"/>
    <n v="86.367500000000007"/>
    <x v="823"/>
    <n v="259.10000000000002"/>
    <x v="3"/>
    <s v="29-01-2024"/>
    <s v="29"/>
    <x v="7"/>
    <s v="2024"/>
    <d v="2024-01-29T00:00:00"/>
    <n v="0"/>
  </r>
  <r>
    <x v="829"/>
    <s v="0dc1a84f-d"/>
    <x v="4"/>
    <s v="404.19"/>
    <x v="825"/>
    <s v="15"/>
    <x v="0"/>
    <s v="343.56"/>
    <n v="60.628500000000003"/>
    <x v="824"/>
    <n v="343.56"/>
    <x v="0"/>
    <s v="28-02-2024"/>
    <s v="28"/>
    <x v="1"/>
    <s v="2024"/>
    <d v="2024-02-28T00:00:00"/>
    <n v="0"/>
  </r>
  <r>
    <x v="830"/>
    <s v="d332a849-4"/>
    <x v="1"/>
    <s v="328.44"/>
    <x v="826"/>
    <s v="10"/>
    <x v="5"/>
    <s v="295.6"/>
    <n v="32.844000000000001"/>
    <x v="825"/>
    <n v="295.60000000000002"/>
    <x v="1"/>
    <s v="28-09-2024"/>
    <s v="28"/>
    <x v="2"/>
    <s v="2024"/>
    <d v="2024-09-28T00:00:00"/>
    <n v="0"/>
  </r>
  <r>
    <x v="831"/>
    <s v="60fcaed7-7"/>
    <x v="4"/>
    <s v="152.84"/>
    <x v="827"/>
    <s v="5"/>
    <x v="4"/>
    <s v="145.2"/>
    <n v="7.6420000000000003"/>
    <x v="826"/>
    <n v="145.19999999999999"/>
    <x v="3"/>
    <s v="25-04-2024"/>
    <s v="25"/>
    <x v="3"/>
    <s v="2024"/>
    <d v="2024-04-25T00:00:00"/>
    <n v="0"/>
  </r>
  <r>
    <x v="832"/>
    <s v="a0441877-3"/>
    <x v="0"/>
    <s v="353.96"/>
    <x v="828"/>
    <s v="10"/>
    <x v="5"/>
    <s v="318.56"/>
    <n v="35.396000000000001"/>
    <x v="827"/>
    <n v="318.56"/>
    <x v="3"/>
    <s v="31-05-2024"/>
    <s v="31"/>
    <x v="6"/>
    <s v="2024"/>
    <d v="2024-05-31T00:00:00"/>
    <n v="0"/>
  </r>
  <r>
    <x v="833"/>
    <s v="cc8b1c23-2"/>
    <x v="1"/>
    <s v="151.55"/>
    <x v="829"/>
    <s v="10"/>
    <x v="5"/>
    <s v="136.4"/>
    <n v="15.154999999999999"/>
    <x v="828"/>
    <n v="136.4"/>
    <x v="0"/>
    <s v="13-11-2024"/>
    <s v="13"/>
    <x v="0"/>
    <s v="2024"/>
    <d v="2024-11-13T00:00:00"/>
    <n v="0"/>
  </r>
  <r>
    <x v="834"/>
    <s v="f2c895cb-2"/>
    <x v="1"/>
    <s v="412.92"/>
    <x v="830"/>
    <s v="50"/>
    <x v="3"/>
    <s v="206.46"/>
    <n v="206.46"/>
    <x v="829"/>
    <n v="206.46"/>
    <x v="3"/>
    <s v="07-03-2024"/>
    <s v="07"/>
    <x v="5"/>
    <s v="2024"/>
    <d v="2024-03-07T00:00:00"/>
    <n v="0"/>
  </r>
  <r>
    <x v="835"/>
    <s v="598596a4-7"/>
    <x v="1"/>
    <s v="326.52"/>
    <x v="831"/>
    <s v="10"/>
    <x v="5"/>
    <s v="293.87"/>
    <n v="32.652000000000001"/>
    <x v="830"/>
    <n v="293.87"/>
    <x v="3"/>
    <s v="02-03-2024"/>
    <s v="02"/>
    <x v="5"/>
    <s v="2024"/>
    <d v="2024-03-02T00:00:00"/>
    <n v="0"/>
  </r>
  <r>
    <x v="836"/>
    <s v="86885061-1"/>
    <x v="6"/>
    <s v="198.45"/>
    <x v="832"/>
    <s v="25"/>
    <x v="2"/>
    <s v="148.84"/>
    <n v="49.612499999999997"/>
    <x v="831"/>
    <n v="148.84"/>
    <x v="3"/>
    <s v="23-05-2024"/>
    <s v="23"/>
    <x v="6"/>
    <s v="2024"/>
    <d v="2024-05-23T00:00:00"/>
    <n v="0"/>
  </r>
  <r>
    <x v="837"/>
    <s v="9bf78c9a-3"/>
    <x v="6"/>
    <s v="132.31"/>
    <x v="833"/>
    <s v="10"/>
    <x v="5"/>
    <s v="119.08"/>
    <n v="13.231"/>
    <x v="832"/>
    <n v="119.08"/>
    <x v="1"/>
    <s v="18-10-2024"/>
    <s v="18"/>
    <x v="8"/>
    <s v="2024"/>
    <d v="2024-10-18T00:00:00"/>
    <n v="0"/>
  </r>
  <r>
    <x v="838"/>
    <s v="e54a25c2-4"/>
    <x v="6"/>
    <s v="359.46"/>
    <x v="834"/>
    <s v="50"/>
    <x v="3"/>
    <s v="179.73"/>
    <n v="179.73"/>
    <x v="833"/>
    <n v="179.73"/>
    <x v="4"/>
    <s v="23-02-2024"/>
    <s v="23"/>
    <x v="1"/>
    <s v="2024"/>
    <d v="2024-02-23T00:00:00"/>
    <n v="0"/>
  </r>
  <r>
    <x v="839"/>
    <s v="cf29c7a3-8"/>
    <x v="4"/>
    <s v="466.36"/>
    <x v="835"/>
    <s v="25"/>
    <x v="2"/>
    <s v="349.77"/>
    <n v="116.59"/>
    <x v="834"/>
    <n v="349.77"/>
    <x v="2"/>
    <s v="13-09-2024"/>
    <s v="13"/>
    <x v="2"/>
    <s v="2024"/>
    <d v="2024-09-13T00:00:00"/>
    <n v="0"/>
  </r>
  <r>
    <x v="840"/>
    <s v="c6347235-0"/>
    <x v="3"/>
    <s v="368.62"/>
    <x v="836"/>
    <s v="25"/>
    <x v="2"/>
    <s v="276.47"/>
    <n v="92.155000000000001"/>
    <x v="835"/>
    <n v="276.47000000000003"/>
    <x v="4"/>
    <s v="20-03-2024"/>
    <s v="20"/>
    <x v="5"/>
    <s v="2024"/>
    <d v="2024-03-20T00:00:00"/>
    <n v="0"/>
  </r>
  <r>
    <x v="841"/>
    <s v="3c9a3ef2-d"/>
    <x v="5"/>
    <s v="374.41"/>
    <x v="837"/>
    <s v="20"/>
    <x v="1"/>
    <s v="299.53"/>
    <n v="74.882000000000005"/>
    <x v="836"/>
    <n v="299.52999999999997"/>
    <x v="4"/>
    <s v="27-06-2024"/>
    <s v="27"/>
    <x v="9"/>
    <s v="2024"/>
    <d v="2024-06-27T00:00:00"/>
    <n v="0"/>
  </r>
  <r>
    <x v="842"/>
    <s v="1f31c5f9-6"/>
    <x v="6"/>
    <s v="408.46"/>
    <x v="838"/>
    <s v="50"/>
    <x v="3"/>
    <s v="204.23"/>
    <n v="204.23"/>
    <x v="837"/>
    <n v="204.23"/>
    <x v="2"/>
    <s v="30-10-2024"/>
    <s v="30"/>
    <x v="8"/>
    <s v="2024"/>
    <d v="2024-10-30T00:00:00"/>
    <n v="0"/>
  </r>
  <r>
    <x v="843"/>
    <s v="95199ded-8"/>
    <x v="2"/>
    <s v="252.68"/>
    <x v="839"/>
    <s v="0"/>
    <x v="6"/>
    <s v="252.68"/>
    <n v="0"/>
    <x v="838"/>
    <n v="252.68"/>
    <x v="2"/>
    <s v="13-08-2024"/>
    <s v="13"/>
    <x v="4"/>
    <s v="2024"/>
    <d v="2024-08-13T00:00:00"/>
    <n v="0"/>
  </r>
  <r>
    <x v="844"/>
    <s v="9463ea85-8"/>
    <x v="4"/>
    <s v="302.72"/>
    <x v="840"/>
    <s v="50"/>
    <x v="3"/>
    <s v="151.36"/>
    <n v="151.36000000000001"/>
    <x v="839"/>
    <n v="151.36000000000001"/>
    <x v="2"/>
    <s v="07-10-2024"/>
    <s v="07"/>
    <x v="8"/>
    <s v="2024"/>
    <d v="2024-10-07T00:00:00"/>
    <n v="0"/>
  </r>
  <r>
    <x v="845"/>
    <s v="4efbd6fd-1"/>
    <x v="6"/>
    <s v="335.31"/>
    <x v="841"/>
    <s v="25"/>
    <x v="2"/>
    <s v="251.48"/>
    <n v="83.827500000000001"/>
    <x v="840"/>
    <n v="251.48"/>
    <x v="0"/>
    <s v="13-09-2024"/>
    <s v="13"/>
    <x v="2"/>
    <s v="2024"/>
    <d v="2024-09-13T00:00:00"/>
    <n v="0"/>
  </r>
  <r>
    <x v="846"/>
    <s v="fb219753-e"/>
    <x v="4"/>
    <s v="253.05"/>
    <x v="842"/>
    <s v="20"/>
    <x v="1"/>
    <s v="202.44"/>
    <n v="50.61"/>
    <x v="841"/>
    <n v="202.44"/>
    <x v="0"/>
    <s v="19-05-2024"/>
    <s v="19"/>
    <x v="6"/>
    <s v="2024"/>
    <d v="2024-05-19T00:00:00"/>
    <n v="0"/>
  </r>
  <r>
    <x v="847"/>
    <s v="d1391498-e"/>
    <x v="0"/>
    <s v="482.4"/>
    <x v="843"/>
    <s v="50"/>
    <x v="3"/>
    <s v="241.2"/>
    <n v="241.2"/>
    <x v="842"/>
    <n v="241.2"/>
    <x v="4"/>
    <s v="07-04-2024"/>
    <s v="07"/>
    <x v="3"/>
    <s v="2024"/>
    <d v="2024-04-07T00:00:00"/>
    <n v="0"/>
  </r>
  <r>
    <x v="848"/>
    <s v="c95968a6-3"/>
    <x v="3"/>
    <s v="384.44"/>
    <x v="844"/>
    <s v="10"/>
    <x v="5"/>
    <s v="346"/>
    <n v="38.444000000000003"/>
    <x v="843"/>
    <n v="346"/>
    <x v="2"/>
    <s v="16-09-2024"/>
    <s v="16"/>
    <x v="2"/>
    <s v="2024"/>
    <d v="2024-09-16T00:00:00"/>
    <n v="0"/>
  </r>
  <r>
    <x v="849"/>
    <s v="63955182-b"/>
    <x v="2"/>
    <s v="340.43"/>
    <x v="845"/>
    <s v="30"/>
    <x v="7"/>
    <s v="238.3"/>
    <n v="102.12899999999999"/>
    <x v="844"/>
    <n v="238.3"/>
    <x v="3"/>
    <s v="01-06-2024"/>
    <s v="01"/>
    <x v="9"/>
    <s v="2024"/>
    <d v="2024-06-01T00:00:00"/>
    <n v="0"/>
  </r>
  <r>
    <x v="850"/>
    <s v="c9b146c9-5"/>
    <x v="2"/>
    <s v="323.46"/>
    <x v="846"/>
    <s v="10"/>
    <x v="5"/>
    <s v="291.11"/>
    <n v="32.345999999999997"/>
    <x v="845"/>
    <n v="291.11"/>
    <x v="4"/>
    <s v="03-07-2024"/>
    <s v="03"/>
    <x v="10"/>
    <s v="2024"/>
    <d v="2024-07-03T00:00:00"/>
    <n v="0"/>
  </r>
  <r>
    <x v="851"/>
    <s v="a1878150-1"/>
    <x v="1"/>
    <s v="495.35"/>
    <x v="847"/>
    <s v="30"/>
    <x v="7"/>
    <s v="346.75"/>
    <n v="148.60499999999999"/>
    <x v="846"/>
    <n v="346.75"/>
    <x v="4"/>
    <s v="15-05-2024"/>
    <s v="15"/>
    <x v="6"/>
    <s v="2024"/>
    <d v="2024-05-15T00:00:00"/>
    <n v="0"/>
  </r>
  <r>
    <x v="852"/>
    <s v="fde754b4-1"/>
    <x v="2"/>
    <s v="422.7"/>
    <x v="848"/>
    <s v="0"/>
    <x v="6"/>
    <s v="422.7"/>
    <n v="0"/>
    <x v="847"/>
    <n v="422.7"/>
    <x v="4"/>
    <s v="20-09-2024"/>
    <s v="20"/>
    <x v="2"/>
    <s v="2024"/>
    <d v="2024-09-20T00:00:00"/>
    <n v="0"/>
  </r>
  <r>
    <x v="853"/>
    <s v="090337cd-a"/>
    <x v="4"/>
    <s v="183.06"/>
    <x v="849"/>
    <s v="30"/>
    <x v="7"/>
    <s v="128.14"/>
    <n v="54.917999999999999"/>
    <x v="848"/>
    <n v="128.13999999999999"/>
    <x v="3"/>
    <s v="11-08-2024"/>
    <s v="11"/>
    <x v="4"/>
    <s v="2024"/>
    <d v="2024-08-11T00:00:00"/>
    <n v="0"/>
  </r>
  <r>
    <x v="854"/>
    <s v="ac287cf7-1"/>
    <x v="0"/>
    <s v="439.67"/>
    <x v="850"/>
    <s v="50"/>
    <x v="3"/>
    <s v="219.84"/>
    <n v="219.83500000000001"/>
    <x v="849"/>
    <n v="219.84"/>
    <x v="4"/>
    <s v="14-05-2024"/>
    <s v="14"/>
    <x v="6"/>
    <s v="2024"/>
    <d v="2024-05-14T00:00:00"/>
    <n v="0"/>
  </r>
  <r>
    <x v="855"/>
    <s v="18c52147-6"/>
    <x v="6"/>
    <s v="40.86"/>
    <x v="851"/>
    <s v="30"/>
    <x v="7"/>
    <s v="28.6"/>
    <n v="12.257999999999999"/>
    <x v="850"/>
    <n v="28.6"/>
    <x v="1"/>
    <s v="21-07-2024"/>
    <s v="21"/>
    <x v="10"/>
    <s v="2024"/>
    <d v="2024-07-21T00:00:00"/>
    <n v="0"/>
  </r>
  <r>
    <x v="856"/>
    <s v="75aef9df-6"/>
    <x v="4"/>
    <s v="131.99"/>
    <x v="852"/>
    <s v="50"/>
    <x v="3"/>
    <s v="66"/>
    <n v="65.995000000000005"/>
    <x v="851"/>
    <n v="66"/>
    <x v="2"/>
    <s v="26-09-2024"/>
    <s v="26"/>
    <x v="2"/>
    <s v="2024"/>
    <d v="2024-09-26T00:00:00"/>
    <n v="0"/>
  </r>
  <r>
    <x v="857"/>
    <s v="cc0cd40a-a"/>
    <x v="1"/>
    <s v="264.43"/>
    <x v="853"/>
    <s v="0"/>
    <x v="6"/>
    <s v="264.43"/>
    <n v="0"/>
    <x v="852"/>
    <n v="264.43"/>
    <x v="2"/>
    <s v="11-02-2024"/>
    <s v="11"/>
    <x v="1"/>
    <s v="2024"/>
    <d v="2024-02-11T00:00:00"/>
    <n v="0"/>
  </r>
  <r>
    <x v="858"/>
    <s v="2cfa9ec7-0"/>
    <x v="0"/>
    <s v="152.63"/>
    <x v="854"/>
    <s v="30"/>
    <x v="7"/>
    <s v="106.84"/>
    <n v="45.788999999999994"/>
    <x v="853"/>
    <n v="106.84"/>
    <x v="4"/>
    <s v="16-07-2024"/>
    <s v="16"/>
    <x v="10"/>
    <s v="2024"/>
    <d v="2024-07-16T00:00:00"/>
    <n v="0"/>
  </r>
  <r>
    <x v="859"/>
    <s v="f9ab318b-7"/>
    <x v="2"/>
    <s v="435.67"/>
    <x v="855"/>
    <s v="0"/>
    <x v="6"/>
    <s v="435.67"/>
    <n v="0"/>
    <x v="854"/>
    <n v="435.67"/>
    <x v="4"/>
    <s v="05-11-2024"/>
    <s v="05"/>
    <x v="0"/>
    <s v="2024"/>
    <d v="2024-11-05T00:00:00"/>
    <n v="0"/>
  </r>
  <r>
    <x v="860"/>
    <s v="9a5add4e-2"/>
    <x v="4"/>
    <s v="458.34"/>
    <x v="856"/>
    <s v="0"/>
    <x v="6"/>
    <s v="458.34"/>
    <n v="0"/>
    <x v="855"/>
    <n v="458.34"/>
    <x v="2"/>
    <s v="21-10-2024"/>
    <s v="21"/>
    <x v="8"/>
    <s v="2024"/>
    <d v="2024-10-21T00:00:00"/>
    <n v="0"/>
  </r>
  <r>
    <x v="861"/>
    <s v="a5155b7e-c"/>
    <x v="6"/>
    <s v="201.3"/>
    <x v="857"/>
    <s v="5"/>
    <x v="4"/>
    <s v="191.24"/>
    <n v="10.065"/>
    <x v="856"/>
    <n v="191.24"/>
    <x v="0"/>
    <s v="19-03-2024"/>
    <s v="19"/>
    <x v="5"/>
    <s v="2024"/>
    <d v="2024-03-19T00:00:00"/>
    <n v="0"/>
  </r>
  <r>
    <x v="862"/>
    <s v="c8124e78-4"/>
    <x v="2"/>
    <s v="221.53"/>
    <x v="858"/>
    <s v="30"/>
    <x v="7"/>
    <s v="155.07"/>
    <n v="66.459000000000003"/>
    <x v="857"/>
    <n v="155.07"/>
    <x v="2"/>
    <s v="16-10-2024"/>
    <s v="16"/>
    <x v="8"/>
    <s v="2024"/>
    <d v="2024-10-16T00:00:00"/>
    <n v="0"/>
  </r>
  <r>
    <x v="863"/>
    <s v="5c0b6596-f"/>
    <x v="0"/>
    <s v="475.5"/>
    <x v="859"/>
    <s v="10"/>
    <x v="5"/>
    <s v="427.95"/>
    <n v="47.55"/>
    <x v="858"/>
    <n v="427.95"/>
    <x v="3"/>
    <s v="07-11-2024"/>
    <s v="07"/>
    <x v="0"/>
    <s v="2024"/>
    <d v="2024-11-07T00:00:00"/>
    <n v="0"/>
  </r>
  <r>
    <x v="864"/>
    <s v="aaf35eae-2"/>
    <x v="3"/>
    <s v="293.84"/>
    <x v="860"/>
    <s v="15"/>
    <x v="0"/>
    <s v="249.76"/>
    <n v="44.075999999999993"/>
    <x v="859"/>
    <n v="249.76"/>
    <x v="2"/>
    <s v="04-09-2024"/>
    <s v="04"/>
    <x v="2"/>
    <s v="2024"/>
    <d v="2024-09-04T00:00:00"/>
    <n v="0"/>
  </r>
  <r>
    <x v="865"/>
    <s v="25cd002f-e"/>
    <x v="0"/>
    <s v="367.27"/>
    <x v="861"/>
    <s v="25"/>
    <x v="2"/>
    <s v="275.45"/>
    <n v="91.817499999999995"/>
    <x v="860"/>
    <n v="275.45"/>
    <x v="2"/>
    <s v="21-08-2024"/>
    <s v="21"/>
    <x v="4"/>
    <s v="2024"/>
    <d v="2024-08-21T00:00:00"/>
    <n v="0"/>
  </r>
  <r>
    <x v="866"/>
    <s v="86dccec4-a"/>
    <x v="3"/>
    <s v="89.92"/>
    <x v="787"/>
    <s v="25"/>
    <x v="2"/>
    <s v="67.44"/>
    <n v="22.48"/>
    <x v="861"/>
    <n v="67.44"/>
    <x v="1"/>
    <s v="09-08-2024"/>
    <s v="09"/>
    <x v="4"/>
    <s v="2024"/>
    <d v="2024-08-09T00:00:00"/>
    <n v="0"/>
  </r>
  <r>
    <x v="867"/>
    <s v="25c1502c-f"/>
    <x v="6"/>
    <s v="422.91"/>
    <x v="862"/>
    <s v="10"/>
    <x v="5"/>
    <s v="380.62"/>
    <n v="42.291000000000004"/>
    <x v="862"/>
    <n v="380.62"/>
    <x v="4"/>
    <s v="28-04-2024"/>
    <s v="28"/>
    <x v="3"/>
    <s v="2024"/>
    <d v="2024-04-28T00:00:00"/>
    <n v="0"/>
  </r>
  <r>
    <x v="868"/>
    <s v="e0d5b83a-3"/>
    <x v="6"/>
    <s v="276.94"/>
    <x v="863"/>
    <s v="50"/>
    <x v="3"/>
    <s v="138.47"/>
    <n v="138.47"/>
    <x v="863"/>
    <n v="138.47"/>
    <x v="1"/>
    <s v="08-06-2024"/>
    <s v="08"/>
    <x v="9"/>
    <s v="2024"/>
    <d v="2024-06-08T00:00:00"/>
    <n v="0"/>
  </r>
  <r>
    <x v="869"/>
    <s v="788e7cc6-6"/>
    <x v="5"/>
    <s v="408.28"/>
    <x v="864"/>
    <s v="25"/>
    <x v="2"/>
    <s v="306.21"/>
    <n v="102.07"/>
    <x v="864"/>
    <n v="306.20999999999998"/>
    <x v="2"/>
    <s v="23-07-2024"/>
    <s v="23"/>
    <x v="10"/>
    <s v="2024"/>
    <d v="2024-07-23T00:00:00"/>
    <n v="0"/>
  </r>
  <r>
    <x v="870"/>
    <s v="33036bf9-b"/>
    <x v="6"/>
    <s v="146.46"/>
    <x v="865"/>
    <s v="5"/>
    <x v="4"/>
    <s v="139.14"/>
    <n v="7.3230000000000004"/>
    <x v="865"/>
    <n v="139.13999999999999"/>
    <x v="0"/>
    <s v="14-07-2024"/>
    <s v="14"/>
    <x v="10"/>
    <s v="2024"/>
    <d v="2024-07-14T00:00:00"/>
    <n v="0"/>
  </r>
  <r>
    <x v="871"/>
    <s v="1518f397-4"/>
    <x v="5"/>
    <s v="389.59"/>
    <x v="866"/>
    <s v="10"/>
    <x v="5"/>
    <s v="350.63"/>
    <n v="38.958999999999996"/>
    <x v="866"/>
    <n v="350.63"/>
    <x v="1"/>
    <s v="08-08-2024"/>
    <s v="08"/>
    <x v="4"/>
    <s v="2024"/>
    <d v="2024-08-08T00:00:00"/>
    <n v="0"/>
  </r>
  <r>
    <x v="872"/>
    <s v="0faf569e-1"/>
    <x v="6"/>
    <s v="273.61"/>
    <x v="867"/>
    <s v="30"/>
    <x v="7"/>
    <s v="191.53"/>
    <n v="82.083000000000013"/>
    <x v="867"/>
    <n v="191.53"/>
    <x v="2"/>
    <s v="02-02-2024"/>
    <s v="02"/>
    <x v="1"/>
    <s v="2024"/>
    <d v="2024-02-02T00:00:00"/>
    <n v="0"/>
  </r>
  <r>
    <x v="873"/>
    <s v="ae145df8-8"/>
    <x v="0"/>
    <s v="373.25"/>
    <x v="868"/>
    <s v="10"/>
    <x v="5"/>
    <s v="335.93"/>
    <n v="37.325000000000003"/>
    <x v="868"/>
    <n v="335.93"/>
    <x v="1"/>
    <s v="16-04-2024"/>
    <s v="16"/>
    <x v="3"/>
    <s v="2024"/>
    <d v="2024-04-16T00:00:00"/>
    <n v="0"/>
  </r>
  <r>
    <x v="874"/>
    <s v="1a48d1a4-7"/>
    <x v="5"/>
    <s v="120.24"/>
    <x v="869"/>
    <s v="30"/>
    <x v="7"/>
    <s v="84.17"/>
    <n v="36.071999999999996"/>
    <x v="869"/>
    <n v="84.17"/>
    <x v="1"/>
    <s v="31-08-2024"/>
    <s v="31"/>
    <x v="4"/>
    <s v="2024"/>
    <d v="2024-08-31T00:00:00"/>
    <n v="0"/>
  </r>
  <r>
    <x v="875"/>
    <s v="1eda0f3c-9"/>
    <x v="0"/>
    <s v="195.46"/>
    <x v="870"/>
    <s v="0"/>
    <x v="6"/>
    <s v="195.46"/>
    <n v="0"/>
    <x v="870"/>
    <n v="195.46"/>
    <x v="2"/>
    <s v="28-06-2024"/>
    <s v="28"/>
    <x v="9"/>
    <s v="2024"/>
    <d v="2024-06-28T00:00:00"/>
    <n v="0"/>
  </r>
  <r>
    <x v="876"/>
    <s v="075c7e1a-a"/>
    <x v="0"/>
    <s v="18.99"/>
    <x v="871"/>
    <s v="5"/>
    <x v="4"/>
    <s v="18.04"/>
    <n v="0.9494999999999999"/>
    <x v="871"/>
    <n v="18.04"/>
    <x v="4"/>
    <s v="04-04-2024"/>
    <s v="04"/>
    <x v="3"/>
    <s v="2024"/>
    <d v="2024-04-04T00:00:00"/>
    <n v="0"/>
  </r>
  <r>
    <x v="877"/>
    <s v="a526d0bf-9"/>
    <x v="4"/>
    <s v="124.31"/>
    <x v="872"/>
    <s v="50"/>
    <x v="3"/>
    <s v="62.16"/>
    <n v="62.155000000000001"/>
    <x v="872"/>
    <n v="62.16"/>
    <x v="2"/>
    <s v="19-06-2024"/>
    <s v="19"/>
    <x v="9"/>
    <s v="2024"/>
    <d v="2024-06-19T00:00:00"/>
    <n v="0"/>
  </r>
  <r>
    <x v="878"/>
    <s v="979b12da-c"/>
    <x v="1"/>
    <s v="233.95"/>
    <x v="873"/>
    <s v="10"/>
    <x v="5"/>
    <s v="210.56"/>
    <n v="23.395"/>
    <x v="873"/>
    <n v="210.56"/>
    <x v="3"/>
    <s v="09-08-2024"/>
    <s v="09"/>
    <x v="4"/>
    <s v="2024"/>
    <d v="2024-08-09T00:00:00"/>
    <n v="0"/>
  </r>
  <r>
    <x v="879"/>
    <s v="6a9280ea-2"/>
    <x v="2"/>
    <s v="291.38"/>
    <x v="874"/>
    <s v="10"/>
    <x v="5"/>
    <s v="262.24"/>
    <n v="29.138000000000002"/>
    <x v="874"/>
    <n v="262.24"/>
    <x v="4"/>
    <s v="13-09-2024"/>
    <s v="13"/>
    <x v="2"/>
    <s v="2024"/>
    <d v="2024-09-13T00:00:00"/>
    <n v="0"/>
  </r>
  <r>
    <x v="880"/>
    <s v="87c9f24f-8"/>
    <x v="6"/>
    <s v="108.86"/>
    <x v="875"/>
    <s v="5"/>
    <x v="4"/>
    <s v="103.42"/>
    <n v="5.4429999999999996"/>
    <x v="875"/>
    <n v="103.42"/>
    <x v="4"/>
    <s v="21-10-2024"/>
    <s v="21"/>
    <x v="8"/>
    <s v="2024"/>
    <d v="2024-10-21T00:00:00"/>
    <n v="0"/>
  </r>
  <r>
    <x v="881"/>
    <s v="5655eb89-5"/>
    <x v="3"/>
    <s v="201.42"/>
    <x v="876"/>
    <s v="20"/>
    <x v="1"/>
    <s v="161.14"/>
    <n v="40.283999999999999"/>
    <x v="876"/>
    <n v="161.13999999999999"/>
    <x v="2"/>
    <s v="28-05-2024"/>
    <s v="28"/>
    <x v="6"/>
    <s v="2024"/>
    <d v="2024-05-28T00:00:00"/>
    <n v="0"/>
  </r>
  <r>
    <x v="882"/>
    <s v="d767d45d-a"/>
    <x v="5"/>
    <s v="129.48"/>
    <x v="877"/>
    <s v="15"/>
    <x v="0"/>
    <s v="110.06"/>
    <n v="19.421999999999997"/>
    <x v="877"/>
    <n v="110.06"/>
    <x v="1"/>
    <s v="19-11-2024"/>
    <s v="19"/>
    <x v="0"/>
    <s v="2024"/>
    <d v="2024-11-19T00:00:00"/>
    <n v="0"/>
  </r>
  <r>
    <x v="883"/>
    <s v="e8d4ff23-6"/>
    <x v="3"/>
    <s v="475.59"/>
    <x v="878"/>
    <s v="20"/>
    <x v="1"/>
    <s v="380.47"/>
    <n v="95.117999999999995"/>
    <x v="878"/>
    <n v="380.47"/>
    <x v="0"/>
    <s v="14-10-2024"/>
    <s v="14"/>
    <x v="8"/>
    <s v="2024"/>
    <d v="2024-10-14T00:00:00"/>
    <n v="0"/>
  </r>
  <r>
    <x v="884"/>
    <s v="b8375129-c"/>
    <x v="0"/>
    <s v="471.4"/>
    <x v="879"/>
    <s v="30"/>
    <x v="7"/>
    <s v="329.98"/>
    <n v="141.41999999999999"/>
    <x v="879"/>
    <n v="329.98"/>
    <x v="4"/>
    <s v="31-08-2024"/>
    <s v="31"/>
    <x v="4"/>
    <s v="2024"/>
    <d v="2024-08-31T00:00:00"/>
    <n v="0"/>
  </r>
  <r>
    <x v="885"/>
    <s v="8a2d7d67-b"/>
    <x v="4"/>
    <s v="279.07"/>
    <x v="880"/>
    <s v="10"/>
    <x v="5"/>
    <s v="251.16"/>
    <n v="27.906999999999996"/>
    <x v="880"/>
    <n v="251.16"/>
    <x v="4"/>
    <s v="03-03-2024"/>
    <s v="03"/>
    <x v="5"/>
    <s v="2024"/>
    <d v="2024-03-03T00:00:00"/>
    <n v="0"/>
  </r>
  <r>
    <x v="886"/>
    <s v="f2dc543b-9"/>
    <x v="5"/>
    <s v="373.45"/>
    <x v="881"/>
    <s v="30"/>
    <x v="7"/>
    <s v="261.41"/>
    <n v="112.035"/>
    <x v="881"/>
    <n v="261.42"/>
    <x v="1"/>
    <s v="29-02-2024"/>
    <s v="29"/>
    <x v="1"/>
    <s v="2024"/>
    <d v="2024-02-29T00:00:00"/>
    <n v="9.9999999999909051E-3"/>
  </r>
  <r>
    <x v="887"/>
    <s v="fa44d09d-5"/>
    <x v="1"/>
    <s v="89.77"/>
    <x v="882"/>
    <s v="10"/>
    <x v="5"/>
    <s v="80.79"/>
    <n v="8.9769999999999985"/>
    <x v="882"/>
    <n v="80.790000000000006"/>
    <x v="1"/>
    <s v="14-09-2024"/>
    <s v="14"/>
    <x v="2"/>
    <s v="2024"/>
    <d v="2024-09-14T00:00:00"/>
    <n v="0"/>
  </r>
  <r>
    <x v="888"/>
    <s v="b7a796cd-a"/>
    <x v="0"/>
    <s v="102.51"/>
    <x v="883"/>
    <s v="20"/>
    <x v="1"/>
    <s v="82.01"/>
    <n v="20.502000000000002"/>
    <x v="883"/>
    <n v="82.01"/>
    <x v="3"/>
    <s v="17-02-2024"/>
    <s v="17"/>
    <x v="1"/>
    <s v="2024"/>
    <d v="2024-02-17T00:00:00"/>
    <n v="0"/>
  </r>
  <r>
    <x v="889"/>
    <s v="dcb6da7a-7"/>
    <x v="0"/>
    <s v="246.87"/>
    <x v="884"/>
    <s v="10"/>
    <x v="5"/>
    <s v="222.18"/>
    <n v="24.686999999999998"/>
    <x v="884"/>
    <n v="222.18"/>
    <x v="2"/>
    <s v="09-08-2024"/>
    <s v="09"/>
    <x v="4"/>
    <s v="2024"/>
    <d v="2024-08-09T00:00:00"/>
    <n v="0"/>
  </r>
  <r>
    <x v="890"/>
    <s v="cec7eb10-1"/>
    <x v="0"/>
    <s v="163.15"/>
    <x v="885"/>
    <s v="5"/>
    <x v="4"/>
    <s v="154.99"/>
    <n v="8.1575000000000006"/>
    <x v="885"/>
    <n v="154.99"/>
    <x v="2"/>
    <s v="24-05-2024"/>
    <s v="24"/>
    <x v="6"/>
    <s v="2024"/>
    <d v="2024-05-24T00:00:00"/>
    <n v="0"/>
  </r>
  <r>
    <x v="891"/>
    <s v="e716451f-f"/>
    <x v="4"/>
    <s v="221.52"/>
    <x v="886"/>
    <s v="30"/>
    <x v="7"/>
    <s v="155.06"/>
    <n v="66.456000000000003"/>
    <x v="886"/>
    <n v="155.06"/>
    <x v="3"/>
    <s v="08-11-2024"/>
    <s v="08"/>
    <x v="0"/>
    <s v="2024"/>
    <d v="2024-11-08T00:00:00"/>
    <n v="0"/>
  </r>
  <r>
    <x v="892"/>
    <s v="7ef9e09f-b"/>
    <x v="6"/>
    <s v="411.81"/>
    <x v="887"/>
    <s v="5"/>
    <x v="4"/>
    <s v="391.22"/>
    <n v="20.590500000000002"/>
    <x v="887"/>
    <n v="391.22"/>
    <x v="3"/>
    <s v="09-05-2024"/>
    <s v="09"/>
    <x v="6"/>
    <s v="2024"/>
    <d v="2024-05-09T00:00:00"/>
    <n v="0"/>
  </r>
  <r>
    <x v="893"/>
    <s v="602bb15e-4"/>
    <x v="1"/>
    <s v="466.18"/>
    <x v="888"/>
    <s v="0"/>
    <x v="6"/>
    <s v="466.18"/>
    <n v="0"/>
    <x v="888"/>
    <n v="466.18"/>
    <x v="2"/>
    <s v="09-02-2024"/>
    <s v="09"/>
    <x v="1"/>
    <s v="2024"/>
    <d v="2024-02-09T00:00:00"/>
    <n v="0"/>
  </r>
  <r>
    <x v="894"/>
    <s v="c534d5aa-5"/>
    <x v="2"/>
    <s v="446.49"/>
    <x v="889"/>
    <s v="50"/>
    <x v="3"/>
    <s v="223.25"/>
    <n v="223.245"/>
    <x v="889"/>
    <n v="223.25"/>
    <x v="0"/>
    <s v="23-06-2024"/>
    <s v="23"/>
    <x v="9"/>
    <s v="2024"/>
    <d v="2024-06-23T00:00:00"/>
    <n v="0"/>
  </r>
  <r>
    <x v="895"/>
    <s v="bfc775a1-a"/>
    <x v="3"/>
    <s v="259.36"/>
    <x v="890"/>
    <s v="5"/>
    <x v="4"/>
    <s v="246.39"/>
    <n v="12.968000000000002"/>
    <x v="890"/>
    <n v="246.39"/>
    <x v="2"/>
    <s v="22-04-2024"/>
    <s v="22"/>
    <x v="3"/>
    <s v="2024"/>
    <d v="2024-04-22T00:00:00"/>
    <n v="0"/>
  </r>
  <r>
    <x v="896"/>
    <s v="2fd1ffe3-1"/>
    <x v="1"/>
    <s v="261.74"/>
    <x v="891"/>
    <s v="30"/>
    <x v="7"/>
    <s v="183.22"/>
    <n v="78.522000000000006"/>
    <x v="891"/>
    <n v="183.22"/>
    <x v="3"/>
    <s v="24-09-2024"/>
    <s v="24"/>
    <x v="2"/>
    <s v="2024"/>
    <d v="2024-09-24T00:00:00"/>
    <n v="0"/>
  </r>
  <r>
    <x v="897"/>
    <s v="f9c10c74-8"/>
    <x v="3"/>
    <s v="226.02"/>
    <x v="892"/>
    <s v="5"/>
    <x v="4"/>
    <s v="214.72"/>
    <n v="11.301000000000002"/>
    <x v="440"/>
    <n v="214.72"/>
    <x v="0"/>
    <s v="23-02-2024"/>
    <s v="23"/>
    <x v="1"/>
    <s v="2024"/>
    <d v="2024-02-23T00:00:00"/>
    <n v="0"/>
  </r>
  <r>
    <x v="898"/>
    <s v="136578f7-6"/>
    <x v="6"/>
    <s v="149.94"/>
    <x v="893"/>
    <s v="20"/>
    <x v="1"/>
    <s v="119.95"/>
    <n v="29.988000000000003"/>
    <x v="892"/>
    <n v="119.95"/>
    <x v="2"/>
    <s v="21-08-2024"/>
    <s v="21"/>
    <x v="4"/>
    <s v="2024"/>
    <d v="2024-08-21T00:00:00"/>
    <n v="0"/>
  </r>
  <r>
    <x v="899"/>
    <s v="706a6f3e-9"/>
    <x v="4"/>
    <s v="44.18"/>
    <x v="894"/>
    <s v="30"/>
    <x v="7"/>
    <s v="30.93"/>
    <n v="13.254000000000001"/>
    <x v="893"/>
    <n v="30.93"/>
    <x v="3"/>
    <s v="11-02-2024"/>
    <s v="11"/>
    <x v="1"/>
    <s v="2024"/>
    <d v="2024-02-11T00:00:00"/>
    <n v="0"/>
  </r>
  <r>
    <x v="900"/>
    <s v="581fab2b-a"/>
    <x v="6"/>
    <s v="94.83"/>
    <x v="895"/>
    <s v="0"/>
    <x v="6"/>
    <s v="94.83"/>
    <n v="0"/>
    <x v="894"/>
    <n v="94.83"/>
    <x v="1"/>
    <s v="19-07-2024"/>
    <s v="19"/>
    <x v="10"/>
    <s v="2024"/>
    <d v="2024-07-19T00:00:00"/>
    <n v="0"/>
  </r>
  <r>
    <x v="901"/>
    <s v="c7008243-5"/>
    <x v="0"/>
    <s v="313.21"/>
    <x v="896"/>
    <s v="30"/>
    <x v="7"/>
    <s v="219.25"/>
    <n v="93.962999999999994"/>
    <x v="895"/>
    <n v="219.25"/>
    <x v="4"/>
    <s v="11-11-2024"/>
    <s v="11"/>
    <x v="0"/>
    <s v="2024"/>
    <d v="2024-11-11T00:00:00"/>
    <n v="0"/>
  </r>
  <r>
    <x v="902"/>
    <s v="4efe9fdd-5"/>
    <x v="1"/>
    <s v="249.86"/>
    <x v="897"/>
    <s v="50"/>
    <x v="3"/>
    <s v="124.93"/>
    <n v="124.93"/>
    <x v="896"/>
    <n v="124.93"/>
    <x v="4"/>
    <s v="18-08-2024"/>
    <s v="18"/>
    <x v="4"/>
    <s v="2024"/>
    <d v="2024-08-18T00:00:00"/>
    <n v="0"/>
  </r>
  <r>
    <x v="903"/>
    <s v="e4e13f0f-d"/>
    <x v="0"/>
    <s v="250.31"/>
    <x v="898"/>
    <s v="50"/>
    <x v="3"/>
    <s v="125.16"/>
    <n v="125.155"/>
    <x v="897"/>
    <n v="125.16"/>
    <x v="1"/>
    <s v="08-04-2024"/>
    <s v="08"/>
    <x v="3"/>
    <s v="2024"/>
    <d v="2024-04-08T00:00:00"/>
    <n v="0"/>
  </r>
  <r>
    <x v="904"/>
    <s v="a6212e2e-a"/>
    <x v="0"/>
    <s v="330.56"/>
    <x v="899"/>
    <s v="15"/>
    <x v="0"/>
    <s v="280.98"/>
    <n v="49.583999999999996"/>
    <x v="898"/>
    <n v="280.98"/>
    <x v="0"/>
    <s v="11-04-2024"/>
    <s v="11"/>
    <x v="3"/>
    <s v="2024"/>
    <d v="2024-04-11T00:00:00"/>
    <n v="0"/>
  </r>
  <r>
    <x v="905"/>
    <s v="a28d5119-1"/>
    <x v="1"/>
    <s v="377.06"/>
    <x v="900"/>
    <s v="5"/>
    <x v="4"/>
    <s v="358.21"/>
    <n v="18.852999999999998"/>
    <x v="899"/>
    <n v="358.21"/>
    <x v="1"/>
    <s v="11-08-2024"/>
    <s v="11"/>
    <x v="4"/>
    <s v="2024"/>
    <d v="2024-08-11T00:00:00"/>
    <n v="0"/>
  </r>
  <r>
    <x v="906"/>
    <s v="78ba3547-b"/>
    <x v="2"/>
    <s v="337.91"/>
    <x v="901"/>
    <s v="5"/>
    <x v="4"/>
    <s v="321.01"/>
    <n v="16.895500000000002"/>
    <x v="900"/>
    <n v="321.01"/>
    <x v="0"/>
    <s v="03-05-2024"/>
    <s v="03"/>
    <x v="6"/>
    <s v="2024"/>
    <d v="2024-05-03T00:00:00"/>
    <n v="0"/>
  </r>
  <r>
    <x v="907"/>
    <s v="8243d88e-e"/>
    <x v="2"/>
    <s v="52.16"/>
    <x v="902"/>
    <s v="10"/>
    <x v="5"/>
    <s v="46.94"/>
    <n v="5.2159999999999993"/>
    <x v="901"/>
    <n v="46.94"/>
    <x v="3"/>
    <s v="25-02-2024"/>
    <s v="25"/>
    <x v="1"/>
    <s v="2024"/>
    <d v="2024-02-25T00:00:00"/>
    <n v="0"/>
  </r>
  <r>
    <x v="908"/>
    <s v="8f3a5380-9"/>
    <x v="2"/>
    <s v="95.61"/>
    <x v="903"/>
    <s v="30"/>
    <x v="7"/>
    <s v="66.93"/>
    <n v="28.683000000000003"/>
    <x v="902"/>
    <n v="66.930000000000007"/>
    <x v="3"/>
    <s v="11-08-2024"/>
    <s v="11"/>
    <x v="4"/>
    <s v="2024"/>
    <d v="2024-08-11T00:00:00"/>
    <n v="0"/>
  </r>
  <r>
    <x v="909"/>
    <s v="04284bd4-a"/>
    <x v="0"/>
    <s v="155.98"/>
    <x v="904"/>
    <s v="20"/>
    <x v="1"/>
    <s v="124.78"/>
    <n v="31.195999999999998"/>
    <x v="903"/>
    <n v="124.78"/>
    <x v="1"/>
    <s v="14-05-2024"/>
    <s v="14"/>
    <x v="6"/>
    <s v="2024"/>
    <d v="2024-05-14T00:00:00"/>
    <n v="0"/>
  </r>
  <r>
    <x v="910"/>
    <s v="6d626cf9-1"/>
    <x v="6"/>
    <s v="18.56"/>
    <x v="905"/>
    <s v="15"/>
    <x v="0"/>
    <s v="15.78"/>
    <n v="2.7839999999999998"/>
    <x v="904"/>
    <n v="15.78"/>
    <x v="3"/>
    <s v="20-10-2024"/>
    <s v="20"/>
    <x v="8"/>
    <s v="2024"/>
    <d v="2024-10-20T00:00:00"/>
    <n v="0"/>
  </r>
  <r>
    <x v="911"/>
    <s v="66f17216-a"/>
    <x v="6"/>
    <s v="26.86"/>
    <x v="906"/>
    <s v="15"/>
    <x v="0"/>
    <s v="22.83"/>
    <n v="4.0289999999999999"/>
    <x v="905"/>
    <n v="22.83"/>
    <x v="4"/>
    <s v="22-10-2024"/>
    <s v="22"/>
    <x v="8"/>
    <s v="2024"/>
    <d v="2024-10-22T00:00:00"/>
    <n v="0"/>
  </r>
  <r>
    <x v="912"/>
    <s v="8264844a-e"/>
    <x v="5"/>
    <s v="202.35"/>
    <x v="907"/>
    <s v="30"/>
    <x v="7"/>
    <s v="141.64"/>
    <n v="60.704999999999998"/>
    <x v="906"/>
    <n v="141.65"/>
    <x v="2"/>
    <s v="21-06-2024"/>
    <s v="21"/>
    <x v="9"/>
    <s v="2024"/>
    <d v="2024-06-21T00:00:00"/>
    <n v="1.0000000000019327E-2"/>
  </r>
  <r>
    <x v="913"/>
    <s v="ad1f054b-2"/>
    <x v="6"/>
    <s v="263.22"/>
    <x v="908"/>
    <s v="15"/>
    <x v="0"/>
    <s v="223.74"/>
    <n v="39.483000000000004"/>
    <x v="907"/>
    <n v="223.74"/>
    <x v="4"/>
    <s v="22-08-2024"/>
    <s v="22"/>
    <x v="4"/>
    <s v="2024"/>
    <d v="2024-08-22T00:00:00"/>
    <n v="0"/>
  </r>
  <r>
    <x v="914"/>
    <s v="3d5fe14e-1"/>
    <x v="1"/>
    <s v="298.79"/>
    <x v="909"/>
    <s v="15"/>
    <x v="0"/>
    <s v="253.97"/>
    <n v="44.8185"/>
    <x v="908"/>
    <n v="253.97"/>
    <x v="4"/>
    <s v="03-03-2024"/>
    <s v="03"/>
    <x v="5"/>
    <s v="2024"/>
    <d v="2024-03-03T00:00:00"/>
    <n v="0"/>
  </r>
  <r>
    <x v="915"/>
    <s v="27fb556a-3"/>
    <x v="1"/>
    <s v="457.07"/>
    <x v="910"/>
    <s v="0"/>
    <x v="6"/>
    <s v="457.07"/>
    <n v="0"/>
    <x v="909"/>
    <n v="457.07"/>
    <x v="3"/>
    <s v="17-01-2024"/>
    <s v="17"/>
    <x v="7"/>
    <s v="2024"/>
    <d v="2024-01-17T00:00:00"/>
    <n v="0"/>
  </r>
  <r>
    <x v="916"/>
    <s v="38362f6f-1"/>
    <x v="6"/>
    <s v="442.46"/>
    <x v="911"/>
    <s v="0"/>
    <x v="6"/>
    <s v="442.46"/>
    <n v="0"/>
    <x v="910"/>
    <n v="442.46"/>
    <x v="0"/>
    <s v="05-11-2024"/>
    <s v="05"/>
    <x v="0"/>
    <s v="2024"/>
    <d v="2024-11-05T00:00:00"/>
    <n v="0"/>
  </r>
  <r>
    <x v="917"/>
    <s v="35f1c343-b"/>
    <x v="6"/>
    <s v="255.81"/>
    <x v="912"/>
    <s v="50"/>
    <x v="3"/>
    <s v="127.91"/>
    <n v="127.905"/>
    <x v="911"/>
    <n v="127.91"/>
    <x v="1"/>
    <s v="12-03-2024"/>
    <s v="12"/>
    <x v="5"/>
    <s v="2024"/>
    <d v="2024-03-12T00:00:00"/>
    <n v="0"/>
  </r>
  <r>
    <x v="918"/>
    <s v="100f5bd6-3"/>
    <x v="6"/>
    <s v="32.89"/>
    <x v="913"/>
    <s v="0"/>
    <x v="6"/>
    <s v="32.89"/>
    <n v="0"/>
    <x v="358"/>
    <n v="32.89"/>
    <x v="1"/>
    <s v="08-10-2024"/>
    <s v="08"/>
    <x v="8"/>
    <s v="2024"/>
    <d v="2024-10-08T00:00:00"/>
    <n v="0"/>
  </r>
  <r>
    <x v="919"/>
    <s v="e23f5984-b"/>
    <x v="1"/>
    <s v="251.88"/>
    <x v="914"/>
    <s v="10"/>
    <x v="5"/>
    <s v="226.69"/>
    <n v="25.188000000000002"/>
    <x v="790"/>
    <n v="226.69"/>
    <x v="3"/>
    <s v="23-01-2024"/>
    <s v="23"/>
    <x v="7"/>
    <s v="2024"/>
    <d v="2024-01-23T00:00:00"/>
    <n v="0"/>
  </r>
  <r>
    <x v="920"/>
    <s v="85edc59a-c"/>
    <x v="6"/>
    <s v="120.68"/>
    <x v="915"/>
    <s v="15"/>
    <x v="0"/>
    <s v="102.58"/>
    <n v="18.102"/>
    <x v="912"/>
    <n v="102.58"/>
    <x v="3"/>
    <s v="09-09-2024"/>
    <s v="09"/>
    <x v="2"/>
    <s v="2024"/>
    <d v="2024-09-09T00:00:00"/>
    <n v="0"/>
  </r>
  <r>
    <x v="921"/>
    <s v="625ff553-e"/>
    <x v="0"/>
    <s v="30.21"/>
    <x v="916"/>
    <s v="10"/>
    <x v="5"/>
    <s v="27.19"/>
    <n v="3.0210000000000004"/>
    <x v="913"/>
    <n v="27.19"/>
    <x v="1"/>
    <s v="10-10-2024"/>
    <s v="10"/>
    <x v="8"/>
    <s v="2024"/>
    <d v="2024-10-10T00:00:00"/>
    <n v="0"/>
  </r>
  <r>
    <x v="922"/>
    <s v="c3fe6a0a-3"/>
    <x v="4"/>
    <s v="246.17"/>
    <x v="917"/>
    <s v="5"/>
    <x v="4"/>
    <s v="233.86"/>
    <n v="12.308499999999999"/>
    <x v="914"/>
    <n v="233.86"/>
    <x v="1"/>
    <s v="11-08-2024"/>
    <s v="11"/>
    <x v="4"/>
    <s v="2024"/>
    <d v="2024-08-11T00:00:00"/>
    <n v="0"/>
  </r>
  <r>
    <x v="923"/>
    <s v="c1fa2667-b"/>
    <x v="2"/>
    <s v="329.85"/>
    <x v="918"/>
    <s v="10"/>
    <x v="5"/>
    <s v="296.87"/>
    <n v="32.984999999999999"/>
    <x v="915"/>
    <n v="296.87"/>
    <x v="1"/>
    <s v="25-06-2024"/>
    <s v="25"/>
    <x v="9"/>
    <s v="2024"/>
    <d v="2024-06-25T00:00:00"/>
    <n v="0"/>
  </r>
  <r>
    <x v="924"/>
    <s v="d565ad1e-7"/>
    <x v="2"/>
    <s v="437.06"/>
    <x v="919"/>
    <s v="0"/>
    <x v="6"/>
    <s v="437.06"/>
    <n v="0"/>
    <x v="916"/>
    <n v="437.06"/>
    <x v="4"/>
    <s v="31-07-2024"/>
    <s v="31"/>
    <x v="10"/>
    <s v="2024"/>
    <d v="2024-07-31T00:00:00"/>
    <n v="0"/>
  </r>
  <r>
    <x v="925"/>
    <s v="7e5f9dad-d"/>
    <x v="5"/>
    <s v="204"/>
    <x v="920"/>
    <s v="5"/>
    <x v="4"/>
    <s v="193.8"/>
    <n v="10.199999999999999"/>
    <x v="917"/>
    <n v="193.8"/>
    <x v="3"/>
    <s v="31-08-2024"/>
    <s v="31"/>
    <x v="4"/>
    <s v="2024"/>
    <d v="2024-08-31T00:00:00"/>
    <n v="0"/>
  </r>
  <r>
    <x v="926"/>
    <s v="91e98516-d"/>
    <x v="4"/>
    <s v="207.44"/>
    <x v="921"/>
    <s v="20"/>
    <x v="1"/>
    <s v="165.95"/>
    <n v="41.488"/>
    <x v="918"/>
    <n v="165.95"/>
    <x v="2"/>
    <s v="18-02-2024"/>
    <s v="18"/>
    <x v="1"/>
    <s v="2024"/>
    <d v="2024-02-18T00:00:00"/>
    <n v="0"/>
  </r>
  <r>
    <x v="927"/>
    <s v="1d206f3c-3"/>
    <x v="5"/>
    <s v="463.6"/>
    <x v="922"/>
    <s v="25"/>
    <x v="2"/>
    <s v="347.7"/>
    <n v="115.9"/>
    <x v="919"/>
    <n v="347.7"/>
    <x v="1"/>
    <s v="16-03-2024"/>
    <s v="16"/>
    <x v="5"/>
    <s v="2024"/>
    <d v="2024-03-16T00:00:00"/>
    <n v="0"/>
  </r>
  <r>
    <x v="928"/>
    <s v="769c6a76-6"/>
    <x v="5"/>
    <s v="359.03"/>
    <x v="923"/>
    <s v="25"/>
    <x v="2"/>
    <s v="269.27"/>
    <n v="89.757499999999993"/>
    <x v="920"/>
    <n v="269.27"/>
    <x v="4"/>
    <s v="15-10-2024"/>
    <s v="15"/>
    <x v="8"/>
    <s v="2024"/>
    <d v="2024-10-15T00:00:00"/>
    <n v="0"/>
  </r>
  <r>
    <x v="929"/>
    <s v="9b6c0128-f"/>
    <x v="4"/>
    <s v="384.7"/>
    <x v="924"/>
    <s v="15"/>
    <x v="0"/>
    <s v="327"/>
    <n v="57.704999999999998"/>
    <x v="921"/>
    <n v="327"/>
    <x v="4"/>
    <s v="08-10-2024"/>
    <s v="08"/>
    <x v="8"/>
    <s v="2024"/>
    <d v="2024-10-08T00:00:00"/>
    <n v="0"/>
  </r>
  <r>
    <x v="930"/>
    <s v="d570140f-e"/>
    <x v="6"/>
    <s v="298.02"/>
    <x v="925"/>
    <s v="25"/>
    <x v="2"/>
    <s v="223.51"/>
    <n v="74.504999999999995"/>
    <x v="922"/>
    <n v="223.52"/>
    <x v="1"/>
    <s v="15-05-2024"/>
    <s v="15"/>
    <x v="6"/>
    <s v="2024"/>
    <d v="2024-05-15T00:00:00"/>
    <n v="1.0000000000019327E-2"/>
  </r>
  <r>
    <x v="931"/>
    <s v="c8170aaa-e"/>
    <x v="1"/>
    <s v="400.84"/>
    <x v="926"/>
    <s v="10"/>
    <x v="5"/>
    <s v="360.76"/>
    <n v="40.083999999999996"/>
    <x v="923"/>
    <n v="360.76"/>
    <x v="1"/>
    <s v="12-04-2024"/>
    <s v="12"/>
    <x v="3"/>
    <s v="2024"/>
    <d v="2024-04-12T00:00:00"/>
    <n v="0"/>
  </r>
  <r>
    <x v="932"/>
    <s v="3cd49ea6-1"/>
    <x v="6"/>
    <s v="464.71"/>
    <x v="927"/>
    <s v="50"/>
    <x v="3"/>
    <s v="232.35"/>
    <n v="232.35499999999999"/>
    <x v="924"/>
    <n v="232.36"/>
    <x v="2"/>
    <s v="03-08-2024"/>
    <s v="03"/>
    <x v="4"/>
    <s v="2024"/>
    <d v="2024-08-03T00:00:00"/>
    <n v="1.0000000000019327E-2"/>
  </r>
  <r>
    <x v="933"/>
    <s v="fb711bf3-4"/>
    <x v="3"/>
    <s v="16.11"/>
    <x v="928"/>
    <s v="15"/>
    <x v="0"/>
    <s v="13.69"/>
    <n v="2.4164999999999996"/>
    <x v="925"/>
    <n v="13.69"/>
    <x v="3"/>
    <s v="05-06-2024"/>
    <s v="05"/>
    <x v="9"/>
    <s v="2024"/>
    <d v="2024-06-05T00:00:00"/>
    <n v="0"/>
  </r>
  <r>
    <x v="934"/>
    <s v="135f9af5-5"/>
    <x v="4"/>
    <s v="484.74"/>
    <x v="929"/>
    <s v="30"/>
    <x v="7"/>
    <s v="339.32"/>
    <n v="145.422"/>
    <x v="926"/>
    <n v="339.32"/>
    <x v="3"/>
    <s v="18-01-2024"/>
    <s v="18"/>
    <x v="7"/>
    <s v="2024"/>
    <d v="2024-01-18T00:00:00"/>
    <n v="0"/>
  </r>
  <r>
    <x v="935"/>
    <s v="43e4b99f-6"/>
    <x v="2"/>
    <s v="365.33"/>
    <x v="930"/>
    <s v="5"/>
    <x v="4"/>
    <s v="347.06"/>
    <n v="18.266499999999997"/>
    <x v="927"/>
    <n v="347.06"/>
    <x v="1"/>
    <s v="11-03-2024"/>
    <s v="11"/>
    <x v="5"/>
    <s v="2024"/>
    <d v="2024-03-11T00:00:00"/>
    <n v="0"/>
  </r>
  <r>
    <x v="936"/>
    <s v="317d65ec-f"/>
    <x v="6"/>
    <s v="176.01"/>
    <x v="931"/>
    <s v="0"/>
    <x v="6"/>
    <s v="176.01"/>
    <n v="0"/>
    <x v="928"/>
    <n v="176.01"/>
    <x v="4"/>
    <s v="09-07-2024"/>
    <s v="09"/>
    <x v="10"/>
    <s v="2024"/>
    <d v="2024-07-09T00:00:00"/>
    <n v="0"/>
  </r>
  <r>
    <x v="937"/>
    <s v="b44206d3-1"/>
    <x v="1"/>
    <s v="464.89"/>
    <x v="932"/>
    <s v="50"/>
    <x v="3"/>
    <s v="232.44"/>
    <n v="232.44499999999999"/>
    <x v="929"/>
    <n v="232.45"/>
    <x v="0"/>
    <s v="04-10-2024"/>
    <s v="04"/>
    <x v="8"/>
    <s v="2024"/>
    <d v="2024-10-04T00:00:00"/>
    <n v="9.9999999999909051E-3"/>
  </r>
  <r>
    <x v="938"/>
    <s v="f9677a24-6"/>
    <x v="1"/>
    <s v="401.8"/>
    <x v="933"/>
    <s v="10"/>
    <x v="5"/>
    <s v="361.62"/>
    <n v="40.18"/>
    <x v="930"/>
    <n v="361.62"/>
    <x v="0"/>
    <s v="20-11-2024"/>
    <s v="20"/>
    <x v="0"/>
    <s v="2024"/>
    <d v="2024-11-20T00:00:00"/>
    <n v="0"/>
  </r>
  <r>
    <x v="939"/>
    <s v="0614e833-2"/>
    <x v="1"/>
    <s v="210.96"/>
    <x v="934"/>
    <s v="15"/>
    <x v="0"/>
    <s v="179.32"/>
    <n v="31.644000000000002"/>
    <x v="931"/>
    <n v="179.32"/>
    <x v="4"/>
    <s v="15-02-2024"/>
    <s v="15"/>
    <x v="1"/>
    <s v="2024"/>
    <d v="2024-02-15T00:00:00"/>
    <n v="0"/>
  </r>
  <r>
    <x v="940"/>
    <s v="3c8d5057-5"/>
    <x v="2"/>
    <s v="67.54"/>
    <x v="935"/>
    <s v="20"/>
    <x v="1"/>
    <s v="54.03"/>
    <n v="13.508000000000003"/>
    <x v="932"/>
    <n v="54.03"/>
    <x v="1"/>
    <s v="09-01-2024"/>
    <s v="09"/>
    <x v="7"/>
    <s v="2024"/>
    <d v="2024-01-09T00:00:00"/>
    <n v="0"/>
  </r>
  <r>
    <x v="941"/>
    <s v="624d50b3-3"/>
    <x v="4"/>
    <s v="31.73"/>
    <x v="936"/>
    <s v="5"/>
    <x v="4"/>
    <s v="30.14"/>
    <n v="1.5865"/>
    <x v="933"/>
    <n v="30.14"/>
    <x v="3"/>
    <s v="29-09-2024"/>
    <s v="29"/>
    <x v="2"/>
    <s v="2024"/>
    <d v="2024-09-29T00:00:00"/>
    <n v="0"/>
  </r>
  <r>
    <x v="942"/>
    <s v="76d8a34e-b"/>
    <x v="6"/>
    <s v="298.26"/>
    <x v="937"/>
    <s v="20"/>
    <x v="1"/>
    <s v="238.61"/>
    <n v="59.652000000000001"/>
    <x v="934"/>
    <n v="238.61"/>
    <x v="4"/>
    <s v="04-03-2024"/>
    <s v="04"/>
    <x v="5"/>
    <s v="2024"/>
    <d v="2024-03-04T00:00:00"/>
    <n v="0"/>
  </r>
  <r>
    <x v="943"/>
    <s v="1f2ee9a2-5"/>
    <x v="0"/>
    <s v="247.86"/>
    <x v="938"/>
    <s v="20"/>
    <x v="1"/>
    <s v="198.29"/>
    <n v="49.57200000000001"/>
    <x v="935"/>
    <n v="198.29"/>
    <x v="2"/>
    <s v="01-06-2024"/>
    <s v="01"/>
    <x v="9"/>
    <s v="2024"/>
    <d v="2024-06-01T00:00:00"/>
    <n v="0"/>
  </r>
  <r>
    <x v="944"/>
    <s v="03f4ca3b-8"/>
    <x v="1"/>
    <s v="362.83"/>
    <x v="939"/>
    <s v="30"/>
    <x v="7"/>
    <s v="253.98"/>
    <n v="108.84899999999999"/>
    <x v="936"/>
    <n v="253.98"/>
    <x v="4"/>
    <s v="19-04-2024"/>
    <s v="19"/>
    <x v="3"/>
    <s v="2024"/>
    <d v="2024-04-19T00:00:00"/>
    <n v="0"/>
  </r>
  <r>
    <x v="945"/>
    <s v="e8f069f8-6"/>
    <x v="4"/>
    <s v="476.64"/>
    <x v="940"/>
    <s v="50"/>
    <x v="3"/>
    <s v="238.32"/>
    <n v="238.32"/>
    <x v="937"/>
    <n v="238.32"/>
    <x v="3"/>
    <s v="17-05-2024"/>
    <s v="17"/>
    <x v="6"/>
    <s v="2024"/>
    <d v="2024-05-17T00:00:00"/>
    <n v="0"/>
  </r>
  <r>
    <x v="946"/>
    <s v="d3a6af1a-7"/>
    <x v="0"/>
    <s v="388.38"/>
    <x v="941"/>
    <s v="5"/>
    <x v="4"/>
    <s v="368.96"/>
    <n v="19.419"/>
    <x v="938"/>
    <n v="368.96"/>
    <x v="3"/>
    <s v="13-02-2024"/>
    <s v="13"/>
    <x v="1"/>
    <s v="2024"/>
    <d v="2024-02-13T00:00:00"/>
    <n v="0"/>
  </r>
  <r>
    <x v="947"/>
    <s v="19c52cc9-5"/>
    <x v="0"/>
    <s v="337.33"/>
    <x v="942"/>
    <s v="15"/>
    <x v="0"/>
    <s v="286.73"/>
    <n v="50.599499999999999"/>
    <x v="939"/>
    <n v="286.73"/>
    <x v="2"/>
    <s v="11-10-2024"/>
    <s v="11"/>
    <x v="8"/>
    <s v="2024"/>
    <d v="2024-10-11T00:00:00"/>
    <n v="0"/>
  </r>
  <r>
    <x v="948"/>
    <s v="f0767145-7"/>
    <x v="4"/>
    <s v="494.14"/>
    <x v="943"/>
    <s v="50"/>
    <x v="3"/>
    <s v="247.07"/>
    <n v="247.07"/>
    <x v="940"/>
    <n v="247.07"/>
    <x v="2"/>
    <s v="05-11-2024"/>
    <s v="05"/>
    <x v="0"/>
    <s v="2024"/>
    <d v="2024-11-05T00:00:00"/>
    <n v="0"/>
  </r>
  <r>
    <x v="949"/>
    <s v="101ade60-3"/>
    <x v="0"/>
    <s v="455.94"/>
    <x v="944"/>
    <s v="30"/>
    <x v="7"/>
    <s v="319.16"/>
    <n v="136.78200000000001"/>
    <x v="941"/>
    <n v="319.16000000000003"/>
    <x v="0"/>
    <s v="29-03-2024"/>
    <s v="29"/>
    <x v="5"/>
    <s v="2024"/>
    <d v="2024-03-29T00:00:00"/>
    <n v="0"/>
  </r>
  <r>
    <x v="950"/>
    <s v="cb17280c-0"/>
    <x v="3"/>
    <s v="221.53"/>
    <x v="858"/>
    <s v="0"/>
    <x v="6"/>
    <s v="221.53"/>
    <n v="0"/>
    <x v="942"/>
    <n v="221.53"/>
    <x v="4"/>
    <s v="05-08-2024"/>
    <s v="05"/>
    <x v="4"/>
    <s v="2024"/>
    <d v="2024-08-05T00:00:00"/>
    <n v="0"/>
  </r>
  <r>
    <x v="951"/>
    <s v="9885fa19-4"/>
    <x v="4"/>
    <s v="461.56"/>
    <x v="945"/>
    <s v="20"/>
    <x v="1"/>
    <s v="369.25"/>
    <n v="92.312000000000012"/>
    <x v="943"/>
    <n v="369.25"/>
    <x v="0"/>
    <s v="01-09-2024"/>
    <s v="01"/>
    <x v="2"/>
    <s v="2024"/>
    <d v="2024-09-01T00:00:00"/>
    <n v="0"/>
  </r>
  <r>
    <x v="952"/>
    <s v="d31d0123-a"/>
    <x v="6"/>
    <s v="168.59"/>
    <x v="946"/>
    <s v="20"/>
    <x v="1"/>
    <s v="134.87"/>
    <n v="33.718000000000004"/>
    <x v="944"/>
    <n v="134.87"/>
    <x v="1"/>
    <s v="03-06-2024"/>
    <s v="03"/>
    <x v="9"/>
    <s v="2024"/>
    <d v="2024-06-03T00:00:00"/>
    <n v="0"/>
  </r>
  <r>
    <x v="953"/>
    <s v="4cca89d4-4"/>
    <x v="1"/>
    <s v="482.74"/>
    <x v="533"/>
    <s v="5"/>
    <x v="4"/>
    <s v="458.6"/>
    <n v="24.136999999999997"/>
    <x v="945"/>
    <n v="458.6"/>
    <x v="0"/>
    <s v="30-05-2024"/>
    <s v="30"/>
    <x v="6"/>
    <s v="2024"/>
    <d v="2024-05-30T00:00:00"/>
    <n v="0"/>
  </r>
  <r>
    <x v="954"/>
    <s v="b3d1ba0f-3"/>
    <x v="4"/>
    <s v="200.93"/>
    <x v="947"/>
    <s v="30"/>
    <x v="7"/>
    <s v="140.65"/>
    <n v="60.279000000000003"/>
    <x v="946"/>
    <n v="140.65"/>
    <x v="3"/>
    <s v="06-02-2024"/>
    <s v="06"/>
    <x v="1"/>
    <s v="2024"/>
    <d v="2024-02-06T00:00:00"/>
    <n v="0"/>
  </r>
  <r>
    <x v="955"/>
    <s v="875caa36-1"/>
    <x v="1"/>
    <s v="18.84"/>
    <x v="948"/>
    <s v="0"/>
    <x v="6"/>
    <s v="18.84"/>
    <n v="0"/>
    <x v="947"/>
    <n v="18.84"/>
    <x v="1"/>
    <s v="17-06-2024"/>
    <s v="17"/>
    <x v="9"/>
    <s v="2024"/>
    <d v="2024-06-17T00:00:00"/>
    <n v="0"/>
  </r>
  <r>
    <x v="956"/>
    <s v="eb873293-1"/>
    <x v="5"/>
    <s v="109.89"/>
    <x v="949"/>
    <s v="15"/>
    <x v="0"/>
    <s v="93.41"/>
    <n v="16.483499999999999"/>
    <x v="948"/>
    <n v="93.41"/>
    <x v="2"/>
    <s v="13-04-2024"/>
    <s v="13"/>
    <x v="3"/>
    <s v="2024"/>
    <d v="2024-04-13T00:00:00"/>
    <n v="0"/>
  </r>
  <r>
    <x v="957"/>
    <s v="5b444a16-4"/>
    <x v="6"/>
    <s v="98.61"/>
    <x v="950"/>
    <s v="0"/>
    <x v="6"/>
    <s v="98.61"/>
    <n v="0"/>
    <x v="949"/>
    <n v="98.61"/>
    <x v="0"/>
    <s v="28-03-2024"/>
    <s v="28"/>
    <x v="5"/>
    <s v="2024"/>
    <d v="2024-03-28T00:00:00"/>
    <n v="0"/>
  </r>
  <r>
    <x v="958"/>
    <s v="4462097e-3"/>
    <x v="6"/>
    <s v="459.61"/>
    <x v="951"/>
    <s v="10"/>
    <x v="5"/>
    <s v="413.65"/>
    <n v="45.961000000000006"/>
    <x v="950"/>
    <n v="413.65"/>
    <x v="4"/>
    <s v="01-06-2024"/>
    <s v="01"/>
    <x v="9"/>
    <s v="2024"/>
    <d v="2024-06-01T00:00:00"/>
    <n v="0"/>
  </r>
  <r>
    <x v="959"/>
    <s v="e9dd6729-5"/>
    <x v="6"/>
    <s v="28.61"/>
    <x v="952"/>
    <s v="10"/>
    <x v="5"/>
    <s v="25.75"/>
    <n v="2.8610000000000002"/>
    <x v="951"/>
    <n v="25.75"/>
    <x v="4"/>
    <s v="17-04-2024"/>
    <s v="17"/>
    <x v="3"/>
    <s v="2024"/>
    <d v="2024-04-17T00:00:00"/>
    <n v="0"/>
  </r>
  <r>
    <x v="960"/>
    <s v="82cc06cc-0"/>
    <x v="2"/>
    <s v="378.85"/>
    <x v="953"/>
    <s v="20"/>
    <x v="1"/>
    <s v="303.08"/>
    <n v="75.77"/>
    <x v="952"/>
    <n v="303.08"/>
    <x v="2"/>
    <s v="18-05-2024"/>
    <s v="18"/>
    <x v="6"/>
    <s v="2024"/>
    <d v="2024-05-18T00:00:00"/>
    <n v="0"/>
  </r>
  <r>
    <x v="961"/>
    <s v="fbe1f8ba-0"/>
    <x v="3"/>
    <s v="78.87"/>
    <x v="954"/>
    <s v="5"/>
    <x v="4"/>
    <s v="74.93"/>
    <n v="3.9435000000000002"/>
    <x v="953"/>
    <n v="74.930000000000007"/>
    <x v="4"/>
    <s v="25-06-2024"/>
    <s v="25"/>
    <x v="9"/>
    <s v="2024"/>
    <d v="2024-06-25T00:00:00"/>
    <n v="0"/>
  </r>
  <r>
    <x v="962"/>
    <s v="c070b4b6-1"/>
    <x v="3"/>
    <s v="362.99"/>
    <x v="955"/>
    <s v="15"/>
    <x v="0"/>
    <s v="308.54"/>
    <n v="54.448500000000003"/>
    <x v="954"/>
    <n v="308.54000000000002"/>
    <x v="1"/>
    <s v="07-07-2024"/>
    <s v="07"/>
    <x v="10"/>
    <s v="2024"/>
    <d v="2024-07-07T00:00:00"/>
    <n v="0"/>
  </r>
  <r>
    <x v="963"/>
    <s v="6341d191-8"/>
    <x v="0"/>
    <s v="198.38"/>
    <x v="956"/>
    <s v="25"/>
    <x v="2"/>
    <s v="148.78"/>
    <n v="49.594999999999999"/>
    <x v="955"/>
    <n v="148.79"/>
    <x v="1"/>
    <s v="09-03-2024"/>
    <s v="09"/>
    <x v="5"/>
    <s v="2024"/>
    <d v="2024-03-09T00:00:00"/>
    <n v="9.9999999999909051E-3"/>
  </r>
  <r>
    <x v="964"/>
    <s v="87e5625f-c"/>
    <x v="4"/>
    <s v="471.66"/>
    <x v="957"/>
    <s v="5"/>
    <x v="4"/>
    <s v="448.08"/>
    <n v="23.583000000000002"/>
    <x v="956"/>
    <n v="448.08"/>
    <x v="1"/>
    <s v="13-06-2024"/>
    <s v="13"/>
    <x v="9"/>
    <s v="2024"/>
    <d v="2024-06-13T00:00:00"/>
    <n v="0"/>
  </r>
  <r>
    <x v="965"/>
    <s v="25a9c188-a"/>
    <x v="1"/>
    <s v="68.68"/>
    <x v="958"/>
    <s v="30"/>
    <x v="7"/>
    <s v="48.08"/>
    <n v="20.603999999999999"/>
    <x v="957"/>
    <n v="48.08"/>
    <x v="2"/>
    <s v="07-10-2024"/>
    <s v="07"/>
    <x v="8"/>
    <s v="2024"/>
    <d v="2024-10-07T00:00:00"/>
    <n v="0"/>
  </r>
  <r>
    <x v="966"/>
    <s v="8adaa913-f"/>
    <x v="4"/>
    <s v="289.83"/>
    <x v="959"/>
    <s v="10"/>
    <x v="5"/>
    <s v="260.85"/>
    <n v="28.982999999999997"/>
    <x v="958"/>
    <n v="260.85000000000002"/>
    <x v="1"/>
    <s v="17-06-2024"/>
    <s v="17"/>
    <x v="9"/>
    <s v="2024"/>
    <d v="2024-06-17T00:00:00"/>
    <n v="0"/>
  </r>
  <r>
    <x v="967"/>
    <s v="46a92f74-2"/>
    <x v="0"/>
    <s v="343.43"/>
    <x v="960"/>
    <s v="25"/>
    <x v="2"/>
    <s v="257.57"/>
    <n v="85.857500000000002"/>
    <x v="959"/>
    <n v="257.57"/>
    <x v="1"/>
    <s v="10-03-2024"/>
    <s v="10"/>
    <x v="5"/>
    <s v="2024"/>
    <d v="2024-03-10T00:00:00"/>
    <n v="0"/>
  </r>
  <r>
    <x v="968"/>
    <s v="37d88ca0-0"/>
    <x v="2"/>
    <s v="196.34"/>
    <x v="961"/>
    <s v="5"/>
    <x v="4"/>
    <s v="186.52"/>
    <n v="9.8170000000000002"/>
    <x v="960"/>
    <n v="186.52"/>
    <x v="0"/>
    <s v="21-03-2024"/>
    <s v="21"/>
    <x v="5"/>
    <s v="2024"/>
    <d v="2024-03-21T00:00:00"/>
    <n v="0"/>
  </r>
  <r>
    <x v="969"/>
    <s v="c7378104-f"/>
    <x v="4"/>
    <s v="183.04"/>
    <x v="962"/>
    <s v="30"/>
    <x v="7"/>
    <s v="128.13"/>
    <n v="54.911999999999999"/>
    <x v="961"/>
    <n v="128.13"/>
    <x v="2"/>
    <s v="30-05-2024"/>
    <s v="30"/>
    <x v="6"/>
    <s v="2024"/>
    <d v="2024-05-30T00:00:00"/>
    <n v="0"/>
  </r>
  <r>
    <x v="970"/>
    <s v="49ed6d0d-8"/>
    <x v="0"/>
    <s v="182.28"/>
    <x v="963"/>
    <s v="20"/>
    <x v="1"/>
    <s v="145.82"/>
    <n v="36.455999999999996"/>
    <x v="962"/>
    <n v="145.82"/>
    <x v="2"/>
    <s v="09-09-2024"/>
    <s v="09"/>
    <x v="2"/>
    <s v="2024"/>
    <d v="2024-09-09T00:00:00"/>
    <n v="0"/>
  </r>
  <r>
    <x v="971"/>
    <s v="46500eae-c"/>
    <x v="2"/>
    <s v="329.94"/>
    <x v="964"/>
    <s v="15"/>
    <x v="0"/>
    <s v="280.45"/>
    <n v="49.491000000000007"/>
    <x v="963"/>
    <n v="280.45"/>
    <x v="4"/>
    <s v="25-07-2024"/>
    <s v="25"/>
    <x v="10"/>
    <s v="2024"/>
    <d v="2024-07-25T00:00:00"/>
    <n v="0"/>
  </r>
  <r>
    <x v="972"/>
    <s v="d701275e-9"/>
    <x v="5"/>
    <s v="50.63"/>
    <x v="965"/>
    <s v="50"/>
    <x v="3"/>
    <s v="25.32"/>
    <n v="25.315000000000001"/>
    <x v="964"/>
    <n v="25.32"/>
    <x v="3"/>
    <s v="21-05-2024"/>
    <s v="21"/>
    <x v="6"/>
    <s v="2024"/>
    <d v="2024-05-21T00:00:00"/>
    <n v="0"/>
  </r>
  <r>
    <x v="973"/>
    <s v="584a7808-7"/>
    <x v="0"/>
    <s v="40.61"/>
    <x v="966"/>
    <s v="30"/>
    <x v="7"/>
    <s v="28.43"/>
    <n v="12.183"/>
    <x v="965"/>
    <n v="28.43"/>
    <x v="4"/>
    <s v="20-09-2024"/>
    <s v="20"/>
    <x v="2"/>
    <s v="2024"/>
    <d v="2024-09-20T00:00:00"/>
    <n v="0"/>
  </r>
  <r>
    <x v="974"/>
    <s v="79a38003-0"/>
    <x v="5"/>
    <s v="73.19"/>
    <x v="967"/>
    <s v="30"/>
    <x v="7"/>
    <s v="51.23"/>
    <n v="21.956999999999997"/>
    <x v="966"/>
    <n v="51.23"/>
    <x v="3"/>
    <s v="15-06-2024"/>
    <s v="15"/>
    <x v="9"/>
    <s v="2024"/>
    <d v="2024-06-15T00:00:00"/>
    <n v="0"/>
  </r>
  <r>
    <x v="975"/>
    <s v="868c12ec-1"/>
    <x v="6"/>
    <s v="140.84"/>
    <x v="968"/>
    <s v="25"/>
    <x v="2"/>
    <s v="105.63"/>
    <n v="35.21"/>
    <x v="967"/>
    <n v="105.63"/>
    <x v="2"/>
    <s v="04-03-2024"/>
    <s v="04"/>
    <x v="5"/>
    <s v="2024"/>
    <d v="2024-03-04T00:00:00"/>
    <n v="0"/>
  </r>
  <r>
    <x v="976"/>
    <s v="4d8fc1fb-3"/>
    <x v="1"/>
    <s v="460.17"/>
    <x v="969"/>
    <s v="15"/>
    <x v="0"/>
    <s v="391.14"/>
    <n v="69.025500000000008"/>
    <x v="968"/>
    <n v="391.14"/>
    <x v="2"/>
    <s v="17-11-2024"/>
    <s v="17"/>
    <x v="0"/>
    <s v="2024"/>
    <d v="2024-11-17T00:00:00"/>
    <n v="0"/>
  </r>
  <r>
    <x v="977"/>
    <s v="272d1c1e-d"/>
    <x v="2"/>
    <s v="248.71"/>
    <x v="970"/>
    <s v="15"/>
    <x v="0"/>
    <s v="211.4"/>
    <n v="37.3065"/>
    <x v="969"/>
    <n v="211.4"/>
    <x v="3"/>
    <s v="28-06-2024"/>
    <s v="28"/>
    <x v="9"/>
    <s v="2024"/>
    <d v="2024-06-28T00:00:00"/>
    <n v="0"/>
  </r>
  <r>
    <x v="978"/>
    <s v="bf98ce15-f"/>
    <x v="6"/>
    <s v="33.88"/>
    <x v="971"/>
    <s v="10"/>
    <x v="5"/>
    <s v="30.49"/>
    <n v="3.3879999999999999"/>
    <x v="970"/>
    <n v="30.49"/>
    <x v="1"/>
    <s v="12-03-2024"/>
    <s v="12"/>
    <x v="5"/>
    <s v="2024"/>
    <d v="2024-03-12T00:00:00"/>
    <n v="0"/>
  </r>
  <r>
    <x v="979"/>
    <s v="a2f4cd32-3"/>
    <x v="4"/>
    <s v="464.05"/>
    <x v="972"/>
    <s v="20"/>
    <x v="1"/>
    <s v="371.24"/>
    <n v="92.81"/>
    <x v="971"/>
    <n v="371.24"/>
    <x v="1"/>
    <s v="07-05-2024"/>
    <s v="07"/>
    <x v="6"/>
    <s v="2024"/>
    <d v="2024-05-07T00:00:00"/>
    <n v="0"/>
  </r>
  <r>
    <x v="980"/>
    <s v="1ff851f4-7"/>
    <x v="6"/>
    <s v="180.19"/>
    <x v="973"/>
    <s v="30"/>
    <x v="7"/>
    <s v="126.13"/>
    <n v="54.056999999999995"/>
    <x v="972"/>
    <n v="126.13"/>
    <x v="2"/>
    <s v="21-08-2024"/>
    <s v="21"/>
    <x v="4"/>
    <s v="2024"/>
    <d v="2024-08-21T00:00:00"/>
    <n v="0"/>
  </r>
  <r>
    <x v="981"/>
    <s v="605fd5fe-7"/>
    <x v="3"/>
    <s v="329.78"/>
    <x v="974"/>
    <s v="10"/>
    <x v="5"/>
    <s v="296.8"/>
    <n v="32.977999999999994"/>
    <x v="973"/>
    <n v="296.8"/>
    <x v="4"/>
    <s v="20-09-2024"/>
    <s v="20"/>
    <x v="2"/>
    <s v="2024"/>
    <d v="2024-09-20T00:00:00"/>
    <n v="0"/>
  </r>
  <r>
    <x v="982"/>
    <s v="7150ff17-b"/>
    <x v="0"/>
    <s v="336.05"/>
    <x v="975"/>
    <s v="30"/>
    <x v="7"/>
    <s v="235.23"/>
    <n v="100.815"/>
    <x v="974"/>
    <n v="235.24"/>
    <x v="2"/>
    <s v="09-03-2024"/>
    <s v="09"/>
    <x v="5"/>
    <s v="2024"/>
    <d v="2024-03-09T00:00:00"/>
    <n v="1.0000000000019327E-2"/>
  </r>
  <r>
    <x v="983"/>
    <s v="df7cd075-2"/>
    <x v="2"/>
    <s v="95.06"/>
    <x v="976"/>
    <s v="5"/>
    <x v="4"/>
    <s v="90.31"/>
    <n v="4.7530000000000001"/>
    <x v="975"/>
    <n v="90.31"/>
    <x v="3"/>
    <s v="15-06-2024"/>
    <s v="15"/>
    <x v="9"/>
    <s v="2024"/>
    <d v="2024-06-15T00:00:00"/>
    <n v="0"/>
  </r>
  <r>
    <x v="984"/>
    <s v="b46bc60c-b"/>
    <x v="3"/>
    <s v="94.97"/>
    <x v="977"/>
    <s v="30"/>
    <x v="7"/>
    <s v="66.48"/>
    <n v="28.491"/>
    <x v="976"/>
    <n v="66.48"/>
    <x v="2"/>
    <s v="02-07-2024"/>
    <s v="02"/>
    <x v="10"/>
    <s v="2024"/>
    <d v="2024-07-02T00:00:00"/>
    <n v="0"/>
  </r>
  <r>
    <x v="985"/>
    <s v="eb885daf-7"/>
    <x v="3"/>
    <s v="443"/>
    <x v="978"/>
    <s v="5"/>
    <x v="4"/>
    <s v="420.85"/>
    <n v="22.15"/>
    <x v="977"/>
    <n v="420.85"/>
    <x v="2"/>
    <s v="13-05-2024"/>
    <s v="13"/>
    <x v="6"/>
    <s v="2024"/>
    <d v="2024-05-13T00:00:00"/>
    <n v="0"/>
  </r>
  <r>
    <x v="986"/>
    <s v="22ed0aa6-5"/>
    <x v="0"/>
    <s v="230.09"/>
    <x v="979"/>
    <s v="15"/>
    <x v="0"/>
    <s v="195.58"/>
    <n v="34.513500000000001"/>
    <x v="978"/>
    <n v="195.58"/>
    <x v="1"/>
    <s v="11-01-2024"/>
    <s v="11"/>
    <x v="7"/>
    <s v="2024"/>
    <d v="2024-01-11T00:00:00"/>
    <n v="0"/>
  </r>
  <r>
    <x v="987"/>
    <s v="d6276dee-6"/>
    <x v="2"/>
    <s v="65.75"/>
    <x v="980"/>
    <s v="0"/>
    <x v="6"/>
    <s v="65.75"/>
    <n v="0"/>
    <x v="979"/>
    <n v="65.75"/>
    <x v="1"/>
    <s v="28-07-2024"/>
    <s v="28"/>
    <x v="10"/>
    <s v="2024"/>
    <d v="2024-07-28T00:00:00"/>
    <n v="0"/>
  </r>
  <r>
    <x v="988"/>
    <s v="6dc8bf66-f"/>
    <x v="1"/>
    <s v="116.39"/>
    <x v="981"/>
    <s v="25"/>
    <x v="2"/>
    <s v="87.29"/>
    <n v="29.0975"/>
    <x v="980"/>
    <n v="87.29"/>
    <x v="0"/>
    <s v="20-02-2024"/>
    <s v="20"/>
    <x v="1"/>
    <s v="2024"/>
    <d v="2024-02-20T00:00:00"/>
    <n v="0"/>
  </r>
  <r>
    <x v="989"/>
    <s v="e4426847-7"/>
    <x v="4"/>
    <s v="315.16"/>
    <x v="982"/>
    <s v="50"/>
    <x v="3"/>
    <s v="157.58"/>
    <n v="157.58000000000001"/>
    <x v="981"/>
    <n v="157.58000000000001"/>
    <x v="0"/>
    <s v="22-06-2024"/>
    <s v="22"/>
    <x v="9"/>
    <s v="2024"/>
    <d v="2024-06-22T00:00:00"/>
    <n v="0"/>
  </r>
  <r>
    <x v="990"/>
    <s v="bcdaa92b-c"/>
    <x v="0"/>
    <s v="133.14"/>
    <x v="983"/>
    <s v="25"/>
    <x v="2"/>
    <s v="99.85"/>
    <n v="33.284999999999997"/>
    <x v="982"/>
    <n v="99.86"/>
    <x v="2"/>
    <s v="04-11-2024"/>
    <s v="04"/>
    <x v="0"/>
    <s v="2024"/>
    <d v="2024-11-04T00:00:00"/>
    <n v="1.0000000000005116E-2"/>
  </r>
  <r>
    <x v="991"/>
    <s v="63132048-a"/>
    <x v="5"/>
    <s v="167.4"/>
    <x v="984"/>
    <s v="10"/>
    <x v="5"/>
    <s v="150.66"/>
    <n v="16.739999999999998"/>
    <x v="983"/>
    <n v="150.66"/>
    <x v="3"/>
    <s v="10-09-2024"/>
    <s v="10"/>
    <x v="2"/>
    <s v="2024"/>
    <d v="2024-09-10T00:00:00"/>
    <n v="0"/>
  </r>
  <r>
    <x v="992"/>
    <s v="77363464-a"/>
    <x v="1"/>
    <s v="43.48"/>
    <x v="985"/>
    <s v="25"/>
    <x v="2"/>
    <s v="32.61"/>
    <n v="10.87"/>
    <x v="984"/>
    <n v="32.61"/>
    <x v="2"/>
    <s v="23-08-2024"/>
    <s v="23"/>
    <x v="4"/>
    <s v="2024"/>
    <d v="2024-08-23T00:00:00"/>
    <n v="0"/>
  </r>
  <r>
    <x v="993"/>
    <s v="5e26e41d-1"/>
    <x v="6"/>
    <s v="14.54"/>
    <x v="986"/>
    <s v="5"/>
    <x v="4"/>
    <s v="13.81"/>
    <n v="0.72699999999999987"/>
    <x v="985"/>
    <n v="13.81"/>
    <x v="0"/>
    <s v="26-04-2024"/>
    <s v="26"/>
    <x v="3"/>
    <s v="2024"/>
    <d v="2024-04-26T00:00:00"/>
    <n v="0"/>
  </r>
  <r>
    <x v="994"/>
    <s v="7d7d6526-3"/>
    <x v="0"/>
    <s v="302.08"/>
    <x v="987"/>
    <s v="25"/>
    <x v="2"/>
    <s v="226.56"/>
    <n v="75.52"/>
    <x v="986"/>
    <n v="226.56"/>
    <x v="2"/>
    <s v="08-04-2024"/>
    <s v="08"/>
    <x v="3"/>
    <s v="2024"/>
    <d v="2024-04-08T00:00:00"/>
    <n v="0"/>
  </r>
  <r>
    <x v="995"/>
    <s v="7d1006e3-7"/>
    <x v="5"/>
    <s v="474.64"/>
    <x v="988"/>
    <s v="5"/>
    <x v="4"/>
    <s v="450.91"/>
    <n v="23.731999999999999"/>
    <x v="987"/>
    <n v="450.91"/>
    <x v="3"/>
    <s v="30-09-2024"/>
    <s v="30"/>
    <x v="2"/>
    <s v="2024"/>
    <d v="2024-09-30T00:00:00"/>
    <n v="0"/>
  </r>
  <r>
    <x v="996"/>
    <s v="f4dc1f9e-3"/>
    <x v="2"/>
    <s v="496.29"/>
    <x v="989"/>
    <s v="15"/>
    <x v="0"/>
    <s v="421.85"/>
    <n v="74.4435"/>
    <x v="988"/>
    <n v="421.85"/>
    <x v="0"/>
    <s v="22-09-2024"/>
    <s v="22"/>
    <x v="2"/>
    <s v="2024"/>
    <d v="2024-09-22T00:00:00"/>
    <n v="0"/>
  </r>
  <r>
    <x v="997"/>
    <s v="97a50e99-a"/>
    <x v="6"/>
    <s v="397.3"/>
    <x v="990"/>
    <s v="50"/>
    <x v="3"/>
    <s v="198.65"/>
    <n v="198.65"/>
    <x v="989"/>
    <n v="198.65"/>
    <x v="2"/>
    <s v="31-10-2024"/>
    <s v="31"/>
    <x v="8"/>
    <s v="2024"/>
    <d v="2024-10-31T00:00:00"/>
    <n v="0"/>
  </r>
  <r>
    <x v="998"/>
    <s v="3d3bc42d-c"/>
    <x v="3"/>
    <s v="284.26"/>
    <x v="991"/>
    <s v="50"/>
    <x v="3"/>
    <s v="142.13"/>
    <n v="142.13"/>
    <x v="990"/>
    <n v="142.13"/>
    <x v="4"/>
    <s v="16-10-2024"/>
    <s v="16"/>
    <x v="8"/>
    <s v="2024"/>
    <d v="2024-10-16T00:00:00"/>
    <n v="0"/>
  </r>
  <r>
    <x v="999"/>
    <s v="a7ddfd45-9"/>
    <x v="2"/>
    <s v="146.22"/>
    <x v="992"/>
    <s v="50"/>
    <x v="3"/>
    <s v="73.11"/>
    <n v="73.11"/>
    <x v="991"/>
    <n v="73.11"/>
    <x v="4"/>
    <s v="31-03-2024"/>
    <s v="31"/>
    <x v="5"/>
    <s v="2024"/>
    <d v="2024-03-31T00:00:00"/>
    <n v="0"/>
  </r>
  <r>
    <x v="1000"/>
    <s v="2c2faf85-a"/>
    <x v="3"/>
    <s v="134.41"/>
    <x v="993"/>
    <s v="20"/>
    <x v="1"/>
    <s v="107.53"/>
    <n v="26.881999999999998"/>
    <x v="992"/>
    <n v="107.53"/>
    <x v="1"/>
    <s v="07-05-2024"/>
    <s v="07"/>
    <x v="6"/>
    <s v="2024"/>
    <d v="2024-05-07T00:00:00"/>
    <n v="0"/>
  </r>
  <r>
    <x v="1001"/>
    <s v="7efcfbc1-8"/>
    <x v="2"/>
    <s v="277.93"/>
    <x v="994"/>
    <s v="50"/>
    <x v="3"/>
    <s v="138.97"/>
    <n v="138.965"/>
    <x v="993"/>
    <n v="138.97"/>
    <x v="0"/>
    <s v="23-04-2024"/>
    <s v="23"/>
    <x v="3"/>
    <s v="2024"/>
    <d v="2024-04-23T00:00:00"/>
    <n v="0"/>
  </r>
  <r>
    <x v="1002"/>
    <s v="505d5a39-d"/>
    <x v="2"/>
    <s v="175.25"/>
    <x v="995"/>
    <s v="30"/>
    <x v="7"/>
    <s v="122.67"/>
    <n v="52.575000000000003"/>
    <x v="994"/>
    <n v="122.68"/>
    <x v="1"/>
    <s v="06-10-2024"/>
    <s v="06"/>
    <x v="8"/>
    <s v="2024"/>
    <d v="2024-10-06T00:00:00"/>
    <n v="1.0000000000005116E-2"/>
  </r>
  <r>
    <x v="1003"/>
    <s v="89fe8404-d"/>
    <x v="2"/>
    <s v="12.14"/>
    <x v="996"/>
    <s v="15"/>
    <x v="0"/>
    <s v="10.32"/>
    <n v="1.8210000000000002"/>
    <x v="995"/>
    <n v="10.32"/>
    <x v="1"/>
    <s v="13-05-2024"/>
    <s v="13"/>
    <x v="6"/>
    <s v="2024"/>
    <d v="2024-05-13T00:00:00"/>
    <n v="0"/>
  </r>
  <r>
    <x v="1004"/>
    <s v="e2a6302f-9"/>
    <x v="4"/>
    <s v="333.82"/>
    <x v="997"/>
    <s v="30"/>
    <x v="7"/>
    <s v="233.67"/>
    <n v="100.146"/>
    <x v="996"/>
    <n v="233.67"/>
    <x v="0"/>
    <s v="02-10-2024"/>
    <s v="02"/>
    <x v="8"/>
    <s v="2024"/>
    <d v="2024-10-02T00:00:00"/>
    <n v="0"/>
  </r>
  <r>
    <x v="1005"/>
    <s v="dc1f1f13-f"/>
    <x v="4"/>
    <s v="125.36"/>
    <x v="998"/>
    <s v="30"/>
    <x v="7"/>
    <s v="87.75"/>
    <n v="37.608000000000004"/>
    <x v="997"/>
    <n v="87.75"/>
    <x v="4"/>
    <s v="13-10-2024"/>
    <s v="13"/>
    <x v="8"/>
    <s v="2024"/>
    <d v="2024-10-13T00:00:00"/>
    <n v="0"/>
  </r>
  <r>
    <x v="1006"/>
    <s v="89ddf5fd-7"/>
    <x v="6"/>
    <s v="109.9"/>
    <x v="999"/>
    <s v="15"/>
    <x v="0"/>
    <s v="93.42"/>
    <n v="16.484999999999999"/>
    <x v="998"/>
    <n v="93.42"/>
    <x v="1"/>
    <s v="24-07-2024"/>
    <s v="24"/>
    <x v="10"/>
    <s v="2024"/>
    <d v="2024-07-24T00:00:00"/>
    <n v="0"/>
  </r>
  <r>
    <x v="1007"/>
    <s v="c979e542-7"/>
    <x v="1"/>
    <s v="473.91"/>
    <x v="1000"/>
    <s v="30"/>
    <x v="7"/>
    <s v="331.74"/>
    <n v="142.173"/>
    <x v="999"/>
    <n v="331.74"/>
    <x v="1"/>
    <s v="13-10-2024"/>
    <s v="13"/>
    <x v="8"/>
    <s v="2024"/>
    <d v="2024-10-13T00:00:00"/>
    <n v="0"/>
  </r>
  <r>
    <x v="1008"/>
    <s v="2166f519-9"/>
    <x v="6"/>
    <s v="294.36"/>
    <x v="1001"/>
    <s v="50"/>
    <x v="3"/>
    <s v="147.18"/>
    <n v="147.18"/>
    <x v="1000"/>
    <n v="147.18"/>
    <x v="3"/>
    <s v="20-07-2024"/>
    <s v="20"/>
    <x v="10"/>
    <s v="2024"/>
    <d v="2024-07-20T00:00:00"/>
    <n v="0"/>
  </r>
  <r>
    <x v="1009"/>
    <s v="fd8c870e-2"/>
    <x v="1"/>
    <s v="460.68"/>
    <x v="1002"/>
    <s v="10"/>
    <x v="5"/>
    <s v="414.61"/>
    <n v="46.068000000000005"/>
    <x v="1001"/>
    <n v="414.61"/>
    <x v="1"/>
    <s v="07-02-2024"/>
    <s v="07"/>
    <x v="1"/>
    <s v="2024"/>
    <d v="2024-02-07T00:00:00"/>
    <n v="0"/>
  </r>
  <r>
    <x v="1010"/>
    <s v="e94d9977-3"/>
    <x v="5"/>
    <s v="362.96"/>
    <x v="1003"/>
    <s v="10"/>
    <x v="5"/>
    <s v="326.66"/>
    <n v="36.295999999999999"/>
    <x v="1002"/>
    <n v="326.66000000000003"/>
    <x v="4"/>
    <s v="30-09-2024"/>
    <s v="30"/>
    <x v="2"/>
    <s v="2024"/>
    <d v="2024-09-30T00:00:00"/>
    <n v="0"/>
  </r>
  <r>
    <x v="1011"/>
    <s v="19f3b34c-3"/>
    <x v="3"/>
    <s v="95.3"/>
    <x v="385"/>
    <s v="5"/>
    <x v="4"/>
    <s v="90.53"/>
    <n v="4.7649999999999997"/>
    <x v="1003"/>
    <n v="90.54"/>
    <x v="0"/>
    <s v="01-09-2024"/>
    <s v="01"/>
    <x v="2"/>
    <s v="2024"/>
    <d v="2024-09-01T00:00:00"/>
    <n v="1.0000000000005116E-2"/>
  </r>
  <r>
    <x v="1012"/>
    <s v="c4910d2d-c"/>
    <x v="4"/>
    <s v="259.1"/>
    <x v="1004"/>
    <s v="0"/>
    <x v="6"/>
    <s v="259.1"/>
    <n v="0"/>
    <x v="823"/>
    <n v="259.10000000000002"/>
    <x v="1"/>
    <s v="12-06-2024"/>
    <s v="12"/>
    <x v="9"/>
    <s v="2024"/>
    <d v="2024-06-12T00:00:00"/>
    <n v="0"/>
  </r>
  <r>
    <x v="1013"/>
    <s v="45f9b126-8"/>
    <x v="4"/>
    <s v="205.38"/>
    <x v="1005"/>
    <s v="30"/>
    <x v="7"/>
    <s v="143.77"/>
    <n v="61.613999999999997"/>
    <x v="1004"/>
    <n v="143.77000000000001"/>
    <x v="4"/>
    <s v="23-06-2024"/>
    <s v="23"/>
    <x v="9"/>
    <s v="2024"/>
    <d v="2024-06-23T00:00:00"/>
    <n v="0"/>
  </r>
  <r>
    <x v="1014"/>
    <s v="7b2b5520-9"/>
    <x v="1"/>
    <s v="370.12"/>
    <x v="1006"/>
    <s v="10"/>
    <x v="5"/>
    <s v="333.11"/>
    <n v="37.012"/>
    <x v="1005"/>
    <n v="333.11"/>
    <x v="3"/>
    <s v="14-01-2024"/>
    <s v="14"/>
    <x v="7"/>
    <s v="2024"/>
    <d v="2024-01-14T00:00:00"/>
    <n v="0"/>
  </r>
  <r>
    <x v="1015"/>
    <s v="ab136d2e-f"/>
    <x v="5"/>
    <s v="97.7"/>
    <x v="1007"/>
    <s v="15"/>
    <x v="0"/>
    <s v="83.05"/>
    <n v="14.654999999999999"/>
    <x v="1006"/>
    <n v="83.05"/>
    <x v="3"/>
    <s v="20-01-2024"/>
    <s v="20"/>
    <x v="7"/>
    <s v="2024"/>
    <d v="2024-01-20T00:00:00"/>
    <n v="0"/>
  </r>
  <r>
    <x v="1016"/>
    <s v="eedfbf75-6"/>
    <x v="5"/>
    <s v="306.03"/>
    <x v="1008"/>
    <s v="50"/>
    <x v="3"/>
    <s v="153.01"/>
    <n v="153.01499999999999"/>
    <x v="1007"/>
    <n v="153.02000000000001"/>
    <x v="3"/>
    <s v="23-02-2024"/>
    <s v="23"/>
    <x v="1"/>
    <s v="2024"/>
    <d v="2024-02-23T00:00:00"/>
    <n v="1.0000000000019327E-2"/>
  </r>
  <r>
    <x v="1017"/>
    <s v="5697bb51-3"/>
    <x v="2"/>
    <s v="72.75"/>
    <x v="1009"/>
    <s v="20"/>
    <x v="1"/>
    <s v="58.2"/>
    <n v="14.55"/>
    <x v="1008"/>
    <n v="58.2"/>
    <x v="4"/>
    <s v="12-04-2024"/>
    <s v="12"/>
    <x v="3"/>
    <s v="2024"/>
    <d v="2024-04-12T00:00:00"/>
    <n v="0"/>
  </r>
  <r>
    <x v="1018"/>
    <s v="2ee16cb9-f"/>
    <x v="1"/>
    <s v="186.26"/>
    <x v="1010"/>
    <s v="20"/>
    <x v="1"/>
    <s v="149.01"/>
    <n v="37.251999999999995"/>
    <x v="1009"/>
    <n v="149.01"/>
    <x v="2"/>
    <s v="16-11-2024"/>
    <s v="16"/>
    <x v="0"/>
    <s v="2024"/>
    <d v="2024-11-16T00:00:00"/>
    <n v="0"/>
  </r>
  <r>
    <x v="1019"/>
    <s v="22332c97-1"/>
    <x v="2"/>
    <s v="16.7"/>
    <x v="1011"/>
    <s v="50"/>
    <x v="3"/>
    <s v="8.35"/>
    <n v="8.35"/>
    <x v="1010"/>
    <n v="8.35"/>
    <x v="3"/>
    <s v="10-03-2024"/>
    <s v="10"/>
    <x v="5"/>
    <s v="2024"/>
    <d v="2024-03-10T00:00:00"/>
    <n v="0"/>
  </r>
  <r>
    <x v="1020"/>
    <s v="c2a9a44a-4"/>
    <x v="2"/>
    <s v="191.15"/>
    <x v="1012"/>
    <s v="50"/>
    <x v="3"/>
    <s v="95.58"/>
    <n v="95.575000000000003"/>
    <x v="1011"/>
    <n v="95.58"/>
    <x v="2"/>
    <s v="13-06-2024"/>
    <s v="13"/>
    <x v="9"/>
    <s v="2024"/>
    <d v="2024-06-13T00:00:00"/>
    <n v="0"/>
  </r>
  <r>
    <x v="1021"/>
    <s v="47f7d81c-2"/>
    <x v="0"/>
    <s v="232.55"/>
    <x v="1013"/>
    <s v="25"/>
    <x v="2"/>
    <s v="174.41"/>
    <n v="58.137500000000003"/>
    <x v="1012"/>
    <n v="174.41"/>
    <x v="3"/>
    <s v="12-06-2024"/>
    <s v="12"/>
    <x v="9"/>
    <s v="2024"/>
    <d v="2024-06-12T00:00:00"/>
    <n v="0"/>
  </r>
  <r>
    <x v="1022"/>
    <s v="04a731ad-f"/>
    <x v="5"/>
    <s v="234.62"/>
    <x v="1014"/>
    <s v="15"/>
    <x v="0"/>
    <s v="199.43"/>
    <n v="35.193000000000005"/>
    <x v="1013"/>
    <n v="199.43"/>
    <x v="1"/>
    <s v="18-04-2024"/>
    <s v="18"/>
    <x v="3"/>
    <s v="2024"/>
    <d v="2024-04-18T00:00:00"/>
    <n v="0"/>
  </r>
  <r>
    <x v="1023"/>
    <s v="106c929a-7"/>
    <x v="6"/>
    <s v="31.72"/>
    <x v="1015"/>
    <s v="20"/>
    <x v="1"/>
    <s v="25.38"/>
    <n v="6.3439999999999994"/>
    <x v="1014"/>
    <n v="25.38"/>
    <x v="2"/>
    <s v="29-06-2024"/>
    <s v="29"/>
    <x v="9"/>
    <s v="2024"/>
    <d v="2024-06-29T00:00:00"/>
    <n v="0"/>
  </r>
  <r>
    <x v="1024"/>
    <s v="fb8256e8-a"/>
    <x v="6"/>
    <s v="159.29"/>
    <x v="1016"/>
    <s v="0"/>
    <x v="6"/>
    <s v="159.29"/>
    <n v="0"/>
    <x v="1015"/>
    <n v="159.29"/>
    <x v="3"/>
    <s v="21-07-2024"/>
    <s v="21"/>
    <x v="10"/>
    <s v="2024"/>
    <d v="2024-07-21T00:00:00"/>
    <n v="0"/>
  </r>
  <r>
    <x v="1025"/>
    <s v="805daac9-0"/>
    <x v="1"/>
    <s v="30.68"/>
    <x v="1017"/>
    <s v="50"/>
    <x v="3"/>
    <s v="15.34"/>
    <n v="15.34"/>
    <x v="1016"/>
    <n v="15.34"/>
    <x v="3"/>
    <s v="08-09-2024"/>
    <s v="08"/>
    <x v="2"/>
    <s v="2024"/>
    <d v="2024-09-08T00:00:00"/>
    <n v="0"/>
  </r>
  <r>
    <x v="1026"/>
    <s v="1b911467-9"/>
    <x v="4"/>
    <s v="285.83"/>
    <x v="1018"/>
    <s v="10"/>
    <x v="5"/>
    <s v="257.25"/>
    <n v="28.582999999999998"/>
    <x v="1017"/>
    <n v="257.25"/>
    <x v="2"/>
    <s v="27-06-2024"/>
    <s v="27"/>
    <x v="9"/>
    <s v="2024"/>
    <d v="2024-06-27T00:00:00"/>
    <n v="0"/>
  </r>
  <r>
    <x v="1027"/>
    <s v="92ff2301-c"/>
    <x v="1"/>
    <s v="311.67"/>
    <x v="1019"/>
    <s v="15"/>
    <x v="0"/>
    <s v="264.92"/>
    <n v="46.750500000000002"/>
    <x v="1018"/>
    <n v="264.92"/>
    <x v="0"/>
    <s v="01-10-2024"/>
    <s v="01"/>
    <x v="8"/>
    <s v="2024"/>
    <d v="2024-10-01T00:00:00"/>
    <n v="0"/>
  </r>
  <r>
    <x v="1028"/>
    <s v="c968f734-c"/>
    <x v="6"/>
    <s v="277.94"/>
    <x v="1020"/>
    <s v="5"/>
    <x v="4"/>
    <s v="264.04"/>
    <n v="13.897"/>
    <x v="1019"/>
    <n v="264.04000000000002"/>
    <x v="4"/>
    <s v="04-09-2024"/>
    <s v="04"/>
    <x v="2"/>
    <s v="2024"/>
    <d v="2024-09-04T00:00:00"/>
    <n v="0"/>
  </r>
  <r>
    <x v="1029"/>
    <s v="a952cd60-a"/>
    <x v="4"/>
    <s v="368.42"/>
    <x v="1021"/>
    <s v="20"/>
    <x v="1"/>
    <s v="294.74"/>
    <n v="73.684000000000012"/>
    <x v="1020"/>
    <n v="294.74"/>
    <x v="2"/>
    <s v="13-07-2024"/>
    <s v="13"/>
    <x v="10"/>
    <s v="2024"/>
    <d v="2024-07-13T00:00:00"/>
    <n v="0"/>
  </r>
  <r>
    <x v="1030"/>
    <s v="58473eef-4"/>
    <x v="5"/>
    <s v="379.22"/>
    <x v="1022"/>
    <s v="15"/>
    <x v="0"/>
    <s v="322.34"/>
    <n v="56.883000000000003"/>
    <x v="1021"/>
    <n v="322.33999999999997"/>
    <x v="0"/>
    <s v="17-07-2024"/>
    <s v="17"/>
    <x v="10"/>
    <s v="2024"/>
    <d v="2024-07-17T00:00:00"/>
    <n v="0"/>
  </r>
  <r>
    <x v="1031"/>
    <s v="45f6a7d5-8"/>
    <x v="6"/>
    <s v="265.27"/>
    <x v="1023"/>
    <s v="25"/>
    <x v="2"/>
    <s v="198.95"/>
    <n v="66.317499999999995"/>
    <x v="1022"/>
    <n v="198.95"/>
    <x v="1"/>
    <s v="28-02-2024"/>
    <s v="28"/>
    <x v="1"/>
    <s v="2024"/>
    <d v="2024-02-28T00:00:00"/>
    <n v="0"/>
  </r>
  <r>
    <x v="1032"/>
    <s v="21341a74-3"/>
    <x v="5"/>
    <s v="369.05"/>
    <x v="1024"/>
    <s v="5"/>
    <x v="4"/>
    <s v="350.6"/>
    <n v="18.452500000000001"/>
    <x v="400"/>
    <n v="350.6"/>
    <x v="4"/>
    <s v="26-06-2024"/>
    <s v="26"/>
    <x v="9"/>
    <s v="2024"/>
    <d v="2024-06-26T00:00:00"/>
    <n v="0"/>
  </r>
  <r>
    <x v="1033"/>
    <s v="ed14558a-7"/>
    <x v="3"/>
    <s v="493.7"/>
    <x v="1025"/>
    <s v="20"/>
    <x v="1"/>
    <s v="394.96"/>
    <n v="98.74"/>
    <x v="1023"/>
    <n v="394.96"/>
    <x v="3"/>
    <s v="13-03-2024"/>
    <s v="13"/>
    <x v="5"/>
    <s v="2024"/>
    <d v="2024-03-13T00:00:00"/>
    <n v="0"/>
  </r>
  <r>
    <x v="1034"/>
    <s v="9ffd92ed-4"/>
    <x v="3"/>
    <s v="499.65"/>
    <x v="1026"/>
    <s v="10"/>
    <x v="5"/>
    <s v="449.69"/>
    <n v="49.965000000000003"/>
    <x v="1024"/>
    <n v="449.69"/>
    <x v="4"/>
    <s v="25-07-2024"/>
    <s v="25"/>
    <x v="10"/>
    <s v="2024"/>
    <d v="2024-07-25T00:00:00"/>
    <n v="0"/>
  </r>
  <r>
    <x v="1035"/>
    <s v="1878cf5a-b"/>
    <x v="3"/>
    <s v="31.78"/>
    <x v="1027"/>
    <s v="15"/>
    <x v="0"/>
    <s v="27.01"/>
    <n v="4.7670000000000003"/>
    <x v="1025"/>
    <n v="27.01"/>
    <x v="4"/>
    <s v="02-06-2024"/>
    <s v="02"/>
    <x v="9"/>
    <s v="2024"/>
    <d v="2024-06-02T00:00:00"/>
    <n v="0"/>
  </r>
  <r>
    <x v="1036"/>
    <s v="78fc8fe3-6"/>
    <x v="2"/>
    <s v="145.1"/>
    <x v="1028"/>
    <s v="25"/>
    <x v="2"/>
    <s v="108.82"/>
    <n v="36.274999999999999"/>
    <x v="1026"/>
    <n v="108.83"/>
    <x v="2"/>
    <s v="09-01-2024"/>
    <s v="09"/>
    <x v="7"/>
    <s v="2024"/>
    <d v="2024-01-09T00:00:00"/>
    <n v="1.0000000000005116E-2"/>
  </r>
  <r>
    <x v="1037"/>
    <s v="025cebdc-b"/>
    <x v="2"/>
    <s v="163.27"/>
    <x v="1029"/>
    <s v="25"/>
    <x v="2"/>
    <s v="122.45"/>
    <n v="40.817500000000003"/>
    <x v="1027"/>
    <n v="122.45"/>
    <x v="2"/>
    <s v="22-07-2024"/>
    <s v="22"/>
    <x v="10"/>
    <s v="2024"/>
    <d v="2024-07-22T00:00:00"/>
    <n v="0"/>
  </r>
  <r>
    <x v="1038"/>
    <s v="186cf076-b"/>
    <x v="2"/>
    <s v="223.69"/>
    <x v="1030"/>
    <s v="20"/>
    <x v="1"/>
    <s v="178.95"/>
    <n v="44.738"/>
    <x v="1028"/>
    <n v="178.95"/>
    <x v="1"/>
    <s v="02-09-2024"/>
    <s v="02"/>
    <x v="2"/>
    <s v="2024"/>
    <d v="2024-09-02T00:00:00"/>
    <n v="0"/>
  </r>
  <r>
    <x v="1039"/>
    <s v="0c602c0e-d"/>
    <x v="3"/>
    <s v="417.94"/>
    <x v="1031"/>
    <s v="0"/>
    <x v="6"/>
    <s v="417.94"/>
    <n v="0"/>
    <x v="1029"/>
    <n v="417.94"/>
    <x v="3"/>
    <s v="02-04-2024"/>
    <s v="02"/>
    <x v="3"/>
    <s v="2024"/>
    <d v="2024-04-02T00:00:00"/>
    <n v="0"/>
  </r>
  <r>
    <x v="1040"/>
    <s v="4395c151-c"/>
    <x v="5"/>
    <s v="270.76"/>
    <x v="1032"/>
    <s v="30"/>
    <x v="7"/>
    <s v="189.53"/>
    <n v="81.227999999999994"/>
    <x v="1030"/>
    <n v="189.53"/>
    <x v="3"/>
    <s v="08-02-2024"/>
    <s v="08"/>
    <x v="1"/>
    <s v="2024"/>
    <d v="2024-02-08T00:00:00"/>
    <n v="0"/>
  </r>
  <r>
    <x v="1041"/>
    <s v="4bf67e4a-1"/>
    <x v="3"/>
    <s v="497.52"/>
    <x v="1033"/>
    <s v="50"/>
    <x v="3"/>
    <s v="248.76"/>
    <n v="248.76"/>
    <x v="1031"/>
    <n v="248.76"/>
    <x v="2"/>
    <s v="26-03-2024"/>
    <s v="26"/>
    <x v="5"/>
    <s v="2024"/>
    <d v="2024-03-26T00:00:00"/>
    <n v="0"/>
  </r>
  <r>
    <x v="1042"/>
    <s v="a2fdbbd6-3"/>
    <x v="0"/>
    <s v="348.59"/>
    <x v="1034"/>
    <s v="5"/>
    <x v="4"/>
    <s v="331.16"/>
    <n v="17.429499999999997"/>
    <x v="1032"/>
    <n v="331.16"/>
    <x v="2"/>
    <s v="19-09-2024"/>
    <s v="19"/>
    <x v="2"/>
    <s v="2024"/>
    <d v="2024-09-19T00:00:00"/>
    <n v="0"/>
  </r>
  <r>
    <x v="1043"/>
    <s v="c4f7e6b0-9"/>
    <x v="6"/>
    <s v="362.5"/>
    <x v="1035"/>
    <s v="10"/>
    <x v="5"/>
    <s v="326.25"/>
    <n v="36.25"/>
    <x v="1033"/>
    <n v="326.25"/>
    <x v="1"/>
    <s v="10-09-2024"/>
    <s v="10"/>
    <x v="2"/>
    <s v="2024"/>
    <d v="2024-09-10T00:00:00"/>
    <n v="0"/>
  </r>
  <r>
    <x v="1044"/>
    <s v="4d57ddaa-d"/>
    <x v="5"/>
    <s v="411.6"/>
    <x v="1036"/>
    <s v="30"/>
    <x v="7"/>
    <s v="288.12"/>
    <n v="123.48"/>
    <x v="1034"/>
    <n v="288.12"/>
    <x v="4"/>
    <s v="12-11-2024"/>
    <s v="12"/>
    <x v="0"/>
    <s v="2024"/>
    <d v="2024-11-12T00:00:00"/>
    <n v="0"/>
  </r>
  <r>
    <x v="1045"/>
    <s v="4a9db56e-b"/>
    <x v="4"/>
    <s v="206.82"/>
    <x v="1037"/>
    <s v="30"/>
    <x v="7"/>
    <s v="144.77"/>
    <n v="62.045999999999992"/>
    <x v="1035"/>
    <n v="144.77000000000001"/>
    <x v="3"/>
    <s v="13-06-2024"/>
    <s v="13"/>
    <x v="9"/>
    <s v="2024"/>
    <d v="2024-06-13T00:00:00"/>
    <n v="0"/>
  </r>
  <r>
    <x v="1046"/>
    <s v="8cc9674f-9"/>
    <x v="4"/>
    <s v="161.64"/>
    <x v="1038"/>
    <s v="0"/>
    <x v="6"/>
    <s v="161.64"/>
    <n v="0"/>
    <x v="1036"/>
    <n v="161.63999999999999"/>
    <x v="0"/>
    <s v="13-10-2024"/>
    <s v="13"/>
    <x v="8"/>
    <s v="2024"/>
    <d v="2024-10-13T00:00:00"/>
    <n v="0"/>
  </r>
  <r>
    <x v="1047"/>
    <s v="881ea42d-0"/>
    <x v="0"/>
    <s v="27.22"/>
    <x v="1039"/>
    <s v="20"/>
    <x v="1"/>
    <s v="21.78"/>
    <n v="5.444"/>
    <x v="1037"/>
    <n v="21.78"/>
    <x v="4"/>
    <s v="03-09-2024"/>
    <s v="03"/>
    <x v="2"/>
    <s v="2024"/>
    <d v="2024-09-03T00:00:00"/>
    <n v="0"/>
  </r>
  <r>
    <x v="1048"/>
    <s v="d12bfdfa-c"/>
    <x v="3"/>
    <s v="310.78"/>
    <x v="1040"/>
    <s v="5"/>
    <x v="4"/>
    <s v="295.24"/>
    <n v="15.538999999999998"/>
    <x v="1038"/>
    <n v="295.24"/>
    <x v="3"/>
    <s v="10-02-2024"/>
    <s v="10"/>
    <x v="1"/>
    <s v="2024"/>
    <d v="2024-02-10T00:00:00"/>
    <n v="0"/>
  </r>
  <r>
    <x v="1049"/>
    <s v="fab11646-d"/>
    <x v="2"/>
    <s v="227.18"/>
    <x v="1041"/>
    <s v="5"/>
    <x v="4"/>
    <s v="215.82"/>
    <n v="11.359000000000002"/>
    <x v="1039"/>
    <n v="215.82"/>
    <x v="0"/>
    <s v="15-09-2024"/>
    <s v="15"/>
    <x v="2"/>
    <s v="2024"/>
    <d v="2024-09-15T00:00:00"/>
    <n v="0"/>
  </r>
  <r>
    <x v="1050"/>
    <s v="1524eaed-7"/>
    <x v="5"/>
    <s v="383.65"/>
    <x v="1042"/>
    <s v="15"/>
    <x v="0"/>
    <s v="326.1"/>
    <n v="57.547499999999999"/>
    <x v="1040"/>
    <n v="326.10000000000002"/>
    <x v="0"/>
    <s v="20-05-2024"/>
    <s v="20"/>
    <x v="6"/>
    <s v="2024"/>
    <d v="2024-05-20T00:00:00"/>
    <n v="0"/>
  </r>
  <r>
    <x v="1051"/>
    <s v="87409d7f-6"/>
    <x v="5"/>
    <s v="153.01"/>
    <x v="1043"/>
    <s v="10"/>
    <x v="5"/>
    <s v="137.71"/>
    <n v="15.300999999999998"/>
    <x v="1041"/>
    <n v="137.71"/>
    <x v="0"/>
    <s v="12-03-2024"/>
    <s v="12"/>
    <x v="5"/>
    <s v="2024"/>
    <d v="2024-03-12T00:00:00"/>
    <n v="0"/>
  </r>
  <r>
    <x v="1052"/>
    <s v="12dec9d2-a"/>
    <x v="0"/>
    <s v="202.59"/>
    <x v="1044"/>
    <s v="30"/>
    <x v="7"/>
    <s v="141.81"/>
    <n v="60.777000000000001"/>
    <x v="1042"/>
    <n v="141.81"/>
    <x v="0"/>
    <s v="27-08-2024"/>
    <s v="27"/>
    <x v="4"/>
    <s v="2024"/>
    <d v="2024-08-27T00:00:00"/>
    <n v="0"/>
  </r>
  <r>
    <x v="1053"/>
    <s v="a5f0b72c-e"/>
    <x v="6"/>
    <s v="464.92"/>
    <x v="1045"/>
    <s v="15"/>
    <x v="0"/>
    <s v="395.18"/>
    <n v="69.738"/>
    <x v="1043"/>
    <n v="395.18"/>
    <x v="3"/>
    <s v="16-02-2024"/>
    <s v="16"/>
    <x v="1"/>
    <s v="2024"/>
    <d v="2024-02-16T00:00:00"/>
    <n v="0"/>
  </r>
  <r>
    <x v="1054"/>
    <s v="00cabebb-5"/>
    <x v="2"/>
    <s v="241.52"/>
    <x v="1046"/>
    <s v="5"/>
    <x v="4"/>
    <s v="229.44"/>
    <n v="12.076000000000001"/>
    <x v="1044"/>
    <n v="229.44"/>
    <x v="4"/>
    <s v="07-07-2024"/>
    <s v="07"/>
    <x v="10"/>
    <s v="2024"/>
    <d v="2024-07-07T00:00:00"/>
    <n v="0"/>
  </r>
  <r>
    <x v="1055"/>
    <s v="dc52dd90-9"/>
    <x v="1"/>
    <s v="153.55"/>
    <x v="1047"/>
    <s v="30"/>
    <x v="7"/>
    <s v="107.48"/>
    <n v="46.064999999999998"/>
    <x v="1045"/>
    <n v="107.49"/>
    <x v="3"/>
    <s v="05-01-2024"/>
    <s v="05"/>
    <x v="7"/>
    <s v="2024"/>
    <d v="2024-01-05T00:00:00"/>
    <n v="9.9999999999909051E-3"/>
  </r>
  <r>
    <x v="1056"/>
    <s v="9cc7d475-d"/>
    <x v="6"/>
    <s v="52.37"/>
    <x v="1048"/>
    <s v="50"/>
    <x v="3"/>
    <s v="26.18"/>
    <n v="26.184999999999999"/>
    <x v="1046"/>
    <n v="26.19"/>
    <x v="4"/>
    <s v="17-09-2024"/>
    <s v="17"/>
    <x v="2"/>
    <s v="2024"/>
    <d v="2024-09-17T00:00:00"/>
    <n v="1.0000000000001563E-2"/>
  </r>
  <r>
    <x v="1057"/>
    <s v="ccaace6c-b"/>
    <x v="3"/>
    <s v="83.47"/>
    <x v="1049"/>
    <s v="20"/>
    <x v="1"/>
    <s v="66.78"/>
    <n v="16.694000000000003"/>
    <x v="1047"/>
    <n v="66.78"/>
    <x v="3"/>
    <s v="28-01-2024"/>
    <s v="28"/>
    <x v="7"/>
    <s v="2024"/>
    <d v="2024-01-28T00:00:00"/>
    <n v="0"/>
  </r>
  <r>
    <x v="1058"/>
    <s v="353a3dfb-c"/>
    <x v="1"/>
    <s v="56.54"/>
    <x v="1050"/>
    <s v="50"/>
    <x v="3"/>
    <s v="28.27"/>
    <n v="28.27"/>
    <x v="1048"/>
    <n v="28.27"/>
    <x v="4"/>
    <s v="30-09-2024"/>
    <s v="30"/>
    <x v="2"/>
    <s v="2024"/>
    <d v="2024-09-30T00:00:00"/>
    <n v="0"/>
  </r>
  <r>
    <x v="1059"/>
    <s v="ed3c487d-3"/>
    <x v="4"/>
    <s v="200.97"/>
    <x v="1051"/>
    <s v="25"/>
    <x v="2"/>
    <s v="150.73"/>
    <n v="50.2425"/>
    <x v="1049"/>
    <n v="150.72999999999999"/>
    <x v="2"/>
    <s v="19-02-2024"/>
    <s v="19"/>
    <x v="1"/>
    <s v="2024"/>
    <d v="2024-02-19T00:00:00"/>
    <n v="0"/>
  </r>
  <r>
    <x v="1060"/>
    <s v="6088e242-d"/>
    <x v="6"/>
    <s v="458.08"/>
    <x v="1052"/>
    <s v="10"/>
    <x v="5"/>
    <s v="412.27"/>
    <n v="45.808"/>
    <x v="1050"/>
    <n v="412.27"/>
    <x v="2"/>
    <s v="06-04-2024"/>
    <s v="06"/>
    <x v="3"/>
    <s v="2024"/>
    <d v="2024-04-06T00:00:00"/>
    <n v="0"/>
  </r>
  <r>
    <x v="1061"/>
    <s v="54459852-1"/>
    <x v="5"/>
    <s v="284.25"/>
    <x v="1053"/>
    <s v="20"/>
    <x v="1"/>
    <s v="227.4"/>
    <n v="56.85"/>
    <x v="1051"/>
    <n v="227.4"/>
    <x v="0"/>
    <s v="19-04-2024"/>
    <s v="19"/>
    <x v="3"/>
    <s v="2024"/>
    <d v="2024-04-19T00:00:00"/>
    <n v="0"/>
  </r>
  <r>
    <x v="1062"/>
    <s v="44399f1d-0"/>
    <x v="3"/>
    <s v="329.64"/>
    <x v="1054"/>
    <s v="15"/>
    <x v="0"/>
    <s v="280.19"/>
    <n v="49.445999999999998"/>
    <x v="1052"/>
    <n v="280.19"/>
    <x v="1"/>
    <s v="01-01-2024"/>
    <s v="01"/>
    <x v="7"/>
    <s v="2024"/>
    <d v="2024-01-01T00:00:00"/>
    <n v="0"/>
  </r>
  <r>
    <x v="1063"/>
    <s v="adeb9832-4"/>
    <x v="4"/>
    <s v="407.43"/>
    <x v="1055"/>
    <s v="5"/>
    <x v="4"/>
    <s v="387.06"/>
    <n v="20.371500000000001"/>
    <x v="1053"/>
    <n v="387.06"/>
    <x v="3"/>
    <s v="28-08-2024"/>
    <s v="28"/>
    <x v="4"/>
    <s v="2024"/>
    <d v="2024-08-28T00:00:00"/>
    <n v="0"/>
  </r>
  <r>
    <x v="1064"/>
    <s v="52de41ab-1"/>
    <x v="1"/>
    <s v="141.16"/>
    <x v="1056"/>
    <s v="5"/>
    <x v="4"/>
    <s v="134.1"/>
    <n v="7.0579999999999998"/>
    <x v="1054"/>
    <n v="134.1"/>
    <x v="1"/>
    <s v="23-02-2024"/>
    <s v="23"/>
    <x v="1"/>
    <s v="2024"/>
    <d v="2024-02-23T00:00:00"/>
    <n v="0"/>
  </r>
  <r>
    <x v="1065"/>
    <s v="ab11e8cb-a"/>
    <x v="3"/>
    <s v="291.79"/>
    <x v="1057"/>
    <s v="20"/>
    <x v="1"/>
    <s v="233.43"/>
    <n v="58.358000000000004"/>
    <x v="1055"/>
    <n v="233.43"/>
    <x v="0"/>
    <s v="27-02-2024"/>
    <s v="27"/>
    <x v="1"/>
    <s v="2024"/>
    <d v="2024-02-27T00:00:00"/>
    <n v="0"/>
  </r>
  <r>
    <x v="1066"/>
    <s v="65461fd8-0"/>
    <x v="6"/>
    <s v="211.17"/>
    <x v="1058"/>
    <s v="50"/>
    <x v="3"/>
    <s v="105.58"/>
    <n v="105.58499999999999"/>
    <x v="1056"/>
    <n v="105.59"/>
    <x v="2"/>
    <s v="07-07-2024"/>
    <s v="07"/>
    <x v="10"/>
    <s v="2024"/>
    <d v="2024-07-07T00:00:00"/>
    <n v="1.0000000000005116E-2"/>
  </r>
  <r>
    <x v="1067"/>
    <s v="af0a95ad-9"/>
    <x v="1"/>
    <s v="461.66"/>
    <x v="1059"/>
    <s v="20"/>
    <x v="1"/>
    <s v="369.33"/>
    <n v="92.332000000000008"/>
    <x v="755"/>
    <n v="369.33"/>
    <x v="1"/>
    <s v="06-10-2024"/>
    <s v="06"/>
    <x v="8"/>
    <s v="2024"/>
    <d v="2024-10-06T00:00:00"/>
    <n v="0"/>
  </r>
  <r>
    <x v="1068"/>
    <s v="7b13c22d-e"/>
    <x v="0"/>
    <s v="71.33"/>
    <x v="1060"/>
    <s v="20"/>
    <x v="1"/>
    <s v="57.06"/>
    <n v="14.265999999999998"/>
    <x v="1057"/>
    <n v="57.06"/>
    <x v="3"/>
    <s v="10-04-2024"/>
    <s v="10"/>
    <x v="3"/>
    <s v="2024"/>
    <d v="2024-04-10T00:00:00"/>
    <n v="0"/>
  </r>
  <r>
    <x v="1069"/>
    <s v="9f3985c8-e"/>
    <x v="0"/>
    <s v="208.52"/>
    <x v="1061"/>
    <s v="15"/>
    <x v="0"/>
    <s v="177.24"/>
    <n v="31.278000000000002"/>
    <x v="1058"/>
    <n v="177.24"/>
    <x v="2"/>
    <s v="12-03-2024"/>
    <s v="12"/>
    <x v="5"/>
    <s v="2024"/>
    <d v="2024-03-12T00:00:00"/>
    <n v="0"/>
  </r>
  <r>
    <x v="1070"/>
    <s v="654d10d0-a"/>
    <x v="2"/>
    <s v="251.47"/>
    <x v="1062"/>
    <s v="25"/>
    <x v="2"/>
    <s v="188.6"/>
    <n v="62.8675"/>
    <x v="813"/>
    <n v="188.6"/>
    <x v="0"/>
    <s v="13-04-2024"/>
    <s v="13"/>
    <x v="3"/>
    <s v="2024"/>
    <d v="2024-04-13T00:00:00"/>
    <n v="0"/>
  </r>
  <r>
    <x v="1071"/>
    <s v="cb073c91-8"/>
    <x v="0"/>
    <s v="249.57"/>
    <x v="1063"/>
    <s v="50"/>
    <x v="3"/>
    <s v="124.78"/>
    <n v="124.785"/>
    <x v="903"/>
    <n v="124.79"/>
    <x v="4"/>
    <s v="27-07-2024"/>
    <s v="27"/>
    <x v="10"/>
    <s v="2024"/>
    <d v="2024-07-27T00:00:00"/>
    <n v="1.0000000000005116E-2"/>
  </r>
  <r>
    <x v="1072"/>
    <s v="9d539845-5"/>
    <x v="5"/>
    <s v="327.6"/>
    <x v="1064"/>
    <s v="30"/>
    <x v="7"/>
    <s v="229.32"/>
    <n v="98.28"/>
    <x v="1059"/>
    <n v="229.32"/>
    <x v="1"/>
    <s v="02-10-2024"/>
    <s v="02"/>
    <x v="8"/>
    <s v="2024"/>
    <d v="2024-10-02T00:00:00"/>
    <n v="0"/>
  </r>
  <r>
    <x v="1073"/>
    <s v="6c517e1f-0"/>
    <x v="5"/>
    <s v="79.12"/>
    <x v="1065"/>
    <s v="50"/>
    <x v="3"/>
    <s v="39.56"/>
    <n v="39.56"/>
    <x v="1060"/>
    <n v="39.56"/>
    <x v="1"/>
    <s v="08-01-2024"/>
    <s v="08"/>
    <x v="7"/>
    <s v="2024"/>
    <d v="2024-01-08T00:00:00"/>
    <n v="0"/>
  </r>
  <r>
    <x v="1074"/>
    <s v="6e5bd6db-0"/>
    <x v="3"/>
    <s v="419.33"/>
    <x v="1066"/>
    <s v="20"/>
    <x v="1"/>
    <s v="335.46"/>
    <n v="83.866"/>
    <x v="1061"/>
    <n v="335.46"/>
    <x v="0"/>
    <s v="22-03-2024"/>
    <s v="22"/>
    <x v="5"/>
    <s v="2024"/>
    <d v="2024-03-22T00:00:00"/>
    <n v="0"/>
  </r>
  <r>
    <x v="1075"/>
    <s v="f8863647-9"/>
    <x v="0"/>
    <s v="485.37"/>
    <x v="1067"/>
    <s v="15"/>
    <x v="0"/>
    <s v="412.56"/>
    <n v="72.805499999999995"/>
    <x v="1062"/>
    <n v="412.56"/>
    <x v="2"/>
    <s v="23-10-2024"/>
    <s v="23"/>
    <x v="8"/>
    <s v="2024"/>
    <d v="2024-10-23T00:00:00"/>
    <n v="0"/>
  </r>
  <r>
    <x v="1076"/>
    <s v="5771604f-4"/>
    <x v="6"/>
    <s v="381.37"/>
    <x v="1068"/>
    <s v="20"/>
    <x v="1"/>
    <s v="305.1"/>
    <n v="76.274000000000001"/>
    <x v="1063"/>
    <n v="305.10000000000002"/>
    <x v="4"/>
    <s v="07-07-2024"/>
    <s v="07"/>
    <x v="10"/>
    <s v="2024"/>
    <d v="2024-07-07T00:00:00"/>
    <n v="0"/>
  </r>
  <r>
    <x v="1077"/>
    <s v="40efd882-7"/>
    <x v="6"/>
    <s v="43.97"/>
    <x v="1069"/>
    <s v="10"/>
    <x v="5"/>
    <s v="39.57"/>
    <n v="4.3970000000000002"/>
    <x v="1064"/>
    <n v="39.57"/>
    <x v="0"/>
    <s v="23-07-2024"/>
    <s v="23"/>
    <x v="10"/>
    <s v="2024"/>
    <d v="2024-07-23T00:00:00"/>
    <n v="0"/>
  </r>
  <r>
    <x v="1078"/>
    <s v="a4d41da0-b"/>
    <x v="0"/>
    <s v="18.83"/>
    <x v="1070"/>
    <s v="25"/>
    <x v="2"/>
    <s v="14.12"/>
    <n v="4.7074999999999996"/>
    <x v="1065"/>
    <n v="14.12"/>
    <x v="3"/>
    <s v="18-10-2024"/>
    <s v="18"/>
    <x v="8"/>
    <s v="2024"/>
    <d v="2024-10-18T00:00:00"/>
    <n v="0"/>
  </r>
  <r>
    <x v="1079"/>
    <s v="1f1d87d4-7"/>
    <x v="0"/>
    <s v="407.91"/>
    <x v="1071"/>
    <s v="10"/>
    <x v="5"/>
    <s v="367.12"/>
    <n v="40.791000000000004"/>
    <x v="1066"/>
    <n v="367.12"/>
    <x v="1"/>
    <s v="18-06-2024"/>
    <s v="18"/>
    <x v="9"/>
    <s v="2024"/>
    <d v="2024-06-18T00:00:00"/>
    <n v="0"/>
  </r>
  <r>
    <x v="1080"/>
    <s v="66140a6e-1"/>
    <x v="6"/>
    <s v="242.01"/>
    <x v="1072"/>
    <s v="50"/>
    <x v="3"/>
    <s v="121"/>
    <n v="121.005"/>
    <x v="1067"/>
    <n v="121.01"/>
    <x v="0"/>
    <s v="20-05-2024"/>
    <s v="20"/>
    <x v="6"/>
    <s v="2024"/>
    <d v="2024-05-20T00:00:00"/>
    <n v="1.0000000000005116E-2"/>
  </r>
  <r>
    <x v="1081"/>
    <s v="7b67e89b-6"/>
    <x v="2"/>
    <s v="284.88"/>
    <x v="1073"/>
    <s v="30"/>
    <x v="7"/>
    <s v="199.42"/>
    <n v="85.463999999999999"/>
    <x v="1068"/>
    <n v="199.42"/>
    <x v="1"/>
    <s v="27-03-2024"/>
    <s v="27"/>
    <x v="5"/>
    <s v="2024"/>
    <d v="2024-03-27T00:00:00"/>
    <n v="0"/>
  </r>
  <r>
    <x v="1082"/>
    <s v="7df8467d-8"/>
    <x v="4"/>
    <s v="277.39"/>
    <x v="1074"/>
    <s v="20"/>
    <x v="1"/>
    <s v="221.91"/>
    <n v="55.477999999999994"/>
    <x v="1069"/>
    <n v="221.91"/>
    <x v="2"/>
    <s v="23-06-2024"/>
    <s v="23"/>
    <x v="9"/>
    <s v="2024"/>
    <d v="2024-06-23T00:00:00"/>
    <n v="0"/>
  </r>
  <r>
    <x v="1083"/>
    <s v="8a92200f-7"/>
    <x v="6"/>
    <s v="93.6"/>
    <x v="1075"/>
    <s v="0"/>
    <x v="6"/>
    <s v="93.6"/>
    <n v="0"/>
    <x v="1070"/>
    <n v="93.6"/>
    <x v="2"/>
    <s v="05-01-2024"/>
    <s v="05"/>
    <x v="7"/>
    <s v="2024"/>
    <d v="2024-01-05T00:00:00"/>
    <n v="0"/>
  </r>
  <r>
    <x v="1084"/>
    <s v="9818c76a-8"/>
    <x v="6"/>
    <s v="300.06"/>
    <x v="1076"/>
    <s v="0"/>
    <x v="6"/>
    <s v="300.06"/>
    <n v="0"/>
    <x v="1071"/>
    <n v="300.06"/>
    <x v="3"/>
    <s v="20-04-2024"/>
    <s v="20"/>
    <x v="3"/>
    <s v="2024"/>
    <d v="2024-04-20T00:00:00"/>
    <n v="0"/>
  </r>
  <r>
    <x v="1085"/>
    <s v="73871064-1"/>
    <x v="1"/>
    <s v="34.36"/>
    <x v="1077"/>
    <s v="5"/>
    <x v="4"/>
    <s v="32.64"/>
    <n v="1.7180000000000002"/>
    <x v="1072"/>
    <n v="32.64"/>
    <x v="3"/>
    <s v="07-06-2024"/>
    <s v="07"/>
    <x v="9"/>
    <s v="2024"/>
    <d v="2024-06-07T00:00:00"/>
    <n v="0"/>
  </r>
  <r>
    <x v="1086"/>
    <s v="5be37573-b"/>
    <x v="2"/>
    <s v="258.4"/>
    <x v="1078"/>
    <s v="25"/>
    <x v="2"/>
    <s v="193.8"/>
    <n v="64.599999999999994"/>
    <x v="917"/>
    <n v="193.8"/>
    <x v="2"/>
    <s v="27-10-2024"/>
    <s v="27"/>
    <x v="8"/>
    <s v="2024"/>
    <d v="2024-10-27T00:00:00"/>
    <n v="0"/>
  </r>
  <r>
    <x v="1087"/>
    <s v="ca06715c-d"/>
    <x v="1"/>
    <s v="347.13"/>
    <x v="1079"/>
    <s v="5"/>
    <x v="4"/>
    <s v="329.77"/>
    <n v="17.3565"/>
    <x v="1073"/>
    <n v="329.77"/>
    <x v="0"/>
    <s v="18-11-2024"/>
    <s v="18"/>
    <x v="0"/>
    <s v="2024"/>
    <d v="2024-11-18T00:00:00"/>
    <n v="0"/>
  </r>
  <r>
    <x v="1088"/>
    <s v="c92b0f0c-c"/>
    <x v="5"/>
    <s v="480.8"/>
    <x v="1080"/>
    <s v="25"/>
    <x v="2"/>
    <s v="360.6"/>
    <n v="120.2"/>
    <x v="1074"/>
    <n v="360.6"/>
    <x v="0"/>
    <s v="05-11-2024"/>
    <s v="05"/>
    <x v="0"/>
    <s v="2024"/>
    <d v="2024-11-05T00:00:00"/>
    <n v="0"/>
  </r>
  <r>
    <x v="1089"/>
    <s v="9bb22a8b-a"/>
    <x v="5"/>
    <s v="92.03"/>
    <x v="1081"/>
    <s v="20"/>
    <x v="1"/>
    <s v="73.62"/>
    <n v="18.405999999999999"/>
    <x v="1075"/>
    <n v="73.62"/>
    <x v="1"/>
    <s v="21-07-2024"/>
    <s v="21"/>
    <x v="10"/>
    <s v="2024"/>
    <d v="2024-07-21T00:00:00"/>
    <n v="0"/>
  </r>
  <r>
    <x v="1090"/>
    <s v="3d7c2710-7"/>
    <x v="1"/>
    <s v="341.83"/>
    <x v="1082"/>
    <s v="5"/>
    <x v="4"/>
    <s v="324.74"/>
    <n v="17.0915"/>
    <x v="1076"/>
    <n v="324.74"/>
    <x v="4"/>
    <s v="06-03-2024"/>
    <s v="06"/>
    <x v="5"/>
    <s v="2024"/>
    <d v="2024-03-06T00:00:00"/>
    <n v="0"/>
  </r>
  <r>
    <x v="1091"/>
    <s v="207d5b1e-8"/>
    <x v="6"/>
    <s v="354.66"/>
    <x v="1083"/>
    <s v="30"/>
    <x v="7"/>
    <s v="248.26"/>
    <n v="106.39800000000001"/>
    <x v="1077"/>
    <n v="248.26"/>
    <x v="3"/>
    <s v="03-10-2024"/>
    <s v="03"/>
    <x v="8"/>
    <s v="2024"/>
    <d v="2024-10-03T00:00:00"/>
    <n v="0"/>
  </r>
  <r>
    <x v="1092"/>
    <s v="f0074454-3"/>
    <x v="4"/>
    <s v="441.84"/>
    <x v="1084"/>
    <s v="25"/>
    <x v="2"/>
    <s v="331.38"/>
    <n v="110.46"/>
    <x v="1078"/>
    <n v="331.38"/>
    <x v="0"/>
    <s v="09-10-2024"/>
    <s v="09"/>
    <x v="8"/>
    <s v="2024"/>
    <d v="2024-10-09T00:00:00"/>
    <n v="0"/>
  </r>
  <r>
    <x v="1093"/>
    <s v="4ad3c592-c"/>
    <x v="5"/>
    <s v="481.86"/>
    <x v="1085"/>
    <s v="5"/>
    <x v="4"/>
    <s v="457.77"/>
    <n v="24.093000000000004"/>
    <x v="1079"/>
    <n v="457.77"/>
    <x v="2"/>
    <s v="15-08-2024"/>
    <s v="15"/>
    <x v="4"/>
    <s v="2024"/>
    <d v="2024-08-15T00:00:00"/>
    <n v="0"/>
  </r>
  <r>
    <x v="1094"/>
    <s v="c3265e2a-f"/>
    <x v="4"/>
    <s v="382.18"/>
    <x v="1086"/>
    <s v="10"/>
    <x v="5"/>
    <s v="343.96"/>
    <n v="38.218000000000004"/>
    <x v="1080"/>
    <n v="343.96"/>
    <x v="4"/>
    <s v="26-04-2024"/>
    <s v="26"/>
    <x v="3"/>
    <s v="2024"/>
    <d v="2024-04-26T00:00:00"/>
    <n v="0"/>
  </r>
  <r>
    <x v="1095"/>
    <s v="80b52540-7"/>
    <x v="1"/>
    <s v="161.02"/>
    <x v="1087"/>
    <s v="30"/>
    <x v="7"/>
    <s v="112.71"/>
    <n v="48.306000000000004"/>
    <x v="1081"/>
    <n v="112.71"/>
    <x v="4"/>
    <s v="24-06-2024"/>
    <s v="24"/>
    <x v="9"/>
    <s v="2024"/>
    <d v="2024-06-24T00:00:00"/>
    <n v="0"/>
  </r>
  <r>
    <x v="1096"/>
    <s v="fd1ec13c-d"/>
    <x v="2"/>
    <s v="477.48"/>
    <x v="1088"/>
    <s v="0"/>
    <x v="6"/>
    <s v="477.48"/>
    <n v="0"/>
    <x v="1082"/>
    <n v="477.48"/>
    <x v="2"/>
    <s v="25-10-2024"/>
    <s v="25"/>
    <x v="8"/>
    <s v="2024"/>
    <d v="2024-10-25T00:00:00"/>
    <n v="0"/>
  </r>
  <r>
    <x v="1097"/>
    <s v="b9bf1e92-b"/>
    <x v="4"/>
    <s v="301.17"/>
    <x v="1089"/>
    <s v="25"/>
    <x v="2"/>
    <s v="225.88"/>
    <n v="75.292500000000004"/>
    <x v="1083"/>
    <n v="225.88"/>
    <x v="2"/>
    <s v="12-11-2024"/>
    <s v="12"/>
    <x v="0"/>
    <s v="2024"/>
    <d v="2024-11-12T00:00:00"/>
    <n v="0"/>
  </r>
  <r>
    <x v="1098"/>
    <s v="7e635ae5-c"/>
    <x v="5"/>
    <s v="428.08"/>
    <x v="1090"/>
    <s v="30"/>
    <x v="7"/>
    <s v="299.66"/>
    <n v="128.42400000000001"/>
    <x v="1084"/>
    <n v="299.66000000000003"/>
    <x v="4"/>
    <s v="13-06-2024"/>
    <s v="13"/>
    <x v="9"/>
    <s v="2024"/>
    <d v="2024-06-13T00:00:00"/>
    <n v="0"/>
  </r>
  <r>
    <x v="1099"/>
    <s v="e876784d-7"/>
    <x v="6"/>
    <s v="260.66"/>
    <x v="1091"/>
    <s v="30"/>
    <x v="7"/>
    <s v="182.46"/>
    <n v="78.198000000000008"/>
    <x v="1085"/>
    <n v="182.46"/>
    <x v="3"/>
    <s v="29-09-2024"/>
    <s v="29"/>
    <x v="2"/>
    <s v="2024"/>
    <d v="2024-09-29T00:00:00"/>
    <n v="0"/>
  </r>
  <r>
    <x v="1100"/>
    <s v="791be972-6"/>
    <x v="4"/>
    <s v="126.22"/>
    <x v="1092"/>
    <s v="0"/>
    <x v="6"/>
    <s v="126.22"/>
    <n v="0"/>
    <x v="1086"/>
    <n v="126.22"/>
    <x v="3"/>
    <s v="20-01-2024"/>
    <s v="20"/>
    <x v="7"/>
    <s v="2024"/>
    <d v="2024-01-20T00:00:00"/>
    <n v="0"/>
  </r>
  <r>
    <x v="1101"/>
    <s v="b99c3aa9-c"/>
    <x v="4"/>
    <s v="15.04"/>
    <x v="1093"/>
    <s v="25"/>
    <x v="2"/>
    <s v="11.28"/>
    <n v="3.76"/>
    <x v="1087"/>
    <n v="11.28"/>
    <x v="0"/>
    <s v="10-03-2024"/>
    <s v="10"/>
    <x v="5"/>
    <s v="2024"/>
    <d v="2024-03-10T00:00:00"/>
    <n v="0"/>
  </r>
  <r>
    <x v="1102"/>
    <s v="b14ddad9-e"/>
    <x v="5"/>
    <s v="474.05"/>
    <x v="1094"/>
    <s v="20"/>
    <x v="1"/>
    <s v="379.24"/>
    <n v="94.81"/>
    <x v="1088"/>
    <n v="379.24"/>
    <x v="3"/>
    <s v="21-05-2024"/>
    <s v="21"/>
    <x v="6"/>
    <s v="2024"/>
    <d v="2024-05-21T00:00:00"/>
    <n v="0"/>
  </r>
  <r>
    <x v="1103"/>
    <s v="650cfb0b-7"/>
    <x v="5"/>
    <s v="261.58"/>
    <x v="1095"/>
    <s v="30"/>
    <x v="7"/>
    <s v="183.11"/>
    <n v="78.47399999999999"/>
    <x v="1089"/>
    <n v="183.11"/>
    <x v="3"/>
    <s v="07-02-2024"/>
    <s v="07"/>
    <x v="1"/>
    <s v="2024"/>
    <d v="2024-02-07T00:00:00"/>
    <n v="0"/>
  </r>
  <r>
    <x v="1104"/>
    <s v="4800e623-9"/>
    <x v="0"/>
    <s v="484.13"/>
    <x v="1096"/>
    <s v="30"/>
    <x v="7"/>
    <s v="338.89"/>
    <n v="145.239"/>
    <x v="1090"/>
    <n v="338.89"/>
    <x v="2"/>
    <s v="01-11-2024"/>
    <s v="01"/>
    <x v="0"/>
    <s v="2024"/>
    <d v="2024-11-01T00:00:00"/>
    <n v="0"/>
  </r>
  <r>
    <x v="1105"/>
    <s v="88556210-7"/>
    <x v="3"/>
    <s v="73.24"/>
    <x v="1097"/>
    <s v="10"/>
    <x v="5"/>
    <s v="65.92"/>
    <n v="7.3239999999999998"/>
    <x v="1091"/>
    <n v="65.92"/>
    <x v="3"/>
    <s v="07-01-2024"/>
    <s v="07"/>
    <x v="7"/>
    <s v="2024"/>
    <d v="2024-01-07T00:00:00"/>
    <n v="0"/>
  </r>
  <r>
    <x v="1106"/>
    <s v="28a53034-3"/>
    <x v="1"/>
    <s v="342.32"/>
    <x v="1098"/>
    <s v="20"/>
    <x v="1"/>
    <s v="273.86"/>
    <n v="68.463999999999999"/>
    <x v="1092"/>
    <n v="273.86"/>
    <x v="4"/>
    <s v="21-01-2024"/>
    <s v="21"/>
    <x v="7"/>
    <s v="2024"/>
    <d v="2024-01-21T00:00:00"/>
    <n v="0"/>
  </r>
  <r>
    <x v="1107"/>
    <s v="e960a759-3"/>
    <x v="5"/>
    <s v="69.64"/>
    <x v="1099"/>
    <s v="20"/>
    <x v="1"/>
    <s v="55.71"/>
    <n v="13.927999999999999"/>
    <x v="1093"/>
    <n v="55.71"/>
    <x v="4"/>
    <s v="25-09-2024"/>
    <s v="25"/>
    <x v="2"/>
    <s v="2024"/>
    <d v="2024-09-25T00:00:00"/>
    <n v="0"/>
  </r>
  <r>
    <x v="1108"/>
    <s v="263982c9-a"/>
    <x v="4"/>
    <s v="407.48"/>
    <x v="1100"/>
    <s v="5"/>
    <x v="4"/>
    <s v="387.11"/>
    <n v="20.374000000000002"/>
    <x v="1094"/>
    <n v="387.11"/>
    <x v="1"/>
    <s v="17-08-2024"/>
    <s v="17"/>
    <x v="4"/>
    <s v="2024"/>
    <d v="2024-08-17T00:00:00"/>
    <n v="0"/>
  </r>
  <r>
    <x v="1109"/>
    <s v="4a32c0a0-8"/>
    <x v="6"/>
    <s v="99.49"/>
    <x v="1101"/>
    <s v="20"/>
    <x v="1"/>
    <s v="79.59"/>
    <n v="19.898"/>
    <x v="1095"/>
    <n v="79.59"/>
    <x v="4"/>
    <s v="17-07-2024"/>
    <s v="17"/>
    <x v="10"/>
    <s v="2024"/>
    <d v="2024-07-17T00:00:00"/>
    <n v="0"/>
  </r>
  <r>
    <x v="1110"/>
    <s v="aff7f14b-0"/>
    <x v="2"/>
    <s v="330.6"/>
    <x v="1102"/>
    <s v="30"/>
    <x v="7"/>
    <s v="231.42"/>
    <n v="99.18"/>
    <x v="1096"/>
    <n v="231.42"/>
    <x v="3"/>
    <s v="25-08-2024"/>
    <s v="25"/>
    <x v="4"/>
    <s v="2024"/>
    <d v="2024-08-25T00:00:00"/>
    <n v="0"/>
  </r>
  <r>
    <x v="1111"/>
    <s v="11fb33c7-a"/>
    <x v="4"/>
    <s v="90.77"/>
    <x v="1103"/>
    <s v="5"/>
    <x v="4"/>
    <s v="86.23"/>
    <n v="4.5385"/>
    <x v="1097"/>
    <n v="86.23"/>
    <x v="3"/>
    <s v="24-05-2024"/>
    <s v="24"/>
    <x v="6"/>
    <s v="2024"/>
    <d v="2024-05-24T00:00:00"/>
    <n v="0"/>
  </r>
  <r>
    <x v="1112"/>
    <s v="1990cfc9-5"/>
    <x v="3"/>
    <s v="130.13"/>
    <x v="1104"/>
    <s v="10"/>
    <x v="5"/>
    <s v="117.12"/>
    <n v="13.013"/>
    <x v="1098"/>
    <n v="117.12"/>
    <x v="2"/>
    <s v="19-11-2024"/>
    <s v="19"/>
    <x v="0"/>
    <s v="2024"/>
    <d v="2024-11-19T00:00:00"/>
    <n v="0"/>
  </r>
  <r>
    <x v="1113"/>
    <s v="e20f0e47-6"/>
    <x v="4"/>
    <s v="441.92"/>
    <x v="1105"/>
    <s v="30"/>
    <x v="7"/>
    <s v="309.34"/>
    <n v="132.57599999999999"/>
    <x v="1099"/>
    <n v="309.33999999999997"/>
    <x v="0"/>
    <s v="28-04-2024"/>
    <s v="28"/>
    <x v="3"/>
    <s v="2024"/>
    <d v="2024-04-28T00:00:00"/>
    <n v="0"/>
  </r>
  <r>
    <x v="1114"/>
    <s v="fc294888-f"/>
    <x v="6"/>
    <s v="256.51"/>
    <x v="1106"/>
    <s v="0"/>
    <x v="6"/>
    <s v="256.51"/>
    <n v="0"/>
    <x v="1100"/>
    <n v="256.51"/>
    <x v="0"/>
    <s v="21-06-2024"/>
    <s v="21"/>
    <x v="9"/>
    <s v="2024"/>
    <d v="2024-06-21T00:00:00"/>
    <n v="0"/>
  </r>
  <r>
    <x v="1115"/>
    <s v="289544ad-2"/>
    <x v="0"/>
    <s v="392.04"/>
    <x v="1107"/>
    <s v="20"/>
    <x v="1"/>
    <s v="313.63"/>
    <n v="78.408000000000001"/>
    <x v="1101"/>
    <n v="313.63"/>
    <x v="3"/>
    <s v="08-03-2024"/>
    <s v="08"/>
    <x v="5"/>
    <s v="2024"/>
    <d v="2024-03-08T00:00:00"/>
    <n v="0"/>
  </r>
  <r>
    <x v="1116"/>
    <s v="5a4c2797-7"/>
    <x v="5"/>
    <s v="496.82"/>
    <x v="1108"/>
    <s v="0"/>
    <x v="6"/>
    <s v="496.82"/>
    <n v="0"/>
    <x v="1102"/>
    <n v="496.82"/>
    <x v="4"/>
    <s v="20-04-2024"/>
    <s v="20"/>
    <x v="3"/>
    <s v="2024"/>
    <d v="2024-04-20T00:00:00"/>
    <n v="0"/>
  </r>
  <r>
    <x v="1117"/>
    <s v="76639c92-e"/>
    <x v="6"/>
    <s v="206.43"/>
    <x v="1109"/>
    <s v="25"/>
    <x v="2"/>
    <s v="154.82"/>
    <n v="51.607500000000002"/>
    <x v="1103"/>
    <n v="154.82"/>
    <x v="2"/>
    <s v="26-06-2024"/>
    <s v="26"/>
    <x v="9"/>
    <s v="2024"/>
    <d v="2024-06-26T00:00:00"/>
    <n v="0"/>
  </r>
  <r>
    <x v="1118"/>
    <s v="872b8abe-f"/>
    <x v="0"/>
    <s v="278.41"/>
    <x v="1110"/>
    <s v="5"/>
    <x v="4"/>
    <s v="264.49"/>
    <n v="13.920500000000002"/>
    <x v="1104"/>
    <n v="264.49"/>
    <x v="3"/>
    <s v="07-11-2024"/>
    <s v="07"/>
    <x v="0"/>
    <s v="2024"/>
    <d v="2024-11-07T00:00:00"/>
    <n v="0"/>
  </r>
  <r>
    <x v="1119"/>
    <s v="a90e4600-6"/>
    <x v="2"/>
    <s v="221.23"/>
    <x v="1111"/>
    <s v="25"/>
    <x v="2"/>
    <s v="165.92"/>
    <n v="55.307499999999997"/>
    <x v="1105"/>
    <n v="165.92"/>
    <x v="2"/>
    <s v="02-08-2024"/>
    <s v="02"/>
    <x v="4"/>
    <s v="2024"/>
    <d v="2024-08-02T00:00:00"/>
    <n v="0"/>
  </r>
  <r>
    <x v="1120"/>
    <s v="01f61e5d-d"/>
    <x v="2"/>
    <s v="253.31"/>
    <x v="1112"/>
    <s v="5"/>
    <x v="4"/>
    <s v="240.64"/>
    <n v="12.6655"/>
    <x v="1106"/>
    <n v="240.64"/>
    <x v="4"/>
    <s v="25-10-2024"/>
    <s v="25"/>
    <x v="8"/>
    <s v="2024"/>
    <d v="2024-10-25T00:00:00"/>
    <n v="0"/>
  </r>
  <r>
    <x v="1121"/>
    <s v="3f220d8a-4"/>
    <x v="3"/>
    <s v="85.36"/>
    <x v="1113"/>
    <s v="50"/>
    <x v="3"/>
    <s v="42.68"/>
    <n v="42.68"/>
    <x v="1107"/>
    <n v="42.68"/>
    <x v="2"/>
    <s v="22-09-2024"/>
    <s v="22"/>
    <x v="2"/>
    <s v="2024"/>
    <d v="2024-09-22T00:00:00"/>
    <n v="0"/>
  </r>
  <r>
    <x v="1122"/>
    <s v="a0a861a7-0"/>
    <x v="1"/>
    <s v="122.21"/>
    <x v="1114"/>
    <s v="20"/>
    <x v="1"/>
    <s v="97.77"/>
    <n v="24.441999999999997"/>
    <x v="1108"/>
    <n v="97.77"/>
    <x v="0"/>
    <s v="19-07-2024"/>
    <s v="19"/>
    <x v="10"/>
    <s v="2024"/>
    <d v="2024-07-19T00:00:00"/>
    <n v="0"/>
  </r>
  <r>
    <x v="1123"/>
    <s v="7e13033b-9"/>
    <x v="0"/>
    <s v="40.02"/>
    <x v="1115"/>
    <s v="50"/>
    <x v="3"/>
    <s v="20.01"/>
    <n v="20.010000000000002"/>
    <x v="1109"/>
    <n v="20.010000000000002"/>
    <x v="1"/>
    <s v="20-05-2024"/>
    <s v="20"/>
    <x v="6"/>
    <s v="2024"/>
    <d v="2024-05-20T00:00:00"/>
    <n v="0"/>
  </r>
  <r>
    <x v="1124"/>
    <s v="b843f1a2-3"/>
    <x v="0"/>
    <s v="482.59"/>
    <x v="1116"/>
    <s v="15"/>
    <x v="0"/>
    <s v="410.2"/>
    <n v="72.388499999999993"/>
    <x v="1110"/>
    <n v="410.2"/>
    <x v="1"/>
    <s v="17-05-2024"/>
    <s v="17"/>
    <x v="6"/>
    <s v="2024"/>
    <d v="2024-05-17T00:00:00"/>
    <n v="0"/>
  </r>
  <r>
    <x v="1125"/>
    <s v="22c19343-0"/>
    <x v="1"/>
    <s v="343.71"/>
    <x v="1117"/>
    <s v="50"/>
    <x v="3"/>
    <s v="171.85"/>
    <n v="171.85499999999999"/>
    <x v="1111"/>
    <n v="171.86"/>
    <x v="3"/>
    <s v="05-03-2024"/>
    <s v="05"/>
    <x v="5"/>
    <s v="2024"/>
    <d v="2024-03-05T00:00:00"/>
    <n v="1.0000000000019327E-2"/>
  </r>
  <r>
    <x v="1126"/>
    <s v="58a12720-9"/>
    <x v="4"/>
    <s v="407.74"/>
    <x v="1118"/>
    <s v="5"/>
    <x v="4"/>
    <s v="387.35"/>
    <n v="20.387"/>
    <x v="1112"/>
    <n v="387.35"/>
    <x v="1"/>
    <s v="16-04-2024"/>
    <s v="16"/>
    <x v="3"/>
    <s v="2024"/>
    <d v="2024-04-16T00:00:00"/>
    <n v="0"/>
  </r>
  <r>
    <x v="1127"/>
    <s v="02c35efa-3"/>
    <x v="4"/>
    <s v="274.57"/>
    <x v="1119"/>
    <s v="10"/>
    <x v="5"/>
    <s v="247.11"/>
    <n v="27.456999999999997"/>
    <x v="1113"/>
    <n v="247.11"/>
    <x v="0"/>
    <s v="09-04-2024"/>
    <s v="09"/>
    <x v="3"/>
    <s v="2024"/>
    <d v="2024-04-09T00:00:00"/>
    <n v="0"/>
  </r>
  <r>
    <x v="1128"/>
    <s v="9824cc72-0"/>
    <x v="5"/>
    <s v="181.18"/>
    <x v="1120"/>
    <s v="20"/>
    <x v="1"/>
    <s v="144.94"/>
    <n v="36.236000000000004"/>
    <x v="1114"/>
    <n v="144.94"/>
    <x v="1"/>
    <s v="30-01-2024"/>
    <s v="30"/>
    <x v="7"/>
    <s v="2024"/>
    <d v="2024-01-30T00:00:00"/>
    <n v="0"/>
  </r>
  <r>
    <x v="1129"/>
    <s v="36a204de-b"/>
    <x v="4"/>
    <s v="301.21"/>
    <x v="1121"/>
    <s v="30"/>
    <x v="7"/>
    <s v="210.85"/>
    <n v="90.363"/>
    <x v="1115"/>
    <n v="210.85"/>
    <x v="0"/>
    <s v="28-09-2024"/>
    <s v="28"/>
    <x v="2"/>
    <s v="2024"/>
    <d v="2024-09-28T00:00:00"/>
    <n v="0"/>
  </r>
  <r>
    <x v="1130"/>
    <s v="80b28ec1-1"/>
    <x v="0"/>
    <s v="378.97"/>
    <x v="1122"/>
    <s v="0"/>
    <x v="6"/>
    <s v="378.97"/>
    <n v="0"/>
    <x v="1116"/>
    <n v="378.97"/>
    <x v="3"/>
    <s v="25-10-2024"/>
    <s v="25"/>
    <x v="8"/>
    <s v="2024"/>
    <d v="2024-10-25T00:00:00"/>
    <n v="0"/>
  </r>
  <r>
    <x v="1131"/>
    <s v="f0dc391c-b"/>
    <x v="5"/>
    <s v="291.57"/>
    <x v="1123"/>
    <s v="15"/>
    <x v="0"/>
    <s v="247.83"/>
    <n v="43.735500000000002"/>
    <x v="1117"/>
    <n v="247.83"/>
    <x v="2"/>
    <s v="12-09-2024"/>
    <s v="12"/>
    <x v="2"/>
    <s v="2024"/>
    <d v="2024-09-12T00:00:00"/>
    <n v="0"/>
  </r>
  <r>
    <x v="1132"/>
    <s v="8dfa80a9-a"/>
    <x v="0"/>
    <s v="374.81"/>
    <x v="1124"/>
    <s v="50"/>
    <x v="3"/>
    <s v="187.41"/>
    <n v="187.405"/>
    <x v="1118"/>
    <n v="187.41"/>
    <x v="1"/>
    <s v="15-04-2024"/>
    <s v="15"/>
    <x v="3"/>
    <s v="2024"/>
    <d v="2024-04-15T00:00:00"/>
    <n v="0"/>
  </r>
  <r>
    <x v="1133"/>
    <s v="b720ce22-f"/>
    <x v="4"/>
    <s v="285.95"/>
    <x v="1125"/>
    <s v="20"/>
    <x v="1"/>
    <s v="228.76"/>
    <n v="57.19"/>
    <x v="1119"/>
    <n v="228.76"/>
    <x v="0"/>
    <s v="02-10-2024"/>
    <s v="02"/>
    <x v="8"/>
    <s v="2024"/>
    <d v="2024-10-02T00:00:00"/>
    <n v="0"/>
  </r>
  <r>
    <x v="1134"/>
    <s v="563623c6-f"/>
    <x v="6"/>
    <s v="309.01"/>
    <x v="1126"/>
    <s v="25"/>
    <x v="2"/>
    <s v="231.76"/>
    <n v="77.252499999999998"/>
    <x v="1120"/>
    <n v="231.76"/>
    <x v="4"/>
    <s v="21-10-2024"/>
    <s v="21"/>
    <x v="8"/>
    <s v="2024"/>
    <d v="2024-10-21T00:00:00"/>
    <n v="0"/>
  </r>
  <r>
    <x v="1135"/>
    <s v="09144443-b"/>
    <x v="0"/>
    <s v="499.96"/>
    <x v="1127"/>
    <s v="50"/>
    <x v="3"/>
    <s v="249.98"/>
    <n v="249.98"/>
    <x v="1121"/>
    <n v="249.98"/>
    <x v="0"/>
    <s v="24-08-2024"/>
    <s v="24"/>
    <x v="4"/>
    <s v="2024"/>
    <d v="2024-08-24T00:00:00"/>
    <n v="0"/>
  </r>
  <r>
    <x v="1136"/>
    <s v="17cc8844-e"/>
    <x v="6"/>
    <s v="376.17"/>
    <x v="1128"/>
    <s v="50"/>
    <x v="3"/>
    <s v="188.09"/>
    <n v="188.08500000000001"/>
    <x v="1122"/>
    <n v="188.09"/>
    <x v="3"/>
    <s v="03-10-2024"/>
    <s v="03"/>
    <x v="8"/>
    <s v="2024"/>
    <d v="2024-10-03T00:00:00"/>
    <n v="0"/>
  </r>
  <r>
    <x v="1137"/>
    <s v="fc077491-6"/>
    <x v="2"/>
    <s v="189"/>
    <x v="1129"/>
    <s v="10"/>
    <x v="5"/>
    <s v="170.1"/>
    <n v="18.899999999999999"/>
    <x v="1123"/>
    <n v="170.1"/>
    <x v="0"/>
    <s v="27-09-2024"/>
    <s v="27"/>
    <x v="2"/>
    <s v="2024"/>
    <d v="2024-09-27T00:00:00"/>
    <n v="0"/>
  </r>
  <r>
    <x v="1138"/>
    <s v="0d2ea5a2-6"/>
    <x v="0"/>
    <s v="471.23"/>
    <x v="1130"/>
    <s v="20"/>
    <x v="1"/>
    <s v="376.98"/>
    <n v="94.246000000000009"/>
    <x v="1124"/>
    <n v="376.98"/>
    <x v="0"/>
    <s v="14-02-2024"/>
    <s v="14"/>
    <x v="1"/>
    <s v="2024"/>
    <d v="2024-02-14T00:00:00"/>
    <n v="0"/>
  </r>
  <r>
    <x v="1139"/>
    <s v="c2e06025-6"/>
    <x v="4"/>
    <s v="108.88"/>
    <x v="1131"/>
    <s v="15"/>
    <x v="0"/>
    <s v="92.55"/>
    <n v="16.331999999999997"/>
    <x v="1125"/>
    <n v="92.55"/>
    <x v="0"/>
    <s v="13-07-2024"/>
    <s v="13"/>
    <x v="10"/>
    <s v="2024"/>
    <d v="2024-07-13T00:00:00"/>
    <n v="0"/>
  </r>
  <r>
    <x v="1140"/>
    <s v="bc80dadc-b"/>
    <x v="5"/>
    <s v="176.92"/>
    <x v="1132"/>
    <s v="0"/>
    <x v="6"/>
    <s v="176.92"/>
    <n v="0"/>
    <x v="1126"/>
    <n v="176.92"/>
    <x v="2"/>
    <s v="31-10-2024"/>
    <s v="31"/>
    <x v="8"/>
    <s v="2024"/>
    <d v="2024-10-31T00:00:00"/>
    <n v="0"/>
  </r>
  <r>
    <x v="1141"/>
    <s v="e695e227-e"/>
    <x v="3"/>
    <s v="172.71"/>
    <x v="1133"/>
    <s v="25"/>
    <x v="2"/>
    <s v="129.53"/>
    <n v="43.177500000000002"/>
    <x v="1127"/>
    <n v="129.53"/>
    <x v="1"/>
    <s v="19-04-2024"/>
    <s v="19"/>
    <x v="3"/>
    <s v="2024"/>
    <d v="2024-04-19T00:00:00"/>
    <n v="0"/>
  </r>
  <r>
    <x v="1142"/>
    <s v="deec827a-3"/>
    <x v="2"/>
    <s v="403.23"/>
    <x v="1134"/>
    <s v="5"/>
    <x v="4"/>
    <s v="383.07"/>
    <n v="20.1615"/>
    <x v="1128"/>
    <n v="383.07"/>
    <x v="2"/>
    <s v="03-11-2024"/>
    <s v="03"/>
    <x v="0"/>
    <s v="2024"/>
    <d v="2024-11-03T00:00:00"/>
    <n v="0"/>
  </r>
  <r>
    <x v="1143"/>
    <s v="a6a347dd-a"/>
    <x v="4"/>
    <s v="224.05"/>
    <x v="1135"/>
    <s v="10"/>
    <x v="5"/>
    <s v="201.65"/>
    <n v="22.405000000000001"/>
    <x v="1129"/>
    <n v="201.65"/>
    <x v="4"/>
    <s v="28-04-2024"/>
    <s v="28"/>
    <x v="3"/>
    <s v="2024"/>
    <d v="2024-04-28T00:00:00"/>
    <n v="0"/>
  </r>
  <r>
    <x v="1144"/>
    <s v="9f0098a7-5"/>
    <x v="3"/>
    <s v="458.94"/>
    <x v="1136"/>
    <s v="0"/>
    <x v="6"/>
    <s v="458.94"/>
    <n v="0"/>
    <x v="1130"/>
    <n v="458.94"/>
    <x v="2"/>
    <s v="14-03-2024"/>
    <s v="14"/>
    <x v="5"/>
    <s v="2024"/>
    <d v="2024-03-14T00:00:00"/>
    <n v="0"/>
  </r>
  <r>
    <x v="1145"/>
    <s v="a6189391-d"/>
    <x v="5"/>
    <s v="186.09"/>
    <x v="1137"/>
    <s v="0"/>
    <x v="6"/>
    <s v="186.09"/>
    <n v="0"/>
    <x v="1131"/>
    <n v="186.09"/>
    <x v="2"/>
    <s v="18-06-2024"/>
    <s v="18"/>
    <x v="9"/>
    <s v="2024"/>
    <d v="2024-06-18T00:00:00"/>
    <n v="0"/>
  </r>
  <r>
    <x v="1146"/>
    <s v="34d122bf-5"/>
    <x v="2"/>
    <s v="94.02"/>
    <x v="1138"/>
    <s v="20"/>
    <x v="1"/>
    <s v="75.22"/>
    <n v="18.803999999999998"/>
    <x v="1132"/>
    <n v="75.22"/>
    <x v="1"/>
    <s v="17-01-2024"/>
    <s v="17"/>
    <x v="7"/>
    <s v="2024"/>
    <d v="2024-01-17T00:00:00"/>
    <n v="0"/>
  </r>
  <r>
    <x v="1147"/>
    <s v="7b4233d2-d"/>
    <x v="2"/>
    <s v="178.71"/>
    <x v="1139"/>
    <s v="5"/>
    <x v="4"/>
    <s v="169.77"/>
    <n v="8.9355000000000011"/>
    <x v="1133"/>
    <n v="169.77"/>
    <x v="1"/>
    <s v="12-10-2024"/>
    <s v="12"/>
    <x v="8"/>
    <s v="2024"/>
    <d v="2024-10-12T00:00:00"/>
    <n v="0"/>
  </r>
  <r>
    <x v="1148"/>
    <s v="bc8165dc-d"/>
    <x v="5"/>
    <s v="138.31"/>
    <x v="1140"/>
    <s v="10"/>
    <x v="5"/>
    <s v="124.48"/>
    <n v="13.831"/>
    <x v="1134"/>
    <n v="124.48"/>
    <x v="1"/>
    <s v="04-05-2024"/>
    <s v="04"/>
    <x v="6"/>
    <s v="2024"/>
    <d v="2024-05-04T00:00:00"/>
    <n v="0"/>
  </r>
  <r>
    <x v="1149"/>
    <s v="f12eee5a-c"/>
    <x v="3"/>
    <s v="61.62"/>
    <x v="1141"/>
    <s v="15"/>
    <x v="0"/>
    <s v="52.38"/>
    <n v="9.2430000000000003"/>
    <x v="1135"/>
    <n v="52.38"/>
    <x v="1"/>
    <s v="19-01-2024"/>
    <s v="19"/>
    <x v="7"/>
    <s v="2024"/>
    <d v="2024-01-19T00:00:00"/>
    <n v="0"/>
  </r>
  <r>
    <x v="1150"/>
    <s v="475d4cf1-c"/>
    <x v="0"/>
    <s v="493.04"/>
    <x v="1142"/>
    <s v="0"/>
    <x v="6"/>
    <s v="493.04"/>
    <n v="0"/>
    <x v="1136"/>
    <n v="493.04"/>
    <x v="0"/>
    <s v="17-03-2024"/>
    <s v="17"/>
    <x v="5"/>
    <s v="2024"/>
    <d v="2024-03-17T00:00:00"/>
    <n v="0"/>
  </r>
  <r>
    <x v="1151"/>
    <s v="a3b21d1b-b"/>
    <x v="1"/>
    <s v="93.28"/>
    <x v="1143"/>
    <s v="15"/>
    <x v="0"/>
    <s v="79.29"/>
    <n v="13.992000000000001"/>
    <x v="1137"/>
    <n v="79.290000000000006"/>
    <x v="0"/>
    <s v="31-07-2024"/>
    <s v="31"/>
    <x v="10"/>
    <s v="2024"/>
    <d v="2024-07-31T00:00:00"/>
    <n v="0"/>
  </r>
  <r>
    <x v="1152"/>
    <s v="70b6b201-4"/>
    <x v="2"/>
    <s v="459.49"/>
    <x v="1144"/>
    <s v="15"/>
    <x v="0"/>
    <s v="390.57"/>
    <n v="68.923500000000004"/>
    <x v="1138"/>
    <n v="390.57"/>
    <x v="0"/>
    <s v="03-01-2024"/>
    <s v="03"/>
    <x v="7"/>
    <s v="2024"/>
    <d v="2024-01-03T00:00:00"/>
    <n v="0"/>
  </r>
  <r>
    <x v="1153"/>
    <s v="7dd40ade-e"/>
    <x v="5"/>
    <s v="246.03"/>
    <x v="1145"/>
    <s v="15"/>
    <x v="0"/>
    <s v="209.13"/>
    <n v="36.904499999999999"/>
    <x v="1139"/>
    <n v="209.13"/>
    <x v="4"/>
    <s v="11-05-2024"/>
    <s v="11"/>
    <x v="6"/>
    <s v="2024"/>
    <d v="2024-05-11T00:00:00"/>
    <n v="0"/>
  </r>
  <r>
    <x v="1154"/>
    <s v="48231ccc-5"/>
    <x v="6"/>
    <s v="172.66"/>
    <x v="1146"/>
    <s v="0"/>
    <x v="6"/>
    <s v="172.66"/>
    <n v="0"/>
    <x v="1140"/>
    <n v="172.66"/>
    <x v="1"/>
    <s v="03-09-2024"/>
    <s v="03"/>
    <x v="2"/>
    <s v="2024"/>
    <d v="2024-09-03T00:00:00"/>
    <n v="0"/>
  </r>
  <r>
    <x v="1155"/>
    <s v="4b41a5fc-3"/>
    <x v="1"/>
    <s v="233.2"/>
    <x v="1147"/>
    <s v="20"/>
    <x v="1"/>
    <s v="186.56"/>
    <n v="46.64"/>
    <x v="1141"/>
    <n v="186.56"/>
    <x v="3"/>
    <s v="14-05-2024"/>
    <s v="14"/>
    <x v="6"/>
    <s v="2024"/>
    <d v="2024-05-14T00:00:00"/>
    <n v="0"/>
  </r>
  <r>
    <x v="1156"/>
    <s v="2787e47c-9"/>
    <x v="2"/>
    <s v="304.79"/>
    <x v="1148"/>
    <s v="30"/>
    <x v="7"/>
    <s v="213.35"/>
    <n v="91.437000000000012"/>
    <x v="1142"/>
    <n v="213.35"/>
    <x v="2"/>
    <s v="26-09-2024"/>
    <s v="26"/>
    <x v="2"/>
    <s v="2024"/>
    <d v="2024-09-26T00:00:00"/>
    <n v="0"/>
  </r>
  <r>
    <x v="1157"/>
    <s v="143dd678-7"/>
    <x v="4"/>
    <s v="124.42"/>
    <x v="1149"/>
    <s v="0"/>
    <x v="6"/>
    <s v="124.42"/>
    <n v="0"/>
    <x v="1143"/>
    <n v="124.42"/>
    <x v="1"/>
    <s v="05-11-2024"/>
    <s v="05"/>
    <x v="0"/>
    <s v="2024"/>
    <d v="2024-11-05T00:00:00"/>
    <n v="0"/>
  </r>
  <r>
    <x v="1158"/>
    <s v="82b5be1c-d"/>
    <x v="6"/>
    <s v="27.16"/>
    <x v="1150"/>
    <s v="10"/>
    <x v="5"/>
    <s v="24.44"/>
    <n v="2.7160000000000002"/>
    <x v="1144"/>
    <n v="24.44"/>
    <x v="0"/>
    <s v="09-04-2024"/>
    <s v="09"/>
    <x v="3"/>
    <s v="2024"/>
    <d v="2024-04-09T00:00:00"/>
    <n v="0"/>
  </r>
  <r>
    <x v="1159"/>
    <s v="66d84c63-e"/>
    <x v="0"/>
    <s v="420.22"/>
    <x v="1151"/>
    <s v="0"/>
    <x v="6"/>
    <s v="420.22"/>
    <n v="0"/>
    <x v="1145"/>
    <n v="420.22"/>
    <x v="3"/>
    <s v="17-02-2024"/>
    <s v="17"/>
    <x v="1"/>
    <s v="2024"/>
    <d v="2024-02-17T00:00:00"/>
    <n v="0"/>
  </r>
  <r>
    <x v="1160"/>
    <s v="7b826100-c"/>
    <x v="3"/>
    <s v="187.72"/>
    <x v="1152"/>
    <s v="30"/>
    <x v="7"/>
    <s v="131.4"/>
    <n v="56.316000000000003"/>
    <x v="1146"/>
    <n v="131.4"/>
    <x v="1"/>
    <s v="12-02-2024"/>
    <s v="12"/>
    <x v="1"/>
    <s v="2024"/>
    <d v="2024-02-12T00:00:00"/>
    <n v="0"/>
  </r>
  <r>
    <x v="1161"/>
    <s v="8f17be1c-d"/>
    <x v="2"/>
    <s v="363.56"/>
    <x v="1153"/>
    <s v="50"/>
    <x v="3"/>
    <s v="181.78"/>
    <n v="181.78"/>
    <x v="1147"/>
    <n v="181.78"/>
    <x v="0"/>
    <s v="03-05-2024"/>
    <s v="03"/>
    <x v="6"/>
    <s v="2024"/>
    <d v="2024-05-03T00:00:00"/>
    <n v="0"/>
  </r>
  <r>
    <x v="1162"/>
    <s v="2db00657-3"/>
    <x v="1"/>
    <s v="256.97"/>
    <x v="1154"/>
    <s v="50"/>
    <x v="3"/>
    <s v="128.49"/>
    <n v="128.48500000000001"/>
    <x v="1148"/>
    <n v="128.49"/>
    <x v="1"/>
    <s v="15-02-2024"/>
    <s v="15"/>
    <x v="1"/>
    <s v="2024"/>
    <d v="2024-02-15T00:00:00"/>
    <n v="0"/>
  </r>
  <r>
    <x v="1163"/>
    <s v="ff777544-d"/>
    <x v="2"/>
    <s v="389.7"/>
    <x v="1155"/>
    <s v="10"/>
    <x v="5"/>
    <s v="350.73"/>
    <n v="38.97"/>
    <x v="1149"/>
    <n v="350.73"/>
    <x v="3"/>
    <s v="01-04-2024"/>
    <s v="01"/>
    <x v="3"/>
    <s v="2024"/>
    <d v="2024-04-01T00:00:00"/>
    <n v="0"/>
  </r>
  <r>
    <x v="1164"/>
    <s v="5be07323-d"/>
    <x v="5"/>
    <s v="242.13"/>
    <x v="1156"/>
    <s v="30"/>
    <x v="7"/>
    <s v="169.49"/>
    <n v="72.638999999999996"/>
    <x v="1150"/>
    <n v="169.49"/>
    <x v="0"/>
    <s v="28-01-2024"/>
    <s v="28"/>
    <x v="7"/>
    <s v="2024"/>
    <d v="2024-01-28T00:00:00"/>
    <n v="0"/>
  </r>
  <r>
    <x v="1165"/>
    <s v="7c691a42-9"/>
    <x v="3"/>
    <s v="415"/>
    <x v="1157"/>
    <s v="5"/>
    <x v="4"/>
    <s v="394.25"/>
    <n v="20.75"/>
    <x v="1151"/>
    <n v="394.25"/>
    <x v="4"/>
    <s v="19-05-2024"/>
    <s v="19"/>
    <x v="6"/>
    <s v="2024"/>
    <d v="2024-05-19T00:00:00"/>
    <n v="0"/>
  </r>
  <r>
    <x v="1166"/>
    <s v="6ed3d2f3-3"/>
    <x v="2"/>
    <s v="205.38"/>
    <x v="1005"/>
    <s v="10"/>
    <x v="5"/>
    <s v="184.84"/>
    <n v="20.538"/>
    <x v="1152"/>
    <n v="184.84"/>
    <x v="1"/>
    <s v="09-09-2024"/>
    <s v="09"/>
    <x v="2"/>
    <s v="2024"/>
    <d v="2024-09-09T00:00:00"/>
    <n v="0"/>
  </r>
  <r>
    <x v="1167"/>
    <s v="a72d9534-6"/>
    <x v="6"/>
    <s v="402.37"/>
    <x v="1158"/>
    <s v="0"/>
    <x v="6"/>
    <s v="402.37"/>
    <n v="0"/>
    <x v="1153"/>
    <n v="402.37"/>
    <x v="0"/>
    <s v="30-07-2024"/>
    <s v="30"/>
    <x v="10"/>
    <s v="2024"/>
    <d v="2024-07-30T00:00:00"/>
    <n v="0"/>
  </r>
  <r>
    <x v="1168"/>
    <s v="94d72c63-f"/>
    <x v="2"/>
    <s v="130.6"/>
    <x v="1159"/>
    <s v="0"/>
    <x v="6"/>
    <s v="130.6"/>
    <n v="0"/>
    <x v="1154"/>
    <n v="130.6"/>
    <x v="2"/>
    <s v="09-03-2024"/>
    <s v="09"/>
    <x v="5"/>
    <s v="2024"/>
    <d v="2024-03-09T00:00:00"/>
    <n v="0"/>
  </r>
  <r>
    <x v="1169"/>
    <s v="f5925221-d"/>
    <x v="1"/>
    <s v="401.02"/>
    <x v="1160"/>
    <s v="15"/>
    <x v="0"/>
    <s v="340.87"/>
    <n v="60.152999999999992"/>
    <x v="1155"/>
    <n v="340.87"/>
    <x v="3"/>
    <s v="11-05-2024"/>
    <s v="11"/>
    <x v="6"/>
    <s v="2024"/>
    <d v="2024-05-11T00:00:00"/>
    <n v="0"/>
  </r>
  <r>
    <x v="1170"/>
    <s v="d6f32dd8-f"/>
    <x v="6"/>
    <s v="376.07"/>
    <x v="1161"/>
    <s v="30"/>
    <x v="7"/>
    <s v="263.25"/>
    <n v="112.821"/>
    <x v="1156"/>
    <n v="263.25"/>
    <x v="4"/>
    <s v="24-05-2024"/>
    <s v="24"/>
    <x v="6"/>
    <s v="2024"/>
    <d v="2024-05-24T00:00:00"/>
    <n v="0"/>
  </r>
  <r>
    <x v="1171"/>
    <s v="264cc6f2-b"/>
    <x v="4"/>
    <s v="361.79"/>
    <x v="1162"/>
    <s v="50"/>
    <x v="3"/>
    <s v="180.9"/>
    <n v="180.89500000000001"/>
    <x v="1157"/>
    <n v="180.9"/>
    <x v="0"/>
    <s v="23-09-2024"/>
    <s v="23"/>
    <x v="2"/>
    <s v="2024"/>
    <d v="2024-09-23T00:00:00"/>
    <n v="0"/>
  </r>
  <r>
    <x v="1172"/>
    <s v="796274f4-9"/>
    <x v="6"/>
    <s v="477.51"/>
    <x v="1163"/>
    <s v="25"/>
    <x v="2"/>
    <s v="358.13"/>
    <n v="119.3775"/>
    <x v="1158"/>
    <n v="358.13"/>
    <x v="3"/>
    <s v="19-10-2024"/>
    <s v="19"/>
    <x v="8"/>
    <s v="2024"/>
    <d v="2024-10-19T00:00:00"/>
    <n v="0"/>
  </r>
  <r>
    <x v="1173"/>
    <s v="baf6af3a-2"/>
    <x v="2"/>
    <s v="209.1"/>
    <x v="1164"/>
    <s v="50"/>
    <x v="3"/>
    <s v="104.55"/>
    <n v="104.55"/>
    <x v="1159"/>
    <n v="104.55"/>
    <x v="1"/>
    <s v="02-08-2024"/>
    <s v="02"/>
    <x v="4"/>
    <s v="2024"/>
    <d v="2024-08-02T00:00:00"/>
    <n v="0"/>
  </r>
  <r>
    <x v="1174"/>
    <s v="54768b80-4"/>
    <x v="2"/>
    <s v="367.38"/>
    <x v="1165"/>
    <s v="15"/>
    <x v="0"/>
    <s v="312.27"/>
    <n v="55.106999999999999"/>
    <x v="1160"/>
    <n v="312.27"/>
    <x v="4"/>
    <s v="18-06-2024"/>
    <s v="18"/>
    <x v="9"/>
    <s v="2024"/>
    <d v="2024-06-18T00:00:00"/>
    <n v="0"/>
  </r>
  <r>
    <x v="1175"/>
    <s v="77b44571-a"/>
    <x v="3"/>
    <s v="49.99"/>
    <x v="1166"/>
    <s v="20"/>
    <x v="1"/>
    <s v="39.99"/>
    <n v="9.9980000000000011"/>
    <x v="1161"/>
    <n v="39.99"/>
    <x v="4"/>
    <s v="27-03-2024"/>
    <s v="27"/>
    <x v="5"/>
    <s v="2024"/>
    <d v="2024-03-27T00:00:00"/>
    <n v="0"/>
  </r>
  <r>
    <x v="1176"/>
    <s v="98991933-6"/>
    <x v="5"/>
    <s v="223.13"/>
    <x v="1167"/>
    <s v="5"/>
    <x v="4"/>
    <s v="211.97"/>
    <n v="11.156500000000001"/>
    <x v="1162"/>
    <n v="211.97"/>
    <x v="2"/>
    <s v="29-03-2024"/>
    <s v="29"/>
    <x v="5"/>
    <s v="2024"/>
    <d v="2024-03-29T00:00:00"/>
    <n v="0"/>
  </r>
  <r>
    <x v="1177"/>
    <s v="a315c8f4-1"/>
    <x v="1"/>
    <s v="481.77"/>
    <x v="1168"/>
    <s v="10"/>
    <x v="5"/>
    <s v="433.59"/>
    <n v="48.177"/>
    <x v="1163"/>
    <n v="433.59"/>
    <x v="1"/>
    <s v="03-09-2024"/>
    <s v="03"/>
    <x v="2"/>
    <s v="2024"/>
    <d v="2024-09-03T00:00:00"/>
    <n v="0"/>
  </r>
  <r>
    <x v="1178"/>
    <s v="71e34e7e-d"/>
    <x v="2"/>
    <s v="333.36"/>
    <x v="1169"/>
    <s v="10"/>
    <x v="5"/>
    <s v="300.02"/>
    <n v="33.336000000000006"/>
    <x v="1164"/>
    <n v="300.02"/>
    <x v="4"/>
    <s v="27-02-2024"/>
    <s v="27"/>
    <x v="1"/>
    <s v="2024"/>
    <d v="2024-02-27T00:00:00"/>
    <n v="0"/>
  </r>
  <r>
    <x v="1179"/>
    <s v="4b0a0467-d"/>
    <x v="4"/>
    <s v="460.93"/>
    <x v="1170"/>
    <s v="20"/>
    <x v="1"/>
    <s v="368.74"/>
    <n v="92.186000000000007"/>
    <x v="1165"/>
    <n v="368.74"/>
    <x v="1"/>
    <s v="20-04-2024"/>
    <s v="20"/>
    <x v="3"/>
    <s v="2024"/>
    <d v="2024-04-20T00:00:00"/>
    <n v="0"/>
  </r>
  <r>
    <x v="1180"/>
    <s v="ab545833-e"/>
    <x v="5"/>
    <s v="198.84"/>
    <x v="1171"/>
    <s v="50"/>
    <x v="3"/>
    <s v="99.42"/>
    <n v="99.42"/>
    <x v="1166"/>
    <n v="99.42"/>
    <x v="2"/>
    <s v="28-07-2024"/>
    <s v="28"/>
    <x v="10"/>
    <s v="2024"/>
    <d v="2024-07-28T00:00:00"/>
    <n v="0"/>
  </r>
  <r>
    <x v="1181"/>
    <s v="6c180001-8"/>
    <x v="4"/>
    <s v="335.09"/>
    <x v="1172"/>
    <s v="20"/>
    <x v="1"/>
    <s v="268.07"/>
    <n v="67.017999999999986"/>
    <x v="1167"/>
    <n v="268.07"/>
    <x v="4"/>
    <s v="13-10-2024"/>
    <s v="13"/>
    <x v="8"/>
    <s v="2024"/>
    <d v="2024-10-13T00:00:00"/>
    <n v="0"/>
  </r>
  <r>
    <x v="1182"/>
    <s v="60305bf5-b"/>
    <x v="4"/>
    <s v="410.41"/>
    <x v="1173"/>
    <s v="50"/>
    <x v="3"/>
    <s v="205.21"/>
    <n v="205.20500000000001"/>
    <x v="1168"/>
    <n v="205.21"/>
    <x v="1"/>
    <s v="02-06-2024"/>
    <s v="02"/>
    <x v="9"/>
    <s v="2024"/>
    <d v="2024-06-02T00:00:00"/>
    <n v="0"/>
  </r>
  <r>
    <x v="1183"/>
    <s v="d3dc4ba6-3"/>
    <x v="6"/>
    <s v="393.83"/>
    <x v="1174"/>
    <s v="50"/>
    <x v="3"/>
    <s v="196.91"/>
    <n v="196.91499999999999"/>
    <x v="1169"/>
    <n v="196.92"/>
    <x v="0"/>
    <s v="21-08-2024"/>
    <s v="21"/>
    <x v="4"/>
    <s v="2024"/>
    <d v="2024-08-21T00:00:00"/>
    <n v="9.9999999999909051E-3"/>
  </r>
  <r>
    <x v="1184"/>
    <s v="e2c3e03c-f"/>
    <x v="6"/>
    <s v="398.76"/>
    <x v="1175"/>
    <s v="30"/>
    <x v="7"/>
    <s v="279.13"/>
    <n v="119.62799999999999"/>
    <x v="1170"/>
    <n v="279.13"/>
    <x v="1"/>
    <s v="04-05-2024"/>
    <s v="04"/>
    <x v="6"/>
    <s v="2024"/>
    <d v="2024-05-04T00:00:00"/>
    <n v="0"/>
  </r>
  <r>
    <x v="1185"/>
    <s v="87109b74-d"/>
    <x v="1"/>
    <s v="455.43"/>
    <x v="1176"/>
    <s v="15"/>
    <x v="0"/>
    <s v="387.12"/>
    <n v="68.314499999999995"/>
    <x v="1171"/>
    <n v="387.12"/>
    <x v="2"/>
    <s v="15-06-2024"/>
    <s v="15"/>
    <x v="9"/>
    <s v="2024"/>
    <d v="2024-06-15T00:00:00"/>
    <n v="0"/>
  </r>
  <r>
    <x v="1186"/>
    <s v="ed1adb23-e"/>
    <x v="2"/>
    <s v="352.31"/>
    <x v="1177"/>
    <s v="20"/>
    <x v="1"/>
    <s v="281.85"/>
    <n v="70.462000000000003"/>
    <x v="1172"/>
    <n v="281.85000000000002"/>
    <x v="1"/>
    <s v="04-10-2024"/>
    <s v="04"/>
    <x v="8"/>
    <s v="2024"/>
    <d v="2024-10-04T00:00:00"/>
    <n v="0"/>
  </r>
  <r>
    <x v="1187"/>
    <s v="f163326a-e"/>
    <x v="0"/>
    <s v="166.63"/>
    <x v="1178"/>
    <s v="30"/>
    <x v="7"/>
    <s v="116.64"/>
    <n v="49.988999999999997"/>
    <x v="1173"/>
    <n v="116.64"/>
    <x v="4"/>
    <s v="04-03-2024"/>
    <s v="04"/>
    <x v="5"/>
    <s v="2024"/>
    <d v="2024-03-04T00:00:00"/>
    <n v="0"/>
  </r>
  <r>
    <x v="1188"/>
    <s v="4c7cdc78-5"/>
    <x v="0"/>
    <s v="362.57"/>
    <x v="1179"/>
    <s v="5"/>
    <x v="4"/>
    <s v="344.44"/>
    <n v="18.128499999999999"/>
    <x v="1174"/>
    <n v="344.44"/>
    <x v="1"/>
    <s v="31-05-2024"/>
    <s v="31"/>
    <x v="6"/>
    <s v="2024"/>
    <d v="2024-05-31T00:00:00"/>
    <n v="0"/>
  </r>
  <r>
    <x v="1189"/>
    <s v="0ca0aa41-4"/>
    <x v="4"/>
    <s v="96.73"/>
    <x v="1180"/>
    <s v="25"/>
    <x v="2"/>
    <s v="72.55"/>
    <n v="24.182500000000001"/>
    <x v="1175"/>
    <n v="72.55"/>
    <x v="2"/>
    <s v="04-10-2024"/>
    <s v="04"/>
    <x v="8"/>
    <s v="2024"/>
    <d v="2024-10-04T00:00:00"/>
    <n v="0"/>
  </r>
  <r>
    <x v="1190"/>
    <s v="c5cc3ef2-7"/>
    <x v="0"/>
    <s v="420.31"/>
    <x v="1181"/>
    <s v="50"/>
    <x v="3"/>
    <s v="210.16"/>
    <n v="210.155"/>
    <x v="1176"/>
    <n v="210.16"/>
    <x v="4"/>
    <s v="04-03-2024"/>
    <s v="04"/>
    <x v="5"/>
    <s v="2024"/>
    <d v="2024-03-04T00:00:00"/>
    <n v="0"/>
  </r>
  <r>
    <x v="1191"/>
    <s v="a57ea4d6-b"/>
    <x v="0"/>
    <s v="56.1"/>
    <x v="1182"/>
    <s v="25"/>
    <x v="2"/>
    <s v="42.08"/>
    <n v="14.025"/>
    <x v="1177"/>
    <n v="42.08"/>
    <x v="0"/>
    <s v="09-09-2024"/>
    <s v="09"/>
    <x v="2"/>
    <s v="2024"/>
    <d v="2024-09-09T00:00:00"/>
    <n v="0"/>
  </r>
  <r>
    <x v="1192"/>
    <s v="545a2eb9-d"/>
    <x v="0"/>
    <s v="349.84"/>
    <x v="1183"/>
    <s v="15"/>
    <x v="0"/>
    <s v="297.36"/>
    <n v="52.475999999999992"/>
    <x v="1178"/>
    <n v="297.36"/>
    <x v="2"/>
    <s v="14-07-2024"/>
    <s v="14"/>
    <x v="10"/>
    <s v="2024"/>
    <d v="2024-07-14T00:00:00"/>
    <n v="0"/>
  </r>
  <r>
    <x v="1193"/>
    <s v="3636152c-4"/>
    <x v="4"/>
    <s v="358.31"/>
    <x v="1184"/>
    <s v="15"/>
    <x v="0"/>
    <s v="304.56"/>
    <n v="53.746499999999997"/>
    <x v="1179"/>
    <n v="304.56"/>
    <x v="4"/>
    <s v="25-01-2024"/>
    <s v="25"/>
    <x v="7"/>
    <s v="2024"/>
    <d v="2024-01-25T00:00:00"/>
    <n v="0"/>
  </r>
  <r>
    <x v="1194"/>
    <s v="b75f0c2c-f"/>
    <x v="2"/>
    <s v="361.61"/>
    <x v="1185"/>
    <s v="15"/>
    <x v="0"/>
    <s v="307.37"/>
    <n v="54.241500000000002"/>
    <x v="1180"/>
    <n v="307.37"/>
    <x v="2"/>
    <s v="02-05-2024"/>
    <s v="02"/>
    <x v="6"/>
    <s v="2024"/>
    <d v="2024-05-02T00:00:00"/>
    <n v="0"/>
  </r>
  <r>
    <x v="1195"/>
    <s v="dce8b779-7"/>
    <x v="6"/>
    <s v="450.48"/>
    <x v="1186"/>
    <s v="5"/>
    <x v="4"/>
    <s v="427.96"/>
    <n v="22.524000000000001"/>
    <x v="1181"/>
    <n v="427.96"/>
    <x v="4"/>
    <s v="07-11-2024"/>
    <s v="07"/>
    <x v="0"/>
    <s v="2024"/>
    <d v="2024-11-07T00:00:00"/>
    <n v="0"/>
  </r>
  <r>
    <x v="1196"/>
    <s v="5b6f25c3-7"/>
    <x v="4"/>
    <s v="330.31"/>
    <x v="1187"/>
    <s v="15"/>
    <x v="0"/>
    <s v="280.76"/>
    <n v="49.546499999999995"/>
    <x v="1182"/>
    <n v="280.76"/>
    <x v="0"/>
    <s v="14-10-2024"/>
    <s v="14"/>
    <x v="8"/>
    <s v="2024"/>
    <d v="2024-10-14T00:00:00"/>
    <n v="0"/>
  </r>
  <r>
    <x v="1197"/>
    <s v="63ae55e3-c"/>
    <x v="6"/>
    <s v="151.85"/>
    <x v="1188"/>
    <s v="15"/>
    <x v="0"/>
    <s v="129.07"/>
    <n v="22.7775"/>
    <x v="1183"/>
    <n v="129.07"/>
    <x v="3"/>
    <s v="11-06-2024"/>
    <s v="11"/>
    <x v="9"/>
    <s v="2024"/>
    <d v="2024-06-11T00:00:00"/>
    <n v="0"/>
  </r>
  <r>
    <x v="1198"/>
    <s v="81a22f1c-4"/>
    <x v="1"/>
    <s v="276.74"/>
    <x v="1189"/>
    <s v="0"/>
    <x v="6"/>
    <s v="276.74"/>
    <n v="0"/>
    <x v="1184"/>
    <n v="276.74"/>
    <x v="4"/>
    <s v="18-06-2024"/>
    <s v="18"/>
    <x v="9"/>
    <s v="2024"/>
    <d v="2024-06-18T00:00:00"/>
    <n v="0"/>
  </r>
  <r>
    <x v="1199"/>
    <s v="4583a4bf-b"/>
    <x v="2"/>
    <s v="345.43"/>
    <x v="1190"/>
    <s v="15"/>
    <x v="0"/>
    <s v="293.62"/>
    <n v="51.814499999999995"/>
    <x v="1185"/>
    <n v="293.62"/>
    <x v="4"/>
    <s v="08-10-2024"/>
    <s v="08"/>
    <x v="8"/>
    <s v="2024"/>
    <d v="2024-10-08T00:00:00"/>
    <n v="0"/>
  </r>
  <r>
    <x v="1200"/>
    <s v="510084a8-1"/>
    <x v="4"/>
    <s v="389.96"/>
    <x v="1191"/>
    <s v="15"/>
    <x v="0"/>
    <s v="331.47"/>
    <n v="58.494"/>
    <x v="1186"/>
    <n v="331.47"/>
    <x v="4"/>
    <s v="22-05-2024"/>
    <s v="22"/>
    <x v="6"/>
    <s v="2024"/>
    <d v="2024-05-22T00:00:00"/>
    <n v="0"/>
  </r>
  <r>
    <x v="1201"/>
    <s v="22eb5551-c"/>
    <x v="5"/>
    <s v="16.18"/>
    <x v="1192"/>
    <s v="5"/>
    <x v="4"/>
    <s v="15.37"/>
    <n v="0.80900000000000005"/>
    <x v="1187"/>
    <n v="15.37"/>
    <x v="1"/>
    <s v="02-11-2024"/>
    <s v="02"/>
    <x v="0"/>
    <s v="2024"/>
    <d v="2024-11-02T00:00:00"/>
    <n v="0"/>
  </r>
  <r>
    <x v="1202"/>
    <s v="94f6ab2a-a"/>
    <x v="4"/>
    <s v="226.93"/>
    <x v="1193"/>
    <s v="30"/>
    <x v="7"/>
    <s v="158.85"/>
    <n v="68.079000000000008"/>
    <x v="1188"/>
    <n v="158.85"/>
    <x v="0"/>
    <s v="20-11-2024"/>
    <s v="20"/>
    <x v="0"/>
    <s v="2024"/>
    <d v="2024-11-20T00:00:00"/>
    <n v="0"/>
  </r>
  <r>
    <x v="1203"/>
    <s v="9fbcb30e-3"/>
    <x v="6"/>
    <s v="116.1"/>
    <x v="1194"/>
    <s v="10"/>
    <x v="5"/>
    <s v="104.49"/>
    <n v="11.61"/>
    <x v="1189"/>
    <n v="104.49"/>
    <x v="2"/>
    <s v="17-06-2024"/>
    <s v="17"/>
    <x v="9"/>
    <s v="2024"/>
    <d v="2024-06-17T00:00:00"/>
    <n v="0"/>
  </r>
  <r>
    <x v="1204"/>
    <s v="2a410eda-f"/>
    <x v="2"/>
    <s v="216.97"/>
    <x v="1195"/>
    <s v="50"/>
    <x v="3"/>
    <s v="108.48"/>
    <n v="108.485"/>
    <x v="1190"/>
    <n v="108.49"/>
    <x v="4"/>
    <s v="30-05-2024"/>
    <s v="30"/>
    <x v="6"/>
    <s v="2024"/>
    <d v="2024-05-30T00:00:00"/>
    <n v="9.9999999999909051E-3"/>
  </r>
  <r>
    <x v="1205"/>
    <s v="d0a161db-1"/>
    <x v="6"/>
    <s v="33.25"/>
    <x v="1196"/>
    <s v="5"/>
    <x v="4"/>
    <s v="31.59"/>
    <n v="1.6625000000000001"/>
    <x v="1191"/>
    <n v="31.59"/>
    <x v="4"/>
    <s v="25-03-2024"/>
    <s v="25"/>
    <x v="5"/>
    <s v="2024"/>
    <d v="2024-03-25T00:00:00"/>
    <n v="0"/>
  </r>
  <r>
    <x v="1206"/>
    <s v="25ef6419-9"/>
    <x v="6"/>
    <s v="181.56"/>
    <x v="1197"/>
    <s v="0"/>
    <x v="6"/>
    <s v="181.56"/>
    <n v="0"/>
    <x v="1192"/>
    <n v="181.56"/>
    <x v="4"/>
    <s v="14-08-2024"/>
    <s v="14"/>
    <x v="4"/>
    <s v="2024"/>
    <d v="2024-08-14T00:00:00"/>
    <n v="0"/>
  </r>
  <r>
    <x v="1207"/>
    <s v="6f11ccc4-8"/>
    <x v="1"/>
    <s v="350.58"/>
    <x v="1198"/>
    <s v="0"/>
    <x v="6"/>
    <s v="350.58"/>
    <n v="0"/>
    <x v="1193"/>
    <n v="350.58"/>
    <x v="1"/>
    <s v="10-09-2024"/>
    <s v="10"/>
    <x v="2"/>
    <s v="2024"/>
    <d v="2024-09-10T00:00:00"/>
    <n v="0"/>
  </r>
  <r>
    <x v="1208"/>
    <s v="5524ed33-7"/>
    <x v="1"/>
    <s v="222.11"/>
    <x v="1199"/>
    <s v="50"/>
    <x v="3"/>
    <s v="111.06"/>
    <n v="111.05500000000001"/>
    <x v="1194"/>
    <n v="111.06"/>
    <x v="1"/>
    <s v="27-02-2024"/>
    <s v="27"/>
    <x v="1"/>
    <s v="2024"/>
    <d v="2024-02-27T00:00:00"/>
    <n v="0"/>
  </r>
  <r>
    <x v="1209"/>
    <s v="b278799f-b"/>
    <x v="3"/>
    <s v="445.45"/>
    <x v="1200"/>
    <s v="15"/>
    <x v="0"/>
    <s v="378.63"/>
    <n v="66.817499999999995"/>
    <x v="1195"/>
    <n v="378.63"/>
    <x v="0"/>
    <s v="31-10-2024"/>
    <s v="31"/>
    <x v="8"/>
    <s v="2024"/>
    <d v="2024-10-31T00:00:00"/>
    <n v="0"/>
  </r>
  <r>
    <x v="1210"/>
    <s v="4ba7e11d-7"/>
    <x v="5"/>
    <s v="449.09"/>
    <x v="1201"/>
    <s v="25"/>
    <x v="2"/>
    <s v="336.82"/>
    <n v="112.27249999999999"/>
    <x v="1196"/>
    <n v="336.82"/>
    <x v="2"/>
    <s v="04-11-2024"/>
    <s v="04"/>
    <x v="0"/>
    <s v="2024"/>
    <d v="2024-11-04T00:00:00"/>
    <n v="0"/>
  </r>
  <r>
    <x v="1211"/>
    <s v="f99b8f8a-c"/>
    <x v="3"/>
    <s v="206.19"/>
    <x v="1202"/>
    <s v="0"/>
    <x v="6"/>
    <s v="206.19"/>
    <n v="0"/>
    <x v="1197"/>
    <n v="206.19"/>
    <x v="3"/>
    <s v="15-10-2024"/>
    <s v="15"/>
    <x v="8"/>
    <s v="2024"/>
    <d v="2024-10-15T00:00:00"/>
    <n v="0"/>
  </r>
  <r>
    <x v="1212"/>
    <s v="c8d049e0-d"/>
    <x v="5"/>
    <s v="19.55"/>
    <x v="1203"/>
    <s v="5"/>
    <x v="4"/>
    <s v="18.57"/>
    <n v="0.97750000000000004"/>
    <x v="1198"/>
    <n v="18.57"/>
    <x v="2"/>
    <s v="10-06-2024"/>
    <s v="10"/>
    <x v="9"/>
    <s v="2024"/>
    <d v="2024-06-10T00:00:00"/>
    <n v="0"/>
  </r>
  <r>
    <x v="1213"/>
    <s v="44002de8-0"/>
    <x v="5"/>
    <s v="211.62"/>
    <x v="1204"/>
    <s v="0"/>
    <x v="6"/>
    <s v="211.62"/>
    <n v="0"/>
    <x v="1199"/>
    <n v="211.62"/>
    <x v="0"/>
    <s v="22-07-2024"/>
    <s v="22"/>
    <x v="10"/>
    <s v="2024"/>
    <d v="2024-07-22T00:00:00"/>
    <n v="0"/>
  </r>
  <r>
    <x v="1214"/>
    <s v="e77e1af7-5"/>
    <x v="6"/>
    <s v="152.24"/>
    <x v="1205"/>
    <s v="50"/>
    <x v="3"/>
    <s v="76.12"/>
    <n v="76.12"/>
    <x v="1200"/>
    <n v="76.12"/>
    <x v="2"/>
    <s v="22-04-2024"/>
    <s v="22"/>
    <x v="3"/>
    <s v="2024"/>
    <d v="2024-04-22T00:00:00"/>
    <n v="0"/>
  </r>
  <r>
    <x v="1215"/>
    <s v="81dfd444-c"/>
    <x v="2"/>
    <s v="222.36"/>
    <x v="1206"/>
    <s v="0"/>
    <x v="6"/>
    <s v="222.36"/>
    <n v="0"/>
    <x v="1201"/>
    <n v="222.36"/>
    <x v="0"/>
    <s v="22-07-2024"/>
    <s v="22"/>
    <x v="10"/>
    <s v="2024"/>
    <d v="2024-07-22T00:00:00"/>
    <n v="0"/>
  </r>
  <r>
    <x v="1216"/>
    <s v="5f4bc204-f"/>
    <x v="5"/>
    <s v="95.92"/>
    <x v="1207"/>
    <s v="25"/>
    <x v="2"/>
    <s v="71.94"/>
    <n v="23.98"/>
    <x v="1202"/>
    <n v="71.94"/>
    <x v="4"/>
    <s v="19-04-2024"/>
    <s v="19"/>
    <x v="3"/>
    <s v="2024"/>
    <d v="2024-04-19T00:00:00"/>
    <n v="0"/>
  </r>
  <r>
    <x v="1217"/>
    <s v="1e2f69da-1"/>
    <x v="3"/>
    <s v="335.09"/>
    <x v="1172"/>
    <s v="0"/>
    <x v="6"/>
    <s v="335.09"/>
    <n v="0"/>
    <x v="1203"/>
    <n v="335.09"/>
    <x v="1"/>
    <s v="26-08-2024"/>
    <s v="26"/>
    <x v="4"/>
    <s v="2024"/>
    <d v="2024-08-26T00:00:00"/>
    <n v="0"/>
  </r>
  <r>
    <x v="1218"/>
    <s v="7bf2973a-6"/>
    <x v="2"/>
    <s v="241.25"/>
    <x v="1208"/>
    <s v="20"/>
    <x v="1"/>
    <s v="193"/>
    <n v="48.25"/>
    <x v="1204"/>
    <n v="193"/>
    <x v="1"/>
    <s v="01-06-2024"/>
    <s v="01"/>
    <x v="9"/>
    <s v="2024"/>
    <d v="2024-06-01T00:00:00"/>
    <n v="0"/>
  </r>
  <r>
    <x v="1219"/>
    <s v="52599214-3"/>
    <x v="0"/>
    <s v="123.91"/>
    <x v="1209"/>
    <s v="25"/>
    <x v="2"/>
    <s v="92.93"/>
    <n v="30.977499999999999"/>
    <x v="1205"/>
    <n v="92.93"/>
    <x v="1"/>
    <s v="10-11-2024"/>
    <s v="10"/>
    <x v="0"/>
    <s v="2024"/>
    <d v="2024-11-10T00:00:00"/>
    <n v="0"/>
  </r>
  <r>
    <x v="1220"/>
    <s v="c9dde1e5-4"/>
    <x v="3"/>
    <s v="170.1"/>
    <x v="1210"/>
    <s v="15"/>
    <x v="0"/>
    <s v="144.58"/>
    <n v="25.515000000000001"/>
    <x v="1206"/>
    <n v="144.59"/>
    <x v="3"/>
    <s v="02-09-2024"/>
    <s v="02"/>
    <x v="2"/>
    <s v="2024"/>
    <d v="2024-09-02T00:00:00"/>
    <n v="9.9999999999909051E-3"/>
  </r>
  <r>
    <x v="1221"/>
    <s v="946ec3fd-e"/>
    <x v="0"/>
    <s v="12.24"/>
    <x v="1211"/>
    <s v="10"/>
    <x v="5"/>
    <s v="11.02"/>
    <n v="1.224"/>
    <x v="1207"/>
    <n v="11.02"/>
    <x v="3"/>
    <s v="13-02-2024"/>
    <s v="13"/>
    <x v="1"/>
    <s v="2024"/>
    <d v="2024-02-13T00:00:00"/>
    <n v="0"/>
  </r>
  <r>
    <x v="1222"/>
    <s v="0be9c57e-b"/>
    <x v="6"/>
    <s v="496.29"/>
    <x v="989"/>
    <s v="10"/>
    <x v="5"/>
    <s v="446.66"/>
    <n v="49.629000000000005"/>
    <x v="1208"/>
    <n v="446.66"/>
    <x v="3"/>
    <s v="26-02-2024"/>
    <s v="26"/>
    <x v="1"/>
    <s v="2024"/>
    <d v="2024-02-26T00:00:00"/>
    <n v="0"/>
  </r>
  <r>
    <x v="1223"/>
    <s v="aaba4dcc-7"/>
    <x v="3"/>
    <s v="214.77"/>
    <x v="1212"/>
    <s v="50"/>
    <x v="3"/>
    <s v="107.39"/>
    <n v="107.38500000000001"/>
    <x v="1209"/>
    <n v="107.39"/>
    <x v="2"/>
    <s v="13-06-2024"/>
    <s v="13"/>
    <x v="9"/>
    <s v="2024"/>
    <d v="2024-06-13T00:00:00"/>
    <n v="0"/>
  </r>
  <r>
    <x v="1224"/>
    <s v="0169a3ab-a"/>
    <x v="6"/>
    <s v="453.64"/>
    <x v="1213"/>
    <s v="5"/>
    <x v="4"/>
    <s v="430.96"/>
    <n v="22.681999999999999"/>
    <x v="1210"/>
    <n v="430.96"/>
    <x v="2"/>
    <s v="06-06-2024"/>
    <s v="06"/>
    <x v="9"/>
    <s v="2024"/>
    <d v="2024-06-06T00:00:00"/>
    <n v="0"/>
  </r>
  <r>
    <x v="1225"/>
    <s v="73014b58-9"/>
    <x v="2"/>
    <s v="63.98"/>
    <x v="1214"/>
    <s v="25"/>
    <x v="2"/>
    <s v="47.98"/>
    <n v="15.994999999999999"/>
    <x v="1211"/>
    <n v="47.99"/>
    <x v="1"/>
    <s v="26-08-2024"/>
    <s v="26"/>
    <x v="4"/>
    <s v="2024"/>
    <d v="2024-08-26T00:00:00"/>
    <n v="1.0000000000005116E-2"/>
  </r>
  <r>
    <x v="1226"/>
    <s v="d885509a-e"/>
    <x v="2"/>
    <s v="343.35"/>
    <x v="1215"/>
    <s v="20"/>
    <x v="1"/>
    <s v="274.68"/>
    <n v="68.67"/>
    <x v="1212"/>
    <n v="274.68"/>
    <x v="1"/>
    <s v="20-09-2024"/>
    <s v="20"/>
    <x v="2"/>
    <s v="2024"/>
    <d v="2024-09-20T00:00:00"/>
    <n v="0"/>
  </r>
  <r>
    <x v="1227"/>
    <s v="808ca9d1-8"/>
    <x v="2"/>
    <s v="46.68"/>
    <x v="1216"/>
    <s v="20"/>
    <x v="1"/>
    <s v="37.34"/>
    <n v="9.3360000000000003"/>
    <x v="1213"/>
    <n v="37.340000000000003"/>
    <x v="2"/>
    <s v="15-01-2024"/>
    <s v="15"/>
    <x v="7"/>
    <s v="2024"/>
    <d v="2024-01-15T00:00:00"/>
    <n v="0"/>
  </r>
  <r>
    <x v="1228"/>
    <s v="1dacee5b-e"/>
    <x v="2"/>
    <s v="269.06"/>
    <x v="1217"/>
    <s v="10"/>
    <x v="5"/>
    <s v="242.15"/>
    <n v="26.905999999999999"/>
    <x v="1214"/>
    <n v="242.15"/>
    <x v="2"/>
    <s v="01-10-2024"/>
    <s v="01"/>
    <x v="8"/>
    <s v="2024"/>
    <d v="2024-10-01T00:00:00"/>
    <n v="0"/>
  </r>
  <r>
    <x v="1229"/>
    <s v="60dec6bb-a"/>
    <x v="0"/>
    <s v="145.91"/>
    <x v="1218"/>
    <s v="15"/>
    <x v="0"/>
    <s v="124.02"/>
    <n v="21.886500000000002"/>
    <x v="1215"/>
    <n v="124.02"/>
    <x v="3"/>
    <s v="02-05-2024"/>
    <s v="02"/>
    <x v="6"/>
    <s v="2024"/>
    <d v="2024-05-02T00:00:00"/>
    <n v="0"/>
  </r>
  <r>
    <x v="1230"/>
    <s v="dcae4939-5"/>
    <x v="6"/>
    <s v="300.96"/>
    <x v="1219"/>
    <s v="0"/>
    <x v="6"/>
    <s v="300.96"/>
    <n v="0"/>
    <x v="1216"/>
    <n v="300.95999999999998"/>
    <x v="0"/>
    <s v="13-05-2024"/>
    <s v="13"/>
    <x v="6"/>
    <s v="2024"/>
    <d v="2024-05-13T00:00:00"/>
    <n v="0"/>
  </r>
  <r>
    <x v="1231"/>
    <s v="dbee7a4d-d"/>
    <x v="2"/>
    <s v="83.67"/>
    <x v="1220"/>
    <s v="10"/>
    <x v="5"/>
    <s v="75.3"/>
    <n v="8.3670000000000009"/>
    <x v="1217"/>
    <n v="75.3"/>
    <x v="4"/>
    <s v="20-01-2024"/>
    <s v="20"/>
    <x v="7"/>
    <s v="2024"/>
    <d v="2024-01-20T00:00:00"/>
    <n v="0"/>
  </r>
  <r>
    <x v="1232"/>
    <s v="037ddfe3-9"/>
    <x v="2"/>
    <s v="491.44"/>
    <x v="1221"/>
    <s v="50"/>
    <x v="3"/>
    <s v="245.72"/>
    <n v="245.72"/>
    <x v="1218"/>
    <n v="245.72"/>
    <x v="2"/>
    <s v="03-03-2024"/>
    <s v="03"/>
    <x v="5"/>
    <s v="2024"/>
    <d v="2024-03-03T00:00:00"/>
    <n v="0"/>
  </r>
  <r>
    <x v="1233"/>
    <s v="84be7a5a-2"/>
    <x v="6"/>
    <s v="436.45"/>
    <x v="1222"/>
    <s v="20"/>
    <x v="1"/>
    <s v="349.16"/>
    <n v="87.29"/>
    <x v="1219"/>
    <n v="349.16"/>
    <x v="0"/>
    <s v="24-08-2024"/>
    <s v="24"/>
    <x v="4"/>
    <s v="2024"/>
    <d v="2024-08-24T00:00:00"/>
    <n v="0"/>
  </r>
  <r>
    <x v="1234"/>
    <s v="81899877-0"/>
    <x v="0"/>
    <s v="177.91"/>
    <x v="1223"/>
    <s v="5"/>
    <x v="4"/>
    <s v="169.01"/>
    <n v="8.8955000000000002"/>
    <x v="1220"/>
    <n v="169.01"/>
    <x v="1"/>
    <s v="17-07-2024"/>
    <s v="17"/>
    <x v="10"/>
    <s v="2024"/>
    <d v="2024-07-17T00:00:00"/>
    <n v="0"/>
  </r>
  <r>
    <x v="1235"/>
    <s v="c89c4459-0"/>
    <x v="2"/>
    <s v="53.69"/>
    <x v="1224"/>
    <s v="20"/>
    <x v="1"/>
    <s v="42.95"/>
    <n v="10.738"/>
    <x v="1221"/>
    <n v="42.95"/>
    <x v="2"/>
    <s v="08-05-2024"/>
    <s v="08"/>
    <x v="6"/>
    <s v="2024"/>
    <d v="2024-05-08T00:00:00"/>
    <n v="0"/>
  </r>
  <r>
    <x v="1236"/>
    <s v="feeeabdc-c"/>
    <x v="2"/>
    <s v="179.55"/>
    <x v="1225"/>
    <s v="10"/>
    <x v="5"/>
    <s v="161.6"/>
    <n v="17.954999999999998"/>
    <x v="1222"/>
    <n v="161.6"/>
    <x v="1"/>
    <s v="11-11-2024"/>
    <s v="11"/>
    <x v="0"/>
    <s v="2024"/>
    <d v="2024-11-11T00:00:00"/>
    <n v="0"/>
  </r>
  <r>
    <x v="1237"/>
    <s v="c3c887cb-a"/>
    <x v="2"/>
    <s v="348.31"/>
    <x v="1226"/>
    <s v="15"/>
    <x v="0"/>
    <s v="296.06"/>
    <n v="52.246499999999997"/>
    <x v="1223"/>
    <n v="296.06"/>
    <x v="3"/>
    <s v="10-06-2024"/>
    <s v="10"/>
    <x v="9"/>
    <s v="2024"/>
    <d v="2024-06-10T00:00:00"/>
    <n v="0"/>
  </r>
  <r>
    <x v="1238"/>
    <s v="1af0660f-c"/>
    <x v="0"/>
    <s v="301.91"/>
    <x v="1227"/>
    <s v="0"/>
    <x v="6"/>
    <s v="301.91"/>
    <n v="0"/>
    <x v="1224"/>
    <n v="301.91000000000003"/>
    <x v="3"/>
    <s v="27-09-2024"/>
    <s v="27"/>
    <x v="2"/>
    <s v="2024"/>
    <d v="2024-09-27T00:00:00"/>
    <n v="0"/>
  </r>
  <r>
    <x v="1239"/>
    <s v="5e6ccb0a-7"/>
    <x v="1"/>
    <s v="227.08"/>
    <x v="1228"/>
    <s v="15"/>
    <x v="0"/>
    <s v="193.02"/>
    <n v="34.062000000000005"/>
    <x v="1225"/>
    <n v="193.02"/>
    <x v="1"/>
    <s v="13-02-2024"/>
    <s v="13"/>
    <x v="1"/>
    <s v="2024"/>
    <d v="2024-02-13T00:00:00"/>
    <n v="0"/>
  </r>
  <r>
    <x v="1240"/>
    <s v="18cc36c2-2"/>
    <x v="5"/>
    <s v="330.53"/>
    <x v="1229"/>
    <s v="50"/>
    <x v="3"/>
    <s v="165.26"/>
    <n v="165.26499999999999"/>
    <x v="1226"/>
    <n v="165.27"/>
    <x v="3"/>
    <s v="15-04-2024"/>
    <s v="15"/>
    <x v="3"/>
    <s v="2024"/>
    <d v="2024-04-15T00:00:00"/>
    <n v="1.0000000000019327E-2"/>
  </r>
  <r>
    <x v="1241"/>
    <s v="306ad08a-7"/>
    <x v="6"/>
    <s v="286.47"/>
    <x v="1230"/>
    <s v="25"/>
    <x v="2"/>
    <s v="214.85"/>
    <n v="71.617500000000007"/>
    <x v="1227"/>
    <n v="214.85"/>
    <x v="2"/>
    <s v="04-06-2024"/>
    <s v="04"/>
    <x v="9"/>
    <s v="2024"/>
    <d v="2024-06-04T00:00:00"/>
    <n v="0"/>
  </r>
  <r>
    <x v="1242"/>
    <s v="db0c8025-6"/>
    <x v="6"/>
    <s v="130.6"/>
    <x v="1159"/>
    <s v="10"/>
    <x v="5"/>
    <s v="117.54"/>
    <n v="13.06"/>
    <x v="800"/>
    <n v="117.54"/>
    <x v="4"/>
    <s v="31-03-2024"/>
    <s v="31"/>
    <x v="5"/>
    <s v="2024"/>
    <d v="2024-03-31T00:00:00"/>
    <n v="0"/>
  </r>
  <r>
    <x v="1243"/>
    <s v="9ca7c504-6"/>
    <x v="6"/>
    <s v="465.45"/>
    <x v="1231"/>
    <s v="15"/>
    <x v="0"/>
    <s v="395.63"/>
    <n v="69.817499999999995"/>
    <x v="1228"/>
    <n v="395.63"/>
    <x v="0"/>
    <s v="03-10-2024"/>
    <s v="03"/>
    <x v="8"/>
    <s v="2024"/>
    <d v="2024-10-03T00:00:00"/>
    <n v="0"/>
  </r>
  <r>
    <x v="1244"/>
    <s v="69bcf5e6-c"/>
    <x v="1"/>
    <s v="117.74"/>
    <x v="1232"/>
    <s v="20"/>
    <x v="1"/>
    <s v="94.19"/>
    <n v="23.547999999999998"/>
    <x v="1229"/>
    <n v="94.19"/>
    <x v="0"/>
    <s v="28-06-2024"/>
    <s v="28"/>
    <x v="9"/>
    <s v="2024"/>
    <d v="2024-06-28T00:00:00"/>
    <n v="0"/>
  </r>
  <r>
    <x v="1245"/>
    <s v="de178a79-4"/>
    <x v="6"/>
    <s v="265.67"/>
    <x v="1233"/>
    <s v="50"/>
    <x v="3"/>
    <s v="132.84"/>
    <n v="132.83500000000001"/>
    <x v="1230"/>
    <n v="132.84"/>
    <x v="0"/>
    <s v="07-03-2024"/>
    <s v="07"/>
    <x v="5"/>
    <s v="2024"/>
    <d v="2024-03-07T00:00:00"/>
    <n v="0"/>
  </r>
  <r>
    <x v="1246"/>
    <s v="835c8ffe-7"/>
    <x v="4"/>
    <s v="95.18"/>
    <x v="1234"/>
    <s v="0"/>
    <x v="6"/>
    <s v="95.18"/>
    <n v="0"/>
    <x v="1231"/>
    <n v="95.18"/>
    <x v="4"/>
    <s v="03-11-2024"/>
    <s v="03"/>
    <x v="0"/>
    <s v="2024"/>
    <d v="2024-11-03T00:00:00"/>
    <n v="0"/>
  </r>
  <r>
    <x v="1247"/>
    <s v="14272c92-f"/>
    <x v="1"/>
    <s v="101.4"/>
    <x v="1235"/>
    <s v="5"/>
    <x v="4"/>
    <s v="96.33"/>
    <n v="5.07"/>
    <x v="1232"/>
    <n v="96.33"/>
    <x v="2"/>
    <s v="10-03-2024"/>
    <s v="10"/>
    <x v="5"/>
    <s v="2024"/>
    <d v="2024-03-10T00:00:00"/>
    <n v="0"/>
  </r>
  <r>
    <x v="1248"/>
    <s v="6af45722-8"/>
    <x v="5"/>
    <s v="309.63"/>
    <x v="1236"/>
    <s v="25"/>
    <x v="2"/>
    <s v="232.22"/>
    <n v="77.407499999999999"/>
    <x v="1233"/>
    <n v="232.22"/>
    <x v="4"/>
    <s v="07-09-2024"/>
    <s v="07"/>
    <x v="2"/>
    <s v="2024"/>
    <d v="2024-09-07T00:00:00"/>
    <n v="0"/>
  </r>
  <r>
    <x v="1249"/>
    <s v="9229ec2c-a"/>
    <x v="0"/>
    <s v="147.6"/>
    <x v="1237"/>
    <s v="50"/>
    <x v="3"/>
    <s v="73.8"/>
    <n v="73.8"/>
    <x v="1234"/>
    <n v="73.8"/>
    <x v="1"/>
    <s v="02-05-2024"/>
    <s v="02"/>
    <x v="6"/>
    <s v="2024"/>
    <d v="2024-05-02T00:00:00"/>
    <n v="0"/>
  </r>
  <r>
    <x v="1250"/>
    <s v="74c0aea6-2"/>
    <x v="1"/>
    <s v="77.64"/>
    <x v="1238"/>
    <s v="25"/>
    <x v="2"/>
    <s v="58.23"/>
    <n v="19.41"/>
    <x v="1235"/>
    <n v="58.23"/>
    <x v="2"/>
    <s v="12-11-2024"/>
    <s v="12"/>
    <x v="0"/>
    <s v="2024"/>
    <d v="2024-11-12T00:00:00"/>
    <n v="0"/>
  </r>
  <r>
    <x v="1251"/>
    <s v="26a7d768-2"/>
    <x v="3"/>
    <s v="407.12"/>
    <x v="1239"/>
    <s v="20"/>
    <x v="1"/>
    <s v="325.7"/>
    <n v="81.423999999999992"/>
    <x v="1236"/>
    <n v="325.7"/>
    <x v="0"/>
    <s v="18-03-2024"/>
    <s v="18"/>
    <x v="5"/>
    <s v="2024"/>
    <d v="2024-03-18T00:00:00"/>
    <n v="0"/>
  </r>
  <r>
    <x v="1252"/>
    <s v="1f8f04df-b"/>
    <x v="4"/>
    <s v="173.32"/>
    <x v="1240"/>
    <s v="10"/>
    <x v="5"/>
    <s v="155.99"/>
    <n v="17.331999999999997"/>
    <x v="1237"/>
    <n v="155.99"/>
    <x v="2"/>
    <s v="13-07-2024"/>
    <s v="13"/>
    <x v="10"/>
    <s v="2024"/>
    <d v="2024-07-13T00:00:00"/>
    <n v="0"/>
  </r>
  <r>
    <x v="1253"/>
    <s v="cab96b83-5"/>
    <x v="3"/>
    <s v="335.86"/>
    <x v="1241"/>
    <s v="20"/>
    <x v="1"/>
    <s v="268.69"/>
    <n v="67.172000000000011"/>
    <x v="1238"/>
    <n v="268.69"/>
    <x v="2"/>
    <s v="30-08-2024"/>
    <s v="30"/>
    <x v="4"/>
    <s v="2024"/>
    <d v="2024-08-30T00:00:00"/>
    <n v="0"/>
  </r>
  <r>
    <x v="1254"/>
    <s v="774ad254-3"/>
    <x v="5"/>
    <s v="110.52"/>
    <x v="647"/>
    <s v="10"/>
    <x v="5"/>
    <s v="99.47"/>
    <n v="11.052"/>
    <x v="1239"/>
    <n v="99.47"/>
    <x v="3"/>
    <s v="05-04-2024"/>
    <s v="05"/>
    <x v="3"/>
    <s v="2024"/>
    <d v="2024-04-05T00:00:00"/>
    <n v="0"/>
  </r>
  <r>
    <x v="1255"/>
    <s v="1b7806c8-8"/>
    <x v="3"/>
    <s v="300.6"/>
    <x v="1242"/>
    <s v="15"/>
    <x v="0"/>
    <s v="255.51"/>
    <n v="45.09"/>
    <x v="1240"/>
    <n v="255.51"/>
    <x v="2"/>
    <s v="12-10-2024"/>
    <s v="12"/>
    <x v="8"/>
    <s v="2024"/>
    <d v="2024-10-12T00:00:00"/>
    <n v="0"/>
  </r>
  <r>
    <x v="1256"/>
    <s v="d5175f47-8"/>
    <x v="4"/>
    <s v="312.78"/>
    <x v="1243"/>
    <s v="15"/>
    <x v="0"/>
    <s v="265.86"/>
    <n v="46.917000000000002"/>
    <x v="1241"/>
    <n v="265.86"/>
    <x v="4"/>
    <s v="25-10-2024"/>
    <s v="25"/>
    <x v="8"/>
    <s v="2024"/>
    <d v="2024-10-25T00:00:00"/>
    <n v="0"/>
  </r>
  <r>
    <x v="1257"/>
    <s v="d9c29578-e"/>
    <x v="1"/>
    <s v="499.91"/>
    <x v="1244"/>
    <s v="30"/>
    <x v="7"/>
    <s v="349.94"/>
    <n v="149.97300000000001"/>
    <x v="1242"/>
    <n v="349.94"/>
    <x v="1"/>
    <s v="16-05-2024"/>
    <s v="16"/>
    <x v="6"/>
    <s v="2024"/>
    <d v="2024-05-16T00:00:00"/>
    <n v="0"/>
  </r>
  <r>
    <x v="1258"/>
    <s v="cd65d18d-a"/>
    <x v="5"/>
    <s v="170.31"/>
    <x v="1245"/>
    <s v="20"/>
    <x v="1"/>
    <s v="136.25"/>
    <n v="34.061999999999998"/>
    <x v="1243"/>
    <n v="136.25"/>
    <x v="0"/>
    <s v="30-03-2024"/>
    <s v="30"/>
    <x v="5"/>
    <s v="2024"/>
    <d v="2024-03-30T00:00:00"/>
    <n v="0"/>
  </r>
  <r>
    <x v="1259"/>
    <s v="49723911-b"/>
    <x v="0"/>
    <s v="78.11"/>
    <x v="1246"/>
    <s v="25"/>
    <x v="2"/>
    <s v="58.58"/>
    <n v="19.5275"/>
    <x v="1244"/>
    <n v="58.58"/>
    <x v="2"/>
    <s v="04-08-2024"/>
    <s v="04"/>
    <x v="4"/>
    <s v="2024"/>
    <d v="2024-08-04T00:00:00"/>
    <n v="0"/>
  </r>
  <r>
    <x v="1260"/>
    <s v="e124f0dc-9"/>
    <x v="6"/>
    <s v="305.34"/>
    <x v="1247"/>
    <s v="15"/>
    <x v="0"/>
    <s v="259.54"/>
    <n v="45.800999999999995"/>
    <x v="1245"/>
    <n v="259.54000000000002"/>
    <x v="1"/>
    <s v="07-10-2024"/>
    <s v="07"/>
    <x v="8"/>
    <s v="2024"/>
    <d v="2024-10-07T00:00:00"/>
    <n v="0"/>
  </r>
  <r>
    <x v="1261"/>
    <s v="c2819460-a"/>
    <x v="0"/>
    <s v="426.79"/>
    <x v="1248"/>
    <s v="15"/>
    <x v="0"/>
    <s v="362.77"/>
    <n v="64.018500000000003"/>
    <x v="1246"/>
    <n v="362.77"/>
    <x v="4"/>
    <s v="10-10-2024"/>
    <s v="10"/>
    <x v="8"/>
    <s v="2024"/>
    <d v="2024-10-10T00:00:00"/>
    <n v="0"/>
  </r>
  <r>
    <x v="1262"/>
    <s v="3ebedb00-4"/>
    <x v="5"/>
    <s v="375.73"/>
    <x v="1249"/>
    <s v="25"/>
    <x v="2"/>
    <s v="281.8"/>
    <n v="93.932500000000005"/>
    <x v="1247"/>
    <n v="281.8"/>
    <x v="2"/>
    <s v="02-04-2024"/>
    <s v="02"/>
    <x v="3"/>
    <s v="2024"/>
    <d v="2024-04-02T00:00:00"/>
    <n v="0"/>
  </r>
  <r>
    <x v="1263"/>
    <s v="6610b307-5"/>
    <x v="0"/>
    <s v="163.86"/>
    <x v="1250"/>
    <s v="25"/>
    <x v="2"/>
    <s v="122.9"/>
    <n v="40.965000000000003"/>
    <x v="1248"/>
    <n v="122.9"/>
    <x v="0"/>
    <s v="11-07-2024"/>
    <s v="11"/>
    <x v="10"/>
    <s v="2024"/>
    <d v="2024-07-11T00:00:00"/>
    <n v="0"/>
  </r>
  <r>
    <x v="1264"/>
    <s v="d7790ef9-1"/>
    <x v="6"/>
    <s v="203.98"/>
    <x v="1251"/>
    <s v="10"/>
    <x v="5"/>
    <s v="183.58"/>
    <n v="20.398"/>
    <x v="1249"/>
    <n v="183.58"/>
    <x v="3"/>
    <s v="28-04-2024"/>
    <s v="28"/>
    <x v="3"/>
    <s v="2024"/>
    <d v="2024-04-28T00:00:00"/>
    <n v="0"/>
  </r>
  <r>
    <x v="1265"/>
    <s v="44fb96a5-a"/>
    <x v="0"/>
    <s v="145.31"/>
    <x v="1252"/>
    <s v="15"/>
    <x v="0"/>
    <s v="123.51"/>
    <n v="21.796500000000002"/>
    <x v="1250"/>
    <n v="123.51"/>
    <x v="0"/>
    <s v="19-01-2024"/>
    <s v="19"/>
    <x v="7"/>
    <s v="2024"/>
    <d v="2024-01-19T00:00:00"/>
    <n v="0"/>
  </r>
  <r>
    <x v="1266"/>
    <s v="647df5b4-8"/>
    <x v="1"/>
    <s v="221.16"/>
    <x v="1253"/>
    <s v="30"/>
    <x v="7"/>
    <s v="154.81"/>
    <n v="66.347999999999999"/>
    <x v="1251"/>
    <n v="154.81"/>
    <x v="3"/>
    <s v="12-04-2024"/>
    <s v="12"/>
    <x v="3"/>
    <s v="2024"/>
    <d v="2024-04-12T00:00:00"/>
    <n v="0"/>
  </r>
  <r>
    <x v="1267"/>
    <s v="a73807ae-d"/>
    <x v="2"/>
    <s v="256.42"/>
    <x v="1254"/>
    <s v="0"/>
    <x v="6"/>
    <s v="256.42"/>
    <n v="0"/>
    <x v="1252"/>
    <n v="256.42"/>
    <x v="4"/>
    <s v="02-06-2024"/>
    <s v="02"/>
    <x v="9"/>
    <s v="2024"/>
    <d v="2024-06-02T00:00:00"/>
    <n v="0"/>
  </r>
  <r>
    <x v="1268"/>
    <s v="6406a187-e"/>
    <x v="0"/>
    <s v="431.38"/>
    <x v="1255"/>
    <s v="0"/>
    <x v="6"/>
    <s v="431.38"/>
    <n v="0"/>
    <x v="1253"/>
    <n v="431.38"/>
    <x v="4"/>
    <s v="05-03-2024"/>
    <s v="05"/>
    <x v="5"/>
    <s v="2024"/>
    <d v="2024-03-05T00:00:00"/>
    <n v="0"/>
  </r>
  <r>
    <x v="1269"/>
    <s v="134467bd-1"/>
    <x v="0"/>
    <s v="345.75"/>
    <x v="1256"/>
    <s v="0"/>
    <x v="6"/>
    <s v="345.75"/>
    <n v="0"/>
    <x v="1254"/>
    <n v="345.75"/>
    <x v="2"/>
    <s v="23-06-2024"/>
    <s v="23"/>
    <x v="9"/>
    <s v="2024"/>
    <d v="2024-06-23T00:00:00"/>
    <n v="0"/>
  </r>
  <r>
    <x v="1270"/>
    <s v="08c3ba2b-2"/>
    <x v="3"/>
    <s v="96.68"/>
    <x v="1257"/>
    <s v="30"/>
    <x v="7"/>
    <s v="67.68"/>
    <n v="29.004000000000001"/>
    <x v="1255"/>
    <n v="67.680000000000007"/>
    <x v="4"/>
    <s v="13-02-2024"/>
    <s v="13"/>
    <x v="1"/>
    <s v="2024"/>
    <d v="2024-02-13T00:00:00"/>
    <n v="0"/>
  </r>
  <r>
    <x v="1271"/>
    <s v="81312f44-7"/>
    <x v="1"/>
    <s v="438"/>
    <x v="1258"/>
    <s v="5"/>
    <x v="4"/>
    <s v="416.1"/>
    <n v="21.9"/>
    <x v="1256"/>
    <n v="416.1"/>
    <x v="0"/>
    <s v="01-11-2024"/>
    <s v="01"/>
    <x v="0"/>
    <s v="2024"/>
    <d v="2024-11-01T00:00:00"/>
    <n v="0"/>
  </r>
  <r>
    <x v="1272"/>
    <s v="641eeb23-2"/>
    <x v="0"/>
    <s v="272.29"/>
    <x v="1259"/>
    <s v="0"/>
    <x v="6"/>
    <s v="272.29"/>
    <n v="0"/>
    <x v="1257"/>
    <n v="272.29000000000002"/>
    <x v="4"/>
    <s v="05-07-2024"/>
    <s v="05"/>
    <x v="10"/>
    <s v="2024"/>
    <d v="2024-07-05T00:00:00"/>
    <n v="0"/>
  </r>
  <r>
    <x v="1273"/>
    <s v="57d4489b-e"/>
    <x v="2"/>
    <s v="84.09"/>
    <x v="1260"/>
    <s v="5"/>
    <x v="4"/>
    <s v="79.89"/>
    <n v="4.2045000000000003"/>
    <x v="1258"/>
    <n v="79.89"/>
    <x v="2"/>
    <s v="13-03-2024"/>
    <s v="13"/>
    <x v="5"/>
    <s v="2024"/>
    <d v="2024-03-13T00:00:00"/>
    <n v="0"/>
  </r>
  <r>
    <x v="1274"/>
    <s v="e61eaba4-4"/>
    <x v="1"/>
    <s v="432.25"/>
    <x v="1261"/>
    <s v="0"/>
    <x v="6"/>
    <s v="432.25"/>
    <n v="0"/>
    <x v="1259"/>
    <n v="432.25"/>
    <x v="1"/>
    <s v="08-05-2024"/>
    <s v="08"/>
    <x v="6"/>
    <s v="2024"/>
    <d v="2024-05-08T00:00:00"/>
    <n v="0"/>
  </r>
  <r>
    <x v="1275"/>
    <s v="351120fc-3"/>
    <x v="3"/>
    <s v="179.62"/>
    <x v="1262"/>
    <s v="50"/>
    <x v="3"/>
    <s v="89.81"/>
    <n v="89.81"/>
    <x v="1260"/>
    <n v="89.81"/>
    <x v="1"/>
    <s v="24-07-2024"/>
    <s v="24"/>
    <x v="10"/>
    <s v="2024"/>
    <d v="2024-07-24T00:00:00"/>
    <n v="0"/>
  </r>
  <r>
    <x v="1276"/>
    <s v="d65d0c73-0"/>
    <x v="6"/>
    <s v="302.95"/>
    <x v="1263"/>
    <s v="15"/>
    <x v="0"/>
    <s v="257.51"/>
    <n v="45.442500000000003"/>
    <x v="1261"/>
    <n v="257.51"/>
    <x v="0"/>
    <s v="25-08-2024"/>
    <s v="25"/>
    <x v="4"/>
    <s v="2024"/>
    <d v="2024-08-25T00:00:00"/>
    <n v="0"/>
  </r>
  <r>
    <x v="1277"/>
    <s v="d1f197aa-d"/>
    <x v="2"/>
    <s v="345.41"/>
    <x v="1264"/>
    <s v="10"/>
    <x v="5"/>
    <s v="310.87"/>
    <n v="34.541000000000004"/>
    <x v="1262"/>
    <n v="310.87"/>
    <x v="0"/>
    <s v="07-07-2024"/>
    <s v="07"/>
    <x v="10"/>
    <s v="2024"/>
    <d v="2024-07-07T00:00:00"/>
    <n v="0"/>
  </r>
  <r>
    <x v="1278"/>
    <s v="650935e7-9"/>
    <x v="4"/>
    <s v="167.63"/>
    <x v="1265"/>
    <s v="25"/>
    <x v="2"/>
    <s v="125.72"/>
    <n v="41.907499999999999"/>
    <x v="1263"/>
    <n v="125.72"/>
    <x v="3"/>
    <s v="03-01-2024"/>
    <s v="03"/>
    <x v="7"/>
    <s v="2024"/>
    <d v="2024-01-03T00:00:00"/>
    <n v="0"/>
  </r>
  <r>
    <x v="1279"/>
    <s v="f965f3ef-d"/>
    <x v="0"/>
    <s v="436.92"/>
    <x v="1266"/>
    <s v="20"/>
    <x v="1"/>
    <s v="349.54"/>
    <n v="87.384"/>
    <x v="1264"/>
    <n v="349.54"/>
    <x v="3"/>
    <s v="08-11-2024"/>
    <s v="08"/>
    <x v="0"/>
    <s v="2024"/>
    <d v="2024-11-08T00:00:00"/>
    <n v="0"/>
  </r>
  <r>
    <x v="1280"/>
    <s v="184903ed-3"/>
    <x v="2"/>
    <s v="168.92"/>
    <x v="1267"/>
    <s v="10"/>
    <x v="5"/>
    <s v="152.03"/>
    <n v="16.891999999999999"/>
    <x v="1265"/>
    <n v="152.03"/>
    <x v="4"/>
    <s v="15-08-2024"/>
    <s v="15"/>
    <x v="4"/>
    <s v="2024"/>
    <d v="2024-08-15T00:00:00"/>
    <n v="0"/>
  </r>
  <r>
    <x v="1281"/>
    <s v="d0f527a9-b"/>
    <x v="2"/>
    <s v="42.14"/>
    <x v="1268"/>
    <s v="25"/>
    <x v="2"/>
    <s v="31.61"/>
    <n v="10.535"/>
    <x v="1266"/>
    <n v="31.61"/>
    <x v="2"/>
    <s v="04-05-2024"/>
    <s v="04"/>
    <x v="6"/>
    <s v="2024"/>
    <d v="2024-05-04T00:00:00"/>
    <n v="0"/>
  </r>
  <r>
    <x v="1282"/>
    <s v="085249b5-7"/>
    <x v="0"/>
    <s v="178.91"/>
    <x v="1269"/>
    <s v="30"/>
    <x v="7"/>
    <s v="125.24"/>
    <n v="53.673000000000002"/>
    <x v="1267"/>
    <n v="125.24"/>
    <x v="3"/>
    <s v="16-01-2024"/>
    <s v="16"/>
    <x v="7"/>
    <s v="2024"/>
    <d v="2024-01-16T00:00:00"/>
    <n v="0"/>
  </r>
  <r>
    <x v="1283"/>
    <s v="1c05ddd2-1"/>
    <x v="6"/>
    <s v="322.75"/>
    <x v="1270"/>
    <s v="15"/>
    <x v="0"/>
    <s v="274.34"/>
    <n v="48.412500000000001"/>
    <x v="1268"/>
    <n v="274.33999999999997"/>
    <x v="2"/>
    <s v="10-02-2024"/>
    <s v="10"/>
    <x v="1"/>
    <s v="2024"/>
    <d v="2024-02-10T00:00:00"/>
    <n v="0"/>
  </r>
  <r>
    <x v="1284"/>
    <s v="2b0c246f-9"/>
    <x v="2"/>
    <s v="123.27"/>
    <x v="1271"/>
    <s v="30"/>
    <x v="7"/>
    <s v="86.29"/>
    <n v="36.981000000000002"/>
    <x v="1269"/>
    <n v="86.29"/>
    <x v="2"/>
    <s v="22-08-2024"/>
    <s v="22"/>
    <x v="4"/>
    <s v="2024"/>
    <d v="2024-08-22T00:00:00"/>
    <n v="0"/>
  </r>
  <r>
    <x v="1285"/>
    <s v="631e9a74-1"/>
    <x v="0"/>
    <s v="361.29"/>
    <x v="1272"/>
    <s v="5"/>
    <x v="4"/>
    <s v="343.23"/>
    <n v="18.064499999999999"/>
    <x v="1270"/>
    <n v="343.23"/>
    <x v="1"/>
    <s v="18-05-2024"/>
    <s v="18"/>
    <x v="6"/>
    <s v="2024"/>
    <d v="2024-05-18T00:00:00"/>
    <n v="0"/>
  </r>
  <r>
    <x v="1286"/>
    <s v="c96f4099-4"/>
    <x v="5"/>
    <s v="275.42"/>
    <x v="1273"/>
    <s v="10"/>
    <x v="5"/>
    <s v="247.88"/>
    <n v="27.542000000000002"/>
    <x v="1271"/>
    <n v="247.88"/>
    <x v="3"/>
    <s v="28-02-2024"/>
    <s v="28"/>
    <x v="1"/>
    <s v="2024"/>
    <d v="2024-02-28T00:00:00"/>
    <n v="0"/>
  </r>
  <r>
    <x v="1287"/>
    <s v="43c1eda4-5"/>
    <x v="4"/>
    <s v="321.92"/>
    <x v="1274"/>
    <s v="50"/>
    <x v="3"/>
    <s v="160.96"/>
    <n v="160.96"/>
    <x v="1272"/>
    <n v="160.96"/>
    <x v="4"/>
    <s v="05-07-2024"/>
    <s v="05"/>
    <x v="10"/>
    <s v="2024"/>
    <d v="2024-07-05T00:00:00"/>
    <n v="0"/>
  </r>
  <r>
    <x v="1288"/>
    <s v="2b2b723a-0"/>
    <x v="5"/>
    <s v="292.11"/>
    <x v="1275"/>
    <s v="30"/>
    <x v="7"/>
    <s v="204.48"/>
    <n v="87.63300000000001"/>
    <x v="1273"/>
    <n v="204.48"/>
    <x v="4"/>
    <s v="01-09-2024"/>
    <s v="01"/>
    <x v="2"/>
    <s v="2024"/>
    <d v="2024-09-01T00:00:00"/>
    <n v="0"/>
  </r>
  <r>
    <x v="1289"/>
    <s v="abcdf90c-4"/>
    <x v="0"/>
    <s v="444.49"/>
    <x v="1276"/>
    <s v="50"/>
    <x v="3"/>
    <s v="222.25"/>
    <n v="222.245"/>
    <x v="1274"/>
    <n v="222.25"/>
    <x v="1"/>
    <s v="13-11-2024"/>
    <s v="13"/>
    <x v="0"/>
    <s v="2024"/>
    <d v="2024-11-13T00:00:00"/>
    <n v="0"/>
  </r>
  <r>
    <x v="1290"/>
    <s v="78a16480-d"/>
    <x v="3"/>
    <s v="182.13"/>
    <x v="1277"/>
    <s v="50"/>
    <x v="3"/>
    <s v="91.06"/>
    <n v="91.064999999999998"/>
    <x v="1275"/>
    <n v="91.07"/>
    <x v="2"/>
    <s v="09-04-2024"/>
    <s v="09"/>
    <x v="3"/>
    <s v="2024"/>
    <d v="2024-04-09T00:00:00"/>
    <n v="9.9999999999909051E-3"/>
  </r>
  <r>
    <x v="1291"/>
    <s v="5a098fec-d"/>
    <x v="3"/>
    <s v="412.71"/>
    <x v="1278"/>
    <s v="20"/>
    <x v="1"/>
    <s v="330.17"/>
    <n v="82.541999999999987"/>
    <x v="1276"/>
    <n v="330.17"/>
    <x v="4"/>
    <s v="05-02-2024"/>
    <s v="05"/>
    <x v="1"/>
    <s v="2024"/>
    <d v="2024-02-05T00:00:00"/>
    <n v="0"/>
  </r>
  <r>
    <x v="1292"/>
    <s v="d3fd1a35-2"/>
    <x v="0"/>
    <s v="235.28"/>
    <x v="1279"/>
    <s v="25"/>
    <x v="2"/>
    <s v="176.46"/>
    <n v="58.82"/>
    <x v="1277"/>
    <n v="176.46"/>
    <x v="3"/>
    <s v="15-05-2024"/>
    <s v="15"/>
    <x v="6"/>
    <s v="2024"/>
    <d v="2024-05-15T00:00:00"/>
    <n v="0"/>
  </r>
  <r>
    <x v="1293"/>
    <s v="441abad4-6"/>
    <x v="5"/>
    <s v="309.9"/>
    <x v="1280"/>
    <s v="5"/>
    <x v="4"/>
    <s v="294.4"/>
    <n v="15.494999999999999"/>
    <x v="1278"/>
    <n v="294.41000000000003"/>
    <x v="1"/>
    <s v="28-01-2024"/>
    <s v="28"/>
    <x v="7"/>
    <s v="2024"/>
    <d v="2024-01-28T00:00:00"/>
    <n v="1.0000000000047748E-2"/>
  </r>
  <r>
    <x v="1294"/>
    <s v="2b2d1b01-d"/>
    <x v="3"/>
    <s v="327.07"/>
    <x v="1281"/>
    <s v="5"/>
    <x v="4"/>
    <s v="310.72"/>
    <n v="16.3535"/>
    <x v="1279"/>
    <n v="310.72000000000003"/>
    <x v="0"/>
    <s v="12-05-2024"/>
    <s v="12"/>
    <x v="6"/>
    <s v="2024"/>
    <d v="2024-05-12T00:00:00"/>
    <n v="0"/>
  </r>
  <r>
    <x v="1295"/>
    <s v="0a406fe0-9"/>
    <x v="0"/>
    <s v="459.22"/>
    <x v="1282"/>
    <s v="0"/>
    <x v="6"/>
    <s v="459.22"/>
    <n v="0"/>
    <x v="1280"/>
    <n v="459.22"/>
    <x v="4"/>
    <s v="09-11-2024"/>
    <s v="09"/>
    <x v="0"/>
    <s v="2024"/>
    <d v="2024-11-09T00:00:00"/>
    <n v="0"/>
  </r>
  <r>
    <x v="1296"/>
    <s v="568ad177-d"/>
    <x v="4"/>
    <s v="323"/>
    <x v="1283"/>
    <s v="0"/>
    <x v="6"/>
    <s v="323"/>
    <n v="0"/>
    <x v="1281"/>
    <n v="323"/>
    <x v="2"/>
    <s v="11-09-2024"/>
    <s v="11"/>
    <x v="2"/>
    <s v="2024"/>
    <d v="2024-09-11T00:00:00"/>
    <n v="0"/>
  </r>
  <r>
    <x v="1297"/>
    <s v="68fb956a-8"/>
    <x v="5"/>
    <s v="170.44"/>
    <x v="1284"/>
    <s v="15"/>
    <x v="0"/>
    <s v="144.87"/>
    <n v="25.565999999999999"/>
    <x v="1282"/>
    <n v="144.87"/>
    <x v="3"/>
    <s v="15-06-2024"/>
    <s v="15"/>
    <x v="9"/>
    <s v="2024"/>
    <d v="2024-06-15T00:00:00"/>
    <n v="0"/>
  </r>
  <r>
    <x v="1298"/>
    <s v="d64ddbd5-c"/>
    <x v="6"/>
    <s v="354.49"/>
    <x v="1285"/>
    <s v="30"/>
    <x v="7"/>
    <s v="248.14"/>
    <n v="106.34700000000001"/>
    <x v="1283"/>
    <n v="248.14"/>
    <x v="3"/>
    <s v="20-11-2024"/>
    <s v="20"/>
    <x v="0"/>
    <s v="2024"/>
    <d v="2024-11-20T00:00:00"/>
    <n v="0"/>
  </r>
  <r>
    <x v="1299"/>
    <s v="2bdb1ae5-9"/>
    <x v="6"/>
    <s v="277.17"/>
    <x v="1286"/>
    <s v="30"/>
    <x v="7"/>
    <s v="194.02"/>
    <n v="83.15100000000001"/>
    <x v="1284"/>
    <n v="194.02"/>
    <x v="4"/>
    <s v="02-01-2024"/>
    <s v="02"/>
    <x v="7"/>
    <s v="2024"/>
    <d v="2024-01-02T00:00:00"/>
    <n v="0"/>
  </r>
  <r>
    <x v="1300"/>
    <s v="02895d3a-7"/>
    <x v="0"/>
    <s v="169.69"/>
    <x v="1287"/>
    <s v="20"/>
    <x v="1"/>
    <s v="135.75"/>
    <n v="33.938000000000002"/>
    <x v="1285"/>
    <n v="135.75"/>
    <x v="3"/>
    <s v="15-06-2024"/>
    <s v="15"/>
    <x v="9"/>
    <s v="2024"/>
    <d v="2024-06-15T00:00:00"/>
    <n v="0"/>
  </r>
  <r>
    <x v="1301"/>
    <s v="c6be69d5-3"/>
    <x v="5"/>
    <s v="209.19"/>
    <x v="1288"/>
    <s v="20"/>
    <x v="1"/>
    <s v="167.35"/>
    <n v="41.838000000000001"/>
    <x v="1286"/>
    <n v="167.35"/>
    <x v="1"/>
    <s v="26-01-2024"/>
    <s v="26"/>
    <x v="7"/>
    <s v="2024"/>
    <d v="2024-01-26T00:00:00"/>
    <n v="0"/>
  </r>
  <r>
    <x v="1302"/>
    <s v="0e1d89b5-2"/>
    <x v="5"/>
    <s v="258.78"/>
    <x v="1289"/>
    <s v="15"/>
    <x v="0"/>
    <s v="219.96"/>
    <n v="38.817"/>
    <x v="1287"/>
    <n v="219.96"/>
    <x v="0"/>
    <s v="02-04-2024"/>
    <s v="02"/>
    <x v="3"/>
    <s v="2024"/>
    <d v="2024-04-02T00:00:00"/>
    <n v="0"/>
  </r>
  <r>
    <x v="1303"/>
    <s v="3be497cb-0"/>
    <x v="0"/>
    <s v="480.49"/>
    <x v="1290"/>
    <s v="0"/>
    <x v="6"/>
    <s v="480.49"/>
    <n v="0"/>
    <x v="1288"/>
    <n v="480.49"/>
    <x v="3"/>
    <s v="15-07-2024"/>
    <s v="15"/>
    <x v="10"/>
    <s v="2024"/>
    <d v="2024-07-15T00:00:00"/>
    <n v="0"/>
  </r>
  <r>
    <x v="1304"/>
    <s v="4eaba910-8"/>
    <x v="0"/>
    <s v="465.95"/>
    <x v="1291"/>
    <s v="20"/>
    <x v="1"/>
    <s v="372.76"/>
    <n v="93.19"/>
    <x v="1289"/>
    <n v="372.76"/>
    <x v="1"/>
    <s v="08-09-2024"/>
    <s v="08"/>
    <x v="2"/>
    <s v="2024"/>
    <d v="2024-09-08T00:00:00"/>
    <n v="0"/>
  </r>
  <r>
    <x v="1305"/>
    <s v="7bfbfd94-7"/>
    <x v="1"/>
    <s v="195.8"/>
    <x v="1292"/>
    <s v="20"/>
    <x v="1"/>
    <s v="156.64"/>
    <n v="39.159999999999997"/>
    <x v="1290"/>
    <n v="156.63999999999999"/>
    <x v="1"/>
    <s v="05-10-2024"/>
    <s v="05"/>
    <x v="8"/>
    <s v="2024"/>
    <d v="2024-10-05T00:00:00"/>
    <n v="0"/>
  </r>
  <r>
    <x v="1306"/>
    <s v="099b46cb-1"/>
    <x v="5"/>
    <s v="100.78"/>
    <x v="1293"/>
    <s v="0"/>
    <x v="6"/>
    <s v="100.78"/>
    <n v="0"/>
    <x v="1291"/>
    <n v="100.78"/>
    <x v="0"/>
    <s v="17-01-2024"/>
    <s v="17"/>
    <x v="7"/>
    <s v="2024"/>
    <d v="2024-01-17T00:00:00"/>
    <n v="0"/>
  </r>
  <r>
    <x v="1307"/>
    <s v="a9b57c56-1"/>
    <x v="2"/>
    <s v="31.79"/>
    <x v="1294"/>
    <s v="0"/>
    <x v="6"/>
    <s v="31.79"/>
    <n v="0"/>
    <x v="1292"/>
    <n v="31.79"/>
    <x v="4"/>
    <s v="20-08-2024"/>
    <s v="20"/>
    <x v="4"/>
    <s v="2024"/>
    <d v="2024-08-20T00:00:00"/>
    <n v="0"/>
  </r>
  <r>
    <x v="1308"/>
    <s v="36f6022c-6"/>
    <x v="5"/>
    <s v="493.53"/>
    <x v="1295"/>
    <s v="30"/>
    <x v="7"/>
    <s v="345.47"/>
    <n v="148.059"/>
    <x v="1293"/>
    <n v="345.47"/>
    <x v="3"/>
    <s v="25-04-2024"/>
    <s v="25"/>
    <x v="3"/>
    <s v="2024"/>
    <d v="2024-04-25T00:00:00"/>
    <n v="0"/>
  </r>
  <r>
    <x v="1309"/>
    <s v="10fcf229-3"/>
    <x v="2"/>
    <s v="190.3"/>
    <x v="1296"/>
    <s v="50"/>
    <x v="3"/>
    <s v="95.15"/>
    <n v="95.15"/>
    <x v="1294"/>
    <n v="95.15"/>
    <x v="0"/>
    <s v="19-10-2024"/>
    <s v="19"/>
    <x v="8"/>
    <s v="2024"/>
    <d v="2024-10-19T00:00:00"/>
    <n v="0"/>
  </r>
  <r>
    <x v="1310"/>
    <s v="de5e986e-7"/>
    <x v="3"/>
    <s v="22.77"/>
    <x v="1297"/>
    <s v="50"/>
    <x v="3"/>
    <s v="11.38"/>
    <n v="11.385"/>
    <x v="1295"/>
    <n v="11.39"/>
    <x v="1"/>
    <s v="20-06-2024"/>
    <s v="20"/>
    <x v="9"/>
    <s v="2024"/>
    <d v="2024-06-20T00:00:00"/>
    <n v="9.9999999999997868E-3"/>
  </r>
  <r>
    <x v="1311"/>
    <s v="26b61a09-1"/>
    <x v="0"/>
    <s v="307.9"/>
    <x v="1298"/>
    <s v="15"/>
    <x v="0"/>
    <s v="261.71"/>
    <n v="46.185000000000002"/>
    <x v="1296"/>
    <n v="261.72000000000003"/>
    <x v="4"/>
    <s v="29-03-2024"/>
    <s v="29"/>
    <x v="5"/>
    <s v="2024"/>
    <d v="2024-03-29T00:00:00"/>
    <n v="1.0000000000047748E-2"/>
  </r>
  <r>
    <x v="1312"/>
    <s v="1d3bb5fd-9"/>
    <x v="2"/>
    <s v="150.05"/>
    <x v="1299"/>
    <s v="0"/>
    <x v="6"/>
    <s v="150.05"/>
    <n v="0"/>
    <x v="1297"/>
    <n v="150.05000000000001"/>
    <x v="0"/>
    <s v="18-02-2024"/>
    <s v="18"/>
    <x v="1"/>
    <s v="2024"/>
    <d v="2024-02-18T00:00:00"/>
    <n v="0"/>
  </r>
  <r>
    <x v="1313"/>
    <s v="0b938bcf-d"/>
    <x v="2"/>
    <s v="347.71"/>
    <x v="1300"/>
    <s v="10"/>
    <x v="5"/>
    <s v="312.94"/>
    <n v="34.771000000000001"/>
    <x v="1298"/>
    <n v="312.94"/>
    <x v="4"/>
    <s v="03-11-2024"/>
    <s v="03"/>
    <x v="0"/>
    <s v="2024"/>
    <d v="2024-11-03T00:00:00"/>
    <n v="0"/>
  </r>
  <r>
    <x v="1314"/>
    <s v="8d5bccd1-3"/>
    <x v="2"/>
    <s v="136.24"/>
    <x v="1301"/>
    <s v="0"/>
    <x v="6"/>
    <s v="136.24"/>
    <n v="0"/>
    <x v="1299"/>
    <n v="136.24"/>
    <x v="0"/>
    <s v="03-03-2024"/>
    <s v="03"/>
    <x v="5"/>
    <s v="2024"/>
    <d v="2024-03-03T00:00:00"/>
    <n v="0"/>
  </r>
  <r>
    <x v="1315"/>
    <s v="6a9e51ec-b"/>
    <x v="3"/>
    <s v="146.47"/>
    <x v="1302"/>
    <s v="10"/>
    <x v="5"/>
    <s v="131.82"/>
    <n v="14.647"/>
    <x v="1300"/>
    <n v="131.82"/>
    <x v="4"/>
    <s v="26-05-2024"/>
    <s v="26"/>
    <x v="6"/>
    <s v="2024"/>
    <d v="2024-05-26T00:00:00"/>
    <n v="0"/>
  </r>
  <r>
    <x v="1316"/>
    <s v="25458e74-d"/>
    <x v="1"/>
    <s v="448.81"/>
    <x v="1303"/>
    <s v="20"/>
    <x v="1"/>
    <s v="359.05"/>
    <n v="89.762"/>
    <x v="1301"/>
    <n v="359.05"/>
    <x v="1"/>
    <s v="23-07-2024"/>
    <s v="23"/>
    <x v="10"/>
    <s v="2024"/>
    <d v="2024-07-23T00:00:00"/>
    <n v="0"/>
  </r>
  <r>
    <x v="1317"/>
    <s v="b33afedd-a"/>
    <x v="4"/>
    <s v="286.12"/>
    <x v="1304"/>
    <s v="30"/>
    <x v="7"/>
    <s v="200.28"/>
    <n v="85.835999999999999"/>
    <x v="1302"/>
    <n v="200.28"/>
    <x v="0"/>
    <s v="19-10-2024"/>
    <s v="19"/>
    <x v="8"/>
    <s v="2024"/>
    <d v="2024-10-19T00:00:00"/>
    <n v="0"/>
  </r>
  <r>
    <x v="1318"/>
    <s v="cf11150e-3"/>
    <x v="2"/>
    <s v="308.37"/>
    <x v="1305"/>
    <s v="50"/>
    <x v="3"/>
    <s v="154.19"/>
    <n v="154.185"/>
    <x v="1303"/>
    <n v="154.19"/>
    <x v="2"/>
    <s v="12-07-2024"/>
    <s v="12"/>
    <x v="10"/>
    <s v="2024"/>
    <d v="2024-07-12T00:00:00"/>
    <n v="0"/>
  </r>
  <r>
    <x v="1319"/>
    <s v="84c9273b-5"/>
    <x v="6"/>
    <s v="286.47"/>
    <x v="1230"/>
    <s v="5"/>
    <x v="4"/>
    <s v="272.15"/>
    <n v="14.323500000000001"/>
    <x v="1304"/>
    <n v="272.14999999999998"/>
    <x v="1"/>
    <s v="12-06-2024"/>
    <s v="12"/>
    <x v="9"/>
    <s v="2024"/>
    <d v="2024-06-12T00:00:00"/>
    <n v="0"/>
  </r>
  <r>
    <x v="1320"/>
    <s v="d986c065-8"/>
    <x v="4"/>
    <s v="350.59"/>
    <x v="1306"/>
    <s v="0"/>
    <x v="6"/>
    <s v="350.59"/>
    <n v="0"/>
    <x v="1305"/>
    <n v="350.59"/>
    <x v="2"/>
    <s v="26-09-2024"/>
    <s v="26"/>
    <x v="2"/>
    <s v="2024"/>
    <d v="2024-09-26T00:00:00"/>
    <n v="0"/>
  </r>
  <r>
    <x v="1321"/>
    <s v="2c14c5cd-a"/>
    <x v="1"/>
    <s v="254.32"/>
    <x v="1307"/>
    <s v="0"/>
    <x v="6"/>
    <s v="254.32"/>
    <n v="0"/>
    <x v="1306"/>
    <n v="254.32"/>
    <x v="2"/>
    <s v="27-07-2024"/>
    <s v="27"/>
    <x v="10"/>
    <s v="2024"/>
    <d v="2024-07-27T00:00:00"/>
    <n v="0"/>
  </r>
  <r>
    <x v="1322"/>
    <s v="18df8182-6"/>
    <x v="1"/>
    <s v="297.32"/>
    <x v="1308"/>
    <s v="0"/>
    <x v="6"/>
    <s v="297.32"/>
    <n v="0"/>
    <x v="1307"/>
    <n v="297.32"/>
    <x v="3"/>
    <s v="12-09-2024"/>
    <s v="12"/>
    <x v="2"/>
    <s v="2024"/>
    <d v="2024-09-12T00:00:00"/>
    <n v="0"/>
  </r>
  <r>
    <x v="1323"/>
    <s v="ec20f7ba-1"/>
    <x v="2"/>
    <s v="219.48"/>
    <x v="1309"/>
    <s v="25"/>
    <x v="2"/>
    <s v="164.61"/>
    <n v="54.87"/>
    <x v="1308"/>
    <n v="164.61"/>
    <x v="4"/>
    <s v="18-07-2024"/>
    <s v="18"/>
    <x v="10"/>
    <s v="2024"/>
    <d v="2024-07-18T00:00:00"/>
    <n v="0"/>
  </r>
  <r>
    <x v="1324"/>
    <s v="f367ee26-d"/>
    <x v="4"/>
    <s v="134.52"/>
    <x v="1310"/>
    <s v="30"/>
    <x v="7"/>
    <s v="94.16"/>
    <n v="40.356000000000002"/>
    <x v="1309"/>
    <n v="94.16"/>
    <x v="3"/>
    <s v="04-09-2024"/>
    <s v="04"/>
    <x v="2"/>
    <s v="2024"/>
    <d v="2024-09-04T00:00:00"/>
    <n v="0"/>
  </r>
  <r>
    <x v="1325"/>
    <s v="4d872e66-a"/>
    <x v="0"/>
    <s v="34.07"/>
    <x v="1311"/>
    <s v="10"/>
    <x v="5"/>
    <s v="30.66"/>
    <n v="3.407"/>
    <x v="1310"/>
    <n v="30.66"/>
    <x v="4"/>
    <s v="30-01-2024"/>
    <s v="30"/>
    <x v="7"/>
    <s v="2024"/>
    <d v="2024-01-30T00:00:00"/>
    <n v="0"/>
  </r>
  <r>
    <x v="1326"/>
    <s v="0b9b177e-a"/>
    <x v="6"/>
    <s v="339.21"/>
    <x v="1312"/>
    <s v="25"/>
    <x v="2"/>
    <s v="254.41"/>
    <n v="84.802499999999995"/>
    <x v="1311"/>
    <n v="254.41"/>
    <x v="3"/>
    <s v="15-08-2024"/>
    <s v="15"/>
    <x v="4"/>
    <s v="2024"/>
    <d v="2024-08-15T00:00:00"/>
    <n v="0"/>
  </r>
  <r>
    <x v="1327"/>
    <s v="63799771-c"/>
    <x v="6"/>
    <s v="335.09"/>
    <x v="1172"/>
    <s v="15"/>
    <x v="0"/>
    <s v="284.83"/>
    <n v="50.263499999999993"/>
    <x v="1312"/>
    <n v="284.83"/>
    <x v="3"/>
    <s v="07-11-2024"/>
    <s v="07"/>
    <x v="0"/>
    <s v="2024"/>
    <d v="2024-11-07T00:00:00"/>
    <n v="0"/>
  </r>
  <r>
    <x v="1328"/>
    <s v="fb8a4697-5"/>
    <x v="0"/>
    <s v="338"/>
    <x v="1313"/>
    <s v="10"/>
    <x v="5"/>
    <s v="304.2"/>
    <n v="33.799999999999997"/>
    <x v="1313"/>
    <n v="304.2"/>
    <x v="1"/>
    <s v="10-06-2024"/>
    <s v="10"/>
    <x v="9"/>
    <s v="2024"/>
    <d v="2024-06-10T00:00:00"/>
    <n v="0"/>
  </r>
  <r>
    <x v="1329"/>
    <s v="3b188e25-6"/>
    <x v="2"/>
    <s v="348.31"/>
    <x v="1226"/>
    <s v="20"/>
    <x v="1"/>
    <s v="278.65"/>
    <n v="69.661999999999992"/>
    <x v="1314"/>
    <n v="278.64999999999998"/>
    <x v="4"/>
    <s v="05-05-2024"/>
    <s v="05"/>
    <x v="6"/>
    <s v="2024"/>
    <d v="2024-05-05T00:00:00"/>
    <n v="0"/>
  </r>
  <r>
    <x v="1330"/>
    <s v="d68623f3-f"/>
    <x v="2"/>
    <s v="357.9"/>
    <x v="1314"/>
    <s v="30"/>
    <x v="7"/>
    <s v="250.53"/>
    <n v="107.37"/>
    <x v="1315"/>
    <n v="250.53"/>
    <x v="2"/>
    <s v="14-08-2024"/>
    <s v="14"/>
    <x v="4"/>
    <s v="2024"/>
    <d v="2024-08-14T00:00:00"/>
    <n v="0"/>
  </r>
  <r>
    <x v="1331"/>
    <s v="5e4309df-9"/>
    <x v="0"/>
    <s v="27.03"/>
    <x v="1315"/>
    <s v="15"/>
    <x v="0"/>
    <s v="22.98"/>
    <n v="4.0545000000000009"/>
    <x v="1316"/>
    <n v="22.98"/>
    <x v="3"/>
    <s v="29-05-2024"/>
    <s v="29"/>
    <x v="6"/>
    <s v="2024"/>
    <d v="2024-05-29T00:00:00"/>
    <n v="0"/>
  </r>
  <r>
    <x v="1332"/>
    <s v="cb932ccc-5"/>
    <x v="4"/>
    <s v="465.64"/>
    <x v="1316"/>
    <s v="0"/>
    <x v="6"/>
    <s v="465.64"/>
    <n v="0"/>
    <x v="1317"/>
    <n v="465.64"/>
    <x v="4"/>
    <s v="10-08-2024"/>
    <s v="10"/>
    <x v="4"/>
    <s v="2024"/>
    <d v="2024-08-10T00:00:00"/>
    <n v="0"/>
  </r>
  <r>
    <x v="1333"/>
    <s v="e594132a-a"/>
    <x v="3"/>
    <s v="416.88"/>
    <x v="1317"/>
    <s v="25"/>
    <x v="2"/>
    <s v="312.66"/>
    <n v="104.22"/>
    <x v="1318"/>
    <n v="312.66000000000003"/>
    <x v="0"/>
    <s v="22-10-2024"/>
    <s v="22"/>
    <x v="8"/>
    <s v="2024"/>
    <d v="2024-10-22T00:00:00"/>
    <n v="0"/>
  </r>
  <r>
    <x v="1334"/>
    <s v="a0b69e5a-5"/>
    <x v="3"/>
    <s v="170.97"/>
    <x v="1318"/>
    <s v="50"/>
    <x v="3"/>
    <s v="85.48"/>
    <n v="85.484999999999999"/>
    <x v="1319"/>
    <n v="85.49"/>
    <x v="0"/>
    <s v="21-08-2024"/>
    <s v="21"/>
    <x v="4"/>
    <s v="2024"/>
    <d v="2024-08-21T00:00:00"/>
    <n v="9.9999999999909051E-3"/>
  </r>
  <r>
    <x v="1335"/>
    <s v="db38b528-1"/>
    <x v="5"/>
    <s v="460.19"/>
    <x v="1319"/>
    <s v="50"/>
    <x v="3"/>
    <s v="230.09"/>
    <n v="230.095"/>
    <x v="1320"/>
    <n v="230.1"/>
    <x v="0"/>
    <s v="29-02-2024"/>
    <s v="29"/>
    <x v="1"/>
    <s v="2024"/>
    <d v="2024-02-29T00:00:00"/>
    <n v="9.9999999999909051E-3"/>
  </r>
  <r>
    <x v="1336"/>
    <s v="e75ab5dd-f"/>
    <x v="5"/>
    <s v="327.39"/>
    <x v="1320"/>
    <s v="15"/>
    <x v="0"/>
    <s v="278.28"/>
    <n v="49.108499999999992"/>
    <x v="1321"/>
    <n v="278.27999999999997"/>
    <x v="3"/>
    <s v="23-02-2024"/>
    <s v="23"/>
    <x v="1"/>
    <s v="2024"/>
    <d v="2024-02-23T00:00:00"/>
    <n v="0"/>
  </r>
  <r>
    <x v="1337"/>
    <s v="cae07d8a-c"/>
    <x v="1"/>
    <s v="451.34"/>
    <x v="1321"/>
    <s v="10"/>
    <x v="5"/>
    <s v="406.21"/>
    <n v="45.133999999999993"/>
    <x v="1322"/>
    <n v="406.21"/>
    <x v="1"/>
    <s v="22-04-2024"/>
    <s v="22"/>
    <x v="3"/>
    <s v="2024"/>
    <d v="2024-04-22T00:00:00"/>
    <n v="0"/>
  </r>
  <r>
    <x v="1338"/>
    <s v="0de2edaa-c"/>
    <x v="5"/>
    <s v="297.02"/>
    <x v="1322"/>
    <s v="5"/>
    <x v="4"/>
    <s v="282.17"/>
    <n v="14.850999999999999"/>
    <x v="1323"/>
    <n v="282.17"/>
    <x v="1"/>
    <s v="11-05-2024"/>
    <s v="11"/>
    <x v="6"/>
    <s v="2024"/>
    <d v="2024-05-11T00:00:00"/>
    <n v="0"/>
  </r>
  <r>
    <x v="1339"/>
    <s v="ba2c4d0b-b"/>
    <x v="3"/>
    <s v="359.48"/>
    <x v="1323"/>
    <s v="10"/>
    <x v="5"/>
    <s v="323.53"/>
    <n v="35.948"/>
    <x v="1324"/>
    <n v="323.52999999999997"/>
    <x v="1"/>
    <s v="17-10-2024"/>
    <s v="17"/>
    <x v="8"/>
    <s v="2024"/>
    <d v="2024-10-17T00:00:00"/>
    <n v="0"/>
  </r>
  <r>
    <x v="1340"/>
    <s v="d1ea2388-0"/>
    <x v="3"/>
    <s v="105.45"/>
    <x v="1324"/>
    <s v="10"/>
    <x v="5"/>
    <s v="94.91"/>
    <n v="10.545"/>
    <x v="1325"/>
    <n v="94.91"/>
    <x v="4"/>
    <s v="09-05-2024"/>
    <s v="09"/>
    <x v="6"/>
    <s v="2024"/>
    <d v="2024-05-09T00:00:00"/>
    <n v="0"/>
  </r>
  <r>
    <x v="1341"/>
    <s v="9964a78a-f"/>
    <x v="0"/>
    <s v="30.46"/>
    <x v="1325"/>
    <s v="30"/>
    <x v="7"/>
    <s v="21.32"/>
    <n v="9.1379999999999999"/>
    <x v="1326"/>
    <n v="21.32"/>
    <x v="2"/>
    <s v="29-07-2024"/>
    <s v="29"/>
    <x v="10"/>
    <s v="2024"/>
    <d v="2024-07-29T00:00:00"/>
    <n v="0"/>
  </r>
  <r>
    <x v="1342"/>
    <s v="1bd34f46-f"/>
    <x v="4"/>
    <s v="247.76"/>
    <x v="1326"/>
    <s v="25"/>
    <x v="2"/>
    <s v="185.82"/>
    <n v="61.94"/>
    <x v="1327"/>
    <n v="185.82"/>
    <x v="4"/>
    <s v="30-01-2024"/>
    <s v="30"/>
    <x v="7"/>
    <s v="2024"/>
    <d v="2024-01-30T00:00:00"/>
    <n v="0"/>
  </r>
  <r>
    <x v="1343"/>
    <s v="5ade36b9-a"/>
    <x v="2"/>
    <s v="260.81"/>
    <x v="1327"/>
    <s v="30"/>
    <x v="7"/>
    <s v="182.57"/>
    <n v="78.242999999999995"/>
    <x v="1328"/>
    <n v="182.57"/>
    <x v="1"/>
    <s v="15-08-2024"/>
    <s v="15"/>
    <x v="4"/>
    <s v="2024"/>
    <d v="2024-08-15T00:00:00"/>
    <n v="0"/>
  </r>
  <r>
    <x v="1344"/>
    <s v="b83f2b71-b"/>
    <x v="2"/>
    <s v="21.41"/>
    <x v="1328"/>
    <s v="5"/>
    <x v="4"/>
    <s v="20.34"/>
    <n v="1.0705"/>
    <x v="1329"/>
    <n v="20.34"/>
    <x v="0"/>
    <s v="23-04-2024"/>
    <s v="23"/>
    <x v="3"/>
    <s v="2024"/>
    <d v="2024-04-23T00:00:00"/>
    <n v="0"/>
  </r>
  <r>
    <x v="1345"/>
    <s v="06b65d09-0"/>
    <x v="3"/>
    <s v="27.13"/>
    <x v="1329"/>
    <s v="30"/>
    <x v="7"/>
    <s v="18.99"/>
    <n v="8.1389999999999993"/>
    <x v="1330"/>
    <n v="18.989999999999998"/>
    <x v="3"/>
    <s v="06-09-2024"/>
    <s v="06"/>
    <x v="2"/>
    <s v="2024"/>
    <d v="2024-09-06T00:00:00"/>
    <n v="0"/>
  </r>
  <r>
    <x v="1346"/>
    <s v="036f2fe1-2"/>
    <x v="1"/>
    <s v="304.86"/>
    <x v="1330"/>
    <s v="15"/>
    <x v="0"/>
    <s v="259.13"/>
    <n v="45.729000000000006"/>
    <x v="1331"/>
    <n v="259.13"/>
    <x v="0"/>
    <s v="14-09-2024"/>
    <s v="14"/>
    <x v="2"/>
    <s v="2024"/>
    <d v="2024-09-14T00:00:00"/>
    <n v="0"/>
  </r>
  <r>
    <x v="1347"/>
    <s v="74744f71-4"/>
    <x v="4"/>
    <s v="69.37"/>
    <x v="1331"/>
    <s v="0"/>
    <x v="6"/>
    <s v="69.37"/>
    <n v="0"/>
    <x v="1332"/>
    <n v="69.37"/>
    <x v="4"/>
    <s v="30-10-2024"/>
    <s v="30"/>
    <x v="8"/>
    <s v="2024"/>
    <d v="2024-10-30T00:00:00"/>
    <n v="0"/>
  </r>
  <r>
    <x v="1348"/>
    <s v="89625cd3-1"/>
    <x v="1"/>
    <s v="50.93"/>
    <x v="1332"/>
    <s v="20"/>
    <x v="1"/>
    <s v="40.74"/>
    <n v="10.186"/>
    <x v="1333"/>
    <n v="40.74"/>
    <x v="2"/>
    <s v="10-10-2024"/>
    <s v="10"/>
    <x v="8"/>
    <s v="2024"/>
    <d v="2024-10-10T00:00:00"/>
    <n v="0"/>
  </r>
  <r>
    <x v="1349"/>
    <s v="ae8d3eae-6"/>
    <x v="2"/>
    <s v="337.58"/>
    <x v="1333"/>
    <s v="5"/>
    <x v="4"/>
    <s v="320.7"/>
    <n v="16.878999999999998"/>
    <x v="1334"/>
    <n v="320.7"/>
    <x v="2"/>
    <s v="17-08-2024"/>
    <s v="17"/>
    <x v="4"/>
    <s v="2024"/>
    <d v="2024-08-17T00:00:00"/>
    <n v="0"/>
  </r>
  <r>
    <x v="1350"/>
    <s v="210baeee-c"/>
    <x v="1"/>
    <s v="252.65"/>
    <x v="1334"/>
    <s v="10"/>
    <x v="5"/>
    <s v="227.39"/>
    <n v="25.265000000000001"/>
    <x v="1335"/>
    <n v="227.39"/>
    <x v="4"/>
    <s v="31-01-2024"/>
    <s v="31"/>
    <x v="7"/>
    <s v="2024"/>
    <d v="2024-01-31T00:00:00"/>
    <n v="0"/>
  </r>
  <r>
    <x v="1351"/>
    <s v="840db3df-5"/>
    <x v="6"/>
    <s v="400.08"/>
    <x v="1335"/>
    <s v="50"/>
    <x v="3"/>
    <s v="200.04"/>
    <n v="200.04"/>
    <x v="1336"/>
    <n v="200.04"/>
    <x v="2"/>
    <s v="18-05-2024"/>
    <s v="18"/>
    <x v="6"/>
    <s v="2024"/>
    <d v="2024-05-18T00:00:00"/>
    <n v="0"/>
  </r>
  <r>
    <x v="1352"/>
    <s v="36e9439c-e"/>
    <x v="5"/>
    <s v="320.67"/>
    <x v="1336"/>
    <s v="50"/>
    <x v="3"/>
    <s v="160.34"/>
    <n v="160.33500000000001"/>
    <x v="1337"/>
    <n v="160.34"/>
    <x v="1"/>
    <s v="10-11-2024"/>
    <s v="10"/>
    <x v="0"/>
    <s v="2024"/>
    <d v="2024-11-10T00:00:00"/>
    <n v="0"/>
  </r>
  <r>
    <x v="1353"/>
    <s v="ad73b872-2"/>
    <x v="1"/>
    <s v="427.29"/>
    <x v="1337"/>
    <s v="5"/>
    <x v="4"/>
    <s v="405.93"/>
    <n v="21.364500000000003"/>
    <x v="1338"/>
    <n v="405.93"/>
    <x v="1"/>
    <s v="12-08-2024"/>
    <s v="12"/>
    <x v="4"/>
    <s v="2024"/>
    <d v="2024-08-12T00:00:00"/>
    <n v="0"/>
  </r>
  <r>
    <x v="1354"/>
    <s v="83292e34-7"/>
    <x v="1"/>
    <s v="396.76"/>
    <x v="1338"/>
    <s v="5"/>
    <x v="4"/>
    <s v="376.92"/>
    <n v="19.838000000000001"/>
    <x v="1339"/>
    <n v="376.92"/>
    <x v="2"/>
    <s v="14-09-2024"/>
    <s v="14"/>
    <x v="2"/>
    <s v="2024"/>
    <d v="2024-09-14T00:00:00"/>
    <n v="0"/>
  </r>
  <r>
    <x v="1355"/>
    <s v="86a55194-0"/>
    <x v="2"/>
    <s v="61.37"/>
    <x v="1339"/>
    <s v="20"/>
    <x v="1"/>
    <s v="49.1"/>
    <n v="12.273999999999999"/>
    <x v="1340"/>
    <n v="49.1"/>
    <x v="1"/>
    <s v="10-01-2024"/>
    <s v="10"/>
    <x v="7"/>
    <s v="2024"/>
    <d v="2024-01-10T00:00:00"/>
    <n v="0"/>
  </r>
  <r>
    <x v="1356"/>
    <s v="ab4ed7ce-a"/>
    <x v="5"/>
    <s v="200.57"/>
    <x v="1340"/>
    <s v="15"/>
    <x v="0"/>
    <s v="170.48"/>
    <n v="30.085499999999996"/>
    <x v="1341"/>
    <n v="170.48"/>
    <x v="0"/>
    <s v="30-05-2024"/>
    <s v="30"/>
    <x v="6"/>
    <s v="2024"/>
    <d v="2024-05-30T00:00:00"/>
    <n v="0"/>
  </r>
  <r>
    <x v="1357"/>
    <s v="aaefb8df-e"/>
    <x v="4"/>
    <s v="457.69"/>
    <x v="1341"/>
    <s v="20"/>
    <x v="1"/>
    <s v="366.15"/>
    <n v="91.537999999999997"/>
    <x v="1342"/>
    <n v="366.15"/>
    <x v="0"/>
    <s v="13-06-2024"/>
    <s v="13"/>
    <x v="9"/>
    <s v="2024"/>
    <d v="2024-06-13T00:00:00"/>
    <n v="0"/>
  </r>
  <r>
    <x v="1358"/>
    <s v="f07e1c4a-e"/>
    <x v="0"/>
    <s v="56.97"/>
    <x v="1342"/>
    <s v="0"/>
    <x v="6"/>
    <s v="56.97"/>
    <n v="0"/>
    <x v="1343"/>
    <n v="56.97"/>
    <x v="4"/>
    <s v="24-04-2024"/>
    <s v="24"/>
    <x v="3"/>
    <s v="2024"/>
    <d v="2024-04-24T00:00:00"/>
    <n v="0"/>
  </r>
  <r>
    <x v="1359"/>
    <s v="99c19952-1"/>
    <x v="1"/>
    <s v="289.27"/>
    <x v="1343"/>
    <s v="15"/>
    <x v="0"/>
    <s v="245.88"/>
    <n v="43.390499999999996"/>
    <x v="1344"/>
    <n v="245.88"/>
    <x v="3"/>
    <s v="15-04-2024"/>
    <s v="15"/>
    <x v="3"/>
    <s v="2024"/>
    <d v="2024-04-15T00:00:00"/>
    <n v="0"/>
  </r>
  <r>
    <x v="1360"/>
    <s v="093ae015-8"/>
    <x v="2"/>
    <s v="365.26"/>
    <x v="1344"/>
    <s v="0"/>
    <x v="6"/>
    <s v="365.26"/>
    <n v="0"/>
    <x v="1345"/>
    <n v="365.26"/>
    <x v="2"/>
    <s v="21-01-2024"/>
    <s v="21"/>
    <x v="7"/>
    <s v="2024"/>
    <d v="2024-01-21T00:00:00"/>
    <n v="0"/>
  </r>
  <r>
    <x v="1361"/>
    <s v="081c5408-8"/>
    <x v="4"/>
    <s v="44.14"/>
    <x v="1345"/>
    <s v="50"/>
    <x v="3"/>
    <s v="22.07"/>
    <n v="22.07"/>
    <x v="1346"/>
    <n v="22.07"/>
    <x v="3"/>
    <s v="15-09-2024"/>
    <s v="15"/>
    <x v="2"/>
    <s v="2024"/>
    <d v="2024-09-15T00:00:00"/>
    <n v="0"/>
  </r>
  <r>
    <x v="1362"/>
    <s v="6f9c6a73-0"/>
    <x v="3"/>
    <s v="32.7"/>
    <x v="1346"/>
    <s v="5"/>
    <x v="4"/>
    <s v="31.07"/>
    <n v="1.635"/>
    <x v="1347"/>
    <n v="31.07"/>
    <x v="1"/>
    <s v="21-10-2024"/>
    <s v="21"/>
    <x v="8"/>
    <s v="2024"/>
    <d v="2024-10-21T00:00:00"/>
    <n v="0"/>
  </r>
  <r>
    <x v="1363"/>
    <s v="2c6437d5-0"/>
    <x v="1"/>
    <s v="223.04"/>
    <x v="1347"/>
    <s v="25"/>
    <x v="2"/>
    <s v="167.28"/>
    <n v="55.76"/>
    <x v="1348"/>
    <n v="167.28"/>
    <x v="0"/>
    <s v="31-08-2024"/>
    <s v="31"/>
    <x v="4"/>
    <s v="2024"/>
    <d v="2024-08-31T00:00:00"/>
    <n v="0"/>
  </r>
  <r>
    <x v="1364"/>
    <s v="8d8504b9-2"/>
    <x v="4"/>
    <s v="256.64"/>
    <x v="1348"/>
    <s v="10"/>
    <x v="5"/>
    <s v="230.98"/>
    <n v="25.663999999999998"/>
    <x v="1349"/>
    <n v="230.98"/>
    <x v="1"/>
    <s v="29-08-2024"/>
    <s v="29"/>
    <x v="4"/>
    <s v="2024"/>
    <d v="2024-08-29T00:00:00"/>
    <n v="0"/>
  </r>
  <r>
    <x v="1365"/>
    <s v="1943f09a-4"/>
    <x v="0"/>
    <s v="82.48"/>
    <x v="1349"/>
    <s v="10"/>
    <x v="5"/>
    <s v="74.23"/>
    <n v="8.2480000000000011"/>
    <x v="1350"/>
    <n v="74.23"/>
    <x v="0"/>
    <s v="03-07-2024"/>
    <s v="03"/>
    <x v="10"/>
    <s v="2024"/>
    <d v="2024-07-03T00:00:00"/>
    <n v="0"/>
  </r>
  <r>
    <x v="1366"/>
    <s v="8961518f-6"/>
    <x v="5"/>
    <s v="493.82"/>
    <x v="1350"/>
    <s v="25"/>
    <x v="2"/>
    <s v="370.37"/>
    <n v="123.455"/>
    <x v="1351"/>
    <n v="370.37"/>
    <x v="4"/>
    <s v="14-11-2024"/>
    <s v="14"/>
    <x v="0"/>
    <s v="2024"/>
    <d v="2024-11-14T00:00:00"/>
    <n v="0"/>
  </r>
  <r>
    <x v="1367"/>
    <s v="1bb48f49-2"/>
    <x v="5"/>
    <s v="430.5"/>
    <x v="1351"/>
    <s v="5"/>
    <x v="4"/>
    <s v="408.97"/>
    <n v="21.524999999999999"/>
    <x v="1352"/>
    <n v="408.98"/>
    <x v="0"/>
    <s v="07-04-2024"/>
    <s v="07"/>
    <x v="3"/>
    <s v="2024"/>
    <d v="2024-04-07T00:00:00"/>
    <n v="9.9999999999909051E-3"/>
  </r>
  <r>
    <x v="1368"/>
    <s v="ad3dd065-0"/>
    <x v="2"/>
    <s v="12.1"/>
    <x v="1352"/>
    <s v="20"/>
    <x v="1"/>
    <s v="9.68"/>
    <n v="2.42"/>
    <x v="1353"/>
    <n v="9.68"/>
    <x v="2"/>
    <s v="23-03-2024"/>
    <s v="23"/>
    <x v="5"/>
    <s v="2024"/>
    <d v="2024-03-23T00:00:00"/>
    <n v="0"/>
  </r>
  <r>
    <x v="1369"/>
    <s v="23e94b32-e"/>
    <x v="0"/>
    <s v="474.41"/>
    <x v="1353"/>
    <s v="0"/>
    <x v="6"/>
    <s v="474.41"/>
    <n v="0"/>
    <x v="1354"/>
    <n v="474.41"/>
    <x v="2"/>
    <s v="09-09-2024"/>
    <s v="09"/>
    <x v="2"/>
    <s v="2024"/>
    <d v="2024-09-09T00:00:00"/>
    <n v="0"/>
  </r>
  <r>
    <x v="1370"/>
    <s v="9412f332-b"/>
    <x v="2"/>
    <s v="243.52"/>
    <x v="1354"/>
    <s v="15"/>
    <x v="0"/>
    <s v="206.99"/>
    <n v="36.527999999999999"/>
    <x v="1355"/>
    <n v="206.99"/>
    <x v="3"/>
    <s v="22-01-2024"/>
    <s v="22"/>
    <x v="7"/>
    <s v="2024"/>
    <d v="2024-01-22T00:00:00"/>
    <n v="0"/>
  </r>
  <r>
    <x v="1371"/>
    <s v="d1db315e-8"/>
    <x v="0"/>
    <s v="394.83"/>
    <x v="1355"/>
    <s v="20"/>
    <x v="1"/>
    <s v="315.86"/>
    <n v="78.965999999999994"/>
    <x v="573"/>
    <n v="315.86"/>
    <x v="0"/>
    <s v="27-01-2024"/>
    <s v="27"/>
    <x v="7"/>
    <s v="2024"/>
    <d v="2024-01-27T00:00:00"/>
    <n v="0"/>
  </r>
  <r>
    <x v="1372"/>
    <s v="cb403165-3"/>
    <x v="4"/>
    <s v="175.86"/>
    <x v="1356"/>
    <s v="0"/>
    <x v="6"/>
    <s v="175.86"/>
    <n v="0"/>
    <x v="1356"/>
    <n v="175.86"/>
    <x v="4"/>
    <s v="18-08-2024"/>
    <s v="18"/>
    <x v="4"/>
    <s v="2024"/>
    <d v="2024-08-18T00:00:00"/>
    <n v="0"/>
  </r>
  <r>
    <x v="1373"/>
    <s v="4068c6cc-f"/>
    <x v="0"/>
    <s v="237.77"/>
    <x v="1357"/>
    <s v="20"/>
    <x v="1"/>
    <s v="190.22"/>
    <n v="47.554000000000002"/>
    <x v="776"/>
    <n v="190.22"/>
    <x v="1"/>
    <s v="04-04-2024"/>
    <s v="04"/>
    <x v="3"/>
    <s v="2024"/>
    <d v="2024-04-04T00:00:00"/>
    <n v="0"/>
  </r>
  <r>
    <x v="1374"/>
    <s v="759b4aed-d"/>
    <x v="4"/>
    <s v="143.21"/>
    <x v="1358"/>
    <s v="5"/>
    <x v="4"/>
    <s v="136.05"/>
    <n v="7.1605000000000008"/>
    <x v="1357"/>
    <n v="136.05000000000001"/>
    <x v="1"/>
    <s v="15-01-2024"/>
    <s v="15"/>
    <x v="7"/>
    <s v="2024"/>
    <d v="2024-01-15T00:00:00"/>
    <n v="0"/>
  </r>
  <r>
    <x v="1375"/>
    <s v="f8103189-a"/>
    <x v="2"/>
    <s v="222.65"/>
    <x v="1359"/>
    <s v="20"/>
    <x v="1"/>
    <s v="178.12"/>
    <n v="44.53"/>
    <x v="1358"/>
    <n v="178.12"/>
    <x v="3"/>
    <s v="01-04-2024"/>
    <s v="01"/>
    <x v="3"/>
    <s v="2024"/>
    <d v="2024-04-01T00:00:00"/>
    <n v="0"/>
  </r>
  <r>
    <x v="1376"/>
    <s v="26b7a7e9-d"/>
    <x v="0"/>
    <s v="348.18"/>
    <x v="1360"/>
    <s v="0"/>
    <x v="6"/>
    <s v="348.18"/>
    <n v="0"/>
    <x v="1359"/>
    <n v="348.18"/>
    <x v="4"/>
    <s v="13-11-2024"/>
    <s v="13"/>
    <x v="0"/>
    <s v="2024"/>
    <d v="2024-11-13T00:00:00"/>
    <n v="0"/>
  </r>
  <r>
    <x v="1377"/>
    <s v="e66a4d85-4"/>
    <x v="1"/>
    <s v="152.52"/>
    <x v="1361"/>
    <s v="0"/>
    <x v="6"/>
    <s v="152.52"/>
    <n v="0"/>
    <x v="1360"/>
    <n v="152.52000000000001"/>
    <x v="1"/>
    <s v="15-01-2024"/>
    <s v="15"/>
    <x v="7"/>
    <s v="2024"/>
    <d v="2024-01-15T00:00:00"/>
    <n v="0"/>
  </r>
  <r>
    <x v="1378"/>
    <s v="79a3bbca-d"/>
    <x v="4"/>
    <s v="448.26"/>
    <x v="1362"/>
    <s v="30"/>
    <x v="7"/>
    <s v="313.78"/>
    <n v="134.47799999999998"/>
    <x v="1361"/>
    <n v="313.77999999999997"/>
    <x v="4"/>
    <s v="07-04-2024"/>
    <s v="07"/>
    <x v="3"/>
    <s v="2024"/>
    <d v="2024-04-07T00:00:00"/>
    <n v="0"/>
  </r>
  <r>
    <x v="1379"/>
    <s v="0c60ae4e-f"/>
    <x v="1"/>
    <s v="459.22"/>
    <x v="1282"/>
    <s v="10"/>
    <x v="5"/>
    <s v="413.3"/>
    <n v="45.922000000000004"/>
    <x v="1362"/>
    <n v="413.3"/>
    <x v="0"/>
    <s v="25-10-2024"/>
    <s v="25"/>
    <x v="8"/>
    <s v="2024"/>
    <d v="2024-10-25T00:00:00"/>
    <n v="0"/>
  </r>
  <r>
    <x v="1380"/>
    <s v="16aa4a41-3"/>
    <x v="5"/>
    <s v="432.11"/>
    <x v="1363"/>
    <s v="10"/>
    <x v="5"/>
    <s v="388.9"/>
    <n v="43.211000000000006"/>
    <x v="1363"/>
    <n v="388.9"/>
    <x v="1"/>
    <s v="04-03-2024"/>
    <s v="04"/>
    <x v="5"/>
    <s v="2024"/>
    <d v="2024-03-04T00:00:00"/>
    <n v="0"/>
  </r>
  <r>
    <x v="1381"/>
    <s v="e53da9e7-5"/>
    <x v="1"/>
    <s v="320.98"/>
    <x v="1364"/>
    <s v="10"/>
    <x v="5"/>
    <s v="288.88"/>
    <n v="32.097999999999999"/>
    <x v="1364"/>
    <n v="288.88"/>
    <x v="4"/>
    <s v="02-01-2024"/>
    <s v="02"/>
    <x v="7"/>
    <s v="2024"/>
    <d v="2024-01-02T00:00:00"/>
    <n v="0"/>
  </r>
  <r>
    <x v="1382"/>
    <s v="1d60b62b-e"/>
    <x v="0"/>
    <s v="104.47"/>
    <x v="1365"/>
    <s v="10"/>
    <x v="5"/>
    <s v="94.02"/>
    <n v="10.447000000000001"/>
    <x v="1365"/>
    <n v="94.02"/>
    <x v="1"/>
    <s v="20-08-2024"/>
    <s v="20"/>
    <x v="4"/>
    <s v="2024"/>
    <d v="2024-08-20T00:00:00"/>
    <n v="0"/>
  </r>
  <r>
    <x v="1383"/>
    <s v="13d2a56c-7"/>
    <x v="0"/>
    <s v="249.4"/>
    <x v="1366"/>
    <s v="30"/>
    <x v="7"/>
    <s v="174.58"/>
    <n v="74.819999999999993"/>
    <x v="1366"/>
    <n v="174.58"/>
    <x v="2"/>
    <s v="21-04-2024"/>
    <s v="21"/>
    <x v="3"/>
    <s v="2024"/>
    <d v="2024-04-21T00:00:00"/>
    <n v="0"/>
  </r>
  <r>
    <x v="1384"/>
    <s v="16d121ec-a"/>
    <x v="4"/>
    <s v="39.02"/>
    <x v="1367"/>
    <s v="25"/>
    <x v="2"/>
    <s v="29.27"/>
    <n v="9.7550000000000008"/>
    <x v="1367"/>
    <n v="29.27"/>
    <x v="3"/>
    <s v="03-05-2024"/>
    <s v="03"/>
    <x v="6"/>
    <s v="2024"/>
    <d v="2024-05-03T00:00:00"/>
    <n v="0"/>
  </r>
  <r>
    <x v="1385"/>
    <s v="b80cc9c3-a"/>
    <x v="0"/>
    <s v="185.53"/>
    <x v="1368"/>
    <s v="15"/>
    <x v="0"/>
    <s v="157.7"/>
    <n v="27.829499999999999"/>
    <x v="1368"/>
    <n v="157.69999999999999"/>
    <x v="2"/>
    <s v="15-08-2024"/>
    <s v="15"/>
    <x v="4"/>
    <s v="2024"/>
    <d v="2024-08-15T00:00:00"/>
    <n v="0"/>
  </r>
  <r>
    <x v="1386"/>
    <s v="f7e0f6f0-f"/>
    <x v="1"/>
    <s v="463.55"/>
    <x v="1369"/>
    <s v="15"/>
    <x v="0"/>
    <s v="394.02"/>
    <n v="69.532499999999999"/>
    <x v="1369"/>
    <n v="394.02"/>
    <x v="1"/>
    <s v="09-03-2024"/>
    <s v="09"/>
    <x v="5"/>
    <s v="2024"/>
    <d v="2024-03-09T00:00:00"/>
    <n v="0"/>
  </r>
  <r>
    <x v="1387"/>
    <s v="efd11390-1"/>
    <x v="6"/>
    <s v="277.05"/>
    <x v="1370"/>
    <s v="25"/>
    <x v="2"/>
    <s v="207.79"/>
    <n v="69.262500000000003"/>
    <x v="1370"/>
    <n v="207.79"/>
    <x v="4"/>
    <s v="11-02-2024"/>
    <s v="11"/>
    <x v="1"/>
    <s v="2024"/>
    <d v="2024-02-11T00:00:00"/>
    <n v="0"/>
  </r>
  <r>
    <x v="1388"/>
    <s v="19603713-f"/>
    <x v="0"/>
    <s v="159.03"/>
    <x v="1371"/>
    <s v="20"/>
    <x v="1"/>
    <s v="127.22"/>
    <n v="31.805999999999997"/>
    <x v="1371"/>
    <n v="127.22"/>
    <x v="3"/>
    <s v="27-02-2024"/>
    <s v="27"/>
    <x v="1"/>
    <s v="2024"/>
    <d v="2024-02-27T00:00:00"/>
    <n v="0"/>
  </r>
  <r>
    <x v="1389"/>
    <s v="7c2e02c5-f"/>
    <x v="5"/>
    <s v="53.69"/>
    <x v="1224"/>
    <s v="25"/>
    <x v="2"/>
    <s v="40.27"/>
    <n v="13.422499999999999"/>
    <x v="1372"/>
    <n v="40.270000000000003"/>
    <x v="1"/>
    <s v="07-07-2024"/>
    <s v="07"/>
    <x v="10"/>
    <s v="2024"/>
    <d v="2024-07-07T00:00:00"/>
    <n v="0"/>
  </r>
  <r>
    <x v="1390"/>
    <s v="e359b315-2"/>
    <x v="0"/>
    <s v="350.46"/>
    <x v="1372"/>
    <s v="5"/>
    <x v="4"/>
    <s v="332.94"/>
    <n v="17.523"/>
    <x v="1373"/>
    <n v="332.94"/>
    <x v="0"/>
    <s v="25-10-2024"/>
    <s v="25"/>
    <x v="8"/>
    <s v="2024"/>
    <d v="2024-10-25T00:00:00"/>
    <n v="0"/>
  </r>
  <r>
    <x v="1391"/>
    <s v="42fdf304-9"/>
    <x v="0"/>
    <s v="358.64"/>
    <x v="1373"/>
    <s v="5"/>
    <x v="4"/>
    <s v="340.71"/>
    <n v="17.931999999999999"/>
    <x v="1374"/>
    <n v="340.71"/>
    <x v="0"/>
    <s v="04-09-2024"/>
    <s v="04"/>
    <x v="2"/>
    <s v="2024"/>
    <d v="2024-09-04T00:00:00"/>
    <n v="0"/>
  </r>
  <r>
    <x v="1392"/>
    <s v="9d0e8539-f"/>
    <x v="4"/>
    <s v="33.8"/>
    <x v="1374"/>
    <s v="30"/>
    <x v="7"/>
    <s v="23.66"/>
    <n v="10.139999999999999"/>
    <x v="1375"/>
    <n v="23.66"/>
    <x v="2"/>
    <s v="19-02-2024"/>
    <s v="19"/>
    <x v="1"/>
    <s v="2024"/>
    <d v="2024-02-19T00:00:00"/>
    <n v="0"/>
  </r>
  <r>
    <x v="1393"/>
    <s v="f0095bdf-b"/>
    <x v="5"/>
    <s v="188.8"/>
    <x v="1375"/>
    <s v="10"/>
    <x v="5"/>
    <s v="169.92"/>
    <n v="18.88"/>
    <x v="1376"/>
    <n v="169.92"/>
    <x v="2"/>
    <s v="16-08-2024"/>
    <s v="16"/>
    <x v="4"/>
    <s v="2024"/>
    <d v="2024-08-16T00:00:00"/>
    <n v="0"/>
  </r>
  <r>
    <x v="1394"/>
    <s v="c0ecbccc-e"/>
    <x v="0"/>
    <s v="178.75"/>
    <x v="1376"/>
    <s v="15"/>
    <x v="0"/>
    <s v="151.94"/>
    <n v="26.8125"/>
    <x v="1377"/>
    <n v="151.94"/>
    <x v="0"/>
    <s v="01-11-2024"/>
    <s v="01"/>
    <x v="0"/>
    <s v="2024"/>
    <d v="2024-11-01T00:00:00"/>
    <n v="0"/>
  </r>
  <r>
    <x v="1395"/>
    <s v="10c04914-7"/>
    <x v="2"/>
    <s v="185.17"/>
    <x v="1377"/>
    <s v="0"/>
    <x v="6"/>
    <s v="185.17"/>
    <n v="0"/>
    <x v="1378"/>
    <n v="185.17"/>
    <x v="3"/>
    <s v="14-09-2024"/>
    <s v="14"/>
    <x v="2"/>
    <s v="2024"/>
    <d v="2024-09-14T00:00:00"/>
    <n v="0"/>
  </r>
  <r>
    <x v="1396"/>
    <s v="5d4c0577-0"/>
    <x v="0"/>
    <s v="417.51"/>
    <x v="1378"/>
    <s v="0"/>
    <x v="6"/>
    <s v="417.51"/>
    <n v="0"/>
    <x v="1379"/>
    <n v="417.51"/>
    <x v="1"/>
    <s v="17-09-2024"/>
    <s v="17"/>
    <x v="2"/>
    <s v="2024"/>
    <d v="2024-09-17T00:00:00"/>
    <n v="0"/>
  </r>
  <r>
    <x v="1397"/>
    <s v="58aa2a00-6"/>
    <x v="4"/>
    <s v="407.59"/>
    <x v="1379"/>
    <s v="50"/>
    <x v="3"/>
    <s v="203.79"/>
    <n v="203.79499999999999"/>
    <x v="1380"/>
    <n v="203.8"/>
    <x v="0"/>
    <s v="13-09-2024"/>
    <s v="13"/>
    <x v="2"/>
    <s v="2024"/>
    <d v="2024-09-13T00:00:00"/>
    <n v="1.0000000000019327E-2"/>
  </r>
  <r>
    <x v="1398"/>
    <s v="575b7120-d"/>
    <x v="3"/>
    <s v="230.14"/>
    <x v="1380"/>
    <s v="20"/>
    <x v="1"/>
    <s v="184.11"/>
    <n v="46.027999999999992"/>
    <x v="1381"/>
    <n v="184.11"/>
    <x v="1"/>
    <s v="04-09-2024"/>
    <s v="04"/>
    <x v="2"/>
    <s v="2024"/>
    <d v="2024-09-04T00:00:00"/>
    <n v="0"/>
  </r>
  <r>
    <x v="1399"/>
    <s v="e3135ee0-b"/>
    <x v="3"/>
    <s v="207.06"/>
    <x v="1381"/>
    <s v="30"/>
    <x v="7"/>
    <s v="144.94"/>
    <n v="62.118000000000002"/>
    <x v="1114"/>
    <n v="144.94"/>
    <x v="0"/>
    <s v="18-01-2024"/>
    <s v="18"/>
    <x v="7"/>
    <s v="2024"/>
    <d v="2024-01-18T00:00:00"/>
    <n v="0"/>
  </r>
  <r>
    <x v="1400"/>
    <s v="dcce0ed9-3"/>
    <x v="6"/>
    <s v="166.69"/>
    <x v="1382"/>
    <s v="15"/>
    <x v="0"/>
    <s v="141.69"/>
    <n v="25.003499999999999"/>
    <x v="1382"/>
    <n v="141.69"/>
    <x v="4"/>
    <s v="30-08-2024"/>
    <s v="30"/>
    <x v="4"/>
    <s v="2024"/>
    <d v="2024-08-30T00:00:00"/>
    <n v="0"/>
  </r>
  <r>
    <x v="1401"/>
    <s v="2e82b12b-e"/>
    <x v="6"/>
    <s v="476.53"/>
    <x v="1383"/>
    <s v="15"/>
    <x v="0"/>
    <s v="405.05"/>
    <n v="71.479500000000002"/>
    <x v="1383"/>
    <n v="405.05"/>
    <x v="3"/>
    <s v="22-06-2024"/>
    <s v="22"/>
    <x v="9"/>
    <s v="2024"/>
    <d v="2024-06-22T00:00:00"/>
    <n v="0"/>
  </r>
  <r>
    <x v="1402"/>
    <s v="9083dac4-8"/>
    <x v="3"/>
    <s v="420.41"/>
    <x v="1384"/>
    <s v="0"/>
    <x v="6"/>
    <s v="420.41"/>
    <n v="0"/>
    <x v="1384"/>
    <n v="420.41"/>
    <x v="4"/>
    <s v="29-04-2024"/>
    <s v="29"/>
    <x v="3"/>
    <s v="2024"/>
    <d v="2024-04-29T00:00:00"/>
    <n v="0"/>
  </r>
  <r>
    <x v="1403"/>
    <s v="a9b75daf-4"/>
    <x v="4"/>
    <s v="408.9"/>
    <x v="1385"/>
    <s v="5"/>
    <x v="4"/>
    <s v="388.45"/>
    <n v="20.445"/>
    <x v="1385"/>
    <n v="388.46"/>
    <x v="3"/>
    <s v="26-05-2024"/>
    <s v="26"/>
    <x v="6"/>
    <s v="2024"/>
    <d v="2024-05-26T00:00:00"/>
    <n v="9.9999999999909051E-3"/>
  </r>
  <r>
    <x v="1404"/>
    <s v="9b2eb9f8-b"/>
    <x v="1"/>
    <s v="311.9"/>
    <x v="1386"/>
    <s v="0"/>
    <x v="6"/>
    <s v="311.9"/>
    <n v="0"/>
    <x v="1386"/>
    <n v="311.89999999999998"/>
    <x v="2"/>
    <s v="10-03-2024"/>
    <s v="10"/>
    <x v="5"/>
    <s v="2024"/>
    <d v="2024-03-10T00:00:00"/>
    <n v="0"/>
  </r>
  <r>
    <x v="1405"/>
    <s v="a604afd7-c"/>
    <x v="6"/>
    <s v="160.11"/>
    <x v="1387"/>
    <s v="30"/>
    <x v="7"/>
    <s v="112.08"/>
    <n v="48.033000000000001"/>
    <x v="1387"/>
    <n v="112.08"/>
    <x v="3"/>
    <s v="23-10-2024"/>
    <s v="23"/>
    <x v="8"/>
    <s v="2024"/>
    <d v="2024-10-23T00:00:00"/>
    <n v="0"/>
  </r>
  <r>
    <x v="1406"/>
    <s v="98bb0634-3"/>
    <x v="2"/>
    <s v="100.64"/>
    <x v="1388"/>
    <s v="15"/>
    <x v="0"/>
    <s v="85.54"/>
    <n v="15.095999999999998"/>
    <x v="1388"/>
    <n v="85.54"/>
    <x v="3"/>
    <s v="31-03-2024"/>
    <s v="31"/>
    <x v="5"/>
    <s v="2024"/>
    <d v="2024-03-31T00:00:00"/>
    <n v="0"/>
  </r>
  <r>
    <x v="1407"/>
    <s v="4c5d05af-4"/>
    <x v="1"/>
    <s v="79.12"/>
    <x v="1065"/>
    <s v="5"/>
    <x v="4"/>
    <s v="75.16"/>
    <n v="3.9560000000000004"/>
    <x v="1389"/>
    <n v="75.16"/>
    <x v="2"/>
    <s v="17-08-2024"/>
    <s v="17"/>
    <x v="4"/>
    <s v="2024"/>
    <d v="2024-08-17T00:00:00"/>
    <n v="0"/>
  </r>
  <r>
    <x v="1408"/>
    <s v="10f9fb68-2"/>
    <x v="2"/>
    <s v="115.23"/>
    <x v="1389"/>
    <s v="25"/>
    <x v="2"/>
    <s v="86.42"/>
    <n v="28.807500000000001"/>
    <x v="1390"/>
    <n v="86.42"/>
    <x v="2"/>
    <s v="26-07-2024"/>
    <s v="26"/>
    <x v="10"/>
    <s v="2024"/>
    <d v="2024-07-26T00:00:00"/>
    <n v="0"/>
  </r>
  <r>
    <x v="1409"/>
    <s v="b8265a41-6"/>
    <x v="1"/>
    <s v="212.08"/>
    <x v="1390"/>
    <s v="10"/>
    <x v="5"/>
    <s v="190.87"/>
    <n v="21.208000000000002"/>
    <x v="1391"/>
    <n v="190.87"/>
    <x v="1"/>
    <s v="14-07-2024"/>
    <s v="14"/>
    <x v="10"/>
    <s v="2024"/>
    <d v="2024-07-14T00:00:00"/>
    <n v="0"/>
  </r>
  <r>
    <x v="1410"/>
    <s v="3ad00ebe-5"/>
    <x v="0"/>
    <s v="25.95"/>
    <x v="1391"/>
    <s v="15"/>
    <x v="0"/>
    <s v="22.06"/>
    <n v="3.8925000000000001"/>
    <x v="1392"/>
    <n v="22.06"/>
    <x v="4"/>
    <s v="18-11-2024"/>
    <s v="18"/>
    <x v="0"/>
    <s v="2024"/>
    <d v="2024-11-18T00:00:00"/>
    <n v="0"/>
  </r>
  <r>
    <x v="1411"/>
    <s v="61a89e00-6"/>
    <x v="2"/>
    <s v="336.87"/>
    <x v="1392"/>
    <s v="0"/>
    <x v="6"/>
    <s v="336.87"/>
    <n v="0"/>
    <x v="1393"/>
    <n v="336.87"/>
    <x v="4"/>
    <s v="08-11-2024"/>
    <s v="08"/>
    <x v="0"/>
    <s v="2024"/>
    <d v="2024-11-08T00:00:00"/>
    <n v="0"/>
  </r>
  <r>
    <x v="1412"/>
    <s v="5c344e7e-8"/>
    <x v="3"/>
    <s v="43.47"/>
    <x v="1393"/>
    <s v="50"/>
    <x v="3"/>
    <s v="21.73"/>
    <n v="21.734999999999999"/>
    <x v="1394"/>
    <n v="21.74"/>
    <x v="1"/>
    <s v="13-11-2024"/>
    <s v="13"/>
    <x v="0"/>
    <s v="2024"/>
    <d v="2024-11-13T00:00:00"/>
    <n v="9.9999999999980105E-3"/>
  </r>
  <r>
    <x v="1413"/>
    <s v="fdb8a7f4-c"/>
    <x v="6"/>
    <s v="185.53"/>
    <x v="1368"/>
    <s v="20"/>
    <x v="1"/>
    <s v="148.42"/>
    <n v="37.106000000000002"/>
    <x v="1395"/>
    <n v="148.41999999999999"/>
    <x v="1"/>
    <s v="25-05-2024"/>
    <s v="25"/>
    <x v="6"/>
    <s v="2024"/>
    <d v="2024-05-25T00:00:00"/>
    <n v="0"/>
  </r>
  <r>
    <x v="1414"/>
    <s v="7586ecdc-5"/>
    <x v="1"/>
    <s v="483.62"/>
    <x v="1394"/>
    <s v="5"/>
    <x v="4"/>
    <s v="459.44"/>
    <n v="24.180999999999997"/>
    <x v="1396"/>
    <n v="459.44"/>
    <x v="2"/>
    <s v="23-08-2024"/>
    <s v="23"/>
    <x v="4"/>
    <s v="2024"/>
    <d v="2024-08-23T00:00:00"/>
    <n v="0"/>
  </r>
  <r>
    <x v="1415"/>
    <s v="1bbfa35f-1"/>
    <x v="0"/>
    <s v="30.28"/>
    <x v="1395"/>
    <s v="30"/>
    <x v="7"/>
    <s v="21.2"/>
    <n v="9.0840000000000014"/>
    <x v="1397"/>
    <n v="21.2"/>
    <x v="1"/>
    <s v="09-03-2024"/>
    <s v="09"/>
    <x v="5"/>
    <s v="2024"/>
    <d v="2024-03-09T00:00:00"/>
    <n v="0"/>
  </r>
  <r>
    <x v="1416"/>
    <s v="9c4d9173-9"/>
    <x v="4"/>
    <s v="482.52"/>
    <x v="1396"/>
    <s v="5"/>
    <x v="4"/>
    <s v="458.39"/>
    <n v="24.125999999999998"/>
    <x v="1398"/>
    <n v="458.39"/>
    <x v="1"/>
    <s v="19-05-2024"/>
    <s v="19"/>
    <x v="6"/>
    <s v="2024"/>
    <d v="2024-05-19T00:00:00"/>
    <n v="0"/>
  </r>
  <r>
    <x v="1417"/>
    <s v="3a0742ad-c"/>
    <x v="2"/>
    <s v="359.32"/>
    <x v="1397"/>
    <s v="0"/>
    <x v="6"/>
    <s v="359.32"/>
    <n v="0"/>
    <x v="1399"/>
    <n v="359.32"/>
    <x v="2"/>
    <s v="05-07-2024"/>
    <s v="05"/>
    <x v="10"/>
    <s v="2024"/>
    <d v="2024-07-05T00:00:00"/>
    <n v="0"/>
  </r>
  <r>
    <x v="1418"/>
    <s v="80655c44-1"/>
    <x v="2"/>
    <s v="386.46"/>
    <x v="1398"/>
    <s v="30"/>
    <x v="7"/>
    <s v="270.52"/>
    <n v="115.93799999999999"/>
    <x v="1400"/>
    <n v="270.52"/>
    <x v="1"/>
    <s v="08-07-2024"/>
    <s v="08"/>
    <x v="10"/>
    <s v="2024"/>
    <d v="2024-07-08T00:00:00"/>
    <n v="0"/>
  </r>
  <r>
    <x v="1419"/>
    <s v="fcd5caf1-3"/>
    <x v="4"/>
    <s v="36.34"/>
    <x v="1399"/>
    <s v="50"/>
    <x v="3"/>
    <s v="18.17"/>
    <n v="18.170000000000002"/>
    <x v="1401"/>
    <n v="18.170000000000002"/>
    <x v="3"/>
    <s v="08-04-2024"/>
    <s v="08"/>
    <x v="3"/>
    <s v="2024"/>
    <d v="2024-04-08T00:00:00"/>
    <n v="0"/>
  </r>
  <r>
    <x v="1420"/>
    <s v="c1a2396c-c"/>
    <x v="2"/>
    <s v="328.64"/>
    <x v="1400"/>
    <s v="25"/>
    <x v="2"/>
    <s v="246.48"/>
    <n v="82.16"/>
    <x v="1402"/>
    <n v="246.48"/>
    <x v="2"/>
    <s v="14-02-2024"/>
    <s v="14"/>
    <x v="1"/>
    <s v="2024"/>
    <d v="2024-02-14T00:00:00"/>
    <n v="0"/>
  </r>
  <r>
    <x v="1421"/>
    <s v="bf0e5aab-7"/>
    <x v="5"/>
    <s v="141.52"/>
    <x v="1401"/>
    <s v="20"/>
    <x v="1"/>
    <s v="113.22"/>
    <n v="28.304000000000002"/>
    <x v="1403"/>
    <n v="113.22"/>
    <x v="2"/>
    <s v="24-07-2024"/>
    <s v="24"/>
    <x v="10"/>
    <s v="2024"/>
    <d v="2024-07-24T00:00:00"/>
    <n v="0"/>
  </r>
  <r>
    <x v="1422"/>
    <s v="ae8de22c-f"/>
    <x v="0"/>
    <s v="310.66"/>
    <x v="1402"/>
    <s v="50"/>
    <x v="3"/>
    <s v="155.33"/>
    <n v="155.33000000000001"/>
    <x v="1404"/>
    <n v="155.33000000000001"/>
    <x v="1"/>
    <s v="28-04-2024"/>
    <s v="28"/>
    <x v="3"/>
    <s v="2024"/>
    <d v="2024-04-28T00:00:00"/>
    <n v="0"/>
  </r>
  <r>
    <x v="1423"/>
    <s v="a4397891-6"/>
    <x v="0"/>
    <s v="311.01"/>
    <x v="1403"/>
    <s v="5"/>
    <x v="4"/>
    <s v="295.46"/>
    <n v="15.5505"/>
    <x v="1405"/>
    <n v="295.45999999999998"/>
    <x v="2"/>
    <s v="02-01-2024"/>
    <s v="02"/>
    <x v="7"/>
    <s v="2024"/>
    <d v="2024-01-02T00:00:00"/>
    <n v="0"/>
  </r>
  <r>
    <x v="1424"/>
    <s v="0e60eaee-3"/>
    <x v="2"/>
    <s v="60.79"/>
    <x v="1404"/>
    <s v="20"/>
    <x v="1"/>
    <s v="48.63"/>
    <n v="12.157999999999999"/>
    <x v="1406"/>
    <n v="48.63"/>
    <x v="1"/>
    <s v="21-05-2024"/>
    <s v="21"/>
    <x v="6"/>
    <s v="2024"/>
    <d v="2024-05-21T00:00:00"/>
    <n v="0"/>
  </r>
  <r>
    <x v="1425"/>
    <s v="2b2e8a4f-7"/>
    <x v="5"/>
    <s v="252"/>
    <x v="1405"/>
    <s v="30"/>
    <x v="7"/>
    <s v="176.4"/>
    <n v="75.599999999999994"/>
    <x v="1407"/>
    <n v="176.4"/>
    <x v="0"/>
    <s v="05-01-2024"/>
    <s v="05"/>
    <x v="7"/>
    <s v="2024"/>
    <d v="2024-01-05T00:00:00"/>
    <n v="0"/>
  </r>
  <r>
    <x v="1426"/>
    <s v="023a6d02-4"/>
    <x v="1"/>
    <s v="213"/>
    <x v="457"/>
    <s v="25"/>
    <x v="2"/>
    <s v="159.75"/>
    <n v="53.25"/>
    <x v="1408"/>
    <n v="159.75"/>
    <x v="3"/>
    <s v="16-11-2024"/>
    <s v="16"/>
    <x v="0"/>
    <s v="2024"/>
    <d v="2024-11-16T00:00:00"/>
    <n v="0"/>
  </r>
  <r>
    <x v="1427"/>
    <s v="d41b9799-8"/>
    <x v="6"/>
    <s v="191.77"/>
    <x v="1406"/>
    <s v="25"/>
    <x v="2"/>
    <s v="143.83"/>
    <n v="47.942500000000003"/>
    <x v="1409"/>
    <n v="143.83000000000001"/>
    <x v="2"/>
    <s v="24-09-2024"/>
    <s v="24"/>
    <x v="2"/>
    <s v="2024"/>
    <d v="2024-09-24T00:00:00"/>
    <n v="0"/>
  </r>
  <r>
    <x v="1428"/>
    <s v="ec04ee8b-b"/>
    <x v="1"/>
    <s v="239.31"/>
    <x v="1407"/>
    <s v="10"/>
    <x v="5"/>
    <s v="215.38"/>
    <n v="23.930999999999997"/>
    <x v="1410"/>
    <n v="215.38"/>
    <x v="2"/>
    <s v="14-05-2024"/>
    <s v="14"/>
    <x v="6"/>
    <s v="2024"/>
    <d v="2024-05-14T00:00:00"/>
    <n v="0"/>
  </r>
  <r>
    <x v="1429"/>
    <s v="58f0bb2e-0"/>
    <x v="5"/>
    <s v="212.42"/>
    <x v="1408"/>
    <s v="50"/>
    <x v="3"/>
    <s v="106.21"/>
    <n v="106.21"/>
    <x v="1411"/>
    <n v="106.21"/>
    <x v="4"/>
    <s v="03-02-2024"/>
    <s v="03"/>
    <x v="1"/>
    <s v="2024"/>
    <d v="2024-02-03T00:00:00"/>
    <n v="0"/>
  </r>
  <r>
    <x v="1430"/>
    <s v="3f5fd069-8"/>
    <x v="4"/>
    <s v="209.08"/>
    <x v="1409"/>
    <s v="5"/>
    <x v="4"/>
    <s v="198.63"/>
    <n v="10.454000000000001"/>
    <x v="1412"/>
    <n v="198.63"/>
    <x v="2"/>
    <s v="06-08-2024"/>
    <s v="06"/>
    <x v="4"/>
    <s v="2024"/>
    <d v="2024-08-06T00:00:00"/>
    <n v="0"/>
  </r>
  <r>
    <x v="1431"/>
    <s v="634aa8eb-d"/>
    <x v="1"/>
    <s v="394.82"/>
    <x v="1410"/>
    <s v="0"/>
    <x v="6"/>
    <s v="394.82"/>
    <n v="0"/>
    <x v="1413"/>
    <n v="394.82"/>
    <x v="1"/>
    <s v="17-10-2024"/>
    <s v="17"/>
    <x v="8"/>
    <s v="2024"/>
    <d v="2024-10-17T00:00:00"/>
    <n v="0"/>
  </r>
  <r>
    <x v="1432"/>
    <s v="c11cf3e8-4"/>
    <x v="5"/>
    <s v="305.94"/>
    <x v="1411"/>
    <s v="5"/>
    <x v="4"/>
    <s v="290.64"/>
    <n v="15.297000000000001"/>
    <x v="1414"/>
    <n v="290.64"/>
    <x v="3"/>
    <s v="07-08-2024"/>
    <s v="07"/>
    <x v="4"/>
    <s v="2024"/>
    <d v="2024-08-07T00:00:00"/>
    <n v="0"/>
  </r>
  <r>
    <x v="1433"/>
    <s v="27d825b4-e"/>
    <x v="5"/>
    <s v="390.66"/>
    <x v="1412"/>
    <s v="15"/>
    <x v="0"/>
    <s v="332.06"/>
    <n v="58.599000000000004"/>
    <x v="1415"/>
    <n v="332.06"/>
    <x v="4"/>
    <s v="21-11-2024"/>
    <s v="21"/>
    <x v="0"/>
    <s v="2024"/>
    <d v="2024-11-21T00:00:00"/>
    <n v="0"/>
  </r>
  <r>
    <x v="1434"/>
    <s v="0a113398-3"/>
    <x v="3"/>
    <s v="402.97"/>
    <x v="1413"/>
    <s v="50"/>
    <x v="3"/>
    <s v="201.49"/>
    <n v="201.48500000000001"/>
    <x v="1416"/>
    <n v="201.49"/>
    <x v="2"/>
    <s v="27-07-2024"/>
    <s v="27"/>
    <x v="10"/>
    <s v="2024"/>
    <d v="2024-07-27T00:00:00"/>
    <n v="0"/>
  </r>
  <r>
    <x v="1435"/>
    <s v="06506e6c-8"/>
    <x v="3"/>
    <s v="280.99"/>
    <x v="1414"/>
    <s v="30"/>
    <x v="7"/>
    <s v="196.69"/>
    <n v="84.297000000000011"/>
    <x v="1417"/>
    <n v="196.69"/>
    <x v="2"/>
    <s v="07-02-2024"/>
    <s v="07"/>
    <x v="1"/>
    <s v="2024"/>
    <d v="2024-02-07T00:00:00"/>
    <n v="0"/>
  </r>
  <r>
    <x v="1436"/>
    <s v="dee40ad7-9"/>
    <x v="0"/>
    <s v="309.55"/>
    <x v="1415"/>
    <s v="10"/>
    <x v="5"/>
    <s v="278.6"/>
    <n v="30.954999999999998"/>
    <x v="1418"/>
    <n v="278.60000000000002"/>
    <x v="1"/>
    <s v="02-06-2024"/>
    <s v="02"/>
    <x v="9"/>
    <s v="2024"/>
    <d v="2024-06-02T00:00:00"/>
    <n v="0"/>
  </r>
  <r>
    <x v="1437"/>
    <s v="bd32ad96-9"/>
    <x v="3"/>
    <s v="471.41"/>
    <x v="1416"/>
    <s v="25"/>
    <x v="2"/>
    <s v="353.56"/>
    <n v="117.85250000000001"/>
    <x v="1419"/>
    <n v="353.56"/>
    <x v="3"/>
    <s v="20-05-2024"/>
    <s v="20"/>
    <x v="6"/>
    <s v="2024"/>
    <d v="2024-05-20T00:00:00"/>
    <n v="0"/>
  </r>
  <r>
    <x v="1438"/>
    <s v="ad922c38-1"/>
    <x v="0"/>
    <s v="46.48"/>
    <x v="1417"/>
    <s v="0"/>
    <x v="6"/>
    <s v="46.48"/>
    <n v="0"/>
    <x v="1420"/>
    <n v="46.48"/>
    <x v="0"/>
    <s v="29-06-2024"/>
    <s v="29"/>
    <x v="9"/>
    <s v="2024"/>
    <d v="2024-06-29T00:00:00"/>
    <n v="0"/>
  </r>
  <r>
    <x v="1439"/>
    <s v="253d232c-e"/>
    <x v="3"/>
    <s v="338"/>
    <x v="1313"/>
    <s v="0"/>
    <x v="6"/>
    <s v="338"/>
    <n v="0"/>
    <x v="1421"/>
    <n v="338"/>
    <x v="0"/>
    <s v="10-03-2024"/>
    <s v="10"/>
    <x v="5"/>
    <s v="2024"/>
    <d v="2024-03-10T00:00:00"/>
    <n v="0"/>
  </r>
  <r>
    <x v="1440"/>
    <s v="0e16bb68-d"/>
    <x v="5"/>
    <s v="171.64"/>
    <x v="1418"/>
    <s v="20"/>
    <x v="1"/>
    <s v="137.31"/>
    <n v="34.327999999999996"/>
    <x v="1422"/>
    <n v="137.31"/>
    <x v="0"/>
    <s v="14-08-2024"/>
    <s v="14"/>
    <x v="4"/>
    <s v="2024"/>
    <d v="2024-08-14T00:00:00"/>
    <n v="0"/>
  </r>
  <r>
    <x v="1441"/>
    <s v="6a198ec0-3"/>
    <x v="5"/>
    <s v="488.06"/>
    <x v="1419"/>
    <s v="15"/>
    <x v="0"/>
    <s v="414.85"/>
    <n v="73.209000000000003"/>
    <x v="1423"/>
    <n v="414.85"/>
    <x v="0"/>
    <s v="24-03-2024"/>
    <s v="24"/>
    <x v="5"/>
    <s v="2024"/>
    <d v="2024-03-24T00:00:00"/>
    <n v="0"/>
  </r>
  <r>
    <x v="1442"/>
    <s v="a80e01a6-4"/>
    <x v="6"/>
    <s v="334.67"/>
    <x v="1420"/>
    <s v="50"/>
    <x v="3"/>
    <s v="167.34"/>
    <n v="167.33500000000001"/>
    <x v="1424"/>
    <n v="167.34"/>
    <x v="0"/>
    <s v="09-03-2024"/>
    <s v="09"/>
    <x v="5"/>
    <s v="2024"/>
    <d v="2024-03-09T00:00:00"/>
    <n v="0"/>
  </r>
  <r>
    <x v="1443"/>
    <s v="87786ea9-7"/>
    <x v="1"/>
    <s v="448.02"/>
    <x v="1421"/>
    <s v="30"/>
    <x v="7"/>
    <s v="313.61"/>
    <n v="134.40599999999998"/>
    <x v="1425"/>
    <n v="313.61"/>
    <x v="2"/>
    <s v="20-06-2024"/>
    <s v="20"/>
    <x v="9"/>
    <s v="2024"/>
    <d v="2024-06-20T00:00:00"/>
    <n v="0"/>
  </r>
  <r>
    <x v="1444"/>
    <s v="1f7ef990-f"/>
    <x v="1"/>
    <s v="424.33"/>
    <x v="1422"/>
    <s v="5"/>
    <x v="4"/>
    <s v="403.11"/>
    <n v="21.2165"/>
    <x v="1426"/>
    <n v="403.11"/>
    <x v="3"/>
    <s v="29-10-2024"/>
    <s v="29"/>
    <x v="8"/>
    <s v="2024"/>
    <d v="2024-10-29T00:00:00"/>
    <n v="0"/>
  </r>
  <r>
    <x v="1445"/>
    <s v="9febb427-c"/>
    <x v="0"/>
    <s v="56.69"/>
    <x v="1423"/>
    <s v="25"/>
    <x v="2"/>
    <s v="42.52"/>
    <n v="14.172499999999999"/>
    <x v="1427"/>
    <n v="42.52"/>
    <x v="2"/>
    <s v="12-03-2024"/>
    <s v="12"/>
    <x v="5"/>
    <s v="2024"/>
    <d v="2024-03-12T00:00:00"/>
    <n v="0"/>
  </r>
  <r>
    <x v="1446"/>
    <s v="87f0d140-4"/>
    <x v="0"/>
    <s v="431.13"/>
    <x v="1424"/>
    <s v="50"/>
    <x v="3"/>
    <s v="215.56"/>
    <n v="215.565"/>
    <x v="1428"/>
    <n v="215.57"/>
    <x v="0"/>
    <s v="22-01-2024"/>
    <s v="22"/>
    <x v="7"/>
    <s v="2024"/>
    <d v="2024-01-22T00:00:00"/>
    <n v="9.9999999999909051E-3"/>
  </r>
  <r>
    <x v="1447"/>
    <s v="c756485e-5"/>
    <x v="1"/>
    <s v="353.93"/>
    <x v="1425"/>
    <s v="0"/>
    <x v="6"/>
    <s v="353.93"/>
    <n v="0"/>
    <x v="1429"/>
    <n v="353.93"/>
    <x v="0"/>
    <s v="31-07-2024"/>
    <s v="31"/>
    <x v="10"/>
    <s v="2024"/>
    <d v="2024-07-31T00:00:00"/>
    <n v="0"/>
  </r>
  <r>
    <x v="1448"/>
    <s v="7c8cb492-9"/>
    <x v="2"/>
    <s v="54.61"/>
    <x v="1426"/>
    <s v="0"/>
    <x v="6"/>
    <s v="54.61"/>
    <n v="0"/>
    <x v="1430"/>
    <n v="54.61"/>
    <x v="2"/>
    <s v="30-09-2024"/>
    <s v="30"/>
    <x v="2"/>
    <s v="2024"/>
    <d v="2024-09-30T00:00:00"/>
    <n v="0"/>
  </r>
  <r>
    <x v="1449"/>
    <s v="bf6ca00b-4"/>
    <x v="5"/>
    <s v="90.79"/>
    <x v="1427"/>
    <s v="0"/>
    <x v="6"/>
    <s v="90.79"/>
    <n v="0"/>
    <x v="356"/>
    <n v="90.79"/>
    <x v="0"/>
    <s v="15-07-2024"/>
    <s v="15"/>
    <x v="10"/>
    <s v="2024"/>
    <d v="2024-07-15T00:00:00"/>
    <n v="0"/>
  </r>
  <r>
    <x v="1450"/>
    <s v="97f6e07b-a"/>
    <x v="3"/>
    <s v="424.21"/>
    <x v="1428"/>
    <s v="30"/>
    <x v="7"/>
    <s v="296.95"/>
    <n v="127.26299999999999"/>
    <x v="1431"/>
    <n v="296.95"/>
    <x v="1"/>
    <s v="06-09-2024"/>
    <s v="06"/>
    <x v="2"/>
    <s v="2024"/>
    <d v="2024-09-06T00:00:00"/>
    <n v="0"/>
  </r>
  <r>
    <x v="1451"/>
    <s v="c46ba7fb-a"/>
    <x v="3"/>
    <s v="45.8"/>
    <x v="1429"/>
    <s v="25"/>
    <x v="2"/>
    <s v="34.35"/>
    <n v="11.45"/>
    <x v="1432"/>
    <n v="34.35"/>
    <x v="4"/>
    <s v="17-09-2024"/>
    <s v="17"/>
    <x v="2"/>
    <s v="2024"/>
    <d v="2024-09-17T00:00:00"/>
    <n v="0"/>
  </r>
  <r>
    <x v="1452"/>
    <s v="d00045a5-7"/>
    <x v="2"/>
    <s v="301.6"/>
    <x v="1430"/>
    <s v="20"/>
    <x v="1"/>
    <s v="241.28"/>
    <n v="60.32"/>
    <x v="1433"/>
    <n v="241.28"/>
    <x v="4"/>
    <s v="22-10-2024"/>
    <s v="22"/>
    <x v="8"/>
    <s v="2024"/>
    <d v="2024-10-22T00:00:00"/>
    <n v="0"/>
  </r>
  <r>
    <x v="1453"/>
    <s v="ecd83830-9"/>
    <x v="5"/>
    <s v="241.97"/>
    <x v="1431"/>
    <s v="10"/>
    <x v="5"/>
    <s v="217.77"/>
    <n v="24.196999999999999"/>
    <x v="1434"/>
    <n v="217.77"/>
    <x v="3"/>
    <s v="17-07-2024"/>
    <s v="17"/>
    <x v="10"/>
    <s v="2024"/>
    <d v="2024-07-17T00:00:00"/>
    <n v="0"/>
  </r>
  <r>
    <x v="1454"/>
    <s v="91e28e7b-b"/>
    <x v="4"/>
    <s v="335.84"/>
    <x v="1432"/>
    <s v="5"/>
    <x v="4"/>
    <s v="319.05"/>
    <n v="16.791999999999998"/>
    <x v="1435"/>
    <n v="319.05"/>
    <x v="0"/>
    <s v="09-07-2024"/>
    <s v="09"/>
    <x v="10"/>
    <s v="2024"/>
    <d v="2024-07-09T00:00:00"/>
    <n v="0"/>
  </r>
  <r>
    <x v="1455"/>
    <s v="68c330d6-1"/>
    <x v="0"/>
    <s v="317.46"/>
    <x v="1433"/>
    <s v="0"/>
    <x v="6"/>
    <s v="317.46"/>
    <n v="0"/>
    <x v="1436"/>
    <n v="317.45999999999998"/>
    <x v="3"/>
    <s v="20-01-2024"/>
    <s v="20"/>
    <x v="7"/>
    <s v="2024"/>
    <d v="2024-01-20T00:00:00"/>
    <n v="0"/>
  </r>
  <r>
    <x v="1456"/>
    <s v="8a241150-c"/>
    <x v="1"/>
    <s v="53.79"/>
    <x v="1434"/>
    <s v="5"/>
    <x v="4"/>
    <s v="51.1"/>
    <n v="2.6894999999999998"/>
    <x v="372"/>
    <n v="51.1"/>
    <x v="1"/>
    <s v="11-03-2024"/>
    <s v="11"/>
    <x v="5"/>
    <s v="2024"/>
    <d v="2024-03-11T00:00:00"/>
    <n v="0"/>
  </r>
  <r>
    <x v="1457"/>
    <s v="d3076535-1"/>
    <x v="3"/>
    <s v="459.39"/>
    <x v="1435"/>
    <s v="30"/>
    <x v="7"/>
    <s v="321.57"/>
    <n v="137.81699999999998"/>
    <x v="1437"/>
    <n v="321.57"/>
    <x v="3"/>
    <s v="06-07-2024"/>
    <s v="06"/>
    <x v="10"/>
    <s v="2024"/>
    <d v="2024-07-06T00:00:00"/>
    <n v="0"/>
  </r>
  <r>
    <x v="1458"/>
    <s v="e0b93f87-1"/>
    <x v="5"/>
    <s v="175.33"/>
    <x v="1436"/>
    <s v="20"/>
    <x v="1"/>
    <s v="140.26"/>
    <n v="35.066000000000003"/>
    <x v="1438"/>
    <n v="140.26"/>
    <x v="0"/>
    <s v="25-05-2024"/>
    <s v="25"/>
    <x v="6"/>
    <s v="2024"/>
    <d v="2024-05-25T00:00:00"/>
    <n v="0"/>
  </r>
  <r>
    <x v="1459"/>
    <s v="956bb0df-7"/>
    <x v="3"/>
    <s v="69.77"/>
    <x v="270"/>
    <s v="30"/>
    <x v="7"/>
    <s v="48.84"/>
    <n v="20.930999999999997"/>
    <x v="1439"/>
    <n v="48.84"/>
    <x v="2"/>
    <s v="30-08-2024"/>
    <s v="30"/>
    <x v="4"/>
    <s v="2024"/>
    <d v="2024-08-30T00:00:00"/>
    <n v="0"/>
  </r>
  <r>
    <x v="1460"/>
    <s v="5dfd69d9-d"/>
    <x v="3"/>
    <s v="157.11"/>
    <x v="1437"/>
    <s v="10"/>
    <x v="5"/>
    <s v="141.4"/>
    <n v="15.711000000000002"/>
    <x v="1440"/>
    <n v="141.4"/>
    <x v="0"/>
    <s v="12-09-2024"/>
    <s v="12"/>
    <x v="2"/>
    <s v="2024"/>
    <d v="2024-09-12T00:00:00"/>
    <n v="0"/>
  </r>
  <r>
    <x v="1461"/>
    <s v="df2752c8-3"/>
    <x v="3"/>
    <s v="102.7"/>
    <x v="1438"/>
    <s v="30"/>
    <x v="7"/>
    <s v="71.89"/>
    <n v="30.81"/>
    <x v="1441"/>
    <n v="71.89"/>
    <x v="1"/>
    <s v="09-08-2024"/>
    <s v="09"/>
    <x v="4"/>
    <s v="2024"/>
    <d v="2024-08-09T00:00:00"/>
    <n v="0"/>
  </r>
  <r>
    <x v="1462"/>
    <s v="2f19e634-2"/>
    <x v="1"/>
    <s v="312.85"/>
    <x v="1439"/>
    <s v="25"/>
    <x v="2"/>
    <s v="234.64"/>
    <n v="78.212500000000006"/>
    <x v="1442"/>
    <n v="234.64"/>
    <x v="0"/>
    <s v="22-07-2024"/>
    <s v="22"/>
    <x v="10"/>
    <s v="2024"/>
    <d v="2024-07-22T00:00:00"/>
    <n v="0"/>
  </r>
  <r>
    <x v="1463"/>
    <s v="75c9c188-a"/>
    <x v="1"/>
    <s v="317.59"/>
    <x v="1440"/>
    <s v="30"/>
    <x v="7"/>
    <s v="222.31"/>
    <n v="95.276999999999987"/>
    <x v="1443"/>
    <n v="222.31"/>
    <x v="2"/>
    <s v="18-04-2024"/>
    <s v="18"/>
    <x v="3"/>
    <s v="2024"/>
    <d v="2024-04-18T00:00:00"/>
    <n v="0"/>
  </r>
  <r>
    <x v="1464"/>
    <s v="eff5b46d-f"/>
    <x v="3"/>
    <s v="218.68"/>
    <x v="1441"/>
    <s v="10"/>
    <x v="5"/>
    <s v="196.81"/>
    <n v="21.868000000000002"/>
    <x v="1444"/>
    <n v="196.81"/>
    <x v="1"/>
    <s v="04-02-2024"/>
    <s v="04"/>
    <x v="1"/>
    <s v="2024"/>
    <d v="2024-02-04T00:00:00"/>
    <n v="0"/>
  </r>
  <r>
    <x v="1465"/>
    <s v="e436cd21-e"/>
    <x v="0"/>
    <s v="56.45"/>
    <x v="1442"/>
    <s v="50"/>
    <x v="3"/>
    <s v="28.23"/>
    <n v="28.225000000000001"/>
    <x v="1445"/>
    <n v="28.23"/>
    <x v="0"/>
    <s v="08-02-2024"/>
    <s v="08"/>
    <x v="1"/>
    <s v="2024"/>
    <d v="2024-02-08T00:00:00"/>
    <n v="0"/>
  </r>
  <r>
    <x v="1466"/>
    <s v="7d443016-7"/>
    <x v="3"/>
    <s v="85.54"/>
    <x v="1443"/>
    <s v="25"/>
    <x v="2"/>
    <s v="64.16"/>
    <n v="21.385000000000002"/>
    <x v="1446"/>
    <n v="64.16"/>
    <x v="1"/>
    <s v="11-07-2024"/>
    <s v="11"/>
    <x v="10"/>
    <s v="2024"/>
    <d v="2024-07-11T00:00:00"/>
    <n v="0"/>
  </r>
  <r>
    <x v="1467"/>
    <s v="c6e8e685-2"/>
    <x v="2"/>
    <s v="200.44"/>
    <x v="1444"/>
    <s v="50"/>
    <x v="3"/>
    <s v="100.22"/>
    <n v="100.22"/>
    <x v="1447"/>
    <n v="100.22"/>
    <x v="2"/>
    <s v="18-11-2024"/>
    <s v="18"/>
    <x v="0"/>
    <s v="2024"/>
    <d v="2024-11-18T00:00:00"/>
    <n v="0"/>
  </r>
  <r>
    <x v="1468"/>
    <s v="7f815c17-f"/>
    <x v="6"/>
    <s v="132.23"/>
    <x v="1445"/>
    <s v="25"/>
    <x v="2"/>
    <s v="99.17"/>
    <n v="33.057499999999997"/>
    <x v="1448"/>
    <n v="99.17"/>
    <x v="0"/>
    <s v="13-02-2024"/>
    <s v="13"/>
    <x v="1"/>
    <s v="2024"/>
    <d v="2024-02-13T00:00:00"/>
    <n v="0"/>
  </r>
  <r>
    <x v="1469"/>
    <s v="41de6e0b-3"/>
    <x v="0"/>
    <s v="217.61"/>
    <x v="1446"/>
    <s v="10"/>
    <x v="5"/>
    <s v="195.85"/>
    <n v="21.761000000000003"/>
    <x v="1449"/>
    <n v="195.85"/>
    <x v="4"/>
    <s v="14-02-2024"/>
    <s v="14"/>
    <x v="1"/>
    <s v="2024"/>
    <d v="2024-02-14T00:00:00"/>
    <n v="0"/>
  </r>
  <r>
    <x v="1470"/>
    <s v="921d4f13-4"/>
    <x v="4"/>
    <s v="227.44"/>
    <x v="1447"/>
    <s v="10"/>
    <x v="5"/>
    <s v="204.7"/>
    <n v="22.744"/>
    <x v="1450"/>
    <n v="204.7"/>
    <x v="0"/>
    <s v="14-05-2024"/>
    <s v="14"/>
    <x v="6"/>
    <s v="2024"/>
    <d v="2024-05-14T00:00:00"/>
    <n v="0"/>
  </r>
  <r>
    <x v="1471"/>
    <s v="8432da61-7"/>
    <x v="6"/>
    <s v="154.15"/>
    <x v="1448"/>
    <s v="20"/>
    <x v="1"/>
    <s v="123.32"/>
    <n v="30.83"/>
    <x v="1451"/>
    <n v="123.32"/>
    <x v="3"/>
    <s v="21-08-2024"/>
    <s v="21"/>
    <x v="4"/>
    <s v="2024"/>
    <d v="2024-08-21T00:00:00"/>
    <n v="0"/>
  </r>
  <r>
    <x v="1472"/>
    <s v="d19df4c1-7"/>
    <x v="4"/>
    <s v="19.42"/>
    <x v="1449"/>
    <s v="0"/>
    <x v="6"/>
    <s v="19.42"/>
    <n v="0"/>
    <x v="1452"/>
    <n v="19.420000000000002"/>
    <x v="2"/>
    <s v="21-06-2024"/>
    <s v="21"/>
    <x v="9"/>
    <s v="2024"/>
    <d v="2024-06-21T00:00:00"/>
    <n v="0"/>
  </r>
  <r>
    <x v="1473"/>
    <s v="eb72dd01-6"/>
    <x v="5"/>
    <s v="423.01"/>
    <x v="1450"/>
    <s v="5"/>
    <x v="4"/>
    <s v="401.86"/>
    <n v="21.150500000000001"/>
    <x v="1453"/>
    <n v="401.86"/>
    <x v="0"/>
    <s v="31-01-2024"/>
    <s v="31"/>
    <x v="7"/>
    <s v="2024"/>
    <d v="2024-01-31T00:00:00"/>
    <n v="0"/>
  </r>
  <r>
    <x v="1474"/>
    <s v="4fc43503-b"/>
    <x v="6"/>
    <s v="352.47"/>
    <x v="1451"/>
    <s v="0"/>
    <x v="6"/>
    <s v="352.47"/>
    <n v="0"/>
    <x v="1454"/>
    <n v="352.47"/>
    <x v="0"/>
    <s v="25-06-2024"/>
    <s v="25"/>
    <x v="9"/>
    <s v="2024"/>
    <d v="2024-06-25T00:00:00"/>
    <n v="0"/>
  </r>
  <r>
    <x v="1475"/>
    <s v="5c194e4d-5"/>
    <x v="4"/>
    <s v="323.85"/>
    <x v="1452"/>
    <s v="50"/>
    <x v="3"/>
    <s v="161.93"/>
    <n v="161.92500000000001"/>
    <x v="1455"/>
    <n v="161.93"/>
    <x v="1"/>
    <s v="16-11-2024"/>
    <s v="16"/>
    <x v="0"/>
    <s v="2024"/>
    <d v="2024-11-16T00:00:00"/>
    <n v="0"/>
  </r>
  <r>
    <x v="1476"/>
    <s v="8583655b-4"/>
    <x v="1"/>
    <s v="96.34"/>
    <x v="1453"/>
    <s v="20"/>
    <x v="1"/>
    <s v="77.07"/>
    <n v="19.268000000000001"/>
    <x v="1456"/>
    <n v="77.069999999999993"/>
    <x v="1"/>
    <s v="17-03-2024"/>
    <s v="17"/>
    <x v="5"/>
    <s v="2024"/>
    <d v="2024-03-17T00:00:00"/>
    <n v="0"/>
  </r>
  <r>
    <x v="1477"/>
    <s v="77eebc88-5"/>
    <x v="2"/>
    <s v="11.54"/>
    <x v="1454"/>
    <s v="25"/>
    <x v="2"/>
    <s v="8.65"/>
    <n v="2.8849999999999998"/>
    <x v="1457"/>
    <n v="8.66"/>
    <x v="1"/>
    <s v="07-05-2024"/>
    <s v="07"/>
    <x v="6"/>
    <s v="2024"/>
    <d v="2024-05-07T00:00:00"/>
    <n v="9.9999999999997868E-3"/>
  </r>
  <r>
    <x v="1478"/>
    <s v="dc145f91-a"/>
    <x v="3"/>
    <s v="376.52"/>
    <x v="1455"/>
    <s v="0"/>
    <x v="6"/>
    <s v="376.52"/>
    <n v="0"/>
    <x v="1458"/>
    <n v="376.52"/>
    <x v="3"/>
    <s v="07-01-2024"/>
    <s v="07"/>
    <x v="7"/>
    <s v="2024"/>
    <d v="2024-01-07T00:00:00"/>
    <n v="0"/>
  </r>
  <r>
    <x v="1479"/>
    <s v="75d4498d-1"/>
    <x v="6"/>
    <s v="258.91"/>
    <x v="1456"/>
    <s v="25"/>
    <x v="2"/>
    <s v="194.18"/>
    <n v="64.727500000000006"/>
    <x v="1459"/>
    <n v="194.18"/>
    <x v="3"/>
    <s v="08-05-2024"/>
    <s v="08"/>
    <x v="6"/>
    <s v="2024"/>
    <d v="2024-05-08T00:00:00"/>
    <n v="0"/>
  </r>
  <r>
    <x v="1480"/>
    <s v="4aab29e2-f"/>
    <x v="0"/>
    <s v="209.44"/>
    <x v="678"/>
    <s v="30"/>
    <x v="7"/>
    <s v="146.61"/>
    <n v="62.832000000000001"/>
    <x v="1460"/>
    <n v="146.61000000000001"/>
    <x v="2"/>
    <s v="03-04-2024"/>
    <s v="03"/>
    <x v="3"/>
    <s v="2024"/>
    <d v="2024-04-03T00:00:00"/>
    <n v="0"/>
  </r>
  <r>
    <x v="1481"/>
    <s v="aacdd2c4-c"/>
    <x v="3"/>
    <s v="489.9"/>
    <x v="1457"/>
    <s v="10"/>
    <x v="5"/>
    <s v="440.91"/>
    <n v="48.99"/>
    <x v="1461"/>
    <n v="440.91"/>
    <x v="0"/>
    <s v="03-05-2024"/>
    <s v="03"/>
    <x v="6"/>
    <s v="2024"/>
    <d v="2024-05-03T00:00:00"/>
    <n v="0"/>
  </r>
  <r>
    <x v="1482"/>
    <s v="d1247110-6"/>
    <x v="3"/>
    <s v="371.81"/>
    <x v="1458"/>
    <s v="50"/>
    <x v="3"/>
    <s v="185.91"/>
    <n v="185.905"/>
    <x v="1462"/>
    <n v="185.91"/>
    <x v="4"/>
    <s v="27-02-2024"/>
    <s v="27"/>
    <x v="1"/>
    <s v="2024"/>
    <d v="2024-02-27T00:00:00"/>
    <n v="0"/>
  </r>
  <r>
    <x v="1483"/>
    <s v="8227ea90-9"/>
    <x v="2"/>
    <s v="40.04"/>
    <x v="1459"/>
    <s v="0"/>
    <x v="6"/>
    <s v="40.04"/>
    <n v="0"/>
    <x v="1463"/>
    <n v="40.04"/>
    <x v="1"/>
    <s v="01-03-2024"/>
    <s v="01"/>
    <x v="5"/>
    <s v="2024"/>
    <d v="2024-03-01T00:00:00"/>
    <n v="0"/>
  </r>
  <r>
    <x v="1484"/>
    <s v="4a86d1fb-3"/>
    <x v="0"/>
    <s v="384.6"/>
    <x v="1460"/>
    <s v="5"/>
    <x v="4"/>
    <s v="365.37"/>
    <n v="19.23"/>
    <x v="1464"/>
    <n v="365.37"/>
    <x v="2"/>
    <s v="02-03-2024"/>
    <s v="02"/>
    <x v="5"/>
    <s v="2024"/>
    <d v="2024-03-02T00:00:00"/>
    <n v="0"/>
  </r>
  <r>
    <x v="1485"/>
    <s v="2f32fabd-6"/>
    <x v="4"/>
    <s v="259.47"/>
    <x v="1461"/>
    <s v="15"/>
    <x v="0"/>
    <s v="220.55"/>
    <n v="38.920500000000004"/>
    <x v="1465"/>
    <n v="220.55"/>
    <x v="1"/>
    <s v="25-02-2024"/>
    <s v="25"/>
    <x v="1"/>
    <s v="2024"/>
    <d v="2024-02-25T00:00:00"/>
    <n v="0"/>
  </r>
  <r>
    <x v="1486"/>
    <s v="8b31adf8-f"/>
    <x v="0"/>
    <s v="483.34"/>
    <x v="1462"/>
    <s v="5"/>
    <x v="4"/>
    <s v="459.17"/>
    <n v="24.166999999999998"/>
    <x v="1466"/>
    <n v="459.17"/>
    <x v="2"/>
    <s v="28-03-2024"/>
    <s v="28"/>
    <x v="5"/>
    <s v="2024"/>
    <d v="2024-03-28T00:00:00"/>
    <n v="0"/>
  </r>
  <r>
    <x v="1487"/>
    <s v="cd056501-f"/>
    <x v="2"/>
    <s v="253.19"/>
    <x v="1463"/>
    <s v="5"/>
    <x v="4"/>
    <s v="240.53"/>
    <n v="12.659500000000001"/>
    <x v="1467"/>
    <n v="240.53"/>
    <x v="4"/>
    <s v="23-05-2024"/>
    <s v="23"/>
    <x v="6"/>
    <s v="2024"/>
    <d v="2024-05-23T00:00:00"/>
    <n v="0"/>
  </r>
  <r>
    <x v="1488"/>
    <s v="2c009751-7"/>
    <x v="2"/>
    <s v="419.4"/>
    <x v="1464"/>
    <s v="50"/>
    <x v="3"/>
    <s v="209.7"/>
    <n v="209.7"/>
    <x v="1468"/>
    <n v="209.7"/>
    <x v="4"/>
    <s v="19-05-2024"/>
    <s v="19"/>
    <x v="6"/>
    <s v="2024"/>
    <d v="2024-05-19T00:00:00"/>
    <n v="0"/>
  </r>
  <r>
    <x v="1489"/>
    <s v="c3862bfa-7"/>
    <x v="5"/>
    <s v="245.52"/>
    <x v="1465"/>
    <s v="20"/>
    <x v="1"/>
    <s v="196.42"/>
    <n v="49.104000000000006"/>
    <x v="1469"/>
    <n v="196.42"/>
    <x v="4"/>
    <s v="29-10-2024"/>
    <s v="29"/>
    <x v="8"/>
    <s v="2024"/>
    <d v="2024-10-29T00:00:00"/>
    <n v="0"/>
  </r>
  <r>
    <x v="1490"/>
    <s v="f2a45064-4"/>
    <x v="1"/>
    <s v="280.31"/>
    <x v="1466"/>
    <s v="10"/>
    <x v="5"/>
    <s v="252.28"/>
    <n v="28.030999999999999"/>
    <x v="1470"/>
    <n v="252.28"/>
    <x v="2"/>
    <s v="12-07-2024"/>
    <s v="12"/>
    <x v="10"/>
    <s v="2024"/>
    <d v="2024-07-12T00:00:00"/>
    <n v="0"/>
  </r>
  <r>
    <x v="1491"/>
    <s v="7deb0c35-a"/>
    <x v="0"/>
    <s v="67.67"/>
    <x v="1467"/>
    <s v="50"/>
    <x v="3"/>
    <s v="33.84"/>
    <n v="33.835000000000001"/>
    <x v="1471"/>
    <n v="33.840000000000003"/>
    <x v="0"/>
    <s v="27-06-2024"/>
    <s v="27"/>
    <x v="9"/>
    <s v="2024"/>
    <d v="2024-06-27T00:00:00"/>
    <n v="0"/>
  </r>
  <r>
    <x v="1492"/>
    <s v="3f2757b0-5"/>
    <x v="5"/>
    <s v="364.44"/>
    <x v="1468"/>
    <s v="20"/>
    <x v="1"/>
    <s v="291.55"/>
    <n v="72.888000000000005"/>
    <x v="1472"/>
    <n v="291.55"/>
    <x v="4"/>
    <s v="14-01-2024"/>
    <s v="14"/>
    <x v="7"/>
    <s v="2024"/>
    <d v="2024-01-14T00:00:00"/>
    <n v="0"/>
  </r>
  <r>
    <x v="1493"/>
    <s v="b072608e-d"/>
    <x v="4"/>
    <s v="44.29"/>
    <x v="343"/>
    <s v="10"/>
    <x v="5"/>
    <s v="39.86"/>
    <n v="4.4289999999999994"/>
    <x v="1473"/>
    <n v="39.86"/>
    <x v="0"/>
    <s v="11-09-2024"/>
    <s v="11"/>
    <x v="2"/>
    <s v="2024"/>
    <d v="2024-09-11T00:00:00"/>
    <n v="0"/>
  </r>
  <r>
    <x v="1494"/>
    <s v="d86224a6-5"/>
    <x v="3"/>
    <s v="461.31"/>
    <x v="1469"/>
    <s v="30"/>
    <x v="7"/>
    <s v="322.92"/>
    <n v="138.393"/>
    <x v="1474"/>
    <n v="322.92"/>
    <x v="2"/>
    <s v="04-01-2024"/>
    <s v="04"/>
    <x v="7"/>
    <s v="2024"/>
    <d v="2024-01-04T00:00:00"/>
    <n v="0"/>
  </r>
  <r>
    <x v="1495"/>
    <s v="c157dce7-a"/>
    <x v="2"/>
    <s v="473.17"/>
    <x v="1470"/>
    <s v="10"/>
    <x v="5"/>
    <s v="425.85"/>
    <n v="47.317"/>
    <x v="1475"/>
    <n v="425.85"/>
    <x v="3"/>
    <s v="19-09-2024"/>
    <s v="19"/>
    <x v="2"/>
    <s v="2024"/>
    <d v="2024-09-19T00:00:00"/>
    <n v="0"/>
  </r>
  <r>
    <x v="1496"/>
    <s v="c77431bc-6"/>
    <x v="5"/>
    <s v="133.49"/>
    <x v="1471"/>
    <s v="50"/>
    <x v="3"/>
    <s v="66.75"/>
    <n v="66.745000000000005"/>
    <x v="1476"/>
    <n v="66.75"/>
    <x v="2"/>
    <s v="28-09-2024"/>
    <s v="28"/>
    <x v="2"/>
    <s v="2024"/>
    <d v="2024-09-28T00:00:00"/>
    <n v="0"/>
  </r>
  <r>
    <x v="1497"/>
    <s v="680206e7-9"/>
    <x v="1"/>
    <s v="430.32"/>
    <x v="1472"/>
    <s v="15"/>
    <x v="0"/>
    <s v="365.77"/>
    <n v="64.548000000000002"/>
    <x v="1477"/>
    <n v="365.77"/>
    <x v="4"/>
    <s v="23-05-2024"/>
    <s v="23"/>
    <x v="6"/>
    <s v="2024"/>
    <d v="2024-05-23T00:00:00"/>
    <n v="0"/>
  </r>
  <r>
    <x v="1498"/>
    <s v="35c9ea9d-e"/>
    <x v="0"/>
    <s v="466.36"/>
    <x v="835"/>
    <s v="0"/>
    <x v="6"/>
    <s v="466.36"/>
    <n v="0"/>
    <x v="1478"/>
    <n v="466.36"/>
    <x v="4"/>
    <s v="21-01-2024"/>
    <s v="21"/>
    <x v="7"/>
    <s v="2024"/>
    <d v="2024-01-21T00:00:00"/>
    <n v="0"/>
  </r>
  <r>
    <x v="1499"/>
    <s v="8298b8bb-a"/>
    <x v="6"/>
    <s v="274.4"/>
    <x v="1473"/>
    <s v="25"/>
    <x v="2"/>
    <s v="205.8"/>
    <n v="68.599999999999994"/>
    <x v="1479"/>
    <n v="205.8"/>
    <x v="3"/>
    <s v="04-02-2024"/>
    <s v="04"/>
    <x v="1"/>
    <s v="2024"/>
    <d v="2024-02-04T00:00:00"/>
    <n v="0"/>
  </r>
  <r>
    <x v="1500"/>
    <s v="ee387572-7"/>
    <x v="4"/>
    <s v="29.3"/>
    <x v="1474"/>
    <s v="0"/>
    <x v="6"/>
    <s v="29.3"/>
    <n v="0"/>
    <x v="1480"/>
    <n v="29.3"/>
    <x v="0"/>
    <s v="18-06-2024"/>
    <s v="18"/>
    <x v="9"/>
    <s v="2024"/>
    <d v="2024-06-18T00:00:00"/>
    <n v="0"/>
  </r>
  <r>
    <x v="1501"/>
    <s v="50e481c0-5"/>
    <x v="0"/>
    <s v="122.96"/>
    <x v="1475"/>
    <s v="15"/>
    <x v="0"/>
    <s v="104.52"/>
    <n v="18.443999999999999"/>
    <x v="1481"/>
    <n v="104.52"/>
    <x v="3"/>
    <s v="18-07-2024"/>
    <s v="18"/>
    <x v="10"/>
    <s v="2024"/>
    <d v="2024-07-18T00:00:00"/>
    <n v="0"/>
  </r>
  <r>
    <x v="1502"/>
    <s v="17c41fd0-2"/>
    <x v="3"/>
    <s v="333.18"/>
    <x v="1476"/>
    <s v="10"/>
    <x v="5"/>
    <s v="299.86"/>
    <n v="33.318000000000005"/>
    <x v="1482"/>
    <n v="299.86"/>
    <x v="4"/>
    <s v="16-04-2024"/>
    <s v="16"/>
    <x v="3"/>
    <s v="2024"/>
    <d v="2024-04-16T00:00:00"/>
    <n v="0"/>
  </r>
  <r>
    <x v="1503"/>
    <s v="d831b4b9-c"/>
    <x v="4"/>
    <s v="221.69"/>
    <x v="1477"/>
    <s v="5"/>
    <x v="4"/>
    <s v="210.61"/>
    <n v="11.0845"/>
    <x v="1483"/>
    <n v="210.61"/>
    <x v="1"/>
    <s v="25-07-2024"/>
    <s v="25"/>
    <x v="10"/>
    <s v="2024"/>
    <d v="2024-07-25T00:00:00"/>
    <n v="0"/>
  </r>
  <r>
    <x v="1504"/>
    <s v="889d5066-d"/>
    <x v="2"/>
    <s v="250.53"/>
    <x v="1478"/>
    <s v="10"/>
    <x v="5"/>
    <s v="225.48"/>
    <n v="25.053000000000001"/>
    <x v="1484"/>
    <n v="225.48"/>
    <x v="0"/>
    <s v="21-11-2024"/>
    <s v="21"/>
    <x v="0"/>
    <s v="2024"/>
    <d v="2024-11-21T00:00:00"/>
    <n v="0"/>
  </r>
  <r>
    <x v="1505"/>
    <s v="903cb2e0-3"/>
    <x v="6"/>
    <s v="135.86"/>
    <x v="1479"/>
    <s v="15"/>
    <x v="0"/>
    <s v="115.48"/>
    <n v="20.379000000000001"/>
    <x v="1485"/>
    <n v="115.48"/>
    <x v="3"/>
    <s v="27-01-2024"/>
    <s v="27"/>
    <x v="7"/>
    <s v="2024"/>
    <d v="2024-01-27T00:00:00"/>
    <n v="0"/>
  </r>
  <r>
    <x v="1506"/>
    <s v="e39375fe-c"/>
    <x v="6"/>
    <s v="225.4"/>
    <x v="1480"/>
    <s v="15"/>
    <x v="0"/>
    <s v="191.59"/>
    <n v="33.81"/>
    <x v="1486"/>
    <n v="191.59"/>
    <x v="4"/>
    <s v="02-04-2024"/>
    <s v="02"/>
    <x v="3"/>
    <s v="2024"/>
    <d v="2024-04-02T00:00:00"/>
    <n v="0"/>
  </r>
  <r>
    <x v="1507"/>
    <s v="7121fc95-b"/>
    <x v="4"/>
    <s v="172.45"/>
    <x v="1481"/>
    <s v="0"/>
    <x v="6"/>
    <s v="172.45"/>
    <n v="0"/>
    <x v="1487"/>
    <n v="172.45"/>
    <x v="1"/>
    <s v="09-01-2024"/>
    <s v="09"/>
    <x v="7"/>
    <s v="2024"/>
    <d v="2024-01-09T00:00:00"/>
    <n v="0"/>
  </r>
  <r>
    <x v="1508"/>
    <s v="adfc7a07-5"/>
    <x v="0"/>
    <s v="89.42"/>
    <x v="1482"/>
    <s v="5"/>
    <x v="4"/>
    <s v="84.95"/>
    <n v="4.4710000000000001"/>
    <x v="1488"/>
    <n v="84.95"/>
    <x v="4"/>
    <s v="20-03-2024"/>
    <s v="20"/>
    <x v="5"/>
    <s v="2024"/>
    <d v="2024-03-20T00:00:00"/>
    <n v="0"/>
  </r>
  <r>
    <x v="1509"/>
    <s v="a55367ed-0"/>
    <x v="3"/>
    <s v="488.14"/>
    <x v="1483"/>
    <s v="50"/>
    <x v="3"/>
    <s v="244.07"/>
    <n v="244.07"/>
    <x v="1489"/>
    <n v="244.07"/>
    <x v="4"/>
    <s v="16-02-2024"/>
    <s v="16"/>
    <x v="1"/>
    <s v="2024"/>
    <d v="2024-02-16T00:00:00"/>
    <n v="0"/>
  </r>
  <r>
    <x v="1510"/>
    <s v="efa8cfb9-7"/>
    <x v="6"/>
    <s v="107.61"/>
    <x v="1484"/>
    <s v="25"/>
    <x v="2"/>
    <s v="80.71"/>
    <n v="26.9025"/>
    <x v="1490"/>
    <n v="80.709999999999994"/>
    <x v="2"/>
    <s v="04-04-2024"/>
    <s v="04"/>
    <x v="3"/>
    <s v="2024"/>
    <d v="2024-04-04T00:00:00"/>
    <n v="0"/>
  </r>
  <r>
    <x v="1511"/>
    <s v="925e172b-3"/>
    <x v="2"/>
    <s v="463.05"/>
    <x v="563"/>
    <s v="15"/>
    <x v="0"/>
    <s v="393.59"/>
    <n v="69.457499999999996"/>
    <x v="563"/>
    <n v="393.59"/>
    <x v="1"/>
    <s v="10-05-2024"/>
    <s v="10"/>
    <x v="6"/>
    <s v="2024"/>
    <d v="2024-05-10T00:00:00"/>
    <n v="0"/>
  </r>
  <r>
    <x v="1512"/>
    <s v="b52f485a-a"/>
    <x v="4"/>
    <s v="304.57"/>
    <x v="1485"/>
    <s v="5"/>
    <x v="4"/>
    <s v="289.34"/>
    <n v="15.228499999999999"/>
    <x v="1491"/>
    <n v="289.33999999999997"/>
    <x v="0"/>
    <s v="08-01-2024"/>
    <s v="08"/>
    <x v="7"/>
    <s v="2024"/>
    <d v="2024-01-08T00:00:00"/>
    <n v="0"/>
  </r>
  <r>
    <x v="1513"/>
    <s v="4ae93dc1-f"/>
    <x v="6"/>
    <s v="32.78"/>
    <x v="1486"/>
    <s v="30"/>
    <x v="7"/>
    <s v="22.95"/>
    <n v="9.8340000000000014"/>
    <x v="1492"/>
    <n v="22.95"/>
    <x v="1"/>
    <s v="30-05-2024"/>
    <s v="30"/>
    <x v="6"/>
    <s v="2024"/>
    <d v="2024-05-30T00:00:00"/>
    <n v="0"/>
  </r>
  <r>
    <x v="1514"/>
    <s v="e4c4fb8c-b"/>
    <x v="0"/>
    <s v="56.83"/>
    <x v="1487"/>
    <s v="30"/>
    <x v="7"/>
    <s v="39.78"/>
    <n v="17.048999999999999"/>
    <x v="1493"/>
    <n v="39.78"/>
    <x v="1"/>
    <s v="25-07-2024"/>
    <s v="25"/>
    <x v="10"/>
    <s v="2024"/>
    <d v="2024-07-25T00:00:00"/>
    <n v="0"/>
  </r>
  <r>
    <x v="1515"/>
    <s v="edb15fad-1"/>
    <x v="5"/>
    <s v="158.57"/>
    <x v="1488"/>
    <s v="25"/>
    <x v="2"/>
    <s v="118.93"/>
    <n v="39.642499999999998"/>
    <x v="1494"/>
    <n v="118.93"/>
    <x v="2"/>
    <s v="01-01-2024"/>
    <s v="01"/>
    <x v="7"/>
    <s v="2024"/>
    <d v="2024-01-01T00:00:00"/>
    <n v="0"/>
  </r>
  <r>
    <x v="1516"/>
    <s v="5c4eb084-f"/>
    <x v="2"/>
    <s v="251.72"/>
    <x v="1489"/>
    <s v="5"/>
    <x v="4"/>
    <s v="239.13"/>
    <n v="12.585999999999999"/>
    <x v="1495"/>
    <n v="239.13"/>
    <x v="4"/>
    <s v="31-08-2024"/>
    <s v="31"/>
    <x v="4"/>
    <s v="2024"/>
    <d v="2024-08-31T00:00:00"/>
    <n v="0"/>
  </r>
  <r>
    <x v="1517"/>
    <s v="51a993a4-f"/>
    <x v="3"/>
    <s v="10.09"/>
    <x v="1490"/>
    <s v="15"/>
    <x v="0"/>
    <s v="8.58"/>
    <n v="1.5134999999999998"/>
    <x v="1496"/>
    <n v="8.58"/>
    <x v="3"/>
    <s v="11-05-2024"/>
    <s v="11"/>
    <x v="6"/>
    <s v="2024"/>
    <d v="2024-05-11T00:00:00"/>
    <n v="0"/>
  </r>
  <r>
    <x v="1518"/>
    <s v="228f3945-3"/>
    <x v="2"/>
    <s v="303.28"/>
    <x v="1491"/>
    <s v="0"/>
    <x v="6"/>
    <s v="303.28"/>
    <n v="0"/>
    <x v="1497"/>
    <n v="303.27999999999997"/>
    <x v="0"/>
    <s v="24-06-2024"/>
    <s v="24"/>
    <x v="9"/>
    <s v="2024"/>
    <d v="2024-06-24T00:00:00"/>
    <n v="0"/>
  </r>
  <r>
    <x v="1519"/>
    <s v="7c30f0b9-c"/>
    <x v="6"/>
    <s v="312.92"/>
    <x v="1492"/>
    <s v="15"/>
    <x v="0"/>
    <s v="265.98"/>
    <n v="46.938000000000002"/>
    <x v="1498"/>
    <n v="265.98"/>
    <x v="4"/>
    <s v="18-10-2024"/>
    <s v="18"/>
    <x v="8"/>
    <s v="2024"/>
    <d v="2024-10-18T00:00:00"/>
    <n v="0"/>
  </r>
  <r>
    <x v="1520"/>
    <s v="319ec9d3-3"/>
    <x v="5"/>
    <s v="402.85"/>
    <x v="1493"/>
    <s v="15"/>
    <x v="0"/>
    <s v="342.42"/>
    <n v="60.427500000000002"/>
    <x v="1499"/>
    <n v="342.42"/>
    <x v="1"/>
    <s v="02-03-2024"/>
    <s v="02"/>
    <x v="5"/>
    <s v="2024"/>
    <d v="2024-03-02T00:00:00"/>
    <n v="0"/>
  </r>
  <r>
    <x v="1521"/>
    <s v="8701783e-b"/>
    <x v="5"/>
    <s v="70.44"/>
    <x v="1494"/>
    <s v="25"/>
    <x v="2"/>
    <s v="52.83"/>
    <n v="17.61"/>
    <x v="1500"/>
    <n v="52.83"/>
    <x v="1"/>
    <s v="25-02-2024"/>
    <s v="25"/>
    <x v="1"/>
    <s v="2024"/>
    <d v="2024-02-25T00:00:00"/>
    <n v="0"/>
  </r>
  <r>
    <x v="1522"/>
    <s v="d8d5bbee-a"/>
    <x v="3"/>
    <s v="181.51"/>
    <x v="1495"/>
    <s v="15"/>
    <x v="0"/>
    <s v="154.28"/>
    <n v="27.226499999999998"/>
    <x v="1501"/>
    <n v="154.28"/>
    <x v="4"/>
    <s v="31-10-2024"/>
    <s v="31"/>
    <x v="8"/>
    <s v="2024"/>
    <d v="2024-10-31T00:00:00"/>
    <n v="0"/>
  </r>
  <r>
    <x v="1523"/>
    <s v="9bed94c1-4"/>
    <x v="2"/>
    <s v="448.07"/>
    <x v="1496"/>
    <s v="0"/>
    <x v="6"/>
    <s v="448.07"/>
    <n v="0"/>
    <x v="1502"/>
    <n v="448.07"/>
    <x v="3"/>
    <s v="01-06-2024"/>
    <s v="01"/>
    <x v="9"/>
    <s v="2024"/>
    <d v="2024-06-01T00:00:00"/>
    <n v="0"/>
  </r>
  <r>
    <x v="1524"/>
    <s v="cdb2d37a-5"/>
    <x v="4"/>
    <s v="211.53"/>
    <x v="1497"/>
    <s v="30"/>
    <x v="7"/>
    <s v="148.07"/>
    <n v="63.458999999999996"/>
    <x v="1503"/>
    <n v="148.07"/>
    <x v="3"/>
    <s v="25-10-2024"/>
    <s v="25"/>
    <x v="8"/>
    <s v="2024"/>
    <d v="2024-10-25T00:00:00"/>
    <n v="0"/>
  </r>
  <r>
    <x v="1525"/>
    <s v="fd629be3-9"/>
    <x v="5"/>
    <s v="196.14"/>
    <x v="1498"/>
    <s v="25"/>
    <x v="2"/>
    <s v="147.1"/>
    <n v="49.034999999999997"/>
    <x v="1504"/>
    <n v="147.11000000000001"/>
    <x v="2"/>
    <s v="12-07-2024"/>
    <s v="12"/>
    <x v="10"/>
    <s v="2024"/>
    <d v="2024-07-12T00:00:00"/>
    <n v="1.0000000000019327E-2"/>
  </r>
  <r>
    <x v="1526"/>
    <s v="b7c4ad12-d"/>
    <x v="5"/>
    <s v="295.8"/>
    <x v="1499"/>
    <s v="0"/>
    <x v="6"/>
    <s v="295.8"/>
    <n v="0"/>
    <x v="1505"/>
    <n v="295.8"/>
    <x v="4"/>
    <s v="21-08-2024"/>
    <s v="21"/>
    <x v="4"/>
    <s v="2024"/>
    <d v="2024-08-21T00:00:00"/>
    <n v="0"/>
  </r>
  <r>
    <x v="1527"/>
    <s v="9049ae69-3"/>
    <x v="4"/>
    <s v="362.26"/>
    <x v="1500"/>
    <s v="0"/>
    <x v="6"/>
    <s v="362.26"/>
    <n v="0"/>
    <x v="1506"/>
    <n v="362.26"/>
    <x v="0"/>
    <s v="08-06-2024"/>
    <s v="08"/>
    <x v="9"/>
    <s v="2024"/>
    <d v="2024-06-08T00:00:00"/>
    <n v="0"/>
  </r>
  <r>
    <x v="1528"/>
    <s v="6acff5a9-7"/>
    <x v="0"/>
    <s v="188.56"/>
    <x v="1501"/>
    <s v="15"/>
    <x v="0"/>
    <s v="160.28"/>
    <n v="28.284000000000002"/>
    <x v="1507"/>
    <n v="160.28"/>
    <x v="4"/>
    <s v="15-06-2024"/>
    <s v="15"/>
    <x v="9"/>
    <s v="2024"/>
    <d v="2024-06-15T00:00:00"/>
    <n v="0"/>
  </r>
  <r>
    <x v="1529"/>
    <s v="6f64c12e-e"/>
    <x v="0"/>
    <s v="308.79"/>
    <x v="1502"/>
    <s v="25"/>
    <x v="2"/>
    <s v="231.59"/>
    <n v="77.197500000000005"/>
    <x v="1508"/>
    <n v="231.59"/>
    <x v="0"/>
    <s v="22-05-2024"/>
    <s v="22"/>
    <x v="6"/>
    <s v="2024"/>
    <d v="2024-05-22T00:00:00"/>
    <n v="0"/>
  </r>
  <r>
    <x v="1530"/>
    <s v="5055970f-f"/>
    <x v="2"/>
    <s v="53.1"/>
    <x v="1503"/>
    <s v="50"/>
    <x v="3"/>
    <s v="26.55"/>
    <n v="26.55"/>
    <x v="1509"/>
    <n v="26.55"/>
    <x v="2"/>
    <s v="16-04-2024"/>
    <s v="16"/>
    <x v="3"/>
    <s v="2024"/>
    <d v="2024-04-16T00:00:00"/>
    <n v="0"/>
  </r>
  <r>
    <x v="1531"/>
    <s v="c21445bf-b"/>
    <x v="2"/>
    <s v="204.25"/>
    <x v="1504"/>
    <s v="20"/>
    <x v="1"/>
    <s v="163.4"/>
    <n v="40.85"/>
    <x v="1510"/>
    <n v="163.4"/>
    <x v="1"/>
    <s v="27-05-2024"/>
    <s v="27"/>
    <x v="6"/>
    <s v="2024"/>
    <d v="2024-05-27T00:00:00"/>
    <n v="0"/>
  </r>
  <r>
    <x v="1532"/>
    <s v="e6dbc8e3-b"/>
    <x v="1"/>
    <s v="117.23"/>
    <x v="1505"/>
    <s v="0"/>
    <x v="6"/>
    <s v="117.23"/>
    <n v="0"/>
    <x v="1511"/>
    <n v="117.23"/>
    <x v="2"/>
    <s v="11-04-2024"/>
    <s v="11"/>
    <x v="3"/>
    <s v="2024"/>
    <d v="2024-04-11T00:00:00"/>
    <n v="0"/>
  </r>
  <r>
    <x v="1533"/>
    <s v="3e468113-f"/>
    <x v="5"/>
    <s v="156.3"/>
    <x v="1506"/>
    <s v="0"/>
    <x v="6"/>
    <s v="156.3"/>
    <n v="0"/>
    <x v="1512"/>
    <n v="156.30000000000001"/>
    <x v="2"/>
    <s v="17-07-2024"/>
    <s v="17"/>
    <x v="10"/>
    <s v="2024"/>
    <d v="2024-07-17T00:00:00"/>
    <n v="0"/>
  </r>
  <r>
    <x v="1534"/>
    <s v="76aa1ea0-8"/>
    <x v="5"/>
    <s v="486.62"/>
    <x v="79"/>
    <s v="30"/>
    <x v="7"/>
    <s v="340.63"/>
    <n v="145.98599999999999"/>
    <x v="1513"/>
    <n v="340.63"/>
    <x v="0"/>
    <s v="19-08-2024"/>
    <s v="19"/>
    <x v="4"/>
    <s v="2024"/>
    <d v="2024-08-19T00:00:00"/>
    <n v="0"/>
  </r>
  <r>
    <x v="1535"/>
    <s v="e94fcef7-e"/>
    <x v="3"/>
    <s v="221.1"/>
    <x v="1507"/>
    <s v="5"/>
    <x v="4"/>
    <s v="210.04"/>
    <n v="11.055"/>
    <x v="1514"/>
    <n v="210.05"/>
    <x v="4"/>
    <s v="30-01-2024"/>
    <s v="30"/>
    <x v="7"/>
    <s v="2024"/>
    <d v="2024-01-30T00:00:00"/>
    <n v="1.0000000000019327E-2"/>
  </r>
  <r>
    <x v="1536"/>
    <s v="96dad3eb-2"/>
    <x v="3"/>
    <s v="377.15"/>
    <x v="1508"/>
    <s v="0"/>
    <x v="6"/>
    <s v="377.15"/>
    <n v="0"/>
    <x v="1515"/>
    <n v="377.15"/>
    <x v="4"/>
    <s v="17-01-2024"/>
    <s v="17"/>
    <x v="7"/>
    <s v="2024"/>
    <d v="2024-01-17T00:00:00"/>
    <n v="0"/>
  </r>
  <r>
    <x v="1537"/>
    <s v="402f8310-9"/>
    <x v="1"/>
    <s v="198.3"/>
    <x v="1509"/>
    <s v="30"/>
    <x v="7"/>
    <s v="138.81"/>
    <n v="59.49"/>
    <x v="71"/>
    <n v="138.81"/>
    <x v="2"/>
    <s v="27-02-2024"/>
    <s v="27"/>
    <x v="1"/>
    <s v="2024"/>
    <d v="2024-02-27T00:00:00"/>
    <n v="0"/>
  </r>
  <r>
    <x v="1538"/>
    <s v="cc29b70c-9"/>
    <x v="6"/>
    <s v="450.82"/>
    <x v="1510"/>
    <s v="5"/>
    <x v="4"/>
    <s v="428.28"/>
    <n v="22.541"/>
    <x v="1516"/>
    <n v="428.28"/>
    <x v="1"/>
    <s v="18-07-2024"/>
    <s v="18"/>
    <x v="10"/>
    <s v="2024"/>
    <d v="2024-07-18T00:00:00"/>
    <n v="0"/>
  </r>
  <r>
    <x v="1539"/>
    <s v="564328a3-b"/>
    <x v="3"/>
    <s v="214.8"/>
    <x v="1511"/>
    <s v="25"/>
    <x v="2"/>
    <s v="161.1"/>
    <n v="53.7"/>
    <x v="1517"/>
    <n v="161.1"/>
    <x v="0"/>
    <s v="24-06-2024"/>
    <s v="24"/>
    <x v="9"/>
    <s v="2024"/>
    <d v="2024-06-24T00:00:00"/>
    <n v="0"/>
  </r>
  <r>
    <x v="1540"/>
    <s v="d041bc6d-6"/>
    <x v="1"/>
    <s v="178.58"/>
    <x v="1512"/>
    <s v="50"/>
    <x v="3"/>
    <s v="89.29"/>
    <n v="89.29"/>
    <x v="1518"/>
    <n v="89.29"/>
    <x v="1"/>
    <s v="04-02-2024"/>
    <s v="04"/>
    <x v="1"/>
    <s v="2024"/>
    <d v="2024-02-04T00:00:00"/>
    <n v="0"/>
  </r>
  <r>
    <x v="1541"/>
    <s v="190f2c5a-4"/>
    <x v="0"/>
    <s v="237.9"/>
    <x v="1513"/>
    <s v="30"/>
    <x v="7"/>
    <s v="166.53"/>
    <n v="71.37"/>
    <x v="1519"/>
    <n v="166.53"/>
    <x v="4"/>
    <s v="12-06-2024"/>
    <s v="12"/>
    <x v="9"/>
    <s v="2024"/>
    <d v="2024-06-12T00:00:00"/>
    <n v="0"/>
  </r>
  <r>
    <x v="1542"/>
    <s v="d5415a88-b"/>
    <x v="3"/>
    <s v="34.93"/>
    <x v="1514"/>
    <s v="50"/>
    <x v="3"/>
    <s v="17.46"/>
    <n v="17.465"/>
    <x v="1520"/>
    <n v="17.47"/>
    <x v="2"/>
    <s v="29-04-2024"/>
    <s v="29"/>
    <x v="3"/>
    <s v="2024"/>
    <d v="2024-04-29T00:00:00"/>
    <n v="9.9999999999980105E-3"/>
  </r>
  <r>
    <x v="1543"/>
    <s v="31b244c4-e"/>
    <x v="1"/>
    <s v="64.64"/>
    <x v="1515"/>
    <s v="50"/>
    <x v="3"/>
    <s v="32.32"/>
    <n v="32.32"/>
    <x v="1521"/>
    <n v="32.32"/>
    <x v="3"/>
    <s v="23-03-2024"/>
    <s v="23"/>
    <x v="5"/>
    <s v="2024"/>
    <d v="2024-03-23T00:00:00"/>
    <n v="0"/>
  </r>
  <r>
    <x v="1544"/>
    <s v="3154eee7-f"/>
    <x v="2"/>
    <s v="170.08"/>
    <x v="1516"/>
    <s v="50"/>
    <x v="3"/>
    <s v="85.04"/>
    <n v="85.04"/>
    <x v="1522"/>
    <n v="85.04"/>
    <x v="0"/>
    <s v="13-11-2024"/>
    <s v="13"/>
    <x v="0"/>
    <s v="2024"/>
    <d v="2024-11-13T00:00:00"/>
    <n v="0"/>
  </r>
  <r>
    <x v="1545"/>
    <s v="a5cfe885-e"/>
    <x v="3"/>
    <s v="276.05"/>
    <x v="1517"/>
    <s v="10"/>
    <x v="5"/>
    <s v="248.45"/>
    <n v="27.605"/>
    <x v="1523"/>
    <n v="248.45"/>
    <x v="3"/>
    <s v="22-02-2024"/>
    <s v="22"/>
    <x v="1"/>
    <s v="2024"/>
    <d v="2024-02-22T00:00:00"/>
    <n v="0"/>
  </r>
  <r>
    <x v="1546"/>
    <s v="39fae33a-1"/>
    <x v="3"/>
    <s v="48.61"/>
    <x v="1518"/>
    <s v="25"/>
    <x v="2"/>
    <s v="36.46"/>
    <n v="12.1525"/>
    <x v="1524"/>
    <n v="36.46"/>
    <x v="0"/>
    <s v="15-06-2024"/>
    <s v="15"/>
    <x v="9"/>
    <s v="2024"/>
    <d v="2024-06-15T00:00:00"/>
    <n v="0"/>
  </r>
  <r>
    <x v="1547"/>
    <s v="d44a2095-d"/>
    <x v="2"/>
    <s v="367.32"/>
    <x v="1519"/>
    <s v="20"/>
    <x v="1"/>
    <s v="293.86"/>
    <n v="73.463999999999999"/>
    <x v="1525"/>
    <n v="293.86"/>
    <x v="0"/>
    <s v="09-06-2024"/>
    <s v="09"/>
    <x v="9"/>
    <s v="2024"/>
    <d v="2024-06-09T00:00:00"/>
    <n v="0"/>
  </r>
  <r>
    <x v="1548"/>
    <s v="939d5107-f"/>
    <x v="6"/>
    <s v="34.09"/>
    <x v="1520"/>
    <s v="20"/>
    <x v="1"/>
    <s v="27.27"/>
    <n v="6.8180000000000005"/>
    <x v="1526"/>
    <n v="27.27"/>
    <x v="4"/>
    <s v="19-03-2024"/>
    <s v="19"/>
    <x v="5"/>
    <s v="2024"/>
    <d v="2024-03-19T00:00:00"/>
    <n v="0"/>
  </r>
  <r>
    <x v="1549"/>
    <s v="364eca44-2"/>
    <x v="1"/>
    <s v="468.37"/>
    <x v="1521"/>
    <s v="15"/>
    <x v="0"/>
    <s v="398.11"/>
    <n v="70.255499999999998"/>
    <x v="1527"/>
    <n v="398.11"/>
    <x v="2"/>
    <s v="02-07-2024"/>
    <s v="02"/>
    <x v="10"/>
    <s v="2024"/>
    <d v="2024-07-02T00:00:00"/>
    <n v="0"/>
  </r>
  <r>
    <x v="1550"/>
    <s v="0a7f521e-d"/>
    <x v="3"/>
    <s v="358.01"/>
    <x v="1522"/>
    <s v="5"/>
    <x v="4"/>
    <s v="340.11"/>
    <n v="17.900500000000001"/>
    <x v="1528"/>
    <n v="340.11"/>
    <x v="0"/>
    <s v="08-08-2024"/>
    <s v="08"/>
    <x v="4"/>
    <s v="2024"/>
    <d v="2024-08-08T00:00:00"/>
    <n v="0"/>
  </r>
  <r>
    <x v="1551"/>
    <s v="d3cf0826-b"/>
    <x v="5"/>
    <s v="131.56"/>
    <x v="1523"/>
    <s v="30"/>
    <x v="7"/>
    <s v="92.09"/>
    <n v="39.468000000000004"/>
    <x v="531"/>
    <n v="92.09"/>
    <x v="4"/>
    <s v="03-02-2024"/>
    <s v="03"/>
    <x v="1"/>
    <s v="2024"/>
    <d v="2024-02-03T00:00:00"/>
    <n v="0"/>
  </r>
  <r>
    <x v="1552"/>
    <s v="1f32d8cc-c"/>
    <x v="4"/>
    <s v="123.61"/>
    <x v="1524"/>
    <s v="15"/>
    <x v="0"/>
    <s v="105.07"/>
    <n v="18.541499999999999"/>
    <x v="1529"/>
    <n v="105.07"/>
    <x v="1"/>
    <s v="23-08-2024"/>
    <s v="23"/>
    <x v="4"/>
    <s v="2024"/>
    <d v="2024-08-23T00:00:00"/>
    <n v="0"/>
  </r>
  <r>
    <x v="1553"/>
    <s v="a99dea2b-5"/>
    <x v="2"/>
    <s v="263.15"/>
    <x v="1525"/>
    <s v="5"/>
    <x v="4"/>
    <s v="249.99"/>
    <n v="13.157500000000001"/>
    <x v="1530"/>
    <n v="249.99"/>
    <x v="0"/>
    <s v="11-08-2024"/>
    <s v="11"/>
    <x v="4"/>
    <s v="2024"/>
    <d v="2024-08-11T00:00:00"/>
    <n v="0"/>
  </r>
  <r>
    <x v="1554"/>
    <s v="d8eb9263-5"/>
    <x v="1"/>
    <s v="333.61"/>
    <x v="1526"/>
    <s v="10"/>
    <x v="5"/>
    <s v="300.25"/>
    <n v="33.361000000000004"/>
    <x v="1531"/>
    <n v="300.25"/>
    <x v="1"/>
    <s v="31-10-2024"/>
    <s v="31"/>
    <x v="8"/>
    <s v="2024"/>
    <d v="2024-10-31T00:00:00"/>
    <n v="0"/>
  </r>
  <r>
    <x v="1555"/>
    <s v="38cf2d1c-5"/>
    <x v="4"/>
    <s v="285.17"/>
    <x v="1527"/>
    <s v="0"/>
    <x v="6"/>
    <s v="285.17"/>
    <n v="0"/>
    <x v="1532"/>
    <n v="285.17"/>
    <x v="1"/>
    <s v="03-08-2024"/>
    <s v="03"/>
    <x v="4"/>
    <s v="2024"/>
    <d v="2024-08-03T00:00:00"/>
    <n v="0"/>
  </r>
  <r>
    <x v="1556"/>
    <s v="4c7f1e50-b"/>
    <x v="2"/>
    <s v="494.04"/>
    <x v="1528"/>
    <s v="5"/>
    <x v="4"/>
    <s v="469.34"/>
    <n v="24.702000000000002"/>
    <x v="1533"/>
    <n v="469.34"/>
    <x v="1"/>
    <s v="23-04-2024"/>
    <s v="23"/>
    <x v="3"/>
    <s v="2024"/>
    <d v="2024-04-23T00:00:00"/>
    <n v="0"/>
  </r>
  <r>
    <x v="1557"/>
    <s v="842ffe80-1"/>
    <x v="1"/>
    <s v="405.3"/>
    <x v="1529"/>
    <s v="20"/>
    <x v="1"/>
    <s v="324.24"/>
    <n v="81.06"/>
    <x v="1534"/>
    <n v="324.24"/>
    <x v="0"/>
    <s v="16-04-2024"/>
    <s v="16"/>
    <x v="3"/>
    <s v="2024"/>
    <d v="2024-04-16T00:00:00"/>
    <n v="0"/>
  </r>
  <r>
    <x v="1558"/>
    <s v="293a38fe-d"/>
    <x v="1"/>
    <s v="450.5"/>
    <x v="1530"/>
    <s v="5"/>
    <x v="4"/>
    <s v="427.97"/>
    <n v="22.524999999999999"/>
    <x v="1535"/>
    <n v="427.98"/>
    <x v="4"/>
    <s v="20-07-2024"/>
    <s v="20"/>
    <x v="10"/>
    <s v="2024"/>
    <d v="2024-07-20T00:00:00"/>
    <n v="9.9999999999909051E-3"/>
  </r>
  <r>
    <x v="1559"/>
    <s v="37d5ff11-d"/>
    <x v="2"/>
    <s v="342.2"/>
    <x v="1531"/>
    <s v="30"/>
    <x v="7"/>
    <s v="239.54"/>
    <n v="102.66"/>
    <x v="1536"/>
    <n v="239.54"/>
    <x v="2"/>
    <s v="05-05-2024"/>
    <s v="05"/>
    <x v="6"/>
    <s v="2024"/>
    <d v="2024-05-05T00:00:00"/>
    <n v="0"/>
  </r>
  <r>
    <x v="1560"/>
    <s v="b1877937-7"/>
    <x v="0"/>
    <s v="141.64"/>
    <x v="1532"/>
    <s v="50"/>
    <x v="3"/>
    <s v="70.82"/>
    <n v="70.819999999999993"/>
    <x v="1537"/>
    <n v="70.819999999999993"/>
    <x v="3"/>
    <s v="29-04-2024"/>
    <s v="29"/>
    <x v="3"/>
    <s v="2024"/>
    <d v="2024-04-29T00:00:00"/>
    <n v="0"/>
  </r>
  <r>
    <x v="1561"/>
    <s v="a700768e-1"/>
    <x v="4"/>
    <s v="420.46"/>
    <x v="1533"/>
    <s v="5"/>
    <x v="4"/>
    <s v="399.44"/>
    <n v="21.022999999999996"/>
    <x v="1538"/>
    <n v="399.44"/>
    <x v="3"/>
    <s v="22-02-2024"/>
    <s v="22"/>
    <x v="1"/>
    <s v="2024"/>
    <d v="2024-02-22T00:00:00"/>
    <n v="0"/>
  </r>
  <r>
    <x v="1562"/>
    <s v="1e2d8f24-1"/>
    <x v="4"/>
    <s v="154.85"/>
    <x v="1534"/>
    <s v="30"/>
    <x v="7"/>
    <s v="108.39"/>
    <n v="46.454999999999998"/>
    <x v="1539"/>
    <n v="108.4"/>
    <x v="2"/>
    <s v="09-11-2024"/>
    <s v="09"/>
    <x v="0"/>
    <s v="2024"/>
    <d v="2024-11-09T00:00:00"/>
    <n v="1.0000000000005116E-2"/>
  </r>
  <r>
    <x v="1563"/>
    <s v="a2638fa2-0"/>
    <x v="2"/>
    <s v="14.98"/>
    <x v="1535"/>
    <s v="50"/>
    <x v="3"/>
    <s v="7.49"/>
    <n v="7.49"/>
    <x v="1540"/>
    <n v="7.49"/>
    <x v="0"/>
    <s v="30-09-2024"/>
    <s v="30"/>
    <x v="2"/>
    <s v="2024"/>
    <d v="2024-09-30T00:00:00"/>
    <n v="0"/>
  </r>
  <r>
    <x v="1564"/>
    <s v="2dc07f56-1"/>
    <x v="6"/>
    <s v="222.53"/>
    <x v="1536"/>
    <s v="30"/>
    <x v="7"/>
    <s v="155.77"/>
    <n v="66.759"/>
    <x v="1541"/>
    <n v="155.77000000000001"/>
    <x v="1"/>
    <s v="01-02-2024"/>
    <s v="01"/>
    <x v="1"/>
    <s v="2024"/>
    <d v="2024-02-01T00:00:00"/>
    <n v="0"/>
  </r>
  <r>
    <x v="1565"/>
    <s v="531dde67-e"/>
    <x v="6"/>
    <s v="469.59"/>
    <x v="1537"/>
    <s v="10"/>
    <x v="5"/>
    <s v="422.63"/>
    <n v="46.958999999999996"/>
    <x v="1542"/>
    <n v="422.63"/>
    <x v="1"/>
    <s v="29-06-2024"/>
    <s v="29"/>
    <x v="9"/>
    <s v="2024"/>
    <d v="2024-06-29T00:00:00"/>
    <n v="0"/>
  </r>
  <r>
    <x v="1566"/>
    <s v="8546c4a0-9"/>
    <x v="6"/>
    <s v="159.68"/>
    <x v="1538"/>
    <s v="30"/>
    <x v="7"/>
    <s v="111.78"/>
    <n v="47.904000000000003"/>
    <x v="1543"/>
    <n v="111.78"/>
    <x v="4"/>
    <s v="29-07-2024"/>
    <s v="29"/>
    <x v="10"/>
    <s v="2024"/>
    <d v="2024-07-29T00:00:00"/>
    <n v="0"/>
  </r>
  <r>
    <x v="1567"/>
    <s v="56e92b46-5"/>
    <x v="1"/>
    <s v="332.28"/>
    <x v="1539"/>
    <s v="5"/>
    <x v="4"/>
    <s v="315.67"/>
    <n v="16.613999999999997"/>
    <x v="1544"/>
    <n v="315.67"/>
    <x v="3"/>
    <s v="17-02-2024"/>
    <s v="17"/>
    <x v="1"/>
    <s v="2024"/>
    <d v="2024-02-17T00:00:00"/>
    <n v="0"/>
  </r>
  <r>
    <x v="1568"/>
    <s v="b8db29c2-8"/>
    <x v="1"/>
    <s v="43.45"/>
    <x v="1540"/>
    <s v="25"/>
    <x v="2"/>
    <s v="32.59"/>
    <n v="10.862500000000001"/>
    <x v="1545"/>
    <n v="32.590000000000003"/>
    <x v="0"/>
    <s v="22-02-2024"/>
    <s v="22"/>
    <x v="1"/>
    <s v="2024"/>
    <d v="2024-02-22T00:00:00"/>
    <n v="0"/>
  </r>
  <r>
    <x v="1569"/>
    <s v="d36761e5-d"/>
    <x v="5"/>
    <s v="189.9"/>
    <x v="1541"/>
    <s v="15"/>
    <x v="0"/>
    <s v="161.41"/>
    <n v="28.484999999999999"/>
    <x v="1546"/>
    <n v="161.41999999999999"/>
    <x v="1"/>
    <s v="13-01-2024"/>
    <s v="13"/>
    <x v="7"/>
    <s v="2024"/>
    <d v="2024-01-13T00:00:00"/>
    <n v="9.9999999999909051E-3"/>
  </r>
  <r>
    <x v="1570"/>
    <s v="54a76b2a-1"/>
    <x v="1"/>
    <s v="469.25"/>
    <x v="1542"/>
    <s v="15"/>
    <x v="0"/>
    <s v="398.86"/>
    <n v="70.387500000000003"/>
    <x v="1547"/>
    <n v="398.86"/>
    <x v="0"/>
    <s v="25-04-2024"/>
    <s v="25"/>
    <x v="3"/>
    <s v="2024"/>
    <d v="2024-04-25T00:00:00"/>
    <n v="0"/>
  </r>
  <r>
    <x v="1571"/>
    <s v="cf82e4f9-e"/>
    <x v="5"/>
    <s v="176.77"/>
    <x v="1543"/>
    <s v="0"/>
    <x v="6"/>
    <s v="176.77"/>
    <n v="0"/>
    <x v="1548"/>
    <n v="176.77"/>
    <x v="2"/>
    <s v="21-06-2024"/>
    <s v="21"/>
    <x v="9"/>
    <s v="2024"/>
    <d v="2024-06-21T00:00:00"/>
    <n v="0"/>
  </r>
  <r>
    <x v="1572"/>
    <s v="8df2d84a-8"/>
    <x v="5"/>
    <s v="50.18"/>
    <x v="1544"/>
    <s v="50"/>
    <x v="3"/>
    <s v="25.09"/>
    <n v="25.09"/>
    <x v="1549"/>
    <n v="25.09"/>
    <x v="0"/>
    <s v="30-07-2024"/>
    <s v="30"/>
    <x v="10"/>
    <s v="2024"/>
    <d v="2024-07-30T00:00:00"/>
    <n v="0"/>
  </r>
  <r>
    <x v="1573"/>
    <s v="7ce62017-e"/>
    <x v="6"/>
    <s v="472.29"/>
    <x v="1545"/>
    <s v="0"/>
    <x v="6"/>
    <s v="472.29"/>
    <n v="0"/>
    <x v="1550"/>
    <n v="472.29"/>
    <x v="4"/>
    <s v="19-04-2024"/>
    <s v="19"/>
    <x v="3"/>
    <s v="2024"/>
    <d v="2024-04-19T00:00:00"/>
    <n v="0"/>
  </r>
  <r>
    <x v="1574"/>
    <s v="570d72b8-e"/>
    <x v="4"/>
    <s v="168.18"/>
    <x v="1546"/>
    <s v="5"/>
    <x v="4"/>
    <s v="159.77"/>
    <n v="8.4090000000000007"/>
    <x v="1551"/>
    <n v="159.77000000000001"/>
    <x v="1"/>
    <s v="27-07-2024"/>
    <s v="27"/>
    <x v="10"/>
    <s v="2024"/>
    <d v="2024-07-27T00:00:00"/>
    <n v="0"/>
  </r>
  <r>
    <x v="1575"/>
    <s v="3230bb6d-2"/>
    <x v="1"/>
    <s v="302.29"/>
    <x v="1547"/>
    <s v="10"/>
    <x v="5"/>
    <s v="272.06"/>
    <n v="30.228999999999999"/>
    <x v="1552"/>
    <n v="272.06"/>
    <x v="3"/>
    <s v="27-02-2024"/>
    <s v="27"/>
    <x v="1"/>
    <s v="2024"/>
    <d v="2024-02-27T00:00:00"/>
    <n v="0"/>
  </r>
  <r>
    <x v="1576"/>
    <s v="cc0deb02-8"/>
    <x v="2"/>
    <s v="229.69"/>
    <x v="1548"/>
    <s v="25"/>
    <x v="2"/>
    <s v="172.27"/>
    <n v="57.422499999999999"/>
    <x v="1553"/>
    <n v="172.27"/>
    <x v="2"/>
    <s v="21-08-2024"/>
    <s v="21"/>
    <x v="4"/>
    <s v="2024"/>
    <d v="2024-08-21T00:00:00"/>
    <n v="0"/>
  </r>
  <r>
    <x v="1577"/>
    <s v="a4d482bc-d"/>
    <x v="0"/>
    <s v="39.88"/>
    <x v="1549"/>
    <s v="5"/>
    <x v="4"/>
    <s v="37.89"/>
    <n v="1.994"/>
    <x v="1554"/>
    <n v="37.89"/>
    <x v="1"/>
    <s v="09-06-2024"/>
    <s v="09"/>
    <x v="9"/>
    <s v="2024"/>
    <d v="2024-06-09T00:00:00"/>
    <n v="0"/>
  </r>
  <r>
    <x v="1578"/>
    <s v="23f814dd-0"/>
    <x v="1"/>
    <s v="487.58"/>
    <x v="1550"/>
    <s v="15"/>
    <x v="0"/>
    <s v="414.44"/>
    <n v="73.137"/>
    <x v="1555"/>
    <n v="414.44"/>
    <x v="4"/>
    <s v="28-04-2024"/>
    <s v="28"/>
    <x v="3"/>
    <s v="2024"/>
    <d v="2024-04-28T00:00:00"/>
    <n v="0"/>
  </r>
  <r>
    <x v="1579"/>
    <s v="26fe9d8a-2"/>
    <x v="3"/>
    <s v="435.68"/>
    <x v="1551"/>
    <s v="0"/>
    <x v="6"/>
    <s v="435.68"/>
    <n v="0"/>
    <x v="1556"/>
    <n v="435.68"/>
    <x v="0"/>
    <s v="03-09-2024"/>
    <s v="03"/>
    <x v="2"/>
    <s v="2024"/>
    <d v="2024-09-03T00:00:00"/>
    <n v="0"/>
  </r>
  <r>
    <x v="1580"/>
    <s v="8851dc3a-b"/>
    <x v="3"/>
    <s v="246.05"/>
    <x v="1552"/>
    <s v="30"/>
    <x v="7"/>
    <s v="172.23"/>
    <n v="73.814999999999998"/>
    <x v="1557"/>
    <n v="172.24"/>
    <x v="2"/>
    <s v="11-01-2024"/>
    <s v="11"/>
    <x v="7"/>
    <s v="2024"/>
    <d v="2024-01-11T00:00:00"/>
    <n v="1.0000000000019327E-2"/>
  </r>
  <r>
    <x v="1581"/>
    <s v="8c3a1e6d-f"/>
    <x v="2"/>
    <s v="354.39"/>
    <x v="1553"/>
    <s v="10"/>
    <x v="5"/>
    <s v="318.95"/>
    <n v="35.438999999999993"/>
    <x v="1558"/>
    <n v="318.95"/>
    <x v="4"/>
    <s v="07-11-2024"/>
    <s v="07"/>
    <x v="0"/>
    <s v="2024"/>
    <d v="2024-11-07T00:00:00"/>
    <n v="0"/>
  </r>
  <r>
    <x v="1582"/>
    <s v="c908ffae-d"/>
    <x v="5"/>
    <s v="429.88"/>
    <x v="1554"/>
    <s v="25"/>
    <x v="2"/>
    <s v="322.41"/>
    <n v="107.47"/>
    <x v="1559"/>
    <n v="322.41000000000003"/>
    <x v="1"/>
    <s v="21-07-2024"/>
    <s v="21"/>
    <x v="10"/>
    <s v="2024"/>
    <d v="2024-07-21T00:00:00"/>
    <n v="0"/>
  </r>
  <r>
    <x v="1583"/>
    <s v="1204b685-8"/>
    <x v="3"/>
    <s v="382"/>
    <x v="1555"/>
    <s v="20"/>
    <x v="1"/>
    <s v="305.6"/>
    <n v="76.400000000000006"/>
    <x v="1560"/>
    <n v="305.60000000000002"/>
    <x v="2"/>
    <s v="02-09-2024"/>
    <s v="02"/>
    <x v="2"/>
    <s v="2024"/>
    <d v="2024-09-02T00:00:00"/>
    <n v="0"/>
  </r>
  <r>
    <x v="1584"/>
    <s v="cfdde875-f"/>
    <x v="0"/>
    <s v="358.92"/>
    <x v="1556"/>
    <s v="30"/>
    <x v="7"/>
    <s v="251.24"/>
    <n v="107.676"/>
    <x v="1561"/>
    <n v="251.24"/>
    <x v="3"/>
    <s v="26-03-2024"/>
    <s v="26"/>
    <x v="5"/>
    <s v="2024"/>
    <d v="2024-03-26T00:00:00"/>
    <n v="0"/>
  </r>
  <r>
    <x v="1585"/>
    <s v="6bab26fc-f"/>
    <x v="0"/>
    <s v="299.6"/>
    <x v="1557"/>
    <s v="25"/>
    <x v="2"/>
    <s v="224.7"/>
    <n v="74.900000000000006"/>
    <x v="1562"/>
    <n v="224.7"/>
    <x v="4"/>
    <s v="25-04-2024"/>
    <s v="25"/>
    <x v="3"/>
    <s v="2024"/>
    <d v="2024-04-25T00:00:00"/>
    <n v="0"/>
  </r>
  <r>
    <x v="1586"/>
    <s v="fe92f8a3-b"/>
    <x v="3"/>
    <s v="399.82"/>
    <x v="1558"/>
    <s v="50"/>
    <x v="3"/>
    <s v="199.91"/>
    <n v="199.91"/>
    <x v="1563"/>
    <n v="199.91"/>
    <x v="4"/>
    <s v="14-01-2024"/>
    <s v="14"/>
    <x v="7"/>
    <s v="2024"/>
    <d v="2024-01-14T00:00:00"/>
    <n v="0"/>
  </r>
  <r>
    <x v="1587"/>
    <s v="e33efac7-7"/>
    <x v="5"/>
    <s v="493.1"/>
    <x v="1559"/>
    <s v="25"/>
    <x v="2"/>
    <s v="369.83"/>
    <n v="123.27500000000001"/>
    <x v="1564"/>
    <n v="369.83"/>
    <x v="0"/>
    <s v="18-07-2024"/>
    <s v="18"/>
    <x v="10"/>
    <s v="2024"/>
    <d v="2024-07-18T00:00:00"/>
    <n v="0"/>
  </r>
  <r>
    <x v="1588"/>
    <s v="f01054be-4"/>
    <x v="5"/>
    <s v="367.95"/>
    <x v="1560"/>
    <s v="30"/>
    <x v="7"/>
    <s v="257.56"/>
    <n v="110.38500000000001"/>
    <x v="1565"/>
    <n v="257.57"/>
    <x v="2"/>
    <s v="06-05-2024"/>
    <s v="06"/>
    <x v="6"/>
    <s v="2024"/>
    <d v="2024-05-06T00:00:00"/>
    <n v="9.9999999999909051E-3"/>
  </r>
  <r>
    <x v="1589"/>
    <s v="b41deede-e"/>
    <x v="6"/>
    <s v="24.9"/>
    <x v="1561"/>
    <s v="10"/>
    <x v="5"/>
    <s v="22.41"/>
    <n v="2.4900000000000002"/>
    <x v="1566"/>
    <n v="22.41"/>
    <x v="2"/>
    <s v="02-04-2024"/>
    <s v="02"/>
    <x v="3"/>
    <s v="2024"/>
    <d v="2024-04-02T00:00:00"/>
    <n v="0"/>
  </r>
  <r>
    <x v="1590"/>
    <s v="08e2216f-5"/>
    <x v="3"/>
    <s v="271.48"/>
    <x v="1562"/>
    <s v="50"/>
    <x v="3"/>
    <s v="135.74"/>
    <n v="135.74"/>
    <x v="1567"/>
    <n v="135.74"/>
    <x v="3"/>
    <s v="30-05-2024"/>
    <s v="30"/>
    <x v="6"/>
    <s v="2024"/>
    <d v="2024-05-30T00:00:00"/>
    <n v="0"/>
  </r>
  <r>
    <x v="1591"/>
    <s v="4f2ee81f-b"/>
    <x v="2"/>
    <s v="196.43"/>
    <x v="1563"/>
    <s v="15"/>
    <x v="0"/>
    <s v="166.97"/>
    <n v="29.464500000000001"/>
    <x v="1568"/>
    <n v="166.97"/>
    <x v="0"/>
    <s v="02-01-2024"/>
    <s v="02"/>
    <x v="7"/>
    <s v="2024"/>
    <d v="2024-01-02T00:00:00"/>
    <n v="0"/>
  </r>
  <r>
    <x v="1592"/>
    <s v="83154e70-7"/>
    <x v="6"/>
    <s v="158.88"/>
    <x v="1564"/>
    <s v="5"/>
    <x v="4"/>
    <s v="150.94"/>
    <n v="7.944"/>
    <x v="1569"/>
    <n v="150.94"/>
    <x v="0"/>
    <s v="27-09-2024"/>
    <s v="27"/>
    <x v="2"/>
    <s v="2024"/>
    <d v="2024-09-27T00:00:00"/>
    <n v="0"/>
  </r>
  <r>
    <x v="1593"/>
    <s v="82a78612-e"/>
    <x v="1"/>
    <s v="79.33"/>
    <x v="1565"/>
    <s v="20"/>
    <x v="1"/>
    <s v="63.46"/>
    <n v="15.866"/>
    <x v="1570"/>
    <n v="63.46"/>
    <x v="2"/>
    <s v="13-08-2024"/>
    <s v="13"/>
    <x v="4"/>
    <s v="2024"/>
    <d v="2024-08-13T00:00:00"/>
    <n v="0"/>
  </r>
  <r>
    <x v="1594"/>
    <s v="434c53a0-b"/>
    <x v="3"/>
    <s v="82.45"/>
    <x v="1566"/>
    <s v="0"/>
    <x v="6"/>
    <s v="82.45"/>
    <n v="0"/>
    <x v="1571"/>
    <n v="82.45"/>
    <x v="4"/>
    <s v="06-07-2024"/>
    <s v="06"/>
    <x v="10"/>
    <s v="2024"/>
    <d v="2024-07-06T00:00:00"/>
    <n v="0"/>
  </r>
  <r>
    <x v="1595"/>
    <s v="42d95dd7-9"/>
    <x v="3"/>
    <s v="120.64"/>
    <x v="1567"/>
    <s v="0"/>
    <x v="6"/>
    <s v="120.64"/>
    <n v="0"/>
    <x v="1572"/>
    <n v="120.64"/>
    <x v="4"/>
    <s v="09-11-2024"/>
    <s v="09"/>
    <x v="0"/>
    <s v="2024"/>
    <d v="2024-11-09T00:00:00"/>
    <n v="0"/>
  </r>
  <r>
    <x v="1596"/>
    <s v="76255c12-3"/>
    <x v="4"/>
    <s v="41.21"/>
    <x v="1568"/>
    <s v="0"/>
    <x v="6"/>
    <s v="41.21"/>
    <n v="0"/>
    <x v="1573"/>
    <n v="41.21"/>
    <x v="1"/>
    <s v="03-07-2024"/>
    <s v="03"/>
    <x v="10"/>
    <s v="2024"/>
    <d v="2024-07-03T00:00:00"/>
    <n v="0"/>
  </r>
  <r>
    <x v="1597"/>
    <s v="bac908ce-6"/>
    <x v="3"/>
    <s v="57.34"/>
    <x v="1569"/>
    <s v="20"/>
    <x v="1"/>
    <s v="45.87"/>
    <n v="11.468000000000002"/>
    <x v="1574"/>
    <n v="45.87"/>
    <x v="3"/>
    <s v="15-08-2024"/>
    <s v="15"/>
    <x v="4"/>
    <s v="2024"/>
    <d v="2024-08-15T00:00:00"/>
    <n v="0"/>
  </r>
  <r>
    <x v="1598"/>
    <s v="53007736-c"/>
    <x v="0"/>
    <s v="339.34"/>
    <x v="1570"/>
    <s v="15"/>
    <x v="0"/>
    <s v="288.44"/>
    <n v="50.900999999999996"/>
    <x v="1575"/>
    <n v="288.44"/>
    <x v="0"/>
    <s v="13-05-2024"/>
    <s v="13"/>
    <x v="6"/>
    <s v="2024"/>
    <d v="2024-05-13T00:00:00"/>
    <n v="0"/>
  </r>
  <r>
    <x v="1599"/>
    <s v="e61f1ff4-c"/>
    <x v="1"/>
    <s v="204.21"/>
    <x v="1571"/>
    <s v="15"/>
    <x v="0"/>
    <s v="173.58"/>
    <n v="30.631500000000003"/>
    <x v="1576"/>
    <n v="173.58"/>
    <x v="0"/>
    <s v="17-02-2024"/>
    <s v="17"/>
    <x v="1"/>
    <s v="2024"/>
    <d v="2024-02-17T00:00:00"/>
    <n v="0"/>
  </r>
  <r>
    <x v="1600"/>
    <s v="a536d3c3-c"/>
    <x v="2"/>
    <s v="338.65"/>
    <x v="1572"/>
    <s v="30"/>
    <x v="7"/>
    <s v="237.05"/>
    <n v="101.595"/>
    <x v="1577"/>
    <n v="237.06"/>
    <x v="4"/>
    <s v="24-02-2024"/>
    <s v="24"/>
    <x v="1"/>
    <s v="2024"/>
    <d v="2024-02-24T00:00:00"/>
    <n v="9.9999999999909051E-3"/>
  </r>
  <r>
    <x v="1601"/>
    <s v="ce2e6997-2"/>
    <x v="0"/>
    <s v="489.79"/>
    <x v="1573"/>
    <s v="50"/>
    <x v="3"/>
    <s v="244.9"/>
    <n v="244.89500000000001"/>
    <x v="1578"/>
    <n v="244.9"/>
    <x v="3"/>
    <s v="15-04-2024"/>
    <s v="15"/>
    <x v="3"/>
    <s v="2024"/>
    <d v="2024-04-15T00:00:00"/>
    <n v="0"/>
  </r>
  <r>
    <x v="1602"/>
    <s v="59529419-b"/>
    <x v="1"/>
    <s v="109.25"/>
    <x v="1574"/>
    <s v="5"/>
    <x v="4"/>
    <s v="103.79"/>
    <n v="5.4625000000000004"/>
    <x v="1579"/>
    <n v="103.79"/>
    <x v="1"/>
    <s v="24-09-2024"/>
    <s v="24"/>
    <x v="2"/>
    <s v="2024"/>
    <d v="2024-09-24T00:00:00"/>
    <n v="0"/>
  </r>
  <r>
    <x v="1603"/>
    <s v="cb7235e5-6"/>
    <x v="1"/>
    <s v="51.45"/>
    <x v="1575"/>
    <s v="15"/>
    <x v="0"/>
    <s v="43.73"/>
    <n v="7.7175000000000002"/>
    <x v="1580"/>
    <n v="43.73"/>
    <x v="3"/>
    <s v="14-01-2024"/>
    <s v="14"/>
    <x v="7"/>
    <s v="2024"/>
    <d v="2024-01-14T00:00:00"/>
    <n v="0"/>
  </r>
  <r>
    <x v="1604"/>
    <s v="bc9dfe4a-6"/>
    <x v="6"/>
    <s v="335.99"/>
    <x v="1576"/>
    <s v="20"/>
    <x v="1"/>
    <s v="268.79"/>
    <n v="67.198000000000008"/>
    <x v="1581"/>
    <n v="268.79000000000002"/>
    <x v="0"/>
    <s v="09-05-2024"/>
    <s v="09"/>
    <x v="6"/>
    <s v="2024"/>
    <d v="2024-05-09T00:00:00"/>
    <n v="0"/>
  </r>
  <r>
    <x v="1605"/>
    <s v="0950f467-5"/>
    <x v="1"/>
    <s v="330.38"/>
    <x v="1577"/>
    <s v="15"/>
    <x v="0"/>
    <s v="280.82"/>
    <n v="49.556999999999995"/>
    <x v="1582"/>
    <n v="280.82"/>
    <x v="0"/>
    <s v="27-10-2024"/>
    <s v="27"/>
    <x v="8"/>
    <s v="2024"/>
    <d v="2024-10-27T00:00:00"/>
    <n v="0"/>
  </r>
  <r>
    <x v="1606"/>
    <s v="69c85c6c-4"/>
    <x v="6"/>
    <s v="131.14"/>
    <x v="1578"/>
    <s v="5"/>
    <x v="4"/>
    <s v="124.58"/>
    <n v="6.5569999999999995"/>
    <x v="1583"/>
    <n v="124.58"/>
    <x v="0"/>
    <s v="19-06-2024"/>
    <s v="19"/>
    <x v="9"/>
    <s v="2024"/>
    <d v="2024-06-19T00:00:00"/>
    <n v="0"/>
  </r>
  <r>
    <x v="1607"/>
    <s v="19394d50-9"/>
    <x v="3"/>
    <s v="70.91"/>
    <x v="1579"/>
    <s v="10"/>
    <x v="5"/>
    <s v="63.82"/>
    <n v="7.0909999999999993"/>
    <x v="1584"/>
    <n v="63.82"/>
    <x v="4"/>
    <s v="31-01-2024"/>
    <s v="31"/>
    <x v="7"/>
    <s v="2024"/>
    <d v="2024-01-31T00:00:00"/>
    <n v="0"/>
  </r>
  <r>
    <x v="1608"/>
    <s v="06057d1a-1"/>
    <x v="1"/>
    <s v="60.45"/>
    <x v="1580"/>
    <s v="20"/>
    <x v="1"/>
    <s v="48.36"/>
    <n v="12.09"/>
    <x v="1585"/>
    <n v="48.36"/>
    <x v="2"/>
    <s v="23-04-2024"/>
    <s v="23"/>
    <x v="3"/>
    <s v="2024"/>
    <d v="2024-04-23T00:00:00"/>
    <n v="0"/>
  </r>
  <r>
    <x v="1609"/>
    <s v="9f25d201-2"/>
    <x v="3"/>
    <s v="15.53"/>
    <x v="1581"/>
    <s v="10"/>
    <x v="5"/>
    <s v="13.98"/>
    <n v="1.5529999999999999"/>
    <x v="1586"/>
    <n v="13.98"/>
    <x v="2"/>
    <s v="25-04-2024"/>
    <s v="25"/>
    <x v="3"/>
    <s v="2024"/>
    <d v="2024-04-25T00:00:00"/>
    <n v="0"/>
  </r>
  <r>
    <x v="1610"/>
    <s v="3f521c90-8"/>
    <x v="0"/>
    <s v="73.02"/>
    <x v="1582"/>
    <s v="15"/>
    <x v="0"/>
    <s v="62.07"/>
    <n v="10.952999999999999"/>
    <x v="1587"/>
    <n v="62.07"/>
    <x v="1"/>
    <s v="06-10-2024"/>
    <s v="06"/>
    <x v="8"/>
    <s v="2024"/>
    <d v="2024-10-06T00:00:00"/>
    <n v="0"/>
  </r>
  <r>
    <x v="1611"/>
    <s v="db03816d-5"/>
    <x v="3"/>
    <s v="145.2"/>
    <x v="1583"/>
    <s v="15"/>
    <x v="0"/>
    <s v="123.42"/>
    <n v="21.78"/>
    <x v="1588"/>
    <n v="123.42"/>
    <x v="4"/>
    <s v="15-11-2024"/>
    <s v="15"/>
    <x v="0"/>
    <s v="2024"/>
    <d v="2024-11-15T00:00:00"/>
    <n v="0"/>
  </r>
  <r>
    <x v="1612"/>
    <s v="b5b87c28-8"/>
    <x v="2"/>
    <s v="169.63"/>
    <x v="1584"/>
    <s v="0"/>
    <x v="6"/>
    <s v="169.63"/>
    <n v="0"/>
    <x v="1589"/>
    <n v="169.63"/>
    <x v="0"/>
    <s v="06-11-2024"/>
    <s v="06"/>
    <x v="0"/>
    <s v="2024"/>
    <d v="2024-11-06T00:00:00"/>
    <n v="0"/>
  </r>
  <r>
    <x v="1613"/>
    <s v="b6a495f7-3"/>
    <x v="4"/>
    <s v="298.89"/>
    <x v="1585"/>
    <s v="0"/>
    <x v="6"/>
    <s v="298.89"/>
    <n v="0"/>
    <x v="1590"/>
    <n v="298.89"/>
    <x v="1"/>
    <s v="24-01-2024"/>
    <s v="24"/>
    <x v="7"/>
    <s v="2024"/>
    <d v="2024-01-24T00:00:00"/>
    <n v="0"/>
  </r>
  <r>
    <x v="1614"/>
    <s v="88463def-0"/>
    <x v="2"/>
    <s v="44.62"/>
    <x v="1586"/>
    <s v="50"/>
    <x v="3"/>
    <s v="22.31"/>
    <n v="22.31"/>
    <x v="1591"/>
    <n v="22.31"/>
    <x v="4"/>
    <s v="26-06-2024"/>
    <s v="26"/>
    <x v="9"/>
    <s v="2024"/>
    <d v="2024-06-26T00:00:00"/>
    <n v="0"/>
  </r>
  <r>
    <x v="1615"/>
    <s v="cd387cb1-7"/>
    <x v="6"/>
    <s v="141.65"/>
    <x v="1587"/>
    <s v="50"/>
    <x v="3"/>
    <s v="70.83"/>
    <n v="70.825000000000003"/>
    <x v="1592"/>
    <n v="70.83"/>
    <x v="2"/>
    <s v="20-10-2024"/>
    <s v="20"/>
    <x v="8"/>
    <s v="2024"/>
    <d v="2024-10-20T00:00:00"/>
    <n v="0"/>
  </r>
  <r>
    <x v="1616"/>
    <s v="d434ef75-f"/>
    <x v="3"/>
    <s v="68.93"/>
    <x v="1588"/>
    <s v="10"/>
    <x v="5"/>
    <s v="62.04"/>
    <n v="6.8930000000000007"/>
    <x v="1593"/>
    <n v="62.04"/>
    <x v="3"/>
    <s v="26-09-2024"/>
    <s v="26"/>
    <x v="2"/>
    <s v="2024"/>
    <d v="2024-09-26T00:00:00"/>
    <n v="0"/>
  </r>
  <r>
    <x v="1617"/>
    <s v="5c71109f-d"/>
    <x v="4"/>
    <s v="466.55"/>
    <x v="1589"/>
    <s v="25"/>
    <x v="2"/>
    <s v="349.91"/>
    <n v="116.6375"/>
    <x v="1594"/>
    <n v="349.91"/>
    <x v="0"/>
    <s v="20-11-2024"/>
    <s v="20"/>
    <x v="0"/>
    <s v="2024"/>
    <d v="2024-11-20T00:00:00"/>
    <n v="0"/>
  </r>
  <r>
    <x v="1618"/>
    <s v="1a4d08fc-9"/>
    <x v="4"/>
    <s v="363.65"/>
    <x v="1590"/>
    <s v="25"/>
    <x v="2"/>
    <s v="272.74"/>
    <n v="90.912499999999994"/>
    <x v="1595"/>
    <n v="272.74"/>
    <x v="0"/>
    <s v="15-05-2024"/>
    <s v="15"/>
    <x v="6"/>
    <s v="2024"/>
    <d v="2024-05-15T00:00:00"/>
    <n v="0"/>
  </r>
  <r>
    <x v="1619"/>
    <s v="69e5ece3-0"/>
    <x v="6"/>
    <s v="332.45"/>
    <x v="1591"/>
    <s v="50"/>
    <x v="3"/>
    <s v="166.22"/>
    <n v="166.22499999999999"/>
    <x v="1596"/>
    <n v="166.23"/>
    <x v="2"/>
    <s v="04-06-2024"/>
    <s v="04"/>
    <x v="9"/>
    <s v="2024"/>
    <d v="2024-06-04T00:00:00"/>
    <n v="9.9999999999909051E-3"/>
  </r>
  <r>
    <x v="1620"/>
    <s v="a0aee878-0"/>
    <x v="3"/>
    <s v="70.54"/>
    <x v="1592"/>
    <s v="30"/>
    <x v="7"/>
    <s v="49.38"/>
    <n v="21.162000000000003"/>
    <x v="1597"/>
    <n v="49.38"/>
    <x v="0"/>
    <s v="11-09-2024"/>
    <s v="11"/>
    <x v="2"/>
    <s v="2024"/>
    <d v="2024-09-11T00:00:00"/>
    <n v="0"/>
  </r>
  <r>
    <x v="1621"/>
    <s v="dde8b508-8"/>
    <x v="1"/>
    <s v="419.78"/>
    <x v="1593"/>
    <s v="20"/>
    <x v="1"/>
    <s v="335.82"/>
    <n v="83.955999999999989"/>
    <x v="1598"/>
    <n v="335.82"/>
    <x v="2"/>
    <s v="08-08-2024"/>
    <s v="08"/>
    <x v="4"/>
    <s v="2024"/>
    <d v="2024-08-08T00:00:00"/>
    <n v="0"/>
  </r>
  <r>
    <x v="1622"/>
    <s v="78c2c072-a"/>
    <x v="4"/>
    <s v="229.55"/>
    <x v="1594"/>
    <s v="15"/>
    <x v="0"/>
    <s v="195.12"/>
    <n v="34.432499999999997"/>
    <x v="1599"/>
    <n v="195.12"/>
    <x v="3"/>
    <s v="02-11-2024"/>
    <s v="02"/>
    <x v="0"/>
    <s v="2024"/>
    <d v="2024-11-02T00:00:00"/>
    <n v="0"/>
  </r>
  <r>
    <x v="1623"/>
    <s v="18dbb72e-4"/>
    <x v="3"/>
    <s v="352.62"/>
    <x v="1595"/>
    <s v="0"/>
    <x v="6"/>
    <s v="352.62"/>
    <n v="0"/>
    <x v="1600"/>
    <n v="352.62"/>
    <x v="1"/>
    <s v="27-04-2024"/>
    <s v="27"/>
    <x v="3"/>
    <s v="2024"/>
    <d v="2024-04-27T00:00:00"/>
    <n v="0"/>
  </r>
  <r>
    <x v="1624"/>
    <s v="f9e78c04-0"/>
    <x v="1"/>
    <s v="291.47"/>
    <x v="1596"/>
    <s v="15"/>
    <x v="0"/>
    <s v="247.75"/>
    <n v="43.720500000000001"/>
    <x v="1601"/>
    <n v="247.75"/>
    <x v="3"/>
    <s v="14-07-2024"/>
    <s v="14"/>
    <x v="10"/>
    <s v="2024"/>
    <d v="2024-07-14T00:00:00"/>
    <n v="0"/>
  </r>
  <r>
    <x v="1625"/>
    <s v="bab0e53c-1"/>
    <x v="4"/>
    <s v="283.16"/>
    <x v="1597"/>
    <s v="30"/>
    <x v="7"/>
    <s v="198.21"/>
    <n v="84.948000000000008"/>
    <x v="1602"/>
    <n v="198.21"/>
    <x v="2"/>
    <s v="26-04-2024"/>
    <s v="26"/>
    <x v="3"/>
    <s v="2024"/>
    <d v="2024-04-26T00:00:00"/>
    <n v="0"/>
  </r>
  <r>
    <x v="1626"/>
    <s v="d8f5d269-b"/>
    <x v="2"/>
    <s v="191.38"/>
    <x v="1598"/>
    <s v="15"/>
    <x v="0"/>
    <s v="162.67"/>
    <n v="28.706999999999997"/>
    <x v="1603"/>
    <n v="162.66999999999999"/>
    <x v="0"/>
    <s v="23-01-2024"/>
    <s v="23"/>
    <x v="7"/>
    <s v="2024"/>
    <d v="2024-01-23T00:00:00"/>
    <n v="0"/>
  </r>
  <r>
    <x v="1627"/>
    <s v="3d9f2988-2"/>
    <x v="2"/>
    <s v="342.06"/>
    <x v="1599"/>
    <s v="15"/>
    <x v="0"/>
    <s v="290.75"/>
    <n v="51.308999999999997"/>
    <x v="1604"/>
    <n v="290.75"/>
    <x v="4"/>
    <s v="30-03-2024"/>
    <s v="30"/>
    <x v="5"/>
    <s v="2024"/>
    <d v="2024-03-30T00:00:00"/>
    <n v="0"/>
  </r>
  <r>
    <x v="1628"/>
    <s v="17e4ef98-9"/>
    <x v="3"/>
    <s v="161.34"/>
    <x v="1600"/>
    <s v="0"/>
    <x v="6"/>
    <s v="161.34"/>
    <n v="0"/>
    <x v="1605"/>
    <n v="161.34"/>
    <x v="2"/>
    <s v="29-02-2024"/>
    <s v="29"/>
    <x v="1"/>
    <s v="2024"/>
    <d v="2024-02-29T00:00:00"/>
    <n v="0"/>
  </r>
  <r>
    <x v="1629"/>
    <s v="eca7c8f5-7"/>
    <x v="0"/>
    <s v="65.76"/>
    <x v="1601"/>
    <s v="10"/>
    <x v="5"/>
    <s v="59.18"/>
    <n v="6.5760000000000005"/>
    <x v="1606"/>
    <n v="59.18"/>
    <x v="4"/>
    <s v="06-09-2024"/>
    <s v="06"/>
    <x v="2"/>
    <s v="2024"/>
    <d v="2024-09-06T00:00:00"/>
    <n v="0"/>
  </r>
  <r>
    <x v="1630"/>
    <s v="b25e6146-5"/>
    <x v="5"/>
    <s v="479.55"/>
    <x v="1602"/>
    <s v="50"/>
    <x v="3"/>
    <s v="239.78"/>
    <n v="239.77500000000001"/>
    <x v="1607"/>
    <n v="239.78"/>
    <x v="0"/>
    <s v="13-03-2024"/>
    <s v="13"/>
    <x v="5"/>
    <s v="2024"/>
    <d v="2024-03-13T00:00:00"/>
    <n v="0"/>
  </r>
  <r>
    <x v="1631"/>
    <s v="873a1c84-4"/>
    <x v="5"/>
    <s v="38.91"/>
    <x v="1603"/>
    <s v="50"/>
    <x v="3"/>
    <s v="19.45"/>
    <n v="19.454999999999998"/>
    <x v="1608"/>
    <n v="19.46"/>
    <x v="0"/>
    <s v="23-07-2024"/>
    <s v="23"/>
    <x v="10"/>
    <s v="2024"/>
    <d v="2024-07-23T00:00:00"/>
    <n v="1.0000000000001563E-2"/>
  </r>
  <r>
    <x v="1632"/>
    <s v="f0aa6c04-d"/>
    <x v="3"/>
    <s v="110.36"/>
    <x v="1604"/>
    <s v="30"/>
    <x v="7"/>
    <s v="77.25"/>
    <n v="33.108000000000004"/>
    <x v="1609"/>
    <n v="77.25"/>
    <x v="1"/>
    <s v="14-09-2024"/>
    <s v="14"/>
    <x v="2"/>
    <s v="2024"/>
    <d v="2024-09-14T00:00:00"/>
    <n v="0"/>
  </r>
  <r>
    <x v="1633"/>
    <s v="f1d4ba1b-c"/>
    <x v="6"/>
    <s v="249.3"/>
    <x v="1605"/>
    <s v="5"/>
    <x v="4"/>
    <s v="236.84"/>
    <n v="12.465"/>
    <x v="1610"/>
    <n v="236.84"/>
    <x v="3"/>
    <s v="22-09-2024"/>
    <s v="22"/>
    <x v="2"/>
    <s v="2024"/>
    <d v="2024-09-22T00:00:00"/>
    <n v="0"/>
  </r>
  <r>
    <x v="1634"/>
    <s v="24762d59-0"/>
    <x v="6"/>
    <s v="211.9"/>
    <x v="1606"/>
    <s v="15"/>
    <x v="0"/>
    <s v="180.12"/>
    <n v="31.785"/>
    <x v="1611"/>
    <n v="180.12"/>
    <x v="3"/>
    <s v="05-10-2024"/>
    <s v="05"/>
    <x v="8"/>
    <s v="2024"/>
    <d v="2024-10-05T00:00:00"/>
    <n v="0"/>
  </r>
  <r>
    <x v="1635"/>
    <s v="99bb9054-c"/>
    <x v="2"/>
    <s v="442.51"/>
    <x v="1607"/>
    <s v="0"/>
    <x v="6"/>
    <s v="442.51"/>
    <n v="0"/>
    <x v="1612"/>
    <n v="442.51"/>
    <x v="1"/>
    <s v="01-11-2024"/>
    <s v="01"/>
    <x v="0"/>
    <s v="2024"/>
    <d v="2024-11-01T00:00:00"/>
    <n v="0"/>
  </r>
  <r>
    <x v="1636"/>
    <s v="2ae18f21-9"/>
    <x v="2"/>
    <s v="315.06"/>
    <x v="1608"/>
    <s v="25"/>
    <x v="2"/>
    <s v="236.3"/>
    <n v="78.765000000000001"/>
    <x v="1613"/>
    <n v="236.3"/>
    <x v="0"/>
    <s v="19-01-2024"/>
    <s v="19"/>
    <x v="7"/>
    <s v="2024"/>
    <d v="2024-01-19T00:00:00"/>
    <n v="0"/>
  </r>
  <r>
    <x v="1637"/>
    <s v="2a124c4b-6"/>
    <x v="3"/>
    <s v="343.3"/>
    <x v="1609"/>
    <s v="30"/>
    <x v="7"/>
    <s v="240.31"/>
    <n v="102.99"/>
    <x v="1614"/>
    <n v="240.31"/>
    <x v="0"/>
    <s v="30-03-2024"/>
    <s v="30"/>
    <x v="5"/>
    <s v="2024"/>
    <d v="2024-03-30T00:00:00"/>
    <n v="0"/>
  </r>
  <r>
    <x v="1638"/>
    <s v="96122269-e"/>
    <x v="6"/>
    <s v="283.44"/>
    <x v="1610"/>
    <s v="15"/>
    <x v="0"/>
    <s v="240.92"/>
    <n v="42.516000000000005"/>
    <x v="1615"/>
    <n v="240.92"/>
    <x v="2"/>
    <s v="16-06-2024"/>
    <s v="16"/>
    <x v="9"/>
    <s v="2024"/>
    <d v="2024-06-16T00:00:00"/>
    <n v="0"/>
  </r>
  <r>
    <x v="1639"/>
    <s v="c7e00823-9"/>
    <x v="5"/>
    <s v="370.42"/>
    <x v="1611"/>
    <s v="30"/>
    <x v="7"/>
    <s v="259.29"/>
    <n v="111.126"/>
    <x v="1616"/>
    <n v="259.29000000000002"/>
    <x v="2"/>
    <s v="13-07-2024"/>
    <s v="13"/>
    <x v="10"/>
    <s v="2024"/>
    <d v="2024-07-13T00:00:00"/>
    <n v="0"/>
  </r>
  <r>
    <x v="1640"/>
    <s v="b902f571-4"/>
    <x v="3"/>
    <s v="196.54"/>
    <x v="1612"/>
    <s v="0"/>
    <x v="6"/>
    <s v="196.54"/>
    <n v="0"/>
    <x v="1617"/>
    <n v="196.54"/>
    <x v="4"/>
    <s v="21-10-2024"/>
    <s v="21"/>
    <x v="8"/>
    <s v="2024"/>
    <d v="2024-10-21T00:00:00"/>
    <n v="0"/>
  </r>
  <r>
    <x v="1641"/>
    <s v="1251f351-5"/>
    <x v="3"/>
    <s v="135.73"/>
    <x v="1613"/>
    <s v="15"/>
    <x v="0"/>
    <s v="115.37"/>
    <n v="20.359499999999997"/>
    <x v="1618"/>
    <n v="115.37"/>
    <x v="4"/>
    <s v="27-08-2024"/>
    <s v="27"/>
    <x v="4"/>
    <s v="2024"/>
    <d v="2024-08-27T00:00:00"/>
    <n v="0"/>
  </r>
  <r>
    <x v="1642"/>
    <s v="0de4281d-7"/>
    <x v="1"/>
    <s v="129.34"/>
    <x v="1614"/>
    <s v="15"/>
    <x v="0"/>
    <s v="109.94"/>
    <n v="19.401"/>
    <x v="1619"/>
    <n v="109.94"/>
    <x v="3"/>
    <s v="30-08-2024"/>
    <s v="30"/>
    <x v="4"/>
    <s v="2024"/>
    <d v="2024-08-30T00:00:00"/>
    <n v="0"/>
  </r>
  <r>
    <x v="1643"/>
    <s v="27bd0cd5-0"/>
    <x v="4"/>
    <s v="35.85"/>
    <x v="1615"/>
    <s v="10"/>
    <x v="5"/>
    <s v="32.27"/>
    <n v="3.585"/>
    <x v="1620"/>
    <n v="32.270000000000003"/>
    <x v="1"/>
    <s v="15-08-2024"/>
    <s v="15"/>
    <x v="4"/>
    <s v="2024"/>
    <d v="2024-08-15T00:00:00"/>
    <n v="0"/>
  </r>
  <r>
    <x v="1644"/>
    <s v="43adcdc7-3"/>
    <x v="3"/>
    <s v="247.91"/>
    <x v="1616"/>
    <s v="20"/>
    <x v="1"/>
    <s v="198.33"/>
    <n v="49.582000000000001"/>
    <x v="1621"/>
    <n v="198.33"/>
    <x v="3"/>
    <s v="12-01-2024"/>
    <s v="12"/>
    <x v="7"/>
    <s v="2024"/>
    <d v="2024-01-12T00:00:00"/>
    <n v="0"/>
  </r>
  <r>
    <x v="1645"/>
    <s v="7ffbe709-f"/>
    <x v="5"/>
    <s v="343.77"/>
    <x v="1617"/>
    <s v="30"/>
    <x v="7"/>
    <s v="240.64"/>
    <n v="103.13099999999999"/>
    <x v="1106"/>
    <n v="240.64"/>
    <x v="0"/>
    <s v="01-04-2024"/>
    <s v="01"/>
    <x v="3"/>
    <s v="2024"/>
    <d v="2024-04-01T00:00:00"/>
    <n v="0"/>
  </r>
  <r>
    <x v="1646"/>
    <s v="4c89d93f-f"/>
    <x v="5"/>
    <s v="219.9"/>
    <x v="1618"/>
    <s v="0"/>
    <x v="6"/>
    <s v="219.9"/>
    <n v="0"/>
    <x v="1622"/>
    <n v="219.9"/>
    <x v="4"/>
    <s v="09-01-2024"/>
    <s v="09"/>
    <x v="7"/>
    <s v="2024"/>
    <d v="2024-01-09T00:00:00"/>
    <n v="0"/>
  </r>
  <r>
    <x v="1647"/>
    <s v="af4922af-0"/>
    <x v="0"/>
    <s v="111.63"/>
    <x v="1619"/>
    <s v="30"/>
    <x v="7"/>
    <s v="78.14"/>
    <n v="33.488999999999997"/>
    <x v="1623"/>
    <n v="78.14"/>
    <x v="3"/>
    <s v="26-04-2024"/>
    <s v="26"/>
    <x v="3"/>
    <s v="2024"/>
    <d v="2024-04-26T00:00:00"/>
    <n v="0"/>
  </r>
  <r>
    <x v="1648"/>
    <s v="097b7e8b-0"/>
    <x v="6"/>
    <s v="12.81"/>
    <x v="1620"/>
    <s v="0"/>
    <x v="6"/>
    <s v="12.81"/>
    <n v="0"/>
    <x v="1624"/>
    <n v="12.81"/>
    <x v="2"/>
    <s v="28-02-2024"/>
    <s v="28"/>
    <x v="1"/>
    <s v="2024"/>
    <d v="2024-02-28T00:00:00"/>
    <n v="0"/>
  </r>
  <r>
    <x v="1649"/>
    <s v="d4f0c64c-7"/>
    <x v="2"/>
    <s v="42.07"/>
    <x v="1621"/>
    <s v="15"/>
    <x v="0"/>
    <s v="35.76"/>
    <n v="6.3104999999999993"/>
    <x v="1625"/>
    <n v="35.76"/>
    <x v="0"/>
    <s v="27-09-2024"/>
    <s v="27"/>
    <x v="2"/>
    <s v="2024"/>
    <d v="2024-09-27T00:00:00"/>
    <n v="0"/>
  </r>
  <r>
    <x v="1650"/>
    <s v="506b541e-e"/>
    <x v="4"/>
    <s v="12.31"/>
    <x v="1622"/>
    <s v="10"/>
    <x v="5"/>
    <s v="11.08"/>
    <n v="1.2310000000000001"/>
    <x v="1626"/>
    <n v="11.08"/>
    <x v="1"/>
    <s v="09-09-2024"/>
    <s v="09"/>
    <x v="2"/>
    <s v="2024"/>
    <d v="2024-09-09T00:00:00"/>
    <n v="0"/>
  </r>
  <r>
    <x v="1651"/>
    <s v="d22cc472-c"/>
    <x v="2"/>
    <s v="117.78"/>
    <x v="1623"/>
    <s v="10"/>
    <x v="5"/>
    <s v="106"/>
    <n v="11.777999999999999"/>
    <x v="1627"/>
    <n v="106"/>
    <x v="0"/>
    <s v="18-05-2024"/>
    <s v="18"/>
    <x v="6"/>
    <s v="2024"/>
    <d v="2024-05-18T00:00:00"/>
    <n v="0"/>
  </r>
  <r>
    <x v="1652"/>
    <s v="c5a7acf5-b"/>
    <x v="0"/>
    <s v="139.02"/>
    <x v="1624"/>
    <s v="30"/>
    <x v="7"/>
    <s v="97.31"/>
    <n v="41.706000000000003"/>
    <x v="1628"/>
    <n v="97.31"/>
    <x v="3"/>
    <s v="18-01-2024"/>
    <s v="18"/>
    <x v="7"/>
    <s v="2024"/>
    <d v="2024-01-18T00:00:00"/>
    <n v="0"/>
  </r>
  <r>
    <x v="1653"/>
    <s v="033b7ee6-6"/>
    <x v="1"/>
    <s v="470.95"/>
    <x v="1625"/>
    <s v="20"/>
    <x v="1"/>
    <s v="376.76"/>
    <n v="94.19"/>
    <x v="1629"/>
    <n v="376.76"/>
    <x v="1"/>
    <s v="02-01-2024"/>
    <s v="02"/>
    <x v="7"/>
    <s v="2024"/>
    <d v="2024-01-02T00:00:00"/>
    <n v="0"/>
  </r>
  <r>
    <x v="1654"/>
    <s v="6a7a39f4-6"/>
    <x v="1"/>
    <s v="219.54"/>
    <x v="1626"/>
    <s v="15"/>
    <x v="0"/>
    <s v="186.61"/>
    <n v="32.930999999999997"/>
    <x v="1630"/>
    <n v="186.61"/>
    <x v="2"/>
    <s v="22-04-2024"/>
    <s v="22"/>
    <x v="3"/>
    <s v="2024"/>
    <d v="2024-04-22T00:00:00"/>
    <n v="0"/>
  </r>
  <r>
    <x v="1655"/>
    <s v="e6656e33-1"/>
    <x v="2"/>
    <s v="121.26"/>
    <x v="1627"/>
    <s v="0"/>
    <x v="6"/>
    <s v="121.26"/>
    <n v="0"/>
    <x v="1631"/>
    <n v="121.26"/>
    <x v="3"/>
    <s v="30-05-2024"/>
    <s v="30"/>
    <x v="6"/>
    <s v="2024"/>
    <d v="2024-05-30T00:00:00"/>
    <n v="0"/>
  </r>
  <r>
    <x v="1656"/>
    <s v="67eaf6d5-5"/>
    <x v="6"/>
    <s v="247.73"/>
    <x v="1628"/>
    <s v="20"/>
    <x v="1"/>
    <s v="198.18"/>
    <n v="49.545999999999992"/>
    <x v="1632"/>
    <n v="198.18"/>
    <x v="3"/>
    <s v="14-10-2024"/>
    <s v="14"/>
    <x v="8"/>
    <s v="2024"/>
    <d v="2024-10-14T00:00:00"/>
    <n v="0"/>
  </r>
  <r>
    <x v="1657"/>
    <s v="ca4b2436-d"/>
    <x v="4"/>
    <s v="96.82"/>
    <x v="1629"/>
    <s v="5"/>
    <x v="4"/>
    <s v="91.98"/>
    <n v="4.8409999999999993"/>
    <x v="1633"/>
    <n v="91.98"/>
    <x v="1"/>
    <s v="24-05-2024"/>
    <s v="24"/>
    <x v="6"/>
    <s v="2024"/>
    <d v="2024-05-24T00:00:00"/>
    <n v="0"/>
  </r>
  <r>
    <x v="1658"/>
    <s v="5d23a21a-a"/>
    <x v="2"/>
    <s v="62.47"/>
    <x v="1630"/>
    <s v="15"/>
    <x v="0"/>
    <s v="53.1"/>
    <n v="9.3704999999999998"/>
    <x v="1634"/>
    <n v="53.1"/>
    <x v="3"/>
    <s v="15-08-2024"/>
    <s v="15"/>
    <x v="4"/>
    <s v="2024"/>
    <d v="2024-08-15T00:00:00"/>
    <n v="0"/>
  </r>
  <r>
    <x v="1659"/>
    <s v="27c69f35-a"/>
    <x v="1"/>
    <s v="367.66"/>
    <x v="1631"/>
    <s v="20"/>
    <x v="1"/>
    <s v="294.13"/>
    <n v="73.532000000000011"/>
    <x v="1635"/>
    <n v="294.13"/>
    <x v="3"/>
    <s v="10-02-2024"/>
    <s v="10"/>
    <x v="1"/>
    <s v="2024"/>
    <d v="2024-02-10T00:00:00"/>
    <n v="0"/>
  </r>
  <r>
    <x v="1660"/>
    <s v="4a2530fc-2"/>
    <x v="5"/>
    <s v="349.25"/>
    <x v="1632"/>
    <s v="10"/>
    <x v="5"/>
    <s v="314.32"/>
    <n v="34.924999999999997"/>
    <x v="1636"/>
    <n v="314.33"/>
    <x v="2"/>
    <s v="02-08-2024"/>
    <s v="02"/>
    <x v="4"/>
    <s v="2024"/>
    <d v="2024-08-02T00:00:00"/>
    <n v="9.9999999999909051E-3"/>
  </r>
  <r>
    <x v="1661"/>
    <s v="0e7f9e8d-a"/>
    <x v="1"/>
    <s v="130.8"/>
    <x v="1633"/>
    <s v="25"/>
    <x v="2"/>
    <s v="98.1"/>
    <n v="32.700000000000003"/>
    <x v="1637"/>
    <n v="98.1"/>
    <x v="4"/>
    <s v="01-03-2024"/>
    <s v="01"/>
    <x v="5"/>
    <s v="2024"/>
    <d v="2024-03-01T00:00:00"/>
    <n v="0"/>
  </r>
  <r>
    <x v="1662"/>
    <s v="8144b8b1-3"/>
    <x v="1"/>
    <s v="186.72"/>
    <x v="1634"/>
    <s v="50"/>
    <x v="3"/>
    <s v="93.36"/>
    <n v="93.36"/>
    <x v="1638"/>
    <n v="93.36"/>
    <x v="1"/>
    <s v="31-07-2024"/>
    <s v="31"/>
    <x v="10"/>
    <s v="2024"/>
    <d v="2024-07-31T00:00:00"/>
    <n v="0"/>
  </r>
  <r>
    <x v="1663"/>
    <s v="12685d60-d"/>
    <x v="5"/>
    <s v="364.33"/>
    <x v="1635"/>
    <s v="30"/>
    <x v="7"/>
    <s v="255.03"/>
    <n v="109.29899999999999"/>
    <x v="1639"/>
    <n v="255.03"/>
    <x v="2"/>
    <s v="12-09-2024"/>
    <s v="12"/>
    <x v="2"/>
    <s v="2024"/>
    <d v="2024-09-12T00:00:00"/>
    <n v="0"/>
  </r>
  <r>
    <x v="1664"/>
    <s v="6cc3bafb-d"/>
    <x v="2"/>
    <s v="442.58"/>
    <x v="1636"/>
    <s v="5"/>
    <x v="4"/>
    <s v="420.45"/>
    <n v="22.129000000000001"/>
    <x v="1640"/>
    <n v="420.45"/>
    <x v="0"/>
    <s v="25-06-2024"/>
    <s v="25"/>
    <x v="9"/>
    <s v="2024"/>
    <d v="2024-06-25T00:00:00"/>
    <n v="0"/>
  </r>
  <r>
    <x v="1665"/>
    <s v="8e083444-0"/>
    <x v="5"/>
    <s v="114.99"/>
    <x v="1637"/>
    <s v="5"/>
    <x v="4"/>
    <s v="109.24"/>
    <n v="5.7494999999999994"/>
    <x v="1641"/>
    <n v="109.24"/>
    <x v="1"/>
    <s v="08-04-2024"/>
    <s v="08"/>
    <x v="3"/>
    <s v="2024"/>
    <d v="2024-04-08T00:00:00"/>
    <n v="0"/>
  </r>
  <r>
    <x v="1666"/>
    <s v="d6bdabc8-0"/>
    <x v="5"/>
    <s v="239.96"/>
    <x v="1638"/>
    <s v="50"/>
    <x v="3"/>
    <s v="119.98"/>
    <n v="119.98"/>
    <x v="1642"/>
    <n v="119.98"/>
    <x v="4"/>
    <s v="11-07-2024"/>
    <s v="11"/>
    <x v="10"/>
    <s v="2024"/>
    <d v="2024-07-11T00:00:00"/>
    <n v="0"/>
  </r>
  <r>
    <x v="1667"/>
    <s v="ef3686c3-d"/>
    <x v="5"/>
    <s v="105.15"/>
    <x v="1639"/>
    <s v="5"/>
    <x v="4"/>
    <s v="99.89"/>
    <n v="5.2575000000000003"/>
    <x v="1643"/>
    <n v="99.89"/>
    <x v="0"/>
    <s v="03-09-2024"/>
    <s v="03"/>
    <x v="2"/>
    <s v="2024"/>
    <d v="2024-09-03T00:00:00"/>
    <n v="0"/>
  </r>
  <r>
    <x v="1668"/>
    <s v="78d1d70f-0"/>
    <x v="1"/>
    <s v="169.17"/>
    <x v="1640"/>
    <s v="25"/>
    <x v="2"/>
    <s v="126.88"/>
    <n v="42.292499999999997"/>
    <x v="1644"/>
    <n v="126.88"/>
    <x v="2"/>
    <s v="16-10-2024"/>
    <s v="16"/>
    <x v="8"/>
    <s v="2024"/>
    <d v="2024-10-16T00:00:00"/>
    <n v="0"/>
  </r>
  <r>
    <x v="1669"/>
    <s v="e812760e-5"/>
    <x v="2"/>
    <s v="102.19"/>
    <x v="1641"/>
    <s v="15"/>
    <x v="0"/>
    <s v="86.86"/>
    <n v="15.328499999999998"/>
    <x v="1645"/>
    <n v="86.86"/>
    <x v="3"/>
    <s v="02-05-2024"/>
    <s v="02"/>
    <x v="6"/>
    <s v="2024"/>
    <d v="2024-05-02T00:00:00"/>
    <n v="0"/>
  </r>
  <r>
    <x v="1670"/>
    <s v="dbd440a0-a"/>
    <x v="1"/>
    <s v="448.45"/>
    <x v="1642"/>
    <s v="0"/>
    <x v="6"/>
    <s v="448.45"/>
    <n v="0"/>
    <x v="1646"/>
    <n v="448.45"/>
    <x v="4"/>
    <s v="17-10-2024"/>
    <s v="17"/>
    <x v="8"/>
    <s v="2024"/>
    <d v="2024-10-17T00:00:00"/>
    <n v="0"/>
  </r>
  <r>
    <x v="1671"/>
    <s v="af9fe8b3-3"/>
    <x v="5"/>
    <s v="253.96"/>
    <x v="1643"/>
    <s v="10"/>
    <x v="5"/>
    <s v="228.56"/>
    <n v="25.396000000000001"/>
    <x v="1647"/>
    <n v="228.56"/>
    <x v="3"/>
    <s v="23-04-2024"/>
    <s v="23"/>
    <x v="3"/>
    <s v="2024"/>
    <d v="2024-04-23T00:00:00"/>
    <n v="0"/>
  </r>
  <r>
    <x v="1672"/>
    <s v="5461a379-b"/>
    <x v="4"/>
    <s v="11.78"/>
    <x v="1644"/>
    <s v="50"/>
    <x v="3"/>
    <s v="5.89"/>
    <n v="5.89"/>
    <x v="1648"/>
    <n v="5.89"/>
    <x v="2"/>
    <s v="06-11-2024"/>
    <s v="06"/>
    <x v="0"/>
    <s v="2024"/>
    <d v="2024-11-06T00:00:00"/>
    <n v="0"/>
  </r>
  <r>
    <x v="1673"/>
    <s v="47a3946a-3"/>
    <x v="1"/>
    <s v="369.37"/>
    <x v="1645"/>
    <s v="0"/>
    <x v="6"/>
    <s v="369.37"/>
    <n v="0"/>
    <x v="1649"/>
    <n v="369.37"/>
    <x v="1"/>
    <s v="24-10-2024"/>
    <s v="24"/>
    <x v="8"/>
    <s v="2024"/>
    <d v="2024-10-24T00:00:00"/>
    <n v="0"/>
  </r>
  <r>
    <x v="1674"/>
    <s v="a5869197-0"/>
    <x v="1"/>
    <s v="428.52"/>
    <x v="1646"/>
    <s v="50"/>
    <x v="3"/>
    <s v="214.26"/>
    <n v="214.26"/>
    <x v="1650"/>
    <n v="214.26"/>
    <x v="1"/>
    <s v="15-07-2024"/>
    <s v="15"/>
    <x v="10"/>
    <s v="2024"/>
    <d v="2024-07-15T00:00:00"/>
    <n v="0"/>
  </r>
  <r>
    <x v="1675"/>
    <s v="de597029-b"/>
    <x v="4"/>
    <s v="381.47"/>
    <x v="1647"/>
    <s v="30"/>
    <x v="7"/>
    <s v="267.03"/>
    <n v="114.441"/>
    <x v="1651"/>
    <n v="267.02999999999997"/>
    <x v="0"/>
    <s v="10-10-2024"/>
    <s v="10"/>
    <x v="8"/>
    <s v="2024"/>
    <d v="2024-10-10T00:00:00"/>
    <n v="0"/>
  </r>
  <r>
    <x v="1676"/>
    <s v="523ad572-6"/>
    <x v="6"/>
    <s v="414.58"/>
    <x v="1648"/>
    <s v="20"/>
    <x v="1"/>
    <s v="331.66"/>
    <n v="82.915999999999997"/>
    <x v="1652"/>
    <n v="331.66"/>
    <x v="2"/>
    <s v="18-02-2024"/>
    <s v="18"/>
    <x v="1"/>
    <s v="2024"/>
    <d v="2024-02-18T00:00:00"/>
    <n v="0"/>
  </r>
  <r>
    <x v="1677"/>
    <s v="b5aadce1-c"/>
    <x v="1"/>
    <s v="49.72"/>
    <x v="1649"/>
    <s v="10"/>
    <x v="5"/>
    <s v="44.75"/>
    <n v="4.9719999999999995"/>
    <x v="1653"/>
    <n v="44.75"/>
    <x v="0"/>
    <s v="18-03-2024"/>
    <s v="18"/>
    <x v="5"/>
    <s v="2024"/>
    <d v="2024-03-18T00:00:00"/>
    <n v="0"/>
  </r>
  <r>
    <x v="1678"/>
    <s v="0244459e-1"/>
    <x v="2"/>
    <s v="51.29"/>
    <x v="1650"/>
    <s v="30"/>
    <x v="7"/>
    <s v="35.9"/>
    <n v="15.387"/>
    <x v="1654"/>
    <n v="35.9"/>
    <x v="0"/>
    <s v="27-05-2024"/>
    <s v="27"/>
    <x v="6"/>
    <s v="2024"/>
    <d v="2024-05-27T00:00:00"/>
    <n v="0"/>
  </r>
  <r>
    <x v="1679"/>
    <s v="65f8d376-1"/>
    <x v="0"/>
    <s v="309.46"/>
    <x v="1651"/>
    <s v="0"/>
    <x v="6"/>
    <s v="309.46"/>
    <n v="0"/>
    <x v="1655"/>
    <n v="309.45999999999998"/>
    <x v="4"/>
    <s v="11-01-2024"/>
    <s v="11"/>
    <x v="7"/>
    <s v="2024"/>
    <d v="2024-01-11T00:00:00"/>
    <n v="0"/>
  </r>
  <r>
    <x v="1680"/>
    <s v="e139b477-2"/>
    <x v="3"/>
    <s v="313.73"/>
    <x v="1652"/>
    <s v="30"/>
    <x v="7"/>
    <s v="219.61"/>
    <n v="94.119000000000014"/>
    <x v="1656"/>
    <n v="219.61"/>
    <x v="2"/>
    <s v="20-02-2024"/>
    <s v="20"/>
    <x v="1"/>
    <s v="2024"/>
    <d v="2024-02-20T00:00:00"/>
    <n v="0"/>
  </r>
  <r>
    <x v="1681"/>
    <s v="20c97f3f-3"/>
    <x v="4"/>
    <s v="272.64"/>
    <x v="1653"/>
    <s v="20"/>
    <x v="1"/>
    <s v="218.11"/>
    <n v="54.527999999999992"/>
    <x v="1657"/>
    <n v="218.11"/>
    <x v="3"/>
    <s v="17-11-2024"/>
    <s v="17"/>
    <x v="0"/>
    <s v="2024"/>
    <d v="2024-11-17T00:00:00"/>
    <n v="0"/>
  </r>
  <r>
    <x v="1682"/>
    <s v="5bcb7043-d"/>
    <x v="5"/>
    <s v="267.6"/>
    <x v="1654"/>
    <s v="20"/>
    <x v="1"/>
    <s v="214.08"/>
    <n v="53.52"/>
    <x v="1658"/>
    <n v="214.08"/>
    <x v="0"/>
    <s v="19-02-2024"/>
    <s v="19"/>
    <x v="1"/>
    <s v="2024"/>
    <d v="2024-02-19T00:00:00"/>
    <n v="0"/>
  </r>
  <r>
    <x v="1683"/>
    <s v="2bed8c90-3"/>
    <x v="3"/>
    <s v="498.34"/>
    <x v="1655"/>
    <s v="5"/>
    <x v="4"/>
    <s v="473.42"/>
    <n v="24.916999999999998"/>
    <x v="1659"/>
    <n v="473.42"/>
    <x v="0"/>
    <s v="17-11-2024"/>
    <s v="17"/>
    <x v="0"/>
    <s v="2024"/>
    <d v="2024-11-17T00:00:00"/>
    <n v="0"/>
  </r>
  <r>
    <x v="1684"/>
    <s v="af4eb230-a"/>
    <x v="2"/>
    <s v="161.07"/>
    <x v="1656"/>
    <s v="10"/>
    <x v="5"/>
    <s v="144.96"/>
    <n v="16.106999999999999"/>
    <x v="1660"/>
    <n v="144.96"/>
    <x v="2"/>
    <s v="29-03-2024"/>
    <s v="29"/>
    <x v="5"/>
    <s v="2024"/>
    <d v="2024-03-29T00:00:00"/>
    <n v="0"/>
  </r>
  <r>
    <x v="1685"/>
    <s v="cb999c1d-3"/>
    <x v="4"/>
    <s v="282.59"/>
    <x v="1657"/>
    <s v="25"/>
    <x v="2"/>
    <s v="211.94"/>
    <n v="70.647499999999994"/>
    <x v="1661"/>
    <n v="211.94"/>
    <x v="0"/>
    <s v="21-03-2024"/>
    <s v="21"/>
    <x v="5"/>
    <s v="2024"/>
    <d v="2024-03-21T00:00:00"/>
    <n v="0"/>
  </r>
  <r>
    <x v="1686"/>
    <s v="f4a3e8cd-0"/>
    <x v="5"/>
    <s v="270.51"/>
    <x v="1658"/>
    <s v="25"/>
    <x v="2"/>
    <s v="202.88"/>
    <n v="67.627499999999998"/>
    <x v="1662"/>
    <n v="202.88"/>
    <x v="3"/>
    <s v="04-11-2024"/>
    <s v="04"/>
    <x v="0"/>
    <s v="2024"/>
    <d v="2024-11-04T00:00:00"/>
    <n v="0"/>
  </r>
  <r>
    <x v="1687"/>
    <s v="87e3f91f-e"/>
    <x v="3"/>
    <s v="486.77"/>
    <x v="1659"/>
    <s v="30"/>
    <x v="7"/>
    <s v="340.74"/>
    <n v="146.03099999999998"/>
    <x v="1663"/>
    <n v="340.74"/>
    <x v="3"/>
    <s v="10-06-2024"/>
    <s v="10"/>
    <x v="9"/>
    <s v="2024"/>
    <d v="2024-06-10T00:00:00"/>
    <n v="0"/>
  </r>
  <r>
    <x v="1688"/>
    <s v="499bf772-5"/>
    <x v="4"/>
    <s v="70.29"/>
    <x v="1660"/>
    <s v="25"/>
    <x v="2"/>
    <s v="52.72"/>
    <n v="17.572500000000002"/>
    <x v="1664"/>
    <n v="52.72"/>
    <x v="0"/>
    <s v="06-04-2024"/>
    <s v="06"/>
    <x v="3"/>
    <s v="2024"/>
    <d v="2024-04-06T00:00:00"/>
    <n v="0"/>
  </r>
  <r>
    <x v="1689"/>
    <s v="9f3b277a-9"/>
    <x v="0"/>
    <s v="286.09"/>
    <x v="392"/>
    <s v="25"/>
    <x v="2"/>
    <s v="214.57"/>
    <n v="71.522499999999994"/>
    <x v="1665"/>
    <n v="214.57"/>
    <x v="1"/>
    <s v="23-09-2024"/>
    <s v="23"/>
    <x v="2"/>
    <s v="2024"/>
    <d v="2024-09-23T00:00:00"/>
    <n v="0"/>
  </r>
  <r>
    <x v="1690"/>
    <s v="df454d33-a"/>
    <x v="3"/>
    <s v="15.28"/>
    <x v="1661"/>
    <s v="20"/>
    <x v="1"/>
    <s v="12.22"/>
    <n v="3.0559999999999996"/>
    <x v="1666"/>
    <n v="12.22"/>
    <x v="2"/>
    <s v="13-11-2024"/>
    <s v="13"/>
    <x v="0"/>
    <s v="2024"/>
    <d v="2024-11-13T00:00:00"/>
    <n v="0"/>
  </r>
  <r>
    <x v="1691"/>
    <s v="ad544888-c"/>
    <x v="2"/>
    <s v="493.29"/>
    <x v="1662"/>
    <s v="25"/>
    <x v="2"/>
    <s v="369.97"/>
    <n v="123.32250000000001"/>
    <x v="1667"/>
    <n v="369.97"/>
    <x v="4"/>
    <s v="17-11-2024"/>
    <s v="17"/>
    <x v="0"/>
    <s v="2024"/>
    <d v="2024-11-17T00:00:00"/>
    <n v="0"/>
  </r>
  <r>
    <x v="1692"/>
    <s v="0461bb46-9"/>
    <x v="5"/>
    <s v="499.03"/>
    <x v="1663"/>
    <s v="50"/>
    <x v="3"/>
    <s v="249.51"/>
    <n v="249.51499999999999"/>
    <x v="1668"/>
    <n v="249.52"/>
    <x v="0"/>
    <s v="24-04-2024"/>
    <s v="24"/>
    <x v="3"/>
    <s v="2024"/>
    <d v="2024-04-24T00:00:00"/>
    <n v="1.0000000000019327E-2"/>
  </r>
  <r>
    <x v="1693"/>
    <s v="ec298b70-1"/>
    <x v="2"/>
    <s v="55.74"/>
    <x v="1664"/>
    <s v="20"/>
    <x v="1"/>
    <s v="44.59"/>
    <n v="11.148"/>
    <x v="1669"/>
    <n v="44.59"/>
    <x v="2"/>
    <s v="24-01-2024"/>
    <s v="24"/>
    <x v="7"/>
    <s v="2024"/>
    <d v="2024-01-24T00:00:00"/>
    <n v="0"/>
  </r>
  <r>
    <x v="1694"/>
    <s v="b06f4427-0"/>
    <x v="6"/>
    <s v="39.08"/>
    <x v="1665"/>
    <s v="0"/>
    <x v="6"/>
    <s v="39.08"/>
    <n v="0"/>
    <x v="1670"/>
    <n v="39.08"/>
    <x v="4"/>
    <s v="13-06-2024"/>
    <s v="13"/>
    <x v="9"/>
    <s v="2024"/>
    <d v="2024-06-13T00:00:00"/>
    <n v="0"/>
  </r>
  <r>
    <x v="1695"/>
    <s v="d6fd4ffa-b"/>
    <x v="4"/>
    <s v="184.5"/>
    <x v="1666"/>
    <s v="0"/>
    <x v="6"/>
    <s v="184.5"/>
    <n v="0"/>
    <x v="1671"/>
    <n v="184.5"/>
    <x v="4"/>
    <s v="18-10-2024"/>
    <s v="18"/>
    <x v="8"/>
    <s v="2024"/>
    <d v="2024-10-18T00:00:00"/>
    <n v="0"/>
  </r>
  <r>
    <x v="1696"/>
    <s v="21e66fb0-8"/>
    <x v="0"/>
    <s v="23.78"/>
    <x v="693"/>
    <s v="25"/>
    <x v="2"/>
    <s v="17.84"/>
    <n v="5.9450000000000003"/>
    <x v="1672"/>
    <n v="17.84"/>
    <x v="4"/>
    <s v="05-05-2024"/>
    <s v="05"/>
    <x v="6"/>
    <s v="2024"/>
    <d v="2024-05-05T00:00:00"/>
    <n v="0"/>
  </r>
  <r>
    <x v="1697"/>
    <s v="1c5dc486-3"/>
    <x v="2"/>
    <s v="305.11"/>
    <x v="1667"/>
    <s v="5"/>
    <x v="4"/>
    <s v="289.85"/>
    <n v="15.255500000000001"/>
    <x v="1673"/>
    <n v="289.85000000000002"/>
    <x v="4"/>
    <s v="28-08-2024"/>
    <s v="28"/>
    <x v="4"/>
    <s v="2024"/>
    <d v="2024-08-28T00:00:00"/>
    <n v="0"/>
  </r>
  <r>
    <x v="1698"/>
    <s v="b9a0b553-3"/>
    <x v="3"/>
    <s v="70.75"/>
    <x v="1668"/>
    <s v="30"/>
    <x v="7"/>
    <s v="49.52"/>
    <n v="21.225000000000001"/>
    <x v="1674"/>
    <n v="49.53"/>
    <x v="2"/>
    <s v="10-03-2024"/>
    <s v="10"/>
    <x v="5"/>
    <s v="2024"/>
    <d v="2024-03-10T00:00:00"/>
    <n v="9.9999999999980105E-3"/>
  </r>
  <r>
    <x v="1699"/>
    <s v="527c6afc-d"/>
    <x v="2"/>
    <s v="47.82"/>
    <x v="1669"/>
    <s v="50"/>
    <x v="3"/>
    <s v="23.91"/>
    <n v="23.91"/>
    <x v="1675"/>
    <n v="23.91"/>
    <x v="4"/>
    <s v="25-02-2024"/>
    <s v="25"/>
    <x v="1"/>
    <s v="2024"/>
    <d v="2024-02-25T00:00:00"/>
    <n v="0"/>
  </r>
  <r>
    <x v="1700"/>
    <s v="29fd9f4c-2"/>
    <x v="6"/>
    <s v="315.17"/>
    <x v="1670"/>
    <s v="0"/>
    <x v="6"/>
    <s v="315.17"/>
    <n v="0"/>
    <x v="1676"/>
    <n v="315.17"/>
    <x v="1"/>
    <s v="22-02-2024"/>
    <s v="22"/>
    <x v="1"/>
    <s v="2024"/>
    <d v="2024-02-22T00:00:00"/>
    <n v="0"/>
  </r>
  <r>
    <x v="1701"/>
    <s v="9dd6fa49-2"/>
    <x v="5"/>
    <s v="391.15"/>
    <x v="1671"/>
    <s v="30"/>
    <x v="7"/>
    <s v="273.8"/>
    <n v="117.345"/>
    <x v="1677"/>
    <n v="273.81"/>
    <x v="1"/>
    <s v="21-08-2024"/>
    <s v="21"/>
    <x v="4"/>
    <s v="2024"/>
    <d v="2024-08-21T00:00:00"/>
    <n v="9.9999999999909051E-3"/>
  </r>
  <r>
    <x v="1702"/>
    <s v="fa9b0c94-c"/>
    <x v="5"/>
    <s v="208.82"/>
    <x v="1672"/>
    <s v="0"/>
    <x v="6"/>
    <s v="208.82"/>
    <n v="0"/>
    <x v="1678"/>
    <n v="208.82"/>
    <x v="3"/>
    <s v="13-04-2024"/>
    <s v="13"/>
    <x v="3"/>
    <s v="2024"/>
    <d v="2024-04-13T00:00:00"/>
    <n v="0"/>
  </r>
  <r>
    <x v="1703"/>
    <s v="898d3b83-7"/>
    <x v="1"/>
    <s v="167.14"/>
    <x v="1673"/>
    <s v="10"/>
    <x v="5"/>
    <s v="150.43"/>
    <n v="16.713999999999999"/>
    <x v="1679"/>
    <n v="150.43"/>
    <x v="3"/>
    <s v="12-11-2024"/>
    <s v="12"/>
    <x v="0"/>
    <s v="2024"/>
    <d v="2024-11-12T00:00:00"/>
    <n v="0"/>
  </r>
  <r>
    <x v="1704"/>
    <s v="3bac057e-7"/>
    <x v="2"/>
    <s v="103.58"/>
    <x v="1674"/>
    <s v="30"/>
    <x v="7"/>
    <s v="72.51"/>
    <n v="31.074000000000002"/>
    <x v="1680"/>
    <n v="72.510000000000005"/>
    <x v="1"/>
    <s v="30-03-2024"/>
    <s v="30"/>
    <x v="5"/>
    <s v="2024"/>
    <d v="2024-03-30T00:00:00"/>
    <n v="0"/>
  </r>
  <r>
    <x v="1705"/>
    <s v="4c32a366-9"/>
    <x v="1"/>
    <s v="330.62"/>
    <x v="1675"/>
    <s v="30"/>
    <x v="7"/>
    <s v="231.43"/>
    <n v="99.186000000000007"/>
    <x v="1681"/>
    <n v="231.43"/>
    <x v="0"/>
    <s v="19-02-2024"/>
    <s v="19"/>
    <x v="1"/>
    <s v="2024"/>
    <d v="2024-02-19T00:00:00"/>
    <n v="0"/>
  </r>
  <r>
    <x v="1706"/>
    <s v="a599e26a-7"/>
    <x v="2"/>
    <s v="332.62"/>
    <x v="1676"/>
    <s v="20"/>
    <x v="1"/>
    <s v="266.1"/>
    <n v="66.524000000000001"/>
    <x v="1682"/>
    <n v="266.10000000000002"/>
    <x v="2"/>
    <s v="07-10-2024"/>
    <s v="07"/>
    <x v="8"/>
    <s v="2024"/>
    <d v="2024-10-07T00:00:00"/>
    <n v="0"/>
  </r>
  <r>
    <x v="1707"/>
    <s v="2d6d02c8-3"/>
    <x v="6"/>
    <s v="378.56"/>
    <x v="1677"/>
    <s v="10"/>
    <x v="5"/>
    <s v="340.7"/>
    <n v="37.856000000000002"/>
    <x v="1683"/>
    <n v="340.7"/>
    <x v="2"/>
    <s v="11-10-2024"/>
    <s v="11"/>
    <x v="8"/>
    <s v="2024"/>
    <d v="2024-10-11T00:00:00"/>
    <n v="0"/>
  </r>
  <r>
    <x v="1708"/>
    <s v="a57d6d95-d"/>
    <x v="2"/>
    <s v="316.26"/>
    <x v="1678"/>
    <s v="0"/>
    <x v="6"/>
    <s v="316.26"/>
    <n v="0"/>
    <x v="1684"/>
    <n v="316.26"/>
    <x v="4"/>
    <s v="04-04-2024"/>
    <s v="04"/>
    <x v="3"/>
    <s v="2024"/>
    <d v="2024-04-04T00:00:00"/>
    <n v="0"/>
  </r>
  <r>
    <x v="1709"/>
    <s v="9f8a2ddf-4"/>
    <x v="5"/>
    <s v="342.44"/>
    <x v="1679"/>
    <s v="20"/>
    <x v="1"/>
    <s v="273.95"/>
    <n v="68.488"/>
    <x v="1685"/>
    <n v="273.95"/>
    <x v="0"/>
    <s v="23-10-2024"/>
    <s v="23"/>
    <x v="8"/>
    <s v="2024"/>
    <d v="2024-10-23T00:00:00"/>
    <n v="0"/>
  </r>
  <r>
    <x v="1710"/>
    <s v="1cc77022-7"/>
    <x v="3"/>
    <s v="397.84"/>
    <x v="1680"/>
    <s v="30"/>
    <x v="7"/>
    <s v="278.49"/>
    <n v="119.35199999999999"/>
    <x v="1686"/>
    <n v="278.49"/>
    <x v="0"/>
    <s v="13-10-2024"/>
    <s v="13"/>
    <x v="8"/>
    <s v="2024"/>
    <d v="2024-10-13T00:00:00"/>
    <n v="0"/>
  </r>
  <r>
    <x v="1711"/>
    <s v="1754a1c2-0"/>
    <x v="6"/>
    <s v="108.21"/>
    <x v="1681"/>
    <s v="10"/>
    <x v="5"/>
    <s v="97.39"/>
    <n v="10.821"/>
    <x v="1687"/>
    <n v="97.39"/>
    <x v="1"/>
    <s v="10-10-2024"/>
    <s v="10"/>
    <x v="8"/>
    <s v="2024"/>
    <d v="2024-10-10T00:00:00"/>
    <n v="0"/>
  </r>
  <r>
    <x v="1712"/>
    <s v="39dbd736-8"/>
    <x v="5"/>
    <s v="18.66"/>
    <x v="1682"/>
    <s v="0"/>
    <x v="6"/>
    <s v="18.66"/>
    <n v="0"/>
    <x v="1688"/>
    <n v="18.66"/>
    <x v="2"/>
    <s v="18-04-2024"/>
    <s v="18"/>
    <x v="3"/>
    <s v="2024"/>
    <d v="2024-04-18T00:00:00"/>
    <n v="0"/>
  </r>
  <r>
    <x v="1713"/>
    <s v="75b4dee8-f"/>
    <x v="3"/>
    <s v="409.47"/>
    <x v="1683"/>
    <s v="30"/>
    <x v="7"/>
    <s v="286.63"/>
    <n v="122.84100000000001"/>
    <x v="1689"/>
    <n v="286.63"/>
    <x v="4"/>
    <s v="22-09-2024"/>
    <s v="22"/>
    <x v="2"/>
    <s v="2024"/>
    <d v="2024-09-22T00:00:00"/>
    <n v="0"/>
  </r>
  <r>
    <x v="1714"/>
    <s v="21cd54a6-b"/>
    <x v="5"/>
    <s v="173.97"/>
    <x v="1684"/>
    <s v="30"/>
    <x v="7"/>
    <s v="121.78"/>
    <n v="52.191000000000003"/>
    <x v="1690"/>
    <n v="121.78"/>
    <x v="0"/>
    <s v="11-11-2024"/>
    <s v="11"/>
    <x v="0"/>
    <s v="2024"/>
    <d v="2024-11-11T00:00:00"/>
    <n v="0"/>
  </r>
  <r>
    <x v="1715"/>
    <s v="fe8c0849-5"/>
    <x v="3"/>
    <s v="168.6"/>
    <x v="1685"/>
    <s v="15"/>
    <x v="0"/>
    <s v="143.31"/>
    <n v="25.29"/>
    <x v="1691"/>
    <n v="143.31"/>
    <x v="1"/>
    <s v="08-05-2024"/>
    <s v="08"/>
    <x v="6"/>
    <s v="2024"/>
    <d v="2024-05-08T00:00:00"/>
    <n v="0"/>
  </r>
  <r>
    <x v="1716"/>
    <s v="40253e54-c"/>
    <x v="5"/>
    <s v="339.21"/>
    <x v="1312"/>
    <s v="10"/>
    <x v="5"/>
    <s v="305.29"/>
    <n v="33.920999999999999"/>
    <x v="1692"/>
    <n v="305.29000000000002"/>
    <x v="1"/>
    <s v="14-07-2024"/>
    <s v="14"/>
    <x v="10"/>
    <s v="2024"/>
    <d v="2024-07-14T00:00:00"/>
    <n v="0"/>
  </r>
  <r>
    <x v="1717"/>
    <s v="bdcbf1db-5"/>
    <x v="6"/>
    <s v="285.03"/>
    <x v="1686"/>
    <s v="25"/>
    <x v="2"/>
    <s v="213.77"/>
    <n v="71.257499999999993"/>
    <x v="1693"/>
    <n v="213.77"/>
    <x v="4"/>
    <s v="29-07-2024"/>
    <s v="29"/>
    <x v="10"/>
    <s v="2024"/>
    <d v="2024-07-29T00:00:00"/>
    <n v="0"/>
  </r>
  <r>
    <x v="1718"/>
    <s v="3aae97ce-e"/>
    <x v="2"/>
    <s v="248.35"/>
    <x v="1687"/>
    <s v="0"/>
    <x v="6"/>
    <s v="248.35"/>
    <n v="0"/>
    <x v="1694"/>
    <n v="248.35"/>
    <x v="4"/>
    <s v="25-06-2024"/>
    <s v="25"/>
    <x v="9"/>
    <s v="2024"/>
    <d v="2024-06-25T00:00:00"/>
    <n v="0"/>
  </r>
  <r>
    <x v="1719"/>
    <s v="397a849e-9"/>
    <x v="5"/>
    <s v="457.3"/>
    <x v="1688"/>
    <s v="0"/>
    <x v="6"/>
    <s v="457.3"/>
    <n v="0"/>
    <x v="1695"/>
    <n v="457.3"/>
    <x v="0"/>
    <s v="16-05-2024"/>
    <s v="16"/>
    <x v="6"/>
    <s v="2024"/>
    <d v="2024-05-16T00:00:00"/>
    <n v="0"/>
  </r>
  <r>
    <x v="1720"/>
    <s v="5e8d2fa4-b"/>
    <x v="3"/>
    <s v="473.99"/>
    <x v="1689"/>
    <s v="30"/>
    <x v="7"/>
    <s v="331.79"/>
    <n v="142.197"/>
    <x v="1696"/>
    <n v="331.79"/>
    <x v="1"/>
    <s v="26-05-2024"/>
    <s v="26"/>
    <x v="6"/>
    <s v="2024"/>
    <d v="2024-05-26T00:00:00"/>
    <n v="0"/>
  </r>
  <r>
    <x v="1721"/>
    <s v="fbe0711d-8"/>
    <x v="5"/>
    <s v="374.73"/>
    <x v="1690"/>
    <s v="15"/>
    <x v="0"/>
    <s v="318.52"/>
    <n v="56.209500000000006"/>
    <x v="1697"/>
    <n v="318.52"/>
    <x v="3"/>
    <s v="21-06-2024"/>
    <s v="21"/>
    <x v="9"/>
    <s v="2024"/>
    <d v="2024-06-21T00:00:00"/>
    <n v="0"/>
  </r>
  <r>
    <x v="1722"/>
    <s v="f48ee0b6-4"/>
    <x v="4"/>
    <s v="98.06"/>
    <x v="1691"/>
    <s v="0"/>
    <x v="6"/>
    <s v="98.06"/>
    <n v="0"/>
    <x v="1698"/>
    <n v="98.06"/>
    <x v="4"/>
    <s v="29-07-2024"/>
    <s v="29"/>
    <x v="10"/>
    <s v="2024"/>
    <d v="2024-07-29T00:00:00"/>
    <n v="0"/>
  </r>
  <r>
    <x v="1723"/>
    <s v="3153fc70-c"/>
    <x v="0"/>
    <s v="96.7"/>
    <x v="1692"/>
    <s v="15"/>
    <x v="0"/>
    <s v="82.19"/>
    <n v="14.505000000000001"/>
    <x v="1699"/>
    <n v="82.2"/>
    <x v="0"/>
    <s v="13-01-2024"/>
    <s v="13"/>
    <x v="7"/>
    <s v="2024"/>
    <d v="2024-01-13T00:00:00"/>
    <n v="1.0000000000005116E-2"/>
  </r>
  <r>
    <x v="1724"/>
    <s v="df647eab-1"/>
    <x v="0"/>
    <s v="242.2"/>
    <x v="1693"/>
    <s v="30"/>
    <x v="7"/>
    <s v="169.54"/>
    <n v="72.66"/>
    <x v="1700"/>
    <n v="169.54"/>
    <x v="1"/>
    <s v="10-10-2024"/>
    <s v="10"/>
    <x v="8"/>
    <s v="2024"/>
    <d v="2024-10-10T00:00:00"/>
    <n v="0"/>
  </r>
  <r>
    <x v="1725"/>
    <s v="1094a34f-c"/>
    <x v="5"/>
    <s v="68.81"/>
    <x v="1694"/>
    <s v="25"/>
    <x v="2"/>
    <s v="51.61"/>
    <n v="17.202500000000001"/>
    <x v="1701"/>
    <n v="51.61"/>
    <x v="3"/>
    <s v="20-02-2024"/>
    <s v="20"/>
    <x v="1"/>
    <s v="2024"/>
    <d v="2024-02-20T00:00:00"/>
    <n v="0"/>
  </r>
  <r>
    <x v="1726"/>
    <s v="06e64a6d-9"/>
    <x v="5"/>
    <s v="279.24"/>
    <x v="1695"/>
    <s v="50"/>
    <x v="3"/>
    <s v="139.62"/>
    <n v="139.62"/>
    <x v="1702"/>
    <n v="139.62"/>
    <x v="1"/>
    <s v="13-03-2024"/>
    <s v="13"/>
    <x v="5"/>
    <s v="2024"/>
    <d v="2024-03-13T00:00:00"/>
    <n v="0"/>
  </r>
  <r>
    <x v="1727"/>
    <s v="5256329a-b"/>
    <x v="6"/>
    <s v="157.2"/>
    <x v="1696"/>
    <s v="10"/>
    <x v="5"/>
    <s v="141.48"/>
    <n v="15.72"/>
    <x v="1703"/>
    <n v="141.47999999999999"/>
    <x v="1"/>
    <s v="29-05-2024"/>
    <s v="29"/>
    <x v="6"/>
    <s v="2024"/>
    <d v="2024-05-29T00:00:00"/>
    <n v="0"/>
  </r>
  <r>
    <x v="1728"/>
    <s v="94d1d4e5-8"/>
    <x v="0"/>
    <s v="100.84"/>
    <x v="1697"/>
    <s v="20"/>
    <x v="1"/>
    <s v="80.67"/>
    <n v="20.168000000000003"/>
    <x v="1704"/>
    <n v="80.67"/>
    <x v="3"/>
    <s v="10-03-2024"/>
    <s v="10"/>
    <x v="5"/>
    <s v="2024"/>
    <d v="2024-03-10T00:00:00"/>
    <n v="0"/>
  </r>
  <r>
    <x v="1729"/>
    <s v="346ca473-d"/>
    <x v="0"/>
    <s v="475.29"/>
    <x v="1698"/>
    <s v="25"/>
    <x v="2"/>
    <s v="356.47"/>
    <n v="118.82250000000001"/>
    <x v="1705"/>
    <n v="356.47"/>
    <x v="3"/>
    <s v="07-03-2024"/>
    <s v="07"/>
    <x v="5"/>
    <s v="2024"/>
    <d v="2024-03-07T00:00:00"/>
    <n v="0"/>
  </r>
  <r>
    <x v="1730"/>
    <s v="c0b2e627-a"/>
    <x v="5"/>
    <s v="354.3"/>
    <x v="1699"/>
    <s v="25"/>
    <x v="2"/>
    <s v="265.73"/>
    <n v="88.575000000000003"/>
    <x v="1706"/>
    <n v="265.73"/>
    <x v="1"/>
    <s v="16-01-2024"/>
    <s v="16"/>
    <x v="7"/>
    <s v="2024"/>
    <d v="2024-01-16T00:00:00"/>
    <n v="0"/>
  </r>
  <r>
    <x v="1731"/>
    <s v="e86bbd6a-c"/>
    <x v="6"/>
    <s v="411.94"/>
    <x v="1700"/>
    <s v="0"/>
    <x v="6"/>
    <s v="411.94"/>
    <n v="0"/>
    <x v="1707"/>
    <n v="411.94"/>
    <x v="3"/>
    <s v="22-05-2024"/>
    <s v="22"/>
    <x v="6"/>
    <s v="2024"/>
    <d v="2024-05-22T00:00:00"/>
    <n v="0"/>
  </r>
  <r>
    <x v="1732"/>
    <s v="9e362869-e"/>
    <x v="5"/>
    <s v="394.76"/>
    <x v="1701"/>
    <s v="25"/>
    <x v="2"/>
    <s v="296.07"/>
    <n v="98.69"/>
    <x v="1708"/>
    <n v="296.07"/>
    <x v="0"/>
    <s v="28-03-2024"/>
    <s v="28"/>
    <x v="5"/>
    <s v="2024"/>
    <d v="2024-03-28T00:00:00"/>
    <n v="0"/>
  </r>
  <r>
    <x v="1733"/>
    <s v="14f61c03-2"/>
    <x v="3"/>
    <s v="145.13"/>
    <x v="1702"/>
    <s v="25"/>
    <x v="2"/>
    <s v="108.85"/>
    <n v="36.282499999999999"/>
    <x v="1709"/>
    <n v="108.85"/>
    <x v="1"/>
    <s v="13-06-2024"/>
    <s v="13"/>
    <x v="9"/>
    <s v="2024"/>
    <d v="2024-06-13T00:00:00"/>
    <n v="0"/>
  </r>
  <r>
    <x v="1734"/>
    <s v="d415a5a0-0"/>
    <x v="5"/>
    <s v="357.28"/>
    <x v="1703"/>
    <s v="10"/>
    <x v="5"/>
    <s v="321.55"/>
    <n v="35.727999999999994"/>
    <x v="1710"/>
    <n v="321.55"/>
    <x v="3"/>
    <s v="22-01-2024"/>
    <s v="22"/>
    <x v="7"/>
    <s v="2024"/>
    <d v="2024-01-22T00:00:00"/>
    <n v="0"/>
  </r>
  <r>
    <x v="1735"/>
    <s v="13e61b83-0"/>
    <x v="6"/>
    <s v="471.26"/>
    <x v="1704"/>
    <s v="15"/>
    <x v="0"/>
    <s v="400.57"/>
    <n v="70.688999999999993"/>
    <x v="1711"/>
    <n v="400.57"/>
    <x v="2"/>
    <s v="16-09-2024"/>
    <s v="16"/>
    <x v="2"/>
    <s v="2024"/>
    <d v="2024-09-16T00:00:00"/>
    <n v="0"/>
  </r>
  <r>
    <x v="1736"/>
    <s v="0a207bc4-2"/>
    <x v="5"/>
    <s v="266.52"/>
    <x v="1705"/>
    <s v="20"/>
    <x v="1"/>
    <s v="213.22"/>
    <n v="53.303999999999995"/>
    <x v="1712"/>
    <n v="213.22"/>
    <x v="2"/>
    <s v="06-05-2024"/>
    <s v="06"/>
    <x v="6"/>
    <s v="2024"/>
    <d v="2024-05-06T00:00:00"/>
    <n v="0"/>
  </r>
  <r>
    <x v="1737"/>
    <s v="966fffa4-8"/>
    <x v="1"/>
    <s v="424.42"/>
    <x v="1706"/>
    <s v="5"/>
    <x v="4"/>
    <s v="403.2"/>
    <n v="21.221"/>
    <x v="1713"/>
    <n v="403.2"/>
    <x v="4"/>
    <s v="21-11-2024"/>
    <s v="21"/>
    <x v="0"/>
    <s v="2024"/>
    <d v="2024-11-21T00:00:00"/>
    <n v="0"/>
  </r>
  <r>
    <x v="1738"/>
    <s v="73b70ac2-6"/>
    <x v="2"/>
    <s v="340.82"/>
    <x v="1707"/>
    <s v="0"/>
    <x v="6"/>
    <s v="340.82"/>
    <n v="0"/>
    <x v="1714"/>
    <n v="340.82"/>
    <x v="4"/>
    <s v="23-05-2024"/>
    <s v="23"/>
    <x v="6"/>
    <s v="2024"/>
    <d v="2024-05-23T00:00:00"/>
    <n v="0"/>
  </r>
  <r>
    <x v="1739"/>
    <s v="e4712712-5"/>
    <x v="1"/>
    <s v="14.61"/>
    <x v="1708"/>
    <s v="5"/>
    <x v="4"/>
    <s v="13.88"/>
    <n v="0.73049999999999993"/>
    <x v="1715"/>
    <n v="13.88"/>
    <x v="2"/>
    <s v="16-04-2024"/>
    <s v="16"/>
    <x v="3"/>
    <s v="2024"/>
    <d v="2024-04-16T00:00:00"/>
    <n v="0"/>
  </r>
  <r>
    <x v="1740"/>
    <s v="1be08cb5-0"/>
    <x v="3"/>
    <s v="361.82"/>
    <x v="1709"/>
    <s v="20"/>
    <x v="1"/>
    <s v="289.46"/>
    <n v="72.36399999999999"/>
    <x v="1716"/>
    <n v="289.45999999999998"/>
    <x v="3"/>
    <s v="08-11-2024"/>
    <s v="08"/>
    <x v="0"/>
    <s v="2024"/>
    <d v="2024-11-08T00:00:00"/>
    <n v="0"/>
  </r>
  <r>
    <x v="1741"/>
    <s v="26f79595-6"/>
    <x v="4"/>
    <s v="408.43"/>
    <x v="1710"/>
    <s v="50"/>
    <x v="3"/>
    <s v="204.22"/>
    <n v="204.215"/>
    <x v="1717"/>
    <n v="204.22"/>
    <x v="4"/>
    <s v="04-05-2024"/>
    <s v="04"/>
    <x v="6"/>
    <s v="2024"/>
    <d v="2024-05-04T00:00:00"/>
    <n v="0"/>
  </r>
  <r>
    <x v="1742"/>
    <s v="da3142f3-3"/>
    <x v="1"/>
    <s v="298.3"/>
    <x v="1711"/>
    <s v="25"/>
    <x v="2"/>
    <s v="223.73"/>
    <n v="74.575000000000003"/>
    <x v="1718"/>
    <n v="223.73"/>
    <x v="1"/>
    <s v="20-10-2024"/>
    <s v="20"/>
    <x v="8"/>
    <s v="2024"/>
    <d v="2024-10-20T00:00:00"/>
    <n v="0"/>
  </r>
  <r>
    <x v="1743"/>
    <s v="1c112403-d"/>
    <x v="0"/>
    <s v="107.22"/>
    <x v="1712"/>
    <s v="0"/>
    <x v="6"/>
    <s v="107.22"/>
    <n v="0"/>
    <x v="1719"/>
    <n v="107.22"/>
    <x v="4"/>
    <s v="08-06-2024"/>
    <s v="08"/>
    <x v="9"/>
    <s v="2024"/>
    <d v="2024-06-08T00:00:00"/>
    <n v="0"/>
  </r>
  <r>
    <x v="1744"/>
    <s v="ea327b14-f"/>
    <x v="4"/>
    <s v="62.65"/>
    <x v="1713"/>
    <s v="50"/>
    <x v="3"/>
    <s v="31.32"/>
    <n v="31.324999999999999"/>
    <x v="1720"/>
    <n v="31.33"/>
    <x v="2"/>
    <s v="10-05-2024"/>
    <s v="10"/>
    <x v="6"/>
    <s v="2024"/>
    <d v="2024-05-10T00:00:00"/>
    <n v="9.9999999999980105E-3"/>
  </r>
  <r>
    <x v="1745"/>
    <s v="b5f17aa1-3"/>
    <x v="1"/>
    <s v="388.74"/>
    <x v="1714"/>
    <s v="15"/>
    <x v="0"/>
    <s v="330.43"/>
    <n v="58.311000000000007"/>
    <x v="1721"/>
    <n v="330.43"/>
    <x v="3"/>
    <s v="17-10-2024"/>
    <s v="17"/>
    <x v="8"/>
    <s v="2024"/>
    <d v="2024-10-17T00:00:00"/>
    <n v="0"/>
  </r>
  <r>
    <x v="1746"/>
    <s v="27f8c0d1-a"/>
    <x v="6"/>
    <s v="170.72"/>
    <x v="1715"/>
    <s v="5"/>
    <x v="4"/>
    <s v="162.18"/>
    <n v="8.5359999999999996"/>
    <x v="1722"/>
    <n v="162.18"/>
    <x v="0"/>
    <s v="19-05-2024"/>
    <s v="19"/>
    <x v="6"/>
    <s v="2024"/>
    <d v="2024-05-19T00:00:00"/>
    <n v="0"/>
  </r>
  <r>
    <x v="1747"/>
    <s v="616ab617-1"/>
    <x v="6"/>
    <s v="427.8"/>
    <x v="1716"/>
    <s v="20"/>
    <x v="1"/>
    <s v="342.24"/>
    <n v="85.56"/>
    <x v="1723"/>
    <n v="342.24"/>
    <x v="1"/>
    <s v="11-08-2024"/>
    <s v="11"/>
    <x v="4"/>
    <s v="2024"/>
    <d v="2024-08-11T00:00:00"/>
    <n v="0"/>
  </r>
  <r>
    <x v="1748"/>
    <s v="1db0a0d7-d"/>
    <x v="0"/>
    <s v="172.15"/>
    <x v="1717"/>
    <s v="0"/>
    <x v="6"/>
    <s v="172.15"/>
    <n v="0"/>
    <x v="1724"/>
    <n v="172.15"/>
    <x v="3"/>
    <s v="07-09-2024"/>
    <s v="07"/>
    <x v="2"/>
    <s v="2024"/>
    <d v="2024-09-07T00:00:00"/>
    <n v="0"/>
  </r>
  <r>
    <x v="1749"/>
    <s v="a45383ed-9"/>
    <x v="1"/>
    <s v="123.37"/>
    <x v="1718"/>
    <s v="25"/>
    <x v="2"/>
    <s v="92.53"/>
    <n v="30.842500000000001"/>
    <x v="1725"/>
    <n v="92.53"/>
    <x v="1"/>
    <s v="26-06-2024"/>
    <s v="26"/>
    <x v="9"/>
    <s v="2024"/>
    <d v="2024-06-26T00:00:00"/>
    <n v="0"/>
  </r>
  <r>
    <x v="1750"/>
    <s v="36253681-2"/>
    <x v="3"/>
    <s v="395.77"/>
    <x v="1719"/>
    <s v="20"/>
    <x v="1"/>
    <s v="316.62"/>
    <n v="79.153999999999996"/>
    <x v="1726"/>
    <n v="316.62"/>
    <x v="4"/>
    <s v="20-02-2024"/>
    <s v="20"/>
    <x v="1"/>
    <s v="2024"/>
    <d v="2024-02-20T00:00:00"/>
    <n v="0"/>
  </r>
  <r>
    <x v="1751"/>
    <s v="5211bcb4-4"/>
    <x v="6"/>
    <s v="326.73"/>
    <x v="1720"/>
    <s v="15"/>
    <x v="0"/>
    <s v="277.72"/>
    <n v="49.00950000000001"/>
    <x v="1727"/>
    <n v="277.72000000000003"/>
    <x v="0"/>
    <s v="18-09-2024"/>
    <s v="18"/>
    <x v="2"/>
    <s v="2024"/>
    <d v="2024-09-18T00:00:00"/>
    <n v="0"/>
  </r>
  <r>
    <x v="1752"/>
    <s v="936b1b79-4"/>
    <x v="3"/>
    <s v="196.18"/>
    <x v="1721"/>
    <s v="30"/>
    <x v="7"/>
    <s v="137.33"/>
    <n v="58.854000000000006"/>
    <x v="1728"/>
    <n v="137.33000000000001"/>
    <x v="1"/>
    <s v="11-07-2024"/>
    <s v="11"/>
    <x v="10"/>
    <s v="2024"/>
    <d v="2024-07-11T00:00:00"/>
    <n v="0"/>
  </r>
  <r>
    <x v="1753"/>
    <s v="45eb8579-5"/>
    <x v="5"/>
    <s v="355.37"/>
    <x v="1722"/>
    <s v="10"/>
    <x v="5"/>
    <s v="319.83"/>
    <n v="35.536999999999999"/>
    <x v="1729"/>
    <n v="319.83"/>
    <x v="2"/>
    <s v="08-01-2024"/>
    <s v="08"/>
    <x v="7"/>
    <s v="2024"/>
    <d v="2024-01-08T00:00:00"/>
    <n v="0"/>
  </r>
  <r>
    <x v="1754"/>
    <s v="3df45155-a"/>
    <x v="3"/>
    <s v="72.64"/>
    <x v="1723"/>
    <s v="20"/>
    <x v="1"/>
    <s v="58.11"/>
    <n v="14.527999999999999"/>
    <x v="1730"/>
    <n v="58.11"/>
    <x v="2"/>
    <s v="21-03-2024"/>
    <s v="21"/>
    <x v="5"/>
    <s v="2024"/>
    <d v="2024-03-21T00:00:00"/>
    <n v="0"/>
  </r>
  <r>
    <x v="1755"/>
    <s v="7b21851a-f"/>
    <x v="1"/>
    <s v="94.64"/>
    <x v="1724"/>
    <s v="30"/>
    <x v="7"/>
    <s v="66.25"/>
    <n v="28.391999999999999"/>
    <x v="1731"/>
    <n v="66.25"/>
    <x v="1"/>
    <s v="31-03-2024"/>
    <s v="31"/>
    <x v="5"/>
    <s v="2024"/>
    <d v="2024-03-31T00:00:00"/>
    <n v="0"/>
  </r>
  <r>
    <x v="1756"/>
    <s v="6f35afb4-0"/>
    <x v="0"/>
    <s v="363.85"/>
    <x v="1725"/>
    <s v="5"/>
    <x v="4"/>
    <s v="345.66"/>
    <n v="18.192499999999999"/>
    <x v="1732"/>
    <n v="345.66"/>
    <x v="4"/>
    <s v="24-10-2024"/>
    <s v="24"/>
    <x v="8"/>
    <s v="2024"/>
    <d v="2024-10-24T00:00:00"/>
    <n v="0"/>
  </r>
  <r>
    <x v="1757"/>
    <s v="3b81e1b0-2"/>
    <x v="3"/>
    <s v="182.2"/>
    <x v="1726"/>
    <s v="30"/>
    <x v="7"/>
    <s v="127.54"/>
    <n v="54.66"/>
    <x v="1733"/>
    <n v="127.54"/>
    <x v="1"/>
    <s v="22-05-2024"/>
    <s v="22"/>
    <x v="6"/>
    <s v="2024"/>
    <d v="2024-05-22T00:00:00"/>
    <n v="0"/>
  </r>
  <r>
    <x v="1758"/>
    <s v="6f80640c-e"/>
    <x v="3"/>
    <s v="114.15"/>
    <x v="1727"/>
    <s v="20"/>
    <x v="1"/>
    <s v="91.32"/>
    <n v="22.83"/>
    <x v="1734"/>
    <n v="91.32"/>
    <x v="1"/>
    <s v="29-01-2024"/>
    <s v="29"/>
    <x v="7"/>
    <s v="2024"/>
    <d v="2024-01-29T00:00:00"/>
    <n v="0"/>
  </r>
  <r>
    <x v="1759"/>
    <s v="c92cf5c0-2"/>
    <x v="1"/>
    <s v="135.7"/>
    <x v="1728"/>
    <s v="15"/>
    <x v="0"/>
    <s v="115.34"/>
    <n v="20.354999999999997"/>
    <x v="1735"/>
    <n v="115.35"/>
    <x v="2"/>
    <s v="04-10-2024"/>
    <s v="04"/>
    <x v="8"/>
    <s v="2024"/>
    <d v="2024-10-04T00:00:00"/>
    <n v="9.9999999999909051E-3"/>
  </r>
  <r>
    <x v="1760"/>
    <s v="dd4ab37f-9"/>
    <x v="3"/>
    <s v="421.02"/>
    <x v="1729"/>
    <s v="25"/>
    <x v="2"/>
    <s v="315.76"/>
    <n v="105.255"/>
    <x v="1736"/>
    <n v="315.77"/>
    <x v="4"/>
    <s v="10-05-2024"/>
    <s v="10"/>
    <x v="6"/>
    <s v="2024"/>
    <d v="2024-05-10T00:00:00"/>
    <n v="9.9999999999909051E-3"/>
  </r>
  <r>
    <x v="1761"/>
    <s v="9f50736e-b"/>
    <x v="6"/>
    <s v="476.41"/>
    <x v="1730"/>
    <s v="10"/>
    <x v="5"/>
    <s v="428.77"/>
    <n v="47.641000000000005"/>
    <x v="1737"/>
    <n v="428.77"/>
    <x v="0"/>
    <s v="06-05-2024"/>
    <s v="06"/>
    <x v="6"/>
    <s v="2024"/>
    <d v="2024-05-06T00:00:00"/>
    <n v="0"/>
  </r>
  <r>
    <x v="1762"/>
    <s v="d6e2737f-c"/>
    <x v="6"/>
    <s v="92.19"/>
    <x v="1731"/>
    <s v="10"/>
    <x v="5"/>
    <s v="82.97"/>
    <n v="9.2189999999999994"/>
    <x v="1738"/>
    <n v="82.97"/>
    <x v="3"/>
    <s v="03-01-2024"/>
    <s v="03"/>
    <x v="7"/>
    <s v="2024"/>
    <d v="2024-01-03T00:00:00"/>
    <n v="0"/>
  </r>
  <r>
    <x v="1763"/>
    <s v="8b9e7563-e"/>
    <x v="1"/>
    <s v="258.6"/>
    <x v="1732"/>
    <s v="15"/>
    <x v="0"/>
    <s v="219.81"/>
    <n v="38.790000000000006"/>
    <x v="1739"/>
    <n v="219.81"/>
    <x v="0"/>
    <s v="09-02-2024"/>
    <s v="09"/>
    <x v="1"/>
    <s v="2024"/>
    <d v="2024-02-09T00:00:00"/>
    <n v="0"/>
  </r>
  <r>
    <x v="1764"/>
    <s v="027fc4d8-d"/>
    <x v="1"/>
    <s v="154.47"/>
    <x v="1733"/>
    <s v="5"/>
    <x v="4"/>
    <s v="146.75"/>
    <n v="7.7235000000000005"/>
    <x v="1740"/>
    <n v="146.75"/>
    <x v="4"/>
    <s v="17-01-2024"/>
    <s v="17"/>
    <x v="7"/>
    <s v="2024"/>
    <d v="2024-01-17T00:00:00"/>
    <n v="0"/>
  </r>
  <r>
    <x v="1765"/>
    <s v="e31e4665-3"/>
    <x v="2"/>
    <s v="57.82"/>
    <x v="1734"/>
    <s v="10"/>
    <x v="5"/>
    <s v="52.04"/>
    <n v="5.782"/>
    <x v="1741"/>
    <n v="52.04"/>
    <x v="0"/>
    <s v="28-01-2024"/>
    <s v="28"/>
    <x v="7"/>
    <s v="2024"/>
    <d v="2024-01-28T00:00:00"/>
    <n v="0"/>
  </r>
  <r>
    <x v="1766"/>
    <s v="6bcafd23-8"/>
    <x v="3"/>
    <s v="493.56"/>
    <x v="1735"/>
    <s v="30"/>
    <x v="7"/>
    <s v="345.49"/>
    <n v="148.06799999999998"/>
    <x v="1742"/>
    <n v="345.49"/>
    <x v="2"/>
    <s v="03-01-2024"/>
    <s v="03"/>
    <x v="7"/>
    <s v="2024"/>
    <d v="2024-01-03T00:00:00"/>
    <n v="0"/>
  </r>
  <r>
    <x v="1767"/>
    <s v="94db1f71-4"/>
    <x v="2"/>
    <s v="92.41"/>
    <x v="1736"/>
    <s v="50"/>
    <x v="3"/>
    <s v="46.2"/>
    <n v="46.204999999999998"/>
    <x v="1743"/>
    <n v="46.21"/>
    <x v="0"/>
    <s v="17-10-2024"/>
    <s v="17"/>
    <x v="8"/>
    <s v="2024"/>
    <d v="2024-10-17T00:00:00"/>
    <n v="9.9999999999980105E-3"/>
  </r>
  <r>
    <x v="1768"/>
    <s v="468410b1-b"/>
    <x v="0"/>
    <s v="433.77"/>
    <x v="1737"/>
    <s v="20"/>
    <x v="1"/>
    <s v="347.02"/>
    <n v="86.753999999999991"/>
    <x v="1744"/>
    <n v="347.02"/>
    <x v="0"/>
    <s v="03-09-2024"/>
    <s v="03"/>
    <x v="2"/>
    <s v="2024"/>
    <d v="2024-09-03T00:00:00"/>
    <n v="0"/>
  </r>
  <r>
    <x v="1769"/>
    <s v="523b5770-d"/>
    <x v="0"/>
    <s v="368.86"/>
    <x v="1738"/>
    <s v="50"/>
    <x v="3"/>
    <s v="184.43"/>
    <n v="184.43"/>
    <x v="1745"/>
    <n v="184.43"/>
    <x v="3"/>
    <s v="25-07-2024"/>
    <s v="25"/>
    <x v="10"/>
    <s v="2024"/>
    <d v="2024-07-25T00:00:00"/>
    <n v="0"/>
  </r>
  <r>
    <x v="1770"/>
    <s v="c86217cd-2"/>
    <x v="1"/>
    <s v="227.2"/>
    <x v="1739"/>
    <s v="20"/>
    <x v="1"/>
    <s v="181.76"/>
    <n v="45.44"/>
    <x v="1746"/>
    <n v="181.76"/>
    <x v="1"/>
    <s v="04-10-2024"/>
    <s v="04"/>
    <x v="8"/>
    <s v="2024"/>
    <d v="2024-10-04T00:00:00"/>
    <n v="0"/>
  </r>
  <r>
    <x v="1771"/>
    <s v="a7f2a6e5-d"/>
    <x v="2"/>
    <s v="167.04"/>
    <x v="1740"/>
    <s v="20"/>
    <x v="1"/>
    <s v="133.63"/>
    <n v="33.407999999999994"/>
    <x v="1747"/>
    <n v="133.63"/>
    <x v="0"/>
    <s v="24-08-2024"/>
    <s v="24"/>
    <x v="4"/>
    <s v="2024"/>
    <d v="2024-08-24T00:00:00"/>
    <n v="0"/>
  </r>
  <r>
    <x v="1772"/>
    <s v="916c2bf4-7"/>
    <x v="3"/>
    <s v="129.27"/>
    <x v="1741"/>
    <s v="15"/>
    <x v="0"/>
    <s v="109.88"/>
    <n v="19.390500000000003"/>
    <x v="1748"/>
    <n v="109.88"/>
    <x v="4"/>
    <s v="12-08-2024"/>
    <s v="12"/>
    <x v="4"/>
    <s v="2024"/>
    <d v="2024-08-12T00:00:00"/>
    <n v="0"/>
  </r>
  <r>
    <x v="1773"/>
    <s v="f412ae56-7"/>
    <x v="1"/>
    <s v="434.22"/>
    <x v="1742"/>
    <s v="25"/>
    <x v="2"/>
    <s v="325.67"/>
    <n v="108.55500000000001"/>
    <x v="1749"/>
    <n v="325.67"/>
    <x v="4"/>
    <s v="18-02-2024"/>
    <s v="18"/>
    <x v="1"/>
    <s v="2024"/>
    <d v="2024-02-18T00:00:00"/>
    <n v="0"/>
  </r>
  <r>
    <x v="1774"/>
    <s v="89e30633-9"/>
    <x v="3"/>
    <s v="397.35"/>
    <x v="1743"/>
    <s v="10"/>
    <x v="5"/>
    <s v="357.62"/>
    <n v="39.734999999999999"/>
    <x v="1750"/>
    <n v="357.62"/>
    <x v="4"/>
    <s v="25-04-2024"/>
    <s v="25"/>
    <x v="3"/>
    <s v="2024"/>
    <d v="2024-04-25T00:00:00"/>
    <n v="0"/>
  </r>
  <r>
    <x v="1775"/>
    <s v="ab9809e2-9"/>
    <x v="0"/>
    <s v="116.85"/>
    <x v="1744"/>
    <s v="30"/>
    <x v="7"/>
    <s v="81.79"/>
    <n v="35.055"/>
    <x v="1751"/>
    <n v="81.8"/>
    <x v="3"/>
    <s v="02-10-2024"/>
    <s v="02"/>
    <x v="8"/>
    <s v="2024"/>
    <d v="2024-10-02T00:00:00"/>
    <n v="9.9999999999909051E-3"/>
  </r>
  <r>
    <x v="1776"/>
    <s v="8b6956ef-0"/>
    <x v="0"/>
    <s v="356.66"/>
    <x v="1745"/>
    <s v="5"/>
    <x v="4"/>
    <s v="338.83"/>
    <n v="17.833000000000002"/>
    <x v="1752"/>
    <n v="338.83"/>
    <x v="1"/>
    <s v="21-08-2024"/>
    <s v="21"/>
    <x v="4"/>
    <s v="2024"/>
    <d v="2024-08-21T00:00:00"/>
    <n v="0"/>
  </r>
  <r>
    <x v="1777"/>
    <s v="e2ea7af7-9"/>
    <x v="3"/>
    <s v="202.5"/>
    <x v="1746"/>
    <s v="50"/>
    <x v="3"/>
    <s v="101.25"/>
    <n v="101.25"/>
    <x v="1753"/>
    <n v="101.25"/>
    <x v="2"/>
    <s v="07-01-2024"/>
    <s v="07"/>
    <x v="7"/>
    <s v="2024"/>
    <d v="2024-01-07T00:00:00"/>
    <n v="0"/>
  </r>
  <r>
    <x v="1778"/>
    <s v="6ab73ad3-c"/>
    <x v="3"/>
    <s v="373.86"/>
    <x v="1747"/>
    <s v="30"/>
    <x v="7"/>
    <s v="261.7"/>
    <n v="112.15800000000002"/>
    <x v="1754"/>
    <n v="261.7"/>
    <x v="1"/>
    <s v="28-05-2024"/>
    <s v="28"/>
    <x v="6"/>
    <s v="2024"/>
    <d v="2024-05-28T00:00:00"/>
    <n v="0"/>
  </r>
  <r>
    <x v="1779"/>
    <s v="a3592481-b"/>
    <x v="1"/>
    <s v="247.81"/>
    <x v="1748"/>
    <s v="0"/>
    <x v="6"/>
    <s v="247.81"/>
    <n v="0"/>
    <x v="1755"/>
    <n v="247.81"/>
    <x v="2"/>
    <s v="07-07-2024"/>
    <s v="07"/>
    <x v="10"/>
    <s v="2024"/>
    <d v="2024-07-07T00:00:00"/>
    <n v="0"/>
  </r>
  <r>
    <x v="1780"/>
    <s v="87a2c25d-1"/>
    <x v="5"/>
    <s v="298.05"/>
    <x v="1749"/>
    <s v="5"/>
    <x v="4"/>
    <s v="283.15"/>
    <n v="14.9025"/>
    <x v="1756"/>
    <n v="283.14999999999998"/>
    <x v="1"/>
    <s v="15-04-2024"/>
    <s v="15"/>
    <x v="3"/>
    <s v="2024"/>
    <d v="2024-04-15T00:00:00"/>
    <n v="0"/>
  </r>
  <r>
    <x v="1781"/>
    <s v="03645f13-2"/>
    <x v="3"/>
    <s v="364.54"/>
    <x v="1750"/>
    <s v="5"/>
    <x v="4"/>
    <s v="346.31"/>
    <n v="18.227"/>
    <x v="1757"/>
    <n v="346.31"/>
    <x v="0"/>
    <s v="24-08-2024"/>
    <s v="24"/>
    <x v="4"/>
    <s v="2024"/>
    <d v="2024-08-24T00:00:00"/>
    <n v="0"/>
  </r>
  <r>
    <x v="1782"/>
    <s v="81601d96-c"/>
    <x v="0"/>
    <s v="48.49"/>
    <x v="1751"/>
    <s v="10"/>
    <x v="5"/>
    <s v="43.64"/>
    <n v="4.8490000000000002"/>
    <x v="1758"/>
    <n v="43.64"/>
    <x v="1"/>
    <s v="12-07-2024"/>
    <s v="12"/>
    <x v="10"/>
    <s v="2024"/>
    <d v="2024-07-12T00:00:00"/>
    <n v="0"/>
  </r>
  <r>
    <x v="1783"/>
    <s v="6b482363-8"/>
    <x v="5"/>
    <s v="270.36"/>
    <x v="1752"/>
    <s v="15"/>
    <x v="0"/>
    <s v="229.81"/>
    <n v="40.554000000000002"/>
    <x v="1759"/>
    <n v="229.81"/>
    <x v="1"/>
    <s v="29-09-2024"/>
    <s v="29"/>
    <x v="2"/>
    <s v="2024"/>
    <d v="2024-09-29T00:00:00"/>
    <n v="0"/>
  </r>
  <r>
    <x v="1784"/>
    <s v="62f53ba1-6"/>
    <x v="5"/>
    <s v="279.37"/>
    <x v="1753"/>
    <s v="0"/>
    <x v="6"/>
    <s v="279.37"/>
    <n v="0"/>
    <x v="1760"/>
    <n v="279.37"/>
    <x v="2"/>
    <s v="25-08-2024"/>
    <s v="25"/>
    <x v="4"/>
    <s v="2024"/>
    <d v="2024-08-25T00:00:00"/>
    <n v="0"/>
  </r>
  <r>
    <x v="1785"/>
    <s v="1a2c6fc4-3"/>
    <x v="0"/>
    <s v="235.71"/>
    <x v="1754"/>
    <s v="20"/>
    <x v="1"/>
    <s v="188.57"/>
    <n v="47.141999999999996"/>
    <x v="1761"/>
    <n v="188.57"/>
    <x v="0"/>
    <s v="28-05-2024"/>
    <s v="28"/>
    <x v="6"/>
    <s v="2024"/>
    <d v="2024-05-28T00:00:00"/>
    <n v="0"/>
  </r>
  <r>
    <x v="1786"/>
    <s v="3c244368-d"/>
    <x v="0"/>
    <s v="358.33"/>
    <x v="1755"/>
    <s v="5"/>
    <x v="4"/>
    <s v="340.41"/>
    <n v="17.916499999999999"/>
    <x v="1762"/>
    <n v="340.41"/>
    <x v="0"/>
    <s v="27-01-2024"/>
    <s v="27"/>
    <x v="7"/>
    <s v="2024"/>
    <d v="2024-01-27T00:00:00"/>
    <n v="0"/>
  </r>
  <r>
    <x v="1787"/>
    <s v="7cd8f2a8-d"/>
    <x v="3"/>
    <s v="62.99"/>
    <x v="1756"/>
    <s v="30"/>
    <x v="7"/>
    <s v="44.09"/>
    <n v="18.897000000000002"/>
    <x v="1763"/>
    <n v="44.09"/>
    <x v="2"/>
    <s v="03-11-2024"/>
    <s v="03"/>
    <x v="0"/>
    <s v="2024"/>
    <d v="2024-11-03T00:00:00"/>
    <n v="0"/>
  </r>
  <r>
    <x v="1788"/>
    <s v="516465df-c"/>
    <x v="0"/>
    <s v="108.95"/>
    <x v="1757"/>
    <s v="0"/>
    <x v="6"/>
    <s v="108.95"/>
    <n v="0"/>
    <x v="1764"/>
    <n v="108.95"/>
    <x v="0"/>
    <s v="16-11-2024"/>
    <s v="16"/>
    <x v="0"/>
    <s v="2024"/>
    <d v="2024-11-16T00:00:00"/>
    <n v="0"/>
  </r>
  <r>
    <x v="1789"/>
    <s v="4c20f3a2-4"/>
    <x v="1"/>
    <s v="321.56"/>
    <x v="1758"/>
    <s v="25"/>
    <x v="2"/>
    <s v="241.17"/>
    <n v="80.39"/>
    <x v="1765"/>
    <n v="241.17"/>
    <x v="3"/>
    <s v="25-04-2024"/>
    <s v="25"/>
    <x v="3"/>
    <s v="2024"/>
    <d v="2024-04-25T00:00:00"/>
    <n v="0"/>
  </r>
  <r>
    <x v="1790"/>
    <s v="a3bb0ee7-6"/>
    <x v="0"/>
    <s v="271.59"/>
    <x v="1759"/>
    <s v="25"/>
    <x v="2"/>
    <s v="203.69"/>
    <n v="67.897499999999994"/>
    <x v="1766"/>
    <n v="203.69"/>
    <x v="4"/>
    <s v="05-11-2024"/>
    <s v="05"/>
    <x v="0"/>
    <s v="2024"/>
    <d v="2024-11-05T00:00:00"/>
    <n v="0"/>
  </r>
  <r>
    <x v="1791"/>
    <s v="8fb834c6-d"/>
    <x v="4"/>
    <s v="498.73"/>
    <x v="1760"/>
    <s v="25"/>
    <x v="2"/>
    <s v="374.05"/>
    <n v="124.6825"/>
    <x v="1767"/>
    <n v="374.05"/>
    <x v="2"/>
    <s v="01-08-2024"/>
    <s v="01"/>
    <x v="4"/>
    <s v="2024"/>
    <d v="2024-08-01T00:00:00"/>
    <n v="0"/>
  </r>
  <r>
    <x v="1792"/>
    <s v="c7432ae5-d"/>
    <x v="3"/>
    <s v="135.77"/>
    <x v="1761"/>
    <s v="25"/>
    <x v="2"/>
    <s v="101.83"/>
    <n v="33.942500000000003"/>
    <x v="1768"/>
    <n v="101.83"/>
    <x v="1"/>
    <s v="12-07-2024"/>
    <s v="12"/>
    <x v="10"/>
    <s v="2024"/>
    <d v="2024-07-12T00:00:00"/>
    <n v="0"/>
  </r>
  <r>
    <x v="1793"/>
    <s v="b4683e3f-5"/>
    <x v="5"/>
    <s v="341.68"/>
    <x v="1762"/>
    <s v="10"/>
    <x v="5"/>
    <s v="307.51"/>
    <n v="34.167999999999999"/>
    <x v="1769"/>
    <n v="307.51"/>
    <x v="0"/>
    <s v="01-03-2024"/>
    <s v="01"/>
    <x v="5"/>
    <s v="2024"/>
    <d v="2024-03-01T00:00:00"/>
    <n v="0"/>
  </r>
  <r>
    <x v="1794"/>
    <s v="c6678dfd-e"/>
    <x v="3"/>
    <s v="187.86"/>
    <x v="119"/>
    <s v="20"/>
    <x v="1"/>
    <s v="150.29"/>
    <n v="37.572000000000003"/>
    <x v="1770"/>
    <n v="150.29"/>
    <x v="4"/>
    <s v="11-09-2024"/>
    <s v="11"/>
    <x v="2"/>
    <s v="2024"/>
    <d v="2024-09-11T00:00:00"/>
    <n v="0"/>
  </r>
  <r>
    <x v="1795"/>
    <s v="d1a4dd43-b"/>
    <x v="2"/>
    <s v="273.85"/>
    <x v="1763"/>
    <s v="0"/>
    <x v="6"/>
    <s v="273.85"/>
    <n v="0"/>
    <x v="1771"/>
    <n v="273.85000000000002"/>
    <x v="3"/>
    <s v="29-07-2024"/>
    <s v="29"/>
    <x v="10"/>
    <s v="2024"/>
    <d v="2024-07-29T00:00:00"/>
    <n v="0"/>
  </r>
  <r>
    <x v="1796"/>
    <s v="05276afc-4"/>
    <x v="0"/>
    <s v="359.75"/>
    <x v="1764"/>
    <s v="30"/>
    <x v="7"/>
    <s v="251.82"/>
    <n v="107.925"/>
    <x v="1772"/>
    <n v="251.83"/>
    <x v="4"/>
    <s v="09-02-2024"/>
    <s v="09"/>
    <x v="1"/>
    <s v="2024"/>
    <d v="2024-02-09T00:00:00"/>
    <n v="1.0000000000019327E-2"/>
  </r>
  <r>
    <x v="1797"/>
    <s v="d0feadab-5"/>
    <x v="0"/>
    <s v="497.98"/>
    <x v="1765"/>
    <s v="50"/>
    <x v="3"/>
    <s v="248.99"/>
    <n v="248.99"/>
    <x v="1773"/>
    <n v="248.99"/>
    <x v="3"/>
    <s v="04-01-2024"/>
    <s v="04"/>
    <x v="7"/>
    <s v="2024"/>
    <d v="2024-01-04T00:00:00"/>
    <n v="0"/>
  </r>
  <r>
    <x v="1798"/>
    <s v="b23e0152-d"/>
    <x v="1"/>
    <s v="191.08"/>
    <x v="1766"/>
    <s v="20"/>
    <x v="1"/>
    <s v="152.86"/>
    <n v="38.216000000000001"/>
    <x v="1774"/>
    <n v="152.86000000000001"/>
    <x v="2"/>
    <s v="24-06-2024"/>
    <s v="24"/>
    <x v="9"/>
    <s v="2024"/>
    <d v="2024-06-24T00:00:00"/>
    <n v="0"/>
  </r>
  <r>
    <x v="1799"/>
    <s v="fd3499b4-a"/>
    <x v="6"/>
    <s v="425.53"/>
    <x v="1767"/>
    <s v="30"/>
    <x v="7"/>
    <s v="297.87"/>
    <n v="127.65899999999999"/>
    <x v="1775"/>
    <n v="297.87"/>
    <x v="1"/>
    <s v="05-02-2024"/>
    <s v="05"/>
    <x v="1"/>
    <s v="2024"/>
    <d v="2024-02-05T00:00:00"/>
    <n v="0"/>
  </r>
  <r>
    <x v="1800"/>
    <s v="99c4efc0-3"/>
    <x v="0"/>
    <s v="116.19"/>
    <x v="1768"/>
    <s v="20"/>
    <x v="1"/>
    <s v="92.95"/>
    <n v="23.238000000000003"/>
    <x v="1776"/>
    <n v="92.95"/>
    <x v="3"/>
    <s v="24-04-2024"/>
    <s v="24"/>
    <x v="3"/>
    <s v="2024"/>
    <d v="2024-04-24T00:00:00"/>
    <n v="0"/>
  </r>
  <r>
    <x v="1801"/>
    <s v="590b8280-4"/>
    <x v="0"/>
    <s v="365.32"/>
    <x v="1769"/>
    <s v="5"/>
    <x v="4"/>
    <s v="347.05"/>
    <n v="18.265999999999998"/>
    <x v="1777"/>
    <n v="347.05"/>
    <x v="2"/>
    <s v="06-09-2024"/>
    <s v="06"/>
    <x v="2"/>
    <s v="2024"/>
    <d v="2024-09-06T00:00:00"/>
    <n v="0"/>
  </r>
  <r>
    <x v="1802"/>
    <s v="f007440f-4"/>
    <x v="4"/>
    <s v="12.56"/>
    <x v="1770"/>
    <s v="20"/>
    <x v="1"/>
    <s v="10.05"/>
    <n v="2.512"/>
    <x v="1778"/>
    <n v="10.050000000000001"/>
    <x v="2"/>
    <s v="05-03-2024"/>
    <s v="05"/>
    <x v="5"/>
    <s v="2024"/>
    <d v="2024-03-05T00:00:00"/>
    <n v="0"/>
  </r>
  <r>
    <x v="1803"/>
    <s v="0afa4ac3-f"/>
    <x v="2"/>
    <s v="133.11"/>
    <x v="1771"/>
    <s v="10"/>
    <x v="5"/>
    <s v="119.8"/>
    <n v="13.311000000000002"/>
    <x v="1779"/>
    <n v="119.8"/>
    <x v="4"/>
    <s v="11-06-2024"/>
    <s v="11"/>
    <x v="9"/>
    <s v="2024"/>
    <d v="2024-06-11T00:00:00"/>
    <n v="0"/>
  </r>
  <r>
    <x v="1804"/>
    <s v="36d673d6-b"/>
    <x v="3"/>
    <s v="415.94"/>
    <x v="1772"/>
    <s v="10"/>
    <x v="5"/>
    <s v="374.35"/>
    <n v="41.593999999999994"/>
    <x v="1780"/>
    <n v="374.35"/>
    <x v="3"/>
    <s v="22-01-2024"/>
    <s v="22"/>
    <x v="7"/>
    <s v="2024"/>
    <d v="2024-01-22T00:00:00"/>
    <n v="0"/>
  </r>
  <r>
    <x v="1805"/>
    <s v="2ab88ed7-e"/>
    <x v="4"/>
    <s v="57.71"/>
    <x v="1773"/>
    <s v="15"/>
    <x v="0"/>
    <s v="49.05"/>
    <n v="8.6564999999999994"/>
    <x v="1781"/>
    <n v="49.05"/>
    <x v="1"/>
    <s v="22-04-2024"/>
    <s v="22"/>
    <x v="3"/>
    <s v="2024"/>
    <d v="2024-04-22T00:00:00"/>
    <n v="0"/>
  </r>
  <r>
    <x v="1806"/>
    <s v="ede349c0-3"/>
    <x v="2"/>
    <s v="51.09"/>
    <x v="1774"/>
    <s v="10"/>
    <x v="5"/>
    <s v="45.98"/>
    <n v="5.109"/>
    <x v="1782"/>
    <n v="45.98"/>
    <x v="3"/>
    <s v="27-04-2024"/>
    <s v="27"/>
    <x v="3"/>
    <s v="2024"/>
    <d v="2024-04-27T00:00:00"/>
    <n v="0"/>
  </r>
  <r>
    <x v="1807"/>
    <s v="fc66d1b9-d"/>
    <x v="4"/>
    <s v="480.65"/>
    <x v="1775"/>
    <s v="30"/>
    <x v="7"/>
    <s v="336.45"/>
    <n v="144.19499999999999"/>
    <x v="1783"/>
    <n v="336.46"/>
    <x v="2"/>
    <s v="29-10-2024"/>
    <s v="29"/>
    <x v="8"/>
    <s v="2024"/>
    <d v="2024-10-29T00:00:00"/>
    <n v="9.9999999999909051E-3"/>
  </r>
  <r>
    <x v="1808"/>
    <s v="b34b4437-c"/>
    <x v="5"/>
    <s v="495.95"/>
    <x v="1776"/>
    <s v="5"/>
    <x v="4"/>
    <s v="471.15"/>
    <n v="24.797499999999999"/>
    <x v="1784"/>
    <n v="471.15"/>
    <x v="4"/>
    <s v="10-07-2024"/>
    <s v="10"/>
    <x v="10"/>
    <s v="2024"/>
    <d v="2024-07-10T00:00:00"/>
    <n v="0"/>
  </r>
  <r>
    <x v="1809"/>
    <s v="6d0c7871-b"/>
    <x v="5"/>
    <s v="55.64"/>
    <x v="1777"/>
    <s v="15"/>
    <x v="0"/>
    <s v="47.29"/>
    <n v="8.3460000000000001"/>
    <x v="1785"/>
    <n v="47.29"/>
    <x v="1"/>
    <s v="07-06-2024"/>
    <s v="07"/>
    <x v="9"/>
    <s v="2024"/>
    <d v="2024-06-07T00:00:00"/>
    <n v="0"/>
  </r>
  <r>
    <x v="1810"/>
    <s v="0c788a9d-f"/>
    <x v="3"/>
    <s v="244.52"/>
    <x v="1778"/>
    <s v="5"/>
    <x v="4"/>
    <s v="232.29"/>
    <n v="12.226000000000001"/>
    <x v="1786"/>
    <n v="232.29"/>
    <x v="1"/>
    <s v="24-04-2024"/>
    <s v="24"/>
    <x v="3"/>
    <s v="2024"/>
    <d v="2024-04-24T00:00:00"/>
    <n v="0"/>
  </r>
  <r>
    <x v="1811"/>
    <s v="df7fe53a-3"/>
    <x v="1"/>
    <s v="485.72"/>
    <x v="1779"/>
    <s v="10"/>
    <x v="5"/>
    <s v="437.15"/>
    <n v="48.57200000000001"/>
    <x v="1787"/>
    <n v="437.15"/>
    <x v="4"/>
    <s v="02-06-2024"/>
    <s v="02"/>
    <x v="9"/>
    <s v="2024"/>
    <d v="2024-06-02T00:00:00"/>
    <n v="0"/>
  </r>
  <r>
    <x v="1812"/>
    <s v="cd56e7a6-9"/>
    <x v="1"/>
    <s v="152.19"/>
    <x v="1780"/>
    <s v="15"/>
    <x v="0"/>
    <s v="129.36"/>
    <n v="22.828499999999998"/>
    <x v="669"/>
    <n v="129.36000000000001"/>
    <x v="1"/>
    <s v="31-03-2024"/>
    <s v="31"/>
    <x v="5"/>
    <s v="2024"/>
    <d v="2024-03-31T00:00:00"/>
    <n v="0"/>
  </r>
  <r>
    <x v="1813"/>
    <s v="fc24fdb7-0"/>
    <x v="3"/>
    <s v="481.03"/>
    <x v="1781"/>
    <s v="50"/>
    <x v="3"/>
    <s v="240.51"/>
    <n v="240.51499999999999"/>
    <x v="1788"/>
    <n v="240.52"/>
    <x v="1"/>
    <s v="03-11-2024"/>
    <s v="03"/>
    <x v="0"/>
    <s v="2024"/>
    <d v="2024-11-03T00:00:00"/>
    <n v="1.0000000000019327E-2"/>
  </r>
  <r>
    <x v="1814"/>
    <s v="99312242-3"/>
    <x v="3"/>
    <s v="74.24"/>
    <x v="1782"/>
    <s v="10"/>
    <x v="5"/>
    <s v="66.82"/>
    <n v="7.4239999999999995"/>
    <x v="1789"/>
    <n v="66.819999999999993"/>
    <x v="1"/>
    <s v="25-09-2024"/>
    <s v="25"/>
    <x v="2"/>
    <s v="2024"/>
    <d v="2024-09-25T00:00:00"/>
    <n v="0"/>
  </r>
  <r>
    <x v="1815"/>
    <s v="04e031b4-7"/>
    <x v="5"/>
    <s v="108.12"/>
    <x v="1783"/>
    <s v="50"/>
    <x v="3"/>
    <s v="54.06"/>
    <n v="54.06"/>
    <x v="1790"/>
    <n v="54.06"/>
    <x v="3"/>
    <s v="02-08-2024"/>
    <s v="02"/>
    <x v="4"/>
    <s v="2024"/>
    <d v="2024-08-02T00:00:00"/>
    <n v="0"/>
  </r>
  <r>
    <x v="1816"/>
    <s v="ceac98df-1"/>
    <x v="5"/>
    <s v="418.85"/>
    <x v="1784"/>
    <s v="0"/>
    <x v="6"/>
    <s v="418.85"/>
    <n v="0"/>
    <x v="1791"/>
    <n v="418.85"/>
    <x v="2"/>
    <s v="11-02-2024"/>
    <s v="11"/>
    <x v="1"/>
    <s v="2024"/>
    <d v="2024-02-11T00:00:00"/>
    <n v="0"/>
  </r>
  <r>
    <x v="1817"/>
    <s v="bd178e35-6"/>
    <x v="0"/>
    <s v="323.61"/>
    <x v="1785"/>
    <s v="5"/>
    <x v="4"/>
    <s v="307.43"/>
    <n v="16.180500000000002"/>
    <x v="1792"/>
    <n v="307.43"/>
    <x v="0"/>
    <s v="16-04-2024"/>
    <s v="16"/>
    <x v="3"/>
    <s v="2024"/>
    <d v="2024-04-16T00:00:00"/>
    <n v="0"/>
  </r>
  <r>
    <x v="1818"/>
    <s v="5933b2dd-2"/>
    <x v="0"/>
    <s v="473.15"/>
    <x v="1786"/>
    <s v="10"/>
    <x v="5"/>
    <s v="425.83"/>
    <n v="47.314999999999998"/>
    <x v="1793"/>
    <n v="425.84"/>
    <x v="4"/>
    <s v="21-01-2024"/>
    <s v="21"/>
    <x v="7"/>
    <s v="2024"/>
    <d v="2024-01-21T00:00:00"/>
    <n v="9.9999999999909051E-3"/>
  </r>
  <r>
    <x v="1819"/>
    <s v="4ecdcc3c-d"/>
    <x v="6"/>
    <s v="439.29"/>
    <x v="1787"/>
    <s v="20"/>
    <x v="1"/>
    <s v="351.43"/>
    <n v="87.858000000000004"/>
    <x v="1794"/>
    <n v="351.43"/>
    <x v="2"/>
    <s v="05-06-2024"/>
    <s v="05"/>
    <x v="9"/>
    <s v="2024"/>
    <d v="2024-06-05T00:00:00"/>
    <n v="0"/>
  </r>
  <r>
    <x v="1820"/>
    <s v="fde4af99-e"/>
    <x v="6"/>
    <s v="415.71"/>
    <x v="1788"/>
    <s v="5"/>
    <x v="4"/>
    <s v="394.92"/>
    <n v="20.785499999999999"/>
    <x v="1795"/>
    <n v="394.92"/>
    <x v="3"/>
    <s v="19-02-2024"/>
    <s v="19"/>
    <x v="1"/>
    <s v="2024"/>
    <d v="2024-02-19T00:00:00"/>
    <n v="0"/>
  </r>
  <r>
    <x v="1821"/>
    <s v="ce8d953e-0"/>
    <x v="2"/>
    <s v="197.33"/>
    <x v="192"/>
    <s v="20"/>
    <x v="1"/>
    <s v="157.86"/>
    <n v="39.466000000000001"/>
    <x v="1796"/>
    <n v="157.86000000000001"/>
    <x v="4"/>
    <s v="18-02-2024"/>
    <s v="18"/>
    <x v="1"/>
    <s v="2024"/>
    <d v="2024-02-18T00:00:00"/>
    <n v="0"/>
  </r>
  <r>
    <x v="1822"/>
    <s v="74f9d647-0"/>
    <x v="0"/>
    <s v="488.2"/>
    <x v="1789"/>
    <s v="5"/>
    <x v="4"/>
    <s v="463.79"/>
    <n v="24.41"/>
    <x v="1797"/>
    <n v="463.79"/>
    <x v="2"/>
    <s v="06-02-2024"/>
    <s v="06"/>
    <x v="1"/>
    <s v="2024"/>
    <d v="2024-02-06T00:00:00"/>
    <n v="0"/>
  </r>
  <r>
    <x v="1823"/>
    <s v="54c6c382-8"/>
    <x v="3"/>
    <s v="238.75"/>
    <x v="1790"/>
    <s v="20"/>
    <x v="1"/>
    <s v="191"/>
    <n v="47.75"/>
    <x v="1798"/>
    <n v="191"/>
    <x v="1"/>
    <s v="23-10-2024"/>
    <s v="23"/>
    <x v="8"/>
    <s v="2024"/>
    <d v="2024-10-23T00:00:00"/>
    <n v="0"/>
  </r>
  <r>
    <x v="1824"/>
    <s v="4ae6e368-7"/>
    <x v="4"/>
    <s v="37.22"/>
    <x v="1791"/>
    <s v="30"/>
    <x v="7"/>
    <s v="26.05"/>
    <n v="11.165999999999999"/>
    <x v="1799"/>
    <n v="26.05"/>
    <x v="1"/>
    <s v="19-04-2024"/>
    <s v="19"/>
    <x v="3"/>
    <s v="2024"/>
    <d v="2024-04-19T00:00:00"/>
    <n v="0"/>
  </r>
  <r>
    <x v="1825"/>
    <s v="bb939790-9"/>
    <x v="1"/>
    <s v="478.77"/>
    <x v="1792"/>
    <s v="20"/>
    <x v="1"/>
    <s v="383.02"/>
    <n v="95.753999999999991"/>
    <x v="1800"/>
    <n v="383.02"/>
    <x v="0"/>
    <s v="19-11-2024"/>
    <s v="19"/>
    <x v="0"/>
    <s v="2024"/>
    <d v="2024-11-19T00:00:00"/>
    <n v="0"/>
  </r>
  <r>
    <x v="1826"/>
    <s v="fd5ff259-b"/>
    <x v="1"/>
    <s v="441.14"/>
    <x v="1793"/>
    <s v="15"/>
    <x v="0"/>
    <s v="374.97"/>
    <n v="66.170999999999992"/>
    <x v="1801"/>
    <n v="374.97"/>
    <x v="2"/>
    <s v="02-05-2024"/>
    <s v="02"/>
    <x v="6"/>
    <s v="2024"/>
    <d v="2024-05-02T00:00:00"/>
    <n v="0"/>
  </r>
  <r>
    <x v="1827"/>
    <s v="45a890f4-2"/>
    <x v="2"/>
    <s v="209.12"/>
    <x v="1794"/>
    <s v="30"/>
    <x v="7"/>
    <s v="146.38"/>
    <n v="62.736000000000004"/>
    <x v="1802"/>
    <n v="146.38"/>
    <x v="2"/>
    <s v="02-05-2024"/>
    <s v="02"/>
    <x v="6"/>
    <s v="2024"/>
    <d v="2024-05-02T00:00:00"/>
    <n v="0"/>
  </r>
  <r>
    <x v="1828"/>
    <s v="ab4b088f-1"/>
    <x v="2"/>
    <s v="71.71"/>
    <x v="1795"/>
    <s v="10"/>
    <x v="5"/>
    <s v="64.54"/>
    <n v="7.1709999999999994"/>
    <x v="1803"/>
    <n v="64.540000000000006"/>
    <x v="2"/>
    <s v="01-09-2024"/>
    <s v="01"/>
    <x v="2"/>
    <s v="2024"/>
    <d v="2024-09-01T00:00:00"/>
    <n v="0"/>
  </r>
  <r>
    <x v="1829"/>
    <s v="edcf8345-f"/>
    <x v="0"/>
    <s v="213.18"/>
    <x v="1796"/>
    <s v="15"/>
    <x v="0"/>
    <s v="181.2"/>
    <n v="31.977000000000004"/>
    <x v="1804"/>
    <n v="181.2"/>
    <x v="3"/>
    <s v="20-05-2024"/>
    <s v="20"/>
    <x v="6"/>
    <s v="2024"/>
    <d v="2024-05-20T00:00:00"/>
    <n v="0"/>
  </r>
  <r>
    <x v="1830"/>
    <s v="4ee44cb9-b"/>
    <x v="3"/>
    <s v="417.6"/>
    <x v="1797"/>
    <s v="20"/>
    <x v="1"/>
    <s v="334.08"/>
    <n v="83.52"/>
    <x v="1805"/>
    <n v="334.08"/>
    <x v="2"/>
    <s v="19-05-2024"/>
    <s v="19"/>
    <x v="6"/>
    <s v="2024"/>
    <d v="2024-05-19T00:00:00"/>
    <n v="0"/>
  </r>
  <r>
    <x v="1831"/>
    <s v="ac890a55-a"/>
    <x v="4"/>
    <s v="347.93"/>
    <x v="1798"/>
    <s v="15"/>
    <x v="0"/>
    <s v="295.74"/>
    <n v="52.189499999999995"/>
    <x v="1806"/>
    <n v="295.74"/>
    <x v="4"/>
    <s v="29-01-2024"/>
    <s v="29"/>
    <x v="7"/>
    <s v="2024"/>
    <d v="2024-01-29T00:00:00"/>
    <n v="0"/>
  </r>
  <r>
    <x v="1832"/>
    <s v="b7ddde9c-d"/>
    <x v="2"/>
    <s v="431.65"/>
    <x v="1799"/>
    <s v="25"/>
    <x v="2"/>
    <s v="323.74"/>
    <n v="107.91249999999999"/>
    <x v="1807"/>
    <n v="323.74"/>
    <x v="1"/>
    <s v="20-05-2024"/>
    <s v="20"/>
    <x v="6"/>
    <s v="2024"/>
    <d v="2024-05-20T00:00:00"/>
    <n v="0"/>
  </r>
  <r>
    <x v="1833"/>
    <s v="0b325fcf-3"/>
    <x v="0"/>
    <s v="212.6"/>
    <x v="1800"/>
    <s v="0"/>
    <x v="6"/>
    <s v="212.6"/>
    <n v="0"/>
    <x v="1808"/>
    <n v="212.6"/>
    <x v="2"/>
    <s v="16-03-2024"/>
    <s v="16"/>
    <x v="5"/>
    <s v="2024"/>
    <d v="2024-03-16T00:00:00"/>
    <n v="0"/>
  </r>
  <r>
    <x v="1834"/>
    <s v="e9916462-0"/>
    <x v="5"/>
    <s v="485.75"/>
    <x v="1801"/>
    <s v="20"/>
    <x v="1"/>
    <s v="388.6"/>
    <n v="97.15"/>
    <x v="1809"/>
    <n v="388.6"/>
    <x v="2"/>
    <s v="08-09-2024"/>
    <s v="08"/>
    <x v="2"/>
    <s v="2024"/>
    <d v="2024-09-08T00:00:00"/>
    <n v="0"/>
  </r>
  <r>
    <x v="1835"/>
    <s v="2a8e2f78-1"/>
    <x v="6"/>
    <s v="230.19"/>
    <x v="1802"/>
    <s v="25"/>
    <x v="2"/>
    <s v="172.64"/>
    <n v="57.547499999999999"/>
    <x v="1810"/>
    <n v="172.64"/>
    <x v="4"/>
    <s v="10-04-2024"/>
    <s v="10"/>
    <x v="3"/>
    <s v="2024"/>
    <d v="2024-04-10T00:00:00"/>
    <n v="0"/>
  </r>
  <r>
    <x v="1836"/>
    <s v="062b2e28-5"/>
    <x v="4"/>
    <s v="90.16"/>
    <x v="1803"/>
    <s v="5"/>
    <x v="4"/>
    <s v="85.65"/>
    <n v="4.5079999999999991"/>
    <x v="1811"/>
    <n v="85.65"/>
    <x v="2"/>
    <s v="30-06-2024"/>
    <s v="30"/>
    <x v="9"/>
    <s v="2024"/>
    <d v="2024-06-30T00:00:00"/>
    <n v="0"/>
  </r>
  <r>
    <x v="1837"/>
    <s v="e80188fd-b"/>
    <x v="2"/>
    <s v="361.98"/>
    <x v="1804"/>
    <s v="10"/>
    <x v="5"/>
    <s v="325.78"/>
    <n v="36.198"/>
    <x v="1812"/>
    <n v="325.77999999999997"/>
    <x v="2"/>
    <s v="18-07-2024"/>
    <s v="18"/>
    <x v="10"/>
    <s v="2024"/>
    <d v="2024-07-18T00:00:00"/>
    <n v="0"/>
  </r>
  <r>
    <x v="1838"/>
    <s v="5ee2c43a-4"/>
    <x v="1"/>
    <s v="404.79"/>
    <x v="1805"/>
    <s v="5"/>
    <x v="4"/>
    <s v="384.55"/>
    <n v="20.2395"/>
    <x v="1813"/>
    <n v="384.55"/>
    <x v="3"/>
    <s v="31-10-2024"/>
    <s v="31"/>
    <x v="8"/>
    <s v="2024"/>
    <d v="2024-10-31T00:00:00"/>
    <n v="0"/>
  </r>
  <r>
    <x v="1839"/>
    <s v="a0ad1806-c"/>
    <x v="4"/>
    <s v="256.82"/>
    <x v="1806"/>
    <s v="15"/>
    <x v="0"/>
    <s v="218.3"/>
    <n v="38.522999999999996"/>
    <x v="1814"/>
    <n v="218.3"/>
    <x v="4"/>
    <s v="06-05-2024"/>
    <s v="06"/>
    <x v="6"/>
    <s v="2024"/>
    <d v="2024-05-06T00:00:00"/>
    <n v="0"/>
  </r>
  <r>
    <x v="1840"/>
    <s v="791f0dd9-1"/>
    <x v="0"/>
    <s v="442.96"/>
    <x v="1807"/>
    <s v="5"/>
    <x v="4"/>
    <s v="420.81"/>
    <n v="22.147999999999996"/>
    <x v="1815"/>
    <n v="420.81"/>
    <x v="4"/>
    <s v="13-02-2024"/>
    <s v="13"/>
    <x v="1"/>
    <s v="2024"/>
    <d v="2024-02-13T00:00:00"/>
    <n v="0"/>
  </r>
  <r>
    <x v="1841"/>
    <s v="8bf6dbe2-e"/>
    <x v="5"/>
    <s v="32.72"/>
    <x v="1808"/>
    <s v="30"/>
    <x v="7"/>
    <s v="22.9"/>
    <n v="9.8159999999999989"/>
    <x v="1816"/>
    <n v="22.9"/>
    <x v="4"/>
    <s v="25-09-2024"/>
    <s v="25"/>
    <x v="2"/>
    <s v="2024"/>
    <d v="2024-09-25T00:00:00"/>
    <n v="0"/>
  </r>
  <r>
    <x v="1842"/>
    <s v="4d852084-c"/>
    <x v="5"/>
    <s v="90.24"/>
    <x v="1809"/>
    <s v="0"/>
    <x v="6"/>
    <s v="90.24"/>
    <n v="0"/>
    <x v="1817"/>
    <n v="90.24"/>
    <x v="1"/>
    <s v="07-05-2024"/>
    <s v="07"/>
    <x v="6"/>
    <s v="2024"/>
    <d v="2024-05-07T00:00:00"/>
    <n v="0"/>
  </r>
  <r>
    <x v="1843"/>
    <s v="705d8bd6-e"/>
    <x v="0"/>
    <s v="117.91"/>
    <x v="1810"/>
    <s v="0"/>
    <x v="6"/>
    <s v="117.91"/>
    <n v="0"/>
    <x v="1818"/>
    <n v="117.91"/>
    <x v="4"/>
    <s v="19-08-2024"/>
    <s v="19"/>
    <x v="4"/>
    <s v="2024"/>
    <d v="2024-08-19T00:00:00"/>
    <n v="0"/>
  </r>
  <r>
    <x v="1844"/>
    <s v="d14ce47a-e"/>
    <x v="3"/>
    <s v="389.12"/>
    <x v="1811"/>
    <s v="25"/>
    <x v="2"/>
    <s v="291.84"/>
    <n v="97.28"/>
    <x v="1819"/>
    <n v="291.83999999999997"/>
    <x v="0"/>
    <s v="23-02-2024"/>
    <s v="23"/>
    <x v="1"/>
    <s v="2024"/>
    <d v="2024-02-23T00:00:00"/>
    <n v="0"/>
  </r>
  <r>
    <x v="1845"/>
    <s v="fa938c93-7"/>
    <x v="3"/>
    <s v="450.24"/>
    <x v="1812"/>
    <s v="0"/>
    <x v="6"/>
    <s v="450.24"/>
    <n v="0"/>
    <x v="1820"/>
    <n v="450.24"/>
    <x v="1"/>
    <s v="28-04-2024"/>
    <s v="28"/>
    <x v="3"/>
    <s v="2024"/>
    <d v="2024-04-28T00:00:00"/>
    <n v="0"/>
  </r>
  <r>
    <x v="1846"/>
    <s v="0a815ba8-4"/>
    <x v="4"/>
    <s v="329.33"/>
    <x v="1813"/>
    <s v="15"/>
    <x v="0"/>
    <s v="279.93"/>
    <n v="49.399499999999996"/>
    <x v="1821"/>
    <n v="279.93"/>
    <x v="4"/>
    <s v="02-11-2024"/>
    <s v="02"/>
    <x v="0"/>
    <s v="2024"/>
    <d v="2024-11-02T00:00:00"/>
    <n v="0"/>
  </r>
  <r>
    <x v="1847"/>
    <s v="0a39160c-f"/>
    <x v="6"/>
    <s v="344.85"/>
    <x v="1814"/>
    <s v="5"/>
    <x v="4"/>
    <s v="327.61"/>
    <n v="17.2425"/>
    <x v="1822"/>
    <n v="327.61"/>
    <x v="4"/>
    <s v="05-05-2024"/>
    <s v="05"/>
    <x v="6"/>
    <s v="2024"/>
    <d v="2024-05-05T00:00:00"/>
    <n v="0"/>
  </r>
  <r>
    <x v="1848"/>
    <s v="2c770b54-1"/>
    <x v="5"/>
    <s v="343.88"/>
    <x v="1815"/>
    <s v="5"/>
    <x v="4"/>
    <s v="326.69"/>
    <n v="17.194000000000003"/>
    <x v="1823"/>
    <n v="326.69"/>
    <x v="3"/>
    <s v="12-04-2024"/>
    <s v="12"/>
    <x v="3"/>
    <s v="2024"/>
    <d v="2024-04-12T00:00:00"/>
    <n v="0"/>
  </r>
  <r>
    <x v="1849"/>
    <s v="1eeee585-b"/>
    <x v="4"/>
    <s v="423.67"/>
    <x v="1816"/>
    <s v="50"/>
    <x v="3"/>
    <s v="211.84"/>
    <n v="211.83500000000001"/>
    <x v="1824"/>
    <n v="211.84"/>
    <x v="2"/>
    <s v="09-02-2024"/>
    <s v="09"/>
    <x v="1"/>
    <s v="2024"/>
    <d v="2024-02-09T00:00:00"/>
    <n v="0"/>
  </r>
  <r>
    <x v="1850"/>
    <s v="1a8229ee-a"/>
    <x v="3"/>
    <s v="16.99"/>
    <x v="1817"/>
    <s v="0"/>
    <x v="6"/>
    <s v="16.99"/>
    <n v="0"/>
    <x v="1825"/>
    <n v="16.989999999999998"/>
    <x v="4"/>
    <s v="03-11-2024"/>
    <s v="03"/>
    <x v="0"/>
    <s v="2024"/>
    <d v="2024-11-03T00:00:00"/>
    <n v="0"/>
  </r>
  <r>
    <x v="1851"/>
    <s v="bac7facb-1"/>
    <x v="4"/>
    <s v="483.73"/>
    <x v="1818"/>
    <s v="20"/>
    <x v="1"/>
    <s v="386.98"/>
    <n v="96.746000000000009"/>
    <x v="1826"/>
    <n v="386.98"/>
    <x v="3"/>
    <s v="02-10-2024"/>
    <s v="02"/>
    <x v="8"/>
    <s v="2024"/>
    <d v="2024-10-02T00:00:00"/>
    <n v="0"/>
  </r>
  <r>
    <x v="1852"/>
    <s v="cc0167d3-4"/>
    <x v="0"/>
    <s v="245.8"/>
    <x v="1819"/>
    <s v="10"/>
    <x v="5"/>
    <s v="221.22"/>
    <n v="24.58"/>
    <x v="1827"/>
    <n v="221.22"/>
    <x v="4"/>
    <s v="21-09-2024"/>
    <s v="21"/>
    <x v="2"/>
    <s v="2024"/>
    <d v="2024-09-21T00:00:00"/>
    <n v="0"/>
  </r>
  <r>
    <x v="1853"/>
    <s v="3f842f24-8"/>
    <x v="3"/>
    <s v="55.84"/>
    <x v="1820"/>
    <s v="0"/>
    <x v="6"/>
    <s v="55.84"/>
    <n v="0"/>
    <x v="1828"/>
    <n v="55.84"/>
    <x v="3"/>
    <s v="29-03-2024"/>
    <s v="29"/>
    <x v="5"/>
    <s v="2024"/>
    <d v="2024-03-29T00:00:00"/>
    <n v="0"/>
  </r>
  <r>
    <x v="1854"/>
    <s v="cd6bbc83-e"/>
    <x v="5"/>
    <s v="390.3"/>
    <x v="1821"/>
    <s v="20"/>
    <x v="1"/>
    <s v="312.24"/>
    <n v="78.06"/>
    <x v="1829"/>
    <n v="312.24"/>
    <x v="1"/>
    <s v="08-03-2024"/>
    <s v="08"/>
    <x v="5"/>
    <s v="2024"/>
    <d v="2024-03-08T00:00:00"/>
    <n v="0"/>
  </r>
  <r>
    <x v="1855"/>
    <s v="d7510d30-2"/>
    <x v="4"/>
    <s v="147.52"/>
    <x v="1822"/>
    <s v="25"/>
    <x v="2"/>
    <s v="110.64"/>
    <n v="36.880000000000003"/>
    <x v="1830"/>
    <n v="110.64"/>
    <x v="1"/>
    <s v="07-07-2024"/>
    <s v="07"/>
    <x v="10"/>
    <s v="2024"/>
    <d v="2024-07-07T00:00:00"/>
    <n v="0"/>
  </r>
  <r>
    <x v="1856"/>
    <s v="85f214bf-1"/>
    <x v="1"/>
    <s v="493.32"/>
    <x v="1823"/>
    <s v="10"/>
    <x v="5"/>
    <s v="443.99"/>
    <n v="49.332000000000001"/>
    <x v="1831"/>
    <n v="443.99"/>
    <x v="1"/>
    <s v="26-04-2024"/>
    <s v="26"/>
    <x v="3"/>
    <s v="2024"/>
    <d v="2024-04-26T00:00:00"/>
    <n v="0"/>
  </r>
  <r>
    <x v="1857"/>
    <s v="ada798d8-7"/>
    <x v="4"/>
    <s v="110.72"/>
    <x v="1824"/>
    <s v="25"/>
    <x v="2"/>
    <s v="83.04"/>
    <n v="27.68"/>
    <x v="1832"/>
    <n v="83.04"/>
    <x v="3"/>
    <s v="31-08-2024"/>
    <s v="31"/>
    <x v="4"/>
    <s v="2024"/>
    <d v="2024-08-31T00:00:00"/>
    <n v="0"/>
  </r>
  <r>
    <x v="1858"/>
    <s v="fc0f7387-2"/>
    <x v="4"/>
    <s v="164.11"/>
    <x v="1825"/>
    <s v="5"/>
    <x v="4"/>
    <s v="155.9"/>
    <n v="8.2055000000000007"/>
    <x v="1833"/>
    <n v="155.9"/>
    <x v="0"/>
    <s v="11-09-2024"/>
    <s v="11"/>
    <x v="2"/>
    <s v="2024"/>
    <d v="2024-09-11T00:00:00"/>
    <n v="0"/>
  </r>
  <r>
    <x v="1859"/>
    <s v="7b620e7c-8"/>
    <x v="1"/>
    <s v="282.41"/>
    <x v="1826"/>
    <s v="5"/>
    <x v="4"/>
    <s v="268.29"/>
    <n v="14.120500000000002"/>
    <x v="1834"/>
    <n v="268.29000000000002"/>
    <x v="0"/>
    <s v="20-01-2024"/>
    <s v="20"/>
    <x v="7"/>
    <s v="2024"/>
    <d v="2024-01-20T00:00:00"/>
    <n v="0"/>
  </r>
  <r>
    <x v="1860"/>
    <s v="5e0804fa-9"/>
    <x v="1"/>
    <s v="139.5"/>
    <x v="1827"/>
    <s v="25"/>
    <x v="2"/>
    <s v="104.62"/>
    <n v="34.875"/>
    <x v="1835"/>
    <n v="104.63"/>
    <x v="1"/>
    <s v="12-01-2024"/>
    <s v="12"/>
    <x v="7"/>
    <s v="2024"/>
    <d v="2024-01-12T00:00:00"/>
    <n v="9.9999999999909051E-3"/>
  </r>
  <r>
    <x v="1861"/>
    <s v="630e08f4-d"/>
    <x v="5"/>
    <s v="413.16"/>
    <x v="1828"/>
    <s v="15"/>
    <x v="0"/>
    <s v="351.19"/>
    <n v="61.974000000000004"/>
    <x v="1836"/>
    <n v="351.19"/>
    <x v="3"/>
    <s v="20-11-2024"/>
    <s v="20"/>
    <x v="0"/>
    <s v="2024"/>
    <d v="2024-11-20T00:00:00"/>
    <n v="0"/>
  </r>
  <r>
    <x v="1862"/>
    <s v="9326646d-7"/>
    <x v="4"/>
    <s v="37.42"/>
    <x v="1829"/>
    <s v="5"/>
    <x v="4"/>
    <s v="35.55"/>
    <n v="1.8710000000000002"/>
    <x v="1837"/>
    <n v="35.549999999999997"/>
    <x v="0"/>
    <s v="08-01-2024"/>
    <s v="08"/>
    <x v="7"/>
    <s v="2024"/>
    <d v="2024-01-08T00:00:00"/>
    <n v="0"/>
  </r>
  <r>
    <x v="1863"/>
    <s v="fc1ec9e9-d"/>
    <x v="3"/>
    <s v="464.57"/>
    <x v="1830"/>
    <s v="10"/>
    <x v="5"/>
    <s v="418.11"/>
    <n v="46.457000000000001"/>
    <x v="1838"/>
    <n v="418.11"/>
    <x v="3"/>
    <s v="20-06-2024"/>
    <s v="20"/>
    <x v="9"/>
    <s v="2024"/>
    <d v="2024-06-20T00:00:00"/>
    <n v="0"/>
  </r>
  <r>
    <x v="1864"/>
    <s v="5c071a3e-3"/>
    <x v="6"/>
    <s v="57.23"/>
    <x v="1831"/>
    <s v="5"/>
    <x v="4"/>
    <s v="54.37"/>
    <n v="2.8614999999999999"/>
    <x v="1839"/>
    <n v="54.37"/>
    <x v="4"/>
    <s v="30-06-2024"/>
    <s v="30"/>
    <x v="9"/>
    <s v="2024"/>
    <d v="2024-06-30T00:00:00"/>
    <n v="0"/>
  </r>
  <r>
    <x v="1865"/>
    <s v="eb2fb3d1-7"/>
    <x v="6"/>
    <s v="254.76"/>
    <x v="1832"/>
    <s v="0"/>
    <x v="6"/>
    <s v="254.76"/>
    <n v="0"/>
    <x v="1840"/>
    <n v="254.76"/>
    <x v="4"/>
    <s v="06-06-2024"/>
    <s v="06"/>
    <x v="9"/>
    <s v="2024"/>
    <d v="2024-06-06T00:00:00"/>
    <n v="0"/>
  </r>
  <r>
    <x v="1866"/>
    <s v="fb339072-0"/>
    <x v="1"/>
    <s v="59.22"/>
    <x v="1833"/>
    <s v="10"/>
    <x v="5"/>
    <s v="53.3"/>
    <n v="5.9220000000000006"/>
    <x v="1841"/>
    <n v="53.3"/>
    <x v="1"/>
    <s v="27-04-2024"/>
    <s v="27"/>
    <x v="3"/>
    <s v="2024"/>
    <d v="2024-04-27T00:00:00"/>
    <n v="0"/>
  </r>
  <r>
    <x v="1867"/>
    <s v="be87620f-9"/>
    <x v="2"/>
    <s v="219.74"/>
    <x v="1834"/>
    <s v="20"/>
    <x v="1"/>
    <s v="175.79"/>
    <n v="43.948"/>
    <x v="1842"/>
    <n v="175.79"/>
    <x v="3"/>
    <s v="27-10-2024"/>
    <s v="27"/>
    <x v="8"/>
    <s v="2024"/>
    <d v="2024-10-27T00:00:00"/>
    <n v="0"/>
  </r>
  <r>
    <x v="1868"/>
    <s v="5b7987b2-2"/>
    <x v="2"/>
    <s v="452.36"/>
    <x v="1835"/>
    <s v="5"/>
    <x v="4"/>
    <s v="429.74"/>
    <n v="22.618000000000002"/>
    <x v="1843"/>
    <n v="429.74"/>
    <x v="0"/>
    <s v="23-03-2024"/>
    <s v="23"/>
    <x v="5"/>
    <s v="2024"/>
    <d v="2024-03-23T00:00:00"/>
    <n v="0"/>
  </r>
  <r>
    <x v="1869"/>
    <s v="6a90f71c-1"/>
    <x v="3"/>
    <s v="269.81"/>
    <x v="1836"/>
    <s v="5"/>
    <x v="4"/>
    <s v="256.32"/>
    <n v="13.490499999999999"/>
    <x v="1844"/>
    <n v="256.32"/>
    <x v="4"/>
    <s v="06-04-2024"/>
    <s v="06"/>
    <x v="3"/>
    <s v="2024"/>
    <d v="2024-04-06T00:00:00"/>
    <n v="0"/>
  </r>
  <r>
    <x v="1870"/>
    <s v="6c3e6be6-b"/>
    <x v="6"/>
    <s v="325.14"/>
    <x v="1837"/>
    <s v="20"/>
    <x v="1"/>
    <s v="260.11"/>
    <n v="65.027999999999992"/>
    <x v="1845"/>
    <n v="260.11"/>
    <x v="3"/>
    <s v="24-07-2024"/>
    <s v="24"/>
    <x v="10"/>
    <s v="2024"/>
    <d v="2024-07-24T00:00:00"/>
    <n v="0"/>
  </r>
  <r>
    <x v="1871"/>
    <s v="34578a9e-2"/>
    <x v="2"/>
    <s v="439.39"/>
    <x v="1838"/>
    <s v="50"/>
    <x v="3"/>
    <s v="219.69"/>
    <n v="219.69499999999999"/>
    <x v="1846"/>
    <n v="219.7"/>
    <x v="1"/>
    <s v="08-01-2024"/>
    <s v="08"/>
    <x v="7"/>
    <s v="2024"/>
    <d v="2024-01-08T00:00:00"/>
    <n v="9.9999999999909051E-3"/>
  </r>
  <r>
    <x v="1872"/>
    <s v="38f70e29-6"/>
    <x v="3"/>
    <s v="429.22"/>
    <x v="1839"/>
    <s v="25"/>
    <x v="2"/>
    <s v="321.92"/>
    <n v="107.30500000000001"/>
    <x v="1847"/>
    <n v="321.92"/>
    <x v="4"/>
    <s v="09-01-2024"/>
    <s v="09"/>
    <x v="7"/>
    <s v="2024"/>
    <d v="2024-01-09T00:00:00"/>
    <n v="0"/>
  </r>
  <r>
    <x v="1873"/>
    <s v="d45881db-8"/>
    <x v="1"/>
    <s v="220.71"/>
    <x v="1840"/>
    <s v="10"/>
    <x v="5"/>
    <s v="198.64"/>
    <n v="22.070999999999998"/>
    <x v="1848"/>
    <n v="198.64"/>
    <x v="0"/>
    <s v="29-03-2024"/>
    <s v="29"/>
    <x v="5"/>
    <s v="2024"/>
    <d v="2024-03-29T00:00:00"/>
    <n v="0"/>
  </r>
  <r>
    <x v="1874"/>
    <s v="16fda4a4-4"/>
    <x v="2"/>
    <s v="12.15"/>
    <x v="1841"/>
    <s v="5"/>
    <x v="4"/>
    <s v="11.54"/>
    <n v="0.60750000000000004"/>
    <x v="1849"/>
    <n v="11.54"/>
    <x v="4"/>
    <s v="02-01-2024"/>
    <s v="02"/>
    <x v="7"/>
    <s v="2024"/>
    <d v="2024-01-02T00:00:00"/>
    <n v="0"/>
  </r>
  <r>
    <x v="1875"/>
    <s v="3aa04295-7"/>
    <x v="5"/>
    <s v="348.91"/>
    <x v="1842"/>
    <s v="15"/>
    <x v="0"/>
    <s v="296.57"/>
    <n v="52.336500000000008"/>
    <x v="1850"/>
    <n v="296.57"/>
    <x v="1"/>
    <s v="27-09-2024"/>
    <s v="27"/>
    <x v="2"/>
    <s v="2024"/>
    <d v="2024-09-27T00:00:00"/>
    <n v="0"/>
  </r>
  <r>
    <x v="1876"/>
    <s v="080a1588-6"/>
    <x v="4"/>
    <s v="176.27"/>
    <x v="1843"/>
    <s v="10"/>
    <x v="5"/>
    <s v="158.64"/>
    <n v="17.626999999999999"/>
    <x v="1851"/>
    <n v="158.63999999999999"/>
    <x v="4"/>
    <s v="16-04-2024"/>
    <s v="16"/>
    <x v="3"/>
    <s v="2024"/>
    <d v="2024-04-16T00:00:00"/>
    <n v="0"/>
  </r>
  <r>
    <x v="1877"/>
    <s v="e01a29bc-7"/>
    <x v="3"/>
    <s v="115.08"/>
    <x v="1844"/>
    <s v="15"/>
    <x v="0"/>
    <s v="97.82"/>
    <n v="17.262"/>
    <x v="1852"/>
    <n v="97.82"/>
    <x v="1"/>
    <s v="31-01-2024"/>
    <s v="31"/>
    <x v="7"/>
    <s v="2024"/>
    <d v="2024-01-31T00:00:00"/>
    <n v="0"/>
  </r>
  <r>
    <x v="1878"/>
    <s v="7f4e3932-a"/>
    <x v="2"/>
    <s v="442.08"/>
    <x v="1845"/>
    <s v="50"/>
    <x v="3"/>
    <s v="221.04"/>
    <n v="221.04"/>
    <x v="1853"/>
    <n v="221.04"/>
    <x v="1"/>
    <s v="14-03-2024"/>
    <s v="14"/>
    <x v="5"/>
    <s v="2024"/>
    <d v="2024-03-14T00:00:00"/>
    <n v="0"/>
  </r>
  <r>
    <x v="1879"/>
    <s v="934af6fa-9"/>
    <x v="0"/>
    <s v="289.28"/>
    <x v="1846"/>
    <s v="20"/>
    <x v="1"/>
    <s v="231.42"/>
    <n v="57.855999999999995"/>
    <x v="1096"/>
    <n v="231.42"/>
    <x v="1"/>
    <s v="21-04-2024"/>
    <s v="21"/>
    <x v="3"/>
    <s v="2024"/>
    <d v="2024-04-21T00:00:00"/>
    <n v="0"/>
  </r>
  <r>
    <x v="1880"/>
    <s v="713d5f95-d"/>
    <x v="4"/>
    <s v="321.34"/>
    <x v="1847"/>
    <s v="5"/>
    <x v="4"/>
    <s v="305.27"/>
    <n v="16.066999999999997"/>
    <x v="1854"/>
    <n v="305.27"/>
    <x v="4"/>
    <s v="06-10-2024"/>
    <s v="06"/>
    <x v="8"/>
    <s v="2024"/>
    <d v="2024-10-06T00:00:00"/>
    <n v="0"/>
  </r>
  <r>
    <x v="1881"/>
    <s v="35bf1d25-e"/>
    <x v="2"/>
    <s v="73.18"/>
    <x v="1848"/>
    <s v="50"/>
    <x v="3"/>
    <s v="36.59"/>
    <n v="36.590000000000003"/>
    <x v="1855"/>
    <n v="36.590000000000003"/>
    <x v="4"/>
    <s v="05-08-2024"/>
    <s v="05"/>
    <x v="4"/>
    <s v="2024"/>
    <d v="2024-08-05T00:00:00"/>
    <n v="0"/>
  </r>
  <r>
    <x v="1882"/>
    <s v="e2cad399-f"/>
    <x v="3"/>
    <s v="14.65"/>
    <x v="1849"/>
    <s v="15"/>
    <x v="0"/>
    <s v="12.45"/>
    <n v="2.1974999999999998"/>
    <x v="1856"/>
    <n v="12.45"/>
    <x v="0"/>
    <s v="21-09-2024"/>
    <s v="21"/>
    <x v="2"/>
    <s v="2024"/>
    <d v="2024-09-21T00:00:00"/>
    <n v="0"/>
  </r>
  <r>
    <x v="1883"/>
    <s v="fd62a479-8"/>
    <x v="1"/>
    <s v="166.33"/>
    <x v="1850"/>
    <s v="50"/>
    <x v="3"/>
    <s v="83.17"/>
    <n v="83.165000000000006"/>
    <x v="1857"/>
    <n v="83.17"/>
    <x v="3"/>
    <s v="15-04-2024"/>
    <s v="15"/>
    <x v="3"/>
    <s v="2024"/>
    <d v="2024-04-15T00:00:00"/>
    <n v="0"/>
  </r>
  <r>
    <x v="1884"/>
    <s v="af094393-c"/>
    <x v="5"/>
    <s v="368.81"/>
    <x v="1851"/>
    <s v="5"/>
    <x v="4"/>
    <s v="350.37"/>
    <n v="18.4405"/>
    <x v="1858"/>
    <n v="350.37"/>
    <x v="0"/>
    <s v="22-09-2024"/>
    <s v="22"/>
    <x v="2"/>
    <s v="2024"/>
    <d v="2024-09-22T00:00:00"/>
    <n v="0"/>
  </r>
  <r>
    <x v="1885"/>
    <s v="49d274a9-8"/>
    <x v="0"/>
    <s v="140.52"/>
    <x v="1852"/>
    <s v="30"/>
    <x v="7"/>
    <s v="98.36"/>
    <n v="42.156000000000006"/>
    <x v="1859"/>
    <n v="98.36"/>
    <x v="3"/>
    <s v="31-03-2024"/>
    <s v="31"/>
    <x v="5"/>
    <s v="2024"/>
    <d v="2024-03-31T00:00:00"/>
    <n v="0"/>
  </r>
  <r>
    <x v="1886"/>
    <s v="0e29a6fa-2"/>
    <x v="3"/>
    <s v="468.38"/>
    <x v="1853"/>
    <s v="25"/>
    <x v="2"/>
    <s v="351.28"/>
    <n v="117.095"/>
    <x v="1860"/>
    <n v="351.29"/>
    <x v="4"/>
    <s v="02-08-2024"/>
    <s v="02"/>
    <x v="4"/>
    <s v="2024"/>
    <d v="2024-08-02T00:00:00"/>
    <n v="1.0000000000047748E-2"/>
  </r>
  <r>
    <x v="1887"/>
    <s v="14634891-f"/>
    <x v="3"/>
    <s v="424.75"/>
    <x v="1854"/>
    <s v="20"/>
    <x v="1"/>
    <s v="339.8"/>
    <n v="84.95"/>
    <x v="1861"/>
    <n v="339.8"/>
    <x v="0"/>
    <s v="04-02-2024"/>
    <s v="04"/>
    <x v="1"/>
    <s v="2024"/>
    <d v="2024-02-04T00:00:00"/>
    <n v="0"/>
  </r>
  <r>
    <x v="1888"/>
    <s v="921cad79-9"/>
    <x v="5"/>
    <s v="367.63"/>
    <x v="1855"/>
    <s v="15"/>
    <x v="0"/>
    <s v="312.49"/>
    <n v="55.144500000000001"/>
    <x v="1862"/>
    <n v="312.49"/>
    <x v="4"/>
    <s v="18-05-2024"/>
    <s v="18"/>
    <x v="6"/>
    <s v="2024"/>
    <d v="2024-05-18T00:00:00"/>
    <n v="0"/>
  </r>
  <r>
    <x v="1889"/>
    <s v="6eed063d-8"/>
    <x v="5"/>
    <s v="269.57"/>
    <x v="1856"/>
    <s v="10"/>
    <x v="5"/>
    <s v="242.61"/>
    <n v="26.956999999999997"/>
    <x v="1863"/>
    <n v="242.61"/>
    <x v="4"/>
    <s v="19-05-2024"/>
    <s v="19"/>
    <x v="6"/>
    <s v="2024"/>
    <d v="2024-05-19T00:00:00"/>
    <n v="0"/>
  </r>
  <r>
    <x v="1890"/>
    <s v="76d6e659-f"/>
    <x v="4"/>
    <s v="168.68"/>
    <x v="1857"/>
    <s v="25"/>
    <x v="2"/>
    <s v="126.51"/>
    <n v="42.17"/>
    <x v="1864"/>
    <n v="126.51"/>
    <x v="3"/>
    <s v="28-07-2024"/>
    <s v="28"/>
    <x v="10"/>
    <s v="2024"/>
    <d v="2024-07-28T00:00:00"/>
    <n v="0"/>
  </r>
  <r>
    <x v="1891"/>
    <s v="4c54bc3f-1"/>
    <x v="3"/>
    <s v="291.45"/>
    <x v="1858"/>
    <s v="15"/>
    <x v="0"/>
    <s v="247.73"/>
    <n v="43.717500000000001"/>
    <x v="1865"/>
    <n v="247.73"/>
    <x v="1"/>
    <s v="12-09-2024"/>
    <s v="12"/>
    <x v="2"/>
    <s v="2024"/>
    <d v="2024-09-12T00:00:00"/>
    <n v="0"/>
  </r>
  <r>
    <x v="1892"/>
    <s v="9a339c33-e"/>
    <x v="2"/>
    <s v="256.77"/>
    <x v="1859"/>
    <s v="10"/>
    <x v="5"/>
    <s v="231.09"/>
    <n v="25.677"/>
    <x v="1866"/>
    <n v="231.09"/>
    <x v="3"/>
    <s v="08-05-2024"/>
    <s v="08"/>
    <x v="6"/>
    <s v="2024"/>
    <d v="2024-05-08T00:00:00"/>
    <n v="0"/>
  </r>
  <r>
    <x v="1893"/>
    <s v="6a8083d3-7"/>
    <x v="5"/>
    <s v="477.27"/>
    <x v="1860"/>
    <s v="30"/>
    <x v="7"/>
    <s v="334.09"/>
    <n v="143.18099999999998"/>
    <x v="1867"/>
    <n v="334.09"/>
    <x v="2"/>
    <s v="22-10-2024"/>
    <s v="22"/>
    <x v="8"/>
    <s v="2024"/>
    <d v="2024-10-22T00:00:00"/>
    <n v="0"/>
  </r>
  <r>
    <x v="1894"/>
    <s v="4e37126e-2"/>
    <x v="3"/>
    <s v="344.29"/>
    <x v="1861"/>
    <s v="20"/>
    <x v="1"/>
    <s v="275.43"/>
    <n v="68.858000000000004"/>
    <x v="1868"/>
    <n v="275.43"/>
    <x v="2"/>
    <s v="04-06-2024"/>
    <s v="04"/>
    <x v="9"/>
    <s v="2024"/>
    <d v="2024-06-04T00:00:00"/>
    <n v="0"/>
  </r>
  <r>
    <x v="1895"/>
    <s v="ab0bb71f-3"/>
    <x v="4"/>
    <s v="347.22"/>
    <x v="1862"/>
    <s v="15"/>
    <x v="0"/>
    <s v="295.14"/>
    <n v="52.082999999999998"/>
    <x v="1869"/>
    <n v="295.14"/>
    <x v="0"/>
    <s v="18-01-2024"/>
    <s v="18"/>
    <x v="7"/>
    <s v="2024"/>
    <d v="2024-01-18T00:00:00"/>
    <n v="0"/>
  </r>
  <r>
    <x v="1896"/>
    <s v="6e814027-4"/>
    <x v="0"/>
    <s v="100.75"/>
    <x v="1863"/>
    <s v="30"/>
    <x v="7"/>
    <s v="70.52"/>
    <n v="30.225000000000001"/>
    <x v="1870"/>
    <n v="70.53"/>
    <x v="0"/>
    <s v="24-08-2024"/>
    <s v="24"/>
    <x v="4"/>
    <s v="2024"/>
    <d v="2024-08-24T00:00:00"/>
    <n v="1.0000000000005116E-2"/>
  </r>
  <r>
    <x v="1897"/>
    <s v="c57a437c-b"/>
    <x v="5"/>
    <s v="464.61"/>
    <x v="1864"/>
    <s v="0"/>
    <x v="6"/>
    <s v="464.61"/>
    <n v="0"/>
    <x v="1871"/>
    <n v="464.61"/>
    <x v="0"/>
    <s v="02-10-2024"/>
    <s v="02"/>
    <x v="8"/>
    <s v="2024"/>
    <d v="2024-10-02T00:00:00"/>
    <n v="0"/>
  </r>
  <r>
    <x v="1898"/>
    <s v="6b72dfda-c"/>
    <x v="1"/>
    <s v="30.49"/>
    <x v="1865"/>
    <s v="20"/>
    <x v="1"/>
    <s v="24.39"/>
    <n v="6.0979999999999999"/>
    <x v="1872"/>
    <n v="24.39"/>
    <x v="3"/>
    <s v="07-03-2024"/>
    <s v="07"/>
    <x v="5"/>
    <s v="2024"/>
    <d v="2024-03-07T00:00:00"/>
    <n v="0"/>
  </r>
  <r>
    <x v="1899"/>
    <s v="d289d18d-5"/>
    <x v="0"/>
    <s v="331.13"/>
    <x v="1866"/>
    <s v="20"/>
    <x v="1"/>
    <s v="264.9"/>
    <n v="66.225999999999999"/>
    <x v="1873"/>
    <n v="264.89999999999998"/>
    <x v="0"/>
    <s v="24-01-2024"/>
    <s v="24"/>
    <x v="7"/>
    <s v="2024"/>
    <d v="2024-01-24T00:00:00"/>
    <n v="0"/>
  </r>
  <r>
    <x v="1900"/>
    <s v="be1966eb-d"/>
    <x v="1"/>
    <s v="214.77"/>
    <x v="1212"/>
    <s v="20"/>
    <x v="1"/>
    <s v="171.82"/>
    <n v="42.954000000000008"/>
    <x v="1874"/>
    <n v="171.82"/>
    <x v="2"/>
    <s v="21-06-2024"/>
    <s v="21"/>
    <x v="9"/>
    <s v="2024"/>
    <d v="2024-06-21T00:00:00"/>
    <n v="0"/>
  </r>
  <r>
    <x v="1901"/>
    <s v="e0798a1e-4"/>
    <x v="5"/>
    <s v="55.69"/>
    <x v="1867"/>
    <s v="50"/>
    <x v="3"/>
    <s v="27.84"/>
    <n v="27.844999999999999"/>
    <x v="1875"/>
    <n v="27.85"/>
    <x v="0"/>
    <s v="11-06-2024"/>
    <s v="11"/>
    <x v="9"/>
    <s v="2024"/>
    <d v="2024-06-11T00:00:00"/>
    <n v="1.0000000000001563E-2"/>
  </r>
  <r>
    <x v="1902"/>
    <s v="1537c930-7"/>
    <x v="3"/>
    <s v="240.01"/>
    <x v="1868"/>
    <s v="30"/>
    <x v="7"/>
    <s v="168.01"/>
    <n v="72.002999999999986"/>
    <x v="697"/>
    <n v="168.01"/>
    <x v="2"/>
    <s v="04-05-2024"/>
    <s v="04"/>
    <x v="6"/>
    <s v="2024"/>
    <d v="2024-05-04T00:00:00"/>
    <n v="0"/>
  </r>
  <r>
    <x v="1903"/>
    <s v="0ec45da7-5"/>
    <x v="6"/>
    <s v="151.5"/>
    <x v="1869"/>
    <s v="10"/>
    <x v="5"/>
    <s v="136.35"/>
    <n v="15.15"/>
    <x v="1876"/>
    <n v="136.35"/>
    <x v="1"/>
    <s v="17-06-2024"/>
    <s v="17"/>
    <x v="9"/>
    <s v="2024"/>
    <d v="2024-06-17T00:00:00"/>
    <n v="0"/>
  </r>
  <r>
    <x v="1904"/>
    <s v="5968e23a-f"/>
    <x v="0"/>
    <s v="82.55"/>
    <x v="1870"/>
    <s v="20"/>
    <x v="1"/>
    <s v="66.04"/>
    <n v="16.510000000000002"/>
    <x v="1877"/>
    <n v="66.040000000000006"/>
    <x v="1"/>
    <s v="15-09-2024"/>
    <s v="15"/>
    <x v="2"/>
    <s v="2024"/>
    <d v="2024-09-15T00:00:00"/>
    <n v="0"/>
  </r>
  <r>
    <x v="1905"/>
    <s v="183d23fb-b"/>
    <x v="4"/>
    <s v="161.32"/>
    <x v="1871"/>
    <s v="0"/>
    <x v="6"/>
    <s v="161.32"/>
    <n v="0"/>
    <x v="1878"/>
    <n v="161.32"/>
    <x v="1"/>
    <s v="14-04-2024"/>
    <s v="14"/>
    <x v="3"/>
    <s v="2024"/>
    <d v="2024-04-14T00:00:00"/>
    <n v="0"/>
  </r>
  <r>
    <x v="1906"/>
    <s v="4ce71e3b-1"/>
    <x v="1"/>
    <s v="255.65"/>
    <x v="1872"/>
    <s v="10"/>
    <x v="5"/>
    <s v="230.09"/>
    <n v="25.565000000000001"/>
    <x v="1320"/>
    <n v="230.09"/>
    <x v="3"/>
    <s v="27-04-2024"/>
    <s v="27"/>
    <x v="3"/>
    <s v="2024"/>
    <d v="2024-04-27T00:00:00"/>
    <n v="0"/>
  </r>
  <r>
    <x v="1907"/>
    <s v="b5f6a3f5-4"/>
    <x v="1"/>
    <s v="14.37"/>
    <x v="1873"/>
    <s v="0"/>
    <x v="6"/>
    <s v="14.37"/>
    <n v="0"/>
    <x v="1879"/>
    <n v="14.37"/>
    <x v="4"/>
    <s v="29-09-2024"/>
    <s v="29"/>
    <x v="2"/>
    <s v="2024"/>
    <d v="2024-09-29T00:00:00"/>
    <n v="0"/>
  </r>
  <r>
    <x v="1908"/>
    <s v="b376b897-5"/>
    <x v="1"/>
    <s v="145.14"/>
    <x v="1874"/>
    <s v="15"/>
    <x v="0"/>
    <s v="123.37"/>
    <n v="21.771000000000001"/>
    <x v="1880"/>
    <n v="123.37"/>
    <x v="3"/>
    <s v="01-09-2024"/>
    <s v="01"/>
    <x v="2"/>
    <s v="2024"/>
    <d v="2024-09-01T00:00:00"/>
    <n v="0"/>
  </r>
  <r>
    <x v="1909"/>
    <s v="337e0f42-b"/>
    <x v="2"/>
    <s v="447.34"/>
    <x v="1875"/>
    <s v="30"/>
    <x v="7"/>
    <s v="313.14"/>
    <n v="134.202"/>
    <x v="1881"/>
    <n v="313.14"/>
    <x v="4"/>
    <s v="12-08-2024"/>
    <s v="12"/>
    <x v="4"/>
    <s v="2024"/>
    <d v="2024-08-12T00:00:00"/>
    <n v="0"/>
  </r>
  <r>
    <x v="1910"/>
    <s v="e0d9a8f7-e"/>
    <x v="6"/>
    <s v="41.41"/>
    <x v="1876"/>
    <s v="20"/>
    <x v="1"/>
    <s v="33.13"/>
    <n v="8.282"/>
    <x v="1882"/>
    <n v="33.130000000000003"/>
    <x v="3"/>
    <s v="18-06-2024"/>
    <s v="18"/>
    <x v="9"/>
    <s v="2024"/>
    <d v="2024-06-18T00:00:00"/>
    <n v="0"/>
  </r>
  <r>
    <x v="1911"/>
    <s v="c9ab8562-0"/>
    <x v="6"/>
    <s v="469.59"/>
    <x v="1537"/>
    <s v="5"/>
    <x v="4"/>
    <s v="446.11"/>
    <n v="23.479499999999998"/>
    <x v="1883"/>
    <n v="446.11"/>
    <x v="0"/>
    <s v="02-03-2024"/>
    <s v="02"/>
    <x v="5"/>
    <s v="2024"/>
    <d v="2024-03-02T00:00:00"/>
    <n v="0"/>
  </r>
  <r>
    <x v="1912"/>
    <s v="3f9836de-1"/>
    <x v="0"/>
    <s v="138.81"/>
    <x v="1877"/>
    <s v="50"/>
    <x v="3"/>
    <s v="69.41"/>
    <n v="69.405000000000001"/>
    <x v="1884"/>
    <n v="69.41"/>
    <x v="1"/>
    <s v="06-11-2024"/>
    <s v="06"/>
    <x v="0"/>
    <s v="2024"/>
    <d v="2024-11-06T00:00:00"/>
    <n v="0"/>
  </r>
  <r>
    <x v="1913"/>
    <s v="71a834ba-5"/>
    <x v="4"/>
    <s v="152.35"/>
    <x v="1878"/>
    <s v="50"/>
    <x v="3"/>
    <s v="76.17"/>
    <n v="76.174999999999997"/>
    <x v="1885"/>
    <n v="76.180000000000007"/>
    <x v="2"/>
    <s v="10-08-2024"/>
    <s v="10"/>
    <x v="4"/>
    <s v="2024"/>
    <d v="2024-08-10T00:00:00"/>
    <n v="1.0000000000005116E-2"/>
  </r>
  <r>
    <x v="1914"/>
    <s v="13bca435-3"/>
    <x v="4"/>
    <s v="391.14"/>
    <x v="1879"/>
    <s v="15"/>
    <x v="0"/>
    <s v="332.47"/>
    <n v="58.670999999999992"/>
    <x v="1886"/>
    <n v="332.47"/>
    <x v="4"/>
    <s v="30-03-2024"/>
    <s v="30"/>
    <x v="5"/>
    <s v="2024"/>
    <d v="2024-03-30T00:00:00"/>
    <n v="0"/>
  </r>
  <r>
    <x v="1915"/>
    <s v="862a9954-7"/>
    <x v="3"/>
    <s v="264.31"/>
    <x v="1880"/>
    <s v="5"/>
    <x v="4"/>
    <s v="251.09"/>
    <n v="13.215499999999999"/>
    <x v="1887"/>
    <n v="251.09"/>
    <x v="2"/>
    <s v="03-06-2024"/>
    <s v="03"/>
    <x v="9"/>
    <s v="2024"/>
    <d v="2024-06-03T00:00:00"/>
    <n v="0"/>
  </r>
  <r>
    <x v="1916"/>
    <s v="eb3a18a3-c"/>
    <x v="4"/>
    <s v="94.05"/>
    <x v="1881"/>
    <s v="25"/>
    <x v="2"/>
    <s v="70.54"/>
    <n v="23.512499999999999"/>
    <x v="1888"/>
    <n v="70.540000000000006"/>
    <x v="4"/>
    <s v="20-05-2024"/>
    <s v="20"/>
    <x v="6"/>
    <s v="2024"/>
    <d v="2024-05-20T00:00:00"/>
    <n v="0"/>
  </r>
  <r>
    <x v="1917"/>
    <s v="05b50e6a-0"/>
    <x v="2"/>
    <s v="132.08"/>
    <x v="1882"/>
    <s v="20"/>
    <x v="1"/>
    <s v="105.66"/>
    <n v="26.416000000000004"/>
    <x v="1889"/>
    <n v="105.66"/>
    <x v="3"/>
    <s v="16-07-2024"/>
    <s v="16"/>
    <x v="10"/>
    <s v="2024"/>
    <d v="2024-07-16T00:00:00"/>
    <n v="0"/>
  </r>
  <r>
    <x v="1918"/>
    <s v="6492654a-a"/>
    <x v="6"/>
    <s v="410.94"/>
    <x v="1883"/>
    <s v="0"/>
    <x v="6"/>
    <s v="410.94"/>
    <n v="0"/>
    <x v="1890"/>
    <n v="410.94"/>
    <x v="0"/>
    <s v="11-07-2024"/>
    <s v="11"/>
    <x v="10"/>
    <s v="2024"/>
    <d v="2024-07-11T00:00:00"/>
    <n v="0"/>
  </r>
  <r>
    <x v="1919"/>
    <s v="b848fedb-4"/>
    <x v="3"/>
    <s v="299.69"/>
    <x v="1884"/>
    <s v="5"/>
    <x v="4"/>
    <s v="284.71"/>
    <n v="14.984500000000001"/>
    <x v="1891"/>
    <n v="284.70999999999998"/>
    <x v="3"/>
    <s v="18-07-2024"/>
    <s v="18"/>
    <x v="10"/>
    <s v="2024"/>
    <d v="2024-07-18T00:00:00"/>
    <n v="0"/>
  </r>
  <r>
    <x v="1920"/>
    <s v="74a1e24e-f"/>
    <x v="4"/>
    <s v="260.56"/>
    <x v="1885"/>
    <s v="5"/>
    <x v="4"/>
    <s v="247.53"/>
    <n v="13.027999999999999"/>
    <x v="1892"/>
    <n v="247.53"/>
    <x v="0"/>
    <s v="14-07-2024"/>
    <s v="14"/>
    <x v="10"/>
    <s v="2024"/>
    <d v="2024-07-14T00:00:00"/>
    <n v="0"/>
  </r>
  <r>
    <x v="1921"/>
    <s v="da7b19b9-e"/>
    <x v="1"/>
    <s v="92.61"/>
    <x v="1886"/>
    <s v="50"/>
    <x v="3"/>
    <s v="46.3"/>
    <n v="46.305"/>
    <x v="1893"/>
    <n v="46.31"/>
    <x v="2"/>
    <s v="19-03-2024"/>
    <s v="19"/>
    <x v="5"/>
    <s v="2024"/>
    <d v="2024-03-19T00:00:00"/>
    <n v="1.0000000000005116E-2"/>
  </r>
  <r>
    <x v="1922"/>
    <s v="9110011e-9"/>
    <x v="1"/>
    <s v="373"/>
    <x v="1887"/>
    <s v="5"/>
    <x v="4"/>
    <s v="354.35"/>
    <n v="18.649999999999999"/>
    <x v="1894"/>
    <n v="354.35"/>
    <x v="3"/>
    <s v="19-09-2024"/>
    <s v="19"/>
    <x v="2"/>
    <s v="2024"/>
    <d v="2024-09-19T00:00:00"/>
    <n v="0"/>
  </r>
  <r>
    <x v="1923"/>
    <s v="06b288a3-1"/>
    <x v="1"/>
    <s v="424.68"/>
    <x v="1888"/>
    <s v="15"/>
    <x v="0"/>
    <s v="360.98"/>
    <n v="63.701999999999998"/>
    <x v="1895"/>
    <n v="360.98"/>
    <x v="3"/>
    <s v="05-03-2024"/>
    <s v="05"/>
    <x v="5"/>
    <s v="2024"/>
    <d v="2024-03-05T00:00:00"/>
    <n v="0"/>
  </r>
  <r>
    <x v="1924"/>
    <s v="2cc466c8-3"/>
    <x v="4"/>
    <s v="105"/>
    <x v="1889"/>
    <s v="10"/>
    <x v="5"/>
    <s v="94.5"/>
    <n v="10.5"/>
    <x v="1896"/>
    <n v="94.5"/>
    <x v="4"/>
    <s v="18-04-2024"/>
    <s v="18"/>
    <x v="3"/>
    <s v="2024"/>
    <d v="2024-04-18T00:00:00"/>
    <n v="0"/>
  </r>
  <r>
    <x v="1925"/>
    <s v="c8dbe801-6"/>
    <x v="5"/>
    <s v="26.92"/>
    <x v="1890"/>
    <s v="20"/>
    <x v="1"/>
    <s v="21.54"/>
    <n v="5.3840000000000012"/>
    <x v="1897"/>
    <n v="21.54"/>
    <x v="2"/>
    <s v="20-09-2024"/>
    <s v="20"/>
    <x v="2"/>
    <s v="2024"/>
    <d v="2024-09-20T00:00:00"/>
    <n v="0"/>
  </r>
  <r>
    <x v="1926"/>
    <s v="1d6ec559-1"/>
    <x v="2"/>
    <s v="26.81"/>
    <x v="1891"/>
    <s v="50"/>
    <x v="3"/>
    <s v="13.4"/>
    <n v="13.404999999999999"/>
    <x v="1898"/>
    <n v="13.41"/>
    <x v="0"/>
    <s v="27-03-2024"/>
    <s v="27"/>
    <x v="5"/>
    <s v="2024"/>
    <d v="2024-03-27T00:00:00"/>
    <n v="9.9999999999997868E-3"/>
  </r>
  <r>
    <x v="1927"/>
    <s v="0879e7a2-3"/>
    <x v="0"/>
    <s v="333.98"/>
    <x v="1892"/>
    <s v="30"/>
    <x v="7"/>
    <s v="233.79"/>
    <n v="100.19400000000002"/>
    <x v="1899"/>
    <n v="233.79"/>
    <x v="0"/>
    <s v="20-05-2024"/>
    <s v="20"/>
    <x v="6"/>
    <s v="2024"/>
    <d v="2024-05-20T00:00:00"/>
    <n v="0"/>
  </r>
  <r>
    <x v="1928"/>
    <s v="21f1ffb4-5"/>
    <x v="6"/>
    <s v="381.69"/>
    <x v="1893"/>
    <s v="30"/>
    <x v="7"/>
    <s v="267.18"/>
    <n v="114.50700000000001"/>
    <x v="1900"/>
    <n v="267.18"/>
    <x v="3"/>
    <s v="31-08-2024"/>
    <s v="31"/>
    <x v="4"/>
    <s v="2024"/>
    <d v="2024-08-31T00:00:00"/>
    <n v="0"/>
  </r>
  <r>
    <x v="1929"/>
    <s v="909e867e-a"/>
    <x v="5"/>
    <s v="212.65"/>
    <x v="1894"/>
    <s v="50"/>
    <x v="3"/>
    <s v="106.33"/>
    <n v="106.325"/>
    <x v="1901"/>
    <n v="106.33"/>
    <x v="2"/>
    <s v="02-08-2024"/>
    <s v="02"/>
    <x v="4"/>
    <s v="2024"/>
    <d v="2024-08-02T00:00:00"/>
    <n v="0"/>
  </r>
  <r>
    <x v="1930"/>
    <s v="974faa53-8"/>
    <x v="4"/>
    <s v="375.68"/>
    <x v="1895"/>
    <s v="10"/>
    <x v="5"/>
    <s v="338.11"/>
    <n v="37.568000000000005"/>
    <x v="1902"/>
    <n v="338.11"/>
    <x v="2"/>
    <s v="10-08-2024"/>
    <s v="10"/>
    <x v="4"/>
    <s v="2024"/>
    <d v="2024-08-10T00:00:00"/>
    <n v="0"/>
  </r>
  <r>
    <x v="1931"/>
    <s v="d4274eed-2"/>
    <x v="6"/>
    <s v="38.74"/>
    <x v="1896"/>
    <s v="10"/>
    <x v="5"/>
    <s v="34.87"/>
    <n v="3.8740000000000006"/>
    <x v="1903"/>
    <n v="34.869999999999997"/>
    <x v="1"/>
    <s v="19-04-2024"/>
    <s v="19"/>
    <x v="3"/>
    <s v="2024"/>
    <d v="2024-04-19T00:00:00"/>
    <n v="0"/>
  </r>
  <r>
    <x v="1932"/>
    <s v="ed5918a0-f"/>
    <x v="5"/>
    <s v="185.13"/>
    <x v="1897"/>
    <s v="5"/>
    <x v="4"/>
    <s v="175.87"/>
    <n v="9.2564999999999991"/>
    <x v="1904"/>
    <n v="175.87"/>
    <x v="3"/>
    <s v="30-06-2024"/>
    <s v="30"/>
    <x v="9"/>
    <s v="2024"/>
    <d v="2024-06-30T00:00:00"/>
    <n v="0"/>
  </r>
  <r>
    <x v="1933"/>
    <s v="65d571aa-f"/>
    <x v="3"/>
    <s v="156.51"/>
    <x v="1898"/>
    <s v="15"/>
    <x v="0"/>
    <s v="133.03"/>
    <n v="23.476499999999998"/>
    <x v="1905"/>
    <n v="133.03"/>
    <x v="1"/>
    <s v="07-01-2024"/>
    <s v="07"/>
    <x v="7"/>
    <s v="2024"/>
    <d v="2024-01-07T00:00:00"/>
    <n v="0"/>
  </r>
  <r>
    <x v="1934"/>
    <s v="b71df685-1"/>
    <x v="5"/>
    <s v="106.27"/>
    <x v="1899"/>
    <s v="15"/>
    <x v="0"/>
    <s v="90.33"/>
    <n v="15.9405"/>
    <x v="1906"/>
    <n v="90.33"/>
    <x v="0"/>
    <s v="27-10-2024"/>
    <s v="27"/>
    <x v="8"/>
    <s v="2024"/>
    <d v="2024-10-27T00:00:00"/>
    <n v="0"/>
  </r>
  <r>
    <x v="1935"/>
    <s v="2d2a8bb5-4"/>
    <x v="5"/>
    <s v="137.59"/>
    <x v="1900"/>
    <s v="15"/>
    <x v="0"/>
    <s v="116.95"/>
    <n v="20.638500000000001"/>
    <x v="1907"/>
    <n v="116.95"/>
    <x v="4"/>
    <s v="02-11-2024"/>
    <s v="02"/>
    <x v="0"/>
    <s v="2024"/>
    <d v="2024-11-02T00:00:00"/>
    <n v="0"/>
  </r>
  <r>
    <x v="1936"/>
    <s v="b9f308d2-3"/>
    <x v="2"/>
    <s v="38.62"/>
    <x v="1901"/>
    <s v="50"/>
    <x v="3"/>
    <s v="19.31"/>
    <n v="19.309999999999999"/>
    <x v="1908"/>
    <n v="19.309999999999999"/>
    <x v="1"/>
    <s v="30-04-2024"/>
    <s v="30"/>
    <x v="3"/>
    <s v="2024"/>
    <d v="2024-04-30T00:00:00"/>
    <n v="0"/>
  </r>
  <r>
    <x v="1937"/>
    <s v="bccfc6f0-b"/>
    <x v="0"/>
    <s v="316.12"/>
    <x v="1902"/>
    <s v="25"/>
    <x v="2"/>
    <s v="237.09"/>
    <n v="79.03"/>
    <x v="1909"/>
    <n v="237.09"/>
    <x v="4"/>
    <s v="28-04-2024"/>
    <s v="28"/>
    <x v="3"/>
    <s v="2024"/>
    <d v="2024-04-28T00:00:00"/>
    <n v="0"/>
  </r>
  <r>
    <x v="1938"/>
    <s v="44966d58-e"/>
    <x v="1"/>
    <s v="118.28"/>
    <x v="1903"/>
    <s v="15"/>
    <x v="0"/>
    <s v="100.54"/>
    <n v="17.742000000000001"/>
    <x v="1910"/>
    <n v="100.54"/>
    <x v="4"/>
    <s v="04-04-2024"/>
    <s v="04"/>
    <x v="3"/>
    <s v="2024"/>
    <d v="2024-04-04T00:00:00"/>
    <n v="0"/>
  </r>
  <r>
    <x v="1939"/>
    <s v="9a47068b-3"/>
    <x v="3"/>
    <s v="120.16"/>
    <x v="1904"/>
    <s v="10"/>
    <x v="5"/>
    <s v="108.14"/>
    <n v="12.015999999999998"/>
    <x v="1911"/>
    <n v="108.14"/>
    <x v="0"/>
    <s v="27-09-2024"/>
    <s v="27"/>
    <x v="2"/>
    <s v="2024"/>
    <d v="2024-09-27T00:00:00"/>
    <n v="0"/>
  </r>
  <r>
    <x v="1940"/>
    <s v="5a8fe0a0-4"/>
    <x v="0"/>
    <s v="286.23"/>
    <x v="1905"/>
    <s v="0"/>
    <x v="6"/>
    <s v="286.23"/>
    <n v="0"/>
    <x v="1912"/>
    <n v="286.23"/>
    <x v="0"/>
    <s v="27-10-2024"/>
    <s v="27"/>
    <x v="8"/>
    <s v="2024"/>
    <d v="2024-10-27T00:00:00"/>
    <n v="0"/>
  </r>
  <r>
    <x v="1941"/>
    <s v="fa789197-d"/>
    <x v="5"/>
    <s v="334.87"/>
    <x v="195"/>
    <s v="15"/>
    <x v="0"/>
    <s v="284.64"/>
    <n v="50.230499999999999"/>
    <x v="1913"/>
    <n v="284.64"/>
    <x v="4"/>
    <s v="25-04-2024"/>
    <s v="25"/>
    <x v="3"/>
    <s v="2024"/>
    <d v="2024-04-25T00:00:00"/>
    <n v="0"/>
  </r>
  <r>
    <x v="1942"/>
    <s v="8bf1214c-c"/>
    <x v="4"/>
    <s v="79.07"/>
    <x v="1906"/>
    <s v="30"/>
    <x v="7"/>
    <s v="55.35"/>
    <n v="23.721"/>
    <x v="1914"/>
    <n v="55.35"/>
    <x v="0"/>
    <s v="17-03-2024"/>
    <s v="17"/>
    <x v="5"/>
    <s v="2024"/>
    <d v="2024-03-17T00:00:00"/>
    <n v="0"/>
  </r>
  <r>
    <x v="1943"/>
    <s v="c5e4d064-f"/>
    <x v="3"/>
    <s v="248.07"/>
    <x v="1907"/>
    <s v="15"/>
    <x v="0"/>
    <s v="210.86"/>
    <n v="37.210499999999996"/>
    <x v="1915"/>
    <n v="210.86"/>
    <x v="0"/>
    <s v="13-11-2024"/>
    <s v="13"/>
    <x v="0"/>
    <s v="2024"/>
    <d v="2024-11-13T00:00:00"/>
    <n v="0"/>
  </r>
  <r>
    <x v="1944"/>
    <s v="c4e3be90-8"/>
    <x v="4"/>
    <s v="158.66"/>
    <x v="1908"/>
    <s v="5"/>
    <x v="4"/>
    <s v="150.73"/>
    <n v="7.9329999999999998"/>
    <x v="1049"/>
    <n v="150.72999999999999"/>
    <x v="4"/>
    <s v="23-07-2024"/>
    <s v="23"/>
    <x v="10"/>
    <s v="2024"/>
    <d v="2024-07-23T00:00:00"/>
    <n v="0"/>
  </r>
  <r>
    <x v="1945"/>
    <s v="5140fdf2-0"/>
    <x v="0"/>
    <s v="233.88"/>
    <x v="1909"/>
    <s v="10"/>
    <x v="5"/>
    <s v="210.49"/>
    <n v="23.388000000000002"/>
    <x v="1916"/>
    <n v="210.49"/>
    <x v="1"/>
    <s v="28-04-2024"/>
    <s v="28"/>
    <x v="3"/>
    <s v="2024"/>
    <d v="2024-04-28T00:00:00"/>
    <n v="0"/>
  </r>
  <r>
    <x v="1946"/>
    <s v="b1aefea9-0"/>
    <x v="4"/>
    <s v="324.33"/>
    <x v="1910"/>
    <s v="0"/>
    <x v="6"/>
    <s v="324.33"/>
    <n v="0"/>
    <x v="1917"/>
    <n v="324.33"/>
    <x v="2"/>
    <s v="14-10-2024"/>
    <s v="14"/>
    <x v="8"/>
    <s v="2024"/>
    <d v="2024-10-14T00:00:00"/>
    <n v="0"/>
  </r>
  <r>
    <x v="1947"/>
    <s v="3c274f70-1"/>
    <x v="0"/>
    <s v="416.78"/>
    <x v="1911"/>
    <s v="50"/>
    <x v="3"/>
    <s v="208.39"/>
    <n v="208.39"/>
    <x v="1918"/>
    <n v="208.39"/>
    <x v="4"/>
    <s v="02-09-2024"/>
    <s v="02"/>
    <x v="2"/>
    <s v="2024"/>
    <d v="2024-09-02T00:00:00"/>
    <n v="0"/>
  </r>
  <r>
    <x v="1948"/>
    <s v="7d22dcf8-6"/>
    <x v="1"/>
    <s v="163.98"/>
    <x v="1912"/>
    <s v="20"/>
    <x v="1"/>
    <s v="131.18"/>
    <n v="32.795999999999999"/>
    <x v="1919"/>
    <n v="131.18"/>
    <x v="4"/>
    <s v="13-10-2024"/>
    <s v="13"/>
    <x v="8"/>
    <s v="2024"/>
    <d v="2024-10-13T00:00:00"/>
    <n v="0"/>
  </r>
  <r>
    <x v="1949"/>
    <s v="41474000-7"/>
    <x v="3"/>
    <s v="462.11"/>
    <x v="1913"/>
    <s v="30"/>
    <x v="7"/>
    <s v="323.48"/>
    <n v="138.63300000000001"/>
    <x v="1920"/>
    <n v="323.48"/>
    <x v="3"/>
    <s v="13-01-2024"/>
    <s v="13"/>
    <x v="7"/>
    <s v="2024"/>
    <d v="2024-01-13T00:00:00"/>
    <n v="0"/>
  </r>
  <r>
    <x v="1950"/>
    <s v="e957083c-5"/>
    <x v="5"/>
    <s v="441.45"/>
    <x v="1914"/>
    <s v="10"/>
    <x v="5"/>
    <s v="397.31"/>
    <n v="44.145000000000003"/>
    <x v="1921"/>
    <n v="397.31"/>
    <x v="0"/>
    <s v="12-09-2024"/>
    <s v="12"/>
    <x v="2"/>
    <s v="2024"/>
    <d v="2024-09-12T00:00:00"/>
    <n v="0"/>
  </r>
  <r>
    <x v="1951"/>
    <s v="d81f1f28-e"/>
    <x v="6"/>
    <s v="50.81"/>
    <x v="1915"/>
    <s v="10"/>
    <x v="5"/>
    <s v="45.73"/>
    <n v="5.0810000000000004"/>
    <x v="1922"/>
    <n v="45.73"/>
    <x v="2"/>
    <s v="13-07-2024"/>
    <s v="13"/>
    <x v="10"/>
    <s v="2024"/>
    <d v="2024-07-13T00:00:00"/>
    <n v="0"/>
  </r>
  <r>
    <x v="1952"/>
    <s v="0fcd357b-3"/>
    <x v="2"/>
    <s v="341.92"/>
    <x v="1916"/>
    <s v="20"/>
    <x v="1"/>
    <s v="273.54"/>
    <n v="68.384"/>
    <x v="1923"/>
    <n v="273.54000000000002"/>
    <x v="4"/>
    <s v="22-06-2024"/>
    <s v="22"/>
    <x v="9"/>
    <s v="2024"/>
    <d v="2024-06-22T00:00:00"/>
    <n v="0"/>
  </r>
  <r>
    <x v="1953"/>
    <s v="d30ee264-9"/>
    <x v="2"/>
    <s v="182.16"/>
    <x v="1917"/>
    <s v="0"/>
    <x v="6"/>
    <s v="182.16"/>
    <n v="0"/>
    <x v="1924"/>
    <n v="182.16"/>
    <x v="1"/>
    <s v="12-11-2024"/>
    <s v="12"/>
    <x v="0"/>
    <s v="2024"/>
    <d v="2024-11-12T00:00:00"/>
    <n v="0"/>
  </r>
  <r>
    <x v="1954"/>
    <s v="d2e653f1-1"/>
    <x v="4"/>
    <s v="436.44"/>
    <x v="1918"/>
    <s v="10"/>
    <x v="5"/>
    <s v="392.8"/>
    <n v="43.643999999999998"/>
    <x v="1925"/>
    <n v="392.8"/>
    <x v="2"/>
    <s v="21-09-2024"/>
    <s v="21"/>
    <x v="2"/>
    <s v="2024"/>
    <d v="2024-09-21T00:00:00"/>
    <n v="0"/>
  </r>
  <r>
    <x v="1955"/>
    <s v="bd0ad888-8"/>
    <x v="3"/>
    <s v="179.26"/>
    <x v="1919"/>
    <s v="50"/>
    <x v="3"/>
    <s v="89.63"/>
    <n v="89.63"/>
    <x v="1926"/>
    <n v="89.63"/>
    <x v="3"/>
    <s v="19-10-2024"/>
    <s v="19"/>
    <x v="8"/>
    <s v="2024"/>
    <d v="2024-10-19T00:00:00"/>
    <n v="0"/>
  </r>
  <r>
    <x v="1956"/>
    <s v="74ebdb33-e"/>
    <x v="3"/>
    <s v="471.43"/>
    <x v="1920"/>
    <s v="0"/>
    <x v="6"/>
    <s v="471.43"/>
    <n v="0"/>
    <x v="1927"/>
    <n v="471.43"/>
    <x v="2"/>
    <s v="06-05-2024"/>
    <s v="06"/>
    <x v="6"/>
    <s v="2024"/>
    <d v="2024-05-06T00:00:00"/>
    <n v="0"/>
  </r>
  <r>
    <x v="1957"/>
    <s v="3cb64c8f-3"/>
    <x v="6"/>
    <s v="431.46"/>
    <x v="1921"/>
    <s v="10"/>
    <x v="5"/>
    <s v="388.31"/>
    <n v="43.145999999999994"/>
    <x v="1928"/>
    <n v="388.31"/>
    <x v="4"/>
    <s v="02-03-2024"/>
    <s v="02"/>
    <x v="5"/>
    <s v="2024"/>
    <d v="2024-03-02T00:00:00"/>
    <n v="0"/>
  </r>
  <r>
    <x v="1958"/>
    <s v="b87d7e2c-3"/>
    <x v="5"/>
    <s v="230.47"/>
    <x v="1922"/>
    <s v="0"/>
    <x v="6"/>
    <s v="230.47"/>
    <n v="0"/>
    <x v="1929"/>
    <n v="230.47"/>
    <x v="3"/>
    <s v="08-04-2024"/>
    <s v="08"/>
    <x v="3"/>
    <s v="2024"/>
    <d v="2024-04-08T00:00:00"/>
    <n v="0"/>
  </r>
  <r>
    <x v="1959"/>
    <s v="891e3976-2"/>
    <x v="0"/>
    <s v="421.62"/>
    <x v="1923"/>
    <s v="15"/>
    <x v="0"/>
    <s v="358.38"/>
    <n v="63.243000000000002"/>
    <x v="1930"/>
    <n v="358.38"/>
    <x v="1"/>
    <s v="14-01-2024"/>
    <s v="14"/>
    <x v="7"/>
    <s v="2024"/>
    <d v="2024-01-14T00:00:00"/>
    <n v="0"/>
  </r>
  <r>
    <x v="1960"/>
    <s v="d52923e3-6"/>
    <x v="0"/>
    <s v="308.95"/>
    <x v="1924"/>
    <s v="30"/>
    <x v="7"/>
    <s v="216.26"/>
    <n v="92.685000000000002"/>
    <x v="1931"/>
    <n v="216.27"/>
    <x v="3"/>
    <s v="20-07-2024"/>
    <s v="20"/>
    <x v="10"/>
    <s v="2024"/>
    <d v="2024-07-20T00:00:00"/>
    <n v="1.0000000000019327E-2"/>
  </r>
  <r>
    <x v="1961"/>
    <s v="273ce285-f"/>
    <x v="4"/>
    <s v="187.72"/>
    <x v="1152"/>
    <s v="20"/>
    <x v="1"/>
    <s v="150.18"/>
    <n v="37.544000000000004"/>
    <x v="1932"/>
    <n v="150.18"/>
    <x v="1"/>
    <s v="12-02-2024"/>
    <s v="12"/>
    <x v="1"/>
    <s v="2024"/>
    <d v="2024-02-12T00:00:00"/>
    <n v="0"/>
  </r>
  <r>
    <x v="1962"/>
    <s v="a60cc9d5-b"/>
    <x v="1"/>
    <s v="273.34"/>
    <x v="1925"/>
    <s v="15"/>
    <x v="0"/>
    <s v="232.34"/>
    <n v="41.000999999999998"/>
    <x v="1933"/>
    <n v="232.34"/>
    <x v="4"/>
    <s v="06-06-2024"/>
    <s v="06"/>
    <x v="9"/>
    <s v="2024"/>
    <d v="2024-06-06T00:00:00"/>
    <n v="0"/>
  </r>
  <r>
    <x v="1963"/>
    <s v="c562dbd0-9"/>
    <x v="1"/>
    <s v="469.76"/>
    <x v="1926"/>
    <s v="20"/>
    <x v="1"/>
    <s v="375.81"/>
    <n v="93.952000000000012"/>
    <x v="1934"/>
    <n v="375.81"/>
    <x v="2"/>
    <s v="20-11-2024"/>
    <s v="20"/>
    <x v="0"/>
    <s v="2024"/>
    <d v="2024-11-20T00:00:00"/>
    <n v="0"/>
  </r>
  <r>
    <x v="1964"/>
    <s v="14c148fc-3"/>
    <x v="6"/>
    <s v="46.25"/>
    <x v="1927"/>
    <s v="15"/>
    <x v="0"/>
    <s v="39.31"/>
    <n v="6.9375"/>
    <x v="1935"/>
    <n v="39.31"/>
    <x v="0"/>
    <s v="17-03-2024"/>
    <s v="17"/>
    <x v="5"/>
    <s v="2024"/>
    <d v="2024-03-17T00:00:00"/>
    <n v="0"/>
  </r>
  <r>
    <x v="1965"/>
    <s v="0983e6d6-b"/>
    <x v="1"/>
    <s v="115.88"/>
    <x v="1928"/>
    <s v="25"/>
    <x v="2"/>
    <s v="86.91"/>
    <n v="28.97"/>
    <x v="1936"/>
    <n v="86.91"/>
    <x v="1"/>
    <s v="07-11-2024"/>
    <s v="07"/>
    <x v="0"/>
    <s v="2024"/>
    <d v="2024-11-07T00:00:00"/>
    <n v="0"/>
  </r>
  <r>
    <x v="1966"/>
    <s v="49360ce8-1"/>
    <x v="6"/>
    <s v="144.04"/>
    <x v="1929"/>
    <s v="0"/>
    <x v="6"/>
    <s v="144.04"/>
    <n v="0"/>
    <x v="1937"/>
    <n v="144.04"/>
    <x v="4"/>
    <s v="10-02-2024"/>
    <s v="10"/>
    <x v="1"/>
    <s v="2024"/>
    <d v="2024-02-10T00:00:00"/>
    <n v="0"/>
  </r>
  <r>
    <x v="1967"/>
    <s v="7af8b67f-e"/>
    <x v="4"/>
    <s v="461.93"/>
    <x v="1930"/>
    <s v="25"/>
    <x v="2"/>
    <s v="346.45"/>
    <n v="115.4825"/>
    <x v="1938"/>
    <n v="346.45"/>
    <x v="1"/>
    <s v="18-02-2024"/>
    <s v="18"/>
    <x v="1"/>
    <s v="2024"/>
    <d v="2024-02-18T00:00:00"/>
    <n v="0"/>
  </r>
  <r>
    <x v="1968"/>
    <s v="004ae9eb-0"/>
    <x v="6"/>
    <s v="68.08"/>
    <x v="1931"/>
    <s v="10"/>
    <x v="5"/>
    <s v="61.27"/>
    <n v="6.8079999999999998"/>
    <x v="1939"/>
    <n v="61.27"/>
    <x v="0"/>
    <s v="14-09-2024"/>
    <s v="14"/>
    <x v="2"/>
    <s v="2024"/>
    <d v="2024-09-14T00:00:00"/>
    <n v="0"/>
  </r>
  <r>
    <x v="1969"/>
    <s v="9cd2cba7-7"/>
    <x v="5"/>
    <s v="156.47"/>
    <x v="1932"/>
    <s v="15"/>
    <x v="0"/>
    <s v="133"/>
    <n v="23.470500000000001"/>
    <x v="1940"/>
    <n v="133"/>
    <x v="1"/>
    <s v="13-05-2024"/>
    <s v="13"/>
    <x v="6"/>
    <s v="2024"/>
    <d v="2024-05-13T00:00:00"/>
    <n v="0"/>
  </r>
  <r>
    <x v="1970"/>
    <s v="2d07d366-7"/>
    <x v="2"/>
    <s v="489.95"/>
    <x v="1933"/>
    <s v="20"/>
    <x v="1"/>
    <s v="391.96"/>
    <n v="97.99"/>
    <x v="1941"/>
    <n v="391.96"/>
    <x v="4"/>
    <s v="21-08-2024"/>
    <s v="21"/>
    <x v="4"/>
    <s v="2024"/>
    <d v="2024-08-21T00:00:00"/>
    <n v="0"/>
  </r>
  <r>
    <x v="1971"/>
    <s v="74577e64-d"/>
    <x v="4"/>
    <s v="403.62"/>
    <x v="1934"/>
    <s v="50"/>
    <x v="3"/>
    <s v="201.81"/>
    <n v="201.81"/>
    <x v="1942"/>
    <n v="201.81"/>
    <x v="2"/>
    <s v="19-08-2024"/>
    <s v="19"/>
    <x v="4"/>
    <s v="2024"/>
    <d v="2024-08-19T00:00:00"/>
    <n v="0"/>
  </r>
  <r>
    <x v="1972"/>
    <s v="8289aa1a-7"/>
    <x v="3"/>
    <s v="175.16"/>
    <x v="1935"/>
    <s v="5"/>
    <x v="4"/>
    <s v="166.4"/>
    <n v="8.7579999999999991"/>
    <x v="1943"/>
    <n v="166.4"/>
    <x v="3"/>
    <s v="30-03-2024"/>
    <s v="30"/>
    <x v="5"/>
    <s v="2024"/>
    <d v="2024-03-30T00:00:00"/>
    <n v="0"/>
  </r>
  <r>
    <x v="1973"/>
    <s v="9b4f9de2-1"/>
    <x v="2"/>
    <s v="481.16"/>
    <x v="1936"/>
    <s v="15"/>
    <x v="0"/>
    <s v="408.99"/>
    <n v="72.174000000000007"/>
    <x v="1944"/>
    <n v="408.99"/>
    <x v="4"/>
    <s v="21-01-2024"/>
    <s v="21"/>
    <x v="7"/>
    <s v="2024"/>
    <d v="2024-01-21T00:00:00"/>
    <n v="0"/>
  </r>
  <r>
    <x v="1974"/>
    <s v="73b63a9d-3"/>
    <x v="3"/>
    <s v="182.13"/>
    <x v="1277"/>
    <s v="25"/>
    <x v="2"/>
    <s v="136.6"/>
    <n v="45.532499999999999"/>
    <x v="1945"/>
    <n v="136.6"/>
    <x v="3"/>
    <s v="09-11-2024"/>
    <s v="09"/>
    <x v="0"/>
    <s v="2024"/>
    <d v="2024-11-09T00:00:00"/>
    <n v="0"/>
  </r>
  <r>
    <x v="1975"/>
    <s v="a23c4e84-f"/>
    <x v="4"/>
    <s v="289.48"/>
    <x v="1937"/>
    <s v="20"/>
    <x v="1"/>
    <s v="231.58"/>
    <n v="57.896000000000001"/>
    <x v="1946"/>
    <n v="231.58"/>
    <x v="2"/>
    <s v="30-01-2024"/>
    <s v="30"/>
    <x v="7"/>
    <s v="2024"/>
    <d v="2024-01-30T00:00:00"/>
    <n v="0"/>
  </r>
  <r>
    <x v="1976"/>
    <s v="af7bd15a-8"/>
    <x v="1"/>
    <s v="154.02"/>
    <x v="1938"/>
    <s v="30"/>
    <x v="7"/>
    <s v="107.81"/>
    <n v="46.206000000000003"/>
    <x v="1947"/>
    <n v="107.81"/>
    <x v="4"/>
    <s v="12-04-2024"/>
    <s v="12"/>
    <x v="3"/>
    <s v="2024"/>
    <d v="2024-04-12T00:00:00"/>
    <n v="0"/>
  </r>
  <r>
    <x v="1977"/>
    <s v="1fff4ff8-8"/>
    <x v="4"/>
    <s v="298.47"/>
    <x v="1939"/>
    <s v="0"/>
    <x v="6"/>
    <s v="298.47"/>
    <n v="0"/>
    <x v="1948"/>
    <n v="298.47000000000003"/>
    <x v="4"/>
    <s v="04-01-2024"/>
    <s v="04"/>
    <x v="7"/>
    <s v="2024"/>
    <d v="2024-01-04T00:00:00"/>
    <n v="0"/>
  </r>
  <r>
    <x v="1978"/>
    <s v="817c1d74-7"/>
    <x v="3"/>
    <s v="119.15"/>
    <x v="1940"/>
    <s v="30"/>
    <x v="7"/>
    <s v="83.41"/>
    <n v="35.744999999999997"/>
    <x v="1949"/>
    <n v="83.41"/>
    <x v="3"/>
    <s v="29-07-2024"/>
    <s v="29"/>
    <x v="10"/>
    <s v="2024"/>
    <d v="2024-07-29T00:00:00"/>
    <n v="0"/>
  </r>
  <r>
    <x v="1979"/>
    <s v="19592ee3-5"/>
    <x v="0"/>
    <s v="328.87"/>
    <x v="1941"/>
    <s v="5"/>
    <x v="4"/>
    <s v="312.43"/>
    <n v="16.4435"/>
    <x v="1950"/>
    <n v="312.43"/>
    <x v="2"/>
    <s v="17-02-2024"/>
    <s v="17"/>
    <x v="1"/>
    <s v="2024"/>
    <d v="2024-02-17T00:00:00"/>
    <n v="0"/>
  </r>
  <r>
    <x v="1980"/>
    <s v="84844630-e"/>
    <x v="0"/>
    <s v="346.81"/>
    <x v="1942"/>
    <s v="15"/>
    <x v="0"/>
    <s v="294.79"/>
    <n v="52.021499999999996"/>
    <x v="1951"/>
    <n v="294.79000000000002"/>
    <x v="3"/>
    <s v="11-04-2024"/>
    <s v="11"/>
    <x v="3"/>
    <s v="2024"/>
    <d v="2024-04-11T00:00:00"/>
    <n v="0"/>
  </r>
  <r>
    <x v="1981"/>
    <s v="c0cc6bff-6"/>
    <x v="4"/>
    <s v="210.37"/>
    <x v="1943"/>
    <s v="30"/>
    <x v="7"/>
    <s v="147.26"/>
    <n v="63.111000000000004"/>
    <x v="1952"/>
    <n v="147.26"/>
    <x v="4"/>
    <s v="11-05-2024"/>
    <s v="11"/>
    <x v="6"/>
    <s v="2024"/>
    <d v="2024-05-11T00:00:00"/>
    <n v="0"/>
  </r>
  <r>
    <x v="1982"/>
    <s v="a64f4cc1-1"/>
    <x v="3"/>
    <s v="352.66"/>
    <x v="1944"/>
    <s v="5"/>
    <x v="4"/>
    <s v="335.03"/>
    <n v="17.633000000000003"/>
    <x v="1953"/>
    <n v="335.03"/>
    <x v="1"/>
    <s v="25-03-2024"/>
    <s v="25"/>
    <x v="5"/>
    <s v="2024"/>
    <d v="2024-03-25T00:00:00"/>
    <n v="0"/>
  </r>
  <r>
    <x v="1983"/>
    <s v="c434508d-3"/>
    <x v="3"/>
    <s v="127.78"/>
    <x v="1945"/>
    <s v="0"/>
    <x v="6"/>
    <s v="127.78"/>
    <n v="0"/>
    <x v="1954"/>
    <n v="127.78"/>
    <x v="2"/>
    <s v="01-06-2024"/>
    <s v="01"/>
    <x v="9"/>
    <s v="2024"/>
    <d v="2024-06-01T00:00:00"/>
    <n v="0"/>
  </r>
  <r>
    <x v="1984"/>
    <s v="34f01a02-c"/>
    <x v="1"/>
    <s v="61.37"/>
    <x v="1339"/>
    <s v="5"/>
    <x v="4"/>
    <s v="58.3"/>
    <n v="3.0684999999999998"/>
    <x v="274"/>
    <n v="58.3"/>
    <x v="1"/>
    <s v="07-04-2024"/>
    <s v="07"/>
    <x v="3"/>
    <s v="2024"/>
    <d v="2024-04-07T00:00:00"/>
    <n v="0"/>
  </r>
  <r>
    <x v="1985"/>
    <s v="8ab203ed-0"/>
    <x v="4"/>
    <s v="76.8"/>
    <x v="1946"/>
    <s v="5"/>
    <x v="4"/>
    <s v="72.96"/>
    <n v="3.84"/>
    <x v="1955"/>
    <n v="72.959999999999994"/>
    <x v="4"/>
    <s v="13-06-2024"/>
    <s v="13"/>
    <x v="9"/>
    <s v="2024"/>
    <d v="2024-06-13T00:00:00"/>
    <n v="0"/>
  </r>
  <r>
    <x v="1986"/>
    <s v="6ffe0b61-d"/>
    <x v="4"/>
    <s v="158.42"/>
    <x v="1947"/>
    <s v="25"/>
    <x v="2"/>
    <s v="118.81"/>
    <n v="39.604999999999997"/>
    <x v="1956"/>
    <n v="118.82"/>
    <x v="2"/>
    <s v="10-01-2024"/>
    <s v="10"/>
    <x v="7"/>
    <s v="2024"/>
    <d v="2024-01-10T00:00:00"/>
    <n v="9.9999999999909051E-3"/>
  </r>
  <r>
    <x v="1987"/>
    <s v="482d9eb4-d"/>
    <x v="5"/>
    <s v="349.16"/>
    <x v="1948"/>
    <s v="15"/>
    <x v="0"/>
    <s v="296.79"/>
    <n v="52.374000000000002"/>
    <x v="1957"/>
    <n v="296.79000000000002"/>
    <x v="1"/>
    <s v="11-03-2024"/>
    <s v="11"/>
    <x v="5"/>
    <s v="2024"/>
    <d v="2024-03-11T00:00:00"/>
    <n v="0"/>
  </r>
  <r>
    <x v="1988"/>
    <s v="668aa034-6"/>
    <x v="0"/>
    <s v="319.98"/>
    <x v="1949"/>
    <s v="10"/>
    <x v="5"/>
    <s v="287.98"/>
    <n v="31.998000000000001"/>
    <x v="1958"/>
    <n v="287.98"/>
    <x v="1"/>
    <s v="12-10-2024"/>
    <s v="12"/>
    <x v="8"/>
    <s v="2024"/>
    <d v="2024-10-12T00:00:00"/>
    <n v="0"/>
  </r>
  <r>
    <x v="1989"/>
    <s v="aa3dbf64-5"/>
    <x v="0"/>
    <s v="276.08"/>
    <x v="1950"/>
    <s v="25"/>
    <x v="2"/>
    <s v="207.06"/>
    <n v="69.02"/>
    <x v="1959"/>
    <n v="207.06"/>
    <x v="0"/>
    <s v="28-02-2024"/>
    <s v="28"/>
    <x v="1"/>
    <s v="2024"/>
    <d v="2024-02-28T00:00:00"/>
    <n v="0"/>
  </r>
  <r>
    <x v="1990"/>
    <s v="50889b27-f"/>
    <x v="1"/>
    <s v="324.41"/>
    <x v="1951"/>
    <s v="50"/>
    <x v="3"/>
    <s v="162.21"/>
    <n v="162.20500000000001"/>
    <x v="1960"/>
    <n v="162.21"/>
    <x v="2"/>
    <s v="27-02-2024"/>
    <s v="27"/>
    <x v="1"/>
    <s v="2024"/>
    <d v="2024-02-27T00:00:00"/>
    <n v="0"/>
  </r>
  <r>
    <x v="1991"/>
    <s v="b683ba73-5"/>
    <x v="3"/>
    <s v="421.16"/>
    <x v="1952"/>
    <s v="30"/>
    <x v="7"/>
    <s v="294.81"/>
    <n v="126.34800000000001"/>
    <x v="1961"/>
    <n v="294.81"/>
    <x v="0"/>
    <s v="28-01-2024"/>
    <s v="28"/>
    <x v="7"/>
    <s v="2024"/>
    <d v="2024-01-28T00:00:00"/>
    <n v="0"/>
  </r>
  <r>
    <x v="1992"/>
    <s v="d45b8dc8-d"/>
    <x v="3"/>
    <s v="106.66"/>
    <x v="1953"/>
    <s v="25"/>
    <x v="2"/>
    <s v="80"/>
    <n v="26.664999999999999"/>
    <x v="1962"/>
    <n v="80"/>
    <x v="3"/>
    <s v="02-11-2024"/>
    <s v="02"/>
    <x v="0"/>
    <s v="2024"/>
    <d v="2024-11-02T00:00:00"/>
    <n v="0"/>
  </r>
  <r>
    <x v="1993"/>
    <s v="4f7e965b-1"/>
    <x v="3"/>
    <s v="174.43"/>
    <x v="1954"/>
    <s v="30"/>
    <x v="7"/>
    <s v="122.1"/>
    <n v="52.329000000000008"/>
    <x v="1963"/>
    <n v="122.1"/>
    <x v="1"/>
    <s v="14-06-2024"/>
    <s v="14"/>
    <x v="9"/>
    <s v="2024"/>
    <d v="2024-06-14T00:00:00"/>
    <n v="0"/>
  </r>
  <r>
    <x v="1994"/>
    <s v="787ca917-e"/>
    <x v="5"/>
    <s v="250"/>
    <x v="1955"/>
    <s v="25"/>
    <x v="2"/>
    <s v="187.5"/>
    <n v="62.5"/>
    <x v="1964"/>
    <n v="187.5"/>
    <x v="3"/>
    <s v="11-06-2024"/>
    <s v="11"/>
    <x v="9"/>
    <s v="2024"/>
    <d v="2024-06-11T00:00:00"/>
    <n v="0"/>
  </r>
  <r>
    <x v="1995"/>
    <s v="e80edd02-2"/>
    <x v="3"/>
    <s v="480.82"/>
    <x v="1956"/>
    <s v="5"/>
    <x v="4"/>
    <s v="456.78"/>
    <n v="24.041"/>
    <x v="1965"/>
    <n v="456.78"/>
    <x v="2"/>
    <s v="17-07-2024"/>
    <s v="17"/>
    <x v="10"/>
    <s v="2024"/>
    <d v="2024-07-17T00:00:00"/>
    <n v="0"/>
  </r>
  <r>
    <x v="1996"/>
    <s v="62b4ee7a-6"/>
    <x v="5"/>
    <s v="187.84"/>
    <x v="1957"/>
    <s v="20"/>
    <x v="1"/>
    <s v="150.27"/>
    <n v="37.568000000000005"/>
    <x v="1966"/>
    <n v="150.27000000000001"/>
    <x v="0"/>
    <s v="12-07-2024"/>
    <s v="12"/>
    <x v="10"/>
    <s v="2024"/>
    <d v="2024-07-12T00:00:00"/>
    <n v="0"/>
  </r>
  <r>
    <x v="1997"/>
    <s v="6b55c0d4-0"/>
    <x v="4"/>
    <s v="315.54"/>
    <x v="1958"/>
    <s v="10"/>
    <x v="5"/>
    <s v="283.99"/>
    <n v="31.554000000000002"/>
    <x v="1967"/>
    <n v="283.99"/>
    <x v="4"/>
    <s v="26-10-2024"/>
    <s v="26"/>
    <x v="8"/>
    <s v="2024"/>
    <d v="2024-10-26T00:00:00"/>
    <n v="0"/>
  </r>
  <r>
    <x v="1998"/>
    <s v="da046af8-6"/>
    <x v="0"/>
    <s v="186.17"/>
    <x v="1959"/>
    <s v="50"/>
    <x v="3"/>
    <s v="93.08"/>
    <n v="93.084999999999994"/>
    <x v="1968"/>
    <n v="93.09"/>
    <x v="2"/>
    <s v="25-05-2024"/>
    <s v="25"/>
    <x v="6"/>
    <s v="2024"/>
    <d v="2024-05-25T00:00:00"/>
    <n v="1.0000000000005116E-2"/>
  </r>
  <r>
    <x v="1999"/>
    <s v="d166d0c2-a"/>
    <x v="1"/>
    <s v="204.03"/>
    <x v="1960"/>
    <s v="20"/>
    <x v="1"/>
    <s v="163.22"/>
    <n v="40.805999999999997"/>
    <x v="1969"/>
    <n v="163.22"/>
    <x v="0"/>
    <s v="15-01-2024"/>
    <s v="15"/>
    <x v="7"/>
    <s v="2024"/>
    <d v="2024-01-15T00:00:00"/>
    <n v="0"/>
  </r>
  <r>
    <x v="2000"/>
    <s v="8da332da-a"/>
    <x v="0"/>
    <s v="229.52"/>
    <x v="1961"/>
    <s v="20"/>
    <x v="1"/>
    <s v="183.62"/>
    <n v="45.904000000000003"/>
    <x v="1970"/>
    <n v="183.62"/>
    <x v="4"/>
    <s v="24-08-2024"/>
    <s v="24"/>
    <x v="4"/>
    <s v="2024"/>
    <d v="2024-08-24T00:00:00"/>
    <n v="0"/>
  </r>
  <r>
    <x v="2001"/>
    <s v="79dc5c00-8"/>
    <x v="4"/>
    <s v="130.16"/>
    <x v="1962"/>
    <s v="50"/>
    <x v="3"/>
    <s v="65.08"/>
    <n v="65.08"/>
    <x v="1971"/>
    <n v="65.08"/>
    <x v="1"/>
    <s v="27-05-2024"/>
    <s v="27"/>
    <x v="6"/>
    <s v="2024"/>
    <d v="2024-05-27T00:00:00"/>
    <n v="0"/>
  </r>
  <r>
    <x v="2002"/>
    <s v="0bec836e-1"/>
    <x v="1"/>
    <s v="470.92"/>
    <x v="1963"/>
    <s v="50"/>
    <x v="3"/>
    <s v="235.46"/>
    <n v="235.46"/>
    <x v="1972"/>
    <n v="235.46"/>
    <x v="2"/>
    <s v="09-09-2024"/>
    <s v="09"/>
    <x v="2"/>
    <s v="2024"/>
    <d v="2024-09-09T00:00:00"/>
    <n v="0"/>
  </r>
  <r>
    <x v="2003"/>
    <s v="0b8e93ab-1"/>
    <x v="5"/>
    <s v="367.49"/>
    <x v="1964"/>
    <s v="20"/>
    <x v="1"/>
    <s v="293.99"/>
    <n v="73.498000000000005"/>
    <x v="1973"/>
    <n v="293.99"/>
    <x v="3"/>
    <s v="25-08-2024"/>
    <s v="25"/>
    <x v="4"/>
    <s v="2024"/>
    <d v="2024-08-25T00:00:00"/>
    <n v="0"/>
  </r>
  <r>
    <x v="2004"/>
    <s v="0aa405c8-b"/>
    <x v="0"/>
    <s v="41.11"/>
    <x v="358"/>
    <s v="25"/>
    <x v="2"/>
    <s v="30.83"/>
    <n v="10.2775"/>
    <x v="1974"/>
    <n v="30.83"/>
    <x v="4"/>
    <s v="18-02-2024"/>
    <s v="18"/>
    <x v="1"/>
    <s v="2024"/>
    <d v="2024-02-18T00:00:00"/>
    <n v="0"/>
  </r>
  <r>
    <x v="2005"/>
    <s v="a839d7a6-0"/>
    <x v="2"/>
    <s v="276.12"/>
    <x v="1965"/>
    <s v="20"/>
    <x v="1"/>
    <s v="220.9"/>
    <n v="55.223999999999997"/>
    <x v="1975"/>
    <n v="220.9"/>
    <x v="0"/>
    <s v="09-03-2024"/>
    <s v="09"/>
    <x v="5"/>
    <s v="2024"/>
    <d v="2024-03-09T00:00:00"/>
    <n v="0"/>
  </r>
  <r>
    <x v="2006"/>
    <s v="4b7aeeb4-d"/>
    <x v="2"/>
    <s v="268.14"/>
    <x v="433"/>
    <s v="0"/>
    <x v="6"/>
    <s v="268.14"/>
    <n v="0"/>
    <x v="433"/>
    <n v="268.14"/>
    <x v="4"/>
    <s v="21-07-2024"/>
    <s v="21"/>
    <x v="10"/>
    <s v="2024"/>
    <d v="2024-07-21T00:00:00"/>
    <n v="0"/>
  </r>
  <r>
    <x v="2007"/>
    <s v="9248f11b-8"/>
    <x v="5"/>
    <s v="108.07"/>
    <x v="1966"/>
    <s v="50"/>
    <x v="3"/>
    <s v="54.03"/>
    <n v="54.034999999999997"/>
    <x v="932"/>
    <n v="54.04"/>
    <x v="0"/>
    <s v="21-07-2024"/>
    <s v="21"/>
    <x v="10"/>
    <s v="2024"/>
    <d v="2024-07-21T00:00:00"/>
    <n v="9.9999999999980105E-3"/>
  </r>
  <r>
    <x v="2008"/>
    <s v="4284ba03-7"/>
    <x v="5"/>
    <s v="124.29"/>
    <x v="1967"/>
    <s v="50"/>
    <x v="3"/>
    <s v="62.15"/>
    <n v="62.145000000000003"/>
    <x v="1976"/>
    <n v="62.15"/>
    <x v="4"/>
    <s v="14-06-2024"/>
    <s v="14"/>
    <x v="9"/>
    <s v="2024"/>
    <d v="2024-06-14T00:00:00"/>
    <n v="0"/>
  </r>
  <r>
    <x v="2009"/>
    <s v="4096a452-0"/>
    <x v="1"/>
    <s v="53.55"/>
    <x v="1968"/>
    <s v="30"/>
    <x v="7"/>
    <s v="37.48"/>
    <n v="16.065000000000001"/>
    <x v="1977"/>
    <n v="37.49"/>
    <x v="4"/>
    <s v="02-10-2024"/>
    <s v="02"/>
    <x v="8"/>
    <s v="2024"/>
    <d v="2024-10-02T00:00:00"/>
    <n v="1.0000000000005116E-2"/>
  </r>
  <r>
    <x v="2010"/>
    <s v="03504d8a-d"/>
    <x v="5"/>
    <s v="149.82"/>
    <x v="1969"/>
    <s v="15"/>
    <x v="0"/>
    <s v="127.35"/>
    <n v="22.472999999999999"/>
    <x v="1978"/>
    <n v="127.35"/>
    <x v="3"/>
    <s v="18-10-2024"/>
    <s v="18"/>
    <x v="8"/>
    <s v="2024"/>
    <d v="2024-10-18T00:00:00"/>
    <n v="0"/>
  </r>
  <r>
    <x v="2011"/>
    <s v="a38fa435-4"/>
    <x v="6"/>
    <s v="122.81"/>
    <x v="1970"/>
    <s v="20"/>
    <x v="1"/>
    <s v="98.25"/>
    <n v="24.561999999999998"/>
    <x v="1979"/>
    <n v="98.25"/>
    <x v="0"/>
    <s v="09-04-2024"/>
    <s v="09"/>
    <x v="3"/>
    <s v="2024"/>
    <d v="2024-04-09T00:00:00"/>
    <n v="0"/>
  </r>
  <r>
    <x v="2012"/>
    <s v="748793a0-2"/>
    <x v="1"/>
    <s v="147.44"/>
    <x v="1971"/>
    <s v="25"/>
    <x v="2"/>
    <s v="110.58"/>
    <n v="36.86"/>
    <x v="1980"/>
    <n v="110.58"/>
    <x v="0"/>
    <s v="02-07-2024"/>
    <s v="02"/>
    <x v="10"/>
    <s v="2024"/>
    <d v="2024-07-02T00:00:00"/>
    <n v="0"/>
  </r>
  <r>
    <x v="2013"/>
    <s v="117417c1-9"/>
    <x v="3"/>
    <s v="71.51"/>
    <x v="1972"/>
    <s v="5"/>
    <x v="4"/>
    <s v="67.93"/>
    <n v="3.5754999999999999"/>
    <x v="1981"/>
    <n v="67.930000000000007"/>
    <x v="4"/>
    <s v="15-11-2024"/>
    <s v="15"/>
    <x v="0"/>
    <s v="2024"/>
    <d v="2024-11-15T00:00:00"/>
    <n v="0"/>
  </r>
  <r>
    <x v="2014"/>
    <s v="731bb929-8"/>
    <x v="1"/>
    <s v="162.81"/>
    <x v="1973"/>
    <s v="30"/>
    <x v="7"/>
    <s v="113.97"/>
    <n v="48.843000000000004"/>
    <x v="1982"/>
    <n v="113.97"/>
    <x v="1"/>
    <s v="10-11-2024"/>
    <s v="10"/>
    <x v="0"/>
    <s v="2024"/>
    <d v="2024-11-10T00:00:00"/>
    <n v="0"/>
  </r>
  <r>
    <x v="2015"/>
    <s v="5beb8bd2-0"/>
    <x v="5"/>
    <s v="182.35"/>
    <x v="1974"/>
    <s v="0"/>
    <x v="6"/>
    <s v="182.35"/>
    <n v="0"/>
    <x v="1983"/>
    <n v="182.35"/>
    <x v="4"/>
    <s v="12-08-2024"/>
    <s v="12"/>
    <x v="4"/>
    <s v="2024"/>
    <d v="2024-08-12T00:00:00"/>
    <n v="0"/>
  </r>
  <r>
    <x v="2016"/>
    <s v="dc3598ed-4"/>
    <x v="1"/>
    <s v="334.65"/>
    <x v="1975"/>
    <s v="50"/>
    <x v="3"/>
    <s v="167.32"/>
    <n v="167.32499999999999"/>
    <x v="1984"/>
    <n v="167.33"/>
    <x v="1"/>
    <s v="26-04-2024"/>
    <s v="26"/>
    <x v="3"/>
    <s v="2024"/>
    <d v="2024-04-26T00:00:00"/>
    <n v="1.0000000000019327E-2"/>
  </r>
  <r>
    <x v="2017"/>
    <s v="c850d4a5-9"/>
    <x v="1"/>
    <s v="15.45"/>
    <x v="1976"/>
    <s v="0"/>
    <x v="6"/>
    <s v="15.45"/>
    <n v="0"/>
    <x v="1985"/>
    <n v="15.45"/>
    <x v="2"/>
    <s v="04-08-2024"/>
    <s v="04"/>
    <x v="4"/>
    <s v="2024"/>
    <d v="2024-08-04T00:00:00"/>
    <n v="0"/>
  </r>
  <r>
    <x v="2018"/>
    <s v="3ee7c3f5-1"/>
    <x v="3"/>
    <s v="134.04"/>
    <x v="1977"/>
    <s v="50"/>
    <x v="3"/>
    <s v="67.02"/>
    <n v="67.02"/>
    <x v="1986"/>
    <n v="67.02"/>
    <x v="3"/>
    <s v="29-02-2024"/>
    <s v="29"/>
    <x v="1"/>
    <s v="2024"/>
    <d v="2024-02-29T00:00:00"/>
    <n v="0"/>
  </r>
  <r>
    <x v="2019"/>
    <s v="6e5a726a-a"/>
    <x v="0"/>
    <s v="432.41"/>
    <x v="1978"/>
    <s v="20"/>
    <x v="1"/>
    <s v="345.93"/>
    <n v="86.482000000000014"/>
    <x v="1987"/>
    <n v="345.93"/>
    <x v="4"/>
    <s v="24-05-2024"/>
    <s v="24"/>
    <x v="6"/>
    <s v="2024"/>
    <d v="2024-05-24T00:00:00"/>
    <n v="0"/>
  </r>
  <r>
    <x v="2020"/>
    <s v="b9394d22-4"/>
    <x v="5"/>
    <s v="100.72"/>
    <x v="1979"/>
    <s v="30"/>
    <x v="7"/>
    <s v="70.5"/>
    <n v="30.215999999999998"/>
    <x v="1988"/>
    <n v="70.5"/>
    <x v="1"/>
    <s v="19-02-2024"/>
    <s v="19"/>
    <x v="1"/>
    <s v="2024"/>
    <d v="2024-02-19T00:00:00"/>
    <n v="0"/>
  </r>
  <r>
    <x v="2021"/>
    <s v="0903f466-f"/>
    <x v="2"/>
    <s v="70.94"/>
    <x v="1980"/>
    <s v="25"/>
    <x v="2"/>
    <s v="53.2"/>
    <n v="17.734999999999999"/>
    <x v="1989"/>
    <n v="53.21"/>
    <x v="2"/>
    <s v="29-03-2024"/>
    <s v="29"/>
    <x v="5"/>
    <s v="2024"/>
    <d v="2024-03-29T00:00:00"/>
    <n v="9.9999999999980105E-3"/>
  </r>
  <r>
    <x v="2022"/>
    <s v="ccf9f689-6"/>
    <x v="5"/>
    <s v="62.19"/>
    <x v="1981"/>
    <s v="50"/>
    <x v="3"/>
    <s v="31.09"/>
    <n v="31.094999999999999"/>
    <x v="1990"/>
    <n v="31.1"/>
    <x v="3"/>
    <s v="27-01-2024"/>
    <s v="27"/>
    <x v="7"/>
    <s v="2024"/>
    <d v="2024-01-27T00:00:00"/>
    <n v="1.0000000000001563E-2"/>
  </r>
  <r>
    <x v="2023"/>
    <s v="31bc3b59-3"/>
    <x v="4"/>
    <s v="330.53"/>
    <x v="1229"/>
    <s v="10"/>
    <x v="5"/>
    <s v="297.48"/>
    <n v="33.052999999999997"/>
    <x v="1991"/>
    <n v="297.48"/>
    <x v="3"/>
    <s v="20-10-2024"/>
    <s v="20"/>
    <x v="8"/>
    <s v="2024"/>
    <d v="2024-10-20T00:00:00"/>
    <n v="0"/>
  </r>
  <r>
    <x v="2024"/>
    <s v="708ecda7-d"/>
    <x v="0"/>
    <s v="463.2"/>
    <x v="1982"/>
    <s v="10"/>
    <x v="5"/>
    <s v="416.88"/>
    <n v="46.32"/>
    <x v="1992"/>
    <n v="416.88"/>
    <x v="1"/>
    <s v="21-03-2024"/>
    <s v="21"/>
    <x v="5"/>
    <s v="2024"/>
    <d v="2024-03-21T00:00:00"/>
    <n v="0"/>
  </r>
  <r>
    <x v="2025"/>
    <s v="17c0c091-5"/>
    <x v="0"/>
    <s v="11.94"/>
    <x v="1983"/>
    <s v="20"/>
    <x v="1"/>
    <s v="9.55"/>
    <n v="2.3879999999999999"/>
    <x v="1993"/>
    <n v="9.5500000000000007"/>
    <x v="4"/>
    <s v="13-08-2024"/>
    <s v="13"/>
    <x v="4"/>
    <s v="2024"/>
    <d v="2024-08-13T00:00:00"/>
    <n v="0"/>
  </r>
  <r>
    <x v="2026"/>
    <s v="1dd30373-6"/>
    <x v="0"/>
    <s v="193.48"/>
    <x v="1984"/>
    <s v="5"/>
    <x v="4"/>
    <s v="183.81"/>
    <n v="9.6739999999999995"/>
    <x v="1994"/>
    <n v="183.81"/>
    <x v="2"/>
    <s v="14-09-2024"/>
    <s v="14"/>
    <x v="2"/>
    <s v="2024"/>
    <d v="2024-09-14T00:00:00"/>
    <n v="0"/>
  </r>
  <r>
    <x v="2027"/>
    <s v="f9379563-e"/>
    <x v="5"/>
    <s v="19.09"/>
    <x v="1985"/>
    <s v="5"/>
    <x v="4"/>
    <s v="18.14"/>
    <n v="0.95450000000000002"/>
    <x v="1995"/>
    <n v="18.14"/>
    <x v="0"/>
    <s v="07-08-2024"/>
    <s v="07"/>
    <x v="4"/>
    <s v="2024"/>
    <d v="2024-08-07T00:00:00"/>
    <n v="0"/>
  </r>
  <r>
    <x v="2028"/>
    <s v="2dd1d448-8"/>
    <x v="6"/>
    <s v="194.92"/>
    <x v="1986"/>
    <s v="25"/>
    <x v="2"/>
    <s v="146.19"/>
    <n v="48.73"/>
    <x v="504"/>
    <n v="146.19"/>
    <x v="0"/>
    <s v="21-02-2024"/>
    <s v="21"/>
    <x v="1"/>
    <s v="2024"/>
    <d v="2024-02-21T00:00:00"/>
    <n v="0"/>
  </r>
  <r>
    <x v="2029"/>
    <s v="f3a1636e-1"/>
    <x v="6"/>
    <s v="336.27"/>
    <x v="1987"/>
    <s v="0"/>
    <x v="6"/>
    <s v="336.27"/>
    <n v="0"/>
    <x v="1996"/>
    <n v="336.27"/>
    <x v="3"/>
    <s v="07-10-2024"/>
    <s v="07"/>
    <x v="8"/>
    <s v="2024"/>
    <d v="2024-10-07T00:00:00"/>
    <n v="0"/>
  </r>
  <r>
    <x v="2030"/>
    <s v="97e677cb-6"/>
    <x v="5"/>
    <s v="469.29"/>
    <x v="1988"/>
    <s v="5"/>
    <x v="4"/>
    <s v="445.83"/>
    <n v="23.464500000000001"/>
    <x v="1997"/>
    <n v="445.83"/>
    <x v="3"/>
    <s v="29-07-2024"/>
    <s v="29"/>
    <x v="10"/>
    <s v="2024"/>
    <d v="2024-07-29T00:00:00"/>
    <n v="0"/>
  </r>
  <r>
    <x v="2031"/>
    <s v="eb1479f3-f"/>
    <x v="0"/>
    <s v="15.8"/>
    <x v="1989"/>
    <s v="30"/>
    <x v="7"/>
    <s v="11.06"/>
    <n v="4.74"/>
    <x v="1998"/>
    <n v="11.06"/>
    <x v="3"/>
    <s v="31-05-2024"/>
    <s v="31"/>
    <x v="6"/>
    <s v="2024"/>
    <d v="2024-05-31T00:00:00"/>
    <n v="0"/>
  </r>
  <r>
    <x v="2032"/>
    <s v="0b599874-2"/>
    <x v="4"/>
    <s v="30.81"/>
    <x v="1990"/>
    <s v="25"/>
    <x v="2"/>
    <s v="23.11"/>
    <n v="7.7024999999999997"/>
    <x v="1999"/>
    <n v="23.11"/>
    <x v="2"/>
    <s v="13-11-2024"/>
    <s v="13"/>
    <x v="0"/>
    <s v="2024"/>
    <d v="2024-11-13T00:00:00"/>
    <n v="0"/>
  </r>
  <r>
    <x v="2033"/>
    <s v="0fc0a3c3-d"/>
    <x v="3"/>
    <s v="137.04"/>
    <x v="1991"/>
    <s v="0"/>
    <x v="6"/>
    <s v="137.04"/>
    <n v="0"/>
    <x v="2000"/>
    <n v="137.04"/>
    <x v="2"/>
    <s v="04-11-2024"/>
    <s v="04"/>
    <x v="0"/>
    <s v="2024"/>
    <d v="2024-11-04T00:00:00"/>
    <n v="0"/>
  </r>
  <r>
    <x v="2034"/>
    <s v="eb6be1ca-1"/>
    <x v="0"/>
    <s v="316.1"/>
    <x v="1992"/>
    <s v="5"/>
    <x v="4"/>
    <s v="300.3"/>
    <n v="15.805"/>
    <x v="2001"/>
    <n v="300.3"/>
    <x v="3"/>
    <s v="05-01-2024"/>
    <s v="05"/>
    <x v="7"/>
    <s v="2024"/>
    <d v="2024-01-05T00:00:00"/>
    <n v="0"/>
  </r>
  <r>
    <x v="2035"/>
    <s v="66c83748-3"/>
    <x v="0"/>
    <s v="306.26"/>
    <x v="1993"/>
    <s v="50"/>
    <x v="3"/>
    <s v="153.13"/>
    <n v="153.13"/>
    <x v="2002"/>
    <n v="153.13"/>
    <x v="1"/>
    <s v="09-11-2024"/>
    <s v="09"/>
    <x v="0"/>
    <s v="2024"/>
    <d v="2024-11-09T00:00:00"/>
    <n v="0"/>
  </r>
  <r>
    <x v="2036"/>
    <s v="7de11438-b"/>
    <x v="0"/>
    <s v="134.53"/>
    <x v="1994"/>
    <s v="15"/>
    <x v="0"/>
    <s v="114.35"/>
    <n v="20.179500000000001"/>
    <x v="2003"/>
    <n v="114.35"/>
    <x v="0"/>
    <s v="14-08-2024"/>
    <s v="14"/>
    <x v="4"/>
    <s v="2024"/>
    <d v="2024-08-14T00:00:00"/>
    <n v="0"/>
  </r>
  <r>
    <x v="2037"/>
    <s v="0c98dbfb-1"/>
    <x v="5"/>
    <s v="426.71"/>
    <x v="1995"/>
    <s v="50"/>
    <x v="3"/>
    <s v="213.35"/>
    <n v="213.35499999999999"/>
    <x v="1142"/>
    <n v="213.36"/>
    <x v="4"/>
    <s v="18-06-2024"/>
    <s v="18"/>
    <x v="9"/>
    <s v="2024"/>
    <d v="2024-06-18T00:00:00"/>
    <n v="1.0000000000019327E-2"/>
  </r>
  <r>
    <x v="2038"/>
    <s v="67dad671-2"/>
    <x v="4"/>
    <s v="56.51"/>
    <x v="1996"/>
    <s v="5"/>
    <x v="4"/>
    <s v="53.68"/>
    <n v="2.8254999999999999"/>
    <x v="2004"/>
    <n v="53.68"/>
    <x v="4"/>
    <s v="29-05-2024"/>
    <s v="29"/>
    <x v="6"/>
    <s v="2024"/>
    <d v="2024-05-29T00:00:00"/>
    <n v="0"/>
  </r>
  <r>
    <x v="2039"/>
    <s v="8ef678aa-9"/>
    <x v="3"/>
    <s v="278.86"/>
    <x v="1997"/>
    <s v="5"/>
    <x v="4"/>
    <s v="264.92"/>
    <n v="13.943000000000001"/>
    <x v="1018"/>
    <n v="264.92"/>
    <x v="1"/>
    <s v="12-07-2024"/>
    <s v="12"/>
    <x v="10"/>
    <s v="2024"/>
    <d v="2024-07-12T00:00:00"/>
    <n v="0"/>
  </r>
  <r>
    <x v="2040"/>
    <s v="a49fddcb-4"/>
    <x v="2"/>
    <s v="471.77"/>
    <x v="484"/>
    <s v="15"/>
    <x v="0"/>
    <s v="401"/>
    <n v="70.765499999999989"/>
    <x v="484"/>
    <n v="401"/>
    <x v="1"/>
    <s v="19-01-2024"/>
    <s v="19"/>
    <x v="7"/>
    <s v="2024"/>
    <d v="2024-01-19T00:00:00"/>
    <n v="0"/>
  </r>
  <r>
    <x v="2041"/>
    <s v="1ef0156f-7"/>
    <x v="3"/>
    <s v="292.74"/>
    <x v="1998"/>
    <s v="0"/>
    <x v="6"/>
    <s v="292.74"/>
    <n v="0"/>
    <x v="2005"/>
    <n v="292.74"/>
    <x v="4"/>
    <s v="13-10-2024"/>
    <s v="13"/>
    <x v="8"/>
    <s v="2024"/>
    <d v="2024-10-13T00:00:00"/>
    <n v="0"/>
  </r>
  <r>
    <x v="2042"/>
    <s v="2f9f2265-e"/>
    <x v="1"/>
    <s v="368.17"/>
    <x v="1999"/>
    <s v="50"/>
    <x v="3"/>
    <s v="184.09"/>
    <n v="184.08500000000001"/>
    <x v="2006"/>
    <n v="184.09"/>
    <x v="4"/>
    <s v="05-04-2024"/>
    <s v="05"/>
    <x v="3"/>
    <s v="2024"/>
    <d v="2024-04-05T00:00:00"/>
    <n v="0"/>
  </r>
  <r>
    <x v="2043"/>
    <s v="73bd35e0-1"/>
    <x v="1"/>
    <s v="313.85"/>
    <x v="2000"/>
    <s v="0"/>
    <x v="6"/>
    <s v="313.85"/>
    <n v="0"/>
    <x v="2007"/>
    <n v="313.85000000000002"/>
    <x v="1"/>
    <s v="07-11-2024"/>
    <s v="07"/>
    <x v="0"/>
    <s v="2024"/>
    <d v="2024-11-07T00:00:00"/>
    <n v="0"/>
  </r>
  <r>
    <x v="2044"/>
    <s v="34e02965-3"/>
    <x v="2"/>
    <s v="107.27"/>
    <x v="2001"/>
    <s v="10"/>
    <x v="5"/>
    <s v="96.54"/>
    <n v="10.727"/>
    <x v="2008"/>
    <n v="96.54"/>
    <x v="3"/>
    <s v="03-06-2024"/>
    <s v="03"/>
    <x v="9"/>
    <s v="2024"/>
    <d v="2024-06-03T00:00:00"/>
    <n v="0"/>
  </r>
  <r>
    <x v="2045"/>
    <s v="2c952a50-4"/>
    <x v="1"/>
    <s v="394.07"/>
    <x v="2002"/>
    <s v="5"/>
    <x v="4"/>
    <s v="374.37"/>
    <n v="19.703499999999998"/>
    <x v="2009"/>
    <n v="374.37"/>
    <x v="2"/>
    <s v="06-08-2024"/>
    <s v="06"/>
    <x v="4"/>
    <s v="2024"/>
    <d v="2024-08-06T00:00:00"/>
    <n v="0"/>
  </r>
  <r>
    <x v="2046"/>
    <s v="99f2f294-d"/>
    <x v="3"/>
    <s v="414.68"/>
    <x v="2003"/>
    <s v="5"/>
    <x v="4"/>
    <s v="393.95"/>
    <n v="20.734000000000002"/>
    <x v="2010"/>
    <n v="393.95"/>
    <x v="3"/>
    <s v="08-05-2024"/>
    <s v="08"/>
    <x v="6"/>
    <s v="2024"/>
    <d v="2024-05-08T00:00:00"/>
    <n v="0"/>
  </r>
  <r>
    <x v="2047"/>
    <s v="de463b7d-8"/>
    <x v="3"/>
    <s v="124.21"/>
    <x v="2004"/>
    <s v="0"/>
    <x v="6"/>
    <s v="124.21"/>
    <n v="0"/>
    <x v="2011"/>
    <n v="124.21"/>
    <x v="2"/>
    <s v="29-05-2024"/>
    <s v="29"/>
    <x v="6"/>
    <s v="2024"/>
    <d v="2024-05-29T00:00:00"/>
    <n v="0"/>
  </r>
  <r>
    <x v="2048"/>
    <s v="ad7ec721-9"/>
    <x v="4"/>
    <s v="205.1"/>
    <x v="2005"/>
    <s v="50"/>
    <x v="3"/>
    <s v="102.55"/>
    <n v="102.55"/>
    <x v="2012"/>
    <n v="102.55"/>
    <x v="0"/>
    <s v="18-11-2024"/>
    <s v="18"/>
    <x v="0"/>
    <s v="2024"/>
    <d v="2024-11-18T00:00:00"/>
    <n v="0"/>
  </r>
  <r>
    <x v="2049"/>
    <s v="6b20bcd6-4"/>
    <x v="0"/>
    <s v="249.81"/>
    <x v="2006"/>
    <s v="10"/>
    <x v="5"/>
    <s v="224.83"/>
    <n v="24.980999999999998"/>
    <x v="2013"/>
    <n v="224.83"/>
    <x v="0"/>
    <s v="03-02-2024"/>
    <s v="03"/>
    <x v="1"/>
    <s v="2024"/>
    <d v="2024-02-03T00:00:00"/>
    <n v="0"/>
  </r>
  <r>
    <x v="2050"/>
    <s v="1155fc55-5"/>
    <x v="5"/>
    <s v="54.3"/>
    <x v="2007"/>
    <s v="0"/>
    <x v="6"/>
    <s v="54.3"/>
    <n v="0"/>
    <x v="2014"/>
    <n v="54.3"/>
    <x v="2"/>
    <s v="16-09-2024"/>
    <s v="16"/>
    <x v="2"/>
    <s v="2024"/>
    <d v="2024-09-16T00:00:00"/>
    <n v="0"/>
  </r>
  <r>
    <x v="2051"/>
    <s v="1ceb87ae-e"/>
    <x v="6"/>
    <s v="255.6"/>
    <x v="2008"/>
    <s v="10"/>
    <x v="5"/>
    <s v="230.04"/>
    <n v="25.56"/>
    <x v="2015"/>
    <n v="230.04"/>
    <x v="0"/>
    <s v="16-08-2024"/>
    <s v="16"/>
    <x v="4"/>
    <s v="2024"/>
    <d v="2024-08-16T00:00:00"/>
    <n v="0"/>
  </r>
  <r>
    <x v="2052"/>
    <s v="26be4ef8-4"/>
    <x v="4"/>
    <s v="491.18"/>
    <x v="2009"/>
    <s v="5"/>
    <x v="4"/>
    <s v="466.62"/>
    <n v="24.559000000000001"/>
    <x v="2016"/>
    <n v="466.62"/>
    <x v="4"/>
    <s v="04-11-2024"/>
    <s v="04"/>
    <x v="0"/>
    <s v="2024"/>
    <d v="2024-11-04T00:00:00"/>
    <n v="0"/>
  </r>
  <r>
    <x v="2053"/>
    <s v="427e49a5-7"/>
    <x v="2"/>
    <s v="463.69"/>
    <x v="2010"/>
    <s v="50"/>
    <x v="3"/>
    <s v="231.84"/>
    <n v="231.845"/>
    <x v="2017"/>
    <n v="231.85"/>
    <x v="4"/>
    <s v="18-10-2024"/>
    <s v="18"/>
    <x v="8"/>
    <s v="2024"/>
    <d v="2024-10-18T00:00:00"/>
    <n v="9.9999999999909051E-3"/>
  </r>
  <r>
    <x v="2054"/>
    <s v="73cded42-c"/>
    <x v="3"/>
    <s v="96.86"/>
    <x v="2011"/>
    <s v="10"/>
    <x v="5"/>
    <s v="87.17"/>
    <n v="9.6859999999999999"/>
    <x v="2018"/>
    <n v="87.17"/>
    <x v="0"/>
    <s v="23-06-2024"/>
    <s v="23"/>
    <x v="9"/>
    <s v="2024"/>
    <d v="2024-06-23T00:00:00"/>
    <n v="0"/>
  </r>
  <r>
    <x v="2055"/>
    <s v="5adb772f-b"/>
    <x v="3"/>
    <s v="180.91"/>
    <x v="2012"/>
    <s v="10"/>
    <x v="5"/>
    <s v="162.82"/>
    <n v="18.090999999999998"/>
    <x v="2019"/>
    <n v="162.82"/>
    <x v="1"/>
    <s v="07-04-2024"/>
    <s v="07"/>
    <x v="3"/>
    <s v="2024"/>
    <d v="2024-04-07T00:00:00"/>
    <n v="0"/>
  </r>
  <r>
    <x v="2056"/>
    <s v="a371102e-f"/>
    <x v="1"/>
    <s v="170.46"/>
    <x v="2013"/>
    <s v="10"/>
    <x v="5"/>
    <s v="153.41"/>
    <n v="17.046000000000003"/>
    <x v="2020"/>
    <n v="153.41"/>
    <x v="3"/>
    <s v="21-03-2024"/>
    <s v="21"/>
    <x v="5"/>
    <s v="2024"/>
    <d v="2024-03-21T00:00:00"/>
    <n v="0"/>
  </r>
  <r>
    <x v="2057"/>
    <s v="e88dc97f-5"/>
    <x v="1"/>
    <s v="492.41"/>
    <x v="2014"/>
    <s v="0"/>
    <x v="6"/>
    <s v="492.41"/>
    <n v="0"/>
    <x v="2021"/>
    <n v="492.41"/>
    <x v="1"/>
    <s v="02-01-2024"/>
    <s v="02"/>
    <x v="7"/>
    <s v="2024"/>
    <d v="2024-01-02T00:00:00"/>
    <n v="0"/>
  </r>
  <r>
    <x v="2058"/>
    <s v="1e61b452-a"/>
    <x v="1"/>
    <s v="191.05"/>
    <x v="2015"/>
    <s v="50"/>
    <x v="3"/>
    <s v="95.53"/>
    <n v="95.525000000000006"/>
    <x v="2022"/>
    <n v="95.53"/>
    <x v="2"/>
    <s v="28-03-2024"/>
    <s v="28"/>
    <x v="5"/>
    <s v="2024"/>
    <d v="2024-03-28T00:00:00"/>
    <n v="0"/>
  </r>
  <r>
    <x v="2059"/>
    <s v="bbc7195e-8"/>
    <x v="4"/>
    <s v="224.84"/>
    <x v="2016"/>
    <s v="15"/>
    <x v="0"/>
    <s v="191.11"/>
    <n v="33.725999999999999"/>
    <x v="2023"/>
    <n v="191.11"/>
    <x v="1"/>
    <s v="06-08-2024"/>
    <s v="06"/>
    <x v="4"/>
    <s v="2024"/>
    <d v="2024-08-06T00:00:00"/>
    <n v="0"/>
  </r>
  <r>
    <x v="2060"/>
    <s v="c7dba5e8-1"/>
    <x v="2"/>
    <s v="130.19"/>
    <x v="2017"/>
    <s v="5"/>
    <x v="4"/>
    <s v="123.68"/>
    <n v="6.5095000000000001"/>
    <x v="2024"/>
    <n v="123.68"/>
    <x v="3"/>
    <s v="29-07-2024"/>
    <s v="29"/>
    <x v="10"/>
    <s v="2024"/>
    <d v="2024-07-29T00:00:00"/>
    <n v="0"/>
  </r>
  <r>
    <x v="2061"/>
    <s v="5ce04406-8"/>
    <x v="2"/>
    <s v="132.67"/>
    <x v="595"/>
    <s v="20"/>
    <x v="1"/>
    <s v="106.14"/>
    <n v="26.533999999999995"/>
    <x v="2025"/>
    <n v="106.14"/>
    <x v="4"/>
    <s v="10-01-2024"/>
    <s v="10"/>
    <x v="7"/>
    <s v="2024"/>
    <d v="2024-01-10T00:00:00"/>
    <n v="0"/>
  </r>
  <r>
    <x v="2062"/>
    <s v="f825c098-f"/>
    <x v="2"/>
    <s v="296.84"/>
    <x v="2018"/>
    <s v="25"/>
    <x v="2"/>
    <s v="222.63"/>
    <n v="74.209999999999994"/>
    <x v="2026"/>
    <n v="222.63"/>
    <x v="0"/>
    <s v="27-07-2024"/>
    <s v="27"/>
    <x v="10"/>
    <s v="2024"/>
    <d v="2024-07-27T00:00:00"/>
    <n v="0"/>
  </r>
  <r>
    <x v="2063"/>
    <s v="d2c5913e-a"/>
    <x v="5"/>
    <s v="254.11"/>
    <x v="2019"/>
    <s v="25"/>
    <x v="2"/>
    <s v="190.58"/>
    <n v="63.527500000000003"/>
    <x v="2027"/>
    <n v="190.58"/>
    <x v="1"/>
    <s v="31-01-2024"/>
    <s v="31"/>
    <x v="7"/>
    <s v="2024"/>
    <d v="2024-01-31T00:00:00"/>
    <n v="0"/>
  </r>
  <r>
    <x v="2064"/>
    <s v="de19ae1f-a"/>
    <x v="3"/>
    <s v="273.03"/>
    <x v="2020"/>
    <s v="10"/>
    <x v="5"/>
    <s v="245.73"/>
    <n v="27.302999999999997"/>
    <x v="2028"/>
    <n v="245.73"/>
    <x v="3"/>
    <s v="29-01-2024"/>
    <s v="29"/>
    <x v="7"/>
    <s v="2024"/>
    <d v="2024-01-29T00:00:00"/>
    <n v="0"/>
  </r>
  <r>
    <x v="2065"/>
    <s v="46af5cdd-0"/>
    <x v="6"/>
    <s v="433.48"/>
    <x v="2021"/>
    <s v="50"/>
    <x v="3"/>
    <s v="216.74"/>
    <n v="216.74"/>
    <x v="2029"/>
    <n v="216.74"/>
    <x v="2"/>
    <s v="11-08-2024"/>
    <s v="11"/>
    <x v="4"/>
    <s v="2024"/>
    <d v="2024-08-11T00:00:00"/>
    <n v="0"/>
  </r>
  <r>
    <x v="2066"/>
    <s v="a135c362-c"/>
    <x v="1"/>
    <s v="119.22"/>
    <x v="2022"/>
    <s v="20"/>
    <x v="1"/>
    <s v="95.38"/>
    <n v="23.844000000000001"/>
    <x v="2030"/>
    <n v="95.38"/>
    <x v="0"/>
    <s v="05-04-2024"/>
    <s v="05"/>
    <x v="3"/>
    <s v="2024"/>
    <d v="2024-04-05T00:00:00"/>
    <n v="0"/>
  </r>
  <r>
    <x v="2067"/>
    <s v="7bc64761-0"/>
    <x v="0"/>
    <s v="83.14"/>
    <x v="2023"/>
    <s v="0"/>
    <x v="6"/>
    <s v="83.14"/>
    <n v="0"/>
    <x v="2031"/>
    <n v="83.14"/>
    <x v="2"/>
    <s v="12-01-2024"/>
    <s v="12"/>
    <x v="7"/>
    <s v="2024"/>
    <d v="2024-01-12T00:00:00"/>
    <n v="0"/>
  </r>
  <r>
    <x v="2068"/>
    <s v="7da00e52-a"/>
    <x v="5"/>
    <s v="469.67"/>
    <x v="2024"/>
    <s v="50"/>
    <x v="3"/>
    <s v="234.84"/>
    <n v="234.83500000000001"/>
    <x v="2032"/>
    <n v="234.84"/>
    <x v="3"/>
    <s v="05-02-2024"/>
    <s v="05"/>
    <x v="1"/>
    <s v="2024"/>
    <d v="2024-02-05T00:00:00"/>
    <n v="0"/>
  </r>
  <r>
    <x v="2069"/>
    <s v="090421d9-5"/>
    <x v="4"/>
    <s v="89.73"/>
    <x v="2025"/>
    <s v="0"/>
    <x v="6"/>
    <s v="89.73"/>
    <n v="0"/>
    <x v="2033"/>
    <n v="89.73"/>
    <x v="1"/>
    <s v="14-02-2024"/>
    <s v="14"/>
    <x v="1"/>
    <s v="2024"/>
    <d v="2024-02-14T00:00:00"/>
    <n v="0"/>
  </r>
  <r>
    <x v="2070"/>
    <s v="55b6d10e-3"/>
    <x v="2"/>
    <s v="154.93"/>
    <x v="2026"/>
    <s v="30"/>
    <x v="7"/>
    <s v="108.45"/>
    <n v="46.479000000000006"/>
    <x v="2034"/>
    <n v="108.45"/>
    <x v="3"/>
    <s v="18-07-2024"/>
    <s v="18"/>
    <x v="10"/>
    <s v="2024"/>
    <d v="2024-07-18T00:00:00"/>
    <n v="0"/>
  </r>
  <r>
    <x v="2071"/>
    <s v="cafa45f9-e"/>
    <x v="4"/>
    <s v="422.91"/>
    <x v="862"/>
    <s v="25"/>
    <x v="2"/>
    <s v="317.18"/>
    <n v="105.72750000000001"/>
    <x v="2035"/>
    <n v="317.18"/>
    <x v="2"/>
    <s v="12-08-2024"/>
    <s v="12"/>
    <x v="4"/>
    <s v="2024"/>
    <d v="2024-08-12T00:00:00"/>
    <n v="0"/>
  </r>
  <r>
    <x v="2072"/>
    <s v="bb656f87-5"/>
    <x v="0"/>
    <s v="191.22"/>
    <x v="2027"/>
    <s v="15"/>
    <x v="0"/>
    <s v="162.54"/>
    <n v="28.683000000000003"/>
    <x v="2036"/>
    <n v="162.54"/>
    <x v="2"/>
    <s v="26-05-2024"/>
    <s v="26"/>
    <x v="6"/>
    <s v="2024"/>
    <d v="2024-05-26T00:00:00"/>
    <n v="0"/>
  </r>
  <r>
    <x v="2073"/>
    <s v="ebfe5119-f"/>
    <x v="2"/>
    <s v="282.3"/>
    <x v="2028"/>
    <s v="50"/>
    <x v="3"/>
    <s v="141.15"/>
    <n v="141.15"/>
    <x v="2037"/>
    <n v="141.15"/>
    <x v="2"/>
    <s v="13-07-2024"/>
    <s v="13"/>
    <x v="10"/>
    <s v="2024"/>
    <d v="2024-07-13T00:00:00"/>
    <n v="0"/>
  </r>
  <r>
    <x v="2074"/>
    <s v="3825f76f-9"/>
    <x v="3"/>
    <s v="473.47"/>
    <x v="2029"/>
    <s v="5"/>
    <x v="4"/>
    <s v="449.8"/>
    <n v="23.673500000000004"/>
    <x v="2038"/>
    <n v="449.8"/>
    <x v="0"/>
    <s v="14-04-2024"/>
    <s v="14"/>
    <x v="3"/>
    <s v="2024"/>
    <d v="2024-04-14T00:00:00"/>
    <n v="0"/>
  </r>
  <r>
    <x v="2075"/>
    <s v="bc84ed28-8"/>
    <x v="0"/>
    <s v="401.02"/>
    <x v="1160"/>
    <s v="50"/>
    <x v="3"/>
    <s v="200.51"/>
    <n v="200.51"/>
    <x v="2039"/>
    <n v="200.51"/>
    <x v="1"/>
    <s v="12-11-2024"/>
    <s v="12"/>
    <x v="0"/>
    <s v="2024"/>
    <d v="2024-11-12T00:00:00"/>
    <n v="0"/>
  </r>
  <r>
    <x v="2076"/>
    <s v="6b3feb11-d"/>
    <x v="4"/>
    <s v="212.45"/>
    <x v="2030"/>
    <s v="20"/>
    <x v="1"/>
    <s v="169.96"/>
    <n v="42.49"/>
    <x v="2040"/>
    <n v="169.96"/>
    <x v="1"/>
    <s v="12-06-2024"/>
    <s v="12"/>
    <x v="9"/>
    <s v="2024"/>
    <d v="2024-06-12T00:00:00"/>
    <n v="0"/>
  </r>
  <r>
    <x v="2077"/>
    <s v="f10f6e27-5"/>
    <x v="4"/>
    <s v="107.85"/>
    <x v="2031"/>
    <s v="0"/>
    <x v="6"/>
    <s v="107.85"/>
    <n v="0"/>
    <x v="2041"/>
    <n v="107.85"/>
    <x v="1"/>
    <s v="28-06-2024"/>
    <s v="28"/>
    <x v="9"/>
    <s v="2024"/>
    <d v="2024-06-28T00:00:00"/>
    <n v="0"/>
  </r>
  <r>
    <x v="2078"/>
    <s v="3df02c31-e"/>
    <x v="0"/>
    <s v="299.44"/>
    <x v="2032"/>
    <s v="25"/>
    <x v="2"/>
    <s v="224.58"/>
    <n v="74.86"/>
    <x v="2042"/>
    <n v="224.58"/>
    <x v="4"/>
    <s v="30-08-2024"/>
    <s v="30"/>
    <x v="4"/>
    <s v="2024"/>
    <d v="2024-08-30T00:00:00"/>
    <n v="0"/>
  </r>
  <r>
    <x v="2079"/>
    <s v="09bfc749-2"/>
    <x v="1"/>
    <s v="180.07"/>
    <x v="2033"/>
    <s v="25"/>
    <x v="2"/>
    <s v="135.05"/>
    <n v="45.017499999999998"/>
    <x v="2043"/>
    <n v="135.05000000000001"/>
    <x v="0"/>
    <s v="27-03-2024"/>
    <s v="27"/>
    <x v="5"/>
    <s v="2024"/>
    <d v="2024-03-27T00:00:00"/>
    <n v="0"/>
  </r>
  <r>
    <x v="2080"/>
    <s v="e4637676-9"/>
    <x v="3"/>
    <s v="26.18"/>
    <x v="2034"/>
    <s v="20"/>
    <x v="1"/>
    <s v="20.94"/>
    <n v="5.2360000000000007"/>
    <x v="2044"/>
    <n v="20.94"/>
    <x v="2"/>
    <s v="17-07-2024"/>
    <s v="17"/>
    <x v="10"/>
    <s v="2024"/>
    <d v="2024-07-17T00:00:00"/>
    <n v="0"/>
  </r>
  <r>
    <x v="2081"/>
    <s v="4885fdf1-e"/>
    <x v="4"/>
    <s v="41.5"/>
    <x v="2035"/>
    <s v="5"/>
    <x v="4"/>
    <s v="39.42"/>
    <n v="2.0750000000000002"/>
    <x v="2045"/>
    <n v="39.43"/>
    <x v="3"/>
    <s v="14-06-2024"/>
    <s v="14"/>
    <x v="9"/>
    <s v="2024"/>
    <d v="2024-06-14T00:00:00"/>
    <n v="9.9999999999980105E-3"/>
  </r>
  <r>
    <x v="2082"/>
    <s v="50996230-2"/>
    <x v="4"/>
    <s v="487.32"/>
    <x v="2036"/>
    <s v="10"/>
    <x v="5"/>
    <s v="438.59"/>
    <n v="48.731999999999999"/>
    <x v="2046"/>
    <n v="438.59"/>
    <x v="0"/>
    <s v="08-07-2024"/>
    <s v="08"/>
    <x v="10"/>
    <s v="2024"/>
    <d v="2024-07-08T00:00:00"/>
    <n v="0"/>
  </r>
  <r>
    <x v="2083"/>
    <s v="708ad704-6"/>
    <x v="5"/>
    <s v="171.89"/>
    <x v="2037"/>
    <s v="10"/>
    <x v="5"/>
    <s v="154.7"/>
    <n v="17.189"/>
    <x v="2047"/>
    <n v="154.69999999999999"/>
    <x v="3"/>
    <s v="14-10-2024"/>
    <s v="14"/>
    <x v="8"/>
    <s v="2024"/>
    <d v="2024-10-14T00:00:00"/>
    <n v="0"/>
  </r>
  <r>
    <x v="2084"/>
    <s v="d29842bf-5"/>
    <x v="6"/>
    <s v="310.88"/>
    <x v="2038"/>
    <s v="30"/>
    <x v="7"/>
    <s v="217.62"/>
    <n v="93.263999999999996"/>
    <x v="2048"/>
    <n v="217.62"/>
    <x v="1"/>
    <s v="27-08-2024"/>
    <s v="27"/>
    <x v="4"/>
    <s v="2024"/>
    <d v="2024-08-27T00:00:00"/>
    <n v="0"/>
  </r>
  <r>
    <x v="2085"/>
    <s v="3a3431c0-1"/>
    <x v="1"/>
    <s v="462.61"/>
    <x v="2039"/>
    <s v="0"/>
    <x v="6"/>
    <s v="462.61"/>
    <n v="0"/>
    <x v="2049"/>
    <n v="462.61"/>
    <x v="3"/>
    <s v="25-04-2024"/>
    <s v="25"/>
    <x v="3"/>
    <s v="2024"/>
    <d v="2024-04-25T00:00:00"/>
    <n v="0"/>
  </r>
  <r>
    <x v="2086"/>
    <s v="fac92d7f-e"/>
    <x v="1"/>
    <s v="278.52"/>
    <x v="2040"/>
    <s v="50"/>
    <x v="3"/>
    <s v="139.26"/>
    <n v="139.26"/>
    <x v="2050"/>
    <n v="139.26"/>
    <x v="4"/>
    <s v="04-04-2024"/>
    <s v="04"/>
    <x v="3"/>
    <s v="2024"/>
    <d v="2024-04-04T00:00:00"/>
    <n v="0"/>
  </r>
  <r>
    <x v="2087"/>
    <s v="1fb11b6f-9"/>
    <x v="4"/>
    <s v="162.92"/>
    <x v="2041"/>
    <s v="20"/>
    <x v="1"/>
    <s v="130.34"/>
    <n v="32.583999999999996"/>
    <x v="2051"/>
    <n v="130.34"/>
    <x v="4"/>
    <s v="26-01-2024"/>
    <s v="26"/>
    <x v="7"/>
    <s v="2024"/>
    <d v="2024-01-26T00:00:00"/>
    <n v="0"/>
  </r>
  <r>
    <x v="2088"/>
    <s v="a2f9f3e2-7"/>
    <x v="5"/>
    <s v="172.7"/>
    <x v="2042"/>
    <s v="30"/>
    <x v="7"/>
    <s v="120.89"/>
    <n v="51.81"/>
    <x v="2052"/>
    <n v="120.89"/>
    <x v="2"/>
    <s v="11-08-2024"/>
    <s v="11"/>
    <x v="4"/>
    <s v="2024"/>
    <d v="2024-08-11T00:00:00"/>
    <n v="0"/>
  </r>
  <r>
    <x v="2089"/>
    <s v="0e8cfebd-e"/>
    <x v="4"/>
    <s v="46.11"/>
    <x v="2043"/>
    <s v="0"/>
    <x v="6"/>
    <s v="46.11"/>
    <n v="0"/>
    <x v="2053"/>
    <n v="46.11"/>
    <x v="2"/>
    <s v="17-04-2024"/>
    <s v="17"/>
    <x v="3"/>
    <s v="2024"/>
    <d v="2024-04-17T00:00:00"/>
    <n v="0"/>
  </r>
  <r>
    <x v="2090"/>
    <s v="5d9ef960-1"/>
    <x v="5"/>
    <s v="471.76"/>
    <x v="2044"/>
    <s v="10"/>
    <x v="5"/>
    <s v="424.58"/>
    <n v="47.176000000000002"/>
    <x v="2054"/>
    <n v="424.58"/>
    <x v="3"/>
    <s v="31-10-2024"/>
    <s v="31"/>
    <x v="8"/>
    <s v="2024"/>
    <d v="2024-10-31T00:00:00"/>
    <n v="0"/>
  </r>
  <r>
    <x v="2091"/>
    <s v="5f71ad74-e"/>
    <x v="5"/>
    <s v="263.49"/>
    <x v="2045"/>
    <s v="20"/>
    <x v="1"/>
    <s v="210.79"/>
    <n v="52.698"/>
    <x v="2055"/>
    <n v="210.79"/>
    <x v="2"/>
    <s v="31-10-2024"/>
    <s v="31"/>
    <x v="8"/>
    <s v="2024"/>
    <d v="2024-10-31T00:00:00"/>
    <n v="0"/>
  </r>
  <r>
    <x v="2092"/>
    <s v="ad3c9d8d-b"/>
    <x v="5"/>
    <s v="30.52"/>
    <x v="2046"/>
    <s v="20"/>
    <x v="1"/>
    <s v="24.42"/>
    <n v="6.1040000000000001"/>
    <x v="2056"/>
    <n v="24.42"/>
    <x v="0"/>
    <s v="23-10-2024"/>
    <s v="23"/>
    <x v="8"/>
    <s v="2024"/>
    <d v="2024-10-23T00:00:00"/>
    <n v="0"/>
  </r>
  <r>
    <x v="2093"/>
    <s v="f580de18-9"/>
    <x v="2"/>
    <s v="143.49"/>
    <x v="2047"/>
    <s v="50"/>
    <x v="3"/>
    <s v="71.75"/>
    <n v="71.745000000000005"/>
    <x v="2057"/>
    <n v="71.75"/>
    <x v="4"/>
    <s v="16-11-2024"/>
    <s v="16"/>
    <x v="0"/>
    <s v="2024"/>
    <d v="2024-11-16T00:00:00"/>
    <n v="0"/>
  </r>
  <r>
    <x v="2094"/>
    <s v="02b3f5ae-b"/>
    <x v="3"/>
    <s v="21.3"/>
    <x v="2048"/>
    <s v="5"/>
    <x v="4"/>
    <s v="20.23"/>
    <n v="1.0649999999999999"/>
    <x v="2058"/>
    <n v="20.239999999999998"/>
    <x v="0"/>
    <s v="05-04-2024"/>
    <s v="05"/>
    <x v="3"/>
    <s v="2024"/>
    <d v="2024-04-05T00:00:00"/>
    <n v="9.9999999999980105E-3"/>
  </r>
  <r>
    <x v="2095"/>
    <s v="2d8544d7-8"/>
    <x v="6"/>
    <s v="271.54"/>
    <x v="2049"/>
    <s v="15"/>
    <x v="0"/>
    <s v="230.81"/>
    <n v="40.731000000000002"/>
    <x v="2059"/>
    <n v="230.81"/>
    <x v="4"/>
    <s v="09-02-2024"/>
    <s v="09"/>
    <x v="1"/>
    <s v="2024"/>
    <d v="2024-02-09T00:00:00"/>
    <n v="0"/>
  </r>
  <r>
    <x v="2096"/>
    <s v="b9507324-c"/>
    <x v="4"/>
    <s v="292.99"/>
    <x v="2050"/>
    <s v="20"/>
    <x v="1"/>
    <s v="234.39"/>
    <n v="58.597999999999999"/>
    <x v="2060"/>
    <n v="234.39"/>
    <x v="4"/>
    <s v="06-01-2024"/>
    <s v="06"/>
    <x v="7"/>
    <s v="2024"/>
    <d v="2024-01-06T00:00:00"/>
    <n v="0"/>
  </r>
  <r>
    <x v="2097"/>
    <s v="bc3a7a7a-1"/>
    <x v="4"/>
    <s v="119.18"/>
    <x v="2051"/>
    <s v="10"/>
    <x v="5"/>
    <s v="107.26"/>
    <n v="11.918000000000001"/>
    <x v="2061"/>
    <n v="107.26"/>
    <x v="3"/>
    <s v="19-11-2024"/>
    <s v="19"/>
    <x v="0"/>
    <s v="2024"/>
    <d v="2024-11-19T00:00:00"/>
    <n v="0"/>
  </r>
  <r>
    <x v="2098"/>
    <s v="46067a09-f"/>
    <x v="4"/>
    <s v="393.18"/>
    <x v="2052"/>
    <s v="50"/>
    <x v="3"/>
    <s v="196.59"/>
    <n v="196.59"/>
    <x v="2062"/>
    <n v="196.59"/>
    <x v="0"/>
    <s v="04-06-2024"/>
    <s v="04"/>
    <x v="9"/>
    <s v="2024"/>
    <d v="2024-06-04T00:00:00"/>
    <n v="0"/>
  </r>
  <r>
    <x v="2099"/>
    <s v="1d980ea4-a"/>
    <x v="6"/>
    <s v="110.59"/>
    <x v="2053"/>
    <s v="25"/>
    <x v="2"/>
    <s v="82.94"/>
    <n v="27.647500000000001"/>
    <x v="2063"/>
    <n v="82.94"/>
    <x v="4"/>
    <s v="03-05-2024"/>
    <s v="03"/>
    <x v="6"/>
    <s v="2024"/>
    <d v="2024-05-03T00:00:00"/>
    <n v="0"/>
  </r>
  <r>
    <x v="2100"/>
    <s v="09a09097-c"/>
    <x v="6"/>
    <s v="488.92"/>
    <x v="2054"/>
    <s v="30"/>
    <x v="7"/>
    <s v="342.24"/>
    <n v="146.67600000000002"/>
    <x v="1723"/>
    <n v="342.24"/>
    <x v="1"/>
    <s v="16-11-2024"/>
    <s v="16"/>
    <x v="0"/>
    <s v="2024"/>
    <d v="2024-11-16T00:00:00"/>
    <n v="0"/>
  </r>
  <r>
    <x v="2101"/>
    <s v="49908afb-9"/>
    <x v="4"/>
    <s v="428.84"/>
    <x v="2055"/>
    <s v="0"/>
    <x v="6"/>
    <s v="428.84"/>
    <n v="0"/>
    <x v="2064"/>
    <n v="428.84"/>
    <x v="0"/>
    <s v="18-07-2024"/>
    <s v="18"/>
    <x v="10"/>
    <s v="2024"/>
    <d v="2024-07-18T00:00:00"/>
    <n v="0"/>
  </r>
  <r>
    <x v="2102"/>
    <s v="aa684113-0"/>
    <x v="2"/>
    <s v="231.78"/>
    <x v="2056"/>
    <s v="15"/>
    <x v="0"/>
    <s v="197.01"/>
    <n v="34.766999999999996"/>
    <x v="2065"/>
    <n v="197.01"/>
    <x v="1"/>
    <s v="18-02-2024"/>
    <s v="18"/>
    <x v="1"/>
    <s v="2024"/>
    <d v="2024-02-18T00:00:00"/>
    <n v="0"/>
  </r>
  <r>
    <x v="2103"/>
    <s v="9675e013-e"/>
    <x v="4"/>
    <s v="118.57"/>
    <x v="2057"/>
    <s v="30"/>
    <x v="7"/>
    <s v="83"/>
    <n v="35.570999999999998"/>
    <x v="2066"/>
    <n v="83"/>
    <x v="4"/>
    <s v="03-10-2024"/>
    <s v="03"/>
    <x v="8"/>
    <s v="2024"/>
    <d v="2024-10-03T00:00:00"/>
    <n v="0"/>
  </r>
  <r>
    <x v="2104"/>
    <s v="4ee8e600-b"/>
    <x v="1"/>
    <s v="393.1"/>
    <x v="2058"/>
    <s v="15"/>
    <x v="0"/>
    <s v="334.13"/>
    <n v="58.965000000000003"/>
    <x v="2067"/>
    <n v="334.14"/>
    <x v="4"/>
    <s v="20-04-2024"/>
    <s v="20"/>
    <x v="3"/>
    <s v="2024"/>
    <d v="2024-04-20T00:00:00"/>
    <n v="9.9999999999909051E-3"/>
  </r>
  <r>
    <x v="2105"/>
    <s v="b8eabdb6-0"/>
    <x v="0"/>
    <s v="384.99"/>
    <x v="2059"/>
    <s v="15"/>
    <x v="0"/>
    <s v="327.24"/>
    <n v="57.748500000000007"/>
    <x v="2068"/>
    <n v="327.24"/>
    <x v="0"/>
    <s v="14-05-2024"/>
    <s v="14"/>
    <x v="6"/>
    <s v="2024"/>
    <d v="2024-05-14T00:00:00"/>
    <n v="0"/>
  </r>
  <r>
    <x v="2106"/>
    <s v="1202fac1-8"/>
    <x v="1"/>
    <s v="171.84"/>
    <x v="2060"/>
    <s v="30"/>
    <x v="7"/>
    <s v="120.29"/>
    <n v="51.552"/>
    <x v="2069"/>
    <n v="120.29"/>
    <x v="2"/>
    <s v="28-08-2024"/>
    <s v="28"/>
    <x v="4"/>
    <s v="2024"/>
    <d v="2024-08-28T00:00:00"/>
    <n v="0"/>
  </r>
  <r>
    <x v="2107"/>
    <s v="07c8c702-1"/>
    <x v="5"/>
    <s v="264.13"/>
    <x v="2061"/>
    <s v="5"/>
    <x v="4"/>
    <s v="250.92"/>
    <n v="13.2065"/>
    <x v="2070"/>
    <n v="250.92"/>
    <x v="3"/>
    <s v="19-07-2024"/>
    <s v="19"/>
    <x v="10"/>
    <s v="2024"/>
    <d v="2024-07-19T00:00:00"/>
    <n v="0"/>
  </r>
  <r>
    <x v="2108"/>
    <s v="ee5461f9-5"/>
    <x v="3"/>
    <s v="109.89"/>
    <x v="949"/>
    <s v="50"/>
    <x v="3"/>
    <s v="54.95"/>
    <n v="54.945"/>
    <x v="2071"/>
    <n v="54.95"/>
    <x v="1"/>
    <s v="14-01-2024"/>
    <s v="14"/>
    <x v="7"/>
    <s v="2024"/>
    <d v="2024-01-14T00:00:00"/>
    <n v="0"/>
  </r>
  <r>
    <x v="2109"/>
    <s v="6a51da27-0"/>
    <x v="3"/>
    <s v="447.8"/>
    <x v="2062"/>
    <s v="20"/>
    <x v="1"/>
    <s v="358.24"/>
    <n v="89.56"/>
    <x v="2072"/>
    <n v="358.24"/>
    <x v="3"/>
    <s v="30-10-2024"/>
    <s v="30"/>
    <x v="8"/>
    <s v="2024"/>
    <d v="2024-10-30T00:00:00"/>
    <n v="0"/>
  </r>
  <r>
    <x v="2110"/>
    <s v="c06702ca-7"/>
    <x v="5"/>
    <s v="204.93"/>
    <x v="2063"/>
    <s v="50"/>
    <x v="3"/>
    <s v="102.47"/>
    <n v="102.465"/>
    <x v="2073"/>
    <n v="102.47"/>
    <x v="4"/>
    <s v="24-04-2024"/>
    <s v="24"/>
    <x v="3"/>
    <s v="2024"/>
    <d v="2024-04-24T00:00:00"/>
    <n v="0"/>
  </r>
  <r>
    <x v="2111"/>
    <s v="1c418a9a-f"/>
    <x v="4"/>
    <s v="393.43"/>
    <x v="2064"/>
    <s v="50"/>
    <x v="3"/>
    <s v="196.72"/>
    <n v="196.715"/>
    <x v="2074"/>
    <n v="196.72"/>
    <x v="0"/>
    <s v="12-05-2024"/>
    <s v="12"/>
    <x v="6"/>
    <s v="2024"/>
    <d v="2024-05-12T00:00:00"/>
    <n v="0"/>
  </r>
  <r>
    <x v="2112"/>
    <s v="5c275a49-6"/>
    <x v="1"/>
    <s v="425.7"/>
    <x v="2065"/>
    <s v="20"/>
    <x v="1"/>
    <s v="340.56"/>
    <n v="85.14"/>
    <x v="2075"/>
    <n v="340.56"/>
    <x v="4"/>
    <s v="13-03-2024"/>
    <s v="13"/>
    <x v="5"/>
    <s v="2024"/>
    <d v="2024-03-13T00:00:00"/>
    <n v="0"/>
  </r>
  <r>
    <x v="2113"/>
    <s v="36c32f94-e"/>
    <x v="6"/>
    <s v="128.88"/>
    <x v="2066"/>
    <s v="10"/>
    <x v="5"/>
    <s v="115.99"/>
    <n v="12.888"/>
    <x v="2076"/>
    <n v="115.99"/>
    <x v="4"/>
    <s v="02-08-2024"/>
    <s v="02"/>
    <x v="4"/>
    <s v="2024"/>
    <d v="2024-08-02T00:00:00"/>
    <n v="0"/>
  </r>
  <r>
    <x v="2114"/>
    <s v="e9f16b04-b"/>
    <x v="1"/>
    <s v="407.36"/>
    <x v="2067"/>
    <s v="0"/>
    <x v="6"/>
    <s v="407.36"/>
    <n v="0"/>
    <x v="2077"/>
    <n v="407.36"/>
    <x v="2"/>
    <s v="10-07-2024"/>
    <s v="10"/>
    <x v="10"/>
    <s v="2024"/>
    <d v="2024-07-10T00:00:00"/>
    <n v="0"/>
  </r>
  <r>
    <x v="2115"/>
    <s v="1913b9f5-f"/>
    <x v="2"/>
    <s v="415.44"/>
    <x v="2068"/>
    <s v="5"/>
    <x v="4"/>
    <s v="394.67"/>
    <n v="20.771999999999998"/>
    <x v="2078"/>
    <n v="394.67"/>
    <x v="2"/>
    <s v="04-06-2024"/>
    <s v="04"/>
    <x v="9"/>
    <s v="2024"/>
    <d v="2024-06-04T00:00:00"/>
    <n v="0"/>
  </r>
  <r>
    <x v="2116"/>
    <s v="c5776e2b-0"/>
    <x v="6"/>
    <s v="333.31"/>
    <x v="2069"/>
    <s v="25"/>
    <x v="2"/>
    <s v="249.98"/>
    <n v="83.327500000000001"/>
    <x v="1121"/>
    <n v="249.98"/>
    <x v="3"/>
    <s v="30-05-2024"/>
    <s v="30"/>
    <x v="6"/>
    <s v="2024"/>
    <d v="2024-05-30T00:00:00"/>
    <n v="0"/>
  </r>
  <r>
    <x v="2117"/>
    <s v="bb2afb7b-9"/>
    <x v="0"/>
    <s v="17.86"/>
    <x v="2070"/>
    <s v="20"/>
    <x v="1"/>
    <s v="14.29"/>
    <n v="3.5720000000000001"/>
    <x v="2079"/>
    <n v="14.29"/>
    <x v="2"/>
    <s v="08-02-2024"/>
    <s v="08"/>
    <x v="1"/>
    <s v="2024"/>
    <d v="2024-02-08T00:00:00"/>
    <n v="0"/>
  </r>
  <r>
    <x v="2118"/>
    <s v="0db55b23-5"/>
    <x v="5"/>
    <s v="14.23"/>
    <x v="2071"/>
    <s v="10"/>
    <x v="5"/>
    <s v="12.81"/>
    <n v="1.423"/>
    <x v="1624"/>
    <n v="12.81"/>
    <x v="0"/>
    <s v="18-10-2024"/>
    <s v="18"/>
    <x v="8"/>
    <s v="2024"/>
    <d v="2024-10-18T00:00:00"/>
    <n v="0"/>
  </r>
  <r>
    <x v="2119"/>
    <s v="6dd643ff-f"/>
    <x v="0"/>
    <s v="336.97"/>
    <x v="2072"/>
    <s v="0"/>
    <x v="6"/>
    <s v="336.97"/>
    <n v="0"/>
    <x v="2080"/>
    <n v="336.97"/>
    <x v="3"/>
    <s v="07-04-2024"/>
    <s v="07"/>
    <x v="3"/>
    <s v="2024"/>
    <d v="2024-04-07T00:00:00"/>
    <n v="0"/>
  </r>
  <r>
    <x v="2120"/>
    <s v="89c2cf5c-5"/>
    <x v="3"/>
    <s v="214.24"/>
    <x v="2073"/>
    <s v="0"/>
    <x v="6"/>
    <s v="214.24"/>
    <n v="0"/>
    <x v="2081"/>
    <n v="214.24"/>
    <x v="2"/>
    <s v="20-02-2024"/>
    <s v="20"/>
    <x v="1"/>
    <s v="2024"/>
    <d v="2024-02-20T00:00:00"/>
    <n v="0"/>
  </r>
  <r>
    <x v="2121"/>
    <s v="3c2c7bd1-a"/>
    <x v="2"/>
    <s v="330.88"/>
    <x v="2074"/>
    <s v="15"/>
    <x v="0"/>
    <s v="281.25"/>
    <n v="49.631999999999998"/>
    <x v="2082"/>
    <n v="281.25"/>
    <x v="1"/>
    <s v="24-07-2024"/>
    <s v="24"/>
    <x v="10"/>
    <s v="2024"/>
    <d v="2024-07-24T00:00:00"/>
    <n v="0"/>
  </r>
  <r>
    <x v="2122"/>
    <s v="8d6a12a7-0"/>
    <x v="3"/>
    <s v="373.59"/>
    <x v="2075"/>
    <s v="50"/>
    <x v="3"/>
    <s v="186.79"/>
    <n v="186.79499999999999"/>
    <x v="334"/>
    <n v="186.8"/>
    <x v="2"/>
    <s v="24-02-2024"/>
    <s v="24"/>
    <x v="1"/>
    <s v="2024"/>
    <d v="2024-02-24T00:00:00"/>
    <n v="1.0000000000019327E-2"/>
  </r>
  <r>
    <x v="2123"/>
    <s v="a463e1e2-5"/>
    <x v="6"/>
    <s v="117.15"/>
    <x v="2076"/>
    <s v="5"/>
    <x v="4"/>
    <s v="111.29"/>
    <n v="5.8574999999999999"/>
    <x v="2083"/>
    <n v="111.29"/>
    <x v="4"/>
    <s v="20-10-2024"/>
    <s v="20"/>
    <x v="8"/>
    <s v="2024"/>
    <d v="2024-10-20T00:00:00"/>
    <n v="0"/>
  </r>
  <r>
    <x v="2124"/>
    <s v="e8bdd051-c"/>
    <x v="2"/>
    <s v="267.5"/>
    <x v="2077"/>
    <s v="25"/>
    <x v="2"/>
    <s v="200.62"/>
    <n v="66.875"/>
    <x v="2084"/>
    <n v="200.63"/>
    <x v="2"/>
    <s v="23-10-2024"/>
    <s v="23"/>
    <x v="8"/>
    <s v="2024"/>
    <d v="2024-10-23T00:00:00"/>
    <n v="9.9999999999909051E-3"/>
  </r>
  <r>
    <x v="2125"/>
    <s v="c33a593f-6"/>
    <x v="4"/>
    <s v="444.15"/>
    <x v="2078"/>
    <s v="5"/>
    <x v="4"/>
    <s v="421.94"/>
    <n v="22.2075"/>
    <x v="2085"/>
    <n v="421.94"/>
    <x v="0"/>
    <s v="11-01-2024"/>
    <s v="11"/>
    <x v="7"/>
    <s v="2024"/>
    <d v="2024-01-11T00:00:00"/>
    <n v="0"/>
  </r>
  <r>
    <x v="2126"/>
    <s v="9df55aea-0"/>
    <x v="0"/>
    <s v="135.6"/>
    <x v="2079"/>
    <s v="0"/>
    <x v="6"/>
    <s v="135.6"/>
    <n v="0"/>
    <x v="2086"/>
    <n v="135.6"/>
    <x v="3"/>
    <s v="24-08-2024"/>
    <s v="24"/>
    <x v="4"/>
    <s v="2024"/>
    <d v="2024-08-24T00:00:00"/>
    <n v="0"/>
  </r>
  <r>
    <x v="2127"/>
    <s v="230d9649-c"/>
    <x v="5"/>
    <s v="70.14"/>
    <x v="2080"/>
    <s v="30"/>
    <x v="7"/>
    <s v="49.1"/>
    <n v="21.041999999999998"/>
    <x v="1340"/>
    <n v="49.1"/>
    <x v="1"/>
    <s v="04-06-2024"/>
    <s v="04"/>
    <x v="9"/>
    <s v="2024"/>
    <d v="2024-06-04T00:00:00"/>
    <n v="0"/>
  </r>
  <r>
    <x v="2128"/>
    <s v="56e22c85-1"/>
    <x v="1"/>
    <s v="155.81"/>
    <x v="2081"/>
    <s v="50"/>
    <x v="3"/>
    <s v="77.91"/>
    <n v="77.905000000000001"/>
    <x v="2087"/>
    <n v="77.91"/>
    <x v="2"/>
    <s v="14-08-2024"/>
    <s v="14"/>
    <x v="4"/>
    <s v="2024"/>
    <d v="2024-08-14T00:00:00"/>
    <n v="0"/>
  </r>
  <r>
    <x v="2129"/>
    <s v="fb547ae4-7"/>
    <x v="4"/>
    <s v="313.29"/>
    <x v="2082"/>
    <s v="15"/>
    <x v="0"/>
    <s v="266.3"/>
    <n v="46.993500000000004"/>
    <x v="2088"/>
    <n v="266.3"/>
    <x v="4"/>
    <s v="16-04-2024"/>
    <s v="16"/>
    <x v="3"/>
    <s v="2024"/>
    <d v="2024-04-16T00:00:00"/>
    <n v="0"/>
  </r>
  <r>
    <x v="2130"/>
    <s v="81aa1299-5"/>
    <x v="2"/>
    <s v="478.62"/>
    <x v="575"/>
    <s v="10"/>
    <x v="5"/>
    <s v="430.76"/>
    <n v="47.861999999999995"/>
    <x v="2089"/>
    <n v="430.76"/>
    <x v="1"/>
    <s v="09-01-2024"/>
    <s v="09"/>
    <x v="7"/>
    <s v="2024"/>
    <d v="2024-01-09T00:00:00"/>
    <n v="0"/>
  </r>
  <r>
    <x v="2131"/>
    <s v="d0e09be9-c"/>
    <x v="5"/>
    <s v="175.5"/>
    <x v="2083"/>
    <s v="25"/>
    <x v="2"/>
    <s v="131.62"/>
    <n v="43.875"/>
    <x v="2090"/>
    <n v="131.63"/>
    <x v="1"/>
    <s v="04-11-2024"/>
    <s v="04"/>
    <x v="0"/>
    <s v="2024"/>
    <d v="2024-11-04T00:00:00"/>
    <n v="9.9999999999909051E-3"/>
  </r>
  <r>
    <x v="2132"/>
    <s v="1626312c-c"/>
    <x v="2"/>
    <s v="90.76"/>
    <x v="2084"/>
    <s v="25"/>
    <x v="2"/>
    <s v="68.07"/>
    <n v="22.69"/>
    <x v="2091"/>
    <n v="68.069999999999993"/>
    <x v="2"/>
    <s v="07-01-2024"/>
    <s v="07"/>
    <x v="7"/>
    <s v="2024"/>
    <d v="2024-01-07T00:00:00"/>
    <n v="0"/>
  </r>
  <r>
    <x v="2133"/>
    <s v="aed2d726-1"/>
    <x v="6"/>
    <s v="323.21"/>
    <x v="2085"/>
    <s v="25"/>
    <x v="2"/>
    <s v="242.41"/>
    <n v="80.802499999999995"/>
    <x v="2092"/>
    <n v="242.41"/>
    <x v="0"/>
    <s v="29-01-2024"/>
    <s v="29"/>
    <x v="7"/>
    <s v="2024"/>
    <d v="2024-01-29T00:00:00"/>
    <n v="0"/>
  </r>
  <r>
    <x v="2134"/>
    <s v="f9a4c648-b"/>
    <x v="0"/>
    <s v="145.89"/>
    <x v="2086"/>
    <s v="15"/>
    <x v="0"/>
    <s v="124.01"/>
    <n v="21.883499999999998"/>
    <x v="2093"/>
    <n v="124.01"/>
    <x v="1"/>
    <s v="29-03-2024"/>
    <s v="29"/>
    <x v="5"/>
    <s v="2024"/>
    <d v="2024-03-29T00:00:00"/>
    <n v="0"/>
  </r>
  <r>
    <x v="2135"/>
    <s v="55781174-b"/>
    <x v="2"/>
    <s v="56.77"/>
    <x v="2087"/>
    <s v="10"/>
    <x v="5"/>
    <s v="51.09"/>
    <n v="5.6770000000000005"/>
    <x v="2094"/>
    <n v="51.09"/>
    <x v="4"/>
    <s v="01-04-2024"/>
    <s v="01"/>
    <x v="3"/>
    <s v="2024"/>
    <d v="2024-04-01T00:00:00"/>
    <n v="0"/>
  </r>
  <r>
    <x v="2136"/>
    <s v="ae06fbe8-0"/>
    <x v="1"/>
    <s v="168.31"/>
    <x v="2088"/>
    <s v="10"/>
    <x v="5"/>
    <s v="151.48"/>
    <n v="16.831"/>
    <x v="2095"/>
    <n v="151.47999999999999"/>
    <x v="0"/>
    <s v="22-09-2024"/>
    <s v="22"/>
    <x v="2"/>
    <s v="2024"/>
    <d v="2024-09-22T00:00:00"/>
    <n v="0"/>
  </r>
  <r>
    <x v="2137"/>
    <s v="594ef637-c"/>
    <x v="1"/>
    <s v="421.59"/>
    <x v="2089"/>
    <s v="0"/>
    <x v="6"/>
    <s v="421.59"/>
    <n v="0"/>
    <x v="2096"/>
    <n v="421.59"/>
    <x v="1"/>
    <s v="19-07-2024"/>
    <s v="19"/>
    <x v="10"/>
    <s v="2024"/>
    <d v="2024-07-19T00:00:00"/>
    <n v="0"/>
  </r>
  <r>
    <x v="2138"/>
    <s v="ce5bfe4c-0"/>
    <x v="5"/>
    <s v="144.19"/>
    <x v="2090"/>
    <s v="20"/>
    <x v="1"/>
    <s v="115.35"/>
    <n v="28.838000000000001"/>
    <x v="2097"/>
    <n v="115.35"/>
    <x v="4"/>
    <s v="22-05-2024"/>
    <s v="22"/>
    <x v="6"/>
    <s v="2024"/>
    <d v="2024-05-22T00:00:00"/>
    <n v="0"/>
  </r>
  <r>
    <x v="2139"/>
    <s v="8e83d866-a"/>
    <x v="3"/>
    <s v="479.32"/>
    <x v="2091"/>
    <s v="25"/>
    <x v="2"/>
    <s v="359.49"/>
    <n v="119.83"/>
    <x v="2098"/>
    <n v="359.49"/>
    <x v="2"/>
    <s v="13-05-2024"/>
    <s v="13"/>
    <x v="6"/>
    <s v="2024"/>
    <d v="2024-05-13T00:00:00"/>
    <n v="0"/>
  </r>
  <r>
    <x v="2140"/>
    <s v="02cefb6b-a"/>
    <x v="1"/>
    <s v="330.71"/>
    <x v="2092"/>
    <s v="25"/>
    <x v="2"/>
    <s v="248.03"/>
    <n v="82.677499999999995"/>
    <x v="2099"/>
    <n v="248.03"/>
    <x v="3"/>
    <s v="06-11-2024"/>
    <s v="06"/>
    <x v="0"/>
    <s v="2024"/>
    <d v="2024-11-06T00:00:00"/>
    <n v="0"/>
  </r>
  <r>
    <x v="2141"/>
    <s v="6dd487cc-4"/>
    <x v="3"/>
    <s v="217.35"/>
    <x v="2093"/>
    <s v="0"/>
    <x v="6"/>
    <s v="217.35"/>
    <n v="0"/>
    <x v="2100"/>
    <n v="217.35"/>
    <x v="4"/>
    <s v="02-09-2024"/>
    <s v="02"/>
    <x v="2"/>
    <s v="2024"/>
    <d v="2024-09-02T00:00:00"/>
    <n v="0"/>
  </r>
  <r>
    <x v="2142"/>
    <s v="65c19c36-c"/>
    <x v="4"/>
    <s v="193.15"/>
    <x v="2094"/>
    <s v="50"/>
    <x v="3"/>
    <s v="96.58"/>
    <n v="96.575000000000003"/>
    <x v="2101"/>
    <n v="96.58"/>
    <x v="1"/>
    <s v="13-01-2024"/>
    <s v="13"/>
    <x v="7"/>
    <s v="2024"/>
    <d v="2024-01-13T00:00:00"/>
    <n v="0"/>
  </r>
  <r>
    <x v="2143"/>
    <s v="9b5e7055-7"/>
    <x v="2"/>
    <s v="352.6"/>
    <x v="2095"/>
    <s v="0"/>
    <x v="6"/>
    <s v="352.6"/>
    <n v="0"/>
    <x v="2102"/>
    <n v="352.6"/>
    <x v="3"/>
    <s v="23-04-2024"/>
    <s v="23"/>
    <x v="3"/>
    <s v="2024"/>
    <d v="2024-04-23T00:00:00"/>
    <n v="0"/>
  </r>
  <r>
    <x v="2144"/>
    <s v="3e65294c-d"/>
    <x v="0"/>
    <s v="376.39"/>
    <x v="2096"/>
    <s v="10"/>
    <x v="5"/>
    <s v="338.75"/>
    <n v="37.638999999999996"/>
    <x v="2103"/>
    <n v="338.75"/>
    <x v="1"/>
    <s v="07-02-2024"/>
    <s v="07"/>
    <x v="1"/>
    <s v="2024"/>
    <d v="2024-02-07T00:00:00"/>
    <n v="0"/>
  </r>
  <r>
    <x v="2145"/>
    <s v="d45c3dfa-8"/>
    <x v="2"/>
    <s v="498.58"/>
    <x v="2097"/>
    <s v="25"/>
    <x v="2"/>
    <s v="373.94"/>
    <n v="124.645"/>
    <x v="2104"/>
    <n v="373.94"/>
    <x v="4"/>
    <s v="06-05-2024"/>
    <s v="06"/>
    <x v="6"/>
    <s v="2024"/>
    <d v="2024-05-06T00:00:00"/>
    <n v="0"/>
  </r>
  <r>
    <x v="2146"/>
    <s v="26348ec1-0"/>
    <x v="6"/>
    <s v="469.47"/>
    <x v="2098"/>
    <s v="30"/>
    <x v="7"/>
    <s v="328.63"/>
    <n v="140.84100000000001"/>
    <x v="2105"/>
    <n v="328.63"/>
    <x v="3"/>
    <s v="07-06-2024"/>
    <s v="07"/>
    <x v="9"/>
    <s v="2024"/>
    <d v="2024-06-07T00:00:00"/>
    <n v="0"/>
  </r>
  <r>
    <x v="2147"/>
    <s v="61556376-b"/>
    <x v="5"/>
    <s v="55.95"/>
    <x v="2099"/>
    <s v="10"/>
    <x v="5"/>
    <s v="50.36"/>
    <n v="5.5949999999999998"/>
    <x v="2106"/>
    <n v="50.36"/>
    <x v="1"/>
    <s v="12-08-2024"/>
    <s v="12"/>
    <x v="4"/>
    <s v="2024"/>
    <d v="2024-08-12T00:00:00"/>
    <n v="0"/>
  </r>
  <r>
    <x v="2148"/>
    <s v="4e670a5b-8"/>
    <x v="0"/>
    <s v="334.08"/>
    <x v="2100"/>
    <s v="15"/>
    <x v="0"/>
    <s v="283.97"/>
    <n v="50.111999999999995"/>
    <x v="2107"/>
    <n v="283.97000000000003"/>
    <x v="0"/>
    <s v="14-08-2024"/>
    <s v="14"/>
    <x v="4"/>
    <s v="2024"/>
    <d v="2024-08-14T00:00:00"/>
    <n v="0"/>
  </r>
  <r>
    <x v="2149"/>
    <s v="0ac98a57-a"/>
    <x v="4"/>
    <s v="144.67"/>
    <x v="2101"/>
    <s v="0"/>
    <x v="6"/>
    <s v="144.67"/>
    <n v="0"/>
    <x v="2108"/>
    <n v="144.66999999999999"/>
    <x v="3"/>
    <s v="31-01-2024"/>
    <s v="31"/>
    <x v="7"/>
    <s v="2024"/>
    <d v="2024-01-31T00:00:00"/>
    <n v="0"/>
  </r>
  <r>
    <x v="2150"/>
    <s v="003d1f09-c"/>
    <x v="2"/>
    <s v="181.21"/>
    <x v="2102"/>
    <s v="5"/>
    <x v="4"/>
    <s v="172.15"/>
    <n v="9.0605000000000011"/>
    <x v="1724"/>
    <n v="172.15"/>
    <x v="2"/>
    <s v="30-08-2024"/>
    <s v="30"/>
    <x v="4"/>
    <s v="2024"/>
    <d v="2024-08-30T00:00:00"/>
    <n v="0"/>
  </r>
  <r>
    <x v="2151"/>
    <s v="0595e396-b"/>
    <x v="0"/>
    <s v="273.16"/>
    <x v="2103"/>
    <s v="25"/>
    <x v="2"/>
    <s v="204.87"/>
    <n v="68.290000000000006"/>
    <x v="2109"/>
    <n v="204.87"/>
    <x v="4"/>
    <s v="17-02-2024"/>
    <s v="17"/>
    <x v="1"/>
    <s v="2024"/>
    <d v="2024-02-17T00:00:00"/>
    <n v="0"/>
  </r>
  <r>
    <x v="2152"/>
    <s v="ea6be03c-9"/>
    <x v="0"/>
    <s v="361.24"/>
    <x v="2104"/>
    <s v="50"/>
    <x v="3"/>
    <s v="180.62"/>
    <n v="180.62"/>
    <x v="2110"/>
    <n v="180.62"/>
    <x v="1"/>
    <s v="09-07-2024"/>
    <s v="09"/>
    <x v="10"/>
    <s v="2024"/>
    <d v="2024-07-09T00:00:00"/>
    <n v="0"/>
  </r>
  <r>
    <x v="2153"/>
    <s v="757cdf83-b"/>
    <x v="0"/>
    <s v="353.7"/>
    <x v="2105"/>
    <s v="10"/>
    <x v="5"/>
    <s v="318.33"/>
    <n v="35.369999999999997"/>
    <x v="2111"/>
    <n v="318.33"/>
    <x v="2"/>
    <s v="22-09-2024"/>
    <s v="22"/>
    <x v="2"/>
    <s v="2024"/>
    <d v="2024-09-22T00:00:00"/>
    <n v="0"/>
  </r>
  <r>
    <x v="2154"/>
    <s v="5a4aba10-8"/>
    <x v="2"/>
    <s v="373.65"/>
    <x v="2106"/>
    <s v="0"/>
    <x v="6"/>
    <s v="373.65"/>
    <n v="0"/>
    <x v="2112"/>
    <n v="373.65"/>
    <x v="2"/>
    <s v="14-03-2024"/>
    <s v="14"/>
    <x v="5"/>
    <s v="2024"/>
    <d v="2024-03-14T00:00:00"/>
    <n v="0"/>
  </r>
  <r>
    <x v="2155"/>
    <s v="c54c70f9-c"/>
    <x v="1"/>
    <s v="361.48"/>
    <x v="2107"/>
    <s v="30"/>
    <x v="7"/>
    <s v="253.04"/>
    <n v="108.44400000000002"/>
    <x v="2113"/>
    <n v="253.04"/>
    <x v="1"/>
    <s v="14-09-2024"/>
    <s v="14"/>
    <x v="2"/>
    <s v="2024"/>
    <d v="2024-09-14T00:00:00"/>
    <n v="0"/>
  </r>
  <r>
    <x v="2156"/>
    <s v="a567dafc-5"/>
    <x v="5"/>
    <s v="296.22"/>
    <x v="2108"/>
    <s v="0"/>
    <x v="6"/>
    <s v="296.22"/>
    <n v="0"/>
    <x v="2114"/>
    <n v="296.22000000000003"/>
    <x v="2"/>
    <s v="07-01-2024"/>
    <s v="07"/>
    <x v="7"/>
    <s v="2024"/>
    <d v="2024-01-07T00:00:00"/>
    <n v="0"/>
  </r>
  <r>
    <x v="2157"/>
    <s v="fdcb2e14-f"/>
    <x v="2"/>
    <s v="48.52"/>
    <x v="2109"/>
    <s v="25"/>
    <x v="2"/>
    <s v="36.39"/>
    <n v="12.13"/>
    <x v="2115"/>
    <n v="36.39"/>
    <x v="3"/>
    <s v="14-07-2024"/>
    <s v="14"/>
    <x v="10"/>
    <s v="2024"/>
    <d v="2024-07-14T00:00:00"/>
    <n v="0"/>
  </r>
  <r>
    <x v="2158"/>
    <s v="8e910cce-9"/>
    <x v="5"/>
    <s v="262.23"/>
    <x v="2110"/>
    <s v="20"/>
    <x v="1"/>
    <s v="209.78"/>
    <n v="52.446000000000005"/>
    <x v="2116"/>
    <n v="209.78"/>
    <x v="0"/>
    <s v="14-11-2024"/>
    <s v="14"/>
    <x v="0"/>
    <s v="2024"/>
    <d v="2024-11-14T00:00:00"/>
    <n v="0"/>
  </r>
  <r>
    <x v="2159"/>
    <s v="3003f89f-c"/>
    <x v="1"/>
    <s v="243.84"/>
    <x v="2111"/>
    <s v="50"/>
    <x v="3"/>
    <s v="121.92"/>
    <n v="121.92"/>
    <x v="2117"/>
    <n v="121.92"/>
    <x v="4"/>
    <s v="10-06-2024"/>
    <s v="10"/>
    <x v="9"/>
    <s v="2024"/>
    <d v="2024-06-10T00:00:00"/>
    <n v="0"/>
  </r>
  <r>
    <x v="2160"/>
    <s v="7036a176-4"/>
    <x v="1"/>
    <s v="41.68"/>
    <x v="2112"/>
    <s v="0"/>
    <x v="6"/>
    <s v="41.68"/>
    <n v="0"/>
    <x v="2118"/>
    <n v="41.68"/>
    <x v="0"/>
    <s v="23-07-2024"/>
    <s v="23"/>
    <x v="10"/>
    <s v="2024"/>
    <d v="2024-07-23T00:00:00"/>
    <n v="0"/>
  </r>
  <r>
    <x v="2161"/>
    <s v="00b3c8d1-b"/>
    <x v="2"/>
    <s v="480.84"/>
    <x v="2113"/>
    <s v="10"/>
    <x v="5"/>
    <s v="432.76"/>
    <n v="48.083999999999996"/>
    <x v="2119"/>
    <n v="432.76"/>
    <x v="4"/>
    <s v="18-02-2024"/>
    <s v="18"/>
    <x v="1"/>
    <s v="2024"/>
    <d v="2024-02-18T00:00:00"/>
    <n v="0"/>
  </r>
  <r>
    <x v="2162"/>
    <s v="bf26daef-1"/>
    <x v="5"/>
    <s v="488.06"/>
    <x v="1419"/>
    <s v="30"/>
    <x v="7"/>
    <s v="341.64"/>
    <n v="146.41800000000001"/>
    <x v="2120"/>
    <n v="341.64"/>
    <x v="1"/>
    <s v="09-09-2024"/>
    <s v="09"/>
    <x v="2"/>
    <s v="2024"/>
    <d v="2024-09-09T00:00:00"/>
    <n v="0"/>
  </r>
  <r>
    <x v="2163"/>
    <s v="2cc13aac-d"/>
    <x v="3"/>
    <s v="91.27"/>
    <x v="2114"/>
    <s v="0"/>
    <x v="6"/>
    <s v="91.27"/>
    <n v="0"/>
    <x v="2121"/>
    <n v="91.27"/>
    <x v="1"/>
    <s v="08-01-2024"/>
    <s v="08"/>
    <x v="7"/>
    <s v="2024"/>
    <d v="2024-01-08T00:00:00"/>
    <n v="0"/>
  </r>
  <r>
    <x v="2164"/>
    <s v="7c7054b6-b"/>
    <x v="6"/>
    <s v="18.15"/>
    <x v="2115"/>
    <s v="0"/>
    <x v="6"/>
    <s v="18.15"/>
    <n v="0"/>
    <x v="2122"/>
    <n v="18.149999999999999"/>
    <x v="0"/>
    <s v="21-06-2024"/>
    <s v="21"/>
    <x v="9"/>
    <s v="2024"/>
    <d v="2024-06-21T00:00:00"/>
    <n v="0"/>
  </r>
  <r>
    <x v="2165"/>
    <s v="6e609028-f"/>
    <x v="2"/>
    <s v="33.14"/>
    <x v="2116"/>
    <s v="50"/>
    <x v="3"/>
    <s v="16.57"/>
    <n v="16.57"/>
    <x v="2123"/>
    <n v="16.57"/>
    <x v="0"/>
    <s v="15-08-2024"/>
    <s v="15"/>
    <x v="4"/>
    <s v="2024"/>
    <d v="2024-08-15T00:00:00"/>
    <n v="0"/>
  </r>
  <r>
    <x v="2166"/>
    <s v="7e940f3c-8"/>
    <x v="5"/>
    <s v="392.77"/>
    <x v="2117"/>
    <s v="10"/>
    <x v="5"/>
    <s v="353.49"/>
    <n v="39.277000000000001"/>
    <x v="2124"/>
    <n v="353.49"/>
    <x v="1"/>
    <s v="01-02-2024"/>
    <s v="01"/>
    <x v="1"/>
    <s v="2024"/>
    <d v="2024-02-01T00:00:00"/>
    <n v="0"/>
  </r>
  <r>
    <x v="2167"/>
    <s v="5ad070b1-8"/>
    <x v="6"/>
    <s v="279.96"/>
    <x v="2118"/>
    <s v="15"/>
    <x v="0"/>
    <s v="237.97"/>
    <n v="41.994"/>
    <x v="2125"/>
    <n v="237.97"/>
    <x v="0"/>
    <s v="08-02-2024"/>
    <s v="08"/>
    <x v="1"/>
    <s v="2024"/>
    <d v="2024-02-08T00:00:00"/>
    <n v="0"/>
  </r>
  <r>
    <x v="2168"/>
    <s v="24cde985-c"/>
    <x v="1"/>
    <s v="408.64"/>
    <x v="2119"/>
    <s v="25"/>
    <x v="2"/>
    <s v="306.48"/>
    <n v="102.16"/>
    <x v="2126"/>
    <n v="306.48"/>
    <x v="3"/>
    <s v="18-03-2024"/>
    <s v="18"/>
    <x v="5"/>
    <s v="2024"/>
    <d v="2024-03-18T00:00:00"/>
    <n v="0"/>
  </r>
  <r>
    <x v="2169"/>
    <s v="67d7c91c-b"/>
    <x v="5"/>
    <s v="491.7"/>
    <x v="2120"/>
    <s v="0"/>
    <x v="6"/>
    <s v="491.7"/>
    <n v="0"/>
    <x v="2127"/>
    <n v="491.7"/>
    <x v="1"/>
    <s v="19-08-2024"/>
    <s v="19"/>
    <x v="4"/>
    <s v="2024"/>
    <d v="2024-08-19T00:00:00"/>
    <n v="0"/>
  </r>
  <r>
    <x v="2170"/>
    <s v="20c99ee6-7"/>
    <x v="1"/>
    <s v="260.12"/>
    <x v="2121"/>
    <s v="0"/>
    <x v="6"/>
    <s v="260.12"/>
    <n v="0"/>
    <x v="2128"/>
    <n v="260.12"/>
    <x v="1"/>
    <s v="11-07-2024"/>
    <s v="11"/>
    <x v="10"/>
    <s v="2024"/>
    <d v="2024-07-11T00:00:00"/>
    <n v="0"/>
  </r>
  <r>
    <x v="2171"/>
    <s v="f0b7f510-3"/>
    <x v="4"/>
    <s v="455.77"/>
    <x v="2122"/>
    <s v="25"/>
    <x v="2"/>
    <s v="341.83"/>
    <n v="113.9425"/>
    <x v="2129"/>
    <n v="341.83"/>
    <x v="1"/>
    <s v="27-09-2024"/>
    <s v="27"/>
    <x v="2"/>
    <s v="2024"/>
    <d v="2024-09-27T00:00:00"/>
    <n v="0"/>
  </r>
  <r>
    <x v="2172"/>
    <s v="e18a5897-c"/>
    <x v="6"/>
    <s v="55.31"/>
    <x v="2123"/>
    <s v="30"/>
    <x v="7"/>
    <s v="38.72"/>
    <n v="16.593000000000004"/>
    <x v="540"/>
    <n v="38.72"/>
    <x v="2"/>
    <s v="15-11-2024"/>
    <s v="15"/>
    <x v="0"/>
    <s v="2024"/>
    <d v="2024-11-15T00:00:00"/>
    <n v="0"/>
  </r>
  <r>
    <x v="2173"/>
    <s v="ab613eea-c"/>
    <x v="0"/>
    <s v="261"/>
    <x v="2124"/>
    <s v="10"/>
    <x v="5"/>
    <s v="234.9"/>
    <n v="26.1"/>
    <x v="2130"/>
    <n v="234.9"/>
    <x v="2"/>
    <s v="17-03-2024"/>
    <s v="17"/>
    <x v="5"/>
    <s v="2024"/>
    <d v="2024-03-17T00:00:00"/>
    <n v="0"/>
  </r>
  <r>
    <x v="2174"/>
    <s v="7f0a5173-a"/>
    <x v="2"/>
    <s v="255.6"/>
    <x v="2008"/>
    <s v="25"/>
    <x v="2"/>
    <s v="191.7"/>
    <n v="63.9"/>
    <x v="2131"/>
    <n v="191.7"/>
    <x v="0"/>
    <s v="22-04-2024"/>
    <s v="22"/>
    <x v="3"/>
    <s v="2024"/>
    <d v="2024-04-22T00:00:00"/>
    <n v="0"/>
  </r>
  <r>
    <x v="2175"/>
    <s v="c8df4458-3"/>
    <x v="1"/>
    <s v="173.69"/>
    <x v="2125"/>
    <s v="20"/>
    <x v="1"/>
    <s v="138.95"/>
    <n v="34.738"/>
    <x v="2132"/>
    <n v="138.94999999999999"/>
    <x v="4"/>
    <s v="13-02-2024"/>
    <s v="13"/>
    <x v="1"/>
    <s v="2024"/>
    <d v="2024-02-13T00:00:00"/>
    <n v="0"/>
  </r>
  <r>
    <x v="2176"/>
    <s v="2cf0d432-8"/>
    <x v="6"/>
    <s v="394.9"/>
    <x v="2126"/>
    <s v="30"/>
    <x v="7"/>
    <s v="276.43"/>
    <n v="118.47"/>
    <x v="2133"/>
    <n v="276.43"/>
    <x v="1"/>
    <s v="23-01-2024"/>
    <s v="23"/>
    <x v="7"/>
    <s v="2024"/>
    <d v="2024-01-23T00:00:00"/>
    <n v="0"/>
  </r>
  <r>
    <x v="2177"/>
    <s v="bfd85ecd-1"/>
    <x v="3"/>
    <s v="29.46"/>
    <x v="2127"/>
    <s v="30"/>
    <x v="7"/>
    <s v="20.62"/>
    <n v="8.838000000000001"/>
    <x v="2134"/>
    <n v="20.62"/>
    <x v="4"/>
    <s v="26-03-2024"/>
    <s v="26"/>
    <x v="5"/>
    <s v="2024"/>
    <d v="2024-03-26T00:00:00"/>
    <n v="0"/>
  </r>
  <r>
    <x v="2178"/>
    <s v="e5714c84-9"/>
    <x v="6"/>
    <s v="273.52"/>
    <x v="2128"/>
    <s v="25"/>
    <x v="2"/>
    <s v="205.14"/>
    <n v="68.38"/>
    <x v="2135"/>
    <n v="205.14"/>
    <x v="1"/>
    <s v="09-07-2024"/>
    <s v="09"/>
    <x v="10"/>
    <s v="2024"/>
    <d v="2024-07-09T00:00:00"/>
    <n v="0"/>
  </r>
  <r>
    <x v="2179"/>
    <s v="6a06a69a-b"/>
    <x v="4"/>
    <s v="56.11"/>
    <x v="2129"/>
    <s v="20"/>
    <x v="1"/>
    <s v="44.89"/>
    <n v="11.222000000000001"/>
    <x v="2136"/>
    <n v="44.89"/>
    <x v="2"/>
    <s v="09-04-2024"/>
    <s v="09"/>
    <x v="3"/>
    <s v="2024"/>
    <d v="2024-04-09T00:00:00"/>
    <n v="0"/>
  </r>
  <r>
    <x v="2180"/>
    <s v="ac7bf91d-0"/>
    <x v="6"/>
    <s v="42.89"/>
    <x v="2130"/>
    <s v="30"/>
    <x v="7"/>
    <s v="30.02"/>
    <n v="12.867000000000001"/>
    <x v="2137"/>
    <n v="30.02"/>
    <x v="3"/>
    <s v="13-03-2024"/>
    <s v="13"/>
    <x v="5"/>
    <s v="2024"/>
    <d v="2024-03-13T00:00:00"/>
    <n v="0"/>
  </r>
  <r>
    <x v="2181"/>
    <s v="12ca96d3-8"/>
    <x v="6"/>
    <s v="92.47"/>
    <x v="2131"/>
    <s v="15"/>
    <x v="0"/>
    <s v="78.6"/>
    <n v="13.8705"/>
    <x v="2138"/>
    <n v="78.599999999999994"/>
    <x v="2"/>
    <s v="24-05-2024"/>
    <s v="24"/>
    <x v="6"/>
    <s v="2024"/>
    <d v="2024-05-24T00:00:00"/>
    <n v="0"/>
  </r>
  <r>
    <x v="2182"/>
    <s v="6f3a6478-1"/>
    <x v="4"/>
    <s v="64.22"/>
    <x v="2132"/>
    <s v="15"/>
    <x v="0"/>
    <s v="54.59"/>
    <n v="9.6329999999999991"/>
    <x v="2139"/>
    <n v="54.59"/>
    <x v="3"/>
    <s v="10-01-2024"/>
    <s v="10"/>
    <x v="7"/>
    <s v="2024"/>
    <d v="2024-01-10T00:00:00"/>
    <n v="0"/>
  </r>
  <r>
    <x v="2183"/>
    <s v="8ef22240-7"/>
    <x v="4"/>
    <s v="119.63"/>
    <x v="2133"/>
    <s v="15"/>
    <x v="0"/>
    <s v="101.69"/>
    <n v="17.944499999999998"/>
    <x v="2140"/>
    <n v="101.69"/>
    <x v="2"/>
    <s v="17-02-2024"/>
    <s v="17"/>
    <x v="1"/>
    <s v="2024"/>
    <d v="2024-02-17T00:00:00"/>
    <n v="0"/>
  </r>
  <r>
    <x v="2184"/>
    <s v="ce0d6be8-5"/>
    <x v="1"/>
    <s v="357.91"/>
    <x v="2134"/>
    <s v="10"/>
    <x v="5"/>
    <s v="322.12"/>
    <n v="35.791000000000004"/>
    <x v="2141"/>
    <n v="322.12"/>
    <x v="1"/>
    <s v="16-03-2024"/>
    <s v="16"/>
    <x v="5"/>
    <s v="2024"/>
    <d v="2024-03-16T00:00:00"/>
    <n v="0"/>
  </r>
  <r>
    <x v="2185"/>
    <s v="1005ef1b-8"/>
    <x v="3"/>
    <s v="81.78"/>
    <x v="2135"/>
    <s v="10"/>
    <x v="5"/>
    <s v="73.6"/>
    <n v="8.177999999999999"/>
    <x v="2142"/>
    <n v="73.599999999999994"/>
    <x v="0"/>
    <s v="13-10-2024"/>
    <s v="13"/>
    <x v="8"/>
    <s v="2024"/>
    <d v="2024-10-13T00:00:00"/>
    <n v="0"/>
  </r>
  <r>
    <x v="2186"/>
    <s v="2bff9cc4-4"/>
    <x v="5"/>
    <s v="18.63"/>
    <x v="2136"/>
    <s v="50"/>
    <x v="3"/>
    <s v="9.31"/>
    <n v="9.3149999999999995"/>
    <x v="2143"/>
    <n v="9.32"/>
    <x v="1"/>
    <s v="12-09-2024"/>
    <s v="12"/>
    <x v="2"/>
    <s v="2024"/>
    <d v="2024-09-12T00:00:00"/>
    <n v="9.9999999999997868E-3"/>
  </r>
  <r>
    <x v="2187"/>
    <s v="9f6995da-c"/>
    <x v="6"/>
    <s v="249.98"/>
    <x v="2137"/>
    <s v="5"/>
    <x v="4"/>
    <s v="237.48"/>
    <n v="12.498999999999999"/>
    <x v="2144"/>
    <n v="237.48"/>
    <x v="3"/>
    <s v="28-02-2024"/>
    <s v="28"/>
    <x v="1"/>
    <s v="2024"/>
    <d v="2024-02-28T00:00:00"/>
    <n v="0"/>
  </r>
  <r>
    <x v="2188"/>
    <s v="c0062d3e-a"/>
    <x v="0"/>
    <s v="131.33"/>
    <x v="2138"/>
    <s v="50"/>
    <x v="3"/>
    <s v="65.67"/>
    <n v="65.665000000000006"/>
    <x v="2145"/>
    <n v="65.67"/>
    <x v="4"/>
    <s v="20-10-2024"/>
    <s v="20"/>
    <x v="8"/>
    <s v="2024"/>
    <d v="2024-10-20T00:00:00"/>
    <n v="0"/>
  </r>
  <r>
    <x v="2189"/>
    <s v="819cf080-c"/>
    <x v="2"/>
    <s v="430.99"/>
    <x v="792"/>
    <s v="5"/>
    <x v="4"/>
    <s v="409.44"/>
    <n v="21.549499999999998"/>
    <x v="2146"/>
    <n v="409.44"/>
    <x v="3"/>
    <s v="06-01-2024"/>
    <s v="06"/>
    <x v="7"/>
    <s v="2024"/>
    <d v="2024-01-06T00:00:00"/>
    <n v="0"/>
  </r>
  <r>
    <x v="2190"/>
    <s v="3907e89b-b"/>
    <x v="6"/>
    <s v="382.07"/>
    <x v="2139"/>
    <s v="0"/>
    <x v="6"/>
    <s v="382.07"/>
    <n v="0"/>
    <x v="2147"/>
    <n v="382.07"/>
    <x v="1"/>
    <s v="19-03-2024"/>
    <s v="19"/>
    <x v="5"/>
    <s v="2024"/>
    <d v="2024-03-19T00:00:00"/>
    <n v="0"/>
  </r>
  <r>
    <x v="2191"/>
    <s v="8ab8122b-7"/>
    <x v="1"/>
    <s v="177.67"/>
    <x v="2140"/>
    <s v="10"/>
    <x v="5"/>
    <s v="159.9"/>
    <n v="17.766999999999999"/>
    <x v="2148"/>
    <n v="159.9"/>
    <x v="1"/>
    <s v="01-07-2024"/>
    <s v="01"/>
    <x v="10"/>
    <s v="2024"/>
    <d v="2024-07-01T00:00:00"/>
    <n v="0"/>
  </r>
  <r>
    <x v="2192"/>
    <s v="b5f03124-1"/>
    <x v="1"/>
    <s v="385.62"/>
    <x v="2141"/>
    <s v="25"/>
    <x v="2"/>
    <s v="289.22"/>
    <n v="96.405000000000001"/>
    <x v="2149"/>
    <n v="289.22000000000003"/>
    <x v="0"/>
    <s v="03-04-2024"/>
    <s v="03"/>
    <x v="3"/>
    <s v="2024"/>
    <d v="2024-04-03T00:00:00"/>
    <n v="0"/>
  </r>
  <r>
    <x v="2193"/>
    <s v="81792d61-d"/>
    <x v="1"/>
    <s v="94.33"/>
    <x v="2142"/>
    <s v="10"/>
    <x v="5"/>
    <s v="84.9"/>
    <n v="9.4329999999999998"/>
    <x v="2150"/>
    <n v="84.9"/>
    <x v="0"/>
    <s v="23-03-2024"/>
    <s v="23"/>
    <x v="5"/>
    <s v="2024"/>
    <d v="2024-03-23T00:00:00"/>
    <n v="0"/>
  </r>
  <r>
    <x v="2194"/>
    <s v="5b4b2513-5"/>
    <x v="3"/>
    <s v="403.54"/>
    <x v="2143"/>
    <s v="15"/>
    <x v="0"/>
    <s v="343.01"/>
    <n v="60.531000000000006"/>
    <x v="2151"/>
    <n v="343.01"/>
    <x v="4"/>
    <s v="25-02-2024"/>
    <s v="25"/>
    <x v="1"/>
    <s v="2024"/>
    <d v="2024-02-25T00:00:00"/>
    <n v="0"/>
  </r>
  <r>
    <x v="2195"/>
    <s v="62fa448b-9"/>
    <x v="5"/>
    <s v="301.37"/>
    <x v="2144"/>
    <s v="0"/>
    <x v="6"/>
    <s v="301.37"/>
    <n v="0"/>
    <x v="2152"/>
    <n v="301.37"/>
    <x v="1"/>
    <s v="06-08-2024"/>
    <s v="06"/>
    <x v="4"/>
    <s v="2024"/>
    <d v="2024-08-06T00:00:00"/>
    <n v="0"/>
  </r>
  <r>
    <x v="2196"/>
    <s v="a076e727-e"/>
    <x v="6"/>
    <s v="102.67"/>
    <x v="2145"/>
    <s v="50"/>
    <x v="3"/>
    <s v="51.34"/>
    <n v="51.335000000000001"/>
    <x v="2153"/>
    <n v="51.34"/>
    <x v="0"/>
    <s v="01-03-2024"/>
    <s v="01"/>
    <x v="5"/>
    <s v="2024"/>
    <d v="2024-03-01T00:00:00"/>
    <n v="0"/>
  </r>
  <r>
    <x v="2197"/>
    <s v="85ce9a52-3"/>
    <x v="5"/>
    <s v="457.4"/>
    <x v="2146"/>
    <s v="50"/>
    <x v="3"/>
    <s v="228.7"/>
    <n v="228.7"/>
    <x v="2154"/>
    <n v="228.7"/>
    <x v="2"/>
    <s v="09-07-2024"/>
    <s v="09"/>
    <x v="10"/>
    <s v="2024"/>
    <d v="2024-07-09T00:00:00"/>
    <n v="0"/>
  </r>
  <r>
    <x v="2198"/>
    <s v="13c71160-0"/>
    <x v="3"/>
    <s v="203.25"/>
    <x v="2147"/>
    <s v="30"/>
    <x v="7"/>
    <s v="142.27"/>
    <n v="60.975000000000001"/>
    <x v="2155"/>
    <n v="142.28"/>
    <x v="3"/>
    <s v="29-01-2024"/>
    <s v="29"/>
    <x v="7"/>
    <s v="2024"/>
    <d v="2024-01-29T00:00:00"/>
    <n v="9.9999999999909051E-3"/>
  </r>
  <r>
    <x v="2199"/>
    <s v="aac59317-7"/>
    <x v="2"/>
    <s v="221.76"/>
    <x v="2148"/>
    <s v="0"/>
    <x v="6"/>
    <s v="221.76"/>
    <n v="0"/>
    <x v="2156"/>
    <n v="221.76"/>
    <x v="3"/>
    <s v="19-02-2024"/>
    <s v="19"/>
    <x v="1"/>
    <s v="2024"/>
    <d v="2024-02-19T00:00:00"/>
    <n v="0"/>
  </r>
  <r>
    <x v="2200"/>
    <s v="6e2c6f03-9"/>
    <x v="5"/>
    <s v="105.25"/>
    <x v="2149"/>
    <s v="30"/>
    <x v="7"/>
    <s v="73.67"/>
    <n v="31.574999999999999"/>
    <x v="2157"/>
    <n v="73.680000000000007"/>
    <x v="4"/>
    <s v="24-04-2024"/>
    <s v="24"/>
    <x v="3"/>
    <s v="2024"/>
    <d v="2024-04-24T00:00:00"/>
    <n v="1.0000000000005116E-2"/>
  </r>
  <r>
    <x v="2201"/>
    <s v="0907acd4-7"/>
    <x v="5"/>
    <s v="125.71"/>
    <x v="2150"/>
    <s v="5"/>
    <x v="4"/>
    <s v="119.42"/>
    <n v="6.2854999999999999"/>
    <x v="2158"/>
    <n v="119.42"/>
    <x v="0"/>
    <s v="07-08-2024"/>
    <s v="07"/>
    <x v="4"/>
    <s v="2024"/>
    <d v="2024-08-07T00:00:00"/>
    <n v="0"/>
  </r>
  <r>
    <x v="2202"/>
    <s v="7439579c-8"/>
    <x v="1"/>
    <s v="493.99"/>
    <x v="2151"/>
    <s v="50"/>
    <x v="3"/>
    <s v="247"/>
    <n v="246.995"/>
    <x v="2159"/>
    <n v="247"/>
    <x v="3"/>
    <s v="12-05-2024"/>
    <s v="12"/>
    <x v="6"/>
    <s v="2024"/>
    <d v="2024-05-12T00:00:00"/>
    <n v="0"/>
  </r>
  <r>
    <x v="2203"/>
    <s v="e4c206e9-f"/>
    <x v="0"/>
    <s v="158.67"/>
    <x v="2152"/>
    <s v="0"/>
    <x v="6"/>
    <s v="158.67"/>
    <n v="0"/>
    <x v="2160"/>
    <n v="158.66999999999999"/>
    <x v="3"/>
    <s v="26-01-2024"/>
    <s v="26"/>
    <x v="7"/>
    <s v="2024"/>
    <d v="2024-01-26T00:00:00"/>
    <n v="0"/>
  </r>
  <r>
    <x v="2204"/>
    <s v="1e6bef43-b"/>
    <x v="4"/>
    <s v="139.01"/>
    <x v="2153"/>
    <s v="15"/>
    <x v="0"/>
    <s v="118.16"/>
    <n v="20.851499999999998"/>
    <x v="2161"/>
    <n v="118.16"/>
    <x v="2"/>
    <s v="05-10-2024"/>
    <s v="05"/>
    <x v="8"/>
    <s v="2024"/>
    <d v="2024-10-05T00:00:00"/>
    <n v="0"/>
  </r>
  <r>
    <x v="2205"/>
    <s v="8f262ef1-f"/>
    <x v="6"/>
    <s v="186.37"/>
    <x v="2154"/>
    <s v="20"/>
    <x v="1"/>
    <s v="149.1"/>
    <n v="37.274000000000001"/>
    <x v="2162"/>
    <n v="149.1"/>
    <x v="3"/>
    <s v="24-03-2024"/>
    <s v="24"/>
    <x v="5"/>
    <s v="2024"/>
    <d v="2024-03-24T00:00:00"/>
    <n v="0"/>
  </r>
  <r>
    <x v="2206"/>
    <s v="bb0b56a8-0"/>
    <x v="6"/>
    <s v="398.89"/>
    <x v="2155"/>
    <s v="50"/>
    <x v="3"/>
    <s v="199.44"/>
    <n v="199.44499999999999"/>
    <x v="2163"/>
    <n v="199.45"/>
    <x v="3"/>
    <s v="21-01-2024"/>
    <s v="21"/>
    <x v="7"/>
    <s v="2024"/>
    <d v="2024-01-21T00:00:00"/>
    <n v="9.9999999999909051E-3"/>
  </r>
  <r>
    <x v="2207"/>
    <s v="c65f5cbc-4"/>
    <x v="1"/>
    <s v="15.38"/>
    <x v="2156"/>
    <s v="50"/>
    <x v="3"/>
    <s v="7.69"/>
    <n v="7.69"/>
    <x v="2164"/>
    <n v="7.69"/>
    <x v="4"/>
    <s v="21-03-2024"/>
    <s v="21"/>
    <x v="5"/>
    <s v="2024"/>
    <d v="2024-03-21T00:00:00"/>
    <n v="0"/>
  </r>
  <r>
    <x v="2208"/>
    <s v="3ce3e465-d"/>
    <x v="4"/>
    <s v="353.97"/>
    <x v="2157"/>
    <s v="0"/>
    <x v="6"/>
    <s v="353.97"/>
    <n v="0"/>
    <x v="2165"/>
    <n v="353.97"/>
    <x v="4"/>
    <s v="21-01-2024"/>
    <s v="21"/>
    <x v="7"/>
    <s v="2024"/>
    <d v="2024-01-21T00:00:00"/>
    <n v="0"/>
  </r>
  <r>
    <x v="2209"/>
    <s v="0dba9639-a"/>
    <x v="5"/>
    <s v="190.88"/>
    <x v="2158"/>
    <s v="10"/>
    <x v="5"/>
    <s v="171.79"/>
    <n v="19.088000000000001"/>
    <x v="2166"/>
    <n v="171.79"/>
    <x v="2"/>
    <s v="14-01-2024"/>
    <s v="14"/>
    <x v="7"/>
    <s v="2024"/>
    <d v="2024-01-14T00:00:00"/>
    <n v="0"/>
  </r>
  <r>
    <x v="2210"/>
    <s v="8628668e-4"/>
    <x v="3"/>
    <s v="470.18"/>
    <x v="2159"/>
    <s v="50"/>
    <x v="3"/>
    <s v="235.09"/>
    <n v="235.09"/>
    <x v="2167"/>
    <n v="235.09"/>
    <x v="4"/>
    <s v="24-06-2024"/>
    <s v="24"/>
    <x v="9"/>
    <s v="2024"/>
    <d v="2024-06-24T00:00:00"/>
    <n v="0"/>
  </r>
  <r>
    <x v="2211"/>
    <s v="ee1c7116-f"/>
    <x v="4"/>
    <s v="184.21"/>
    <x v="2160"/>
    <s v="5"/>
    <x v="4"/>
    <s v="175"/>
    <n v="9.2105000000000015"/>
    <x v="2168"/>
    <n v="175"/>
    <x v="1"/>
    <s v="29-08-2024"/>
    <s v="29"/>
    <x v="4"/>
    <s v="2024"/>
    <d v="2024-08-29T00:00:00"/>
    <n v="0"/>
  </r>
  <r>
    <x v="2212"/>
    <s v="339b8269-a"/>
    <x v="0"/>
    <s v="31.22"/>
    <x v="2161"/>
    <s v="50"/>
    <x v="3"/>
    <s v="15.61"/>
    <n v="15.61"/>
    <x v="2169"/>
    <n v="15.61"/>
    <x v="2"/>
    <s v="07-02-2024"/>
    <s v="07"/>
    <x v="1"/>
    <s v="2024"/>
    <d v="2024-02-07T00:00:00"/>
    <n v="0"/>
  </r>
  <r>
    <x v="2213"/>
    <s v="bb49caa3-2"/>
    <x v="4"/>
    <s v="376.89"/>
    <x v="2162"/>
    <s v="30"/>
    <x v="7"/>
    <s v="263.82"/>
    <n v="113.06699999999999"/>
    <x v="2170"/>
    <n v="263.82"/>
    <x v="3"/>
    <s v="11-03-2024"/>
    <s v="11"/>
    <x v="5"/>
    <s v="2024"/>
    <d v="2024-03-11T00:00:00"/>
    <n v="0"/>
  </r>
  <r>
    <x v="2214"/>
    <s v="bf113b2f-5"/>
    <x v="5"/>
    <s v="213.59"/>
    <x v="2163"/>
    <s v="0"/>
    <x v="6"/>
    <s v="213.59"/>
    <n v="0"/>
    <x v="2171"/>
    <n v="213.59"/>
    <x v="1"/>
    <s v="15-01-2024"/>
    <s v="15"/>
    <x v="7"/>
    <s v="2024"/>
    <d v="2024-01-15T00:00:00"/>
    <n v="0"/>
  </r>
  <r>
    <x v="2215"/>
    <s v="6ad232d8-0"/>
    <x v="6"/>
    <s v="147.85"/>
    <x v="2164"/>
    <s v="25"/>
    <x v="2"/>
    <s v="110.89"/>
    <n v="36.962499999999999"/>
    <x v="2172"/>
    <n v="110.89"/>
    <x v="1"/>
    <s v="19-07-2024"/>
    <s v="19"/>
    <x v="10"/>
    <s v="2024"/>
    <d v="2024-07-19T00:00:00"/>
    <n v="0"/>
  </r>
  <r>
    <x v="2216"/>
    <s v="8adce88d-f"/>
    <x v="3"/>
    <s v="281.71"/>
    <x v="2165"/>
    <s v="0"/>
    <x v="6"/>
    <s v="281.71"/>
    <n v="0"/>
    <x v="2173"/>
    <n v="281.70999999999998"/>
    <x v="0"/>
    <s v="19-05-2024"/>
    <s v="19"/>
    <x v="6"/>
    <s v="2024"/>
    <d v="2024-05-19T00:00:00"/>
    <n v="0"/>
  </r>
  <r>
    <x v="2217"/>
    <s v="825343f1-0"/>
    <x v="0"/>
    <s v="57.65"/>
    <x v="2166"/>
    <s v="30"/>
    <x v="7"/>
    <s v="40.35"/>
    <n v="17.295000000000002"/>
    <x v="2174"/>
    <n v="40.36"/>
    <x v="3"/>
    <s v="01-06-2024"/>
    <s v="01"/>
    <x v="9"/>
    <s v="2024"/>
    <d v="2024-06-01T00:00:00"/>
    <n v="9.9999999999980105E-3"/>
  </r>
  <r>
    <x v="2218"/>
    <s v="860e5dd3-0"/>
    <x v="4"/>
    <s v="458.91"/>
    <x v="2167"/>
    <s v="5"/>
    <x v="4"/>
    <s v="435.96"/>
    <n v="22.945500000000003"/>
    <x v="2175"/>
    <n v="435.96"/>
    <x v="4"/>
    <s v="01-02-2024"/>
    <s v="01"/>
    <x v="1"/>
    <s v="2024"/>
    <d v="2024-02-01T00:00:00"/>
    <n v="0"/>
  </r>
  <r>
    <x v="2219"/>
    <s v="99ec5f3d-c"/>
    <x v="6"/>
    <s v="173.36"/>
    <x v="2168"/>
    <s v="15"/>
    <x v="0"/>
    <s v="147.36"/>
    <n v="26.004000000000001"/>
    <x v="2176"/>
    <n v="147.36000000000001"/>
    <x v="2"/>
    <s v="22-02-2024"/>
    <s v="22"/>
    <x v="1"/>
    <s v="2024"/>
    <d v="2024-02-22T00:00:00"/>
    <n v="0"/>
  </r>
  <r>
    <x v="2220"/>
    <s v="9eab942b-0"/>
    <x v="0"/>
    <s v="250.91"/>
    <x v="2169"/>
    <s v="30"/>
    <x v="7"/>
    <s v="175.64"/>
    <n v="75.272999999999996"/>
    <x v="2177"/>
    <n v="175.64"/>
    <x v="0"/>
    <s v="03-08-2024"/>
    <s v="03"/>
    <x v="4"/>
    <s v="2024"/>
    <d v="2024-08-03T00:00:00"/>
    <n v="0"/>
  </r>
  <r>
    <x v="2221"/>
    <s v="ec854f0f-d"/>
    <x v="1"/>
    <s v="410.07"/>
    <x v="609"/>
    <s v="20"/>
    <x v="1"/>
    <s v="328.06"/>
    <n v="82.013999999999996"/>
    <x v="2178"/>
    <n v="328.06"/>
    <x v="3"/>
    <s v="30-01-2024"/>
    <s v="30"/>
    <x v="7"/>
    <s v="2024"/>
    <d v="2024-01-30T00:00:00"/>
    <n v="0"/>
  </r>
  <r>
    <x v="2222"/>
    <s v="ebe8b43b-c"/>
    <x v="4"/>
    <s v="318.02"/>
    <x v="2170"/>
    <s v="50"/>
    <x v="3"/>
    <s v="159.01"/>
    <n v="159.01"/>
    <x v="2179"/>
    <n v="159.01"/>
    <x v="1"/>
    <s v="05-01-2024"/>
    <s v="05"/>
    <x v="7"/>
    <s v="2024"/>
    <d v="2024-01-05T00:00:00"/>
    <n v="0"/>
  </r>
  <r>
    <x v="2223"/>
    <s v="828e8cf5-8"/>
    <x v="6"/>
    <s v="291.23"/>
    <x v="2171"/>
    <s v="5"/>
    <x v="4"/>
    <s v="276.67"/>
    <n v="14.561500000000001"/>
    <x v="2180"/>
    <n v="276.67"/>
    <x v="4"/>
    <s v="15-11-2024"/>
    <s v="15"/>
    <x v="0"/>
    <s v="2024"/>
    <d v="2024-11-15T00:00:00"/>
    <n v="0"/>
  </r>
  <r>
    <x v="2224"/>
    <s v="f0fdca6b-4"/>
    <x v="0"/>
    <s v="254.27"/>
    <x v="2172"/>
    <s v="5"/>
    <x v="4"/>
    <s v="241.56"/>
    <n v="12.713500000000002"/>
    <x v="2181"/>
    <n v="241.56"/>
    <x v="4"/>
    <s v="19-08-2024"/>
    <s v="19"/>
    <x v="4"/>
    <s v="2024"/>
    <d v="2024-08-19T00:00:00"/>
    <n v="0"/>
  </r>
  <r>
    <x v="2225"/>
    <s v="f852678c-a"/>
    <x v="5"/>
    <s v="235.02"/>
    <x v="2173"/>
    <s v="15"/>
    <x v="0"/>
    <s v="199.77"/>
    <n v="35.253"/>
    <x v="2182"/>
    <n v="199.77"/>
    <x v="1"/>
    <s v="19-08-2024"/>
    <s v="19"/>
    <x v="4"/>
    <s v="2024"/>
    <d v="2024-08-19T00:00:00"/>
    <n v="0"/>
  </r>
  <r>
    <x v="2226"/>
    <s v="d3a06e65-a"/>
    <x v="4"/>
    <s v="266.65"/>
    <x v="2174"/>
    <s v="15"/>
    <x v="0"/>
    <s v="226.65"/>
    <n v="39.997499999999995"/>
    <x v="2183"/>
    <n v="226.65"/>
    <x v="1"/>
    <s v="28-02-2024"/>
    <s v="28"/>
    <x v="1"/>
    <s v="2024"/>
    <d v="2024-02-28T00:00:00"/>
    <n v="0"/>
  </r>
  <r>
    <x v="2227"/>
    <s v="d587cd2f-2"/>
    <x v="4"/>
    <s v="228.28"/>
    <x v="2175"/>
    <s v="5"/>
    <x v="4"/>
    <s v="216.87"/>
    <n v="11.414000000000001"/>
    <x v="2184"/>
    <n v="216.87"/>
    <x v="4"/>
    <s v="07-09-2024"/>
    <s v="07"/>
    <x v="2"/>
    <s v="2024"/>
    <d v="2024-09-07T00:00:00"/>
    <n v="0"/>
  </r>
  <r>
    <x v="2228"/>
    <s v="d8519efa-7"/>
    <x v="6"/>
    <s v="286.86"/>
    <x v="2176"/>
    <s v="25"/>
    <x v="2"/>
    <s v="215.15"/>
    <n v="71.715000000000003"/>
    <x v="2185"/>
    <n v="215.15"/>
    <x v="0"/>
    <s v="28-06-2024"/>
    <s v="28"/>
    <x v="9"/>
    <s v="2024"/>
    <d v="2024-06-28T00:00:00"/>
    <n v="0"/>
  </r>
  <r>
    <x v="2229"/>
    <s v="5aca3424-d"/>
    <x v="6"/>
    <s v="235.82"/>
    <x v="2177"/>
    <s v="50"/>
    <x v="3"/>
    <s v="117.91"/>
    <n v="117.91"/>
    <x v="1818"/>
    <n v="117.91"/>
    <x v="3"/>
    <s v="08-11-2024"/>
    <s v="08"/>
    <x v="0"/>
    <s v="2024"/>
    <d v="2024-11-08T00:00:00"/>
    <n v="0"/>
  </r>
  <r>
    <x v="2230"/>
    <s v="ffb9c83c-f"/>
    <x v="4"/>
    <s v="418.07"/>
    <x v="2178"/>
    <s v="15"/>
    <x v="0"/>
    <s v="355.36"/>
    <n v="62.710500000000003"/>
    <x v="2186"/>
    <n v="355.36"/>
    <x v="4"/>
    <s v="24-09-2024"/>
    <s v="24"/>
    <x v="2"/>
    <s v="2024"/>
    <d v="2024-09-24T00:00:00"/>
    <n v="0"/>
  </r>
  <r>
    <x v="2231"/>
    <s v="fc9b7220-8"/>
    <x v="2"/>
    <s v="137.79"/>
    <x v="2179"/>
    <s v="0"/>
    <x v="6"/>
    <s v="137.79"/>
    <n v="0"/>
    <x v="2187"/>
    <n v="137.79"/>
    <x v="3"/>
    <s v="23-05-2024"/>
    <s v="23"/>
    <x v="6"/>
    <s v="2024"/>
    <d v="2024-05-23T00:00:00"/>
    <n v="0"/>
  </r>
  <r>
    <x v="2232"/>
    <s v="ff1218f2-a"/>
    <x v="2"/>
    <s v="397.37"/>
    <x v="2180"/>
    <s v="10"/>
    <x v="5"/>
    <s v="357.63"/>
    <n v="39.736999999999995"/>
    <x v="2188"/>
    <n v="357.63"/>
    <x v="1"/>
    <s v="03-02-2024"/>
    <s v="03"/>
    <x v="1"/>
    <s v="2024"/>
    <d v="2024-02-03T00:00:00"/>
    <n v="0"/>
  </r>
  <r>
    <x v="2233"/>
    <s v="7c966874-4"/>
    <x v="0"/>
    <s v="306.61"/>
    <x v="776"/>
    <s v="50"/>
    <x v="3"/>
    <s v="153.31"/>
    <n v="153.30500000000001"/>
    <x v="2189"/>
    <n v="153.31"/>
    <x v="4"/>
    <s v="10-10-2024"/>
    <s v="10"/>
    <x v="8"/>
    <s v="2024"/>
    <d v="2024-10-10T00:00:00"/>
    <n v="0"/>
  </r>
  <r>
    <x v="2234"/>
    <s v="0c723758-5"/>
    <x v="0"/>
    <s v="476.73"/>
    <x v="2181"/>
    <s v="20"/>
    <x v="1"/>
    <s v="381.38"/>
    <n v="95.346000000000004"/>
    <x v="2190"/>
    <n v="381.38"/>
    <x v="1"/>
    <s v="14-04-2024"/>
    <s v="14"/>
    <x v="3"/>
    <s v="2024"/>
    <d v="2024-04-14T00:00:00"/>
    <n v="0"/>
  </r>
  <r>
    <x v="2235"/>
    <s v="4dad1419-5"/>
    <x v="2"/>
    <s v="233.8"/>
    <x v="2182"/>
    <s v="10"/>
    <x v="5"/>
    <s v="210.42"/>
    <n v="23.38"/>
    <x v="2191"/>
    <n v="210.42"/>
    <x v="0"/>
    <s v="03-01-2024"/>
    <s v="03"/>
    <x v="7"/>
    <s v="2024"/>
    <d v="2024-01-03T00:00:00"/>
    <n v="0"/>
  </r>
  <r>
    <x v="2236"/>
    <s v="c8128ce6-f"/>
    <x v="3"/>
    <s v="372.91"/>
    <x v="2183"/>
    <s v="25"/>
    <x v="2"/>
    <s v="279.68"/>
    <n v="93.227500000000006"/>
    <x v="2192"/>
    <n v="279.68"/>
    <x v="3"/>
    <s v="26-06-2024"/>
    <s v="26"/>
    <x v="9"/>
    <s v="2024"/>
    <d v="2024-06-26T00:00:00"/>
    <n v="0"/>
  </r>
  <r>
    <x v="2237"/>
    <s v="3db407ae-2"/>
    <x v="6"/>
    <s v="203.99"/>
    <x v="2184"/>
    <s v="20"/>
    <x v="1"/>
    <s v="163.19"/>
    <n v="40.798000000000002"/>
    <x v="2193"/>
    <n v="163.19"/>
    <x v="0"/>
    <s v="25-02-2024"/>
    <s v="25"/>
    <x v="1"/>
    <s v="2024"/>
    <d v="2024-02-25T00:00:00"/>
    <n v="0"/>
  </r>
  <r>
    <x v="2238"/>
    <s v="7105de94-6"/>
    <x v="2"/>
    <s v="135.87"/>
    <x v="2185"/>
    <s v="25"/>
    <x v="2"/>
    <s v="101.9"/>
    <n v="33.967500000000001"/>
    <x v="2194"/>
    <n v="101.9"/>
    <x v="4"/>
    <s v="13-05-2024"/>
    <s v="13"/>
    <x v="6"/>
    <s v="2024"/>
    <d v="2024-05-13T00:00:00"/>
    <n v="0"/>
  </r>
  <r>
    <x v="2239"/>
    <s v="8be86f7a-9"/>
    <x v="3"/>
    <s v="210.69"/>
    <x v="2186"/>
    <s v="10"/>
    <x v="5"/>
    <s v="189.62"/>
    <n v="21.069000000000003"/>
    <x v="2195"/>
    <n v="189.62"/>
    <x v="1"/>
    <s v="20-10-2024"/>
    <s v="20"/>
    <x v="8"/>
    <s v="2024"/>
    <d v="2024-10-20T00:00:00"/>
    <n v="0"/>
  </r>
  <r>
    <x v="2240"/>
    <s v="50c30ff3-4"/>
    <x v="5"/>
    <s v="55.36"/>
    <x v="2187"/>
    <s v="20"/>
    <x v="1"/>
    <s v="44.29"/>
    <n v="11.072000000000001"/>
    <x v="343"/>
    <n v="44.29"/>
    <x v="2"/>
    <s v="05-10-2024"/>
    <s v="05"/>
    <x v="8"/>
    <s v="2024"/>
    <d v="2024-10-05T00:00:00"/>
    <n v="0"/>
  </r>
  <r>
    <x v="2241"/>
    <s v="fd65745e-3"/>
    <x v="4"/>
    <s v="392.88"/>
    <x v="2188"/>
    <s v="25"/>
    <x v="2"/>
    <s v="294.66"/>
    <n v="98.22"/>
    <x v="2196"/>
    <n v="294.66000000000003"/>
    <x v="0"/>
    <s v="30-10-2024"/>
    <s v="30"/>
    <x v="8"/>
    <s v="2024"/>
    <d v="2024-10-30T00:00:00"/>
    <n v="0"/>
  </r>
  <r>
    <x v="2242"/>
    <s v="57b42657-b"/>
    <x v="1"/>
    <s v="297.6"/>
    <x v="2189"/>
    <s v="50"/>
    <x v="3"/>
    <s v="148.8"/>
    <n v="148.80000000000001"/>
    <x v="2197"/>
    <n v="148.80000000000001"/>
    <x v="4"/>
    <s v="04-01-2024"/>
    <s v="04"/>
    <x v="7"/>
    <s v="2024"/>
    <d v="2024-01-04T00:00:00"/>
    <n v="0"/>
  </r>
  <r>
    <x v="2243"/>
    <s v="9d5fbb5c-8"/>
    <x v="2"/>
    <s v="149.91"/>
    <x v="2190"/>
    <s v="25"/>
    <x v="2"/>
    <s v="112.43"/>
    <n v="37.477499999999999"/>
    <x v="2198"/>
    <n v="112.43"/>
    <x v="1"/>
    <s v="21-10-2024"/>
    <s v="21"/>
    <x v="8"/>
    <s v="2024"/>
    <d v="2024-10-21T00:00:00"/>
    <n v="0"/>
  </r>
  <r>
    <x v="2244"/>
    <s v="c4f93075-e"/>
    <x v="0"/>
    <s v="484.14"/>
    <x v="2191"/>
    <s v="25"/>
    <x v="2"/>
    <s v="363.11"/>
    <n v="121.035"/>
    <x v="2199"/>
    <n v="363.11"/>
    <x v="0"/>
    <s v="21-11-2024"/>
    <s v="21"/>
    <x v="0"/>
    <s v="2024"/>
    <d v="2024-11-21T00:00:00"/>
    <n v="0"/>
  </r>
  <r>
    <x v="2245"/>
    <s v="d9ac2b55-c"/>
    <x v="5"/>
    <s v="453.99"/>
    <x v="2192"/>
    <s v="5"/>
    <x v="4"/>
    <s v="431.29"/>
    <n v="22.699499999999997"/>
    <x v="2200"/>
    <n v="431.29"/>
    <x v="4"/>
    <s v="03-02-2024"/>
    <s v="03"/>
    <x v="1"/>
    <s v="2024"/>
    <d v="2024-02-03T00:00:00"/>
    <n v="0"/>
  </r>
  <r>
    <x v="2246"/>
    <s v="ad17107c-3"/>
    <x v="0"/>
    <s v="324.68"/>
    <x v="2193"/>
    <s v="25"/>
    <x v="2"/>
    <s v="243.51"/>
    <n v="81.17"/>
    <x v="2201"/>
    <n v="243.51"/>
    <x v="4"/>
    <s v="03-02-2024"/>
    <s v="03"/>
    <x v="1"/>
    <s v="2024"/>
    <d v="2024-02-03T00:00:00"/>
    <n v="0"/>
  </r>
  <r>
    <x v="2247"/>
    <s v="43f505c8-6"/>
    <x v="6"/>
    <s v="37.39"/>
    <x v="2194"/>
    <s v="50"/>
    <x v="3"/>
    <s v="18.7"/>
    <n v="18.695"/>
    <x v="464"/>
    <n v="18.7"/>
    <x v="2"/>
    <s v="01-07-2024"/>
    <s v="01"/>
    <x v="10"/>
    <s v="2024"/>
    <d v="2024-07-01T00:00:00"/>
    <n v="0"/>
  </r>
  <r>
    <x v="2248"/>
    <s v="c2b44056-b"/>
    <x v="5"/>
    <s v="410.07"/>
    <x v="609"/>
    <s v="50"/>
    <x v="3"/>
    <s v="205.03"/>
    <n v="205.035"/>
    <x v="609"/>
    <n v="205.04"/>
    <x v="3"/>
    <s v="18-05-2024"/>
    <s v="18"/>
    <x v="6"/>
    <s v="2024"/>
    <d v="2024-05-18T00:00:00"/>
    <n v="9.9999999999909051E-3"/>
  </r>
  <r>
    <x v="2249"/>
    <s v="13741e7f-f"/>
    <x v="1"/>
    <s v="323.65"/>
    <x v="2195"/>
    <s v="30"/>
    <x v="7"/>
    <s v="226.55"/>
    <n v="97.094999999999999"/>
    <x v="2202"/>
    <n v="226.56"/>
    <x v="4"/>
    <s v="11-07-2024"/>
    <s v="11"/>
    <x v="10"/>
    <s v="2024"/>
    <d v="2024-07-11T00:00:00"/>
    <n v="9.9999999999909051E-3"/>
  </r>
  <r>
    <x v="2250"/>
    <s v="bbdc6651-3"/>
    <x v="6"/>
    <s v="165.56"/>
    <x v="2196"/>
    <s v="30"/>
    <x v="7"/>
    <s v="115.89"/>
    <n v="49.667999999999999"/>
    <x v="2203"/>
    <n v="115.89"/>
    <x v="4"/>
    <s v="24-07-2024"/>
    <s v="24"/>
    <x v="10"/>
    <s v="2024"/>
    <d v="2024-07-24T00:00:00"/>
    <n v="0"/>
  </r>
  <r>
    <x v="2251"/>
    <s v="4ce5173c-6"/>
    <x v="6"/>
    <s v="221.03"/>
    <x v="2197"/>
    <s v="0"/>
    <x v="6"/>
    <s v="221.03"/>
    <n v="0"/>
    <x v="2204"/>
    <n v="221.03"/>
    <x v="2"/>
    <s v="27-08-2024"/>
    <s v="27"/>
    <x v="4"/>
    <s v="2024"/>
    <d v="2024-08-27T00:00:00"/>
    <n v="0"/>
  </r>
  <r>
    <x v="2252"/>
    <s v="25583753-9"/>
    <x v="5"/>
    <s v="51.27"/>
    <x v="2198"/>
    <s v="30"/>
    <x v="7"/>
    <s v="35.89"/>
    <n v="15.381000000000002"/>
    <x v="2205"/>
    <n v="35.89"/>
    <x v="2"/>
    <s v="31-08-2024"/>
    <s v="31"/>
    <x v="4"/>
    <s v="2024"/>
    <d v="2024-08-31T00:00:00"/>
    <n v="0"/>
  </r>
  <r>
    <x v="2253"/>
    <s v="272f1feb-4"/>
    <x v="0"/>
    <s v="51.31"/>
    <x v="2199"/>
    <s v="50"/>
    <x v="3"/>
    <s v="25.66"/>
    <n v="25.655000000000001"/>
    <x v="2206"/>
    <n v="25.66"/>
    <x v="0"/>
    <s v="11-08-2024"/>
    <s v="11"/>
    <x v="4"/>
    <s v="2024"/>
    <d v="2024-08-11T00:00:00"/>
    <n v="0"/>
  </r>
  <r>
    <x v="2254"/>
    <s v="81bf8c6c-c"/>
    <x v="5"/>
    <s v="235.35"/>
    <x v="2200"/>
    <s v="15"/>
    <x v="0"/>
    <s v="200.05"/>
    <n v="35.302500000000002"/>
    <x v="2207"/>
    <n v="200.05"/>
    <x v="2"/>
    <s v="12-10-2024"/>
    <s v="12"/>
    <x v="8"/>
    <s v="2024"/>
    <d v="2024-10-12T00:00:00"/>
    <n v="0"/>
  </r>
  <r>
    <x v="2255"/>
    <s v="3d444ba2-6"/>
    <x v="4"/>
    <s v="462.66"/>
    <x v="2201"/>
    <s v="20"/>
    <x v="1"/>
    <s v="370.13"/>
    <n v="92.532000000000011"/>
    <x v="2208"/>
    <n v="370.13"/>
    <x v="3"/>
    <s v="16-06-2024"/>
    <s v="16"/>
    <x v="9"/>
    <s v="2024"/>
    <d v="2024-06-16T00:00:00"/>
    <n v="0"/>
  </r>
  <r>
    <x v="2256"/>
    <s v="58741ec0-3"/>
    <x v="1"/>
    <s v="67.02"/>
    <x v="2202"/>
    <s v="5"/>
    <x v="4"/>
    <s v="63.67"/>
    <n v="3.3509999999999995"/>
    <x v="2209"/>
    <n v="63.67"/>
    <x v="2"/>
    <s v="24-01-2024"/>
    <s v="24"/>
    <x v="7"/>
    <s v="2024"/>
    <d v="2024-01-24T00:00:00"/>
    <n v="0"/>
  </r>
  <r>
    <x v="2257"/>
    <s v="6a975f71-2"/>
    <x v="1"/>
    <s v="457.96"/>
    <x v="2203"/>
    <s v="5"/>
    <x v="4"/>
    <s v="435.06"/>
    <n v="22.897999999999996"/>
    <x v="2210"/>
    <n v="435.06"/>
    <x v="3"/>
    <s v="04-10-2024"/>
    <s v="04"/>
    <x v="8"/>
    <s v="2024"/>
    <d v="2024-10-04T00:00:00"/>
    <n v="0"/>
  </r>
  <r>
    <x v="2258"/>
    <s v="3f87a674-e"/>
    <x v="1"/>
    <s v="215.06"/>
    <x v="2204"/>
    <s v="0"/>
    <x v="6"/>
    <s v="215.06"/>
    <n v="0"/>
    <x v="2211"/>
    <n v="215.06"/>
    <x v="0"/>
    <s v="09-10-2024"/>
    <s v="09"/>
    <x v="8"/>
    <s v="2024"/>
    <d v="2024-10-09T00:00:00"/>
    <n v="0"/>
  </r>
  <r>
    <x v="2259"/>
    <s v="6e039e31-8"/>
    <x v="6"/>
    <s v="49.79"/>
    <x v="2205"/>
    <s v="15"/>
    <x v="0"/>
    <s v="42.32"/>
    <n v="7.4685000000000006"/>
    <x v="2212"/>
    <n v="42.32"/>
    <x v="0"/>
    <s v="21-01-2024"/>
    <s v="21"/>
    <x v="7"/>
    <s v="2024"/>
    <d v="2024-01-21T00:00:00"/>
    <n v="0"/>
  </r>
  <r>
    <x v="2260"/>
    <s v="d57ebdfe-f"/>
    <x v="2"/>
    <s v="71.25"/>
    <x v="2206"/>
    <s v="0"/>
    <x v="6"/>
    <s v="71.25"/>
    <n v="0"/>
    <x v="2213"/>
    <n v="71.25"/>
    <x v="2"/>
    <s v="14-03-2024"/>
    <s v="14"/>
    <x v="5"/>
    <s v="2024"/>
    <d v="2024-03-14T00:00:00"/>
    <n v="0"/>
  </r>
  <r>
    <x v="2261"/>
    <s v="b5cae03d-2"/>
    <x v="0"/>
    <s v="47.04"/>
    <x v="2207"/>
    <s v="5"/>
    <x v="4"/>
    <s v="44.69"/>
    <n v="2.3519999999999999"/>
    <x v="2214"/>
    <n v="44.69"/>
    <x v="4"/>
    <s v="16-10-2024"/>
    <s v="16"/>
    <x v="8"/>
    <s v="2024"/>
    <d v="2024-10-16T00:00:00"/>
    <n v="0"/>
  </r>
  <r>
    <x v="2262"/>
    <s v="56b1fa03-5"/>
    <x v="6"/>
    <s v="250.1"/>
    <x v="2208"/>
    <s v="25"/>
    <x v="2"/>
    <s v="187.57"/>
    <n v="62.524999999999999"/>
    <x v="2215"/>
    <n v="187.58"/>
    <x v="1"/>
    <s v="15-07-2024"/>
    <s v="15"/>
    <x v="10"/>
    <s v="2024"/>
    <d v="2024-07-15T00:00:00"/>
    <n v="1.0000000000019327E-2"/>
  </r>
  <r>
    <x v="2263"/>
    <s v="786e085b-a"/>
    <x v="5"/>
    <s v="333.61"/>
    <x v="1526"/>
    <s v="10"/>
    <x v="5"/>
    <s v="300.25"/>
    <n v="33.361000000000004"/>
    <x v="1531"/>
    <n v="300.25"/>
    <x v="4"/>
    <s v="25-03-2024"/>
    <s v="25"/>
    <x v="5"/>
    <s v="2024"/>
    <d v="2024-03-25T00:00:00"/>
    <n v="0"/>
  </r>
  <r>
    <x v="2264"/>
    <s v="5be334f3-b"/>
    <x v="5"/>
    <s v="41.85"/>
    <x v="2209"/>
    <s v="20"/>
    <x v="1"/>
    <s v="33.48"/>
    <n v="8.3699999999999992"/>
    <x v="2216"/>
    <n v="33.479999999999997"/>
    <x v="3"/>
    <s v="27-09-2024"/>
    <s v="27"/>
    <x v="2"/>
    <s v="2024"/>
    <d v="2024-09-27T00:00:00"/>
    <n v="0"/>
  </r>
  <r>
    <x v="2265"/>
    <s v="143b0a24-6"/>
    <x v="5"/>
    <s v="94.11"/>
    <x v="2210"/>
    <s v="25"/>
    <x v="2"/>
    <s v="70.58"/>
    <n v="23.5275"/>
    <x v="2217"/>
    <n v="70.58"/>
    <x v="0"/>
    <s v="24-08-2024"/>
    <s v="24"/>
    <x v="4"/>
    <s v="2024"/>
    <d v="2024-08-24T00:00:00"/>
    <n v="0"/>
  </r>
  <r>
    <x v="2266"/>
    <s v="2902da20-1"/>
    <x v="4"/>
    <s v="486.05"/>
    <x v="2211"/>
    <s v="50"/>
    <x v="3"/>
    <s v="243.03"/>
    <n v="243.02500000000001"/>
    <x v="2218"/>
    <n v="243.03"/>
    <x v="1"/>
    <s v="14-09-2024"/>
    <s v="14"/>
    <x v="2"/>
    <s v="2024"/>
    <d v="2024-09-14T00:00:00"/>
    <n v="0"/>
  </r>
  <r>
    <x v="2267"/>
    <s v="772798f1-d"/>
    <x v="3"/>
    <s v="293.03"/>
    <x v="2212"/>
    <s v="5"/>
    <x v="4"/>
    <s v="278.38"/>
    <n v="14.651499999999999"/>
    <x v="2219"/>
    <n v="278.38"/>
    <x v="2"/>
    <s v="18-04-2024"/>
    <s v="18"/>
    <x v="3"/>
    <s v="2024"/>
    <d v="2024-04-18T00:00:00"/>
    <n v="0"/>
  </r>
  <r>
    <x v="2268"/>
    <s v="965ef4ce-4"/>
    <x v="2"/>
    <s v="274.85"/>
    <x v="2213"/>
    <s v="5"/>
    <x v="4"/>
    <s v="261.11"/>
    <n v="13.7425"/>
    <x v="2220"/>
    <n v="261.11"/>
    <x v="4"/>
    <s v="06-06-2024"/>
    <s v="06"/>
    <x v="9"/>
    <s v="2024"/>
    <d v="2024-06-06T00:00:00"/>
    <n v="0"/>
  </r>
  <r>
    <x v="2269"/>
    <s v="ce301235-0"/>
    <x v="4"/>
    <s v="187.3"/>
    <x v="2214"/>
    <s v="50"/>
    <x v="3"/>
    <s v="93.65"/>
    <n v="93.65"/>
    <x v="2221"/>
    <n v="93.65"/>
    <x v="0"/>
    <s v="21-07-2024"/>
    <s v="21"/>
    <x v="10"/>
    <s v="2024"/>
    <d v="2024-07-21T00:00:00"/>
    <n v="0"/>
  </r>
  <r>
    <x v="2270"/>
    <s v="94586749-1"/>
    <x v="6"/>
    <s v="297.32"/>
    <x v="1308"/>
    <s v="0"/>
    <x v="6"/>
    <s v="297.32"/>
    <n v="0"/>
    <x v="1307"/>
    <n v="297.32"/>
    <x v="2"/>
    <s v="31-10-2024"/>
    <s v="31"/>
    <x v="8"/>
    <s v="2024"/>
    <d v="2024-10-31T00:00:00"/>
    <n v="0"/>
  </r>
  <r>
    <x v="2271"/>
    <s v="3f4e0fd0-3"/>
    <x v="4"/>
    <s v="55.9"/>
    <x v="2215"/>
    <s v="20"/>
    <x v="1"/>
    <s v="44.72"/>
    <n v="11.18"/>
    <x v="2222"/>
    <n v="44.72"/>
    <x v="3"/>
    <s v="01-11-2024"/>
    <s v="01"/>
    <x v="0"/>
    <s v="2024"/>
    <d v="2024-11-01T00:00:00"/>
    <n v="0"/>
  </r>
  <r>
    <x v="2272"/>
    <s v="9b3c5c8f-a"/>
    <x v="4"/>
    <s v="404.85"/>
    <x v="2216"/>
    <s v="25"/>
    <x v="2"/>
    <s v="303.64"/>
    <n v="101.21250000000001"/>
    <x v="2223"/>
    <n v="303.64"/>
    <x v="1"/>
    <s v="02-05-2024"/>
    <s v="02"/>
    <x v="6"/>
    <s v="2024"/>
    <d v="2024-05-02T00:00:00"/>
    <n v="0"/>
  </r>
  <r>
    <x v="2273"/>
    <s v="51714cbb-3"/>
    <x v="0"/>
    <s v="39.82"/>
    <x v="2217"/>
    <s v="5"/>
    <x v="4"/>
    <s v="37.83"/>
    <n v="1.9909999999999999"/>
    <x v="2224"/>
    <n v="37.83"/>
    <x v="0"/>
    <s v="10-04-2024"/>
    <s v="10"/>
    <x v="3"/>
    <s v="2024"/>
    <d v="2024-04-10T00:00:00"/>
    <n v="0"/>
  </r>
  <r>
    <x v="2274"/>
    <s v="970d3f0c-a"/>
    <x v="4"/>
    <s v="259.65"/>
    <x v="2218"/>
    <s v="0"/>
    <x v="6"/>
    <s v="259.65"/>
    <n v="0"/>
    <x v="2225"/>
    <n v="259.64999999999998"/>
    <x v="2"/>
    <s v="22-06-2024"/>
    <s v="22"/>
    <x v="9"/>
    <s v="2024"/>
    <d v="2024-06-22T00:00:00"/>
    <n v="0"/>
  </r>
  <r>
    <x v="2275"/>
    <s v="ab34f455-d"/>
    <x v="1"/>
    <s v="29.8"/>
    <x v="2219"/>
    <s v="10"/>
    <x v="5"/>
    <s v="26.82"/>
    <n v="2.98"/>
    <x v="2226"/>
    <n v="26.82"/>
    <x v="4"/>
    <s v="05-03-2024"/>
    <s v="05"/>
    <x v="5"/>
    <s v="2024"/>
    <d v="2024-03-05T00:00:00"/>
    <n v="0"/>
  </r>
  <r>
    <x v="2276"/>
    <s v="df56e5a2-3"/>
    <x v="6"/>
    <s v="352.73"/>
    <x v="2220"/>
    <s v="25"/>
    <x v="2"/>
    <s v="264.55"/>
    <n v="88.182500000000005"/>
    <x v="2227"/>
    <n v="264.55"/>
    <x v="1"/>
    <s v="29-01-2024"/>
    <s v="29"/>
    <x v="7"/>
    <s v="2024"/>
    <d v="2024-01-29T00:00:00"/>
    <n v="0"/>
  </r>
  <r>
    <x v="2277"/>
    <s v="6d0321c6-b"/>
    <x v="1"/>
    <s v="265.73"/>
    <x v="2221"/>
    <s v="10"/>
    <x v="5"/>
    <s v="239.16"/>
    <n v="26.573"/>
    <x v="2228"/>
    <n v="239.16"/>
    <x v="3"/>
    <s v="31-08-2024"/>
    <s v="31"/>
    <x v="4"/>
    <s v="2024"/>
    <d v="2024-08-31T00:00:00"/>
    <n v="0"/>
  </r>
  <r>
    <x v="2278"/>
    <s v="0ad41cff-3"/>
    <x v="2"/>
    <s v="25.94"/>
    <x v="2222"/>
    <s v="5"/>
    <x v="4"/>
    <s v="24.64"/>
    <n v="1.2970000000000002"/>
    <x v="2229"/>
    <n v="24.64"/>
    <x v="2"/>
    <s v="19-06-2024"/>
    <s v="19"/>
    <x v="9"/>
    <s v="2024"/>
    <d v="2024-06-19T00:00:00"/>
    <n v="0"/>
  </r>
  <r>
    <x v="2279"/>
    <s v="46cc5efc-9"/>
    <x v="5"/>
    <s v="315.53"/>
    <x v="2223"/>
    <s v="0"/>
    <x v="6"/>
    <s v="315.53"/>
    <n v="0"/>
    <x v="2230"/>
    <n v="315.52999999999997"/>
    <x v="2"/>
    <s v="07-10-2024"/>
    <s v="07"/>
    <x v="8"/>
    <s v="2024"/>
    <d v="2024-10-07T00:00:00"/>
    <n v="0"/>
  </r>
  <r>
    <x v="2280"/>
    <s v="e9b42654-9"/>
    <x v="3"/>
    <s v="96.8"/>
    <x v="2224"/>
    <s v="50"/>
    <x v="3"/>
    <s v="48.4"/>
    <n v="48.4"/>
    <x v="2231"/>
    <n v="48.4"/>
    <x v="0"/>
    <s v="06-06-2024"/>
    <s v="06"/>
    <x v="9"/>
    <s v="2024"/>
    <d v="2024-06-06T00:00:00"/>
    <n v="0"/>
  </r>
  <r>
    <x v="2281"/>
    <s v="3a45b287-4"/>
    <x v="5"/>
    <s v="229.13"/>
    <x v="2225"/>
    <s v="50"/>
    <x v="3"/>
    <s v="114.56"/>
    <n v="114.565"/>
    <x v="2232"/>
    <n v="114.57"/>
    <x v="2"/>
    <s v="17-05-2024"/>
    <s v="17"/>
    <x v="6"/>
    <s v="2024"/>
    <d v="2024-05-17T00:00:00"/>
    <n v="9.9999999999909051E-3"/>
  </r>
  <r>
    <x v="2282"/>
    <s v="6d122b75-8"/>
    <x v="0"/>
    <s v="119.97"/>
    <x v="2226"/>
    <s v="50"/>
    <x v="3"/>
    <s v="59.98"/>
    <n v="59.984999999999999"/>
    <x v="2233"/>
    <n v="59.99"/>
    <x v="4"/>
    <s v="12-07-2024"/>
    <s v="12"/>
    <x v="10"/>
    <s v="2024"/>
    <d v="2024-07-12T00:00:00"/>
    <n v="1.0000000000005116E-2"/>
  </r>
  <r>
    <x v="2283"/>
    <s v="73db29d6-9"/>
    <x v="1"/>
    <s v="250.45"/>
    <x v="2227"/>
    <s v="10"/>
    <x v="5"/>
    <s v="225.41"/>
    <n v="25.045000000000002"/>
    <x v="2234"/>
    <n v="225.41"/>
    <x v="0"/>
    <s v="20-10-2024"/>
    <s v="20"/>
    <x v="8"/>
    <s v="2024"/>
    <d v="2024-10-20T00:00:00"/>
    <n v="0"/>
  </r>
  <r>
    <x v="2284"/>
    <s v="b36687ef-b"/>
    <x v="2"/>
    <s v="168.44"/>
    <x v="2228"/>
    <s v="0"/>
    <x v="6"/>
    <s v="168.44"/>
    <n v="0"/>
    <x v="2235"/>
    <n v="168.44"/>
    <x v="4"/>
    <s v="26-10-2024"/>
    <s v="26"/>
    <x v="8"/>
    <s v="2024"/>
    <d v="2024-10-26T00:00:00"/>
    <n v="0"/>
  </r>
  <r>
    <x v="2285"/>
    <s v="a33cd9a4-a"/>
    <x v="2"/>
    <s v="103.8"/>
    <x v="2229"/>
    <s v="0"/>
    <x v="6"/>
    <s v="103.8"/>
    <n v="0"/>
    <x v="2236"/>
    <n v="103.8"/>
    <x v="4"/>
    <s v="29-07-2024"/>
    <s v="29"/>
    <x v="10"/>
    <s v="2024"/>
    <d v="2024-07-29T00:00:00"/>
    <n v="0"/>
  </r>
  <r>
    <x v="2286"/>
    <s v="2b4369eb-8"/>
    <x v="2"/>
    <s v="52.94"/>
    <x v="2230"/>
    <s v="15"/>
    <x v="0"/>
    <s v="45"/>
    <n v="7.9409999999999989"/>
    <x v="2237"/>
    <n v="45"/>
    <x v="0"/>
    <s v="11-10-2024"/>
    <s v="11"/>
    <x v="8"/>
    <s v="2024"/>
    <d v="2024-10-11T00:00:00"/>
    <n v="0"/>
  </r>
  <r>
    <x v="2287"/>
    <s v="2215cddb-3"/>
    <x v="4"/>
    <s v="368.07"/>
    <x v="2231"/>
    <s v="5"/>
    <x v="4"/>
    <s v="349.67"/>
    <n v="18.403499999999998"/>
    <x v="2238"/>
    <n v="349.67"/>
    <x v="1"/>
    <s v="27-01-2024"/>
    <s v="27"/>
    <x v="7"/>
    <s v="2024"/>
    <d v="2024-01-27T00:00:00"/>
    <n v="0"/>
  </r>
  <r>
    <x v="2288"/>
    <s v="85693781-a"/>
    <x v="3"/>
    <s v="135.49"/>
    <x v="2232"/>
    <s v="25"/>
    <x v="2"/>
    <s v="101.62"/>
    <n v="33.872500000000002"/>
    <x v="2239"/>
    <n v="101.62"/>
    <x v="2"/>
    <s v="13-08-2024"/>
    <s v="13"/>
    <x v="4"/>
    <s v="2024"/>
    <d v="2024-08-13T00:00:00"/>
    <n v="0"/>
  </r>
  <r>
    <x v="2289"/>
    <s v="40c78e8a-c"/>
    <x v="1"/>
    <s v="404.46"/>
    <x v="2233"/>
    <s v="25"/>
    <x v="2"/>
    <s v="303.34"/>
    <n v="101.11499999999999"/>
    <x v="2240"/>
    <n v="303.35000000000002"/>
    <x v="2"/>
    <s v="17-09-2024"/>
    <s v="17"/>
    <x v="2"/>
    <s v="2024"/>
    <d v="2024-09-17T00:00:00"/>
    <n v="1.0000000000047748E-2"/>
  </r>
  <r>
    <x v="2290"/>
    <s v="c5bb69e8-1"/>
    <x v="6"/>
    <s v="477.36"/>
    <x v="2234"/>
    <s v="25"/>
    <x v="2"/>
    <s v="358.02"/>
    <n v="119.34"/>
    <x v="2241"/>
    <n v="358.02"/>
    <x v="0"/>
    <s v="20-11-2024"/>
    <s v="20"/>
    <x v="0"/>
    <s v="2024"/>
    <d v="2024-11-20T00:00:00"/>
    <n v="0"/>
  </r>
  <r>
    <x v="2291"/>
    <s v="7e201cc8-0"/>
    <x v="0"/>
    <s v="187.4"/>
    <x v="2235"/>
    <s v="0"/>
    <x v="6"/>
    <s v="187.4"/>
    <n v="0"/>
    <x v="2242"/>
    <n v="187.4"/>
    <x v="1"/>
    <s v="22-05-2024"/>
    <s v="22"/>
    <x v="6"/>
    <s v="2024"/>
    <d v="2024-05-22T00:00:00"/>
    <n v="0"/>
  </r>
  <r>
    <x v="2292"/>
    <s v="1ddb4839-f"/>
    <x v="4"/>
    <s v="415.48"/>
    <x v="2236"/>
    <s v="15"/>
    <x v="0"/>
    <s v="353.16"/>
    <n v="62.32200000000001"/>
    <x v="2243"/>
    <n v="353.16"/>
    <x v="3"/>
    <s v="30-07-2024"/>
    <s v="30"/>
    <x v="10"/>
    <s v="2024"/>
    <d v="2024-07-30T00:00:00"/>
    <n v="0"/>
  </r>
  <r>
    <x v="2293"/>
    <s v="1b774792-1"/>
    <x v="5"/>
    <s v="138.62"/>
    <x v="2237"/>
    <s v="10"/>
    <x v="5"/>
    <s v="124.76"/>
    <n v="13.862"/>
    <x v="2244"/>
    <n v="124.76"/>
    <x v="0"/>
    <s v="25-08-2024"/>
    <s v="25"/>
    <x v="4"/>
    <s v="2024"/>
    <d v="2024-08-25T00:00:00"/>
    <n v="0"/>
  </r>
  <r>
    <x v="2294"/>
    <s v="3fffc757-5"/>
    <x v="0"/>
    <s v="10.33"/>
    <x v="2238"/>
    <s v="0"/>
    <x v="6"/>
    <s v="10.33"/>
    <n v="0"/>
    <x v="2245"/>
    <n v="10.33"/>
    <x v="3"/>
    <s v="12-04-2024"/>
    <s v="12"/>
    <x v="3"/>
    <s v="2024"/>
    <d v="2024-04-12T00:00:00"/>
    <n v="0"/>
  </r>
  <r>
    <x v="2295"/>
    <s v="0c531a40-9"/>
    <x v="6"/>
    <s v="423.28"/>
    <x v="2239"/>
    <s v="0"/>
    <x v="6"/>
    <s v="423.28"/>
    <n v="0"/>
    <x v="2246"/>
    <n v="423.28"/>
    <x v="2"/>
    <s v="25-02-2024"/>
    <s v="25"/>
    <x v="1"/>
    <s v="2024"/>
    <d v="2024-02-25T00:00:00"/>
    <n v="0"/>
  </r>
  <r>
    <x v="2296"/>
    <s v="13733608-4"/>
    <x v="3"/>
    <s v="372.63"/>
    <x v="2240"/>
    <s v="0"/>
    <x v="6"/>
    <s v="372.63"/>
    <n v="0"/>
    <x v="2247"/>
    <n v="372.63"/>
    <x v="3"/>
    <s v="27-07-2024"/>
    <s v="27"/>
    <x v="10"/>
    <s v="2024"/>
    <d v="2024-07-27T00:00:00"/>
    <n v="0"/>
  </r>
  <r>
    <x v="2297"/>
    <s v="efc23d58-a"/>
    <x v="1"/>
    <s v="441.72"/>
    <x v="2241"/>
    <s v="0"/>
    <x v="6"/>
    <s v="441.72"/>
    <n v="0"/>
    <x v="2248"/>
    <n v="441.72"/>
    <x v="2"/>
    <s v="28-03-2024"/>
    <s v="28"/>
    <x v="5"/>
    <s v="2024"/>
    <d v="2024-03-28T00:00:00"/>
    <n v="0"/>
  </r>
  <r>
    <x v="2298"/>
    <s v="c98f8347-4"/>
    <x v="4"/>
    <s v="399.38"/>
    <x v="2242"/>
    <s v="50"/>
    <x v="3"/>
    <s v="199.69"/>
    <n v="199.69"/>
    <x v="2249"/>
    <n v="199.69"/>
    <x v="1"/>
    <s v="24-10-2024"/>
    <s v="24"/>
    <x v="8"/>
    <s v="2024"/>
    <d v="2024-10-24T00:00:00"/>
    <n v="0"/>
  </r>
  <r>
    <x v="2299"/>
    <s v="257bca99-8"/>
    <x v="1"/>
    <s v="428.53"/>
    <x v="2243"/>
    <s v="15"/>
    <x v="0"/>
    <s v="364.25"/>
    <n v="64.279499999999999"/>
    <x v="2250"/>
    <n v="364.25"/>
    <x v="0"/>
    <s v="02-04-2024"/>
    <s v="02"/>
    <x v="3"/>
    <s v="2024"/>
    <d v="2024-04-02T00:00:00"/>
    <n v="0"/>
  </r>
  <r>
    <x v="2300"/>
    <s v="e7e972e1-b"/>
    <x v="1"/>
    <s v="308.6"/>
    <x v="2244"/>
    <s v="10"/>
    <x v="5"/>
    <s v="277.74"/>
    <n v="30.86"/>
    <x v="2251"/>
    <n v="277.74"/>
    <x v="3"/>
    <s v="24-03-2024"/>
    <s v="24"/>
    <x v="5"/>
    <s v="2024"/>
    <d v="2024-03-24T00:00:00"/>
    <n v="0"/>
  </r>
  <r>
    <x v="2301"/>
    <s v="aea633be-6"/>
    <x v="2"/>
    <s v="452"/>
    <x v="2245"/>
    <s v="15"/>
    <x v="0"/>
    <s v="384.2"/>
    <n v="67.8"/>
    <x v="2252"/>
    <n v="384.2"/>
    <x v="3"/>
    <s v="23-05-2024"/>
    <s v="23"/>
    <x v="6"/>
    <s v="2024"/>
    <d v="2024-05-23T00:00:00"/>
    <n v="0"/>
  </r>
  <r>
    <x v="2302"/>
    <s v="638f689c-2"/>
    <x v="5"/>
    <s v="233.42"/>
    <x v="2246"/>
    <s v="0"/>
    <x v="6"/>
    <s v="233.42"/>
    <n v="0"/>
    <x v="2253"/>
    <n v="233.42"/>
    <x v="1"/>
    <s v="11-07-2024"/>
    <s v="11"/>
    <x v="10"/>
    <s v="2024"/>
    <d v="2024-07-11T00:00:00"/>
    <n v="0"/>
  </r>
  <r>
    <x v="2303"/>
    <s v="452b4ded-0"/>
    <x v="1"/>
    <s v="24.55"/>
    <x v="2247"/>
    <s v="10"/>
    <x v="5"/>
    <s v="22.1"/>
    <n v="2.4550000000000001"/>
    <x v="2254"/>
    <n v="22.1"/>
    <x v="2"/>
    <s v="06-02-2024"/>
    <s v="06"/>
    <x v="1"/>
    <s v="2024"/>
    <d v="2024-02-06T00:00:00"/>
    <n v="0"/>
  </r>
  <r>
    <x v="2304"/>
    <s v="7f84540b-f"/>
    <x v="6"/>
    <s v="196.1"/>
    <x v="2248"/>
    <s v="15"/>
    <x v="0"/>
    <s v="166.69"/>
    <n v="29.414999999999999"/>
    <x v="2255"/>
    <n v="166.69"/>
    <x v="1"/>
    <s v="03-07-2024"/>
    <s v="03"/>
    <x v="10"/>
    <s v="2024"/>
    <d v="2024-07-03T00:00:00"/>
    <n v="0"/>
  </r>
  <r>
    <x v="2305"/>
    <s v="5a1355a8-c"/>
    <x v="2"/>
    <s v="227.48"/>
    <x v="2249"/>
    <s v="0"/>
    <x v="6"/>
    <s v="227.48"/>
    <n v="0"/>
    <x v="2256"/>
    <n v="227.48"/>
    <x v="4"/>
    <s v="08-04-2024"/>
    <s v="08"/>
    <x v="3"/>
    <s v="2024"/>
    <d v="2024-04-08T00:00:00"/>
    <n v="0"/>
  </r>
  <r>
    <x v="2306"/>
    <s v="4635b113-8"/>
    <x v="6"/>
    <s v="318.83"/>
    <x v="2250"/>
    <s v="20"/>
    <x v="1"/>
    <s v="255.06"/>
    <n v="63.765999999999991"/>
    <x v="2257"/>
    <n v="255.06"/>
    <x v="0"/>
    <s v="12-04-2024"/>
    <s v="12"/>
    <x v="3"/>
    <s v="2024"/>
    <d v="2024-04-12T00:00:00"/>
    <n v="0"/>
  </r>
  <r>
    <x v="2307"/>
    <s v="54dc6586-b"/>
    <x v="2"/>
    <s v="186.5"/>
    <x v="2251"/>
    <s v="50"/>
    <x v="3"/>
    <s v="93.25"/>
    <n v="93.25"/>
    <x v="2258"/>
    <n v="93.25"/>
    <x v="1"/>
    <s v="05-03-2024"/>
    <s v="05"/>
    <x v="5"/>
    <s v="2024"/>
    <d v="2024-03-05T00:00:00"/>
    <n v="0"/>
  </r>
  <r>
    <x v="2308"/>
    <s v="9c03e74e-5"/>
    <x v="4"/>
    <s v="141.28"/>
    <x v="2252"/>
    <s v="20"/>
    <x v="1"/>
    <s v="113.02"/>
    <n v="28.256"/>
    <x v="2259"/>
    <n v="113.02"/>
    <x v="3"/>
    <s v="21-04-2024"/>
    <s v="21"/>
    <x v="3"/>
    <s v="2024"/>
    <d v="2024-04-21T00:00:00"/>
    <n v="0"/>
  </r>
  <r>
    <x v="2309"/>
    <s v="d903018d-c"/>
    <x v="1"/>
    <s v="121.13"/>
    <x v="2253"/>
    <s v="0"/>
    <x v="6"/>
    <s v="121.13"/>
    <n v="0"/>
    <x v="2260"/>
    <n v="121.13"/>
    <x v="0"/>
    <s v="22-05-2024"/>
    <s v="22"/>
    <x v="6"/>
    <s v="2024"/>
    <d v="2024-05-22T00:00:00"/>
    <n v="0"/>
  </r>
  <r>
    <x v="2310"/>
    <s v="a955efd5-3"/>
    <x v="0"/>
    <s v="87.7"/>
    <x v="2254"/>
    <s v="0"/>
    <x v="6"/>
    <s v="87.7"/>
    <n v="0"/>
    <x v="2261"/>
    <n v="87.7"/>
    <x v="1"/>
    <s v="07-07-2024"/>
    <s v="07"/>
    <x v="10"/>
    <s v="2024"/>
    <d v="2024-07-07T00:00:00"/>
    <n v="0"/>
  </r>
  <r>
    <x v="2311"/>
    <s v="5cdea072-d"/>
    <x v="4"/>
    <s v="247.3"/>
    <x v="2255"/>
    <s v="25"/>
    <x v="2"/>
    <s v="185.48"/>
    <n v="61.825000000000003"/>
    <x v="2262"/>
    <n v="185.48"/>
    <x v="3"/>
    <s v="21-07-2024"/>
    <s v="21"/>
    <x v="10"/>
    <s v="2024"/>
    <d v="2024-07-21T00:00:00"/>
    <n v="0"/>
  </r>
  <r>
    <x v="2312"/>
    <s v="7226de32-a"/>
    <x v="5"/>
    <s v="10.82"/>
    <x v="2256"/>
    <s v="25"/>
    <x v="2"/>
    <s v="8.12"/>
    <n v="2.7050000000000001"/>
    <x v="2263"/>
    <n v="8.1199999999999992"/>
    <x v="3"/>
    <s v="14-04-2024"/>
    <s v="14"/>
    <x v="3"/>
    <s v="2024"/>
    <d v="2024-04-14T00:00:00"/>
    <n v="0"/>
  </r>
  <r>
    <x v="2313"/>
    <s v="1be63723-a"/>
    <x v="6"/>
    <s v="200.86"/>
    <x v="2257"/>
    <s v="10"/>
    <x v="5"/>
    <s v="180.77"/>
    <n v="20.086000000000002"/>
    <x v="2264"/>
    <n v="180.77"/>
    <x v="0"/>
    <s v="18-01-2024"/>
    <s v="18"/>
    <x v="7"/>
    <s v="2024"/>
    <d v="2024-01-18T00:00:00"/>
    <n v="0"/>
  </r>
  <r>
    <x v="2314"/>
    <s v="ce70b83a-b"/>
    <x v="1"/>
    <s v="32.66"/>
    <x v="2258"/>
    <s v="15"/>
    <x v="0"/>
    <s v="27.76"/>
    <n v="4.899"/>
    <x v="2265"/>
    <n v="27.76"/>
    <x v="3"/>
    <s v="22-07-2024"/>
    <s v="22"/>
    <x v="10"/>
    <s v="2024"/>
    <d v="2024-07-22T00:00:00"/>
    <n v="0"/>
  </r>
  <r>
    <x v="2315"/>
    <s v="9c22d058-e"/>
    <x v="4"/>
    <s v="498.59"/>
    <x v="2259"/>
    <s v="10"/>
    <x v="5"/>
    <s v="448.73"/>
    <n v="49.858999999999995"/>
    <x v="2266"/>
    <n v="448.73"/>
    <x v="2"/>
    <s v="10-04-2024"/>
    <s v="10"/>
    <x v="3"/>
    <s v="2024"/>
    <d v="2024-04-10T00:00:00"/>
    <n v="0"/>
  </r>
  <r>
    <x v="2316"/>
    <s v="9c80f68b-7"/>
    <x v="1"/>
    <s v="276.84"/>
    <x v="2260"/>
    <s v="30"/>
    <x v="7"/>
    <s v="193.79"/>
    <n v="83.051999999999992"/>
    <x v="2267"/>
    <n v="193.79"/>
    <x v="2"/>
    <s v="06-04-2024"/>
    <s v="06"/>
    <x v="3"/>
    <s v="2024"/>
    <d v="2024-04-06T00:00:00"/>
    <n v="0"/>
  </r>
  <r>
    <x v="2317"/>
    <s v="eaf0bd4e-6"/>
    <x v="3"/>
    <s v="62.2"/>
    <x v="2261"/>
    <s v="5"/>
    <x v="4"/>
    <s v="59.09"/>
    <n v="3.11"/>
    <x v="2268"/>
    <n v="59.09"/>
    <x v="3"/>
    <s v="16-08-2024"/>
    <s v="16"/>
    <x v="4"/>
    <s v="2024"/>
    <d v="2024-08-16T00:00:00"/>
    <n v="0"/>
  </r>
  <r>
    <x v="2318"/>
    <s v="9823aeae-9"/>
    <x v="6"/>
    <s v="75.65"/>
    <x v="2262"/>
    <s v="15"/>
    <x v="0"/>
    <s v="64.3"/>
    <n v="11.3475"/>
    <x v="2269"/>
    <n v="64.3"/>
    <x v="1"/>
    <s v="30-04-2024"/>
    <s v="30"/>
    <x v="3"/>
    <s v="2024"/>
    <d v="2024-04-30T00:00:00"/>
    <n v="0"/>
  </r>
  <r>
    <x v="2319"/>
    <s v="34b2c858-e"/>
    <x v="5"/>
    <s v="442.91"/>
    <x v="2263"/>
    <s v="0"/>
    <x v="6"/>
    <s v="442.91"/>
    <n v="0"/>
    <x v="2270"/>
    <n v="442.91"/>
    <x v="0"/>
    <s v="21-10-2024"/>
    <s v="21"/>
    <x v="8"/>
    <s v="2024"/>
    <d v="2024-10-21T00:00:00"/>
    <n v="0"/>
  </r>
  <r>
    <x v="2320"/>
    <s v="08be4b5f-8"/>
    <x v="6"/>
    <s v="205.35"/>
    <x v="2264"/>
    <s v="0"/>
    <x v="6"/>
    <s v="205.35"/>
    <n v="0"/>
    <x v="2271"/>
    <n v="205.35"/>
    <x v="2"/>
    <s v="05-10-2024"/>
    <s v="05"/>
    <x v="8"/>
    <s v="2024"/>
    <d v="2024-10-05T00:00:00"/>
    <n v="0"/>
  </r>
  <r>
    <x v="2321"/>
    <s v="f07dfff0-3"/>
    <x v="6"/>
    <s v="370.3"/>
    <x v="2265"/>
    <s v="30"/>
    <x v="7"/>
    <s v="259.21"/>
    <n v="111.09"/>
    <x v="2272"/>
    <n v="259.20999999999998"/>
    <x v="3"/>
    <s v="21-08-2024"/>
    <s v="21"/>
    <x v="4"/>
    <s v="2024"/>
    <d v="2024-08-21T00:00:00"/>
    <n v="0"/>
  </r>
  <r>
    <x v="2322"/>
    <s v="55767258-f"/>
    <x v="2"/>
    <s v="251.66"/>
    <x v="2266"/>
    <s v="15"/>
    <x v="0"/>
    <s v="213.91"/>
    <n v="37.749000000000002"/>
    <x v="2273"/>
    <n v="213.91"/>
    <x v="4"/>
    <s v="29-09-2024"/>
    <s v="29"/>
    <x v="2"/>
    <s v="2024"/>
    <d v="2024-09-29T00:00:00"/>
    <n v="0"/>
  </r>
  <r>
    <x v="2323"/>
    <s v="f83c9a9f-8"/>
    <x v="5"/>
    <s v="467.8"/>
    <x v="2267"/>
    <s v="0"/>
    <x v="6"/>
    <s v="467.8"/>
    <n v="0"/>
    <x v="2274"/>
    <n v="467.8"/>
    <x v="4"/>
    <s v="20-04-2024"/>
    <s v="20"/>
    <x v="3"/>
    <s v="2024"/>
    <d v="2024-04-20T00:00:00"/>
    <n v="0"/>
  </r>
  <r>
    <x v="2324"/>
    <s v="2e319782-b"/>
    <x v="0"/>
    <s v="428.97"/>
    <x v="2268"/>
    <s v="10"/>
    <x v="5"/>
    <s v="386.07"/>
    <n v="42.897000000000006"/>
    <x v="2275"/>
    <n v="386.07"/>
    <x v="2"/>
    <s v="30-10-2024"/>
    <s v="30"/>
    <x v="8"/>
    <s v="2024"/>
    <d v="2024-10-30T00:00:00"/>
    <n v="0"/>
  </r>
  <r>
    <x v="2325"/>
    <s v="f5406e9f-0"/>
    <x v="0"/>
    <s v="479.89"/>
    <x v="2269"/>
    <s v="15"/>
    <x v="0"/>
    <s v="407.91"/>
    <n v="71.983499999999992"/>
    <x v="2276"/>
    <n v="407.91"/>
    <x v="1"/>
    <s v="25-06-2024"/>
    <s v="25"/>
    <x v="9"/>
    <s v="2024"/>
    <d v="2024-06-25T00:00:00"/>
    <n v="0"/>
  </r>
  <r>
    <x v="2326"/>
    <s v="9d2666f1-9"/>
    <x v="6"/>
    <s v="451.74"/>
    <x v="2270"/>
    <s v="20"/>
    <x v="1"/>
    <s v="361.39"/>
    <n v="90.347999999999999"/>
    <x v="602"/>
    <n v="361.39"/>
    <x v="4"/>
    <s v="29-08-2024"/>
    <s v="29"/>
    <x v="4"/>
    <s v="2024"/>
    <d v="2024-08-29T00:00:00"/>
    <n v="0"/>
  </r>
  <r>
    <x v="2327"/>
    <s v="bda21a04-9"/>
    <x v="0"/>
    <s v="189.54"/>
    <x v="2271"/>
    <s v="25"/>
    <x v="2"/>
    <s v="142.16"/>
    <n v="47.384999999999998"/>
    <x v="2277"/>
    <n v="142.16"/>
    <x v="4"/>
    <s v="03-08-2024"/>
    <s v="03"/>
    <x v="4"/>
    <s v="2024"/>
    <d v="2024-08-03T00:00:00"/>
    <n v="0"/>
  </r>
  <r>
    <x v="2328"/>
    <s v="4a7d5999-0"/>
    <x v="3"/>
    <s v="61.47"/>
    <x v="2272"/>
    <s v="20"/>
    <x v="1"/>
    <s v="49.18"/>
    <n v="12.294"/>
    <x v="2278"/>
    <n v="49.18"/>
    <x v="2"/>
    <s v="25-10-2024"/>
    <s v="25"/>
    <x v="8"/>
    <s v="2024"/>
    <d v="2024-10-25T00:00:00"/>
    <n v="0"/>
  </r>
  <r>
    <x v="2329"/>
    <s v="e8d63fa7-6"/>
    <x v="5"/>
    <s v="406.13"/>
    <x v="2273"/>
    <s v="50"/>
    <x v="3"/>
    <s v="203.06"/>
    <n v="203.065"/>
    <x v="2279"/>
    <n v="203.07"/>
    <x v="2"/>
    <s v="21-01-2024"/>
    <s v="21"/>
    <x v="7"/>
    <s v="2024"/>
    <d v="2024-01-21T00:00:00"/>
    <n v="9.9999999999909051E-3"/>
  </r>
  <r>
    <x v="2330"/>
    <s v="d6d06f86-5"/>
    <x v="3"/>
    <s v="233.79"/>
    <x v="2274"/>
    <s v="20"/>
    <x v="1"/>
    <s v="187.03"/>
    <n v="46.758000000000003"/>
    <x v="2280"/>
    <n v="187.03"/>
    <x v="4"/>
    <s v="30-09-2024"/>
    <s v="30"/>
    <x v="2"/>
    <s v="2024"/>
    <d v="2024-09-30T00:00:00"/>
    <n v="0"/>
  </r>
  <r>
    <x v="2331"/>
    <s v="7baf5c66-7"/>
    <x v="4"/>
    <s v="117.37"/>
    <x v="2275"/>
    <s v="0"/>
    <x v="6"/>
    <s v="117.37"/>
    <n v="0"/>
    <x v="2281"/>
    <n v="117.37"/>
    <x v="0"/>
    <s v="08-03-2024"/>
    <s v="08"/>
    <x v="5"/>
    <s v="2024"/>
    <d v="2024-03-08T00:00:00"/>
    <n v="0"/>
  </r>
  <r>
    <x v="2332"/>
    <s v="7521556b-9"/>
    <x v="1"/>
    <s v="146.37"/>
    <x v="2276"/>
    <s v="25"/>
    <x v="2"/>
    <s v="109.78"/>
    <n v="36.592500000000001"/>
    <x v="2282"/>
    <n v="109.78"/>
    <x v="3"/>
    <s v="01-02-2024"/>
    <s v="01"/>
    <x v="1"/>
    <s v="2024"/>
    <d v="2024-02-01T00:00:00"/>
    <n v="0"/>
  </r>
  <r>
    <x v="2333"/>
    <s v="e720ba94-6"/>
    <x v="1"/>
    <s v="262.71"/>
    <x v="2277"/>
    <s v="10"/>
    <x v="5"/>
    <s v="236.44"/>
    <n v="26.271000000000001"/>
    <x v="2283"/>
    <n v="236.44"/>
    <x v="0"/>
    <s v="20-05-2024"/>
    <s v="20"/>
    <x v="6"/>
    <s v="2024"/>
    <d v="2024-05-20T00:00:00"/>
    <n v="0"/>
  </r>
  <r>
    <x v="2334"/>
    <s v="887725db-e"/>
    <x v="6"/>
    <s v="374.98"/>
    <x v="2278"/>
    <s v="30"/>
    <x v="7"/>
    <s v="262.49"/>
    <n v="112.49400000000001"/>
    <x v="2284"/>
    <n v="262.49"/>
    <x v="1"/>
    <s v="29-01-2024"/>
    <s v="29"/>
    <x v="7"/>
    <s v="2024"/>
    <d v="2024-01-29T00:00:00"/>
    <n v="0"/>
  </r>
  <r>
    <x v="2335"/>
    <s v="c364eefe-b"/>
    <x v="2"/>
    <s v="206.92"/>
    <x v="2279"/>
    <s v="25"/>
    <x v="2"/>
    <s v="155.19"/>
    <n v="51.73"/>
    <x v="2285"/>
    <n v="155.19"/>
    <x v="4"/>
    <s v="14-08-2024"/>
    <s v="14"/>
    <x v="4"/>
    <s v="2024"/>
    <d v="2024-08-14T00:00:00"/>
    <n v="0"/>
  </r>
  <r>
    <x v="2336"/>
    <s v="e63d4065-9"/>
    <x v="3"/>
    <s v="126.06"/>
    <x v="2280"/>
    <s v="0"/>
    <x v="6"/>
    <s v="126.06"/>
    <n v="0"/>
    <x v="2286"/>
    <n v="126.06"/>
    <x v="2"/>
    <s v="11-10-2024"/>
    <s v="11"/>
    <x v="8"/>
    <s v="2024"/>
    <d v="2024-10-11T00:00:00"/>
    <n v="0"/>
  </r>
  <r>
    <x v="2337"/>
    <s v="9d783d45-f"/>
    <x v="2"/>
    <s v="216.8"/>
    <x v="2281"/>
    <s v="30"/>
    <x v="7"/>
    <s v="151.76"/>
    <n v="65.040000000000006"/>
    <x v="2287"/>
    <n v="151.76"/>
    <x v="3"/>
    <s v="04-08-2024"/>
    <s v="04"/>
    <x v="4"/>
    <s v="2024"/>
    <d v="2024-08-04T00:00:00"/>
    <n v="0"/>
  </r>
  <r>
    <x v="2338"/>
    <s v="13f8e517-6"/>
    <x v="4"/>
    <s v="48.15"/>
    <x v="2282"/>
    <s v="10"/>
    <x v="5"/>
    <s v="43.34"/>
    <n v="4.8150000000000004"/>
    <x v="2288"/>
    <n v="43.34"/>
    <x v="0"/>
    <s v="18-04-2024"/>
    <s v="18"/>
    <x v="3"/>
    <s v="2024"/>
    <d v="2024-04-18T00:00:00"/>
    <n v="0"/>
  </r>
  <r>
    <x v="2339"/>
    <s v="7af7b6b9-8"/>
    <x v="3"/>
    <s v="339.34"/>
    <x v="1570"/>
    <s v="0"/>
    <x v="6"/>
    <s v="339.34"/>
    <n v="0"/>
    <x v="2289"/>
    <n v="339.34"/>
    <x v="2"/>
    <s v="28-03-2024"/>
    <s v="28"/>
    <x v="5"/>
    <s v="2024"/>
    <d v="2024-03-28T00:00:00"/>
    <n v="0"/>
  </r>
  <r>
    <x v="2340"/>
    <s v="d1980e92-c"/>
    <x v="0"/>
    <s v="130.51"/>
    <x v="2283"/>
    <s v="30"/>
    <x v="7"/>
    <s v="91.36"/>
    <n v="39.152999999999999"/>
    <x v="2290"/>
    <n v="91.36"/>
    <x v="3"/>
    <s v="23-06-2024"/>
    <s v="23"/>
    <x v="9"/>
    <s v="2024"/>
    <d v="2024-06-23T00:00:00"/>
    <n v="0"/>
  </r>
  <r>
    <x v="2341"/>
    <s v="95e0e113-3"/>
    <x v="4"/>
    <s v="58.82"/>
    <x v="2284"/>
    <s v="5"/>
    <x v="4"/>
    <s v="55.88"/>
    <n v="2.9410000000000003"/>
    <x v="2291"/>
    <n v="55.88"/>
    <x v="0"/>
    <s v="03-03-2024"/>
    <s v="03"/>
    <x v="5"/>
    <s v="2024"/>
    <d v="2024-03-03T00:00:00"/>
    <n v="0"/>
  </r>
  <r>
    <x v="2342"/>
    <s v="baa2239a-2"/>
    <x v="2"/>
    <s v="440.49"/>
    <x v="2285"/>
    <s v="5"/>
    <x v="4"/>
    <s v="418.47"/>
    <n v="22.0245"/>
    <x v="2292"/>
    <n v="418.47"/>
    <x v="3"/>
    <s v="18-06-2024"/>
    <s v="18"/>
    <x v="9"/>
    <s v="2024"/>
    <d v="2024-06-18T00:00:00"/>
    <n v="0"/>
  </r>
  <r>
    <x v="2343"/>
    <s v="c6712c79-0"/>
    <x v="1"/>
    <s v="216.4"/>
    <x v="2286"/>
    <s v="0"/>
    <x v="6"/>
    <s v="216.4"/>
    <n v="0"/>
    <x v="2293"/>
    <n v="216.4"/>
    <x v="2"/>
    <s v="07-05-2024"/>
    <s v="07"/>
    <x v="6"/>
    <s v="2024"/>
    <d v="2024-05-07T00:00:00"/>
    <n v="0"/>
  </r>
  <r>
    <x v="2344"/>
    <s v="074ac86a-e"/>
    <x v="1"/>
    <s v="44.95"/>
    <x v="2287"/>
    <s v="5"/>
    <x v="4"/>
    <s v="42.7"/>
    <n v="2.2475000000000001"/>
    <x v="2294"/>
    <n v="42.7"/>
    <x v="2"/>
    <s v="14-08-2024"/>
    <s v="14"/>
    <x v="4"/>
    <s v="2024"/>
    <d v="2024-08-14T00:00:00"/>
    <n v="0"/>
  </r>
  <r>
    <x v="2345"/>
    <s v="1840b0df-0"/>
    <x v="6"/>
    <s v="284.9"/>
    <x v="2288"/>
    <s v="0"/>
    <x v="6"/>
    <s v="284.9"/>
    <n v="0"/>
    <x v="2295"/>
    <n v="284.89999999999998"/>
    <x v="2"/>
    <s v="28-07-2024"/>
    <s v="28"/>
    <x v="10"/>
    <s v="2024"/>
    <d v="2024-07-28T00:00:00"/>
    <n v="0"/>
  </r>
  <r>
    <x v="2346"/>
    <s v="970c7b44-e"/>
    <x v="3"/>
    <s v="407.75"/>
    <x v="2289"/>
    <s v="25"/>
    <x v="2"/>
    <s v="305.81"/>
    <n v="101.9375"/>
    <x v="2296"/>
    <n v="305.81"/>
    <x v="0"/>
    <s v="30-03-2024"/>
    <s v="30"/>
    <x v="5"/>
    <s v="2024"/>
    <d v="2024-03-30T00:00:00"/>
    <n v="0"/>
  </r>
  <r>
    <x v="2347"/>
    <s v="c24d3b93-9"/>
    <x v="5"/>
    <s v="28.94"/>
    <x v="2290"/>
    <s v="10"/>
    <x v="5"/>
    <s v="26.05"/>
    <n v="2.8940000000000001"/>
    <x v="1799"/>
    <n v="26.05"/>
    <x v="4"/>
    <s v="21-07-2024"/>
    <s v="21"/>
    <x v="10"/>
    <s v="2024"/>
    <d v="2024-07-21T00:00:00"/>
    <n v="0"/>
  </r>
  <r>
    <x v="2348"/>
    <s v="fc58d2fa-b"/>
    <x v="3"/>
    <s v="279.34"/>
    <x v="2291"/>
    <s v="5"/>
    <x v="4"/>
    <s v="265.37"/>
    <n v="13.966999999999999"/>
    <x v="2297"/>
    <n v="265.37"/>
    <x v="2"/>
    <s v="05-09-2024"/>
    <s v="05"/>
    <x v="2"/>
    <s v="2024"/>
    <d v="2024-09-05T00:00:00"/>
    <n v="0"/>
  </r>
  <r>
    <x v="2349"/>
    <s v="17e7359b-d"/>
    <x v="0"/>
    <s v="403.49"/>
    <x v="2292"/>
    <s v="10"/>
    <x v="5"/>
    <s v="363.14"/>
    <n v="40.349000000000004"/>
    <x v="2298"/>
    <n v="363.14"/>
    <x v="1"/>
    <s v="02-01-2024"/>
    <s v="02"/>
    <x v="7"/>
    <s v="2024"/>
    <d v="2024-01-02T00:00:00"/>
    <n v="0"/>
  </r>
  <r>
    <x v="2350"/>
    <s v="f70dd60a-e"/>
    <x v="6"/>
    <s v="266.16"/>
    <x v="2293"/>
    <s v="5"/>
    <x v="4"/>
    <s v="252.85"/>
    <n v="13.308000000000002"/>
    <x v="2299"/>
    <n v="252.85"/>
    <x v="3"/>
    <s v="13-08-2024"/>
    <s v="13"/>
    <x v="4"/>
    <s v="2024"/>
    <d v="2024-08-13T00:00:00"/>
    <n v="0"/>
  </r>
  <r>
    <x v="2351"/>
    <s v="203b195c-f"/>
    <x v="2"/>
    <s v="59.11"/>
    <x v="2294"/>
    <s v="25"/>
    <x v="2"/>
    <s v="44.33"/>
    <n v="14.7775"/>
    <x v="2300"/>
    <n v="44.33"/>
    <x v="2"/>
    <s v="26-05-2024"/>
    <s v="26"/>
    <x v="6"/>
    <s v="2024"/>
    <d v="2024-05-26T00:00:00"/>
    <n v="0"/>
  </r>
  <r>
    <x v="2352"/>
    <s v="503beecd-3"/>
    <x v="1"/>
    <s v="492.24"/>
    <x v="2295"/>
    <s v="30"/>
    <x v="7"/>
    <s v="344.57"/>
    <n v="147.672"/>
    <x v="2301"/>
    <n v="344.57"/>
    <x v="1"/>
    <s v="04-09-2024"/>
    <s v="04"/>
    <x v="2"/>
    <s v="2024"/>
    <d v="2024-09-04T00:00:00"/>
    <n v="0"/>
  </r>
  <r>
    <x v="2353"/>
    <s v="c19b4c84-1"/>
    <x v="2"/>
    <s v="181.73"/>
    <x v="2296"/>
    <s v="15"/>
    <x v="0"/>
    <s v="154.47"/>
    <n v="27.259499999999999"/>
    <x v="2302"/>
    <n v="154.47"/>
    <x v="0"/>
    <s v="04-06-2024"/>
    <s v="04"/>
    <x v="9"/>
    <s v="2024"/>
    <d v="2024-06-04T00:00:00"/>
    <n v="0"/>
  </r>
  <r>
    <x v="2354"/>
    <s v="66dbeb49-b"/>
    <x v="6"/>
    <s v="362.98"/>
    <x v="2297"/>
    <s v="0"/>
    <x v="6"/>
    <s v="362.98"/>
    <n v="0"/>
    <x v="2303"/>
    <n v="362.98"/>
    <x v="2"/>
    <s v="16-07-2024"/>
    <s v="16"/>
    <x v="10"/>
    <s v="2024"/>
    <d v="2024-07-16T00:00:00"/>
    <n v="0"/>
  </r>
  <r>
    <x v="2355"/>
    <s v="e4ea1690-0"/>
    <x v="5"/>
    <s v="164.7"/>
    <x v="2298"/>
    <s v="10"/>
    <x v="5"/>
    <s v="148.23"/>
    <n v="16.47"/>
    <x v="2304"/>
    <n v="148.22999999999999"/>
    <x v="1"/>
    <s v="10-03-2024"/>
    <s v="10"/>
    <x v="5"/>
    <s v="2024"/>
    <d v="2024-03-10T00:00:00"/>
    <n v="0"/>
  </r>
  <r>
    <x v="2356"/>
    <s v="2e17abb5-e"/>
    <x v="2"/>
    <s v="469.41"/>
    <x v="2299"/>
    <s v="5"/>
    <x v="4"/>
    <s v="445.94"/>
    <n v="23.470500000000001"/>
    <x v="2305"/>
    <n v="445.94"/>
    <x v="3"/>
    <s v="19-10-2024"/>
    <s v="19"/>
    <x v="8"/>
    <s v="2024"/>
    <d v="2024-10-19T00:00:00"/>
    <n v="0"/>
  </r>
  <r>
    <x v="2357"/>
    <s v="59dc4ca6-c"/>
    <x v="5"/>
    <s v="357.41"/>
    <x v="2300"/>
    <s v="25"/>
    <x v="2"/>
    <s v="268.06"/>
    <n v="89.352500000000006"/>
    <x v="2306"/>
    <n v="268.06"/>
    <x v="1"/>
    <s v="08-03-2024"/>
    <s v="08"/>
    <x v="5"/>
    <s v="2024"/>
    <d v="2024-03-08T00:00:00"/>
    <n v="0"/>
  </r>
  <r>
    <x v="2358"/>
    <s v="a4744089-d"/>
    <x v="5"/>
    <s v="446.21"/>
    <x v="2301"/>
    <s v="30"/>
    <x v="7"/>
    <s v="312.35"/>
    <n v="133.863"/>
    <x v="2307"/>
    <n v="312.35000000000002"/>
    <x v="2"/>
    <s v="30-05-2024"/>
    <s v="30"/>
    <x v="6"/>
    <s v="2024"/>
    <d v="2024-05-30T00:00:00"/>
    <n v="0"/>
  </r>
  <r>
    <x v="2359"/>
    <s v="6f13d2ba-3"/>
    <x v="1"/>
    <s v="170.8"/>
    <x v="2302"/>
    <s v="20"/>
    <x v="1"/>
    <s v="136.64"/>
    <n v="34.159999999999997"/>
    <x v="2308"/>
    <n v="136.63999999999999"/>
    <x v="3"/>
    <s v="23-08-2024"/>
    <s v="23"/>
    <x v="4"/>
    <s v="2024"/>
    <d v="2024-08-23T00:00:00"/>
    <n v="0"/>
  </r>
  <r>
    <x v="2360"/>
    <s v="26a6952d-5"/>
    <x v="0"/>
    <s v="122.58"/>
    <x v="2303"/>
    <s v="20"/>
    <x v="1"/>
    <s v="98.06"/>
    <n v="24.515999999999998"/>
    <x v="1698"/>
    <n v="98.06"/>
    <x v="3"/>
    <s v="11-04-2024"/>
    <s v="11"/>
    <x v="3"/>
    <s v="2024"/>
    <d v="2024-04-11T00:00:00"/>
    <n v="0"/>
  </r>
  <r>
    <x v="2361"/>
    <s v="98fa1373-2"/>
    <x v="5"/>
    <s v="493.51"/>
    <x v="2304"/>
    <s v="10"/>
    <x v="5"/>
    <s v="444.16"/>
    <n v="49.351000000000006"/>
    <x v="2309"/>
    <n v="444.16"/>
    <x v="3"/>
    <s v="24-09-2024"/>
    <s v="24"/>
    <x v="2"/>
    <s v="2024"/>
    <d v="2024-09-24T00:00:00"/>
    <n v="0"/>
  </r>
  <r>
    <x v="2362"/>
    <s v="50abae2d-e"/>
    <x v="5"/>
    <s v="278.5"/>
    <x v="2305"/>
    <s v="50"/>
    <x v="3"/>
    <s v="139.25"/>
    <n v="139.25"/>
    <x v="2310"/>
    <n v="139.25"/>
    <x v="2"/>
    <s v="01-09-2024"/>
    <s v="01"/>
    <x v="2"/>
    <s v="2024"/>
    <d v="2024-09-01T00:00:00"/>
    <n v="0"/>
  </r>
  <r>
    <x v="2363"/>
    <s v="ac86b890-3"/>
    <x v="5"/>
    <s v="176.59"/>
    <x v="2306"/>
    <s v="50"/>
    <x v="3"/>
    <s v="88.3"/>
    <n v="88.295000000000002"/>
    <x v="2311"/>
    <n v="88.3"/>
    <x v="0"/>
    <s v="24-07-2024"/>
    <s v="24"/>
    <x v="10"/>
    <s v="2024"/>
    <d v="2024-07-24T00:00:00"/>
    <n v="0"/>
  </r>
  <r>
    <x v="2364"/>
    <s v="76573101-d"/>
    <x v="3"/>
    <s v="72.08"/>
    <x v="2307"/>
    <s v="15"/>
    <x v="0"/>
    <s v="61.27"/>
    <n v="10.812000000000001"/>
    <x v="1939"/>
    <n v="61.27"/>
    <x v="2"/>
    <s v="15-07-2024"/>
    <s v="15"/>
    <x v="10"/>
    <s v="2024"/>
    <d v="2024-07-15T00:00:00"/>
    <n v="0"/>
  </r>
  <r>
    <x v="2365"/>
    <s v="6aedd577-8"/>
    <x v="3"/>
    <s v="497.92"/>
    <x v="2308"/>
    <s v="25"/>
    <x v="2"/>
    <s v="373.44"/>
    <n v="124.48"/>
    <x v="2312"/>
    <n v="373.44"/>
    <x v="4"/>
    <s v="07-01-2024"/>
    <s v="07"/>
    <x v="7"/>
    <s v="2024"/>
    <d v="2024-01-07T00:00:00"/>
    <n v="0"/>
  </r>
  <r>
    <x v="2366"/>
    <s v="45719f00-6"/>
    <x v="3"/>
    <s v="333.66"/>
    <x v="2309"/>
    <s v="5"/>
    <x v="4"/>
    <s v="316.98"/>
    <n v="16.683000000000003"/>
    <x v="2313"/>
    <n v="316.98"/>
    <x v="0"/>
    <s v="19-08-2024"/>
    <s v="19"/>
    <x v="4"/>
    <s v="2024"/>
    <d v="2024-08-19T00:00:00"/>
    <n v="0"/>
  </r>
  <r>
    <x v="2367"/>
    <s v="5e4a3b63-e"/>
    <x v="3"/>
    <s v="416.11"/>
    <x v="2310"/>
    <s v="0"/>
    <x v="6"/>
    <s v="416.11"/>
    <n v="0"/>
    <x v="2314"/>
    <n v="416.11"/>
    <x v="1"/>
    <s v="17-04-2024"/>
    <s v="17"/>
    <x v="3"/>
    <s v="2024"/>
    <d v="2024-04-17T00:00:00"/>
    <n v="0"/>
  </r>
  <r>
    <x v="2368"/>
    <s v="81356275-a"/>
    <x v="1"/>
    <s v="494.49"/>
    <x v="2311"/>
    <s v="30"/>
    <x v="7"/>
    <s v="346.14"/>
    <n v="148.34700000000001"/>
    <x v="2315"/>
    <n v="346.14"/>
    <x v="4"/>
    <s v="29-01-2024"/>
    <s v="29"/>
    <x v="7"/>
    <s v="2024"/>
    <d v="2024-01-29T00:00:00"/>
    <n v="0"/>
  </r>
  <r>
    <x v="2369"/>
    <s v="f1f419a7-2"/>
    <x v="1"/>
    <s v="22.12"/>
    <x v="2312"/>
    <s v="50"/>
    <x v="3"/>
    <s v="11.06"/>
    <n v="11.06"/>
    <x v="1998"/>
    <n v="11.06"/>
    <x v="4"/>
    <s v="15-03-2024"/>
    <s v="15"/>
    <x v="5"/>
    <s v="2024"/>
    <d v="2024-03-15T00:00:00"/>
    <n v="0"/>
  </r>
  <r>
    <x v="2370"/>
    <s v="1b8adf6e-1"/>
    <x v="2"/>
    <s v="178.5"/>
    <x v="2313"/>
    <s v="25"/>
    <x v="2"/>
    <s v="133.88"/>
    <n v="44.625"/>
    <x v="2316"/>
    <n v="133.88"/>
    <x v="3"/>
    <s v="15-11-2024"/>
    <s v="15"/>
    <x v="0"/>
    <s v="2024"/>
    <d v="2024-11-15T00:00:00"/>
    <n v="0"/>
  </r>
  <r>
    <x v="2371"/>
    <s v="60d1aaff-6"/>
    <x v="4"/>
    <s v="219.2"/>
    <x v="2314"/>
    <s v="30"/>
    <x v="7"/>
    <s v="153.44"/>
    <n v="65.760000000000005"/>
    <x v="2317"/>
    <n v="153.44"/>
    <x v="4"/>
    <s v="27-04-2024"/>
    <s v="27"/>
    <x v="3"/>
    <s v="2024"/>
    <d v="2024-04-27T00:00:00"/>
    <n v="0"/>
  </r>
  <r>
    <x v="2372"/>
    <s v="c2722564-1"/>
    <x v="6"/>
    <s v="310.01"/>
    <x v="2315"/>
    <s v="10"/>
    <x v="5"/>
    <s v="279.01"/>
    <n v="31.000999999999998"/>
    <x v="2318"/>
    <n v="279.01"/>
    <x v="4"/>
    <s v="25-07-2024"/>
    <s v="25"/>
    <x v="10"/>
    <s v="2024"/>
    <d v="2024-07-25T00:00:00"/>
    <n v="0"/>
  </r>
  <r>
    <x v="2373"/>
    <s v="70038a77-7"/>
    <x v="2"/>
    <s v="175.18"/>
    <x v="2316"/>
    <s v="10"/>
    <x v="5"/>
    <s v="157.66"/>
    <n v="17.518000000000001"/>
    <x v="2319"/>
    <n v="157.66"/>
    <x v="4"/>
    <s v="19-06-2024"/>
    <s v="19"/>
    <x v="9"/>
    <s v="2024"/>
    <d v="2024-06-19T00:00:00"/>
    <n v="0"/>
  </r>
  <r>
    <x v="2374"/>
    <s v="411d96de-8"/>
    <x v="3"/>
    <s v="464.54"/>
    <x v="2317"/>
    <s v="10"/>
    <x v="5"/>
    <s v="418.09"/>
    <n v="46.454000000000008"/>
    <x v="2320"/>
    <n v="418.09"/>
    <x v="3"/>
    <s v="28-03-2024"/>
    <s v="28"/>
    <x v="5"/>
    <s v="2024"/>
    <d v="2024-03-28T00:00:00"/>
    <n v="0"/>
  </r>
  <r>
    <x v="2375"/>
    <s v="f79a86d6-7"/>
    <x v="0"/>
    <s v="345.03"/>
    <x v="2318"/>
    <s v="25"/>
    <x v="2"/>
    <s v="258.77"/>
    <n v="86.257499999999993"/>
    <x v="2321"/>
    <n v="258.77"/>
    <x v="1"/>
    <s v="24-05-2024"/>
    <s v="24"/>
    <x v="6"/>
    <s v="2024"/>
    <d v="2024-05-24T00:00:00"/>
    <n v="0"/>
  </r>
  <r>
    <x v="2376"/>
    <s v="5a21c9b3-0"/>
    <x v="6"/>
    <s v="269.89"/>
    <x v="449"/>
    <s v="5"/>
    <x v="4"/>
    <s v="256.4"/>
    <n v="13.494499999999999"/>
    <x v="2322"/>
    <n v="256.39999999999998"/>
    <x v="1"/>
    <s v="03-08-2024"/>
    <s v="03"/>
    <x v="4"/>
    <s v="2024"/>
    <d v="2024-08-03T00:00:00"/>
    <n v="0"/>
  </r>
  <r>
    <x v="2377"/>
    <s v="d4e58542-6"/>
    <x v="6"/>
    <s v="443.26"/>
    <x v="2319"/>
    <s v="10"/>
    <x v="5"/>
    <s v="398.93"/>
    <n v="44.326000000000001"/>
    <x v="2323"/>
    <n v="398.93"/>
    <x v="1"/>
    <s v="16-01-2024"/>
    <s v="16"/>
    <x v="7"/>
    <s v="2024"/>
    <d v="2024-01-16T00:00:00"/>
    <n v="0"/>
  </r>
  <r>
    <x v="2378"/>
    <s v="ae992cfe-8"/>
    <x v="6"/>
    <s v="421.99"/>
    <x v="2320"/>
    <s v="0"/>
    <x v="6"/>
    <s v="421.99"/>
    <n v="0"/>
    <x v="2324"/>
    <n v="421.99"/>
    <x v="0"/>
    <s v="16-09-2024"/>
    <s v="16"/>
    <x v="2"/>
    <s v="2024"/>
    <d v="2024-09-16T00:00:00"/>
    <n v="0"/>
  </r>
  <r>
    <x v="2379"/>
    <s v="a8dc7ad5-e"/>
    <x v="4"/>
    <s v="270.41"/>
    <x v="2321"/>
    <s v="5"/>
    <x v="4"/>
    <s v="256.89"/>
    <n v="13.520500000000002"/>
    <x v="2325"/>
    <n v="256.89"/>
    <x v="2"/>
    <s v="21-07-2024"/>
    <s v="21"/>
    <x v="10"/>
    <s v="2024"/>
    <d v="2024-07-21T00:00:00"/>
    <n v="0"/>
  </r>
  <r>
    <x v="2380"/>
    <s v="a654ef13-7"/>
    <x v="1"/>
    <s v="245.22"/>
    <x v="2322"/>
    <s v="50"/>
    <x v="3"/>
    <s v="122.61"/>
    <n v="122.61"/>
    <x v="2326"/>
    <n v="122.61"/>
    <x v="0"/>
    <s v="17-03-2024"/>
    <s v="17"/>
    <x v="5"/>
    <s v="2024"/>
    <d v="2024-03-17T00:00:00"/>
    <n v="0"/>
  </r>
  <r>
    <x v="2381"/>
    <s v="51f64685-1"/>
    <x v="0"/>
    <s v="258.5"/>
    <x v="2323"/>
    <s v="20"/>
    <x v="1"/>
    <s v="206.8"/>
    <n v="51.7"/>
    <x v="2327"/>
    <n v="206.8"/>
    <x v="0"/>
    <s v="26-04-2024"/>
    <s v="26"/>
    <x v="3"/>
    <s v="2024"/>
    <d v="2024-04-26T00:00:00"/>
    <n v="0"/>
  </r>
  <r>
    <x v="2382"/>
    <s v="c336381e-2"/>
    <x v="4"/>
    <s v="409.67"/>
    <x v="2324"/>
    <s v="20"/>
    <x v="1"/>
    <s v="327.74"/>
    <n v="81.933999999999997"/>
    <x v="2328"/>
    <n v="327.74"/>
    <x v="2"/>
    <s v="09-10-2024"/>
    <s v="09"/>
    <x v="8"/>
    <s v="2024"/>
    <d v="2024-10-09T00:00:00"/>
    <n v="0"/>
  </r>
  <r>
    <x v="2383"/>
    <s v="d3252599-5"/>
    <x v="4"/>
    <s v="135.25"/>
    <x v="2325"/>
    <s v="25"/>
    <x v="2"/>
    <s v="101.44"/>
    <n v="33.8125"/>
    <x v="2329"/>
    <n v="101.44"/>
    <x v="1"/>
    <s v="22-09-2024"/>
    <s v="22"/>
    <x v="2"/>
    <s v="2024"/>
    <d v="2024-09-22T00:00:00"/>
    <n v="0"/>
  </r>
  <r>
    <x v="2384"/>
    <s v="1119a5d9-e"/>
    <x v="2"/>
    <s v="323.14"/>
    <x v="2326"/>
    <s v="25"/>
    <x v="2"/>
    <s v="242.35"/>
    <n v="80.784999999999997"/>
    <x v="2330"/>
    <n v="242.36"/>
    <x v="2"/>
    <s v="11-02-2024"/>
    <s v="11"/>
    <x v="1"/>
    <s v="2024"/>
    <d v="2024-02-11T00:00:00"/>
    <n v="1.0000000000019327E-2"/>
  </r>
  <r>
    <x v="2385"/>
    <s v="94754bb1-a"/>
    <x v="5"/>
    <s v="56.46"/>
    <x v="2327"/>
    <s v="30"/>
    <x v="7"/>
    <s v="39.52"/>
    <n v="16.937999999999999"/>
    <x v="2331"/>
    <n v="39.520000000000003"/>
    <x v="4"/>
    <s v="22-05-2024"/>
    <s v="22"/>
    <x v="6"/>
    <s v="2024"/>
    <d v="2024-05-22T00:00:00"/>
    <n v="0"/>
  </r>
  <r>
    <x v="2386"/>
    <s v="fefd3d88-4"/>
    <x v="1"/>
    <s v="338.11"/>
    <x v="2328"/>
    <s v="0"/>
    <x v="6"/>
    <s v="338.11"/>
    <n v="0"/>
    <x v="1902"/>
    <n v="338.11"/>
    <x v="3"/>
    <s v="29-09-2024"/>
    <s v="29"/>
    <x v="2"/>
    <s v="2024"/>
    <d v="2024-09-29T00:00:00"/>
    <n v="0"/>
  </r>
  <r>
    <x v="2387"/>
    <s v="bb287ce6-e"/>
    <x v="1"/>
    <s v="496.13"/>
    <x v="2329"/>
    <s v="15"/>
    <x v="0"/>
    <s v="421.71"/>
    <n v="74.419499999999999"/>
    <x v="2332"/>
    <n v="421.71"/>
    <x v="4"/>
    <s v="11-06-2024"/>
    <s v="11"/>
    <x v="9"/>
    <s v="2024"/>
    <d v="2024-06-11T00:00:00"/>
    <n v="0"/>
  </r>
  <r>
    <x v="2388"/>
    <s v="3e6d5f1a-6"/>
    <x v="4"/>
    <s v="476.97"/>
    <x v="2330"/>
    <s v="10"/>
    <x v="5"/>
    <s v="429.27"/>
    <n v="47.69700000000001"/>
    <x v="2333"/>
    <n v="429.27"/>
    <x v="1"/>
    <s v="14-05-2024"/>
    <s v="14"/>
    <x v="6"/>
    <s v="2024"/>
    <d v="2024-05-14T00:00:00"/>
    <n v="0"/>
  </r>
  <r>
    <x v="2389"/>
    <s v="2f050590-8"/>
    <x v="1"/>
    <s v="195.46"/>
    <x v="870"/>
    <s v="20"/>
    <x v="1"/>
    <s v="156.37"/>
    <n v="39.092000000000006"/>
    <x v="2334"/>
    <n v="156.37"/>
    <x v="2"/>
    <s v="20-06-2024"/>
    <s v="20"/>
    <x v="9"/>
    <s v="2024"/>
    <d v="2024-06-20T00:00:00"/>
    <n v="0"/>
  </r>
  <r>
    <x v="2390"/>
    <s v="a07b6eb7-8"/>
    <x v="2"/>
    <s v="200.87"/>
    <x v="2331"/>
    <s v="0"/>
    <x v="6"/>
    <s v="200.87"/>
    <n v="0"/>
    <x v="2335"/>
    <n v="200.87"/>
    <x v="1"/>
    <s v="07-06-2024"/>
    <s v="07"/>
    <x v="9"/>
    <s v="2024"/>
    <d v="2024-06-07T00:00:00"/>
    <n v="0"/>
  </r>
  <r>
    <x v="2391"/>
    <s v="f2efe2c9-0"/>
    <x v="0"/>
    <s v="12.7"/>
    <x v="2332"/>
    <s v="50"/>
    <x v="3"/>
    <s v="6.35"/>
    <n v="6.35"/>
    <x v="2336"/>
    <n v="6.35"/>
    <x v="0"/>
    <s v="08-02-2024"/>
    <s v="08"/>
    <x v="1"/>
    <s v="2024"/>
    <d v="2024-02-08T00:00:00"/>
    <n v="0"/>
  </r>
  <r>
    <x v="2392"/>
    <s v="0f9b23d4-b"/>
    <x v="4"/>
    <s v="46.81"/>
    <x v="2333"/>
    <s v="20"/>
    <x v="1"/>
    <s v="37.45"/>
    <n v="9.3620000000000001"/>
    <x v="2337"/>
    <n v="37.450000000000003"/>
    <x v="3"/>
    <s v="29-02-2024"/>
    <s v="29"/>
    <x v="1"/>
    <s v="2024"/>
    <d v="2024-02-29T00:00:00"/>
    <n v="0"/>
  </r>
  <r>
    <x v="2393"/>
    <s v="3c4e266b-1"/>
    <x v="5"/>
    <s v="447.61"/>
    <x v="2334"/>
    <s v="10"/>
    <x v="5"/>
    <s v="402.85"/>
    <n v="44.761000000000003"/>
    <x v="2338"/>
    <n v="402.85"/>
    <x v="1"/>
    <s v="09-06-2024"/>
    <s v="09"/>
    <x v="9"/>
    <s v="2024"/>
    <d v="2024-06-09T00:00:00"/>
    <n v="0"/>
  </r>
  <r>
    <x v="2394"/>
    <s v="ba1aeddc-6"/>
    <x v="4"/>
    <s v="236.71"/>
    <x v="2335"/>
    <s v="25"/>
    <x v="2"/>
    <s v="177.53"/>
    <n v="59.177500000000002"/>
    <x v="2339"/>
    <n v="177.53"/>
    <x v="2"/>
    <s v="15-02-2024"/>
    <s v="15"/>
    <x v="1"/>
    <s v="2024"/>
    <d v="2024-02-15T00:00:00"/>
    <n v="0"/>
  </r>
  <r>
    <x v="2395"/>
    <s v="3dd3a0c6-9"/>
    <x v="1"/>
    <s v="30.85"/>
    <x v="2336"/>
    <s v="15"/>
    <x v="0"/>
    <s v="26.22"/>
    <n v="4.6275000000000004"/>
    <x v="2340"/>
    <n v="26.22"/>
    <x v="4"/>
    <s v="15-11-2024"/>
    <s v="15"/>
    <x v="0"/>
    <s v="2024"/>
    <d v="2024-11-15T00:00:00"/>
    <n v="0"/>
  </r>
  <r>
    <x v="2396"/>
    <s v="309e09ed-b"/>
    <x v="5"/>
    <s v="254.08"/>
    <x v="2337"/>
    <s v="15"/>
    <x v="0"/>
    <s v="215.97"/>
    <n v="38.112000000000002"/>
    <x v="2341"/>
    <n v="215.97"/>
    <x v="1"/>
    <s v="05-10-2024"/>
    <s v="05"/>
    <x v="8"/>
    <s v="2024"/>
    <d v="2024-10-05T00:00:00"/>
    <n v="0"/>
  </r>
  <r>
    <x v="2397"/>
    <s v="88a25e14-f"/>
    <x v="1"/>
    <s v="234.28"/>
    <x v="2338"/>
    <s v="25"/>
    <x v="2"/>
    <s v="175.71"/>
    <n v="58.57"/>
    <x v="2342"/>
    <n v="175.71"/>
    <x v="3"/>
    <s v="20-04-2024"/>
    <s v="20"/>
    <x v="3"/>
    <s v="2024"/>
    <d v="2024-04-20T00:00:00"/>
    <n v="0"/>
  </r>
  <r>
    <x v="2398"/>
    <s v="fb27cf00-b"/>
    <x v="2"/>
    <s v="286.83"/>
    <x v="2339"/>
    <s v="20"/>
    <x v="1"/>
    <s v="229.46"/>
    <n v="57.365999999999993"/>
    <x v="2343"/>
    <n v="229.46"/>
    <x v="0"/>
    <s v="18-07-2024"/>
    <s v="18"/>
    <x v="10"/>
    <s v="2024"/>
    <d v="2024-07-18T00:00:00"/>
    <n v="0"/>
  </r>
  <r>
    <x v="2399"/>
    <s v="2080ce3e-5"/>
    <x v="3"/>
    <s v="266.23"/>
    <x v="2340"/>
    <s v="30"/>
    <x v="7"/>
    <s v="186.36"/>
    <n v="79.869"/>
    <x v="2344"/>
    <n v="186.36"/>
    <x v="2"/>
    <s v="15-04-2024"/>
    <s v="15"/>
    <x v="3"/>
    <s v="2024"/>
    <d v="2024-04-15T00:00:00"/>
    <n v="0"/>
  </r>
  <r>
    <x v="2400"/>
    <s v="74b9a1c6-9"/>
    <x v="4"/>
    <s v="97.64"/>
    <x v="2341"/>
    <s v="10"/>
    <x v="5"/>
    <s v="87.88"/>
    <n v="9.7639999999999993"/>
    <x v="2345"/>
    <n v="87.88"/>
    <x v="0"/>
    <s v="05-11-2024"/>
    <s v="05"/>
    <x v="0"/>
    <s v="2024"/>
    <d v="2024-11-05T00:00:00"/>
    <n v="0"/>
  </r>
  <r>
    <x v="2401"/>
    <s v="5421b4c8-f"/>
    <x v="1"/>
    <s v="113.41"/>
    <x v="2342"/>
    <s v="0"/>
    <x v="6"/>
    <s v="113.41"/>
    <n v="0"/>
    <x v="2346"/>
    <n v="113.41"/>
    <x v="2"/>
    <s v="02-06-2024"/>
    <s v="02"/>
    <x v="9"/>
    <s v="2024"/>
    <d v="2024-06-02T00:00:00"/>
    <n v="0"/>
  </r>
  <r>
    <x v="2402"/>
    <s v="ce358136-a"/>
    <x v="0"/>
    <s v="495.55"/>
    <x v="2343"/>
    <s v="5"/>
    <x v="4"/>
    <s v="470.77"/>
    <n v="24.7775"/>
    <x v="2347"/>
    <n v="470.77"/>
    <x v="2"/>
    <s v="17-03-2024"/>
    <s v="17"/>
    <x v="5"/>
    <s v="2024"/>
    <d v="2024-03-17T00:00:00"/>
    <n v="0"/>
  </r>
  <r>
    <x v="2403"/>
    <s v="15983b6d-0"/>
    <x v="5"/>
    <s v="222.65"/>
    <x v="1359"/>
    <s v="15"/>
    <x v="0"/>
    <s v="189.25"/>
    <n v="33.397500000000001"/>
    <x v="2348"/>
    <n v="189.25"/>
    <x v="4"/>
    <s v="16-04-2024"/>
    <s v="16"/>
    <x v="3"/>
    <s v="2024"/>
    <d v="2024-04-16T00:00:00"/>
    <n v="0"/>
  </r>
  <r>
    <x v="2404"/>
    <s v="7d8dd0f0-2"/>
    <x v="0"/>
    <s v="393.04"/>
    <x v="2344"/>
    <s v="5"/>
    <x v="4"/>
    <s v="373.39"/>
    <n v="19.652000000000001"/>
    <x v="2349"/>
    <n v="373.39"/>
    <x v="1"/>
    <s v="24-08-2024"/>
    <s v="24"/>
    <x v="4"/>
    <s v="2024"/>
    <d v="2024-08-24T00:00:00"/>
    <n v="0"/>
  </r>
  <r>
    <x v="2405"/>
    <s v="522fb9fb-8"/>
    <x v="3"/>
    <s v="196.56"/>
    <x v="2345"/>
    <s v="30"/>
    <x v="7"/>
    <s v="137.59"/>
    <n v="58.968000000000004"/>
    <x v="2350"/>
    <n v="137.59"/>
    <x v="2"/>
    <s v="22-06-2024"/>
    <s v="22"/>
    <x v="9"/>
    <s v="2024"/>
    <d v="2024-06-22T00:00:00"/>
    <n v="0"/>
  </r>
  <r>
    <x v="2406"/>
    <s v="6b089f15-e"/>
    <x v="0"/>
    <s v="290.25"/>
    <x v="2346"/>
    <s v="0"/>
    <x v="6"/>
    <s v="290.25"/>
    <n v="0"/>
    <x v="2351"/>
    <n v="290.25"/>
    <x v="2"/>
    <s v="02-05-2024"/>
    <s v="02"/>
    <x v="6"/>
    <s v="2024"/>
    <d v="2024-05-02T00:00:00"/>
    <n v="0"/>
  </r>
  <r>
    <x v="2407"/>
    <s v="7fb86df7-8"/>
    <x v="0"/>
    <s v="379.93"/>
    <x v="2347"/>
    <s v="30"/>
    <x v="7"/>
    <s v="265.95"/>
    <n v="113.979"/>
    <x v="2352"/>
    <n v="265.95"/>
    <x v="4"/>
    <s v="26-10-2024"/>
    <s v="26"/>
    <x v="8"/>
    <s v="2024"/>
    <d v="2024-10-26T00:00:00"/>
    <n v="0"/>
  </r>
  <r>
    <x v="2408"/>
    <s v="61607168-d"/>
    <x v="6"/>
    <s v="171.18"/>
    <x v="2348"/>
    <s v="25"/>
    <x v="2"/>
    <s v="128.38"/>
    <n v="42.795000000000002"/>
    <x v="2353"/>
    <n v="128.38999999999999"/>
    <x v="1"/>
    <s v="03-11-2024"/>
    <s v="03"/>
    <x v="0"/>
    <s v="2024"/>
    <d v="2024-11-03T00:00:00"/>
    <n v="9.9999999999909051E-3"/>
  </r>
  <r>
    <x v="2409"/>
    <s v="1a020527-c"/>
    <x v="5"/>
    <s v="149.3"/>
    <x v="2349"/>
    <s v="5"/>
    <x v="4"/>
    <s v="141.84"/>
    <n v="7.4649999999999999"/>
    <x v="2354"/>
    <n v="141.84"/>
    <x v="2"/>
    <s v="16-10-2024"/>
    <s v="16"/>
    <x v="8"/>
    <s v="2024"/>
    <d v="2024-10-16T00:00:00"/>
    <n v="0"/>
  </r>
  <r>
    <x v="2410"/>
    <s v="e35274e1-8"/>
    <x v="1"/>
    <s v="222.07"/>
    <x v="2350"/>
    <s v="25"/>
    <x v="2"/>
    <s v="166.55"/>
    <n v="55.517499999999998"/>
    <x v="2355"/>
    <n v="166.55"/>
    <x v="3"/>
    <s v="25-05-2024"/>
    <s v="25"/>
    <x v="6"/>
    <s v="2024"/>
    <d v="2024-05-25T00:00:00"/>
    <n v="0"/>
  </r>
  <r>
    <x v="2411"/>
    <s v="5fe8d63f-5"/>
    <x v="3"/>
    <s v="52.29"/>
    <x v="2351"/>
    <s v="0"/>
    <x v="6"/>
    <s v="52.29"/>
    <n v="0"/>
    <x v="2356"/>
    <n v="52.29"/>
    <x v="2"/>
    <s v="23-09-2024"/>
    <s v="23"/>
    <x v="2"/>
    <s v="2024"/>
    <d v="2024-09-23T00:00:00"/>
    <n v="0"/>
  </r>
  <r>
    <x v="2412"/>
    <s v="c1ea1c05-0"/>
    <x v="4"/>
    <s v="58.85"/>
    <x v="2352"/>
    <s v="50"/>
    <x v="3"/>
    <s v="29.43"/>
    <n v="29.425000000000001"/>
    <x v="2357"/>
    <n v="29.43"/>
    <x v="4"/>
    <s v="12-10-2024"/>
    <s v="12"/>
    <x v="8"/>
    <s v="2024"/>
    <d v="2024-10-12T00:00:00"/>
    <n v="0"/>
  </r>
  <r>
    <x v="2413"/>
    <s v="48aa9a64-c"/>
    <x v="5"/>
    <s v="273.13"/>
    <x v="2353"/>
    <s v="20"/>
    <x v="1"/>
    <s v="218.5"/>
    <n v="54.626000000000005"/>
    <x v="2358"/>
    <n v="218.5"/>
    <x v="4"/>
    <s v="25-08-2024"/>
    <s v="25"/>
    <x v="4"/>
    <s v="2024"/>
    <d v="2024-08-25T00:00:00"/>
    <n v="0"/>
  </r>
  <r>
    <x v="2414"/>
    <s v="015db72c-0"/>
    <x v="4"/>
    <s v="127.6"/>
    <x v="2354"/>
    <s v="30"/>
    <x v="7"/>
    <s v="89.32"/>
    <n v="38.28"/>
    <x v="2359"/>
    <n v="89.32"/>
    <x v="3"/>
    <s v="10-05-2024"/>
    <s v="10"/>
    <x v="6"/>
    <s v="2024"/>
    <d v="2024-05-10T00:00:00"/>
    <n v="0"/>
  </r>
  <r>
    <x v="2415"/>
    <s v="e3508600-6"/>
    <x v="1"/>
    <s v="82.43"/>
    <x v="2355"/>
    <s v="20"/>
    <x v="1"/>
    <s v="65.94"/>
    <n v="16.486000000000001"/>
    <x v="2360"/>
    <n v="65.94"/>
    <x v="3"/>
    <s v="26-10-2024"/>
    <s v="26"/>
    <x v="8"/>
    <s v="2024"/>
    <d v="2024-10-26T00:00:00"/>
    <n v="0"/>
  </r>
  <r>
    <x v="2416"/>
    <s v="677e9d50-8"/>
    <x v="4"/>
    <s v="269.76"/>
    <x v="2356"/>
    <s v="20"/>
    <x v="1"/>
    <s v="215.81"/>
    <n v="53.951999999999998"/>
    <x v="2361"/>
    <n v="215.81"/>
    <x v="1"/>
    <s v="23-05-2024"/>
    <s v="23"/>
    <x v="6"/>
    <s v="2024"/>
    <d v="2024-05-23T00:00:00"/>
    <n v="0"/>
  </r>
  <r>
    <x v="2417"/>
    <s v="04ccaf0f-6"/>
    <x v="0"/>
    <s v="337.7"/>
    <x v="2357"/>
    <s v="10"/>
    <x v="5"/>
    <s v="303.93"/>
    <n v="33.770000000000003"/>
    <x v="2362"/>
    <n v="303.93"/>
    <x v="2"/>
    <s v="30-03-2024"/>
    <s v="30"/>
    <x v="5"/>
    <s v="2024"/>
    <d v="2024-03-30T00:00:00"/>
    <n v="0"/>
  </r>
  <r>
    <x v="2418"/>
    <s v="e66c1407-e"/>
    <x v="5"/>
    <s v="353.08"/>
    <x v="207"/>
    <s v="0"/>
    <x v="6"/>
    <s v="353.08"/>
    <n v="0"/>
    <x v="2363"/>
    <n v="353.08"/>
    <x v="4"/>
    <s v="05-01-2024"/>
    <s v="05"/>
    <x v="7"/>
    <s v="2024"/>
    <d v="2024-01-05T00:00:00"/>
    <n v="0"/>
  </r>
  <r>
    <x v="2419"/>
    <s v="ea8fb66a-8"/>
    <x v="0"/>
    <s v="436.99"/>
    <x v="2358"/>
    <s v="20"/>
    <x v="1"/>
    <s v="349.59"/>
    <n v="87.397999999999996"/>
    <x v="2364"/>
    <n v="349.59"/>
    <x v="4"/>
    <s v="18-04-2024"/>
    <s v="18"/>
    <x v="3"/>
    <s v="2024"/>
    <d v="2024-04-18T00:00:00"/>
    <n v="0"/>
  </r>
  <r>
    <x v="2420"/>
    <s v="1cf43582-9"/>
    <x v="4"/>
    <s v="384.23"/>
    <x v="2359"/>
    <s v="15"/>
    <x v="0"/>
    <s v="326.6"/>
    <n v="57.63450000000001"/>
    <x v="2365"/>
    <n v="326.60000000000002"/>
    <x v="4"/>
    <s v="21-11-2024"/>
    <s v="21"/>
    <x v="0"/>
    <s v="2024"/>
    <d v="2024-11-21T00:00:00"/>
    <n v="0"/>
  </r>
  <r>
    <x v="2421"/>
    <s v="6ed09154-a"/>
    <x v="1"/>
    <s v="243.88"/>
    <x v="2360"/>
    <s v="20"/>
    <x v="1"/>
    <s v="195.1"/>
    <n v="48.776000000000003"/>
    <x v="2366"/>
    <n v="195.1"/>
    <x v="1"/>
    <s v="06-01-2024"/>
    <s v="06"/>
    <x v="7"/>
    <s v="2024"/>
    <d v="2024-01-06T00:00:00"/>
    <n v="0"/>
  </r>
  <r>
    <x v="2422"/>
    <s v="17e8e153-e"/>
    <x v="5"/>
    <s v="261.8"/>
    <x v="2361"/>
    <s v="50"/>
    <x v="3"/>
    <s v="130.9"/>
    <n v="130.9"/>
    <x v="2367"/>
    <n v="130.9"/>
    <x v="0"/>
    <s v="13-05-2024"/>
    <s v="13"/>
    <x v="6"/>
    <s v="2024"/>
    <d v="2024-05-13T00:00:00"/>
    <n v="0"/>
  </r>
  <r>
    <x v="2423"/>
    <s v="e00ace59-9"/>
    <x v="4"/>
    <s v="471.02"/>
    <x v="2362"/>
    <s v="20"/>
    <x v="1"/>
    <s v="376.82"/>
    <n v="94.203999999999994"/>
    <x v="2368"/>
    <n v="376.82"/>
    <x v="0"/>
    <s v="11-02-2024"/>
    <s v="11"/>
    <x v="1"/>
    <s v="2024"/>
    <d v="2024-02-11T00:00:00"/>
    <n v="0"/>
  </r>
  <r>
    <x v="2424"/>
    <s v="31421ef6-3"/>
    <x v="6"/>
    <s v="437.56"/>
    <x v="2363"/>
    <s v="25"/>
    <x v="2"/>
    <s v="328.17"/>
    <n v="109.39"/>
    <x v="2369"/>
    <n v="328.17"/>
    <x v="4"/>
    <s v="28-08-2024"/>
    <s v="28"/>
    <x v="4"/>
    <s v="2024"/>
    <d v="2024-08-28T00:00:00"/>
    <n v="0"/>
  </r>
  <r>
    <x v="2425"/>
    <s v="c48b3198-1"/>
    <x v="2"/>
    <s v="433.53"/>
    <x v="2364"/>
    <s v="10"/>
    <x v="5"/>
    <s v="390.18"/>
    <n v="43.352999999999994"/>
    <x v="2370"/>
    <n v="390.18"/>
    <x v="3"/>
    <s v="01-10-2024"/>
    <s v="01"/>
    <x v="8"/>
    <s v="2024"/>
    <d v="2024-10-01T00:00:00"/>
    <n v="0"/>
  </r>
  <r>
    <x v="2426"/>
    <s v="397e3df0-7"/>
    <x v="5"/>
    <s v="414.73"/>
    <x v="2365"/>
    <s v="20"/>
    <x v="1"/>
    <s v="331.78"/>
    <n v="82.945999999999998"/>
    <x v="2371"/>
    <n v="331.78"/>
    <x v="0"/>
    <s v="02-09-2024"/>
    <s v="02"/>
    <x v="2"/>
    <s v="2024"/>
    <d v="2024-09-02T00:00:00"/>
    <n v="0"/>
  </r>
  <r>
    <x v="2427"/>
    <s v="4730cccc-1"/>
    <x v="5"/>
    <s v="121.2"/>
    <x v="2366"/>
    <s v="20"/>
    <x v="1"/>
    <s v="96.96"/>
    <n v="24.24"/>
    <x v="2372"/>
    <n v="96.96"/>
    <x v="1"/>
    <s v="03-02-2024"/>
    <s v="03"/>
    <x v="1"/>
    <s v="2024"/>
    <d v="2024-02-03T00:00:00"/>
    <n v="0"/>
  </r>
  <r>
    <x v="2428"/>
    <s v="6ac06d61-0"/>
    <x v="5"/>
    <s v="479.54"/>
    <x v="2367"/>
    <s v="0"/>
    <x v="6"/>
    <s v="479.54"/>
    <n v="0"/>
    <x v="2373"/>
    <n v="479.54"/>
    <x v="2"/>
    <s v="09-01-2024"/>
    <s v="09"/>
    <x v="7"/>
    <s v="2024"/>
    <d v="2024-01-09T00:00:00"/>
    <n v="0"/>
  </r>
  <r>
    <x v="2429"/>
    <s v="941bb2a0-3"/>
    <x v="5"/>
    <s v="296.45"/>
    <x v="2368"/>
    <s v="5"/>
    <x v="4"/>
    <s v="281.63"/>
    <n v="14.8225"/>
    <x v="2374"/>
    <n v="281.63"/>
    <x v="4"/>
    <s v="10-10-2024"/>
    <s v="10"/>
    <x v="8"/>
    <s v="2024"/>
    <d v="2024-10-10T00:00:00"/>
    <n v="0"/>
  </r>
  <r>
    <x v="2430"/>
    <s v="3baea861-d"/>
    <x v="3"/>
    <s v="286.43"/>
    <x v="2369"/>
    <s v="15"/>
    <x v="0"/>
    <s v="243.47"/>
    <n v="42.964500000000001"/>
    <x v="2375"/>
    <n v="243.47"/>
    <x v="3"/>
    <s v="09-02-2024"/>
    <s v="09"/>
    <x v="1"/>
    <s v="2024"/>
    <d v="2024-02-09T00:00:00"/>
    <n v="0"/>
  </r>
  <r>
    <x v="2431"/>
    <s v="fa0af2c6-1"/>
    <x v="5"/>
    <s v="143.24"/>
    <x v="2370"/>
    <s v="5"/>
    <x v="4"/>
    <s v="136.08"/>
    <n v="7.1620000000000008"/>
    <x v="2376"/>
    <n v="136.08000000000001"/>
    <x v="1"/>
    <s v="10-09-2024"/>
    <s v="10"/>
    <x v="2"/>
    <s v="2024"/>
    <d v="2024-09-10T00:00:00"/>
    <n v="0"/>
  </r>
  <r>
    <x v="2432"/>
    <s v="586cb8e2-1"/>
    <x v="2"/>
    <s v="313.68"/>
    <x v="2371"/>
    <s v="0"/>
    <x v="6"/>
    <s v="313.68"/>
    <n v="0"/>
    <x v="2377"/>
    <n v="313.68"/>
    <x v="4"/>
    <s v="26-01-2024"/>
    <s v="26"/>
    <x v="7"/>
    <s v="2024"/>
    <d v="2024-01-26T00:00:00"/>
    <n v="0"/>
  </r>
  <r>
    <x v="2433"/>
    <s v="df20c732-7"/>
    <x v="5"/>
    <s v="224.68"/>
    <x v="2372"/>
    <s v="30"/>
    <x v="7"/>
    <s v="157.28"/>
    <n v="67.404000000000011"/>
    <x v="2378"/>
    <n v="157.28"/>
    <x v="0"/>
    <s v="28-01-2024"/>
    <s v="28"/>
    <x v="7"/>
    <s v="2024"/>
    <d v="2024-01-28T00:00:00"/>
    <n v="0"/>
  </r>
  <r>
    <x v="2434"/>
    <s v="9c83496b-c"/>
    <x v="2"/>
    <s v="232.86"/>
    <x v="2373"/>
    <s v="20"/>
    <x v="1"/>
    <s v="186.29"/>
    <n v="46.57200000000001"/>
    <x v="2379"/>
    <n v="186.29"/>
    <x v="3"/>
    <s v="04-08-2024"/>
    <s v="04"/>
    <x v="4"/>
    <s v="2024"/>
    <d v="2024-08-04T00:00:00"/>
    <n v="0"/>
  </r>
  <r>
    <x v="2435"/>
    <s v="49cf6bb4-d"/>
    <x v="2"/>
    <s v="63.37"/>
    <x v="2374"/>
    <s v="20"/>
    <x v="1"/>
    <s v="50.7"/>
    <n v="12.673999999999999"/>
    <x v="2380"/>
    <n v="50.7"/>
    <x v="2"/>
    <s v="23-04-2024"/>
    <s v="23"/>
    <x v="3"/>
    <s v="2024"/>
    <d v="2024-04-23T00:00:00"/>
    <n v="0"/>
  </r>
  <r>
    <x v="2436"/>
    <s v="233f387c-1"/>
    <x v="1"/>
    <s v="103.44"/>
    <x v="2375"/>
    <s v="30"/>
    <x v="7"/>
    <s v="72.41"/>
    <n v="31.031999999999996"/>
    <x v="2381"/>
    <n v="72.41"/>
    <x v="4"/>
    <s v="21-09-2024"/>
    <s v="21"/>
    <x v="2"/>
    <s v="2024"/>
    <d v="2024-09-21T00:00:00"/>
    <n v="0"/>
  </r>
  <r>
    <x v="2437"/>
    <s v="48db1429-2"/>
    <x v="1"/>
    <s v="488.6"/>
    <x v="2376"/>
    <s v="25"/>
    <x v="2"/>
    <s v="366.45"/>
    <n v="122.15"/>
    <x v="2382"/>
    <n v="366.45"/>
    <x v="3"/>
    <s v="13-04-2024"/>
    <s v="13"/>
    <x v="3"/>
    <s v="2024"/>
    <d v="2024-04-13T00:00:00"/>
    <n v="0"/>
  </r>
  <r>
    <x v="2438"/>
    <s v="d858c042-1"/>
    <x v="5"/>
    <s v="371.23"/>
    <x v="2377"/>
    <s v="5"/>
    <x v="4"/>
    <s v="352.67"/>
    <n v="18.561500000000002"/>
    <x v="2383"/>
    <n v="352.67"/>
    <x v="4"/>
    <s v="01-05-2024"/>
    <s v="01"/>
    <x v="6"/>
    <s v="2024"/>
    <d v="2024-05-01T00:00:00"/>
    <n v="0"/>
  </r>
  <r>
    <x v="2439"/>
    <s v="2883c4ac-f"/>
    <x v="2"/>
    <s v="386.7"/>
    <x v="2378"/>
    <s v="20"/>
    <x v="1"/>
    <s v="309.36"/>
    <n v="77.34"/>
    <x v="2384"/>
    <n v="309.36"/>
    <x v="2"/>
    <s v="07-09-2024"/>
    <s v="07"/>
    <x v="2"/>
    <s v="2024"/>
    <d v="2024-09-07T00:00:00"/>
    <n v="0"/>
  </r>
  <r>
    <x v="2440"/>
    <s v="dadc64fc-7"/>
    <x v="6"/>
    <s v="370.53"/>
    <x v="2379"/>
    <s v="0"/>
    <x v="6"/>
    <s v="370.53"/>
    <n v="0"/>
    <x v="2385"/>
    <n v="370.53"/>
    <x v="2"/>
    <s v="08-07-2024"/>
    <s v="08"/>
    <x v="10"/>
    <s v="2024"/>
    <d v="2024-07-08T00:00:00"/>
    <n v="0"/>
  </r>
  <r>
    <x v="2441"/>
    <s v="fb9b8a28-0"/>
    <x v="6"/>
    <s v="135.13"/>
    <x v="2380"/>
    <s v="5"/>
    <x v="4"/>
    <s v="128.37"/>
    <n v="6.7565"/>
    <x v="2386"/>
    <n v="128.37"/>
    <x v="2"/>
    <s v="14-01-2024"/>
    <s v="14"/>
    <x v="7"/>
    <s v="2024"/>
    <d v="2024-01-14T00:00:00"/>
    <n v="0"/>
  </r>
  <r>
    <x v="2442"/>
    <s v="f14c6602-a"/>
    <x v="6"/>
    <s v="448.19"/>
    <x v="2381"/>
    <s v="5"/>
    <x v="4"/>
    <s v="425.78"/>
    <n v="22.409499999999998"/>
    <x v="2387"/>
    <n v="425.78"/>
    <x v="1"/>
    <s v="19-07-2024"/>
    <s v="19"/>
    <x v="10"/>
    <s v="2024"/>
    <d v="2024-07-19T00:00:00"/>
    <n v="0"/>
  </r>
  <r>
    <x v="2443"/>
    <s v="38ca7a74-1"/>
    <x v="5"/>
    <s v="140"/>
    <x v="2382"/>
    <s v="5"/>
    <x v="4"/>
    <s v="133"/>
    <n v="7"/>
    <x v="1940"/>
    <n v="133"/>
    <x v="2"/>
    <s v="08-03-2024"/>
    <s v="08"/>
    <x v="5"/>
    <s v="2024"/>
    <d v="2024-03-08T00:00:00"/>
    <n v="0"/>
  </r>
  <r>
    <x v="2444"/>
    <s v="b9814c5b-8"/>
    <x v="5"/>
    <s v="430.03"/>
    <x v="2383"/>
    <s v="30"/>
    <x v="7"/>
    <s v="301.02"/>
    <n v="129.00899999999999"/>
    <x v="2388"/>
    <n v="301.02"/>
    <x v="2"/>
    <s v="25-08-2024"/>
    <s v="25"/>
    <x v="4"/>
    <s v="2024"/>
    <d v="2024-08-25T00:00:00"/>
    <n v="0"/>
  </r>
  <r>
    <x v="2445"/>
    <s v="5c564283-5"/>
    <x v="1"/>
    <s v="478.79"/>
    <x v="2384"/>
    <s v="5"/>
    <x v="4"/>
    <s v="454.85"/>
    <n v="23.939500000000002"/>
    <x v="2389"/>
    <n v="454.85"/>
    <x v="1"/>
    <s v="27-08-2024"/>
    <s v="27"/>
    <x v="4"/>
    <s v="2024"/>
    <d v="2024-08-27T00:00:00"/>
    <n v="0"/>
  </r>
  <r>
    <x v="2446"/>
    <s v="cc4ba47c-4"/>
    <x v="2"/>
    <s v="261.25"/>
    <x v="2385"/>
    <s v="30"/>
    <x v="7"/>
    <s v="182.88"/>
    <n v="78.375"/>
    <x v="2390"/>
    <n v="182.88"/>
    <x v="0"/>
    <s v="14-10-2024"/>
    <s v="14"/>
    <x v="8"/>
    <s v="2024"/>
    <d v="2024-10-14T00:00:00"/>
    <n v="0"/>
  </r>
  <r>
    <x v="2447"/>
    <s v="d79a97af-7"/>
    <x v="4"/>
    <s v="444.77"/>
    <x v="2386"/>
    <s v="25"/>
    <x v="2"/>
    <s v="333.58"/>
    <n v="111.1925"/>
    <x v="2391"/>
    <n v="333.58"/>
    <x v="3"/>
    <s v="03-11-2024"/>
    <s v="03"/>
    <x v="0"/>
    <s v="2024"/>
    <d v="2024-11-03T00:00:00"/>
    <n v="0"/>
  </r>
  <r>
    <x v="2448"/>
    <s v="63966cd3-e"/>
    <x v="1"/>
    <s v="102.54"/>
    <x v="2387"/>
    <s v="30"/>
    <x v="7"/>
    <s v="71.78"/>
    <n v="30.762000000000004"/>
    <x v="2392"/>
    <n v="71.78"/>
    <x v="4"/>
    <s v="04-08-2024"/>
    <s v="04"/>
    <x v="4"/>
    <s v="2024"/>
    <d v="2024-08-04T00:00:00"/>
    <n v="0"/>
  </r>
  <r>
    <x v="2449"/>
    <s v="7f6bc8e2-e"/>
    <x v="4"/>
    <s v="52.51"/>
    <x v="2388"/>
    <s v="25"/>
    <x v="2"/>
    <s v="39.38"/>
    <n v="13.1275"/>
    <x v="2393"/>
    <n v="39.380000000000003"/>
    <x v="1"/>
    <s v="06-08-2024"/>
    <s v="06"/>
    <x v="4"/>
    <s v="2024"/>
    <d v="2024-08-06T00:00:00"/>
    <n v="0"/>
  </r>
  <r>
    <x v="2450"/>
    <s v="9937c112-8"/>
    <x v="1"/>
    <s v="425.83"/>
    <x v="2389"/>
    <s v="10"/>
    <x v="5"/>
    <s v="383.25"/>
    <n v="42.582999999999998"/>
    <x v="2394"/>
    <n v="383.25"/>
    <x v="0"/>
    <s v="19-03-2024"/>
    <s v="19"/>
    <x v="5"/>
    <s v="2024"/>
    <d v="2024-03-19T00:00:00"/>
    <n v="0"/>
  </r>
  <r>
    <x v="2451"/>
    <s v="81ecd3ab-c"/>
    <x v="6"/>
    <s v="455.26"/>
    <x v="2390"/>
    <s v="15"/>
    <x v="0"/>
    <s v="386.97"/>
    <n v="68.289000000000001"/>
    <x v="2395"/>
    <n v="386.97"/>
    <x v="0"/>
    <s v="18-01-2024"/>
    <s v="18"/>
    <x v="7"/>
    <s v="2024"/>
    <d v="2024-01-18T00:00:00"/>
    <n v="0"/>
  </r>
  <r>
    <x v="2452"/>
    <s v="a476f50b-b"/>
    <x v="6"/>
    <s v="199.44"/>
    <x v="2391"/>
    <s v="15"/>
    <x v="0"/>
    <s v="169.52"/>
    <n v="29.916"/>
    <x v="2396"/>
    <n v="169.52"/>
    <x v="1"/>
    <s v="22-06-2024"/>
    <s v="22"/>
    <x v="9"/>
    <s v="2024"/>
    <d v="2024-06-22T00:00:00"/>
    <n v="0"/>
  </r>
  <r>
    <x v="2453"/>
    <s v="965e5e98-c"/>
    <x v="3"/>
    <s v="96.61"/>
    <x v="2392"/>
    <s v="5"/>
    <x v="4"/>
    <s v="91.78"/>
    <n v="4.8304999999999998"/>
    <x v="2397"/>
    <n v="91.78"/>
    <x v="2"/>
    <s v="07-09-2024"/>
    <s v="07"/>
    <x v="2"/>
    <s v="2024"/>
    <d v="2024-09-07T00:00:00"/>
    <n v="0"/>
  </r>
  <r>
    <x v="2454"/>
    <s v="cb57e30b-c"/>
    <x v="5"/>
    <s v="265.18"/>
    <x v="2393"/>
    <s v="5"/>
    <x v="4"/>
    <s v="251.92"/>
    <n v="13.259"/>
    <x v="2398"/>
    <n v="251.92"/>
    <x v="2"/>
    <s v="30-07-2024"/>
    <s v="30"/>
    <x v="10"/>
    <s v="2024"/>
    <d v="2024-07-30T00:00:00"/>
    <n v="0"/>
  </r>
  <r>
    <x v="2455"/>
    <s v="a18c2dc8-6"/>
    <x v="1"/>
    <s v="241.58"/>
    <x v="2394"/>
    <s v="30"/>
    <x v="7"/>
    <s v="169.11"/>
    <n v="72.474000000000004"/>
    <x v="2399"/>
    <n v="169.11"/>
    <x v="2"/>
    <s v="10-04-2024"/>
    <s v="10"/>
    <x v="3"/>
    <s v="2024"/>
    <d v="2024-04-10T00:00:00"/>
    <n v="0"/>
  </r>
  <r>
    <x v="2456"/>
    <s v="d628dc52-4"/>
    <x v="1"/>
    <s v="20.79"/>
    <x v="2395"/>
    <s v="50"/>
    <x v="3"/>
    <s v="10.39"/>
    <n v="10.395"/>
    <x v="2400"/>
    <n v="10.4"/>
    <x v="0"/>
    <s v="06-02-2024"/>
    <s v="06"/>
    <x v="1"/>
    <s v="2024"/>
    <d v="2024-02-06T00:00:00"/>
    <n v="9.9999999999997868E-3"/>
  </r>
  <r>
    <x v="2457"/>
    <s v="fc41815f-e"/>
    <x v="1"/>
    <s v="52.46"/>
    <x v="2396"/>
    <s v="0"/>
    <x v="6"/>
    <s v="52.46"/>
    <n v="0"/>
    <x v="2401"/>
    <n v="52.46"/>
    <x v="2"/>
    <s v="10-10-2024"/>
    <s v="10"/>
    <x v="8"/>
    <s v="2024"/>
    <d v="2024-10-10T00:00:00"/>
    <n v="0"/>
  </r>
  <r>
    <x v="2458"/>
    <s v="b9117808-0"/>
    <x v="2"/>
    <s v="264.94"/>
    <x v="2397"/>
    <s v="15"/>
    <x v="0"/>
    <s v="225.2"/>
    <n v="39.741"/>
    <x v="2402"/>
    <n v="225.2"/>
    <x v="3"/>
    <s v="01-06-2024"/>
    <s v="01"/>
    <x v="9"/>
    <s v="2024"/>
    <d v="2024-06-01T00:00:00"/>
    <n v="0"/>
  </r>
  <r>
    <x v="2459"/>
    <s v="1791f55a-d"/>
    <x v="0"/>
    <s v="190.85"/>
    <x v="2398"/>
    <s v="15"/>
    <x v="0"/>
    <s v="162.22"/>
    <n v="28.627500000000001"/>
    <x v="2403"/>
    <n v="162.22"/>
    <x v="0"/>
    <s v="01-01-2024"/>
    <s v="01"/>
    <x v="7"/>
    <s v="2024"/>
    <d v="2024-01-01T00:00:00"/>
    <n v="0"/>
  </r>
  <r>
    <x v="2460"/>
    <s v="7160c687-8"/>
    <x v="2"/>
    <s v="307.03"/>
    <x v="2399"/>
    <s v="30"/>
    <x v="7"/>
    <s v="214.92"/>
    <n v="92.108999999999995"/>
    <x v="2404"/>
    <n v="214.92"/>
    <x v="0"/>
    <s v="25-07-2024"/>
    <s v="25"/>
    <x v="10"/>
    <s v="2024"/>
    <d v="2024-07-25T00:00:00"/>
    <n v="0"/>
  </r>
  <r>
    <x v="2461"/>
    <s v="274655e4-e"/>
    <x v="3"/>
    <s v="271.29"/>
    <x v="2400"/>
    <s v="0"/>
    <x v="6"/>
    <s v="271.29"/>
    <n v="0"/>
    <x v="2405"/>
    <n v="271.29000000000002"/>
    <x v="1"/>
    <s v="15-07-2024"/>
    <s v="15"/>
    <x v="10"/>
    <s v="2024"/>
    <d v="2024-07-15T00:00:00"/>
    <n v="0"/>
  </r>
  <r>
    <x v="2462"/>
    <s v="a0af3ec3-9"/>
    <x v="1"/>
    <s v="394.16"/>
    <x v="261"/>
    <s v="0"/>
    <x v="6"/>
    <s v="394.16"/>
    <n v="0"/>
    <x v="2406"/>
    <n v="394.16"/>
    <x v="2"/>
    <s v="02-04-2024"/>
    <s v="02"/>
    <x v="3"/>
    <s v="2024"/>
    <d v="2024-04-02T00:00:00"/>
    <n v="0"/>
  </r>
  <r>
    <x v="2463"/>
    <s v="a58f35a8-e"/>
    <x v="4"/>
    <s v="152.41"/>
    <x v="2401"/>
    <s v="50"/>
    <x v="3"/>
    <s v="76.2"/>
    <n v="76.204999999999998"/>
    <x v="2407"/>
    <n v="76.209999999999994"/>
    <x v="2"/>
    <s v="08-11-2024"/>
    <s v="08"/>
    <x v="0"/>
    <s v="2024"/>
    <d v="2024-11-08T00:00:00"/>
    <n v="9.9999999999909051E-3"/>
  </r>
  <r>
    <x v="2464"/>
    <s v="3ffe4523-6"/>
    <x v="1"/>
    <s v="197.51"/>
    <x v="2402"/>
    <s v="20"/>
    <x v="1"/>
    <s v="158.01"/>
    <n v="39.501999999999995"/>
    <x v="2408"/>
    <n v="158.01"/>
    <x v="4"/>
    <s v="08-11-2024"/>
    <s v="08"/>
    <x v="0"/>
    <s v="2024"/>
    <d v="2024-11-08T00:00:00"/>
    <n v="0"/>
  </r>
  <r>
    <x v="2465"/>
    <s v="c20acdec-f"/>
    <x v="0"/>
    <s v="412.15"/>
    <x v="2403"/>
    <s v="20"/>
    <x v="1"/>
    <s v="329.72"/>
    <n v="82.43"/>
    <x v="2409"/>
    <n v="329.72"/>
    <x v="4"/>
    <s v="07-02-2024"/>
    <s v="07"/>
    <x v="1"/>
    <s v="2024"/>
    <d v="2024-02-07T00:00:00"/>
    <n v="0"/>
  </r>
  <r>
    <x v="2466"/>
    <s v="49bf1cb4-b"/>
    <x v="6"/>
    <s v="389.86"/>
    <x v="2404"/>
    <s v="10"/>
    <x v="5"/>
    <s v="350.87"/>
    <n v="38.986000000000004"/>
    <x v="2410"/>
    <n v="350.87"/>
    <x v="0"/>
    <s v="11-07-2024"/>
    <s v="11"/>
    <x v="10"/>
    <s v="2024"/>
    <d v="2024-07-11T00:00:00"/>
    <n v="0"/>
  </r>
  <r>
    <x v="2467"/>
    <s v="a1fb2513-7"/>
    <x v="1"/>
    <s v="235.54"/>
    <x v="2405"/>
    <s v="30"/>
    <x v="7"/>
    <s v="164.88"/>
    <n v="70.661999999999992"/>
    <x v="2411"/>
    <n v="164.88"/>
    <x v="0"/>
    <s v="10-02-2024"/>
    <s v="10"/>
    <x v="1"/>
    <s v="2024"/>
    <d v="2024-02-10T00:00:00"/>
    <n v="0"/>
  </r>
  <r>
    <x v="2468"/>
    <s v="41c59c9b-6"/>
    <x v="3"/>
    <s v="227.56"/>
    <x v="2406"/>
    <s v="5"/>
    <x v="4"/>
    <s v="216.18"/>
    <n v="11.378"/>
    <x v="2412"/>
    <n v="216.18"/>
    <x v="0"/>
    <s v="02-10-2024"/>
    <s v="02"/>
    <x v="8"/>
    <s v="2024"/>
    <d v="2024-10-02T00:00:00"/>
    <n v="0"/>
  </r>
  <r>
    <x v="2469"/>
    <s v="dd69f824-e"/>
    <x v="6"/>
    <s v="484.75"/>
    <x v="2407"/>
    <s v="10"/>
    <x v="5"/>
    <s v="436.28"/>
    <n v="48.475000000000001"/>
    <x v="2413"/>
    <n v="436.28"/>
    <x v="0"/>
    <s v="02-10-2024"/>
    <s v="02"/>
    <x v="8"/>
    <s v="2024"/>
    <d v="2024-10-02T00:00:00"/>
    <n v="0"/>
  </r>
  <r>
    <x v="2470"/>
    <s v="27edc33a-b"/>
    <x v="3"/>
    <s v="82.9"/>
    <x v="2408"/>
    <s v="20"/>
    <x v="1"/>
    <s v="66.32"/>
    <n v="16.579999999999998"/>
    <x v="2414"/>
    <n v="66.319999999999993"/>
    <x v="1"/>
    <s v="10-11-2024"/>
    <s v="10"/>
    <x v="0"/>
    <s v="2024"/>
    <d v="2024-11-10T00:00:00"/>
    <n v="0"/>
  </r>
  <r>
    <x v="2471"/>
    <s v="b4df519d-3"/>
    <x v="0"/>
    <s v="17.03"/>
    <x v="2409"/>
    <s v="25"/>
    <x v="2"/>
    <s v="12.77"/>
    <n v="4.2575000000000003"/>
    <x v="2415"/>
    <n v="12.77"/>
    <x v="4"/>
    <s v="14-03-2024"/>
    <s v="14"/>
    <x v="5"/>
    <s v="2024"/>
    <d v="2024-03-14T00:00:00"/>
    <n v="0"/>
  </r>
  <r>
    <x v="2472"/>
    <s v="f5d84932-c"/>
    <x v="0"/>
    <s v="290.57"/>
    <x v="797"/>
    <s v="25"/>
    <x v="2"/>
    <s v="217.93"/>
    <n v="72.642499999999998"/>
    <x v="2416"/>
    <n v="217.93"/>
    <x v="0"/>
    <s v="21-04-2024"/>
    <s v="21"/>
    <x v="3"/>
    <s v="2024"/>
    <d v="2024-04-21T00:00:00"/>
    <n v="0"/>
  </r>
  <r>
    <x v="2473"/>
    <s v="2dca1666-7"/>
    <x v="1"/>
    <s v="147.97"/>
    <x v="2410"/>
    <s v="5"/>
    <x v="4"/>
    <s v="140.57"/>
    <n v="7.3985000000000003"/>
    <x v="2417"/>
    <n v="140.57"/>
    <x v="4"/>
    <s v="09-09-2024"/>
    <s v="09"/>
    <x v="2"/>
    <s v="2024"/>
    <d v="2024-09-09T00:00:00"/>
    <n v="0"/>
  </r>
  <r>
    <x v="2474"/>
    <s v="7af4e869-5"/>
    <x v="5"/>
    <s v="350.82"/>
    <x v="539"/>
    <s v="30"/>
    <x v="7"/>
    <s v="245.57"/>
    <n v="105.24600000000001"/>
    <x v="539"/>
    <n v="245.57"/>
    <x v="4"/>
    <s v="16-11-2024"/>
    <s v="16"/>
    <x v="0"/>
    <s v="2024"/>
    <d v="2024-11-16T00:00:00"/>
    <n v="0"/>
  </r>
  <r>
    <x v="2475"/>
    <s v="f355dbeb-0"/>
    <x v="2"/>
    <s v="315.16"/>
    <x v="982"/>
    <s v="10"/>
    <x v="5"/>
    <s v="283.64"/>
    <n v="31.516000000000005"/>
    <x v="2418"/>
    <n v="283.64"/>
    <x v="1"/>
    <s v="17-10-2024"/>
    <s v="17"/>
    <x v="8"/>
    <s v="2024"/>
    <d v="2024-10-17T00:00:00"/>
    <n v="0"/>
  </r>
  <r>
    <x v="2476"/>
    <s v="cfaae2b3-e"/>
    <x v="1"/>
    <s v="332.54"/>
    <x v="2411"/>
    <s v="30"/>
    <x v="7"/>
    <s v="232.78"/>
    <n v="99.762"/>
    <x v="2419"/>
    <n v="232.78"/>
    <x v="1"/>
    <s v="17-01-2024"/>
    <s v="17"/>
    <x v="7"/>
    <s v="2024"/>
    <d v="2024-01-17T00:00:00"/>
    <n v="0"/>
  </r>
  <r>
    <x v="2477"/>
    <s v="f9d9bdde-6"/>
    <x v="3"/>
    <s v="249.14"/>
    <x v="2412"/>
    <s v="15"/>
    <x v="0"/>
    <s v="211.77"/>
    <n v="37.371000000000002"/>
    <x v="2420"/>
    <n v="211.77"/>
    <x v="4"/>
    <s v="08-05-2024"/>
    <s v="08"/>
    <x v="6"/>
    <s v="2024"/>
    <d v="2024-05-08T00:00:00"/>
    <n v="0"/>
  </r>
  <r>
    <x v="2478"/>
    <s v="f1898a02-a"/>
    <x v="3"/>
    <s v="438.9"/>
    <x v="2413"/>
    <s v="30"/>
    <x v="7"/>
    <s v="307.23"/>
    <n v="131.66999999999999"/>
    <x v="2421"/>
    <n v="307.23"/>
    <x v="3"/>
    <s v="02-01-2024"/>
    <s v="02"/>
    <x v="7"/>
    <s v="2024"/>
    <d v="2024-01-02T00:00:00"/>
    <n v="0"/>
  </r>
  <r>
    <x v="2479"/>
    <s v="943bb270-4"/>
    <x v="3"/>
    <s v="260.01"/>
    <x v="2414"/>
    <s v="15"/>
    <x v="0"/>
    <s v="221.01"/>
    <n v="39.001499999999993"/>
    <x v="2422"/>
    <n v="221.01"/>
    <x v="2"/>
    <s v="27-10-2024"/>
    <s v="27"/>
    <x v="8"/>
    <s v="2024"/>
    <d v="2024-10-27T00:00:00"/>
    <n v="0"/>
  </r>
  <r>
    <x v="2480"/>
    <s v="68186695-8"/>
    <x v="3"/>
    <s v="427.72"/>
    <x v="2415"/>
    <s v="30"/>
    <x v="7"/>
    <s v="299.4"/>
    <n v="128.316"/>
    <x v="2423"/>
    <n v="299.39999999999998"/>
    <x v="2"/>
    <s v="03-07-2024"/>
    <s v="03"/>
    <x v="10"/>
    <s v="2024"/>
    <d v="2024-07-03T00:00:00"/>
    <n v="0"/>
  </r>
  <r>
    <x v="2481"/>
    <s v="2ef7f9b2-0"/>
    <x v="6"/>
    <s v="243.29"/>
    <x v="2416"/>
    <s v="25"/>
    <x v="2"/>
    <s v="182.47"/>
    <n v="60.822499999999998"/>
    <x v="2424"/>
    <n v="182.47"/>
    <x v="0"/>
    <s v="17-10-2024"/>
    <s v="17"/>
    <x v="8"/>
    <s v="2024"/>
    <d v="2024-10-17T00:00:00"/>
    <n v="0"/>
  </r>
  <r>
    <x v="2482"/>
    <s v="3b735a05-d"/>
    <x v="6"/>
    <s v="360.82"/>
    <x v="2417"/>
    <s v="5"/>
    <x v="4"/>
    <s v="342.78"/>
    <n v="18.041"/>
    <x v="2425"/>
    <n v="342.78"/>
    <x v="2"/>
    <s v="17-06-2024"/>
    <s v="17"/>
    <x v="9"/>
    <s v="2024"/>
    <d v="2024-06-17T00:00:00"/>
    <n v="0"/>
  </r>
  <r>
    <x v="2483"/>
    <s v="13dfffe6-c"/>
    <x v="5"/>
    <s v="426.84"/>
    <x v="2418"/>
    <s v="15"/>
    <x v="0"/>
    <s v="362.81"/>
    <n v="64.025999999999996"/>
    <x v="2426"/>
    <n v="362.81"/>
    <x v="0"/>
    <s v="11-01-2024"/>
    <s v="11"/>
    <x v="7"/>
    <s v="2024"/>
    <d v="2024-01-11T00:00:00"/>
    <n v="0"/>
  </r>
  <r>
    <x v="2484"/>
    <s v="edae5249-0"/>
    <x v="3"/>
    <s v="25.36"/>
    <x v="2419"/>
    <s v="25"/>
    <x v="2"/>
    <s v="19.02"/>
    <n v="6.34"/>
    <x v="2427"/>
    <n v="19.02"/>
    <x v="4"/>
    <s v="09-04-2024"/>
    <s v="09"/>
    <x v="3"/>
    <s v="2024"/>
    <d v="2024-04-09T00:00:00"/>
    <n v="0"/>
  </r>
  <r>
    <x v="2485"/>
    <s v="e9696ff1-7"/>
    <x v="1"/>
    <s v="219.93"/>
    <x v="2420"/>
    <s v="25"/>
    <x v="2"/>
    <s v="164.95"/>
    <n v="54.982500000000002"/>
    <x v="2428"/>
    <n v="164.95"/>
    <x v="1"/>
    <s v="20-09-2024"/>
    <s v="20"/>
    <x v="2"/>
    <s v="2024"/>
    <d v="2024-09-20T00:00:00"/>
    <n v="0"/>
  </r>
  <r>
    <x v="2486"/>
    <s v="776fa794-3"/>
    <x v="6"/>
    <s v="104.5"/>
    <x v="2421"/>
    <s v="20"/>
    <x v="1"/>
    <s v="83.6"/>
    <n v="20.9"/>
    <x v="2429"/>
    <n v="83.6"/>
    <x v="0"/>
    <s v="09-07-2024"/>
    <s v="09"/>
    <x v="10"/>
    <s v="2024"/>
    <d v="2024-07-09T00:00:00"/>
    <n v="0"/>
  </r>
  <r>
    <x v="2487"/>
    <s v="a552d4bc-8"/>
    <x v="5"/>
    <s v="28.34"/>
    <x v="2422"/>
    <s v="25"/>
    <x v="2"/>
    <s v="21.25"/>
    <n v="7.085"/>
    <x v="2430"/>
    <n v="21.26"/>
    <x v="2"/>
    <s v="19-09-2024"/>
    <s v="19"/>
    <x v="2"/>
    <s v="2024"/>
    <d v="2024-09-19T00:00:00"/>
    <n v="1.0000000000001563E-2"/>
  </r>
  <r>
    <x v="2488"/>
    <s v="ba62c94d-d"/>
    <x v="3"/>
    <s v="301.06"/>
    <x v="2423"/>
    <s v="5"/>
    <x v="4"/>
    <s v="286.01"/>
    <n v="15.052999999999999"/>
    <x v="2431"/>
    <n v="286.01"/>
    <x v="0"/>
    <s v="11-09-2024"/>
    <s v="11"/>
    <x v="2"/>
    <s v="2024"/>
    <d v="2024-09-11T00:00:00"/>
    <n v="0"/>
  </r>
  <r>
    <x v="2489"/>
    <s v="383c3aab-0"/>
    <x v="4"/>
    <s v="74.9"/>
    <x v="2424"/>
    <s v="5"/>
    <x v="4"/>
    <s v="71.16"/>
    <n v="3.7450000000000001"/>
    <x v="590"/>
    <n v="71.16"/>
    <x v="2"/>
    <s v="30-09-2024"/>
    <s v="30"/>
    <x v="2"/>
    <s v="2024"/>
    <d v="2024-09-30T00:00:00"/>
    <n v="0"/>
  </r>
  <r>
    <x v="2490"/>
    <s v="0fab0af4-7"/>
    <x v="4"/>
    <s v="350.21"/>
    <x v="2425"/>
    <s v="20"/>
    <x v="1"/>
    <s v="280.17"/>
    <n v="70.042000000000002"/>
    <x v="534"/>
    <n v="280.17"/>
    <x v="4"/>
    <s v="19-07-2024"/>
    <s v="19"/>
    <x v="10"/>
    <s v="2024"/>
    <d v="2024-07-19T00:00:00"/>
    <n v="0"/>
  </r>
  <r>
    <x v="2491"/>
    <s v="e5f942f3-8"/>
    <x v="2"/>
    <s v="43.23"/>
    <x v="2426"/>
    <s v="30"/>
    <x v="7"/>
    <s v="30.26"/>
    <n v="12.968999999999999"/>
    <x v="2432"/>
    <n v="30.26"/>
    <x v="1"/>
    <s v="03-07-2024"/>
    <s v="03"/>
    <x v="10"/>
    <s v="2024"/>
    <d v="2024-07-03T00:00:00"/>
    <n v="0"/>
  </r>
  <r>
    <x v="2492"/>
    <s v="07df35b4-9"/>
    <x v="2"/>
    <s v="386.36"/>
    <x v="2427"/>
    <s v="20"/>
    <x v="1"/>
    <s v="309.09"/>
    <n v="77.272000000000006"/>
    <x v="2433"/>
    <n v="309.08999999999997"/>
    <x v="3"/>
    <s v="01-02-2024"/>
    <s v="01"/>
    <x v="1"/>
    <s v="2024"/>
    <d v="2024-02-01T00:00:00"/>
    <n v="0"/>
  </r>
  <r>
    <x v="2493"/>
    <s v="fe974b83-c"/>
    <x v="1"/>
    <s v="172.92"/>
    <x v="2428"/>
    <s v="50"/>
    <x v="3"/>
    <s v="86.46"/>
    <n v="86.46"/>
    <x v="2434"/>
    <n v="86.46"/>
    <x v="4"/>
    <s v="03-05-2024"/>
    <s v="03"/>
    <x v="6"/>
    <s v="2024"/>
    <d v="2024-05-03T00:00:00"/>
    <n v="0"/>
  </r>
  <r>
    <x v="2494"/>
    <s v="35ed32b8-0"/>
    <x v="4"/>
    <s v="25.98"/>
    <x v="2429"/>
    <s v="15"/>
    <x v="0"/>
    <s v="22.08"/>
    <n v="3.8969999999999998"/>
    <x v="2435"/>
    <n v="22.08"/>
    <x v="0"/>
    <s v="17-09-2024"/>
    <s v="17"/>
    <x v="2"/>
    <s v="2024"/>
    <d v="2024-09-17T00:00:00"/>
    <n v="0"/>
  </r>
  <r>
    <x v="2495"/>
    <s v="f7e31ff0-3"/>
    <x v="1"/>
    <s v="435.14"/>
    <x v="2430"/>
    <s v="15"/>
    <x v="0"/>
    <s v="369.87"/>
    <n v="65.271000000000001"/>
    <x v="2436"/>
    <n v="369.87"/>
    <x v="4"/>
    <s v="27-10-2024"/>
    <s v="27"/>
    <x v="8"/>
    <s v="2024"/>
    <d v="2024-10-27T00:00:00"/>
    <n v="0"/>
  </r>
  <r>
    <x v="2496"/>
    <s v="f934d520-d"/>
    <x v="4"/>
    <s v="134.42"/>
    <x v="2431"/>
    <s v="25"/>
    <x v="2"/>
    <s v="100.81"/>
    <n v="33.604999999999997"/>
    <x v="2437"/>
    <n v="100.82"/>
    <x v="4"/>
    <s v="04-06-2024"/>
    <s v="04"/>
    <x v="9"/>
    <s v="2024"/>
    <d v="2024-06-04T00:00:00"/>
    <n v="9.9999999999909051E-3"/>
  </r>
  <r>
    <x v="2497"/>
    <s v="01d22c80-5"/>
    <x v="0"/>
    <s v="296.55"/>
    <x v="2432"/>
    <s v="5"/>
    <x v="4"/>
    <s v="281.72"/>
    <n v="14.827500000000001"/>
    <x v="2438"/>
    <n v="281.72000000000003"/>
    <x v="1"/>
    <s v="08-07-2024"/>
    <s v="08"/>
    <x v="10"/>
    <s v="2024"/>
    <d v="2024-07-08T00:00:00"/>
    <n v="0"/>
  </r>
  <r>
    <x v="2498"/>
    <s v="53c83493-b"/>
    <x v="5"/>
    <s v="105.52"/>
    <x v="2433"/>
    <s v="0"/>
    <x v="6"/>
    <s v="105.52"/>
    <n v="0"/>
    <x v="2439"/>
    <n v="105.52"/>
    <x v="0"/>
    <s v="25-05-2024"/>
    <s v="25"/>
    <x v="6"/>
    <s v="2024"/>
    <d v="2024-05-25T00:00:00"/>
    <n v="0"/>
  </r>
  <r>
    <x v="2499"/>
    <s v="b18c0e0f-7"/>
    <x v="2"/>
    <s v="338.82"/>
    <x v="2434"/>
    <s v="50"/>
    <x v="3"/>
    <s v="169.41"/>
    <n v="169.41"/>
    <x v="2440"/>
    <n v="169.41"/>
    <x v="0"/>
    <s v="19-05-2024"/>
    <s v="19"/>
    <x v="6"/>
    <s v="2024"/>
    <d v="2024-05-19T00:00:00"/>
    <n v="0"/>
  </r>
  <r>
    <x v="2500"/>
    <s v="0c1b665c-f"/>
    <x v="6"/>
    <s v="165.23"/>
    <x v="2435"/>
    <s v="15"/>
    <x v="0"/>
    <s v="140.45"/>
    <n v="24.784499999999998"/>
    <x v="2441"/>
    <n v="140.44999999999999"/>
    <x v="4"/>
    <s v="04-02-2024"/>
    <s v="04"/>
    <x v="1"/>
    <s v="2024"/>
    <d v="2024-02-04T00:00:00"/>
    <n v="0"/>
  </r>
  <r>
    <x v="2501"/>
    <s v="e9d5ad81-4"/>
    <x v="6"/>
    <s v="384.9"/>
    <x v="2436"/>
    <s v="20"/>
    <x v="1"/>
    <s v="307.92"/>
    <n v="76.98"/>
    <x v="2442"/>
    <n v="307.92"/>
    <x v="2"/>
    <s v="07-08-2024"/>
    <s v="07"/>
    <x v="4"/>
    <s v="2024"/>
    <d v="2024-08-07T00:00:00"/>
    <n v="0"/>
  </r>
  <r>
    <x v="2502"/>
    <s v="ee2f115e-2"/>
    <x v="5"/>
    <s v="423.56"/>
    <x v="2437"/>
    <s v="5"/>
    <x v="4"/>
    <s v="402.38"/>
    <n v="21.178000000000001"/>
    <x v="2443"/>
    <n v="402.38"/>
    <x v="0"/>
    <s v="08-06-2024"/>
    <s v="08"/>
    <x v="9"/>
    <s v="2024"/>
    <d v="2024-06-08T00:00:00"/>
    <n v="0"/>
  </r>
  <r>
    <x v="2503"/>
    <s v="5a620590-5"/>
    <x v="3"/>
    <s v="139.84"/>
    <x v="2438"/>
    <s v="0"/>
    <x v="6"/>
    <s v="139.84"/>
    <n v="0"/>
    <x v="2444"/>
    <n v="139.84"/>
    <x v="2"/>
    <s v="26-02-2024"/>
    <s v="26"/>
    <x v="1"/>
    <s v="2024"/>
    <d v="2024-02-26T00:00:00"/>
    <n v="0"/>
  </r>
  <r>
    <x v="2504"/>
    <s v="ecde892a-6"/>
    <x v="4"/>
    <s v="492.78"/>
    <x v="2439"/>
    <s v="5"/>
    <x v="4"/>
    <s v="468.14"/>
    <n v="24.638999999999996"/>
    <x v="2445"/>
    <n v="468.14"/>
    <x v="4"/>
    <s v="26-08-2024"/>
    <s v="26"/>
    <x v="4"/>
    <s v="2024"/>
    <d v="2024-08-26T00:00:00"/>
    <n v="0"/>
  </r>
  <r>
    <x v="2505"/>
    <s v="f72e811d-c"/>
    <x v="5"/>
    <s v="220.92"/>
    <x v="2440"/>
    <s v="5"/>
    <x v="4"/>
    <s v="209.87"/>
    <n v="11.045999999999999"/>
    <x v="2446"/>
    <n v="209.87"/>
    <x v="2"/>
    <s v="28-03-2024"/>
    <s v="28"/>
    <x v="5"/>
    <s v="2024"/>
    <d v="2024-03-28T00:00:00"/>
    <n v="0"/>
  </r>
  <r>
    <x v="2506"/>
    <s v="28f61b71-1"/>
    <x v="5"/>
    <s v="365.04"/>
    <x v="2441"/>
    <s v="30"/>
    <x v="7"/>
    <s v="255.53"/>
    <n v="109.512"/>
    <x v="2447"/>
    <n v="255.53"/>
    <x v="2"/>
    <s v="01-02-2024"/>
    <s v="01"/>
    <x v="1"/>
    <s v="2024"/>
    <d v="2024-02-01T00:00:00"/>
    <n v="0"/>
  </r>
  <r>
    <x v="2507"/>
    <s v="5cff4a42-6"/>
    <x v="0"/>
    <s v="385.34"/>
    <x v="2442"/>
    <s v="20"/>
    <x v="1"/>
    <s v="308.27"/>
    <n v="77.067999999999998"/>
    <x v="2448"/>
    <n v="308.27"/>
    <x v="2"/>
    <s v="14-03-2024"/>
    <s v="14"/>
    <x v="5"/>
    <s v="2024"/>
    <d v="2024-03-14T00:00:00"/>
    <n v="0"/>
  </r>
  <r>
    <x v="2508"/>
    <s v="2531d8cb-d"/>
    <x v="4"/>
    <s v="458.94"/>
    <x v="1136"/>
    <s v="0"/>
    <x v="6"/>
    <s v="458.94"/>
    <n v="0"/>
    <x v="1130"/>
    <n v="458.94"/>
    <x v="2"/>
    <s v="28-10-2024"/>
    <s v="28"/>
    <x v="8"/>
    <s v="2024"/>
    <d v="2024-10-28T00:00:00"/>
    <n v="0"/>
  </r>
  <r>
    <x v="2509"/>
    <s v="3a6f68d0-c"/>
    <x v="4"/>
    <s v="287.43"/>
    <x v="2443"/>
    <s v="50"/>
    <x v="3"/>
    <s v="143.72"/>
    <n v="143.715"/>
    <x v="2449"/>
    <n v="143.72"/>
    <x v="0"/>
    <s v="14-05-2024"/>
    <s v="14"/>
    <x v="6"/>
    <s v="2024"/>
    <d v="2024-05-14T00:00:00"/>
    <n v="0"/>
  </r>
  <r>
    <x v="2510"/>
    <s v="dec78273-c"/>
    <x v="5"/>
    <s v="383.01"/>
    <x v="2444"/>
    <s v="0"/>
    <x v="6"/>
    <s v="383.01"/>
    <n v="0"/>
    <x v="2450"/>
    <n v="383.01"/>
    <x v="4"/>
    <s v="12-01-2024"/>
    <s v="12"/>
    <x v="7"/>
    <s v="2024"/>
    <d v="2024-01-12T00:00:00"/>
    <n v="0"/>
  </r>
  <r>
    <x v="2511"/>
    <s v="cc2a189c-2"/>
    <x v="3"/>
    <s v="62.51"/>
    <x v="2445"/>
    <s v="30"/>
    <x v="7"/>
    <s v="43.76"/>
    <n v="18.753"/>
    <x v="2451"/>
    <n v="43.76"/>
    <x v="0"/>
    <s v="06-10-2024"/>
    <s v="06"/>
    <x v="8"/>
    <s v="2024"/>
    <d v="2024-10-06T00:00:00"/>
    <n v="0"/>
  </r>
  <r>
    <x v="2512"/>
    <s v="1f5ed0c6-f"/>
    <x v="3"/>
    <s v="210.68"/>
    <x v="2446"/>
    <s v="30"/>
    <x v="7"/>
    <s v="147.48"/>
    <n v="63.204000000000008"/>
    <x v="2452"/>
    <n v="147.47999999999999"/>
    <x v="2"/>
    <s v="06-04-2024"/>
    <s v="06"/>
    <x v="3"/>
    <s v="2024"/>
    <d v="2024-04-06T00:00:00"/>
    <n v="0"/>
  </r>
  <r>
    <x v="2513"/>
    <s v="b2469e12-a"/>
    <x v="6"/>
    <s v="59.48"/>
    <x v="2447"/>
    <s v="50"/>
    <x v="3"/>
    <s v="29.74"/>
    <n v="29.74"/>
    <x v="2453"/>
    <n v="29.74"/>
    <x v="1"/>
    <s v="10-07-2024"/>
    <s v="10"/>
    <x v="10"/>
    <s v="2024"/>
    <d v="2024-07-10T00:00:00"/>
    <n v="0"/>
  </r>
  <r>
    <x v="2514"/>
    <s v="130534bb-e"/>
    <x v="0"/>
    <s v="415.39"/>
    <x v="2448"/>
    <s v="15"/>
    <x v="0"/>
    <s v="353.08"/>
    <n v="62.308499999999995"/>
    <x v="2363"/>
    <n v="353.08"/>
    <x v="3"/>
    <s v="12-06-2024"/>
    <s v="12"/>
    <x v="9"/>
    <s v="2024"/>
    <d v="2024-06-12T00:00:00"/>
    <n v="0"/>
  </r>
  <r>
    <x v="2515"/>
    <s v="2e43f4f8-8"/>
    <x v="2"/>
    <s v="323.5"/>
    <x v="2449"/>
    <s v="5"/>
    <x v="4"/>
    <s v="307.32"/>
    <n v="16.175000000000001"/>
    <x v="2454"/>
    <n v="307.33"/>
    <x v="3"/>
    <s v="24-05-2024"/>
    <s v="24"/>
    <x v="6"/>
    <s v="2024"/>
    <d v="2024-05-24T00:00:00"/>
    <n v="9.9999999999909051E-3"/>
  </r>
  <r>
    <x v="2516"/>
    <s v="7b06e4f3-1"/>
    <x v="5"/>
    <s v="268.81"/>
    <x v="2450"/>
    <s v="0"/>
    <x v="6"/>
    <s v="268.81"/>
    <n v="0"/>
    <x v="2455"/>
    <n v="268.81"/>
    <x v="2"/>
    <s v="19-08-2024"/>
    <s v="19"/>
    <x v="4"/>
    <s v="2024"/>
    <d v="2024-08-19T00:00:00"/>
    <n v="0"/>
  </r>
  <r>
    <x v="2517"/>
    <s v="244356f2-8"/>
    <x v="6"/>
    <s v="247.41"/>
    <x v="2451"/>
    <s v="5"/>
    <x v="4"/>
    <s v="235.04"/>
    <n v="12.3705"/>
    <x v="2456"/>
    <n v="235.04"/>
    <x v="1"/>
    <s v="17-10-2024"/>
    <s v="17"/>
    <x v="8"/>
    <s v="2024"/>
    <d v="2024-10-17T00:00:00"/>
    <n v="0"/>
  </r>
  <r>
    <x v="2518"/>
    <s v="16470a66-0"/>
    <x v="0"/>
    <s v="142.35"/>
    <x v="2452"/>
    <s v="5"/>
    <x v="4"/>
    <s v="135.23"/>
    <n v="7.1174999999999997"/>
    <x v="2457"/>
    <n v="135.22999999999999"/>
    <x v="0"/>
    <s v="17-04-2024"/>
    <s v="17"/>
    <x v="3"/>
    <s v="2024"/>
    <d v="2024-04-17T00:00:00"/>
    <n v="0"/>
  </r>
  <r>
    <x v="2519"/>
    <s v="540132b9-4"/>
    <x v="2"/>
    <s v="228.46"/>
    <x v="2453"/>
    <s v="5"/>
    <x v="4"/>
    <s v="217.04"/>
    <n v="11.423"/>
    <x v="2458"/>
    <n v="217.04"/>
    <x v="4"/>
    <s v="19-03-2024"/>
    <s v="19"/>
    <x v="5"/>
    <s v="2024"/>
    <d v="2024-03-19T00:00:00"/>
    <n v="0"/>
  </r>
  <r>
    <x v="2520"/>
    <s v="595ac82f-6"/>
    <x v="6"/>
    <s v="390.22"/>
    <x v="2454"/>
    <s v="10"/>
    <x v="5"/>
    <s v="351.2"/>
    <n v="39.022000000000006"/>
    <x v="2459"/>
    <n v="351.2"/>
    <x v="1"/>
    <s v="19-03-2024"/>
    <s v="19"/>
    <x v="5"/>
    <s v="2024"/>
    <d v="2024-03-19T00:00:00"/>
    <n v="0"/>
  </r>
  <r>
    <x v="2521"/>
    <s v="63508b8e-4"/>
    <x v="6"/>
    <s v="98.89"/>
    <x v="2455"/>
    <s v="15"/>
    <x v="0"/>
    <s v="84.06"/>
    <n v="14.833499999999999"/>
    <x v="2460"/>
    <n v="84.06"/>
    <x v="4"/>
    <s v="22-04-2024"/>
    <s v="22"/>
    <x v="3"/>
    <s v="2024"/>
    <d v="2024-04-22T00:00:00"/>
    <n v="0"/>
  </r>
  <r>
    <x v="2522"/>
    <s v="25257708-b"/>
    <x v="0"/>
    <s v="475.72"/>
    <x v="2456"/>
    <s v="10"/>
    <x v="5"/>
    <s v="428.15"/>
    <n v="47.57200000000001"/>
    <x v="2461"/>
    <n v="428.15"/>
    <x v="3"/>
    <s v="03-06-2024"/>
    <s v="03"/>
    <x v="9"/>
    <s v="2024"/>
    <d v="2024-06-03T00:00:00"/>
    <n v="0"/>
  </r>
  <r>
    <x v="2523"/>
    <s v="1482500a-e"/>
    <x v="1"/>
    <s v="312.28"/>
    <x v="2457"/>
    <s v="15"/>
    <x v="0"/>
    <s v="265.44"/>
    <n v="46.841999999999999"/>
    <x v="2462"/>
    <n v="265.44"/>
    <x v="0"/>
    <s v="01-03-2024"/>
    <s v="01"/>
    <x v="5"/>
    <s v="2024"/>
    <d v="2024-03-01T00:00:00"/>
    <n v="0"/>
  </r>
  <r>
    <x v="2524"/>
    <s v="39f3ffa9-f"/>
    <x v="1"/>
    <s v="365.44"/>
    <x v="2458"/>
    <s v="20"/>
    <x v="1"/>
    <s v="292.35"/>
    <n v="73.088000000000008"/>
    <x v="2463"/>
    <n v="292.35000000000002"/>
    <x v="4"/>
    <s v="22-04-2024"/>
    <s v="22"/>
    <x v="3"/>
    <s v="2024"/>
    <d v="2024-04-22T00:00:00"/>
    <n v="0"/>
  </r>
  <r>
    <x v="2525"/>
    <s v="bd577fc8-d"/>
    <x v="4"/>
    <s v="209.3"/>
    <x v="2459"/>
    <s v="5"/>
    <x v="4"/>
    <s v="198.84"/>
    <n v="10.465"/>
    <x v="2464"/>
    <n v="198.84"/>
    <x v="1"/>
    <s v="18-01-2024"/>
    <s v="18"/>
    <x v="7"/>
    <s v="2024"/>
    <d v="2024-01-18T00:00:00"/>
    <n v="0"/>
  </r>
  <r>
    <x v="2526"/>
    <s v="acd7f9c1-7"/>
    <x v="2"/>
    <s v="484.65"/>
    <x v="2460"/>
    <s v="50"/>
    <x v="3"/>
    <s v="242.32"/>
    <n v="242.32499999999999"/>
    <x v="2465"/>
    <n v="242.33"/>
    <x v="1"/>
    <s v="02-10-2024"/>
    <s v="02"/>
    <x v="8"/>
    <s v="2024"/>
    <d v="2024-10-02T00:00:00"/>
    <n v="1.0000000000019327E-2"/>
  </r>
  <r>
    <x v="2527"/>
    <s v="3abe5b39-e"/>
    <x v="1"/>
    <s v="217.91"/>
    <x v="2461"/>
    <s v="10"/>
    <x v="5"/>
    <s v="196.12"/>
    <n v="21.791"/>
    <x v="2466"/>
    <n v="196.12"/>
    <x v="1"/>
    <s v="25-03-2024"/>
    <s v="25"/>
    <x v="5"/>
    <s v="2024"/>
    <d v="2024-03-25T00:00:00"/>
    <n v="0"/>
  </r>
  <r>
    <x v="2528"/>
    <s v="a4248d87-7"/>
    <x v="5"/>
    <s v="427.63"/>
    <x v="2462"/>
    <s v="25"/>
    <x v="2"/>
    <s v="320.72"/>
    <n v="106.9075"/>
    <x v="2467"/>
    <n v="320.72000000000003"/>
    <x v="4"/>
    <s v="08-11-2024"/>
    <s v="08"/>
    <x v="0"/>
    <s v="2024"/>
    <d v="2024-11-08T00:00:00"/>
    <n v="0"/>
  </r>
  <r>
    <x v="2529"/>
    <s v="ba13da59-b"/>
    <x v="4"/>
    <s v="390.58"/>
    <x v="2463"/>
    <s v="5"/>
    <x v="4"/>
    <s v="371.05"/>
    <n v="19.529"/>
    <x v="2468"/>
    <n v="371.05"/>
    <x v="4"/>
    <s v="23-03-2024"/>
    <s v="23"/>
    <x v="5"/>
    <s v="2024"/>
    <d v="2024-03-23T00:00:00"/>
    <n v="0"/>
  </r>
  <r>
    <x v="2530"/>
    <s v="73bd1e59-9"/>
    <x v="1"/>
    <s v="90.01"/>
    <x v="2464"/>
    <s v="30"/>
    <x v="7"/>
    <s v="63.01"/>
    <n v="27.003"/>
    <x v="2469"/>
    <n v="63.01"/>
    <x v="2"/>
    <s v="15-07-2024"/>
    <s v="15"/>
    <x v="10"/>
    <s v="2024"/>
    <d v="2024-07-15T00:00:00"/>
    <n v="0"/>
  </r>
  <r>
    <x v="2531"/>
    <s v="63f3bf90-9"/>
    <x v="5"/>
    <s v="388.41"/>
    <x v="2465"/>
    <s v="25"/>
    <x v="2"/>
    <s v="291.31"/>
    <n v="97.102500000000006"/>
    <x v="2470"/>
    <n v="291.31"/>
    <x v="3"/>
    <s v="22-07-2024"/>
    <s v="22"/>
    <x v="10"/>
    <s v="2024"/>
    <d v="2024-07-22T00:00:00"/>
    <n v="0"/>
  </r>
  <r>
    <x v="2532"/>
    <s v="72646c94-a"/>
    <x v="4"/>
    <s v="496.31"/>
    <x v="2466"/>
    <s v="25"/>
    <x v="2"/>
    <s v="372.23"/>
    <n v="124.0775"/>
    <x v="2471"/>
    <n v="372.23"/>
    <x v="3"/>
    <s v="18-07-2024"/>
    <s v="18"/>
    <x v="10"/>
    <s v="2024"/>
    <d v="2024-07-18T00:00:00"/>
    <n v="0"/>
  </r>
  <r>
    <x v="2533"/>
    <s v="819f0936-f"/>
    <x v="5"/>
    <s v="170.91"/>
    <x v="2467"/>
    <s v="10"/>
    <x v="5"/>
    <s v="153.82"/>
    <n v="17.090999999999998"/>
    <x v="2472"/>
    <n v="153.82"/>
    <x v="4"/>
    <s v="27-02-2024"/>
    <s v="27"/>
    <x v="1"/>
    <s v="2024"/>
    <d v="2024-02-27T00:00:00"/>
    <n v="0"/>
  </r>
  <r>
    <x v="2534"/>
    <s v="5cc16227-8"/>
    <x v="4"/>
    <s v="497.95"/>
    <x v="2468"/>
    <s v="10"/>
    <x v="5"/>
    <s v="448.15"/>
    <n v="49.795000000000002"/>
    <x v="2473"/>
    <n v="448.16"/>
    <x v="4"/>
    <s v="18-08-2024"/>
    <s v="18"/>
    <x v="4"/>
    <s v="2024"/>
    <d v="2024-08-18T00:00:00"/>
    <n v="1.0000000000047748E-2"/>
  </r>
  <r>
    <x v="2535"/>
    <s v="93d9b420-b"/>
    <x v="3"/>
    <s v="208.23"/>
    <x v="2469"/>
    <s v="50"/>
    <x v="3"/>
    <s v="104.11"/>
    <n v="104.11499999999999"/>
    <x v="2474"/>
    <n v="104.12"/>
    <x v="4"/>
    <s v="22-03-2024"/>
    <s v="22"/>
    <x v="5"/>
    <s v="2024"/>
    <d v="2024-03-22T00:00:00"/>
    <n v="1.0000000000005116E-2"/>
  </r>
  <r>
    <x v="2536"/>
    <s v="84262d16-1"/>
    <x v="6"/>
    <s v="37.82"/>
    <x v="2470"/>
    <s v="5"/>
    <x v="4"/>
    <s v="35.93"/>
    <n v="1.891"/>
    <x v="2475"/>
    <n v="35.93"/>
    <x v="4"/>
    <s v="10-07-2024"/>
    <s v="10"/>
    <x v="10"/>
    <s v="2024"/>
    <d v="2024-07-10T00:00:00"/>
    <n v="0"/>
  </r>
  <r>
    <x v="2537"/>
    <s v="7f56151a-9"/>
    <x v="3"/>
    <s v="365.18"/>
    <x v="2471"/>
    <s v="15"/>
    <x v="0"/>
    <s v="310.4"/>
    <n v="54.777000000000001"/>
    <x v="2476"/>
    <n v="310.39999999999998"/>
    <x v="2"/>
    <s v="04-06-2024"/>
    <s v="04"/>
    <x v="9"/>
    <s v="2024"/>
    <d v="2024-06-04T00:00:00"/>
    <n v="0"/>
  </r>
  <r>
    <x v="2538"/>
    <s v="1a6e3dfa-a"/>
    <x v="1"/>
    <s v="323.74"/>
    <x v="2472"/>
    <s v="10"/>
    <x v="5"/>
    <s v="291.37"/>
    <n v="32.374000000000002"/>
    <x v="2477"/>
    <n v="291.37"/>
    <x v="4"/>
    <s v="19-03-2024"/>
    <s v="19"/>
    <x v="5"/>
    <s v="2024"/>
    <d v="2024-03-19T00:00:00"/>
    <n v="0"/>
  </r>
  <r>
    <x v="2539"/>
    <s v="b6968744-f"/>
    <x v="4"/>
    <s v="61.68"/>
    <x v="2473"/>
    <s v="10"/>
    <x v="5"/>
    <s v="55.51"/>
    <n v="6.1679999999999993"/>
    <x v="2478"/>
    <n v="55.51"/>
    <x v="3"/>
    <s v="25-02-2024"/>
    <s v="25"/>
    <x v="1"/>
    <s v="2024"/>
    <d v="2024-02-25T00:00:00"/>
    <n v="0"/>
  </r>
  <r>
    <x v="2540"/>
    <s v="be9d0033-a"/>
    <x v="3"/>
    <s v="177.76"/>
    <x v="2474"/>
    <s v="10"/>
    <x v="5"/>
    <s v="159.98"/>
    <n v="17.776"/>
    <x v="2479"/>
    <n v="159.97999999999999"/>
    <x v="3"/>
    <s v="18-07-2024"/>
    <s v="18"/>
    <x v="10"/>
    <s v="2024"/>
    <d v="2024-07-18T00:00:00"/>
    <n v="0"/>
  </r>
  <r>
    <x v="2541"/>
    <s v="57a18d6a-0"/>
    <x v="6"/>
    <s v="132.78"/>
    <x v="2475"/>
    <s v="0"/>
    <x v="6"/>
    <s v="132.78"/>
    <n v="0"/>
    <x v="2480"/>
    <n v="132.78"/>
    <x v="3"/>
    <s v="21-01-2024"/>
    <s v="21"/>
    <x v="7"/>
    <s v="2024"/>
    <d v="2024-01-21T00:00:00"/>
    <n v="0"/>
  </r>
  <r>
    <x v="2542"/>
    <s v="562a51c3-c"/>
    <x v="6"/>
    <s v="328.44"/>
    <x v="826"/>
    <s v="0"/>
    <x v="6"/>
    <s v="328.44"/>
    <n v="0"/>
    <x v="2481"/>
    <n v="328.44"/>
    <x v="4"/>
    <s v="16-08-2024"/>
    <s v="16"/>
    <x v="4"/>
    <s v="2024"/>
    <d v="2024-08-16T00:00:00"/>
    <n v="0"/>
  </r>
  <r>
    <x v="2543"/>
    <s v="36e91c9a-3"/>
    <x v="6"/>
    <s v="207.86"/>
    <x v="2476"/>
    <s v="10"/>
    <x v="5"/>
    <s v="187.07"/>
    <n v="20.786000000000005"/>
    <x v="2482"/>
    <n v="187.07"/>
    <x v="1"/>
    <s v="02-04-2024"/>
    <s v="02"/>
    <x v="3"/>
    <s v="2024"/>
    <d v="2024-04-02T00:00:00"/>
    <n v="0"/>
  </r>
  <r>
    <x v="2544"/>
    <s v="c30ec252-d"/>
    <x v="3"/>
    <s v="494.21"/>
    <x v="2477"/>
    <s v="10"/>
    <x v="5"/>
    <s v="444.79"/>
    <n v="49.420999999999992"/>
    <x v="2483"/>
    <n v="444.79"/>
    <x v="2"/>
    <s v="14-10-2024"/>
    <s v="14"/>
    <x v="8"/>
    <s v="2024"/>
    <d v="2024-10-14T00:00:00"/>
    <n v="0"/>
  </r>
  <r>
    <x v="2545"/>
    <s v="49f5da4e-a"/>
    <x v="3"/>
    <s v="356.61"/>
    <x v="2478"/>
    <s v="20"/>
    <x v="1"/>
    <s v="285.29"/>
    <n v="71.322000000000003"/>
    <x v="2484"/>
    <n v="285.29000000000002"/>
    <x v="1"/>
    <s v="14-05-2024"/>
    <s v="14"/>
    <x v="6"/>
    <s v="2024"/>
    <d v="2024-05-14T00:00:00"/>
    <n v="0"/>
  </r>
  <r>
    <x v="2546"/>
    <s v="693073b2-c"/>
    <x v="3"/>
    <s v="308.57"/>
    <x v="2479"/>
    <s v="10"/>
    <x v="5"/>
    <s v="277.71"/>
    <n v="30.856999999999999"/>
    <x v="2485"/>
    <n v="277.70999999999998"/>
    <x v="4"/>
    <s v="26-02-2024"/>
    <s v="26"/>
    <x v="1"/>
    <s v="2024"/>
    <d v="2024-02-26T00:00:00"/>
    <n v="0"/>
  </r>
  <r>
    <x v="2547"/>
    <s v="b79c15f2-b"/>
    <x v="1"/>
    <s v="457.38"/>
    <x v="2480"/>
    <s v="20"/>
    <x v="1"/>
    <s v="365.9"/>
    <n v="91.475999999999999"/>
    <x v="2486"/>
    <n v="365.9"/>
    <x v="3"/>
    <s v="17-11-2024"/>
    <s v="17"/>
    <x v="0"/>
    <s v="2024"/>
    <d v="2024-11-17T00:00:00"/>
    <n v="0"/>
  </r>
  <r>
    <x v="2548"/>
    <s v="dce0fa17-a"/>
    <x v="3"/>
    <s v="376.51"/>
    <x v="2481"/>
    <s v="15"/>
    <x v="0"/>
    <s v="320.03"/>
    <n v="56.476499999999994"/>
    <x v="2487"/>
    <n v="320.02999999999997"/>
    <x v="2"/>
    <s v="11-02-2024"/>
    <s v="11"/>
    <x v="1"/>
    <s v="2024"/>
    <d v="2024-02-11T00:00:00"/>
    <n v="0"/>
  </r>
  <r>
    <x v="2549"/>
    <s v="c883cfbc-e"/>
    <x v="6"/>
    <s v="174.27"/>
    <x v="2482"/>
    <s v="0"/>
    <x v="6"/>
    <s v="174.27"/>
    <n v="0"/>
    <x v="2488"/>
    <n v="174.27"/>
    <x v="4"/>
    <s v="18-08-2024"/>
    <s v="18"/>
    <x v="4"/>
    <s v="2024"/>
    <d v="2024-08-18T00:00:00"/>
    <n v="0"/>
  </r>
  <r>
    <x v="2550"/>
    <s v="8f95a763-9"/>
    <x v="0"/>
    <s v="89.61"/>
    <x v="2483"/>
    <s v="20"/>
    <x v="1"/>
    <s v="71.69"/>
    <n v="17.922000000000001"/>
    <x v="2489"/>
    <n v="71.69"/>
    <x v="1"/>
    <s v="11-04-2024"/>
    <s v="11"/>
    <x v="3"/>
    <s v="2024"/>
    <d v="2024-04-11T00:00:00"/>
    <n v="0"/>
  </r>
  <r>
    <x v="2551"/>
    <s v="c70d41ca-b"/>
    <x v="5"/>
    <s v="457.48"/>
    <x v="2484"/>
    <s v="30"/>
    <x v="7"/>
    <s v="320.24"/>
    <n v="137.24400000000003"/>
    <x v="2490"/>
    <n v="320.24"/>
    <x v="3"/>
    <s v="26-08-2024"/>
    <s v="26"/>
    <x v="4"/>
    <s v="2024"/>
    <d v="2024-08-26T00:00:00"/>
    <n v="0"/>
  </r>
  <r>
    <x v="2552"/>
    <s v="de176f57-6"/>
    <x v="0"/>
    <s v="468.83"/>
    <x v="2485"/>
    <s v="30"/>
    <x v="7"/>
    <s v="328.18"/>
    <n v="140.649"/>
    <x v="2491"/>
    <n v="328.18"/>
    <x v="4"/>
    <s v="02-01-2024"/>
    <s v="02"/>
    <x v="7"/>
    <s v="2024"/>
    <d v="2024-01-02T00:00:00"/>
    <n v="0"/>
  </r>
  <r>
    <x v="2553"/>
    <s v="717ed3a6-d"/>
    <x v="6"/>
    <s v="52.31"/>
    <x v="2486"/>
    <s v="30"/>
    <x v="7"/>
    <s v="36.62"/>
    <n v="15.693000000000001"/>
    <x v="2492"/>
    <n v="36.619999999999997"/>
    <x v="0"/>
    <s v="25-02-2024"/>
    <s v="25"/>
    <x v="1"/>
    <s v="2024"/>
    <d v="2024-02-25T00:00:00"/>
    <n v="0"/>
  </r>
  <r>
    <x v="2554"/>
    <s v="07874128-1"/>
    <x v="0"/>
    <s v="22.6"/>
    <x v="2487"/>
    <s v="0"/>
    <x v="6"/>
    <s v="22.6"/>
    <n v="0"/>
    <x v="2493"/>
    <n v="22.6"/>
    <x v="3"/>
    <s v="13-11-2024"/>
    <s v="13"/>
    <x v="0"/>
    <s v="2024"/>
    <d v="2024-11-13T00:00:00"/>
    <n v="0"/>
  </r>
  <r>
    <x v="2555"/>
    <s v="2d8a8589-1"/>
    <x v="3"/>
    <s v="117.78"/>
    <x v="1623"/>
    <s v="25"/>
    <x v="2"/>
    <s v="88.34"/>
    <n v="29.445"/>
    <x v="2494"/>
    <n v="88.34"/>
    <x v="4"/>
    <s v="29-03-2024"/>
    <s v="29"/>
    <x v="5"/>
    <s v="2024"/>
    <d v="2024-03-29T00:00:00"/>
    <n v="0"/>
  </r>
  <r>
    <x v="2556"/>
    <s v="0e7a2269-1"/>
    <x v="4"/>
    <s v="107.72"/>
    <x v="2488"/>
    <s v="15"/>
    <x v="0"/>
    <s v="91.56"/>
    <n v="16.158000000000001"/>
    <x v="2495"/>
    <n v="91.56"/>
    <x v="4"/>
    <s v="09-06-2024"/>
    <s v="09"/>
    <x v="9"/>
    <s v="2024"/>
    <d v="2024-06-09T00:00:00"/>
    <n v="0"/>
  </r>
  <r>
    <x v="2557"/>
    <s v="d593dcbf-e"/>
    <x v="0"/>
    <s v="362.7"/>
    <x v="2489"/>
    <s v="50"/>
    <x v="3"/>
    <s v="181.35"/>
    <n v="181.35"/>
    <x v="2496"/>
    <n v="181.35"/>
    <x v="4"/>
    <s v="03-10-2024"/>
    <s v="03"/>
    <x v="8"/>
    <s v="2024"/>
    <d v="2024-10-03T00:00:00"/>
    <n v="0"/>
  </r>
  <r>
    <x v="2558"/>
    <s v="f303f0e3-1"/>
    <x v="5"/>
    <s v="210.86"/>
    <x v="2490"/>
    <s v="10"/>
    <x v="5"/>
    <s v="189.77"/>
    <n v="21.086000000000002"/>
    <x v="2497"/>
    <n v="189.77"/>
    <x v="1"/>
    <s v="10-05-2024"/>
    <s v="10"/>
    <x v="6"/>
    <s v="2024"/>
    <d v="2024-05-10T00:00:00"/>
    <n v="0"/>
  </r>
  <r>
    <x v="2559"/>
    <s v="1dfa2788-6"/>
    <x v="4"/>
    <s v="341.41"/>
    <x v="2491"/>
    <s v="10"/>
    <x v="5"/>
    <s v="307.27"/>
    <n v="34.141000000000005"/>
    <x v="2498"/>
    <n v="307.27"/>
    <x v="0"/>
    <s v="15-07-2024"/>
    <s v="15"/>
    <x v="10"/>
    <s v="2024"/>
    <d v="2024-07-15T00:00:00"/>
    <n v="0"/>
  </r>
  <r>
    <x v="2560"/>
    <s v="03a1c4ff-3"/>
    <x v="3"/>
    <s v="205.75"/>
    <x v="2492"/>
    <s v="50"/>
    <x v="3"/>
    <s v="102.88"/>
    <n v="102.875"/>
    <x v="2499"/>
    <n v="102.88"/>
    <x v="3"/>
    <s v="19-01-2024"/>
    <s v="19"/>
    <x v="7"/>
    <s v="2024"/>
    <d v="2024-01-19T00:00:00"/>
    <n v="0"/>
  </r>
  <r>
    <x v="2561"/>
    <s v="bcf95241-9"/>
    <x v="0"/>
    <s v="292.11"/>
    <x v="1275"/>
    <s v="30"/>
    <x v="7"/>
    <s v="204.48"/>
    <n v="87.63300000000001"/>
    <x v="1273"/>
    <n v="204.48"/>
    <x v="2"/>
    <s v="01-02-2024"/>
    <s v="01"/>
    <x v="1"/>
    <s v="2024"/>
    <d v="2024-02-01T00:00:00"/>
    <n v="0"/>
  </r>
  <r>
    <x v="2562"/>
    <s v="aa363a36-7"/>
    <x v="2"/>
    <s v="323.34"/>
    <x v="2493"/>
    <s v="30"/>
    <x v="7"/>
    <s v="226.34"/>
    <n v="97.001999999999995"/>
    <x v="2500"/>
    <n v="226.34"/>
    <x v="0"/>
    <s v="04-04-2024"/>
    <s v="04"/>
    <x v="3"/>
    <s v="2024"/>
    <d v="2024-04-04T00:00:00"/>
    <n v="0"/>
  </r>
  <r>
    <x v="2563"/>
    <s v="80478563-7"/>
    <x v="4"/>
    <s v="168.56"/>
    <x v="2494"/>
    <s v="0"/>
    <x v="6"/>
    <s v="168.56"/>
    <n v="0"/>
    <x v="2501"/>
    <n v="168.56"/>
    <x v="0"/>
    <s v="15-07-2024"/>
    <s v="15"/>
    <x v="10"/>
    <s v="2024"/>
    <d v="2024-07-15T00:00:00"/>
    <n v="0"/>
  </r>
  <r>
    <x v="2564"/>
    <s v="e286045f-0"/>
    <x v="6"/>
    <s v="477.51"/>
    <x v="1163"/>
    <s v="30"/>
    <x v="7"/>
    <s v="334.26"/>
    <n v="143.25299999999999"/>
    <x v="2502"/>
    <n v="334.26"/>
    <x v="2"/>
    <s v="02-02-2024"/>
    <s v="02"/>
    <x v="1"/>
    <s v="2024"/>
    <d v="2024-02-02T00:00:00"/>
    <n v="0"/>
  </r>
  <r>
    <x v="2565"/>
    <s v="4fd01d30-d"/>
    <x v="3"/>
    <s v="455.09"/>
    <x v="2495"/>
    <s v="20"/>
    <x v="1"/>
    <s v="364.07"/>
    <n v="91.017999999999986"/>
    <x v="2503"/>
    <n v="364.07"/>
    <x v="3"/>
    <s v="09-05-2024"/>
    <s v="09"/>
    <x v="6"/>
    <s v="2024"/>
    <d v="2024-05-09T00:00:00"/>
    <n v="0"/>
  </r>
  <r>
    <x v="2566"/>
    <s v="896761ed-f"/>
    <x v="4"/>
    <s v="80.01"/>
    <x v="2496"/>
    <s v="15"/>
    <x v="0"/>
    <s v="68.01"/>
    <n v="12.0015"/>
    <x v="2504"/>
    <n v="68.010000000000005"/>
    <x v="1"/>
    <s v="02-01-2024"/>
    <s v="02"/>
    <x v="7"/>
    <s v="2024"/>
    <d v="2024-01-02T00:00:00"/>
    <n v="0"/>
  </r>
  <r>
    <x v="2567"/>
    <s v="bb0bd498-7"/>
    <x v="6"/>
    <s v="387.62"/>
    <x v="2497"/>
    <s v="50"/>
    <x v="3"/>
    <s v="193.81"/>
    <n v="193.81"/>
    <x v="2505"/>
    <n v="193.81"/>
    <x v="1"/>
    <s v="12-09-2024"/>
    <s v="12"/>
    <x v="2"/>
    <s v="2024"/>
    <d v="2024-09-12T00:00:00"/>
    <n v="0"/>
  </r>
  <r>
    <x v="2568"/>
    <s v="f1bc8bc3-c"/>
    <x v="3"/>
    <s v="243.65"/>
    <x v="2498"/>
    <s v="0"/>
    <x v="6"/>
    <s v="243.65"/>
    <n v="0"/>
    <x v="2506"/>
    <n v="243.65"/>
    <x v="3"/>
    <s v="26-10-2024"/>
    <s v="26"/>
    <x v="8"/>
    <s v="2024"/>
    <d v="2024-10-26T00:00:00"/>
    <n v="0"/>
  </r>
  <r>
    <x v="2569"/>
    <s v="cb47f33f-8"/>
    <x v="1"/>
    <s v="437.91"/>
    <x v="2499"/>
    <s v="5"/>
    <x v="4"/>
    <s v="416.01"/>
    <n v="21.895500000000002"/>
    <x v="2507"/>
    <n v="416.01"/>
    <x v="1"/>
    <s v="05-04-2024"/>
    <s v="05"/>
    <x v="3"/>
    <s v="2024"/>
    <d v="2024-04-05T00:00:00"/>
    <n v="0"/>
  </r>
  <r>
    <x v="2570"/>
    <s v="0d67cfca-0"/>
    <x v="0"/>
    <s v="406.83"/>
    <x v="2500"/>
    <s v="15"/>
    <x v="0"/>
    <s v="345.81"/>
    <n v="61.024499999999996"/>
    <x v="2508"/>
    <n v="345.81"/>
    <x v="0"/>
    <s v="24-07-2024"/>
    <s v="24"/>
    <x v="10"/>
    <s v="2024"/>
    <d v="2024-07-24T00:00:00"/>
    <n v="0"/>
  </r>
  <r>
    <x v="2571"/>
    <s v="864a88f7-5"/>
    <x v="5"/>
    <s v="259.15"/>
    <x v="2501"/>
    <s v="0"/>
    <x v="6"/>
    <s v="259.15"/>
    <n v="0"/>
    <x v="2509"/>
    <n v="259.14999999999998"/>
    <x v="1"/>
    <s v="10-05-2024"/>
    <s v="10"/>
    <x v="6"/>
    <s v="2024"/>
    <d v="2024-05-10T00:00:00"/>
    <n v="0"/>
  </r>
  <r>
    <x v="2572"/>
    <s v="d1eb1bae-e"/>
    <x v="2"/>
    <s v="232.96"/>
    <x v="2502"/>
    <s v="50"/>
    <x v="3"/>
    <s v="116.48"/>
    <n v="116.48"/>
    <x v="2510"/>
    <n v="116.48"/>
    <x v="1"/>
    <s v="28-10-2024"/>
    <s v="28"/>
    <x v="8"/>
    <s v="2024"/>
    <d v="2024-10-28T00:00:00"/>
    <n v="0"/>
  </r>
  <r>
    <x v="2573"/>
    <s v="7d98618f-2"/>
    <x v="2"/>
    <s v="42.38"/>
    <x v="2503"/>
    <s v="15"/>
    <x v="0"/>
    <s v="36.02"/>
    <n v="6.3570000000000002"/>
    <x v="2511"/>
    <n v="36.020000000000003"/>
    <x v="2"/>
    <s v="05-07-2024"/>
    <s v="05"/>
    <x v="10"/>
    <s v="2024"/>
    <d v="2024-07-05T00:00:00"/>
    <n v="0"/>
  </r>
  <r>
    <x v="2574"/>
    <s v="576c73b7-4"/>
    <x v="1"/>
    <s v="328.41"/>
    <x v="2504"/>
    <s v="20"/>
    <x v="1"/>
    <s v="262.73"/>
    <n v="65.682000000000002"/>
    <x v="2512"/>
    <n v="262.73"/>
    <x v="3"/>
    <s v="30-09-2024"/>
    <s v="30"/>
    <x v="2"/>
    <s v="2024"/>
    <d v="2024-09-30T00:00:00"/>
    <n v="0"/>
  </r>
  <r>
    <x v="2575"/>
    <s v="a2e789d0-4"/>
    <x v="5"/>
    <s v="246.18"/>
    <x v="2505"/>
    <s v="30"/>
    <x v="7"/>
    <s v="172.33"/>
    <n v="73.853999999999999"/>
    <x v="2513"/>
    <n v="172.33"/>
    <x v="0"/>
    <s v="05-09-2024"/>
    <s v="05"/>
    <x v="2"/>
    <s v="2024"/>
    <d v="2024-09-05T00:00:00"/>
    <n v="0"/>
  </r>
  <r>
    <x v="2576"/>
    <s v="ea6832c8-6"/>
    <x v="3"/>
    <s v="455.96"/>
    <x v="2506"/>
    <s v="5"/>
    <x v="4"/>
    <s v="433.16"/>
    <n v="22.797999999999998"/>
    <x v="2514"/>
    <n v="433.16"/>
    <x v="2"/>
    <s v="25-09-2024"/>
    <s v="25"/>
    <x v="2"/>
    <s v="2024"/>
    <d v="2024-09-25T00:00:00"/>
    <n v="0"/>
  </r>
  <r>
    <x v="2577"/>
    <s v="21560ace-1"/>
    <x v="0"/>
    <s v="331.06"/>
    <x v="2507"/>
    <s v="20"/>
    <x v="1"/>
    <s v="264.85"/>
    <n v="66.212000000000003"/>
    <x v="2515"/>
    <n v="264.85000000000002"/>
    <x v="0"/>
    <s v="29-03-2024"/>
    <s v="29"/>
    <x v="5"/>
    <s v="2024"/>
    <d v="2024-03-29T00:00:00"/>
    <n v="0"/>
  </r>
  <r>
    <x v="2578"/>
    <s v="8a46b2a2-c"/>
    <x v="2"/>
    <s v="399.06"/>
    <x v="2508"/>
    <s v="5"/>
    <x v="4"/>
    <s v="379.11"/>
    <n v="19.952999999999999"/>
    <x v="2516"/>
    <n v="379.11"/>
    <x v="4"/>
    <s v="10-03-2024"/>
    <s v="10"/>
    <x v="5"/>
    <s v="2024"/>
    <d v="2024-03-10T00:00:00"/>
    <n v="0"/>
  </r>
  <r>
    <x v="2579"/>
    <s v="e3b04091-f"/>
    <x v="2"/>
    <s v="364.43"/>
    <x v="2509"/>
    <s v="50"/>
    <x v="3"/>
    <s v="182.22"/>
    <n v="182.215"/>
    <x v="2517"/>
    <n v="182.22"/>
    <x v="3"/>
    <s v="09-11-2024"/>
    <s v="09"/>
    <x v="0"/>
    <s v="2024"/>
    <d v="2024-11-09T00:00:00"/>
    <n v="0"/>
  </r>
  <r>
    <x v="2580"/>
    <s v="66150296-4"/>
    <x v="2"/>
    <s v="275.78"/>
    <x v="2510"/>
    <s v="30"/>
    <x v="7"/>
    <s v="193.05"/>
    <n v="82.733999999999995"/>
    <x v="2518"/>
    <n v="193.05"/>
    <x v="0"/>
    <s v="17-08-2024"/>
    <s v="17"/>
    <x v="4"/>
    <s v="2024"/>
    <d v="2024-08-17T00:00:00"/>
    <n v="0"/>
  </r>
  <r>
    <x v="2581"/>
    <s v="65f9519c-3"/>
    <x v="4"/>
    <s v="386.62"/>
    <x v="2511"/>
    <s v="15"/>
    <x v="0"/>
    <s v="328.63"/>
    <n v="57.993000000000002"/>
    <x v="2105"/>
    <n v="328.63"/>
    <x v="0"/>
    <s v="03-11-2024"/>
    <s v="03"/>
    <x v="0"/>
    <s v="2024"/>
    <d v="2024-11-03T00:00:00"/>
    <n v="0"/>
  </r>
  <r>
    <x v="2582"/>
    <s v="741436e6-7"/>
    <x v="0"/>
    <s v="468.72"/>
    <x v="2512"/>
    <s v="30"/>
    <x v="7"/>
    <s v="328.1"/>
    <n v="140.61600000000001"/>
    <x v="2519"/>
    <n v="328.1"/>
    <x v="2"/>
    <s v="12-08-2024"/>
    <s v="12"/>
    <x v="4"/>
    <s v="2024"/>
    <d v="2024-08-12T00:00:00"/>
    <n v="0"/>
  </r>
  <r>
    <x v="2583"/>
    <s v="869241b6-0"/>
    <x v="5"/>
    <s v="78.92"/>
    <x v="2513"/>
    <s v="25"/>
    <x v="2"/>
    <s v="59.19"/>
    <n v="19.73"/>
    <x v="2520"/>
    <n v="59.19"/>
    <x v="1"/>
    <s v="21-01-2024"/>
    <s v="21"/>
    <x v="7"/>
    <s v="2024"/>
    <d v="2024-01-21T00:00:00"/>
    <n v="0"/>
  </r>
  <r>
    <x v="2584"/>
    <s v="3b9bc0ec-8"/>
    <x v="5"/>
    <s v="430.85"/>
    <x v="2514"/>
    <s v="20"/>
    <x v="1"/>
    <s v="344.68"/>
    <n v="86.17"/>
    <x v="2521"/>
    <n v="344.68"/>
    <x v="2"/>
    <s v="09-04-2024"/>
    <s v="09"/>
    <x v="3"/>
    <s v="2024"/>
    <d v="2024-04-09T00:00:00"/>
    <n v="0"/>
  </r>
  <r>
    <x v="2585"/>
    <s v="c5d5857f-a"/>
    <x v="2"/>
    <s v="331.73"/>
    <x v="2515"/>
    <s v="15"/>
    <x v="0"/>
    <s v="281.97"/>
    <n v="49.75950000000001"/>
    <x v="2522"/>
    <n v="281.97000000000003"/>
    <x v="4"/>
    <s v="21-08-2024"/>
    <s v="21"/>
    <x v="4"/>
    <s v="2024"/>
    <d v="2024-08-21T00:00:00"/>
    <n v="0"/>
  </r>
  <r>
    <x v="2586"/>
    <s v="c1fcc06b-8"/>
    <x v="0"/>
    <s v="183.74"/>
    <x v="2516"/>
    <s v="20"/>
    <x v="1"/>
    <s v="146.99"/>
    <n v="36.748000000000005"/>
    <x v="2523"/>
    <n v="146.99"/>
    <x v="0"/>
    <s v="16-01-2024"/>
    <s v="16"/>
    <x v="7"/>
    <s v="2024"/>
    <d v="2024-01-16T00:00:00"/>
    <n v="0"/>
  </r>
  <r>
    <x v="2587"/>
    <s v="87ff490c-e"/>
    <x v="1"/>
    <s v="396.57"/>
    <x v="2517"/>
    <s v="20"/>
    <x v="1"/>
    <s v="317.26"/>
    <n v="79.313999999999993"/>
    <x v="2524"/>
    <n v="317.26"/>
    <x v="4"/>
    <s v="26-08-2024"/>
    <s v="26"/>
    <x v="4"/>
    <s v="2024"/>
    <d v="2024-08-26T00:00:00"/>
    <n v="0"/>
  </r>
  <r>
    <x v="2588"/>
    <s v="5d86cb7e-c"/>
    <x v="2"/>
    <s v="377.73"/>
    <x v="2518"/>
    <s v="0"/>
    <x v="6"/>
    <s v="377.73"/>
    <n v="0"/>
    <x v="2525"/>
    <n v="377.73"/>
    <x v="3"/>
    <s v="05-11-2024"/>
    <s v="05"/>
    <x v="0"/>
    <s v="2024"/>
    <d v="2024-11-05T00:00:00"/>
    <n v="0"/>
  </r>
  <r>
    <x v="2589"/>
    <s v="e9c2c89a-2"/>
    <x v="4"/>
    <s v="211.97"/>
    <x v="2519"/>
    <s v="15"/>
    <x v="0"/>
    <s v="180.17"/>
    <n v="31.795500000000001"/>
    <x v="2526"/>
    <n v="180.17"/>
    <x v="4"/>
    <s v="29-08-2024"/>
    <s v="29"/>
    <x v="4"/>
    <s v="2024"/>
    <d v="2024-08-29T00:00:00"/>
    <n v="0"/>
  </r>
  <r>
    <x v="2590"/>
    <s v="dea0d8ef-d"/>
    <x v="1"/>
    <s v="210.56"/>
    <x v="2520"/>
    <s v="20"/>
    <x v="1"/>
    <s v="168.45"/>
    <n v="42.111999999999995"/>
    <x v="2527"/>
    <n v="168.45"/>
    <x v="1"/>
    <s v="11-10-2024"/>
    <s v="11"/>
    <x v="8"/>
    <s v="2024"/>
    <d v="2024-10-11T00:00:00"/>
    <n v="0"/>
  </r>
  <r>
    <x v="2591"/>
    <s v="1e824663-0"/>
    <x v="3"/>
    <s v="76.11"/>
    <x v="2521"/>
    <s v="50"/>
    <x v="3"/>
    <s v="38.05"/>
    <n v="38.055"/>
    <x v="2528"/>
    <n v="38.06"/>
    <x v="4"/>
    <s v="22-03-2024"/>
    <s v="22"/>
    <x v="5"/>
    <s v="2024"/>
    <d v="2024-03-22T00:00:00"/>
    <n v="1.0000000000005116E-2"/>
  </r>
  <r>
    <x v="2592"/>
    <s v="f6f2dc31-9"/>
    <x v="4"/>
    <s v="152.92"/>
    <x v="2522"/>
    <s v="20"/>
    <x v="1"/>
    <s v="122.34"/>
    <n v="30.583999999999996"/>
    <x v="2529"/>
    <n v="122.34"/>
    <x v="3"/>
    <s v="04-02-2024"/>
    <s v="04"/>
    <x v="1"/>
    <s v="2024"/>
    <d v="2024-02-04T00:00:00"/>
    <n v="0"/>
  </r>
  <r>
    <x v="2593"/>
    <s v="7aafb2cb-3"/>
    <x v="5"/>
    <s v="373.51"/>
    <x v="2523"/>
    <s v="5"/>
    <x v="4"/>
    <s v="354.83"/>
    <n v="18.6755"/>
    <x v="2530"/>
    <n v="354.83"/>
    <x v="0"/>
    <s v="11-03-2024"/>
    <s v="11"/>
    <x v="5"/>
    <s v="2024"/>
    <d v="2024-03-11T00:00:00"/>
    <n v="0"/>
  </r>
  <r>
    <x v="2594"/>
    <s v="5f579136-a"/>
    <x v="1"/>
    <s v="379.29"/>
    <x v="2524"/>
    <s v="5"/>
    <x v="4"/>
    <s v="360.33"/>
    <n v="18.964500000000001"/>
    <x v="2531"/>
    <n v="360.33"/>
    <x v="0"/>
    <s v="07-03-2024"/>
    <s v="07"/>
    <x v="5"/>
    <s v="2024"/>
    <d v="2024-03-07T00:00:00"/>
    <n v="0"/>
  </r>
  <r>
    <x v="2595"/>
    <s v="182d97bc-c"/>
    <x v="0"/>
    <s v="185.28"/>
    <x v="2525"/>
    <s v="30"/>
    <x v="7"/>
    <s v="129.7"/>
    <n v="55.583999999999996"/>
    <x v="2532"/>
    <n v="129.69999999999999"/>
    <x v="1"/>
    <s v="26-01-2024"/>
    <s v="26"/>
    <x v="7"/>
    <s v="2024"/>
    <d v="2024-01-26T00:00:00"/>
    <n v="0"/>
  </r>
  <r>
    <x v="2596"/>
    <s v="456a22e6-5"/>
    <x v="1"/>
    <s v="116.77"/>
    <x v="2526"/>
    <s v="5"/>
    <x v="4"/>
    <s v="110.93"/>
    <n v="5.8384999999999998"/>
    <x v="2533"/>
    <n v="110.93"/>
    <x v="1"/>
    <s v="09-08-2024"/>
    <s v="09"/>
    <x v="4"/>
    <s v="2024"/>
    <d v="2024-08-09T00:00:00"/>
    <n v="0"/>
  </r>
  <r>
    <x v="2597"/>
    <s v="3cba2745-2"/>
    <x v="1"/>
    <s v="392.84"/>
    <x v="2527"/>
    <s v="25"/>
    <x v="2"/>
    <s v="294.63"/>
    <n v="98.21"/>
    <x v="2534"/>
    <n v="294.63"/>
    <x v="0"/>
    <s v="12-06-2024"/>
    <s v="12"/>
    <x v="9"/>
    <s v="2024"/>
    <d v="2024-06-12T00:00:00"/>
    <n v="0"/>
  </r>
  <r>
    <x v="2598"/>
    <s v="793513ba-9"/>
    <x v="3"/>
    <s v="310.58"/>
    <x v="2528"/>
    <s v="20"/>
    <x v="1"/>
    <s v="248.46"/>
    <n v="62.115999999999993"/>
    <x v="2535"/>
    <n v="248.46"/>
    <x v="0"/>
    <s v="11-03-2024"/>
    <s v="11"/>
    <x v="5"/>
    <s v="2024"/>
    <d v="2024-03-11T00:00:00"/>
    <n v="0"/>
  </r>
  <r>
    <x v="2599"/>
    <s v="1a0925e6-3"/>
    <x v="1"/>
    <s v="166.25"/>
    <x v="2529"/>
    <s v="0"/>
    <x v="6"/>
    <s v="166.25"/>
    <n v="0"/>
    <x v="2536"/>
    <n v="166.25"/>
    <x v="2"/>
    <s v="01-02-2024"/>
    <s v="01"/>
    <x v="1"/>
    <s v="2024"/>
    <d v="2024-02-01T00:00:00"/>
    <n v="0"/>
  </r>
  <r>
    <x v="2600"/>
    <s v="868d34fe-c"/>
    <x v="1"/>
    <s v="158.02"/>
    <x v="2530"/>
    <s v="5"/>
    <x v="4"/>
    <s v="150.12"/>
    <n v="7.9009999999999998"/>
    <x v="2537"/>
    <n v="150.12"/>
    <x v="3"/>
    <s v="03-01-2024"/>
    <s v="03"/>
    <x v="7"/>
    <s v="2024"/>
    <d v="2024-01-03T00:00:00"/>
    <n v="0"/>
  </r>
  <r>
    <x v="2601"/>
    <s v="2efe483e-1"/>
    <x v="0"/>
    <s v="396.49"/>
    <x v="2531"/>
    <s v="0"/>
    <x v="6"/>
    <s v="396.49"/>
    <n v="0"/>
    <x v="2538"/>
    <n v="396.49"/>
    <x v="1"/>
    <s v="07-04-2024"/>
    <s v="07"/>
    <x v="3"/>
    <s v="2024"/>
    <d v="2024-04-07T00:00:00"/>
    <n v="0"/>
  </r>
  <r>
    <x v="2602"/>
    <s v="42f0e639-2"/>
    <x v="6"/>
    <s v="182.87"/>
    <x v="2532"/>
    <s v="0"/>
    <x v="6"/>
    <s v="182.87"/>
    <n v="0"/>
    <x v="2539"/>
    <n v="182.87"/>
    <x v="3"/>
    <s v="26-05-2024"/>
    <s v="26"/>
    <x v="6"/>
    <s v="2024"/>
    <d v="2024-05-26T00:00:00"/>
    <n v="0"/>
  </r>
  <r>
    <x v="2603"/>
    <s v="408cde63-b"/>
    <x v="1"/>
    <s v="449.47"/>
    <x v="2533"/>
    <s v="30"/>
    <x v="7"/>
    <s v="314.63"/>
    <n v="134.84100000000001"/>
    <x v="2540"/>
    <n v="314.63"/>
    <x v="4"/>
    <s v="24-03-2024"/>
    <s v="24"/>
    <x v="5"/>
    <s v="2024"/>
    <d v="2024-03-24T00:00:00"/>
    <n v="0"/>
  </r>
  <r>
    <x v="2604"/>
    <s v="f88ccf3d-d"/>
    <x v="5"/>
    <s v="336.95"/>
    <x v="2534"/>
    <s v="30"/>
    <x v="7"/>
    <s v="235.86"/>
    <n v="101.08499999999999"/>
    <x v="2541"/>
    <n v="235.87"/>
    <x v="4"/>
    <s v="01-11-2024"/>
    <s v="01"/>
    <x v="0"/>
    <s v="2024"/>
    <d v="2024-11-01T00:00:00"/>
    <n v="9.9999999999909051E-3"/>
  </r>
  <r>
    <x v="2605"/>
    <s v="965b9199-b"/>
    <x v="0"/>
    <s v="377"/>
    <x v="2535"/>
    <s v="0"/>
    <x v="6"/>
    <s v="377"/>
    <n v="0"/>
    <x v="2542"/>
    <n v="377"/>
    <x v="2"/>
    <s v="24-02-2024"/>
    <s v="24"/>
    <x v="1"/>
    <s v="2024"/>
    <d v="2024-02-24T00:00:00"/>
    <n v="0"/>
  </r>
  <r>
    <x v="2606"/>
    <s v="92e681b3-c"/>
    <x v="1"/>
    <s v="310.93"/>
    <x v="2536"/>
    <s v="15"/>
    <x v="0"/>
    <s v="264.29"/>
    <n v="46.639499999999998"/>
    <x v="2543"/>
    <n v="264.29000000000002"/>
    <x v="0"/>
    <s v="19-03-2024"/>
    <s v="19"/>
    <x v="5"/>
    <s v="2024"/>
    <d v="2024-03-19T00:00:00"/>
    <n v="0"/>
  </r>
  <r>
    <x v="2607"/>
    <s v="db892307-f"/>
    <x v="4"/>
    <s v="31.08"/>
    <x v="2537"/>
    <s v="50"/>
    <x v="3"/>
    <s v="15.54"/>
    <n v="15.54"/>
    <x v="2544"/>
    <n v="15.54"/>
    <x v="1"/>
    <s v="11-10-2024"/>
    <s v="11"/>
    <x v="8"/>
    <s v="2024"/>
    <d v="2024-10-11T00:00:00"/>
    <n v="0"/>
  </r>
  <r>
    <x v="2608"/>
    <s v="58e7f616-5"/>
    <x v="0"/>
    <s v="399.88"/>
    <x v="483"/>
    <s v="5"/>
    <x v="4"/>
    <s v="379.89"/>
    <n v="19.994"/>
    <x v="483"/>
    <n v="379.89"/>
    <x v="1"/>
    <s v="02-09-2024"/>
    <s v="02"/>
    <x v="2"/>
    <s v="2024"/>
    <d v="2024-09-02T00:00:00"/>
    <n v="0"/>
  </r>
  <r>
    <x v="2609"/>
    <s v="0b1da022-c"/>
    <x v="3"/>
    <s v="60.84"/>
    <x v="2538"/>
    <s v="10"/>
    <x v="5"/>
    <s v="54.76"/>
    <n v="6.0840000000000005"/>
    <x v="2545"/>
    <n v="54.76"/>
    <x v="1"/>
    <s v="06-04-2024"/>
    <s v="06"/>
    <x v="3"/>
    <s v="2024"/>
    <d v="2024-04-06T00:00:00"/>
    <n v="0"/>
  </r>
  <r>
    <x v="2610"/>
    <s v="3254a62d-e"/>
    <x v="2"/>
    <s v="242.35"/>
    <x v="2539"/>
    <s v="50"/>
    <x v="3"/>
    <s v="121.17"/>
    <n v="121.175"/>
    <x v="2546"/>
    <n v="121.18"/>
    <x v="0"/>
    <s v="05-10-2024"/>
    <s v="05"/>
    <x v="8"/>
    <s v="2024"/>
    <d v="2024-10-05T00:00:00"/>
    <n v="1.0000000000005116E-2"/>
  </r>
  <r>
    <x v="2611"/>
    <s v="7310a662-e"/>
    <x v="3"/>
    <s v="42.85"/>
    <x v="2540"/>
    <s v="0"/>
    <x v="6"/>
    <s v="42.85"/>
    <n v="0"/>
    <x v="2547"/>
    <n v="42.85"/>
    <x v="1"/>
    <s v="06-01-2024"/>
    <s v="06"/>
    <x v="7"/>
    <s v="2024"/>
    <d v="2024-01-06T00:00:00"/>
    <n v="0"/>
  </r>
  <r>
    <x v="2612"/>
    <s v="bc200efb-e"/>
    <x v="4"/>
    <s v="281.84"/>
    <x v="2541"/>
    <s v="25"/>
    <x v="2"/>
    <s v="211.38"/>
    <n v="70.459999999999994"/>
    <x v="2548"/>
    <n v="211.38"/>
    <x v="1"/>
    <s v="15-10-2024"/>
    <s v="15"/>
    <x v="8"/>
    <s v="2024"/>
    <d v="2024-10-15T00:00:00"/>
    <n v="0"/>
  </r>
  <r>
    <x v="2613"/>
    <s v="b4cfc871-d"/>
    <x v="6"/>
    <s v="340.11"/>
    <x v="2542"/>
    <s v="25"/>
    <x v="2"/>
    <s v="255.08"/>
    <n v="85.027500000000003"/>
    <x v="2549"/>
    <n v="255.08"/>
    <x v="2"/>
    <s v="03-06-2024"/>
    <s v="03"/>
    <x v="9"/>
    <s v="2024"/>
    <d v="2024-06-03T00:00:00"/>
    <n v="0"/>
  </r>
  <r>
    <x v="2614"/>
    <s v="5966ef80-9"/>
    <x v="4"/>
    <s v="447.4"/>
    <x v="2543"/>
    <s v="20"/>
    <x v="1"/>
    <s v="357.92"/>
    <n v="89.48"/>
    <x v="2550"/>
    <n v="357.92"/>
    <x v="1"/>
    <s v="19-09-2024"/>
    <s v="19"/>
    <x v="2"/>
    <s v="2024"/>
    <d v="2024-09-19T00:00:00"/>
    <n v="0"/>
  </r>
  <r>
    <x v="2615"/>
    <s v="5fc89cd5-4"/>
    <x v="5"/>
    <s v="396.78"/>
    <x v="2544"/>
    <s v="50"/>
    <x v="3"/>
    <s v="198.39"/>
    <n v="198.39"/>
    <x v="2551"/>
    <n v="198.39"/>
    <x v="4"/>
    <s v="15-09-2024"/>
    <s v="15"/>
    <x v="2"/>
    <s v="2024"/>
    <d v="2024-09-15T00:00:00"/>
    <n v="0"/>
  </r>
  <r>
    <x v="2616"/>
    <s v="3d2f62bd-b"/>
    <x v="5"/>
    <s v="226.61"/>
    <x v="2545"/>
    <s v="0"/>
    <x v="6"/>
    <s v="226.61"/>
    <n v="0"/>
    <x v="2552"/>
    <n v="226.61"/>
    <x v="0"/>
    <s v="28-06-2024"/>
    <s v="28"/>
    <x v="9"/>
    <s v="2024"/>
    <d v="2024-06-28T00:00:00"/>
    <n v="0"/>
  </r>
  <r>
    <x v="2617"/>
    <s v="476bde88-a"/>
    <x v="6"/>
    <s v="87.03"/>
    <x v="2546"/>
    <s v="5"/>
    <x v="4"/>
    <s v="82.68"/>
    <n v="4.3514999999999997"/>
    <x v="2553"/>
    <n v="82.68"/>
    <x v="0"/>
    <s v="17-07-2024"/>
    <s v="17"/>
    <x v="10"/>
    <s v="2024"/>
    <d v="2024-07-17T00:00:00"/>
    <n v="0"/>
  </r>
  <r>
    <x v="2618"/>
    <s v="916e62e8-4"/>
    <x v="6"/>
    <s v="11.16"/>
    <x v="2547"/>
    <s v="5"/>
    <x v="4"/>
    <s v="10.6"/>
    <n v="0.55799999999999994"/>
    <x v="2554"/>
    <n v="10.6"/>
    <x v="2"/>
    <s v="16-08-2024"/>
    <s v="16"/>
    <x v="4"/>
    <s v="2024"/>
    <d v="2024-08-16T00:00:00"/>
    <n v="0"/>
  </r>
  <r>
    <x v="2619"/>
    <s v="ae245da1-5"/>
    <x v="0"/>
    <s v="52.31"/>
    <x v="2486"/>
    <s v="50"/>
    <x v="3"/>
    <s v="26.16"/>
    <n v="26.155000000000001"/>
    <x v="2555"/>
    <n v="26.16"/>
    <x v="4"/>
    <s v="20-06-2024"/>
    <s v="20"/>
    <x v="9"/>
    <s v="2024"/>
    <d v="2024-06-20T00:00:00"/>
    <n v="0"/>
  </r>
  <r>
    <x v="2620"/>
    <s v="2117c581-f"/>
    <x v="0"/>
    <s v="106.47"/>
    <x v="2548"/>
    <s v="30"/>
    <x v="7"/>
    <s v="74.53"/>
    <n v="31.940999999999999"/>
    <x v="2556"/>
    <n v="74.53"/>
    <x v="2"/>
    <s v="14-01-2024"/>
    <s v="14"/>
    <x v="7"/>
    <s v="2024"/>
    <d v="2024-01-14T00:00:00"/>
    <n v="0"/>
  </r>
  <r>
    <x v="2621"/>
    <s v="71ec0c67-4"/>
    <x v="5"/>
    <s v="67.95"/>
    <x v="2549"/>
    <s v="50"/>
    <x v="3"/>
    <s v="33.98"/>
    <n v="33.975000000000001"/>
    <x v="2557"/>
    <n v="33.979999999999997"/>
    <x v="4"/>
    <s v="22-06-2024"/>
    <s v="22"/>
    <x v="9"/>
    <s v="2024"/>
    <d v="2024-06-22T00:00:00"/>
    <n v="0"/>
  </r>
  <r>
    <x v="2622"/>
    <s v="c4f0d6b6-8"/>
    <x v="0"/>
    <s v="83.78"/>
    <x v="2550"/>
    <s v="15"/>
    <x v="0"/>
    <s v="71.21"/>
    <n v="12.567"/>
    <x v="2558"/>
    <n v="71.209999999999994"/>
    <x v="1"/>
    <s v="28-03-2024"/>
    <s v="28"/>
    <x v="5"/>
    <s v="2024"/>
    <d v="2024-03-28T00:00:00"/>
    <n v="0"/>
  </r>
  <r>
    <x v="2623"/>
    <s v="9faa3baf-9"/>
    <x v="6"/>
    <s v="14.58"/>
    <x v="2551"/>
    <s v="10"/>
    <x v="5"/>
    <s v="13.12"/>
    <n v="1.4580000000000002"/>
    <x v="2559"/>
    <n v="13.12"/>
    <x v="4"/>
    <s v="17-10-2024"/>
    <s v="17"/>
    <x v="8"/>
    <s v="2024"/>
    <d v="2024-10-17T00:00:00"/>
    <n v="0"/>
  </r>
  <r>
    <x v="2624"/>
    <s v="26dc7c92-a"/>
    <x v="0"/>
    <s v="176.41"/>
    <x v="2552"/>
    <s v="20"/>
    <x v="1"/>
    <s v="141.13"/>
    <n v="35.281999999999996"/>
    <x v="2560"/>
    <n v="141.13"/>
    <x v="4"/>
    <s v="10-09-2024"/>
    <s v="10"/>
    <x v="2"/>
    <s v="2024"/>
    <d v="2024-09-10T00:00:00"/>
    <n v="0"/>
  </r>
  <r>
    <x v="2625"/>
    <s v="ae6b2acd-b"/>
    <x v="1"/>
    <s v="299.87"/>
    <x v="2553"/>
    <s v="5"/>
    <x v="4"/>
    <s v="284.88"/>
    <n v="14.993499999999999"/>
    <x v="2561"/>
    <n v="284.88"/>
    <x v="1"/>
    <s v="28-01-2024"/>
    <s v="28"/>
    <x v="7"/>
    <s v="2024"/>
    <d v="2024-01-28T00:00:00"/>
    <n v="0"/>
  </r>
  <r>
    <x v="2626"/>
    <s v="51ae97b7-4"/>
    <x v="6"/>
    <s v="244.89"/>
    <x v="2554"/>
    <s v="0"/>
    <x v="6"/>
    <s v="244.89"/>
    <n v="0"/>
    <x v="2562"/>
    <n v="244.89"/>
    <x v="2"/>
    <s v="27-02-2024"/>
    <s v="27"/>
    <x v="1"/>
    <s v="2024"/>
    <d v="2024-02-27T00:00:00"/>
    <n v="0"/>
  </r>
  <r>
    <x v="2627"/>
    <s v="d08d3d0c-f"/>
    <x v="1"/>
    <s v="366.52"/>
    <x v="2555"/>
    <s v="20"/>
    <x v="1"/>
    <s v="293.22"/>
    <n v="73.304000000000002"/>
    <x v="2563"/>
    <n v="293.22000000000003"/>
    <x v="2"/>
    <s v="05-06-2024"/>
    <s v="05"/>
    <x v="9"/>
    <s v="2024"/>
    <d v="2024-06-05T00:00:00"/>
    <n v="0"/>
  </r>
  <r>
    <x v="2628"/>
    <s v="cd3d6d2e-4"/>
    <x v="6"/>
    <s v="195.26"/>
    <x v="2556"/>
    <s v="5"/>
    <x v="4"/>
    <s v="185.5"/>
    <n v="9.7629999999999999"/>
    <x v="2564"/>
    <n v="185.5"/>
    <x v="1"/>
    <s v="16-11-2024"/>
    <s v="16"/>
    <x v="0"/>
    <s v="2024"/>
    <d v="2024-11-16T00:00:00"/>
    <n v="0"/>
  </r>
  <r>
    <x v="2629"/>
    <s v="dd0f4845-3"/>
    <x v="3"/>
    <s v="320.98"/>
    <x v="1364"/>
    <s v="5"/>
    <x v="4"/>
    <s v="304.93"/>
    <n v="16.048999999999999"/>
    <x v="2565"/>
    <n v="304.93"/>
    <x v="2"/>
    <s v="28-10-2024"/>
    <s v="28"/>
    <x v="8"/>
    <s v="2024"/>
    <d v="2024-10-28T00:00:00"/>
    <n v="0"/>
  </r>
  <r>
    <x v="2630"/>
    <s v="9896c7f5-d"/>
    <x v="2"/>
    <s v="380.07"/>
    <x v="2557"/>
    <s v="10"/>
    <x v="5"/>
    <s v="342.06"/>
    <n v="38.006999999999998"/>
    <x v="2566"/>
    <n v="342.06"/>
    <x v="2"/>
    <s v="19-04-2024"/>
    <s v="19"/>
    <x v="3"/>
    <s v="2024"/>
    <d v="2024-04-19T00:00:00"/>
    <n v="0"/>
  </r>
  <r>
    <x v="2631"/>
    <s v="c4ff4b90-7"/>
    <x v="6"/>
    <s v="438.61"/>
    <x v="2558"/>
    <s v="30"/>
    <x v="7"/>
    <s v="307.03"/>
    <n v="131.583"/>
    <x v="2567"/>
    <n v="307.02999999999997"/>
    <x v="2"/>
    <s v="19-02-2024"/>
    <s v="19"/>
    <x v="1"/>
    <s v="2024"/>
    <d v="2024-02-19T00:00:00"/>
    <n v="0"/>
  </r>
  <r>
    <x v="2632"/>
    <s v="8e4e44c7-4"/>
    <x v="6"/>
    <s v="210.35"/>
    <x v="2559"/>
    <s v="30"/>
    <x v="7"/>
    <s v="147.24"/>
    <n v="63.104999999999997"/>
    <x v="2568"/>
    <n v="147.25"/>
    <x v="0"/>
    <s v="21-01-2024"/>
    <s v="21"/>
    <x v="7"/>
    <s v="2024"/>
    <d v="2024-01-21T00:00:00"/>
    <n v="9.9999999999909051E-3"/>
  </r>
  <r>
    <x v="2633"/>
    <s v="84be9d60-f"/>
    <x v="1"/>
    <s v="184.6"/>
    <x v="2560"/>
    <s v="20"/>
    <x v="1"/>
    <s v="147.68"/>
    <n v="36.92"/>
    <x v="2569"/>
    <n v="147.68"/>
    <x v="4"/>
    <s v="06-08-2024"/>
    <s v="06"/>
    <x v="4"/>
    <s v="2024"/>
    <d v="2024-08-06T00:00:00"/>
    <n v="0"/>
  </r>
  <r>
    <x v="2634"/>
    <s v="8a364fb0-9"/>
    <x v="2"/>
    <s v="174.34"/>
    <x v="2561"/>
    <s v="25"/>
    <x v="2"/>
    <s v="130.75"/>
    <n v="43.585000000000001"/>
    <x v="2570"/>
    <n v="130.76"/>
    <x v="3"/>
    <s v="06-03-2024"/>
    <s v="06"/>
    <x v="5"/>
    <s v="2024"/>
    <d v="2024-03-06T00:00:00"/>
    <n v="9.9999999999909051E-3"/>
  </r>
  <r>
    <x v="2635"/>
    <s v="b1350489-6"/>
    <x v="5"/>
    <s v="255.72"/>
    <x v="2562"/>
    <s v="5"/>
    <x v="4"/>
    <s v="242.93"/>
    <n v="12.786"/>
    <x v="2571"/>
    <n v="242.93"/>
    <x v="4"/>
    <s v="01-03-2024"/>
    <s v="01"/>
    <x v="5"/>
    <s v="2024"/>
    <d v="2024-03-01T00:00:00"/>
    <n v="0"/>
  </r>
  <r>
    <x v="2636"/>
    <s v="3b93ac9a-a"/>
    <x v="3"/>
    <s v="25.16"/>
    <x v="2563"/>
    <s v="50"/>
    <x v="3"/>
    <s v="12.58"/>
    <n v="12.58"/>
    <x v="2572"/>
    <n v="12.58"/>
    <x v="3"/>
    <s v="19-04-2024"/>
    <s v="19"/>
    <x v="3"/>
    <s v="2024"/>
    <d v="2024-04-19T00:00:00"/>
    <n v="0"/>
  </r>
  <r>
    <x v="2637"/>
    <s v="b401dc71-f"/>
    <x v="1"/>
    <s v="11.59"/>
    <x v="2564"/>
    <s v="30"/>
    <x v="7"/>
    <s v="8.11"/>
    <n v="3.4769999999999999"/>
    <x v="2573"/>
    <n v="8.11"/>
    <x v="0"/>
    <s v="06-06-2024"/>
    <s v="06"/>
    <x v="9"/>
    <s v="2024"/>
    <d v="2024-06-06T00:00:00"/>
    <n v="0"/>
  </r>
  <r>
    <x v="2638"/>
    <s v="2838e610-5"/>
    <x v="3"/>
    <s v="446.06"/>
    <x v="2565"/>
    <s v="15"/>
    <x v="0"/>
    <s v="379.15"/>
    <n v="66.908999999999992"/>
    <x v="2574"/>
    <n v="379.15"/>
    <x v="0"/>
    <s v="30-04-2024"/>
    <s v="30"/>
    <x v="3"/>
    <s v="2024"/>
    <d v="2024-04-30T00:00:00"/>
    <n v="0"/>
  </r>
  <r>
    <x v="2639"/>
    <s v="4d52f6d5-e"/>
    <x v="6"/>
    <s v="413.4"/>
    <x v="2566"/>
    <s v="30"/>
    <x v="7"/>
    <s v="289.38"/>
    <n v="124.02"/>
    <x v="2575"/>
    <n v="289.38"/>
    <x v="4"/>
    <s v="20-06-2024"/>
    <s v="20"/>
    <x v="9"/>
    <s v="2024"/>
    <d v="2024-06-20T00:00:00"/>
    <n v="0"/>
  </r>
  <r>
    <x v="2640"/>
    <s v="44b6fadd-b"/>
    <x v="0"/>
    <s v="468.35"/>
    <x v="2567"/>
    <s v="15"/>
    <x v="0"/>
    <s v="398.1"/>
    <n v="70.252499999999998"/>
    <x v="2576"/>
    <n v="398.1"/>
    <x v="2"/>
    <s v="22-02-2024"/>
    <s v="22"/>
    <x v="1"/>
    <s v="2024"/>
    <d v="2024-02-22T00:00:00"/>
    <n v="0"/>
  </r>
  <r>
    <x v="2641"/>
    <s v="0d489bb6-4"/>
    <x v="2"/>
    <s v="379.45"/>
    <x v="2568"/>
    <s v="0"/>
    <x v="6"/>
    <s v="379.45"/>
    <n v="0"/>
    <x v="2577"/>
    <n v="379.45"/>
    <x v="2"/>
    <s v="21-10-2024"/>
    <s v="21"/>
    <x v="8"/>
    <s v="2024"/>
    <d v="2024-10-21T00:00:00"/>
    <n v="0"/>
  </r>
  <r>
    <x v="2642"/>
    <s v="e8dd4357-9"/>
    <x v="0"/>
    <s v="59.58"/>
    <x v="2569"/>
    <s v="50"/>
    <x v="3"/>
    <s v="29.79"/>
    <n v="29.79"/>
    <x v="2578"/>
    <n v="29.79"/>
    <x v="4"/>
    <s v="31-08-2024"/>
    <s v="31"/>
    <x v="4"/>
    <s v="2024"/>
    <d v="2024-08-31T00:00:00"/>
    <n v="0"/>
  </r>
  <r>
    <x v="2643"/>
    <s v="dfbc899b-5"/>
    <x v="4"/>
    <s v="16.47"/>
    <x v="2570"/>
    <s v="5"/>
    <x v="4"/>
    <s v="15.65"/>
    <n v="0.8234999999999999"/>
    <x v="2579"/>
    <n v="15.65"/>
    <x v="4"/>
    <s v="27-01-2024"/>
    <s v="27"/>
    <x v="7"/>
    <s v="2024"/>
    <d v="2024-01-27T00:00:00"/>
    <n v="0"/>
  </r>
  <r>
    <x v="2644"/>
    <s v="1967d8b1-1"/>
    <x v="3"/>
    <s v="166.1"/>
    <x v="2571"/>
    <s v="5"/>
    <x v="4"/>
    <s v="157.79"/>
    <n v="8.3049999999999997"/>
    <x v="2580"/>
    <n v="157.80000000000001"/>
    <x v="2"/>
    <s v="10-03-2024"/>
    <s v="10"/>
    <x v="5"/>
    <s v="2024"/>
    <d v="2024-03-10T00:00:00"/>
    <n v="1.0000000000019327E-2"/>
  </r>
  <r>
    <x v="2645"/>
    <s v="b6fdbf1b-e"/>
    <x v="2"/>
    <s v="108.79"/>
    <x v="2572"/>
    <s v="10"/>
    <x v="5"/>
    <s v="97.91"/>
    <n v="10.879000000000001"/>
    <x v="2581"/>
    <n v="97.91"/>
    <x v="4"/>
    <s v="14-01-2024"/>
    <s v="14"/>
    <x v="7"/>
    <s v="2024"/>
    <d v="2024-01-14T00:00:00"/>
    <n v="0"/>
  </r>
  <r>
    <x v="2646"/>
    <s v="a8f5b055-f"/>
    <x v="3"/>
    <s v="92.56"/>
    <x v="2573"/>
    <s v="10"/>
    <x v="5"/>
    <s v="83.3"/>
    <n v="9.2560000000000002"/>
    <x v="2582"/>
    <n v="83.3"/>
    <x v="4"/>
    <s v="08-05-2024"/>
    <s v="08"/>
    <x v="6"/>
    <s v="2024"/>
    <d v="2024-05-08T00:00:00"/>
    <n v="0"/>
  </r>
  <r>
    <x v="2647"/>
    <s v="9107f836-5"/>
    <x v="2"/>
    <s v="94.31"/>
    <x v="2574"/>
    <s v="15"/>
    <x v="0"/>
    <s v="80.16"/>
    <n v="14.146500000000001"/>
    <x v="2583"/>
    <n v="80.16"/>
    <x v="2"/>
    <s v="05-03-2024"/>
    <s v="05"/>
    <x v="5"/>
    <s v="2024"/>
    <d v="2024-03-05T00:00:00"/>
    <n v="0"/>
  </r>
  <r>
    <x v="2648"/>
    <s v="2cb12fa9-c"/>
    <x v="5"/>
    <s v="32.71"/>
    <x v="2575"/>
    <s v="50"/>
    <x v="3"/>
    <s v="16.36"/>
    <n v="16.355"/>
    <x v="2584"/>
    <n v="16.36"/>
    <x v="2"/>
    <s v="10-03-2024"/>
    <s v="10"/>
    <x v="5"/>
    <s v="2024"/>
    <d v="2024-03-10T00:00:00"/>
    <n v="0"/>
  </r>
  <r>
    <x v="2649"/>
    <s v="8a9bc667-9"/>
    <x v="4"/>
    <s v="324.65"/>
    <x v="2576"/>
    <s v="25"/>
    <x v="2"/>
    <s v="243.49"/>
    <n v="81.162499999999994"/>
    <x v="2585"/>
    <n v="243.49"/>
    <x v="3"/>
    <s v="28-03-2024"/>
    <s v="28"/>
    <x v="5"/>
    <s v="2024"/>
    <d v="2024-03-28T00:00:00"/>
    <n v="0"/>
  </r>
  <r>
    <x v="2650"/>
    <s v="d8db72ab-c"/>
    <x v="3"/>
    <s v="413.11"/>
    <x v="2577"/>
    <s v="25"/>
    <x v="2"/>
    <s v="309.83"/>
    <n v="103.2775"/>
    <x v="2586"/>
    <n v="309.83"/>
    <x v="3"/>
    <s v="05-10-2024"/>
    <s v="05"/>
    <x v="8"/>
    <s v="2024"/>
    <d v="2024-10-05T00:00:00"/>
    <n v="0"/>
  </r>
  <r>
    <x v="2651"/>
    <s v="fd6e84a7-8"/>
    <x v="3"/>
    <s v="449.76"/>
    <x v="2578"/>
    <s v="15"/>
    <x v="0"/>
    <s v="382.3"/>
    <n v="67.463999999999999"/>
    <x v="2587"/>
    <n v="382.3"/>
    <x v="0"/>
    <s v="03-07-2024"/>
    <s v="03"/>
    <x v="10"/>
    <s v="2024"/>
    <d v="2024-07-03T00:00:00"/>
    <n v="0"/>
  </r>
  <r>
    <x v="2652"/>
    <s v="03f0b59e-9"/>
    <x v="2"/>
    <s v="340.1"/>
    <x v="2579"/>
    <s v="10"/>
    <x v="5"/>
    <s v="306.09"/>
    <n v="34.01"/>
    <x v="2588"/>
    <n v="306.08999999999997"/>
    <x v="3"/>
    <s v="09-02-2024"/>
    <s v="09"/>
    <x v="1"/>
    <s v="2024"/>
    <d v="2024-02-09T00:00:00"/>
    <n v="0"/>
  </r>
  <r>
    <x v="2653"/>
    <s v="22b092c6-3"/>
    <x v="2"/>
    <s v="437.3"/>
    <x v="2580"/>
    <s v="0"/>
    <x v="6"/>
    <s v="437.3"/>
    <n v="0"/>
    <x v="2589"/>
    <n v="437.3"/>
    <x v="4"/>
    <s v="18-08-2024"/>
    <s v="18"/>
    <x v="4"/>
    <s v="2024"/>
    <d v="2024-08-18T00:00:00"/>
    <n v="0"/>
  </r>
  <r>
    <x v="2654"/>
    <s v="5d23414d-8"/>
    <x v="1"/>
    <s v="21.26"/>
    <x v="2581"/>
    <s v="15"/>
    <x v="0"/>
    <s v="18.07"/>
    <n v="3.1890000000000005"/>
    <x v="2590"/>
    <n v="18.07"/>
    <x v="0"/>
    <s v="14-11-2024"/>
    <s v="14"/>
    <x v="0"/>
    <s v="2024"/>
    <d v="2024-11-14T00:00:00"/>
    <n v="0"/>
  </r>
  <r>
    <x v="2655"/>
    <s v="f2a33f8e-a"/>
    <x v="5"/>
    <s v="123.34"/>
    <x v="2582"/>
    <s v="30"/>
    <x v="7"/>
    <s v="86.34"/>
    <n v="37.002000000000002"/>
    <x v="2591"/>
    <n v="86.34"/>
    <x v="4"/>
    <s v="15-09-2024"/>
    <s v="15"/>
    <x v="2"/>
    <s v="2024"/>
    <d v="2024-09-15T00:00:00"/>
    <n v="0"/>
  </r>
  <r>
    <x v="2656"/>
    <s v="cde041c3-2"/>
    <x v="6"/>
    <s v="181.26"/>
    <x v="704"/>
    <s v="50"/>
    <x v="3"/>
    <s v="90.63"/>
    <n v="90.63"/>
    <x v="704"/>
    <n v="90.63"/>
    <x v="3"/>
    <s v="05-09-2024"/>
    <s v="05"/>
    <x v="2"/>
    <s v="2024"/>
    <d v="2024-09-05T00:00:00"/>
    <n v="0"/>
  </r>
  <r>
    <x v="2657"/>
    <s v="0708c5d4-9"/>
    <x v="5"/>
    <s v="16.56"/>
    <x v="2583"/>
    <s v="25"/>
    <x v="2"/>
    <s v="12.42"/>
    <n v="4.1399999999999997"/>
    <x v="2592"/>
    <n v="12.42"/>
    <x v="1"/>
    <s v="05-04-2024"/>
    <s v="05"/>
    <x v="3"/>
    <s v="2024"/>
    <d v="2024-04-05T00:00:00"/>
    <n v="0"/>
  </r>
  <r>
    <x v="2658"/>
    <s v="a1384978-7"/>
    <x v="3"/>
    <s v="381.94"/>
    <x v="2584"/>
    <s v="15"/>
    <x v="0"/>
    <s v="324.65"/>
    <n v="57.291000000000004"/>
    <x v="2593"/>
    <n v="324.64999999999998"/>
    <x v="1"/>
    <s v="22-01-2024"/>
    <s v="22"/>
    <x v="7"/>
    <s v="2024"/>
    <d v="2024-01-22T00:00:00"/>
    <n v="0"/>
  </r>
  <r>
    <x v="2659"/>
    <s v="ef8797ac-e"/>
    <x v="0"/>
    <s v="193.51"/>
    <x v="2585"/>
    <s v="20"/>
    <x v="1"/>
    <s v="154.81"/>
    <n v="38.701999999999998"/>
    <x v="1251"/>
    <n v="154.81"/>
    <x v="1"/>
    <s v="16-03-2024"/>
    <s v="16"/>
    <x v="5"/>
    <s v="2024"/>
    <d v="2024-03-16T00:00:00"/>
    <n v="0"/>
  </r>
  <r>
    <x v="2660"/>
    <s v="631f0593-2"/>
    <x v="4"/>
    <s v="247.08"/>
    <x v="2586"/>
    <s v="20"/>
    <x v="1"/>
    <s v="197.66"/>
    <n v="49.416000000000004"/>
    <x v="2594"/>
    <n v="197.66"/>
    <x v="4"/>
    <s v="04-03-2024"/>
    <s v="04"/>
    <x v="5"/>
    <s v="2024"/>
    <d v="2024-03-04T00:00:00"/>
    <n v="0"/>
  </r>
  <r>
    <x v="2661"/>
    <s v="d34a223b-d"/>
    <x v="5"/>
    <s v="64.68"/>
    <x v="747"/>
    <s v="15"/>
    <x v="0"/>
    <s v="54.98"/>
    <n v="9.702"/>
    <x v="2595"/>
    <n v="54.98"/>
    <x v="2"/>
    <s v="12-02-2024"/>
    <s v="12"/>
    <x v="1"/>
    <s v="2024"/>
    <d v="2024-02-12T00:00:00"/>
    <n v="0"/>
  </r>
  <r>
    <x v="2662"/>
    <s v="a302d39c-0"/>
    <x v="5"/>
    <s v="202.49"/>
    <x v="2587"/>
    <s v="25"/>
    <x v="2"/>
    <s v="151.87"/>
    <n v="50.622500000000002"/>
    <x v="238"/>
    <n v="151.87"/>
    <x v="0"/>
    <s v="06-08-2024"/>
    <s v="06"/>
    <x v="4"/>
    <s v="2024"/>
    <d v="2024-08-06T00:00:00"/>
    <n v="0"/>
  </r>
  <r>
    <x v="2663"/>
    <s v="d9bd76af-a"/>
    <x v="4"/>
    <s v="323.03"/>
    <x v="2588"/>
    <s v="10"/>
    <x v="5"/>
    <s v="290.73"/>
    <n v="32.302999999999997"/>
    <x v="2596"/>
    <n v="290.73"/>
    <x v="2"/>
    <s v="18-11-2024"/>
    <s v="18"/>
    <x v="0"/>
    <s v="2024"/>
    <d v="2024-11-18T00:00:00"/>
    <n v="0"/>
  </r>
  <r>
    <x v="2664"/>
    <s v="d1e1c77b-2"/>
    <x v="3"/>
    <s v="437.1"/>
    <x v="2589"/>
    <s v="20"/>
    <x v="1"/>
    <s v="349.68"/>
    <n v="87.42"/>
    <x v="2597"/>
    <n v="349.68"/>
    <x v="0"/>
    <s v="14-11-2024"/>
    <s v="14"/>
    <x v="0"/>
    <s v="2024"/>
    <d v="2024-11-14T00:00:00"/>
    <n v="0"/>
  </r>
  <r>
    <x v="2665"/>
    <s v="e58d1c94-c"/>
    <x v="1"/>
    <s v="474.3"/>
    <x v="2590"/>
    <s v="10"/>
    <x v="5"/>
    <s v="426.87"/>
    <n v="47.43"/>
    <x v="2598"/>
    <n v="426.87"/>
    <x v="0"/>
    <s v="12-07-2024"/>
    <s v="12"/>
    <x v="10"/>
    <s v="2024"/>
    <d v="2024-07-12T00:00:00"/>
    <n v="0"/>
  </r>
  <r>
    <x v="2666"/>
    <s v="5156c3fe-8"/>
    <x v="5"/>
    <s v="47.44"/>
    <x v="2591"/>
    <s v="10"/>
    <x v="5"/>
    <s v="42.7"/>
    <n v="4.7439999999999998"/>
    <x v="2294"/>
    <n v="42.7"/>
    <x v="0"/>
    <s v="29-02-2024"/>
    <s v="29"/>
    <x v="1"/>
    <s v="2024"/>
    <d v="2024-02-29T00:00:00"/>
    <n v="0"/>
  </r>
  <r>
    <x v="2667"/>
    <s v="c4ade7bf-2"/>
    <x v="3"/>
    <s v="126.15"/>
    <x v="2592"/>
    <s v="50"/>
    <x v="3"/>
    <s v="63.08"/>
    <n v="63.075000000000003"/>
    <x v="2599"/>
    <n v="63.08"/>
    <x v="3"/>
    <s v="08-08-2024"/>
    <s v="08"/>
    <x v="4"/>
    <s v="2024"/>
    <d v="2024-08-08T00:00:00"/>
    <n v="0"/>
  </r>
  <r>
    <x v="2668"/>
    <s v="7c202cc0-d"/>
    <x v="5"/>
    <s v="496.03"/>
    <x v="2593"/>
    <s v="15"/>
    <x v="0"/>
    <s v="421.63"/>
    <n v="74.404499999999999"/>
    <x v="2600"/>
    <n v="421.63"/>
    <x v="0"/>
    <s v="31-08-2024"/>
    <s v="31"/>
    <x v="4"/>
    <s v="2024"/>
    <d v="2024-08-31T00:00:00"/>
    <n v="0"/>
  </r>
  <r>
    <x v="2669"/>
    <s v="944a7fdb-1"/>
    <x v="3"/>
    <s v="339.83"/>
    <x v="2594"/>
    <s v="25"/>
    <x v="2"/>
    <s v="254.87"/>
    <n v="84.957499999999996"/>
    <x v="2601"/>
    <n v="254.87"/>
    <x v="2"/>
    <s v="03-11-2024"/>
    <s v="03"/>
    <x v="0"/>
    <s v="2024"/>
    <d v="2024-11-03T00:00:00"/>
    <n v="0"/>
  </r>
  <r>
    <x v="2670"/>
    <s v="4f3b47d6-3"/>
    <x v="6"/>
    <s v="69.19"/>
    <x v="2595"/>
    <s v="15"/>
    <x v="0"/>
    <s v="58.81"/>
    <n v="10.378499999999999"/>
    <x v="2602"/>
    <n v="58.81"/>
    <x v="4"/>
    <s v="15-07-2024"/>
    <s v="15"/>
    <x v="10"/>
    <s v="2024"/>
    <d v="2024-07-15T00:00:00"/>
    <n v="0"/>
  </r>
  <r>
    <x v="2671"/>
    <s v="26f8ec46-a"/>
    <x v="4"/>
    <s v="228.68"/>
    <x v="2596"/>
    <s v="5"/>
    <x v="4"/>
    <s v="217.25"/>
    <n v="11.434000000000001"/>
    <x v="2603"/>
    <n v="217.25"/>
    <x v="0"/>
    <s v="22-01-2024"/>
    <s v="22"/>
    <x v="7"/>
    <s v="2024"/>
    <d v="2024-01-22T00:00:00"/>
    <n v="0"/>
  </r>
  <r>
    <x v="2672"/>
    <s v="1ec3ccd5-c"/>
    <x v="5"/>
    <s v="498.59"/>
    <x v="2259"/>
    <s v="30"/>
    <x v="7"/>
    <s v="349.01"/>
    <n v="149.577"/>
    <x v="2604"/>
    <n v="349.01"/>
    <x v="3"/>
    <s v="20-10-2024"/>
    <s v="20"/>
    <x v="8"/>
    <s v="2024"/>
    <d v="2024-10-20T00:00:00"/>
    <n v="0"/>
  </r>
  <r>
    <x v="2673"/>
    <s v="8389d3d3-e"/>
    <x v="4"/>
    <s v="452.41"/>
    <x v="2597"/>
    <s v="30"/>
    <x v="7"/>
    <s v="316.69"/>
    <n v="135.72300000000001"/>
    <x v="2605"/>
    <n v="316.69"/>
    <x v="1"/>
    <s v="10-10-2024"/>
    <s v="10"/>
    <x v="8"/>
    <s v="2024"/>
    <d v="2024-10-10T00:00:00"/>
    <n v="0"/>
  </r>
  <r>
    <x v="2674"/>
    <s v="9b35f85f-6"/>
    <x v="4"/>
    <s v="493.43"/>
    <x v="2598"/>
    <s v="20"/>
    <x v="1"/>
    <s v="394.74"/>
    <n v="98.686000000000007"/>
    <x v="2606"/>
    <n v="394.74"/>
    <x v="3"/>
    <s v="02-09-2024"/>
    <s v="02"/>
    <x v="2"/>
    <s v="2024"/>
    <d v="2024-09-02T00:00:00"/>
    <n v="0"/>
  </r>
  <r>
    <x v="2675"/>
    <s v="1dc049c6-4"/>
    <x v="5"/>
    <s v="90.06"/>
    <x v="2599"/>
    <s v="10"/>
    <x v="5"/>
    <s v="81.05"/>
    <n v="9.0060000000000002"/>
    <x v="2607"/>
    <n v="81.05"/>
    <x v="0"/>
    <s v="19-06-2024"/>
    <s v="19"/>
    <x v="9"/>
    <s v="2024"/>
    <d v="2024-06-19T00:00:00"/>
    <n v="0"/>
  </r>
  <r>
    <x v="2676"/>
    <s v="6e95f22a-3"/>
    <x v="4"/>
    <s v="84.47"/>
    <x v="2600"/>
    <s v="5"/>
    <x v="4"/>
    <s v="80.25"/>
    <n v="4.2235000000000005"/>
    <x v="2608"/>
    <n v="80.25"/>
    <x v="3"/>
    <s v="26-07-2024"/>
    <s v="26"/>
    <x v="10"/>
    <s v="2024"/>
    <d v="2024-07-26T00:00:00"/>
    <n v="0"/>
  </r>
  <r>
    <x v="2677"/>
    <s v="b28687a6-1"/>
    <x v="1"/>
    <s v="473.74"/>
    <x v="2601"/>
    <s v="15"/>
    <x v="0"/>
    <s v="402.68"/>
    <n v="71.061000000000007"/>
    <x v="2609"/>
    <n v="402.68"/>
    <x v="1"/>
    <s v="05-04-2024"/>
    <s v="05"/>
    <x v="3"/>
    <s v="2024"/>
    <d v="2024-04-05T00:00:00"/>
    <n v="0"/>
  </r>
  <r>
    <x v="2678"/>
    <s v="e7497b51-f"/>
    <x v="1"/>
    <s v="328.65"/>
    <x v="2602"/>
    <s v="0"/>
    <x v="6"/>
    <s v="328.65"/>
    <n v="0"/>
    <x v="2610"/>
    <n v="328.65"/>
    <x v="2"/>
    <s v="10-02-2024"/>
    <s v="10"/>
    <x v="1"/>
    <s v="2024"/>
    <d v="2024-02-10T00:00:00"/>
    <n v="0"/>
  </r>
  <r>
    <x v="2679"/>
    <s v="de8507e5-f"/>
    <x v="1"/>
    <s v="416.42"/>
    <x v="2603"/>
    <s v="50"/>
    <x v="3"/>
    <s v="208.21"/>
    <n v="208.21"/>
    <x v="2611"/>
    <n v="208.21"/>
    <x v="4"/>
    <s v="26-04-2024"/>
    <s v="26"/>
    <x v="3"/>
    <s v="2024"/>
    <d v="2024-04-26T00:00:00"/>
    <n v="0"/>
  </r>
  <r>
    <x v="2680"/>
    <s v="491c3a0b-4"/>
    <x v="3"/>
    <s v="359.09"/>
    <x v="2604"/>
    <s v="15"/>
    <x v="0"/>
    <s v="305.23"/>
    <n v="53.863499999999995"/>
    <x v="2612"/>
    <n v="305.23"/>
    <x v="0"/>
    <s v="21-07-2024"/>
    <s v="21"/>
    <x v="10"/>
    <s v="2024"/>
    <d v="2024-07-21T00:00:00"/>
    <n v="0"/>
  </r>
  <r>
    <x v="2681"/>
    <s v="b9d88d0b-9"/>
    <x v="2"/>
    <s v="388.74"/>
    <x v="1714"/>
    <s v="15"/>
    <x v="0"/>
    <s v="330.43"/>
    <n v="58.311000000000007"/>
    <x v="1721"/>
    <n v="330.43"/>
    <x v="0"/>
    <s v="21-02-2024"/>
    <s v="21"/>
    <x v="1"/>
    <s v="2024"/>
    <d v="2024-02-21T00:00:00"/>
    <n v="0"/>
  </r>
  <r>
    <x v="2682"/>
    <s v="40b12e81-a"/>
    <x v="5"/>
    <s v="147.84"/>
    <x v="2605"/>
    <s v="20"/>
    <x v="1"/>
    <s v="118.27"/>
    <n v="29.568000000000001"/>
    <x v="2613"/>
    <n v="118.27"/>
    <x v="1"/>
    <s v="18-11-2024"/>
    <s v="18"/>
    <x v="0"/>
    <s v="2024"/>
    <d v="2024-11-18T00:00:00"/>
    <n v="0"/>
  </r>
  <r>
    <x v="2683"/>
    <s v="0cae8a46-9"/>
    <x v="0"/>
    <s v="255.19"/>
    <x v="2606"/>
    <s v="0"/>
    <x v="6"/>
    <s v="255.19"/>
    <n v="0"/>
    <x v="2614"/>
    <n v="255.19"/>
    <x v="4"/>
    <s v="15-07-2024"/>
    <s v="15"/>
    <x v="10"/>
    <s v="2024"/>
    <d v="2024-07-15T00:00:00"/>
    <n v="0"/>
  </r>
  <r>
    <x v="2684"/>
    <s v="f3b35580-6"/>
    <x v="4"/>
    <s v="64.99"/>
    <x v="2607"/>
    <s v="15"/>
    <x v="0"/>
    <s v="55.24"/>
    <n v="9.7484999999999999"/>
    <x v="2615"/>
    <n v="55.24"/>
    <x v="4"/>
    <s v="05-04-2024"/>
    <s v="05"/>
    <x v="3"/>
    <s v="2024"/>
    <d v="2024-04-05T00:00:00"/>
    <n v="0"/>
  </r>
  <r>
    <x v="2685"/>
    <s v="070064b0-9"/>
    <x v="5"/>
    <s v="49.6"/>
    <x v="2608"/>
    <s v="20"/>
    <x v="1"/>
    <s v="39.68"/>
    <n v="9.92"/>
    <x v="2616"/>
    <n v="39.68"/>
    <x v="3"/>
    <s v="09-01-2024"/>
    <s v="09"/>
    <x v="7"/>
    <s v="2024"/>
    <d v="2024-01-09T00:00:00"/>
    <n v="0"/>
  </r>
  <r>
    <x v="2686"/>
    <s v="83c49cc6-0"/>
    <x v="5"/>
    <s v="118.69"/>
    <x v="2609"/>
    <s v="0"/>
    <x v="6"/>
    <s v="118.69"/>
    <n v="0"/>
    <x v="2617"/>
    <n v="118.69"/>
    <x v="2"/>
    <s v="17-05-2024"/>
    <s v="17"/>
    <x v="6"/>
    <s v="2024"/>
    <d v="2024-05-17T00:00:00"/>
    <n v="0"/>
  </r>
  <r>
    <x v="2687"/>
    <s v="71620d1d-6"/>
    <x v="4"/>
    <s v="406.69"/>
    <x v="2610"/>
    <s v="0"/>
    <x v="6"/>
    <s v="406.69"/>
    <n v="0"/>
    <x v="2618"/>
    <n v="406.69"/>
    <x v="1"/>
    <s v="08-02-2024"/>
    <s v="08"/>
    <x v="1"/>
    <s v="2024"/>
    <d v="2024-02-08T00:00:00"/>
    <n v="0"/>
  </r>
  <r>
    <x v="2688"/>
    <s v="3e051cec-b"/>
    <x v="3"/>
    <s v="438.95"/>
    <x v="2611"/>
    <s v="20"/>
    <x v="1"/>
    <s v="351.16"/>
    <n v="87.79"/>
    <x v="2619"/>
    <n v="351.16"/>
    <x v="2"/>
    <s v="25-05-2024"/>
    <s v="25"/>
    <x v="6"/>
    <s v="2024"/>
    <d v="2024-05-25T00:00:00"/>
    <n v="0"/>
  </r>
  <r>
    <x v="2689"/>
    <s v="a2ba75ee-2"/>
    <x v="0"/>
    <s v="342.35"/>
    <x v="2612"/>
    <s v="10"/>
    <x v="5"/>
    <s v="308.12"/>
    <n v="34.234999999999999"/>
    <x v="2620"/>
    <n v="308.12"/>
    <x v="2"/>
    <s v="10-05-2024"/>
    <s v="10"/>
    <x v="6"/>
    <s v="2024"/>
    <d v="2024-05-10T00:00:00"/>
    <n v="0"/>
  </r>
  <r>
    <x v="2690"/>
    <s v="281cdac1-c"/>
    <x v="5"/>
    <s v="292.38"/>
    <x v="2613"/>
    <s v="30"/>
    <x v="7"/>
    <s v="204.67"/>
    <n v="87.713999999999999"/>
    <x v="2621"/>
    <n v="204.67"/>
    <x v="1"/>
    <s v="07-07-2024"/>
    <s v="07"/>
    <x v="10"/>
    <s v="2024"/>
    <d v="2024-07-07T00:00:00"/>
    <n v="0"/>
  </r>
  <r>
    <x v="2691"/>
    <s v="ecadc556-c"/>
    <x v="0"/>
    <s v="183.4"/>
    <x v="2614"/>
    <s v="5"/>
    <x v="4"/>
    <s v="174.23"/>
    <n v="9.17"/>
    <x v="2622"/>
    <n v="174.23"/>
    <x v="3"/>
    <s v="20-02-2024"/>
    <s v="20"/>
    <x v="1"/>
    <s v="2024"/>
    <d v="2024-02-20T00:00:00"/>
    <n v="0"/>
  </r>
  <r>
    <x v="2692"/>
    <s v="291f5620-7"/>
    <x v="6"/>
    <s v="80.88"/>
    <x v="2615"/>
    <s v="10"/>
    <x v="5"/>
    <s v="72.79"/>
    <n v="8.0879999999999992"/>
    <x v="2623"/>
    <n v="72.790000000000006"/>
    <x v="1"/>
    <s v="01-10-2024"/>
    <s v="01"/>
    <x v="8"/>
    <s v="2024"/>
    <d v="2024-10-01T00:00:00"/>
    <n v="0"/>
  </r>
  <r>
    <x v="2693"/>
    <s v="e385f060-8"/>
    <x v="1"/>
    <s v="76.16"/>
    <x v="2616"/>
    <s v="25"/>
    <x v="2"/>
    <s v="57.12"/>
    <n v="19.04"/>
    <x v="2624"/>
    <n v="57.12"/>
    <x v="3"/>
    <s v="20-03-2024"/>
    <s v="20"/>
    <x v="5"/>
    <s v="2024"/>
    <d v="2024-03-20T00:00:00"/>
    <n v="0"/>
  </r>
  <r>
    <x v="2694"/>
    <s v="f6927a38-3"/>
    <x v="4"/>
    <s v="357.6"/>
    <x v="2617"/>
    <s v="20"/>
    <x v="1"/>
    <s v="286.08"/>
    <n v="71.52"/>
    <x v="2625"/>
    <n v="286.08"/>
    <x v="1"/>
    <s v="19-11-2024"/>
    <s v="19"/>
    <x v="0"/>
    <s v="2024"/>
    <d v="2024-11-19T00:00:00"/>
    <n v="0"/>
  </r>
  <r>
    <x v="2695"/>
    <s v="2fe3a9c8-9"/>
    <x v="3"/>
    <s v="169.83"/>
    <x v="2618"/>
    <s v="50"/>
    <x v="3"/>
    <s v="84.92"/>
    <n v="84.915000000000006"/>
    <x v="2626"/>
    <n v="84.92"/>
    <x v="1"/>
    <s v="11-03-2024"/>
    <s v="11"/>
    <x v="5"/>
    <s v="2024"/>
    <d v="2024-03-11T00:00:00"/>
    <n v="0"/>
  </r>
  <r>
    <x v="2696"/>
    <s v="7172d13e-a"/>
    <x v="1"/>
    <s v="337.11"/>
    <x v="2619"/>
    <s v="50"/>
    <x v="3"/>
    <s v="168.56"/>
    <n v="168.55500000000001"/>
    <x v="2501"/>
    <n v="168.56"/>
    <x v="4"/>
    <s v="07-03-2024"/>
    <s v="07"/>
    <x v="5"/>
    <s v="2024"/>
    <d v="2024-03-07T00:00:00"/>
    <n v="0"/>
  </r>
  <r>
    <x v="2697"/>
    <s v="9c368955-b"/>
    <x v="1"/>
    <s v="50.79"/>
    <x v="2620"/>
    <s v="25"/>
    <x v="2"/>
    <s v="38.09"/>
    <n v="12.6975"/>
    <x v="814"/>
    <n v="38.090000000000003"/>
    <x v="3"/>
    <s v="21-02-2024"/>
    <s v="21"/>
    <x v="1"/>
    <s v="2024"/>
    <d v="2024-02-21T00:00:00"/>
    <n v="0"/>
  </r>
  <r>
    <x v="2698"/>
    <s v="034a06a9-0"/>
    <x v="5"/>
    <s v="426.03"/>
    <x v="2621"/>
    <s v="15"/>
    <x v="0"/>
    <s v="362.13"/>
    <n v="63.904499999999999"/>
    <x v="2627"/>
    <n v="362.13"/>
    <x v="0"/>
    <s v="01-10-2024"/>
    <s v="01"/>
    <x v="8"/>
    <s v="2024"/>
    <d v="2024-10-01T00:00:00"/>
    <n v="0"/>
  </r>
  <r>
    <x v="2699"/>
    <s v="b874e454-b"/>
    <x v="6"/>
    <s v="128.82"/>
    <x v="2622"/>
    <s v="15"/>
    <x v="0"/>
    <s v="109.5"/>
    <n v="19.323"/>
    <x v="2628"/>
    <n v="109.5"/>
    <x v="0"/>
    <s v="07-10-2024"/>
    <s v="07"/>
    <x v="8"/>
    <s v="2024"/>
    <d v="2024-10-07T00:00:00"/>
    <n v="0"/>
  </r>
  <r>
    <x v="2700"/>
    <s v="c6c96044-f"/>
    <x v="2"/>
    <s v="42.72"/>
    <x v="2623"/>
    <s v="25"/>
    <x v="2"/>
    <s v="32.04"/>
    <n v="10.68"/>
    <x v="2629"/>
    <n v="32.04"/>
    <x v="3"/>
    <s v="13-02-2024"/>
    <s v="13"/>
    <x v="1"/>
    <s v="2024"/>
    <d v="2024-02-13T00:00:00"/>
    <n v="0"/>
  </r>
  <r>
    <x v="2701"/>
    <s v="02ffd99a-8"/>
    <x v="6"/>
    <s v="280.75"/>
    <x v="2624"/>
    <s v="0"/>
    <x v="6"/>
    <s v="280.75"/>
    <n v="0"/>
    <x v="2630"/>
    <n v="280.75"/>
    <x v="2"/>
    <s v="02-01-2024"/>
    <s v="02"/>
    <x v="7"/>
    <s v="2024"/>
    <d v="2024-01-02T00:00:00"/>
    <n v="0"/>
  </r>
  <r>
    <x v="2702"/>
    <s v="e3cd92bf-2"/>
    <x v="1"/>
    <s v="486.2"/>
    <x v="2625"/>
    <s v="30"/>
    <x v="7"/>
    <s v="340.34"/>
    <n v="145.86000000000001"/>
    <x v="2631"/>
    <n v="340.34"/>
    <x v="0"/>
    <s v="03-05-2024"/>
    <s v="03"/>
    <x v="6"/>
    <s v="2024"/>
    <d v="2024-05-03T00:00:00"/>
    <n v="0"/>
  </r>
  <r>
    <x v="2703"/>
    <s v="d70c88d3-b"/>
    <x v="6"/>
    <s v="54.39"/>
    <x v="2626"/>
    <s v="25"/>
    <x v="2"/>
    <s v="40.79"/>
    <n v="13.5975"/>
    <x v="2632"/>
    <n v="40.79"/>
    <x v="1"/>
    <s v="05-05-2024"/>
    <s v="05"/>
    <x v="6"/>
    <s v="2024"/>
    <d v="2024-05-05T00:00:00"/>
    <n v="0"/>
  </r>
  <r>
    <x v="2704"/>
    <s v="b3b13670-2"/>
    <x v="4"/>
    <s v="147.43"/>
    <x v="2627"/>
    <s v="15"/>
    <x v="0"/>
    <s v="125.32"/>
    <n v="22.114500000000003"/>
    <x v="2633"/>
    <n v="125.32"/>
    <x v="0"/>
    <s v="26-03-2024"/>
    <s v="26"/>
    <x v="5"/>
    <s v="2024"/>
    <d v="2024-03-26T00:00:00"/>
    <n v="0"/>
  </r>
  <r>
    <x v="2705"/>
    <s v="65eef64c-a"/>
    <x v="6"/>
    <s v="452.02"/>
    <x v="2628"/>
    <s v="10"/>
    <x v="5"/>
    <s v="406.82"/>
    <n v="45.201999999999998"/>
    <x v="2634"/>
    <n v="406.82"/>
    <x v="1"/>
    <s v="11-06-2024"/>
    <s v="11"/>
    <x v="9"/>
    <s v="2024"/>
    <d v="2024-06-11T00:00:00"/>
    <n v="0"/>
  </r>
  <r>
    <x v="2706"/>
    <s v="dc38ea60-a"/>
    <x v="2"/>
    <s v="219.2"/>
    <x v="2314"/>
    <s v="30"/>
    <x v="7"/>
    <s v="153.44"/>
    <n v="65.760000000000005"/>
    <x v="2317"/>
    <n v="153.44"/>
    <x v="0"/>
    <s v="04-06-2024"/>
    <s v="04"/>
    <x v="9"/>
    <s v="2024"/>
    <d v="2024-06-04T00:00:00"/>
    <n v="0"/>
  </r>
  <r>
    <x v="2707"/>
    <s v="eb5d566f-d"/>
    <x v="3"/>
    <s v="34.79"/>
    <x v="2629"/>
    <s v="20"/>
    <x v="1"/>
    <s v="27.83"/>
    <n v="6.9579999999999993"/>
    <x v="2635"/>
    <n v="27.83"/>
    <x v="4"/>
    <s v="04-03-2024"/>
    <s v="04"/>
    <x v="5"/>
    <s v="2024"/>
    <d v="2024-03-04T00:00:00"/>
    <n v="0"/>
  </r>
  <r>
    <x v="2708"/>
    <s v="a5917af7-9"/>
    <x v="6"/>
    <s v="326.32"/>
    <x v="2630"/>
    <s v="15"/>
    <x v="0"/>
    <s v="277.37"/>
    <n v="48.948"/>
    <x v="2636"/>
    <n v="277.37"/>
    <x v="0"/>
    <s v="31-01-2024"/>
    <s v="31"/>
    <x v="7"/>
    <s v="2024"/>
    <d v="2024-01-31T00:00:00"/>
    <n v="0"/>
  </r>
  <r>
    <x v="2709"/>
    <s v="4b2386b5-4"/>
    <x v="0"/>
    <s v="83.5"/>
    <x v="2631"/>
    <s v="20"/>
    <x v="1"/>
    <s v="66.8"/>
    <n v="16.7"/>
    <x v="2637"/>
    <n v="66.8"/>
    <x v="1"/>
    <s v="03-01-2024"/>
    <s v="03"/>
    <x v="7"/>
    <s v="2024"/>
    <d v="2024-01-03T00:00:00"/>
    <n v="0"/>
  </r>
  <r>
    <x v="2710"/>
    <s v="3836d72c-2"/>
    <x v="2"/>
    <s v="46.78"/>
    <x v="2632"/>
    <s v="15"/>
    <x v="0"/>
    <s v="39.76"/>
    <n v="7.0170000000000003"/>
    <x v="2638"/>
    <n v="39.76"/>
    <x v="3"/>
    <s v="05-11-2024"/>
    <s v="05"/>
    <x v="0"/>
    <s v="2024"/>
    <d v="2024-11-05T00:00:00"/>
    <n v="0"/>
  </r>
  <r>
    <x v="2711"/>
    <s v="4e29f18f-e"/>
    <x v="1"/>
    <s v="468.53"/>
    <x v="2633"/>
    <s v="25"/>
    <x v="2"/>
    <s v="351.4"/>
    <n v="117.13249999999999"/>
    <x v="2639"/>
    <n v="351.4"/>
    <x v="4"/>
    <s v="08-11-2024"/>
    <s v="08"/>
    <x v="0"/>
    <s v="2024"/>
    <d v="2024-11-08T00:00:00"/>
    <n v="0"/>
  </r>
  <r>
    <x v="2712"/>
    <s v="578ea21f-a"/>
    <x v="6"/>
    <s v="11.6"/>
    <x v="2634"/>
    <s v="0"/>
    <x v="6"/>
    <s v="11.6"/>
    <n v="0"/>
    <x v="2640"/>
    <n v="11.6"/>
    <x v="0"/>
    <s v="26-03-2024"/>
    <s v="26"/>
    <x v="5"/>
    <s v="2024"/>
    <d v="2024-03-26T00:00:00"/>
    <n v="0"/>
  </r>
  <r>
    <x v="2713"/>
    <s v="bdd98eb8-b"/>
    <x v="2"/>
    <s v="133.72"/>
    <x v="2635"/>
    <s v="25"/>
    <x v="2"/>
    <s v="100.29"/>
    <n v="33.43"/>
    <x v="2641"/>
    <n v="100.29"/>
    <x v="4"/>
    <s v="09-05-2024"/>
    <s v="09"/>
    <x v="6"/>
    <s v="2024"/>
    <d v="2024-05-09T00:00:00"/>
    <n v="0"/>
  </r>
  <r>
    <x v="2714"/>
    <s v="0577be70-a"/>
    <x v="4"/>
    <s v="275.25"/>
    <x v="2636"/>
    <s v="20"/>
    <x v="1"/>
    <s v="220.2"/>
    <n v="55.05"/>
    <x v="2642"/>
    <n v="220.2"/>
    <x v="3"/>
    <s v="08-07-2024"/>
    <s v="08"/>
    <x v="10"/>
    <s v="2024"/>
    <d v="2024-07-08T00:00:00"/>
    <n v="0"/>
  </r>
  <r>
    <x v="2715"/>
    <s v="4a7a7141-e"/>
    <x v="3"/>
    <s v="45.01"/>
    <x v="2637"/>
    <s v="10"/>
    <x v="5"/>
    <s v="40.51"/>
    <n v="4.5009999999999994"/>
    <x v="2643"/>
    <n v="40.51"/>
    <x v="3"/>
    <s v="14-08-2024"/>
    <s v="14"/>
    <x v="4"/>
    <s v="2024"/>
    <d v="2024-08-14T00:00:00"/>
    <n v="0"/>
  </r>
  <r>
    <x v="2716"/>
    <s v="b923e620-8"/>
    <x v="5"/>
    <s v="171.02"/>
    <x v="2638"/>
    <s v="5"/>
    <x v="4"/>
    <s v="162.47"/>
    <n v="8.5510000000000002"/>
    <x v="2644"/>
    <n v="162.47"/>
    <x v="1"/>
    <s v="11-04-2024"/>
    <s v="11"/>
    <x v="3"/>
    <s v="2024"/>
    <d v="2024-04-11T00:00:00"/>
    <n v="0"/>
  </r>
  <r>
    <x v="2717"/>
    <s v="b8e04d3f-a"/>
    <x v="4"/>
    <s v="264.77"/>
    <x v="2639"/>
    <s v="10"/>
    <x v="5"/>
    <s v="238.29"/>
    <n v="26.476999999999997"/>
    <x v="2645"/>
    <n v="238.29"/>
    <x v="1"/>
    <s v="05-03-2024"/>
    <s v="05"/>
    <x v="5"/>
    <s v="2024"/>
    <d v="2024-03-05T00:00:00"/>
    <n v="0"/>
  </r>
  <r>
    <x v="2718"/>
    <s v="e11763da-d"/>
    <x v="1"/>
    <s v="162.98"/>
    <x v="2640"/>
    <s v="5"/>
    <x v="4"/>
    <s v="154.83"/>
    <n v="8.1489999999999991"/>
    <x v="2646"/>
    <n v="154.83000000000001"/>
    <x v="0"/>
    <s v="21-02-2024"/>
    <s v="21"/>
    <x v="1"/>
    <s v="2024"/>
    <d v="2024-02-21T00:00:00"/>
    <n v="0"/>
  </r>
  <r>
    <x v="2719"/>
    <s v="f7f82ed1-6"/>
    <x v="6"/>
    <s v="290.44"/>
    <x v="2641"/>
    <s v="5"/>
    <x v="4"/>
    <s v="275.92"/>
    <n v="14.522"/>
    <x v="2647"/>
    <n v="275.92"/>
    <x v="2"/>
    <s v="30-05-2024"/>
    <s v="30"/>
    <x v="6"/>
    <s v="2024"/>
    <d v="2024-05-30T00:00:00"/>
    <n v="0"/>
  </r>
  <r>
    <x v="2720"/>
    <s v="4e87d04b-b"/>
    <x v="2"/>
    <s v="203.83"/>
    <x v="2642"/>
    <s v="10"/>
    <x v="5"/>
    <s v="183.45"/>
    <n v="20.383000000000003"/>
    <x v="2648"/>
    <n v="183.45"/>
    <x v="0"/>
    <s v="26-10-2024"/>
    <s v="26"/>
    <x v="8"/>
    <s v="2024"/>
    <d v="2024-10-26T00:00:00"/>
    <n v="0"/>
  </r>
  <r>
    <x v="2721"/>
    <s v="17552dd5-c"/>
    <x v="6"/>
    <s v="53.34"/>
    <x v="2643"/>
    <s v="15"/>
    <x v="0"/>
    <s v="45.34"/>
    <n v="8.0009999999999994"/>
    <x v="2649"/>
    <n v="45.34"/>
    <x v="3"/>
    <s v="29-03-2024"/>
    <s v="29"/>
    <x v="5"/>
    <s v="2024"/>
    <d v="2024-03-29T00:00:00"/>
    <n v="0"/>
  </r>
  <r>
    <x v="2722"/>
    <s v="3ebc5b49-9"/>
    <x v="0"/>
    <s v="49.46"/>
    <x v="2644"/>
    <s v="0"/>
    <x v="6"/>
    <s v="49.46"/>
    <n v="0"/>
    <x v="292"/>
    <n v="49.46"/>
    <x v="3"/>
    <s v="29-05-2024"/>
    <s v="29"/>
    <x v="6"/>
    <s v="2024"/>
    <d v="2024-05-29T00:00:00"/>
    <n v="0"/>
  </r>
  <r>
    <x v="2723"/>
    <s v="2ada5e55-e"/>
    <x v="3"/>
    <s v="95.18"/>
    <x v="1234"/>
    <s v="25"/>
    <x v="2"/>
    <s v="71.39"/>
    <n v="23.795000000000002"/>
    <x v="2650"/>
    <n v="71.39"/>
    <x v="4"/>
    <s v="03-06-2024"/>
    <s v="03"/>
    <x v="9"/>
    <s v="2024"/>
    <d v="2024-06-03T00:00:00"/>
    <n v="0"/>
  </r>
  <r>
    <x v="2724"/>
    <s v="d9968549-7"/>
    <x v="5"/>
    <s v="112.53"/>
    <x v="305"/>
    <s v="30"/>
    <x v="7"/>
    <s v="78.77"/>
    <n v="33.759"/>
    <x v="2651"/>
    <n v="78.77"/>
    <x v="0"/>
    <s v="09-08-2024"/>
    <s v="09"/>
    <x v="4"/>
    <s v="2024"/>
    <d v="2024-08-09T00:00:00"/>
    <n v="0"/>
  </r>
  <r>
    <x v="2725"/>
    <s v="ab2d6785-a"/>
    <x v="0"/>
    <s v="264.46"/>
    <x v="2645"/>
    <s v="20"/>
    <x v="1"/>
    <s v="211.57"/>
    <n v="52.891999999999996"/>
    <x v="2652"/>
    <n v="211.57"/>
    <x v="4"/>
    <s v="19-03-2024"/>
    <s v="19"/>
    <x v="5"/>
    <s v="2024"/>
    <d v="2024-03-19T00:00:00"/>
    <n v="0"/>
  </r>
  <r>
    <x v="2726"/>
    <s v="26c5d2ac-8"/>
    <x v="2"/>
    <s v="100.59"/>
    <x v="2646"/>
    <s v="20"/>
    <x v="1"/>
    <s v="80.47"/>
    <n v="20.118000000000002"/>
    <x v="2653"/>
    <n v="80.47"/>
    <x v="2"/>
    <s v="06-10-2024"/>
    <s v="06"/>
    <x v="8"/>
    <s v="2024"/>
    <d v="2024-10-06T00:00:00"/>
    <n v="0"/>
  </r>
  <r>
    <x v="2727"/>
    <s v="e01767b6-4"/>
    <x v="4"/>
    <s v="183.51"/>
    <x v="2647"/>
    <s v="15"/>
    <x v="0"/>
    <s v="155.98"/>
    <n v="27.526499999999995"/>
    <x v="2654"/>
    <n v="155.97999999999999"/>
    <x v="2"/>
    <s v="18-07-2024"/>
    <s v="18"/>
    <x v="10"/>
    <s v="2024"/>
    <d v="2024-07-18T00:00:00"/>
    <n v="0"/>
  </r>
  <r>
    <x v="2728"/>
    <s v="9bea96c0-1"/>
    <x v="4"/>
    <s v="473.92"/>
    <x v="2648"/>
    <s v="15"/>
    <x v="0"/>
    <s v="402.83"/>
    <n v="71.088000000000008"/>
    <x v="2655"/>
    <n v="402.83"/>
    <x v="3"/>
    <s v="25-04-2024"/>
    <s v="25"/>
    <x v="3"/>
    <s v="2024"/>
    <d v="2024-04-25T00:00:00"/>
    <n v="0"/>
  </r>
  <r>
    <x v="2729"/>
    <s v="1cbdb12d-1"/>
    <x v="3"/>
    <s v="317.02"/>
    <x v="2"/>
    <s v="0"/>
    <x v="6"/>
    <s v="317.02"/>
    <n v="0"/>
    <x v="2656"/>
    <n v="317.02"/>
    <x v="1"/>
    <s v="22-02-2024"/>
    <s v="22"/>
    <x v="1"/>
    <s v="2024"/>
    <d v="2024-02-22T00:00:00"/>
    <n v="0"/>
  </r>
  <r>
    <x v="2730"/>
    <s v="02e20c5f-d"/>
    <x v="5"/>
    <s v="24.5"/>
    <x v="2649"/>
    <s v="15"/>
    <x v="0"/>
    <s v="20.82"/>
    <n v="3.6749999999999998"/>
    <x v="2657"/>
    <n v="20.83"/>
    <x v="2"/>
    <s v="18-01-2024"/>
    <s v="18"/>
    <x v="7"/>
    <s v="2024"/>
    <d v="2024-01-18T00:00:00"/>
    <n v="9.9999999999980105E-3"/>
  </r>
  <r>
    <x v="2731"/>
    <s v="76f01383-b"/>
    <x v="5"/>
    <s v="228.39"/>
    <x v="2650"/>
    <s v="20"/>
    <x v="1"/>
    <s v="182.71"/>
    <n v="45.67799999999999"/>
    <x v="2658"/>
    <n v="182.71"/>
    <x v="1"/>
    <s v="26-04-2024"/>
    <s v="26"/>
    <x v="3"/>
    <s v="2024"/>
    <d v="2024-04-26T00:00:00"/>
    <n v="0"/>
  </r>
  <r>
    <x v="2732"/>
    <s v="b8a69db7-f"/>
    <x v="0"/>
    <s v="258.26"/>
    <x v="2651"/>
    <s v="20"/>
    <x v="1"/>
    <s v="206.61"/>
    <n v="51.652000000000001"/>
    <x v="2659"/>
    <n v="206.61"/>
    <x v="4"/>
    <s v="29-09-2024"/>
    <s v="29"/>
    <x v="2"/>
    <s v="2024"/>
    <d v="2024-09-29T00:00:00"/>
    <n v="0"/>
  </r>
  <r>
    <x v="2733"/>
    <s v="9f830a6f-0"/>
    <x v="5"/>
    <s v="116.68"/>
    <x v="2652"/>
    <s v="50"/>
    <x v="3"/>
    <s v="58.34"/>
    <n v="58.34"/>
    <x v="2660"/>
    <n v="58.34"/>
    <x v="2"/>
    <s v="20-05-2024"/>
    <s v="20"/>
    <x v="6"/>
    <s v="2024"/>
    <d v="2024-05-20T00:00:00"/>
    <n v="0"/>
  </r>
  <r>
    <x v="2734"/>
    <s v="dba7748e-e"/>
    <x v="0"/>
    <s v="221.56"/>
    <x v="2653"/>
    <s v="50"/>
    <x v="3"/>
    <s v="110.78"/>
    <n v="110.78"/>
    <x v="2661"/>
    <n v="110.78"/>
    <x v="1"/>
    <s v="03-09-2024"/>
    <s v="03"/>
    <x v="2"/>
    <s v="2024"/>
    <d v="2024-09-03T00:00:00"/>
    <n v="0"/>
  </r>
  <r>
    <x v="2735"/>
    <s v="5b190265-c"/>
    <x v="2"/>
    <s v="387.94"/>
    <x v="2654"/>
    <s v="5"/>
    <x v="4"/>
    <s v="368.54"/>
    <n v="19.397000000000002"/>
    <x v="2662"/>
    <n v="368.54"/>
    <x v="3"/>
    <s v="25-04-2024"/>
    <s v="25"/>
    <x v="3"/>
    <s v="2024"/>
    <d v="2024-04-25T00:00:00"/>
    <n v="0"/>
  </r>
  <r>
    <x v="2736"/>
    <s v="341ff061-4"/>
    <x v="1"/>
    <s v="375.03"/>
    <x v="2655"/>
    <s v="25"/>
    <x v="2"/>
    <s v="281.27"/>
    <n v="93.757499999999993"/>
    <x v="2663"/>
    <n v="281.27"/>
    <x v="4"/>
    <s v="21-03-2024"/>
    <s v="21"/>
    <x v="5"/>
    <s v="2024"/>
    <d v="2024-03-21T00:00:00"/>
    <n v="0"/>
  </r>
  <r>
    <x v="2737"/>
    <s v="ce680de9-9"/>
    <x v="2"/>
    <s v="339.89"/>
    <x v="2656"/>
    <s v="10"/>
    <x v="5"/>
    <s v="305.9"/>
    <n v="33.988999999999997"/>
    <x v="2664"/>
    <n v="305.89999999999998"/>
    <x v="2"/>
    <s v="22-10-2024"/>
    <s v="22"/>
    <x v="8"/>
    <s v="2024"/>
    <d v="2024-10-22T00:00:00"/>
    <n v="0"/>
  </r>
  <r>
    <x v="2738"/>
    <s v="aacc0242-4"/>
    <x v="6"/>
    <s v="260.45"/>
    <x v="2657"/>
    <s v="25"/>
    <x v="2"/>
    <s v="195.34"/>
    <n v="65.112499999999997"/>
    <x v="2665"/>
    <n v="195.34"/>
    <x v="2"/>
    <s v="04-08-2024"/>
    <s v="04"/>
    <x v="4"/>
    <s v="2024"/>
    <d v="2024-08-04T00:00:00"/>
    <n v="0"/>
  </r>
  <r>
    <x v="2739"/>
    <s v="cc07fdea-5"/>
    <x v="1"/>
    <s v="419.52"/>
    <x v="2658"/>
    <s v="25"/>
    <x v="2"/>
    <s v="314.64"/>
    <n v="104.88"/>
    <x v="2666"/>
    <n v="314.64"/>
    <x v="3"/>
    <s v="07-04-2024"/>
    <s v="07"/>
    <x v="3"/>
    <s v="2024"/>
    <d v="2024-04-07T00:00:00"/>
    <n v="0"/>
  </r>
  <r>
    <x v="2740"/>
    <s v="c355955a-7"/>
    <x v="0"/>
    <s v="61.67"/>
    <x v="2659"/>
    <s v="15"/>
    <x v="0"/>
    <s v="52.42"/>
    <n v="9.2505000000000006"/>
    <x v="2667"/>
    <n v="52.42"/>
    <x v="0"/>
    <s v="04-02-2024"/>
    <s v="04"/>
    <x v="1"/>
    <s v="2024"/>
    <d v="2024-02-04T00:00:00"/>
    <n v="0"/>
  </r>
  <r>
    <x v="2741"/>
    <s v="dcf51353-b"/>
    <x v="1"/>
    <s v="408.9"/>
    <x v="1385"/>
    <s v="30"/>
    <x v="7"/>
    <s v="286.23"/>
    <n v="122.67"/>
    <x v="1912"/>
    <n v="286.23"/>
    <x v="4"/>
    <s v="25-02-2024"/>
    <s v="25"/>
    <x v="1"/>
    <s v="2024"/>
    <d v="2024-02-25T00:00:00"/>
    <n v="0"/>
  </r>
  <r>
    <x v="2742"/>
    <s v="e3574b61-1"/>
    <x v="0"/>
    <s v="42.01"/>
    <x v="2660"/>
    <s v="5"/>
    <x v="4"/>
    <s v="39.91"/>
    <n v="2.1004999999999998"/>
    <x v="2668"/>
    <n v="39.909999999999997"/>
    <x v="1"/>
    <s v="17-06-2024"/>
    <s v="17"/>
    <x v="9"/>
    <s v="2024"/>
    <d v="2024-06-17T00:00:00"/>
    <n v="0"/>
  </r>
  <r>
    <x v="2743"/>
    <s v="e716e837-9"/>
    <x v="5"/>
    <s v="149.93"/>
    <x v="579"/>
    <s v="30"/>
    <x v="7"/>
    <s v="104.95"/>
    <n v="44.979000000000006"/>
    <x v="2669"/>
    <n v="104.95"/>
    <x v="1"/>
    <s v="01-03-2024"/>
    <s v="01"/>
    <x v="5"/>
    <s v="2024"/>
    <d v="2024-03-01T00:00:00"/>
    <n v="0"/>
  </r>
  <r>
    <x v="2744"/>
    <s v="ecbfbc26-8"/>
    <x v="6"/>
    <s v="351.98"/>
    <x v="2661"/>
    <s v="50"/>
    <x v="3"/>
    <s v="175.99"/>
    <n v="175.99"/>
    <x v="2670"/>
    <n v="175.99"/>
    <x v="4"/>
    <s v="14-01-2024"/>
    <s v="14"/>
    <x v="7"/>
    <s v="2024"/>
    <d v="2024-01-14T00:00:00"/>
    <n v="0"/>
  </r>
  <r>
    <x v="2745"/>
    <s v="867a9827-9"/>
    <x v="4"/>
    <s v="177.4"/>
    <x v="2662"/>
    <s v="25"/>
    <x v="2"/>
    <s v="133.05"/>
    <n v="44.35"/>
    <x v="2671"/>
    <n v="133.05000000000001"/>
    <x v="4"/>
    <s v="29-01-2024"/>
    <s v="29"/>
    <x v="7"/>
    <s v="2024"/>
    <d v="2024-01-29T00:00:00"/>
    <n v="0"/>
  </r>
  <r>
    <x v="2746"/>
    <s v="1213d45d-3"/>
    <x v="1"/>
    <s v="407.94"/>
    <x v="2663"/>
    <s v="0"/>
    <x v="6"/>
    <s v="407.94"/>
    <n v="0"/>
    <x v="2672"/>
    <n v="407.94"/>
    <x v="1"/>
    <s v="30-04-2024"/>
    <s v="30"/>
    <x v="3"/>
    <s v="2024"/>
    <d v="2024-04-30T00:00:00"/>
    <n v="0"/>
  </r>
  <r>
    <x v="2747"/>
    <s v="771902a5-0"/>
    <x v="6"/>
    <s v="228.99"/>
    <x v="2664"/>
    <s v="5"/>
    <x v="4"/>
    <s v="217.54"/>
    <n v="11.4495"/>
    <x v="2673"/>
    <n v="217.54"/>
    <x v="0"/>
    <s v="10-03-2024"/>
    <s v="10"/>
    <x v="5"/>
    <s v="2024"/>
    <d v="2024-03-10T00:00:00"/>
    <n v="0"/>
  </r>
  <r>
    <x v="2748"/>
    <s v="b940457b-9"/>
    <x v="5"/>
    <s v="133.82"/>
    <x v="2665"/>
    <s v="15"/>
    <x v="0"/>
    <s v="113.75"/>
    <n v="20.073"/>
    <x v="2674"/>
    <n v="113.75"/>
    <x v="0"/>
    <s v="09-11-2024"/>
    <s v="09"/>
    <x v="0"/>
    <s v="2024"/>
    <d v="2024-11-09T00:00:00"/>
    <n v="0"/>
  </r>
  <r>
    <x v="2749"/>
    <s v="75488462-6"/>
    <x v="4"/>
    <s v="383.46"/>
    <x v="2666"/>
    <s v="15"/>
    <x v="0"/>
    <s v="325.94"/>
    <n v="57.518999999999998"/>
    <x v="2675"/>
    <n v="325.94"/>
    <x v="0"/>
    <s v="28-10-2024"/>
    <s v="28"/>
    <x v="8"/>
    <s v="2024"/>
    <d v="2024-10-28T00:00:00"/>
    <n v="0"/>
  </r>
  <r>
    <x v="2750"/>
    <s v="27ab5568-b"/>
    <x v="2"/>
    <s v="326.03"/>
    <x v="2667"/>
    <s v="10"/>
    <x v="5"/>
    <s v="293.43"/>
    <n v="32.602999999999994"/>
    <x v="523"/>
    <n v="293.43"/>
    <x v="3"/>
    <s v="06-07-2024"/>
    <s v="06"/>
    <x v="10"/>
    <s v="2024"/>
    <d v="2024-07-06T00:00:00"/>
    <n v="0"/>
  </r>
  <r>
    <x v="2751"/>
    <s v="42e7f495-0"/>
    <x v="5"/>
    <s v="258.67"/>
    <x v="2668"/>
    <s v="25"/>
    <x v="2"/>
    <s v="194"/>
    <n v="64.667500000000004"/>
    <x v="2676"/>
    <n v="194"/>
    <x v="4"/>
    <s v="04-04-2024"/>
    <s v="04"/>
    <x v="3"/>
    <s v="2024"/>
    <d v="2024-04-04T00:00:00"/>
    <n v="0"/>
  </r>
  <r>
    <x v="2752"/>
    <s v="9c18936b-6"/>
    <x v="1"/>
    <s v="450.07"/>
    <x v="2669"/>
    <s v="15"/>
    <x v="0"/>
    <s v="382.56"/>
    <n v="67.510500000000008"/>
    <x v="2677"/>
    <n v="382.56"/>
    <x v="3"/>
    <s v="16-09-2024"/>
    <s v="16"/>
    <x v="2"/>
    <s v="2024"/>
    <d v="2024-09-16T00:00:00"/>
    <n v="0"/>
  </r>
  <r>
    <x v="2753"/>
    <s v="d14c5600-a"/>
    <x v="2"/>
    <s v="480.15"/>
    <x v="2670"/>
    <s v="10"/>
    <x v="5"/>
    <s v="432.13"/>
    <n v="48.015000000000001"/>
    <x v="2678"/>
    <n v="432.14"/>
    <x v="2"/>
    <s v="21-04-2024"/>
    <s v="21"/>
    <x v="3"/>
    <s v="2024"/>
    <d v="2024-04-21T00:00:00"/>
    <n v="9.9999999999909051E-3"/>
  </r>
  <r>
    <x v="2754"/>
    <s v="487e8ab5-6"/>
    <x v="6"/>
    <s v="375.81"/>
    <x v="2671"/>
    <s v="30"/>
    <x v="7"/>
    <s v="263.07"/>
    <n v="112.74299999999999"/>
    <x v="2679"/>
    <n v="263.07"/>
    <x v="4"/>
    <s v="06-08-2024"/>
    <s v="06"/>
    <x v="4"/>
    <s v="2024"/>
    <d v="2024-08-06T00:00:00"/>
    <n v="0"/>
  </r>
  <r>
    <x v="2755"/>
    <s v="71cdea9f-6"/>
    <x v="5"/>
    <s v="31.08"/>
    <x v="2537"/>
    <s v="15"/>
    <x v="0"/>
    <s v="26.42"/>
    <n v="4.6619999999999999"/>
    <x v="2680"/>
    <n v="26.42"/>
    <x v="2"/>
    <s v="23-07-2024"/>
    <s v="23"/>
    <x v="10"/>
    <s v="2024"/>
    <d v="2024-07-23T00:00:00"/>
    <n v="0"/>
  </r>
  <r>
    <x v="2756"/>
    <s v="48cdb5fa-a"/>
    <x v="1"/>
    <s v="221.02"/>
    <x v="2672"/>
    <s v="15"/>
    <x v="0"/>
    <s v="187.87"/>
    <n v="33.152999999999999"/>
    <x v="2681"/>
    <n v="187.87"/>
    <x v="4"/>
    <s v="20-08-2024"/>
    <s v="20"/>
    <x v="4"/>
    <s v="2024"/>
    <d v="2024-08-20T00:00:00"/>
    <n v="0"/>
  </r>
  <r>
    <x v="2757"/>
    <s v="6c2539a3-1"/>
    <x v="6"/>
    <s v="288.22"/>
    <x v="2673"/>
    <s v="0"/>
    <x v="6"/>
    <s v="288.22"/>
    <n v="0"/>
    <x v="2682"/>
    <n v="288.22000000000003"/>
    <x v="4"/>
    <s v="06-11-2024"/>
    <s v="06"/>
    <x v="0"/>
    <s v="2024"/>
    <d v="2024-11-06T00:00:00"/>
    <n v="0"/>
  </r>
  <r>
    <x v="2758"/>
    <s v="c1f10b74-0"/>
    <x v="1"/>
    <s v="349.42"/>
    <x v="2674"/>
    <s v="30"/>
    <x v="7"/>
    <s v="244.59"/>
    <n v="104.82600000000001"/>
    <x v="2683"/>
    <n v="244.59"/>
    <x v="1"/>
    <s v="03-10-2024"/>
    <s v="03"/>
    <x v="8"/>
    <s v="2024"/>
    <d v="2024-10-03T00:00:00"/>
    <n v="0"/>
  </r>
  <r>
    <x v="2759"/>
    <s v="d646b6b4-e"/>
    <x v="5"/>
    <s v="420.6"/>
    <x v="2675"/>
    <s v="25"/>
    <x v="2"/>
    <s v="315.45"/>
    <n v="105.15"/>
    <x v="496"/>
    <n v="315.45"/>
    <x v="1"/>
    <s v="05-11-2024"/>
    <s v="05"/>
    <x v="0"/>
    <s v="2024"/>
    <d v="2024-11-05T00:00:00"/>
    <n v="0"/>
  </r>
  <r>
    <x v="2760"/>
    <s v="70ef0ef5-1"/>
    <x v="5"/>
    <s v="164.51"/>
    <x v="2676"/>
    <s v="10"/>
    <x v="5"/>
    <s v="148.06"/>
    <n v="16.451000000000001"/>
    <x v="2684"/>
    <n v="148.06"/>
    <x v="4"/>
    <s v="08-08-2024"/>
    <s v="08"/>
    <x v="4"/>
    <s v="2024"/>
    <d v="2024-08-08T00:00:00"/>
    <n v="0"/>
  </r>
  <r>
    <x v="2761"/>
    <s v="7c549c30-a"/>
    <x v="5"/>
    <s v="286.5"/>
    <x v="60"/>
    <s v="10"/>
    <x v="5"/>
    <s v="257.85"/>
    <n v="28.65"/>
    <x v="2685"/>
    <n v="257.85000000000002"/>
    <x v="4"/>
    <s v="03-04-2024"/>
    <s v="03"/>
    <x v="3"/>
    <s v="2024"/>
    <d v="2024-04-03T00:00:00"/>
    <n v="0"/>
  </r>
  <r>
    <x v="2762"/>
    <s v="a2a1bf06-6"/>
    <x v="6"/>
    <s v="249.64"/>
    <x v="2677"/>
    <s v="10"/>
    <x v="5"/>
    <s v="224.68"/>
    <n v="24.963999999999995"/>
    <x v="2686"/>
    <n v="224.68"/>
    <x v="2"/>
    <s v="16-10-2024"/>
    <s v="16"/>
    <x v="8"/>
    <s v="2024"/>
    <d v="2024-10-16T00:00:00"/>
    <n v="0"/>
  </r>
  <r>
    <x v="2763"/>
    <s v="27b08b7e-0"/>
    <x v="5"/>
    <s v="268.41"/>
    <x v="2678"/>
    <s v="20"/>
    <x v="1"/>
    <s v="214.73"/>
    <n v="53.682000000000009"/>
    <x v="2687"/>
    <n v="214.73"/>
    <x v="3"/>
    <s v="28-07-2024"/>
    <s v="28"/>
    <x v="10"/>
    <s v="2024"/>
    <d v="2024-07-28T00:00:00"/>
    <n v="0"/>
  </r>
  <r>
    <x v="2764"/>
    <s v="5e3a3479-c"/>
    <x v="3"/>
    <s v="491.98"/>
    <x v="2679"/>
    <s v="5"/>
    <x v="4"/>
    <s v="467.38"/>
    <n v="24.599"/>
    <x v="2688"/>
    <n v="467.38"/>
    <x v="3"/>
    <s v="16-01-2024"/>
    <s v="16"/>
    <x v="7"/>
    <s v="2024"/>
    <d v="2024-01-16T00:00:00"/>
    <n v="0"/>
  </r>
  <r>
    <x v="2765"/>
    <s v="c84645bd-f"/>
    <x v="6"/>
    <s v="112.67"/>
    <x v="2680"/>
    <s v="50"/>
    <x v="3"/>
    <s v="56.34"/>
    <n v="56.335000000000001"/>
    <x v="2689"/>
    <n v="56.34"/>
    <x v="4"/>
    <s v="19-11-2024"/>
    <s v="19"/>
    <x v="0"/>
    <s v="2024"/>
    <d v="2024-11-19T00:00:00"/>
    <n v="0"/>
  </r>
  <r>
    <x v="2766"/>
    <s v="20d69811-6"/>
    <x v="6"/>
    <s v="439.73"/>
    <x v="2681"/>
    <s v="10"/>
    <x v="5"/>
    <s v="395.76"/>
    <n v="43.972999999999999"/>
    <x v="2690"/>
    <n v="395.76"/>
    <x v="4"/>
    <s v="26-01-2024"/>
    <s v="26"/>
    <x v="7"/>
    <s v="2024"/>
    <d v="2024-01-26T00:00:00"/>
    <n v="0"/>
  </r>
  <r>
    <x v="2767"/>
    <s v="5919dbdc-5"/>
    <x v="2"/>
    <s v="13.73"/>
    <x v="2682"/>
    <s v="5"/>
    <x v="4"/>
    <s v="13.04"/>
    <n v="0.68650000000000011"/>
    <x v="2691"/>
    <n v="13.04"/>
    <x v="4"/>
    <s v="19-10-2024"/>
    <s v="19"/>
    <x v="8"/>
    <s v="2024"/>
    <d v="2024-10-19T00:00:00"/>
    <n v="0"/>
  </r>
  <r>
    <x v="2768"/>
    <s v="65c809c9-2"/>
    <x v="2"/>
    <s v="221.29"/>
    <x v="2683"/>
    <s v="20"/>
    <x v="1"/>
    <s v="177.03"/>
    <n v="44.258000000000003"/>
    <x v="2692"/>
    <n v="177.03"/>
    <x v="0"/>
    <s v="23-07-2024"/>
    <s v="23"/>
    <x v="10"/>
    <s v="2024"/>
    <d v="2024-07-23T00:00:00"/>
    <n v="0"/>
  </r>
  <r>
    <x v="2769"/>
    <s v="a586b34e-9"/>
    <x v="5"/>
    <s v="226.85"/>
    <x v="2684"/>
    <s v="30"/>
    <x v="7"/>
    <s v="158.79"/>
    <n v="68.055000000000007"/>
    <x v="2693"/>
    <n v="158.80000000000001"/>
    <x v="2"/>
    <s v="05-02-2024"/>
    <s v="05"/>
    <x v="1"/>
    <s v="2024"/>
    <d v="2024-02-05T00:00:00"/>
    <n v="1.0000000000019327E-2"/>
  </r>
  <r>
    <x v="2770"/>
    <s v="77b29710-2"/>
    <x v="6"/>
    <s v="146.09"/>
    <x v="2685"/>
    <s v="0"/>
    <x v="6"/>
    <s v="146.09"/>
    <n v="0"/>
    <x v="2694"/>
    <n v="146.09"/>
    <x v="1"/>
    <s v="22-10-2024"/>
    <s v="22"/>
    <x v="8"/>
    <s v="2024"/>
    <d v="2024-10-22T00:00:00"/>
    <n v="0"/>
  </r>
  <r>
    <x v="2771"/>
    <s v="186eb4e6-a"/>
    <x v="5"/>
    <s v="361.42"/>
    <x v="2686"/>
    <s v="25"/>
    <x v="2"/>
    <s v="271.06"/>
    <n v="90.355000000000004"/>
    <x v="2695"/>
    <n v="271.07"/>
    <x v="3"/>
    <s v="29-09-2024"/>
    <s v="29"/>
    <x v="2"/>
    <s v="2024"/>
    <d v="2024-09-29T00:00:00"/>
    <n v="9.9999999999909051E-3"/>
  </r>
  <r>
    <x v="2772"/>
    <s v="22753e41-f"/>
    <x v="5"/>
    <s v="52"/>
    <x v="2687"/>
    <s v="15"/>
    <x v="0"/>
    <s v="44.2"/>
    <n v="7.8"/>
    <x v="2696"/>
    <n v="44.2"/>
    <x v="0"/>
    <s v="22-01-2024"/>
    <s v="22"/>
    <x v="7"/>
    <s v="2024"/>
    <d v="2024-01-22T00:00:00"/>
    <n v="0"/>
  </r>
  <r>
    <x v="2773"/>
    <s v="d4d94ba1-7"/>
    <x v="0"/>
    <s v="196.87"/>
    <x v="2688"/>
    <s v="50"/>
    <x v="3"/>
    <s v="98.44"/>
    <n v="98.435000000000002"/>
    <x v="2697"/>
    <n v="98.44"/>
    <x v="3"/>
    <s v="18-04-2024"/>
    <s v="18"/>
    <x v="3"/>
    <s v="2024"/>
    <d v="2024-04-18T00:00:00"/>
    <n v="0"/>
  </r>
  <r>
    <x v="2774"/>
    <s v="b69f2c67-5"/>
    <x v="0"/>
    <s v="479.26"/>
    <x v="2689"/>
    <s v="10"/>
    <x v="5"/>
    <s v="431.33"/>
    <n v="47.926000000000002"/>
    <x v="2698"/>
    <n v="431.33"/>
    <x v="3"/>
    <s v="10-04-2024"/>
    <s v="10"/>
    <x v="3"/>
    <s v="2024"/>
    <d v="2024-04-10T00:00:00"/>
    <n v="0"/>
  </r>
  <r>
    <x v="2775"/>
    <s v="f08c4492-a"/>
    <x v="2"/>
    <s v="45.08"/>
    <x v="2690"/>
    <s v="15"/>
    <x v="0"/>
    <s v="38.32"/>
    <n v="6.7619999999999996"/>
    <x v="2699"/>
    <n v="38.32"/>
    <x v="0"/>
    <s v="26-09-2024"/>
    <s v="26"/>
    <x v="2"/>
    <s v="2024"/>
    <d v="2024-09-26T00:00:00"/>
    <n v="0"/>
  </r>
  <r>
    <x v="2776"/>
    <s v="b4cdab2b-0"/>
    <x v="2"/>
    <s v="343"/>
    <x v="2691"/>
    <s v="0"/>
    <x v="6"/>
    <s v="343"/>
    <n v="0"/>
    <x v="2700"/>
    <n v="343"/>
    <x v="0"/>
    <s v="12-07-2024"/>
    <s v="12"/>
    <x v="10"/>
    <s v="2024"/>
    <d v="2024-07-12T00:00:00"/>
    <n v="0"/>
  </r>
  <r>
    <x v="2777"/>
    <s v="a0522f4e-1"/>
    <x v="2"/>
    <s v="114.7"/>
    <x v="2692"/>
    <s v="10"/>
    <x v="5"/>
    <s v="103.23"/>
    <n v="11.47"/>
    <x v="2701"/>
    <n v="103.23"/>
    <x v="0"/>
    <s v="28-02-2024"/>
    <s v="28"/>
    <x v="1"/>
    <s v="2024"/>
    <d v="2024-02-28T00:00:00"/>
    <n v="0"/>
  </r>
  <r>
    <x v="2778"/>
    <s v="0ab6838c-8"/>
    <x v="4"/>
    <s v="455.69"/>
    <x v="2693"/>
    <s v="25"/>
    <x v="2"/>
    <s v="341.77"/>
    <n v="113.9225"/>
    <x v="2702"/>
    <n v="341.77"/>
    <x v="4"/>
    <s v="20-07-2024"/>
    <s v="20"/>
    <x v="10"/>
    <s v="2024"/>
    <d v="2024-07-20T00:00:00"/>
    <n v="0"/>
  </r>
  <r>
    <x v="2779"/>
    <s v="bac20164-7"/>
    <x v="5"/>
    <s v="177.05"/>
    <x v="2694"/>
    <s v="30"/>
    <x v="7"/>
    <s v="123.94"/>
    <n v="53.115000000000002"/>
    <x v="2703"/>
    <n v="123.94"/>
    <x v="2"/>
    <s v="25-08-2024"/>
    <s v="25"/>
    <x v="4"/>
    <s v="2024"/>
    <d v="2024-08-25T00:00:00"/>
    <n v="0"/>
  </r>
  <r>
    <x v="2780"/>
    <s v="77c8ac60-9"/>
    <x v="5"/>
    <s v="41.08"/>
    <x v="2695"/>
    <s v="30"/>
    <x v="7"/>
    <s v="28.76"/>
    <n v="12.323999999999998"/>
    <x v="2704"/>
    <n v="28.76"/>
    <x v="4"/>
    <s v="16-09-2024"/>
    <s v="16"/>
    <x v="2"/>
    <s v="2024"/>
    <d v="2024-09-16T00:00:00"/>
    <n v="0"/>
  </r>
  <r>
    <x v="2781"/>
    <s v="64a0dfd5-3"/>
    <x v="3"/>
    <s v="22.37"/>
    <x v="2696"/>
    <s v="5"/>
    <x v="4"/>
    <s v="21.25"/>
    <n v="1.1185"/>
    <x v="2430"/>
    <n v="21.25"/>
    <x v="3"/>
    <s v="20-05-2024"/>
    <s v="20"/>
    <x v="6"/>
    <s v="2024"/>
    <d v="2024-05-20T00:00:00"/>
    <n v="0"/>
  </r>
  <r>
    <x v="2782"/>
    <s v="741c8904-0"/>
    <x v="2"/>
    <s v="328.06"/>
    <x v="2697"/>
    <s v="0"/>
    <x v="6"/>
    <s v="328.06"/>
    <n v="0"/>
    <x v="2178"/>
    <n v="328.06"/>
    <x v="1"/>
    <s v="13-03-2024"/>
    <s v="13"/>
    <x v="5"/>
    <s v="2024"/>
    <d v="2024-03-13T00:00:00"/>
    <n v="0"/>
  </r>
  <r>
    <x v="2783"/>
    <s v="6bb7c64c-e"/>
    <x v="5"/>
    <s v="105.58"/>
    <x v="2698"/>
    <s v="30"/>
    <x v="7"/>
    <s v="73.91"/>
    <n v="31.673999999999999"/>
    <x v="2705"/>
    <n v="73.91"/>
    <x v="1"/>
    <s v="25-04-2024"/>
    <s v="25"/>
    <x v="3"/>
    <s v="2024"/>
    <d v="2024-04-25T00:00:00"/>
    <n v="0"/>
  </r>
  <r>
    <x v="2784"/>
    <s v="a7c4d22b-1"/>
    <x v="2"/>
    <s v="261.76"/>
    <x v="2699"/>
    <s v="10"/>
    <x v="5"/>
    <s v="235.58"/>
    <n v="26.175999999999998"/>
    <x v="2706"/>
    <n v="235.58"/>
    <x v="3"/>
    <s v="02-05-2024"/>
    <s v="02"/>
    <x v="6"/>
    <s v="2024"/>
    <d v="2024-05-02T00:00:00"/>
    <n v="0"/>
  </r>
  <r>
    <x v="2785"/>
    <s v="a59a21d3-b"/>
    <x v="1"/>
    <s v="198.5"/>
    <x v="2700"/>
    <s v="30"/>
    <x v="7"/>
    <s v="138.95"/>
    <n v="59.55"/>
    <x v="2132"/>
    <n v="138.94999999999999"/>
    <x v="2"/>
    <s v="12-01-2024"/>
    <s v="12"/>
    <x v="7"/>
    <s v="2024"/>
    <d v="2024-01-12T00:00:00"/>
    <n v="0"/>
  </r>
  <r>
    <x v="2786"/>
    <s v="dcf6d509-4"/>
    <x v="4"/>
    <s v="402.1"/>
    <x v="2701"/>
    <s v="50"/>
    <x v="3"/>
    <s v="201.05"/>
    <n v="201.05"/>
    <x v="2707"/>
    <n v="201.05"/>
    <x v="0"/>
    <s v="11-10-2024"/>
    <s v="11"/>
    <x v="8"/>
    <s v="2024"/>
    <d v="2024-10-11T00:00:00"/>
    <n v="0"/>
  </r>
  <r>
    <x v="2787"/>
    <s v="61746f09-7"/>
    <x v="0"/>
    <s v="178.61"/>
    <x v="2702"/>
    <s v="0"/>
    <x v="6"/>
    <s v="178.61"/>
    <n v="0"/>
    <x v="2708"/>
    <n v="178.61"/>
    <x v="4"/>
    <s v="03-10-2024"/>
    <s v="03"/>
    <x v="8"/>
    <s v="2024"/>
    <d v="2024-10-03T00:00:00"/>
    <n v="0"/>
  </r>
  <r>
    <x v="2788"/>
    <s v="59f12f5e-a"/>
    <x v="5"/>
    <s v="286.85"/>
    <x v="2703"/>
    <s v="5"/>
    <x v="4"/>
    <s v="272.51"/>
    <n v="14.342499999999999"/>
    <x v="2709"/>
    <n v="272.51"/>
    <x v="3"/>
    <s v="24-09-2024"/>
    <s v="24"/>
    <x v="2"/>
    <s v="2024"/>
    <d v="2024-09-24T00:00:00"/>
    <n v="0"/>
  </r>
  <r>
    <x v="2789"/>
    <s v="2450986e-7"/>
    <x v="1"/>
    <s v="479.79"/>
    <x v="2704"/>
    <s v="50"/>
    <x v="3"/>
    <s v="239.9"/>
    <n v="239.89500000000001"/>
    <x v="2710"/>
    <n v="239.9"/>
    <x v="3"/>
    <s v="18-05-2024"/>
    <s v="18"/>
    <x v="6"/>
    <s v="2024"/>
    <d v="2024-05-18T00:00:00"/>
    <n v="0"/>
  </r>
  <r>
    <x v="2790"/>
    <s v="1dc9eade-e"/>
    <x v="1"/>
    <s v="213.66"/>
    <x v="2705"/>
    <s v="20"/>
    <x v="1"/>
    <s v="170.93"/>
    <n v="42.731999999999999"/>
    <x v="2711"/>
    <n v="170.93"/>
    <x v="0"/>
    <s v="08-04-2024"/>
    <s v="08"/>
    <x v="3"/>
    <s v="2024"/>
    <d v="2024-04-08T00:00:00"/>
    <n v="0"/>
  </r>
  <r>
    <x v="2791"/>
    <s v="0bc9709c-1"/>
    <x v="3"/>
    <s v="51.2"/>
    <x v="2706"/>
    <s v="10"/>
    <x v="5"/>
    <s v="46.08"/>
    <n v="5.12"/>
    <x v="2712"/>
    <n v="46.08"/>
    <x v="2"/>
    <s v="23-02-2024"/>
    <s v="23"/>
    <x v="1"/>
    <s v="2024"/>
    <d v="2024-02-23T00:00:00"/>
    <n v="0"/>
  </r>
  <r>
    <x v="2792"/>
    <s v="ca8f2b35-8"/>
    <x v="2"/>
    <s v="276.2"/>
    <x v="2707"/>
    <s v="5"/>
    <x v="4"/>
    <s v="262.39"/>
    <n v="13.81"/>
    <x v="2713"/>
    <n v="262.39"/>
    <x v="0"/>
    <s v="11-04-2024"/>
    <s v="11"/>
    <x v="3"/>
    <s v="2024"/>
    <d v="2024-04-11T00:00:00"/>
    <n v="0"/>
  </r>
  <r>
    <x v="2793"/>
    <s v="cd7e048b-a"/>
    <x v="5"/>
    <s v="15.48"/>
    <x v="2708"/>
    <s v="20"/>
    <x v="1"/>
    <s v="12.38"/>
    <n v="3.0960000000000001"/>
    <x v="327"/>
    <n v="12.38"/>
    <x v="2"/>
    <s v="18-07-2024"/>
    <s v="18"/>
    <x v="10"/>
    <s v="2024"/>
    <d v="2024-07-18T00:00:00"/>
    <n v="0"/>
  </r>
  <r>
    <x v="2794"/>
    <s v="a845a942-7"/>
    <x v="4"/>
    <s v="278.71"/>
    <x v="2709"/>
    <s v="50"/>
    <x v="3"/>
    <s v="139.35"/>
    <n v="139.35499999999999"/>
    <x v="2714"/>
    <n v="139.36000000000001"/>
    <x v="0"/>
    <s v="20-01-2024"/>
    <s v="20"/>
    <x v="7"/>
    <s v="2024"/>
    <d v="2024-01-20T00:00:00"/>
    <n v="1.0000000000019327E-2"/>
  </r>
  <r>
    <x v="2795"/>
    <s v="e789010d-4"/>
    <x v="0"/>
    <s v="289.79"/>
    <x v="2710"/>
    <s v="10"/>
    <x v="5"/>
    <s v="260.81"/>
    <n v="28.978999999999999"/>
    <x v="2715"/>
    <n v="260.81"/>
    <x v="4"/>
    <s v="30-07-2024"/>
    <s v="30"/>
    <x v="10"/>
    <s v="2024"/>
    <d v="2024-07-30T00:00:00"/>
    <n v="0"/>
  </r>
  <r>
    <x v="2796"/>
    <s v="ebcf582e-0"/>
    <x v="3"/>
    <s v="236.31"/>
    <x v="2711"/>
    <s v="20"/>
    <x v="1"/>
    <s v="189.05"/>
    <n v="47.262"/>
    <x v="2716"/>
    <n v="189.05"/>
    <x v="0"/>
    <s v="31-03-2024"/>
    <s v="31"/>
    <x v="5"/>
    <s v="2024"/>
    <d v="2024-03-31T00:00:00"/>
    <n v="0"/>
  </r>
  <r>
    <x v="2797"/>
    <s v="031a9f8f-f"/>
    <x v="0"/>
    <s v="95.58"/>
    <x v="2712"/>
    <s v="25"/>
    <x v="2"/>
    <s v="71.69"/>
    <n v="23.895"/>
    <x v="2489"/>
    <n v="71.69"/>
    <x v="1"/>
    <s v="01-06-2024"/>
    <s v="01"/>
    <x v="9"/>
    <s v="2024"/>
    <d v="2024-06-01T00:00:00"/>
    <n v="0"/>
  </r>
  <r>
    <x v="2798"/>
    <s v="e9cc48b5-8"/>
    <x v="2"/>
    <s v="420.68"/>
    <x v="2713"/>
    <s v="30"/>
    <x v="7"/>
    <s v="294.48"/>
    <n v="126.20399999999999"/>
    <x v="2717"/>
    <n v="294.48"/>
    <x v="2"/>
    <s v="20-06-2024"/>
    <s v="20"/>
    <x v="9"/>
    <s v="2024"/>
    <d v="2024-06-20T00:00:00"/>
    <n v="0"/>
  </r>
  <r>
    <x v="2799"/>
    <s v="d32f6c6b-b"/>
    <x v="4"/>
    <s v="442.05"/>
    <x v="2714"/>
    <s v="10"/>
    <x v="5"/>
    <s v="397.85"/>
    <n v="44.204999999999998"/>
    <x v="2718"/>
    <n v="397.85"/>
    <x v="0"/>
    <s v="24-10-2024"/>
    <s v="24"/>
    <x v="8"/>
    <s v="2024"/>
    <d v="2024-10-24T00:00:00"/>
    <n v="0"/>
  </r>
  <r>
    <x v="2800"/>
    <s v="bacaf816-0"/>
    <x v="6"/>
    <s v="402.29"/>
    <x v="2715"/>
    <s v="20"/>
    <x v="1"/>
    <s v="321.83"/>
    <n v="80.457999999999998"/>
    <x v="2719"/>
    <n v="321.83"/>
    <x v="0"/>
    <s v="21-03-2024"/>
    <s v="21"/>
    <x v="5"/>
    <s v="2024"/>
    <d v="2024-03-21T00:00:00"/>
    <n v="0"/>
  </r>
  <r>
    <x v="2801"/>
    <s v="49b5a19c-b"/>
    <x v="0"/>
    <s v="393.54"/>
    <x v="2716"/>
    <s v="15"/>
    <x v="0"/>
    <s v="334.51"/>
    <n v="59.031000000000006"/>
    <x v="2720"/>
    <n v="334.51"/>
    <x v="3"/>
    <s v="14-06-2024"/>
    <s v="14"/>
    <x v="9"/>
    <s v="2024"/>
    <d v="2024-06-14T00:00:00"/>
    <n v="0"/>
  </r>
  <r>
    <x v="2802"/>
    <s v="ed543135-8"/>
    <x v="6"/>
    <s v="86"/>
    <x v="2717"/>
    <s v="30"/>
    <x v="7"/>
    <s v="60.2"/>
    <n v="25.8"/>
    <x v="2721"/>
    <n v="60.2"/>
    <x v="0"/>
    <s v="10-08-2024"/>
    <s v="10"/>
    <x v="4"/>
    <s v="2024"/>
    <d v="2024-08-10T00:00:00"/>
    <n v="0"/>
  </r>
  <r>
    <x v="2803"/>
    <s v="d9211332-8"/>
    <x v="6"/>
    <s v="417.54"/>
    <x v="2718"/>
    <s v="0"/>
    <x v="6"/>
    <s v="417.54"/>
    <n v="0"/>
    <x v="2722"/>
    <n v="417.54"/>
    <x v="1"/>
    <s v="11-10-2024"/>
    <s v="11"/>
    <x v="8"/>
    <s v="2024"/>
    <d v="2024-10-11T00:00:00"/>
    <n v="0"/>
  </r>
  <r>
    <x v="2804"/>
    <s v="d13be26d-7"/>
    <x v="0"/>
    <s v="273.42"/>
    <x v="2719"/>
    <s v="0"/>
    <x v="6"/>
    <s v="273.42"/>
    <n v="0"/>
    <x v="2723"/>
    <n v="273.42"/>
    <x v="1"/>
    <s v="21-05-2024"/>
    <s v="21"/>
    <x v="6"/>
    <s v="2024"/>
    <d v="2024-05-21T00:00:00"/>
    <n v="0"/>
  </r>
  <r>
    <x v="2805"/>
    <s v="34a21b40-3"/>
    <x v="3"/>
    <s v="147.84"/>
    <x v="2605"/>
    <s v="20"/>
    <x v="1"/>
    <s v="118.27"/>
    <n v="29.568000000000001"/>
    <x v="2613"/>
    <n v="118.27"/>
    <x v="3"/>
    <s v="05-08-2024"/>
    <s v="05"/>
    <x v="4"/>
    <s v="2024"/>
    <d v="2024-08-05T00:00:00"/>
    <n v="0"/>
  </r>
  <r>
    <x v="2806"/>
    <s v="1b195936-7"/>
    <x v="3"/>
    <s v="365.95"/>
    <x v="2720"/>
    <s v="10"/>
    <x v="5"/>
    <s v="329.36"/>
    <n v="36.594999999999999"/>
    <x v="2724"/>
    <n v="329.36"/>
    <x v="1"/>
    <s v="15-02-2024"/>
    <s v="15"/>
    <x v="1"/>
    <s v="2024"/>
    <d v="2024-02-15T00:00:00"/>
    <n v="0"/>
  </r>
  <r>
    <x v="2807"/>
    <s v="5b93f5af-8"/>
    <x v="3"/>
    <s v="430.43"/>
    <x v="188"/>
    <s v="50"/>
    <x v="3"/>
    <s v="215.22"/>
    <n v="215.215"/>
    <x v="2725"/>
    <n v="215.22"/>
    <x v="4"/>
    <s v="23-09-2024"/>
    <s v="23"/>
    <x v="2"/>
    <s v="2024"/>
    <d v="2024-09-23T00:00:00"/>
    <n v="0"/>
  </r>
  <r>
    <x v="2808"/>
    <s v="05a6d531-8"/>
    <x v="3"/>
    <s v="229.58"/>
    <x v="2721"/>
    <s v="50"/>
    <x v="3"/>
    <s v="114.79"/>
    <n v="114.79"/>
    <x v="2726"/>
    <n v="114.79"/>
    <x v="4"/>
    <s v="17-05-2024"/>
    <s v="17"/>
    <x v="6"/>
    <s v="2024"/>
    <d v="2024-05-17T00:00:00"/>
    <n v="0"/>
  </r>
  <r>
    <x v="2809"/>
    <s v="58fedada-b"/>
    <x v="2"/>
    <s v="83.42"/>
    <x v="2722"/>
    <s v="20"/>
    <x v="1"/>
    <s v="66.74"/>
    <n v="16.684000000000001"/>
    <x v="2727"/>
    <n v="66.739999999999995"/>
    <x v="1"/>
    <s v="28-09-2024"/>
    <s v="28"/>
    <x v="2"/>
    <s v="2024"/>
    <d v="2024-09-28T00:00:00"/>
    <n v="0"/>
  </r>
  <r>
    <x v="2810"/>
    <s v="97332847-9"/>
    <x v="3"/>
    <s v="456.22"/>
    <x v="2723"/>
    <s v="5"/>
    <x v="4"/>
    <s v="433.41"/>
    <n v="22.811000000000003"/>
    <x v="2728"/>
    <n v="433.41"/>
    <x v="3"/>
    <s v="29-02-2024"/>
    <s v="29"/>
    <x v="1"/>
    <s v="2024"/>
    <d v="2024-02-29T00:00:00"/>
    <n v="0"/>
  </r>
  <r>
    <x v="2811"/>
    <s v="4ab25679-d"/>
    <x v="6"/>
    <s v="219.64"/>
    <x v="2724"/>
    <s v="5"/>
    <x v="4"/>
    <s v="208.66"/>
    <n v="10.981999999999998"/>
    <x v="2729"/>
    <n v="208.66"/>
    <x v="3"/>
    <s v="25-03-2024"/>
    <s v="25"/>
    <x v="5"/>
    <s v="2024"/>
    <d v="2024-03-25T00:00:00"/>
    <n v="0"/>
  </r>
  <r>
    <x v="2812"/>
    <s v="d858e6de-f"/>
    <x v="4"/>
    <s v="312.88"/>
    <x v="2725"/>
    <s v="50"/>
    <x v="3"/>
    <s v="156.44"/>
    <n v="156.44"/>
    <x v="2730"/>
    <n v="156.44"/>
    <x v="4"/>
    <s v="03-03-2024"/>
    <s v="03"/>
    <x v="5"/>
    <s v="2024"/>
    <d v="2024-03-03T00:00:00"/>
    <n v="0"/>
  </r>
  <r>
    <x v="2813"/>
    <s v="9aaa064e-9"/>
    <x v="4"/>
    <s v="437.82"/>
    <x v="2726"/>
    <s v="0"/>
    <x v="6"/>
    <s v="437.82"/>
    <n v="0"/>
    <x v="2731"/>
    <n v="437.82"/>
    <x v="1"/>
    <s v="25-07-2024"/>
    <s v="25"/>
    <x v="10"/>
    <s v="2024"/>
    <d v="2024-07-25T00:00:00"/>
    <n v="0"/>
  </r>
  <r>
    <x v="2814"/>
    <s v="9f2ae6fd-8"/>
    <x v="2"/>
    <s v="171.3"/>
    <x v="2727"/>
    <s v="50"/>
    <x v="3"/>
    <s v="85.65"/>
    <n v="85.65"/>
    <x v="1811"/>
    <n v="85.65"/>
    <x v="0"/>
    <s v="15-11-2024"/>
    <s v="15"/>
    <x v="0"/>
    <s v="2024"/>
    <d v="2024-11-15T00:00:00"/>
    <n v="0"/>
  </r>
  <r>
    <x v="2815"/>
    <s v="610048f7-f"/>
    <x v="2"/>
    <s v="93.61"/>
    <x v="2728"/>
    <s v="30"/>
    <x v="7"/>
    <s v="65.53"/>
    <n v="28.083000000000002"/>
    <x v="2732"/>
    <n v="65.53"/>
    <x v="3"/>
    <s v="29-07-2024"/>
    <s v="29"/>
    <x v="10"/>
    <s v="2024"/>
    <d v="2024-07-29T00:00:00"/>
    <n v="0"/>
  </r>
  <r>
    <x v="2816"/>
    <s v="81e3d510-3"/>
    <x v="6"/>
    <s v="24.68"/>
    <x v="2729"/>
    <s v="30"/>
    <x v="7"/>
    <s v="17.28"/>
    <n v="7.4039999999999999"/>
    <x v="2733"/>
    <n v="17.28"/>
    <x v="2"/>
    <s v="06-07-2024"/>
    <s v="06"/>
    <x v="10"/>
    <s v="2024"/>
    <d v="2024-07-06T00:00:00"/>
    <n v="0"/>
  </r>
  <r>
    <x v="2817"/>
    <s v="6cab92db-2"/>
    <x v="6"/>
    <s v="217.03"/>
    <x v="2730"/>
    <s v="20"/>
    <x v="1"/>
    <s v="173.62"/>
    <n v="43.406000000000006"/>
    <x v="2734"/>
    <n v="173.62"/>
    <x v="4"/>
    <s v="20-10-2024"/>
    <s v="20"/>
    <x v="8"/>
    <s v="2024"/>
    <d v="2024-10-20T00:00:00"/>
    <n v="0"/>
  </r>
  <r>
    <x v="2818"/>
    <s v="ba7748c5-6"/>
    <x v="3"/>
    <s v="425.48"/>
    <x v="2731"/>
    <s v="15"/>
    <x v="0"/>
    <s v="361.66"/>
    <n v="63.82200000000001"/>
    <x v="2735"/>
    <n v="361.66"/>
    <x v="3"/>
    <s v="19-05-2024"/>
    <s v="19"/>
    <x v="6"/>
    <s v="2024"/>
    <d v="2024-05-19T00:00:00"/>
    <n v="0"/>
  </r>
  <r>
    <x v="2819"/>
    <s v="9ee0c0d9-7"/>
    <x v="6"/>
    <s v="357.95"/>
    <x v="2732"/>
    <s v="50"/>
    <x v="3"/>
    <s v="178.97"/>
    <n v="178.97499999999999"/>
    <x v="2736"/>
    <n v="178.98"/>
    <x v="3"/>
    <s v="27-04-2024"/>
    <s v="27"/>
    <x v="3"/>
    <s v="2024"/>
    <d v="2024-04-27T00:00:00"/>
    <n v="9.9999999999909051E-3"/>
  </r>
  <r>
    <x v="2820"/>
    <s v="a1823938-6"/>
    <x v="5"/>
    <s v="271.43"/>
    <x v="2733"/>
    <s v="50"/>
    <x v="3"/>
    <s v="135.72"/>
    <n v="135.715"/>
    <x v="2737"/>
    <n v="135.72"/>
    <x v="4"/>
    <s v="29-04-2024"/>
    <s v="29"/>
    <x v="3"/>
    <s v="2024"/>
    <d v="2024-04-29T00:00:00"/>
    <n v="0"/>
  </r>
  <r>
    <x v="2821"/>
    <s v="3adf85d8-5"/>
    <x v="2"/>
    <s v="24.51"/>
    <x v="2734"/>
    <s v="0"/>
    <x v="6"/>
    <s v="24.51"/>
    <n v="0"/>
    <x v="2738"/>
    <n v="24.51"/>
    <x v="1"/>
    <s v="30-01-2024"/>
    <s v="30"/>
    <x v="7"/>
    <s v="2024"/>
    <d v="2024-01-30T00:00:00"/>
    <n v="0"/>
  </r>
  <r>
    <x v="2822"/>
    <s v="01c1488d-2"/>
    <x v="1"/>
    <s v="430.38"/>
    <x v="2735"/>
    <s v="0"/>
    <x v="6"/>
    <s v="430.38"/>
    <n v="0"/>
    <x v="2739"/>
    <n v="430.38"/>
    <x v="2"/>
    <s v="24-07-2024"/>
    <s v="24"/>
    <x v="10"/>
    <s v="2024"/>
    <d v="2024-07-24T00:00:00"/>
    <n v="0"/>
  </r>
  <r>
    <x v="2823"/>
    <s v="a7ef7bf6-f"/>
    <x v="4"/>
    <s v="399.53"/>
    <x v="2736"/>
    <s v="0"/>
    <x v="6"/>
    <s v="399.53"/>
    <n v="0"/>
    <x v="2740"/>
    <n v="399.53"/>
    <x v="2"/>
    <s v="11-01-2024"/>
    <s v="11"/>
    <x v="7"/>
    <s v="2024"/>
    <d v="2024-01-11T00:00:00"/>
    <n v="0"/>
  </r>
  <r>
    <x v="2824"/>
    <s v="17ed3053-e"/>
    <x v="0"/>
    <s v="491.37"/>
    <x v="2737"/>
    <s v="20"/>
    <x v="1"/>
    <s v="393.1"/>
    <n v="98.274000000000001"/>
    <x v="2741"/>
    <n v="393.1"/>
    <x v="4"/>
    <s v="25-01-2024"/>
    <s v="25"/>
    <x v="7"/>
    <s v="2024"/>
    <d v="2024-01-25T00:00:00"/>
    <n v="0"/>
  </r>
  <r>
    <x v="2825"/>
    <s v="7031b4e9-f"/>
    <x v="5"/>
    <s v="182.47"/>
    <x v="2738"/>
    <s v="10"/>
    <x v="5"/>
    <s v="164.22"/>
    <n v="18.247"/>
    <x v="2742"/>
    <n v="164.22"/>
    <x v="3"/>
    <s v="11-05-2024"/>
    <s v="11"/>
    <x v="6"/>
    <s v="2024"/>
    <d v="2024-05-11T00:00:00"/>
    <n v="0"/>
  </r>
  <r>
    <x v="2826"/>
    <s v="9b92d58e-1"/>
    <x v="1"/>
    <s v="352.7"/>
    <x v="2739"/>
    <s v="10"/>
    <x v="5"/>
    <s v="317.43"/>
    <n v="35.270000000000003"/>
    <x v="2743"/>
    <n v="317.43"/>
    <x v="2"/>
    <s v="16-10-2024"/>
    <s v="16"/>
    <x v="8"/>
    <s v="2024"/>
    <d v="2024-10-16T00:00:00"/>
    <n v="0"/>
  </r>
  <r>
    <x v="2827"/>
    <s v="54ef296a-5"/>
    <x v="6"/>
    <s v="252.82"/>
    <x v="2740"/>
    <s v="5"/>
    <x v="4"/>
    <s v="240.18"/>
    <n v="12.640999999999998"/>
    <x v="2744"/>
    <n v="240.18"/>
    <x v="4"/>
    <s v="06-04-2024"/>
    <s v="06"/>
    <x v="3"/>
    <s v="2024"/>
    <d v="2024-04-06T00:00:00"/>
    <n v="0"/>
  </r>
  <r>
    <x v="2828"/>
    <s v="c92d975b-0"/>
    <x v="6"/>
    <s v="478.35"/>
    <x v="2741"/>
    <s v="10"/>
    <x v="5"/>
    <s v="430.52"/>
    <n v="47.835000000000001"/>
    <x v="2745"/>
    <n v="430.52"/>
    <x v="4"/>
    <s v="19-02-2024"/>
    <s v="19"/>
    <x v="1"/>
    <s v="2024"/>
    <d v="2024-02-19T00:00:00"/>
    <n v="0"/>
  </r>
  <r>
    <x v="2829"/>
    <s v="7cdb7bcc-6"/>
    <x v="3"/>
    <s v="389.25"/>
    <x v="2742"/>
    <s v="15"/>
    <x v="0"/>
    <s v="330.86"/>
    <n v="58.387500000000003"/>
    <x v="2746"/>
    <n v="330.86"/>
    <x v="0"/>
    <s v="20-08-2024"/>
    <s v="20"/>
    <x v="4"/>
    <s v="2024"/>
    <d v="2024-08-20T00:00:00"/>
    <n v="0"/>
  </r>
  <r>
    <x v="2830"/>
    <s v="c6c4e17f-9"/>
    <x v="0"/>
    <s v="233.66"/>
    <x v="2743"/>
    <s v="20"/>
    <x v="1"/>
    <s v="186.93"/>
    <n v="46.731999999999999"/>
    <x v="2747"/>
    <n v="186.93"/>
    <x v="3"/>
    <s v="05-03-2024"/>
    <s v="05"/>
    <x v="5"/>
    <s v="2024"/>
    <d v="2024-03-05T00:00:00"/>
    <n v="0"/>
  </r>
  <r>
    <x v="2831"/>
    <s v="47dcb49b-5"/>
    <x v="0"/>
    <s v="155.04"/>
    <x v="2744"/>
    <s v="20"/>
    <x v="1"/>
    <s v="124.03"/>
    <n v="31.007999999999996"/>
    <x v="757"/>
    <n v="124.03"/>
    <x v="3"/>
    <s v="13-08-2024"/>
    <s v="13"/>
    <x v="4"/>
    <s v="2024"/>
    <d v="2024-08-13T00:00:00"/>
    <n v="0"/>
  </r>
  <r>
    <x v="2832"/>
    <s v="274934eb-1"/>
    <x v="3"/>
    <s v="340.4"/>
    <x v="2745"/>
    <s v="10"/>
    <x v="5"/>
    <s v="306.36"/>
    <n v="34.04"/>
    <x v="2748"/>
    <n v="306.36"/>
    <x v="1"/>
    <s v="19-03-2024"/>
    <s v="19"/>
    <x v="5"/>
    <s v="2024"/>
    <d v="2024-03-19T00:00:00"/>
    <n v="0"/>
  </r>
  <r>
    <x v="2833"/>
    <s v="2a8fff8b-4"/>
    <x v="1"/>
    <s v="495.02"/>
    <x v="2746"/>
    <s v="0"/>
    <x v="6"/>
    <s v="495.02"/>
    <n v="0"/>
    <x v="2749"/>
    <n v="495.02"/>
    <x v="4"/>
    <s v="30-04-2024"/>
    <s v="30"/>
    <x v="3"/>
    <s v="2024"/>
    <d v="2024-04-30T00:00:00"/>
    <n v="0"/>
  </r>
  <r>
    <x v="2834"/>
    <s v="cfa52f4b-b"/>
    <x v="6"/>
    <s v="398.65"/>
    <x v="2747"/>
    <s v="30"/>
    <x v="7"/>
    <s v="279.05"/>
    <n v="119.595"/>
    <x v="2750"/>
    <n v="279.06"/>
    <x v="0"/>
    <s v="21-07-2024"/>
    <s v="21"/>
    <x v="10"/>
    <s v="2024"/>
    <d v="2024-07-21T00:00:00"/>
    <n v="9.9999999999909051E-3"/>
  </r>
  <r>
    <x v="2835"/>
    <s v="a3ea187a-6"/>
    <x v="4"/>
    <s v="404.26"/>
    <x v="2748"/>
    <s v="0"/>
    <x v="6"/>
    <s v="404.26"/>
    <n v="0"/>
    <x v="2751"/>
    <n v="404.26"/>
    <x v="2"/>
    <s v="23-02-2024"/>
    <s v="23"/>
    <x v="1"/>
    <s v="2024"/>
    <d v="2024-02-23T00:00:00"/>
    <n v="0"/>
  </r>
  <r>
    <x v="2836"/>
    <s v="c0cfe18f-a"/>
    <x v="2"/>
    <s v="47.54"/>
    <x v="2749"/>
    <s v="10"/>
    <x v="5"/>
    <s v="42.79"/>
    <n v="4.7539999999999996"/>
    <x v="2752"/>
    <n v="42.79"/>
    <x v="1"/>
    <s v="28-03-2024"/>
    <s v="28"/>
    <x v="5"/>
    <s v="2024"/>
    <d v="2024-03-28T00:00:00"/>
    <n v="0"/>
  </r>
  <r>
    <x v="2837"/>
    <s v="55cd19bf-d"/>
    <x v="2"/>
    <s v="152.57"/>
    <x v="2750"/>
    <s v="0"/>
    <x v="6"/>
    <s v="152.57"/>
    <n v="0"/>
    <x v="2753"/>
    <n v="152.57"/>
    <x v="2"/>
    <s v="22-10-2024"/>
    <s v="22"/>
    <x v="8"/>
    <s v="2024"/>
    <d v="2024-10-22T00:00:00"/>
    <n v="0"/>
  </r>
  <r>
    <x v="2838"/>
    <s v="dcf55c7d-e"/>
    <x v="1"/>
    <s v="399.49"/>
    <x v="2751"/>
    <s v="50"/>
    <x v="3"/>
    <s v="199.75"/>
    <n v="199.745"/>
    <x v="2754"/>
    <n v="199.75"/>
    <x v="4"/>
    <s v="05-02-2024"/>
    <s v="05"/>
    <x v="1"/>
    <s v="2024"/>
    <d v="2024-02-05T00:00:00"/>
    <n v="0"/>
  </r>
  <r>
    <x v="2839"/>
    <s v="a195e087-1"/>
    <x v="0"/>
    <s v="168.52"/>
    <x v="486"/>
    <s v="30"/>
    <x v="7"/>
    <s v="117.96"/>
    <n v="50.556000000000004"/>
    <x v="2755"/>
    <n v="117.96"/>
    <x v="2"/>
    <s v="20-05-2024"/>
    <s v="20"/>
    <x v="6"/>
    <s v="2024"/>
    <d v="2024-05-20T00:00:00"/>
    <n v="0"/>
  </r>
  <r>
    <x v="2840"/>
    <s v="6556f3ed-5"/>
    <x v="3"/>
    <s v="474.27"/>
    <x v="2752"/>
    <s v="5"/>
    <x v="4"/>
    <s v="450.56"/>
    <n v="23.7135"/>
    <x v="2756"/>
    <n v="450.56"/>
    <x v="3"/>
    <s v="15-06-2024"/>
    <s v="15"/>
    <x v="9"/>
    <s v="2024"/>
    <d v="2024-06-15T00:00:00"/>
    <n v="0"/>
  </r>
  <r>
    <x v="2841"/>
    <s v="ab459f59-9"/>
    <x v="2"/>
    <s v="11.62"/>
    <x v="2753"/>
    <s v="25"/>
    <x v="2"/>
    <s v="8.71"/>
    <n v="2.9049999999999998"/>
    <x v="2757"/>
    <n v="8.7200000000000006"/>
    <x v="2"/>
    <s v="08-09-2024"/>
    <s v="08"/>
    <x v="2"/>
    <s v="2024"/>
    <d v="2024-09-08T00:00:00"/>
    <n v="9.9999999999997868E-3"/>
  </r>
  <r>
    <x v="2842"/>
    <s v="44d13aee-8"/>
    <x v="0"/>
    <s v="433.2"/>
    <x v="2754"/>
    <s v="15"/>
    <x v="0"/>
    <s v="368.22"/>
    <n v="64.98"/>
    <x v="2758"/>
    <n v="368.22"/>
    <x v="1"/>
    <s v="19-03-2024"/>
    <s v="19"/>
    <x v="5"/>
    <s v="2024"/>
    <d v="2024-03-19T00:00:00"/>
    <n v="0"/>
  </r>
  <r>
    <x v="2843"/>
    <s v="f9a08cdc-9"/>
    <x v="0"/>
    <s v="243.15"/>
    <x v="714"/>
    <s v="25"/>
    <x v="2"/>
    <s v="182.36"/>
    <n v="60.787500000000001"/>
    <x v="2759"/>
    <n v="182.36"/>
    <x v="4"/>
    <s v="01-07-2024"/>
    <s v="01"/>
    <x v="10"/>
    <s v="2024"/>
    <d v="2024-07-01T00:00:00"/>
    <n v="0"/>
  </r>
  <r>
    <x v="2844"/>
    <s v="bdff5ceb-a"/>
    <x v="1"/>
    <s v="338.68"/>
    <x v="2755"/>
    <s v="10"/>
    <x v="5"/>
    <s v="304.81"/>
    <n v="33.868000000000002"/>
    <x v="2760"/>
    <n v="304.81"/>
    <x v="1"/>
    <s v="15-10-2024"/>
    <s v="15"/>
    <x v="8"/>
    <s v="2024"/>
    <d v="2024-10-15T00:00:00"/>
    <n v="0"/>
  </r>
  <r>
    <x v="2845"/>
    <s v="9a0f9442-0"/>
    <x v="1"/>
    <s v="256.93"/>
    <x v="2756"/>
    <s v="20"/>
    <x v="1"/>
    <s v="205.54"/>
    <n v="51.386000000000003"/>
    <x v="2761"/>
    <n v="205.54"/>
    <x v="1"/>
    <s v="12-01-2024"/>
    <s v="12"/>
    <x v="7"/>
    <s v="2024"/>
    <d v="2024-01-12T00:00:00"/>
    <n v="0"/>
  </r>
  <r>
    <x v="2846"/>
    <s v="f3090044-0"/>
    <x v="2"/>
    <s v="153.36"/>
    <x v="2757"/>
    <s v="0"/>
    <x v="6"/>
    <s v="153.36"/>
    <n v="0"/>
    <x v="2762"/>
    <n v="153.36000000000001"/>
    <x v="1"/>
    <s v="06-01-2024"/>
    <s v="06"/>
    <x v="7"/>
    <s v="2024"/>
    <d v="2024-01-06T00:00:00"/>
    <n v="0"/>
  </r>
  <r>
    <x v="2847"/>
    <s v="32f52e77-3"/>
    <x v="2"/>
    <s v="280.19"/>
    <x v="2758"/>
    <s v="0"/>
    <x v="6"/>
    <s v="280.19"/>
    <n v="0"/>
    <x v="1052"/>
    <n v="280.19"/>
    <x v="4"/>
    <s v="08-06-2024"/>
    <s v="08"/>
    <x v="9"/>
    <s v="2024"/>
    <d v="2024-06-08T00:00:00"/>
    <n v="0"/>
  </r>
  <r>
    <x v="2848"/>
    <s v="6a30e7e6-c"/>
    <x v="1"/>
    <s v="335.27"/>
    <x v="2759"/>
    <s v="5"/>
    <x v="4"/>
    <s v="318.51"/>
    <n v="16.763500000000001"/>
    <x v="2763"/>
    <n v="318.51"/>
    <x v="1"/>
    <s v="10-04-2024"/>
    <s v="10"/>
    <x v="3"/>
    <s v="2024"/>
    <d v="2024-04-10T00:00:00"/>
    <n v="0"/>
  </r>
  <r>
    <x v="2849"/>
    <s v="af326e04-8"/>
    <x v="0"/>
    <s v="464.98"/>
    <x v="2760"/>
    <s v="10"/>
    <x v="5"/>
    <s v="418.48"/>
    <n v="46.498000000000005"/>
    <x v="2764"/>
    <n v="418.48"/>
    <x v="4"/>
    <s v="01-07-2024"/>
    <s v="01"/>
    <x v="10"/>
    <s v="2024"/>
    <d v="2024-07-01T00:00:00"/>
    <n v="0"/>
  </r>
  <r>
    <x v="2850"/>
    <s v="30402e41-6"/>
    <x v="0"/>
    <s v="454.39"/>
    <x v="81"/>
    <s v="15"/>
    <x v="0"/>
    <s v="386.23"/>
    <n v="68.158499999999989"/>
    <x v="2765"/>
    <n v="386.23"/>
    <x v="1"/>
    <s v="10-07-2024"/>
    <s v="10"/>
    <x v="10"/>
    <s v="2024"/>
    <d v="2024-07-10T00:00:00"/>
    <n v="0"/>
  </r>
  <r>
    <x v="2851"/>
    <s v="b05c6dba-1"/>
    <x v="6"/>
    <s v="145.86"/>
    <x v="2761"/>
    <s v="50"/>
    <x v="3"/>
    <s v="72.93"/>
    <n v="72.930000000000007"/>
    <x v="2766"/>
    <n v="72.930000000000007"/>
    <x v="2"/>
    <s v="16-07-2024"/>
    <s v="16"/>
    <x v="10"/>
    <s v="2024"/>
    <d v="2024-07-16T00:00:00"/>
    <n v="0"/>
  </r>
  <r>
    <x v="2852"/>
    <s v="d0a3f85b-f"/>
    <x v="0"/>
    <s v="195.95"/>
    <x v="2762"/>
    <s v="25"/>
    <x v="2"/>
    <s v="146.96"/>
    <n v="48.987499999999997"/>
    <x v="2767"/>
    <n v="146.96"/>
    <x v="3"/>
    <s v="04-02-2024"/>
    <s v="04"/>
    <x v="1"/>
    <s v="2024"/>
    <d v="2024-02-04T00:00:00"/>
    <n v="0"/>
  </r>
  <r>
    <x v="2853"/>
    <s v="94fc7678-1"/>
    <x v="5"/>
    <s v="206.99"/>
    <x v="2763"/>
    <s v="20"/>
    <x v="1"/>
    <s v="165.59"/>
    <n v="41.398000000000003"/>
    <x v="2768"/>
    <n v="165.59"/>
    <x v="4"/>
    <s v="18-06-2024"/>
    <s v="18"/>
    <x v="9"/>
    <s v="2024"/>
    <d v="2024-06-18T00:00:00"/>
    <n v="0"/>
  </r>
  <r>
    <x v="2854"/>
    <s v="d85e0838-d"/>
    <x v="2"/>
    <s v="108.04"/>
    <x v="2764"/>
    <s v="25"/>
    <x v="2"/>
    <s v="81.03"/>
    <n v="27.01"/>
    <x v="2769"/>
    <n v="81.03"/>
    <x v="2"/>
    <s v="29-07-2024"/>
    <s v="29"/>
    <x v="10"/>
    <s v="2024"/>
    <d v="2024-07-29T00:00:00"/>
    <n v="0"/>
  </r>
  <r>
    <x v="2855"/>
    <s v="a3749bf9-4"/>
    <x v="1"/>
    <s v="231.39"/>
    <x v="2765"/>
    <s v="20"/>
    <x v="1"/>
    <s v="185.11"/>
    <n v="46.277999999999992"/>
    <x v="2770"/>
    <n v="185.11"/>
    <x v="3"/>
    <s v="26-08-2024"/>
    <s v="26"/>
    <x v="4"/>
    <s v="2024"/>
    <d v="2024-08-26T00:00:00"/>
    <n v="0"/>
  </r>
  <r>
    <x v="2856"/>
    <s v="f609d1c0-8"/>
    <x v="5"/>
    <s v="356.81"/>
    <x v="2766"/>
    <s v="15"/>
    <x v="0"/>
    <s v="303.29"/>
    <n v="53.521499999999996"/>
    <x v="2771"/>
    <n v="303.29000000000002"/>
    <x v="2"/>
    <s v="03-02-2024"/>
    <s v="03"/>
    <x v="1"/>
    <s v="2024"/>
    <d v="2024-02-03T00:00:00"/>
    <n v="0"/>
  </r>
  <r>
    <x v="2857"/>
    <s v="cf8a6a42-e"/>
    <x v="3"/>
    <s v="316.3"/>
    <x v="2767"/>
    <s v="15"/>
    <x v="0"/>
    <s v="268.86"/>
    <n v="47.445"/>
    <x v="2772"/>
    <n v="268.86"/>
    <x v="0"/>
    <s v="04-10-2024"/>
    <s v="04"/>
    <x v="8"/>
    <s v="2024"/>
    <d v="2024-10-04T00:00:00"/>
    <n v="0"/>
  </r>
  <r>
    <x v="2858"/>
    <s v="8760cdc9-2"/>
    <x v="3"/>
    <s v="77.96"/>
    <x v="2768"/>
    <s v="15"/>
    <x v="0"/>
    <s v="66.27"/>
    <n v="11.693999999999999"/>
    <x v="2773"/>
    <n v="66.27"/>
    <x v="3"/>
    <s v="17-11-2024"/>
    <s v="17"/>
    <x v="0"/>
    <s v="2024"/>
    <d v="2024-11-17T00:00:00"/>
    <n v="0"/>
  </r>
  <r>
    <x v="2859"/>
    <s v="7c30618d-5"/>
    <x v="6"/>
    <s v="215.45"/>
    <x v="2769"/>
    <s v="20"/>
    <x v="1"/>
    <s v="172.36"/>
    <n v="43.09"/>
    <x v="2774"/>
    <n v="172.36"/>
    <x v="1"/>
    <s v="05-01-2024"/>
    <s v="05"/>
    <x v="7"/>
    <s v="2024"/>
    <d v="2024-01-05T00:00:00"/>
    <n v="0"/>
  </r>
  <r>
    <x v="2860"/>
    <s v="8cb10081-9"/>
    <x v="4"/>
    <s v="499.36"/>
    <x v="2770"/>
    <s v="20"/>
    <x v="1"/>
    <s v="399.49"/>
    <n v="99.872000000000014"/>
    <x v="2775"/>
    <n v="399.49"/>
    <x v="4"/>
    <s v="27-08-2024"/>
    <s v="27"/>
    <x v="4"/>
    <s v="2024"/>
    <d v="2024-08-27T00:00:00"/>
    <n v="0"/>
  </r>
  <r>
    <x v="2861"/>
    <s v="07d3c705-b"/>
    <x v="0"/>
    <s v="50.14"/>
    <x v="2771"/>
    <s v="25"/>
    <x v="2"/>
    <s v="37.61"/>
    <n v="12.535"/>
    <x v="2776"/>
    <n v="37.61"/>
    <x v="1"/>
    <s v="30-08-2024"/>
    <s v="30"/>
    <x v="4"/>
    <s v="2024"/>
    <d v="2024-08-30T00:00:00"/>
    <n v="0"/>
  </r>
  <r>
    <x v="2862"/>
    <s v="c69340de-d"/>
    <x v="4"/>
    <s v="425.24"/>
    <x v="2772"/>
    <s v="10"/>
    <x v="5"/>
    <s v="382.72"/>
    <n v="42.523999999999994"/>
    <x v="2777"/>
    <n v="382.72"/>
    <x v="2"/>
    <s v="18-01-2024"/>
    <s v="18"/>
    <x v="7"/>
    <s v="2024"/>
    <d v="2024-01-18T00:00:00"/>
    <n v="0"/>
  </r>
  <r>
    <x v="2863"/>
    <s v="0af60377-c"/>
    <x v="6"/>
    <s v="410.76"/>
    <x v="2773"/>
    <s v="15"/>
    <x v="0"/>
    <s v="349.15"/>
    <n v="61.613999999999997"/>
    <x v="2778"/>
    <n v="349.15"/>
    <x v="3"/>
    <s v="31-08-2024"/>
    <s v="31"/>
    <x v="4"/>
    <s v="2024"/>
    <d v="2024-08-31T00:00:00"/>
    <n v="0"/>
  </r>
  <r>
    <x v="2864"/>
    <s v="2ef11c9e-6"/>
    <x v="5"/>
    <s v="149.52"/>
    <x v="2774"/>
    <s v="30"/>
    <x v="7"/>
    <s v="104.66"/>
    <n v="44.856000000000002"/>
    <x v="2779"/>
    <n v="104.66"/>
    <x v="0"/>
    <s v="28-10-2024"/>
    <s v="28"/>
    <x v="8"/>
    <s v="2024"/>
    <d v="2024-10-28T00:00:00"/>
    <n v="0"/>
  </r>
  <r>
    <x v="2865"/>
    <s v="f95ba60a-d"/>
    <x v="3"/>
    <s v="147.82"/>
    <x v="2775"/>
    <s v="20"/>
    <x v="1"/>
    <s v="118.26"/>
    <n v="29.563999999999997"/>
    <x v="2780"/>
    <n v="118.26"/>
    <x v="4"/>
    <s v="01-03-2024"/>
    <s v="01"/>
    <x v="5"/>
    <s v="2024"/>
    <d v="2024-03-01T00:00:00"/>
    <n v="0"/>
  </r>
  <r>
    <x v="2866"/>
    <s v="ffa4a462-b"/>
    <x v="3"/>
    <s v="418.98"/>
    <x v="2776"/>
    <s v="15"/>
    <x v="0"/>
    <s v="356.13"/>
    <n v="62.847000000000008"/>
    <x v="2781"/>
    <n v="356.13"/>
    <x v="1"/>
    <s v="16-02-2024"/>
    <s v="16"/>
    <x v="1"/>
    <s v="2024"/>
    <d v="2024-02-16T00:00:00"/>
    <n v="0"/>
  </r>
  <r>
    <x v="2867"/>
    <s v="059c565d-1"/>
    <x v="5"/>
    <s v="55.86"/>
    <x v="2777"/>
    <s v="25"/>
    <x v="2"/>
    <s v="41.89"/>
    <n v="13.965"/>
    <x v="2782"/>
    <n v="41.9"/>
    <x v="3"/>
    <s v="07-06-2024"/>
    <s v="07"/>
    <x v="9"/>
    <s v="2024"/>
    <d v="2024-06-07T00:00:00"/>
    <n v="9.9999999999980105E-3"/>
  </r>
  <r>
    <x v="2868"/>
    <s v="2f9790c2-a"/>
    <x v="6"/>
    <s v="33.8"/>
    <x v="1374"/>
    <s v="50"/>
    <x v="3"/>
    <s v="16.9"/>
    <n v="16.899999999999999"/>
    <x v="2783"/>
    <n v="16.899999999999999"/>
    <x v="0"/>
    <s v="20-07-2024"/>
    <s v="20"/>
    <x v="10"/>
    <s v="2024"/>
    <d v="2024-07-20T00:00:00"/>
    <n v="0"/>
  </r>
  <r>
    <x v="2869"/>
    <s v="43eb2577-2"/>
    <x v="6"/>
    <s v="29.79"/>
    <x v="2778"/>
    <s v="15"/>
    <x v="0"/>
    <s v="25.32"/>
    <n v="4.4684999999999997"/>
    <x v="964"/>
    <n v="25.32"/>
    <x v="4"/>
    <s v="11-01-2024"/>
    <s v="11"/>
    <x v="7"/>
    <s v="2024"/>
    <d v="2024-01-11T00:00:00"/>
    <n v="0"/>
  </r>
  <r>
    <x v="2870"/>
    <s v="d63a71e5-9"/>
    <x v="3"/>
    <s v="344.67"/>
    <x v="2779"/>
    <s v="15"/>
    <x v="0"/>
    <s v="292.97"/>
    <n v="51.700500000000005"/>
    <x v="2784"/>
    <n v="292.97000000000003"/>
    <x v="1"/>
    <s v="15-02-2024"/>
    <s v="15"/>
    <x v="1"/>
    <s v="2024"/>
    <d v="2024-02-15T00:00:00"/>
    <n v="0"/>
  </r>
  <r>
    <x v="2871"/>
    <s v="71ed5cb0-b"/>
    <x v="4"/>
    <s v="109.4"/>
    <x v="2780"/>
    <s v="25"/>
    <x v="2"/>
    <s v="82.05"/>
    <n v="27.35"/>
    <x v="2785"/>
    <n v="82.05"/>
    <x v="4"/>
    <s v="21-08-2024"/>
    <s v="21"/>
    <x v="4"/>
    <s v="2024"/>
    <d v="2024-08-21T00:00:00"/>
    <n v="0"/>
  </r>
  <r>
    <x v="2872"/>
    <s v="6f74258e-5"/>
    <x v="5"/>
    <s v="444.09"/>
    <x v="2781"/>
    <s v="50"/>
    <x v="3"/>
    <s v="222.04"/>
    <n v="222.04499999999999"/>
    <x v="2786"/>
    <n v="222.05"/>
    <x v="1"/>
    <s v="15-06-2024"/>
    <s v="15"/>
    <x v="9"/>
    <s v="2024"/>
    <d v="2024-06-15T00:00:00"/>
    <n v="1.0000000000019327E-2"/>
  </r>
  <r>
    <x v="2873"/>
    <s v="721e95fc-7"/>
    <x v="0"/>
    <s v="383.4"/>
    <x v="2782"/>
    <s v="50"/>
    <x v="3"/>
    <s v="191.7"/>
    <n v="191.7"/>
    <x v="2131"/>
    <n v="191.7"/>
    <x v="0"/>
    <s v="13-04-2024"/>
    <s v="13"/>
    <x v="3"/>
    <s v="2024"/>
    <d v="2024-04-13T00:00:00"/>
    <n v="0"/>
  </r>
  <r>
    <x v="2874"/>
    <s v="7058ce9f-c"/>
    <x v="1"/>
    <s v="328.07"/>
    <x v="2783"/>
    <s v="30"/>
    <x v="7"/>
    <s v="229.65"/>
    <n v="98.421000000000006"/>
    <x v="2787"/>
    <n v="229.65"/>
    <x v="0"/>
    <s v="17-10-2024"/>
    <s v="17"/>
    <x v="8"/>
    <s v="2024"/>
    <d v="2024-10-17T00:00:00"/>
    <n v="0"/>
  </r>
  <r>
    <x v="2875"/>
    <s v="3db1bbd1-b"/>
    <x v="0"/>
    <s v="450.51"/>
    <x v="416"/>
    <s v="50"/>
    <x v="3"/>
    <s v="225.25"/>
    <n v="225.255"/>
    <x v="2788"/>
    <n v="225.26"/>
    <x v="1"/>
    <s v="11-10-2024"/>
    <s v="11"/>
    <x v="8"/>
    <s v="2024"/>
    <d v="2024-10-11T00:00:00"/>
    <n v="9.9999999999909051E-3"/>
  </r>
  <r>
    <x v="2876"/>
    <s v="e652729a-6"/>
    <x v="6"/>
    <s v="350.51"/>
    <x v="2784"/>
    <s v="50"/>
    <x v="3"/>
    <s v="175.25"/>
    <n v="175.255"/>
    <x v="2789"/>
    <n v="175.26"/>
    <x v="2"/>
    <s v="27-10-2024"/>
    <s v="27"/>
    <x v="8"/>
    <s v="2024"/>
    <d v="2024-10-27T00:00:00"/>
    <n v="9.9999999999909051E-3"/>
  </r>
  <r>
    <x v="2877"/>
    <s v="7e42ee68-3"/>
    <x v="3"/>
    <s v="402.82"/>
    <x v="2785"/>
    <s v="0"/>
    <x v="6"/>
    <s v="402.82"/>
    <n v="0"/>
    <x v="2790"/>
    <n v="402.82"/>
    <x v="4"/>
    <s v="12-02-2024"/>
    <s v="12"/>
    <x v="1"/>
    <s v="2024"/>
    <d v="2024-02-12T00:00:00"/>
    <n v="0"/>
  </r>
  <r>
    <x v="2878"/>
    <s v="a96d8b06-5"/>
    <x v="6"/>
    <s v="12.81"/>
    <x v="1620"/>
    <s v="30"/>
    <x v="7"/>
    <s v="8.97"/>
    <n v="3.843"/>
    <x v="2791"/>
    <n v="8.9700000000000006"/>
    <x v="2"/>
    <s v="29-09-2024"/>
    <s v="29"/>
    <x v="2"/>
    <s v="2024"/>
    <d v="2024-09-29T00:00:00"/>
    <n v="0"/>
  </r>
  <r>
    <x v="2879"/>
    <s v="241c5b49-7"/>
    <x v="1"/>
    <s v="186.27"/>
    <x v="2786"/>
    <s v="0"/>
    <x v="6"/>
    <s v="186.27"/>
    <n v="0"/>
    <x v="2792"/>
    <n v="186.27"/>
    <x v="0"/>
    <s v="29-01-2024"/>
    <s v="29"/>
    <x v="7"/>
    <s v="2024"/>
    <d v="2024-01-29T00:00:00"/>
    <n v="0"/>
  </r>
  <r>
    <x v="2880"/>
    <s v="fe823e51-e"/>
    <x v="2"/>
    <s v="34.93"/>
    <x v="1514"/>
    <s v="30"/>
    <x v="7"/>
    <s v="24.45"/>
    <n v="10.479000000000001"/>
    <x v="2793"/>
    <n v="24.45"/>
    <x v="3"/>
    <s v="22-01-2024"/>
    <s v="22"/>
    <x v="7"/>
    <s v="2024"/>
    <d v="2024-01-22T00:00:00"/>
    <n v="0"/>
  </r>
  <r>
    <x v="2881"/>
    <s v="b75e39cc-4"/>
    <x v="4"/>
    <s v="187.12"/>
    <x v="2787"/>
    <s v="0"/>
    <x v="6"/>
    <s v="187.12"/>
    <n v="0"/>
    <x v="2794"/>
    <n v="187.12"/>
    <x v="3"/>
    <s v="10-02-2024"/>
    <s v="10"/>
    <x v="1"/>
    <s v="2024"/>
    <d v="2024-02-10T00:00:00"/>
    <n v="0"/>
  </r>
  <r>
    <x v="2882"/>
    <s v="eb8bcfba-b"/>
    <x v="4"/>
    <s v="301.12"/>
    <x v="2788"/>
    <s v="0"/>
    <x v="6"/>
    <s v="301.12"/>
    <n v="0"/>
    <x v="2795"/>
    <n v="301.12"/>
    <x v="3"/>
    <s v="22-07-2024"/>
    <s v="22"/>
    <x v="10"/>
    <s v="2024"/>
    <d v="2024-07-22T00:00:00"/>
    <n v="0"/>
  </r>
  <r>
    <x v="2883"/>
    <s v="fd204ae7-3"/>
    <x v="1"/>
    <s v="149.98"/>
    <x v="2789"/>
    <s v="0"/>
    <x v="6"/>
    <s v="149.98"/>
    <n v="0"/>
    <x v="2796"/>
    <n v="149.97999999999999"/>
    <x v="4"/>
    <s v="20-08-2024"/>
    <s v="20"/>
    <x v="4"/>
    <s v="2024"/>
    <d v="2024-08-20T00:00:00"/>
    <n v="0"/>
  </r>
  <r>
    <x v="2884"/>
    <s v="3596eb92-f"/>
    <x v="1"/>
    <s v="475.44"/>
    <x v="2790"/>
    <s v="15"/>
    <x v="0"/>
    <s v="404.12"/>
    <n v="71.316000000000003"/>
    <x v="2797"/>
    <n v="404.12"/>
    <x v="3"/>
    <s v="27-01-2024"/>
    <s v="27"/>
    <x v="7"/>
    <s v="2024"/>
    <d v="2024-01-27T00:00:00"/>
    <n v="0"/>
  </r>
  <r>
    <x v="2885"/>
    <s v="fc12336b-4"/>
    <x v="4"/>
    <s v="20.86"/>
    <x v="2791"/>
    <s v="5"/>
    <x v="4"/>
    <s v="19.82"/>
    <n v="1.0429999999999999"/>
    <x v="2798"/>
    <n v="19.82"/>
    <x v="4"/>
    <s v="18-03-2024"/>
    <s v="18"/>
    <x v="5"/>
    <s v="2024"/>
    <d v="2024-03-18T00:00:00"/>
    <n v="0"/>
  </r>
  <r>
    <x v="2886"/>
    <s v="cf38c5f3-3"/>
    <x v="2"/>
    <s v="499"/>
    <x v="2792"/>
    <s v="50"/>
    <x v="3"/>
    <s v="249.5"/>
    <n v="249.5"/>
    <x v="2799"/>
    <n v="249.5"/>
    <x v="0"/>
    <s v="12-03-2024"/>
    <s v="12"/>
    <x v="5"/>
    <s v="2024"/>
    <d v="2024-03-12T00:00:00"/>
    <n v="0"/>
  </r>
  <r>
    <x v="2887"/>
    <s v="d8179c70-9"/>
    <x v="4"/>
    <s v="46.41"/>
    <x v="2793"/>
    <s v="0"/>
    <x v="6"/>
    <s v="46.41"/>
    <n v="0"/>
    <x v="2800"/>
    <n v="46.41"/>
    <x v="1"/>
    <s v="13-06-2024"/>
    <s v="13"/>
    <x v="9"/>
    <s v="2024"/>
    <d v="2024-06-13T00:00:00"/>
    <n v="0"/>
  </r>
  <r>
    <x v="2888"/>
    <s v="fb8bb5e4-d"/>
    <x v="3"/>
    <s v="35.47"/>
    <x v="2794"/>
    <s v="25"/>
    <x v="2"/>
    <s v="26.6"/>
    <n v="8.8674999999999997"/>
    <x v="2801"/>
    <n v="26.6"/>
    <x v="3"/>
    <s v="13-03-2024"/>
    <s v="13"/>
    <x v="5"/>
    <s v="2024"/>
    <d v="2024-03-13T00:00:00"/>
    <n v="0"/>
  </r>
  <r>
    <x v="2889"/>
    <s v="9a9926b5-e"/>
    <x v="1"/>
    <s v="164.44"/>
    <x v="2795"/>
    <s v="50"/>
    <x v="3"/>
    <s v="82.22"/>
    <n v="82.22"/>
    <x v="2802"/>
    <n v="82.22"/>
    <x v="4"/>
    <s v="22-06-2024"/>
    <s v="22"/>
    <x v="9"/>
    <s v="2024"/>
    <d v="2024-06-22T00:00:00"/>
    <n v="0"/>
  </r>
  <r>
    <x v="2890"/>
    <s v="99e30a62-2"/>
    <x v="5"/>
    <s v="164.41"/>
    <x v="2796"/>
    <s v="20"/>
    <x v="1"/>
    <s v="131.53"/>
    <n v="32.881999999999998"/>
    <x v="2803"/>
    <n v="131.53"/>
    <x v="0"/>
    <s v="02-03-2024"/>
    <s v="02"/>
    <x v="5"/>
    <s v="2024"/>
    <d v="2024-03-02T00:00:00"/>
    <n v="0"/>
  </r>
  <r>
    <x v="2891"/>
    <s v="4b2d81b8-b"/>
    <x v="3"/>
    <s v="213.47"/>
    <x v="2797"/>
    <s v="20"/>
    <x v="1"/>
    <s v="170.78"/>
    <n v="42.693999999999996"/>
    <x v="2804"/>
    <n v="170.78"/>
    <x v="1"/>
    <s v="21-05-2024"/>
    <s v="21"/>
    <x v="6"/>
    <s v="2024"/>
    <d v="2024-05-21T00:00:00"/>
    <n v="0"/>
  </r>
  <r>
    <x v="2892"/>
    <s v="6f3fb246-f"/>
    <x v="3"/>
    <s v="320.31"/>
    <x v="2798"/>
    <s v="15"/>
    <x v="0"/>
    <s v="272.26"/>
    <n v="48.046499999999995"/>
    <x v="2805"/>
    <n v="272.26"/>
    <x v="0"/>
    <s v="25-10-2024"/>
    <s v="25"/>
    <x v="8"/>
    <s v="2024"/>
    <d v="2024-10-25T00:00:00"/>
    <n v="0"/>
  </r>
  <r>
    <x v="2893"/>
    <s v="cdd4f661-4"/>
    <x v="5"/>
    <s v="319.86"/>
    <x v="2799"/>
    <s v="15"/>
    <x v="0"/>
    <s v="271.88"/>
    <n v="47.979000000000006"/>
    <x v="2806"/>
    <n v="271.88"/>
    <x v="1"/>
    <s v="27-06-2024"/>
    <s v="27"/>
    <x v="9"/>
    <s v="2024"/>
    <d v="2024-06-27T00:00:00"/>
    <n v="0"/>
  </r>
  <r>
    <x v="2894"/>
    <s v="5fa64fe3-8"/>
    <x v="0"/>
    <s v="41.53"/>
    <x v="2800"/>
    <s v="0"/>
    <x v="6"/>
    <s v="41.53"/>
    <n v="0"/>
    <x v="2807"/>
    <n v="41.53"/>
    <x v="2"/>
    <s v="21-10-2024"/>
    <s v="21"/>
    <x v="8"/>
    <s v="2024"/>
    <d v="2024-10-21T00:00:00"/>
    <n v="0"/>
  </r>
  <r>
    <x v="2895"/>
    <s v="6fd4ce69-0"/>
    <x v="5"/>
    <s v="205.9"/>
    <x v="2801"/>
    <s v="30"/>
    <x v="7"/>
    <s v="144.13"/>
    <n v="61.77"/>
    <x v="330"/>
    <n v="144.13"/>
    <x v="1"/>
    <s v="13-05-2024"/>
    <s v="13"/>
    <x v="6"/>
    <s v="2024"/>
    <d v="2024-05-13T00:00:00"/>
    <n v="0"/>
  </r>
  <r>
    <x v="2896"/>
    <s v="2808821f-d"/>
    <x v="5"/>
    <s v="67.85"/>
    <x v="2802"/>
    <s v="15"/>
    <x v="0"/>
    <s v="57.67"/>
    <n v="10.177499999999998"/>
    <x v="2808"/>
    <n v="57.67"/>
    <x v="1"/>
    <s v="24-02-2024"/>
    <s v="24"/>
    <x v="1"/>
    <s v="2024"/>
    <d v="2024-02-24T00:00:00"/>
    <n v="0"/>
  </r>
  <r>
    <x v="2897"/>
    <s v="024bf585-e"/>
    <x v="2"/>
    <s v="433.77"/>
    <x v="1737"/>
    <s v="15"/>
    <x v="0"/>
    <s v="368.7"/>
    <n v="65.065499999999986"/>
    <x v="2809"/>
    <n v="368.7"/>
    <x v="0"/>
    <s v="23-03-2024"/>
    <s v="23"/>
    <x v="5"/>
    <s v="2024"/>
    <d v="2024-03-23T00:00:00"/>
    <n v="0"/>
  </r>
  <r>
    <x v="2898"/>
    <s v="07cfc2fd-6"/>
    <x v="1"/>
    <s v="496.95"/>
    <x v="2803"/>
    <s v="25"/>
    <x v="2"/>
    <s v="372.71"/>
    <n v="124.2375"/>
    <x v="2810"/>
    <n v="372.71"/>
    <x v="4"/>
    <s v="01-03-2024"/>
    <s v="01"/>
    <x v="5"/>
    <s v="2024"/>
    <d v="2024-03-01T00:00:00"/>
    <n v="0"/>
  </r>
  <r>
    <x v="2899"/>
    <s v="5e246611-e"/>
    <x v="1"/>
    <s v="308.25"/>
    <x v="2804"/>
    <s v="50"/>
    <x v="3"/>
    <s v="154.12"/>
    <n v="154.125"/>
    <x v="2811"/>
    <n v="154.13"/>
    <x v="4"/>
    <s v="23-07-2024"/>
    <s v="23"/>
    <x v="10"/>
    <s v="2024"/>
    <d v="2024-07-23T00:00:00"/>
    <n v="9.9999999999909051E-3"/>
  </r>
  <r>
    <x v="2900"/>
    <s v="efbe8e1f-1"/>
    <x v="4"/>
    <s v="280.8"/>
    <x v="2805"/>
    <s v="15"/>
    <x v="0"/>
    <s v="238.68"/>
    <n v="42.12"/>
    <x v="2812"/>
    <n v="238.68"/>
    <x v="4"/>
    <s v="15-05-2024"/>
    <s v="15"/>
    <x v="6"/>
    <s v="2024"/>
    <d v="2024-05-15T00:00:00"/>
    <n v="0"/>
  </r>
  <r>
    <x v="2901"/>
    <s v="f721848c-d"/>
    <x v="6"/>
    <s v="130.53"/>
    <x v="2806"/>
    <s v="15"/>
    <x v="0"/>
    <s v="110.95"/>
    <n v="19.579499999999999"/>
    <x v="2813"/>
    <n v="110.95"/>
    <x v="2"/>
    <s v="16-07-2024"/>
    <s v="16"/>
    <x v="10"/>
    <s v="2024"/>
    <d v="2024-07-16T00:00:00"/>
    <n v="0"/>
  </r>
  <r>
    <x v="2902"/>
    <s v="3da581fa-d"/>
    <x v="4"/>
    <s v="299.12"/>
    <x v="2807"/>
    <s v="15"/>
    <x v="0"/>
    <s v="254.25"/>
    <n v="44.868000000000002"/>
    <x v="2814"/>
    <n v="254.25"/>
    <x v="0"/>
    <s v="24-10-2024"/>
    <s v="24"/>
    <x v="8"/>
    <s v="2024"/>
    <d v="2024-10-24T00:00:00"/>
    <n v="0"/>
  </r>
  <r>
    <x v="2903"/>
    <s v="88283ffc-e"/>
    <x v="6"/>
    <s v="179.16"/>
    <x v="2808"/>
    <s v="30"/>
    <x v="7"/>
    <s v="125.41"/>
    <n v="53.748000000000005"/>
    <x v="2815"/>
    <n v="125.41"/>
    <x v="4"/>
    <s v="19-05-2024"/>
    <s v="19"/>
    <x v="6"/>
    <s v="2024"/>
    <d v="2024-05-19T00:00:00"/>
    <n v="0"/>
  </r>
  <r>
    <x v="2904"/>
    <s v="ab632513-b"/>
    <x v="3"/>
    <s v="237.25"/>
    <x v="2809"/>
    <s v="25"/>
    <x v="2"/>
    <s v="177.94"/>
    <n v="59.3125"/>
    <x v="2816"/>
    <n v="177.94"/>
    <x v="1"/>
    <s v="10-06-2024"/>
    <s v="10"/>
    <x v="9"/>
    <s v="2024"/>
    <d v="2024-06-10T00:00:00"/>
    <n v="0"/>
  </r>
  <r>
    <x v="2905"/>
    <s v="090c6a64-2"/>
    <x v="2"/>
    <s v="449.87"/>
    <x v="2810"/>
    <s v="5"/>
    <x v="4"/>
    <s v="427.38"/>
    <n v="22.493499999999997"/>
    <x v="2817"/>
    <n v="427.38"/>
    <x v="4"/>
    <s v="07-08-2024"/>
    <s v="07"/>
    <x v="4"/>
    <s v="2024"/>
    <d v="2024-08-07T00:00:00"/>
    <n v="0"/>
  </r>
  <r>
    <x v="2906"/>
    <s v="43944f95-7"/>
    <x v="4"/>
    <s v="138.04"/>
    <x v="2811"/>
    <s v="0"/>
    <x v="6"/>
    <s v="138.04"/>
    <n v="0"/>
    <x v="2818"/>
    <n v="138.04"/>
    <x v="4"/>
    <s v="08-06-2024"/>
    <s v="08"/>
    <x v="9"/>
    <s v="2024"/>
    <d v="2024-06-08T00:00:00"/>
    <n v="0"/>
  </r>
  <r>
    <x v="2907"/>
    <s v="a9a972ea-a"/>
    <x v="1"/>
    <s v="456.4"/>
    <x v="2812"/>
    <s v="30"/>
    <x v="7"/>
    <s v="319.48"/>
    <n v="136.91999999999999"/>
    <x v="2819"/>
    <n v="319.48"/>
    <x v="1"/>
    <s v="16-11-2024"/>
    <s v="16"/>
    <x v="0"/>
    <s v="2024"/>
    <d v="2024-11-16T00:00:00"/>
    <n v="0"/>
  </r>
  <r>
    <x v="2908"/>
    <s v="128bb94a-4"/>
    <x v="4"/>
    <s v="487.06"/>
    <x v="2813"/>
    <s v="0"/>
    <x v="6"/>
    <s v="487.06"/>
    <n v="0"/>
    <x v="2820"/>
    <n v="487.06"/>
    <x v="0"/>
    <s v="17-08-2024"/>
    <s v="17"/>
    <x v="4"/>
    <s v="2024"/>
    <d v="2024-08-17T00:00:00"/>
    <n v="0"/>
  </r>
  <r>
    <x v="2909"/>
    <s v="5f29a00a-f"/>
    <x v="6"/>
    <s v="409.01"/>
    <x v="2814"/>
    <s v="25"/>
    <x v="2"/>
    <s v="306.76"/>
    <n v="102.2525"/>
    <x v="2821"/>
    <n v="306.76"/>
    <x v="2"/>
    <s v="15-01-2024"/>
    <s v="15"/>
    <x v="7"/>
    <s v="2024"/>
    <d v="2024-01-15T00:00:00"/>
    <n v="0"/>
  </r>
  <r>
    <x v="2910"/>
    <s v="327dab47-c"/>
    <x v="5"/>
    <s v="97.09"/>
    <x v="2815"/>
    <s v="10"/>
    <x v="5"/>
    <s v="87.38"/>
    <n v="9.7090000000000014"/>
    <x v="2822"/>
    <n v="87.38"/>
    <x v="4"/>
    <s v="09-06-2024"/>
    <s v="09"/>
    <x v="9"/>
    <s v="2024"/>
    <d v="2024-06-09T00:00:00"/>
    <n v="0"/>
  </r>
  <r>
    <x v="2911"/>
    <s v="0e96bba7-f"/>
    <x v="5"/>
    <s v="252.08"/>
    <x v="2816"/>
    <s v="10"/>
    <x v="5"/>
    <s v="226.87"/>
    <n v="25.208000000000002"/>
    <x v="2823"/>
    <n v="226.87"/>
    <x v="0"/>
    <s v="30-01-2024"/>
    <s v="30"/>
    <x v="7"/>
    <s v="2024"/>
    <d v="2024-01-30T00:00:00"/>
    <n v="0"/>
  </r>
  <r>
    <x v="2912"/>
    <s v="d3cd79a0-d"/>
    <x v="2"/>
    <s v="248.11"/>
    <x v="2817"/>
    <s v="30"/>
    <x v="7"/>
    <s v="173.68"/>
    <n v="74.433000000000007"/>
    <x v="2824"/>
    <n v="173.68"/>
    <x v="0"/>
    <s v="22-04-2024"/>
    <s v="22"/>
    <x v="3"/>
    <s v="2024"/>
    <d v="2024-04-22T00:00:00"/>
    <n v="0"/>
  </r>
  <r>
    <x v="2913"/>
    <s v="87b3f6e5-6"/>
    <x v="6"/>
    <s v="254.93"/>
    <x v="2818"/>
    <s v="30"/>
    <x v="7"/>
    <s v="178.45"/>
    <n v="76.478999999999999"/>
    <x v="2825"/>
    <n v="178.45"/>
    <x v="2"/>
    <s v="28-01-2024"/>
    <s v="28"/>
    <x v="7"/>
    <s v="2024"/>
    <d v="2024-01-28T00:00:00"/>
    <n v="0"/>
  </r>
  <r>
    <x v="2914"/>
    <s v="26fcfebc-9"/>
    <x v="3"/>
    <s v="351.79"/>
    <x v="2819"/>
    <s v="30"/>
    <x v="7"/>
    <s v="246.25"/>
    <n v="105.53700000000001"/>
    <x v="2826"/>
    <n v="246.25"/>
    <x v="0"/>
    <s v="02-06-2024"/>
    <s v="02"/>
    <x v="9"/>
    <s v="2024"/>
    <d v="2024-06-02T00:00:00"/>
    <n v="0"/>
  </r>
  <r>
    <x v="2915"/>
    <s v="7dfb697f-1"/>
    <x v="2"/>
    <s v="160.3"/>
    <x v="2820"/>
    <s v="5"/>
    <x v="4"/>
    <s v="152.28"/>
    <n v="8.0150000000000006"/>
    <x v="2827"/>
    <n v="152.29"/>
    <x v="2"/>
    <s v="23-08-2024"/>
    <s v="23"/>
    <x v="4"/>
    <s v="2024"/>
    <d v="2024-08-23T00:00:00"/>
    <n v="9.9999999999909051E-3"/>
  </r>
  <r>
    <x v="2916"/>
    <s v="1e8f5c9f-0"/>
    <x v="1"/>
    <s v="319.97"/>
    <x v="2821"/>
    <s v="15"/>
    <x v="0"/>
    <s v="271.97"/>
    <n v="47.9955"/>
    <x v="2828"/>
    <n v="271.97000000000003"/>
    <x v="1"/>
    <s v="17-04-2024"/>
    <s v="17"/>
    <x v="3"/>
    <s v="2024"/>
    <d v="2024-04-17T00:00:00"/>
    <n v="0"/>
  </r>
  <r>
    <x v="2917"/>
    <s v="2ef97479-4"/>
    <x v="0"/>
    <s v="95.15"/>
    <x v="2822"/>
    <s v="5"/>
    <x v="4"/>
    <s v="90.39"/>
    <n v="4.7575000000000003"/>
    <x v="2829"/>
    <n v="90.39"/>
    <x v="2"/>
    <s v="31-07-2024"/>
    <s v="31"/>
    <x v="10"/>
    <s v="2024"/>
    <d v="2024-07-31T00:00:00"/>
    <n v="0"/>
  </r>
  <r>
    <x v="2918"/>
    <s v="b6bb1f4b-5"/>
    <x v="2"/>
    <s v="381.45"/>
    <x v="2823"/>
    <s v="15"/>
    <x v="0"/>
    <s v="324.23"/>
    <n v="57.217500000000001"/>
    <x v="2830"/>
    <n v="324.23"/>
    <x v="3"/>
    <s v="21-03-2024"/>
    <s v="21"/>
    <x v="5"/>
    <s v="2024"/>
    <d v="2024-03-21T00:00:00"/>
    <n v="0"/>
  </r>
  <r>
    <x v="2919"/>
    <s v="e5379a31-b"/>
    <x v="5"/>
    <s v="203.24"/>
    <x v="2824"/>
    <s v="30"/>
    <x v="7"/>
    <s v="142.27"/>
    <n v="60.972000000000008"/>
    <x v="2155"/>
    <n v="142.27000000000001"/>
    <x v="0"/>
    <s v="15-09-2024"/>
    <s v="15"/>
    <x v="2"/>
    <s v="2024"/>
    <d v="2024-09-15T00:00:00"/>
    <n v="0"/>
  </r>
  <r>
    <x v="2920"/>
    <s v="e3c44ef7-d"/>
    <x v="5"/>
    <s v="118.84"/>
    <x v="2825"/>
    <s v="25"/>
    <x v="2"/>
    <s v="89.13"/>
    <n v="29.71"/>
    <x v="2831"/>
    <n v="89.13"/>
    <x v="4"/>
    <s v="01-01-2024"/>
    <s v="01"/>
    <x v="7"/>
    <s v="2024"/>
    <d v="2024-01-01T00:00:00"/>
    <n v="0"/>
  </r>
  <r>
    <x v="2921"/>
    <s v="159dc764-b"/>
    <x v="3"/>
    <s v="374.41"/>
    <x v="837"/>
    <s v="10"/>
    <x v="5"/>
    <s v="336.97"/>
    <n v="37.441000000000003"/>
    <x v="2080"/>
    <n v="336.97"/>
    <x v="0"/>
    <s v="13-01-2024"/>
    <s v="13"/>
    <x v="7"/>
    <s v="2024"/>
    <d v="2024-01-13T00:00:00"/>
    <n v="0"/>
  </r>
  <r>
    <x v="2922"/>
    <s v="89a71662-4"/>
    <x v="6"/>
    <s v="57.79"/>
    <x v="2826"/>
    <s v="30"/>
    <x v="7"/>
    <s v="40.45"/>
    <n v="17.337"/>
    <x v="2832"/>
    <n v="40.450000000000003"/>
    <x v="1"/>
    <s v="05-06-2024"/>
    <s v="05"/>
    <x v="9"/>
    <s v="2024"/>
    <d v="2024-06-05T00:00:00"/>
    <n v="0"/>
  </r>
  <r>
    <x v="2923"/>
    <s v="deb3c2ea-7"/>
    <x v="6"/>
    <s v="235.61"/>
    <x v="2827"/>
    <s v="15"/>
    <x v="0"/>
    <s v="200.27"/>
    <n v="35.341500000000003"/>
    <x v="2833"/>
    <n v="200.27"/>
    <x v="1"/>
    <s v="17-09-2024"/>
    <s v="17"/>
    <x v="2"/>
    <s v="2024"/>
    <d v="2024-09-17T00:00:00"/>
    <n v="0"/>
  </r>
  <r>
    <x v="2924"/>
    <s v="e02c6641-8"/>
    <x v="2"/>
    <s v="162.91"/>
    <x v="2828"/>
    <s v="5"/>
    <x v="4"/>
    <s v="154.76"/>
    <n v="8.1455000000000002"/>
    <x v="2834"/>
    <n v="154.76"/>
    <x v="1"/>
    <s v="29-02-2024"/>
    <s v="29"/>
    <x v="1"/>
    <s v="2024"/>
    <d v="2024-02-29T00:00:00"/>
    <n v="0"/>
  </r>
  <r>
    <x v="2925"/>
    <s v="b3a6731b-7"/>
    <x v="5"/>
    <s v="467.03"/>
    <x v="2829"/>
    <s v="0"/>
    <x v="6"/>
    <s v="467.03"/>
    <n v="0"/>
    <x v="2835"/>
    <n v="467.03"/>
    <x v="4"/>
    <s v="25-02-2024"/>
    <s v="25"/>
    <x v="1"/>
    <s v="2024"/>
    <d v="2024-02-25T00:00:00"/>
    <n v="0"/>
  </r>
  <r>
    <x v="2926"/>
    <s v="0444b3e7-e"/>
    <x v="4"/>
    <s v="468.31"/>
    <x v="2830"/>
    <s v="30"/>
    <x v="7"/>
    <s v="327.82"/>
    <n v="140.49299999999999"/>
    <x v="2836"/>
    <n v="327.82"/>
    <x v="4"/>
    <s v="20-03-2024"/>
    <s v="20"/>
    <x v="5"/>
    <s v="2024"/>
    <d v="2024-03-20T00:00:00"/>
    <n v="0"/>
  </r>
  <r>
    <x v="2927"/>
    <s v="18cbc03a-2"/>
    <x v="6"/>
    <s v="90.62"/>
    <x v="2831"/>
    <s v="5"/>
    <x v="4"/>
    <s v="86.09"/>
    <n v="4.5310000000000006"/>
    <x v="2837"/>
    <n v="86.09"/>
    <x v="4"/>
    <s v="16-01-2024"/>
    <s v="16"/>
    <x v="7"/>
    <s v="2024"/>
    <d v="2024-01-16T00:00:00"/>
    <n v="0"/>
  </r>
  <r>
    <x v="2928"/>
    <s v="85baf850-e"/>
    <x v="2"/>
    <s v="420.77"/>
    <x v="2832"/>
    <s v="10"/>
    <x v="5"/>
    <s v="378.69"/>
    <n v="42.076999999999998"/>
    <x v="2838"/>
    <n v="378.69"/>
    <x v="3"/>
    <s v="08-08-2024"/>
    <s v="08"/>
    <x v="4"/>
    <s v="2024"/>
    <d v="2024-08-08T00:00:00"/>
    <n v="0"/>
  </r>
  <r>
    <x v="2929"/>
    <s v="9336c2d1-1"/>
    <x v="5"/>
    <s v="79.25"/>
    <x v="2833"/>
    <s v="25"/>
    <x v="2"/>
    <s v="59.44"/>
    <n v="19.8125"/>
    <x v="2839"/>
    <n v="59.44"/>
    <x v="1"/>
    <s v="22-07-2024"/>
    <s v="22"/>
    <x v="10"/>
    <s v="2024"/>
    <d v="2024-07-22T00:00:00"/>
    <n v="0"/>
  </r>
  <r>
    <x v="2930"/>
    <s v="8f2b3ee0-e"/>
    <x v="0"/>
    <s v="76.89"/>
    <x v="2834"/>
    <s v="15"/>
    <x v="0"/>
    <s v="65.36"/>
    <n v="11.533499999999998"/>
    <x v="2840"/>
    <n v="65.36"/>
    <x v="4"/>
    <s v="21-03-2024"/>
    <s v="21"/>
    <x v="5"/>
    <s v="2024"/>
    <d v="2024-03-21T00:00:00"/>
    <n v="0"/>
  </r>
  <r>
    <x v="2931"/>
    <s v="88a957e9-b"/>
    <x v="4"/>
    <s v="63.54"/>
    <x v="2835"/>
    <s v="0"/>
    <x v="6"/>
    <s v="63.54"/>
    <n v="0"/>
    <x v="2841"/>
    <n v="63.54"/>
    <x v="3"/>
    <s v="16-06-2024"/>
    <s v="16"/>
    <x v="9"/>
    <s v="2024"/>
    <d v="2024-06-16T00:00:00"/>
    <n v="0"/>
  </r>
  <r>
    <x v="2932"/>
    <s v="41232e6b-0"/>
    <x v="0"/>
    <s v="465.65"/>
    <x v="2836"/>
    <s v="50"/>
    <x v="3"/>
    <s v="232.82"/>
    <n v="232.82499999999999"/>
    <x v="2842"/>
    <n v="232.83"/>
    <x v="4"/>
    <s v="03-07-2024"/>
    <s v="03"/>
    <x v="10"/>
    <s v="2024"/>
    <d v="2024-07-03T00:00:00"/>
    <n v="1.0000000000019327E-2"/>
  </r>
  <r>
    <x v="2933"/>
    <s v="2f4f7e97-3"/>
    <x v="5"/>
    <s v="487.28"/>
    <x v="2837"/>
    <s v="10"/>
    <x v="5"/>
    <s v="438.55"/>
    <n v="48.727999999999994"/>
    <x v="2843"/>
    <n v="438.55"/>
    <x v="1"/>
    <s v="09-03-2024"/>
    <s v="09"/>
    <x v="5"/>
    <s v="2024"/>
    <d v="2024-03-09T00:00:00"/>
    <n v="0"/>
  </r>
  <r>
    <x v="2934"/>
    <s v="10f600e2-a"/>
    <x v="5"/>
    <s v="347.3"/>
    <x v="706"/>
    <s v="15"/>
    <x v="0"/>
    <s v="295.2"/>
    <n v="52.094999999999999"/>
    <x v="2844"/>
    <n v="295.20999999999998"/>
    <x v="4"/>
    <s v="24-01-2024"/>
    <s v="24"/>
    <x v="7"/>
    <s v="2024"/>
    <d v="2024-01-24T00:00:00"/>
    <n v="9.9999999999909051E-3"/>
  </r>
  <r>
    <x v="2935"/>
    <s v="95a41e50-2"/>
    <x v="6"/>
    <s v="151.14"/>
    <x v="2838"/>
    <s v="10"/>
    <x v="5"/>
    <s v="136.03"/>
    <n v="15.113999999999999"/>
    <x v="2845"/>
    <n v="136.03"/>
    <x v="2"/>
    <s v="15-07-2024"/>
    <s v="15"/>
    <x v="10"/>
    <s v="2024"/>
    <d v="2024-07-15T00:00:00"/>
    <n v="0"/>
  </r>
  <r>
    <x v="2936"/>
    <s v="7b62b19c-f"/>
    <x v="1"/>
    <s v="273"/>
    <x v="2839"/>
    <s v="0"/>
    <x v="6"/>
    <s v="273"/>
    <n v="0"/>
    <x v="2846"/>
    <n v="273"/>
    <x v="1"/>
    <s v="07-05-2024"/>
    <s v="07"/>
    <x v="6"/>
    <s v="2024"/>
    <d v="2024-05-07T00:00:00"/>
    <n v="0"/>
  </r>
  <r>
    <x v="2937"/>
    <s v="8660e2d3-8"/>
    <x v="5"/>
    <s v="407.72"/>
    <x v="2840"/>
    <s v="5"/>
    <x v="4"/>
    <s v="387.33"/>
    <n v="20.386000000000003"/>
    <x v="2847"/>
    <n v="387.33"/>
    <x v="2"/>
    <s v="09-09-2024"/>
    <s v="09"/>
    <x v="2"/>
    <s v="2024"/>
    <d v="2024-09-09T00:00:00"/>
    <n v="0"/>
  </r>
  <r>
    <x v="2938"/>
    <s v="1db41730-b"/>
    <x v="2"/>
    <s v="70.67"/>
    <x v="2841"/>
    <s v="25"/>
    <x v="2"/>
    <s v="53"/>
    <n v="17.6675"/>
    <x v="2848"/>
    <n v="53"/>
    <x v="0"/>
    <s v="11-06-2024"/>
    <s v="11"/>
    <x v="9"/>
    <s v="2024"/>
    <d v="2024-06-11T00:00:00"/>
    <n v="0"/>
  </r>
  <r>
    <x v="2939"/>
    <s v="5a6c83a3-a"/>
    <x v="1"/>
    <s v="483.9"/>
    <x v="2842"/>
    <s v="15"/>
    <x v="0"/>
    <s v="411.31"/>
    <n v="72.584999999999994"/>
    <x v="2849"/>
    <n v="411.32"/>
    <x v="2"/>
    <s v="20-02-2024"/>
    <s v="20"/>
    <x v="1"/>
    <s v="2024"/>
    <d v="2024-02-20T00:00:00"/>
    <n v="9.9999999999909051E-3"/>
  </r>
  <r>
    <x v="2940"/>
    <s v="aaab8a7f-a"/>
    <x v="4"/>
    <s v="170.58"/>
    <x v="2843"/>
    <s v="30"/>
    <x v="7"/>
    <s v="119.41"/>
    <n v="51.174000000000007"/>
    <x v="2850"/>
    <n v="119.41"/>
    <x v="3"/>
    <s v="01-05-2024"/>
    <s v="01"/>
    <x v="6"/>
    <s v="2024"/>
    <d v="2024-05-01T00:00:00"/>
    <n v="0"/>
  </r>
  <r>
    <x v="2941"/>
    <s v="70f6b05e-c"/>
    <x v="5"/>
    <s v="254.57"/>
    <x v="2844"/>
    <s v="50"/>
    <x v="3"/>
    <s v="127.28"/>
    <n v="127.285"/>
    <x v="189"/>
    <n v="127.29"/>
    <x v="2"/>
    <s v="06-03-2024"/>
    <s v="06"/>
    <x v="5"/>
    <s v="2024"/>
    <d v="2024-03-06T00:00:00"/>
    <n v="1.0000000000005116E-2"/>
  </r>
  <r>
    <x v="2942"/>
    <s v="6fe5c6ea-6"/>
    <x v="3"/>
    <s v="243.77"/>
    <x v="2845"/>
    <s v="30"/>
    <x v="7"/>
    <s v="170.64"/>
    <n v="73.131"/>
    <x v="2851"/>
    <n v="170.64"/>
    <x v="1"/>
    <s v="21-06-2024"/>
    <s v="21"/>
    <x v="9"/>
    <s v="2024"/>
    <d v="2024-06-21T00:00:00"/>
    <n v="0"/>
  </r>
  <r>
    <x v="2943"/>
    <s v="7db7d6ab-2"/>
    <x v="1"/>
    <s v="465.09"/>
    <x v="2846"/>
    <s v="15"/>
    <x v="0"/>
    <s v="395.33"/>
    <n v="69.763499999999993"/>
    <x v="2852"/>
    <n v="395.33"/>
    <x v="2"/>
    <s v="14-06-2024"/>
    <s v="14"/>
    <x v="9"/>
    <s v="2024"/>
    <d v="2024-06-14T00:00:00"/>
    <n v="0"/>
  </r>
  <r>
    <x v="2944"/>
    <s v="8132cfed-c"/>
    <x v="1"/>
    <s v="86.11"/>
    <x v="2847"/>
    <s v="30"/>
    <x v="7"/>
    <s v="60.28"/>
    <n v="25.833000000000002"/>
    <x v="2853"/>
    <n v="60.28"/>
    <x v="0"/>
    <s v="21-02-2024"/>
    <s v="21"/>
    <x v="1"/>
    <s v="2024"/>
    <d v="2024-02-21T00:00:00"/>
    <n v="0"/>
  </r>
  <r>
    <x v="2945"/>
    <s v="dec191a8-2"/>
    <x v="6"/>
    <s v="458.09"/>
    <x v="2848"/>
    <s v="10"/>
    <x v="5"/>
    <s v="412.28"/>
    <n v="45.808999999999997"/>
    <x v="2854"/>
    <n v="412.28"/>
    <x v="0"/>
    <s v="09-07-2024"/>
    <s v="09"/>
    <x v="10"/>
    <s v="2024"/>
    <d v="2024-07-09T00:00:00"/>
    <n v="0"/>
  </r>
  <r>
    <x v="2946"/>
    <s v="52a11028-5"/>
    <x v="2"/>
    <s v="147.92"/>
    <x v="2849"/>
    <s v="5"/>
    <x v="4"/>
    <s v="140.52"/>
    <n v="7.395999999999999"/>
    <x v="2855"/>
    <n v="140.52000000000001"/>
    <x v="1"/>
    <s v="11-09-2024"/>
    <s v="11"/>
    <x v="2"/>
    <s v="2024"/>
    <d v="2024-09-11T00:00:00"/>
    <n v="0"/>
  </r>
  <r>
    <x v="2947"/>
    <s v="5a2b7b42-2"/>
    <x v="2"/>
    <s v="230.4"/>
    <x v="2850"/>
    <s v="5"/>
    <x v="4"/>
    <s v="218.88"/>
    <n v="11.52"/>
    <x v="2856"/>
    <n v="218.88"/>
    <x v="2"/>
    <s v="27-01-2024"/>
    <s v="27"/>
    <x v="7"/>
    <s v="2024"/>
    <d v="2024-01-27T00:00:00"/>
    <n v="0"/>
  </r>
  <r>
    <x v="2948"/>
    <s v="24c63a38-9"/>
    <x v="4"/>
    <s v="354.94"/>
    <x v="2851"/>
    <s v="25"/>
    <x v="2"/>
    <s v="266.2"/>
    <n v="88.734999999999999"/>
    <x v="196"/>
    <n v="266.20999999999998"/>
    <x v="3"/>
    <s v="07-09-2024"/>
    <s v="07"/>
    <x v="2"/>
    <s v="2024"/>
    <d v="2024-09-07T00:00:00"/>
    <n v="9.9999999999909051E-3"/>
  </r>
  <r>
    <x v="2949"/>
    <s v="f04a8aad-e"/>
    <x v="6"/>
    <s v="31.43"/>
    <x v="2852"/>
    <s v="10"/>
    <x v="5"/>
    <s v="28.29"/>
    <n v="3.1430000000000002"/>
    <x v="2857"/>
    <n v="28.29"/>
    <x v="0"/>
    <s v="12-11-2024"/>
    <s v="12"/>
    <x v="0"/>
    <s v="2024"/>
    <d v="2024-11-12T00:00:00"/>
    <n v="0"/>
  </r>
  <r>
    <x v="2950"/>
    <s v="9ff96c86-e"/>
    <x v="1"/>
    <s v="481.77"/>
    <x v="1168"/>
    <s v="5"/>
    <x v="4"/>
    <s v="457.68"/>
    <n v="24.0885"/>
    <x v="2858"/>
    <n v="457.68"/>
    <x v="4"/>
    <s v="26-01-2024"/>
    <s v="26"/>
    <x v="7"/>
    <s v="2024"/>
    <d v="2024-01-26T00:00:00"/>
    <n v="0"/>
  </r>
  <r>
    <x v="2951"/>
    <s v="da8e3eb2-c"/>
    <x v="0"/>
    <s v="230.27"/>
    <x v="2853"/>
    <s v="0"/>
    <x v="6"/>
    <s v="230.27"/>
    <n v="0"/>
    <x v="2859"/>
    <n v="230.27"/>
    <x v="2"/>
    <s v="14-08-2024"/>
    <s v="14"/>
    <x v="4"/>
    <s v="2024"/>
    <d v="2024-08-14T00:00:00"/>
    <n v="0"/>
  </r>
  <r>
    <x v="2952"/>
    <s v="5385184d-7"/>
    <x v="6"/>
    <s v="49.18"/>
    <x v="2854"/>
    <s v="20"/>
    <x v="1"/>
    <s v="39.34"/>
    <n v="9.8360000000000003"/>
    <x v="2860"/>
    <n v="39.340000000000003"/>
    <x v="1"/>
    <s v="30-01-2024"/>
    <s v="30"/>
    <x v="7"/>
    <s v="2024"/>
    <d v="2024-01-30T00:00:00"/>
    <n v="0"/>
  </r>
  <r>
    <x v="2953"/>
    <s v="a8aaaab9-c"/>
    <x v="6"/>
    <s v="30.69"/>
    <x v="2855"/>
    <s v="10"/>
    <x v="5"/>
    <s v="27.62"/>
    <n v="3.0690000000000004"/>
    <x v="2861"/>
    <n v="27.62"/>
    <x v="4"/>
    <s v="01-01-2024"/>
    <s v="01"/>
    <x v="7"/>
    <s v="2024"/>
    <d v="2024-01-01T00:00:00"/>
    <n v="0"/>
  </r>
  <r>
    <x v="2954"/>
    <s v="0b9b3d67-e"/>
    <x v="0"/>
    <s v="330.13"/>
    <x v="2856"/>
    <s v="50"/>
    <x v="3"/>
    <s v="165.06"/>
    <n v="165.065"/>
    <x v="2862"/>
    <n v="165.07"/>
    <x v="4"/>
    <s v="09-08-2024"/>
    <s v="09"/>
    <x v="4"/>
    <s v="2024"/>
    <d v="2024-08-09T00:00:00"/>
    <n v="9.9999999999909051E-3"/>
  </r>
  <r>
    <x v="2955"/>
    <s v="2f2961d7-2"/>
    <x v="5"/>
    <s v="99.78"/>
    <x v="2857"/>
    <s v="20"/>
    <x v="1"/>
    <s v="79.82"/>
    <n v="19.956"/>
    <x v="2863"/>
    <n v="79.819999999999993"/>
    <x v="2"/>
    <s v="03-09-2024"/>
    <s v="03"/>
    <x v="2"/>
    <s v="2024"/>
    <d v="2024-09-03T00:00:00"/>
    <n v="0"/>
  </r>
  <r>
    <x v="2956"/>
    <s v="922396c9-5"/>
    <x v="6"/>
    <s v="299.27"/>
    <x v="2858"/>
    <s v="5"/>
    <x v="4"/>
    <s v="284.31"/>
    <n v="14.9635"/>
    <x v="2864"/>
    <n v="284.31"/>
    <x v="4"/>
    <s v="25-07-2024"/>
    <s v="25"/>
    <x v="10"/>
    <s v="2024"/>
    <d v="2024-07-25T00:00:00"/>
    <n v="0"/>
  </r>
  <r>
    <x v="2957"/>
    <s v="bff57146-b"/>
    <x v="1"/>
    <s v="215.27"/>
    <x v="2859"/>
    <s v="10"/>
    <x v="5"/>
    <s v="193.74"/>
    <n v="21.527000000000001"/>
    <x v="2865"/>
    <n v="193.74"/>
    <x v="3"/>
    <s v="25-09-2024"/>
    <s v="25"/>
    <x v="2"/>
    <s v="2024"/>
    <d v="2024-09-25T00:00:00"/>
    <n v="0"/>
  </r>
  <r>
    <x v="2958"/>
    <s v="83cdbe5b-d"/>
    <x v="2"/>
    <s v="246.81"/>
    <x v="2860"/>
    <s v="5"/>
    <x v="4"/>
    <s v="234.47"/>
    <n v="12.340499999999999"/>
    <x v="2866"/>
    <n v="234.47"/>
    <x v="1"/>
    <s v="29-09-2024"/>
    <s v="29"/>
    <x v="2"/>
    <s v="2024"/>
    <d v="2024-09-29T00:00:00"/>
    <n v="0"/>
  </r>
  <r>
    <x v="2959"/>
    <s v="ccd15bd9-f"/>
    <x v="0"/>
    <s v="112.45"/>
    <x v="65"/>
    <s v="5"/>
    <x v="4"/>
    <s v="106.83"/>
    <n v="5.6224999999999996"/>
    <x v="2867"/>
    <n v="106.83"/>
    <x v="2"/>
    <s v="12-11-2024"/>
    <s v="12"/>
    <x v="0"/>
    <s v="2024"/>
    <d v="2024-11-12T00:00:00"/>
    <n v="0"/>
  </r>
  <r>
    <x v="2960"/>
    <s v="7aaef086-4"/>
    <x v="0"/>
    <s v="137.6"/>
    <x v="2861"/>
    <s v="30"/>
    <x v="7"/>
    <s v="96.32"/>
    <n v="41.28"/>
    <x v="2868"/>
    <n v="96.32"/>
    <x v="4"/>
    <s v="10-07-2024"/>
    <s v="10"/>
    <x v="10"/>
    <s v="2024"/>
    <d v="2024-07-10T00:00:00"/>
    <n v="0"/>
  </r>
  <r>
    <x v="2961"/>
    <s v="29802c45-f"/>
    <x v="1"/>
    <s v="72.87"/>
    <x v="274"/>
    <s v="10"/>
    <x v="5"/>
    <s v="65.58"/>
    <n v="7.2870000000000008"/>
    <x v="2869"/>
    <n v="65.58"/>
    <x v="1"/>
    <s v="09-09-2024"/>
    <s v="09"/>
    <x v="2"/>
    <s v="2024"/>
    <d v="2024-09-09T00:00:00"/>
    <n v="0"/>
  </r>
  <r>
    <x v="2962"/>
    <s v="5f21f214-6"/>
    <x v="4"/>
    <s v="282.01"/>
    <x v="2862"/>
    <s v="30"/>
    <x v="7"/>
    <s v="197.41"/>
    <n v="84.602999999999994"/>
    <x v="2870"/>
    <n v="197.41"/>
    <x v="0"/>
    <s v="21-09-2024"/>
    <s v="21"/>
    <x v="2"/>
    <s v="2024"/>
    <d v="2024-09-21T00:00:00"/>
    <n v="0"/>
  </r>
  <r>
    <x v="2963"/>
    <s v="5c4dbe08-e"/>
    <x v="3"/>
    <s v="264.02"/>
    <x v="2863"/>
    <s v="30"/>
    <x v="7"/>
    <s v="184.81"/>
    <n v="79.205999999999989"/>
    <x v="2871"/>
    <n v="184.81"/>
    <x v="1"/>
    <s v="11-11-2024"/>
    <s v="11"/>
    <x v="0"/>
    <s v="2024"/>
    <d v="2024-11-11T00:00:00"/>
    <n v="0"/>
  </r>
  <r>
    <x v="2964"/>
    <s v="540fc545-b"/>
    <x v="1"/>
    <s v="438.82"/>
    <x v="2864"/>
    <s v="50"/>
    <x v="3"/>
    <s v="219.41"/>
    <n v="219.41"/>
    <x v="2872"/>
    <n v="219.41"/>
    <x v="2"/>
    <s v="11-10-2024"/>
    <s v="11"/>
    <x v="8"/>
    <s v="2024"/>
    <d v="2024-10-11T00:00:00"/>
    <n v="0"/>
  </r>
  <r>
    <x v="2965"/>
    <s v="d6af616f-e"/>
    <x v="0"/>
    <s v="287.83"/>
    <x v="2865"/>
    <s v="30"/>
    <x v="7"/>
    <s v="201.48"/>
    <n v="86.34899999999999"/>
    <x v="2873"/>
    <n v="201.48"/>
    <x v="4"/>
    <s v="25-07-2024"/>
    <s v="25"/>
    <x v="10"/>
    <s v="2024"/>
    <d v="2024-07-25T00:00:00"/>
    <n v="0"/>
  </r>
  <r>
    <x v="2966"/>
    <s v="05fb83f5-5"/>
    <x v="6"/>
    <s v="148.73"/>
    <x v="2866"/>
    <s v="10"/>
    <x v="5"/>
    <s v="133.86"/>
    <n v="14.872999999999999"/>
    <x v="2874"/>
    <n v="133.86000000000001"/>
    <x v="3"/>
    <s v="12-07-2024"/>
    <s v="12"/>
    <x v="10"/>
    <s v="2024"/>
    <d v="2024-07-12T00:00:00"/>
    <n v="0"/>
  </r>
  <r>
    <x v="2967"/>
    <s v="8ad678aa-5"/>
    <x v="4"/>
    <s v="311.38"/>
    <x v="2867"/>
    <s v="15"/>
    <x v="0"/>
    <s v="264.67"/>
    <n v="46.707000000000001"/>
    <x v="2875"/>
    <n v="264.67"/>
    <x v="4"/>
    <s v="24-07-2024"/>
    <s v="24"/>
    <x v="10"/>
    <s v="2024"/>
    <d v="2024-07-24T00:00:00"/>
    <n v="0"/>
  </r>
  <r>
    <x v="2968"/>
    <s v="611e47e6-7"/>
    <x v="6"/>
    <s v="458.77"/>
    <x v="2868"/>
    <s v="10"/>
    <x v="5"/>
    <s v="412.89"/>
    <n v="45.876999999999995"/>
    <x v="2876"/>
    <n v="412.89"/>
    <x v="2"/>
    <s v="17-11-2024"/>
    <s v="17"/>
    <x v="0"/>
    <s v="2024"/>
    <d v="2024-11-17T00:00:00"/>
    <n v="0"/>
  </r>
  <r>
    <x v="2969"/>
    <s v="49bd4399-b"/>
    <x v="4"/>
    <s v="89.74"/>
    <x v="2869"/>
    <s v="30"/>
    <x v="7"/>
    <s v="62.82"/>
    <n v="26.921999999999997"/>
    <x v="2877"/>
    <n v="62.82"/>
    <x v="2"/>
    <s v="11-01-2024"/>
    <s v="11"/>
    <x v="7"/>
    <s v="2024"/>
    <d v="2024-01-11T00:00:00"/>
    <n v="0"/>
  </r>
  <r>
    <x v="2970"/>
    <s v="be08cab2-c"/>
    <x v="3"/>
    <s v="286.91"/>
    <x v="2870"/>
    <s v="50"/>
    <x v="3"/>
    <s v="143.46"/>
    <n v="143.45500000000001"/>
    <x v="2878"/>
    <n v="143.46"/>
    <x v="2"/>
    <s v="01-09-2024"/>
    <s v="01"/>
    <x v="2"/>
    <s v="2024"/>
    <d v="2024-09-01T00:00:00"/>
    <n v="0"/>
  </r>
  <r>
    <x v="2971"/>
    <s v="71163b94-9"/>
    <x v="0"/>
    <s v="413.43"/>
    <x v="2871"/>
    <s v="5"/>
    <x v="4"/>
    <s v="392.76"/>
    <n v="20.671500000000002"/>
    <x v="2879"/>
    <n v="392.76"/>
    <x v="4"/>
    <s v="23-02-2024"/>
    <s v="23"/>
    <x v="1"/>
    <s v="2024"/>
    <d v="2024-02-23T00:00:00"/>
    <n v="0"/>
  </r>
  <r>
    <x v="2972"/>
    <s v="b671ec0c-a"/>
    <x v="2"/>
    <s v="49.61"/>
    <x v="259"/>
    <s v="10"/>
    <x v="5"/>
    <s v="44.65"/>
    <n v="4.9610000000000003"/>
    <x v="2880"/>
    <n v="44.65"/>
    <x v="0"/>
    <s v="06-08-2024"/>
    <s v="06"/>
    <x v="4"/>
    <s v="2024"/>
    <d v="2024-08-06T00:00:00"/>
    <n v="0"/>
  </r>
  <r>
    <x v="2973"/>
    <s v="ac551181-6"/>
    <x v="4"/>
    <s v="474.78"/>
    <x v="2872"/>
    <s v="30"/>
    <x v="7"/>
    <s v="332.35"/>
    <n v="142.434"/>
    <x v="2881"/>
    <n v="332.35"/>
    <x v="2"/>
    <s v="28-10-2024"/>
    <s v="28"/>
    <x v="8"/>
    <s v="2024"/>
    <d v="2024-10-28T00:00:00"/>
    <n v="0"/>
  </r>
  <r>
    <x v="2974"/>
    <s v="96332841-4"/>
    <x v="2"/>
    <s v="176.59"/>
    <x v="2306"/>
    <s v="20"/>
    <x v="1"/>
    <s v="141.27"/>
    <n v="35.318000000000005"/>
    <x v="2882"/>
    <n v="141.27000000000001"/>
    <x v="3"/>
    <s v="04-06-2024"/>
    <s v="04"/>
    <x v="9"/>
    <s v="2024"/>
    <d v="2024-06-04T00:00:00"/>
    <n v="0"/>
  </r>
  <r>
    <x v="2975"/>
    <s v="192148e8-d"/>
    <x v="1"/>
    <s v="185.03"/>
    <x v="2873"/>
    <s v="30"/>
    <x v="7"/>
    <s v="129.52"/>
    <n v="55.508999999999993"/>
    <x v="2883"/>
    <n v="129.52000000000001"/>
    <x v="1"/>
    <s v="25-04-2024"/>
    <s v="25"/>
    <x v="3"/>
    <s v="2024"/>
    <d v="2024-04-25T00:00:00"/>
    <n v="0"/>
  </r>
  <r>
    <x v="2976"/>
    <s v="5deea061-5"/>
    <x v="2"/>
    <s v="291.53"/>
    <x v="2874"/>
    <s v="0"/>
    <x v="6"/>
    <s v="291.53"/>
    <n v="0"/>
    <x v="2884"/>
    <n v="291.52999999999997"/>
    <x v="3"/>
    <s v="04-06-2024"/>
    <s v="04"/>
    <x v="9"/>
    <s v="2024"/>
    <d v="2024-06-04T00:00:00"/>
    <n v="0"/>
  </r>
  <r>
    <x v="2977"/>
    <s v="253f8125-b"/>
    <x v="4"/>
    <s v="222.4"/>
    <x v="2875"/>
    <s v="20"/>
    <x v="1"/>
    <s v="177.92"/>
    <n v="44.48"/>
    <x v="2885"/>
    <n v="177.92"/>
    <x v="4"/>
    <s v="13-11-2024"/>
    <s v="13"/>
    <x v="0"/>
    <s v="2024"/>
    <d v="2024-11-13T00:00:00"/>
    <n v="0"/>
  </r>
  <r>
    <x v="2978"/>
    <s v="61ce87ca-8"/>
    <x v="0"/>
    <s v="490.62"/>
    <x v="2876"/>
    <s v="20"/>
    <x v="1"/>
    <s v="392.5"/>
    <n v="98.123999999999995"/>
    <x v="2886"/>
    <n v="392.5"/>
    <x v="2"/>
    <s v="09-06-2024"/>
    <s v="09"/>
    <x v="9"/>
    <s v="2024"/>
    <d v="2024-06-09T00:00:00"/>
    <n v="0"/>
  </r>
  <r>
    <x v="2979"/>
    <s v="48dde606-1"/>
    <x v="4"/>
    <s v="182.37"/>
    <x v="2877"/>
    <s v="20"/>
    <x v="1"/>
    <s v="145.9"/>
    <n v="36.474000000000004"/>
    <x v="2887"/>
    <n v="145.9"/>
    <x v="3"/>
    <s v="13-06-2024"/>
    <s v="13"/>
    <x v="9"/>
    <s v="2024"/>
    <d v="2024-06-13T00:00:00"/>
    <n v="0"/>
  </r>
  <r>
    <x v="2980"/>
    <s v="0f93e3db-f"/>
    <x v="6"/>
    <s v="149.07"/>
    <x v="2878"/>
    <s v="25"/>
    <x v="2"/>
    <s v="111.8"/>
    <n v="37.267499999999998"/>
    <x v="2888"/>
    <n v="111.8"/>
    <x v="1"/>
    <s v="13-01-2024"/>
    <s v="13"/>
    <x v="7"/>
    <s v="2024"/>
    <d v="2024-01-13T00:00:00"/>
    <n v="0"/>
  </r>
  <r>
    <x v="2981"/>
    <s v="5c344a6e-b"/>
    <x v="6"/>
    <s v="222.07"/>
    <x v="2350"/>
    <s v="10"/>
    <x v="5"/>
    <s v="199.86"/>
    <n v="22.206999999999997"/>
    <x v="2889"/>
    <n v="199.86"/>
    <x v="1"/>
    <s v="30-10-2024"/>
    <s v="30"/>
    <x v="8"/>
    <s v="2024"/>
    <d v="2024-10-30T00:00:00"/>
    <n v="0"/>
  </r>
  <r>
    <x v="2982"/>
    <s v="250519ce-c"/>
    <x v="3"/>
    <s v="271.04"/>
    <x v="2879"/>
    <s v="10"/>
    <x v="5"/>
    <s v="243.94"/>
    <n v="27.103999999999999"/>
    <x v="2890"/>
    <n v="243.94"/>
    <x v="3"/>
    <s v="15-09-2024"/>
    <s v="15"/>
    <x v="2"/>
    <s v="2024"/>
    <d v="2024-09-15T00:00:00"/>
    <n v="0"/>
  </r>
  <r>
    <x v="2983"/>
    <s v="f620d94d-8"/>
    <x v="2"/>
    <s v="222.78"/>
    <x v="2880"/>
    <s v="15"/>
    <x v="0"/>
    <s v="189.36"/>
    <n v="33.417000000000002"/>
    <x v="2891"/>
    <n v="189.36"/>
    <x v="3"/>
    <s v="13-03-2024"/>
    <s v="13"/>
    <x v="5"/>
    <s v="2024"/>
    <d v="2024-03-13T00:00:00"/>
    <n v="0"/>
  </r>
  <r>
    <x v="2984"/>
    <s v="5a3adec7-d"/>
    <x v="0"/>
    <s v="70.53"/>
    <x v="2881"/>
    <s v="15"/>
    <x v="0"/>
    <s v="59.95"/>
    <n v="10.579500000000001"/>
    <x v="2892"/>
    <n v="59.95"/>
    <x v="1"/>
    <s v="24-01-2024"/>
    <s v="24"/>
    <x v="7"/>
    <s v="2024"/>
    <d v="2024-01-24T00:00:00"/>
    <n v="0"/>
  </r>
  <r>
    <x v="2985"/>
    <s v="a4a2fdda-e"/>
    <x v="4"/>
    <s v="456.08"/>
    <x v="2882"/>
    <s v="30"/>
    <x v="7"/>
    <s v="319.26"/>
    <n v="136.82399999999998"/>
    <x v="2893"/>
    <n v="319.26"/>
    <x v="1"/>
    <s v="22-05-2024"/>
    <s v="22"/>
    <x v="6"/>
    <s v="2024"/>
    <d v="2024-05-22T00:00:00"/>
    <n v="0"/>
  </r>
  <r>
    <x v="2986"/>
    <s v="8168dbcc-a"/>
    <x v="3"/>
    <s v="437.68"/>
    <x v="2883"/>
    <s v="10"/>
    <x v="5"/>
    <s v="393.91"/>
    <n v="43.768000000000001"/>
    <x v="2894"/>
    <n v="393.91"/>
    <x v="3"/>
    <s v="18-09-2024"/>
    <s v="18"/>
    <x v="2"/>
    <s v="2024"/>
    <d v="2024-09-18T00:00:00"/>
    <n v="0"/>
  </r>
  <r>
    <x v="2987"/>
    <s v="5ddc0052-e"/>
    <x v="1"/>
    <s v="67.34"/>
    <x v="2884"/>
    <s v="5"/>
    <x v="4"/>
    <s v="63.97"/>
    <n v="3.3670000000000004"/>
    <x v="2895"/>
    <n v="63.97"/>
    <x v="1"/>
    <s v="09-03-2024"/>
    <s v="09"/>
    <x v="5"/>
    <s v="2024"/>
    <d v="2024-03-09T00:00:00"/>
    <n v="0"/>
  </r>
  <r>
    <x v="2988"/>
    <s v="1676300b-1"/>
    <x v="2"/>
    <s v="233.53"/>
    <x v="2885"/>
    <s v="25"/>
    <x v="2"/>
    <s v="175.15"/>
    <n v="58.3825"/>
    <x v="2896"/>
    <n v="175.15"/>
    <x v="4"/>
    <s v="09-11-2024"/>
    <s v="09"/>
    <x v="0"/>
    <s v="2024"/>
    <d v="2024-11-09T00:00:00"/>
    <n v="0"/>
  </r>
  <r>
    <x v="2989"/>
    <s v="861acc2d-e"/>
    <x v="1"/>
    <s v="92.83"/>
    <x v="2886"/>
    <s v="25"/>
    <x v="2"/>
    <s v="69.62"/>
    <n v="23.2075"/>
    <x v="2897"/>
    <n v="69.62"/>
    <x v="0"/>
    <s v="16-05-2024"/>
    <s v="16"/>
    <x v="6"/>
    <s v="2024"/>
    <d v="2024-05-16T00:00:00"/>
    <n v="0"/>
  </r>
  <r>
    <x v="2990"/>
    <s v="d308f981-5"/>
    <x v="5"/>
    <s v="404.71"/>
    <x v="2887"/>
    <s v="0"/>
    <x v="6"/>
    <s v="404.71"/>
    <n v="0"/>
    <x v="2898"/>
    <n v="404.71"/>
    <x v="3"/>
    <s v="07-02-2024"/>
    <s v="07"/>
    <x v="1"/>
    <s v="2024"/>
    <d v="2024-02-07T00:00:00"/>
    <n v="0"/>
  </r>
  <r>
    <x v="2991"/>
    <s v="23b0c06e-4"/>
    <x v="5"/>
    <s v="477.05"/>
    <x v="2888"/>
    <s v="50"/>
    <x v="3"/>
    <s v="238.53"/>
    <n v="238.52500000000001"/>
    <x v="2899"/>
    <n v="238.53"/>
    <x v="0"/>
    <s v="17-08-2024"/>
    <s v="17"/>
    <x v="4"/>
    <s v="2024"/>
    <d v="2024-08-17T00:00:00"/>
    <n v="0"/>
  </r>
  <r>
    <x v="2992"/>
    <s v="b4a1e1c6-8"/>
    <x v="4"/>
    <s v="244.37"/>
    <x v="2889"/>
    <s v="0"/>
    <x v="6"/>
    <s v="244.37"/>
    <n v="0"/>
    <x v="2900"/>
    <n v="244.37"/>
    <x v="0"/>
    <s v="25-10-2024"/>
    <s v="25"/>
    <x v="8"/>
    <s v="2024"/>
    <d v="2024-10-25T00:00:00"/>
    <n v="0"/>
  </r>
  <r>
    <x v="2993"/>
    <s v="e8e89970-a"/>
    <x v="2"/>
    <s v="102.86"/>
    <x v="2890"/>
    <s v="30"/>
    <x v="7"/>
    <s v="72"/>
    <n v="30.858000000000001"/>
    <x v="2901"/>
    <n v="72"/>
    <x v="2"/>
    <s v="05-07-2024"/>
    <s v="05"/>
    <x v="10"/>
    <s v="2024"/>
    <d v="2024-07-05T00:00:00"/>
    <n v="0"/>
  </r>
  <r>
    <x v="2994"/>
    <s v="25d4249f-8"/>
    <x v="6"/>
    <s v="356.25"/>
    <x v="2891"/>
    <s v="30"/>
    <x v="7"/>
    <s v="249.37"/>
    <n v="106.875"/>
    <x v="2902"/>
    <n v="249.38"/>
    <x v="2"/>
    <s v="19-07-2024"/>
    <s v="19"/>
    <x v="10"/>
    <s v="2024"/>
    <d v="2024-07-19T00:00:00"/>
    <n v="9.9999999999909051E-3"/>
  </r>
  <r>
    <x v="2995"/>
    <s v="8249738d-4"/>
    <x v="4"/>
    <s v="108.51"/>
    <x v="2892"/>
    <s v="25"/>
    <x v="2"/>
    <s v="81.38"/>
    <n v="27.127500000000001"/>
    <x v="2903"/>
    <n v="81.38"/>
    <x v="3"/>
    <s v="07-06-2024"/>
    <s v="07"/>
    <x v="9"/>
    <s v="2024"/>
    <d v="2024-06-07T00:00:00"/>
    <n v="0"/>
  </r>
  <r>
    <x v="2996"/>
    <s v="8ed95f0b-0"/>
    <x v="2"/>
    <s v="207.67"/>
    <x v="2893"/>
    <s v="30"/>
    <x v="7"/>
    <s v="145.37"/>
    <n v="62.300999999999995"/>
    <x v="2904"/>
    <n v="145.37"/>
    <x v="4"/>
    <s v="12-06-2024"/>
    <s v="12"/>
    <x v="9"/>
    <s v="2024"/>
    <d v="2024-06-12T00:00:00"/>
    <n v="0"/>
  </r>
  <r>
    <x v="2997"/>
    <s v="8b1f209a-9"/>
    <x v="0"/>
    <s v="74.87"/>
    <x v="2894"/>
    <s v="50"/>
    <x v="3"/>
    <s v="37.44"/>
    <n v="37.435000000000002"/>
    <x v="2905"/>
    <n v="37.44"/>
    <x v="3"/>
    <s v="27-05-2024"/>
    <s v="27"/>
    <x v="6"/>
    <s v="2024"/>
    <d v="2024-05-27T00:00:00"/>
    <n v="0"/>
  </r>
  <r>
    <x v="2998"/>
    <s v="ed83742c-8"/>
    <x v="2"/>
    <s v="480.9"/>
    <x v="2895"/>
    <s v="5"/>
    <x v="4"/>
    <s v="456.85"/>
    <n v="24.045000000000002"/>
    <x v="2906"/>
    <n v="456.86"/>
    <x v="0"/>
    <s v="29-06-2024"/>
    <s v="29"/>
    <x v="9"/>
    <s v="2024"/>
    <d v="2024-06-29T00:00:00"/>
    <n v="9.9999999999909051E-3"/>
  </r>
  <r>
    <x v="2999"/>
    <s v="fbc2def3-3"/>
    <x v="1"/>
    <s v="65.53"/>
    <x v="2896"/>
    <s v="15"/>
    <x v="0"/>
    <s v="55.7"/>
    <n v="9.8295000000000012"/>
    <x v="2907"/>
    <n v="55.7"/>
    <x v="4"/>
    <s v="30-01-2024"/>
    <s v="30"/>
    <x v="7"/>
    <s v="2024"/>
    <d v="2024-01-30T00:00:00"/>
    <n v="0"/>
  </r>
  <r>
    <x v="3000"/>
    <s v="db2c1f3e-1"/>
    <x v="1"/>
    <s v="40.21"/>
    <x v="2897"/>
    <s v="10"/>
    <x v="5"/>
    <s v="36.19"/>
    <n v="4.0209999999999999"/>
    <x v="2908"/>
    <n v="36.19"/>
    <x v="4"/>
    <s v="20-04-2024"/>
    <s v="20"/>
    <x v="3"/>
    <s v="2024"/>
    <d v="2024-04-20T00:00:00"/>
    <n v="0"/>
  </r>
  <r>
    <x v="3001"/>
    <s v="3c025691-9"/>
    <x v="5"/>
    <s v="303.09"/>
    <x v="2898"/>
    <s v="10"/>
    <x v="5"/>
    <s v="272.78"/>
    <n v="30.308999999999997"/>
    <x v="2909"/>
    <n v="272.77999999999997"/>
    <x v="3"/>
    <s v="08-01-2024"/>
    <s v="08"/>
    <x v="7"/>
    <s v="2024"/>
    <d v="2024-01-08T00:00:00"/>
    <n v="0"/>
  </r>
  <r>
    <x v="3002"/>
    <s v="6a6da424-7"/>
    <x v="5"/>
    <s v="263.81"/>
    <x v="2899"/>
    <s v="0"/>
    <x v="6"/>
    <s v="263.81"/>
    <n v="0"/>
    <x v="2910"/>
    <n v="263.81"/>
    <x v="3"/>
    <s v="28-04-2024"/>
    <s v="28"/>
    <x v="3"/>
    <s v="2024"/>
    <d v="2024-04-28T00:00:00"/>
    <n v="0"/>
  </r>
  <r>
    <x v="3003"/>
    <s v="61d4d31e-c"/>
    <x v="3"/>
    <s v="384.34"/>
    <x v="2900"/>
    <s v="50"/>
    <x v="3"/>
    <s v="192.17"/>
    <n v="192.17"/>
    <x v="2911"/>
    <n v="192.17"/>
    <x v="2"/>
    <s v="18-10-2024"/>
    <s v="18"/>
    <x v="8"/>
    <s v="2024"/>
    <d v="2024-10-18T00:00:00"/>
    <n v="0"/>
  </r>
  <r>
    <x v="3004"/>
    <s v="456dd49c-a"/>
    <x v="5"/>
    <s v="197.02"/>
    <x v="2901"/>
    <s v="25"/>
    <x v="2"/>
    <s v="147.77"/>
    <n v="49.255000000000003"/>
    <x v="2912"/>
    <n v="147.77000000000001"/>
    <x v="0"/>
    <s v="29-01-2024"/>
    <s v="29"/>
    <x v="7"/>
    <s v="2024"/>
    <d v="2024-01-29T00:00:00"/>
    <n v="0"/>
  </r>
  <r>
    <x v="3005"/>
    <s v="386ac42a-2"/>
    <x v="1"/>
    <s v="404.92"/>
    <x v="225"/>
    <s v="25"/>
    <x v="2"/>
    <s v="303.69"/>
    <n v="101.23"/>
    <x v="2913"/>
    <n v="303.69"/>
    <x v="3"/>
    <s v="27-07-2024"/>
    <s v="27"/>
    <x v="10"/>
    <s v="2024"/>
    <d v="2024-07-27T00:00:00"/>
    <n v="0"/>
  </r>
  <r>
    <x v="3006"/>
    <s v="fe3e592a-f"/>
    <x v="5"/>
    <s v="171.06"/>
    <x v="2902"/>
    <s v="5"/>
    <x v="4"/>
    <s v="162.51"/>
    <n v="8.552999999999999"/>
    <x v="2914"/>
    <n v="162.51"/>
    <x v="0"/>
    <s v="14-11-2024"/>
    <s v="14"/>
    <x v="0"/>
    <s v="2024"/>
    <d v="2024-11-14T00:00:00"/>
    <n v="0"/>
  </r>
  <r>
    <x v="3007"/>
    <s v="d4f8bb14-c"/>
    <x v="4"/>
    <s v="434.67"/>
    <x v="2903"/>
    <s v="5"/>
    <x v="4"/>
    <s v="412.94"/>
    <n v="21.733499999999999"/>
    <x v="2915"/>
    <n v="412.94"/>
    <x v="3"/>
    <s v="24-08-2024"/>
    <s v="24"/>
    <x v="4"/>
    <s v="2024"/>
    <d v="2024-08-24T00:00:00"/>
    <n v="0"/>
  </r>
  <r>
    <x v="3008"/>
    <s v="e504b46b-a"/>
    <x v="2"/>
    <s v="56.67"/>
    <x v="2904"/>
    <s v="30"/>
    <x v="7"/>
    <s v="39.67"/>
    <n v="17.001000000000001"/>
    <x v="2916"/>
    <n v="39.67"/>
    <x v="1"/>
    <s v="16-09-2024"/>
    <s v="16"/>
    <x v="2"/>
    <s v="2024"/>
    <d v="2024-09-16T00:00:00"/>
    <n v="0"/>
  </r>
  <r>
    <x v="3009"/>
    <s v="0163c4eb-b"/>
    <x v="6"/>
    <s v="125.2"/>
    <x v="2905"/>
    <s v="0"/>
    <x v="6"/>
    <s v="125.2"/>
    <n v="0"/>
    <x v="419"/>
    <n v="125.2"/>
    <x v="3"/>
    <s v="19-09-2024"/>
    <s v="19"/>
    <x v="2"/>
    <s v="2024"/>
    <d v="2024-09-19T00:00:00"/>
    <n v="0"/>
  </r>
  <r>
    <x v="3010"/>
    <s v="e671d436-a"/>
    <x v="0"/>
    <s v="354.46"/>
    <x v="2906"/>
    <s v="0"/>
    <x v="6"/>
    <s v="354.46"/>
    <n v="0"/>
    <x v="2917"/>
    <n v="354.46"/>
    <x v="0"/>
    <s v="12-06-2024"/>
    <s v="12"/>
    <x v="9"/>
    <s v="2024"/>
    <d v="2024-06-12T00:00:00"/>
    <n v="0"/>
  </r>
  <r>
    <x v="3011"/>
    <s v="f4a06faf-9"/>
    <x v="5"/>
    <s v="268.57"/>
    <x v="2907"/>
    <s v="30"/>
    <x v="7"/>
    <s v="188"/>
    <n v="80.570999999999998"/>
    <x v="2918"/>
    <n v="188"/>
    <x v="1"/>
    <s v="01-06-2024"/>
    <s v="01"/>
    <x v="9"/>
    <s v="2024"/>
    <d v="2024-06-01T00:00:00"/>
    <n v="0"/>
  </r>
  <r>
    <x v="3012"/>
    <s v="b489b2b3-b"/>
    <x v="2"/>
    <s v="450.73"/>
    <x v="2908"/>
    <s v="50"/>
    <x v="3"/>
    <s v="225.37"/>
    <n v="225.36500000000001"/>
    <x v="2919"/>
    <n v="225.37"/>
    <x v="3"/>
    <s v="02-01-2024"/>
    <s v="02"/>
    <x v="7"/>
    <s v="2024"/>
    <d v="2024-01-02T00:00:00"/>
    <n v="0"/>
  </r>
  <r>
    <x v="3013"/>
    <s v="e9c79473-d"/>
    <x v="0"/>
    <s v="360.74"/>
    <x v="2909"/>
    <s v="5"/>
    <x v="4"/>
    <s v="342.7"/>
    <n v="18.036999999999999"/>
    <x v="2920"/>
    <n v="342.7"/>
    <x v="2"/>
    <s v="26-03-2024"/>
    <s v="26"/>
    <x v="5"/>
    <s v="2024"/>
    <d v="2024-03-26T00:00:00"/>
    <n v="0"/>
  </r>
  <r>
    <x v="3014"/>
    <s v="b1686020-0"/>
    <x v="0"/>
    <s v="368.83"/>
    <x v="2910"/>
    <s v="10"/>
    <x v="5"/>
    <s v="331.95"/>
    <n v="36.882999999999996"/>
    <x v="2921"/>
    <n v="331.95"/>
    <x v="4"/>
    <s v="19-06-2024"/>
    <s v="19"/>
    <x v="9"/>
    <s v="2024"/>
    <d v="2024-06-19T00:00:00"/>
    <n v="0"/>
  </r>
  <r>
    <x v="3015"/>
    <s v="2933f49f-c"/>
    <x v="0"/>
    <s v="195.94"/>
    <x v="2911"/>
    <s v="10"/>
    <x v="5"/>
    <s v="176.35"/>
    <n v="19.594000000000001"/>
    <x v="27"/>
    <n v="176.35"/>
    <x v="3"/>
    <s v="09-06-2024"/>
    <s v="09"/>
    <x v="9"/>
    <s v="2024"/>
    <d v="2024-06-09T00:00:00"/>
    <n v="0"/>
  </r>
  <r>
    <x v="3016"/>
    <s v="6cff7e5b-7"/>
    <x v="4"/>
    <s v="214.73"/>
    <x v="2912"/>
    <s v="50"/>
    <x v="3"/>
    <s v="107.36"/>
    <n v="107.36499999999999"/>
    <x v="2922"/>
    <n v="107.37"/>
    <x v="2"/>
    <s v="24-09-2024"/>
    <s v="24"/>
    <x v="2"/>
    <s v="2024"/>
    <d v="2024-09-24T00:00:00"/>
    <n v="1.0000000000005116E-2"/>
  </r>
  <r>
    <x v="3017"/>
    <s v="605dde07-5"/>
    <x v="4"/>
    <s v="249.63"/>
    <x v="2913"/>
    <s v="10"/>
    <x v="5"/>
    <s v="224.67"/>
    <n v="24.963000000000001"/>
    <x v="2923"/>
    <n v="224.67"/>
    <x v="0"/>
    <s v="24-07-2024"/>
    <s v="24"/>
    <x v="10"/>
    <s v="2024"/>
    <d v="2024-07-24T00:00:00"/>
    <n v="0"/>
  </r>
  <r>
    <x v="3018"/>
    <s v="ac3960d0-3"/>
    <x v="2"/>
    <s v="45.18"/>
    <x v="2914"/>
    <s v="30"/>
    <x v="7"/>
    <s v="31.63"/>
    <n v="13.554"/>
    <x v="2924"/>
    <n v="31.63"/>
    <x v="1"/>
    <s v="20-10-2024"/>
    <s v="20"/>
    <x v="8"/>
    <s v="2024"/>
    <d v="2024-10-20T00:00:00"/>
    <n v="0"/>
  </r>
  <r>
    <x v="3019"/>
    <s v="4c3fce3c-7"/>
    <x v="4"/>
    <s v="41.06"/>
    <x v="2915"/>
    <s v="10"/>
    <x v="5"/>
    <s v="36.95"/>
    <n v="4.1059999999999999"/>
    <x v="2925"/>
    <n v="36.950000000000003"/>
    <x v="3"/>
    <s v="17-10-2024"/>
    <s v="17"/>
    <x v="8"/>
    <s v="2024"/>
    <d v="2024-10-17T00:00:00"/>
    <n v="0"/>
  </r>
  <r>
    <x v="3020"/>
    <s v="c6297969-c"/>
    <x v="1"/>
    <s v="381.42"/>
    <x v="2916"/>
    <s v="0"/>
    <x v="6"/>
    <s v="381.42"/>
    <n v="0"/>
    <x v="2926"/>
    <n v="381.42"/>
    <x v="3"/>
    <s v="02-01-2024"/>
    <s v="02"/>
    <x v="7"/>
    <s v="2024"/>
    <d v="2024-01-02T00:00:00"/>
    <n v="0"/>
  </r>
  <r>
    <x v="3021"/>
    <s v="1a41a273-7"/>
    <x v="3"/>
    <s v="493.08"/>
    <x v="2917"/>
    <s v="5"/>
    <x v="4"/>
    <s v="468.43"/>
    <n v="24.654"/>
    <x v="2927"/>
    <n v="468.43"/>
    <x v="1"/>
    <s v="22-08-2024"/>
    <s v="22"/>
    <x v="4"/>
    <s v="2024"/>
    <d v="2024-08-22T00:00:00"/>
    <n v="0"/>
  </r>
  <r>
    <x v="3022"/>
    <s v="3821c082-a"/>
    <x v="1"/>
    <s v="117.31"/>
    <x v="2918"/>
    <s v="0"/>
    <x v="6"/>
    <s v="117.31"/>
    <n v="0"/>
    <x v="2928"/>
    <n v="117.31"/>
    <x v="0"/>
    <s v="18-10-2024"/>
    <s v="18"/>
    <x v="8"/>
    <s v="2024"/>
    <d v="2024-10-18T00:00:00"/>
    <n v="0"/>
  </r>
  <r>
    <x v="3023"/>
    <s v="a0806601-f"/>
    <x v="0"/>
    <s v="253.73"/>
    <x v="2919"/>
    <s v="10"/>
    <x v="5"/>
    <s v="228.36"/>
    <n v="25.372999999999998"/>
    <x v="2929"/>
    <n v="228.36"/>
    <x v="0"/>
    <s v="31-07-2024"/>
    <s v="31"/>
    <x v="10"/>
    <s v="2024"/>
    <d v="2024-07-31T00:00:00"/>
    <n v="0"/>
  </r>
  <r>
    <x v="3024"/>
    <s v="c71fd02b-3"/>
    <x v="6"/>
    <s v="334.97"/>
    <x v="2920"/>
    <s v="30"/>
    <x v="7"/>
    <s v="234.48"/>
    <n v="100.491"/>
    <x v="2930"/>
    <n v="234.48"/>
    <x v="4"/>
    <s v="05-03-2024"/>
    <s v="05"/>
    <x v="5"/>
    <s v="2024"/>
    <d v="2024-03-05T00:00:00"/>
    <n v="0"/>
  </r>
  <r>
    <x v="3025"/>
    <s v="d8f7208e-9"/>
    <x v="4"/>
    <s v="58.66"/>
    <x v="2921"/>
    <s v="15"/>
    <x v="0"/>
    <s v="49.86"/>
    <n v="8.7989999999999995"/>
    <x v="2931"/>
    <n v="49.86"/>
    <x v="4"/>
    <s v="24-06-2024"/>
    <s v="24"/>
    <x v="9"/>
    <s v="2024"/>
    <d v="2024-06-24T00:00:00"/>
    <n v="0"/>
  </r>
  <r>
    <x v="3026"/>
    <s v="13a0fb92-0"/>
    <x v="6"/>
    <s v="79.22"/>
    <x v="2922"/>
    <s v="0"/>
    <x v="6"/>
    <s v="79.22"/>
    <n v="0"/>
    <x v="2932"/>
    <n v="79.22"/>
    <x v="3"/>
    <s v="11-02-2024"/>
    <s v="11"/>
    <x v="1"/>
    <s v="2024"/>
    <d v="2024-02-11T00:00:00"/>
    <n v="0"/>
  </r>
  <r>
    <x v="3027"/>
    <s v="348eebab-6"/>
    <x v="2"/>
    <s v="476.9"/>
    <x v="2923"/>
    <s v="30"/>
    <x v="7"/>
    <s v="333.83"/>
    <n v="143.07"/>
    <x v="2933"/>
    <n v="333.83"/>
    <x v="1"/>
    <s v="12-07-2024"/>
    <s v="12"/>
    <x v="10"/>
    <s v="2024"/>
    <d v="2024-07-12T00:00:00"/>
    <n v="0"/>
  </r>
  <r>
    <x v="3028"/>
    <s v="e845627c-e"/>
    <x v="5"/>
    <s v="268.4"/>
    <x v="2924"/>
    <s v="10"/>
    <x v="5"/>
    <s v="241.56"/>
    <n v="26.84"/>
    <x v="2181"/>
    <n v="241.56"/>
    <x v="1"/>
    <s v="10-09-2024"/>
    <s v="10"/>
    <x v="2"/>
    <s v="2024"/>
    <d v="2024-09-10T00:00:00"/>
    <n v="0"/>
  </r>
  <r>
    <x v="3029"/>
    <s v="eca4c411-a"/>
    <x v="4"/>
    <s v="103.52"/>
    <x v="2925"/>
    <s v="10"/>
    <x v="5"/>
    <s v="93.17"/>
    <n v="10.352"/>
    <x v="2934"/>
    <n v="93.17"/>
    <x v="2"/>
    <s v="04-07-2024"/>
    <s v="04"/>
    <x v="10"/>
    <s v="2024"/>
    <d v="2024-07-04T00:00:00"/>
    <n v="0"/>
  </r>
  <r>
    <x v="3030"/>
    <s v="2171a7a9-3"/>
    <x v="1"/>
    <s v="470.39"/>
    <x v="2926"/>
    <s v="30"/>
    <x v="7"/>
    <s v="329.27"/>
    <n v="141.11699999999999"/>
    <x v="2935"/>
    <n v="329.27"/>
    <x v="0"/>
    <s v="27-03-2024"/>
    <s v="27"/>
    <x v="5"/>
    <s v="2024"/>
    <d v="2024-03-27T00:00:00"/>
    <n v="0"/>
  </r>
  <r>
    <x v="3031"/>
    <s v="081c867e-d"/>
    <x v="1"/>
    <s v="322.28"/>
    <x v="2927"/>
    <s v="5"/>
    <x v="4"/>
    <s v="306.17"/>
    <n v="16.113999999999997"/>
    <x v="2936"/>
    <n v="306.17"/>
    <x v="4"/>
    <s v="22-06-2024"/>
    <s v="22"/>
    <x v="9"/>
    <s v="2024"/>
    <d v="2024-06-22T00:00:00"/>
    <n v="0"/>
  </r>
  <r>
    <x v="3032"/>
    <s v="a2ca0417-c"/>
    <x v="4"/>
    <s v="268.31"/>
    <x v="2928"/>
    <s v="25"/>
    <x v="2"/>
    <s v="201.23"/>
    <n v="67.077500000000001"/>
    <x v="2937"/>
    <n v="201.23"/>
    <x v="3"/>
    <s v="17-01-2024"/>
    <s v="17"/>
    <x v="7"/>
    <s v="2024"/>
    <d v="2024-01-17T00:00:00"/>
    <n v="0"/>
  </r>
  <r>
    <x v="3033"/>
    <s v="0c8235e6-1"/>
    <x v="1"/>
    <s v="395.04"/>
    <x v="2929"/>
    <s v="20"/>
    <x v="1"/>
    <s v="316.03"/>
    <n v="79.007999999999996"/>
    <x v="2938"/>
    <n v="316.02999999999997"/>
    <x v="1"/>
    <s v="20-02-2024"/>
    <s v="20"/>
    <x v="1"/>
    <s v="2024"/>
    <d v="2024-02-20T00:00:00"/>
    <n v="0"/>
  </r>
  <r>
    <x v="3034"/>
    <s v="6d6f9b42-8"/>
    <x v="0"/>
    <s v="75.21"/>
    <x v="2930"/>
    <s v="15"/>
    <x v="0"/>
    <s v="63.93"/>
    <n v="11.281499999999999"/>
    <x v="2939"/>
    <n v="63.93"/>
    <x v="1"/>
    <s v="28-07-2024"/>
    <s v="28"/>
    <x v="10"/>
    <s v="2024"/>
    <d v="2024-07-28T00:00:00"/>
    <n v="0"/>
  </r>
  <r>
    <x v="3035"/>
    <s v="bc16cccb-e"/>
    <x v="2"/>
    <s v="336.21"/>
    <x v="2931"/>
    <s v="10"/>
    <x v="5"/>
    <s v="302.59"/>
    <n v="33.621000000000002"/>
    <x v="2940"/>
    <n v="302.58999999999997"/>
    <x v="2"/>
    <s v="04-06-2024"/>
    <s v="04"/>
    <x v="9"/>
    <s v="2024"/>
    <d v="2024-06-04T00:00:00"/>
    <n v="0"/>
  </r>
  <r>
    <x v="3036"/>
    <s v="b4fd3311-4"/>
    <x v="1"/>
    <s v="472.19"/>
    <x v="2932"/>
    <s v="0"/>
    <x v="6"/>
    <s v="472.19"/>
    <n v="0"/>
    <x v="2941"/>
    <n v="472.19"/>
    <x v="4"/>
    <s v="10-03-2024"/>
    <s v="10"/>
    <x v="5"/>
    <s v="2024"/>
    <d v="2024-03-10T00:00:00"/>
    <n v="0"/>
  </r>
  <r>
    <x v="3037"/>
    <s v="3bf3112c-c"/>
    <x v="2"/>
    <s v="268.42"/>
    <x v="157"/>
    <s v="5"/>
    <x v="4"/>
    <s v="255"/>
    <n v="13.421000000000001"/>
    <x v="157"/>
    <n v="255"/>
    <x v="0"/>
    <s v="26-01-2024"/>
    <s v="26"/>
    <x v="7"/>
    <s v="2024"/>
    <d v="2024-01-26T00:00:00"/>
    <n v="0"/>
  </r>
  <r>
    <x v="3038"/>
    <s v="41409b71-d"/>
    <x v="1"/>
    <s v="70.29"/>
    <x v="1660"/>
    <s v="50"/>
    <x v="3"/>
    <s v="35.15"/>
    <n v="35.145000000000003"/>
    <x v="2942"/>
    <n v="35.15"/>
    <x v="0"/>
    <s v="29-03-2024"/>
    <s v="29"/>
    <x v="5"/>
    <s v="2024"/>
    <d v="2024-03-29T00:00:00"/>
    <n v="0"/>
  </r>
  <r>
    <x v="3039"/>
    <s v="75fb7c82-7"/>
    <x v="1"/>
    <s v="124.79"/>
    <x v="2933"/>
    <s v="20"/>
    <x v="1"/>
    <s v="99.83"/>
    <n v="24.958000000000002"/>
    <x v="2943"/>
    <n v="99.83"/>
    <x v="3"/>
    <s v="23-03-2024"/>
    <s v="23"/>
    <x v="5"/>
    <s v="2024"/>
    <d v="2024-03-23T00:00:00"/>
    <n v="0"/>
  </r>
  <r>
    <x v="3040"/>
    <s v="632f132c-2"/>
    <x v="6"/>
    <s v="358.47"/>
    <x v="2934"/>
    <s v="50"/>
    <x v="3"/>
    <s v="179.24"/>
    <n v="179.23500000000001"/>
    <x v="2944"/>
    <n v="179.24"/>
    <x v="2"/>
    <s v="16-03-2024"/>
    <s v="16"/>
    <x v="5"/>
    <s v="2024"/>
    <d v="2024-03-16T00:00:00"/>
    <n v="0"/>
  </r>
  <r>
    <x v="3041"/>
    <s v="6782d91e-a"/>
    <x v="4"/>
    <s v="11.83"/>
    <x v="2935"/>
    <s v="5"/>
    <x v="4"/>
    <s v="11.24"/>
    <n v="0.59150000000000003"/>
    <x v="2945"/>
    <n v="11.24"/>
    <x v="2"/>
    <s v="13-04-2024"/>
    <s v="13"/>
    <x v="3"/>
    <s v="2024"/>
    <d v="2024-04-13T00:00:00"/>
    <n v="0"/>
  </r>
  <r>
    <x v="3042"/>
    <s v="5eb79b27-e"/>
    <x v="6"/>
    <s v="361.89"/>
    <x v="2936"/>
    <s v="0"/>
    <x v="6"/>
    <s v="361.89"/>
    <n v="0"/>
    <x v="2946"/>
    <n v="361.89"/>
    <x v="2"/>
    <s v="06-02-2024"/>
    <s v="06"/>
    <x v="1"/>
    <s v="2024"/>
    <d v="2024-02-06T00:00:00"/>
    <n v="0"/>
  </r>
  <r>
    <x v="3043"/>
    <s v="6ad98a9f-a"/>
    <x v="4"/>
    <s v="22.47"/>
    <x v="2937"/>
    <s v="50"/>
    <x v="3"/>
    <s v="11.23"/>
    <n v="11.234999999999999"/>
    <x v="2947"/>
    <n v="11.24"/>
    <x v="2"/>
    <s v="27-06-2024"/>
    <s v="27"/>
    <x v="9"/>
    <s v="2024"/>
    <d v="2024-06-27T00:00:00"/>
    <n v="9.9999999999997868E-3"/>
  </r>
  <r>
    <x v="3044"/>
    <s v="cc6afc23-3"/>
    <x v="6"/>
    <s v="257.41"/>
    <x v="2938"/>
    <s v="25"/>
    <x v="2"/>
    <s v="193.06"/>
    <n v="64.352500000000006"/>
    <x v="2948"/>
    <n v="193.06"/>
    <x v="2"/>
    <s v="04-08-2024"/>
    <s v="04"/>
    <x v="4"/>
    <s v="2024"/>
    <d v="2024-08-04T00:00:00"/>
    <n v="0"/>
  </r>
  <r>
    <x v="3045"/>
    <s v="72a2a739-6"/>
    <x v="6"/>
    <s v="447.66"/>
    <x v="2939"/>
    <s v="30"/>
    <x v="7"/>
    <s v="313.36"/>
    <n v="134.298"/>
    <x v="2949"/>
    <n v="313.36"/>
    <x v="4"/>
    <s v="17-11-2024"/>
    <s v="17"/>
    <x v="0"/>
    <s v="2024"/>
    <d v="2024-11-17T00:00:00"/>
    <n v="0"/>
  </r>
  <r>
    <x v="3046"/>
    <s v="06f04616-9"/>
    <x v="0"/>
    <s v="107.75"/>
    <x v="2940"/>
    <s v="25"/>
    <x v="2"/>
    <s v="80.81"/>
    <n v="26.9375"/>
    <x v="2950"/>
    <n v="80.81"/>
    <x v="0"/>
    <s v="24-10-2024"/>
    <s v="24"/>
    <x v="8"/>
    <s v="2024"/>
    <d v="2024-10-24T00:00:00"/>
    <n v="0"/>
  </r>
  <r>
    <x v="3047"/>
    <s v="4767f4f9-a"/>
    <x v="2"/>
    <s v="430.37"/>
    <x v="2941"/>
    <s v="5"/>
    <x v="4"/>
    <s v="408.85"/>
    <n v="21.5185"/>
    <x v="2951"/>
    <n v="408.85"/>
    <x v="3"/>
    <s v="24-01-2024"/>
    <s v="24"/>
    <x v="7"/>
    <s v="2024"/>
    <d v="2024-01-24T00:00:00"/>
    <n v="0"/>
  </r>
  <r>
    <x v="3048"/>
    <s v="d4b67c79-9"/>
    <x v="2"/>
    <s v="389.18"/>
    <x v="2942"/>
    <s v="20"/>
    <x v="1"/>
    <s v="311.34"/>
    <n v="77.835999999999999"/>
    <x v="2952"/>
    <n v="311.33999999999997"/>
    <x v="3"/>
    <s v="29-10-2024"/>
    <s v="29"/>
    <x v="8"/>
    <s v="2024"/>
    <d v="2024-10-29T00:00:00"/>
    <n v="0"/>
  </r>
  <r>
    <x v="3049"/>
    <s v="11bc8942-0"/>
    <x v="2"/>
    <s v="14"/>
    <x v="2943"/>
    <s v="5"/>
    <x v="4"/>
    <s v="13.3"/>
    <n v="0.7"/>
    <x v="2953"/>
    <n v="13.3"/>
    <x v="4"/>
    <s v="02-01-2024"/>
    <s v="02"/>
    <x v="7"/>
    <s v="2024"/>
    <d v="2024-01-02T00:00:00"/>
    <n v="0"/>
  </r>
  <r>
    <x v="3050"/>
    <s v="ae94fc57-6"/>
    <x v="2"/>
    <s v="83.76"/>
    <x v="2944"/>
    <s v="15"/>
    <x v="0"/>
    <s v="71.2"/>
    <n v="12.564"/>
    <x v="2954"/>
    <n v="71.2"/>
    <x v="4"/>
    <s v="26-02-2024"/>
    <s v="26"/>
    <x v="1"/>
    <s v="2024"/>
    <d v="2024-02-26T00:00:00"/>
    <n v="0"/>
  </r>
  <r>
    <x v="3051"/>
    <s v="c746b898-a"/>
    <x v="2"/>
    <s v="461.12"/>
    <x v="2945"/>
    <s v="50"/>
    <x v="3"/>
    <s v="230.56"/>
    <n v="230.56"/>
    <x v="2955"/>
    <n v="230.56"/>
    <x v="1"/>
    <s v="30-03-2024"/>
    <s v="30"/>
    <x v="5"/>
    <s v="2024"/>
    <d v="2024-03-30T00:00:00"/>
    <n v="0"/>
  </r>
  <r>
    <x v="3052"/>
    <s v="492eb03f-1"/>
    <x v="3"/>
    <s v="477.27"/>
    <x v="1860"/>
    <s v="5"/>
    <x v="4"/>
    <s v="453.41"/>
    <n v="23.863499999999998"/>
    <x v="2956"/>
    <n v="453.41"/>
    <x v="1"/>
    <s v="15-08-2024"/>
    <s v="15"/>
    <x v="4"/>
    <s v="2024"/>
    <d v="2024-08-15T00:00:00"/>
    <n v="0"/>
  </r>
  <r>
    <x v="3053"/>
    <s v="4c69c893-e"/>
    <x v="3"/>
    <s v="401.83"/>
    <x v="2946"/>
    <s v="30"/>
    <x v="7"/>
    <s v="281.28"/>
    <n v="120.54899999999999"/>
    <x v="2957"/>
    <n v="281.27999999999997"/>
    <x v="0"/>
    <s v="25-10-2024"/>
    <s v="25"/>
    <x v="8"/>
    <s v="2024"/>
    <d v="2024-10-25T00:00:00"/>
    <n v="0"/>
  </r>
  <r>
    <x v="3054"/>
    <s v="fbc99468-d"/>
    <x v="4"/>
    <s v="107.73"/>
    <x v="2947"/>
    <s v="10"/>
    <x v="5"/>
    <s v="96.96"/>
    <n v="10.773"/>
    <x v="2372"/>
    <n v="96.96"/>
    <x v="0"/>
    <s v="24-03-2024"/>
    <s v="24"/>
    <x v="5"/>
    <s v="2024"/>
    <d v="2024-03-24T00:00:00"/>
    <n v="0"/>
  </r>
  <r>
    <x v="3055"/>
    <s v="d0fde69e-d"/>
    <x v="3"/>
    <s v="353.55"/>
    <x v="2948"/>
    <s v="15"/>
    <x v="0"/>
    <s v="300.52"/>
    <n v="53.032499999999999"/>
    <x v="2958"/>
    <n v="300.52"/>
    <x v="4"/>
    <s v="04-11-2024"/>
    <s v="04"/>
    <x v="0"/>
    <s v="2024"/>
    <d v="2024-11-04T00:00:00"/>
    <n v="0"/>
  </r>
  <r>
    <x v="3056"/>
    <s v="b061f870-c"/>
    <x v="0"/>
    <s v="142.07"/>
    <x v="2949"/>
    <s v="5"/>
    <x v="4"/>
    <s v="134.97"/>
    <n v="7.1034999999999995"/>
    <x v="2959"/>
    <n v="134.97"/>
    <x v="2"/>
    <s v="22-09-2024"/>
    <s v="22"/>
    <x v="2"/>
    <s v="2024"/>
    <d v="2024-09-22T00:00:00"/>
    <n v="0"/>
  </r>
  <r>
    <x v="3057"/>
    <s v="195cfd98-7"/>
    <x v="5"/>
    <s v="224.1"/>
    <x v="2950"/>
    <s v="25"/>
    <x v="2"/>
    <s v="168.07"/>
    <n v="56.024999999999999"/>
    <x v="2960"/>
    <n v="168.08"/>
    <x v="3"/>
    <s v="20-07-2024"/>
    <s v="20"/>
    <x v="10"/>
    <s v="2024"/>
    <d v="2024-07-20T00:00:00"/>
    <n v="1.0000000000019327E-2"/>
  </r>
  <r>
    <x v="3058"/>
    <s v="6eaf6197-0"/>
    <x v="2"/>
    <s v="142.54"/>
    <x v="2951"/>
    <s v="30"/>
    <x v="7"/>
    <s v="99.78"/>
    <n v="42.762"/>
    <x v="2961"/>
    <n v="99.78"/>
    <x v="4"/>
    <s v="12-06-2024"/>
    <s v="12"/>
    <x v="9"/>
    <s v="2024"/>
    <d v="2024-06-12T00:00:00"/>
    <n v="0"/>
  </r>
  <r>
    <x v="3059"/>
    <s v="282631c1-5"/>
    <x v="5"/>
    <s v="179.89"/>
    <x v="2952"/>
    <s v="50"/>
    <x v="3"/>
    <s v="89.94"/>
    <n v="89.944999999999993"/>
    <x v="2962"/>
    <n v="89.95"/>
    <x v="0"/>
    <s v="23-05-2024"/>
    <s v="23"/>
    <x v="6"/>
    <s v="2024"/>
    <d v="2024-05-23T00:00:00"/>
    <n v="1.0000000000005116E-2"/>
  </r>
  <r>
    <x v="3060"/>
    <s v="6802eae8-d"/>
    <x v="5"/>
    <s v="342.71"/>
    <x v="2953"/>
    <s v="20"/>
    <x v="1"/>
    <s v="274.17"/>
    <n v="68.542000000000002"/>
    <x v="2963"/>
    <n v="274.17"/>
    <x v="3"/>
    <s v="30-05-2024"/>
    <s v="30"/>
    <x v="6"/>
    <s v="2024"/>
    <d v="2024-05-30T00:00:00"/>
    <n v="0"/>
  </r>
  <r>
    <x v="3061"/>
    <s v="3a69c3a0-d"/>
    <x v="4"/>
    <s v="489.86"/>
    <x v="2954"/>
    <s v="30"/>
    <x v="7"/>
    <s v="342.9"/>
    <n v="146.958"/>
    <x v="2964"/>
    <n v="342.9"/>
    <x v="3"/>
    <s v="14-10-2024"/>
    <s v="14"/>
    <x v="8"/>
    <s v="2024"/>
    <d v="2024-10-14T00:00:00"/>
    <n v="0"/>
  </r>
  <r>
    <x v="3062"/>
    <s v="19db04e8-9"/>
    <x v="5"/>
    <s v="189.68"/>
    <x v="2955"/>
    <s v="5"/>
    <x v="4"/>
    <s v="180.2"/>
    <n v="9.4840000000000018"/>
    <x v="2965"/>
    <n v="180.2"/>
    <x v="2"/>
    <s v="05-02-2024"/>
    <s v="05"/>
    <x v="1"/>
    <s v="2024"/>
    <d v="2024-02-05T00:00:00"/>
    <n v="0"/>
  </r>
  <r>
    <x v="3063"/>
    <s v="fa06d96a-a"/>
    <x v="5"/>
    <s v="95.16"/>
    <x v="2956"/>
    <s v="10"/>
    <x v="5"/>
    <s v="85.64"/>
    <n v="9.5159999999999982"/>
    <x v="2966"/>
    <n v="85.64"/>
    <x v="2"/>
    <s v="07-09-2024"/>
    <s v="07"/>
    <x v="2"/>
    <s v="2024"/>
    <d v="2024-09-07T00:00:00"/>
    <n v="0"/>
  </r>
  <r>
    <x v="3064"/>
    <s v="a121de58-6"/>
    <x v="5"/>
    <s v="177.35"/>
    <x v="2957"/>
    <s v="20"/>
    <x v="1"/>
    <s v="141.88"/>
    <n v="35.47"/>
    <x v="2967"/>
    <n v="141.88"/>
    <x v="1"/>
    <s v="02-03-2024"/>
    <s v="02"/>
    <x v="5"/>
    <s v="2024"/>
    <d v="2024-03-02T00:00:00"/>
    <n v="0"/>
  </r>
  <r>
    <x v="3065"/>
    <s v="6714d9f5-0"/>
    <x v="3"/>
    <s v="223.91"/>
    <x v="2958"/>
    <s v="30"/>
    <x v="7"/>
    <s v="156.74"/>
    <n v="67.173000000000002"/>
    <x v="2968"/>
    <n v="156.74"/>
    <x v="4"/>
    <s v="08-10-2024"/>
    <s v="08"/>
    <x v="8"/>
    <s v="2024"/>
    <d v="2024-10-08T00:00:00"/>
    <n v="0"/>
  </r>
  <r>
    <x v="3066"/>
    <s v="6f933a3f-7"/>
    <x v="1"/>
    <s v="386.24"/>
    <x v="2959"/>
    <s v="5"/>
    <x v="4"/>
    <s v="366.93"/>
    <n v="19.312000000000001"/>
    <x v="2969"/>
    <n v="366.93"/>
    <x v="3"/>
    <s v="15-11-2024"/>
    <s v="15"/>
    <x v="0"/>
    <s v="2024"/>
    <d v="2024-11-15T00:00:00"/>
    <n v="0"/>
  </r>
  <r>
    <x v="3067"/>
    <s v="2a3c4165-1"/>
    <x v="0"/>
    <s v="150.85"/>
    <x v="2960"/>
    <s v="10"/>
    <x v="5"/>
    <s v="135.76"/>
    <n v="15.085000000000001"/>
    <x v="2970"/>
    <n v="135.77000000000001"/>
    <x v="1"/>
    <s v="28-03-2024"/>
    <s v="28"/>
    <x v="5"/>
    <s v="2024"/>
    <d v="2024-03-28T00:00:00"/>
    <n v="1.0000000000019327E-2"/>
  </r>
  <r>
    <x v="3068"/>
    <s v="62618c9b-0"/>
    <x v="1"/>
    <s v="447.22"/>
    <x v="2961"/>
    <s v="15"/>
    <x v="0"/>
    <s v="380.14"/>
    <n v="67.082999999999998"/>
    <x v="2971"/>
    <n v="380.14"/>
    <x v="4"/>
    <s v="16-09-2024"/>
    <s v="16"/>
    <x v="2"/>
    <s v="2024"/>
    <d v="2024-09-16T00:00:00"/>
    <n v="0"/>
  </r>
  <r>
    <x v="3069"/>
    <s v="51ea777d-f"/>
    <x v="0"/>
    <s v="251.13"/>
    <x v="2962"/>
    <s v="0"/>
    <x v="6"/>
    <s v="251.13"/>
    <n v="0"/>
    <x v="2972"/>
    <n v="251.13"/>
    <x v="3"/>
    <s v="09-10-2024"/>
    <s v="09"/>
    <x v="8"/>
    <s v="2024"/>
    <d v="2024-10-09T00:00:00"/>
    <n v="0"/>
  </r>
  <r>
    <x v="3070"/>
    <s v="4308730e-9"/>
    <x v="0"/>
    <s v="405.16"/>
    <x v="2963"/>
    <s v="25"/>
    <x v="2"/>
    <s v="303.87"/>
    <n v="101.29"/>
    <x v="2973"/>
    <n v="303.87"/>
    <x v="4"/>
    <s v="09-11-2024"/>
    <s v="09"/>
    <x v="0"/>
    <s v="2024"/>
    <d v="2024-11-09T00:00:00"/>
    <n v="0"/>
  </r>
  <r>
    <x v="3071"/>
    <s v="136fbb48-c"/>
    <x v="3"/>
    <s v="471.46"/>
    <x v="2964"/>
    <s v="15"/>
    <x v="0"/>
    <s v="400.74"/>
    <n v="70.718999999999994"/>
    <x v="2974"/>
    <n v="400.74"/>
    <x v="4"/>
    <s v="27-08-2024"/>
    <s v="27"/>
    <x v="4"/>
    <s v="2024"/>
    <d v="2024-08-27T00:00:00"/>
    <n v="0"/>
  </r>
  <r>
    <x v="3072"/>
    <s v="17a0e86a-6"/>
    <x v="3"/>
    <s v="10.58"/>
    <x v="2965"/>
    <s v="5"/>
    <x v="4"/>
    <s v="10.05"/>
    <n v="0.52900000000000003"/>
    <x v="1778"/>
    <n v="10.050000000000001"/>
    <x v="1"/>
    <s v="27-04-2024"/>
    <s v="27"/>
    <x v="3"/>
    <s v="2024"/>
    <d v="2024-04-27T00:00:00"/>
    <n v="0"/>
  </r>
  <r>
    <x v="3073"/>
    <s v="2245ba41-8"/>
    <x v="0"/>
    <s v="491.92"/>
    <x v="2966"/>
    <s v="30"/>
    <x v="7"/>
    <s v="344.34"/>
    <n v="147.57599999999999"/>
    <x v="2975"/>
    <n v="344.34"/>
    <x v="3"/>
    <s v="20-07-2024"/>
    <s v="20"/>
    <x v="10"/>
    <s v="2024"/>
    <d v="2024-07-20T00:00:00"/>
    <n v="0"/>
  </r>
  <r>
    <x v="3074"/>
    <s v="656c4717-e"/>
    <x v="0"/>
    <s v="247.75"/>
    <x v="2967"/>
    <s v="5"/>
    <x v="4"/>
    <s v="235.36"/>
    <n v="12.387499999999999"/>
    <x v="2976"/>
    <n v="235.36"/>
    <x v="0"/>
    <s v="11-07-2024"/>
    <s v="11"/>
    <x v="10"/>
    <s v="2024"/>
    <d v="2024-07-11T00:00:00"/>
    <n v="0"/>
  </r>
  <r>
    <x v="3075"/>
    <s v="2fa4644f-f"/>
    <x v="0"/>
    <s v="158.62"/>
    <x v="2968"/>
    <s v="20"/>
    <x v="1"/>
    <s v="126.9"/>
    <n v="31.724"/>
    <x v="2977"/>
    <n v="126.9"/>
    <x v="3"/>
    <s v="30-08-2024"/>
    <s v="30"/>
    <x v="4"/>
    <s v="2024"/>
    <d v="2024-08-30T00:00:00"/>
    <n v="0"/>
  </r>
  <r>
    <x v="3076"/>
    <s v="803ed1ef-4"/>
    <x v="5"/>
    <s v="336.93"/>
    <x v="2969"/>
    <s v="5"/>
    <x v="4"/>
    <s v="320.08"/>
    <n v="16.846500000000002"/>
    <x v="2978"/>
    <n v="320.08"/>
    <x v="1"/>
    <s v="03-06-2024"/>
    <s v="03"/>
    <x v="9"/>
    <s v="2024"/>
    <d v="2024-06-03T00:00:00"/>
    <n v="0"/>
  </r>
  <r>
    <x v="3077"/>
    <s v="7cf4dc07-6"/>
    <x v="2"/>
    <s v="311.3"/>
    <x v="2970"/>
    <s v="25"/>
    <x v="2"/>
    <s v="233.48"/>
    <n v="77.825000000000003"/>
    <x v="2979"/>
    <n v="233.48"/>
    <x v="1"/>
    <s v="02-02-2024"/>
    <s v="02"/>
    <x v="1"/>
    <s v="2024"/>
    <d v="2024-02-02T00:00:00"/>
    <n v="0"/>
  </r>
  <r>
    <x v="3078"/>
    <s v="68931536-a"/>
    <x v="2"/>
    <s v="280.73"/>
    <x v="2971"/>
    <s v="5"/>
    <x v="4"/>
    <s v="266.69"/>
    <n v="14.0365"/>
    <x v="2980"/>
    <n v="266.69"/>
    <x v="1"/>
    <s v="11-08-2024"/>
    <s v="11"/>
    <x v="4"/>
    <s v="2024"/>
    <d v="2024-08-11T00:00:00"/>
    <n v="0"/>
  </r>
  <r>
    <x v="3079"/>
    <s v="5e363698-2"/>
    <x v="3"/>
    <s v="436.53"/>
    <x v="2972"/>
    <s v="0"/>
    <x v="6"/>
    <s v="436.53"/>
    <n v="0"/>
    <x v="2981"/>
    <n v="436.53"/>
    <x v="0"/>
    <s v="16-04-2024"/>
    <s v="16"/>
    <x v="3"/>
    <s v="2024"/>
    <d v="2024-04-16T00:00:00"/>
    <n v="0"/>
  </r>
  <r>
    <x v="3080"/>
    <s v="b5e7c030-b"/>
    <x v="2"/>
    <s v="366.94"/>
    <x v="2973"/>
    <s v="20"/>
    <x v="1"/>
    <s v="293.55"/>
    <n v="73.388000000000005"/>
    <x v="2982"/>
    <n v="293.55"/>
    <x v="3"/>
    <s v="08-09-2024"/>
    <s v="08"/>
    <x v="2"/>
    <s v="2024"/>
    <d v="2024-09-08T00:00:00"/>
    <n v="0"/>
  </r>
  <r>
    <x v="3081"/>
    <s v="9c1c55f3-3"/>
    <x v="4"/>
    <s v="13.49"/>
    <x v="2974"/>
    <s v="5"/>
    <x v="4"/>
    <s v="12.82"/>
    <n v="0.67449999999999999"/>
    <x v="2983"/>
    <n v="12.82"/>
    <x v="4"/>
    <s v="07-08-2024"/>
    <s v="07"/>
    <x v="4"/>
    <s v="2024"/>
    <d v="2024-08-07T00:00:00"/>
    <n v="0"/>
  </r>
  <r>
    <x v="3082"/>
    <s v="0e574c91-5"/>
    <x v="6"/>
    <s v="182.15"/>
    <x v="2975"/>
    <s v="20"/>
    <x v="1"/>
    <s v="145.72"/>
    <n v="36.43"/>
    <x v="2984"/>
    <n v="145.72"/>
    <x v="3"/>
    <s v="11-03-2024"/>
    <s v="11"/>
    <x v="5"/>
    <s v="2024"/>
    <d v="2024-03-11T00:00:00"/>
    <n v="0"/>
  </r>
  <r>
    <x v="3083"/>
    <s v="b81a2d01-e"/>
    <x v="1"/>
    <s v="140.83"/>
    <x v="2976"/>
    <s v="10"/>
    <x v="5"/>
    <s v="126.75"/>
    <n v="14.083000000000002"/>
    <x v="2985"/>
    <n v="126.75"/>
    <x v="0"/>
    <s v="06-01-2024"/>
    <s v="06"/>
    <x v="7"/>
    <s v="2024"/>
    <d v="2024-01-06T00:00:00"/>
    <n v="0"/>
  </r>
  <r>
    <x v="3084"/>
    <s v="a937b54d-f"/>
    <x v="4"/>
    <s v="159.05"/>
    <x v="2977"/>
    <s v="30"/>
    <x v="7"/>
    <s v="111.34"/>
    <n v="47.715000000000003"/>
    <x v="2986"/>
    <n v="111.34"/>
    <x v="1"/>
    <s v="18-02-2024"/>
    <s v="18"/>
    <x v="1"/>
    <s v="2024"/>
    <d v="2024-02-18T00:00:00"/>
    <n v="0"/>
  </r>
  <r>
    <x v="3085"/>
    <s v="66bc7e84-f"/>
    <x v="5"/>
    <s v="136.1"/>
    <x v="2978"/>
    <s v="0"/>
    <x v="6"/>
    <s v="136.1"/>
    <n v="0"/>
    <x v="2987"/>
    <n v="136.1"/>
    <x v="1"/>
    <s v="04-01-2024"/>
    <s v="04"/>
    <x v="7"/>
    <s v="2024"/>
    <d v="2024-01-04T00:00:00"/>
    <n v="0"/>
  </r>
  <r>
    <x v="3086"/>
    <s v="5ed1a6ec-f"/>
    <x v="5"/>
    <s v="192.28"/>
    <x v="2979"/>
    <s v="20"/>
    <x v="1"/>
    <s v="153.82"/>
    <n v="38.455999999999996"/>
    <x v="2472"/>
    <n v="153.82"/>
    <x v="2"/>
    <s v="06-09-2024"/>
    <s v="06"/>
    <x v="2"/>
    <s v="2024"/>
    <d v="2024-09-06T00:00:00"/>
    <n v="0"/>
  </r>
  <r>
    <x v="3087"/>
    <s v="b4223b18-c"/>
    <x v="6"/>
    <s v="437.53"/>
    <x v="2980"/>
    <s v="15"/>
    <x v="0"/>
    <s v="371.9"/>
    <n v="65.629499999999993"/>
    <x v="2988"/>
    <n v="371.9"/>
    <x v="4"/>
    <s v="30-03-2024"/>
    <s v="30"/>
    <x v="5"/>
    <s v="2024"/>
    <d v="2024-03-30T00:00:00"/>
    <n v="0"/>
  </r>
  <r>
    <x v="3088"/>
    <s v="ba30a600-6"/>
    <x v="5"/>
    <s v="128.95"/>
    <x v="2981"/>
    <s v="0"/>
    <x v="6"/>
    <s v="128.95"/>
    <n v="0"/>
    <x v="2989"/>
    <n v="128.94999999999999"/>
    <x v="3"/>
    <s v="03-09-2024"/>
    <s v="03"/>
    <x v="2"/>
    <s v="2024"/>
    <d v="2024-09-03T00:00:00"/>
    <n v="0"/>
  </r>
  <r>
    <x v="3089"/>
    <s v="00d20e0d-6"/>
    <x v="5"/>
    <s v="355.35"/>
    <x v="2982"/>
    <s v="5"/>
    <x v="4"/>
    <s v="337.58"/>
    <n v="17.767499999999998"/>
    <x v="2990"/>
    <n v="337.58"/>
    <x v="4"/>
    <s v="20-03-2024"/>
    <s v="20"/>
    <x v="5"/>
    <s v="2024"/>
    <d v="2024-03-20T00:00:00"/>
    <n v="0"/>
  </r>
  <r>
    <x v="3090"/>
    <s v="3ef564dd-7"/>
    <x v="1"/>
    <s v="491.63"/>
    <x v="2983"/>
    <s v="15"/>
    <x v="0"/>
    <s v="417.89"/>
    <n v="73.744500000000002"/>
    <x v="2991"/>
    <n v="417.89"/>
    <x v="2"/>
    <s v="14-02-2024"/>
    <s v="14"/>
    <x v="1"/>
    <s v="2024"/>
    <d v="2024-02-14T00:00:00"/>
    <n v="0"/>
  </r>
  <r>
    <x v="3091"/>
    <s v="fe6ad58f-0"/>
    <x v="4"/>
    <s v="137.13"/>
    <x v="2984"/>
    <s v="5"/>
    <x v="4"/>
    <s v="130.27"/>
    <n v="6.8564999999999996"/>
    <x v="2992"/>
    <n v="130.27000000000001"/>
    <x v="3"/>
    <s v="20-11-2024"/>
    <s v="20"/>
    <x v="0"/>
    <s v="2024"/>
    <d v="2024-11-20T00:00:00"/>
    <n v="0"/>
  </r>
  <r>
    <x v="3092"/>
    <s v="aa78760a-b"/>
    <x v="6"/>
    <s v="457.41"/>
    <x v="2985"/>
    <s v="25"/>
    <x v="2"/>
    <s v="343.06"/>
    <n v="114.35250000000001"/>
    <x v="2993"/>
    <n v="343.06"/>
    <x v="0"/>
    <s v="12-11-2024"/>
    <s v="12"/>
    <x v="0"/>
    <s v="2024"/>
    <d v="2024-11-12T00:00:00"/>
    <n v="0"/>
  </r>
  <r>
    <x v="3093"/>
    <s v="1d053cf8-1"/>
    <x v="3"/>
    <s v="425.6"/>
    <x v="2986"/>
    <s v="20"/>
    <x v="1"/>
    <s v="340.48"/>
    <n v="85.12"/>
    <x v="2994"/>
    <n v="340.48"/>
    <x v="3"/>
    <s v="11-05-2024"/>
    <s v="11"/>
    <x v="6"/>
    <s v="2024"/>
    <d v="2024-05-11T00:00:00"/>
    <n v="0"/>
  </r>
  <r>
    <x v="3094"/>
    <s v="26a27ad3-4"/>
    <x v="5"/>
    <s v="204.49"/>
    <x v="528"/>
    <s v="50"/>
    <x v="3"/>
    <s v="102.25"/>
    <n v="102.245"/>
    <x v="2995"/>
    <n v="102.25"/>
    <x v="4"/>
    <s v="26-04-2024"/>
    <s v="26"/>
    <x v="3"/>
    <s v="2024"/>
    <d v="2024-04-26T00:00:00"/>
    <n v="0"/>
  </r>
  <r>
    <x v="3095"/>
    <s v="49502edc-e"/>
    <x v="1"/>
    <s v="471.03"/>
    <x v="2987"/>
    <s v="0"/>
    <x v="6"/>
    <s v="471.03"/>
    <n v="0"/>
    <x v="2996"/>
    <n v="471.03"/>
    <x v="1"/>
    <s v="28-08-2024"/>
    <s v="28"/>
    <x v="4"/>
    <s v="2024"/>
    <d v="2024-08-28T00:00:00"/>
    <n v="0"/>
  </r>
  <r>
    <x v="3096"/>
    <s v="7e6780ba-b"/>
    <x v="1"/>
    <s v="420.58"/>
    <x v="2988"/>
    <s v="15"/>
    <x v="0"/>
    <s v="357.49"/>
    <n v="63.086999999999996"/>
    <x v="2997"/>
    <n v="357.49"/>
    <x v="1"/>
    <s v="29-01-2024"/>
    <s v="29"/>
    <x v="7"/>
    <s v="2024"/>
    <d v="2024-01-29T00:00:00"/>
    <n v="0"/>
  </r>
  <r>
    <x v="3097"/>
    <s v="1517ace3-f"/>
    <x v="5"/>
    <s v="214.62"/>
    <x v="2989"/>
    <s v="0"/>
    <x v="6"/>
    <s v="214.62"/>
    <n v="0"/>
    <x v="2998"/>
    <n v="214.62"/>
    <x v="4"/>
    <s v="16-09-2024"/>
    <s v="16"/>
    <x v="2"/>
    <s v="2024"/>
    <d v="2024-09-16T00:00:00"/>
    <n v="0"/>
  </r>
  <r>
    <x v="3098"/>
    <s v="b92d62e3-c"/>
    <x v="4"/>
    <s v="494.16"/>
    <x v="2990"/>
    <s v="50"/>
    <x v="3"/>
    <s v="247.08"/>
    <n v="247.08"/>
    <x v="2999"/>
    <n v="247.08"/>
    <x v="1"/>
    <s v="09-02-2024"/>
    <s v="09"/>
    <x v="1"/>
    <s v="2024"/>
    <d v="2024-02-09T00:00:00"/>
    <n v="0"/>
  </r>
  <r>
    <x v="3099"/>
    <s v="ba598345-4"/>
    <x v="6"/>
    <s v="378.63"/>
    <x v="2991"/>
    <s v="20"/>
    <x v="1"/>
    <s v="302.9"/>
    <n v="75.725999999999999"/>
    <x v="3000"/>
    <n v="302.89999999999998"/>
    <x v="1"/>
    <s v="01-03-2024"/>
    <s v="01"/>
    <x v="5"/>
    <s v="2024"/>
    <d v="2024-03-01T00:00:00"/>
    <n v="0"/>
  </r>
  <r>
    <x v="3100"/>
    <s v="843b8f99-f"/>
    <x v="1"/>
    <s v="172.74"/>
    <x v="2992"/>
    <s v="15"/>
    <x v="0"/>
    <s v="146.83"/>
    <n v="25.911000000000005"/>
    <x v="3001"/>
    <n v="146.83000000000001"/>
    <x v="0"/>
    <s v="19-05-2024"/>
    <s v="19"/>
    <x v="6"/>
    <s v="2024"/>
    <d v="2024-05-19T00:00:00"/>
    <n v="0"/>
  </r>
  <r>
    <x v="3101"/>
    <s v="46ddbf2a-0"/>
    <x v="2"/>
    <s v="17.08"/>
    <x v="2993"/>
    <s v="30"/>
    <x v="7"/>
    <s v="11.96"/>
    <n v="5.1239999999999997"/>
    <x v="3002"/>
    <n v="11.96"/>
    <x v="4"/>
    <s v="15-05-2024"/>
    <s v="15"/>
    <x v="6"/>
    <s v="2024"/>
    <d v="2024-05-15T00:00:00"/>
    <n v="0"/>
  </r>
  <r>
    <x v="3102"/>
    <s v="0ded6d51-b"/>
    <x v="0"/>
    <s v="338.44"/>
    <x v="2994"/>
    <s v="10"/>
    <x v="5"/>
    <s v="304.6"/>
    <n v="33.844000000000001"/>
    <x v="3003"/>
    <n v="304.60000000000002"/>
    <x v="4"/>
    <s v="09-09-2024"/>
    <s v="09"/>
    <x v="2"/>
    <s v="2024"/>
    <d v="2024-09-09T00:00:00"/>
    <n v="0"/>
  </r>
  <r>
    <x v="3103"/>
    <s v="b34abdfb-8"/>
    <x v="1"/>
    <s v="148.98"/>
    <x v="2995"/>
    <s v="50"/>
    <x v="3"/>
    <s v="74.49"/>
    <n v="74.489999999999995"/>
    <x v="3004"/>
    <n v="74.489999999999995"/>
    <x v="4"/>
    <s v="22-05-2024"/>
    <s v="22"/>
    <x v="6"/>
    <s v="2024"/>
    <d v="2024-05-22T00:00:00"/>
    <n v="0"/>
  </r>
  <r>
    <x v="3104"/>
    <s v="3281432b-a"/>
    <x v="5"/>
    <s v="346.17"/>
    <x v="2996"/>
    <s v="30"/>
    <x v="7"/>
    <s v="242.32"/>
    <n v="103.851"/>
    <x v="2465"/>
    <n v="242.32"/>
    <x v="3"/>
    <s v="30-01-2024"/>
    <s v="30"/>
    <x v="7"/>
    <s v="2024"/>
    <d v="2024-01-30T00:00:00"/>
    <n v="0"/>
  </r>
  <r>
    <x v="3105"/>
    <s v="f6e1973d-d"/>
    <x v="0"/>
    <s v="135.91"/>
    <x v="2997"/>
    <s v="5"/>
    <x v="4"/>
    <s v="129.11"/>
    <n v="6.7954999999999997"/>
    <x v="3005"/>
    <n v="129.11000000000001"/>
    <x v="1"/>
    <s v="12-06-2024"/>
    <s v="12"/>
    <x v="9"/>
    <s v="2024"/>
    <d v="2024-06-12T00:00:00"/>
    <n v="0"/>
  </r>
  <r>
    <x v="3106"/>
    <s v="46d205d7-b"/>
    <x v="2"/>
    <s v="341.06"/>
    <x v="2998"/>
    <s v="10"/>
    <x v="5"/>
    <s v="306.95"/>
    <n v="34.106000000000002"/>
    <x v="3006"/>
    <n v="306.95"/>
    <x v="3"/>
    <s v="08-04-2024"/>
    <s v="08"/>
    <x v="3"/>
    <s v="2024"/>
    <d v="2024-04-08T00:00:00"/>
    <n v="0"/>
  </r>
  <r>
    <x v="3107"/>
    <s v="5c0c794f-c"/>
    <x v="1"/>
    <s v="416.7"/>
    <x v="2999"/>
    <s v="0"/>
    <x v="6"/>
    <s v="416.7"/>
    <n v="0"/>
    <x v="3007"/>
    <n v="416.7"/>
    <x v="1"/>
    <s v="18-04-2024"/>
    <s v="18"/>
    <x v="3"/>
    <s v="2024"/>
    <d v="2024-04-18T00:00:00"/>
    <n v="0"/>
  </r>
  <r>
    <x v="3108"/>
    <s v="51c2dc56-7"/>
    <x v="4"/>
    <s v="97.95"/>
    <x v="3000"/>
    <s v="25"/>
    <x v="2"/>
    <s v="73.46"/>
    <n v="24.487500000000001"/>
    <x v="3008"/>
    <n v="73.459999999999994"/>
    <x v="2"/>
    <s v="25-05-2024"/>
    <s v="25"/>
    <x v="6"/>
    <s v="2024"/>
    <d v="2024-05-25T00:00:00"/>
    <n v="0"/>
  </r>
  <r>
    <x v="3109"/>
    <s v="8a77898b-8"/>
    <x v="0"/>
    <s v="118.21"/>
    <x v="3001"/>
    <s v="30"/>
    <x v="7"/>
    <s v="82.75"/>
    <n v="35.462999999999994"/>
    <x v="3009"/>
    <n v="82.75"/>
    <x v="1"/>
    <s v="07-02-2024"/>
    <s v="07"/>
    <x v="1"/>
    <s v="2024"/>
    <d v="2024-02-07T00:00:00"/>
    <n v="0"/>
  </r>
  <r>
    <x v="3110"/>
    <s v="ad9581a4-0"/>
    <x v="4"/>
    <s v="255.92"/>
    <x v="3002"/>
    <s v="10"/>
    <x v="5"/>
    <s v="230.33"/>
    <n v="25.591999999999999"/>
    <x v="3010"/>
    <n v="230.33"/>
    <x v="4"/>
    <s v="18-08-2024"/>
    <s v="18"/>
    <x v="4"/>
    <s v="2024"/>
    <d v="2024-08-18T00:00:00"/>
    <n v="0"/>
  </r>
  <r>
    <x v="3111"/>
    <s v="1306885a-f"/>
    <x v="4"/>
    <s v="198.11"/>
    <x v="3003"/>
    <s v="50"/>
    <x v="3"/>
    <s v="99.06"/>
    <n v="99.055000000000007"/>
    <x v="3011"/>
    <n v="99.06"/>
    <x v="1"/>
    <s v="22-07-2024"/>
    <s v="22"/>
    <x v="10"/>
    <s v="2024"/>
    <d v="2024-07-22T00:00:00"/>
    <n v="0"/>
  </r>
  <r>
    <x v="3112"/>
    <s v="b1920f07-6"/>
    <x v="2"/>
    <s v="80.06"/>
    <x v="3004"/>
    <s v="15"/>
    <x v="0"/>
    <s v="68.05"/>
    <n v="12.009"/>
    <x v="3012"/>
    <n v="68.05"/>
    <x v="4"/>
    <s v="17-10-2024"/>
    <s v="17"/>
    <x v="8"/>
    <s v="2024"/>
    <d v="2024-10-17T00:00:00"/>
    <n v="0"/>
  </r>
  <r>
    <x v="3113"/>
    <s v="9366eec8-b"/>
    <x v="0"/>
    <s v="108.02"/>
    <x v="3005"/>
    <s v="20"/>
    <x v="1"/>
    <s v="86.42"/>
    <n v="21.603999999999999"/>
    <x v="1390"/>
    <n v="86.42"/>
    <x v="1"/>
    <s v="04-01-2024"/>
    <s v="04"/>
    <x v="7"/>
    <s v="2024"/>
    <d v="2024-01-04T00:00:00"/>
    <n v="0"/>
  </r>
  <r>
    <x v="3114"/>
    <s v="8037dc93-a"/>
    <x v="2"/>
    <s v="158.49"/>
    <x v="3006"/>
    <s v="15"/>
    <x v="0"/>
    <s v="134.72"/>
    <n v="23.773500000000002"/>
    <x v="3013"/>
    <n v="134.72"/>
    <x v="0"/>
    <s v="16-05-2024"/>
    <s v="16"/>
    <x v="6"/>
    <s v="2024"/>
    <d v="2024-05-16T00:00:00"/>
    <n v="0"/>
  </r>
  <r>
    <x v="3115"/>
    <s v="1a0d08bb-d"/>
    <x v="6"/>
    <s v="316.9"/>
    <x v="3007"/>
    <s v="20"/>
    <x v="1"/>
    <s v="253.52"/>
    <n v="63.38"/>
    <x v="3014"/>
    <n v="253.52"/>
    <x v="0"/>
    <s v="08-02-2024"/>
    <s v="08"/>
    <x v="1"/>
    <s v="2024"/>
    <d v="2024-02-08T00:00:00"/>
    <n v="0"/>
  </r>
  <r>
    <x v="3116"/>
    <s v="f7ebaec2-4"/>
    <x v="1"/>
    <s v="142.15"/>
    <x v="3008"/>
    <s v="50"/>
    <x v="3"/>
    <s v="71.08"/>
    <n v="71.075000000000003"/>
    <x v="3015"/>
    <n v="71.08"/>
    <x v="0"/>
    <s v="28-10-2024"/>
    <s v="28"/>
    <x v="8"/>
    <s v="2024"/>
    <d v="2024-10-28T00:00:00"/>
    <n v="0"/>
  </r>
  <r>
    <x v="3117"/>
    <s v="0764f6d3-c"/>
    <x v="3"/>
    <s v="433.65"/>
    <x v="3009"/>
    <s v="20"/>
    <x v="1"/>
    <s v="346.92"/>
    <n v="86.73"/>
    <x v="3016"/>
    <n v="346.92"/>
    <x v="3"/>
    <s v="09-11-2024"/>
    <s v="09"/>
    <x v="0"/>
    <s v="2024"/>
    <d v="2024-11-09T00:00:00"/>
    <n v="0"/>
  </r>
  <r>
    <x v="3118"/>
    <s v="a8d1277a-0"/>
    <x v="5"/>
    <s v="51.82"/>
    <x v="3010"/>
    <s v="0"/>
    <x v="6"/>
    <s v="51.82"/>
    <n v="0"/>
    <x v="3017"/>
    <n v="51.82"/>
    <x v="3"/>
    <s v="07-04-2024"/>
    <s v="07"/>
    <x v="3"/>
    <s v="2024"/>
    <d v="2024-04-07T00:00:00"/>
    <n v="0"/>
  </r>
  <r>
    <x v="3119"/>
    <s v="102b9ab9-f"/>
    <x v="5"/>
    <s v="287.77"/>
    <x v="3011"/>
    <s v="10"/>
    <x v="5"/>
    <s v="258.99"/>
    <n v="28.776999999999997"/>
    <x v="3018"/>
    <n v="258.99"/>
    <x v="3"/>
    <s v="11-11-2024"/>
    <s v="11"/>
    <x v="0"/>
    <s v="2024"/>
    <d v="2024-11-11T00:00:00"/>
    <n v="0"/>
  </r>
  <r>
    <x v="3120"/>
    <s v="0e9d8aba-c"/>
    <x v="1"/>
    <s v="263.46"/>
    <x v="3012"/>
    <s v="30"/>
    <x v="7"/>
    <s v="184.42"/>
    <n v="79.037999999999997"/>
    <x v="3019"/>
    <n v="184.42"/>
    <x v="4"/>
    <s v="14-07-2024"/>
    <s v="14"/>
    <x v="10"/>
    <s v="2024"/>
    <d v="2024-07-14T00:00:00"/>
    <n v="0"/>
  </r>
  <r>
    <x v="3121"/>
    <s v="a2137180-3"/>
    <x v="2"/>
    <s v="464.8"/>
    <x v="3013"/>
    <s v="30"/>
    <x v="7"/>
    <s v="325.36"/>
    <n v="139.44"/>
    <x v="3020"/>
    <n v="325.36"/>
    <x v="1"/>
    <s v="18-04-2024"/>
    <s v="18"/>
    <x v="3"/>
    <s v="2024"/>
    <d v="2024-04-18T00:00:00"/>
    <n v="0"/>
  </r>
  <r>
    <x v="3122"/>
    <s v="cda05d56-5"/>
    <x v="4"/>
    <s v="179.09"/>
    <x v="3014"/>
    <s v="50"/>
    <x v="3"/>
    <s v="89.55"/>
    <n v="89.545000000000002"/>
    <x v="3021"/>
    <n v="89.55"/>
    <x v="4"/>
    <s v="05-03-2024"/>
    <s v="05"/>
    <x v="5"/>
    <s v="2024"/>
    <d v="2024-03-05T00:00:00"/>
    <n v="0"/>
  </r>
  <r>
    <x v="3123"/>
    <s v="6ec7b270-1"/>
    <x v="3"/>
    <s v="56.34"/>
    <x v="3015"/>
    <s v="10"/>
    <x v="5"/>
    <s v="50.71"/>
    <n v="5.6340000000000012"/>
    <x v="3022"/>
    <n v="50.71"/>
    <x v="1"/>
    <s v="04-03-2024"/>
    <s v="04"/>
    <x v="5"/>
    <s v="2024"/>
    <d v="2024-03-04T00:00:00"/>
    <n v="0"/>
  </r>
  <r>
    <x v="3124"/>
    <s v="3d9280ac-8"/>
    <x v="0"/>
    <s v="293.68"/>
    <x v="3016"/>
    <s v="25"/>
    <x v="2"/>
    <s v="220.26"/>
    <n v="73.42"/>
    <x v="3023"/>
    <n v="220.26"/>
    <x v="1"/>
    <s v="30-08-2024"/>
    <s v="30"/>
    <x v="4"/>
    <s v="2024"/>
    <d v="2024-08-30T00:00:00"/>
    <n v="0"/>
  </r>
  <r>
    <x v="3125"/>
    <s v="10f11f18-5"/>
    <x v="4"/>
    <s v="204.69"/>
    <x v="3017"/>
    <s v="50"/>
    <x v="3"/>
    <s v="102.34"/>
    <n v="102.345"/>
    <x v="3024"/>
    <n v="102.35"/>
    <x v="1"/>
    <s v="15-08-2024"/>
    <s v="15"/>
    <x v="4"/>
    <s v="2024"/>
    <d v="2024-08-15T00:00:00"/>
    <n v="9.9999999999909051E-3"/>
  </r>
  <r>
    <x v="3126"/>
    <s v="d2c02693-7"/>
    <x v="3"/>
    <s v="85.67"/>
    <x v="3018"/>
    <s v="30"/>
    <x v="7"/>
    <s v="59.97"/>
    <n v="25.701000000000001"/>
    <x v="3025"/>
    <n v="59.97"/>
    <x v="4"/>
    <s v="09-04-2024"/>
    <s v="09"/>
    <x v="3"/>
    <s v="2024"/>
    <d v="2024-04-09T00:00:00"/>
    <n v="0"/>
  </r>
  <r>
    <x v="3127"/>
    <s v="73d0ed60-0"/>
    <x v="2"/>
    <s v="271.62"/>
    <x v="3019"/>
    <s v="20"/>
    <x v="1"/>
    <s v="217.3"/>
    <n v="54.323999999999998"/>
    <x v="3026"/>
    <n v="217.3"/>
    <x v="3"/>
    <s v="08-04-2024"/>
    <s v="08"/>
    <x v="3"/>
    <s v="2024"/>
    <d v="2024-04-08T00:00:00"/>
    <n v="0"/>
  </r>
  <r>
    <x v="3128"/>
    <s v="e4da43fb-b"/>
    <x v="4"/>
    <s v="434.06"/>
    <x v="3020"/>
    <s v="50"/>
    <x v="3"/>
    <s v="217.03"/>
    <n v="217.03"/>
    <x v="3027"/>
    <n v="217.03"/>
    <x v="1"/>
    <s v="27-09-2024"/>
    <s v="27"/>
    <x v="2"/>
    <s v="2024"/>
    <d v="2024-09-27T00:00:00"/>
    <n v="0"/>
  </r>
  <r>
    <x v="3129"/>
    <s v="dfae4cb5-7"/>
    <x v="2"/>
    <s v="403.69"/>
    <x v="3021"/>
    <s v="5"/>
    <x v="4"/>
    <s v="383.51"/>
    <n v="20.1845"/>
    <x v="3028"/>
    <n v="383.51"/>
    <x v="4"/>
    <s v="19-07-2024"/>
    <s v="19"/>
    <x v="10"/>
    <s v="2024"/>
    <d v="2024-07-19T00:00:00"/>
    <n v="0"/>
  </r>
  <r>
    <x v="3130"/>
    <s v="dab77002-a"/>
    <x v="0"/>
    <s v="250.78"/>
    <x v="3022"/>
    <s v="0"/>
    <x v="6"/>
    <s v="250.78"/>
    <n v="0"/>
    <x v="3029"/>
    <n v="250.78"/>
    <x v="2"/>
    <s v="12-02-2024"/>
    <s v="12"/>
    <x v="1"/>
    <s v="2024"/>
    <d v="2024-02-12T00:00:00"/>
    <n v="0"/>
  </r>
  <r>
    <x v="3131"/>
    <s v="918372e9-e"/>
    <x v="1"/>
    <s v="472.01"/>
    <x v="3023"/>
    <s v="10"/>
    <x v="5"/>
    <s v="424.81"/>
    <n v="47.201000000000001"/>
    <x v="3030"/>
    <n v="424.81"/>
    <x v="3"/>
    <s v="17-11-2024"/>
    <s v="17"/>
    <x v="0"/>
    <s v="2024"/>
    <d v="2024-11-17T00:00:00"/>
    <n v="0"/>
  </r>
  <r>
    <x v="3132"/>
    <s v="4baa2a93-c"/>
    <x v="2"/>
    <s v="411.25"/>
    <x v="3024"/>
    <s v="10"/>
    <x v="5"/>
    <s v="370.12"/>
    <n v="41.125"/>
    <x v="3031"/>
    <n v="370.13"/>
    <x v="1"/>
    <s v="04-06-2024"/>
    <s v="04"/>
    <x v="9"/>
    <s v="2024"/>
    <d v="2024-06-04T00:00:00"/>
    <n v="9.9999999999909051E-3"/>
  </r>
  <r>
    <x v="3133"/>
    <s v="f0bf4f4a-e"/>
    <x v="5"/>
    <s v="129.1"/>
    <x v="3025"/>
    <s v="50"/>
    <x v="3"/>
    <s v="64.55"/>
    <n v="64.55"/>
    <x v="3032"/>
    <n v="64.55"/>
    <x v="0"/>
    <s v="30-07-2024"/>
    <s v="30"/>
    <x v="10"/>
    <s v="2024"/>
    <d v="2024-07-30T00:00:00"/>
    <n v="0"/>
  </r>
  <r>
    <x v="3134"/>
    <s v="74b85d53-2"/>
    <x v="0"/>
    <s v="427.22"/>
    <x v="3026"/>
    <s v="5"/>
    <x v="4"/>
    <s v="405.86"/>
    <n v="21.361000000000004"/>
    <x v="3033"/>
    <n v="405.86"/>
    <x v="2"/>
    <s v="22-08-2024"/>
    <s v="22"/>
    <x v="4"/>
    <s v="2024"/>
    <d v="2024-08-22T00:00:00"/>
    <n v="0"/>
  </r>
  <r>
    <x v="3135"/>
    <s v="b9c5a1cd-8"/>
    <x v="3"/>
    <s v="200.58"/>
    <x v="3027"/>
    <s v="5"/>
    <x v="4"/>
    <s v="190.55"/>
    <n v="10.029000000000002"/>
    <x v="3034"/>
    <n v="190.55"/>
    <x v="1"/>
    <s v="24-02-2024"/>
    <s v="24"/>
    <x v="1"/>
    <s v="2024"/>
    <d v="2024-02-24T00:00:00"/>
    <n v="0"/>
  </r>
  <r>
    <x v="3136"/>
    <s v="55ad51a4-7"/>
    <x v="5"/>
    <s v="147.46"/>
    <x v="3028"/>
    <s v="30"/>
    <x v="7"/>
    <s v="103.22"/>
    <n v="44.238"/>
    <x v="3035"/>
    <n v="103.22"/>
    <x v="2"/>
    <s v="18-03-2024"/>
    <s v="18"/>
    <x v="5"/>
    <s v="2024"/>
    <d v="2024-03-18T00:00:00"/>
    <n v="0"/>
  </r>
  <r>
    <x v="3137"/>
    <s v="f209e50b-6"/>
    <x v="0"/>
    <s v="284.81"/>
    <x v="3029"/>
    <s v="0"/>
    <x v="6"/>
    <s v="284.81"/>
    <n v="0"/>
    <x v="3036"/>
    <n v="284.81"/>
    <x v="3"/>
    <s v="11-07-2024"/>
    <s v="11"/>
    <x v="10"/>
    <s v="2024"/>
    <d v="2024-07-11T00:00:00"/>
    <n v="0"/>
  </r>
  <r>
    <x v="3138"/>
    <s v="bb22db47-5"/>
    <x v="1"/>
    <s v="32.57"/>
    <x v="3030"/>
    <s v="15"/>
    <x v="0"/>
    <s v="27.68"/>
    <n v="4.8855000000000004"/>
    <x v="3037"/>
    <n v="27.68"/>
    <x v="4"/>
    <s v="18-05-2024"/>
    <s v="18"/>
    <x v="6"/>
    <s v="2024"/>
    <d v="2024-05-18T00:00:00"/>
    <n v="0"/>
  </r>
  <r>
    <x v="3139"/>
    <s v="0d17cc68-f"/>
    <x v="4"/>
    <s v="322.14"/>
    <x v="3031"/>
    <s v="50"/>
    <x v="3"/>
    <s v="161.07"/>
    <n v="161.07"/>
    <x v="3038"/>
    <n v="161.07"/>
    <x v="1"/>
    <s v="11-09-2024"/>
    <s v="11"/>
    <x v="2"/>
    <s v="2024"/>
    <d v="2024-09-11T00:00:00"/>
    <n v="0"/>
  </r>
  <r>
    <x v="3140"/>
    <s v="4ec3a5c5-c"/>
    <x v="4"/>
    <s v="187.36"/>
    <x v="3032"/>
    <s v="5"/>
    <x v="4"/>
    <s v="177.99"/>
    <n v="9.3680000000000003"/>
    <x v="3039"/>
    <n v="177.99"/>
    <x v="0"/>
    <s v="18-03-2024"/>
    <s v="18"/>
    <x v="5"/>
    <s v="2024"/>
    <d v="2024-03-18T00:00:00"/>
    <n v="0"/>
  </r>
  <r>
    <x v="3141"/>
    <s v="c6aa7b68-4"/>
    <x v="0"/>
    <s v="479.31"/>
    <x v="3033"/>
    <s v="0"/>
    <x v="6"/>
    <s v="479.31"/>
    <n v="0"/>
    <x v="3040"/>
    <n v="479.31"/>
    <x v="4"/>
    <s v="24-10-2024"/>
    <s v="24"/>
    <x v="8"/>
    <s v="2024"/>
    <d v="2024-10-24T00:00:00"/>
    <n v="0"/>
  </r>
  <r>
    <x v="3142"/>
    <s v="d02581bb-6"/>
    <x v="5"/>
    <s v="138.58"/>
    <x v="3034"/>
    <s v="15"/>
    <x v="0"/>
    <s v="117.79"/>
    <n v="20.787000000000003"/>
    <x v="3041"/>
    <n v="117.79"/>
    <x v="1"/>
    <s v="17-04-2024"/>
    <s v="17"/>
    <x v="3"/>
    <s v="2024"/>
    <d v="2024-04-17T00:00:00"/>
    <n v="0"/>
  </r>
  <r>
    <x v="3143"/>
    <s v="0063786d-0"/>
    <x v="6"/>
    <s v="354.92"/>
    <x v="3035"/>
    <s v="0"/>
    <x v="6"/>
    <s v="354.92"/>
    <n v="0"/>
    <x v="3042"/>
    <n v="354.92"/>
    <x v="4"/>
    <s v="12-10-2024"/>
    <s v="12"/>
    <x v="8"/>
    <s v="2024"/>
    <d v="2024-10-12T00:00:00"/>
    <n v="0"/>
  </r>
  <r>
    <x v="3144"/>
    <s v="8cd97b59-d"/>
    <x v="3"/>
    <s v="329.08"/>
    <x v="3036"/>
    <s v="10"/>
    <x v="5"/>
    <s v="296.17"/>
    <n v="32.907999999999994"/>
    <x v="3043"/>
    <n v="296.17"/>
    <x v="2"/>
    <s v="07-09-2024"/>
    <s v="07"/>
    <x v="2"/>
    <s v="2024"/>
    <d v="2024-09-07T00:00:00"/>
    <n v="0"/>
  </r>
  <r>
    <x v="3145"/>
    <s v="10f30747-e"/>
    <x v="5"/>
    <s v="399.27"/>
    <x v="3037"/>
    <s v="0"/>
    <x v="6"/>
    <s v="399.27"/>
    <n v="0"/>
    <x v="3044"/>
    <n v="399.27"/>
    <x v="0"/>
    <s v="21-11-2024"/>
    <s v="21"/>
    <x v="0"/>
    <s v="2024"/>
    <d v="2024-11-21T00:00:00"/>
    <n v="0"/>
  </r>
  <r>
    <x v="3146"/>
    <s v="758e2e7f-1"/>
    <x v="2"/>
    <s v="366.82"/>
    <x v="3038"/>
    <s v="5"/>
    <x v="4"/>
    <s v="348.48"/>
    <n v="18.340999999999998"/>
    <x v="3045"/>
    <n v="348.48"/>
    <x v="2"/>
    <s v="26-10-2024"/>
    <s v="26"/>
    <x v="8"/>
    <s v="2024"/>
    <d v="2024-10-26T00:00:00"/>
    <n v="0"/>
  </r>
  <r>
    <x v="3147"/>
    <s v="749b802c-a"/>
    <x v="6"/>
    <s v="395.07"/>
    <x v="3039"/>
    <s v="25"/>
    <x v="2"/>
    <s v="296.3"/>
    <n v="98.767499999999998"/>
    <x v="3046"/>
    <n v="296.3"/>
    <x v="4"/>
    <s v="22-05-2024"/>
    <s v="22"/>
    <x v="6"/>
    <s v="2024"/>
    <d v="2024-05-22T00:00:00"/>
    <n v="0"/>
  </r>
  <r>
    <x v="3148"/>
    <s v="cb658966-e"/>
    <x v="4"/>
    <s v="427.4"/>
    <x v="3040"/>
    <s v="20"/>
    <x v="1"/>
    <s v="341.92"/>
    <n v="85.48"/>
    <x v="3047"/>
    <n v="341.92"/>
    <x v="2"/>
    <s v="09-07-2024"/>
    <s v="09"/>
    <x v="10"/>
    <s v="2024"/>
    <d v="2024-07-09T00:00:00"/>
    <n v="0"/>
  </r>
  <r>
    <x v="3149"/>
    <s v="df9f33f5-1"/>
    <x v="4"/>
    <s v="433.97"/>
    <x v="3041"/>
    <s v="20"/>
    <x v="1"/>
    <s v="347.18"/>
    <n v="86.794000000000011"/>
    <x v="3048"/>
    <n v="347.18"/>
    <x v="2"/>
    <s v="05-01-2024"/>
    <s v="05"/>
    <x v="7"/>
    <s v="2024"/>
    <d v="2024-01-05T00:00:00"/>
    <n v="0"/>
  </r>
  <r>
    <x v="3150"/>
    <s v="178b783b-5"/>
    <x v="5"/>
    <s v="31.97"/>
    <x v="3042"/>
    <s v="10"/>
    <x v="5"/>
    <s v="28.77"/>
    <n v="3.1970000000000001"/>
    <x v="3049"/>
    <n v="28.77"/>
    <x v="2"/>
    <s v="17-05-2024"/>
    <s v="17"/>
    <x v="6"/>
    <s v="2024"/>
    <d v="2024-05-17T00:00:00"/>
    <n v="0"/>
  </r>
  <r>
    <x v="3151"/>
    <s v="2f18091d-4"/>
    <x v="3"/>
    <s v="430.19"/>
    <x v="3043"/>
    <s v="20"/>
    <x v="1"/>
    <s v="344.15"/>
    <n v="86.037999999999997"/>
    <x v="3050"/>
    <n v="344.15"/>
    <x v="3"/>
    <s v="18-07-2024"/>
    <s v="18"/>
    <x v="10"/>
    <s v="2024"/>
    <d v="2024-07-18T00:00:00"/>
    <n v="0"/>
  </r>
  <r>
    <x v="3152"/>
    <s v="ed0cc782-d"/>
    <x v="1"/>
    <s v="231.04"/>
    <x v="3044"/>
    <s v="10"/>
    <x v="5"/>
    <s v="207.94"/>
    <n v="23.103999999999999"/>
    <x v="3051"/>
    <n v="207.94"/>
    <x v="0"/>
    <s v="08-04-2024"/>
    <s v="08"/>
    <x v="3"/>
    <s v="2024"/>
    <d v="2024-04-08T00:00:00"/>
    <n v="0"/>
  </r>
  <r>
    <x v="3153"/>
    <s v="2ab6358d-4"/>
    <x v="1"/>
    <s v="41.27"/>
    <x v="3045"/>
    <s v="5"/>
    <x v="4"/>
    <s v="39.21"/>
    <n v="2.0635000000000003"/>
    <x v="3052"/>
    <n v="39.21"/>
    <x v="0"/>
    <s v="26-07-2024"/>
    <s v="26"/>
    <x v="10"/>
    <s v="2024"/>
    <d v="2024-07-26T00:00:00"/>
    <n v="0"/>
  </r>
  <r>
    <x v="3154"/>
    <s v="24913f2e-2"/>
    <x v="5"/>
    <s v="313.34"/>
    <x v="3046"/>
    <s v="30"/>
    <x v="7"/>
    <s v="219.34"/>
    <n v="94.001999999999995"/>
    <x v="3053"/>
    <n v="219.34"/>
    <x v="3"/>
    <s v="04-08-2024"/>
    <s v="04"/>
    <x v="4"/>
    <s v="2024"/>
    <d v="2024-08-04T00:00:00"/>
    <n v="0"/>
  </r>
  <r>
    <x v="3155"/>
    <s v="793b5123-c"/>
    <x v="0"/>
    <s v="460.68"/>
    <x v="1002"/>
    <s v="5"/>
    <x v="4"/>
    <s v="437.65"/>
    <n v="23.034000000000002"/>
    <x v="3054"/>
    <n v="437.65"/>
    <x v="2"/>
    <s v="31-05-2024"/>
    <s v="31"/>
    <x v="6"/>
    <s v="2024"/>
    <d v="2024-05-31T00:00:00"/>
    <n v="0"/>
  </r>
  <r>
    <x v="3156"/>
    <s v="835fac32-5"/>
    <x v="2"/>
    <s v="456.87"/>
    <x v="3047"/>
    <s v="25"/>
    <x v="2"/>
    <s v="342.65"/>
    <n v="114.2175"/>
    <x v="3055"/>
    <n v="342.65"/>
    <x v="1"/>
    <s v="19-07-2024"/>
    <s v="19"/>
    <x v="10"/>
    <s v="2024"/>
    <d v="2024-07-19T00:00:00"/>
    <n v="0"/>
  </r>
  <r>
    <x v="3157"/>
    <s v="d63815b9-c"/>
    <x v="1"/>
    <s v="214.75"/>
    <x v="3048"/>
    <s v="0"/>
    <x v="6"/>
    <s v="214.75"/>
    <n v="0"/>
    <x v="3056"/>
    <n v="214.75"/>
    <x v="4"/>
    <s v="19-06-2024"/>
    <s v="19"/>
    <x v="9"/>
    <s v="2024"/>
    <d v="2024-06-19T00:00:00"/>
    <n v="0"/>
  </r>
  <r>
    <x v="3158"/>
    <s v="afb954bb-f"/>
    <x v="0"/>
    <s v="386.52"/>
    <x v="3049"/>
    <s v="5"/>
    <x v="4"/>
    <s v="367.19"/>
    <n v="19.326000000000001"/>
    <x v="3057"/>
    <n v="367.19"/>
    <x v="4"/>
    <s v="04-10-2024"/>
    <s v="04"/>
    <x v="8"/>
    <s v="2024"/>
    <d v="2024-10-04T00:00:00"/>
    <n v="0"/>
  </r>
  <r>
    <x v="3159"/>
    <s v="694fc02b-a"/>
    <x v="5"/>
    <s v="190.17"/>
    <x v="3050"/>
    <s v="0"/>
    <x v="6"/>
    <s v="190.17"/>
    <n v="0"/>
    <x v="3058"/>
    <n v="190.17"/>
    <x v="4"/>
    <s v="04-04-2024"/>
    <s v="04"/>
    <x v="3"/>
    <s v="2024"/>
    <d v="2024-04-04T00:00:00"/>
    <n v="0"/>
  </r>
  <r>
    <x v="3160"/>
    <s v="cef56506-5"/>
    <x v="5"/>
    <s v="327.17"/>
    <x v="3051"/>
    <s v="30"/>
    <x v="7"/>
    <s v="229.02"/>
    <n v="98.15100000000001"/>
    <x v="3059"/>
    <n v="229.02"/>
    <x v="2"/>
    <s v="18-08-2024"/>
    <s v="18"/>
    <x v="4"/>
    <s v="2024"/>
    <d v="2024-08-18T00:00:00"/>
    <n v="0"/>
  </r>
  <r>
    <x v="3161"/>
    <s v="ef4f7c42-e"/>
    <x v="4"/>
    <s v="295.26"/>
    <x v="3052"/>
    <s v="15"/>
    <x v="0"/>
    <s v="250.97"/>
    <n v="44.288999999999994"/>
    <x v="3060"/>
    <n v="250.97"/>
    <x v="1"/>
    <s v="15-10-2024"/>
    <s v="15"/>
    <x v="8"/>
    <s v="2024"/>
    <d v="2024-10-15T00:00:00"/>
    <n v="0"/>
  </r>
  <r>
    <x v="3162"/>
    <s v="0b4dc863-c"/>
    <x v="1"/>
    <s v="106.96"/>
    <x v="3053"/>
    <s v="10"/>
    <x v="5"/>
    <s v="96.26"/>
    <n v="10.696"/>
    <x v="3061"/>
    <n v="96.26"/>
    <x v="4"/>
    <s v="25-06-2024"/>
    <s v="25"/>
    <x v="9"/>
    <s v="2024"/>
    <d v="2024-06-25T00:00:00"/>
    <n v="0"/>
  </r>
  <r>
    <x v="3163"/>
    <s v="7ebc97fb-b"/>
    <x v="2"/>
    <s v="169.52"/>
    <x v="3054"/>
    <s v="0"/>
    <x v="6"/>
    <s v="169.52"/>
    <n v="0"/>
    <x v="2396"/>
    <n v="169.52"/>
    <x v="1"/>
    <s v="16-02-2024"/>
    <s v="16"/>
    <x v="1"/>
    <s v="2024"/>
    <d v="2024-02-16T00:00:00"/>
    <n v="0"/>
  </r>
  <r>
    <x v="3164"/>
    <s v="918b5f9a-3"/>
    <x v="0"/>
    <s v="344.57"/>
    <x v="3055"/>
    <s v="50"/>
    <x v="3"/>
    <s v="172.28"/>
    <n v="172.285"/>
    <x v="3062"/>
    <n v="172.29"/>
    <x v="3"/>
    <s v="12-07-2024"/>
    <s v="12"/>
    <x v="10"/>
    <s v="2024"/>
    <d v="2024-07-12T00:00:00"/>
    <n v="9.9999999999909051E-3"/>
  </r>
  <r>
    <x v="3165"/>
    <s v="c548cf2c-b"/>
    <x v="5"/>
    <s v="89.46"/>
    <x v="3056"/>
    <s v="15"/>
    <x v="0"/>
    <s v="76.04"/>
    <n v="13.418999999999999"/>
    <x v="3063"/>
    <n v="76.040000000000006"/>
    <x v="1"/>
    <s v="26-10-2024"/>
    <s v="26"/>
    <x v="8"/>
    <s v="2024"/>
    <d v="2024-10-26T00:00:00"/>
    <n v="0"/>
  </r>
  <r>
    <x v="3166"/>
    <s v="df747575-7"/>
    <x v="3"/>
    <s v="472.59"/>
    <x v="3057"/>
    <s v="5"/>
    <x v="4"/>
    <s v="448.96"/>
    <n v="23.629499999999997"/>
    <x v="3064"/>
    <n v="448.96"/>
    <x v="4"/>
    <s v="21-09-2024"/>
    <s v="21"/>
    <x v="2"/>
    <s v="2024"/>
    <d v="2024-09-21T00:00:00"/>
    <n v="0"/>
  </r>
  <r>
    <x v="3167"/>
    <s v="827e917d-5"/>
    <x v="2"/>
    <s v="89.3"/>
    <x v="3058"/>
    <s v="30"/>
    <x v="7"/>
    <s v="62.51"/>
    <n v="26.79"/>
    <x v="3065"/>
    <n v="62.51"/>
    <x v="3"/>
    <s v="10-01-2024"/>
    <s v="10"/>
    <x v="7"/>
    <s v="2024"/>
    <d v="2024-01-10T00:00:00"/>
    <n v="0"/>
  </r>
  <r>
    <x v="3168"/>
    <s v="8bb1e074-4"/>
    <x v="0"/>
    <s v="288.05"/>
    <x v="3059"/>
    <s v="0"/>
    <x v="6"/>
    <s v="288.05"/>
    <n v="0"/>
    <x v="3066"/>
    <n v="288.05"/>
    <x v="0"/>
    <s v="21-06-2024"/>
    <s v="21"/>
    <x v="9"/>
    <s v="2024"/>
    <d v="2024-06-21T00:00:00"/>
    <n v="0"/>
  </r>
  <r>
    <x v="3169"/>
    <s v="4678822d-d"/>
    <x v="1"/>
    <s v="176.69"/>
    <x v="3060"/>
    <s v="25"/>
    <x v="2"/>
    <s v="132.52"/>
    <n v="44.172499999999999"/>
    <x v="3067"/>
    <n v="132.52000000000001"/>
    <x v="0"/>
    <s v="21-02-2024"/>
    <s v="21"/>
    <x v="1"/>
    <s v="2024"/>
    <d v="2024-02-21T00:00:00"/>
    <n v="0"/>
  </r>
  <r>
    <x v="3170"/>
    <s v="521bae69-4"/>
    <x v="4"/>
    <s v="444.5"/>
    <x v="3061"/>
    <s v="30"/>
    <x v="7"/>
    <s v="311.15"/>
    <n v="133.35"/>
    <x v="130"/>
    <n v="311.14999999999998"/>
    <x v="4"/>
    <s v="13-07-2024"/>
    <s v="13"/>
    <x v="10"/>
    <s v="2024"/>
    <d v="2024-07-13T00:00:00"/>
    <n v="0"/>
  </r>
  <r>
    <x v="3171"/>
    <s v="102c84db-6"/>
    <x v="0"/>
    <s v="144.11"/>
    <x v="3062"/>
    <s v="0"/>
    <x v="6"/>
    <s v="144.11"/>
    <n v="0"/>
    <x v="3068"/>
    <n v="144.11000000000001"/>
    <x v="4"/>
    <s v="17-07-2024"/>
    <s v="17"/>
    <x v="10"/>
    <s v="2024"/>
    <d v="2024-07-17T00:00:00"/>
    <n v="0"/>
  </r>
  <r>
    <x v="3172"/>
    <s v="ebe13d4f-7"/>
    <x v="0"/>
    <s v="433.94"/>
    <x v="3063"/>
    <s v="0"/>
    <x v="6"/>
    <s v="433.94"/>
    <n v="0"/>
    <x v="3069"/>
    <n v="433.94"/>
    <x v="3"/>
    <s v="01-07-2024"/>
    <s v="01"/>
    <x v="10"/>
    <s v="2024"/>
    <d v="2024-07-01T00:00:00"/>
    <n v="0"/>
  </r>
  <r>
    <x v="3173"/>
    <s v="ae024f47-f"/>
    <x v="1"/>
    <s v="160.88"/>
    <x v="3064"/>
    <s v="25"/>
    <x v="2"/>
    <s v="120.66"/>
    <n v="40.22"/>
    <x v="3070"/>
    <n v="120.66"/>
    <x v="1"/>
    <s v="01-01-2024"/>
    <s v="01"/>
    <x v="7"/>
    <s v="2024"/>
    <d v="2024-01-01T00:00:00"/>
    <n v="0"/>
  </r>
  <r>
    <x v="3174"/>
    <s v="6bf29c21-b"/>
    <x v="0"/>
    <s v="434.47"/>
    <x v="3065"/>
    <s v="0"/>
    <x v="6"/>
    <s v="434.47"/>
    <n v="0"/>
    <x v="3071"/>
    <n v="434.47"/>
    <x v="3"/>
    <s v="29-05-2024"/>
    <s v="29"/>
    <x v="6"/>
    <s v="2024"/>
    <d v="2024-05-29T00:00:00"/>
    <n v="0"/>
  </r>
  <r>
    <x v="3175"/>
    <s v="44554ff5-b"/>
    <x v="5"/>
    <s v="230.16"/>
    <x v="3066"/>
    <s v="50"/>
    <x v="3"/>
    <s v="115.08"/>
    <n v="115.08"/>
    <x v="3072"/>
    <n v="115.08"/>
    <x v="2"/>
    <s v="15-02-2024"/>
    <s v="15"/>
    <x v="1"/>
    <s v="2024"/>
    <d v="2024-02-15T00:00:00"/>
    <n v="0"/>
  </r>
  <r>
    <x v="3176"/>
    <s v="0bf21190-0"/>
    <x v="5"/>
    <s v="276.95"/>
    <x v="3067"/>
    <s v="20"/>
    <x v="1"/>
    <s v="221.56"/>
    <n v="55.39"/>
    <x v="3073"/>
    <n v="221.56"/>
    <x v="1"/>
    <s v="15-04-2024"/>
    <s v="15"/>
    <x v="3"/>
    <s v="2024"/>
    <d v="2024-04-15T00:00:00"/>
    <n v="0"/>
  </r>
  <r>
    <x v="3177"/>
    <s v="0d81c583-f"/>
    <x v="5"/>
    <s v="394.59"/>
    <x v="3068"/>
    <s v="0"/>
    <x v="6"/>
    <s v="394.59"/>
    <n v="0"/>
    <x v="3074"/>
    <n v="394.59"/>
    <x v="3"/>
    <s v="06-08-2024"/>
    <s v="06"/>
    <x v="4"/>
    <s v="2024"/>
    <d v="2024-08-06T00:00:00"/>
    <n v="0"/>
  </r>
  <r>
    <x v="3178"/>
    <s v="0b2ac28d-3"/>
    <x v="6"/>
    <s v="371.41"/>
    <x v="3069"/>
    <s v="10"/>
    <x v="5"/>
    <s v="334.27"/>
    <n v="37.141000000000005"/>
    <x v="3075"/>
    <n v="334.27"/>
    <x v="1"/>
    <s v="17-10-2024"/>
    <s v="17"/>
    <x v="8"/>
    <s v="2024"/>
    <d v="2024-10-17T00:00:00"/>
    <n v="0"/>
  </r>
  <r>
    <x v="3179"/>
    <s v="151f3148-4"/>
    <x v="0"/>
    <s v="349.27"/>
    <x v="3070"/>
    <s v="15"/>
    <x v="0"/>
    <s v="296.88"/>
    <n v="52.390499999999996"/>
    <x v="3076"/>
    <n v="296.88"/>
    <x v="4"/>
    <s v="04-07-2024"/>
    <s v="04"/>
    <x v="10"/>
    <s v="2024"/>
    <d v="2024-07-04T00:00:00"/>
    <n v="0"/>
  </r>
  <r>
    <x v="3180"/>
    <s v="43f85fc8-5"/>
    <x v="1"/>
    <s v="51.97"/>
    <x v="3071"/>
    <s v="20"/>
    <x v="1"/>
    <s v="41.58"/>
    <n v="10.394"/>
    <x v="3077"/>
    <n v="41.58"/>
    <x v="1"/>
    <s v="24-10-2024"/>
    <s v="24"/>
    <x v="8"/>
    <s v="2024"/>
    <d v="2024-10-24T00:00:00"/>
    <n v="0"/>
  </r>
  <r>
    <x v="3181"/>
    <s v="7d749d16-a"/>
    <x v="2"/>
    <s v="298.43"/>
    <x v="3072"/>
    <s v="0"/>
    <x v="6"/>
    <s v="298.43"/>
    <n v="0"/>
    <x v="3078"/>
    <n v="298.43"/>
    <x v="3"/>
    <s v="23-08-2024"/>
    <s v="23"/>
    <x v="4"/>
    <s v="2024"/>
    <d v="2024-08-23T00:00:00"/>
    <n v="0"/>
  </r>
  <r>
    <x v="3182"/>
    <s v="2bd88536-d"/>
    <x v="5"/>
    <s v="361.04"/>
    <x v="3073"/>
    <s v="0"/>
    <x v="6"/>
    <s v="361.04"/>
    <n v="0"/>
    <x v="127"/>
    <n v="361.04"/>
    <x v="4"/>
    <s v="01-04-2024"/>
    <s v="01"/>
    <x v="3"/>
    <s v="2024"/>
    <d v="2024-04-01T00:00:00"/>
    <n v="0"/>
  </r>
  <r>
    <x v="3183"/>
    <s v="6d385880-3"/>
    <x v="3"/>
    <s v="31.89"/>
    <x v="3074"/>
    <s v="25"/>
    <x v="2"/>
    <s v="23.92"/>
    <n v="7.9725000000000001"/>
    <x v="3079"/>
    <n v="23.92"/>
    <x v="2"/>
    <s v="03-04-2024"/>
    <s v="03"/>
    <x v="3"/>
    <s v="2024"/>
    <d v="2024-04-03T00:00:00"/>
    <n v="0"/>
  </r>
  <r>
    <x v="3184"/>
    <s v="d7dc3c83-7"/>
    <x v="3"/>
    <s v="393.9"/>
    <x v="3075"/>
    <s v="50"/>
    <x v="3"/>
    <s v="196.95"/>
    <n v="196.95"/>
    <x v="3080"/>
    <n v="196.95"/>
    <x v="1"/>
    <s v="28-10-2024"/>
    <s v="28"/>
    <x v="8"/>
    <s v="2024"/>
    <d v="2024-10-28T00:00:00"/>
    <n v="0"/>
  </r>
  <r>
    <x v="3185"/>
    <s v="2acb95e2-9"/>
    <x v="4"/>
    <s v="432.65"/>
    <x v="3076"/>
    <s v="30"/>
    <x v="7"/>
    <s v="302.85"/>
    <n v="129.79499999999999"/>
    <x v="3081"/>
    <n v="302.86"/>
    <x v="0"/>
    <s v="23-05-2024"/>
    <s v="23"/>
    <x v="6"/>
    <s v="2024"/>
    <d v="2024-05-23T00:00:00"/>
    <n v="9.9999999999909051E-3"/>
  </r>
  <r>
    <x v="3186"/>
    <s v="db768ef3-e"/>
    <x v="5"/>
    <s v="262.74"/>
    <x v="3077"/>
    <s v="15"/>
    <x v="0"/>
    <s v="223.33"/>
    <n v="39.411000000000001"/>
    <x v="3082"/>
    <n v="223.33"/>
    <x v="1"/>
    <s v="19-05-2024"/>
    <s v="19"/>
    <x v="6"/>
    <s v="2024"/>
    <d v="2024-05-19T00:00:00"/>
    <n v="0"/>
  </r>
  <r>
    <x v="3187"/>
    <s v="c940cc52-a"/>
    <x v="6"/>
    <s v="34.02"/>
    <x v="3078"/>
    <s v="20"/>
    <x v="1"/>
    <s v="27.22"/>
    <n v="6.8040000000000012"/>
    <x v="3083"/>
    <n v="27.22"/>
    <x v="2"/>
    <s v="26-05-2024"/>
    <s v="26"/>
    <x v="6"/>
    <s v="2024"/>
    <d v="2024-05-26T00:00:00"/>
    <n v="0"/>
  </r>
  <r>
    <x v="3188"/>
    <s v="72ce314e-c"/>
    <x v="6"/>
    <s v="101.83"/>
    <x v="3079"/>
    <s v="25"/>
    <x v="2"/>
    <s v="76.37"/>
    <n v="25.4575"/>
    <x v="3084"/>
    <n v="76.37"/>
    <x v="3"/>
    <s v="13-05-2024"/>
    <s v="13"/>
    <x v="6"/>
    <s v="2024"/>
    <d v="2024-05-13T00:00:00"/>
    <n v="0"/>
  </r>
  <r>
    <x v="3189"/>
    <s v="8c735cf6-6"/>
    <x v="2"/>
    <s v="418.08"/>
    <x v="3080"/>
    <s v="0"/>
    <x v="6"/>
    <s v="418.08"/>
    <n v="0"/>
    <x v="3085"/>
    <n v="418.08"/>
    <x v="4"/>
    <s v="29-08-2024"/>
    <s v="29"/>
    <x v="4"/>
    <s v="2024"/>
    <d v="2024-08-29T00:00:00"/>
    <n v="0"/>
  </r>
  <r>
    <x v="3190"/>
    <s v="31068fbd-5"/>
    <x v="1"/>
    <s v="285.27"/>
    <x v="3081"/>
    <s v="25"/>
    <x v="2"/>
    <s v="213.95"/>
    <n v="71.317499999999995"/>
    <x v="3086"/>
    <n v="213.95"/>
    <x v="3"/>
    <s v="21-04-2024"/>
    <s v="21"/>
    <x v="3"/>
    <s v="2024"/>
    <d v="2024-04-21T00:00:00"/>
    <n v="0"/>
  </r>
  <r>
    <x v="3191"/>
    <s v="5abf64dc-f"/>
    <x v="0"/>
    <s v="233.63"/>
    <x v="3082"/>
    <s v="30"/>
    <x v="7"/>
    <s v="163.54"/>
    <n v="70.088999999999999"/>
    <x v="3087"/>
    <n v="163.54"/>
    <x v="1"/>
    <s v="16-05-2024"/>
    <s v="16"/>
    <x v="6"/>
    <s v="2024"/>
    <d v="2024-05-16T00:00:00"/>
    <n v="0"/>
  </r>
  <r>
    <x v="3192"/>
    <s v="d65380b8-b"/>
    <x v="1"/>
    <s v="257.48"/>
    <x v="3083"/>
    <s v="15"/>
    <x v="0"/>
    <s v="218.86"/>
    <n v="38.622"/>
    <x v="3088"/>
    <n v="218.86"/>
    <x v="2"/>
    <s v="30-03-2024"/>
    <s v="30"/>
    <x v="5"/>
    <s v="2024"/>
    <d v="2024-03-30T00:00:00"/>
    <n v="0"/>
  </r>
  <r>
    <x v="3193"/>
    <s v="ccdca36b-5"/>
    <x v="4"/>
    <s v="445.72"/>
    <x v="3084"/>
    <s v="50"/>
    <x v="3"/>
    <s v="222.86"/>
    <n v="222.86"/>
    <x v="3089"/>
    <n v="222.86"/>
    <x v="3"/>
    <s v="26-10-2024"/>
    <s v="26"/>
    <x v="8"/>
    <s v="2024"/>
    <d v="2024-10-26T00:00:00"/>
    <n v="0"/>
  </r>
  <r>
    <x v="3194"/>
    <s v="2739d8a4-1"/>
    <x v="3"/>
    <s v="257.18"/>
    <x v="3085"/>
    <s v="5"/>
    <x v="4"/>
    <s v="244.32"/>
    <n v="12.859000000000002"/>
    <x v="3090"/>
    <n v="244.32"/>
    <x v="1"/>
    <s v="11-07-2024"/>
    <s v="11"/>
    <x v="10"/>
    <s v="2024"/>
    <d v="2024-07-11T00:00:00"/>
    <n v="0"/>
  </r>
  <r>
    <x v="3195"/>
    <s v="a537747a-b"/>
    <x v="6"/>
    <s v="278.99"/>
    <x v="3086"/>
    <s v="15"/>
    <x v="0"/>
    <s v="237.14"/>
    <n v="41.848500000000001"/>
    <x v="3091"/>
    <n v="237.14"/>
    <x v="1"/>
    <s v="02-10-2024"/>
    <s v="02"/>
    <x v="8"/>
    <s v="2024"/>
    <d v="2024-10-02T00:00:00"/>
    <n v="0"/>
  </r>
  <r>
    <x v="3196"/>
    <s v="5f56f43c-3"/>
    <x v="3"/>
    <s v="252.94"/>
    <x v="3087"/>
    <s v="30"/>
    <x v="7"/>
    <s v="177.06"/>
    <n v="75.882000000000005"/>
    <x v="3092"/>
    <n v="177.06"/>
    <x v="0"/>
    <s v="24-03-2024"/>
    <s v="24"/>
    <x v="5"/>
    <s v="2024"/>
    <d v="2024-03-24T00:00:00"/>
    <n v="0"/>
  </r>
  <r>
    <x v="3197"/>
    <s v="080b71c4-4"/>
    <x v="0"/>
    <s v="50.37"/>
    <x v="3088"/>
    <s v="10"/>
    <x v="5"/>
    <s v="45.33"/>
    <n v="5.0369999999999999"/>
    <x v="3093"/>
    <n v="45.33"/>
    <x v="1"/>
    <s v="02-11-2024"/>
    <s v="02"/>
    <x v="0"/>
    <s v="2024"/>
    <d v="2024-11-02T00:00:00"/>
    <n v="0"/>
  </r>
  <r>
    <x v="3198"/>
    <s v="1df2222c-7"/>
    <x v="6"/>
    <s v="106.14"/>
    <x v="3089"/>
    <s v="0"/>
    <x v="6"/>
    <s v="106.14"/>
    <n v="0"/>
    <x v="2025"/>
    <n v="106.14"/>
    <x v="4"/>
    <s v="03-06-2024"/>
    <s v="03"/>
    <x v="9"/>
    <s v="2024"/>
    <d v="2024-06-03T00:00:00"/>
    <n v="0"/>
  </r>
  <r>
    <x v="3199"/>
    <s v="6ee9e3f0-3"/>
    <x v="0"/>
    <s v="399.39"/>
    <x v="3090"/>
    <s v="10"/>
    <x v="5"/>
    <s v="359.45"/>
    <n v="39.938999999999993"/>
    <x v="3094"/>
    <n v="359.45"/>
    <x v="0"/>
    <s v="10-11-2024"/>
    <s v="10"/>
    <x v="0"/>
    <s v="2024"/>
    <d v="2024-11-10T00:00:00"/>
    <n v="0"/>
  </r>
  <r>
    <x v="3200"/>
    <s v="9ec84b7e-f"/>
    <x v="6"/>
    <s v="291.89"/>
    <x v="3091"/>
    <s v="10"/>
    <x v="5"/>
    <s v="262.7"/>
    <n v="29.188999999999997"/>
    <x v="3095"/>
    <n v="262.7"/>
    <x v="1"/>
    <s v="26-02-2024"/>
    <s v="26"/>
    <x v="1"/>
    <s v="2024"/>
    <d v="2024-02-26T00:00:00"/>
    <n v="0"/>
  </r>
  <r>
    <x v="3201"/>
    <s v="7199581b-3"/>
    <x v="5"/>
    <s v="279.35"/>
    <x v="3092"/>
    <s v="5"/>
    <x v="4"/>
    <s v="265.38"/>
    <n v="13.967499999999999"/>
    <x v="3096"/>
    <n v="265.38"/>
    <x v="3"/>
    <s v="15-04-2024"/>
    <s v="15"/>
    <x v="3"/>
    <s v="2024"/>
    <d v="2024-04-15T00:00:00"/>
    <n v="0"/>
  </r>
  <r>
    <x v="3202"/>
    <s v="5ac642e8-2"/>
    <x v="4"/>
    <s v="197.95"/>
    <x v="3093"/>
    <s v="15"/>
    <x v="0"/>
    <s v="168.26"/>
    <n v="29.692499999999999"/>
    <x v="3097"/>
    <n v="168.26"/>
    <x v="0"/>
    <s v="27-09-2024"/>
    <s v="27"/>
    <x v="2"/>
    <s v="2024"/>
    <d v="2024-09-27T00:00:00"/>
    <n v="0"/>
  </r>
  <r>
    <x v="3203"/>
    <s v="0deb5462-0"/>
    <x v="5"/>
    <s v="463.22"/>
    <x v="3094"/>
    <s v="5"/>
    <x v="4"/>
    <s v="440.06"/>
    <n v="23.161000000000005"/>
    <x v="3098"/>
    <n v="440.06"/>
    <x v="3"/>
    <s v="02-06-2024"/>
    <s v="02"/>
    <x v="9"/>
    <s v="2024"/>
    <d v="2024-06-02T00:00:00"/>
    <n v="0"/>
  </r>
  <r>
    <x v="3204"/>
    <s v="359b2172-9"/>
    <x v="0"/>
    <s v="168.01"/>
    <x v="3095"/>
    <s v="50"/>
    <x v="3"/>
    <s v="84"/>
    <n v="84.004999999999995"/>
    <x v="3099"/>
    <n v="84.01"/>
    <x v="2"/>
    <s v="21-08-2024"/>
    <s v="21"/>
    <x v="4"/>
    <s v="2024"/>
    <d v="2024-08-21T00:00:00"/>
    <n v="1.0000000000005116E-2"/>
  </r>
  <r>
    <x v="3205"/>
    <s v="737eae8d-e"/>
    <x v="5"/>
    <s v="38.25"/>
    <x v="3096"/>
    <s v="30"/>
    <x v="7"/>
    <s v="26.77"/>
    <n v="11.475"/>
    <x v="3100"/>
    <n v="26.78"/>
    <x v="1"/>
    <s v="17-10-2024"/>
    <s v="17"/>
    <x v="8"/>
    <s v="2024"/>
    <d v="2024-10-17T00:00:00"/>
    <n v="1.0000000000001563E-2"/>
  </r>
  <r>
    <x v="3206"/>
    <s v="006cd2ab-5"/>
    <x v="0"/>
    <s v="436.07"/>
    <x v="3097"/>
    <s v="5"/>
    <x v="4"/>
    <s v="414.27"/>
    <n v="21.8035"/>
    <x v="3101"/>
    <n v="414.27"/>
    <x v="4"/>
    <s v="01-05-2024"/>
    <s v="01"/>
    <x v="6"/>
    <s v="2024"/>
    <d v="2024-05-01T00:00:00"/>
    <n v="0"/>
  </r>
  <r>
    <x v="3207"/>
    <s v="1b9cd71e-b"/>
    <x v="3"/>
    <s v="44.39"/>
    <x v="3098"/>
    <s v="0"/>
    <x v="6"/>
    <s v="44.39"/>
    <n v="0"/>
    <x v="3102"/>
    <n v="44.39"/>
    <x v="2"/>
    <s v="21-08-2024"/>
    <s v="21"/>
    <x v="4"/>
    <s v="2024"/>
    <d v="2024-08-21T00:00:00"/>
    <n v="0"/>
  </r>
  <r>
    <x v="3208"/>
    <s v="742b2734-0"/>
    <x v="6"/>
    <s v="237.6"/>
    <x v="3099"/>
    <s v="5"/>
    <x v="4"/>
    <s v="225.72"/>
    <n v="11.88"/>
    <x v="3103"/>
    <n v="225.72"/>
    <x v="3"/>
    <s v="08-10-2024"/>
    <s v="08"/>
    <x v="8"/>
    <s v="2024"/>
    <d v="2024-10-08T00:00:00"/>
    <n v="0"/>
  </r>
  <r>
    <x v="3209"/>
    <s v="525a3c3a-f"/>
    <x v="6"/>
    <s v="214.63"/>
    <x v="3100"/>
    <s v="25"/>
    <x v="2"/>
    <s v="160.97"/>
    <n v="53.657499999999999"/>
    <x v="3104"/>
    <n v="160.97"/>
    <x v="0"/>
    <s v="09-08-2024"/>
    <s v="09"/>
    <x v="4"/>
    <s v="2024"/>
    <d v="2024-08-09T00:00:00"/>
    <n v="0"/>
  </r>
  <r>
    <x v="3210"/>
    <s v="35fbbd87-6"/>
    <x v="3"/>
    <s v="471.68"/>
    <x v="3101"/>
    <s v="20"/>
    <x v="1"/>
    <s v="377.34"/>
    <n v="94.335999999999999"/>
    <x v="3105"/>
    <n v="377.34"/>
    <x v="2"/>
    <s v="08-02-2024"/>
    <s v="08"/>
    <x v="1"/>
    <s v="2024"/>
    <d v="2024-02-08T00:00:00"/>
    <n v="0"/>
  </r>
  <r>
    <x v="3211"/>
    <s v="4b6f292d-e"/>
    <x v="4"/>
    <s v="386.36"/>
    <x v="2427"/>
    <s v="20"/>
    <x v="1"/>
    <s v="309.09"/>
    <n v="77.272000000000006"/>
    <x v="2433"/>
    <n v="309.08999999999997"/>
    <x v="4"/>
    <s v="17-09-2024"/>
    <s v="17"/>
    <x v="2"/>
    <s v="2024"/>
    <d v="2024-09-17T00:00:00"/>
    <n v="0"/>
  </r>
  <r>
    <x v="3212"/>
    <s v="780f63d6-5"/>
    <x v="3"/>
    <s v="218.86"/>
    <x v="3102"/>
    <s v="10"/>
    <x v="5"/>
    <s v="196.97"/>
    <n v="21.886000000000003"/>
    <x v="3106"/>
    <n v="196.97"/>
    <x v="3"/>
    <s v="24-03-2024"/>
    <s v="24"/>
    <x v="5"/>
    <s v="2024"/>
    <d v="2024-03-24T00:00:00"/>
    <n v="0"/>
  </r>
  <r>
    <x v="3213"/>
    <s v="880c9bdf-3"/>
    <x v="1"/>
    <s v="331.21"/>
    <x v="3103"/>
    <s v="30"/>
    <x v="7"/>
    <s v="231.85"/>
    <n v="99.363"/>
    <x v="3107"/>
    <n v="231.85"/>
    <x v="1"/>
    <s v="02-04-2024"/>
    <s v="02"/>
    <x v="3"/>
    <s v="2024"/>
    <d v="2024-04-02T00:00:00"/>
    <n v="0"/>
  </r>
  <r>
    <x v="3214"/>
    <s v="32d01cbe-c"/>
    <x v="6"/>
    <s v="18.8"/>
    <x v="3104"/>
    <s v="25"/>
    <x v="2"/>
    <s v="14.1"/>
    <n v="4.7"/>
    <x v="3108"/>
    <n v="14.1"/>
    <x v="2"/>
    <s v="18-07-2024"/>
    <s v="18"/>
    <x v="10"/>
    <s v="2024"/>
    <d v="2024-07-18T00:00:00"/>
    <n v="0"/>
  </r>
  <r>
    <x v="3215"/>
    <s v="3a0c22e7-4"/>
    <x v="6"/>
    <s v="215.01"/>
    <x v="3105"/>
    <s v="50"/>
    <x v="3"/>
    <s v="107.5"/>
    <n v="107.505"/>
    <x v="3109"/>
    <n v="107.51"/>
    <x v="0"/>
    <s v="08-06-2024"/>
    <s v="08"/>
    <x v="9"/>
    <s v="2024"/>
    <d v="2024-06-08T00:00:00"/>
    <n v="1.0000000000005116E-2"/>
  </r>
  <r>
    <x v="3216"/>
    <s v="142c03ad-2"/>
    <x v="3"/>
    <s v="367.33"/>
    <x v="3106"/>
    <s v="50"/>
    <x v="3"/>
    <s v="183.66"/>
    <n v="183.66499999999999"/>
    <x v="3110"/>
    <n v="183.67"/>
    <x v="4"/>
    <s v="27-03-2024"/>
    <s v="27"/>
    <x v="5"/>
    <s v="2024"/>
    <d v="2024-03-27T00:00:00"/>
    <n v="9.9999999999909051E-3"/>
  </r>
  <r>
    <x v="3217"/>
    <s v="55edee38-f"/>
    <x v="3"/>
    <s v="383.36"/>
    <x v="3107"/>
    <s v="0"/>
    <x v="6"/>
    <s v="383.36"/>
    <n v="0"/>
    <x v="3111"/>
    <n v="383.36"/>
    <x v="2"/>
    <s v="04-03-2024"/>
    <s v="04"/>
    <x v="5"/>
    <s v="2024"/>
    <d v="2024-03-04T00:00:00"/>
    <n v="0"/>
  </r>
  <r>
    <x v="3218"/>
    <s v="6e863b90-e"/>
    <x v="0"/>
    <s v="146.46"/>
    <x v="865"/>
    <s v="5"/>
    <x v="4"/>
    <s v="139.14"/>
    <n v="7.3230000000000004"/>
    <x v="865"/>
    <n v="139.13999999999999"/>
    <x v="3"/>
    <s v="05-08-2024"/>
    <s v="05"/>
    <x v="4"/>
    <s v="2024"/>
    <d v="2024-08-05T00:00:00"/>
    <n v="0"/>
  </r>
  <r>
    <x v="3219"/>
    <s v="d1c954d1-9"/>
    <x v="2"/>
    <s v="249.34"/>
    <x v="3108"/>
    <s v="20"/>
    <x v="1"/>
    <s v="199.47"/>
    <n v="49.868000000000002"/>
    <x v="3112"/>
    <n v="199.47"/>
    <x v="1"/>
    <s v="11-06-2024"/>
    <s v="11"/>
    <x v="9"/>
    <s v="2024"/>
    <d v="2024-06-11T00:00:00"/>
    <n v="0"/>
  </r>
  <r>
    <x v="3220"/>
    <s v="27bea5fd-b"/>
    <x v="6"/>
    <s v="192.73"/>
    <x v="3109"/>
    <s v="25"/>
    <x v="2"/>
    <s v="144.55"/>
    <n v="48.182499999999997"/>
    <x v="3113"/>
    <n v="144.55000000000001"/>
    <x v="0"/>
    <s v="08-03-2024"/>
    <s v="08"/>
    <x v="5"/>
    <s v="2024"/>
    <d v="2024-03-08T00:00:00"/>
    <n v="0"/>
  </r>
  <r>
    <x v="3221"/>
    <s v="ef3c93eb-7"/>
    <x v="1"/>
    <s v="117.42"/>
    <x v="3110"/>
    <s v="20"/>
    <x v="1"/>
    <s v="93.94"/>
    <n v="23.484000000000002"/>
    <x v="3114"/>
    <n v="93.94"/>
    <x v="3"/>
    <s v="28-09-2024"/>
    <s v="28"/>
    <x v="2"/>
    <s v="2024"/>
    <d v="2024-09-28T00:00:00"/>
    <n v="0"/>
  </r>
  <r>
    <x v="3222"/>
    <s v="34f7ba7d-c"/>
    <x v="2"/>
    <s v="199.48"/>
    <x v="3111"/>
    <s v="15"/>
    <x v="0"/>
    <s v="169.56"/>
    <n v="29.921999999999997"/>
    <x v="3115"/>
    <n v="169.56"/>
    <x v="0"/>
    <s v="21-11-2024"/>
    <s v="21"/>
    <x v="0"/>
    <s v="2024"/>
    <d v="2024-11-21T00:00:00"/>
    <n v="0"/>
  </r>
  <r>
    <x v="3223"/>
    <s v="476cb286-2"/>
    <x v="2"/>
    <s v="463.31"/>
    <x v="3112"/>
    <s v="15"/>
    <x v="0"/>
    <s v="393.81"/>
    <n v="69.496499999999997"/>
    <x v="3116"/>
    <n v="393.81"/>
    <x v="2"/>
    <s v="30-04-2024"/>
    <s v="30"/>
    <x v="3"/>
    <s v="2024"/>
    <d v="2024-04-30T00:00:00"/>
    <n v="0"/>
  </r>
  <r>
    <x v="3224"/>
    <s v="593f72e9-e"/>
    <x v="2"/>
    <s v="185.53"/>
    <x v="1368"/>
    <s v="10"/>
    <x v="5"/>
    <s v="166.98"/>
    <n v="18.553000000000001"/>
    <x v="3117"/>
    <n v="166.98"/>
    <x v="3"/>
    <s v="17-11-2024"/>
    <s v="17"/>
    <x v="0"/>
    <s v="2024"/>
    <d v="2024-11-17T00:00:00"/>
    <n v="0"/>
  </r>
  <r>
    <x v="3225"/>
    <s v="07f7a673-8"/>
    <x v="4"/>
    <s v="481.16"/>
    <x v="1936"/>
    <s v="25"/>
    <x v="2"/>
    <s v="360.87"/>
    <n v="120.29"/>
    <x v="3118"/>
    <n v="360.87"/>
    <x v="3"/>
    <s v="20-05-2024"/>
    <s v="20"/>
    <x v="6"/>
    <s v="2024"/>
    <d v="2024-05-20T00:00:00"/>
    <n v="0"/>
  </r>
  <r>
    <x v="3226"/>
    <s v="cc64be0e-f"/>
    <x v="4"/>
    <s v="167.77"/>
    <x v="3113"/>
    <s v="30"/>
    <x v="7"/>
    <s v="117.44"/>
    <n v="50.331000000000003"/>
    <x v="3119"/>
    <n v="117.44"/>
    <x v="0"/>
    <s v="12-04-2024"/>
    <s v="12"/>
    <x v="3"/>
    <s v="2024"/>
    <d v="2024-04-12T00:00:00"/>
    <n v="0"/>
  </r>
  <r>
    <x v="3227"/>
    <s v="4a8b4b0b-b"/>
    <x v="6"/>
    <s v="123.79"/>
    <x v="3114"/>
    <s v="0"/>
    <x v="6"/>
    <s v="123.79"/>
    <n v="0"/>
    <x v="3120"/>
    <n v="123.79"/>
    <x v="4"/>
    <s v="09-01-2024"/>
    <s v="09"/>
    <x v="7"/>
    <s v="2024"/>
    <d v="2024-01-09T00:00:00"/>
    <n v="0"/>
  </r>
  <r>
    <x v="3228"/>
    <s v="61e20ac1-7"/>
    <x v="4"/>
    <s v="331.56"/>
    <x v="3115"/>
    <s v="50"/>
    <x v="3"/>
    <s v="165.78"/>
    <n v="165.78"/>
    <x v="3121"/>
    <n v="165.78"/>
    <x v="3"/>
    <s v="05-09-2024"/>
    <s v="05"/>
    <x v="2"/>
    <s v="2024"/>
    <d v="2024-09-05T00:00:00"/>
    <n v="0"/>
  </r>
  <r>
    <x v="3229"/>
    <s v="904999a9-7"/>
    <x v="0"/>
    <s v="129.45"/>
    <x v="3116"/>
    <s v="5"/>
    <x v="4"/>
    <s v="122.98"/>
    <n v="6.4725000000000001"/>
    <x v="3122"/>
    <n v="122.98"/>
    <x v="3"/>
    <s v="18-08-2024"/>
    <s v="18"/>
    <x v="4"/>
    <s v="2024"/>
    <d v="2024-08-18T00:00:00"/>
    <n v="0"/>
  </r>
  <r>
    <x v="3230"/>
    <s v="baea080a-9"/>
    <x v="6"/>
    <s v="347.27"/>
    <x v="3117"/>
    <s v="25"/>
    <x v="2"/>
    <s v="260.45"/>
    <n v="86.817499999999995"/>
    <x v="3123"/>
    <n v="260.45"/>
    <x v="1"/>
    <s v="12-06-2024"/>
    <s v="12"/>
    <x v="9"/>
    <s v="2024"/>
    <d v="2024-06-12T00:00:00"/>
    <n v="0"/>
  </r>
  <r>
    <x v="3231"/>
    <s v="6e3beafc-d"/>
    <x v="2"/>
    <s v="489.29"/>
    <x v="3118"/>
    <s v="10"/>
    <x v="5"/>
    <s v="440.36"/>
    <n v="48.929000000000002"/>
    <x v="3124"/>
    <n v="440.36"/>
    <x v="0"/>
    <s v="19-01-2024"/>
    <s v="19"/>
    <x v="7"/>
    <s v="2024"/>
    <d v="2024-01-19T00:00:00"/>
    <n v="0"/>
  </r>
  <r>
    <x v="3232"/>
    <s v="e5937e20-5"/>
    <x v="4"/>
    <s v="235.18"/>
    <x v="3119"/>
    <s v="0"/>
    <x v="6"/>
    <s v="235.18"/>
    <n v="0"/>
    <x v="3125"/>
    <n v="235.18"/>
    <x v="2"/>
    <s v="28-01-2024"/>
    <s v="28"/>
    <x v="7"/>
    <s v="2024"/>
    <d v="2024-01-28T00:00:00"/>
    <n v="0"/>
  </r>
  <r>
    <x v="3233"/>
    <s v="5e1ac35c-a"/>
    <x v="4"/>
    <s v="477.68"/>
    <x v="3120"/>
    <s v="30"/>
    <x v="7"/>
    <s v="334.38"/>
    <n v="143.304"/>
    <x v="3126"/>
    <n v="334.38"/>
    <x v="2"/>
    <s v="17-05-2024"/>
    <s v="17"/>
    <x v="6"/>
    <s v="2024"/>
    <d v="2024-05-17T00:00:00"/>
    <n v="0"/>
  </r>
  <r>
    <x v="3234"/>
    <s v="d11ab1dd-a"/>
    <x v="5"/>
    <s v="159.95"/>
    <x v="3121"/>
    <s v="30"/>
    <x v="7"/>
    <s v="111.96"/>
    <n v="47.984999999999999"/>
    <x v="3127"/>
    <n v="111.97"/>
    <x v="0"/>
    <s v="28-04-2024"/>
    <s v="28"/>
    <x v="3"/>
    <s v="2024"/>
    <d v="2024-04-28T00:00:00"/>
    <n v="1.0000000000005116E-2"/>
  </r>
  <r>
    <x v="3235"/>
    <s v="7db532eb-7"/>
    <x v="2"/>
    <s v="112.55"/>
    <x v="3122"/>
    <s v="25"/>
    <x v="2"/>
    <s v="84.41"/>
    <n v="28.137499999999999"/>
    <x v="3128"/>
    <n v="84.41"/>
    <x v="3"/>
    <s v="01-11-2024"/>
    <s v="01"/>
    <x v="0"/>
    <s v="2024"/>
    <d v="2024-11-01T00:00:00"/>
    <n v="0"/>
  </r>
  <r>
    <x v="3236"/>
    <s v="8bd5e64f-d"/>
    <x v="5"/>
    <s v="56.87"/>
    <x v="3123"/>
    <s v="10"/>
    <x v="5"/>
    <s v="51.18"/>
    <n v="5.6869999999999994"/>
    <x v="3129"/>
    <n v="51.18"/>
    <x v="1"/>
    <s v="25-08-2024"/>
    <s v="25"/>
    <x v="4"/>
    <s v="2024"/>
    <d v="2024-08-25T00:00:00"/>
    <n v="0"/>
  </r>
  <r>
    <x v="3237"/>
    <s v="7ca7107b-7"/>
    <x v="6"/>
    <s v="142.61"/>
    <x v="3124"/>
    <s v="10"/>
    <x v="5"/>
    <s v="128.35"/>
    <n v="14.261000000000001"/>
    <x v="3130"/>
    <n v="128.35"/>
    <x v="3"/>
    <s v="06-07-2024"/>
    <s v="06"/>
    <x v="10"/>
    <s v="2024"/>
    <d v="2024-07-06T00:00:00"/>
    <n v="0"/>
  </r>
  <r>
    <x v="3238"/>
    <s v="addbc2a0-1"/>
    <x v="1"/>
    <s v="33.31"/>
    <x v="3125"/>
    <s v="15"/>
    <x v="0"/>
    <s v="28.31"/>
    <n v="4.9965000000000002"/>
    <x v="3131"/>
    <n v="28.31"/>
    <x v="1"/>
    <s v="26-04-2024"/>
    <s v="26"/>
    <x v="3"/>
    <s v="2024"/>
    <d v="2024-04-26T00:00:00"/>
    <n v="0"/>
  </r>
  <r>
    <x v="3239"/>
    <s v="4ede3d2b-a"/>
    <x v="3"/>
    <s v="177.17"/>
    <x v="3126"/>
    <s v="25"/>
    <x v="2"/>
    <s v="132.88"/>
    <n v="44.292499999999997"/>
    <x v="3132"/>
    <n v="132.88"/>
    <x v="1"/>
    <s v="07-09-2024"/>
    <s v="07"/>
    <x v="2"/>
    <s v="2024"/>
    <d v="2024-09-07T00:00:00"/>
    <n v="0"/>
  </r>
  <r>
    <x v="3240"/>
    <s v="055a9bc5-a"/>
    <x v="5"/>
    <s v="382.64"/>
    <x v="3127"/>
    <s v="30"/>
    <x v="7"/>
    <s v="267.85"/>
    <n v="114.79199999999999"/>
    <x v="3133"/>
    <n v="267.85000000000002"/>
    <x v="1"/>
    <s v="12-11-2024"/>
    <s v="12"/>
    <x v="0"/>
    <s v="2024"/>
    <d v="2024-11-12T00:00:00"/>
    <n v="0"/>
  </r>
  <r>
    <x v="3241"/>
    <s v="17ede104-6"/>
    <x v="1"/>
    <s v="104.37"/>
    <x v="3128"/>
    <s v="20"/>
    <x v="1"/>
    <s v="83.5"/>
    <n v="20.874000000000002"/>
    <x v="3134"/>
    <n v="83.5"/>
    <x v="3"/>
    <s v="02-11-2024"/>
    <s v="02"/>
    <x v="0"/>
    <s v="2024"/>
    <d v="2024-11-02T00:00:00"/>
    <n v="0"/>
  </r>
  <r>
    <x v="3242"/>
    <s v="a262c069-4"/>
    <x v="5"/>
    <s v="329.03"/>
    <x v="3129"/>
    <s v="25"/>
    <x v="2"/>
    <s v="246.77"/>
    <n v="82.257499999999993"/>
    <x v="3135"/>
    <n v="246.77"/>
    <x v="0"/>
    <s v="31-01-2024"/>
    <s v="31"/>
    <x v="7"/>
    <s v="2024"/>
    <d v="2024-01-31T00:00:00"/>
    <n v="0"/>
  </r>
  <r>
    <x v="3243"/>
    <s v="905cb450-c"/>
    <x v="6"/>
    <s v="272.05"/>
    <x v="3130"/>
    <s v="15"/>
    <x v="0"/>
    <s v="231.24"/>
    <n v="40.807499999999997"/>
    <x v="3136"/>
    <n v="231.24"/>
    <x v="2"/>
    <s v="01-10-2024"/>
    <s v="01"/>
    <x v="8"/>
    <s v="2024"/>
    <d v="2024-10-01T00:00:00"/>
    <n v="0"/>
  </r>
  <r>
    <x v="3244"/>
    <s v="e6ddc669-c"/>
    <x v="2"/>
    <s v="192.95"/>
    <x v="3131"/>
    <s v="5"/>
    <x v="4"/>
    <s v="183.3"/>
    <n v="9.6475000000000009"/>
    <x v="3137"/>
    <n v="183.3"/>
    <x v="4"/>
    <s v="20-08-2024"/>
    <s v="20"/>
    <x v="4"/>
    <s v="2024"/>
    <d v="2024-08-20T00:00:00"/>
    <n v="0"/>
  </r>
  <r>
    <x v="3245"/>
    <s v="156f7e2b-9"/>
    <x v="5"/>
    <s v="128.74"/>
    <x v="3132"/>
    <s v="50"/>
    <x v="3"/>
    <s v="64.37"/>
    <n v="64.37"/>
    <x v="3138"/>
    <n v="64.37"/>
    <x v="3"/>
    <s v="19-09-2024"/>
    <s v="19"/>
    <x v="2"/>
    <s v="2024"/>
    <d v="2024-09-19T00:00:00"/>
    <n v="0"/>
  </r>
  <r>
    <x v="3246"/>
    <s v="9e533c02-7"/>
    <x v="6"/>
    <s v="361.85"/>
    <x v="3133"/>
    <s v="25"/>
    <x v="2"/>
    <s v="271.39"/>
    <n v="90.462500000000006"/>
    <x v="3139"/>
    <n v="271.39"/>
    <x v="2"/>
    <s v="05-02-2024"/>
    <s v="05"/>
    <x v="1"/>
    <s v="2024"/>
    <d v="2024-02-05T00:00:00"/>
    <n v="0"/>
  </r>
  <r>
    <x v="3247"/>
    <s v="ab6bdbee-3"/>
    <x v="2"/>
    <s v="197.88"/>
    <x v="3134"/>
    <s v="10"/>
    <x v="5"/>
    <s v="178.09"/>
    <n v="19.788"/>
    <x v="3140"/>
    <n v="178.09"/>
    <x v="4"/>
    <s v="21-04-2024"/>
    <s v="21"/>
    <x v="3"/>
    <s v="2024"/>
    <d v="2024-04-21T00:00:00"/>
    <n v="0"/>
  </r>
  <r>
    <x v="3248"/>
    <s v="72d77546-2"/>
    <x v="1"/>
    <s v="122.79"/>
    <x v="531"/>
    <s v="15"/>
    <x v="0"/>
    <s v="104.37"/>
    <n v="18.418500000000002"/>
    <x v="3141"/>
    <n v="104.37"/>
    <x v="2"/>
    <s v="25-01-2024"/>
    <s v="25"/>
    <x v="7"/>
    <s v="2024"/>
    <d v="2024-01-25T00:00:00"/>
    <n v="0"/>
  </r>
  <r>
    <x v="3249"/>
    <s v="437789ec-5"/>
    <x v="5"/>
    <s v="290.14"/>
    <x v="3135"/>
    <s v="15"/>
    <x v="0"/>
    <s v="246.62"/>
    <n v="43.520999999999994"/>
    <x v="753"/>
    <n v="246.62"/>
    <x v="1"/>
    <s v="13-04-2024"/>
    <s v="13"/>
    <x v="3"/>
    <s v="2024"/>
    <d v="2024-04-13T00:00:00"/>
    <n v="0"/>
  </r>
  <r>
    <x v="3250"/>
    <s v="583179d7-5"/>
    <x v="6"/>
    <s v="227.45"/>
    <x v="3136"/>
    <s v="20"/>
    <x v="1"/>
    <s v="181.96"/>
    <n v="45.49"/>
    <x v="3142"/>
    <n v="181.96"/>
    <x v="0"/>
    <s v="19-05-2024"/>
    <s v="19"/>
    <x v="6"/>
    <s v="2024"/>
    <d v="2024-05-19T00:00:00"/>
    <n v="0"/>
  </r>
  <r>
    <x v="3251"/>
    <s v="6c21e943-3"/>
    <x v="4"/>
    <s v="318.96"/>
    <x v="3137"/>
    <s v="30"/>
    <x v="7"/>
    <s v="223.27"/>
    <n v="95.687999999999988"/>
    <x v="3143"/>
    <n v="223.27"/>
    <x v="4"/>
    <s v="15-02-2024"/>
    <s v="15"/>
    <x v="1"/>
    <s v="2024"/>
    <d v="2024-02-15T00:00:00"/>
    <n v="0"/>
  </r>
  <r>
    <x v="3252"/>
    <s v="55b3a852-9"/>
    <x v="3"/>
    <s v="160.41"/>
    <x v="3138"/>
    <s v="50"/>
    <x v="3"/>
    <s v="80.2"/>
    <n v="80.204999999999998"/>
    <x v="3144"/>
    <n v="80.209999999999994"/>
    <x v="0"/>
    <s v="24-08-2024"/>
    <s v="24"/>
    <x v="4"/>
    <s v="2024"/>
    <d v="2024-08-24T00:00:00"/>
    <n v="9.9999999999909051E-3"/>
  </r>
  <r>
    <x v="3253"/>
    <s v="76fa1c92-2"/>
    <x v="1"/>
    <s v="428.15"/>
    <x v="3139"/>
    <s v="25"/>
    <x v="2"/>
    <s v="321.11"/>
    <n v="107.03749999999999"/>
    <x v="3145"/>
    <n v="321.11"/>
    <x v="1"/>
    <s v="27-07-2024"/>
    <s v="27"/>
    <x v="10"/>
    <s v="2024"/>
    <d v="2024-07-27T00:00:00"/>
    <n v="0"/>
  </r>
  <r>
    <x v="3254"/>
    <s v="1fc03817-d"/>
    <x v="2"/>
    <s v="351.68"/>
    <x v="3140"/>
    <s v="30"/>
    <x v="7"/>
    <s v="246.18"/>
    <n v="105.50399999999999"/>
    <x v="3146"/>
    <n v="246.18"/>
    <x v="4"/>
    <s v="08-05-2024"/>
    <s v="08"/>
    <x v="6"/>
    <s v="2024"/>
    <d v="2024-05-08T00:00:00"/>
    <n v="0"/>
  </r>
  <r>
    <x v="3255"/>
    <s v="70fce63e-6"/>
    <x v="2"/>
    <s v="245.25"/>
    <x v="3141"/>
    <s v="20"/>
    <x v="1"/>
    <s v="196.2"/>
    <n v="49.05"/>
    <x v="3147"/>
    <n v="196.2"/>
    <x v="2"/>
    <s v="13-05-2024"/>
    <s v="13"/>
    <x v="6"/>
    <s v="2024"/>
    <d v="2024-05-13T00:00:00"/>
    <n v="0"/>
  </r>
  <r>
    <x v="3256"/>
    <s v="7f734297-4"/>
    <x v="3"/>
    <s v="327.94"/>
    <x v="3142"/>
    <s v="30"/>
    <x v="7"/>
    <s v="229.56"/>
    <n v="98.382000000000005"/>
    <x v="3148"/>
    <n v="229.56"/>
    <x v="0"/>
    <s v="29-02-2024"/>
    <s v="29"/>
    <x v="1"/>
    <s v="2024"/>
    <d v="2024-02-29T00:00:00"/>
    <n v="0"/>
  </r>
  <r>
    <x v="3257"/>
    <s v="9a49cb15-7"/>
    <x v="3"/>
    <s v="53.15"/>
    <x v="3143"/>
    <s v="0"/>
    <x v="6"/>
    <s v="53.15"/>
    <n v="0"/>
    <x v="3149"/>
    <n v="53.15"/>
    <x v="4"/>
    <s v="10-09-2024"/>
    <s v="10"/>
    <x v="2"/>
    <s v="2024"/>
    <d v="2024-09-10T00:00:00"/>
    <n v="0"/>
  </r>
  <r>
    <x v="3258"/>
    <s v="f5040cdd-f"/>
    <x v="6"/>
    <s v="483.76"/>
    <x v="3144"/>
    <s v="50"/>
    <x v="3"/>
    <s v="241.88"/>
    <n v="241.88"/>
    <x v="3150"/>
    <n v="241.88"/>
    <x v="0"/>
    <s v="05-05-2024"/>
    <s v="05"/>
    <x v="6"/>
    <s v="2024"/>
    <d v="2024-05-05T00:00:00"/>
    <n v="0"/>
  </r>
  <r>
    <x v="3259"/>
    <s v="e0cfa3c7-3"/>
    <x v="2"/>
    <s v="60.12"/>
    <x v="3145"/>
    <s v="20"/>
    <x v="1"/>
    <s v="48.1"/>
    <n v="12.023999999999999"/>
    <x v="3151"/>
    <n v="48.1"/>
    <x v="0"/>
    <s v="01-09-2024"/>
    <s v="01"/>
    <x v="2"/>
    <s v="2024"/>
    <d v="2024-09-01T00:00:00"/>
    <n v="0"/>
  </r>
  <r>
    <x v="3260"/>
    <s v="38d4979c-c"/>
    <x v="3"/>
    <s v="298.24"/>
    <x v="3146"/>
    <s v="30"/>
    <x v="7"/>
    <s v="208.77"/>
    <n v="89.472000000000008"/>
    <x v="3152"/>
    <n v="208.77"/>
    <x v="2"/>
    <s v="02-07-2024"/>
    <s v="02"/>
    <x v="10"/>
    <s v="2024"/>
    <d v="2024-07-02T00:00:00"/>
    <n v="0"/>
  </r>
  <r>
    <x v="3261"/>
    <s v="97113d45-4"/>
    <x v="5"/>
    <s v="51.92"/>
    <x v="3147"/>
    <s v="0"/>
    <x v="6"/>
    <s v="51.92"/>
    <n v="0"/>
    <x v="3153"/>
    <n v="51.92"/>
    <x v="4"/>
    <s v="24-05-2024"/>
    <s v="24"/>
    <x v="6"/>
    <s v="2024"/>
    <d v="2024-05-24T00:00:00"/>
    <n v="0"/>
  </r>
  <r>
    <x v="3262"/>
    <s v="52a56ac7-c"/>
    <x v="0"/>
    <s v="45.39"/>
    <x v="3148"/>
    <s v="50"/>
    <x v="3"/>
    <s v="22.7"/>
    <n v="22.695"/>
    <x v="3154"/>
    <n v="22.7"/>
    <x v="0"/>
    <s v="16-10-2024"/>
    <s v="16"/>
    <x v="8"/>
    <s v="2024"/>
    <d v="2024-10-16T00:00:00"/>
    <n v="0"/>
  </r>
  <r>
    <x v="3263"/>
    <s v="f24afeb8-c"/>
    <x v="1"/>
    <s v="60.17"/>
    <x v="3149"/>
    <s v="15"/>
    <x v="0"/>
    <s v="51.14"/>
    <n v="9.025500000000001"/>
    <x v="3155"/>
    <n v="51.14"/>
    <x v="3"/>
    <s v="29-09-2024"/>
    <s v="29"/>
    <x v="2"/>
    <s v="2024"/>
    <d v="2024-09-29T00:00:00"/>
    <n v="0"/>
  </r>
  <r>
    <x v="3264"/>
    <s v="a21685d4-7"/>
    <x v="4"/>
    <s v="265.56"/>
    <x v="3150"/>
    <s v="25"/>
    <x v="2"/>
    <s v="199.17"/>
    <n v="66.39"/>
    <x v="3156"/>
    <n v="199.17"/>
    <x v="1"/>
    <s v="23-04-2024"/>
    <s v="23"/>
    <x v="3"/>
    <s v="2024"/>
    <d v="2024-04-23T00:00:00"/>
    <n v="0"/>
  </r>
  <r>
    <x v="3265"/>
    <s v="ee6efec8-8"/>
    <x v="4"/>
    <s v="215.49"/>
    <x v="3151"/>
    <s v="5"/>
    <x v="4"/>
    <s v="204.72"/>
    <n v="10.7745"/>
    <x v="3157"/>
    <n v="204.72"/>
    <x v="4"/>
    <s v="13-11-2024"/>
    <s v="13"/>
    <x v="0"/>
    <s v="2024"/>
    <d v="2024-11-13T00:00:00"/>
    <n v="0"/>
  </r>
  <r>
    <x v="3266"/>
    <s v="27f233b7-a"/>
    <x v="0"/>
    <s v="168.21"/>
    <x v="3152"/>
    <s v="0"/>
    <x v="6"/>
    <s v="168.21"/>
    <n v="0"/>
    <x v="3158"/>
    <n v="168.21"/>
    <x v="3"/>
    <s v="01-03-2024"/>
    <s v="01"/>
    <x v="5"/>
    <s v="2024"/>
    <d v="2024-03-01T00:00:00"/>
    <n v="0"/>
  </r>
  <r>
    <x v="3267"/>
    <s v="b169d475-5"/>
    <x v="3"/>
    <s v="230.21"/>
    <x v="3153"/>
    <s v="0"/>
    <x v="6"/>
    <s v="230.21"/>
    <n v="0"/>
    <x v="3159"/>
    <n v="230.21"/>
    <x v="2"/>
    <s v="21-08-2024"/>
    <s v="21"/>
    <x v="4"/>
    <s v="2024"/>
    <d v="2024-08-21T00:00:00"/>
    <n v="0"/>
  </r>
  <r>
    <x v="3268"/>
    <s v="9a743f52-0"/>
    <x v="3"/>
    <s v="448.57"/>
    <x v="3154"/>
    <s v="20"/>
    <x v="1"/>
    <s v="358.86"/>
    <n v="89.713999999999999"/>
    <x v="3160"/>
    <n v="358.86"/>
    <x v="1"/>
    <s v="28-02-2024"/>
    <s v="28"/>
    <x v="1"/>
    <s v="2024"/>
    <d v="2024-02-28T00:00:00"/>
    <n v="0"/>
  </r>
  <r>
    <x v="3269"/>
    <s v="14607706-8"/>
    <x v="0"/>
    <s v="96.31"/>
    <x v="3155"/>
    <s v="5"/>
    <x v="4"/>
    <s v="91.49"/>
    <n v="4.8155000000000001"/>
    <x v="3161"/>
    <n v="91.49"/>
    <x v="4"/>
    <s v="11-04-2024"/>
    <s v="11"/>
    <x v="3"/>
    <s v="2024"/>
    <d v="2024-04-11T00:00:00"/>
    <n v="0"/>
  </r>
  <r>
    <x v="3270"/>
    <s v="b9334bd5-4"/>
    <x v="4"/>
    <s v="329.54"/>
    <x v="3156"/>
    <s v="20"/>
    <x v="1"/>
    <s v="263.63"/>
    <n v="65.908000000000001"/>
    <x v="3162"/>
    <n v="263.63"/>
    <x v="0"/>
    <s v="16-11-2024"/>
    <s v="16"/>
    <x v="0"/>
    <s v="2024"/>
    <d v="2024-11-16T00:00:00"/>
    <n v="0"/>
  </r>
  <r>
    <x v="3271"/>
    <s v="077818f5-8"/>
    <x v="4"/>
    <s v="417.07"/>
    <x v="3157"/>
    <s v="50"/>
    <x v="3"/>
    <s v="208.53"/>
    <n v="208.535"/>
    <x v="3163"/>
    <n v="208.54"/>
    <x v="4"/>
    <s v="14-01-2024"/>
    <s v="14"/>
    <x v="7"/>
    <s v="2024"/>
    <d v="2024-01-14T00:00:00"/>
    <n v="9.9999999999909051E-3"/>
  </r>
  <r>
    <x v="3272"/>
    <s v="19ebba70-8"/>
    <x v="4"/>
    <s v="264.45"/>
    <x v="3158"/>
    <s v="5"/>
    <x v="4"/>
    <s v="251.23"/>
    <n v="13.2225"/>
    <x v="3164"/>
    <n v="251.23"/>
    <x v="4"/>
    <s v="28-02-2024"/>
    <s v="28"/>
    <x v="1"/>
    <s v="2024"/>
    <d v="2024-02-28T00:00:00"/>
    <n v="0"/>
  </r>
  <r>
    <x v="3273"/>
    <s v="d6bcd01d-c"/>
    <x v="1"/>
    <s v="82.72"/>
    <x v="3159"/>
    <s v="20"/>
    <x v="1"/>
    <s v="66.18"/>
    <n v="16.544"/>
    <x v="3165"/>
    <n v="66.180000000000007"/>
    <x v="3"/>
    <s v="14-07-2024"/>
    <s v="14"/>
    <x v="10"/>
    <s v="2024"/>
    <d v="2024-07-14T00:00:00"/>
    <n v="0"/>
  </r>
  <r>
    <x v="3274"/>
    <s v="28a99b08-3"/>
    <x v="1"/>
    <s v="265.25"/>
    <x v="3160"/>
    <s v="0"/>
    <x v="6"/>
    <s v="265.25"/>
    <n v="0"/>
    <x v="3166"/>
    <n v="265.25"/>
    <x v="2"/>
    <s v="06-05-2024"/>
    <s v="06"/>
    <x v="6"/>
    <s v="2024"/>
    <d v="2024-05-06T00:00:00"/>
    <n v="0"/>
  </r>
  <r>
    <x v="3275"/>
    <s v="8d0c9e1c-c"/>
    <x v="5"/>
    <s v="464.26"/>
    <x v="3161"/>
    <s v="30"/>
    <x v="7"/>
    <s v="324.98"/>
    <n v="139.27799999999999"/>
    <x v="549"/>
    <n v="324.98"/>
    <x v="3"/>
    <s v="12-04-2024"/>
    <s v="12"/>
    <x v="3"/>
    <s v="2024"/>
    <d v="2024-04-12T00:00:00"/>
    <n v="0"/>
  </r>
  <r>
    <x v="3276"/>
    <s v="5dd81ddb-f"/>
    <x v="6"/>
    <s v="205.68"/>
    <x v="3162"/>
    <s v="10"/>
    <x v="5"/>
    <s v="185.11"/>
    <n v="20.568000000000001"/>
    <x v="2770"/>
    <n v="185.11"/>
    <x v="0"/>
    <s v="26-01-2024"/>
    <s v="26"/>
    <x v="7"/>
    <s v="2024"/>
    <d v="2024-01-26T00:00:00"/>
    <n v="0"/>
  </r>
  <r>
    <x v="3277"/>
    <s v="af7b0fdd-7"/>
    <x v="3"/>
    <s v="41.41"/>
    <x v="1876"/>
    <s v="30"/>
    <x v="7"/>
    <s v="28.99"/>
    <n v="12.423"/>
    <x v="3167"/>
    <n v="28.99"/>
    <x v="0"/>
    <s v="01-06-2024"/>
    <s v="01"/>
    <x v="9"/>
    <s v="2024"/>
    <d v="2024-06-01T00:00:00"/>
    <n v="0"/>
  </r>
  <r>
    <x v="3278"/>
    <s v="572dd8d9-2"/>
    <x v="3"/>
    <s v="142.61"/>
    <x v="3124"/>
    <s v="10"/>
    <x v="5"/>
    <s v="128.35"/>
    <n v="14.261000000000001"/>
    <x v="3130"/>
    <n v="128.35"/>
    <x v="1"/>
    <s v="31-03-2024"/>
    <s v="31"/>
    <x v="5"/>
    <s v="2024"/>
    <d v="2024-03-31T00:00:00"/>
    <n v="0"/>
  </r>
  <r>
    <x v="3279"/>
    <s v="4e553a64-6"/>
    <x v="0"/>
    <s v="189.35"/>
    <x v="3163"/>
    <s v="50"/>
    <x v="3"/>
    <s v="94.67"/>
    <n v="94.674999999999997"/>
    <x v="3168"/>
    <n v="94.68"/>
    <x v="2"/>
    <s v="12-11-2024"/>
    <s v="12"/>
    <x v="0"/>
    <s v="2024"/>
    <d v="2024-11-12T00:00:00"/>
    <n v="1.0000000000005116E-2"/>
  </r>
  <r>
    <x v="3280"/>
    <s v="34469e0b-6"/>
    <x v="0"/>
    <s v="24.41"/>
    <x v="3164"/>
    <s v="10"/>
    <x v="5"/>
    <s v="21.97"/>
    <n v="2.4409999999999998"/>
    <x v="3169"/>
    <n v="21.97"/>
    <x v="3"/>
    <s v="29-06-2024"/>
    <s v="29"/>
    <x v="9"/>
    <s v="2024"/>
    <d v="2024-06-29T00:00:00"/>
    <n v="0"/>
  </r>
  <r>
    <x v="3281"/>
    <s v="2e962d53-a"/>
    <x v="4"/>
    <s v="428.85"/>
    <x v="3165"/>
    <s v="15"/>
    <x v="0"/>
    <s v="364.52"/>
    <n v="64.327500000000001"/>
    <x v="3170"/>
    <n v="364.52"/>
    <x v="3"/>
    <s v="23-10-2024"/>
    <s v="23"/>
    <x v="8"/>
    <s v="2024"/>
    <d v="2024-10-23T00:00:00"/>
    <n v="0"/>
  </r>
  <r>
    <x v="3282"/>
    <s v="e1fcc349-b"/>
    <x v="3"/>
    <s v="297.35"/>
    <x v="3166"/>
    <s v="30"/>
    <x v="7"/>
    <s v="208.15"/>
    <n v="89.204999999999998"/>
    <x v="3171"/>
    <n v="208.15"/>
    <x v="4"/>
    <s v="28-06-2024"/>
    <s v="28"/>
    <x v="9"/>
    <s v="2024"/>
    <d v="2024-06-28T00:00:00"/>
    <n v="0"/>
  </r>
  <r>
    <x v="3283"/>
    <s v="bb922b32-8"/>
    <x v="4"/>
    <s v="53.13"/>
    <x v="3167"/>
    <s v="25"/>
    <x v="2"/>
    <s v="39.85"/>
    <n v="13.282500000000001"/>
    <x v="3172"/>
    <n v="39.85"/>
    <x v="3"/>
    <s v="25-08-2024"/>
    <s v="25"/>
    <x v="4"/>
    <s v="2024"/>
    <d v="2024-08-25T00:00:00"/>
    <n v="0"/>
  </r>
  <r>
    <x v="3284"/>
    <s v="056e009d-6"/>
    <x v="3"/>
    <s v="496.31"/>
    <x v="2466"/>
    <s v="25"/>
    <x v="2"/>
    <s v="372.23"/>
    <n v="124.0775"/>
    <x v="2471"/>
    <n v="372.23"/>
    <x v="3"/>
    <s v="18-02-2024"/>
    <s v="18"/>
    <x v="1"/>
    <s v="2024"/>
    <d v="2024-02-18T00:00:00"/>
    <n v="0"/>
  </r>
  <r>
    <x v="3285"/>
    <s v="333bfc25-0"/>
    <x v="5"/>
    <s v="313.5"/>
    <x v="3168"/>
    <s v="10"/>
    <x v="5"/>
    <s v="282.15"/>
    <n v="31.35"/>
    <x v="3173"/>
    <n v="282.14999999999998"/>
    <x v="0"/>
    <s v="21-03-2024"/>
    <s v="21"/>
    <x v="5"/>
    <s v="2024"/>
    <d v="2024-03-21T00:00:00"/>
    <n v="0"/>
  </r>
  <r>
    <x v="3286"/>
    <s v="2e895596-b"/>
    <x v="0"/>
    <s v="166.78"/>
    <x v="3169"/>
    <s v="20"/>
    <x v="1"/>
    <s v="133.42"/>
    <n v="33.356000000000002"/>
    <x v="3174"/>
    <n v="133.41999999999999"/>
    <x v="3"/>
    <s v="11-03-2024"/>
    <s v="11"/>
    <x v="5"/>
    <s v="2024"/>
    <d v="2024-03-11T00:00:00"/>
    <n v="0"/>
  </r>
  <r>
    <x v="3287"/>
    <s v="463221f1-b"/>
    <x v="4"/>
    <s v="80.69"/>
    <x v="3170"/>
    <s v="0"/>
    <x v="6"/>
    <s v="80.69"/>
    <n v="0"/>
    <x v="3175"/>
    <n v="80.69"/>
    <x v="3"/>
    <s v="01-03-2024"/>
    <s v="01"/>
    <x v="5"/>
    <s v="2024"/>
    <d v="2024-03-01T00:00:00"/>
    <n v="0"/>
  </r>
  <r>
    <x v="3288"/>
    <s v="0f7f7a5b-4"/>
    <x v="5"/>
    <s v="205.66"/>
    <x v="3171"/>
    <s v="20"/>
    <x v="1"/>
    <s v="164.53"/>
    <n v="41.131999999999998"/>
    <x v="3176"/>
    <n v="164.53"/>
    <x v="4"/>
    <s v="25-06-2024"/>
    <s v="25"/>
    <x v="9"/>
    <s v="2024"/>
    <d v="2024-06-25T00:00:00"/>
    <n v="0"/>
  </r>
  <r>
    <x v="3289"/>
    <s v="f0250a8a-1"/>
    <x v="0"/>
    <s v="294.06"/>
    <x v="3172"/>
    <s v="20"/>
    <x v="1"/>
    <s v="235.25"/>
    <n v="58.811999999999998"/>
    <x v="3177"/>
    <n v="235.25"/>
    <x v="3"/>
    <s v="30-01-2024"/>
    <s v="30"/>
    <x v="7"/>
    <s v="2024"/>
    <d v="2024-01-30T00:00:00"/>
    <n v="0"/>
  </r>
  <r>
    <x v="3290"/>
    <s v="23c39afd-4"/>
    <x v="1"/>
    <s v="481"/>
    <x v="3173"/>
    <s v="30"/>
    <x v="7"/>
    <s v="336.7"/>
    <n v="144.30000000000001"/>
    <x v="3178"/>
    <n v="336.7"/>
    <x v="2"/>
    <s v="09-07-2024"/>
    <s v="09"/>
    <x v="10"/>
    <s v="2024"/>
    <d v="2024-07-09T00:00:00"/>
    <n v="0"/>
  </r>
  <r>
    <x v="3291"/>
    <s v="53bca148-1"/>
    <x v="2"/>
    <s v="64.64"/>
    <x v="1515"/>
    <s v="25"/>
    <x v="2"/>
    <s v="48.48"/>
    <n v="16.16"/>
    <x v="3179"/>
    <n v="48.48"/>
    <x v="0"/>
    <s v="26-08-2024"/>
    <s v="26"/>
    <x v="4"/>
    <s v="2024"/>
    <d v="2024-08-26T00:00:00"/>
    <n v="0"/>
  </r>
  <r>
    <x v="3292"/>
    <s v="72d6c5f7-5"/>
    <x v="3"/>
    <s v="437.28"/>
    <x v="3174"/>
    <s v="10"/>
    <x v="5"/>
    <s v="393.55"/>
    <n v="43.727999999999994"/>
    <x v="3180"/>
    <n v="393.55"/>
    <x v="3"/>
    <s v="16-01-2024"/>
    <s v="16"/>
    <x v="7"/>
    <s v="2024"/>
    <d v="2024-01-16T00:00:00"/>
    <n v="0"/>
  </r>
  <r>
    <x v="3293"/>
    <s v="03373a01-a"/>
    <x v="6"/>
    <s v="338.85"/>
    <x v="3175"/>
    <s v="5"/>
    <x v="4"/>
    <s v="321.91"/>
    <n v="16.942499999999999"/>
    <x v="3181"/>
    <n v="321.91000000000003"/>
    <x v="2"/>
    <s v="29-04-2024"/>
    <s v="29"/>
    <x v="3"/>
    <s v="2024"/>
    <d v="2024-04-29T00:00:00"/>
    <n v="0"/>
  </r>
  <r>
    <x v="3294"/>
    <s v="747def18-0"/>
    <x v="2"/>
    <s v="486.64"/>
    <x v="3176"/>
    <s v="10"/>
    <x v="5"/>
    <s v="437.98"/>
    <n v="48.663999999999994"/>
    <x v="3182"/>
    <n v="437.98"/>
    <x v="4"/>
    <s v="01-10-2024"/>
    <s v="01"/>
    <x v="8"/>
    <s v="2024"/>
    <d v="2024-10-01T00:00:00"/>
    <n v="0"/>
  </r>
  <r>
    <x v="3295"/>
    <s v="ac440998-5"/>
    <x v="3"/>
    <s v="59.31"/>
    <x v="3177"/>
    <s v="20"/>
    <x v="1"/>
    <s v="47.45"/>
    <n v="11.862"/>
    <x v="3183"/>
    <n v="47.45"/>
    <x v="1"/>
    <s v="15-10-2024"/>
    <s v="15"/>
    <x v="8"/>
    <s v="2024"/>
    <d v="2024-10-15T00:00:00"/>
    <n v="0"/>
  </r>
  <r>
    <x v="3296"/>
    <s v="6181fdf3-3"/>
    <x v="6"/>
    <s v="59.56"/>
    <x v="3178"/>
    <s v="25"/>
    <x v="2"/>
    <s v="44.67"/>
    <n v="14.89"/>
    <x v="3184"/>
    <n v="44.67"/>
    <x v="3"/>
    <s v="12-04-2024"/>
    <s v="12"/>
    <x v="3"/>
    <s v="2024"/>
    <d v="2024-04-12T00:00:00"/>
    <n v="0"/>
  </r>
  <r>
    <x v="3297"/>
    <s v="d7099b67-2"/>
    <x v="1"/>
    <s v="322.39"/>
    <x v="3179"/>
    <s v="5"/>
    <x v="4"/>
    <s v="306.27"/>
    <n v="16.119499999999999"/>
    <x v="3185"/>
    <n v="306.27"/>
    <x v="2"/>
    <s v="21-04-2024"/>
    <s v="21"/>
    <x v="3"/>
    <s v="2024"/>
    <d v="2024-04-21T00:00:00"/>
    <n v="0"/>
  </r>
  <r>
    <x v="3298"/>
    <s v="34053ecd-3"/>
    <x v="3"/>
    <s v="459.93"/>
    <x v="338"/>
    <s v="15"/>
    <x v="0"/>
    <s v="390.94"/>
    <n v="68.989499999999992"/>
    <x v="3186"/>
    <n v="390.94"/>
    <x v="3"/>
    <s v="06-03-2024"/>
    <s v="06"/>
    <x v="5"/>
    <s v="2024"/>
    <d v="2024-03-06T00:00:00"/>
    <n v="0"/>
  </r>
  <r>
    <x v="3299"/>
    <s v="c5b994a5-5"/>
    <x v="6"/>
    <s v="265.71"/>
    <x v="3180"/>
    <s v="25"/>
    <x v="2"/>
    <s v="199.28"/>
    <n v="66.427499999999995"/>
    <x v="3187"/>
    <n v="199.28"/>
    <x v="0"/>
    <s v="04-04-2024"/>
    <s v="04"/>
    <x v="3"/>
    <s v="2024"/>
    <d v="2024-04-04T00:00:00"/>
    <n v="0"/>
  </r>
  <r>
    <x v="3300"/>
    <s v="478bc891-e"/>
    <x v="4"/>
    <s v="26.45"/>
    <x v="3181"/>
    <s v="25"/>
    <x v="2"/>
    <s v="19.84"/>
    <n v="6.6124999999999998"/>
    <x v="3188"/>
    <n v="19.84"/>
    <x v="3"/>
    <s v="29-07-2024"/>
    <s v="29"/>
    <x v="10"/>
    <s v="2024"/>
    <d v="2024-07-29T00:00:00"/>
    <n v="0"/>
  </r>
  <r>
    <x v="3301"/>
    <s v="26e42f88-5"/>
    <x v="0"/>
    <s v="357.62"/>
    <x v="3182"/>
    <s v="50"/>
    <x v="3"/>
    <s v="178.81"/>
    <n v="178.81"/>
    <x v="3189"/>
    <n v="178.81"/>
    <x v="4"/>
    <s v="05-04-2024"/>
    <s v="05"/>
    <x v="3"/>
    <s v="2024"/>
    <d v="2024-04-05T00:00:00"/>
    <n v="0"/>
  </r>
  <r>
    <x v="3302"/>
    <s v="e2da2cd0-0"/>
    <x v="2"/>
    <s v="282.33"/>
    <x v="3183"/>
    <s v="10"/>
    <x v="5"/>
    <s v="254.1"/>
    <n v="28.232999999999997"/>
    <x v="3190"/>
    <n v="254.1"/>
    <x v="2"/>
    <s v="18-11-2024"/>
    <s v="18"/>
    <x v="0"/>
    <s v="2024"/>
    <d v="2024-11-18T00:00:00"/>
    <n v="0"/>
  </r>
  <r>
    <x v="3303"/>
    <s v="67e41f7f-3"/>
    <x v="4"/>
    <s v="396.56"/>
    <x v="3184"/>
    <s v="50"/>
    <x v="3"/>
    <s v="198.28"/>
    <n v="198.28"/>
    <x v="3191"/>
    <n v="198.28"/>
    <x v="3"/>
    <s v="13-09-2024"/>
    <s v="13"/>
    <x v="2"/>
    <s v="2024"/>
    <d v="2024-09-13T00:00:00"/>
    <n v="0"/>
  </r>
  <r>
    <x v="3304"/>
    <s v="20f883e0-e"/>
    <x v="2"/>
    <s v="456.74"/>
    <x v="3185"/>
    <s v="0"/>
    <x v="6"/>
    <s v="456.74"/>
    <n v="0"/>
    <x v="3192"/>
    <n v="456.74"/>
    <x v="0"/>
    <s v="07-06-2024"/>
    <s v="07"/>
    <x v="9"/>
    <s v="2024"/>
    <d v="2024-06-07T00:00:00"/>
    <n v="0"/>
  </r>
  <r>
    <x v="3305"/>
    <s v="55159488-d"/>
    <x v="6"/>
    <s v="281.5"/>
    <x v="3186"/>
    <s v="20"/>
    <x v="1"/>
    <s v="225.2"/>
    <n v="56.3"/>
    <x v="2402"/>
    <n v="225.2"/>
    <x v="0"/>
    <s v="24-02-2024"/>
    <s v="24"/>
    <x v="1"/>
    <s v="2024"/>
    <d v="2024-02-24T00:00:00"/>
    <n v="0"/>
  </r>
  <r>
    <x v="3306"/>
    <s v="4ca008f8-5"/>
    <x v="1"/>
    <s v="230.41"/>
    <x v="3187"/>
    <s v="5"/>
    <x v="4"/>
    <s v="218.89"/>
    <n v="11.5205"/>
    <x v="3193"/>
    <n v="218.89"/>
    <x v="4"/>
    <s v="15-06-2024"/>
    <s v="15"/>
    <x v="9"/>
    <s v="2024"/>
    <d v="2024-06-15T00:00:00"/>
    <n v="0"/>
  </r>
  <r>
    <x v="3307"/>
    <s v="7ad050b2-d"/>
    <x v="0"/>
    <s v="479.45"/>
    <x v="3188"/>
    <s v="20"/>
    <x v="1"/>
    <s v="383.56"/>
    <n v="95.89"/>
    <x v="3194"/>
    <n v="383.56"/>
    <x v="3"/>
    <s v="24-04-2024"/>
    <s v="24"/>
    <x v="3"/>
    <s v="2024"/>
    <d v="2024-04-24T00:00:00"/>
    <n v="0"/>
  </r>
  <r>
    <x v="3308"/>
    <s v="1f5425bf-6"/>
    <x v="3"/>
    <s v="81.48"/>
    <x v="3189"/>
    <s v="5"/>
    <x v="4"/>
    <s v="77.41"/>
    <n v="4.0740000000000007"/>
    <x v="3195"/>
    <n v="77.41"/>
    <x v="0"/>
    <s v="01-05-2024"/>
    <s v="01"/>
    <x v="6"/>
    <s v="2024"/>
    <d v="2024-05-01T00:00:00"/>
    <n v="0"/>
  </r>
  <r>
    <x v="3309"/>
    <s v="7d2f6da6-1"/>
    <x v="5"/>
    <s v="229.63"/>
    <x v="3190"/>
    <s v="15"/>
    <x v="0"/>
    <s v="195.19"/>
    <n v="34.444499999999998"/>
    <x v="3196"/>
    <n v="195.19"/>
    <x v="1"/>
    <s v="26-04-2024"/>
    <s v="26"/>
    <x v="3"/>
    <s v="2024"/>
    <d v="2024-04-26T00:00:00"/>
    <n v="0"/>
  </r>
  <r>
    <x v="3310"/>
    <s v="d9dd7305-e"/>
    <x v="6"/>
    <s v="422.68"/>
    <x v="415"/>
    <s v="50"/>
    <x v="3"/>
    <s v="211.34"/>
    <n v="211.34"/>
    <x v="3197"/>
    <n v="211.34"/>
    <x v="2"/>
    <s v="11-06-2024"/>
    <s v="11"/>
    <x v="9"/>
    <s v="2024"/>
    <d v="2024-06-11T00:00:00"/>
    <n v="0"/>
  </r>
  <r>
    <x v="3311"/>
    <s v="9e1cec60-9"/>
    <x v="0"/>
    <s v="50.88"/>
    <x v="3191"/>
    <s v="15"/>
    <x v="0"/>
    <s v="43.25"/>
    <n v="7.6320000000000006"/>
    <x v="3198"/>
    <n v="43.25"/>
    <x v="2"/>
    <s v="16-03-2024"/>
    <s v="16"/>
    <x v="5"/>
    <s v="2024"/>
    <d v="2024-03-16T00:00:00"/>
    <n v="0"/>
  </r>
  <r>
    <x v="3312"/>
    <s v="ec441d57-7"/>
    <x v="1"/>
    <s v="369.95"/>
    <x v="3192"/>
    <s v="15"/>
    <x v="0"/>
    <s v="314.46"/>
    <n v="55.4925"/>
    <x v="3199"/>
    <n v="314.45999999999998"/>
    <x v="0"/>
    <s v="22-01-2024"/>
    <s v="22"/>
    <x v="7"/>
    <s v="2024"/>
    <d v="2024-01-22T00:00:00"/>
    <n v="0"/>
  </r>
  <r>
    <x v="3313"/>
    <s v="ecc1678f-a"/>
    <x v="5"/>
    <s v="58.77"/>
    <x v="3193"/>
    <s v="25"/>
    <x v="2"/>
    <s v="44.08"/>
    <n v="14.692500000000001"/>
    <x v="3200"/>
    <n v="44.08"/>
    <x v="0"/>
    <s v="13-01-2024"/>
    <s v="13"/>
    <x v="7"/>
    <s v="2024"/>
    <d v="2024-01-13T00:00:00"/>
    <n v="0"/>
  </r>
  <r>
    <x v="3314"/>
    <s v="1fe8c373-3"/>
    <x v="2"/>
    <s v="397.97"/>
    <x v="3194"/>
    <s v="15"/>
    <x v="0"/>
    <s v="338.27"/>
    <n v="59.695500000000003"/>
    <x v="3201"/>
    <n v="338.27"/>
    <x v="1"/>
    <s v="25-02-2024"/>
    <s v="25"/>
    <x v="1"/>
    <s v="2024"/>
    <d v="2024-02-25T00:00:00"/>
    <n v="0"/>
  </r>
  <r>
    <x v="3315"/>
    <s v="02dbf50b-0"/>
    <x v="4"/>
    <s v="282.65"/>
    <x v="3195"/>
    <s v="20"/>
    <x v="1"/>
    <s v="226.12"/>
    <n v="56.53"/>
    <x v="3202"/>
    <n v="226.12"/>
    <x v="1"/>
    <s v="29-06-2024"/>
    <s v="29"/>
    <x v="9"/>
    <s v="2024"/>
    <d v="2024-06-29T00:00:00"/>
    <n v="0"/>
  </r>
  <r>
    <x v="3316"/>
    <s v="453cf006-6"/>
    <x v="1"/>
    <s v="48.25"/>
    <x v="3196"/>
    <s v="10"/>
    <x v="5"/>
    <s v="43.43"/>
    <n v="4.8250000000000002"/>
    <x v="3203"/>
    <n v="43.43"/>
    <x v="2"/>
    <s v="26-07-2024"/>
    <s v="26"/>
    <x v="10"/>
    <s v="2024"/>
    <d v="2024-07-26T00:00:00"/>
    <n v="0"/>
  </r>
  <r>
    <x v="3317"/>
    <s v="6ff77386-0"/>
    <x v="4"/>
    <s v="191.29"/>
    <x v="3197"/>
    <s v="25"/>
    <x v="2"/>
    <s v="143.47"/>
    <n v="47.822499999999998"/>
    <x v="3204"/>
    <n v="143.47"/>
    <x v="3"/>
    <s v="28-02-2024"/>
    <s v="28"/>
    <x v="1"/>
    <s v="2024"/>
    <d v="2024-02-28T00:00:00"/>
    <n v="0"/>
  </r>
  <r>
    <x v="3318"/>
    <s v="a2a42e9d-b"/>
    <x v="1"/>
    <s v="309.01"/>
    <x v="1126"/>
    <s v="20"/>
    <x v="1"/>
    <s v="247.21"/>
    <n v="61.802"/>
    <x v="3205"/>
    <n v="247.21"/>
    <x v="1"/>
    <s v="11-07-2024"/>
    <s v="11"/>
    <x v="10"/>
    <s v="2024"/>
    <d v="2024-07-11T00:00:00"/>
    <n v="0"/>
  </r>
  <r>
    <x v="3319"/>
    <s v="01b89dba-d"/>
    <x v="4"/>
    <s v="93.6"/>
    <x v="1075"/>
    <s v="10"/>
    <x v="5"/>
    <s v="84.24"/>
    <n v="9.36"/>
    <x v="3206"/>
    <n v="84.24"/>
    <x v="3"/>
    <s v="26-05-2024"/>
    <s v="26"/>
    <x v="6"/>
    <s v="2024"/>
    <d v="2024-05-26T00:00:00"/>
    <n v="0"/>
  </r>
  <r>
    <x v="3320"/>
    <s v="1354da2f-5"/>
    <x v="3"/>
    <s v="347.27"/>
    <x v="3117"/>
    <s v="0"/>
    <x v="6"/>
    <s v="347.27"/>
    <n v="0"/>
    <x v="3207"/>
    <n v="347.27"/>
    <x v="3"/>
    <s v="04-11-2024"/>
    <s v="04"/>
    <x v="0"/>
    <s v="2024"/>
    <d v="2024-11-04T00:00:00"/>
    <n v="0"/>
  </r>
  <r>
    <x v="3321"/>
    <s v="f42e7272-8"/>
    <x v="4"/>
    <s v="170.9"/>
    <x v="3198"/>
    <s v="15"/>
    <x v="0"/>
    <s v="145.27"/>
    <n v="25.635000000000002"/>
    <x v="3208"/>
    <n v="145.27000000000001"/>
    <x v="3"/>
    <s v="10-11-2024"/>
    <s v="10"/>
    <x v="0"/>
    <s v="2024"/>
    <d v="2024-11-10T00:00:00"/>
    <n v="0"/>
  </r>
  <r>
    <x v="3322"/>
    <s v="ceaa19e1-5"/>
    <x v="0"/>
    <s v="378.49"/>
    <x v="3199"/>
    <s v="30"/>
    <x v="7"/>
    <s v="264.94"/>
    <n v="113.54700000000001"/>
    <x v="3209"/>
    <n v="264.94"/>
    <x v="2"/>
    <s v="15-04-2024"/>
    <s v="15"/>
    <x v="3"/>
    <s v="2024"/>
    <d v="2024-04-15T00:00:00"/>
    <n v="0"/>
  </r>
  <r>
    <x v="3323"/>
    <s v="d18ab621-0"/>
    <x v="0"/>
    <s v="480.02"/>
    <x v="3200"/>
    <s v="50"/>
    <x v="3"/>
    <s v="240.01"/>
    <n v="240.01"/>
    <x v="3210"/>
    <n v="240.01"/>
    <x v="4"/>
    <s v="07-10-2024"/>
    <s v="07"/>
    <x v="8"/>
    <s v="2024"/>
    <d v="2024-10-07T00:00:00"/>
    <n v="0"/>
  </r>
  <r>
    <x v="3324"/>
    <s v="c0b25d1f-c"/>
    <x v="5"/>
    <s v="207.33"/>
    <x v="3201"/>
    <s v="20"/>
    <x v="1"/>
    <s v="165.86"/>
    <n v="41.466000000000001"/>
    <x v="3211"/>
    <n v="165.86"/>
    <x v="3"/>
    <s v="10-08-2024"/>
    <s v="10"/>
    <x v="4"/>
    <s v="2024"/>
    <d v="2024-08-10T00:00:00"/>
    <n v="0"/>
  </r>
  <r>
    <x v="3325"/>
    <s v="ad81fe37-e"/>
    <x v="4"/>
    <s v="144.46"/>
    <x v="3202"/>
    <s v="15"/>
    <x v="0"/>
    <s v="122.79"/>
    <n v="21.669"/>
    <x v="3212"/>
    <n v="122.79"/>
    <x v="1"/>
    <s v="16-09-2024"/>
    <s v="16"/>
    <x v="2"/>
    <s v="2024"/>
    <d v="2024-09-16T00:00:00"/>
    <n v="0"/>
  </r>
  <r>
    <x v="3326"/>
    <s v="e76f4d92-1"/>
    <x v="0"/>
    <s v="171.96"/>
    <x v="3203"/>
    <s v="20"/>
    <x v="1"/>
    <s v="137.57"/>
    <n v="34.392000000000003"/>
    <x v="3213"/>
    <n v="137.57"/>
    <x v="3"/>
    <s v="07-04-2024"/>
    <s v="07"/>
    <x v="3"/>
    <s v="2024"/>
    <d v="2024-04-07T00:00:00"/>
    <n v="0"/>
  </r>
  <r>
    <x v="3327"/>
    <s v="f812b493-1"/>
    <x v="3"/>
    <s v="353.92"/>
    <x v="3204"/>
    <s v="20"/>
    <x v="1"/>
    <s v="283.14"/>
    <n v="70.784000000000006"/>
    <x v="3214"/>
    <n v="283.14"/>
    <x v="3"/>
    <s v="29-03-2024"/>
    <s v="29"/>
    <x v="5"/>
    <s v="2024"/>
    <d v="2024-03-29T00:00:00"/>
    <n v="0"/>
  </r>
  <r>
    <x v="3328"/>
    <s v="43c1b6b4-6"/>
    <x v="5"/>
    <s v="154.46"/>
    <x v="3205"/>
    <s v="5"/>
    <x v="4"/>
    <s v="146.74"/>
    <n v="7.7230000000000008"/>
    <x v="3215"/>
    <n v="146.74"/>
    <x v="0"/>
    <s v="28-07-2024"/>
    <s v="28"/>
    <x v="10"/>
    <s v="2024"/>
    <d v="2024-07-28T00:00:00"/>
    <n v="0"/>
  </r>
  <r>
    <x v="3329"/>
    <s v="8be0f5e6-0"/>
    <x v="1"/>
    <s v="142.25"/>
    <x v="3206"/>
    <s v="15"/>
    <x v="0"/>
    <s v="120.91"/>
    <n v="21.337499999999999"/>
    <x v="3216"/>
    <n v="120.91"/>
    <x v="2"/>
    <s v="14-04-2024"/>
    <s v="14"/>
    <x v="3"/>
    <s v="2024"/>
    <d v="2024-04-14T00:00:00"/>
    <n v="0"/>
  </r>
  <r>
    <x v="3330"/>
    <s v="0288af94-1"/>
    <x v="4"/>
    <s v="210.7"/>
    <x v="3207"/>
    <s v="10"/>
    <x v="5"/>
    <s v="189.63"/>
    <n v="21.07"/>
    <x v="3217"/>
    <n v="189.63"/>
    <x v="2"/>
    <s v="08-07-2024"/>
    <s v="08"/>
    <x v="10"/>
    <s v="2024"/>
    <d v="2024-07-08T00:00:00"/>
    <n v="0"/>
  </r>
  <r>
    <x v="3331"/>
    <s v="73d60386-6"/>
    <x v="6"/>
    <s v="195.24"/>
    <x v="3208"/>
    <s v="5"/>
    <x v="4"/>
    <s v="185.48"/>
    <n v="9.7620000000000005"/>
    <x v="2262"/>
    <n v="185.48"/>
    <x v="1"/>
    <s v="03-09-2024"/>
    <s v="03"/>
    <x v="2"/>
    <s v="2024"/>
    <d v="2024-09-03T00:00:00"/>
    <n v="0"/>
  </r>
  <r>
    <x v="3332"/>
    <s v="7bbb6c0f-c"/>
    <x v="5"/>
    <s v="407.25"/>
    <x v="3209"/>
    <s v="10"/>
    <x v="5"/>
    <s v="366.53"/>
    <n v="40.725000000000001"/>
    <x v="3218"/>
    <n v="366.53"/>
    <x v="3"/>
    <s v="28-07-2024"/>
    <s v="28"/>
    <x v="10"/>
    <s v="2024"/>
    <d v="2024-07-28T00:00:00"/>
    <n v="0"/>
  </r>
  <r>
    <x v="3333"/>
    <s v="72bc456d-d"/>
    <x v="0"/>
    <s v="42.18"/>
    <x v="3210"/>
    <s v="30"/>
    <x v="7"/>
    <s v="29.53"/>
    <n v="12.654000000000002"/>
    <x v="3219"/>
    <n v="29.53"/>
    <x v="4"/>
    <s v="15-03-2024"/>
    <s v="15"/>
    <x v="5"/>
    <s v="2024"/>
    <d v="2024-03-15T00:00:00"/>
    <n v="0"/>
  </r>
  <r>
    <x v="3334"/>
    <s v="f715aa03-c"/>
    <x v="5"/>
    <s v="318.69"/>
    <x v="3211"/>
    <s v="25"/>
    <x v="2"/>
    <s v="239.02"/>
    <n v="79.672499999999999"/>
    <x v="3220"/>
    <n v="239.02"/>
    <x v="3"/>
    <s v="21-03-2024"/>
    <s v="21"/>
    <x v="5"/>
    <s v="2024"/>
    <d v="2024-03-21T00:00:00"/>
    <n v="0"/>
  </r>
  <r>
    <x v="3335"/>
    <s v="2d25d93b-6"/>
    <x v="4"/>
    <s v="115.36"/>
    <x v="3212"/>
    <s v="5"/>
    <x v="4"/>
    <s v="109.59"/>
    <n v="5.7679999999999998"/>
    <x v="3221"/>
    <n v="109.59"/>
    <x v="2"/>
    <s v="21-04-2024"/>
    <s v="21"/>
    <x v="3"/>
    <s v="2024"/>
    <d v="2024-04-21T00:00:00"/>
    <n v="0"/>
  </r>
  <r>
    <x v="3336"/>
    <s v="f4d910ca-8"/>
    <x v="4"/>
    <s v="119.38"/>
    <x v="3213"/>
    <s v="10"/>
    <x v="5"/>
    <s v="107.44"/>
    <n v="11.937999999999999"/>
    <x v="3222"/>
    <n v="107.44"/>
    <x v="2"/>
    <s v="20-06-2024"/>
    <s v="20"/>
    <x v="9"/>
    <s v="2024"/>
    <d v="2024-06-20T00:00:00"/>
    <n v="0"/>
  </r>
  <r>
    <x v="3337"/>
    <s v="9fecbeb4-1"/>
    <x v="5"/>
    <s v="104.9"/>
    <x v="3214"/>
    <s v="5"/>
    <x v="4"/>
    <s v="99.66"/>
    <n v="5.2450000000000001"/>
    <x v="3223"/>
    <n v="99.66"/>
    <x v="3"/>
    <s v="27-09-2024"/>
    <s v="27"/>
    <x v="2"/>
    <s v="2024"/>
    <d v="2024-09-27T00:00:00"/>
    <n v="0"/>
  </r>
  <r>
    <x v="3338"/>
    <s v="0adf42d6-e"/>
    <x v="1"/>
    <s v="327.53"/>
    <x v="740"/>
    <s v="0"/>
    <x v="6"/>
    <s v="327.53"/>
    <n v="0"/>
    <x v="3224"/>
    <n v="327.52999999999997"/>
    <x v="2"/>
    <s v="19-02-2024"/>
    <s v="19"/>
    <x v="1"/>
    <s v="2024"/>
    <d v="2024-02-19T00:00:00"/>
    <n v="0"/>
  </r>
  <r>
    <x v="3339"/>
    <s v="ff781f26-c"/>
    <x v="4"/>
    <s v="370.14"/>
    <x v="3215"/>
    <s v="30"/>
    <x v="7"/>
    <s v="259.1"/>
    <n v="111.04199999999999"/>
    <x v="823"/>
    <n v="259.10000000000002"/>
    <x v="4"/>
    <s v="11-10-2024"/>
    <s v="11"/>
    <x v="8"/>
    <s v="2024"/>
    <d v="2024-10-11T00:00:00"/>
    <n v="0"/>
  </r>
  <r>
    <x v="3340"/>
    <s v="406b9285-e"/>
    <x v="5"/>
    <s v="395.74"/>
    <x v="3216"/>
    <s v="20"/>
    <x v="1"/>
    <s v="316.59"/>
    <n v="79.147999999999996"/>
    <x v="3225"/>
    <n v="316.58999999999997"/>
    <x v="2"/>
    <s v="01-02-2024"/>
    <s v="01"/>
    <x v="1"/>
    <s v="2024"/>
    <d v="2024-02-01T00:00:00"/>
    <n v="0"/>
  </r>
  <r>
    <x v="3341"/>
    <s v="244ed32c-a"/>
    <x v="4"/>
    <s v="124.53"/>
    <x v="3217"/>
    <s v="30"/>
    <x v="7"/>
    <s v="87.17"/>
    <n v="37.359000000000002"/>
    <x v="2018"/>
    <n v="87.17"/>
    <x v="0"/>
    <s v="14-04-2024"/>
    <s v="14"/>
    <x v="3"/>
    <s v="2024"/>
    <d v="2024-04-14T00:00:00"/>
    <n v="0"/>
  </r>
  <r>
    <x v="3342"/>
    <s v="62004d3d-c"/>
    <x v="5"/>
    <s v="443.2"/>
    <x v="3218"/>
    <s v="25"/>
    <x v="2"/>
    <s v="332.4"/>
    <n v="110.8"/>
    <x v="3226"/>
    <n v="332.4"/>
    <x v="1"/>
    <s v="12-06-2024"/>
    <s v="12"/>
    <x v="9"/>
    <s v="2024"/>
    <d v="2024-06-12T00:00:00"/>
    <n v="0"/>
  </r>
  <r>
    <x v="3343"/>
    <s v="e6e89737-8"/>
    <x v="0"/>
    <s v="109.76"/>
    <x v="3219"/>
    <s v="20"/>
    <x v="1"/>
    <s v="87.81"/>
    <n v="21.952000000000002"/>
    <x v="3227"/>
    <n v="87.81"/>
    <x v="4"/>
    <s v="20-03-2024"/>
    <s v="20"/>
    <x v="5"/>
    <s v="2024"/>
    <d v="2024-03-20T00:00:00"/>
    <n v="0"/>
  </r>
  <r>
    <x v="3344"/>
    <s v="610b6881-1"/>
    <x v="6"/>
    <s v="32.18"/>
    <x v="3220"/>
    <s v="50"/>
    <x v="3"/>
    <s v="16.09"/>
    <n v="16.09"/>
    <x v="3228"/>
    <n v="16.09"/>
    <x v="3"/>
    <s v="28-03-2024"/>
    <s v="28"/>
    <x v="5"/>
    <s v="2024"/>
    <d v="2024-03-28T00:00:00"/>
    <n v="0"/>
  </r>
  <r>
    <x v="3345"/>
    <s v="f74a5439-c"/>
    <x v="3"/>
    <s v="106.65"/>
    <x v="3221"/>
    <s v="30"/>
    <x v="7"/>
    <s v="74.66"/>
    <n v="31.995000000000001"/>
    <x v="431"/>
    <n v="74.66"/>
    <x v="2"/>
    <s v="10-09-2024"/>
    <s v="10"/>
    <x v="2"/>
    <s v="2024"/>
    <d v="2024-09-10T00:00:00"/>
    <n v="0"/>
  </r>
  <r>
    <x v="3346"/>
    <s v="633b2814-6"/>
    <x v="1"/>
    <s v="201.72"/>
    <x v="3222"/>
    <s v="10"/>
    <x v="5"/>
    <s v="181.55"/>
    <n v="20.172000000000001"/>
    <x v="3229"/>
    <n v="181.55"/>
    <x v="4"/>
    <s v="17-06-2024"/>
    <s v="17"/>
    <x v="9"/>
    <s v="2024"/>
    <d v="2024-06-17T00:00:00"/>
    <n v="0"/>
  </r>
  <r>
    <x v="3347"/>
    <s v="b8877827-a"/>
    <x v="0"/>
    <s v="45.3"/>
    <x v="3223"/>
    <s v="5"/>
    <x v="4"/>
    <s v="43.03"/>
    <n v="2.2650000000000001"/>
    <x v="3230"/>
    <n v="43.04"/>
    <x v="1"/>
    <s v="01-10-2024"/>
    <s v="01"/>
    <x v="8"/>
    <s v="2024"/>
    <d v="2024-10-01T00:00:00"/>
    <n v="9.9999999999980105E-3"/>
  </r>
  <r>
    <x v="3348"/>
    <s v="0fab213c-b"/>
    <x v="3"/>
    <s v="350.77"/>
    <x v="3224"/>
    <s v="5"/>
    <x v="4"/>
    <s v="333.23"/>
    <n v="17.538499999999999"/>
    <x v="3231"/>
    <n v="333.23"/>
    <x v="2"/>
    <s v="13-10-2024"/>
    <s v="13"/>
    <x v="8"/>
    <s v="2024"/>
    <d v="2024-10-13T00:00:00"/>
    <n v="0"/>
  </r>
  <r>
    <x v="3349"/>
    <s v="043c6198-3"/>
    <x v="2"/>
    <s v="241.86"/>
    <x v="5"/>
    <s v="5"/>
    <x v="4"/>
    <s v="229.77"/>
    <n v="12.093000000000002"/>
    <x v="3232"/>
    <n v="229.77"/>
    <x v="1"/>
    <s v="21-11-2024"/>
    <s v="21"/>
    <x v="0"/>
    <s v="2024"/>
    <d v="2024-11-21T00:00:00"/>
    <n v="0"/>
  </r>
  <r>
    <x v="3350"/>
    <s v="74814259-a"/>
    <x v="6"/>
    <s v="187.93"/>
    <x v="3225"/>
    <s v="20"/>
    <x v="1"/>
    <s v="150.34"/>
    <n v="37.586000000000006"/>
    <x v="3233"/>
    <n v="150.34"/>
    <x v="1"/>
    <s v="04-04-2024"/>
    <s v="04"/>
    <x v="3"/>
    <s v="2024"/>
    <d v="2024-04-04T00:00:00"/>
    <n v="0"/>
  </r>
  <r>
    <x v="3351"/>
    <s v="12c5bcdc-9"/>
    <x v="3"/>
    <s v="193.42"/>
    <x v="3226"/>
    <s v="10"/>
    <x v="5"/>
    <s v="174.08"/>
    <n v="19.341999999999999"/>
    <x v="3234"/>
    <n v="174.08"/>
    <x v="0"/>
    <s v="07-07-2024"/>
    <s v="07"/>
    <x v="10"/>
    <s v="2024"/>
    <d v="2024-07-07T00:00:00"/>
    <n v="0"/>
  </r>
  <r>
    <x v="3352"/>
    <s v="23bbe375-4"/>
    <x v="5"/>
    <s v="440.43"/>
    <x v="3227"/>
    <s v="5"/>
    <x v="4"/>
    <s v="418.41"/>
    <n v="22.0215"/>
    <x v="3235"/>
    <n v="418.41"/>
    <x v="2"/>
    <s v="10-07-2024"/>
    <s v="10"/>
    <x v="10"/>
    <s v="2024"/>
    <d v="2024-07-10T00:00:00"/>
    <n v="0"/>
  </r>
  <r>
    <x v="3353"/>
    <s v="35daad88-b"/>
    <x v="0"/>
    <s v="411.73"/>
    <x v="3228"/>
    <s v="5"/>
    <x v="4"/>
    <s v="391.14"/>
    <n v="20.586500000000001"/>
    <x v="968"/>
    <n v="391.14"/>
    <x v="1"/>
    <s v="26-09-2024"/>
    <s v="26"/>
    <x v="2"/>
    <s v="2024"/>
    <d v="2024-09-26T00:00:00"/>
    <n v="0"/>
  </r>
  <r>
    <x v="3354"/>
    <s v="ab4d89bc-5"/>
    <x v="3"/>
    <s v="369.78"/>
    <x v="3229"/>
    <s v="10"/>
    <x v="5"/>
    <s v="332.8"/>
    <n v="36.977999999999994"/>
    <x v="3236"/>
    <n v="332.8"/>
    <x v="2"/>
    <s v="15-08-2024"/>
    <s v="15"/>
    <x v="4"/>
    <s v="2024"/>
    <d v="2024-08-15T00:00:00"/>
    <n v="0"/>
  </r>
  <r>
    <x v="3355"/>
    <s v="e4101576-c"/>
    <x v="6"/>
    <s v="168.76"/>
    <x v="3230"/>
    <s v="20"/>
    <x v="1"/>
    <s v="135.01"/>
    <n v="33.751999999999995"/>
    <x v="3237"/>
    <n v="135.01"/>
    <x v="2"/>
    <s v="24-09-2024"/>
    <s v="24"/>
    <x v="2"/>
    <s v="2024"/>
    <d v="2024-09-24T00:00:00"/>
    <n v="0"/>
  </r>
  <r>
    <x v="3356"/>
    <s v="5e3d48d8-a"/>
    <x v="5"/>
    <s v="391.64"/>
    <x v="3231"/>
    <s v="25"/>
    <x v="2"/>
    <s v="293.73"/>
    <n v="97.91"/>
    <x v="3238"/>
    <n v="293.73"/>
    <x v="4"/>
    <s v="18-11-2024"/>
    <s v="18"/>
    <x v="0"/>
    <s v="2024"/>
    <d v="2024-11-18T00:00:00"/>
    <n v="0"/>
  </r>
  <r>
    <x v="3357"/>
    <s v="e7b0cef4-d"/>
    <x v="4"/>
    <s v="59.97"/>
    <x v="3232"/>
    <s v="0"/>
    <x v="6"/>
    <s v="59.97"/>
    <n v="0"/>
    <x v="3025"/>
    <n v="59.97"/>
    <x v="1"/>
    <s v="29-03-2024"/>
    <s v="29"/>
    <x v="5"/>
    <s v="2024"/>
    <d v="2024-03-29T00:00:00"/>
    <n v="0"/>
  </r>
  <r>
    <x v="3358"/>
    <s v="23a7ef19-c"/>
    <x v="4"/>
    <s v="418.67"/>
    <x v="3233"/>
    <s v="50"/>
    <x v="3"/>
    <s v="209.34"/>
    <n v="209.33500000000001"/>
    <x v="3239"/>
    <n v="209.34"/>
    <x v="3"/>
    <s v="23-03-2024"/>
    <s v="23"/>
    <x v="5"/>
    <s v="2024"/>
    <d v="2024-03-23T00:00:00"/>
    <n v="0"/>
  </r>
  <r>
    <x v="3359"/>
    <s v="f8a2586c-3"/>
    <x v="5"/>
    <s v="245.49"/>
    <x v="3234"/>
    <s v="20"/>
    <x v="1"/>
    <s v="196.39"/>
    <n v="49.097999999999999"/>
    <x v="3240"/>
    <n v="196.39"/>
    <x v="2"/>
    <s v="11-08-2024"/>
    <s v="11"/>
    <x v="4"/>
    <s v="2024"/>
    <d v="2024-08-11T00:00:00"/>
    <n v="0"/>
  </r>
  <r>
    <x v="3360"/>
    <s v="46fbdba0-0"/>
    <x v="0"/>
    <s v="387.5"/>
    <x v="3235"/>
    <s v="30"/>
    <x v="7"/>
    <s v="271.25"/>
    <n v="116.25"/>
    <x v="3241"/>
    <n v="271.25"/>
    <x v="2"/>
    <s v="11-07-2024"/>
    <s v="11"/>
    <x v="10"/>
    <s v="2024"/>
    <d v="2024-07-11T00:00:00"/>
    <n v="0"/>
  </r>
  <r>
    <x v="3361"/>
    <s v="8b31b952-b"/>
    <x v="5"/>
    <s v="52.6"/>
    <x v="3236"/>
    <s v="0"/>
    <x v="6"/>
    <s v="52.6"/>
    <n v="0"/>
    <x v="3242"/>
    <n v="52.6"/>
    <x v="1"/>
    <s v="08-06-2024"/>
    <s v="08"/>
    <x v="9"/>
    <s v="2024"/>
    <d v="2024-06-08T00:00:00"/>
    <n v="0"/>
  </r>
  <r>
    <x v="3362"/>
    <s v="127e6307-0"/>
    <x v="6"/>
    <s v="368.93"/>
    <x v="3237"/>
    <s v="50"/>
    <x v="3"/>
    <s v="184.47"/>
    <n v="184.465"/>
    <x v="3243"/>
    <n v="184.47"/>
    <x v="0"/>
    <s v="07-11-2024"/>
    <s v="07"/>
    <x v="0"/>
    <s v="2024"/>
    <d v="2024-11-07T00:00:00"/>
    <n v="0"/>
  </r>
  <r>
    <x v="3363"/>
    <s v="aa9b03db-e"/>
    <x v="2"/>
    <s v="141.33"/>
    <x v="3238"/>
    <s v="0"/>
    <x v="6"/>
    <s v="141.33"/>
    <n v="0"/>
    <x v="3244"/>
    <n v="141.33000000000001"/>
    <x v="1"/>
    <s v="27-09-2024"/>
    <s v="27"/>
    <x v="2"/>
    <s v="2024"/>
    <d v="2024-09-27T00:00:00"/>
    <n v="0"/>
  </r>
  <r>
    <x v="3364"/>
    <s v="5461de47-f"/>
    <x v="5"/>
    <s v="359.08"/>
    <x v="3239"/>
    <s v="10"/>
    <x v="5"/>
    <s v="323.17"/>
    <n v="35.907999999999994"/>
    <x v="3245"/>
    <n v="323.17"/>
    <x v="1"/>
    <s v="20-02-2024"/>
    <s v="20"/>
    <x v="1"/>
    <s v="2024"/>
    <d v="2024-02-20T00:00:00"/>
    <n v="0"/>
  </r>
  <r>
    <x v="3365"/>
    <s v="077b1915-4"/>
    <x v="0"/>
    <s v="400.48"/>
    <x v="3240"/>
    <s v="5"/>
    <x v="4"/>
    <s v="380.46"/>
    <n v="20.024000000000001"/>
    <x v="3246"/>
    <n v="380.46"/>
    <x v="0"/>
    <s v="17-02-2024"/>
    <s v="17"/>
    <x v="1"/>
    <s v="2024"/>
    <d v="2024-02-17T00:00:00"/>
    <n v="0"/>
  </r>
  <r>
    <x v="3366"/>
    <s v="71acfa5b-1"/>
    <x v="4"/>
    <s v="494.06"/>
    <x v="3241"/>
    <s v="10"/>
    <x v="5"/>
    <s v="444.65"/>
    <n v="49.406000000000006"/>
    <x v="3247"/>
    <n v="444.65"/>
    <x v="1"/>
    <s v="29-10-2024"/>
    <s v="29"/>
    <x v="8"/>
    <s v="2024"/>
    <d v="2024-10-29T00:00:00"/>
    <n v="0"/>
  </r>
  <r>
    <x v="3367"/>
    <s v="8255795a-a"/>
    <x v="4"/>
    <s v="179.54"/>
    <x v="3242"/>
    <s v="10"/>
    <x v="5"/>
    <s v="161.59"/>
    <n v="17.953999999999997"/>
    <x v="3248"/>
    <n v="161.59"/>
    <x v="1"/>
    <s v="05-10-2024"/>
    <s v="05"/>
    <x v="8"/>
    <s v="2024"/>
    <d v="2024-10-05T00:00:00"/>
    <n v="0"/>
  </r>
  <r>
    <x v="3368"/>
    <s v="ca5ffc90-b"/>
    <x v="3"/>
    <s v="39.49"/>
    <x v="3243"/>
    <s v="0"/>
    <x v="6"/>
    <s v="39.49"/>
    <n v="0"/>
    <x v="3249"/>
    <n v="39.49"/>
    <x v="2"/>
    <s v="14-01-2024"/>
    <s v="14"/>
    <x v="7"/>
    <s v="2024"/>
    <d v="2024-01-14T00:00:00"/>
    <n v="0"/>
  </r>
  <r>
    <x v="3369"/>
    <s v="6ddaa573-1"/>
    <x v="5"/>
    <s v="214.98"/>
    <x v="3244"/>
    <s v="10"/>
    <x v="5"/>
    <s v="193.48"/>
    <n v="21.497999999999998"/>
    <x v="3250"/>
    <n v="193.48"/>
    <x v="1"/>
    <s v="04-02-2024"/>
    <s v="04"/>
    <x v="1"/>
    <s v="2024"/>
    <d v="2024-02-04T00:00:00"/>
    <n v="0"/>
  </r>
  <r>
    <x v="3370"/>
    <s v="50dd3bf5-d"/>
    <x v="0"/>
    <s v="155.36"/>
    <x v="3245"/>
    <s v="10"/>
    <x v="5"/>
    <s v="139.82"/>
    <n v="15.536000000000001"/>
    <x v="3251"/>
    <n v="139.82"/>
    <x v="1"/>
    <s v="27-06-2024"/>
    <s v="27"/>
    <x v="9"/>
    <s v="2024"/>
    <d v="2024-06-27T00:00:00"/>
    <n v="0"/>
  </r>
  <r>
    <x v="3371"/>
    <s v="6bdaf3da-3"/>
    <x v="3"/>
    <s v="195.38"/>
    <x v="3246"/>
    <s v="15"/>
    <x v="0"/>
    <s v="166.07"/>
    <n v="29.306999999999999"/>
    <x v="3252"/>
    <n v="166.07"/>
    <x v="3"/>
    <s v="19-06-2024"/>
    <s v="19"/>
    <x v="9"/>
    <s v="2024"/>
    <d v="2024-06-19T00:00:00"/>
    <n v="0"/>
  </r>
  <r>
    <x v="3372"/>
    <s v="35f0a72f-a"/>
    <x v="1"/>
    <s v="392.7"/>
    <x v="3247"/>
    <s v="25"/>
    <x v="2"/>
    <s v="294.52"/>
    <n v="98.174999999999997"/>
    <x v="3253"/>
    <n v="294.52999999999997"/>
    <x v="2"/>
    <s v="21-04-2024"/>
    <s v="21"/>
    <x v="3"/>
    <s v="2024"/>
    <d v="2024-04-21T00:00:00"/>
    <n v="9.9999999999909051E-3"/>
  </r>
  <r>
    <x v="3373"/>
    <s v="b360449a-b"/>
    <x v="0"/>
    <s v="403.71"/>
    <x v="3248"/>
    <s v="50"/>
    <x v="3"/>
    <s v="201.85"/>
    <n v="201.85499999999999"/>
    <x v="3254"/>
    <n v="201.86"/>
    <x v="2"/>
    <s v="30-05-2024"/>
    <s v="30"/>
    <x v="6"/>
    <s v="2024"/>
    <d v="2024-05-30T00:00:00"/>
    <n v="1.0000000000019327E-2"/>
  </r>
  <r>
    <x v="3374"/>
    <s v="d973b6bf-e"/>
    <x v="4"/>
    <s v="256.66"/>
    <x v="3249"/>
    <s v="10"/>
    <x v="5"/>
    <s v="230.99"/>
    <n v="25.666000000000004"/>
    <x v="3255"/>
    <n v="230.99"/>
    <x v="1"/>
    <s v="01-07-2024"/>
    <s v="01"/>
    <x v="10"/>
    <s v="2024"/>
    <d v="2024-07-01T00:00:00"/>
    <n v="0"/>
  </r>
  <r>
    <x v="3375"/>
    <s v="a6386230-6"/>
    <x v="3"/>
    <s v="323.13"/>
    <x v="3250"/>
    <s v="30"/>
    <x v="7"/>
    <s v="226.19"/>
    <n v="96.938999999999993"/>
    <x v="3256"/>
    <n v="226.19"/>
    <x v="3"/>
    <s v="23-03-2024"/>
    <s v="23"/>
    <x v="5"/>
    <s v="2024"/>
    <d v="2024-03-23T00:00:00"/>
    <n v="0"/>
  </r>
  <r>
    <x v="3376"/>
    <s v="7443ec94-2"/>
    <x v="0"/>
    <s v="122.36"/>
    <x v="3251"/>
    <s v="0"/>
    <x v="6"/>
    <s v="122.36"/>
    <n v="0"/>
    <x v="489"/>
    <n v="122.36"/>
    <x v="0"/>
    <s v="05-06-2024"/>
    <s v="05"/>
    <x v="9"/>
    <s v="2024"/>
    <d v="2024-06-05T00:00:00"/>
    <n v="0"/>
  </r>
  <r>
    <x v="3377"/>
    <s v="e0af5ec8-9"/>
    <x v="4"/>
    <s v="386.53"/>
    <x v="3252"/>
    <s v="10"/>
    <x v="5"/>
    <s v="347.88"/>
    <n v="38.652999999999999"/>
    <x v="3257"/>
    <n v="347.88"/>
    <x v="2"/>
    <s v="18-05-2024"/>
    <s v="18"/>
    <x v="6"/>
    <s v="2024"/>
    <d v="2024-05-18T00:00:00"/>
    <n v="0"/>
  </r>
  <r>
    <x v="3378"/>
    <s v="e71ea629-6"/>
    <x v="2"/>
    <s v="214.85"/>
    <x v="3253"/>
    <s v="25"/>
    <x v="2"/>
    <s v="161.14"/>
    <n v="53.712499999999999"/>
    <x v="876"/>
    <n v="161.13999999999999"/>
    <x v="1"/>
    <s v="12-03-2024"/>
    <s v="12"/>
    <x v="5"/>
    <s v="2024"/>
    <d v="2024-03-12T00:00:00"/>
    <n v="0"/>
  </r>
  <r>
    <x v="3379"/>
    <s v="31d6ea4b-9"/>
    <x v="5"/>
    <s v="242.71"/>
    <x v="3254"/>
    <s v="50"/>
    <x v="3"/>
    <s v="121.36"/>
    <n v="121.355"/>
    <x v="3258"/>
    <n v="121.36"/>
    <x v="2"/>
    <s v="30-03-2024"/>
    <s v="30"/>
    <x v="5"/>
    <s v="2024"/>
    <d v="2024-03-30T00:00:00"/>
    <n v="0"/>
  </r>
  <r>
    <x v="3380"/>
    <s v="4d8f3de2-c"/>
    <x v="6"/>
    <s v="456.79"/>
    <x v="3255"/>
    <s v="15"/>
    <x v="0"/>
    <s v="388.27"/>
    <n v="68.518500000000003"/>
    <x v="3259"/>
    <n v="388.27"/>
    <x v="1"/>
    <s v="11-07-2024"/>
    <s v="11"/>
    <x v="10"/>
    <s v="2024"/>
    <d v="2024-07-11T00:00:00"/>
    <n v="0"/>
  </r>
  <r>
    <x v="3381"/>
    <s v="0c380286-a"/>
    <x v="6"/>
    <s v="251.69"/>
    <x v="3256"/>
    <s v="50"/>
    <x v="3"/>
    <s v="125.84"/>
    <n v="125.845"/>
    <x v="3260"/>
    <n v="125.85"/>
    <x v="3"/>
    <s v="04-01-2024"/>
    <s v="04"/>
    <x v="7"/>
    <s v="2024"/>
    <d v="2024-01-04T00:00:00"/>
    <n v="9.9999999999909051E-3"/>
  </r>
  <r>
    <x v="3382"/>
    <s v="64a99f5d-4"/>
    <x v="0"/>
    <s v="428.42"/>
    <x v="3257"/>
    <s v="30"/>
    <x v="7"/>
    <s v="299.89"/>
    <n v="128.52600000000001"/>
    <x v="3261"/>
    <n v="299.89"/>
    <x v="3"/>
    <s v="16-04-2024"/>
    <s v="16"/>
    <x v="3"/>
    <s v="2024"/>
    <d v="2024-04-16T00:00:00"/>
    <n v="0"/>
  </r>
  <r>
    <x v="3383"/>
    <s v="f8c2cf0f-5"/>
    <x v="3"/>
    <s v="126.93"/>
    <x v="3258"/>
    <s v="5"/>
    <x v="4"/>
    <s v="120.58"/>
    <n v="6.3465000000000007"/>
    <x v="3262"/>
    <n v="120.58"/>
    <x v="3"/>
    <s v="13-09-2024"/>
    <s v="13"/>
    <x v="2"/>
    <s v="2024"/>
    <d v="2024-09-13T00:00:00"/>
    <n v="0"/>
  </r>
  <r>
    <x v="3384"/>
    <s v="7c754cd4-b"/>
    <x v="1"/>
    <s v="294.78"/>
    <x v="3259"/>
    <s v="10"/>
    <x v="5"/>
    <s v="265.3"/>
    <n v="29.477999999999998"/>
    <x v="3263"/>
    <n v="265.3"/>
    <x v="0"/>
    <s v="22-05-2024"/>
    <s v="22"/>
    <x v="6"/>
    <s v="2024"/>
    <d v="2024-05-22T00:00:00"/>
    <n v="0"/>
  </r>
  <r>
    <x v="3385"/>
    <s v="96c4910e-e"/>
    <x v="6"/>
    <s v="250.19"/>
    <x v="3260"/>
    <s v="20"/>
    <x v="1"/>
    <s v="200.15"/>
    <n v="50.038000000000004"/>
    <x v="3264"/>
    <n v="200.15"/>
    <x v="4"/>
    <s v="14-04-2024"/>
    <s v="14"/>
    <x v="3"/>
    <s v="2024"/>
    <d v="2024-04-14T00:00:00"/>
    <n v="0"/>
  </r>
  <r>
    <x v="3386"/>
    <s v="ffc76feb-5"/>
    <x v="5"/>
    <s v="167.6"/>
    <x v="3261"/>
    <s v="25"/>
    <x v="2"/>
    <s v="125.7"/>
    <n v="41.9"/>
    <x v="3265"/>
    <n v="125.7"/>
    <x v="4"/>
    <s v="24-07-2024"/>
    <s v="24"/>
    <x v="10"/>
    <s v="2024"/>
    <d v="2024-07-24T00:00:00"/>
    <n v="0"/>
  </r>
  <r>
    <x v="3387"/>
    <s v="122ea7d5-4"/>
    <x v="6"/>
    <s v="166.34"/>
    <x v="3262"/>
    <s v="5"/>
    <x v="4"/>
    <s v="158.02"/>
    <n v="8.3170000000000002"/>
    <x v="3266"/>
    <n v="158.02000000000001"/>
    <x v="1"/>
    <s v="22-03-2024"/>
    <s v="22"/>
    <x v="5"/>
    <s v="2024"/>
    <d v="2024-03-22T00:00:00"/>
    <n v="0"/>
  </r>
  <r>
    <x v="3388"/>
    <s v="74847d91-f"/>
    <x v="6"/>
    <s v="429.9"/>
    <x v="3263"/>
    <s v="25"/>
    <x v="2"/>
    <s v="322.42"/>
    <n v="107.47499999999999"/>
    <x v="3267"/>
    <n v="322.43"/>
    <x v="3"/>
    <s v="06-08-2024"/>
    <s v="06"/>
    <x v="4"/>
    <s v="2024"/>
    <d v="2024-08-06T00:00:00"/>
    <n v="9.9999999999909051E-3"/>
  </r>
  <r>
    <x v="3389"/>
    <s v="b6b50ccf-6"/>
    <x v="1"/>
    <s v="229.85"/>
    <x v="3264"/>
    <s v="5"/>
    <x v="4"/>
    <s v="218.36"/>
    <n v="11.4925"/>
    <x v="3268"/>
    <n v="218.36"/>
    <x v="1"/>
    <s v="24-07-2024"/>
    <s v="24"/>
    <x v="10"/>
    <s v="2024"/>
    <d v="2024-07-24T00:00:00"/>
    <n v="0"/>
  </r>
  <r>
    <x v="3390"/>
    <s v="cdf2289c-6"/>
    <x v="1"/>
    <s v="333.75"/>
    <x v="3265"/>
    <s v="5"/>
    <x v="4"/>
    <s v="317.06"/>
    <n v="16.6875"/>
    <x v="3269"/>
    <n v="317.06"/>
    <x v="2"/>
    <s v="27-02-2024"/>
    <s v="27"/>
    <x v="1"/>
    <s v="2024"/>
    <d v="2024-02-27T00:00:00"/>
    <n v="0"/>
  </r>
  <r>
    <x v="3391"/>
    <s v="0bb3b1f8-b"/>
    <x v="4"/>
    <s v="265.32"/>
    <x v="3266"/>
    <s v="20"/>
    <x v="1"/>
    <s v="212.26"/>
    <n v="53.063999999999993"/>
    <x v="3270"/>
    <n v="212.26"/>
    <x v="1"/>
    <s v="10-04-2024"/>
    <s v="10"/>
    <x v="3"/>
    <s v="2024"/>
    <d v="2024-04-10T00:00:00"/>
    <n v="0"/>
  </r>
  <r>
    <x v="3392"/>
    <s v="65d4a06c-3"/>
    <x v="3"/>
    <s v="238.8"/>
    <x v="3267"/>
    <s v="10"/>
    <x v="5"/>
    <s v="214.92"/>
    <n v="23.88"/>
    <x v="2404"/>
    <n v="214.92"/>
    <x v="4"/>
    <s v="17-05-2024"/>
    <s v="17"/>
    <x v="6"/>
    <s v="2024"/>
    <d v="2024-05-17T00:00:00"/>
    <n v="0"/>
  </r>
  <r>
    <x v="3393"/>
    <s v="6cf8083d-5"/>
    <x v="0"/>
    <s v="33.67"/>
    <x v="3268"/>
    <s v="20"/>
    <x v="1"/>
    <s v="26.94"/>
    <n v="6.7340000000000009"/>
    <x v="3271"/>
    <n v="26.94"/>
    <x v="0"/>
    <s v="30-04-2024"/>
    <s v="30"/>
    <x v="3"/>
    <s v="2024"/>
    <d v="2024-04-30T00:00:00"/>
    <n v="0"/>
  </r>
  <r>
    <x v="3394"/>
    <s v="93af15e1-0"/>
    <x v="3"/>
    <s v="336.04"/>
    <x v="3269"/>
    <s v="20"/>
    <x v="1"/>
    <s v="268.83"/>
    <n v="67.207999999999998"/>
    <x v="3272"/>
    <n v="268.83"/>
    <x v="0"/>
    <s v="11-11-2024"/>
    <s v="11"/>
    <x v="0"/>
    <s v="2024"/>
    <d v="2024-11-11T00:00:00"/>
    <n v="0"/>
  </r>
  <r>
    <x v="3395"/>
    <s v="81b33def-9"/>
    <x v="4"/>
    <s v="463.83"/>
    <x v="3270"/>
    <s v="10"/>
    <x v="5"/>
    <s v="417.45"/>
    <n v="46.383000000000003"/>
    <x v="3273"/>
    <n v="417.45"/>
    <x v="3"/>
    <s v="19-08-2024"/>
    <s v="19"/>
    <x v="4"/>
    <s v="2024"/>
    <d v="2024-08-19T00:00:00"/>
    <n v="0"/>
  </r>
  <r>
    <x v="3396"/>
    <s v="0774cbb9-7"/>
    <x v="2"/>
    <s v="44.04"/>
    <x v="3271"/>
    <s v="15"/>
    <x v="0"/>
    <s v="37.43"/>
    <n v="6.6059999999999999"/>
    <x v="3274"/>
    <n v="37.43"/>
    <x v="0"/>
    <s v="29-08-2024"/>
    <s v="29"/>
    <x v="4"/>
    <s v="2024"/>
    <d v="2024-08-29T00:00:00"/>
    <n v="0"/>
  </r>
  <r>
    <x v="3397"/>
    <s v="53da8163-6"/>
    <x v="3"/>
    <s v="180.46"/>
    <x v="3272"/>
    <s v="15"/>
    <x v="0"/>
    <s v="153.39"/>
    <n v="27.069000000000003"/>
    <x v="3275"/>
    <n v="153.38999999999999"/>
    <x v="0"/>
    <s v="22-09-2024"/>
    <s v="22"/>
    <x v="2"/>
    <s v="2024"/>
    <d v="2024-09-22T00:00:00"/>
    <n v="0"/>
  </r>
  <r>
    <x v="3398"/>
    <s v="d3ec1491-2"/>
    <x v="2"/>
    <s v="219.22"/>
    <x v="3273"/>
    <s v="30"/>
    <x v="7"/>
    <s v="153.45"/>
    <n v="65.766000000000005"/>
    <x v="597"/>
    <n v="153.44999999999999"/>
    <x v="1"/>
    <s v="26-01-2024"/>
    <s v="26"/>
    <x v="7"/>
    <s v="2024"/>
    <d v="2024-01-26T00:00:00"/>
    <n v="0"/>
  </r>
  <r>
    <x v="3399"/>
    <s v="6b482634-f"/>
    <x v="3"/>
    <s v="17.62"/>
    <x v="3274"/>
    <s v="30"/>
    <x v="7"/>
    <s v="12.33"/>
    <n v="5.2860000000000005"/>
    <x v="3276"/>
    <n v="12.33"/>
    <x v="1"/>
    <s v="03-07-2024"/>
    <s v="03"/>
    <x v="10"/>
    <s v="2024"/>
    <d v="2024-07-03T00:00:00"/>
    <n v="0"/>
  </r>
  <r>
    <x v="3400"/>
    <s v="cce3b781-9"/>
    <x v="5"/>
    <s v="434.24"/>
    <x v="3275"/>
    <s v="10"/>
    <x v="5"/>
    <s v="390.82"/>
    <n v="43.423999999999999"/>
    <x v="3277"/>
    <n v="390.82"/>
    <x v="3"/>
    <s v="25-02-2024"/>
    <s v="25"/>
    <x v="1"/>
    <s v="2024"/>
    <d v="2024-02-25T00:00:00"/>
    <n v="0"/>
  </r>
  <r>
    <x v="3401"/>
    <s v="ecfee708-c"/>
    <x v="3"/>
    <s v="362.88"/>
    <x v="3276"/>
    <s v="25"/>
    <x v="2"/>
    <s v="272.16"/>
    <n v="90.72"/>
    <x v="3278"/>
    <n v="272.16000000000003"/>
    <x v="0"/>
    <s v="03-07-2024"/>
    <s v="03"/>
    <x v="10"/>
    <s v="2024"/>
    <d v="2024-07-03T00:00:00"/>
    <n v="0"/>
  </r>
  <r>
    <x v="3402"/>
    <s v="2e625d0a-e"/>
    <x v="3"/>
    <s v="150.84"/>
    <x v="3277"/>
    <s v="15"/>
    <x v="0"/>
    <s v="128.21"/>
    <n v="22.625999999999998"/>
    <x v="3279"/>
    <n v="128.21"/>
    <x v="2"/>
    <s v="13-09-2024"/>
    <s v="13"/>
    <x v="2"/>
    <s v="2024"/>
    <d v="2024-09-13T00:00:00"/>
    <n v="0"/>
  </r>
  <r>
    <x v="3403"/>
    <s v="0cc21bc5-2"/>
    <x v="0"/>
    <s v="16.81"/>
    <x v="3278"/>
    <s v="25"/>
    <x v="2"/>
    <s v="12.61"/>
    <n v="4.2024999999999997"/>
    <x v="3280"/>
    <n v="12.61"/>
    <x v="1"/>
    <s v="05-11-2024"/>
    <s v="05"/>
    <x v="0"/>
    <s v="2024"/>
    <d v="2024-11-05T00:00:00"/>
    <n v="0"/>
  </r>
  <r>
    <x v="3404"/>
    <s v="53a5a769-f"/>
    <x v="0"/>
    <s v="415.93"/>
    <x v="3279"/>
    <s v="30"/>
    <x v="7"/>
    <s v="291.15"/>
    <n v="124.779"/>
    <x v="3281"/>
    <n v="291.14999999999998"/>
    <x v="1"/>
    <s v="18-07-2024"/>
    <s v="18"/>
    <x v="10"/>
    <s v="2024"/>
    <d v="2024-07-18T00:00:00"/>
    <n v="0"/>
  </r>
  <r>
    <x v="3405"/>
    <s v="69c701b5-e"/>
    <x v="1"/>
    <s v="11.62"/>
    <x v="2753"/>
    <s v="15"/>
    <x v="0"/>
    <s v="9.88"/>
    <n v="1.7429999999999999"/>
    <x v="3282"/>
    <n v="9.8800000000000008"/>
    <x v="4"/>
    <s v="11-05-2024"/>
    <s v="11"/>
    <x v="6"/>
    <s v="2024"/>
    <d v="2024-05-11T00:00:00"/>
    <n v="0"/>
  </r>
  <r>
    <x v="3406"/>
    <s v="a9a54bb0-7"/>
    <x v="1"/>
    <s v="379.55"/>
    <x v="3280"/>
    <s v="15"/>
    <x v="0"/>
    <s v="322.62"/>
    <n v="56.932499999999997"/>
    <x v="3283"/>
    <n v="322.62"/>
    <x v="1"/>
    <s v="17-02-2024"/>
    <s v="17"/>
    <x v="1"/>
    <s v="2024"/>
    <d v="2024-02-17T00:00:00"/>
    <n v="0"/>
  </r>
  <r>
    <x v="3407"/>
    <s v="8eee2c96-a"/>
    <x v="0"/>
    <s v="36.7"/>
    <x v="3281"/>
    <s v="30"/>
    <x v="7"/>
    <s v="25.69"/>
    <n v="11.01"/>
    <x v="3284"/>
    <n v="25.69"/>
    <x v="0"/>
    <s v="05-01-2024"/>
    <s v="05"/>
    <x v="7"/>
    <s v="2024"/>
    <d v="2024-01-05T00:00:00"/>
    <n v="0"/>
  </r>
  <r>
    <x v="3408"/>
    <s v="f36c3d78-2"/>
    <x v="0"/>
    <s v="187.71"/>
    <x v="3282"/>
    <s v="10"/>
    <x v="5"/>
    <s v="168.94"/>
    <n v="18.771000000000001"/>
    <x v="3285"/>
    <n v="168.94"/>
    <x v="3"/>
    <s v="12-07-2024"/>
    <s v="12"/>
    <x v="10"/>
    <s v="2024"/>
    <d v="2024-07-12T00:00:00"/>
    <n v="0"/>
  </r>
  <r>
    <x v="3409"/>
    <s v="22e240d4-1"/>
    <x v="6"/>
    <s v="247.95"/>
    <x v="3283"/>
    <s v="15"/>
    <x v="0"/>
    <s v="210.76"/>
    <n v="37.192500000000003"/>
    <x v="3286"/>
    <n v="210.76"/>
    <x v="3"/>
    <s v="10-05-2024"/>
    <s v="10"/>
    <x v="6"/>
    <s v="2024"/>
    <d v="2024-05-10T00:00:00"/>
    <n v="0"/>
  </r>
  <r>
    <x v="3410"/>
    <s v="31f57700-9"/>
    <x v="3"/>
    <s v="93.82"/>
    <x v="3284"/>
    <s v="5"/>
    <x v="4"/>
    <s v="89.13"/>
    <n v="4.6909999999999998"/>
    <x v="2831"/>
    <n v="89.13"/>
    <x v="0"/>
    <s v="20-09-2024"/>
    <s v="20"/>
    <x v="2"/>
    <s v="2024"/>
    <d v="2024-09-20T00:00:00"/>
    <n v="0"/>
  </r>
  <r>
    <x v="3411"/>
    <s v="66e16cc8-6"/>
    <x v="4"/>
    <s v="436.57"/>
    <x v="3285"/>
    <s v="0"/>
    <x v="6"/>
    <s v="436.57"/>
    <n v="0"/>
    <x v="3287"/>
    <n v="436.57"/>
    <x v="2"/>
    <s v="25-07-2024"/>
    <s v="25"/>
    <x v="10"/>
    <s v="2024"/>
    <d v="2024-07-25T00:00:00"/>
    <n v="0"/>
  </r>
  <r>
    <x v="3412"/>
    <s v="2e589993-c"/>
    <x v="5"/>
    <s v="251.55"/>
    <x v="3286"/>
    <s v="5"/>
    <x v="4"/>
    <s v="238.97"/>
    <n v="12.577500000000001"/>
    <x v="3288"/>
    <n v="238.97"/>
    <x v="4"/>
    <s v="28-09-2024"/>
    <s v="28"/>
    <x v="2"/>
    <s v="2024"/>
    <d v="2024-09-28T00:00:00"/>
    <n v="0"/>
  </r>
  <r>
    <x v="3413"/>
    <s v="c7ba1a27-a"/>
    <x v="1"/>
    <s v="358.51"/>
    <x v="3287"/>
    <s v="30"/>
    <x v="7"/>
    <s v="250.96"/>
    <n v="107.553"/>
    <x v="3289"/>
    <n v="250.96"/>
    <x v="1"/>
    <s v="26-07-2024"/>
    <s v="26"/>
    <x v="10"/>
    <s v="2024"/>
    <d v="2024-07-26T00:00:00"/>
    <n v="0"/>
  </r>
  <r>
    <x v="3414"/>
    <s v="f4d23f5f-d"/>
    <x v="0"/>
    <s v="277.08"/>
    <x v="3288"/>
    <s v="5"/>
    <x v="4"/>
    <s v="263.23"/>
    <n v="13.853999999999999"/>
    <x v="3290"/>
    <n v="263.23"/>
    <x v="1"/>
    <s v="25-04-2024"/>
    <s v="25"/>
    <x v="3"/>
    <s v="2024"/>
    <d v="2024-04-25T00:00:00"/>
    <n v="0"/>
  </r>
  <r>
    <x v="3415"/>
    <s v="e852197d-c"/>
    <x v="1"/>
    <s v="166.11"/>
    <x v="3289"/>
    <s v="0"/>
    <x v="6"/>
    <s v="166.11"/>
    <n v="0"/>
    <x v="3291"/>
    <n v="166.11"/>
    <x v="3"/>
    <s v="29-08-2024"/>
    <s v="29"/>
    <x v="4"/>
    <s v="2024"/>
    <d v="2024-08-29T00:00:00"/>
    <n v="0"/>
  </r>
  <r>
    <x v="3416"/>
    <s v="c9730c6b-8"/>
    <x v="1"/>
    <s v="375.69"/>
    <x v="3290"/>
    <s v="20"/>
    <x v="1"/>
    <s v="300.55"/>
    <n v="75.138000000000005"/>
    <x v="3292"/>
    <n v="300.55"/>
    <x v="2"/>
    <s v="05-06-2024"/>
    <s v="05"/>
    <x v="9"/>
    <s v="2024"/>
    <d v="2024-06-05T00:00:00"/>
    <n v="0"/>
  </r>
  <r>
    <x v="3417"/>
    <s v="021b5323-6"/>
    <x v="2"/>
    <s v="40.84"/>
    <x v="3291"/>
    <s v="25"/>
    <x v="2"/>
    <s v="30.63"/>
    <n v="10.210000000000001"/>
    <x v="3293"/>
    <n v="30.63"/>
    <x v="1"/>
    <s v="17-01-2024"/>
    <s v="17"/>
    <x v="7"/>
    <s v="2024"/>
    <d v="2024-01-17T00:00:00"/>
    <n v="0"/>
  </r>
  <r>
    <x v="3418"/>
    <s v="75361d13-c"/>
    <x v="3"/>
    <s v="284.31"/>
    <x v="3292"/>
    <s v="30"/>
    <x v="7"/>
    <s v="199.02"/>
    <n v="85.292999999999992"/>
    <x v="3294"/>
    <n v="199.02"/>
    <x v="2"/>
    <s v="13-04-2024"/>
    <s v="13"/>
    <x v="3"/>
    <s v="2024"/>
    <d v="2024-04-13T00:00:00"/>
    <n v="0"/>
  </r>
  <r>
    <x v="3419"/>
    <s v="67c6110c-d"/>
    <x v="5"/>
    <s v="382.26"/>
    <x v="3293"/>
    <s v="25"/>
    <x v="2"/>
    <s v="286.69"/>
    <n v="95.564999999999998"/>
    <x v="3295"/>
    <n v="286.7"/>
    <x v="4"/>
    <s v="04-01-2024"/>
    <s v="04"/>
    <x v="7"/>
    <s v="2024"/>
    <d v="2024-01-04T00:00:00"/>
    <n v="9.9999999999909051E-3"/>
  </r>
  <r>
    <x v="3420"/>
    <s v="de3193c1-5"/>
    <x v="1"/>
    <s v="432.35"/>
    <x v="3294"/>
    <s v="15"/>
    <x v="0"/>
    <s v="367.5"/>
    <n v="64.852500000000006"/>
    <x v="3296"/>
    <n v="367.5"/>
    <x v="3"/>
    <s v="22-03-2024"/>
    <s v="22"/>
    <x v="5"/>
    <s v="2024"/>
    <d v="2024-03-22T00:00:00"/>
    <n v="0"/>
  </r>
  <r>
    <x v="3421"/>
    <s v="27759c80-c"/>
    <x v="2"/>
    <s v="375.08"/>
    <x v="3295"/>
    <s v="20"/>
    <x v="1"/>
    <s v="300.06"/>
    <n v="75.015999999999991"/>
    <x v="1071"/>
    <n v="300.06"/>
    <x v="0"/>
    <s v="24-09-2024"/>
    <s v="24"/>
    <x v="2"/>
    <s v="2024"/>
    <d v="2024-09-24T00:00:00"/>
    <n v="0"/>
  </r>
  <r>
    <x v="3422"/>
    <s v="8e4f5f67-b"/>
    <x v="2"/>
    <s v="96.29"/>
    <x v="3296"/>
    <s v="30"/>
    <x v="7"/>
    <s v="67.4"/>
    <n v="28.887000000000004"/>
    <x v="3297"/>
    <n v="67.400000000000006"/>
    <x v="0"/>
    <s v="24-08-2024"/>
    <s v="24"/>
    <x v="4"/>
    <s v="2024"/>
    <d v="2024-08-24T00:00:00"/>
    <n v="0"/>
  </r>
  <r>
    <x v="3423"/>
    <s v="78871f14-5"/>
    <x v="3"/>
    <s v="18.83"/>
    <x v="1070"/>
    <s v="20"/>
    <x v="1"/>
    <s v="15.06"/>
    <n v="3.7659999999999996"/>
    <x v="3298"/>
    <n v="15.06"/>
    <x v="0"/>
    <s v="21-02-2024"/>
    <s v="21"/>
    <x v="1"/>
    <s v="2024"/>
    <d v="2024-02-21T00:00:00"/>
    <n v="0"/>
  </r>
  <r>
    <x v="3424"/>
    <s v="f79b493a-a"/>
    <x v="0"/>
    <s v="209.81"/>
    <x v="3297"/>
    <s v="0"/>
    <x v="6"/>
    <s v="209.81"/>
    <n v="0"/>
    <x v="3299"/>
    <n v="209.81"/>
    <x v="2"/>
    <s v="26-07-2024"/>
    <s v="26"/>
    <x v="10"/>
    <s v="2024"/>
    <d v="2024-07-26T00:00:00"/>
    <n v="0"/>
  </r>
  <r>
    <x v="3425"/>
    <s v="abfbb29e-b"/>
    <x v="3"/>
    <s v="462.62"/>
    <x v="3298"/>
    <s v="30"/>
    <x v="7"/>
    <s v="323.83"/>
    <n v="138.786"/>
    <x v="3300"/>
    <n v="323.83"/>
    <x v="4"/>
    <s v="09-07-2024"/>
    <s v="09"/>
    <x v="10"/>
    <s v="2024"/>
    <d v="2024-07-09T00:00:00"/>
    <n v="0"/>
  </r>
  <r>
    <x v="3426"/>
    <s v="66735ed7-1"/>
    <x v="4"/>
    <s v="75.39"/>
    <x v="3299"/>
    <s v="15"/>
    <x v="0"/>
    <s v="64.08"/>
    <n v="11.308499999999999"/>
    <x v="3301"/>
    <n v="64.08"/>
    <x v="0"/>
    <s v="16-09-2024"/>
    <s v="16"/>
    <x v="2"/>
    <s v="2024"/>
    <d v="2024-09-16T00:00:00"/>
    <n v="0"/>
  </r>
  <r>
    <x v="3427"/>
    <s v="6afcbca0-5"/>
    <x v="6"/>
    <s v="42.08"/>
    <x v="3300"/>
    <s v="25"/>
    <x v="2"/>
    <s v="31.56"/>
    <n v="10.52"/>
    <x v="3302"/>
    <n v="31.56"/>
    <x v="3"/>
    <s v="09-03-2024"/>
    <s v="09"/>
    <x v="5"/>
    <s v="2024"/>
    <d v="2024-03-09T00:00:00"/>
    <n v="0"/>
  </r>
  <r>
    <x v="3428"/>
    <s v="0fdd5b3a-3"/>
    <x v="2"/>
    <s v="301.63"/>
    <x v="3301"/>
    <s v="0"/>
    <x v="6"/>
    <s v="301.63"/>
    <n v="0"/>
    <x v="3303"/>
    <n v="301.63"/>
    <x v="2"/>
    <s v="15-08-2024"/>
    <s v="15"/>
    <x v="4"/>
    <s v="2024"/>
    <d v="2024-08-15T00:00:00"/>
    <n v="0"/>
  </r>
  <r>
    <x v="3429"/>
    <s v="12e1b808-8"/>
    <x v="5"/>
    <s v="111.69"/>
    <x v="3302"/>
    <s v="0"/>
    <x v="6"/>
    <s v="111.69"/>
    <n v="0"/>
    <x v="3304"/>
    <n v="111.69"/>
    <x v="0"/>
    <s v="18-01-2024"/>
    <s v="18"/>
    <x v="7"/>
    <s v="2024"/>
    <d v="2024-01-18T00:00:00"/>
    <n v="0"/>
  </r>
  <r>
    <x v="3430"/>
    <s v="8556e66c-8"/>
    <x v="1"/>
    <s v="67.93"/>
    <x v="3303"/>
    <s v="20"/>
    <x v="1"/>
    <s v="54.34"/>
    <n v="13.586000000000002"/>
    <x v="3305"/>
    <n v="54.34"/>
    <x v="4"/>
    <s v="19-02-2024"/>
    <s v="19"/>
    <x v="1"/>
    <s v="2024"/>
    <d v="2024-02-19T00:00:00"/>
    <n v="0"/>
  </r>
  <r>
    <x v="3431"/>
    <s v="8f607500-f"/>
    <x v="0"/>
    <s v="304.77"/>
    <x v="3304"/>
    <s v="20"/>
    <x v="1"/>
    <s v="243.82"/>
    <n v="60.953999999999994"/>
    <x v="3306"/>
    <n v="243.82"/>
    <x v="1"/>
    <s v="15-05-2024"/>
    <s v="15"/>
    <x v="6"/>
    <s v="2024"/>
    <d v="2024-05-15T00:00:00"/>
    <n v="0"/>
  </r>
  <r>
    <x v="3432"/>
    <s v="fca49d30-4"/>
    <x v="4"/>
    <s v="414.17"/>
    <x v="3305"/>
    <s v="10"/>
    <x v="5"/>
    <s v="372.75"/>
    <n v="41.417000000000002"/>
    <x v="3307"/>
    <n v="372.75"/>
    <x v="2"/>
    <s v="26-07-2024"/>
    <s v="26"/>
    <x v="10"/>
    <s v="2024"/>
    <d v="2024-07-26T00:00:00"/>
    <n v="0"/>
  </r>
  <r>
    <x v="3433"/>
    <s v="2e17ee27-f"/>
    <x v="2"/>
    <s v="229.31"/>
    <x v="3306"/>
    <s v="0"/>
    <x v="6"/>
    <s v="229.31"/>
    <n v="0"/>
    <x v="3308"/>
    <n v="229.31"/>
    <x v="0"/>
    <s v="09-01-2024"/>
    <s v="09"/>
    <x v="7"/>
    <s v="2024"/>
    <d v="2024-01-09T00:00:00"/>
    <n v="0"/>
  </r>
  <r>
    <x v="3434"/>
    <s v="22ba3bc0-4"/>
    <x v="5"/>
    <s v="203.87"/>
    <x v="3307"/>
    <s v="5"/>
    <x v="4"/>
    <s v="193.68"/>
    <n v="10.1935"/>
    <x v="3309"/>
    <n v="193.68"/>
    <x v="2"/>
    <s v="04-06-2024"/>
    <s v="04"/>
    <x v="9"/>
    <s v="2024"/>
    <d v="2024-06-04T00:00:00"/>
    <n v="0"/>
  </r>
  <r>
    <x v="3435"/>
    <s v="5f14d968-6"/>
    <x v="2"/>
    <s v="341.35"/>
    <x v="3308"/>
    <s v="30"/>
    <x v="7"/>
    <s v="238.94"/>
    <n v="102.405"/>
    <x v="3310"/>
    <n v="238.95"/>
    <x v="4"/>
    <s v="10-09-2024"/>
    <s v="10"/>
    <x v="2"/>
    <s v="2024"/>
    <d v="2024-09-10T00:00:00"/>
    <n v="9.9999999999909051E-3"/>
  </r>
  <r>
    <x v="3436"/>
    <s v="325aa7df-2"/>
    <x v="4"/>
    <s v="46.58"/>
    <x v="3309"/>
    <s v="20"/>
    <x v="1"/>
    <s v="37.26"/>
    <n v="9.3159999999999989"/>
    <x v="3311"/>
    <n v="37.26"/>
    <x v="4"/>
    <s v="29-08-2024"/>
    <s v="29"/>
    <x v="4"/>
    <s v="2024"/>
    <d v="2024-08-29T00:00:00"/>
    <n v="0"/>
  </r>
  <r>
    <x v="3437"/>
    <s v="6bf09eaa-b"/>
    <x v="5"/>
    <s v="495.47"/>
    <x v="3310"/>
    <s v="5"/>
    <x v="4"/>
    <s v="470.7"/>
    <n v="24.773500000000002"/>
    <x v="3312"/>
    <n v="470.7"/>
    <x v="3"/>
    <s v="21-02-2024"/>
    <s v="21"/>
    <x v="1"/>
    <s v="2024"/>
    <d v="2024-02-21T00:00:00"/>
    <n v="0"/>
  </r>
  <r>
    <x v="3438"/>
    <s v="ddc5cc56-d"/>
    <x v="5"/>
    <s v="170.19"/>
    <x v="3311"/>
    <s v="50"/>
    <x v="3"/>
    <s v="85.09"/>
    <n v="85.094999999999999"/>
    <x v="3313"/>
    <n v="85.1"/>
    <x v="0"/>
    <s v="15-08-2024"/>
    <s v="15"/>
    <x v="4"/>
    <s v="2024"/>
    <d v="2024-08-15T00:00:00"/>
    <n v="9.9999999999909051E-3"/>
  </r>
  <r>
    <x v="3439"/>
    <s v="454a18be-b"/>
    <x v="4"/>
    <s v="496.58"/>
    <x v="3312"/>
    <s v="25"/>
    <x v="2"/>
    <s v="372.44"/>
    <n v="124.145"/>
    <x v="3314"/>
    <n v="372.44"/>
    <x v="4"/>
    <s v="29-04-2024"/>
    <s v="29"/>
    <x v="3"/>
    <s v="2024"/>
    <d v="2024-04-29T00:00:00"/>
    <n v="0"/>
  </r>
  <r>
    <x v="3440"/>
    <s v="1ce53602-d"/>
    <x v="6"/>
    <s v="265.4"/>
    <x v="3313"/>
    <s v="50"/>
    <x v="3"/>
    <s v="132.7"/>
    <n v="132.69999999999999"/>
    <x v="3315"/>
    <n v="132.69999999999999"/>
    <x v="1"/>
    <s v="07-01-2024"/>
    <s v="07"/>
    <x v="7"/>
    <s v="2024"/>
    <d v="2024-01-07T00:00:00"/>
    <n v="0"/>
  </r>
  <r>
    <x v="3441"/>
    <s v="cac7db78-2"/>
    <x v="6"/>
    <s v="182.3"/>
    <x v="3314"/>
    <s v="15"/>
    <x v="0"/>
    <s v="154.96"/>
    <n v="27.344999999999999"/>
    <x v="3316"/>
    <n v="154.96"/>
    <x v="1"/>
    <s v="16-07-2024"/>
    <s v="16"/>
    <x v="10"/>
    <s v="2024"/>
    <d v="2024-07-16T00:00:00"/>
    <n v="0"/>
  </r>
  <r>
    <x v="3442"/>
    <s v="0a92dd28-a"/>
    <x v="6"/>
    <s v="331.23"/>
    <x v="3315"/>
    <s v="5"/>
    <x v="4"/>
    <s v="314.67"/>
    <n v="16.561500000000002"/>
    <x v="3317"/>
    <n v="314.67"/>
    <x v="1"/>
    <s v="14-05-2024"/>
    <s v="14"/>
    <x v="6"/>
    <s v="2024"/>
    <d v="2024-05-14T00:00:00"/>
    <n v="0"/>
  </r>
  <r>
    <x v="3443"/>
    <s v="f01362a8-e"/>
    <x v="0"/>
    <s v="368.61"/>
    <x v="3316"/>
    <s v="5"/>
    <x v="4"/>
    <s v="350.18"/>
    <n v="18.430500000000002"/>
    <x v="3318"/>
    <n v="350.18"/>
    <x v="4"/>
    <s v="19-10-2024"/>
    <s v="19"/>
    <x v="8"/>
    <s v="2024"/>
    <d v="2024-10-19T00:00:00"/>
    <n v="0"/>
  </r>
  <r>
    <x v="3444"/>
    <s v="88c5852e-1"/>
    <x v="3"/>
    <s v="77.58"/>
    <x v="3317"/>
    <s v="10"/>
    <x v="5"/>
    <s v="69.82"/>
    <n v="7.7579999999999991"/>
    <x v="3319"/>
    <n v="69.819999999999993"/>
    <x v="4"/>
    <s v="24-05-2024"/>
    <s v="24"/>
    <x v="6"/>
    <s v="2024"/>
    <d v="2024-05-24T00:00:00"/>
    <n v="0"/>
  </r>
  <r>
    <x v="3445"/>
    <s v="ad70a3a7-d"/>
    <x v="4"/>
    <s v="225.18"/>
    <x v="3318"/>
    <s v="30"/>
    <x v="7"/>
    <s v="157.63"/>
    <n v="67.554000000000002"/>
    <x v="3320"/>
    <n v="157.63"/>
    <x v="2"/>
    <s v="07-05-2024"/>
    <s v="07"/>
    <x v="6"/>
    <s v="2024"/>
    <d v="2024-05-07T00:00:00"/>
    <n v="0"/>
  </r>
  <r>
    <x v="3446"/>
    <s v="d8da0c70-7"/>
    <x v="1"/>
    <s v="26.84"/>
    <x v="3319"/>
    <s v="10"/>
    <x v="5"/>
    <s v="24.16"/>
    <n v="2.6839999999999997"/>
    <x v="3321"/>
    <n v="24.16"/>
    <x v="1"/>
    <s v="11-02-2024"/>
    <s v="11"/>
    <x v="1"/>
    <s v="2024"/>
    <d v="2024-02-11T00:00:00"/>
    <n v="0"/>
  </r>
  <r>
    <x v="3447"/>
    <s v="3a293082-5"/>
    <x v="2"/>
    <s v="145.56"/>
    <x v="578"/>
    <s v="0"/>
    <x v="6"/>
    <s v="145.56"/>
    <n v="0"/>
    <x v="3322"/>
    <n v="145.56"/>
    <x v="4"/>
    <s v="14-03-2024"/>
    <s v="14"/>
    <x v="5"/>
    <s v="2024"/>
    <d v="2024-03-14T00:00:00"/>
    <n v="0"/>
  </r>
  <r>
    <x v="3448"/>
    <s v="2296bad7-5"/>
    <x v="3"/>
    <s v="71.21"/>
    <x v="3320"/>
    <s v="20"/>
    <x v="1"/>
    <s v="56.97"/>
    <n v="14.241999999999997"/>
    <x v="1343"/>
    <n v="56.97"/>
    <x v="3"/>
    <s v="16-04-2024"/>
    <s v="16"/>
    <x v="3"/>
    <s v="2024"/>
    <d v="2024-04-16T00:00:00"/>
    <n v="0"/>
  </r>
  <r>
    <x v="3449"/>
    <s v="2a7b7a77-b"/>
    <x v="1"/>
    <s v="282.16"/>
    <x v="3321"/>
    <s v="5"/>
    <x v="4"/>
    <s v="268.05"/>
    <n v="14.108000000000002"/>
    <x v="3323"/>
    <n v="268.05"/>
    <x v="0"/>
    <s v="25-10-2024"/>
    <s v="25"/>
    <x v="8"/>
    <s v="2024"/>
    <d v="2024-10-25T00:00:00"/>
    <n v="0"/>
  </r>
  <r>
    <x v="3450"/>
    <s v="fe7b7f45-d"/>
    <x v="4"/>
    <s v="312"/>
    <x v="3322"/>
    <s v="15"/>
    <x v="0"/>
    <s v="265.2"/>
    <n v="46.8"/>
    <x v="3324"/>
    <n v="265.2"/>
    <x v="4"/>
    <s v="17-11-2024"/>
    <s v="17"/>
    <x v="0"/>
    <s v="2024"/>
    <d v="2024-11-17T00:00:00"/>
    <n v="0"/>
  </r>
  <r>
    <x v="3451"/>
    <s v="6bbc1f47-3"/>
    <x v="6"/>
    <s v="210.34"/>
    <x v="3323"/>
    <s v="0"/>
    <x v="6"/>
    <s v="210.34"/>
    <n v="0"/>
    <x v="3325"/>
    <n v="210.34"/>
    <x v="4"/>
    <s v="18-07-2024"/>
    <s v="18"/>
    <x v="10"/>
    <s v="2024"/>
    <d v="2024-07-18T00:00:00"/>
    <n v="0"/>
  </r>
  <r>
    <x v="3452"/>
    <s v="cdeb8fed-1"/>
    <x v="1"/>
    <s v="53.33"/>
    <x v="3324"/>
    <s v="15"/>
    <x v="0"/>
    <s v="45.33"/>
    <n v="7.9994999999999994"/>
    <x v="3093"/>
    <n v="45.33"/>
    <x v="3"/>
    <s v="01-06-2024"/>
    <s v="01"/>
    <x v="9"/>
    <s v="2024"/>
    <d v="2024-06-01T00:00:00"/>
    <n v="0"/>
  </r>
  <r>
    <x v="3453"/>
    <s v="55d34999-4"/>
    <x v="4"/>
    <s v="459.92"/>
    <x v="3325"/>
    <s v="20"/>
    <x v="1"/>
    <s v="367.94"/>
    <n v="91.983999999999995"/>
    <x v="3326"/>
    <n v="367.94"/>
    <x v="0"/>
    <s v="21-04-2024"/>
    <s v="21"/>
    <x v="3"/>
    <s v="2024"/>
    <d v="2024-04-21T00:00:00"/>
    <n v="0"/>
  </r>
  <r>
    <x v="3454"/>
    <s v="d8f37fb7-4"/>
    <x v="4"/>
    <s v="121.91"/>
    <x v="3326"/>
    <s v="5"/>
    <x v="4"/>
    <s v="115.81"/>
    <n v="6.0954999999999995"/>
    <x v="3327"/>
    <n v="115.81"/>
    <x v="3"/>
    <s v="08-04-2024"/>
    <s v="08"/>
    <x v="3"/>
    <s v="2024"/>
    <d v="2024-04-08T00:00:00"/>
    <n v="0"/>
  </r>
  <r>
    <x v="3455"/>
    <s v="669c2558-4"/>
    <x v="3"/>
    <s v="454.48"/>
    <x v="3327"/>
    <s v="0"/>
    <x v="6"/>
    <s v="454.48"/>
    <n v="0"/>
    <x v="3328"/>
    <n v="454.48"/>
    <x v="3"/>
    <s v="07-04-2024"/>
    <s v="07"/>
    <x v="3"/>
    <s v="2024"/>
    <d v="2024-04-07T00:00:00"/>
    <n v="0"/>
  </r>
  <r>
    <x v="3456"/>
    <s v="9f1e246e-7"/>
    <x v="6"/>
    <s v="365.46"/>
    <x v="3328"/>
    <s v="20"/>
    <x v="1"/>
    <s v="292.37"/>
    <n v="73.091999999999999"/>
    <x v="705"/>
    <n v="292.37"/>
    <x v="3"/>
    <s v="21-04-2024"/>
    <s v="21"/>
    <x v="3"/>
    <s v="2024"/>
    <d v="2024-04-21T00:00:00"/>
    <n v="0"/>
  </r>
  <r>
    <x v="3457"/>
    <s v="ca5ade08-c"/>
    <x v="4"/>
    <s v="285.77"/>
    <x v="3329"/>
    <s v="15"/>
    <x v="0"/>
    <s v="242.9"/>
    <n v="42.86549999999999"/>
    <x v="3329"/>
    <n v="242.9"/>
    <x v="1"/>
    <s v="16-04-2024"/>
    <s v="16"/>
    <x v="3"/>
    <s v="2024"/>
    <d v="2024-04-16T00:00:00"/>
    <n v="0"/>
  </r>
  <r>
    <x v="3458"/>
    <s v="7f65820e-3"/>
    <x v="4"/>
    <s v="382.19"/>
    <x v="3330"/>
    <s v="0"/>
    <x v="6"/>
    <s v="382.19"/>
    <n v="0"/>
    <x v="3330"/>
    <n v="382.19"/>
    <x v="1"/>
    <s v="29-06-2024"/>
    <s v="29"/>
    <x v="9"/>
    <s v="2024"/>
    <d v="2024-06-29T00:00:00"/>
    <n v="0"/>
  </r>
  <r>
    <x v="3459"/>
    <s v="c8fd6364-9"/>
    <x v="0"/>
    <s v="470.63"/>
    <x v="3331"/>
    <s v="30"/>
    <x v="7"/>
    <s v="329.44"/>
    <n v="141.18899999999999"/>
    <x v="3331"/>
    <n v="329.44"/>
    <x v="2"/>
    <s v="07-04-2024"/>
    <s v="07"/>
    <x v="3"/>
    <s v="2024"/>
    <d v="2024-04-07T00:00:00"/>
    <n v="0"/>
  </r>
  <r>
    <x v="3460"/>
    <s v="63590819-0"/>
    <x v="2"/>
    <s v="14.21"/>
    <x v="3332"/>
    <s v="30"/>
    <x v="7"/>
    <s v="9.95"/>
    <n v="4.2629999999999999"/>
    <x v="3332"/>
    <n v="9.9499999999999993"/>
    <x v="1"/>
    <s v="02-10-2024"/>
    <s v="02"/>
    <x v="8"/>
    <s v="2024"/>
    <d v="2024-10-02T00:00:00"/>
    <n v="0"/>
  </r>
  <r>
    <x v="3461"/>
    <s v="6ede0fd1-8"/>
    <x v="3"/>
    <s v="116.25"/>
    <x v="3333"/>
    <s v="0"/>
    <x v="6"/>
    <s v="116.25"/>
    <n v="0"/>
    <x v="3333"/>
    <n v="116.25"/>
    <x v="4"/>
    <s v="27-01-2024"/>
    <s v="27"/>
    <x v="7"/>
    <s v="2024"/>
    <d v="2024-01-27T00:00:00"/>
    <n v="0"/>
  </r>
  <r>
    <x v="3462"/>
    <s v="ed1ae875-7"/>
    <x v="4"/>
    <s v="464.22"/>
    <x v="3334"/>
    <s v="20"/>
    <x v="1"/>
    <s v="371.38"/>
    <n v="92.844000000000008"/>
    <x v="3334"/>
    <n v="371.38"/>
    <x v="3"/>
    <s v="05-03-2024"/>
    <s v="05"/>
    <x v="5"/>
    <s v="2024"/>
    <d v="2024-03-05T00:00:00"/>
    <n v="0"/>
  </r>
  <r>
    <x v="3463"/>
    <s v="96967760-1"/>
    <x v="1"/>
    <s v="110.66"/>
    <x v="3335"/>
    <s v="0"/>
    <x v="6"/>
    <s v="110.66"/>
    <n v="0"/>
    <x v="3335"/>
    <n v="110.66"/>
    <x v="4"/>
    <s v="11-09-2024"/>
    <s v="11"/>
    <x v="2"/>
    <s v="2024"/>
    <d v="2024-09-11T00:00:00"/>
    <n v="0"/>
  </r>
  <r>
    <x v="3464"/>
    <s v="8273b4d6-a"/>
    <x v="1"/>
    <s v="405.44"/>
    <x v="3336"/>
    <s v="15"/>
    <x v="0"/>
    <s v="344.62"/>
    <n v="60.816000000000003"/>
    <x v="3336"/>
    <n v="344.62"/>
    <x v="2"/>
    <s v="14-03-2024"/>
    <s v="14"/>
    <x v="5"/>
    <s v="2024"/>
    <d v="2024-03-14T00:00:00"/>
    <n v="0"/>
  </r>
  <r>
    <x v="3465"/>
    <s v="9ce572cf-c"/>
    <x v="4"/>
    <s v="387.72"/>
    <x v="3337"/>
    <s v="20"/>
    <x v="1"/>
    <s v="310.18"/>
    <n v="77.544000000000011"/>
    <x v="3337"/>
    <n v="310.18"/>
    <x v="1"/>
    <s v="23-09-2024"/>
    <s v="23"/>
    <x v="2"/>
    <s v="2024"/>
    <d v="2024-09-23T00:00:00"/>
    <n v="0"/>
  </r>
  <r>
    <x v="3466"/>
    <s v="c5c953dc-1"/>
    <x v="0"/>
    <s v="494.64"/>
    <x v="3338"/>
    <s v="15"/>
    <x v="0"/>
    <s v="420.44"/>
    <n v="74.195999999999998"/>
    <x v="3338"/>
    <n v="420.44"/>
    <x v="4"/>
    <s v="23-04-2024"/>
    <s v="23"/>
    <x v="3"/>
    <s v="2024"/>
    <d v="2024-04-23T00:00:00"/>
    <n v="0"/>
  </r>
  <r>
    <x v="3467"/>
    <s v="76fabe22-a"/>
    <x v="1"/>
    <s v="15.47"/>
    <x v="3339"/>
    <s v="10"/>
    <x v="5"/>
    <s v="13.92"/>
    <n v="1.5470000000000002"/>
    <x v="3339"/>
    <n v="13.92"/>
    <x v="2"/>
    <s v="19-07-2024"/>
    <s v="19"/>
    <x v="10"/>
    <s v="2024"/>
    <d v="2024-07-19T00:00:00"/>
    <n v="0"/>
  </r>
  <r>
    <x v="3468"/>
    <s v="2708706b-f"/>
    <x v="1"/>
    <s v="246.59"/>
    <x v="3340"/>
    <s v="0"/>
    <x v="6"/>
    <s v="246.59"/>
    <n v="0"/>
    <x v="3340"/>
    <n v="246.59"/>
    <x v="2"/>
    <s v="01-11-2024"/>
    <s v="01"/>
    <x v="0"/>
    <s v="2024"/>
    <d v="2024-11-01T00:00:00"/>
    <n v="0"/>
  </r>
  <r>
    <x v="3469"/>
    <s v="f2da22e6-4"/>
    <x v="6"/>
    <s v="27.64"/>
    <x v="3341"/>
    <s v="50"/>
    <x v="3"/>
    <s v="13.82"/>
    <n v="13.82"/>
    <x v="3341"/>
    <n v="13.82"/>
    <x v="3"/>
    <s v="21-11-2024"/>
    <s v="21"/>
    <x v="0"/>
    <s v="2024"/>
    <d v="2024-11-21T00:00:00"/>
    <n v="0"/>
  </r>
  <r>
    <x v="3470"/>
    <s v="9d71623e-6"/>
    <x v="3"/>
    <s v="464.83"/>
    <x v="3342"/>
    <s v="50"/>
    <x v="3"/>
    <s v="232.41"/>
    <n v="232.41499999999999"/>
    <x v="3342"/>
    <n v="232.42"/>
    <x v="0"/>
    <s v="09-04-2024"/>
    <s v="09"/>
    <x v="3"/>
    <s v="2024"/>
    <d v="2024-04-09T00:00:00"/>
    <n v="9.9999999999909051E-3"/>
  </r>
  <r>
    <x v="3471"/>
    <s v="260967ac-3"/>
    <x v="3"/>
    <s v="111.4"/>
    <x v="3343"/>
    <s v="25"/>
    <x v="2"/>
    <s v="83.55"/>
    <n v="27.85"/>
    <x v="3343"/>
    <n v="83.55"/>
    <x v="1"/>
    <s v="10-04-2024"/>
    <s v="10"/>
    <x v="3"/>
    <s v="2024"/>
    <d v="2024-04-10T00:00:00"/>
    <n v="0"/>
  </r>
  <r>
    <x v="3472"/>
    <s v="353f3937-0"/>
    <x v="1"/>
    <s v="401.32"/>
    <x v="3344"/>
    <s v="50"/>
    <x v="3"/>
    <s v="200.66"/>
    <n v="200.66"/>
    <x v="3344"/>
    <n v="200.66"/>
    <x v="0"/>
    <s v="18-04-2024"/>
    <s v="18"/>
    <x v="3"/>
    <s v="2024"/>
    <d v="2024-04-18T00:00:00"/>
    <n v="0"/>
  </r>
  <r>
    <x v="3473"/>
    <s v="b69ff3d5-0"/>
    <x v="3"/>
    <s v="58.57"/>
    <x v="3345"/>
    <s v="5"/>
    <x v="4"/>
    <s v="55.64"/>
    <n v="2.9285000000000001"/>
    <x v="3345"/>
    <n v="55.64"/>
    <x v="4"/>
    <s v="26-10-2024"/>
    <s v="26"/>
    <x v="8"/>
    <s v="2024"/>
    <d v="2024-10-26T00:00:00"/>
    <n v="0"/>
  </r>
  <r>
    <x v="3474"/>
    <s v="605d4e9a-9"/>
    <x v="1"/>
    <s v="51.66"/>
    <x v="3346"/>
    <s v="30"/>
    <x v="7"/>
    <s v="36.16"/>
    <n v="15.497999999999999"/>
    <x v="3346"/>
    <n v="36.159999999999997"/>
    <x v="4"/>
    <s v="05-01-2024"/>
    <s v="05"/>
    <x v="7"/>
    <s v="2024"/>
    <d v="2024-01-05T00:00:00"/>
    <n v="0"/>
  </r>
  <r>
    <x v="3475"/>
    <s v="cf241107-4"/>
    <x v="2"/>
    <s v="74.45"/>
    <x v="3347"/>
    <s v="15"/>
    <x v="0"/>
    <s v="63.28"/>
    <n v="11.1675"/>
    <x v="3347"/>
    <n v="63.28"/>
    <x v="1"/>
    <s v="25-09-2024"/>
    <s v="25"/>
    <x v="2"/>
    <s v="2024"/>
    <d v="2024-09-25T00:00:00"/>
    <n v="0"/>
  </r>
  <r>
    <x v="3476"/>
    <s v="f4e68cb9-c"/>
    <x v="3"/>
    <s v="452.7"/>
    <x v="3348"/>
    <s v="30"/>
    <x v="7"/>
    <s v="316.89"/>
    <n v="135.81"/>
    <x v="3348"/>
    <n v="316.89"/>
    <x v="2"/>
    <s v="08-10-2024"/>
    <s v="08"/>
    <x v="8"/>
    <s v="2024"/>
    <d v="2024-10-08T00:00:00"/>
    <n v="0"/>
  </r>
  <r>
    <x v="3477"/>
    <s v="1caa8cc2-d"/>
    <x v="6"/>
    <s v="89.64"/>
    <x v="3349"/>
    <s v="30"/>
    <x v="7"/>
    <s v="62.75"/>
    <n v="26.891999999999999"/>
    <x v="3349"/>
    <n v="62.75"/>
    <x v="4"/>
    <s v="15-06-2024"/>
    <s v="15"/>
    <x v="9"/>
    <s v="2024"/>
    <d v="2024-06-15T00:00:00"/>
    <n v="0"/>
  </r>
  <r>
    <x v="3478"/>
    <s v="fa74c07d-0"/>
    <x v="4"/>
    <s v="403.11"/>
    <x v="3350"/>
    <s v="20"/>
    <x v="1"/>
    <s v="322.49"/>
    <n v="80.622000000000014"/>
    <x v="3350"/>
    <n v="322.49"/>
    <x v="4"/>
    <s v="14-10-2024"/>
    <s v="14"/>
    <x v="8"/>
    <s v="2024"/>
    <d v="2024-10-14T00:00:00"/>
    <n v="0"/>
  </r>
  <r>
    <x v="3479"/>
    <s v="5fdc50b4-9"/>
    <x v="2"/>
    <s v="265.96"/>
    <x v="3351"/>
    <s v="10"/>
    <x v="5"/>
    <s v="239.36"/>
    <n v="26.596"/>
    <x v="3351"/>
    <n v="239.36"/>
    <x v="1"/>
    <s v="12-06-2024"/>
    <s v="12"/>
    <x v="9"/>
    <s v="2024"/>
    <d v="2024-06-12T00:00:00"/>
    <n v="0"/>
  </r>
  <r>
    <x v="3480"/>
    <s v="816750a6-2"/>
    <x v="5"/>
    <s v="286.82"/>
    <x v="3352"/>
    <s v="30"/>
    <x v="7"/>
    <s v="200.77"/>
    <n v="86.046000000000006"/>
    <x v="3352"/>
    <n v="200.77"/>
    <x v="3"/>
    <s v="17-01-2024"/>
    <s v="17"/>
    <x v="7"/>
    <s v="2024"/>
    <d v="2024-01-17T00:00:00"/>
    <n v="0"/>
  </r>
  <r>
    <x v="3481"/>
    <s v="52dab7d3-2"/>
    <x v="3"/>
    <s v="411.18"/>
    <x v="3353"/>
    <s v="5"/>
    <x v="4"/>
    <s v="390.62"/>
    <n v="20.559000000000001"/>
    <x v="3353"/>
    <n v="390.62"/>
    <x v="3"/>
    <s v="11-02-2024"/>
    <s v="11"/>
    <x v="1"/>
    <s v="2024"/>
    <d v="2024-02-11T00:00:00"/>
    <n v="0"/>
  </r>
  <r>
    <x v="3482"/>
    <s v="2248992e-1"/>
    <x v="2"/>
    <s v="151.15"/>
    <x v="3354"/>
    <s v="50"/>
    <x v="3"/>
    <s v="75.58"/>
    <n v="75.575000000000003"/>
    <x v="3354"/>
    <n v="75.58"/>
    <x v="4"/>
    <s v="09-10-2024"/>
    <s v="09"/>
    <x v="8"/>
    <s v="2024"/>
    <d v="2024-10-09T00:00:00"/>
    <n v="0"/>
  </r>
  <r>
    <x v="3483"/>
    <s v="eccf2ef5-f"/>
    <x v="4"/>
    <s v="15.79"/>
    <x v="3355"/>
    <s v="15"/>
    <x v="0"/>
    <s v="13.42"/>
    <n v="2.3685"/>
    <x v="3355"/>
    <n v="13.42"/>
    <x v="3"/>
    <s v="04-04-2024"/>
    <s v="04"/>
    <x v="3"/>
    <s v="2024"/>
    <d v="2024-04-04T00:00:00"/>
    <n v="0"/>
  </r>
  <r>
    <x v="3484"/>
    <s v="0fd849b9-6"/>
    <x v="4"/>
    <s v="25.72"/>
    <x v="3356"/>
    <s v="20"/>
    <x v="1"/>
    <s v="20.58"/>
    <n v="5.1440000000000001"/>
    <x v="3356"/>
    <n v="20.58"/>
    <x v="2"/>
    <s v="04-06-2024"/>
    <s v="04"/>
    <x v="9"/>
    <s v="2024"/>
    <d v="2024-06-04T00:00:00"/>
    <n v="0"/>
  </r>
  <r>
    <x v="3485"/>
    <s v="aa0dd417-1"/>
    <x v="0"/>
    <s v="308"/>
    <x v="3357"/>
    <s v="25"/>
    <x v="2"/>
    <s v="231"/>
    <n v="77"/>
    <x v="3357"/>
    <n v="231"/>
    <x v="3"/>
    <s v="20-01-2024"/>
    <s v="20"/>
    <x v="7"/>
    <s v="2024"/>
    <d v="2024-01-20T00:00:00"/>
    <n v="0"/>
  </r>
  <r>
    <x v="3486"/>
    <s v="949b68fc-4"/>
    <x v="5"/>
    <s v="28.03"/>
    <x v="3358"/>
    <s v="20"/>
    <x v="1"/>
    <s v="22.42"/>
    <n v="5.6059999999999999"/>
    <x v="3358"/>
    <n v="22.42"/>
    <x v="1"/>
    <s v="07-10-2024"/>
    <s v="07"/>
    <x v="8"/>
    <s v="2024"/>
    <d v="2024-10-07T00:00:00"/>
    <n v="0"/>
  </r>
  <r>
    <x v="3487"/>
    <s v="edd3115f-f"/>
    <x v="2"/>
    <s v="253.16"/>
    <x v="3359"/>
    <s v="50"/>
    <x v="3"/>
    <s v="126.58"/>
    <n v="126.58"/>
    <x v="3359"/>
    <n v="126.58"/>
    <x v="2"/>
    <s v="21-02-2024"/>
    <s v="21"/>
    <x v="1"/>
    <s v="2024"/>
    <d v="2024-02-21T00:00:00"/>
    <n v="0"/>
  </r>
  <r>
    <x v="3488"/>
    <s v="f25ed4ac-f"/>
    <x v="1"/>
    <s v="178.63"/>
    <x v="3360"/>
    <s v="30"/>
    <x v="7"/>
    <s v="125.04"/>
    <n v="53.588999999999999"/>
    <x v="3360"/>
    <n v="125.04"/>
    <x v="1"/>
    <s v="02-06-2024"/>
    <s v="02"/>
    <x v="9"/>
    <s v="2024"/>
    <d v="2024-06-02T00:00:00"/>
    <n v="0"/>
  </r>
  <r>
    <x v="3489"/>
    <s v="c10b4517-2"/>
    <x v="4"/>
    <s v="466.27"/>
    <x v="3361"/>
    <s v="20"/>
    <x v="1"/>
    <s v="373.02"/>
    <n v="93.253999999999991"/>
    <x v="3361"/>
    <n v="373.02"/>
    <x v="1"/>
    <s v="27-10-2024"/>
    <s v="27"/>
    <x v="8"/>
    <s v="2024"/>
    <d v="2024-10-27T00:00:00"/>
    <n v="0"/>
  </r>
  <r>
    <x v="3490"/>
    <s v="1432e84a-5"/>
    <x v="3"/>
    <s v="66.61"/>
    <x v="3362"/>
    <s v="0"/>
    <x v="6"/>
    <s v="66.61"/>
    <n v="0"/>
    <x v="3362"/>
    <n v="66.61"/>
    <x v="3"/>
    <s v="27-04-2024"/>
    <s v="27"/>
    <x v="3"/>
    <s v="2024"/>
    <d v="2024-04-27T00:00:00"/>
    <n v="0"/>
  </r>
  <r>
    <x v="3491"/>
    <s v="320ed873-2"/>
    <x v="3"/>
    <s v="96.54"/>
    <x v="3363"/>
    <s v="25"/>
    <x v="2"/>
    <s v="72.41"/>
    <n v="24.135000000000002"/>
    <x v="2381"/>
    <n v="72.41"/>
    <x v="2"/>
    <s v="06-10-2024"/>
    <s v="06"/>
    <x v="8"/>
    <s v="2024"/>
    <d v="2024-10-06T00:00:00"/>
    <n v="0"/>
  </r>
  <r>
    <x v="3492"/>
    <s v="ae12cb5e-b"/>
    <x v="4"/>
    <s v="93.17"/>
    <x v="3364"/>
    <s v="0"/>
    <x v="6"/>
    <s v="93.17"/>
    <n v="0"/>
    <x v="2934"/>
    <n v="93.17"/>
    <x v="3"/>
    <s v="29-01-2024"/>
    <s v="29"/>
    <x v="7"/>
    <s v="2024"/>
    <d v="2024-01-29T00:00:00"/>
    <n v="0"/>
  </r>
  <r>
    <x v="3493"/>
    <s v="424145fa-f"/>
    <x v="2"/>
    <s v="177.14"/>
    <x v="3365"/>
    <s v="25"/>
    <x v="2"/>
    <s v="132.85"/>
    <n v="44.284999999999997"/>
    <x v="3363"/>
    <n v="132.86000000000001"/>
    <x v="0"/>
    <s v="27-04-2024"/>
    <s v="27"/>
    <x v="3"/>
    <s v="2024"/>
    <d v="2024-04-27T00:00:00"/>
    <n v="1.0000000000019327E-2"/>
  </r>
  <r>
    <x v="3494"/>
    <s v="fd6d8c56-2"/>
    <x v="3"/>
    <s v="178.71"/>
    <x v="1139"/>
    <s v="30"/>
    <x v="7"/>
    <s v="125.1"/>
    <n v="53.613"/>
    <x v="3364"/>
    <n v="125.1"/>
    <x v="2"/>
    <s v="18-10-2024"/>
    <s v="18"/>
    <x v="8"/>
    <s v="2024"/>
    <d v="2024-10-18T00:00:00"/>
    <n v="0"/>
  </r>
  <r>
    <x v="3495"/>
    <s v="60fad8b3-2"/>
    <x v="0"/>
    <s v="49.67"/>
    <x v="3366"/>
    <s v="30"/>
    <x v="7"/>
    <s v="34.77"/>
    <n v="14.901000000000002"/>
    <x v="3365"/>
    <n v="34.770000000000003"/>
    <x v="1"/>
    <s v="30-06-2024"/>
    <s v="30"/>
    <x v="9"/>
    <s v="2024"/>
    <d v="2024-06-30T00:00:00"/>
    <n v="0"/>
  </r>
  <r>
    <x v="3496"/>
    <s v="2752a4e7-d"/>
    <x v="0"/>
    <s v="377.17"/>
    <x v="3367"/>
    <s v="20"/>
    <x v="1"/>
    <s v="301.74"/>
    <n v="75.434000000000012"/>
    <x v="3366"/>
    <n v="301.74"/>
    <x v="0"/>
    <s v="28-03-2024"/>
    <s v="28"/>
    <x v="5"/>
    <s v="2024"/>
    <d v="2024-03-28T00:00:00"/>
    <n v="0"/>
  </r>
  <r>
    <x v="3497"/>
    <s v="8d54a85c-b"/>
    <x v="2"/>
    <s v="467.12"/>
    <x v="3368"/>
    <s v="0"/>
    <x v="6"/>
    <s v="467.12"/>
    <n v="0"/>
    <x v="3367"/>
    <n v="467.12"/>
    <x v="2"/>
    <s v="24-05-2024"/>
    <s v="24"/>
    <x v="6"/>
    <s v="2024"/>
    <d v="2024-05-24T00:00:00"/>
    <n v="0"/>
  </r>
  <r>
    <x v="3498"/>
    <s v="9d7b3a40-1"/>
    <x v="6"/>
    <s v="50.13"/>
    <x v="3369"/>
    <s v="10"/>
    <x v="5"/>
    <s v="45.12"/>
    <n v="5.0129999999999999"/>
    <x v="3368"/>
    <n v="45.12"/>
    <x v="3"/>
    <s v="24-08-2024"/>
    <s v="24"/>
    <x v="4"/>
    <s v="2024"/>
    <d v="2024-08-24T00:00:00"/>
    <n v="0"/>
  </r>
  <r>
    <x v="3499"/>
    <s v="208c25b0-f"/>
    <x v="6"/>
    <s v="84.5"/>
    <x v="3370"/>
    <s v="10"/>
    <x v="5"/>
    <s v="76.05"/>
    <n v="8.4499999999999993"/>
    <x v="3369"/>
    <n v="76.05"/>
    <x v="3"/>
    <s v="03-10-2024"/>
    <s v="03"/>
    <x v="8"/>
    <s v="2024"/>
    <d v="2024-10-03T00:00:00"/>
    <n v="0"/>
  </r>
  <r>
    <x v="3500"/>
    <s v="e923ddb3-0"/>
    <x v="5"/>
    <s v="335.21"/>
    <x v="3371"/>
    <s v="15"/>
    <x v="0"/>
    <s v="284.93"/>
    <n v="50.281499999999994"/>
    <x v="3370"/>
    <n v="284.93"/>
    <x v="0"/>
    <s v="02-01-2024"/>
    <s v="02"/>
    <x v="7"/>
    <s v="2024"/>
    <d v="2024-01-02T00:00:00"/>
    <n v="0"/>
  </r>
  <r>
    <x v="3501"/>
    <s v="6aab4de3-c"/>
    <x v="3"/>
    <s v="496.92"/>
    <x v="3372"/>
    <s v="15"/>
    <x v="0"/>
    <s v="422.38"/>
    <n v="74.537999999999997"/>
    <x v="3371"/>
    <n v="422.38"/>
    <x v="3"/>
    <s v="26-03-2024"/>
    <s v="26"/>
    <x v="5"/>
    <s v="2024"/>
    <d v="2024-03-26T00:00:00"/>
    <n v="0"/>
  </r>
  <r>
    <x v="3502"/>
    <s v="c4b7e49b-3"/>
    <x v="1"/>
    <s v="188.19"/>
    <x v="3373"/>
    <s v="50"/>
    <x v="3"/>
    <s v="94.09"/>
    <n v="94.094999999999999"/>
    <x v="3372"/>
    <n v="94.1"/>
    <x v="2"/>
    <s v="08-04-2024"/>
    <s v="08"/>
    <x v="3"/>
    <s v="2024"/>
    <d v="2024-04-08T00:00:00"/>
    <n v="9.9999999999909051E-3"/>
  </r>
  <r>
    <x v="3503"/>
    <s v="eecc66fb-1"/>
    <x v="1"/>
    <s v="260.92"/>
    <x v="3374"/>
    <s v="5"/>
    <x v="4"/>
    <s v="247.87"/>
    <n v="13.046000000000001"/>
    <x v="3373"/>
    <n v="247.87"/>
    <x v="0"/>
    <s v="23-09-2024"/>
    <s v="23"/>
    <x v="2"/>
    <s v="2024"/>
    <d v="2024-09-23T00:00:00"/>
    <n v="0"/>
  </r>
  <r>
    <x v="3504"/>
    <s v="51f611f7-5"/>
    <x v="6"/>
    <s v="75.9"/>
    <x v="3375"/>
    <s v="30"/>
    <x v="7"/>
    <s v="53.13"/>
    <n v="22.77"/>
    <x v="3374"/>
    <n v="53.13"/>
    <x v="0"/>
    <s v="12-11-2024"/>
    <s v="12"/>
    <x v="0"/>
    <s v="2024"/>
    <d v="2024-11-12T00:00:00"/>
    <n v="0"/>
  </r>
  <r>
    <x v="3505"/>
    <s v="b73fbc73-a"/>
    <x v="1"/>
    <s v="146.25"/>
    <x v="3376"/>
    <s v="10"/>
    <x v="5"/>
    <s v="131.62"/>
    <n v="14.625"/>
    <x v="2090"/>
    <n v="131.63"/>
    <x v="3"/>
    <s v="22-09-2024"/>
    <s v="22"/>
    <x v="2"/>
    <s v="2024"/>
    <d v="2024-09-22T00:00:00"/>
    <n v="9.9999999999909051E-3"/>
  </r>
  <r>
    <x v="3506"/>
    <s v="7780976a-a"/>
    <x v="4"/>
    <s v="44.04"/>
    <x v="3271"/>
    <s v="15"/>
    <x v="0"/>
    <s v="37.43"/>
    <n v="6.6059999999999999"/>
    <x v="3274"/>
    <n v="37.43"/>
    <x v="4"/>
    <s v="14-03-2024"/>
    <s v="14"/>
    <x v="5"/>
    <s v="2024"/>
    <d v="2024-03-14T00:00:00"/>
    <n v="0"/>
  </r>
  <r>
    <x v="3507"/>
    <s v="a38718aa-1"/>
    <x v="1"/>
    <s v="226.03"/>
    <x v="3377"/>
    <s v="20"/>
    <x v="1"/>
    <s v="180.82"/>
    <n v="45.206000000000003"/>
    <x v="3375"/>
    <n v="180.82"/>
    <x v="0"/>
    <s v="23-03-2024"/>
    <s v="23"/>
    <x v="5"/>
    <s v="2024"/>
    <d v="2024-03-23T00:00:00"/>
    <n v="0"/>
  </r>
  <r>
    <x v="3508"/>
    <s v="08d26d88-a"/>
    <x v="1"/>
    <s v="210.43"/>
    <x v="3378"/>
    <s v="15"/>
    <x v="0"/>
    <s v="178.87"/>
    <n v="31.564500000000002"/>
    <x v="3376"/>
    <n v="178.87"/>
    <x v="0"/>
    <s v="26-07-2024"/>
    <s v="26"/>
    <x v="10"/>
    <s v="2024"/>
    <d v="2024-07-26T00:00:00"/>
    <n v="0"/>
  </r>
  <r>
    <x v="3509"/>
    <s v="21c515e3-9"/>
    <x v="3"/>
    <s v="161.16"/>
    <x v="3379"/>
    <s v="30"/>
    <x v="7"/>
    <s v="112.81"/>
    <n v="48.347999999999999"/>
    <x v="3377"/>
    <n v="112.81"/>
    <x v="3"/>
    <s v="19-08-2024"/>
    <s v="19"/>
    <x v="4"/>
    <s v="2024"/>
    <d v="2024-08-19T00:00:00"/>
    <n v="0"/>
  </r>
  <r>
    <x v="3510"/>
    <s v="1b6d2e70-3"/>
    <x v="1"/>
    <s v="159.01"/>
    <x v="3380"/>
    <s v="30"/>
    <x v="7"/>
    <s v="111.31"/>
    <n v="47.702999999999996"/>
    <x v="3378"/>
    <n v="111.31"/>
    <x v="4"/>
    <s v="20-02-2024"/>
    <s v="20"/>
    <x v="1"/>
    <s v="2024"/>
    <d v="2024-02-20T00:00:00"/>
    <n v="0"/>
  </r>
  <r>
    <x v="3511"/>
    <s v="42eaef55-d"/>
    <x v="3"/>
    <s v="92.91"/>
    <x v="3381"/>
    <s v="15"/>
    <x v="0"/>
    <s v="78.97"/>
    <n v="13.936499999999999"/>
    <x v="3379"/>
    <n v="78.97"/>
    <x v="2"/>
    <s v="11-11-2024"/>
    <s v="11"/>
    <x v="0"/>
    <s v="2024"/>
    <d v="2024-11-11T00:00:00"/>
    <n v="0"/>
  </r>
  <r>
    <x v="3512"/>
    <s v="6e38e927-b"/>
    <x v="2"/>
    <s v="158"/>
    <x v="3382"/>
    <s v="10"/>
    <x v="5"/>
    <s v="142.2"/>
    <n v="15.8"/>
    <x v="3380"/>
    <n v="142.19999999999999"/>
    <x v="4"/>
    <s v="06-06-2024"/>
    <s v="06"/>
    <x v="9"/>
    <s v="2024"/>
    <d v="2024-06-06T00:00:00"/>
    <n v="0"/>
  </r>
  <r>
    <x v="3513"/>
    <s v="a51a4ade-9"/>
    <x v="6"/>
    <s v="137.33"/>
    <x v="3383"/>
    <s v="10"/>
    <x v="5"/>
    <s v="123.6"/>
    <n v="13.733000000000002"/>
    <x v="3381"/>
    <n v="123.6"/>
    <x v="4"/>
    <s v="09-09-2024"/>
    <s v="09"/>
    <x v="2"/>
    <s v="2024"/>
    <d v="2024-09-09T00:00:00"/>
    <n v="0"/>
  </r>
  <r>
    <x v="3514"/>
    <s v="731d74ce-8"/>
    <x v="2"/>
    <s v="176.73"/>
    <x v="3384"/>
    <s v="30"/>
    <x v="7"/>
    <s v="123.71"/>
    <n v="53.018999999999998"/>
    <x v="3382"/>
    <n v="123.71"/>
    <x v="0"/>
    <s v="16-03-2024"/>
    <s v="16"/>
    <x v="5"/>
    <s v="2024"/>
    <d v="2024-03-16T00:00:00"/>
    <n v="0"/>
  </r>
  <r>
    <x v="3515"/>
    <s v="4fad634f-d"/>
    <x v="0"/>
    <s v="64.49"/>
    <x v="3385"/>
    <s v="50"/>
    <x v="3"/>
    <s v="32.24"/>
    <n v="32.244999999999997"/>
    <x v="3383"/>
    <n v="32.25"/>
    <x v="0"/>
    <s v="07-08-2024"/>
    <s v="07"/>
    <x v="4"/>
    <s v="2024"/>
    <d v="2024-08-07T00:00:00"/>
    <n v="9.9999999999980105E-3"/>
  </r>
  <r>
    <x v="3516"/>
    <s v="8679b68a-2"/>
    <x v="4"/>
    <s v="25.9"/>
    <x v="3386"/>
    <s v="10"/>
    <x v="5"/>
    <s v="23.31"/>
    <n v="2.59"/>
    <x v="3384"/>
    <n v="23.31"/>
    <x v="0"/>
    <s v="21-03-2024"/>
    <s v="21"/>
    <x v="5"/>
    <s v="2024"/>
    <d v="2024-03-21T00:00:00"/>
    <n v="0"/>
  </r>
  <r>
    <x v="3517"/>
    <s v="44750fc4-5"/>
    <x v="4"/>
    <s v="452.56"/>
    <x v="3387"/>
    <s v="20"/>
    <x v="1"/>
    <s v="362.05"/>
    <n v="90.512"/>
    <x v="3385"/>
    <n v="362.05"/>
    <x v="2"/>
    <s v="08-05-2024"/>
    <s v="08"/>
    <x v="6"/>
    <s v="2024"/>
    <d v="2024-05-08T00:00:00"/>
    <n v="0"/>
  </r>
  <r>
    <x v="3518"/>
    <s v="a595d509-9"/>
    <x v="6"/>
    <s v="178.67"/>
    <x v="3388"/>
    <s v="20"/>
    <x v="1"/>
    <s v="142.94"/>
    <n v="35.733999999999995"/>
    <x v="3386"/>
    <n v="142.94"/>
    <x v="3"/>
    <s v="28-07-2024"/>
    <s v="28"/>
    <x v="10"/>
    <s v="2024"/>
    <d v="2024-07-28T00:00:00"/>
    <n v="0"/>
  </r>
  <r>
    <x v="3519"/>
    <s v="654b3879-5"/>
    <x v="5"/>
    <s v="326.79"/>
    <x v="3389"/>
    <s v="15"/>
    <x v="0"/>
    <s v="277.77"/>
    <n v="49.018500000000003"/>
    <x v="3387"/>
    <n v="277.77"/>
    <x v="3"/>
    <s v="30-09-2024"/>
    <s v="30"/>
    <x v="2"/>
    <s v="2024"/>
    <d v="2024-09-30T00:00:00"/>
    <n v="0"/>
  </r>
  <r>
    <x v="3520"/>
    <s v="3bf1555f-e"/>
    <x v="2"/>
    <s v="317.61"/>
    <x v="3390"/>
    <s v="0"/>
    <x v="6"/>
    <s v="317.61"/>
    <n v="0"/>
    <x v="3388"/>
    <n v="317.61"/>
    <x v="4"/>
    <s v="30-06-2024"/>
    <s v="30"/>
    <x v="9"/>
    <s v="2024"/>
    <d v="2024-06-30T00:00:00"/>
    <n v="0"/>
  </r>
  <r>
    <x v="3521"/>
    <s v="e11430ab-8"/>
    <x v="5"/>
    <s v="210.72"/>
    <x v="3391"/>
    <s v="25"/>
    <x v="2"/>
    <s v="158.04"/>
    <n v="52.68"/>
    <x v="3389"/>
    <n v="158.04"/>
    <x v="2"/>
    <s v="29-09-2024"/>
    <s v="29"/>
    <x v="2"/>
    <s v="2024"/>
    <d v="2024-09-29T00:00:00"/>
    <n v="0"/>
  </r>
  <r>
    <x v="3522"/>
    <s v="16f47d8b-3"/>
    <x v="4"/>
    <s v="301.53"/>
    <x v="3392"/>
    <s v="5"/>
    <x v="4"/>
    <s v="286.45"/>
    <n v="15.076499999999999"/>
    <x v="3390"/>
    <n v="286.45"/>
    <x v="3"/>
    <s v="11-07-2024"/>
    <s v="11"/>
    <x v="10"/>
    <s v="2024"/>
    <d v="2024-07-11T00:00:00"/>
    <n v="0"/>
  </r>
  <r>
    <x v="3523"/>
    <s v="57a2108b-b"/>
    <x v="5"/>
    <s v="338.28"/>
    <x v="3393"/>
    <s v="10"/>
    <x v="5"/>
    <s v="304.45"/>
    <n v="33.827999999999996"/>
    <x v="3391"/>
    <n v="304.45"/>
    <x v="4"/>
    <s v="09-02-2024"/>
    <s v="09"/>
    <x v="1"/>
    <s v="2024"/>
    <d v="2024-02-09T00:00:00"/>
    <n v="0"/>
  </r>
  <r>
    <x v="3524"/>
    <s v="72bf5c3c-e"/>
    <x v="4"/>
    <s v="212.78"/>
    <x v="3394"/>
    <s v="15"/>
    <x v="0"/>
    <s v="180.86"/>
    <n v="31.916999999999998"/>
    <x v="3392"/>
    <n v="180.86"/>
    <x v="0"/>
    <s v="03-05-2024"/>
    <s v="03"/>
    <x v="6"/>
    <s v="2024"/>
    <d v="2024-05-03T00:00:00"/>
    <n v="0"/>
  </r>
  <r>
    <x v="3525"/>
    <s v="11183869-3"/>
    <x v="5"/>
    <s v="147.17"/>
    <x v="3395"/>
    <s v="0"/>
    <x v="6"/>
    <s v="147.17"/>
    <n v="0"/>
    <x v="3393"/>
    <n v="147.16999999999999"/>
    <x v="2"/>
    <s v="05-09-2024"/>
    <s v="05"/>
    <x v="2"/>
    <s v="2024"/>
    <d v="2024-09-05T00:00:00"/>
    <n v="0"/>
  </r>
  <r>
    <x v="3526"/>
    <s v="d4ab229e-c"/>
    <x v="1"/>
    <s v="320.44"/>
    <x v="3396"/>
    <s v="0"/>
    <x v="6"/>
    <s v="320.44"/>
    <n v="0"/>
    <x v="3394"/>
    <n v="320.44"/>
    <x v="1"/>
    <s v="31-03-2024"/>
    <s v="31"/>
    <x v="5"/>
    <s v="2024"/>
    <d v="2024-03-31T00:00:00"/>
    <n v="0"/>
  </r>
  <r>
    <x v="3527"/>
    <s v="21f8295d-0"/>
    <x v="0"/>
    <s v="395.32"/>
    <x v="3397"/>
    <s v="50"/>
    <x v="3"/>
    <s v="197.66"/>
    <n v="197.66"/>
    <x v="2594"/>
    <n v="197.66"/>
    <x v="4"/>
    <s v="31-05-2024"/>
    <s v="31"/>
    <x v="6"/>
    <s v="2024"/>
    <d v="2024-05-31T00:00:00"/>
    <n v="0"/>
  </r>
  <r>
    <x v="3528"/>
    <s v="2fe45a62-d"/>
    <x v="2"/>
    <s v="436.56"/>
    <x v="3398"/>
    <s v="0"/>
    <x v="6"/>
    <s v="436.56"/>
    <n v="0"/>
    <x v="3395"/>
    <n v="436.56"/>
    <x v="2"/>
    <s v="23-09-2024"/>
    <s v="23"/>
    <x v="2"/>
    <s v="2024"/>
    <d v="2024-09-23T00:00:00"/>
    <n v="0"/>
  </r>
  <r>
    <x v="3529"/>
    <s v="802e2598-a"/>
    <x v="1"/>
    <s v="61.32"/>
    <x v="3399"/>
    <s v="25"/>
    <x v="2"/>
    <s v="45.99"/>
    <n v="15.33"/>
    <x v="3396"/>
    <n v="45.99"/>
    <x v="3"/>
    <s v="04-09-2024"/>
    <s v="04"/>
    <x v="2"/>
    <s v="2024"/>
    <d v="2024-09-04T00:00:00"/>
    <n v="0"/>
  </r>
  <r>
    <x v="3530"/>
    <s v="4f214f6b-a"/>
    <x v="2"/>
    <s v="359.22"/>
    <x v="3400"/>
    <s v="25"/>
    <x v="2"/>
    <s v="269.42"/>
    <n v="89.805000000000007"/>
    <x v="3397"/>
    <n v="269.42"/>
    <x v="4"/>
    <s v="18-05-2024"/>
    <s v="18"/>
    <x v="6"/>
    <s v="2024"/>
    <d v="2024-05-18T00:00:00"/>
    <n v="0"/>
  </r>
  <r>
    <x v="3531"/>
    <s v="c9254109-5"/>
    <x v="2"/>
    <s v="309.67"/>
    <x v="88"/>
    <s v="25"/>
    <x v="2"/>
    <s v="232.25"/>
    <n v="77.417500000000004"/>
    <x v="88"/>
    <n v="232.25"/>
    <x v="3"/>
    <s v="13-09-2024"/>
    <s v="13"/>
    <x v="2"/>
    <s v="2024"/>
    <d v="2024-09-13T00:00:00"/>
    <n v="0"/>
  </r>
  <r>
    <x v="3532"/>
    <s v="35118dda-c"/>
    <x v="6"/>
    <s v="309.54"/>
    <x v="3401"/>
    <s v="15"/>
    <x v="0"/>
    <s v="263.11"/>
    <n v="46.431000000000004"/>
    <x v="3398"/>
    <n v="263.11"/>
    <x v="1"/>
    <s v="09-01-2024"/>
    <s v="09"/>
    <x v="7"/>
    <s v="2024"/>
    <d v="2024-01-09T00:00:00"/>
    <n v="0"/>
  </r>
  <r>
    <x v="3533"/>
    <s v="afb2d617-c"/>
    <x v="0"/>
    <s v="315.8"/>
    <x v="190"/>
    <s v="0"/>
    <x v="6"/>
    <s v="315.8"/>
    <n v="0"/>
    <x v="190"/>
    <n v="315.8"/>
    <x v="4"/>
    <s v="25-03-2024"/>
    <s v="25"/>
    <x v="5"/>
    <s v="2024"/>
    <d v="2024-03-25T00:00:00"/>
    <n v="0"/>
  </r>
  <r>
    <x v="3534"/>
    <s v="4cdd9fa5-1"/>
    <x v="2"/>
    <s v="425.9"/>
    <x v="3402"/>
    <s v="5"/>
    <x v="4"/>
    <s v="404.6"/>
    <n v="21.295000000000002"/>
    <x v="3399"/>
    <n v="404.61"/>
    <x v="1"/>
    <s v="24-01-2024"/>
    <s v="24"/>
    <x v="7"/>
    <s v="2024"/>
    <d v="2024-01-24T00:00:00"/>
    <n v="9.9999999999909051E-3"/>
  </r>
  <r>
    <x v="3535"/>
    <s v="3d9448a2-d"/>
    <x v="1"/>
    <s v="399.41"/>
    <x v="3403"/>
    <s v="20"/>
    <x v="1"/>
    <s v="319.53"/>
    <n v="79.882000000000005"/>
    <x v="3400"/>
    <n v="319.52999999999997"/>
    <x v="2"/>
    <s v="12-11-2024"/>
    <s v="12"/>
    <x v="0"/>
    <s v="2024"/>
    <d v="2024-11-12T00:00:00"/>
    <n v="0"/>
  </r>
  <r>
    <x v="3536"/>
    <s v="2dd9f21a-9"/>
    <x v="2"/>
    <s v="177.58"/>
    <x v="3404"/>
    <s v="20"/>
    <x v="1"/>
    <s v="142.06"/>
    <n v="35.516000000000005"/>
    <x v="3401"/>
    <n v="142.06"/>
    <x v="4"/>
    <s v="28-04-2024"/>
    <s v="28"/>
    <x v="3"/>
    <s v="2024"/>
    <d v="2024-04-28T00:00:00"/>
    <n v="0"/>
  </r>
  <r>
    <x v="3537"/>
    <s v="e32822c0-4"/>
    <x v="6"/>
    <s v="207.02"/>
    <x v="3405"/>
    <s v="30"/>
    <x v="7"/>
    <s v="144.91"/>
    <n v="62.106000000000002"/>
    <x v="3402"/>
    <n v="144.91"/>
    <x v="2"/>
    <s v="15-02-2024"/>
    <s v="15"/>
    <x v="1"/>
    <s v="2024"/>
    <d v="2024-02-15T00:00:00"/>
    <n v="0"/>
  </r>
  <r>
    <x v="3538"/>
    <s v="cbfe0b39-9"/>
    <x v="1"/>
    <s v="324.36"/>
    <x v="3406"/>
    <s v="15"/>
    <x v="0"/>
    <s v="275.71"/>
    <n v="48.654000000000003"/>
    <x v="3403"/>
    <n v="275.70999999999998"/>
    <x v="1"/>
    <s v="06-06-2024"/>
    <s v="06"/>
    <x v="9"/>
    <s v="2024"/>
    <d v="2024-06-06T00:00:00"/>
    <n v="0"/>
  </r>
  <r>
    <x v="3539"/>
    <s v="f2abc93d-7"/>
    <x v="4"/>
    <s v="168.18"/>
    <x v="1546"/>
    <s v="0"/>
    <x v="6"/>
    <s v="168.18"/>
    <n v="0"/>
    <x v="3404"/>
    <n v="168.18"/>
    <x v="2"/>
    <s v="04-03-2024"/>
    <s v="04"/>
    <x v="5"/>
    <s v="2024"/>
    <d v="2024-03-04T00:00:00"/>
    <n v="0"/>
  </r>
  <r>
    <x v="3540"/>
    <s v="5c34ab2f-1"/>
    <x v="0"/>
    <s v="396.76"/>
    <x v="1338"/>
    <s v="50"/>
    <x v="3"/>
    <s v="198.38"/>
    <n v="198.38"/>
    <x v="3405"/>
    <n v="198.38"/>
    <x v="0"/>
    <s v="06-10-2024"/>
    <s v="06"/>
    <x v="8"/>
    <s v="2024"/>
    <d v="2024-10-06T00:00:00"/>
    <n v="0"/>
  </r>
  <r>
    <x v="3541"/>
    <s v="9cb987d3-7"/>
    <x v="4"/>
    <s v="74.67"/>
    <x v="302"/>
    <s v="30"/>
    <x v="7"/>
    <s v="52.27"/>
    <n v="22.401"/>
    <x v="3406"/>
    <n v="52.27"/>
    <x v="1"/>
    <s v="29-02-2024"/>
    <s v="29"/>
    <x v="1"/>
    <s v="2024"/>
    <d v="2024-02-29T00:00:00"/>
    <n v="0"/>
  </r>
  <r>
    <x v="3542"/>
    <s v="c30789e2-2"/>
    <x v="3"/>
    <s v="268.63"/>
    <x v="3407"/>
    <s v="15"/>
    <x v="0"/>
    <s v="228.34"/>
    <n v="40.294499999999999"/>
    <x v="3407"/>
    <n v="228.34"/>
    <x v="2"/>
    <s v="31-03-2024"/>
    <s v="31"/>
    <x v="5"/>
    <s v="2024"/>
    <d v="2024-03-31T00:00:00"/>
    <n v="0"/>
  </r>
  <r>
    <x v="3543"/>
    <s v="27086972-3"/>
    <x v="4"/>
    <s v="105.99"/>
    <x v="3408"/>
    <s v="15"/>
    <x v="0"/>
    <s v="90.09"/>
    <n v="15.898499999999999"/>
    <x v="3408"/>
    <n v="90.09"/>
    <x v="1"/>
    <s v="11-01-2024"/>
    <s v="11"/>
    <x v="7"/>
    <s v="2024"/>
    <d v="2024-01-11T00:00:00"/>
    <n v="0"/>
  </r>
  <r>
    <x v="3544"/>
    <s v="93701244-6"/>
    <x v="4"/>
    <s v="213.68"/>
    <x v="3409"/>
    <s v="15"/>
    <x v="0"/>
    <s v="181.63"/>
    <n v="32.052"/>
    <x v="3409"/>
    <n v="181.63"/>
    <x v="2"/>
    <s v="31-03-2024"/>
    <s v="31"/>
    <x v="5"/>
    <s v="2024"/>
    <d v="2024-03-31T00:00:00"/>
    <n v="0"/>
  </r>
  <r>
    <x v="3545"/>
    <s v="ef09e847-4"/>
    <x v="3"/>
    <s v="148.44"/>
    <x v="3410"/>
    <s v="10"/>
    <x v="5"/>
    <s v="133.6"/>
    <n v="14.844000000000001"/>
    <x v="3410"/>
    <n v="133.6"/>
    <x v="0"/>
    <s v="10-02-2024"/>
    <s v="10"/>
    <x v="1"/>
    <s v="2024"/>
    <d v="2024-02-10T00:00:00"/>
    <n v="0"/>
  </r>
  <r>
    <x v="3546"/>
    <s v="672bdc23-b"/>
    <x v="2"/>
    <s v="140.68"/>
    <x v="3411"/>
    <s v="10"/>
    <x v="5"/>
    <s v="126.61"/>
    <n v="14.068000000000001"/>
    <x v="3411"/>
    <n v="126.61"/>
    <x v="4"/>
    <s v="25-03-2024"/>
    <s v="25"/>
    <x v="5"/>
    <s v="2024"/>
    <d v="2024-03-25T00:00:00"/>
    <n v="0"/>
  </r>
  <r>
    <x v="3547"/>
    <s v="4581d011-b"/>
    <x v="2"/>
    <s v="393.82"/>
    <x v="3412"/>
    <s v="50"/>
    <x v="3"/>
    <s v="196.91"/>
    <n v="196.91"/>
    <x v="1169"/>
    <n v="196.91"/>
    <x v="3"/>
    <s v="10-08-2024"/>
    <s v="10"/>
    <x v="4"/>
    <s v="2024"/>
    <d v="2024-08-10T00:00:00"/>
    <n v="0"/>
  </r>
  <r>
    <x v="3548"/>
    <s v="89023a7d-8"/>
    <x v="2"/>
    <s v="155.42"/>
    <x v="3413"/>
    <s v="20"/>
    <x v="1"/>
    <s v="124.34"/>
    <n v="31.083999999999996"/>
    <x v="3412"/>
    <n v="124.34"/>
    <x v="1"/>
    <s v="28-01-2024"/>
    <s v="28"/>
    <x v="7"/>
    <s v="2024"/>
    <d v="2024-01-28T00:00:00"/>
    <n v="0"/>
  </r>
  <r>
    <x v="3549"/>
    <s v="0d1afa5d-a"/>
    <x v="5"/>
    <s v="267.16"/>
    <x v="3414"/>
    <s v="20"/>
    <x v="1"/>
    <s v="213.73"/>
    <n v="53.432000000000009"/>
    <x v="3413"/>
    <n v="213.73"/>
    <x v="4"/>
    <s v="29-05-2024"/>
    <s v="29"/>
    <x v="6"/>
    <s v="2024"/>
    <d v="2024-05-29T00:00:00"/>
    <n v="0"/>
  </r>
  <r>
    <x v="3550"/>
    <s v="e7797ea9-2"/>
    <x v="2"/>
    <s v="340.21"/>
    <x v="3415"/>
    <s v="5"/>
    <x v="4"/>
    <s v="323.2"/>
    <n v="17.0105"/>
    <x v="3414"/>
    <n v="323.2"/>
    <x v="2"/>
    <s v="09-06-2024"/>
    <s v="09"/>
    <x v="9"/>
    <s v="2024"/>
    <d v="2024-06-09T00:00:00"/>
    <n v="0"/>
  </r>
  <r>
    <x v="3551"/>
    <s v="9541684d-3"/>
    <x v="1"/>
    <s v="336.44"/>
    <x v="3416"/>
    <s v="25"/>
    <x v="2"/>
    <s v="252.33"/>
    <n v="84.11"/>
    <x v="3415"/>
    <n v="252.33"/>
    <x v="0"/>
    <s v="07-01-2024"/>
    <s v="07"/>
    <x v="7"/>
    <s v="2024"/>
    <d v="2024-01-07T00:00:00"/>
    <n v="0"/>
  </r>
  <r>
    <x v="3552"/>
    <s v="694dc185-6"/>
    <x v="6"/>
    <s v="283.36"/>
    <x v="3417"/>
    <s v="50"/>
    <x v="3"/>
    <s v="141.68"/>
    <n v="141.68"/>
    <x v="3416"/>
    <n v="141.68"/>
    <x v="3"/>
    <s v="14-05-2024"/>
    <s v="14"/>
    <x v="6"/>
    <s v="2024"/>
    <d v="2024-05-14T00:00:00"/>
    <n v="0"/>
  </r>
  <r>
    <x v="3553"/>
    <s v="fddffc2e-9"/>
    <x v="1"/>
    <s v="472.32"/>
    <x v="3418"/>
    <s v="0"/>
    <x v="6"/>
    <s v="472.32"/>
    <n v="0"/>
    <x v="3417"/>
    <n v="472.32"/>
    <x v="4"/>
    <s v="16-09-2024"/>
    <s v="16"/>
    <x v="2"/>
    <s v="2024"/>
    <d v="2024-09-16T00:00:00"/>
    <n v="0"/>
  </r>
  <r>
    <x v="3554"/>
    <s v="cecae3dc-8"/>
    <x v="5"/>
    <s v="101.57"/>
    <x v="3419"/>
    <s v="20"/>
    <x v="1"/>
    <s v="81.26"/>
    <n v="20.314"/>
    <x v="3418"/>
    <n v="81.260000000000005"/>
    <x v="4"/>
    <s v="01-06-2024"/>
    <s v="01"/>
    <x v="9"/>
    <s v="2024"/>
    <d v="2024-06-01T00:00:00"/>
    <n v="0"/>
  </r>
  <r>
    <x v="3555"/>
    <s v="d2d8de8e-9"/>
    <x v="6"/>
    <s v="395.72"/>
    <x v="3420"/>
    <s v="20"/>
    <x v="1"/>
    <s v="316.58"/>
    <n v="79.144000000000005"/>
    <x v="3419"/>
    <n v="316.58"/>
    <x v="3"/>
    <s v="20-09-2024"/>
    <s v="20"/>
    <x v="2"/>
    <s v="2024"/>
    <d v="2024-09-20T00:00:00"/>
    <n v="0"/>
  </r>
  <r>
    <x v="3556"/>
    <s v="20db9273-b"/>
    <x v="6"/>
    <s v="221.5"/>
    <x v="3421"/>
    <s v="50"/>
    <x v="3"/>
    <s v="110.75"/>
    <n v="110.75"/>
    <x v="3420"/>
    <n v="110.75"/>
    <x v="4"/>
    <s v="18-04-2024"/>
    <s v="18"/>
    <x v="3"/>
    <s v="2024"/>
    <d v="2024-04-18T00:00:00"/>
    <n v="0"/>
  </r>
  <r>
    <x v="3557"/>
    <s v="dc3e57fa-e"/>
    <x v="6"/>
    <s v="320.78"/>
    <x v="3422"/>
    <s v="15"/>
    <x v="0"/>
    <s v="272.66"/>
    <n v="48.116999999999997"/>
    <x v="3421"/>
    <n v="272.66000000000003"/>
    <x v="1"/>
    <s v="10-11-2024"/>
    <s v="10"/>
    <x v="0"/>
    <s v="2024"/>
    <d v="2024-11-10T00:00:00"/>
    <n v="0"/>
  </r>
  <r>
    <x v="3558"/>
    <s v="990c64e6-e"/>
    <x v="6"/>
    <s v="315.5"/>
    <x v="3423"/>
    <s v="15"/>
    <x v="0"/>
    <s v="268.18"/>
    <n v="47.325000000000003"/>
    <x v="3422"/>
    <n v="268.18"/>
    <x v="3"/>
    <s v="01-06-2024"/>
    <s v="01"/>
    <x v="9"/>
    <s v="2024"/>
    <d v="2024-06-01T00:00:00"/>
    <n v="0"/>
  </r>
  <r>
    <x v="3559"/>
    <s v="909a3085-c"/>
    <x v="3"/>
    <s v="27.26"/>
    <x v="3424"/>
    <s v="30"/>
    <x v="7"/>
    <s v="19.08"/>
    <n v="8.1780000000000008"/>
    <x v="678"/>
    <n v="19.079999999999998"/>
    <x v="4"/>
    <s v="12-08-2024"/>
    <s v="12"/>
    <x v="4"/>
    <s v="2024"/>
    <d v="2024-08-12T00:00:00"/>
    <n v="0"/>
  </r>
  <r>
    <x v="3560"/>
    <s v="f8947636-8"/>
    <x v="2"/>
    <s v="409.56"/>
    <x v="3425"/>
    <s v="10"/>
    <x v="5"/>
    <s v="368.6"/>
    <n v="40.955999999999996"/>
    <x v="3423"/>
    <n v="368.6"/>
    <x v="1"/>
    <s v="16-04-2024"/>
    <s v="16"/>
    <x v="3"/>
    <s v="2024"/>
    <d v="2024-04-16T00:00:00"/>
    <n v="0"/>
  </r>
  <r>
    <x v="3561"/>
    <s v="c803cb4d-f"/>
    <x v="2"/>
    <s v="194.33"/>
    <x v="3426"/>
    <s v="20"/>
    <x v="1"/>
    <s v="155.46"/>
    <n v="38.866000000000007"/>
    <x v="3424"/>
    <n v="155.46"/>
    <x v="3"/>
    <s v="14-07-2024"/>
    <s v="14"/>
    <x v="10"/>
    <s v="2024"/>
    <d v="2024-07-14T00:00:00"/>
    <n v="0"/>
  </r>
  <r>
    <x v="3562"/>
    <s v="af1f5832-c"/>
    <x v="5"/>
    <s v="281.87"/>
    <x v="3427"/>
    <s v="50"/>
    <x v="3"/>
    <s v="140.94"/>
    <n v="140.935"/>
    <x v="3425"/>
    <n v="140.94"/>
    <x v="2"/>
    <s v="14-10-2024"/>
    <s v="14"/>
    <x v="8"/>
    <s v="2024"/>
    <d v="2024-10-14T00:00:00"/>
    <n v="0"/>
  </r>
  <r>
    <x v="3563"/>
    <s v="05611fde-f"/>
    <x v="0"/>
    <s v="63.89"/>
    <x v="3428"/>
    <s v="5"/>
    <x v="4"/>
    <s v="60.7"/>
    <n v="3.1944999999999997"/>
    <x v="3426"/>
    <n v="60.7"/>
    <x v="3"/>
    <s v="29-06-2024"/>
    <s v="29"/>
    <x v="9"/>
    <s v="2024"/>
    <d v="2024-06-29T00:00:00"/>
    <n v="0"/>
  </r>
  <r>
    <x v="3564"/>
    <s v="683396d0-8"/>
    <x v="4"/>
    <s v="409.61"/>
    <x v="3429"/>
    <s v="10"/>
    <x v="5"/>
    <s v="368.65"/>
    <n v="40.961000000000006"/>
    <x v="3427"/>
    <n v="368.65"/>
    <x v="2"/>
    <s v="13-02-2024"/>
    <s v="13"/>
    <x v="1"/>
    <s v="2024"/>
    <d v="2024-02-13T00:00:00"/>
    <n v="0"/>
  </r>
  <r>
    <x v="3565"/>
    <s v="fb547e8b-d"/>
    <x v="1"/>
    <s v="222.24"/>
    <x v="3430"/>
    <s v="25"/>
    <x v="2"/>
    <s v="166.68"/>
    <n v="55.56"/>
    <x v="3428"/>
    <n v="166.68"/>
    <x v="4"/>
    <s v="29-10-2024"/>
    <s v="29"/>
    <x v="8"/>
    <s v="2024"/>
    <d v="2024-10-29T00:00:00"/>
    <n v="0"/>
  </r>
  <r>
    <x v="3566"/>
    <s v="75a51dbb-6"/>
    <x v="6"/>
    <s v="167.97"/>
    <x v="3431"/>
    <s v="50"/>
    <x v="3"/>
    <s v="83.98"/>
    <n v="83.984999999999999"/>
    <x v="3429"/>
    <n v="83.99"/>
    <x v="2"/>
    <s v="22-09-2024"/>
    <s v="22"/>
    <x v="2"/>
    <s v="2024"/>
    <d v="2024-09-22T00:00:00"/>
    <n v="9.9999999999909051E-3"/>
  </r>
  <r>
    <x v="3567"/>
    <s v="511ebbe1-b"/>
    <x v="6"/>
    <s v="101.38"/>
    <x v="3432"/>
    <s v="20"/>
    <x v="1"/>
    <s v="81.1"/>
    <n v="20.276"/>
    <x v="37"/>
    <n v="81.099999999999994"/>
    <x v="4"/>
    <s v="01-10-2024"/>
    <s v="01"/>
    <x v="8"/>
    <s v="2024"/>
    <d v="2024-10-01T00:00:00"/>
    <n v="0"/>
  </r>
  <r>
    <x v="3568"/>
    <s v="cfcf8a79-4"/>
    <x v="3"/>
    <s v="299.63"/>
    <x v="3433"/>
    <s v="15"/>
    <x v="0"/>
    <s v="254.69"/>
    <n v="44.944499999999998"/>
    <x v="3430"/>
    <n v="254.69"/>
    <x v="2"/>
    <s v="23-09-2024"/>
    <s v="23"/>
    <x v="2"/>
    <s v="2024"/>
    <d v="2024-09-23T00:00:00"/>
    <n v="0"/>
  </r>
  <r>
    <x v="3569"/>
    <s v="fd3b53af-c"/>
    <x v="2"/>
    <s v="373.78"/>
    <x v="3434"/>
    <s v="25"/>
    <x v="2"/>
    <s v="280.33"/>
    <n v="93.444999999999993"/>
    <x v="3431"/>
    <n v="280.33999999999997"/>
    <x v="2"/>
    <s v="19-11-2024"/>
    <s v="19"/>
    <x v="0"/>
    <s v="2024"/>
    <d v="2024-11-19T00:00:00"/>
    <n v="9.9999999999909051E-3"/>
  </r>
  <r>
    <x v="3570"/>
    <s v="2821ebc6-0"/>
    <x v="0"/>
    <s v="243.74"/>
    <x v="3435"/>
    <s v="15"/>
    <x v="0"/>
    <s v="207.18"/>
    <n v="36.561000000000007"/>
    <x v="3432"/>
    <n v="207.18"/>
    <x v="2"/>
    <s v="15-11-2024"/>
    <s v="15"/>
    <x v="0"/>
    <s v="2024"/>
    <d v="2024-11-15T00:00:00"/>
    <n v="0"/>
  </r>
  <r>
    <x v="3571"/>
    <s v="e4f7dbbd-b"/>
    <x v="5"/>
    <s v="133.2"/>
    <x v="3436"/>
    <s v="20"/>
    <x v="1"/>
    <s v="106.56"/>
    <n v="26.64"/>
    <x v="3433"/>
    <n v="106.56"/>
    <x v="2"/>
    <s v="28-03-2024"/>
    <s v="28"/>
    <x v="5"/>
    <s v="2024"/>
    <d v="2024-03-28T00:00:00"/>
    <n v="0"/>
  </r>
  <r>
    <x v="3572"/>
    <s v="5e070719-4"/>
    <x v="6"/>
    <s v="68.94"/>
    <x v="3437"/>
    <s v="30"/>
    <x v="7"/>
    <s v="48.26"/>
    <n v="20.681999999999999"/>
    <x v="3434"/>
    <n v="48.26"/>
    <x v="0"/>
    <s v="09-04-2024"/>
    <s v="09"/>
    <x v="3"/>
    <s v="2024"/>
    <d v="2024-04-09T00:00:00"/>
    <n v="0"/>
  </r>
  <r>
    <x v="3573"/>
    <s v="dc89fb50-2"/>
    <x v="6"/>
    <s v="275.43"/>
    <x v="3438"/>
    <s v="50"/>
    <x v="3"/>
    <s v="137.72"/>
    <n v="137.715"/>
    <x v="3435"/>
    <n v="137.72"/>
    <x v="3"/>
    <s v="18-04-2024"/>
    <s v="18"/>
    <x v="3"/>
    <s v="2024"/>
    <d v="2024-04-18T00:00:00"/>
    <n v="0"/>
  </r>
  <r>
    <x v="3574"/>
    <s v="9ec5b085-7"/>
    <x v="2"/>
    <s v="197.83"/>
    <x v="3439"/>
    <s v="25"/>
    <x v="2"/>
    <s v="148.37"/>
    <n v="49.457500000000003"/>
    <x v="3436"/>
    <n v="148.37"/>
    <x v="0"/>
    <s v="08-08-2024"/>
    <s v="08"/>
    <x v="4"/>
    <s v="2024"/>
    <d v="2024-08-08T00:00:00"/>
    <n v="0"/>
  </r>
  <r>
    <x v="3575"/>
    <s v="3d35c39c-5"/>
    <x v="6"/>
    <s v="215.89"/>
    <x v="3440"/>
    <s v="50"/>
    <x v="3"/>
    <s v="107.94"/>
    <n v="107.94499999999999"/>
    <x v="3437"/>
    <n v="107.95"/>
    <x v="0"/>
    <s v="15-07-2024"/>
    <s v="15"/>
    <x v="10"/>
    <s v="2024"/>
    <d v="2024-07-15T00:00:00"/>
    <n v="1.0000000000005116E-2"/>
  </r>
  <r>
    <x v="3576"/>
    <s v="19df81cc-7"/>
    <x v="3"/>
    <s v="83.57"/>
    <x v="3441"/>
    <s v="5"/>
    <x v="4"/>
    <s v="79.39"/>
    <n v="4.1784999999999997"/>
    <x v="3438"/>
    <n v="79.39"/>
    <x v="2"/>
    <s v="26-05-2024"/>
    <s v="26"/>
    <x v="6"/>
    <s v="2024"/>
    <d v="2024-05-26T00:00:00"/>
    <n v="0"/>
  </r>
  <r>
    <x v="3577"/>
    <s v="b515ad91-9"/>
    <x v="4"/>
    <s v="393.77"/>
    <x v="11"/>
    <s v="5"/>
    <x v="4"/>
    <s v="374.08"/>
    <n v="19.688499999999998"/>
    <x v="3439"/>
    <n v="374.08"/>
    <x v="4"/>
    <s v="15-10-2024"/>
    <s v="15"/>
    <x v="8"/>
    <s v="2024"/>
    <d v="2024-10-15T00:00:00"/>
    <n v="0"/>
  </r>
  <r>
    <x v="3578"/>
    <s v="03440158-4"/>
    <x v="2"/>
    <s v="262.88"/>
    <x v="3442"/>
    <s v="10"/>
    <x v="5"/>
    <s v="236.59"/>
    <n v="26.288"/>
    <x v="234"/>
    <n v="236.59"/>
    <x v="0"/>
    <s v="07-08-2024"/>
    <s v="07"/>
    <x v="4"/>
    <s v="2024"/>
    <d v="2024-08-07T00:00:00"/>
    <n v="0"/>
  </r>
  <r>
    <x v="3579"/>
    <s v="7803ef47-f"/>
    <x v="3"/>
    <s v="373.87"/>
    <x v="3443"/>
    <s v="50"/>
    <x v="3"/>
    <s v="186.94"/>
    <n v="186.935"/>
    <x v="3440"/>
    <n v="186.94"/>
    <x v="2"/>
    <s v="05-10-2024"/>
    <s v="05"/>
    <x v="8"/>
    <s v="2024"/>
    <d v="2024-10-05T00:00:00"/>
    <n v="0"/>
  </r>
  <r>
    <x v="3580"/>
    <s v="ab788e03-9"/>
    <x v="3"/>
    <s v="96.15"/>
    <x v="3444"/>
    <s v="25"/>
    <x v="2"/>
    <s v="72.11"/>
    <n v="24.037500000000001"/>
    <x v="3441"/>
    <n v="72.11"/>
    <x v="2"/>
    <s v="27-01-2024"/>
    <s v="27"/>
    <x v="7"/>
    <s v="2024"/>
    <d v="2024-01-27T00:00:00"/>
    <n v="0"/>
  </r>
  <r>
    <x v="3581"/>
    <s v="9e01f018-3"/>
    <x v="5"/>
    <s v="298.68"/>
    <x v="3445"/>
    <s v="30"/>
    <x v="7"/>
    <s v="209.08"/>
    <n v="89.603999999999999"/>
    <x v="29"/>
    <n v="209.08"/>
    <x v="2"/>
    <s v="04-08-2024"/>
    <s v="04"/>
    <x v="4"/>
    <s v="2024"/>
    <d v="2024-08-04T00:00:00"/>
    <n v="0"/>
  </r>
  <r>
    <x v="3582"/>
    <s v="bbf5a8c4-c"/>
    <x v="4"/>
    <s v="290.9"/>
    <x v="3446"/>
    <s v="15"/>
    <x v="0"/>
    <s v="247.26"/>
    <n v="43.634999999999998"/>
    <x v="3442"/>
    <n v="247.27"/>
    <x v="3"/>
    <s v="25-10-2024"/>
    <s v="25"/>
    <x v="8"/>
    <s v="2024"/>
    <d v="2024-10-25T00:00:00"/>
    <n v="1.0000000000019327E-2"/>
  </r>
  <r>
    <x v="3583"/>
    <s v="9de4ed40-3"/>
    <x v="6"/>
    <s v="316.29"/>
    <x v="3447"/>
    <s v="30"/>
    <x v="7"/>
    <s v="221.4"/>
    <n v="94.887"/>
    <x v="3443"/>
    <n v="221.4"/>
    <x v="0"/>
    <s v="31-07-2024"/>
    <s v="31"/>
    <x v="10"/>
    <s v="2024"/>
    <d v="2024-07-31T00:00:00"/>
    <n v="0"/>
  </r>
  <r>
    <x v="3584"/>
    <s v="279b80d2-3"/>
    <x v="2"/>
    <s v="69.38"/>
    <x v="3448"/>
    <s v="15"/>
    <x v="0"/>
    <s v="58.97"/>
    <n v="10.406999999999998"/>
    <x v="3444"/>
    <n v="58.97"/>
    <x v="1"/>
    <s v="08-07-2024"/>
    <s v="08"/>
    <x v="10"/>
    <s v="2024"/>
    <d v="2024-07-08T00:00:00"/>
    <n v="0"/>
  </r>
  <r>
    <x v="3585"/>
    <s v="bc3d8d56-d"/>
    <x v="3"/>
    <s v="241.05"/>
    <x v="3449"/>
    <s v="15"/>
    <x v="0"/>
    <s v="204.89"/>
    <n v="36.157499999999999"/>
    <x v="3445"/>
    <n v="204.89"/>
    <x v="3"/>
    <s v="24-05-2024"/>
    <s v="24"/>
    <x v="6"/>
    <s v="2024"/>
    <d v="2024-05-24T00:00:00"/>
    <n v="0"/>
  </r>
  <r>
    <x v="3586"/>
    <s v="cb1d13bc-a"/>
    <x v="5"/>
    <s v="206.34"/>
    <x v="3450"/>
    <s v="20"/>
    <x v="1"/>
    <s v="165.07"/>
    <n v="41.268000000000001"/>
    <x v="3446"/>
    <n v="165.07"/>
    <x v="0"/>
    <s v="09-06-2024"/>
    <s v="09"/>
    <x v="9"/>
    <s v="2024"/>
    <d v="2024-06-09T00:00:00"/>
    <n v="0"/>
  </r>
  <r>
    <x v="3587"/>
    <s v="ab743503-5"/>
    <x v="4"/>
    <s v="457.39"/>
    <x v="3451"/>
    <s v="50"/>
    <x v="3"/>
    <s v="228.69"/>
    <n v="228.69499999999999"/>
    <x v="3447"/>
    <n v="228.7"/>
    <x v="1"/>
    <s v="30-05-2024"/>
    <s v="30"/>
    <x v="6"/>
    <s v="2024"/>
    <d v="2024-05-30T00:00:00"/>
    <n v="9.9999999999909051E-3"/>
  </r>
  <r>
    <x v="3588"/>
    <s v="ad062ad5-4"/>
    <x v="4"/>
    <s v="71.82"/>
    <x v="3452"/>
    <s v="0"/>
    <x v="6"/>
    <s v="71.82"/>
    <n v="0"/>
    <x v="3448"/>
    <n v="71.819999999999993"/>
    <x v="0"/>
    <s v="08-11-2024"/>
    <s v="08"/>
    <x v="0"/>
    <s v="2024"/>
    <d v="2024-11-08T00:00:00"/>
    <n v="0"/>
  </r>
  <r>
    <x v="3589"/>
    <s v="c201b757-7"/>
    <x v="3"/>
    <s v="431.57"/>
    <x v="3453"/>
    <s v="25"/>
    <x v="2"/>
    <s v="323.68"/>
    <n v="107.8925"/>
    <x v="3449"/>
    <n v="323.68"/>
    <x v="1"/>
    <s v="28-05-2024"/>
    <s v="28"/>
    <x v="6"/>
    <s v="2024"/>
    <d v="2024-05-28T00:00:00"/>
    <n v="0"/>
  </r>
  <r>
    <x v="3590"/>
    <s v="f2226ce1-5"/>
    <x v="3"/>
    <s v="304.06"/>
    <x v="3454"/>
    <s v="5"/>
    <x v="4"/>
    <s v="288.86"/>
    <n v="15.202999999999999"/>
    <x v="3450"/>
    <n v="288.86"/>
    <x v="2"/>
    <s v="04-11-2024"/>
    <s v="04"/>
    <x v="0"/>
    <s v="2024"/>
    <d v="2024-11-04T00:00:00"/>
    <n v="0"/>
  </r>
  <r>
    <x v="3591"/>
    <s v="c0c0bc6d-5"/>
    <x v="3"/>
    <s v="302.93"/>
    <x v="3455"/>
    <s v="5"/>
    <x v="4"/>
    <s v="287.78"/>
    <n v="15.146500000000001"/>
    <x v="3451"/>
    <n v="287.77999999999997"/>
    <x v="2"/>
    <s v="15-01-2024"/>
    <s v="15"/>
    <x v="7"/>
    <s v="2024"/>
    <d v="2024-01-15T00:00:00"/>
    <n v="0"/>
  </r>
  <r>
    <x v="3592"/>
    <s v="2c094686-a"/>
    <x v="4"/>
    <s v="31.24"/>
    <x v="3456"/>
    <s v="5"/>
    <x v="4"/>
    <s v="29.68"/>
    <n v="1.5619999999999998"/>
    <x v="3452"/>
    <n v="29.68"/>
    <x v="3"/>
    <s v="25-01-2024"/>
    <s v="25"/>
    <x v="7"/>
    <s v="2024"/>
    <d v="2024-01-25T00:00:00"/>
    <n v="0"/>
  </r>
  <r>
    <x v="3593"/>
    <s v="434e63d4-3"/>
    <x v="0"/>
    <s v="439.88"/>
    <x v="3457"/>
    <s v="5"/>
    <x v="4"/>
    <s v="417.89"/>
    <n v="21.994"/>
    <x v="2991"/>
    <n v="417.89"/>
    <x v="1"/>
    <s v="08-04-2024"/>
    <s v="08"/>
    <x v="3"/>
    <s v="2024"/>
    <d v="2024-04-08T00:00:00"/>
    <n v="0"/>
  </r>
  <r>
    <x v="3594"/>
    <s v="fa9eac42-d"/>
    <x v="2"/>
    <s v="397.79"/>
    <x v="3458"/>
    <s v="25"/>
    <x v="2"/>
    <s v="298.34"/>
    <n v="99.447500000000005"/>
    <x v="3453"/>
    <n v="298.33999999999997"/>
    <x v="3"/>
    <s v="15-02-2024"/>
    <s v="15"/>
    <x v="1"/>
    <s v="2024"/>
    <d v="2024-02-15T00:00:00"/>
    <n v="0"/>
  </r>
  <r>
    <x v="3595"/>
    <s v="beed46fa-3"/>
    <x v="4"/>
    <s v="302.86"/>
    <x v="3459"/>
    <s v="0"/>
    <x v="6"/>
    <s v="302.86"/>
    <n v="0"/>
    <x v="3454"/>
    <n v="302.86"/>
    <x v="0"/>
    <s v="21-08-2024"/>
    <s v="21"/>
    <x v="4"/>
    <s v="2024"/>
    <d v="2024-08-21T00:00:00"/>
    <n v="0"/>
  </r>
  <r>
    <x v="3596"/>
    <s v="f4a35930-c"/>
    <x v="6"/>
    <s v="286.82"/>
    <x v="3352"/>
    <s v="25"/>
    <x v="2"/>
    <s v="215.12"/>
    <n v="71.704999999999998"/>
    <x v="3455"/>
    <n v="215.12"/>
    <x v="0"/>
    <s v="26-06-2024"/>
    <s v="26"/>
    <x v="9"/>
    <s v="2024"/>
    <d v="2024-06-26T00:00:00"/>
    <n v="0"/>
  </r>
  <r>
    <x v="3597"/>
    <s v="b15b2799-0"/>
    <x v="1"/>
    <s v="209.91"/>
    <x v="3460"/>
    <s v="50"/>
    <x v="3"/>
    <s v="104.95"/>
    <n v="104.955"/>
    <x v="2669"/>
    <n v="104.96"/>
    <x v="3"/>
    <s v="18-08-2024"/>
    <s v="18"/>
    <x v="4"/>
    <s v="2024"/>
    <d v="2024-08-18T00:00:00"/>
    <n v="9.9999999999909051E-3"/>
  </r>
  <r>
    <x v="3598"/>
    <s v="7184cb78-f"/>
    <x v="3"/>
    <s v="406.97"/>
    <x v="3461"/>
    <s v="15"/>
    <x v="0"/>
    <s v="345.92"/>
    <n v="61.045500000000004"/>
    <x v="3456"/>
    <n v="345.92"/>
    <x v="3"/>
    <s v="02-11-2024"/>
    <s v="02"/>
    <x v="0"/>
    <s v="2024"/>
    <d v="2024-11-02T00:00:00"/>
    <n v="0"/>
  </r>
  <r>
    <x v="3599"/>
    <s v="89622171-7"/>
    <x v="5"/>
    <s v="95.24"/>
    <x v="3462"/>
    <s v="15"/>
    <x v="0"/>
    <s v="80.95"/>
    <n v="14.286"/>
    <x v="3457"/>
    <n v="80.95"/>
    <x v="0"/>
    <s v="27-05-2024"/>
    <s v="27"/>
    <x v="6"/>
    <s v="2024"/>
    <d v="2024-05-27T00:00:00"/>
    <n v="0"/>
  </r>
  <r>
    <x v="3600"/>
    <s v="57bd01e9-5"/>
    <x v="6"/>
    <s v="313.68"/>
    <x v="2371"/>
    <s v="25"/>
    <x v="2"/>
    <s v="235.26"/>
    <n v="78.42"/>
    <x v="3458"/>
    <n v="235.26"/>
    <x v="1"/>
    <s v="28-02-2024"/>
    <s v="28"/>
    <x v="1"/>
    <s v="2024"/>
    <d v="2024-02-28T00:00:00"/>
    <n v="0"/>
  </r>
  <r>
    <x v="3601"/>
    <s v="ed994c1b-8"/>
    <x v="6"/>
    <s v="328.54"/>
    <x v="3463"/>
    <s v="15"/>
    <x v="0"/>
    <s v="279.26"/>
    <n v="49.281000000000006"/>
    <x v="3459"/>
    <n v="279.26"/>
    <x v="2"/>
    <s v="23-08-2024"/>
    <s v="23"/>
    <x v="4"/>
    <s v="2024"/>
    <d v="2024-08-23T00:00:00"/>
    <n v="0"/>
  </r>
  <r>
    <x v="3602"/>
    <s v="c7d050f3-d"/>
    <x v="1"/>
    <s v="390.78"/>
    <x v="3464"/>
    <s v="25"/>
    <x v="2"/>
    <s v="293.08"/>
    <n v="97.694999999999993"/>
    <x v="3460"/>
    <n v="293.08999999999997"/>
    <x v="3"/>
    <s v="09-08-2024"/>
    <s v="09"/>
    <x v="4"/>
    <s v="2024"/>
    <d v="2024-08-09T00:00:00"/>
    <n v="9.9999999999909051E-3"/>
  </r>
  <r>
    <x v="3603"/>
    <s v="47489c4d-c"/>
    <x v="0"/>
    <s v="432.01"/>
    <x v="3465"/>
    <s v="5"/>
    <x v="4"/>
    <s v="410.41"/>
    <n v="21.6005"/>
    <x v="3461"/>
    <n v="410.41"/>
    <x v="4"/>
    <s v="20-05-2024"/>
    <s v="20"/>
    <x v="6"/>
    <s v="2024"/>
    <d v="2024-05-20T00:00:00"/>
    <n v="0"/>
  </r>
  <r>
    <x v="3604"/>
    <s v="17d2f080-1"/>
    <x v="6"/>
    <s v="101.33"/>
    <x v="3466"/>
    <s v="15"/>
    <x v="0"/>
    <s v="86.13"/>
    <n v="15.1995"/>
    <x v="3462"/>
    <n v="86.13"/>
    <x v="1"/>
    <s v="19-04-2024"/>
    <s v="19"/>
    <x v="3"/>
    <s v="2024"/>
    <d v="2024-04-19T00:00:00"/>
    <n v="0"/>
  </r>
  <r>
    <x v="3605"/>
    <s v="b1fa8814-7"/>
    <x v="0"/>
    <s v="97.09"/>
    <x v="2815"/>
    <s v="30"/>
    <x v="7"/>
    <s v="67.96"/>
    <n v="29.127000000000002"/>
    <x v="3463"/>
    <n v="67.959999999999994"/>
    <x v="1"/>
    <s v="30-10-2024"/>
    <s v="30"/>
    <x v="8"/>
    <s v="2024"/>
    <d v="2024-10-30T00:00:00"/>
    <n v="0"/>
  </r>
  <r>
    <x v="3606"/>
    <s v="8a686224-d"/>
    <x v="4"/>
    <s v="428.23"/>
    <x v="3467"/>
    <s v="20"/>
    <x v="1"/>
    <s v="342.58"/>
    <n v="85.646000000000001"/>
    <x v="3464"/>
    <n v="342.58"/>
    <x v="2"/>
    <s v="21-04-2024"/>
    <s v="21"/>
    <x v="3"/>
    <s v="2024"/>
    <d v="2024-04-21T00:00:00"/>
    <n v="0"/>
  </r>
  <r>
    <x v="3607"/>
    <s v="a68ea643-5"/>
    <x v="3"/>
    <s v="249.79"/>
    <x v="3468"/>
    <s v="20"/>
    <x v="1"/>
    <s v="199.83"/>
    <n v="49.957999999999998"/>
    <x v="3465"/>
    <n v="199.83"/>
    <x v="2"/>
    <s v="12-10-2024"/>
    <s v="12"/>
    <x v="8"/>
    <s v="2024"/>
    <d v="2024-10-12T00:00:00"/>
    <n v="0"/>
  </r>
  <r>
    <x v="3608"/>
    <s v="6b443db9-7"/>
    <x v="4"/>
    <s v="125.28"/>
    <x v="3469"/>
    <s v="0"/>
    <x v="6"/>
    <s v="125.28"/>
    <n v="0"/>
    <x v="3466"/>
    <n v="125.28"/>
    <x v="3"/>
    <s v="26-06-2024"/>
    <s v="26"/>
    <x v="9"/>
    <s v="2024"/>
    <d v="2024-06-26T00:00:00"/>
    <n v="0"/>
  </r>
  <r>
    <x v="3609"/>
    <s v="9e0e3d1d-9"/>
    <x v="2"/>
    <s v="27.12"/>
    <x v="3470"/>
    <s v="5"/>
    <x v="4"/>
    <s v="25.76"/>
    <n v="1.3559999999999999"/>
    <x v="3467"/>
    <n v="25.76"/>
    <x v="3"/>
    <s v="13-10-2024"/>
    <s v="13"/>
    <x v="8"/>
    <s v="2024"/>
    <d v="2024-10-13T00:00:00"/>
    <n v="0"/>
  </r>
  <r>
    <x v="3610"/>
    <s v="585b0773-2"/>
    <x v="0"/>
    <s v="484.56"/>
    <x v="3471"/>
    <s v="0"/>
    <x v="6"/>
    <s v="484.56"/>
    <n v="0"/>
    <x v="3468"/>
    <n v="484.56"/>
    <x v="2"/>
    <s v="21-10-2024"/>
    <s v="21"/>
    <x v="8"/>
    <s v="2024"/>
    <d v="2024-10-21T00:00:00"/>
    <n v="0"/>
  </r>
  <r>
    <x v="3611"/>
    <s v="ae83104f-9"/>
    <x v="5"/>
    <s v="68.45"/>
    <x v="3472"/>
    <s v="30"/>
    <x v="7"/>
    <s v="47.91"/>
    <n v="20.535"/>
    <x v="3469"/>
    <n v="47.92"/>
    <x v="0"/>
    <s v="13-11-2024"/>
    <s v="13"/>
    <x v="0"/>
    <s v="2024"/>
    <d v="2024-11-13T00:00:00"/>
    <n v="1.0000000000005116E-2"/>
  </r>
  <r>
    <x v="3612"/>
    <s v="2e3d2cff-e"/>
    <x v="0"/>
    <s v="108.02"/>
    <x v="3005"/>
    <s v="10"/>
    <x v="5"/>
    <s v="97.22"/>
    <n v="10.802"/>
    <x v="3470"/>
    <n v="97.22"/>
    <x v="2"/>
    <s v="14-10-2024"/>
    <s v="14"/>
    <x v="8"/>
    <s v="2024"/>
    <d v="2024-10-14T00:00:00"/>
    <n v="0"/>
  </r>
  <r>
    <x v="3613"/>
    <s v="5dc3861b-a"/>
    <x v="5"/>
    <s v="287.25"/>
    <x v="3473"/>
    <s v="20"/>
    <x v="1"/>
    <s v="229.8"/>
    <n v="57.45"/>
    <x v="3471"/>
    <n v="229.8"/>
    <x v="4"/>
    <s v="09-02-2024"/>
    <s v="09"/>
    <x v="1"/>
    <s v="2024"/>
    <d v="2024-02-09T00:00:00"/>
    <n v="0"/>
  </r>
  <r>
    <x v="3614"/>
    <s v="5c512226-0"/>
    <x v="3"/>
    <s v="198.26"/>
    <x v="3474"/>
    <s v="0"/>
    <x v="6"/>
    <s v="198.26"/>
    <n v="0"/>
    <x v="3472"/>
    <n v="198.26"/>
    <x v="0"/>
    <s v="26-09-2024"/>
    <s v="26"/>
    <x v="2"/>
    <s v="2024"/>
    <d v="2024-09-26T00:00:00"/>
    <n v="0"/>
  </r>
  <r>
    <x v="3615"/>
    <s v="cabdd327-d"/>
    <x v="1"/>
    <s v="218.12"/>
    <x v="3475"/>
    <s v="5"/>
    <x v="4"/>
    <s v="207.21"/>
    <n v="10.905999999999999"/>
    <x v="3473"/>
    <n v="207.21"/>
    <x v="1"/>
    <s v="30-01-2024"/>
    <s v="30"/>
    <x v="7"/>
    <s v="2024"/>
    <d v="2024-01-30T00:00:00"/>
    <n v="0"/>
  </r>
  <r>
    <x v="3616"/>
    <s v="b371fcde-5"/>
    <x v="2"/>
    <s v="401.08"/>
    <x v="3476"/>
    <s v="5"/>
    <x v="4"/>
    <s v="381.03"/>
    <n v="20.053999999999998"/>
    <x v="3474"/>
    <n v="381.03"/>
    <x v="3"/>
    <s v="05-02-2024"/>
    <s v="05"/>
    <x v="1"/>
    <s v="2024"/>
    <d v="2024-02-05T00:00:00"/>
    <n v="0"/>
  </r>
  <r>
    <x v="3617"/>
    <s v="b45ef0eb-6"/>
    <x v="4"/>
    <s v="247.48"/>
    <x v="3477"/>
    <s v="50"/>
    <x v="3"/>
    <s v="123.74"/>
    <n v="123.74"/>
    <x v="3475"/>
    <n v="123.74"/>
    <x v="2"/>
    <s v="20-05-2024"/>
    <s v="20"/>
    <x v="6"/>
    <s v="2024"/>
    <d v="2024-05-20T00:00:00"/>
    <n v="0"/>
  </r>
  <r>
    <x v="3618"/>
    <s v="8402c6f6-f"/>
    <x v="1"/>
    <s v="78.14"/>
    <x v="3478"/>
    <s v="0"/>
    <x v="6"/>
    <s v="78.14"/>
    <n v="0"/>
    <x v="1623"/>
    <n v="78.14"/>
    <x v="2"/>
    <s v="02-09-2024"/>
    <s v="02"/>
    <x v="2"/>
    <s v="2024"/>
    <d v="2024-09-02T00:00:00"/>
    <n v="0"/>
  </r>
  <r>
    <x v="3619"/>
    <s v="a2f456bc-6"/>
    <x v="4"/>
    <s v="169.79"/>
    <x v="3479"/>
    <s v="5"/>
    <x v="4"/>
    <s v="161.3"/>
    <n v="8.4894999999999996"/>
    <x v="3476"/>
    <n v="161.30000000000001"/>
    <x v="2"/>
    <s v="25-10-2024"/>
    <s v="25"/>
    <x v="8"/>
    <s v="2024"/>
    <d v="2024-10-25T00:00:00"/>
    <n v="0"/>
  </r>
  <r>
    <x v="3620"/>
    <s v="cd15baa4-6"/>
    <x v="1"/>
    <s v="438.09"/>
    <x v="3480"/>
    <s v="20"/>
    <x v="1"/>
    <s v="350.47"/>
    <n v="87.617999999999995"/>
    <x v="3477"/>
    <n v="350.47"/>
    <x v="3"/>
    <s v="07-01-2024"/>
    <s v="07"/>
    <x v="7"/>
    <s v="2024"/>
    <d v="2024-01-07T00:00:00"/>
    <n v="0"/>
  </r>
  <r>
    <x v="3621"/>
    <s v="c5855ed0-1"/>
    <x v="6"/>
    <s v="265.65"/>
    <x v="3481"/>
    <s v="25"/>
    <x v="2"/>
    <s v="199.24"/>
    <n v="66.412499999999994"/>
    <x v="3478"/>
    <n v="199.24"/>
    <x v="2"/>
    <s v="30-09-2024"/>
    <s v="30"/>
    <x v="2"/>
    <s v="2024"/>
    <d v="2024-09-30T00:00:00"/>
    <n v="0"/>
  </r>
  <r>
    <x v="3622"/>
    <s v="aff28293-4"/>
    <x v="5"/>
    <s v="39.87"/>
    <x v="3482"/>
    <s v="15"/>
    <x v="0"/>
    <s v="33.89"/>
    <n v="5.9804999999999993"/>
    <x v="3479"/>
    <n v="33.89"/>
    <x v="4"/>
    <s v="04-10-2024"/>
    <s v="04"/>
    <x v="8"/>
    <s v="2024"/>
    <d v="2024-10-04T00:00:00"/>
    <n v="0"/>
  </r>
  <r>
    <x v="3623"/>
    <s v="48abeefb-a"/>
    <x v="6"/>
    <s v="406.9"/>
    <x v="3483"/>
    <s v="20"/>
    <x v="1"/>
    <s v="325.52"/>
    <n v="81.38"/>
    <x v="3480"/>
    <n v="325.52"/>
    <x v="1"/>
    <s v="07-08-2024"/>
    <s v="07"/>
    <x v="4"/>
    <s v="2024"/>
    <d v="2024-08-07T00:00:00"/>
    <n v="0"/>
  </r>
  <r>
    <x v="3624"/>
    <s v="20ed3090-1"/>
    <x v="5"/>
    <s v="218.68"/>
    <x v="1441"/>
    <s v="20"/>
    <x v="1"/>
    <s v="174.94"/>
    <n v="43.736000000000004"/>
    <x v="3481"/>
    <n v="174.94"/>
    <x v="2"/>
    <s v="18-09-2024"/>
    <s v="18"/>
    <x v="2"/>
    <s v="2024"/>
    <d v="2024-09-18T00:00:00"/>
    <n v="0"/>
  </r>
  <r>
    <x v="3625"/>
    <s v="57d63443-6"/>
    <x v="5"/>
    <s v="216.55"/>
    <x v="3484"/>
    <s v="20"/>
    <x v="1"/>
    <s v="173.24"/>
    <n v="43.31"/>
    <x v="3482"/>
    <n v="173.24"/>
    <x v="1"/>
    <s v="24-03-2024"/>
    <s v="24"/>
    <x v="5"/>
    <s v="2024"/>
    <d v="2024-03-24T00:00:00"/>
    <n v="0"/>
  </r>
  <r>
    <x v="3626"/>
    <s v="9e94c33f-a"/>
    <x v="0"/>
    <s v="282.62"/>
    <x v="3485"/>
    <s v="0"/>
    <x v="6"/>
    <s v="282.62"/>
    <n v="0"/>
    <x v="3483"/>
    <n v="282.62"/>
    <x v="1"/>
    <s v="02-03-2024"/>
    <s v="02"/>
    <x v="5"/>
    <s v="2024"/>
    <d v="2024-03-02T00:00:00"/>
    <n v="0"/>
  </r>
  <r>
    <x v="3627"/>
    <s v="c6bc8604-1"/>
    <x v="4"/>
    <s v="493.54"/>
    <x v="3486"/>
    <s v="20"/>
    <x v="1"/>
    <s v="394.83"/>
    <n v="98.708000000000013"/>
    <x v="3484"/>
    <n v="394.83"/>
    <x v="2"/>
    <s v="04-07-2024"/>
    <s v="04"/>
    <x v="10"/>
    <s v="2024"/>
    <d v="2024-07-04T00:00:00"/>
    <n v="0"/>
  </r>
  <r>
    <x v="3628"/>
    <s v="f98164ab-b"/>
    <x v="1"/>
    <s v="48.56"/>
    <x v="3487"/>
    <s v="0"/>
    <x v="6"/>
    <s v="48.56"/>
    <n v="0"/>
    <x v="3485"/>
    <n v="48.56"/>
    <x v="1"/>
    <s v="20-10-2024"/>
    <s v="20"/>
    <x v="8"/>
    <s v="2024"/>
    <d v="2024-10-20T00:00:00"/>
    <n v="0"/>
  </r>
  <r>
    <x v="3629"/>
    <s v="38ffeb9d-2"/>
    <x v="0"/>
    <s v="185.29"/>
    <x v="3488"/>
    <s v="0"/>
    <x v="6"/>
    <s v="185.29"/>
    <n v="0"/>
    <x v="3486"/>
    <n v="185.29"/>
    <x v="1"/>
    <s v="27-09-2024"/>
    <s v="27"/>
    <x v="2"/>
    <s v="2024"/>
    <d v="2024-09-27T00:00:00"/>
    <n v="0"/>
  </r>
  <r>
    <x v="3630"/>
    <s v="d34354bc-4"/>
    <x v="0"/>
    <s v="310.41"/>
    <x v="3489"/>
    <s v="15"/>
    <x v="0"/>
    <s v="263.85"/>
    <n v="46.561500000000002"/>
    <x v="3487"/>
    <n v="263.85000000000002"/>
    <x v="3"/>
    <s v="17-11-2024"/>
    <s v="17"/>
    <x v="0"/>
    <s v="2024"/>
    <d v="2024-11-17T00:00:00"/>
    <n v="0"/>
  </r>
  <r>
    <x v="3631"/>
    <s v="f6e5b45b-1"/>
    <x v="3"/>
    <s v="381.75"/>
    <x v="3490"/>
    <s v="50"/>
    <x v="3"/>
    <s v="190.88"/>
    <n v="190.875"/>
    <x v="3488"/>
    <n v="190.88"/>
    <x v="0"/>
    <s v="05-08-2024"/>
    <s v="05"/>
    <x v="4"/>
    <s v="2024"/>
    <d v="2024-08-05T00:00:00"/>
    <n v="0"/>
  </r>
  <r>
    <x v="3632"/>
    <s v="444025dc-a"/>
    <x v="3"/>
    <s v="202.43"/>
    <x v="3491"/>
    <s v="20"/>
    <x v="1"/>
    <s v="161.94"/>
    <n v="40.486000000000004"/>
    <x v="3489"/>
    <n v="161.94"/>
    <x v="3"/>
    <s v="05-09-2024"/>
    <s v="05"/>
    <x v="2"/>
    <s v="2024"/>
    <d v="2024-09-05T00:00:00"/>
    <n v="0"/>
  </r>
  <r>
    <x v="3633"/>
    <s v="3ee2d742-e"/>
    <x v="1"/>
    <s v="235.21"/>
    <x v="3492"/>
    <s v="10"/>
    <x v="5"/>
    <s v="211.69"/>
    <n v="23.521000000000001"/>
    <x v="3490"/>
    <n v="211.69"/>
    <x v="4"/>
    <s v="24-02-2024"/>
    <s v="24"/>
    <x v="1"/>
    <s v="2024"/>
    <d v="2024-02-24T00:00:00"/>
    <n v="0"/>
  </r>
  <r>
    <x v="3634"/>
    <s v="7d8a413d-2"/>
    <x v="4"/>
    <s v="371.67"/>
    <x v="3493"/>
    <s v="0"/>
    <x v="6"/>
    <s v="371.67"/>
    <n v="0"/>
    <x v="3491"/>
    <n v="371.67"/>
    <x v="1"/>
    <s v="05-09-2024"/>
    <s v="05"/>
    <x v="2"/>
    <s v="2024"/>
    <d v="2024-09-05T00:00:00"/>
    <n v="0"/>
  </r>
  <r>
    <x v="3635"/>
    <s v="14316b67-4"/>
    <x v="2"/>
    <s v="393.1"/>
    <x v="2058"/>
    <s v="0"/>
    <x v="6"/>
    <s v="393.1"/>
    <n v="0"/>
    <x v="2741"/>
    <n v="393.1"/>
    <x v="3"/>
    <s v="05-07-2024"/>
    <s v="05"/>
    <x v="10"/>
    <s v="2024"/>
    <d v="2024-07-05T00:00:00"/>
    <n v="0"/>
  </r>
  <r>
    <x v="3636"/>
    <s v="32cefb76-9"/>
    <x v="3"/>
    <s v="146.55"/>
    <x v="3494"/>
    <s v="20"/>
    <x v="1"/>
    <s v="117.24"/>
    <n v="29.31"/>
    <x v="3492"/>
    <n v="117.24"/>
    <x v="4"/>
    <s v="13-08-2024"/>
    <s v="13"/>
    <x v="4"/>
    <s v="2024"/>
    <d v="2024-08-13T00:00:00"/>
    <n v="0"/>
  </r>
  <r>
    <x v="3637"/>
    <s v="d3e39266-3"/>
    <x v="6"/>
    <s v="193.43"/>
    <x v="3495"/>
    <s v="15"/>
    <x v="0"/>
    <s v="164.42"/>
    <n v="29.014500000000002"/>
    <x v="3493"/>
    <n v="164.42"/>
    <x v="3"/>
    <s v="21-11-2024"/>
    <s v="21"/>
    <x v="0"/>
    <s v="2024"/>
    <d v="2024-11-21T00:00:00"/>
    <n v="0"/>
  </r>
  <r>
    <x v="3638"/>
    <s v="1cda4de8-a"/>
    <x v="0"/>
    <s v="259.28"/>
    <x v="3496"/>
    <s v="5"/>
    <x v="4"/>
    <s v="246.32"/>
    <n v="12.963999999999999"/>
    <x v="3494"/>
    <n v="246.32"/>
    <x v="0"/>
    <s v="11-03-2024"/>
    <s v="11"/>
    <x v="5"/>
    <s v="2024"/>
    <d v="2024-03-11T00:00:00"/>
    <n v="0"/>
  </r>
  <r>
    <x v="3639"/>
    <s v="503f3f21-6"/>
    <x v="1"/>
    <s v="217.51"/>
    <x v="3497"/>
    <s v="30"/>
    <x v="7"/>
    <s v="152.26"/>
    <n v="65.252999999999986"/>
    <x v="3495"/>
    <n v="152.26"/>
    <x v="3"/>
    <s v="14-03-2024"/>
    <s v="14"/>
    <x v="5"/>
    <s v="2024"/>
    <d v="2024-03-14T00:00:00"/>
    <n v="0"/>
  </r>
  <r>
    <x v="3640"/>
    <s v="ae7411d3-2"/>
    <x v="4"/>
    <s v="412.49"/>
    <x v="3498"/>
    <s v="50"/>
    <x v="3"/>
    <s v="206.25"/>
    <n v="206.245"/>
    <x v="3496"/>
    <n v="206.25"/>
    <x v="0"/>
    <s v="08-09-2024"/>
    <s v="08"/>
    <x v="2"/>
    <s v="2024"/>
    <d v="2024-09-08T00:00:00"/>
    <n v="0"/>
  </r>
  <r>
    <x v="3641"/>
    <s v="d2715a4e-f"/>
    <x v="1"/>
    <s v="392.74"/>
    <x v="3499"/>
    <s v="5"/>
    <x v="4"/>
    <s v="373.1"/>
    <n v="19.637"/>
    <x v="3497"/>
    <n v="373.1"/>
    <x v="3"/>
    <s v="26-01-2024"/>
    <s v="26"/>
    <x v="7"/>
    <s v="2024"/>
    <d v="2024-01-26T00:00:00"/>
    <n v="0"/>
  </r>
  <r>
    <x v="3642"/>
    <s v="954b6084-d"/>
    <x v="0"/>
    <s v="135.71"/>
    <x v="3500"/>
    <s v="50"/>
    <x v="3"/>
    <s v="67.86"/>
    <n v="67.855000000000004"/>
    <x v="3498"/>
    <n v="67.86"/>
    <x v="4"/>
    <s v="08-07-2024"/>
    <s v="08"/>
    <x v="10"/>
    <s v="2024"/>
    <d v="2024-07-08T00:00:00"/>
    <n v="0"/>
  </r>
  <r>
    <x v="3643"/>
    <s v="b894955f-9"/>
    <x v="2"/>
    <s v="487.62"/>
    <x v="3501"/>
    <s v="25"/>
    <x v="2"/>
    <s v="365.72"/>
    <n v="121.905"/>
    <x v="3499"/>
    <n v="365.72"/>
    <x v="1"/>
    <s v="28-06-2024"/>
    <s v="28"/>
    <x v="9"/>
    <s v="2024"/>
    <d v="2024-06-28T00:00:00"/>
    <n v="0"/>
  </r>
  <r>
    <x v="3644"/>
    <s v="90083387-2"/>
    <x v="3"/>
    <s v="370.72"/>
    <x v="3502"/>
    <s v="10"/>
    <x v="5"/>
    <s v="333.65"/>
    <n v="37.072000000000003"/>
    <x v="3500"/>
    <n v="333.65"/>
    <x v="3"/>
    <s v="31-01-2024"/>
    <s v="31"/>
    <x v="7"/>
    <s v="2024"/>
    <d v="2024-01-31T00:00:00"/>
    <n v="0"/>
  </r>
  <r>
    <x v="3645"/>
    <s v="31706191-8"/>
    <x v="3"/>
    <s v="98.73"/>
    <x v="3503"/>
    <s v="5"/>
    <x v="4"/>
    <s v="93.79"/>
    <n v="4.9365000000000006"/>
    <x v="3501"/>
    <n v="93.79"/>
    <x v="1"/>
    <s v="15-11-2024"/>
    <s v="15"/>
    <x v="0"/>
    <s v="2024"/>
    <d v="2024-11-15T00:00:00"/>
    <n v="0"/>
  </r>
  <r>
    <x v="3646"/>
    <s v="f0f93bcd-c"/>
    <x v="5"/>
    <s v="79.42"/>
    <x v="3504"/>
    <s v="50"/>
    <x v="3"/>
    <s v="39.71"/>
    <n v="39.71"/>
    <x v="3502"/>
    <n v="39.71"/>
    <x v="1"/>
    <s v="11-06-2024"/>
    <s v="11"/>
    <x v="9"/>
    <s v="2024"/>
    <d v="2024-06-11T00:00:00"/>
    <n v="0"/>
  </r>
  <r>
    <x v="3647"/>
    <s v="a41c5d52-d"/>
    <x v="5"/>
    <s v="248.01"/>
    <x v="3505"/>
    <s v="50"/>
    <x v="3"/>
    <s v="124"/>
    <n v="124.005"/>
    <x v="3503"/>
    <n v="124.01"/>
    <x v="3"/>
    <s v="03-02-2024"/>
    <s v="03"/>
    <x v="1"/>
    <s v="2024"/>
    <d v="2024-02-03T00:00:00"/>
    <n v="1.0000000000005116E-2"/>
  </r>
  <r>
    <x v="3648"/>
    <s v="240cbb3f-2"/>
    <x v="6"/>
    <s v="339.17"/>
    <x v="3506"/>
    <s v="30"/>
    <x v="7"/>
    <s v="237.42"/>
    <n v="101.751"/>
    <x v="3504"/>
    <n v="237.42"/>
    <x v="2"/>
    <s v="11-06-2024"/>
    <s v="11"/>
    <x v="9"/>
    <s v="2024"/>
    <d v="2024-06-11T00:00:00"/>
    <n v="0"/>
  </r>
  <r>
    <x v="3649"/>
    <s v="c957a166-d"/>
    <x v="4"/>
    <s v="419.32"/>
    <x v="3507"/>
    <s v="0"/>
    <x v="6"/>
    <s v="419.32"/>
    <n v="0"/>
    <x v="3505"/>
    <n v="419.32"/>
    <x v="4"/>
    <s v="14-06-2024"/>
    <s v="14"/>
    <x v="9"/>
    <s v="2024"/>
    <d v="2024-06-14T00:00:00"/>
    <n v="0"/>
  </r>
  <r>
    <x v="3650"/>
    <s v="59771ab0-8"/>
    <x v="4"/>
    <s v="323.53"/>
    <x v="3508"/>
    <s v="15"/>
    <x v="0"/>
    <s v="275"/>
    <n v="48.529499999999999"/>
    <x v="3506"/>
    <n v="275"/>
    <x v="4"/>
    <s v="04-05-2024"/>
    <s v="04"/>
    <x v="6"/>
    <s v="2024"/>
    <d v="2024-05-04T00:00:00"/>
    <n v="0"/>
  </r>
  <r>
    <x v="3651"/>
    <s v="8e123634-6"/>
    <x v="2"/>
    <s v="230"/>
    <x v="3509"/>
    <s v="25"/>
    <x v="2"/>
    <s v="172.5"/>
    <n v="57.5"/>
    <x v="3507"/>
    <n v="172.5"/>
    <x v="1"/>
    <s v="04-04-2024"/>
    <s v="04"/>
    <x v="3"/>
    <s v="2024"/>
    <d v="2024-04-04T00:00:00"/>
    <n v="0"/>
  </r>
  <r>
    <x v="3652"/>
    <s v="6a59db47-e"/>
    <x v="4"/>
    <s v="218.44"/>
    <x v="3510"/>
    <s v="25"/>
    <x v="2"/>
    <s v="163.83"/>
    <n v="54.61"/>
    <x v="3508"/>
    <n v="163.83000000000001"/>
    <x v="2"/>
    <s v="19-03-2024"/>
    <s v="19"/>
    <x v="5"/>
    <s v="2024"/>
    <d v="2024-03-19T00:00:00"/>
    <n v="0"/>
  </r>
  <r>
    <x v="3653"/>
    <s v="68867ed9-3"/>
    <x v="4"/>
    <s v="431.85"/>
    <x v="3511"/>
    <s v="15"/>
    <x v="0"/>
    <s v="367.07"/>
    <n v="64.777500000000003"/>
    <x v="3509"/>
    <n v="367.07"/>
    <x v="0"/>
    <s v="14-08-2024"/>
    <s v="14"/>
    <x v="4"/>
    <s v="2024"/>
    <d v="2024-08-14T00:00:00"/>
    <n v="0"/>
  </r>
  <r>
    <x v="3654"/>
    <s v="5420918c-0"/>
    <x v="4"/>
    <s v="334.79"/>
    <x v="3512"/>
    <s v="25"/>
    <x v="2"/>
    <s v="251.09"/>
    <n v="83.697500000000005"/>
    <x v="1887"/>
    <n v="251.09"/>
    <x v="2"/>
    <s v="02-03-2024"/>
    <s v="02"/>
    <x v="5"/>
    <s v="2024"/>
    <d v="2024-03-02T00:00:00"/>
    <n v="0"/>
  </r>
  <r>
    <x v="3655"/>
    <s v="28714133-6"/>
    <x v="3"/>
    <s v="486.79"/>
    <x v="3513"/>
    <s v="0"/>
    <x v="6"/>
    <s v="486.79"/>
    <n v="0"/>
    <x v="3510"/>
    <n v="486.79"/>
    <x v="2"/>
    <s v="14-05-2024"/>
    <s v="14"/>
    <x v="6"/>
    <s v="2024"/>
    <d v="2024-05-14T00:00:00"/>
    <n v="0"/>
  </r>
  <r>
    <x v="3656"/>
    <s v="08838c2c-9"/>
    <x v="2"/>
    <s v="212.87"/>
    <x v="3514"/>
    <s v="15"/>
    <x v="0"/>
    <s v="180.94"/>
    <n v="31.930500000000002"/>
    <x v="3511"/>
    <n v="180.94"/>
    <x v="3"/>
    <s v="19-11-2024"/>
    <s v="19"/>
    <x v="0"/>
    <s v="2024"/>
    <d v="2024-11-19T00:00:00"/>
    <n v="0"/>
  </r>
  <r>
    <x v="3657"/>
    <s v="c39a4f16-6"/>
    <x v="5"/>
    <s v="389.76"/>
    <x v="3515"/>
    <s v="0"/>
    <x v="6"/>
    <s v="389.76"/>
    <n v="0"/>
    <x v="3512"/>
    <n v="389.76"/>
    <x v="0"/>
    <s v="07-08-2024"/>
    <s v="07"/>
    <x v="4"/>
    <s v="2024"/>
    <d v="2024-08-07T00:00:00"/>
    <n v="0"/>
  </r>
  <r>
    <x v="3658"/>
    <s v="b4f67f96-9"/>
    <x v="6"/>
    <s v="447.66"/>
    <x v="2939"/>
    <s v="30"/>
    <x v="7"/>
    <s v="313.36"/>
    <n v="134.298"/>
    <x v="2949"/>
    <n v="313.36"/>
    <x v="2"/>
    <s v="21-05-2024"/>
    <s v="21"/>
    <x v="6"/>
    <s v="2024"/>
    <d v="2024-05-21T00:00:00"/>
    <n v="0"/>
  </r>
  <r>
    <x v="3659"/>
    <s v="a5d07442-d"/>
    <x v="5"/>
    <s v="235.77"/>
    <x v="3516"/>
    <s v="30"/>
    <x v="7"/>
    <s v="165.04"/>
    <n v="70.731000000000009"/>
    <x v="3513"/>
    <n v="165.04"/>
    <x v="2"/>
    <s v="14-04-2024"/>
    <s v="14"/>
    <x v="3"/>
    <s v="2024"/>
    <d v="2024-04-14T00:00:0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2D2269-D885-4C7D-9EFE-FEFD4792D4E7}" name="PivotTable8"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1" rowHeaderCaption="Payment_Method" colHeaderCaption="Category">
  <location ref="A130:E136" firstHeaderRow="0" firstDataRow="1" firstDataCol="1"/>
  <pivotFields count="18">
    <pivotField showAll="0"/>
    <pivotField showAll="0"/>
    <pivotField showAll="0" sortType="ascending">
      <items count="8">
        <item x="3"/>
        <item x="4"/>
        <item x="1"/>
        <item x="6"/>
        <item x="5"/>
        <item x="0"/>
        <item x="2"/>
        <item t="default"/>
      </items>
      <autoSortScope>
        <pivotArea dataOnly="0" outline="0" fieldPosition="0">
          <references count="1">
            <reference field="4294967294" count="1" selected="0">
              <x v="0"/>
            </reference>
          </references>
        </pivotArea>
      </autoSortScope>
    </pivotField>
    <pivotField showAll="0"/>
    <pivotField numFmtId="2" showAll="0">
      <items count="13">
        <item x="0"/>
        <item x="1"/>
        <item x="2"/>
        <item x="3"/>
        <item x="4"/>
        <item x="5"/>
        <item x="6"/>
        <item x="7"/>
        <item x="8"/>
        <item x="9"/>
        <item x="10"/>
        <item x="11"/>
        <item t="default"/>
      </items>
    </pivotField>
    <pivotField showAll="0"/>
    <pivotField numFmtId="1" showAll="0"/>
    <pivotField showAll="0"/>
    <pivotField numFmtId="2" showAll="0"/>
    <pivotField dataField="1" numFmtId="2" showAll="0">
      <items count="13">
        <item x="0"/>
        <item x="1"/>
        <item x="2"/>
        <item x="3"/>
        <item x="4"/>
        <item x="5"/>
        <item x="6"/>
        <item x="7"/>
        <item x="8"/>
        <item x="9"/>
        <item x="10"/>
        <item x="11"/>
        <item t="default"/>
      </items>
    </pivotField>
    <pivotField numFmtId="2" showAll="0"/>
    <pivotField axis="axisRow" dataField="1" showAll="0" sortType="ascending">
      <items count="6">
        <item x="3"/>
        <item x="1"/>
        <item x="4"/>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4" showAll="0"/>
    <pivotField numFmtId="2" showAll="0"/>
  </pivotFields>
  <rowFields count="1">
    <field x="11"/>
  </rowFields>
  <rowItems count="6">
    <i>
      <x/>
    </i>
    <i>
      <x v="3"/>
    </i>
    <i>
      <x v="2"/>
    </i>
    <i>
      <x v="4"/>
    </i>
    <i>
      <x v="1"/>
    </i>
    <i t="grand">
      <x/>
    </i>
  </rowItems>
  <colFields count="1">
    <field x="-2"/>
  </colFields>
  <colItems count="4">
    <i>
      <x/>
    </i>
    <i i="1">
      <x v="1"/>
    </i>
    <i i="2">
      <x v="2"/>
    </i>
    <i i="3">
      <x v="3"/>
    </i>
  </colItems>
  <dataFields count="4">
    <dataField name="Revenues" fld="9" baseField="9" baseItem="1" numFmtId="166"/>
    <dataField name="Orders" fld="11" subtotal="count" baseField="0" baseItem="0"/>
    <dataField name="% Revenues" fld="9" showDataAs="percentOfCol" baseField="11" baseItem="0" numFmtId="10"/>
    <dataField name="% Orders" fld="11" subtotal="count" showDataAs="percentOfCol" baseField="0" baseItem="0" numFmtId="10"/>
  </dataFields>
  <formats count="6">
    <format dxfId="12">
      <pivotArea type="origin" dataOnly="0" labelOnly="1" outline="0" fieldPosition="0"/>
    </format>
    <format dxfId="11">
      <pivotArea field="2" type="button" dataOnly="0" labelOnly="1" outline="0"/>
    </format>
    <format dxfId="10">
      <pivotArea outline="0" collapsedLevelsAreSubtotals="1" fieldPosition="0"/>
    </format>
    <format dxfId="9">
      <pivotArea outline="0" collapsedLevelsAreSubtotals="1" fieldPosition="0"/>
    </format>
    <format dxfId="8">
      <pivotArea outline="0" fieldPosition="0">
        <references count="1">
          <reference field="4294967294" count="1">
            <x v="2"/>
          </reference>
        </references>
      </pivotArea>
    </format>
    <format dxfId="7">
      <pivotArea outline="0" fieldPosition="0">
        <references count="1">
          <reference field="4294967294" count="1">
            <x v="3"/>
          </reference>
        </references>
      </pivotArea>
    </format>
  </formats>
  <chartFormats count="2">
    <chartFormat chart="6"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DBCB73-7D17-4D0B-BF84-0AD15643BBCA}" name="PivotTable4"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0" rowHeaderCaption="[Final_Price(Rs.)]" colHeaderCaption="Payment_Method">
  <location ref="BK20:BP32" firstHeaderRow="1" firstDataRow="2" firstDataCol="1"/>
  <pivotFields count="18">
    <pivotField showAll="0"/>
    <pivotField showAll="0"/>
    <pivotField showAll="0">
      <items count="8">
        <item x="3"/>
        <item x="4"/>
        <item x="1"/>
        <item x="6"/>
        <item x="5"/>
        <item x="0"/>
        <item x="2"/>
        <item t="default"/>
      </items>
    </pivotField>
    <pivotField showAll="0"/>
    <pivotField numFmtId="2" showAll="0">
      <items count="13">
        <item x="0"/>
        <item x="1"/>
        <item x="2"/>
        <item x="3"/>
        <item x="4"/>
        <item x="5"/>
        <item x="6"/>
        <item x="7"/>
        <item x="8"/>
        <item x="9"/>
        <item x="10"/>
        <item x="11"/>
        <item t="default"/>
      </items>
    </pivotField>
    <pivotField showAll="0"/>
    <pivotField numFmtId="1" showAll="0"/>
    <pivotField showAll="0"/>
    <pivotField numFmtId="2" showAll="0"/>
    <pivotField axis="axisRow" dataField="1" numFmtId="2" showAll="0">
      <items count="13">
        <item x="0"/>
        <item x="1"/>
        <item x="2"/>
        <item x="3"/>
        <item x="4"/>
        <item x="5"/>
        <item x="6"/>
        <item x="7"/>
        <item x="8"/>
        <item x="9"/>
        <item x="10"/>
        <item x="11"/>
        <item t="default"/>
      </items>
    </pivotField>
    <pivotField numFmtId="2" showAll="0"/>
    <pivotField axis="axisCol" showAll="0">
      <items count="6">
        <item x="3"/>
        <item x="1"/>
        <item x="4"/>
        <item x="0"/>
        <item x="2"/>
        <item t="default"/>
      </items>
    </pivotField>
    <pivotField showAll="0"/>
    <pivotField showAll="0"/>
    <pivotField showAll="0"/>
    <pivotField showAll="0"/>
    <pivotField numFmtId="164" showAll="0"/>
    <pivotField numFmtId="2" showAll="0"/>
  </pivotFields>
  <rowFields count="1">
    <field x="9"/>
  </rowFields>
  <rowItems count="11">
    <i>
      <x v="1"/>
    </i>
    <i>
      <x v="2"/>
    </i>
    <i>
      <x v="3"/>
    </i>
    <i>
      <x v="4"/>
    </i>
    <i>
      <x v="5"/>
    </i>
    <i>
      <x v="6"/>
    </i>
    <i>
      <x v="7"/>
    </i>
    <i>
      <x v="8"/>
    </i>
    <i>
      <x v="9"/>
    </i>
    <i>
      <x v="10"/>
    </i>
    <i t="grand">
      <x/>
    </i>
  </rowItems>
  <colFields count="1">
    <field x="11"/>
  </colFields>
  <colItems count="5">
    <i>
      <x/>
    </i>
    <i>
      <x v="1"/>
    </i>
    <i>
      <x v="2"/>
    </i>
    <i>
      <x v="3"/>
    </i>
    <i>
      <x v="4"/>
    </i>
  </colItems>
  <dataFields count="1">
    <dataField name="Orders by Final Price &amp;" fld="9" subtotal="count" baseField="9" baseItem="0"/>
  </dataFields>
  <formats count="1">
    <format dxfId="13">
      <pivotArea dataOnly="0" labelOnly="1" fieldPosition="0">
        <references count="1">
          <reference field="11" count="0"/>
        </references>
      </pivotArea>
    </format>
  </formats>
  <conditionalFormats count="6">
    <conditionalFormat type="all" priority="14">
      <pivotAreas count="1">
        <pivotArea type="data" grandCol="1" collapsedLevelsAreSubtotals="1" fieldPosition="0">
          <references count="2">
            <reference field="4294967294" count="1" selected="0">
              <x v="0"/>
            </reference>
            <reference field="9" count="10">
              <x v="1"/>
              <x v="2"/>
              <x v="3"/>
              <x v="4"/>
              <x v="5"/>
              <x v="6"/>
              <x v="7"/>
              <x v="8"/>
              <x v="9"/>
              <x v="10"/>
            </reference>
          </references>
        </pivotArea>
      </pivotAreas>
    </conditionalFormat>
    <conditionalFormat type="all" priority="13">
      <pivotAreas count="1">
        <pivotArea type="data" collapsedLevelsAreSubtotals="1" fieldPosition="0">
          <references count="3">
            <reference field="4294967294" count="1" selected="0">
              <x v="0"/>
            </reference>
            <reference field="9" count="10">
              <x v="1"/>
              <x v="2"/>
              <x v="3"/>
              <x v="4"/>
              <x v="5"/>
              <x v="6"/>
              <x v="7"/>
              <x v="8"/>
              <x v="9"/>
              <x v="10"/>
            </reference>
            <reference field="11" count="1" selected="0">
              <x v="3"/>
            </reference>
          </references>
        </pivotArea>
      </pivotAreas>
    </conditionalFormat>
    <conditionalFormat type="all" priority="12">
      <pivotAreas count="1">
        <pivotArea type="data" collapsedLevelsAreSubtotals="1" fieldPosition="0">
          <references count="3">
            <reference field="4294967294" count="1" selected="0">
              <x v="0"/>
            </reference>
            <reference field="9" count="10">
              <x v="1"/>
              <x v="2"/>
              <x v="3"/>
              <x v="4"/>
              <x v="5"/>
              <x v="6"/>
              <x v="7"/>
              <x v="8"/>
              <x v="9"/>
              <x v="10"/>
            </reference>
            <reference field="11" count="1" selected="0">
              <x v="4"/>
            </reference>
          </references>
        </pivotArea>
      </pivotAreas>
    </conditionalFormat>
    <conditionalFormat type="all" priority="11">
      <pivotAreas count="1">
        <pivotArea type="data" collapsedLevelsAreSubtotals="1" fieldPosition="0">
          <references count="3">
            <reference field="4294967294" count="1" selected="0">
              <x v="0"/>
            </reference>
            <reference field="9" count="10">
              <x v="1"/>
              <x v="2"/>
              <x v="3"/>
              <x v="4"/>
              <x v="5"/>
              <x v="6"/>
              <x v="7"/>
              <x v="8"/>
              <x v="9"/>
              <x v="10"/>
            </reference>
            <reference field="11" count="1" selected="0">
              <x v="2"/>
            </reference>
          </references>
        </pivotArea>
      </pivotAreas>
    </conditionalFormat>
    <conditionalFormat type="all" priority="10">
      <pivotAreas count="1">
        <pivotArea type="data" collapsedLevelsAreSubtotals="1" fieldPosition="0">
          <references count="3">
            <reference field="4294967294" count="1" selected="0">
              <x v="0"/>
            </reference>
            <reference field="9" count="10">
              <x v="1"/>
              <x v="2"/>
              <x v="3"/>
              <x v="4"/>
              <x v="5"/>
              <x v="6"/>
              <x v="7"/>
              <x v="8"/>
              <x v="9"/>
              <x v="10"/>
            </reference>
            <reference field="11" count="1" selected="0">
              <x v="1"/>
            </reference>
          </references>
        </pivotArea>
      </pivotAreas>
    </conditionalFormat>
    <conditionalFormat type="all" priority="9">
      <pivotAreas count="1">
        <pivotArea type="data" collapsedLevelsAreSubtotals="1" fieldPosition="0">
          <references count="3">
            <reference field="4294967294" count="1" selected="0">
              <x v="0"/>
            </reference>
            <reference field="9" count="10">
              <x v="1"/>
              <x v="2"/>
              <x v="3"/>
              <x v="4"/>
              <x v="5"/>
              <x v="6"/>
              <x v="7"/>
              <x v="8"/>
              <x v="9"/>
              <x v="10"/>
            </reference>
            <reference field="11" count="1" selected="0">
              <x v="0"/>
            </reference>
          </references>
        </pivotArea>
      </pivotAreas>
    </conditionalFormat>
  </conditionalFormats>
  <chartFormats count="5">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9" count="1" selected="0">
            <x v="4"/>
          </reference>
        </references>
      </pivotArea>
    </chartFormat>
    <chartFormat chart="6" format="2">
      <pivotArea type="data" outline="0" fieldPosition="0">
        <references count="2">
          <reference field="4294967294" count="1" selected="0">
            <x v="0"/>
          </reference>
          <reference field="9" count="1" selected="0">
            <x v="8"/>
          </reference>
        </references>
      </pivotArea>
    </chartFormat>
    <chartFormat chart="6" format="3">
      <pivotArea type="data" outline="0" fieldPosition="0">
        <references count="2">
          <reference field="4294967294" count="1" selected="0">
            <x v="0"/>
          </reference>
          <reference field="9" count="1" selected="0">
            <x v="9"/>
          </reference>
        </references>
      </pivotArea>
    </chartFormat>
    <chartFormat chart="6" format="4">
      <pivotArea type="data" outline="0" fieldPosition="0">
        <references count="2">
          <reference field="4294967294" count="1" selected="0">
            <x v="0"/>
          </reference>
          <reference field="9" count="1" selected="0">
            <x v="1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B98C45-CCC9-4EE9-8DF0-FE0E6CAC081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rice (Rs.)]">
  <location ref="A53:B64" firstHeaderRow="1" firstDataRow="1" firstDataCol="1"/>
  <pivotFields count="18">
    <pivotField showAll="0"/>
    <pivotField showAll="0"/>
    <pivotField showAll="0"/>
    <pivotField showAll="0"/>
    <pivotField axis="axisRow" dataField="1" numFmtId="2" showAll="0">
      <items count="13">
        <item x="0"/>
        <item x="1"/>
        <item x="2"/>
        <item x="3"/>
        <item x="4"/>
        <item x="5"/>
        <item x="6"/>
        <item x="7"/>
        <item x="8"/>
        <item x="9"/>
        <item x="10"/>
        <item x="11"/>
        <item t="default"/>
      </items>
    </pivotField>
    <pivotField showAll="0"/>
    <pivotField numFmtId="1" showAll="0"/>
    <pivotField showAll="0"/>
    <pivotField numFmtId="2" showAll="0"/>
    <pivotField numFmtId="2" showAll="0">
      <items count="13">
        <item x="0"/>
        <item x="1"/>
        <item x="2"/>
        <item x="3"/>
        <item x="4"/>
        <item x="5"/>
        <item x="6"/>
        <item x="7"/>
        <item x="8"/>
        <item x="9"/>
        <item x="10"/>
        <item x="11"/>
        <item t="default"/>
      </items>
    </pivotField>
    <pivotField numFmtId="2" showAll="0"/>
    <pivotField showAll="0"/>
    <pivotField showAll="0"/>
    <pivotField showAll="0"/>
    <pivotField showAll="0"/>
    <pivotField showAll="0"/>
    <pivotField numFmtId="164" showAll="0"/>
    <pivotField numFmtId="2" showAll="0"/>
  </pivotFields>
  <rowFields count="1">
    <field x="4"/>
  </rowFields>
  <rowItems count="11">
    <i>
      <x v="1"/>
    </i>
    <i>
      <x v="2"/>
    </i>
    <i>
      <x v="3"/>
    </i>
    <i>
      <x v="4"/>
    </i>
    <i>
      <x v="5"/>
    </i>
    <i>
      <x v="6"/>
    </i>
    <i>
      <x v="7"/>
    </i>
    <i>
      <x v="8"/>
    </i>
    <i>
      <x v="9"/>
    </i>
    <i>
      <x v="10"/>
    </i>
    <i t="grand">
      <x/>
    </i>
  </rowItems>
  <colItems count="1">
    <i/>
  </colItems>
  <dataFields count="1">
    <dataField name="Frequency" fld="4" subtotal="count" baseField="4" baseItem="1"/>
  </dataFields>
  <chartFormats count="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6FFA32-89E6-4D50-A7F6-E80CEE8B1DC8}"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0" rowHeaderCaption="[Final_Price(Rs.)]" colHeaderCaption="Category">
  <location ref="BK4:BR16" firstHeaderRow="1" firstDataRow="2" firstDataCol="1"/>
  <pivotFields count="18">
    <pivotField showAll="0"/>
    <pivotField showAll="0"/>
    <pivotField axis="axisCol" showAll="0">
      <items count="8">
        <item x="3"/>
        <item x="4"/>
        <item x="1"/>
        <item x="6"/>
        <item x="5"/>
        <item x="0"/>
        <item x="2"/>
        <item t="default"/>
      </items>
    </pivotField>
    <pivotField showAll="0"/>
    <pivotField numFmtId="2" showAll="0">
      <items count="13">
        <item x="0"/>
        <item x="1"/>
        <item x="2"/>
        <item x="3"/>
        <item x="4"/>
        <item x="5"/>
        <item x="6"/>
        <item x="7"/>
        <item x="8"/>
        <item x="9"/>
        <item x="10"/>
        <item x="11"/>
        <item t="default"/>
      </items>
    </pivotField>
    <pivotField showAll="0"/>
    <pivotField numFmtId="1" showAll="0"/>
    <pivotField showAll="0"/>
    <pivotField numFmtId="2" showAll="0"/>
    <pivotField axis="axisRow" dataField="1" numFmtId="2" showAll="0">
      <items count="13">
        <item x="0"/>
        <item x="1"/>
        <item x="2"/>
        <item x="3"/>
        <item x="4"/>
        <item x="5"/>
        <item x="6"/>
        <item x="7"/>
        <item x="8"/>
        <item x="9"/>
        <item x="10"/>
        <item x="11"/>
        <item t="default"/>
      </items>
    </pivotField>
    <pivotField numFmtId="2" showAll="0"/>
    <pivotField showAll="0"/>
    <pivotField showAll="0"/>
    <pivotField showAll="0"/>
    <pivotField showAll="0"/>
    <pivotField showAll="0"/>
    <pivotField numFmtId="164" showAll="0"/>
    <pivotField numFmtId="2" showAll="0"/>
  </pivotFields>
  <rowFields count="1">
    <field x="9"/>
  </rowFields>
  <rowItems count="11">
    <i>
      <x v="1"/>
    </i>
    <i>
      <x v="2"/>
    </i>
    <i>
      <x v="3"/>
    </i>
    <i>
      <x v="4"/>
    </i>
    <i>
      <x v="5"/>
    </i>
    <i>
      <x v="6"/>
    </i>
    <i>
      <x v="7"/>
    </i>
    <i>
      <x v="8"/>
    </i>
    <i>
      <x v="9"/>
    </i>
    <i>
      <x v="10"/>
    </i>
    <i t="grand">
      <x/>
    </i>
  </rowItems>
  <colFields count="1">
    <field x="2"/>
  </colFields>
  <colItems count="7">
    <i>
      <x/>
    </i>
    <i>
      <x v="1"/>
    </i>
    <i>
      <x v="2"/>
    </i>
    <i>
      <x v="3"/>
    </i>
    <i>
      <x v="4"/>
    </i>
    <i>
      <x v="5"/>
    </i>
    <i>
      <x v="6"/>
    </i>
  </colItems>
  <dataFields count="1">
    <dataField name="Orders by Final Price &amp;" fld="9" subtotal="count" baseField="9" baseItem="0"/>
  </dataFields>
  <formats count="1">
    <format dxfId="14">
      <pivotArea dataOnly="0" labelOnly="1" fieldPosition="0">
        <references count="1">
          <reference field="2" count="0"/>
        </references>
      </pivotArea>
    </format>
  </formats>
  <conditionalFormats count="8">
    <conditionalFormat type="all" priority="29">
      <pivotAreas count="1">
        <pivotArea type="data" collapsedLevelsAreSubtotals="1" fieldPosition="0">
          <references count="3">
            <reference field="4294967294" count="1" selected="0">
              <x v="0"/>
            </reference>
            <reference field="2" count="1" selected="0">
              <x v="0"/>
            </reference>
            <reference field="9" count="10">
              <x v="1"/>
              <x v="2"/>
              <x v="3"/>
              <x v="4"/>
              <x v="5"/>
              <x v="6"/>
              <x v="7"/>
              <x v="8"/>
              <x v="9"/>
              <x v="10"/>
            </reference>
          </references>
        </pivotArea>
      </pivotAreas>
    </conditionalFormat>
    <conditionalFormat type="all" priority="28">
      <pivotAreas count="1">
        <pivotArea type="data" collapsedLevelsAreSubtotals="1" fieldPosition="0">
          <references count="3">
            <reference field="4294967294" count="1" selected="0">
              <x v="0"/>
            </reference>
            <reference field="2" count="1" selected="0">
              <x v="1"/>
            </reference>
            <reference field="9" count="10">
              <x v="1"/>
              <x v="2"/>
              <x v="3"/>
              <x v="4"/>
              <x v="5"/>
              <x v="6"/>
              <x v="7"/>
              <x v="8"/>
              <x v="9"/>
              <x v="10"/>
            </reference>
          </references>
        </pivotArea>
      </pivotAreas>
    </conditionalFormat>
    <conditionalFormat type="all" priority="27">
      <pivotAreas count="1">
        <pivotArea type="data" collapsedLevelsAreSubtotals="1" fieldPosition="0">
          <references count="3">
            <reference field="4294967294" count="1" selected="0">
              <x v="0"/>
            </reference>
            <reference field="2" count="1" selected="0">
              <x v="2"/>
            </reference>
            <reference field="9" count="10">
              <x v="1"/>
              <x v="2"/>
              <x v="3"/>
              <x v="4"/>
              <x v="5"/>
              <x v="6"/>
              <x v="7"/>
              <x v="8"/>
              <x v="9"/>
              <x v="10"/>
            </reference>
          </references>
        </pivotArea>
      </pivotAreas>
    </conditionalFormat>
    <conditionalFormat type="all" priority="26">
      <pivotAreas count="1">
        <pivotArea type="data" collapsedLevelsAreSubtotals="1" fieldPosition="0">
          <references count="3">
            <reference field="4294967294" count="1" selected="0">
              <x v="0"/>
            </reference>
            <reference field="2" count="1" selected="0">
              <x v="3"/>
            </reference>
            <reference field="9" count="10">
              <x v="1"/>
              <x v="2"/>
              <x v="3"/>
              <x v="4"/>
              <x v="5"/>
              <x v="6"/>
              <x v="7"/>
              <x v="8"/>
              <x v="9"/>
              <x v="10"/>
            </reference>
          </references>
        </pivotArea>
      </pivotAreas>
    </conditionalFormat>
    <conditionalFormat type="all" priority="25">
      <pivotAreas count="1">
        <pivotArea type="data" collapsedLevelsAreSubtotals="1" fieldPosition="0">
          <references count="3">
            <reference field="4294967294" count="1" selected="0">
              <x v="0"/>
            </reference>
            <reference field="2" count="1" selected="0">
              <x v="4"/>
            </reference>
            <reference field="9" count="10">
              <x v="1"/>
              <x v="2"/>
              <x v="3"/>
              <x v="4"/>
              <x v="5"/>
              <x v="6"/>
              <x v="7"/>
              <x v="8"/>
              <x v="9"/>
              <x v="10"/>
            </reference>
          </references>
        </pivotArea>
      </pivotAreas>
    </conditionalFormat>
    <conditionalFormat type="all" priority="24">
      <pivotAreas count="1">
        <pivotArea type="data" collapsedLevelsAreSubtotals="1" fieldPosition="0">
          <references count="3">
            <reference field="4294967294" count="1" selected="0">
              <x v="0"/>
            </reference>
            <reference field="2" count="1" selected="0">
              <x v="5"/>
            </reference>
            <reference field="9" count="10">
              <x v="1"/>
              <x v="2"/>
              <x v="3"/>
              <x v="4"/>
              <x v="5"/>
              <x v="6"/>
              <x v="7"/>
              <x v="8"/>
              <x v="9"/>
              <x v="10"/>
            </reference>
          </references>
        </pivotArea>
      </pivotAreas>
    </conditionalFormat>
    <conditionalFormat type="all" priority="23">
      <pivotAreas count="1">
        <pivotArea type="data" collapsedLevelsAreSubtotals="1" fieldPosition="0">
          <references count="3">
            <reference field="4294967294" count="1" selected="0">
              <x v="0"/>
            </reference>
            <reference field="2" count="1" selected="0">
              <x v="6"/>
            </reference>
            <reference field="9" count="10">
              <x v="1"/>
              <x v="2"/>
              <x v="3"/>
              <x v="4"/>
              <x v="5"/>
              <x v="6"/>
              <x v="7"/>
              <x v="8"/>
              <x v="9"/>
              <x v="10"/>
            </reference>
          </references>
        </pivotArea>
      </pivotAreas>
    </conditionalFormat>
    <conditionalFormat type="all" priority="22">
      <pivotAreas count="1">
        <pivotArea type="data" grandCol="1" collapsedLevelsAreSubtotals="1" fieldPosition="0">
          <references count="2">
            <reference field="4294967294" count="1" selected="0">
              <x v="0"/>
            </reference>
            <reference field="9" count="10">
              <x v="1"/>
              <x v="2"/>
              <x v="3"/>
              <x v="4"/>
              <x v="5"/>
              <x v="6"/>
              <x v="7"/>
              <x v="8"/>
              <x v="9"/>
              <x v="10"/>
            </reference>
          </references>
        </pivotArea>
      </pivotAreas>
    </conditionalFormat>
  </conditionalFormats>
  <chartFormats count="5">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9" count="1" selected="0">
            <x v="4"/>
          </reference>
        </references>
      </pivotArea>
    </chartFormat>
    <chartFormat chart="6" format="2">
      <pivotArea type="data" outline="0" fieldPosition="0">
        <references count="2">
          <reference field="4294967294" count="1" selected="0">
            <x v="0"/>
          </reference>
          <reference field="9" count="1" selected="0">
            <x v="8"/>
          </reference>
        </references>
      </pivotArea>
    </chartFormat>
    <chartFormat chart="6" format="3">
      <pivotArea type="data" outline="0" fieldPosition="0">
        <references count="2">
          <reference field="4294967294" count="1" selected="0">
            <x v="0"/>
          </reference>
          <reference field="9" count="1" selected="0">
            <x v="9"/>
          </reference>
        </references>
      </pivotArea>
    </chartFormat>
    <chartFormat chart="6" format="4">
      <pivotArea type="data" outline="0" fieldPosition="0">
        <references count="2">
          <reference field="4294967294" count="1" selected="0">
            <x v="0"/>
          </reference>
          <reference field="9" count="1" selected="0">
            <x v="1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63FA74-15FD-4443-8D4B-E918BE57A7F1}"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rowHeaderCaption="Discount (%)" colHeaderCaption="Category">
  <location ref="M25:T34" firstHeaderRow="1" firstDataRow="2" firstDataCol="1"/>
  <pivotFields count="18">
    <pivotField showAll="0"/>
    <pivotField showAll="0"/>
    <pivotField axis="axisCol" showAll="0">
      <items count="8">
        <item x="3"/>
        <item x="4"/>
        <item x="1"/>
        <item x="6"/>
        <item n="Home&amp;Kitchen" x="5"/>
        <item x="0"/>
        <item x="2"/>
        <item t="default"/>
      </items>
    </pivotField>
    <pivotField showAll="0"/>
    <pivotField numFmtId="2" showAll="0">
      <items count="13">
        <item x="0"/>
        <item x="1"/>
        <item x="2"/>
        <item x="3"/>
        <item x="4"/>
        <item x="5"/>
        <item x="6"/>
        <item x="7"/>
        <item x="8"/>
        <item x="9"/>
        <item x="10"/>
        <item x="11"/>
        <item t="default"/>
      </items>
    </pivotField>
    <pivotField showAll="0"/>
    <pivotField axis="axisRow" dataField="1" numFmtId="1" showAll="0">
      <items count="9">
        <item x="6"/>
        <item x="4"/>
        <item x="5"/>
        <item x="0"/>
        <item x="1"/>
        <item x="2"/>
        <item x="7"/>
        <item x="3"/>
        <item t="default"/>
      </items>
    </pivotField>
    <pivotField showAll="0"/>
    <pivotField numFmtId="2" showAll="0"/>
    <pivotField numFmtId="2" showAll="0">
      <items count="13">
        <item x="0"/>
        <item x="1"/>
        <item x="2"/>
        <item x="3"/>
        <item x="4"/>
        <item x="5"/>
        <item x="6"/>
        <item x="7"/>
        <item x="8"/>
        <item x="9"/>
        <item x="10"/>
        <item x="11"/>
        <item t="default"/>
      </items>
    </pivotField>
    <pivotField numFmtId="2" showAll="0"/>
    <pivotField showAll="0"/>
    <pivotField showAll="0"/>
    <pivotField showAll="0"/>
    <pivotField showAll="0"/>
    <pivotField showAll="0"/>
    <pivotField numFmtId="164" showAll="0"/>
    <pivotField numFmtId="2" showAll="0"/>
  </pivotFields>
  <rowFields count="1">
    <field x="6"/>
  </rowFields>
  <rowItems count="8">
    <i>
      <x/>
    </i>
    <i>
      <x v="1"/>
    </i>
    <i>
      <x v="2"/>
    </i>
    <i>
      <x v="3"/>
    </i>
    <i>
      <x v="4"/>
    </i>
    <i>
      <x v="5"/>
    </i>
    <i>
      <x v="6"/>
    </i>
    <i>
      <x v="7"/>
    </i>
  </rowItems>
  <colFields count="1">
    <field x="2"/>
  </colFields>
  <colItems count="7">
    <i>
      <x/>
    </i>
    <i>
      <x v="1"/>
    </i>
    <i>
      <x v="2"/>
    </i>
    <i>
      <x v="3"/>
    </i>
    <i>
      <x v="4"/>
    </i>
    <i>
      <x v="5"/>
    </i>
    <i>
      <x v="6"/>
    </i>
  </colItems>
  <dataFields count="1">
    <dataField name="Frequency" fld="6" subtotal="count" baseField="6" baseItem="0"/>
  </dataFields>
  <conditionalFormats count="8">
    <conditionalFormat type="all" priority="38">
      <pivotAreas count="1">
        <pivotArea type="data" outline="0" collapsedLevelsAreSubtotals="1" fieldPosition="0">
          <references count="2">
            <reference field="4294967294" count="1" selected="0">
              <x v="0"/>
            </reference>
            <reference field="2" count="1" selected="0">
              <x v="0"/>
            </reference>
          </references>
        </pivotArea>
      </pivotAreas>
    </conditionalFormat>
    <conditionalFormat type="all" priority="37">
      <pivotAreas count="1">
        <pivotArea type="data" outline="0" collapsedLevelsAreSubtotals="1" fieldPosition="0">
          <references count="2">
            <reference field="4294967294" count="1" selected="0">
              <x v="0"/>
            </reference>
            <reference field="2" count="1" selected="0">
              <x v="1"/>
            </reference>
          </references>
        </pivotArea>
      </pivotAreas>
    </conditionalFormat>
    <conditionalFormat type="all" priority="36">
      <pivotAreas count="1">
        <pivotArea type="data" outline="0" collapsedLevelsAreSubtotals="1" fieldPosition="0">
          <references count="2">
            <reference field="4294967294" count="1" selected="0">
              <x v="0"/>
            </reference>
            <reference field="2" count="1" selected="0">
              <x v="2"/>
            </reference>
          </references>
        </pivotArea>
      </pivotAreas>
    </conditionalFormat>
    <conditionalFormat type="all" priority="35">
      <pivotAreas count="1">
        <pivotArea type="data" outline="0" collapsedLevelsAreSubtotals="1" fieldPosition="0">
          <references count="2">
            <reference field="4294967294" count="1" selected="0">
              <x v="0"/>
            </reference>
            <reference field="2" count="1" selected="0">
              <x v="3"/>
            </reference>
          </references>
        </pivotArea>
      </pivotAreas>
    </conditionalFormat>
    <conditionalFormat type="all" priority="34">
      <pivotAreas count="1">
        <pivotArea type="data" outline="0" collapsedLevelsAreSubtotals="1" fieldPosition="0">
          <references count="2">
            <reference field="4294967294" count="1" selected="0">
              <x v="0"/>
            </reference>
            <reference field="2" count="1" selected="0">
              <x v="3"/>
            </reference>
          </references>
        </pivotArea>
      </pivotAreas>
    </conditionalFormat>
    <conditionalFormat type="all" priority="33">
      <pivotAreas count="1">
        <pivotArea type="data" outline="0" collapsedLevelsAreSubtotals="1" fieldPosition="0">
          <references count="2">
            <reference field="4294967294" count="1" selected="0">
              <x v="0"/>
            </reference>
            <reference field="2" count="1" selected="0">
              <x v="4"/>
            </reference>
          </references>
        </pivotArea>
      </pivotAreas>
    </conditionalFormat>
    <conditionalFormat type="all" priority="32">
      <pivotAreas count="1">
        <pivotArea type="data" outline="0" collapsedLevelsAreSubtotals="1" fieldPosition="0">
          <references count="2">
            <reference field="4294967294" count="1" selected="0">
              <x v="0"/>
            </reference>
            <reference field="2" count="1" selected="0">
              <x v="5"/>
            </reference>
          </references>
        </pivotArea>
      </pivotAreas>
    </conditionalFormat>
    <conditionalFormat type="all" priority="31">
      <pivotAreas count="1">
        <pivotArea type="data" outline="0" collapsedLevelsAreSubtotals="1" fieldPosition="0">
          <references count="2">
            <reference field="4294967294" count="1" selected="0">
              <x v="0"/>
            </reference>
            <reference field="2" count="1" selected="0">
              <x v="6"/>
            </reference>
          </references>
        </pivotArea>
      </pivotAreas>
    </conditionalFormat>
  </conditionalFormats>
  <chartFormats count="2">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209055-1389-4E7B-BFAD-C8D9A9B8A6B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Final_Price(Rs.)]">
  <location ref="A72:B83" firstHeaderRow="1" firstDataRow="1" firstDataCol="1"/>
  <pivotFields count="18">
    <pivotField showAll="0"/>
    <pivotField showAll="0"/>
    <pivotField showAll="0"/>
    <pivotField showAll="0"/>
    <pivotField numFmtId="2" showAll="0">
      <items count="13">
        <item x="0"/>
        <item x="1"/>
        <item x="2"/>
        <item x="3"/>
        <item x="4"/>
        <item x="5"/>
        <item x="6"/>
        <item x="7"/>
        <item x="8"/>
        <item x="9"/>
        <item x="10"/>
        <item x="11"/>
        <item t="default"/>
      </items>
    </pivotField>
    <pivotField showAll="0"/>
    <pivotField numFmtId="1" showAll="0"/>
    <pivotField showAll="0"/>
    <pivotField numFmtId="2" showAll="0"/>
    <pivotField axis="axisRow" dataField="1" numFmtId="2" showAll="0">
      <items count="13">
        <item x="0"/>
        <item x="1"/>
        <item x="2"/>
        <item x="3"/>
        <item x="4"/>
        <item x="5"/>
        <item x="6"/>
        <item x="7"/>
        <item x="8"/>
        <item x="9"/>
        <item x="10"/>
        <item x="11"/>
        <item t="default"/>
      </items>
    </pivotField>
    <pivotField numFmtId="2" showAll="0"/>
    <pivotField showAll="0"/>
    <pivotField showAll="0"/>
    <pivotField showAll="0"/>
    <pivotField showAll="0"/>
    <pivotField showAll="0"/>
    <pivotField numFmtId="164" showAll="0"/>
    <pivotField numFmtId="2" showAll="0"/>
  </pivotFields>
  <rowFields count="1">
    <field x="9"/>
  </rowFields>
  <rowItems count="11">
    <i>
      <x v="1"/>
    </i>
    <i>
      <x v="2"/>
    </i>
    <i>
      <x v="3"/>
    </i>
    <i>
      <x v="4"/>
    </i>
    <i>
      <x v="5"/>
    </i>
    <i>
      <x v="6"/>
    </i>
    <i>
      <x v="7"/>
    </i>
    <i>
      <x v="8"/>
    </i>
    <i>
      <x v="9"/>
    </i>
    <i>
      <x v="10"/>
    </i>
    <i t="grand">
      <x/>
    </i>
  </rowItems>
  <colItems count="1">
    <i/>
  </colItems>
  <dataFields count="1">
    <dataField name="Frequency" fld="9" subtotal="count" baseField="9" baseItem="0"/>
  </dataFields>
  <chartFormats count="5">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9" count="1" selected="0">
            <x v="4"/>
          </reference>
        </references>
      </pivotArea>
    </chartFormat>
    <chartFormat chart="6" format="2">
      <pivotArea type="data" outline="0" fieldPosition="0">
        <references count="2">
          <reference field="4294967294" count="1" selected="0">
            <x v="0"/>
          </reference>
          <reference field="9" count="1" selected="0">
            <x v="8"/>
          </reference>
        </references>
      </pivotArea>
    </chartFormat>
    <chartFormat chart="6" format="3">
      <pivotArea type="data" outline="0" fieldPosition="0">
        <references count="2">
          <reference field="4294967294" count="1" selected="0">
            <x v="0"/>
          </reference>
          <reference field="9" count="1" selected="0">
            <x v="9"/>
          </reference>
        </references>
      </pivotArea>
    </chartFormat>
    <chartFormat chart="6" format="4">
      <pivotArea type="data" outline="0" fieldPosition="0">
        <references count="2">
          <reference field="4294967294" count="1" selected="0">
            <x v="0"/>
          </reference>
          <reference field="9" count="1" selected="0">
            <x v="1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1A5C289-BF08-4408-903C-59CBF064D10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Discount (%)]">
  <location ref="A26:B35" firstHeaderRow="1" firstDataRow="1" firstDataCol="1"/>
  <pivotFields count="18">
    <pivotField showAll="0"/>
    <pivotField showAll="0"/>
    <pivotField showAll="0">
      <items count="8">
        <item x="3"/>
        <item x="4"/>
        <item x="1"/>
        <item x="6"/>
        <item x="5"/>
        <item x="0"/>
        <item x="2"/>
        <item t="default"/>
      </items>
    </pivotField>
    <pivotField showAll="0"/>
    <pivotField numFmtId="2" showAll="0">
      <items count="13">
        <item x="0"/>
        <item x="1"/>
        <item x="2"/>
        <item x="3"/>
        <item x="4"/>
        <item x="5"/>
        <item x="6"/>
        <item x="7"/>
        <item x="8"/>
        <item x="9"/>
        <item x="10"/>
        <item x="11"/>
        <item t="default"/>
      </items>
    </pivotField>
    <pivotField showAll="0"/>
    <pivotField axis="axisRow" dataField="1" numFmtId="1" showAll="0">
      <items count="9">
        <item x="6"/>
        <item x="4"/>
        <item x="5"/>
        <item x="0"/>
        <item x="1"/>
        <item x="2"/>
        <item x="7"/>
        <item x="3"/>
        <item t="default"/>
      </items>
    </pivotField>
    <pivotField showAll="0"/>
    <pivotField numFmtId="2" showAll="0"/>
    <pivotField numFmtId="2" showAll="0">
      <items count="13">
        <item x="0"/>
        <item x="1"/>
        <item x="2"/>
        <item x="3"/>
        <item x="4"/>
        <item x="5"/>
        <item x="6"/>
        <item x="7"/>
        <item x="8"/>
        <item x="9"/>
        <item x="10"/>
        <item x="11"/>
        <item t="default"/>
      </items>
    </pivotField>
    <pivotField numFmtId="2" showAll="0"/>
    <pivotField showAll="0"/>
    <pivotField showAll="0"/>
    <pivotField showAll="0"/>
    <pivotField showAll="0"/>
    <pivotField showAll="0"/>
    <pivotField numFmtId="164" showAll="0"/>
    <pivotField numFmtId="2" showAll="0"/>
  </pivotFields>
  <rowFields count="1">
    <field x="6"/>
  </rowFields>
  <rowItems count="9">
    <i>
      <x/>
    </i>
    <i>
      <x v="1"/>
    </i>
    <i>
      <x v="2"/>
    </i>
    <i>
      <x v="3"/>
    </i>
    <i>
      <x v="4"/>
    </i>
    <i>
      <x v="5"/>
    </i>
    <i>
      <x v="6"/>
    </i>
    <i>
      <x v="7"/>
    </i>
    <i t="grand">
      <x/>
    </i>
  </rowItems>
  <colItems count="1">
    <i/>
  </colItems>
  <dataFields count="1">
    <dataField name="Frequency" fld="6" subtotal="count" baseField="6" baseItem="0"/>
  </dataFields>
  <chartFormats count="2">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C698DAC-7ABE-49F0-BD53-64C6918B5F04}" name="PivotTable5"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0" rowHeaderCaption="Category" colHeaderCaption="Category">
  <location ref="A117:E125" firstHeaderRow="0" firstDataRow="1" firstDataCol="1"/>
  <pivotFields count="18">
    <pivotField showAll="0"/>
    <pivotField showAll="0"/>
    <pivotField axis="axisRow" dataField="1" showAll="0" sortType="ascending">
      <items count="8">
        <item x="3"/>
        <item x="4"/>
        <item x="1"/>
        <item x="6"/>
        <item x="5"/>
        <item x="0"/>
        <item x="2"/>
        <item t="default"/>
      </items>
      <autoSortScope>
        <pivotArea dataOnly="0" outline="0" fieldPosition="0">
          <references count="1">
            <reference field="4294967294" count="1" selected="0">
              <x v="0"/>
            </reference>
          </references>
        </pivotArea>
      </autoSortScope>
    </pivotField>
    <pivotField showAll="0"/>
    <pivotField numFmtId="2" showAll="0">
      <items count="13">
        <item x="0"/>
        <item x="1"/>
        <item x="2"/>
        <item x="3"/>
        <item x="4"/>
        <item x="5"/>
        <item x="6"/>
        <item x="7"/>
        <item x="8"/>
        <item x="9"/>
        <item x="10"/>
        <item x="11"/>
        <item t="default"/>
      </items>
    </pivotField>
    <pivotField showAll="0"/>
    <pivotField numFmtId="1" showAll="0"/>
    <pivotField showAll="0"/>
    <pivotField numFmtId="2" showAll="0"/>
    <pivotField dataField="1" numFmtId="2" showAll="0">
      <items count="13">
        <item x="0"/>
        <item x="1"/>
        <item x="2"/>
        <item x="3"/>
        <item x="4"/>
        <item x="5"/>
        <item x="6"/>
        <item x="7"/>
        <item x="8"/>
        <item x="9"/>
        <item x="10"/>
        <item x="11"/>
        <item t="default"/>
      </items>
    </pivotField>
    <pivotField numFmtId="2" showAll="0"/>
    <pivotField showAll="0"/>
    <pivotField showAll="0"/>
    <pivotField showAll="0"/>
    <pivotField showAll="0"/>
    <pivotField showAll="0"/>
    <pivotField numFmtId="164" showAll="0"/>
    <pivotField numFmtId="2" showAll="0"/>
  </pivotFields>
  <rowFields count="1">
    <field x="2"/>
  </rowFields>
  <rowItems count="8">
    <i>
      <x v="3"/>
    </i>
    <i>
      <x/>
    </i>
    <i>
      <x v="6"/>
    </i>
    <i>
      <x v="5"/>
    </i>
    <i>
      <x v="4"/>
    </i>
    <i>
      <x v="1"/>
    </i>
    <i>
      <x v="2"/>
    </i>
    <i t="grand">
      <x/>
    </i>
  </rowItems>
  <colFields count="1">
    <field x="-2"/>
  </colFields>
  <colItems count="4">
    <i>
      <x/>
    </i>
    <i i="1">
      <x v="1"/>
    </i>
    <i i="2">
      <x v="2"/>
    </i>
    <i i="3">
      <x v="3"/>
    </i>
  </colItems>
  <dataFields count="4">
    <dataField name="Revenues" fld="9" baseField="9" baseItem="1" numFmtId="166"/>
    <dataField name="Orders" fld="2" subtotal="count" baseField="0" baseItem="0"/>
    <dataField name="% Revenues" fld="9" showDataAs="percentOfCol" baseField="2" baseItem="3" numFmtId="10"/>
    <dataField name="% Orders" fld="2" subtotal="count" showDataAs="percentOfCol" baseField="0" baseItem="0" numFmtId="10"/>
  </dataFields>
  <formats count="9">
    <format dxfId="23">
      <pivotArea dataOnly="0" labelOnly="1" fieldPosition="0">
        <references count="1">
          <reference field="2" count="0"/>
        </references>
      </pivotArea>
    </format>
    <format dxfId="22">
      <pivotArea type="origin" dataOnly="0" labelOnly="1" outline="0" fieldPosition="0"/>
    </format>
    <format dxfId="21">
      <pivotArea field="2" type="button" dataOnly="0" labelOnly="1" outline="0" axis="axisRow" fieldPosition="0"/>
    </format>
    <format dxfId="20">
      <pivotArea outline="0" collapsedLevelsAreSubtotals="1" fieldPosition="0"/>
    </format>
    <format dxfId="19">
      <pivotArea outline="0" collapsedLevelsAreSubtotals="1" fieldPosition="0"/>
    </format>
    <format dxfId="18">
      <pivotArea dataOnly="0" labelOnly="1" outline="0" axis="axisValues" fieldPosition="0"/>
    </format>
    <format dxfId="17">
      <pivotArea outline="0" fieldPosition="0">
        <references count="1">
          <reference field="4294967294" count="1">
            <x v="2"/>
          </reference>
        </references>
      </pivotArea>
    </format>
    <format dxfId="16">
      <pivotArea outline="0" fieldPosition="0">
        <references count="1">
          <reference field="4294967294" count="1">
            <x v="3"/>
          </reference>
        </references>
      </pivotArea>
    </format>
    <format dxfId="15">
      <pivotArea collapsedLevelsAreSubtotals="1" fieldPosition="0">
        <references count="2">
          <reference field="4294967294" count="2" selected="0">
            <x v="2"/>
            <x v="3"/>
          </reference>
          <reference field="2" count="0"/>
        </references>
      </pivotArea>
    </format>
  </format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4B3AC4E-CE59-4EAD-88B5-A5235E3A6E41}" autoFormatId="16" applyNumberFormats="0" applyBorderFormats="0" applyFontFormats="0" applyPatternFormats="0" applyAlignmentFormats="0" applyWidthHeightFormats="0">
  <queryTableRefresh nextId="23" unboundColumnsRight="8">
    <queryTableFields count="21">
      <queryTableField id="1" name="User_ID" tableColumnId="1"/>
      <queryTableField id="2" name="Product_ID" tableColumnId="2"/>
      <queryTableField id="3" name="Category" tableColumnId="3"/>
      <queryTableField id="4" name="Price (Rs.)" tableColumnId="4"/>
      <queryTableField id="9" dataBound="0" tableColumnId="9"/>
      <queryTableField id="5" name="Discount (%)" tableColumnId="5"/>
      <queryTableField id="10" dataBound="0" tableColumnId="10"/>
      <queryTableField id="6" name="Final_Price(Rs.)" tableColumnId="6"/>
      <queryTableField id="17" dataBound="0" tableColumnId="18"/>
      <queryTableField id="11" dataBound="0" tableColumnId="11"/>
      <queryTableField id="16" dataBound="0" tableColumnId="16"/>
      <queryTableField id="7" name="Payment_Method" tableColumnId="7"/>
      <queryTableField id="8" name="Purchase_Date" tableColumnId="8"/>
      <queryTableField id="12" dataBound="0" tableColumnId="12"/>
      <queryTableField id="13" dataBound="0" tableColumnId="13"/>
      <queryTableField id="14" dataBound="0" tableColumnId="14"/>
      <queryTableField id="15" dataBound="0" tableColumnId="15"/>
      <queryTableField id="20" dataBound="0" tableColumnId="19"/>
      <queryTableField id="21" dataBound="0" tableColumnId="21"/>
      <queryTableField id="19" dataBound="0" tableColumnId="20"/>
      <queryTableField id="22" dataBound="0" tableColumnId="1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223B4E-1D6B-495E-8ED2-241233CBF433}" name="ecommerce_dataset_updated" displayName="ecommerce_dataset_updated" ref="A1:U3661" tableType="queryTable" totalsRowShown="0" headerRowDxfId="82">
  <autoFilter ref="A1:U3661" xr:uid="{19223B4E-1D6B-495E-8ED2-241233CBF433}"/>
  <tableColumns count="21">
    <tableColumn id="1" xr3:uid="{5EAB4A85-AD88-4DE1-B1A6-BB30BD4D52CB}" uniqueName="1" name="User_ID" queryTableFieldId="1" dataDxfId="81"/>
    <tableColumn id="2" xr3:uid="{00CABCEF-2198-49FE-A94D-0EE26E250EAA}" uniqueName="2" name="Product_ID" queryTableFieldId="2" dataDxfId="80"/>
    <tableColumn id="3" xr3:uid="{B4CFBAEB-757F-4D07-91B1-A79140E8B0E7}" uniqueName="3" name="Category" queryTableFieldId="3" dataDxfId="79"/>
    <tableColumn id="4" xr3:uid="{A9869CDD-476C-4CEB-9D89-A3D3EAE59941}" uniqueName="4" name="Price (Rs.)" queryTableFieldId="4" dataDxfId="78" dataCellStyle="Currency"/>
    <tableColumn id="9" xr3:uid="{AF62195E-2C49-44C6-9385-BDCE2310D2C2}" uniqueName="9" name="[Price (Rs.)]" queryTableFieldId="9" dataDxfId="77" dataCellStyle="Currency">
      <calculatedColumnFormula>ecommerce_dataset_updated[[#This Row],[Price (Rs.)]]+0</calculatedColumnFormula>
    </tableColumn>
    <tableColumn id="5" xr3:uid="{E3720593-6283-4A5C-8A92-D102114F417F}" uniqueName="5" name="Discount (%)" queryTableFieldId="5" dataDxfId="76"/>
    <tableColumn id="10" xr3:uid="{8F125003-5EF2-42C3-A733-F18FFB4ECB98}" uniqueName="10" name="[Discount (%)]" queryTableFieldId="10" dataDxfId="75">
      <calculatedColumnFormula>ecommerce_dataset_updated[[#This Row],[Discount (%)]]+0</calculatedColumnFormula>
    </tableColumn>
    <tableColumn id="6" xr3:uid="{7A3C3164-438E-4A7E-962D-D6CD2750E302}" uniqueName="6" name="Final_Price(Rs.)" queryTableFieldId="6" dataDxfId="74"/>
    <tableColumn id="18" xr3:uid="{4060A2E3-2103-40CF-9C33-6AC5D67BCB78}" uniqueName="18" name="Discount Amount _" queryTableFieldId="17" dataDxfId="73">
      <calculatedColumnFormula>ecommerce_dataset_updated[[#This Row],['[Price (Rs.)']]]*ecommerce_dataset_updated[[#This Row],['[Discount (%)']]]/100</calculatedColumnFormula>
    </tableColumn>
    <tableColumn id="11" xr3:uid="{E1E6611D-93A7-4B2A-BD0C-6B2506241541}" uniqueName="11" name="[Final_Price(Rs.)]" queryTableFieldId="11" dataDxfId="72">
      <calculatedColumnFormula>ecommerce_dataset_updated[[#This Row],[Final_Price(Rs.)]]+0</calculatedColumnFormula>
    </tableColumn>
    <tableColumn id="16" xr3:uid="{E6C4B244-9F2A-4F32-8C2F-AEF69A050DB6}" uniqueName="16" name="Final_Price(Rs.) _" queryTableFieldId="16" dataDxfId="71">
      <calculatedColumnFormula xml:space="preserve"> ecommerce_dataset_updated[[#This Row],['[Price (Rs.)']]]-ecommerce_dataset_updated[[#This Row],[Discount Amount _]]</calculatedColumnFormula>
    </tableColumn>
    <tableColumn id="7" xr3:uid="{00B960F9-B384-49EA-AC47-0C2DC11673F7}" uniqueName="7" name="Payment_Method" queryTableFieldId="7" dataDxfId="70"/>
    <tableColumn id="8" xr3:uid="{6D568CE0-93BE-406F-9AAA-635108FEA5A7}" uniqueName="8" name="Purchase_Date" queryTableFieldId="8" dataDxfId="69"/>
    <tableColumn id="12" xr3:uid="{EA8DBF11-5655-475E-BC5B-BB92572F637F}" uniqueName="12" name="DD" queryTableFieldId="12"/>
    <tableColumn id="13" xr3:uid="{1DDC0D11-1C84-4BDD-ADD2-F18306BBE31E}" uniqueName="13" name="MM" queryTableFieldId="13" dataDxfId="68"/>
    <tableColumn id="14" xr3:uid="{54B1A50B-BFCB-43B0-B284-29290CACEBA9}" uniqueName="14" name="YYYY" queryTableFieldId="14" dataDxfId="67"/>
    <tableColumn id="15" xr3:uid="{15C32B14-6DAE-4B4D-92E1-ABE9C0EBF997}" uniqueName="15" name="[Purchase_Date]" queryTableFieldId="15" dataDxfId="66">
      <calculatedColumnFormula>DATE(ecommerce_dataset_updated[[#This Row],[YYYY]],ecommerce_dataset_updated[[#This Row],[MM]],ecommerce_dataset_updated[[#This Row],[DD]])</calculatedColumnFormula>
    </tableColumn>
    <tableColumn id="19" xr3:uid="{7639B8E9-E10C-4C73-B492-D64FF90E0BEA}" uniqueName="19" name="Month_" queryTableFieldId="20" dataDxfId="65">
      <calculatedColumnFormula>TEXT(ecommerce_dataset_updated[[#This Row],['[Purchase_Date']]], "mmm")</calculatedColumnFormula>
    </tableColumn>
    <tableColumn id="21" xr3:uid="{342E9B9C-CCAD-4A0C-B0C0-C4F038F33195}" uniqueName="21" name="Weekday_" queryTableFieldId="21" dataDxfId="64">
      <calculatedColumnFormula>TEXT(ecommerce_dataset_updated[[#This Row],['[Purchase_Date']]], "ddd")</calculatedColumnFormula>
    </tableColumn>
    <tableColumn id="20" xr3:uid="{BD50DFC7-B261-4725-89F1-929DBB40F15F}" uniqueName="20" name="Final_Price(Rs.) _ Diffence_" queryTableFieldId="19" dataDxfId="63">
      <calculatedColumnFormula>ecommerce_dataset_updated[[#This Row],[Final_Price(Rs.) _]]-ecommerce_dataset_updated[[#This Row],['[Final_Price(Rs.)']]]</calculatedColumnFormula>
    </tableColumn>
    <tableColumn id="17" xr3:uid="{096A2687-9BDF-4AD4-9064-03AAE741A42F}" uniqueName="17" name="Verify_" queryTableFieldId="22" dataDxfId="62">
      <calculatedColumnFormula xml:space="preserve"> AND(ecommerce_dataset_updated[[#This Row],[Final_Price(Rs.) _]]=ecommerce_dataset_updated[[#This Row],['[Final_Price(Rs.)']]])</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632D598-23F1-400D-B724-7EB649625CBD}" name="Table2" displayName="Table2" ref="A8:K16" totalsRowShown="0" headerRowDxfId="61" dataDxfId="59" headerRowBorderDxfId="60">
  <tableColumns count="11">
    <tableColumn id="1" xr3:uid="{97818F5D-C2B4-457F-A266-8444F6CCF496}" name="COLUMN"/>
    <tableColumn id="2" xr3:uid="{A1FDE5E8-F662-4A59-8348-F92FAA1B1201}" name="TYPE after fix Format" dataDxfId="58"/>
    <tableColumn id="3" xr3:uid="{00E9EB9A-11CF-4871-AC7D-ADD28FF1DD9C}" name="COUNT " dataDxfId="57"/>
    <tableColumn id="4" xr3:uid="{A575E129-DB88-41F1-843D-D5E61BC37E15}" name="UNIQUE" dataDxfId="56"/>
    <tableColumn id="5" xr3:uid="{5C9E0874-F1C0-4F30-B6D6-90E21B055170}" name="NULL" dataDxfId="55"/>
    <tableColumn id="12" xr3:uid="{A9A030CB-A138-4747-805A-335A86494AA4}" name="MEAN" dataDxfId="54"/>
    <tableColumn id="6" xr3:uid="{191011B3-B9A0-41D8-92C3-94878E9615EA}" name="MIN" dataDxfId="53"/>
    <tableColumn id="9" xr3:uid="{FA3CB6D2-5ACA-4D56-B52C-1AA98BAFD419}" name="Q1" dataDxfId="52">
      <calculatedColumnFormula xml:space="preserve"> _xlfn.QUARTILE.INC(ecommerce_dataset_updated['[Price (Rs.)']],1)</calculatedColumnFormula>
    </tableColumn>
    <tableColumn id="10" xr3:uid="{5855ED9F-A352-410B-B46B-D630883C6F6F}" name="MEDIAN" dataDxfId="51">
      <calculatedColumnFormula xml:space="preserve"> _xlfn.QUARTILE.INC(ecommerce_dataset_updated['[Price (Rs.)']], 2)</calculatedColumnFormula>
    </tableColumn>
    <tableColumn id="11" xr3:uid="{AAF6EBED-D2A0-440D-BE1F-EEC57D3DA90E}" name="Q3" dataDxfId="50">
      <calculatedColumnFormula xml:space="preserve"> _xlfn.QUARTILE.INC(ecommerce_dataset_updated['[Price (Rs.)']], 3)</calculatedColumnFormula>
    </tableColumn>
    <tableColumn id="13" xr3:uid="{5A4A0BCC-99AC-4CB6-AAA9-3608AEFA2464}" name="MAX" dataDxfId="49"/>
  </tableColumns>
  <tableStyleInfo name="TableStyleLight2 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913A9-A601-4667-8275-C16E576FD660}">
  <dimension ref="A1:X3661"/>
  <sheetViews>
    <sheetView showGridLines="0" topLeftCell="B1" zoomScale="72" zoomScaleNormal="72" workbookViewId="0">
      <selection activeCell="X15" sqref="X15"/>
    </sheetView>
  </sheetViews>
  <sheetFormatPr defaultRowHeight="14.4"/>
  <cols>
    <col min="1" max="1" width="9.5546875" bestFit="1" customWidth="1"/>
    <col min="2" max="2" width="17.88671875" customWidth="1"/>
    <col min="3" max="3" width="13.88671875" bestFit="1" customWidth="1"/>
    <col min="4" max="4" width="11.77734375" hidden="1" customWidth="1"/>
    <col min="5" max="5" width="13.88671875" customWidth="1"/>
    <col min="6" max="6" width="13.77734375" hidden="1" customWidth="1"/>
    <col min="7" max="7" width="16.6640625" customWidth="1"/>
    <col min="8" max="8" width="16.44140625" hidden="1" customWidth="1"/>
    <col min="9" max="9" width="19.44140625" customWidth="1"/>
    <col min="10" max="10" width="18.77734375" customWidth="1"/>
    <col min="11" max="11" width="20.33203125" bestFit="1" customWidth="1"/>
    <col min="12" max="12" width="20.109375" customWidth="1"/>
    <col min="13" max="13" width="15.6640625" customWidth="1"/>
    <col min="14" max="14" width="8.109375" customWidth="1"/>
    <col min="15" max="16" width="8.88671875" customWidth="1"/>
    <col min="17" max="17" width="18" customWidth="1"/>
    <col min="18" max="18" width="10.44140625" customWidth="1"/>
    <col min="19" max="19" width="12.5546875" customWidth="1"/>
    <col min="20" max="20" width="27.44140625" customWidth="1"/>
    <col min="21" max="21" width="9.6640625" bestFit="1" customWidth="1"/>
    <col min="22" max="22" width="3.77734375" customWidth="1"/>
    <col min="23" max="23" width="2.77734375" customWidth="1"/>
    <col min="24" max="24" width="20.6640625" customWidth="1"/>
  </cols>
  <sheetData>
    <row r="1" spans="1:24">
      <c r="A1" s="25" t="s">
        <v>0</v>
      </c>
      <c r="B1" s="25" t="s">
        <v>1</v>
      </c>
      <c r="C1" s="25" t="s">
        <v>2</v>
      </c>
      <c r="D1" s="25" t="s">
        <v>3</v>
      </c>
      <c r="E1" s="34" t="s">
        <v>14076</v>
      </c>
      <c r="F1" s="25" t="s">
        <v>4</v>
      </c>
      <c r="G1" s="34" t="s">
        <v>14077</v>
      </c>
      <c r="H1" s="25" t="s">
        <v>5</v>
      </c>
      <c r="I1" s="33" t="s">
        <v>14099</v>
      </c>
      <c r="J1" s="34" t="s">
        <v>14078</v>
      </c>
      <c r="K1" s="33" t="s">
        <v>14098</v>
      </c>
      <c r="L1" s="25" t="s">
        <v>6</v>
      </c>
      <c r="M1" s="25" t="s">
        <v>7</v>
      </c>
      <c r="N1" s="26" t="s">
        <v>14080</v>
      </c>
      <c r="O1" s="26" t="s">
        <v>14081</v>
      </c>
      <c r="P1" s="26" t="s">
        <v>14082</v>
      </c>
      <c r="Q1" s="34" t="s">
        <v>14083</v>
      </c>
      <c r="R1" s="33" t="s">
        <v>14149</v>
      </c>
      <c r="S1" s="33" t="s">
        <v>14150</v>
      </c>
      <c r="T1" s="33" t="s">
        <v>14105</v>
      </c>
      <c r="U1" s="33" t="s">
        <v>14215</v>
      </c>
    </row>
    <row r="2" spans="1:24">
      <c r="A2" t="s">
        <v>8</v>
      </c>
      <c r="B2" t="s">
        <v>9</v>
      </c>
      <c r="C2" t="s">
        <v>10</v>
      </c>
      <c r="D2" s="9" t="s">
        <v>11</v>
      </c>
      <c r="E2" s="8">
        <f>ecommerce_dataset_updated[[#This Row],[Price (Rs.)]]+0</f>
        <v>36.53</v>
      </c>
      <c r="F2" s="6" t="s">
        <v>12</v>
      </c>
      <c r="G2" s="7">
        <f>ecommerce_dataset_updated[[#This Row],[Discount (%)]]+0</f>
        <v>15</v>
      </c>
      <c r="H2" s="6" t="s">
        <v>13</v>
      </c>
      <c r="I2" s="6">
        <f>ecommerce_dataset_updated[[#This Row],['[Price (Rs.)']]]*ecommerce_dataset_updated[[#This Row],['[Discount (%)']]]/100</f>
        <v>5.4795000000000007</v>
      </c>
      <c r="J2" s="6">
        <f>ecommerce_dataset_updated[[#This Row],[Final_Price(Rs.)]]+0</f>
        <v>31.05</v>
      </c>
      <c r="K2" s="6">
        <f xml:space="preserve"> ecommerce_dataset_updated[[#This Row],['[Price (Rs.)']]]-ecommerce_dataset_updated[[#This Row],[Discount Amount _]]</f>
        <v>31.0505</v>
      </c>
      <c r="L2" t="s">
        <v>14</v>
      </c>
      <c r="M2" t="s">
        <v>15</v>
      </c>
      <c r="N2" s="4" t="s">
        <v>14048</v>
      </c>
      <c r="O2" s="4" t="s">
        <v>14049</v>
      </c>
      <c r="P2" s="4" t="s">
        <v>14079</v>
      </c>
      <c r="Q2" s="5">
        <f>DATE(ecommerce_dataset_updated[[#This Row],[YYYY]],ecommerce_dataset_updated[[#This Row],[MM]],ecommerce_dataset_updated[[#This Row],[DD]])</f>
        <v>45608</v>
      </c>
      <c r="R2" s="6" t="str">
        <f>TEXT(ecommerce_dataset_updated[[#This Row],['[Purchase_Date']]], "mmm")</f>
        <v>Nov</v>
      </c>
      <c r="S2" s="6" t="str">
        <f>TEXT(ecommerce_dataset_updated[[#This Row],['[Purchase_Date']]], "ddd")</f>
        <v>Tue</v>
      </c>
      <c r="T2" s="6">
        <f>ecommerce_dataset_updated[[#This Row],[Final_Price(Rs.) _]]-ecommerce_dataset_updated[[#This Row],['[Final_Price(Rs.)']]]</f>
        <v>4.9999999999883471E-4</v>
      </c>
      <c r="U2" s="6" t="b">
        <f xml:space="preserve"> AND(ecommerce_dataset_updated[[#This Row],[Final_Price(Rs.) _]]=ecommerce_dataset_updated[[#This Row],['[Final_Price(Rs.)']]])</f>
        <v>0</v>
      </c>
      <c r="V2" s="5"/>
      <c r="W2" s="168"/>
      <c r="X2" s="165" t="s">
        <v>14100</v>
      </c>
    </row>
    <row r="3" spans="1:24">
      <c r="A3" t="s">
        <v>16</v>
      </c>
      <c r="B3" t="s">
        <v>17</v>
      </c>
      <c r="C3" t="s">
        <v>18</v>
      </c>
      <c r="D3" s="9" t="s">
        <v>19</v>
      </c>
      <c r="E3" s="8">
        <f>ecommerce_dataset_updated[[#This Row],[Price (Rs.)]]+0</f>
        <v>232.79</v>
      </c>
      <c r="F3" s="6" t="s">
        <v>20</v>
      </c>
      <c r="G3" s="7">
        <f>ecommerce_dataset_updated[[#This Row],[Discount (%)]]+0</f>
        <v>20</v>
      </c>
      <c r="H3" s="6" t="s">
        <v>21</v>
      </c>
      <c r="I3" s="6">
        <f>ecommerce_dataset_updated[[#This Row],['[Price (Rs.)']]]*ecommerce_dataset_updated[[#This Row],['[Discount (%)']]]/100</f>
        <v>46.558</v>
      </c>
      <c r="J3" s="6">
        <f>ecommerce_dataset_updated[[#This Row],[Final_Price(Rs.)]]+0</f>
        <v>186.23</v>
      </c>
      <c r="K3" s="6">
        <f xml:space="preserve"> ecommerce_dataset_updated[[#This Row],['[Price (Rs.)']]]-ecommerce_dataset_updated[[#This Row],[Discount Amount _]]</f>
        <v>186.232</v>
      </c>
      <c r="L3" t="s">
        <v>14</v>
      </c>
      <c r="M3" t="s">
        <v>22</v>
      </c>
      <c r="N3" s="4" t="s">
        <v>14050</v>
      </c>
      <c r="O3" s="4" t="s">
        <v>14051</v>
      </c>
      <c r="P3" s="4" t="s">
        <v>14079</v>
      </c>
      <c r="Q3" s="5">
        <f>DATE(ecommerce_dataset_updated[[#This Row],[YYYY]],ecommerce_dataset_updated[[#This Row],[MM]],ecommerce_dataset_updated[[#This Row],[DD]])</f>
        <v>45331</v>
      </c>
      <c r="R3" s="6" t="str">
        <f>TEXT(ecommerce_dataset_updated[[#This Row],['[Purchase_Date']]], "mmm")</f>
        <v>Feb</v>
      </c>
      <c r="S3" s="6" t="str">
        <f>TEXT(ecommerce_dataset_updated[[#This Row],['[Purchase_Date']]], "ddd")</f>
        <v>Fri</v>
      </c>
      <c r="T3" s="6">
        <f>ecommerce_dataset_updated[[#This Row],[Final_Price(Rs.) _]]-ecommerce_dataset_updated[[#This Row],['[Final_Price(Rs.)']]]</f>
        <v>2.0000000000095497E-3</v>
      </c>
      <c r="U3" s="6" t="b">
        <f xml:space="preserve"> AND(ecommerce_dataset_updated[[#This Row],[Final_Price(Rs.) _]]=ecommerce_dataset_updated[[#This Row],['[Final_Price(Rs.)']]])</f>
        <v>0</v>
      </c>
      <c r="V3" s="5"/>
      <c r="W3" s="168"/>
      <c r="X3" s="165"/>
    </row>
    <row r="4" spans="1:24">
      <c r="A4" t="s">
        <v>23</v>
      </c>
      <c r="B4" t="s">
        <v>24</v>
      </c>
      <c r="C4" t="s">
        <v>10</v>
      </c>
      <c r="D4" s="9" t="s">
        <v>25</v>
      </c>
      <c r="E4" s="8">
        <f>ecommerce_dataset_updated[[#This Row],[Price (Rs.)]]+0</f>
        <v>317.02</v>
      </c>
      <c r="F4" s="6" t="s">
        <v>26</v>
      </c>
      <c r="G4" s="7">
        <f>ecommerce_dataset_updated[[#This Row],[Discount (%)]]+0</f>
        <v>25</v>
      </c>
      <c r="H4" s="6" t="s">
        <v>27</v>
      </c>
      <c r="I4" s="6">
        <f>ecommerce_dataset_updated[[#This Row],['[Price (Rs.)']]]*ecommerce_dataset_updated[[#This Row],['[Discount (%)']]]/100</f>
        <v>79.254999999999995</v>
      </c>
      <c r="J4" s="6">
        <f>ecommerce_dataset_updated[[#This Row],[Final_Price(Rs.)]]+0</f>
        <v>237.76</v>
      </c>
      <c r="K4" s="6">
        <f xml:space="preserve"> ecommerce_dataset_updated[[#This Row],['[Price (Rs.)']]]-ecommerce_dataset_updated[[#This Row],[Discount Amount _]]</f>
        <v>237.76499999999999</v>
      </c>
      <c r="L4" t="s">
        <v>28</v>
      </c>
      <c r="M4" t="s">
        <v>29</v>
      </c>
      <c r="N4" s="4" t="s">
        <v>14052</v>
      </c>
      <c r="O4" s="4" t="s">
        <v>14050</v>
      </c>
      <c r="P4" s="4" t="s">
        <v>14079</v>
      </c>
      <c r="Q4" s="5">
        <f>DATE(ecommerce_dataset_updated[[#This Row],[YYYY]],ecommerce_dataset_updated[[#This Row],[MM]],ecommerce_dataset_updated[[#This Row],[DD]])</f>
        <v>45536</v>
      </c>
      <c r="R4" s="6" t="str">
        <f>TEXT(ecommerce_dataset_updated[[#This Row],['[Purchase_Date']]], "mmm")</f>
        <v>Sep</v>
      </c>
      <c r="S4" s="6" t="str">
        <f>TEXT(ecommerce_dataset_updated[[#This Row],['[Purchase_Date']]], "ddd")</f>
        <v>Sun</v>
      </c>
      <c r="T4" s="6">
        <f>ecommerce_dataset_updated[[#This Row],[Final_Price(Rs.) _]]-ecommerce_dataset_updated[[#This Row],['[Final_Price(Rs.)']]]</f>
        <v>4.9999999999954525E-3</v>
      </c>
      <c r="U4" s="6" t="b">
        <f xml:space="preserve"> AND(ecommerce_dataset_updated[[#This Row],[Final_Price(Rs.) _]]=ecommerce_dataset_updated[[#This Row],['[Final_Price(Rs.)']]])</f>
        <v>0</v>
      </c>
      <c r="V4" s="5"/>
      <c r="W4" s="169"/>
      <c r="X4" s="166" t="s">
        <v>14101</v>
      </c>
    </row>
    <row r="5" spans="1:24">
      <c r="A5" t="s">
        <v>30</v>
      </c>
      <c r="B5" t="s">
        <v>31</v>
      </c>
      <c r="C5" t="s">
        <v>32</v>
      </c>
      <c r="D5" s="9" t="s">
        <v>33</v>
      </c>
      <c r="E5" s="8">
        <f>ecommerce_dataset_updated[[#This Row],[Price (Rs.)]]+0</f>
        <v>173.19</v>
      </c>
      <c r="F5" s="6" t="s">
        <v>26</v>
      </c>
      <c r="G5" s="7">
        <f>ecommerce_dataset_updated[[#This Row],[Discount (%)]]+0</f>
        <v>25</v>
      </c>
      <c r="H5" s="6" t="s">
        <v>34</v>
      </c>
      <c r="I5" s="6">
        <f>ecommerce_dataset_updated[[#This Row],['[Price (Rs.)']]]*ecommerce_dataset_updated[[#This Row],['[Discount (%)']]]/100</f>
        <v>43.297499999999999</v>
      </c>
      <c r="J5" s="6">
        <f>ecommerce_dataset_updated[[#This Row],[Final_Price(Rs.)]]+0</f>
        <v>129.88999999999999</v>
      </c>
      <c r="K5" s="6">
        <f xml:space="preserve"> ecommerce_dataset_updated[[#This Row],['[Price (Rs.)']]]-ecommerce_dataset_updated[[#This Row],[Discount Amount _]]</f>
        <v>129.89249999999998</v>
      </c>
      <c r="L5" t="s">
        <v>35</v>
      </c>
      <c r="M5" t="s">
        <v>36</v>
      </c>
      <c r="N5" s="4" t="s">
        <v>14052</v>
      </c>
      <c r="O5" s="4" t="s">
        <v>14053</v>
      </c>
      <c r="P5" s="4" t="s">
        <v>14079</v>
      </c>
      <c r="Q5" s="5">
        <f>DATE(ecommerce_dataset_updated[[#This Row],[YYYY]],ecommerce_dataset_updated[[#This Row],[MM]],ecommerce_dataset_updated[[#This Row],[DD]])</f>
        <v>45383</v>
      </c>
      <c r="R5" s="6" t="str">
        <f>TEXT(ecommerce_dataset_updated[[#This Row],['[Purchase_Date']]], "mmm")</f>
        <v>Apr</v>
      </c>
      <c r="S5" s="6" t="str">
        <f>TEXT(ecommerce_dataset_updated[[#This Row],['[Purchase_Date']]], "ddd")</f>
        <v>Mon</v>
      </c>
      <c r="T5" s="6">
        <f>ecommerce_dataset_updated[[#This Row],[Final_Price(Rs.) _]]-ecommerce_dataset_updated[[#This Row],['[Final_Price(Rs.)']]]</f>
        <v>2.4999999999977263E-3</v>
      </c>
      <c r="U5" s="6" t="b">
        <f xml:space="preserve"> AND(ecommerce_dataset_updated[[#This Row],[Final_Price(Rs.) _]]=ecommerce_dataset_updated[[#This Row],['[Final_Price(Rs.)']]])</f>
        <v>0</v>
      </c>
      <c r="V5" s="5"/>
      <c r="W5" s="169"/>
      <c r="X5" s="166"/>
    </row>
    <row r="6" spans="1:24">
      <c r="A6" t="s">
        <v>37</v>
      </c>
      <c r="B6" t="s">
        <v>38</v>
      </c>
      <c r="C6" t="s">
        <v>39</v>
      </c>
      <c r="D6" s="9" t="s">
        <v>40</v>
      </c>
      <c r="E6" s="8">
        <f>ecommerce_dataset_updated[[#This Row],[Price (Rs.)]]+0</f>
        <v>244.8</v>
      </c>
      <c r="F6" s="6" t="s">
        <v>20</v>
      </c>
      <c r="G6" s="7">
        <f>ecommerce_dataset_updated[[#This Row],[Discount (%)]]+0</f>
        <v>20</v>
      </c>
      <c r="H6" s="6" t="s">
        <v>41</v>
      </c>
      <c r="I6" s="6">
        <f>ecommerce_dataset_updated[[#This Row],['[Price (Rs.)']]]*ecommerce_dataset_updated[[#This Row],['[Discount (%)']]]/100</f>
        <v>48.96</v>
      </c>
      <c r="J6" s="6">
        <f>ecommerce_dataset_updated[[#This Row],[Final_Price(Rs.)]]+0</f>
        <v>195.84</v>
      </c>
      <c r="K6" s="6">
        <f xml:space="preserve"> ecommerce_dataset_updated[[#This Row],['[Price (Rs.)']]]-ecommerce_dataset_updated[[#This Row],[Discount Amount _]]</f>
        <v>195.84</v>
      </c>
      <c r="L6" t="s">
        <v>14</v>
      </c>
      <c r="M6" t="s">
        <v>42</v>
      </c>
      <c r="N6" s="4" t="s">
        <v>14054</v>
      </c>
      <c r="O6" s="4" t="s">
        <v>14050</v>
      </c>
      <c r="P6" s="4" t="s">
        <v>14079</v>
      </c>
      <c r="Q6" s="5">
        <f>DATE(ecommerce_dataset_updated[[#This Row],[YYYY]],ecommerce_dataset_updated[[#This Row],[MM]],ecommerce_dataset_updated[[#This Row],[DD]])</f>
        <v>45562</v>
      </c>
      <c r="R6" s="6" t="str">
        <f>TEXT(ecommerce_dataset_updated[[#This Row],['[Purchase_Date']]], "mmm")</f>
        <v>Sep</v>
      </c>
      <c r="S6" s="6" t="str">
        <f>TEXT(ecommerce_dataset_updated[[#This Row],['[Purchase_Date']]], "ddd")</f>
        <v>Fri</v>
      </c>
      <c r="T6" s="6">
        <f>ecommerce_dataset_updated[[#This Row],[Final_Price(Rs.) _]]-ecommerce_dataset_updated[[#This Row],['[Final_Price(Rs.)']]]</f>
        <v>0</v>
      </c>
      <c r="U6" s="6" t="b">
        <f xml:space="preserve"> AND(ecommerce_dataset_updated[[#This Row],[Final_Price(Rs.) _]]=ecommerce_dataset_updated[[#This Row],['[Final_Price(Rs.)']]])</f>
        <v>1</v>
      </c>
      <c r="V6" s="5"/>
      <c r="W6" s="170"/>
      <c r="X6" s="167" t="s">
        <v>14151</v>
      </c>
    </row>
    <row r="7" spans="1:24">
      <c r="A7" t="s">
        <v>43</v>
      </c>
      <c r="B7" t="s">
        <v>44</v>
      </c>
      <c r="C7" t="s">
        <v>45</v>
      </c>
      <c r="D7" s="9" t="s">
        <v>46</v>
      </c>
      <c r="E7" s="8">
        <f>ecommerce_dataset_updated[[#This Row],[Price (Rs.)]]+0</f>
        <v>241.86</v>
      </c>
      <c r="F7" s="6" t="s">
        <v>47</v>
      </c>
      <c r="G7" s="7">
        <f>ecommerce_dataset_updated[[#This Row],[Discount (%)]]+0</f>
        <v>50</v>
      </c>
      <c r="H7" s="6" t="s">
        <v>48</v>
      </c>
      <c r="I7" s="6">
        <f>ecommerce_dataset_updated[[#This Row],['[Price (Rs.)']]]*ecommerce_dataset_updated[[#This Row],['[Discount (%)']]]/100</f>
        <v>120.93</v>
      </c>
      <c r="J7" s="6">
        <f>ecommerce_dataset_updated[[#This Row],[Final_Price(Rs.)]]+0</f>
        <v>120.93</v>
      </c>
      <c r="K7" s="6">
        <f xml:space="preserve"> ecommerce_dataset_updated[[#This Row],['[Price (Rs.)']]]-ecommerce_dataset_updated[[#This Row],[Discount Amount _]]</f>
        <v>120.93</v>
      </c>
      <c r="L7" t="s">
        <v>35</v>
      </c>
      <c r="M7" t="s">
        <v>49</v>
      </c>
      <c r="N7" s="4" t="s">
        <v>14055</v>
      </c>
      <c r="O7" s="4" t="s">
        <v>14055</v>
      </c>
      <c r="P7" s="4" t="s">
        <v>14079</v>
      </c>
      <c r="Q7" s="5">
        <f>DATE(ecommerce_dataset_updated[[#This Row],[YYYY]],ecommerce_dataset_updated[[#This Row],[MM]],ecommerce_dataset_updated[[#This Row],[DD]])</f>
        <v>45512</v>
      </c>
      <c r="R7" s="6" t="str">
        <f>TEXT(ecommerce_dataset_updated[[#This Row],['[Purchase_Date']]], "mmm")</f>
        <v>Aug</v>
      </c>
      <c r="S7" s="6" t="str">
        <f>TEXT(ecommerce_dataset_updated[[#This Row],['[Purchase_Date']]], "ddd")</f>
        <v>Thu</v>
      </c>
      <c r="T7" s="6">
        <f>ecommerce_dataset_updated[[#This Row],[Final_Price(Rs.) _]]-ecommerce_dataset_updated[[#This Row],['[Final_Price(Rs.)']]]</f>
        <v>0</v>
      </c>
      <c r="U7" s="6" t="b">
        <f xml:space="preserve"> AND(ecommerce_dataset_updated[[#This Row],[Final_Price(Rs.) _]]=ecommerce_dataset_updated[[#This Row],['[Final_Price(Rs.)']]])</f>
        <v>1</v>
      </c>
      <c r="V7" s="5"/>
      <c r="W7" s="170"/>
      <c r="X7" s="167"/>
    </row>
    <row r="8" spans="1:24">
      <c r="A8" t="s">
        <v>50</v>
      </c>
      <c r="B8" t="s">
        <v>51</v>
      </c>
      <c r="C8" t="s">
        <v>32</v>
      </c>
      <c r="D8" s="9" t="s">
        <v>52</v>
      </c>
      <c r="E8" s="8">
        <f>ecommerce_dataset_updated[[#This Row],[Price (Rs.)]]+0</f>
        <v>76.91</v>
      </c>
      <c r="F8" s="6" t="s">
        <v>53</v>
      </c>
      <c r="G8" s="7">
        <f>ecommerce_dataset_updated[[#This Row],[Discount (%)]]+0</f>
        <v>5</v>
      </c>
      <c r="H8" s="6" t="s">
        <v>54</v>
      </c>
      <c r="I8" s="6">
        <f>ecommerce_dataset_updated[[#This Row],['[Price (Rs.)']]]*ecommerce_dataset_updated[[#This Row],['[Discount (%)']]]/100</f>
        <v>3.8454999999999995</v>
      </c>
      <c r="J8" s="6">
        <f>ecommerce_dataset_updated[[#This Row],[Final_Price(Rs.)]]+0</f>
        <v>73.06</v>
      </c>
      <c r="K8" s="6">
        <f xml:space="preserve"> ecommerce_dataset_updated[[#This Row],['[Price (Rs.)']]]-ecommerce_dataset_updated[[#This Row],[Discount Amount _]]</f>
        <v>73.064499999999995</v>
      </c>
      <c r="L8" t="s">
        <v>28</v>
      </c>
      <c r="M8" t="s">
        <v>55</v>
      </c>
      <c r="N8" s="4" t="s">
        <v>14056</v>
      </c>
      <c r="O8" s="4" t="s">
        <v>14057</v>
      </c>
      <c r="P8" s="4" t="s">
        <v>14079</v>
      </c>
      <c r="Q8" s="5">
        <f>DATE(ecommerce_dataset_updated[[#This Row],[YYYY]],ecommerce_dataset_updated[[#This Row],[MM]],ecommerce_dataset_updated[[#This Row],[DD]])</f>
        <v>45379</v>
      </c>
      <c r="R8" s="6" t="str">
        <f>TEXT(ecommerce_dataset_updated[[#This Row],['[Purchase_Date']]], "mmm")</f>
        <v>Mar</v>
      </c>
      <c r="S8" s="6" t="str">
        <f>TEXT(ecommerce_dataset_updated[[#This Row],['[Purchase_Date']]], "ddd")</f>
        <v>Thu</v>
      </c>
      <c r="T8" s="6">
        <f>ecommerce_dataset_updated[[#This Row],[Final_Price(Rs.) _]]-ecommerce_dataset_updated[[#This Row],['[Final_Price(Rs.)']]]</f>
        <v>4.4999999999930651E-3</v>
      </c>
      <c r="U8" s="6" t="b">
        <f xml:space="preserve"> AND(ecommerce_dataset_updated[[#This Row],[Final_Price(Rs.) _]]=ecommerce_dataset_updated[[#This Row],['[Final_Price(Rs.)']]])</f>
        <v>0</v>
      </c>
      <c r="V8" s="5"/>
    </row>
    <row r="9" spans="1:24">
      <c r="A9" t="s">
        <v>56</v>
      </c>
      <c r="B9" t="s">
        <v>57</v>
      </c>
      <c r="C9" t="s">
        <v>10</v>
      </c>
      <c r="D9" s="9" t="s">
        <v>58</v>
      </c>
      <c r="E9" s="8">
        <f>ecommerce_dataset_updated[[#This Row],[Price (Rs.)]]+0</f>
        <v>213.23</v>
      </c>
      <c r="F9" s="6" t="s">
        <v>20</v>
      </c>
      <c r="G9" s="7">
        <f>ecommerce_dataset_updated[[#This Row],[Discount (%)]]+0</f>
        <v>20</v>
      </c>
      <c r="H9" s="6" t="s">
        <v>59</v>
      </c>
      <c r="I9" s="6">
        <f>ecommerce_dataset_updated[[#This Row],['[Price (Rs.)']]]*ecommerce_dataset_updated[[#This Row],['[Discount (%)']]]/100</f>
        <v>42.645999999999994</v>
      </c>
      <c r="J9" s="6">
        <f>ecommerce_dataset_updated[[#This Row],[Final_Price(Rs.)]]+0</f>
        <v>170.58</v>
      </c>
      <c r="K9" s="6">
        <f xml:space="preserve"> ecommerce_dataset_updated[[#This Row],['[Price (Rs.)']]]-ecommerce_dataset_updated[[#This Row],[Discount Amount _]]</f>
        <v>170.584</v>
      </c>
      <c r="L9" t="s">
        <v>14</v>
      </c>
      <c r="M9" t="s">
        <v>60</v>
      </c>
      <c r="N9" s="4" t="s">
        <v>14058</v>
      </c>
      <c r="O9" s="4" t="s">
        <v>14059</v>
      </c>
      <c r="P9" s="4" t="s">
        <v>14079</v>
      </c>
      <c r="Q9" s="5">
        <f>DATE(ecommerce_dataset_updated[[#This Row],[YYYY]],ecommerce_dataset_updated[[#This Row],[MM]],ecommerce_dataset_updated[[#This Row],[DD]])</f>
        <v>45441</v>
      </c>
      <c r="R9" s="6" t="str">
        <f>TEXT(ecommerce_dataset_updated[[#This Row],['[Purchase_Date']]], "mmm")</f>
        <v>May</v>
      </c>
      <c r="S9" s="6" t="str">
        <f>TEXT(ecommerce_dataset_updated[[#This Row],['[Purchase_Date']]], "ddd")</f>
        <v>Wed</v>
      </c>
      <c r="T9" s="6">
        <f>ecommerce_dataset_updated[[#This Row],[Final_Price(Rs.) _]]-ecommerce_dataset_updated[[#This Row],['[Final_Price(Rs.)']]]</f>
        <v>3.9999999999906777E-3</v>
      </c>
      <c r="U9" s="6" t="b">
        <f xml:space="preserve"> AND(ecommerce_dataset_updated[[#This Row],[Final_Price(Rs.) _]]=ecommerce_dataset_updated[[#This Row],['[Final_Price(Rs.)']]])</f>
        <v>0</v>
      </c>
      <c r="V9" s="5"/>
    </row>
    <row r="10" spans="1:24">
      <c r="A10" t="s">
        <v>61</v>
      </c>
      <c r="B10" t="s">
        <v>62</v>
      </c>
      <c r="C10" t="s">
        <v>10</v>
      </c>
      <c r="D10" s="9" t="s">
        <v>63</v>
      </c>
      <c r="E10" s="8">
        <f>ecommerce_dataset_updated[[#This Row],[Price (Rs.)]]+0</f>
        <v>379.81</v>
      </c>
      <c r="F10" s="6" t="s">
        <v>53</v>
      </c>
      <c r="G10" s="7">
        <f>ecommerce_dataset_updated[[#This Row],[Discount (%)]]+0</f>
        <v>5</v>
      </c>
      <c r="H10" s="6" t="s">
        <v>64</v>
      </c>
      <c r="I10" s="6">
        <f>ecommerce_dataset_updated[[#This Row],['[Price (Rs.)']]]*ecommerce_dataset_updated[[#This Row],['[Discount (%)']]]/100</f>
        <v>18.990500000000001</v>
      </c>
      <c r="J10" s="6">
        <f>ecommerce_dataset_updated[[#This Row],[Final_Price(Rs.)]]+0</f>
        <v>360.82</v>
      </c>
      <c r="K10" s="6">
        <f xml:space="preserve"> ecommerce_dataset_updated[[#This Row],['[Price (Rs.)']]]-ecommerce_dataset_updated[[#This Row],[Discount Amount _]]</f>
        <v>360.81950000000001</v>
      </c>
      <c r="L10" t="s">
        <v>28</v>
      </c>
      <c r="M10" t="s">
        <v>65</v>
      </c>
      <c r="N10" s="4" t="s">
        <v>14060</v>
      </c>
      <c r="O10" s="4" t="s">
        <v>14051</v>
      </c>
      <c r="P10" s="4" t="s">
        <v>14079</v>
      </c>
      <c r="Q10" s="5">
        <f>DATE(ecommerce_dataset_updated[[#This Row],[YYYY]],ecommerce_dataset_updated[[#This Row],[MM]],ecommerce_dataset_updated[[#This Row],[DD]])</f>
        <v>45348</v>
      </c>
      <c r="R10" s="6" t="str">
        <f>TEXT(ecommerce_dataset_updated[[#This Row],['[Purchase_Date']]], "mmm")</f>
        <v>Feb</v>
      </c>
      <c r="S10" s="6" t="str">
        <f>TEXT(ecommerce_dataset_updated[[#This Row],['[Purchase_Date']]], "ddd")</f>
        <v>Mon</v>
      </c>
      <c r="T10" s="6">
        <f>ecommerce_dataset_updated[[#This Row],[Final_Price(Rs.) _]]-ecommerce_dataset_updated[[#This Row],['[Final_Price(Rs.)']]]</f>
        <v>-4.9999999998817657E-4</v>
      </c>
      <c r="U10" s="6" t="b">
        <f xml:space="preserve"> AND(ecommerce_dataset_updated[[#This Row],[Final_Price(Rs.) _]]=ecommerce_dataset_updated[[#This Row],['[Final_Price(Rs.)']]])</f>
        <v>0</v>
      </c>
      <c r="V10" s="5"/>
    </row>
    <row r="11" spans="1:24">
      <c r="A11" t="s">
        <v>66</v>
      </c>
      <c r="B11" t="s">
        <v>67</v>
      </c>
      <c r="C11" t="s">
        <v>68</v>
      </c>
      <c r="D11" s="9" t="s">
        <v>69</v>
      </c>
      <c r="E11" s="8">
        <f>ecommerce_dataset_updated[[#This Row],[Price (Rs.)]]+0</f>
        <v>415.36</v>
      </c>
      <c r="F11" s="6" t="s">
        <v>47</v>
      </c>
      <c r="G11" s="7">
        <f>ecommerce_dataset_updated[[#This Row],[Discount (%)]]+0</f>
        <v>50</v>
      </c>
      <c r="H11" s="6" t="s">
        <v>70</v>
      </c>
      <c r="I11" s="6">
        <f>ecommerce_dataset_updated[[#This Row],['[Price (Rs.)']]]*ecommerce_dataset_updated[[#This Row],['[Discount (%)']]]/100</f>
        <v>207.68</v>
      </c>
      <c r="J11" s="6">
        <f>ecommerce_dataset_updated[[#This Row],[Final_Price(Rs.)]]+0</f>
        <v>207.68</v>
      </c>
      <c r="K11" s="6">
        <f xml:space="preserve"> ecommerce_dataset_updated[[#This Row],['[Price (Rs.)']]]-ecommerce_dataset_updated[[#This Row],[Discount Amount _]]</f>
        <v>207.68</v>
      </c>
      <c r="L11" t="s">
        <v>14</v>
      </c>
      <c r="M11" t="s">
        <v>71</v>
      </c>
      <c r="N11" s="4" t="s">
        <v>14049</v>
      </c>
      <c r="O11" s="4" t="s">
        <v>14052</v>
      </c>
      <c r="P11" s="4" t="s">
        <v>14079</v>
      </c>
      <c r="Q11" s="5">
        <f>DATE(ecommerce_dataset_updated[[#This Row],[YYYY]],ecommerce_dataset_updated[[#This Row],[MM]],ecommerce_dataset_updated[[#This Row],[DD]])</f>
        <v>45302</v>
      </c>
      <c r="R11" s="6" t="str">
        <f>TEXT(ecommerce_dataset_updated[[#This Row],['[Purchase_Date']]], "mmm")</f>
        <v>Jan</v>
      </c>
      <c r="S11" s="6" t="str">
        <f>TEXT(ecommerce_dataset_updated[[#This Row],['[Purchase_Date']]], "ddd")</f>
        <v>Thu</v>
      </c>
      <c r="T11" s="6">
        <f>ecommerce_dataset_updated[[#This Row],[Final_Price(Rs.) _]]-ecommerce_dataset_updated[[#This Row],['[Final_Price(Rs.)']]]</f>
        <v>0</v>
      </c>
      <c r="U11" s="6" t="b">
        <f xml:space="preserve"> AND(ecommerce_dataset_updated[[#This Row],[Final_Price(Rs.) _]]=ecommerce_dataset_updated[[#This Row],['[Final_Price(Rs.)']]])</f>
        <v>1</v>
      </c>
      <c r="V11" s="5"/>
    </row>
    <row r="12" spans="1:24">
      <c r="A12" t="s">
        <v>72</v>
      </c>
      <c r="B12" t="s">
        <v>73</v>
      </c>
      <c r="C12" t="s">
        <v>45</v>
      </c>
      <c r="D12" s="9" t="s">
        <v>74</v>
      </c>
      <c r="E12" s="8">
        <f>ecommerce_dataset_updated[[#This Row],[Price (Rs.)]]+0</f>
        <v>73.09</v>
      </c>
      <c r="F12" s="6" t="s">
        <v>75</v>
      </c>
      <c r="G12" s="7">
        <f>ecommerce_dataset_updated[[#This Row],[Discount (%)]]+0</f>
        <v>10</v>
      </c>
      <c r="H12" s="6" t="s">
        <v>76</v>
      </c>
      <c r="I12" s="6">
        <f>ecommerce_dataset_updated[[#This Row],['[Price (Rs.)']]]*ecommerce_dataset_updated[[#This Row],['[Discount (%)']]]/100</f>
        <v>7.3090000000000011</v>
      </c>
      <c r="J12" s="6">
        <f>ecommerce_dataset_updated[[#This Row],[Final_Price(Rs.)]]+0</f>
        <v>65.78</v>
      </c>
      <c r="K12" s="6">
        <f xml:space="preserve"> ecommerce_dataset_updated[[#This Row],['[Price (Rs.)']]]-ecommerce_dataset_updated[[#This Row],[Discount Amount _]]</f>
        <v>65.781000000000006</v>
      </c>
      <c r="L12" t="s">
        <v>77</v>
      </c>
      <c r="M12" t="s">
        <v>78</v>
      </c>
      <c r="N12" s="4" t="s">
        <v>14061</v>
      </c>
      <c r="O12" s="4" t="s">
        <v>75</v>
      </c>
      <c r="P12" s="4" t="s">
        <v>14079</v>
      </c>
      <c r="Q12" s="5">
        <f>DATE(ecommerce_dataset_updated[[#This Row],[YYYY]],ecommerce_dataset_updated[[#This Row],[MM]],ecommerce_dataset_updated[[#This Row],[DD]])</f>
        <v>45586</v>
      </c>
      <c r="R12" s="6" t="str">
        <f>TEXT(ecommerce_dataset_updated[[#This Row],['[Purchase_Date']]], "mmm")</f>
        <v>Oct</v>
      </c>
      <c r="S12" s="6" t="str">
        <f>TEXT(ecommerce_dataset_updated[[#This Row],['[Purchase_Date']]], "ddd")</f>
        <v>Mon</v>
      </c>
      <c r="T12" s="6">
        <f>ecommerce_dataset_updated[[#This Row],[Final_Price(Rs.) _]]-ecommerce_dataset_updated[[#This Row],['[Final_Price(Rs.)']]]</f>
        <v>1.0000000000047748E-3</v>
      </c>
      <c r="U12" s="6" t="b">
        <f xml:space="preserve"> AND(ecommerce_dataset_updated[[#This Row],[Final_Price(Rs.) _]]=ecommerce_dataset_updated[[#This Row],['[Final_Price(Rs.)']]])</f>
        <v>0</v>
      </c>
      <c r="V12" s="5"/>
    </row>
    <row r="13" spans="1:24">
      <c r="A13" t="s">
        <v>79</v>
      </c>
      <c r="B13" t="s">
        <v>80</v>
      </c>
      <c r="C13" t="s">
        <v>39</v>
      </c>
      <c r="D13" s="9" t="s">
        <v>81</v>
      </c>
      <c r="E13" s="8">
        <f>ecommerce_dataset_updated[[#This Row],[Price (Rs.)]]+0</f>
        <v>393.77</v>
      </c>
      <c r="F13" s="6" t="s">
        <v>12</v>
      </c>
      <c r="G13" s="7">
        <f>ecommerce_dataset_updated[[#This Row],[Discount (%)]]+0</f>
        <v>15</v>
      </c>
      <c r="H13" s="6" t="s">
        <v>82</v>
      </c>
      <c r="I13" s="6">
        <f>ecommerce_dataset_updated[[#This Row],['[Price (Rs.)']]]*ecommerce_dataset_updated[[#This Row],['[Discount (%)']]]/100</f>
        <v>59.065499999999993</v>
      </c>
      <c r="J13" s="6">
        <f>ecommerce_dataset_updated[[#This Row],[Final_Price(Rs.)]]+0</f>
        <v>334.7</v>
      </c>
      <c r="K13" s="6">
        <f xml:space="preserve"> ecommerce_dataset_updated[[#This Row],['[Price (Rs.)']]]-ecommerce_dataset_updated[[#This Row],[Discount Amount _]]</f>
        <v>334.7045</v>
      </c>
      <c r="L13" t="s">
        <v>77</v>
      </c>
      <c r="M13" t="s">
        <v>83</v>
      </c>
      <c r="N13" s="4" t="s">
        <v>75</v>
      </c>
      <c r="O13" s="4" t="s">
        <v>14050</v>
      </c>
      <c r="P13" s="4" t="s">
        <v>14079</v>
      </c>
      <c r="Q13" s="5">
        <f>DATE(ecommerce_dataset_updated[[#This Row],[YYYY]],ecommerce_dataset_updated[[#This Row],[MM]],ecommerce_dataset_updated[[#This Row],[DD]])</f>
        <v>45545</v>
      </c>
      <c r="R13" s="6" t="str">
        <f>TEXT(ecommerce_dataset_updated[[#This Row],['[Purchase_Date']]], "mmm")</f>
        <v>Sep</v>
      </c>
      <c r="S13" s="6" t="str">
        <f>TEXT(ecommerce_dataset_updated[[#This Row],['[Purchase_Date']]], "ddd")</f>
        <v>Tue</v>
      </c>
      <c r="T13" s="6">
        <f>ecommerce_dataset_updated[[#This Row],[Final_Price(Rs.) _]]-ecommerce_dataset_updated[[#This Row],['[Final_Price(Rs.)']]]</f>
        <v>4.500000000007276E-3</v>
      </c>
      <c r="U13" s="6" t="b">
        <f xml:space="preserve"> AND(ecommerce_dataset_updated[[#This Row],[Final_Price(Rs.) _]]=ecommerce_dataset_updated[[#This Row],['[Final_Price(Rs.)']]])</f>
        <v>0</v>
      </c>
      <c r="V13" s="5"/>
    </row>
    <row r="14" spans="1:24">
      <c r="A14" t="s">
        <v>84</v>
      </c>
      <c r="B14" t="s">
        <v>85</v>
      </c>
      <c r="C14" t="s">
        <v>68</v>
      </c>
      <c r="D14" s="9" t="s">
        <v>86</v>
      </c>
      <c r="E14" s="8">
        <f>ecommerce_dataset_updated[[#This Row],[Price (Rs.)]]+0</f>
        <v>287.69</v>
      </c>
      <c r="F14" s="6" t="s">
        <v>75</v>
      </c>
      <c r="G14" s="7">
        <f>ecommerce_dataset_updated[[#This Row],[Discount (%)]]+0</f>
        <v>10</v>
      </c>
      <c r="H14" s="6" t="s">
        <v>87</v>
      </c>
      <c r="I14" s="6">
        <f>ecommerce_dataset_updated[[#This Row],['[Price (Rs.)']]]*ecommerce_dataset_updated[[#This Row],['[Discount (%)']]]/100</f>
        <v>28.769000000000002</v>
      </c>
      <c r="J14" s="6">
        <f>ecommerce_dataset_updated[[#This Row],[Final_Price(Rs.)]]+0</f>
        <v>258.92</v>
      </c>
      <c r="K14" s="6">
        <f xml:space="preserve"> ecommerce_dataset_updated[[#This Row],['[Price (Rs.)']]]-ecommerce_dataset_updated[[#This Row],[Discount Amount _]]</f>
        <v>258.92099999999999</v>
      </c>
      <c r="L14" t="s">
        <v>28</v>
      </c>
      <c r="M14" t="s">
        <v>88</v>
      </c>
      <c r="N14" s="4" t="s">
        <v>14055</v>
      </c>
      <c r="O14" s="4" t="s">
        <v>14057</v>
      </c>
      <c r="P14" s="4" t="s">
        <v>14079</v>
      </c>
      <c r="Q14" s="5">
        <f>DATE(ecommerce_dataset_updated[[#This Row],[YYYY]],ecommerce_dataset_updated[[#This Row],[MM]],ecommerce_dataset_updated[[#This Row],[DD]])</f>
        <v>45359</v>
      </c>
      <c r="R14" s="6" t="str">
        <f>TEXT(ecommerce_dataset_updated[[#This Row],['[Purchase_Date']]], "mmm")</f>
        <v>Mar</v>
      </c>
      <c r="S14" s="6" t="str">
        <f>TEXT(ecommerce_dataset_updated[[#This Row],['[Purchase_Date']]], "ddd")</f>
        <v>Fri</v>
      </c>
      <c r="T14" s="6">
        <f>ecommerce_dataset_updated[[#This Row],[Final_Price(Rs.) _]]-ecommerce_dataset_updated[[#This Row],['[Final_Price(Rs.)']]]</f>
        <v>9.9999999997635314E-4</v>
      </c>
      <c r="U14" s="6" t="b">
        <f xml:space="preserve"> AND(ecommerce_dataset_updated[[#This Row],[Final_Price(Rs.) _]]=ecommerce_dataset_updated[[#This Row],['[Final_Price(Rs.)']]])</f>
        <v>0</v>
      </c>
      <c r="V14" s="5"/>
    </row>
    <row r="15" spans="1:24">
      <c r="A15" t="s">
        <v>89</v>
      </c>
      <c r="B15" t="s">
        <v>90</v>
      </c>
      <c r="C15" t="s">
        <v>10</v>
      </c>
      <c r="D15" s="9" t="s">
        <v>91</v>
      </c>
      <c r="E15" s="8">
        <f>ecommerce_dataset_updated[[#This Row],[Price (Rs.)]]+0</f>
        <v>26.26</v>
      </c>
      <c r="F15" s="6" t="s">
        <v>47</v>
      </c>
      <c r="G15" s="7">
        <f>ecommerce_dataset_updated[[#This Row],[Discount (%)]]+0</f>
        <v>50</v>
      </c>
      <c r="H15" s="6" t="s">
        <v>92</v>
      </c>
      <c r="I15" s="6">
        <f>ecommerce_dataset_updated[[#This Row],['[Price (Rs.)']]]*ecommerce_dataset_updated[[#This Row],['[Discount (%)']]]/100</f>
        <v>13.13</v>
      </c>
      <c r="J15" s="6">
        <f>ecommerce_dataset_updated[[#This Row],[Final_Price(Rs.)]]+0</f>
        <v>13.13</v>
      </c>
      <c r="K15" s="6">
        <f xml:space="preserve"> ecommerce_dataset_updated[[#This Row],['[Price (Rs.)']]]-ecommerce_dataset_updated[[#This Row],[Discount Amount _]]</f>
        <v>13.13</v>
      </c>
      <c r="L15" t="s">
        <v>28</v>
      </c>
      <c r="M15" t="s">
        <v>93</v>
      </c>
      <c r="N15" s="4" t="s">
        <v>75</v>
      </c>
      <c r="O15" s="4" t="s">
        <v>14059</v>
      </c>
      <c r="P15" s="4" t="s">
        <v>14079</v>
      </c>
      <c r="Q15" s="5">
        <f>DATE(ecommerce_dataset_updated[[#This Row],[YYYY]],ecommerce_dataset_updated[[#This Row],[MM]],ecommerce_dataset_updated[[#This Row],[DD]])</f>
        <v>45422</v>
      </c>
      <c r="R15" s="6" t="str">
        <f>TEXT(ecommerce_dataset_updated[[#This Row],['[Purchase_Date']]], "mmm")</f>
        <v>May</v>
      </c>
      <c r="S15" s="6" t="str">
        <f>TEXT(ecommerce_dataset_updated[[#This Row],['[Purchase_Date']]], "ddd")</f>
        <v>Fri</v>
      </c>
      <c r="T15" s="6">
        <f>ecommerce_dataset_updated[[#This Row],[Final_Price(Rs.) _]]-ecommerce_dataset_updated[[#This Row],['[Final_Price(Rs.)']]]</f>
        <v>0</v>
      </c>
      <c r="U15" s="6" t="b">
        <f xml:space="preserve"> AND(ecommerce_dataset_updated[[#This Row],[Final_Price(Rs.) _]]=ecommerce_dataset_updated[[#This Row],['[Final_Price(Rs.)']]])</f>
        <v>1</v>
      </c>
      <c r="V15" s="5"/>
    </row>
    <row r="16" spans="1:24" ht="14.4" customHeight="1">
      <c r="A16" t="s">
        <v>94</v>
      </c>
      <c r="B16" t="s">
        <v>95</v>
      </c>
      <c r="C16" t="s">
        <v>18</v>
      </c>
      <c r="D16" s="9" t="s">
        <v>96</v>
      </c>
      <c r="E16" s="8">
        <f>ecommerce_dataset_updated[[#This Row],[Price (Rs.)]]+0</f>
        <v>305.10000000000002</v>
      </c>
      <c r="F16" s="6" t="s">
        <v>26</v>
      </c>
      <c r="G16" s="7">
        <f>ecommerce_dataset_updated[[#This Row],[Discount (%)]]+0</f>
        <v>25</v>
      </c>
      <c r="H16" s="6" t="s">
        <v>97</v>
      </c>
      <c r="I16" s="6">
        <f>ecommerce_dataset_updated[[#This Row],['[Price (Rs.)']]]*ecommerce_dataset_updated[[#This Row],['[Discount (%)']]]/100</f>
        <v>76.275000000000006</v>
      </c>
      <c r="J16" s="6">
        <f>ecommerce_dataset_updated[[#This Row],[Final_Price(Rs.)]]+0</f>
        <v>228.83</v>
      </c>
      <c r="K16" s="6">
        <f xml:space="preserve"> ecommerce_dataset_updated[[#This Row],['[Price (Rs.)']]]-ecommerce_dataset_updated[[#This Row],[Discount Amount _]]</f>
        <v>228.82500000000002</v>
      </c>
      <c r="L16" t="s">
        <v>35</v>
      </c>
      <c r="M16" t="s">
        <v>98</v>
      </c>
      <c r="N16" s="4" t="s">
        <v>20</v>
      </c>
      <c r="O16" s="4" t="s">
        <v>14062</v>
      </c>
      <c r="P16" s="4" t="s">
        <v>14079</v>
      </c>
      <c r="Q16" s="5">
        <f>DATE(ecommerce_dataset_updated[[#This Row],[YYYY]],ecommerce_dataset_updated[[#This Row],[MM]],ecommerce_dataset_updated[[#This Row],[DD]])</f>
        <v>45463</v>
      </c>
      <c r="R16" s="6" t="str">
        <f>TEXT(ecommerce_dataset_updated[[#This Row],['[Purchase_Date']]], "mmm")</f>
        <v>Jun</v>
      </c>
      <c r="S16" s="6" t="str">
        <f>TEXT(ecommerce_dataset_updated[[#This Row],['[Purchase_Date']]], "ddd")</f>
        <v>Thu</v>
      </c>
      <c r="T16" s="6">
        <f>ecommerce_dataset_updated[[#This Row],[Final_Price(Rs.) _]]-ecommerce_dataset_updated[[#This Row],['[Final_Price(Rs.)']]]</f>
        <v>-4.9999999999954525E-3</v>
      </c>
      <c r="U16" s="6" t="b">
        <f xml:space="preserve"> AND(ecommerce_dataset_updated[[#This Row],[Final_Price(Rs.) _]]=ecommerce_dataset_updated[[#This Row],['[Final_Price(Rs.)']]])</f>
        <v>0</v>
      </c>
      <c r="V16" s="5"/>
    </row>
    <row r="17" spans="1:22" ht="14.4" customHeight="1">
      <c r="A17" t="s">
        <v>99</v>
      </c>
      <c r="B17" t="s">
        <v>100</v>
      </c>
      <c r="C17" t="s">
        <v>68</v>
      </c>
      <c r="D17" s="9" t="s">
        <v>101</v>
      </c>
      <c r="E17" s="8">
        <f>ecommerce_dataset_updated[[#This Row],[Price (Rs.)]]+0</f>
        <v>113.71</v>
      </c>
      <c r="F17" s="6" t="s">
        <v>53</v>
      </c>
      <c r="G17" s="7">
        <f>ecommerce_dataset_updated[[#This Row],[Discount (%)]]+0</f>
        <v>5</v>
      </c>
      <c r="H17" s="6" t="s">
        <v>102</v>
      </c>
      <c r="I17" s="6">
        <f>ecommerce_dataset_updated[[#This Row],['[Price (Rs.)']]]*ecommerce_dataset_updated[[#This Row],['[Discount (%)']]]/100</f>
        <v>5.6854999999999993</v>
      </c>
      <c r="J17" s="6">
        <f>ecommerce_dataset_updated[[#This Row],[Final_Price(Rs.)]]+0</f>
        <v>108.02</v>
      </c>
      <c r="K17" s="6">
        <f xml:space="preserve"> ecommerce_dataset_updated[[#This Row],['[Price (Rs.)']]]-ecommerce_dataset_updated[[#This Row],[Discount Amount _]]</f>
        <v>108.02449999999999</v>
      </c>
      <c r="L17" t="s">
        <v>28</v>
      </c>
      <c r="M17" t="s">
        <v>103</v>
      </c>
      <c r="N17" s="4" t="s">
        <v>14056</v>
      </c>
      <c r="O17" s="4" t="s">
        <v>14053</v>
      </c>
      <c r="P17" s="4" t="s">
        <v>14079</v>
      </c>
      <c r="Q17" s="5">
        <f>DATE(ecommerce_dataset_updated[[#This Row],[YYYY]],ecommerce_dataset_updated[[#This Row],[MM]],ecommerce_dataset_updated[[#This Row],[DD]])</f>
        <v>45410</v>
      </c>
      <c r="R17" s="6" t="str">
        <f>TEXT(ecommerce_dataset_updated[[#This Row],['[Purchase_Date']]], "mmm")</f>
        <v>Apr</v>
      </c>
      <c r="S17" s="6" t="str">
        <f>TEXT(ecommerce_dataset_updated[[#This Row],['[Purchase_Date']]], "ddd")</f>
        <v>Sun</v>
      </c>
      <c r="T17" s="6">
        <f>ecommerce_dataset_updated[[#This Row],[Final_Price(Rs.) _]]-ecommerce_dataset_updated[[#This Row],['[Final_Price(Rs.)']]]</f>
        <v>4.4999999999930651E-3</v>
      </c>
      <c r="U17" s="6" t="b">
        <f xml:space="preserve"> AND(ecommerce_dataset_updated[[#This Row],[Final_Price(Rs.) _]]=ecommerce_dataset_updated[[#This Row],['[Final_Price(Rs.)']]])</f>
        <v>0</v>
      </c>
      <c r="V17" s="5"/>
    </row>
    <row r="18" spans="1:22">
      <c r="A18" t="s">
        <v>104</v>
      </c>
      <c r="B18" t="s">
        <v>105</v>
      </c>
      <c r="C18" t="s">
        <v>32</v>
      </c>
      <c r="D18" s="9" t="s">
        <v>106</v>
      </c>
      <c r="E18" s="8">
        <f>ecommerce_dataset_updated[[#This Row],[Price (Rs.)]]+0</f>
        <v>426.75</v>
      </c>
      <c r="F18" s="6" t="s">
        <v>107</v>
      </c>
      <c r="G18" s="7">
        <f>ecommerce_dataset_updated[[#This Row],[Discount (%)]]+0</f>
        <v>0</v>
      </c>
      <c r="H18" s="6" t="s">
        <v>106</v>
      </c>
      <c r="I18" s="6">
        <f>ecommerce_dataset_updated[[#This Row],['[Price (Rs.)']]]*ecommerce_dataset_updated[[#This Row],['[Discount (%)']]]/100</f>
        <v>0</v>
      </c>
      <c r="J18" s="6">
        <f>ecommerce_dataset_updated[[#This Row],[Final_Price(Rs.)]]+0</f>
        <v>426.75</v>
      </c>
      <c r="K18" s="6">
        <f xml:space="preserve"> ecommerce_dataset_updated[[#This Row],['[Price (Rs.)']]]-ecommerce_dataset_updated[[#This Row],[Discount Amount _]]</f>
        <v>426.75</v>
      </c>
      <c r="L18" t="s">
        <v>14</v>
      </c>
      <c r="M18" t="s">
        <v>108</v>
      </c>
      <c r="N18" s="4" t="s">
        <v>14063</v>
      </c>
      <c r="O18" s="4" t="s">
        <v>14055</v>
      </c>
      <c r="P18" s="4" t="s">
        <v>14079</v>
      </c>
      <c r="Q18" s="5">
        <f>DATE(ecommerce_dataset_updated[[#This Row],[YYYY]],ecommerce_dataset_updated[[#This Row],[MM]],ecommerce_dataset_updated[[#This Row],[DD]])</f>
        <v>45521</v>
      </c>
      <c r="R18" s="6" t="str">
        <f>TEXT(ecommerce_dataset_updated[[#This Row],['[Purchase_Date']]], "mmm")</f>
        <v>Aug</v>
      </c>
      <c r="S18" s="6" t="str">
        <f>TEXT(ecommerce_dataset_updated[[#This Row],['[Purchase_Date']]], "ddd")</f>
        <v>Sat</v>
      </c>
      <c r="T18" s="6">
        <f>ecommerce_dataset_updated[[#This Row],[Final_Price(Rs.) _]]-ecommerce_dataset_updated[[#This Row],['[Final_Price(Rs.)']]]</f>
        <v>0</v>
      </c>
      <c r="U18" s="6" t="b">
        <f xml:space="preserve"> AND(ecommerce_dataset_updated[[#This Row],[Final_Price(Rs.) _]]=ecommerce_dataset_updated[[#This Row],['[Final_Price(Rs.)']]])</f>
        <v>1</v>
      </c>
      <c r="V18" s="5"/>
    </row>
    <row r="19" spans="1:22">
      <c r="A19" t="s">
        <v>109</v>
      </c>
      <c r="B19" t="s">
        <v>110</v>
      </c>
      <c r="C19" t="s">
        <v>68</v>
      </c>
      <c r="D19" s="9" t="s">
        <v>111</v>
      </c>
      <c r="E19" s="8">
        <f>ecommerce_dataset_updated[[#This Row],[Price (Rs.)]]+0</f>
        <v>52.98</v>
      </c>
      <c r="F19" s="6" t="s">
        <v>107</v>
      </c>
      <c r="G19" s="7">
        <f>ecommerce_dataset_updated[[#This Row],[Discount (%)]]+0</f>
        <v>0</v>
      </c>
      <c r="H19" s="6" t="s">
        <v>111</v>
      </c>
      <c r="I19" s="6">
        <f>ecommerce_dataset_updated[[#This Row],['[Price (Rs.)']]]*ecommerce_dataset_updated[[#This Row],['[Discount (%)']]]/100</f>
        <v>0</v>
      </c>
      <c r="J19" s="6">
        <f>ecommerce_dataset_updated[[#This Row],[Final_Price(Rs.)]]+0</f>
        <v>52.98</v>
      </c>
      <c r="K19" s="6">
        <f xml:space="preserve"> ecommerce_dataset_updated[[#This Row],['[Price (Rs.)']]]-ecommerce_dataset_updated[[#This Row],[Discount Amount _]]</f>
        <v>52.98</v>
      </c>
      <c r="L19" t="s">
        <v>14</v>
      </c>
      <c r="M19" t="s">
        <v>49</v>
      </c>
      <c r="N19" s="4" t="s">
        <v>14055</v>
      </c>
      <c r="O19" s="4" t="s">
        <v>14055</v>
      </c>
      <c r="P19" s="4" t="s">
        <v>14079</v>
      </c>
      <c r="Q19" s="5">
        <f>DATE(ecommerce_dataset_updated[[#This Row],[YYYY]],ecommerce_dataset_updated[[#This Row],[MM]],ecommerce_dataset_updated[[#This Row],[DD]])</f>
        <v>45512</v>
      </c>
      <c r="R19" s="6" t="str">
        <f>TEXT(ecommerce_dataset_updated[[#This Row],['[Purchase_Date']]], "mmm")</f>
        <v>Aug</v>
      </c>
      <c r="S19" s="6" t="str">
        <f>TEXT(ecommerce_dataset_updated[[#This Row],['[Purchase_Date']]], "ddd")</f>
        <v>Thu</v>
      </c>
      <c r="T19" s="6">
        <f>ecommerce_dataset_updated[[#This Row],[Final_Price(Rs.) _]]-ecommerce_dataset_updated[[#This Row],['[Final_Price(Rs.)']]]</f>
        <v>0</v>
      </c>
      <c r="U19" s="6" t="b">
        <f xml:space="preserve"> AND(ecommerce_dataset_updated[[#This Row],[Final_Price(Rs.) _]]=ecommerce_dataset_updated[[#This Row],['[Final_Price(Rs.)']]])</f>
        <v>1</v>
      </c>
      <c r="V19" s="5"/>
    </row>
    <row r="20" spans="1:22">
      <c r="A20" t="s">
        <v>112</v>
      </c>
      <c r="B20" t="s">
        <v>113</v>
      </c>
      <c r="C20" t="s">
        <v>114</v>
      </c>
      <c r="D20" s="9" t="s">
        <v>115</v>
      </c>
      <c r="E20" s="8">
        <f>ecommerce_dataset_updated[[#This Row],[Price (Rs.)]]+0</f>
        <v>223.89</v>
      </c>
      <c r="F20" s="6" t="s">
        <v>107</v>
      </c>
      <c r="G20" s="7">
        <f>ecommerce_dataset_updated[[#This Row],[Discount (%)]]+0</f>
        <v>0</v>
      </c>
      <c r="H20" s="6" t="s">
        <v>115</v>
      </c>
      <c r="I20" s="6">
        <f>ecommerce_dataset_updated[[#This Row],['[Price (Rs.)']]]*ecommerce_dataset_updated[[#This Row],['[Discount (%)']]]/100</f>
        <v>0</v>
      </c>
      <c r="J20" s="6">
        <f>ecommerce_dataset_updated[[#This Row],[Final_Price(Rs.)]]+0</f>
        <v>223.89</v>
      </c>
      <c r="K20" s="6">
        <f xml:space="preserve"> ecommerce_dataset_updated[[#This Row],['[Price (Rs.)']]]-ecommerce_dataset_updated[[#This Row],[Discount Amount _]]</f>
        <v>223.89</v>
      </c>
      <c r="L20" t="s">
        <v>77</v>
      </c>
      <c r="M20" t="s">
        <v>116</v>
      </c>
      <c r="N20" s="4" t="s">
        <v>14064</v>
      </c>
      <c r="O20" s="4" t="s">
        <v>14062</v>
      </c>
      <c r="P20" s="4" t="s">
        <v>14079</v>
      </c>
      <c r="Q20" s="5">
        <f>DATE(ecommerce_dataset_updated[[#This Row],[YYYY]],ecommerce_dataset_updated[[#This Row],[MM]],ecommerce_dataset_updated[[#This Row],[DD]])</f>
        <v>45456</v>
      </c>
      <c r="R20" s="6" t="str">
        <f>TEXT(ecommerce_dataset_updated[[#This Row],['[Purchase_Date']]], "mmm")</f>
        <v>Jun</v>
      </c>
      <c r="S20" s="6" t="str">
        <f>TEXT(ecommerce_dataset_updated[[#This Row],['[Purchase_Date']]], "ddd")</f>
        <v>Thu</v>
      </c>
      <c r="T20" s="6">
        <f>ecommerce_dataset_updated[[#This Row],[Final_Price(Rs.) _]]-ecommerce_dataset_updated[[#This Row],['[Final_Price(Rs.)']]]</f>
        <v>0</v>
      </c>
      <c r="U20" s="6" t="b">
        <f xml:space="preserve"> AND(ecommerce_dataset_updated[[#This Row],[Final_Price(Rs.) _]]=ecommerce_dataset_updated[[#This Row],['[Final_Price(Rs.)']]])</f>
        <v>1</v>
      </c>
      <c r="V20" s="5"/>
    </row>
    <row r="21" spans="1:22">
      <c r="A21" t="s">
        <v>117</v>
      </c>
      <c r="B21" t="s">
        <v>118</v>
      </c>
      <c r="C21" t="s">
        <v>18</v>
      </c>
      <c r="D21" s="9" t="s">
        <v>119</v>
      </c>
      <c r="E21" s="8">
        <f>ecommerce_dataset_updated[[#This Row],[Price (Rs.)]]+0</f>
        <v>166.75</v>
      </c>
      <c r="F21" s="6" t="s">
        <v>107</v>
      </c>
      <c r="G21" s="7">
        <f>ecommerce_dataset_updated[[#This Row],[Discount (%)]]+0</f>
        <v>0</v>
      </c>
      <c r="H21" s="6" t="s">
        <v>119</v>
      </c>
      <c r="I21" s="6">
        <f>ecommerce_dataset_updated[[#This Row],['[Price (Rs.)']]]*ecommerce_dataset_updated[[#This Row],['[Discount (%)']]]/100</f>
        <v>0</v>
      </c>
      <c r="J21" s="6">
        <f>ecommerce_dataset_updated[[#This Row],[Final_Price(Rs.)]]+0</f>
        <v>166.75</v>
      </c>
      <c r="K21" s="6">
        <f xml:space="preserve"> ecommerce_dataset_updated[[#This Row],['[Price (Rs.)']]]-ecommerce_dataset_updated[[#This Row],[Discount Amount _]]</f>
        <v>166.75</v>
      </c>
      <c r="L21" t="s">
        <v>120</v>
      </c>
      <c r="M21" t="s">
        <v>121</v>
      </c>
      <c r="N21" s="4" t="s">
        <v>14065</v>
      </c>
      <c r="O21" s="4" t="s">
        <v>14050</v>
      </c>
      <c r="P21" s="4" t="s">
        <v>14079</v>
      </c>
      <c r="Q21" s="5">
        <f>DATE(ecommerce_dataset_updated[[#This Row],[YYYY]],ecommerce_dataset_updated[[#This Row],[MM]],ecommerce_dataset_updated[[#This Row],[DD]])</f>
        <v>45558</v>
      </c>
      <c r="R21" s="6" t="str">
        <f>TEXT(ecommerce_dataset_updated[[#This Row],['[Purchase_Date']]], "mmm")</f>
        <v>Sep</v>
      </c>
      <c r="S21" s="6" t="str">
        <f>TEXT(ecommerce_dataset_updated[[#This Row],['[Purchase_Date']]], "ddd")</f>
        <v>Mon</v>
      </c>
      <c r="T21" s="6">
        <f>ecommerce_dataset_updated[[#This Row],[Final_Price(Rs.) _]]-ecommerce_dataset_updated[[#This Row],['[Final_Price(Rs.)']]]</f>
        <v>0</v>
      </c>
      <c r="U21" s="6" t="b">
        <f xml:space="preserve"> AND(ecommerce_dataset_updated[[#This Row],[Final_Price(Rs.) _]]=ecommerce_dataset_updated[[#This Row],['[Final_Price(Rs.)']]])</f>
        <v>1</v>
      </c>
      <c r="V21" s="5"/>
    </row>
    <row r="22" spans="1:22">
      <c r="A22" t="s">
        <v>122</v>
      </c>
      <c r="B22" t="s">
        <v>123</v>
      </c>
      <c r="C22" t="s">
        <v>68</v>
      </c>
      <c r="D22" s="9" t="s">
        <v>124</v>
      </c>
      <c r="E22" s="8">
        <f>ecommerce_dataset_updated[[#This Row],[Price (Rs.)]]+0</f>
        <v>77.22</v>
      </c>
      <c r="F22" s="6" t="s">
        <v>12</v>
      </c>
      <c r="G22" s="7">
        <f>ecommerce_dataset_updated[[#This Row],[Discount (%)]]+0</f>
        <v>15</v>
      </c>
      <c r="H22" s="6" t="s">
        <v>125</v>
      </c>
      <c r="I22" s="6">
        <f>ecommerce_dataset_updated[[#This Row],['[Price (Rs.)']]]*ecommerce_dataset_updated[[#This Row],['[Discount (%)']]]/100</f>
        <v>11.583</v>
      </c>
      <c r="J22" s="6">
        <f>ecommerce_dataset_updated[[#This Row],[Final_Price(Rs.)]]+0</f>
        <v>65.64</v>
      </c>
      <c r="K22" s="6">
        <f xml:space="preserve"> ecommerce_dataset_updated[[#This Row],['[Price (Rs.)']]]-ecommerce_dataset_updated[[#This Row],[Discount Amount _]]</f>
        <v>65.637</v>
      </c>
      <c r="L22" t="s">
        <v>77</v>
      </c>
      <c r="M22" t="s">
        <v>126</v>
      </c>
      <c r="N22" s="4" t="s">
        <v>14052</v>
      </c>
      <c r="O22" s="4" t="s">
        <v>14062</v>
      </c>
      <c r="P22" s="4" t="s">
        <v>14079</v>
      </c>
      <c r="Q22" s="5">
        <f>DATE(ecommerce_dataset_updated[[#This Row],[YYYY]],ecommerce_dataset_updated[[#This Row],[MM]],ecommerce_dataset_updated[[#This Row],[DD]])</f>
        <v>45444</v>
      </c>
      <c r="R22" s="6" t="str">
        <f>TEXT(ecommerce_dataset_updated[[#This Row],['[Purchase_Date']]], "mmm")</f>
        <v>Jun</v>
      </c>
      <c r="S22" s="6" t="str">
        <f>TEXT(ecommerce_dataset_updated[[#This Row],['[Purchase_Date']]], "ddd")</f>
        <v>Sat</v>
      </c>
      <c r="T22" s="6">
        <f>ecommerce_dataset_updated[[#This Row],[Final_Price(Rs.) _]]-ecommerce_dataset_updated[[#This Row],['[Final_Price(Rs.)']]]</f>
        <v>-3.0000000000001137E-3</v>
      </c>
      <c r="U22" s="6" t="b">
        <f xml:space="preserve"> AND(ecommerce_dataset_updated[[#This Row],[Final_Price(Rs.) _]]=ecommerce_dataset_updated[[#This Row],['[Final_Price(Rs.)']]])</f>
        <v>0</v>
      </c>
      <c r="V22" s="5"/>
    </row>
    <row r="23" spans="1:22">
      <c r="A23" t="s">
        <v>127</v>
      </c>
      <c r="B23" t="s">
        <v>128</v>
      </c>
      <c r="C23" t="s">
        <v>32</v>
      </c>
      <c r="D23" s="9" t="s">
        <v>129</v>
      </c>
      <c r="E23" s="8">
        <f>ecommerce_dataset_updated[[#This Row],[Price (Rs.)]]+0</f>
        <v>28.6</v>
      </c>
      <c r="F23" s="6" t="s">
        <v>26</v>
      </c>
      <c r="G23" s="7">
        <f>ecommerce_dataset_updated[[#This Row],[Discount (%)]]+0</f>
        <v>25</v>
      </c>
      <c r="H23" s="6" t="s">
        <v>130</v>
      </c>
      <c r="I23" s="6">
        <f>ecommerce_dataset_updated[[#This Row],['[Price (Rs.)']]]*ecommerce_dataset_updated[[#This Row],['[Discount (%)']]]/100</f>
        <v>7.15</v>
      </c>
      <c r="J23" s="6">
        <f>ecommerce_dataset_updated[[#This Row],[Final_Price(Rs.)]]+0</f>
        <v>21.45</v>
      </c>
      <c r="K23" s="6">
        <f xml:space="preserve"> ecommerce_dataset_updated[[#This Row],['[Price (Rs.)']]]-ecommerce_dataset_updated[[#This Row],[Discount Amount _]]</f>
        <v>21.450000000000003</v>
      </c>
      <c r="L23" t="s">
        <v>28</v>
      </c>
      <c r="M23" t="s">
        <v>131</v>
      </c>
      <c r="N23" s="4" t="s">
        <v>14066</v>
      </c>
      <c r="O23" s="4" t="s">
        <v>14053</v>
      </c>
      <c r="P23" s="4" t="s">
        <v>14079</v>
      </c>
      <c r="Q23" s="5">
        <f>DATE(ecommerce_dataset_updated[[#This Row],[YYYY]],ecommerce_dataset_updated[[#This Row],[MM]],ecommerce_dataset_updated[[#This Row],[DD]])</f>
        <v>45401</v>
      </c>
      <c r="R23" s="6" t="str">
        <f>TEXT(ecommerce_dataset_updated[[#This Row],['[Purchase_Date']]], "mmm")</f>
        <v>Apr</v>
      </c>
      <c r="S23" s="6" t="str">
        <f>TEXT(ecommerce_dataset_updated[[#This Row],['[Purchase_Date']]], "ddd")</f>
        <v>Fri</v>
      </c>
      <c r="T23" s="6">
        <f>ecommerce_dataset_updated[[#This Row],[Final_Price(Rs.) _]]-ecommerce_dataset_updated[[#This Row],['[Final_Price(Rs.)']]]</f>
        <v>0</v>
      </c>
      <c r="U23" s="6" t="b">
        <f xml:space="preserve"> AND(ecommerce_dataset_updated[[#This Row],[Final_Price(Rs.) _]]=ecommerce_dataset_updated[[#This Row],['[Final_Price(Rs.)']]])</f>
        <v>1</v>
      </c>
      <c r="V23" s="5"/>
    </row>
    <row r="24" spans="1:22">
      <c r="A24" t="s">
        <v>132</v>
      </c>
      <c r="B24" t="s">
        <v>133</v>
      </c>
      <c r="C24" t="s">
        <v>45</v>
      </c>
      <c r="D24" s="9" t="s">
        <v>134</v>
      </c>
      <c r="E24" s="8">
        <f>ecommerce_dataset_updated[[#This Row],[Price (Rs.)]]+0</f>
        <v>395.73</v>
      </c>
      <c r="F24" s="6" t="s">
        <v>12</v>
      </c>
      <c r="G24" s="7">
        <f>ecommerce_dataset_updated[[#This Row],[Discount (%)]]+0</f>
        <v>15</v>
      </c>
      <c r="H24" s="6" t="s">
        <v>135</v>
      </c>
      <c r="I24" s="6">
        <f>ecommerce_dataset_updated[[#This Row],['[Price (Rs.)']]]*ecommerce_dataset_updated[[#This Row],['[Discount (%)']]]/100</f>
        <v>59.359500000000004</v>
      </c>
      <c r="J24" s="6">
        <f>ecommerce_dataset_updated[[#This Row],[Final_Price(Rs.)]]+0</f>
        <v>336.37</v>
      </c>
      <c r="K24" s="6">
        <f xml:space="preserve"> ecommerce_dataset_updated[[#This Row],['[Price (Rs.)']]]-ecommerce_dataset_updated[[#This Row],[Discount Amount _]]</f>
        <v>336.37049999999999</v>
      </c>
      <c r="L24" t="s">
        <v>77</v>
      </c>
      <c r="M24" t="s">
        <v>136</v>
      </c>
      <c r="N24" s="4" t="s">
        <v>14067</v>
      </c>
      <c r="O24" s="4" t="s">
        <v>14049</v>
      </c>
      <c r="P24" s="4" t="s">
        <v>14079</v>
      </c>
      <c r="Q24" s="5">
        <f>DATE(ecommerce_dataset_updated[[#This Row],[YYYY]],ecommerce_dataset_updated[[#This Row],[MM]],ecommerce_dataset_updated[[#This Row],[DD]])</f>
        <v>45603</v>
      </c>
      <c r="R24" s="6" t="str">
        <f>TEXT(ecommerce_dataset_updated[[#This Row],['[Purchase_Date']]], "mmm")</f>
        <v>Nov</v>
      </c>
      <c r="S24" s="6" t="str">
        <f>TEXT(ecommerce_dataset_updated[[#This Row],['[Purchase_Date']]], "ddd")</f>
        <v>Thu</v>
      </c>
      <c r="T24" s="6">
        <f>ecommerce_dataset_updated[[#This Row],[Final_Price(Rs.) _]]-ecommerce_dataset_updated[[#This Row],['[Final_Price(Rs.)']]]</f>
        <v>4.9999999998817657E-4</v>
      </c>
      <c r="U24" s="6" t="b">
        <f xml:space="preserve"> AND(ecommerce_dataset_updated[[#This Row],[Final_Price(Rs.) _]]=ecommerce_dataset_updated[[#This Row],['[Final_Price(Rs.)']]])</f>
        <v>0</v>
      </c>
      <c r="V24" s="5"/>
    </row>
    <row r="25" spans="1:22">
      <c r="A25" t="s">
        <v>137</v>
      </c>
      <c r="B25" t="s">
        <v>138</v>
      </c>
      <c r="C25" t="s">
        <v>68</v>
      </c>
      <c r="D25" s="9" t="s">
        <v>139</v>
      </c>
      <c r="E25" s="8">
        <f>ecommerce_dataset_updated[[#This Row],[Price (Rs.)]]+0</f>
        <v>351.87</v>
      </c>
      <c r="F25" s="6" t="s">
        <v>107</v>
      </c>
      <c r="G25" s="7">
        <f>ecommerce_dataset_updated[[#This Row],[Discount (%)]]+0</f>
        <v>0</v>
      </c>
      <c r="H25" s="6" t="s">
        <v>139</v>
      </c>
      <c r="I25" s="6">
        <f>ecommerce_dataset_updated[[#This Row],['[Price (Rs.)']]]*ecommerce_dataset_updated[[#This Row],['[Discount (%)']]]/100</f>
        <v>0</v>
      </c>
      <c r="J25" s="6">
        <f>ecommerce_dataset_updated[[#This Row],[Final_Price(Rs.)]]+0</f>
        <v>351.87</v>
      </c>
      <c r="K25" s="6">
        <f xml:space="preserve"> ecommerce_dataset_updated[[#This Row],['[Price (Rs.)']]]-ecommerce_dataset_updated[[#This Row],[Discount Amount _]]</f>
        <v>351.87</v>
      </c>
      <c r="L25" t="s">
        <v>14</v>
      </c>
      <c r="M25" t="s">
        <v>140</v>
      </c>
      <c r="N25" s="4" t="s">
        <v>14068</v>
      </c>
      <c r="O25" s="4" t="s">
        <v>14055</v>
      </c>
      <c r="P25" s="4" t="s">
        <v>14079</v>
      </c>
      <c r="Q25" s="5">
        <f>DATE(ecommerce_dataset_updated[[#This Row],[YYYY]],ecommerce_dataset_updated[[#This Row],[MM]],ecommerce_dataset_updated[[#This Row],[DD]])</f>
        <v>45535</v>
      </c>
      <c r="R25" s="6" t="str">
        <f>TEXT(ecommerce_dataset_updated[[#This Row],['[Purchase_Date']]], "mmm")</f>
        <v>Aug</v>
      </c>
      <c r="S25" s="6" t="str">
        <f>TEXT(ecommerce_dataset_updated[[#This Row],['[Purchase_Date']]], "ddd")</f>
        <v>Sat</v>
      </c>
      <c r="T25" s="6">
        <f>ecommerce_dataset_updated[[#This Row],[Final_Price(Rs.) _]]-ecommerce_dataset_updated[[#This Row],['[Final_Price(Rs.)']]]</f>
        <v>0</v>
      </c>
      <c r="U25" s="6" t="b">
        <f xml:space="preserve"> AND(ecommerce_dataset_updated[[#This Row],[Final_Price(Rs.) _]]=ecommerce_dataset_updated[[#This Row],['[Final_Price(Rs.)']]])</f>
        <v>1</v>
      </c>
      <c r="V25" s="5"/>
    </row>
    <row r="26" spans="1:22">
      <c r="A26" t="s">
        <v>141</v>
      </c>
      <c r="B26" t="s">
        <v>142</v>
      </c>
      <c r="C26" t="s">
        <v>32</v>
      </c>
      <c r="D26" s="9" t="s">
        <v>143</v>
      </c>
      <c r="E26" s="8">
        <f>ecommerce_dataset_updated[[#This Row],[Price (Rs.)]]+0</f>
        <v>257.14</v>
      </c>
      <c r="F26" s="6" t="s">
        <v>20</v>
      </c>
      <c r="G26" s="7">
        <f>ecommerce_dataset_updated[[#This Row],[Discount (%)]]+0</f>
        <v>20</v>
      </c>
      <c r="H26" s="6" t="s">
        <v>144</v>
      </c>
      <c r="I26" s="6">
        <f>ecommerce_dataset_updated[[#This Row],['[Price (Rs.)']]]*ecommerce_dataset_updated[[#This Row],['[Discount (%)']]]/100</f>
        <v>51.42799999999999</v>
      </c>
      <c r="J26" s="6">
        <f>ecommerce_dataset_updated[[#This Row],[Final_Price(Rs.)]]+0</f>
        <v>205.71</v>
      </c>
      <c r="K26" s="6">
        <f xml:space="preserve"> ecommerce_dataset_updated[[#This Row],['[Price (Rs.)']]]-ecommerce_dataset_updated[[#This Row],[Discount Amount _]]</f>
        <v>205.71199999999999</v>
      </c>
      <c r="L26" t="s">
        <v>14</v>
      </c>
      <c r="M26" t="s">
        <v>145</v>
      </c>
      <c r="N26" s="4" t="s">
        <v>2910</v>
      </c>
      <c r="O26" s="4" t="s">
        <v>14050</v>
      </c>
      <c r="P26" s="4" t="s">
        <v>14079</v>
      </c>
      <c r="Q26" s="5">
        <f>DATE(ecommerce_dataset_updated[[#This Row],[YYYY]],ecommerce_dataset_updated[[#This Row],[MM]],ecommerce_dataset_updated[[#This Row],[DD]])</f>
        <v>45549</v>
      </c>
      <c r="R26" s="6" t="str">
        <f>TEXT(ecommerce_dataset_updated[[#This Row],['[Purchase_Date']]], "mmm")</f>
        <v>Sep</v>
      </c>
      <c r="S26" s="6" t="str">
        <f>TEXT(ecommerce_dataset_updated[[#This Row],['[Purchase_Date']]], "ddd")</f>
        <v>Sat</v>
      </c>
      <c r="T26" s="6">
        <f>ecommerce_dataset_updated[[#This Row],[Final_Price(Rs.) _]]-ecommerce_dataset_updated[[#This Row],['[Final_Price(Rs.)']]]</f>
        <v>1.999999999981128E-3</v>
      </c>
      <c r="U26" s="6" t="b">
        <f xml:space="preserve"> AND(ecommerce_dataset_updated[[#This Row],[Final_Price(Rs.) _]]=ecommerce_dataset_updated[[#This Row],['[Final_Price(Rs.)']]])</f>
        <v>0</v>
      </c>
      <c r="V26" s="5"/>
    </row>
    <row r="27" spans="1:22">
      <c r="A27" t="s">
        <v>146</v>
      </c>
      <c r="B27" t="s">
        <v>147</v>
      </c>
      <c r="C27" t="s">
        <v>10</v>
      </c>
      <c r="D27" s="9" t="s">
        <v>148</v>
      </c>
      <c r="E27" s="8">
        <f>ecommerce_dataset_updated[[#This Row],[Price (Rs.)]]+0</f>
        <v>332</v>
      </c>
      <c r="F27" s="6" t="s">
        <v>20</v>
      </c>
      <c r="G27" s="7">
        <f>ecommerce_dataset_updated[[#This Row],[Discount (%)]]+0</f>
        <v>20</v>
      </c>
      <c r="H27" s="6" t="s">
        <v>149</v>
      </c>
      <c r="I27" s="6">
        <f>ecommerce_dataset_updated[[#This Row],['[Price (Rs.)']]]*ecommerce_dataset_updated[[#This Row],['[Discount (%)']]]/100</f>
        <v>66.400000000000006</v>
      </c>
      <c r="J27" s="6">
        <f>ecommerce_dataset_updated[[#This Row],[Final_Price(Rs.)]]+0</f>
        <v>265.60000000000002</v>
      </c>
      <c r="K27" s="6">
        <f xml:space="preserve"> ecommerce_dataset_updated[[#This Row],['[Price (Rs.)']]]-ecommerce_dataset_updated[[#This Row],[Discount Amount _]]</f>
        <v>265.60000000000002</v>
      </c>
      <c r="L27" t="s">
        <v>14</v>
      </c>
      <c r="M27" t="s">
        <v>150</v>
      </c>
      <c r="N27" s="4" t="s">
        <v>14057</v>
      </c>
      <c r="O27" s="4" t="s">
        <v>14051</v>
      </c>
      <c r="P27" s="4" t="s">
        <v>14079</v>
      </c>
      <c r="Q27" s="5">
        <f>DATE(ecommerce_dataset_updated[[#This Row],[YYYY]],ecommerce_dataset_updated[[#This Row],[MM]],ecommerce_dataset_updated[[#This Row],[DD]])</f>
        <v>45325</v>
      </c>
      <c r="R27" s="6" t="str">
        <f>TEXT(ecommerce_dataset_updated[[#This Row],['[Purchase_Date']]], "mmm")</f>
        <v>Feb</v>
      </c>
      <c r="S27" s="6" t="str">
        <f>TEXT(ecommerce_dataset_updated[[#This Row],['[Purchase_Date']]], "ddd")</f>
        <v>Sat</v>
      </c>
      <c r="T27" s="6">
        <f>ecommerce_dataset_updated[[#This Row],[Final_Price(Rs.) _]]-ecommerce_dataset_updated[[#This Row],['[Final_Price(Rs.)']]]</f>
        <v>0</v>
      </c>
      <c r="U27" s="6" t="b">
        <f xml:space="preserve"> AND(ecommerce_dataset_updated[[#This Row],[Final_Price(Rs.) _]]=ecommerce_dataset_updated[[#This Row],['[Final_Price(Rs.)']]])</f>
        <v>1</v>
      </c>
      <c r="V27" s="5"/>
    </row>
    <row r="28" spans="1:22">
      <c r="A28" t="s">
        <v>151</v>
      </c>
      <c r="B28" t="s">
        <v>152</v>
      </c>
      <c r="C28" t="s">
        <v>32</v>
      </c>
      <c r="D28" s="9" t="s">
        <v>153</v>
      </c>
      <c r="E28" s="8">
        <f>ecommerce_dataset_updated[[#This Row],[Price (Rs.)]]+0</f>
        <v>375.59</v>
      </c>
      <c r="F28" s="6" t="s">
        <v>154</v>
      </c>
      <c r="G28" s="7">
        <f>ecommerce_dataset_updated[[#This Row],[Discount (%)]]+0</f>
        <v>30</v>
      </c>
      <c r="H28" s="6" t="s">
        <v>155</v>
      </c>
      <c r="I28" s="6">
        <f>ecommerce_dataset_updated[[#This Row],['[Price (Rs.)']]]*ecommerce_dataset_updated[[#This Row],['[Discount (%)']]]/100</f>
        <v>112.67699999999999</v>
      </c>
      <c r="J28" s="6">
        <f>ecommerce_dataset_updated[[#This Row],[Final_Price(Rs.)]]+0</f>
        <v>262.91000000000003</v>
      </c>
      <c r="K28" s="6">
        <f xml:space="preserve"> ecommerce_dataset_updated[[#This Row],['[Price (Rs.)']]]-ecommerce_dataset_updated[[#This Row],[Discount Amount _]]</f>
        <v>262.91300000000001</v>
      </c>
      <c r="L28" t="s">
        <v>14</v>
      </c>
      <c r="M28" t="s">
        <v>156</v>
      </c>
      <c r="N28" s="4" t="s">
        <v>2910</v>
      </c>
      <c r="O28" s="4" t="s">
        <v>14053</v>
      </c>
      <c r="P28" s="4" t="s">
        <v>14079</v>
      </c>
      <c r="Q28" s="5">
        <f>DATE(ecommerce_dataset_updated[[#This Row],[YYYY]],ecommerce_dataset_updated[[#This Row],[MM]],ecommerce_dataset_updated[[#This Row],[DD]])</f>
        <v>45396</v>
      </c>
      <c r="R28" s="6" t="str">
        <f>TEXT(ecommerce_dataset_updated[[#This Row],['[Purchase_Date']]], "mmm")</f>
        <v>Apr</v>
      </c>
      <c r="S28" s="6" t="str">
        <f>TEXT(ecommerce_dataset_updated[[#This Row],['[Purchase_Date']]], "ddd")</f>
        <v>Sun</v>
      </c>
      <c r="T28" s="6">
        <f>ecommerce_dataset_updated[[#This Row],[Final_Price(Rs.) _]]-ecommerce_dataset_updated[[#This Row],['[Final_Price(Rs.)']]]</f>
        <v>2.9999999999859028E-3</v>
      </c>
      <c r="U28" s="6" t="b">
        <f xml:space="preserve"> AND(ecommerce_dataset_updated[[#This Row],[Final_Price(Rs.) _]]=ecommerce_dataset_updated[[#This Row],['[Final_Price(Rs.)']]])</f>
        <v>0</v>
      </c>
      <c r="V28" s="5"/>
    </row>
    <row r="29" spans="1:22">
      <c r="A29" t="s">
        <v>157</v>
      </c>
      <c r="B29" t="s">
        <v>158</v>
      </c>
      <c r="C29" t="s">
        <v>39</v>
      </c>
      <c r="D29" s="9" t="s">
        <v>159</v>
      </c>
      <c r="E29" s="8">
        <f>ecommerce_dataset_updated[[#This Row],[Price (Rs.)]]+0</f>
        <v>235.13</v>
      </c>
      <c r="F29" s="6" t="s">
        <v>26</v>
      </c>
      <c r="G29" s="7">
        <f>ecommerce_dataset_updated[[#This Row],[Discount (%)]]+0</f>
        <v>25</v>
      </c>
      <c r="H29" s="6" t="s">
        <v>160</v>
      </c>
      <c r="I29" s="6">
        <f>ecommerce_dataset_updated[[#This Row],['[Price (Rs.)']]]*ecommerce_dataset_updated[[#This Row],['[Discount (%)']]]/100</f>
        <v>58.782499999999999</v>
      </c>
      <c r="J29" s="6">
        <f>ecommerce_dataset_updated[[#This Row],[Final_Price(Rs.)]]+0</f>
        <v>176.35</v>
      </c>
      <c r="K29" s="6">
        <f xml:space="preserve"> ecommerce_dataset_updated[[#This Row],['[Price (Rs.)']]]-ecommerce_dataset_updated[[#This Row],[Discount Amount _]]</f>
        <v>176.3475</v>
      </c>
      <c r="L29" t="s">
        <v>35</v>
      </c>
      <c r="M29" t="s">
        <v>161</v>
      </c>
      <c r="N29" s="4" t="s">
        <v>14062</v>
      </c>
      <c r="O29" s="4" t="s">
        <v>14055</v>
      </c>
      <c r="P29" s="4" t="s">
        <v>14079</v>
      </c>
      <c r="Q29" s="5">
        <f>DATE(ecommerce_dataset_updated[[#This Row],[YYYY]],ecommerce_dataset_updated[[#This Row],[MM]],ecommerce_dataset_updated[[#This Row],[DD]])</f>
        <v>45510</v>
      </c>
      <c r="R29" s="6" t="str">
        <f>TEXT(ecommerce_dataset_updated[[#This Row],['[Purchase_Date']]], "mmm")</f>
        <v>Aug</v>
      </c>
      <c r="S29" s="6" t="str">
        <f>TEXT(ecommerce_dataset_updated[[#This Row],['[Purchase_Date']]], "ddd")</f>
        <v>Tue</v>
      </c>
      <c r="T29" s="6">
        <f>ecommerce_dataset_updated[[#This Row],[Final_Price(Rs.) _]]-ecommerce_dataset_updated[[#This Row],['[Final_Price(Rs.)']]]</f>
        <v>-2.4999999999977263E-3</v>
      </c>
      <c r="U29" s="6" t="b">
        <f xml:space="preserve"> AND(ecommerce_dataset_updated[[#This Row],[Final_Price(Rs.) _]]=ecommerce_dataset_updated[[#This Row],['[Final_Price(Rs.)']]])</f>
        <v>0</v>
      </c>
      <c r="V29" s="5"/>
    </row>
    <row r="30" spans="1:22">
      <c r="A30" t="s">
        <v>162</v>
      </c>
      <c r="B30" t="s">
        <v>163</v>
      </c>
      <c r="C30" t="s">
        <v>114</v>
      </c>
      <c r="D30" s="9" t="s">
        <v>164</v>
      </c>
      <c r="E30" s="8">
        <f>ecommerce_dataset_updated[[#This Row],[Price (Rs.)]]+0</f>
        <v>352.95</v>
      </c>
      <c r="F30" s="6" t="s">
        <v>47</v>
      </c>
      <c r="G30" s="7">
        <f>ecommerce_dataset_updated[[#This Row],[Discount (%)]]+0</f>
        <v>50</v>
      </c>
      <c r="H30" s="6" t="s">
        <v>165</v>
      </c>
      <c r="I30" s="6">
        <f>ecommerce_dataset_updated[[#This Row],['[Price (Rs.)']]]*ecommerce_dataset_updated[[#This Row],['[Discount (%)']]]/100</f>
        <v>176.47499999999999</v>
      </c>
      <c r="J30" s="6">
        <f>ecommerce_dataset_updated[[#This Row],[Final_Price(Rs.)]]+0</f>
        <v>176.47</v>
      </c>
      <c r="K30" s="6">
        <f xml:space="preserve"> ecommerce_dataset_updated[[#This Row],['[Price (Rs.)']]]-ecommerce_dataset_updated[[#This Row],[Discount Amount _]]</f>
        <v>176.47499999999999</v>
      </c>
      <c r="L30" t="s">
        <v>35</v>
      </c>
      <c r="M30" t="s">
        <v>166</v>
      </c>
      <c r="N30" s="4" t="s">
        <v>14059</v>
      </c>
      <c r="O30" s="4" t="s">
        <v>14055</v>
      </c>
      <c r="P30" s="4" t="s">
        <v>14079</v>
      </c>
      <c r="Q30" s="5">
        <f>DATE(ecommerce_dataset_updated[[#This Row],[YYYY]],ecommerce_dataset_updated[[#This Row],[MM]],ecommerce_dataset_updated[[#This Row],[DD]])</f>
        <v>45509</v>
      </c>
      <c r="R30" s="6" t="str">
        <f>TEXT(ecommerce_dataset_updated[[#This Row],['[Purchase_Date']]], "mmm")</f>
        <v>Aug</v>
      </c>
      <c r="S30" s="6" t="str">
        <f>TEXT(ecommerce_dataset_updated[[#This Row],['[Purchase_Date']]], "ddd")</f>
        <v>Mon</v>
      </c>
      <c r="T30" s="6">
        <f>ecommerce_dataset_updated[[#This Row],[Final_Price(Rs.) _]]-ecommerce_dataset_updated[[#This Row],['[Final_Price(Rs.)']]]</f>
        <v>4.9999999999954525E-3</v>
      </c>
      <c r="U30" s="6" t="b">
        <f xml:space="preserve"> AND(ecommerce_dataset_updated[[#This Row],[Final_Price(Rs.) _]]=ecommerce_dataset_updated[[#This Row],['[Final_Price(Rs.)']]])</f>
        <v>0</v>
      </c>
      <c r="V30" s="5"/>
    </row>
    <row r="31" spans="1:22">
      <c r="A31" t="s">
        <v>167</v>
      </c>
      <c r="B31" t="s">
        <v>168</v>
      </c>
      <c r="C31" t="s">
        <v>32</v>
      </c>
      <c r="D31" s="9" t="s">
        <v>169</v>
      </c>
      <c r="E31" s="8">
        <f>ecommerce_dataset_updated[[#This Row],[Price (Rs.)]]+0</f>
        <v>245.98</v>
      </c>
      <c r="F31" s="6" t="s">
        <v>12</v>
      </c>
      <c r="G31" s="7">
        <f>ecommerce_dataset_updated[[#This Row],[Discount (%)]]+0</f>
        <v>15</v>
      </c>
      <c r="H31" s="6" t="s">
        <v>170</v>
      </c>
      <c r="I31" s="6">
        <f>ecommerce_dataset_updated[[#This Row],['[Price (Rs.)']]]*ecommerce_dataset_updated[[#This Row],['[Discount (%)']]]/100</f>
        <v>36.896999999999998</v>
      </c>
      <c r="J31" s="6">
        <f>ecommerce_dataset_updated[[#This Row],[Final_Price(Rs.)]]+0</f>
        <v>209.08</v>
      </c>
      <c r="K31" s="6">
        <f xml:space="preserve"> ecommerce_dataset_updated[[#This Row],['[Price (Rs.)']]]-ecommerce_dataset_updated[[#This Row],[Discount Amount _]]</f>
        <v>209.083</v>
      </c>
      <c r="L31" t="s">
        <v>77</v>
      </c>
      <c r="M31" t="s">
        <v>171</v>
      </c>
      <c r="N31" s="4" t="s">
        <v>14056</v>
      </c>
      <c r="O31" s="4" t="s">
        <v>14062</v>
      </c>
      <c r="P31" s="4" t="s">
        <v>14079</v>
      </c>
      <c r="Q31" s="5">
        <f>DATE(ecommerce_dataset_updated[[#This Row],[YYYY]],ecommerce_dataset_updated[[#This Row],[MM]],ecommerce_dataset_updated[[#This Row],[DD]])</f>
        <v>45471</v>
      </c>
      <c r="R31" s="6" t="str">
        <f>TEXT(ecommerce_dataset_updated[[#This Row],['[Purchase_Date']]], "mmm")</f>
        <v>Jun</v>
      </c>
      <c r="S31" s="6" t="str">
        <f>TEXT(ecommerce_dataset_updated[[#This Row],['[Purchase_Date']]], "ddd")</f>
        <v>Fri</v>
      </c>
      <c r="T31" s="6">
        <f>ecommerce_dataset_updated[[#This Row],[Final_Price(Rs.) _]]-ecommerce_dataset_updated[[#This Row],['[Final_Price(Rs.)']]]</f>
        <v>2.9999999999859028E-3</v>
      </c>
      <c r="U31" s="6" t="b">
        <f xml:space="preserve"> AND(ecommerce_dataset_updated[[#This Row],[Final_Price(Rs.) _]]=ecommerce_dataset_updated[[#This Row],['[Final_Price(Rs.)']]])</f>
        <v>0</v>
      </c>
      <c r="V31" s="5"/>
    </row>
    <row r="32" spans="1:22">
      <c r="A32" t="s">
        <v>172</v>
      </c>
      <c r="B32" t="s">
        <v>173</v>
      </c>
      <c r="C32" t="s">
        <v>32</v>
      </c>
      <c r="D32" s="9" t="s">
        <v>174</v>
      </c>
      <c r="E32" s="8">
        <f>ecommerce_dataset_updated[[#This Row],[Price (Rs.)]]+0</f>
        <v>389.72</v>
      </c>
      <c r="F32" s="6" t="s">
        <v>75</v>
      </c>
      <c r="G32" s="7">
        <f>ecommerce_dataset_updated[[#This Row],[Discount (%)]]+0</f>
        <v>10</v>
      </c>
      <c r="H32" s="6" t="s">
        <v>175</v>
      </c>
      <c r="I32" s="6">
        <f>ecommerce_dataset_updated[[#This Row],['[Price (Rs.)']]]*ecommerce_dataset_updated[[#This Row],['[Discount (%)']]]/100</f>
        <v>38.972000000000001</v>
      </c>
      <c r="J32" s="6">
        <f>ecommerce_dataset_updated[[#This Row],[Final_Price(Rs.)]]+0</f>
        <v>350.75</v>
      </c>
      <c r="K32" s="6">
        <f xml:space="preserve"> ecommerce_dataset_updated[[#This Row],['[Price (Rs.)']]]-ecommerce_dataset_updated[[#This Row],[Discount Amount _]]</f>
        <v>350.74800000000005</v>
      </c>
      <c r="L32" t="s">
        <v>120</v>
      </c>
      <c r="M32" t="s">
        <v>176</v>
      </c>
      <c r="N32" s="4" t="s">
        <v>14069</v>
      </c>
      <c r="O32" s="4" t="s">
        <v>14053</v>
      </c>
      <c r="P32" s="4" t="s">
        <v>14079</v>
      </c>
      <c r="Q32" s="5">
        <f>DATE(ecommerce_dataset_updated[[#This Row],[YYYY]],ecommerce_dataset_updated[[#This Row],[MM]],ecommerce_dataset_updated[[#This Row],[DD]])</f>
        <v>45404</v>
      </c>
      <c r="R32" s="6" t="str">
        <f>TEXT(ecommerce_dataset_updated[[#This Row],['[Purchase_Date']]], "mmm")</f>
        <v>Apr</v>
      </c>
      <c r="S32" s="6" t="str">
        <f>TEXT(ecommerce_dataset_updated[[#This Row],['[Purchase_Date']]], "ddd")</f>
        <v>Mon</v>
      </c>
      <c r="T32" s="6">
        <f>ecommerce_dataset_updated[[#This Row],[Final_Price(Rs.) _]]-ecommerce_dataset_updated[[#This Row],['[Final_Price(Rs.)']]]</f>
        <v>-1.9999999999527063E-3</v>
      </c>
      <c r="U32" s="6" t="b">
        <f xml:space="preserve"> AND(ecommerce_dataset_updated[[#This Row],[Final_Price(Rs.) _]]=ecommerce_dataset_updated[[#This Row],['[Final_Price(Rs.)']]])</f>
        <v>0</v>
      </c>
      <c r="V32" s="5"/>
    </row>
    <row r="33" spans="1:22">
      <c r="A33" t="s">
        <v>177</v>
      </c>
      <c r="B33" t="s">
        <v>178</v>
      </c>
      <c r="C33" t="s">
        <v>68</v>
      </c>
      <c r="D33" s="9" t="s">
        <v>179</v>
      </c>
      <c r="E33" s="8">
        <f>ecommerce_dataset_updated[[#This Row],[Price (Rs.)]]+0</f>
        <v>88.07</v>
      </c>
      <c r="F33" s="6" t="s">
        <v>154</v>
      </c>
      <c r="G33" s="7">
        <f>ecommerce_dataset_updated[[#This Row],[Discount (%)]]+0</f>
        <v>30</v>
      </c>
      <c r="H33" s="6" t="s">
        <v>180</v>
      </c>
      <c r="I33" s="6">
        <f>ecommerce_dataset_updated[[#This Row],['[Price (Rs.)']]]*ecommerce_dataset_updated[[#This Row],['[Discount (%)']]]/100</f>
        <v>26.420999999999999</v>
      </c>
      <c r="J33" s="6">
        <f>ecommerce_dataset_updated[[#This Row],[Final_Price(Rs.)]]+0</f>
        <v>61.65</v>
      </c>
      <c r="K33" s="6">
        <f xml:space="preserve"> ecommerce_dataset_updated[[#This Row],['[Price (Rs.)']]]-ecommerce_dataset_updated[[#This Row],[Discount Amount _]]</f>
        <v>61.648999999999994</v>
      </c>
      <c r="L33" t="s">
        <v>35</v>
      </c>
      <c r="M33" t="s">
        <v>181</v>
      </c>
      <c r="N33" s="4" t="s">
        <v>14067</v>
      </c>
      <c r="O33" s="4" t="s">
        <v>75</v>
      </c>
      <c r="P33" s="4" t="s">
        <v>14079</v>
      </c>
      <c r="Q33" s="5">
        <f>DATE(ecommerce_dataset_updated[[#This Row],[YYYY]],ecommerce_dataset_updated[[#This Row],[MM]],ecommerce_dataset_updated[[#This Row],[DD]])</f>
        <v>45572</v>
      </c>
      <c r="R33" s="6" t="str">
        <f>TEXT(ecommerce_dataset_updated[[#This Row],['[Purchase_Date']]], "mmm")</f>
        <v>Oct</v>
      </c>
      <c r="S33" s="6" t="str">
        <f>TEXT(ecommerce_dataset_updated[[#This Row],['[Purchase_Date']]], "ddd")</f>
        <v>Mon</v>
      </c>
      <c r="T33" s="6">
        <f>ecommerce_dataset_updated[[#This Row],[Final_Price(Rs.) _]]-ecommerce_dataset_updated[[#This Row],['[Final_Price(Rs.)']]]</f>
        <v>-1.0000000000047748E-3</v>
      </c>
      <c r="U33" s="6" t="b">
        <f xml:space="preserve"> AND(ecommerce_dataset_updated[[#This Row],[Final_Price(Rs.) _]]=ecommerce_dataset_updated[[#This Row],['[Final_Price(Rs.)']]])</f>
        <v>0</v>
      </c>
      <c r="V33" s="5"/>
    </row>
    <row r="34" spans="1:22">
      <c r="A34" t="s">
        <v>182</v>
      </c>
      <c r="B34" t="s">
        <v>183</v>
      </c>
      <c r="C34" t="s">
        <v>39</v>
      </c>
      <c r="D34" s="9" t="s">
        <v>184</v>
      </c>
      <c r="E34" s="8">
        <f>ecommerce_dataset_updated[[#This Row],[Price (Rs.)]]+0</f>
        <v>40.78</v>
      </c>
      <c r="F34" s="6" t="s">
        <v>47</v>
      </c>
      <c r="G34" s="7">
        <f>ecommerce_dataset_updated[[#This Row],[Discount (%)]]+0</f>
        <v>50</v>
      </c>
      <c r="H34" s="6" t="s">
        <v>185</v>
      </c>
      <c r="I34" s="6">
        <f>ecommerce_dataset_updated[[#This Row],['[Price (Rs.)']]]*ecommerce_dataset_updated[[#This Row],['[Discount (%)']]]/100</f>
        <v>20.39</v>
      </c>
      <c r="J34" s="6">
        <f>ecommerce_dataset_updated[[#This Row],[Final_Price(Rs.)]]+0</f>
        <v>20.39</v>
      </c>
      <c r="K34" s="6">
        <f xml:space="preserve"> ecommerce_dataset_updated[[#This Row],['[Price (Rs.)']]]-ecommerce_dataset_updated[[#This Row],[Discount Amount _]]</f>
        <v>20.39</v>
      </c>
      <c r="L34" t="s">
        <v>77</v>
      </c>
      <c r="M34" t="s">
        <v>186</v>
      </c>
      <c r="N34" s="4" t="s">
        <v>20</v>
      </c>
      <c r="O34" s="4" t="s">
        <v>14057</v>
      </c>
      <c r="P34" s="4" t="s">
        <v>14079</v>
      </c>
      <c r="Q34" s="5">
        <f>DATE(ecommerce_dataset_updated[[#This Row],[YYYY]],ecommerce_dataset_updated[[#This Row],[MM]],ecommerce_dataset_updated[[#This Row],[DD]])</f>
        <v>45371</v>
      </c>
      <c r="R34" s="6" t="str">
        <f>TEXT(ecommerce_dataset_updated[[#This Row],['[Purchase_Date']]], "mmm")</f>
        <v>Mar</v>
      </c>
      <c r="S34" s="6" t="str">
        <f>TEXT(ecommerce_dataset_updated[[#This Row],['[Purchase_Date']]], "ddd")</f>
        <v>Wed</v>
      </c>
      <c r="T34" s="6">
        <f>ecommerce_dataset_updated[[#This Row],[Final_Price(Rs.) _]]-ecommerce_dataset_updated[[#This Row],['[Final_Price(Rs.)']]]</f>
        <v>0</v>
      </c>
      <c r="U34" s="6" t="b">
        <f xml:space="preserve"> AND(ecommerce_dataset_updated[[#This Row],[Final_Price(Rs.) _]]=ecommerce_dataset_updated[[#This Row],['[Final_Price(Rs.)']]])</f>
        <v>1</v>
      </c>
      <c r="V34" s="5"/>
    </row>
    <row r="35" spans="1:22">
      <c r="A35" t="s">
        <v>187</v>
      </c>
      <c r="B35" t="s">
        <v>188</v>
      </c>
      <c r="C35" t="s">
        <v>32</v>
      </c>
      <c r="D35" s="9" t="s">
        <v>189</v>
      </c>
      <c r="E35" s="8">
        <f>ecommerce_dataset_updated[[#This Row],[Price (Rs.)]]+0</f>
        <v>105.1</v>
      </c>
      <c r="F35" s="6" t="s">
        <v>26</v>
      </c>
      <c r="G35" s="7">
        <f>ecommerce_dataset_updated[[#This Row],[Discount (%)]]+0</f>
        <v>25</v>
      </c>
      <c r="H35" s="6" t="s">
        <v>190</v>
      </c>
      <c r="I35" s="6">
        <f>ecommerce_dataset_updated[[#This Row],['[Price (Rs.)']]]*ecommerce_dataset_updated[[#This Row],['[Discount (%)']]]/100</f>
        <v>26.274999999999999</v>
      </c>
      <c r="J35" s="6">
        <f>ecommerce_dataset_updated[[#This Row],[Final_Price(Rs.)]]+0</f>
        <v>78.819999999999993</v>
      </c>
      <c r="K35" s="6">
        <f xml:space="preserve"> ecommerce_dataset_updated[[#This Row],['[Price (Rs.)']]]-ecommerce_dataset_updated[[#This Row],[Discount Amount _]]</f>
        <v>78.824999999999989</v>
      </c>
      <c r="L35" t="s">
        <v>14</v>
      </c>
      <c r="M35" t="s">
        <v>191</v>
      </c>
      <c r="N35" s="4" t="s">
        <v>75</v>
      </c>
      <c r="O35" s="4" t="s">
        <v>14057</v>
      </c>
      <c r="P35" s="4" t="s">
        <v>14079</v>
      </c>
      <c r="Q35" s="5">
        <f>DATE(ecommerce_dataset_updated[[#This Row],[YYYY]],ecommerce_dataset_updated[[#This Row],[MM]],ecommerce_dataset_updated[[#This Row],[DD]])</f>
        <v>45361</v>
      </c>
      <c r="R35" s="6" t="str">
        <f>TEXT(ecommerce_dataset_updated[[#This Row],['[Purchase_Date']]], "mmm")</f>
        <v>Mar</v>
      </c>
      <c r="S35" s="6" t="str">
        <f>TEXT(ecommerce_dataset_updated[[#This Row],['[Purchase_Date']]], "ddd")</f>
        <v>Sun</v>
      </c>
      <c r="T35" s="6">
        <f>ecommerce_dataset_updated[[#This Row],[Final_Price(Rs.) _]]-ecommerce_dataset_updated[[#This Row],['[Final_Price(Rs.)']]]</f>
        <v>4.9999999999954525E-3</v>
      </c>
      <c r="U35" s="6" t="b">
        <f xml:space="preserve"> AND(ecommerce_dataset_updated[[#This Row],[Final_Price(Rs.) _]]=ecommerce_dataset_updated[[#This Row],['[Final_Price(Rs.)']]])</f>
        <v>0</v>
      </c>
      <c r="V35" s="5"/>
    </row>
    <row r="36" spans="1:22">
      <c r="A36" t="s">
        <v>192</v>
      </c>
      <c r="B36" t="s">
        <v>193</v>
      </c>
      <c r="C36" t="s">
        <v>68</v>
      </c>
      <c r="D36" s="9" t="s">
        <v>194</v>
      </c>
      <c r="E36" s="8">
        <f>ecommerce_dataset_updated[[#This Row],[Price (Rs.)]]+0</f>
        <v>224.52</v>
      </c>
      <c r="F36" s="6" t="s">
        <v>47</v>
      </c>
      <c r="G36" s="7">
        <f>ecommerce_dataset_updated[[#This Row],[Discount (%)]]+0</f>
        <v>50</v>
      </c>
      <c r="H36" s="6" t="s">
        <v>195</v>
      </c>
      <c r="I36" s="6">
        <f>ecommerce_dataset_updated[[#This Row],['[Price (Rs.)']]]*ecommerce_dataset_updated[[#This Row],['[Discount (%)']]]/100</f>
        <v>112.26</v>
      </c>
      <c r="J36" s="6">
        <f>ecommerce_dataset_updated[[#This Row],[Final_Price(Rs.)]]+0</f>
        <v>112.26</v>
      </c>
      <c r="K36" s="6">
        <f xml:space="preserve"> ecommerce_dataset_updated[[#This Row],['[Price (Rs.)']]]-ecommerce_dataset_updated[[#This Row],[Discount Amount _]]</f>
        <v>112.26</v>
      </c>
      <c r="L36" t="s">
        <v>120</v>
      </c>
      <c r="M36" t="s">
        <v>196</v>
      </c>
      <c r="N36" s="4" t="s">
        <v>14061</v>
      </c>
      <c r="O36" s="4" t="s">
        <v>14059</v>
      </c>
      <c r="P36" s="4" t="s">
        <v>14079</v>
      </c>
      <c r="Q36" s="5">
        <f>DATE(ecommerce_dataset_updated[[#This Row],[YYYY]],ecommerce_dataset_updated[[#This Row],[MM]],ecommerce_dataset_updated[[#This Row],[DD]])</f>
        <v>45433</v>
      </c>
      <c r="R36" s="6" t="str">
        <f>TEXT(ecommerce_dataset_updated[[#This Row],['[Purchase_Date']]], "mmm")</f>
        <v>May</v>
      </c>
      <c r="S36" s="6" t="str">
        <f>TEXT(ecommerce_dataset_updated[[#This Row],['[Purchase_Date']]], "ddd")</f>
        <v>Tue</v>
      </c>
      <c r="T36" s="6">
        <f>ecommerce_dataset_updated[[#This Row],[Final_Price(Rs.) _]]-ecommerce_dataset_updated[[#This Row],['[Final_Price(Rs.)']]]</f>
        <v>0</v>
      </c>
      <c r="U36" s="6" t="b">
        <f xml:space="preserve"> AND(ecommerce_dataset_updated[[#This Row],[Final_Price(Rs.) _]]=ecommerce_dataset_updated[[#This Row],['[Final_Price(Rs.)']]])</f>
        <v>1</v>
      </c>
      <c r="V36" s="5"/>
    </row>
    <row r="37" spans="1:22">
      <c r="A37" t="s">
        <v>197</v>
      </c>
      <c r="B37" t="s">
        <v>198</v>
      </c>
      <c r="C37" t="s">
        <v>45</v>
      </c>
      <c r="D37" s="9" t="s">
        <v>199</v>
      </c>
      <c r="E37" s="8">
        <f>ecommerce_dataset_updated[[#This Row],[Price (Rs.)]]+0</f>
        <v>300.81</v>
      </c>
      <c r="F37" s="6" t="s">
        <v>53</v>
      </c>
      <c r="G37" s="7">
        <f>ecommerce_dataset_updated[[#This Row],[Discount (%)]]+0</f>
        <v>5</v>
      </c>
      <c r="H37" s="6" t="s">
        <v>200</v>
      </c>
      <c r="I37" s="6">
        <f>ecommerce_dataset_updated[[#This Row],['[Price (Rs.)']]]*ecommerce_dataset_updated[[#This Row],['[Discount (%)']]]/100</f>
        <v>15.0405</v>
      </c>
      <c r="J37" s="6">
        <f>ecommerce_dataset_updated[[#This Row],[Final_Price(Rs.)]]+0</f>
        <v>285.77</v>
      </c>
      <c r="K37" s="6">
        <f xml:space="preserve"> ecommerce_dataset_updated[[#This Row],['[Price (Rs.)']]]-ecommerce_dataset_updated[[#This Row],[Discount Amount _]]</f>
        <v>285.76949999999999</v>
      </c>
      <c r="L37" t="s">
        <v>120</v>
      </c>
      <c r="M37" t="s">
        <v>126</v>
      </c>
      <c r="N37" s="4" t="s">
        <v>14052</v>
      </c>
      <c r="O37" s="4" t="s">
        <v>14062</v>
      </c>
      <c r="P37" s="4" t="s">
        <v>14079</v>
      </c>
      <c r="Q37" s="5">
        <f>DATE(ecommerce_dataset_updated[[#This Row],[YYYY]],ecommerce_dataset_updated[[#This Row],[MM]],ecommerce_dataset_updated[[#This Row],[DD]])</f>
        <v>45444</v>
      </c>
      <c r="R37" s="6" t="str">
        <f>TEXT(ecommerce_dataset_updated[[#This Row],['[Purchase_Date']]], "mmm")</f>
        <v>Jun</v>
      </c>
      <c r="S37" s="6" t="str">
        <f>TEXT(ecommerce_dataset_updated[[#This Row],['[Purchase_Date']]], "ddd")</f>
        <v>Sat</v>
      </c>
      <c r="T37" s="6">
        <f>ecommerce_dataset_updated[[#This Row],[Final_Price(Rs.) _]]-ecommerce_dataset_updated[[#This Row],['[Final_Price(Rs.)']]]</f>
        <v>-4.9999999998817657E-4</v>
      </c>
      <c r="U37" s="6" t="b">
        <f xml:space="preserve"> AND(ecommerce_dataset_updated[[#This Row],[Final_Price(Rs.) _]]=ecommerce_dataset_updated[[#This Row],['[Final_Price(Rs.)']]])</f>
        <v>0</v>
      </c>
      <c r="V37" s="5"/>
    </row>
    <row r="38" spans="1:22">
      <c r="A38" t="s">
        <v>201</v>
      </c>
      <c r="B38" t="s">
        <v>202</v>
      </c>
      <c r="C38" t="s">
        <v>32</v>
      </c>
      <c r="D38" s="9" t="s">
        <v>203</v>
      </c>
      <c r="E38" s="8">
        <f>ecommerce_dataset_updated[[#This Row],[Price (Rs.)]]+0</f>
        <v>24.17</v>
      </c>
      <c r="F38" s="6" t="s">
        <v>26</v>
      </c>
      <c r="G38" s="7">
        <f>ecommerce_dataset_updated[[#This Row],[Discount (%)]]+0</f>
        <v>25</v>
      </c>
      <c r="H38" s="6" t="s">
        <v>204</v>
      </c>
      <c r="I38" s="6">
        <f>ecommerce_dataset_updated[[#This Row],['[Price (Rs.)']]]*ecommerce_dataset_updated[[#This Row],['[Discount (%)']]]/100</f>
        <v>6.0425000000000004</v>
      </c>
      <c r="J38" s="6">
        <f>ecommerce_dataset_updated[[#This Row],[Final_Price(Rs.)]]+0</f>
        <v>18.13</v>
      </c>
      <c r="K38" s="6">
        <f xml:space="preserve"> ecommerce_dataset_updated[[#This Row],['[Price (Rs.)']]]-ecommerce_dataset_updated[[#This Row],[Discount Amount _]]</f>
        <v>18.127500000000001</v>
      </c>
      <c r="L38" t="s">
        <v>28</v>
      </c>
      <c r="M38" t="s">
        <v>205</v>
      </c>
      <c r="N38" s="4" t="s">
        <v>12</v>
      </c>
      <c r="O38" s="4" t="s">
        <v>14052</v>
      </c>
      <c r="P38" s="4" t="s">
        <v>14079</v>
      </c>
      <c r="Q38" s="5">
        <f>DATE(ecommerce_dataset_updated[[#This Row],[YYYY]],ecommerce_dataset_updated[[#This Row],[MM]],ecommerce_dataset_updated[[#This Row],[DD]])</f>
        <v>45306</v>
      </c>
      <c r="R38" s="6" t="str">
        <f>TEXT(ecommerce_dataset_updated[[#This Row],['[Purchase_Date']]], "mmm")</f>
        <v>Jan</v>
      </c>
      <c r="S38" s="6" t="str">
        <f>TEXT(ecommerce_dataset_updated[[#This Row],['[Purchase_Date']]], "ddd")</f>
        <v>Mon</v>
      </c>
      <c r="T38" s="6">
        <f>ecommerce_dataset_updated[[#This Row],[Final_Price(Rs.) _]]-ecommerce_dataset_updated[[#This Row],['[Final_Price(Rs.)']]]</f>
        <v>-2.4999999999977263E-3</v>
      </c>
      <c r="U38" s="6" t="b">
        <f xml:space="preserve"> AND(ecommerce_dataset_updated[[#This Row],[Final_Price(Rs.) _]]=ecommerce_dataset_updated[[#This Row],['[Final_Price(Rs.)']]])</f>
        <v>0</v>
      </c>
      <c r="V38" s="5"/>
    </row>
    <row r="39" spans="1:22">
      <c r="A39" t="s">
        <v>206</v>
      </c>
      <c r="B39" t="s">
        <v>207</v>
      </c>
      <c r="C39" t="s">
        <v>18</v>
      </c>
      <c r="D39" s="9" t="s">
        <v>208</v>
      </c>
      <c r="E39" s="8">
        <f>ecommerce_dataset_updated[[#This Row],[Price (Rs.)]]+0</f>
        <v>95.41</v>
      </c>
      <c r="F39" s="6" t="s">
        <v>12</v>
      </c>
      <c r="G39" s="7">
        <f>ecommerce_dataset_updated[[#This Row],[Discount (%)]]+0</f>
        <v>15</v>
      </c>
      <c r="H39" s="6" t="s">
        <v>209</v>
      </c>
      <c r="I39" s="6">
        <f>ecommerce_dataset_updated[[#This Row],['[Price (Rs.)']]]*ecommerce_dataset_updated[[#This Row],['[Discount (%)']]]/100</f>
        <v>14.311499999999999</v>
      </c>
      <c r="J39" s="6">
        <f>ecommerce_dataset_updated[[#This Row],[Final_Price(Rs.)]]+0</f>
        <v>81.099999999999994</v>
      </c>
      <c r="K39" s="6">
        <f xml:space="preserve"> ecommerce_dataset_updated[[#This Row],['[Price (Rs.)']]]-ecommerce_dataset_updated[[#This Row],[Discount Amount _]]</f>
        <v>81.098500000000001</v>
      </c>
      <c r="L39" t="s">
        <v>120</v>
      </c>
      <c r="M39" t="s">
        <v>210</v>
      </c>
      <c r="N39" s="4" t="s">
        <v>14061</v>
      </c>
      <c r="O39" s="4" t="s">
        <v>14053</v>
      </c>
      <c r="P39" s="4" t="s">
        <v>14079</v>
      </c>
      <c r="Q39" s="5">
        <f>DATE(ecommerce_dataset_updated[[#This Row],[YYYY]],ecommerce_dataset_updated[[#This Row],[MM]],ecommerce_dataset_updated[[#This Row],[DD]])</f>
        <v>45403</v>
      </c>
      <c r="R39" s="6" t="str">
        <f>TEXT(ecommerce_dataset_updated[[#This Row],['[Purchase_Date']]], "mmm")</f>
        <v>Apr</v>
      </c>
      <c r="S39" s="6" t="str">
        <f>TEXT(ecommerce_dataset_updated[[#This Row],['[Purchase_Date']]], "ddd")</f>
        <v>Sun</v>
      </c>
      <c r="T39" s="6">
        <f>ecommerce_dataset_updated[[#This Row],[Final_Price(Rs.) _]]-ecommerce_dataset_updated[[#This Row],['[Final_Price(Rs.)']]]</f>
        <v>-1.4999999999929514E-3</v>
      </c>
      <c r="U39" s="6" t="b">
        <f xml:space="preserve"> AND(ecommerce_dataset_updated[[#This Row],[Final_Price(Rs.) _]]=ecommerce_dataset_updated[[#This Row],['[Final_Price(Rs.)']]])</f>
        <v>0</v>
      </c>
      <c r="V39" s="5"/>
    </row>
    <row r="40" spans="1:22">
      <c r="A40" t="s">
        <v>211</v>
      </c>
      <c r="B40" t="s">
        <v>212</v>
      </c>
      <c r="C40" t="s">
        <v>18</v>
      </c>
      <c r="D40" s="9" t="s">
        <v>213</v>
      </c>
      <c r="E40" s="8">
        <f>ecommerce_dataset_updated[[#This Row],[Price (Rs.)]]+0</f>
        <v>490.77</v>
      </c>
      <c r="F40" s="6" t="s">
        <v>75</v>
      </c>
      <c r="G40" s="7">
        <f>ecommerce_dataset_updated[[#This Row],[Discount (%)]]+0</f>
        <v>10</v>
      </c>
      <c r="H40" s="6" t="s">
        <v>214</v>
      </c>
      <c r="I40" s="6">
        <f>ecommerce_dataset_updated[[#This Row],['[Price (Rs.)']]]*ecommerce_dataset_updated[[#This Row],['[Discount (%)']]]/100</f>
        <v>49.076999999999998</v>
      </c>
      <c r="J40" s="6">
        <f>ecommerce_dataset_updated[[#This Row],[Final_Price(Rs.)]]+0</f>
        <v>441.69</v>
      </c>
      <c r="K40" s="6">
        <f xml:space="preserve"> ecommerce_dataset_updated[[#This Row],['[Price (Rs.)']]]-ecommerce_dataset_updated[[#This Row],[Discount Amount _]]</f>
        <v>441.69299999999998</v>
      </c>
      <c r="L40" t="s">
        <v>35</v>
      </c>
      <c r="M40" t="s">
        <v>215</v>
      </c>
      <c r="N40" s="4" t="s">
        <v>14057</v>
      </c>
      <c r="O40" s="4" t="s">
        <v>14055</v>
      </c>
      <c r="P40" s="4" t="s">
        <v>14079</v>
      </c>
      <c r="Q40" s="5">
        <f>DATE(ecommerce_dataset_updated[[#This Row],[YYYY]],ecommerce_dataset_updated[[#This Row],[MM]],ecommerce_dataset_updated[[#This Row],[DD]])</f>
        <v>45507</v>
      </c>
      <c r="R40" s="6" t="str">
        <f>TEXT(ecommerce_dataset_updated[[#This Row],['[Purchase_Date']]], "mmm")</f>
        <v>Aug</v>
      </c>
      <c r="S40" s="6" t="str">
        <f>TEXT(ecommerce_dataset_updated[[#This Row],['[Purchase_Date']]], "ddd")</f>
        <v>Sat</v>
      </c>
      <c r="T40" s="6">
        <f>ecommerce_dataset_updated[[#This Row],[Final_Price(Rs.) _]]-ecommerce_dataset_updated[[#This Row],['[Final_Price(Rs.)']]]</f>
        <v>2.9999999999859028E-3</v>
      </c>
      <c r="U40" s="6" t="b">
        <f xml:space="preserve"> AND(ecommerce_dataset_updated[[#This Row],[Final_Price(Rs.) _]]=ecommerce_dataset_updated[[#This Row],['[Final_Price(Rs.)']]])</f>
        <v>0</v>
      </c>
      <c r="V40" s="5"/>
    </row>
    <row r="41" spans="1:22">
      <c r="A41" t="s">
        <v>216</v>
      </c>
      <c r="B41" t="s">
        <v>217</v>
      </c>
      <c r="C41" t="s">
        <v>114</v>
      </c>
      <c r="D41" s="9" t="s">
        <v>218</v>
      </c>
      <c r="E41" s="8">
        <f>ecommerce_dataset_updated[[#This Row],[Price (Rs.)]]+0</f>
        <v>188.07</v>
      </c>
      <c r="F41" s="6" t="s">
        <v>47</v>
      </c>
      <c r="G41" s="7">
        <f>ecommerce_dataset_updated[[#This Row],[Discount (%)]]+0</f>
        <v>50</v>
      </c>
      <c r="H41" s="6" t="s">
        <v>219</v>
      </c>
      <c r="I41" s="6">
        <f>ecommerce_dataset_updated[[#This Row],['[Price (Rs.)']]]*ecommerce_dataset_updated[[#This Row],['[Discount (%)']]]/100</f>
        <v>94.034999999999997</v>
      </c>
      <c r="J41" s="6">
        <f>ecommerce_dataset_updated[[#This Row],[Final_Price(Rs.)]]+0</f>
        <v>94.03</v>
      </c>
      <c r="K41" s="6">
        <f xml:space="preserve"> ecommerce_dataset_updated[[#This Row],['[Price (Rs.)']]]-ecommerce_dataset_updated[[#This Row],[Discount Amount _]]</f>
        <v>94.034999999999997</v>
      </c>
      <c r="L41" t="s">
        <v>120</v>
      </c>
      <c r="M41" t="s">
        <v>220</v>
      </c>
      <c r="N41" s="4" t="s">
        <v>14052</v>
      </c>
      <c r="O41" s="4" t="s">
        <v>14067</v>
      </c>
      <c r="P41" s="4" t="s">
        <v>14079</v>
      </c>
      <c r="Q41" s="5">
        <f>DATE(ecommerce_dataset_updated[[#This Row],[YYYY]],ecommerce_dataset_updated[[#This Row],[MM]],ecommerce_dataset_updated[[#This Row],[DD]])</f>
        <v>45474</v>
      </c>
      <c r="R41" s="6" t="str">
        <f>TEXT(ecommerce_dataset_updated[[#This Row],['[Purchase_Date']]], "mmm")</f>
        <v>Jul</v>
      </c>
      <c r="S41" s="6" t="str">
        <f>TEXT(ecommerce_dataset_updated[[#This Row],['[Purchase_Date']]], "ddd")</f>
        <v>Mon</v>
      </c>
      <c r="T41" s="6">
        <f>ecommerce_dataset_updated[[#This Row],[Final_Price(Rs.) _]]-ecommerce_dataset_updated[[#This Row],['[Final_Price(Rs.)']]]</f>
        <v>4.9999999999954525E-3</v>
      </c>
      <c r="U41" s="6" t="b">
        <f xml:space="preserve"> AND(ecommerce_dataset_updated[[#This Row],[Final_Price(Rs.) _]]=ecommerce_dataset_updated[[#This Row],['[Final_Price(Rs.)']]])</f>
        <v>0</v>
      </c>
      <c r="V41" s="5"/>
    </row>
    <row r="42" spans="1:22">
      <c r="A42" t="s">
        <v>221</v>
      </c>
      <c r="B42" t="s">
        <v>222</v>
      </c>
      <c r="C42" t="s">
        <v>68</v>
      </c>
      <c r="D42" s="9" t="s">
        <v>223</v>
      </c>
      <c r="E42" s="8">
        <f>ecommerce_dataset_updated[[#This Row],[Price (Rs.)]]+0</f>
        <v>319.29000000000002</v>
      </c>
      <c r="F42" s="6" t="s">
        <v>53</v>
      </c>
      <c r="G42" s="7">
        <f>ecommerce_dataset_updated[[#This Row],[Discount (%)]]+0</f>
        <v>5</v>
      </c>
      <c r="H42" s="6" t="s">
        <v>224</v>
      </c>
      <c r="I42" s="6">
        <f>ecommerce_dataset_updated[[#This Row],['[Price (Rs.)']]]*ecommerce_dataset_updated[[#This Row],['[Discount (%)']]]/100</f>
        <v>15.964500000000001</v>
      </c>
      <c r="J42" s="6">
        <f>ecommerce_dataset_updated[[#This Row],[Final_Price(Rs.)]]+0</f>
        <v>303.33</v>
      </c>
      <c r="K42" s="6">
        <f xml:space="preserve"> ecommerce_dataset_updated[[#This Row],['[Price (Rs.)']]]-ecommerce_dataset_updated[[#This Row],[Discount Amount _]]</f>
        <v>303.32550000000003</v>
      </c>
      <c r="L42" t="s">
        <v>28</v>
      </c>
      <c r="M42" t="s">
        <v>225</v>
      </c>
      <c r="N42" s="4" t="s">
        <v>20</v>
      </c>
      <c r="O42" s="4" t="s">
        <v>14051</v>
      </c>
      <c r="P42" s="4" t="s">
        <v>14079</v>
      </c>
      <c r="Q42" s="5">
        <f>DATE(ecommerce_dataset_updated[[#This Row],[YYYY]],ecommerce_dataset_updated[[#This Row],[MM]],ecommerce_dataset_updated[[#This Row],[DD]])</f>
        <v>45342</v>
      </c>
      <c r="R42" s="6" t="str">
        <f>TEXT(ecommerce_dataset_updated[[#This Row],['[Purchase_Date']]], "mmm")</f>
        <v>Feb</v>
      </c>
      <c r="S42" s="6" t="str">
        <f>TEXT(ecommerce_dataset_updated[[#This Row],['[Purchase_Date']]], "ddd")</f>
        <v>Tue</v>
      </c>
      <c r="T42" s="6">
        <f>ecommerce_dataset_updated[[#This Row],[Final_Price(Rs.) _]]-ecommerce_dataset_updated[[#This Row],['[Final_Price(Rs.)']]]</f>
        <v>-4.4999999999504325E-3</v>
      </c>
      <c r="U42" s="6" t="b">
        <f xml:space="preserve"> AND(ecommerce_dataset_updated[[#This Row],[Final_Price(Rs.) _]]=ecommerce_dataset_updated[[#This Row],['[Final_Price(Rs.)']]])</f>
        <v>0</v>
      </c>
      <c r="V42" s="5"/>
    </row>
    <row r="43" spans="1:22">
      <c r="A43" t="s">
        <v>226</v>
      </c>
      <c r="B43" t="s">
        <v>227</v>
      </c>
      <c r="C43" t="s">
        <v>32</v>
      </c>
      <c r="D43" s="9" t="s">
        <v>228</v>
      </c>
      <c r="E43" s="8">
        <f>ecommerce_dataset_updated[[#This Row],[Price (Rs.)]]+0</f>
        <v>403.4</v>
      </c>
      <c r="F43" s="6" t="s">
        <v>75</v>
      </c>
      <c r="G43" s="7">
        <f>ecommerce_dataset_updated[[#This Row],[Discount (%)]]+0</f>
        <v>10</v>
      </c>
      <c r="H43" s="6" t="s">
        <v>229</v>
      </c>
      <c r="I43" s="6">
        <f>ecommerce_dataset_updated[[#This Row],['[Price (Rs.)']]]*ecommerce_dataset_updated[[#This Row],['[Discount (%)']]]/100</f>
        <v>40.340000000000003</v>
      </c>
      <c r="J43" s="6">
        <f>ecommerce_dataset_updated[[#This Row],[Final_Price(Rs.)]]+0</f>
        <v>363.06</v>
      </c>
      <c r="K43" s="6">
        <f xml:space="preserve"> ecommerce_dataset_updated[[#This Row],['[Price (Rs.)']]]-ecommerce_dataset_updated[[#This Row],[Discount Amount _]]</f>
        <v>363.05999999999995</v>
      </c>
      <c r="L43" t="s">
        <v>14</v>
      </c>
      <c r="M43" t="s">
        <v>230</v>
      </c>
      <c r="N43" s="4" t="s">
        <v>26</v>
      </c>
      <c r="O43" s="4" t="s">
        <v>14055</v>
      </c>
      <c r="P43" s="4" t="s">
        <v>14079</v>
      </c>
      <c r="Q43" s="5">
        <f>DATE(ecommerce_dataset_updated[[#This Row],[YYYY]],ecommerce_dataset_updated[[#This Row],[MM]],ecommerce_dataset_updated[[#This Row],[DD]])</f>
        <v>45529</v>
      </c>
      <c r="R43" s="6" t="str">
        <f>TEXT(ecommerce_dataset_updated[[#This Row],['[Purchase_Date']]], "mmm")</f>
        <v>Aug</v>
      </c>
      <c r="S43" s="6" t="str">
        <f>TEXT(ecommerce_dataset_updated[[#This Row],['[Purchase_Date']]], "ddd")</f>
        <v>Sun</v>
      </c>
      <c r="T43" s="6">
        <f>ecommerce_dataset_updated[[#This Row],[Final_Price(Rs.) _]]-ecommerce_dataset_updated[[#This Row],['[Final_Price(Rs.)']]]</f>
        <v>0</v>
      </c>
      <c r="U43" s="6" t="b">
        <f xml:space="preserve"> AND(ecommerce_dataset_updated[[#This Row],[Final_Price(Rs.) _]]=ecommerce_dataset_updated[[#This Row],['[Final_Price(Rs.)']]])</f>
        <v>1</v>
      </c>
      <c r="V43" s="5"/>
    </row>
    <row r="44" spans="1:22">
      <c r="A44" t="s">
        <v>231</v>
      </c>
      <c r="B44" t="s">
        <v>232</v>
      </c>
      <c r="C44" t="s">
        <v>114</v>
      </c>
      <c r="D44" s="9" t="s">
        <v>233</v>
      </c>
      <c r="E44" s="8">
        <f>ecommerce_dataset_updated[[#This Row],[Price (Rs.)]]+0</f>
        <v>303.14</v>
      </c>
      <c r="F44" s="6" t="s">
        <v>107</v>
      </c>
      <c r="G44" s="7">
        <f>ecommerce_dataset_updated[[#This Row],[Discount (%)]]+0</f>
        <v>0</v>
      </c>
      <c r="H44" s="6" t="s">
        <v>233</v>
      </c>
      <c r="I44" s="6">
        <f>ecommerce_dataset_updated[[#This Row],['[Price (Rs.)']]]*ecommerce_dataset_updated[[#This Row],['[Discount (%)']]]/100</f>
        <v>0</v>
      </c>
      <c r="J44" s="6">
        <f>ecommerce_dataset_updated[[#This Row],[Final_Price(Rs.)]]+0</f>
        <v>303.14</v>
      </c>
      <c r="K44" s="6">
        <f xml:space="preserve"> ecommerce_dataset_updated[[#This Row],['[Price (Rs.)']]]-ecommerce_dataset_updated[[#This Row],[Discount Amount _]]</f>
        <v>303.14</v>
      </c>
      <c r="L44" t="s">
        <v>120</v>
      </c>
      <c r="M44" t="s">
        <v>234</v>
      </c>
      <c r="N44" s="4" t="s">
        <v>14063</v>
      </c>
      <c r="O44" s="4" t="s">
        <v>14059</v>
      </c>
      <c r="P44" s="4" t="s">
        <v>14079</v>
      </c>
      <c r="Q44" s="5">
        <f>DATE(ecommerce_dataset_updated[[#This Row],[YYYY]],ecommerce_dataset_updated[[#This Row],[MM]],ecommerce_dataset_updated[[#This Row],[DD]])</f>
        <v>45429</v>
      </c>
      <c r="R44" s="6" t="str">
        <f>TEXT(ecommerce_dataset_updated[[#This Row],['[Purchase_Date']]], "mmm")</f>
        <v>May</v>
      </c>
      <c r="S44" s="6" t="str">
        <f>TEXT(ecommerce_dataset_updated[[#This Row],['[Purchase_Date']]], "ddd")</f>
        <v>Fri</v>
      </c>
      <c r="T44" s="6">
        <f>ecommerce_dataset_updated[[#This Row],[Final_Price(Rs.) _]]-ecommerce_dataset_updated[[#This Row],['[Final_Price(Rs.)']]]</f>
        <v>0</v>
      </c>
      <c r="U44" s="6" t="b">
        <f xml:space="preserve"> AND(ecommerce_dataset_updated[[#This Row],[Final_Price(Rs.) _]]=ecommerce_dataset_updated[[#This Row],['[Final_Price(Rs.)']]])</f>
        <v>1</v>
      </c>
      <c r="V44" s="5"/>
    </row>
    <row r="45" spans="1:22">
      <c r="A45" t="s">
        <v>235</v>
      </c>
      <c r="B45" t="s">
        <v>236</v>
      </c>
      <c r="C45" t="s">
        <v>68</v>
      </c>
      <c r="D45" s="9" t="s">
        <v>237</v>
      </c>
      <c r="E45" s="8">
        <f>ecommerce_dataset_updated[[#This Row],[Price (Rs.)]]+0</f>
        <v>337.81</v>
      </c>
      <c r="F45" s="6" t="s">
        <v>26</v>
      </c>
      <c r="G45" s="7">
        <f>ecommerce_dataset_updated[[#This Row],[Discount (%)]]+0</f>
        <v>25</v>
      </c>
      <c r="H45" s="6" t="s">
        <v>238</v>
      </c>
      <c r="I45" s="6">
        <f>ecommerce_dataset_updated[[#This Row],['[Price (Rs.)']]]*ecommerce_dataset_updated[[#This Row],['[Discount (%)']]]/100</f>
        <v>84.452500000000001</v>
      </c>
      <c r="J45" s="6">
        <f>ecommerce_dataset_updated[[#This Row],[Final_Price(Rs.)]]+0</f>
        <v>253.36</v>
      </c>
      <c r="K45" s="6">
        <f xml:space="preserve"> ecommerce_dataset_updated[[#This Row],['[Price (Rs.)']]]-ecommerce_dataset_updated[[#This Row],[Discount Amount _]]</f>
        <v>253.35750000000002</v>
      </c>
      <c r="L45" t="s">
        <v>28</v>
      </c>
      <c r="M45" t="s">
        <v>239</v>
      </c>
      <c r="N45" s="4" t="s">
        <v>14070</v>
      </c>
      <c r="O45" s="4" t="s">
        <v>14062</v>
      </c>
      <c r="P45" s="4" t="s">
        <v>14079</v>
      </c>
      <c r="Q45" s="5">
        <f>DATE(ecommerce_dataset_updated[[#This Row],[YYYY]],ecommerce_dataset_updated[[#This Row],[MM]],ecommerce_dataset_updated[[#This Row],[DD]])</f>
        <v>45461</v>
      </c>
      <c r="R45" s="6" t="str">
        <f>TEXT(ecommerce_dataset_updated[[#This Row],['[Purchase_Date']]], "mmm")</f>
        <v>Jun</v>
      </c>
      <c r="S45" s="6" t="str">
        <f>TEXT(ecommerce_dataset_updated[[#This Row],['[Purchase_Date']]], "ddd")</f>
        <v>Tue</v>
      </c>
      <c r="T45" s="6">
        <f>ecommerce_dataset_updated[[#This Row],[Final_Price(Rs.) _]]-ecommerce_dataset_updated[[#This Row],['[Final_Price(Rs.)']]]</f>
        <v>-2.4999999999977263E-3</v>
      </c>
      <c r="U45" s="6" t="b">
        <f xml:space="preserve"> AND(ecommerce_dataset_updated[[#This Row],[Final_Price(Rs.) _]]=ecommerce_dataset_updated[[#This Row],['[Final_Price(Rs.)']]])</f>
        <v>0</v>
      </c>
      <c r="V45" s="5"/>
    </row>
    <row r="46" spans="1:22">
      <c r="A46" t="s">
        <v>240</v>
      </c>
      <c r="B46" t="s">
        <v>241</v>
      </c>
      <c r="C46" t="s">
        <v>18</v>
      </c>
      <c r="D46" s="9" t="s">
        <v>242</v>
      </c>
      <c r="E46" s="8">
        <f>ecommerce_dataset_updated[[#This Row],[Price (Rs.)]]+0</f>
        <v>449.74</v>
      </c>
      <c r="F46" s="6" t="s">
        <v>75</v>
      </c>
      <c r="G46" s="7">
        <f>ecommerce_dataset_updated[[#This Row],[Discount (%)]]+0</f>
        <v>10</v>
      </c>
      <c r="H46" s="6" t="s">
        <v>243</v>
      </c>
      <c r="I46" s="6">
        <f>ecommerce_dataset_updated[[#This Row],['[Price (Rs.)']]]*ecommerce_dataset_updated[[#This Row],['[Discount (%)']]]/100</f>
        <v>44.973999999999997</v>
      </c>
      <c r="J46" s="6">
        <f>ecommerce_dataset_updated[[#This Row],[Final_Price(Rs.)]]+0</f>
        <v>404.77</v>
      </c>
      <c r="K46" s="6">
        <f xml:space="preserve"> ecommerce_dataset_updated[[#This Row],['[Price (Rs.)']]]-ecommerce_dataset_updated[[#This Row],[Discount Amount _]]</f>
        <v>404.76600000000002</v>
      </c>
      <c r="L46" t="s">
        <v>77</v>
      </c>
      <c r="M46" t="s">
        <v>244</v>
      </c>
      <c r="N46" s="4" t="s">
        <v>12</v>
      </c>
      <c r="O46" s="4" t="s">
        <v>14050</v>
      </c>
      <c r="P46" s="4" t="s">
        <v>14079</v>
      </c>
      <c r="Q46" s="5">
        <f>DATE(ecommerce_dataset_updated[[#This Row],[YYYY]],ecommerce_dataset_updated[[#This Row],[MM]],ecommerce_dataset_updated[[#This Row],[DD]])</f>
        <v>45550</v>
      </c>
      <c r="R46" s="6" t="str">
        <f>TEXT(ecommerce_dataset_updated[[#This Row],['[Purchase_Date']]], "mmm")</f>
        <v>Sep</v>
      </c>
      <c r="S46" s="6" t="str">
        <f>TEXT(ecommerce_dataset_updated[[#This Row],['[Purchase_Date']]], "ddd")</f>
        <v>Sun</v>
      </c>
      <c r="T46" s="6">
        <f>ecommerce_dataset_updated[[#This Row],[Final_Price(Rs.) _]]-ecommerce_dataset_updated[[#This Row],['[Final_Price(Rs.)']]]</f>
        <v>-3.999999999962256E-3</v>
      </c>
      <c r="U46" s="6" t="b">
        <f xml:space="preserve"> AND(ecommerce_dataset_updated[[#This Row],[Final_Price(Rs.) _]]=ecommerce_dataset_updated[[#This Row],['[Final_Price(Rs.)']]])</f>
        <v>0</v>
      </c>
      <c r="V46" s="5"/>
    </row>
    <row r="47" spans="1:22">
      <c r="A47" t="s">
        <v>245</v>
      </c>
      <c r="B47" t="s">
        <v>246</v>
      </c>
      <c r="C47" t="s">
        <v>10</v>
      </c>
      <c r="D47" s="9" t="s">
        <v>247</v>
      </c>
      <c r="E47" s="8">
        <f>ecommerce_dataset_updated[[#This Row],[Price (Rs.)]]+0</f>
        <v>272.92</v>
      </c>
      <c r="F47" s="6" t="s">
        <v>154</v>
      </c>
      <c r="G47" s="7">
        <f>ecommerce_dataset_updated[[#This Row],[Discount (%)]]+0</f>
        <v>30</v>
      </c>
      <c r="H47" s="6" t="s">
        <v>248</v>
      </c>
      <c r="I47" s="6">
        <f>ecommerce_dataset_updated[[#This Row],['[Price (Rs.)']]]*ecommerce_dataset_updated[[#This Row],['[Discount (%)']]]/100</f>
        <v>81.876000000000005</v>
      </c>
      <c r="J47" s="6">
        <f>ecommerce_dataset_updated[[#This Row],[Final_Price(Rs.)]]+0</f>
        <v>191.04</v>
      </c>
      <c r="K47" s="6">
        <f xml:space="preserve"> ecommerce_dataset_updated[[#This Row],['[Price (Rs.)']]]-ecommerce_dataset_updated[[#This Row],[Discount Amount _]]</f>
        <v>191.04400000000001</v>
      </c>
      <c r="L47" t="s">
        <v>14</v>
      </c>
      <c r="M47" t="s">
        <v>249</v>
      </c>
      <c r="N47" s="4" t="s">
        <v>14048</v>
      </c>
      <c r="O47" s="4" t="s">
        <v>14059</v>
      </c>
      <c r="P47" s="4" t="s">
        <v>14079</v>
      </c>
      <c r="Q47" s="5">
        <f>DATE(ecommerce_dataset_updated[[#This Row],[YYYY]],ecommerce_dataset_updated[[#This Row],[MM]],ecommerce_dataset_updated[[#This Row],[DD]])</f>
        <v>45424</v>
      </c>
      <c r="R47" s="6" t="str">
        <f>TEXT(ecommerce_dataset_updated[[#This Row],['[Purchase_Date']]], "mmm")</f>
        <v>May</v>
      </c>
      <c r="S47" s="6" t="str">
        <f>TEXT(ecommerce_dataset_updated[[#This Row],['[Purchase_Date']]], "ddd")</f>
        <v>Sun</v>
      </c>
      <c r="T47" s="6">
        <f>ecommerce_dataset_updated[[#This Row],[Final_Price(Rs.) _]]-ecommerce_dataset_updated[[#This Row],['[Final_Price(Rs.)']]]</f>
        <v>4.0000000000190994E-3</v>
      </c>
      <c r="U47" s="6" t="b">
        <f xml:space="preserve"> AND(ecommerce_dataset_updated[[#This Row],[Final_Price(Rs.) _]]=ecommerce_dataset_updated[[#This Row],['[Final_Price(Rs.)']]])</f>
        <v>0</v>
      </c>
      <c r="V47" s="5"/>
    </row>
    <row r="48" spans="1:22">
      <c r="A48" t="s">
        <v>250</v>
      </c>
      <c r="B48" t="s">
        <v>251</v>
      </c>
      <c r="C48" t="s">
        <v>68</v>
      </c>
      <c r="D48" s="9" t="s">
        <v>252</v>
      </c>
      <c r="E48" s="8">
        <f>ecommerce_dataset_updated[[#This Row],[Price (Rs.)]]+0</f>
        <v>432.89</v>
      </c>
      <c r="F48" s="6" t="s">
        <v>12</v>
      </c>
      <c r="G48" s="7">
        <f>ecommerce_dataset_updated[[#This Row],[Discount (%)]]+0</f>
        <v>15</v>
      </c>
      <c r="H48" s="6" t="s">
        <v>253</v>
      </c>
      <c r="I48" s="6">
        <f>ecommerce_dataset_updated[[#This Row],['[Price (Rs.)']]]*ecommerce_dataset_updated[[#This Row],['[Discount (%)']]]/100</f>
        <v>64.933499999999995</v>
      </c>
      <c r="J48" s="6">
        <f>ecommerce_dataset_updated[[#This Row],[Final_Price(Rs.)]]+0</f>
        <v>367.96</v>
      </c>
      <c r="K48" s="6">
        <f xml:space="preserve"> ecommerce_dataset_updated[[#This Row],['[Price (Rs.)']]]-ecommerce_dataset_updated[[#This Row],[Discount Amount _]]</f>
        <v>367.95650000000001</v>
      </c>
      <c r="L48" t="s">
        <v>28</v>
      </c>
      <c r="M48" t="s">
        <v>254</v>
      </c>
      <c r="N48" s="4" t="s">
        <v>26</v>
      </c>
      <c r="O48" s="4" t="s">
        <v>14051</v>
      </c>
      <c r="P48" s="4" t="s">
        <v>14079</v>
      </c>
      <c r="Q48" s="5">
        <f>DATE(ecommerce_dataset_updated[[#This Row],[YYYY]],ecommerce_dataset_updated[[#This Row],[MM]],ecommerce_dataset_updated[[#This Row],[DD]])</f>
        <v>45347</v>
      </c>
      <c r="R48" s="6" t="str">
        <f>TEXT(ecommerce_dataset_updated[[#This Row],['[Purchase_Date']]], "mmm")</f>
        <v>Feb</v>
      </c>
      <c r="S48" s="6" t="str">
        <f>TEXT(ecommerce_dataset_updated[[#This Row],['[Purchase_Date']]], "ddd")</f>
        <v>Sun</v>
      </c>
      <c r="T48" s="6">
        <f>ecommerce_dataset_updated[[#This Row],[Final_Price(Rs.) _]]-ecommerce_dataset_updated[[#This Row],['[Final_Price(Rs.)']]]</f>
        <v>-3.4999999999740794E-3</v>
      </c>
      <c r="U48" s="6" t="b">
        <f xml:space="preserve"> AND(ecommerce_dataset_updated[[#This Row],[Final_Price(Rs.) _]]=ecommerce_dataset_updated[[#This Row],['[Final_Price(Rs.)']]])</f>
        <v>0</v>
      </c>
      <c r="V48" s="5"/>
    </row>
    <row r="49" spans="1:22">
      <c r="A49" t="s">
        <v>255</v>
      </c>
      <c r="B49" t="s">
        <v>256</v>
      </c>
      <c r="C49" t="s">
        <v>68</v>
      </c>
      <c r="D49" s="9" t="s">
        <v>257</v>
      </c>
      <c r="E49" s="8">
        <f>ecommerce_dataset_updated[[#This Row],[Price (Rs.)]]+0</f>
        <v>310.86</v>
      </c>
      <c r="F49" s="6" t="s">
        <v>75</v>
      </c>
      <c r="G49" s="7">
        <f>ecommerce_dataset_updated[[#This Row],[Discount (%)]]+0</f>
        <v>10</v>
      </c>
      <c r="H49" s="6" t="s">
        <v>258</v>
      </c>
      <c r="I49" s="6">
        <f>ecommerce_dataset_updated[[#This Row],['[Price (Rs.)']]]*ecommerce_dataset_updated[[#This Row],['[Discount (%)']]]/100</f>
        <v>31.086000000000002</v>
      </c>
      <c r="J49" s="6">
        <f>ecommerce_dataset_updated[[#This Row],[Final_Price(Rs.)]]+0</f>
        <v>279.77</v>
      </c>
      <c r="K49" s="6">
        <f xml:space="preserve"> ecommerce_dataset_updated[[#This Row],['[Price (Rs.)']]]-ecommerce_dataset_updated[[#This Row],[Discount Amount _]]</f>
        <v>279.774</v>
      </c>
      <c r="L49" t="s">
        <v>35</v>
      </c>
      <c r="M49" t="s">
        <v>259</v>
      </c>
      <c r="N49" s="4" t="s">
        <v>154</v>
      </c>
      <c r="O49" s="4" t="s">
        <v>75</v>
      </c>
      <c r="P49" s="4" t="s">
        <v>14079</v>
      </c>
      <c r="Q49" s="5">
        <f>DATE(ecommerce_dataset_updated[[#This Row],[YYYY]],ecommerce_dataset_updated[[#This Row],[MM]],ecommerce_dataset_updated[[#This Row],[DD]])</f>
        <v>45595</v>
      </c>
      <c r="R49" s="6" t="str">
        <f>TEXT(ecommerce_dataset_updated[[#This Row],['[Purchase_Date']]], "mmm")</f>
        <v>Oct</v>
      </c>
      <c r="S49" s="6" t="str">
        <f>TEXT(ecommerce_dataset_updated[[#This Row],['[Purchase_Date']]], "ddd")</f>
        <v>Wed</v>
      </c>
      <c r="T49" s="6">
        <f>ecommerce_dataset_updated[[#This Row],[Final_Price(Rs.) _]]-ecommerce_dataset_updated[[#This Row],['[Final_Price(Rs.)']]]</f>
        <v>4.0000000000190994E-3</v>
      </c>
      <c r="U49" s="6" t="b">
        <f xml:space="preserve"> AND(ecommerce_dataset_updated[[#This Row],[Final_Price(Rs.) _]]=ecommerce_dataset_updated[[#This Row],['[Final_Price(Rs.)']]])</f>
        <v>0</v>
      </c>
      <c r="V49" s="5"/>
    </row>
    <row r="50" spans="1:22">
      <c r="A50" t="s">
        <v>260</v>
      </c>
      <c r="B50" t="s">
        <v>261</v>
      </c>
      <c r="C50" t="s">
        <v>39</v>
      </c>
      <c r="D50" s="9" t="s">
        <v>262</v>
      </c>
      <c r="E50" s="8">
        <f>ecommerce_dataset_updated[[#This Row],[Price (Rs.)]]+0</f>
        <v>479.19</v>
      </c>
      <c r="F50" s="6" t="s">
        <v>107</v>
      </c>
      <c r="G50" s="7">
        <f>ecommerce_dataset_updated[[#This Row],[Discount (%)]]+0</f>
        <v>0</v>
      </c>
      <c r="H50" s="6" t="s">
        <v>262</v>
      </c>
      <c r="I50" s="6">
        <f>ecommerce_dataset_updated[[#This Row],['[Price (Rs.)']]]*ecommerce_dataset_updated[[#This Row],['[Discount (%)']]]/100</f>
        <v>0</v>
      </c>
      <c r="J50" s="6">
        <f>ecommerce_dataset_updated[[#This Row],[Final_Price(Rs.)]]+0</f>
        <v>479.19</v>
      </c>
      <c r="K50" s="6">
        <f xml:space="preserve"> ecommerce_dataset_updated[[#This Row],['[Price (Rs.)']]]-ecommerce_dataset_updated[[#This Row],[Discount Amount _]]</f>
        <v>479.19</v>
      </c>
      <c r="L50" t="s">
        <v>120</v>
      </c>
      <c r="M50" t="s">
        <v>263</v>
      </c>
      <c r="N50" s="4" t="s">
        <v>14049</v>
      </c>
      <c r="O50" s="4" t="s">
        <v>14055</v>
      </c>
      <c r="P50" s="4" t="s">
        <v>14079</v>
      </c>
      <c r="Q50" s="5">
        <f>DATE(ecommerce_dataset_updated[[#This Row],[YYYY]],ecommerce_dataset_updated[[#This Row],[MM]],ecommerce_dataset_updated[[#This Row],[DD]])</f>
        <v>45515</v>
      </c>
      <c r="R50" s="6" t="str">
        <f>TEXT(ecommerce_dataset_updated[[#This Row],['[Purchase_Date']]], "mmm")</f>
        <v>Aug</v>
      </c>
      <c r="S50" s="6" t="str">
        <f>TEXT(ecommerce_dataset_updated[[#This Row],['[Purchase_Date']]], "ddd")</f>
        <v>Sun</v>
      </c>
      <c r="T50" s="6">
        <f>ecommerce_dataset_updated[[#This Row],[Final_Price(Rs.) _]]-ecommerce_dataset_updated[[#This Row],['[Final_Price(Rs.)']]]</f>
        <v>0</v>
      </c>
      <c r="U50" s="6" t="b">
        <f xml:space="preserve"> AND(ecommerce_dataset_updated[[#This Row],[Final_Price(Rs.) _]]=ecommerce_dataset_updated[[#This Row],['[Final_Price(Rs.)']]])</f>
        <v>1</v>
      </c>
      <c r="V50" s="5"/>
    </row>
    <row r="51" spans="1:22">
      <c r="A51" t="s">
        <v>264</v>
      </c>
      <c r="B51" t="s">
        <v>265</v>
      </c>
      <c r="C51" t="s">
        <v>68</v>
      </c>
      <c r="D51" s="9" t="s">
        <v>266</v>
      </c>
      <c r="E51" s="8">
        <f>ecommerce_dataset_updated[[#This Row],[Price (Rs.)]]+0</f>
        <v>350.61</v>
      </c>
      <c r="F51" s="6" t="s">
        <v>75</v>
      </c>
      <c r="G51" s="7">
        <f>ecommerce_dataset_updated[[#This Row],[Discount (%)]]+0</f>
        <v>10</v>
      </c>
      <c r="H51" s="6" t="s">
        <v>267</v>
      </c>
      <c r="I51" s="6">
        <f>ecommerce_dataset_updated[[#This Row],['[Price (Rs.)']]]*ecommerce_dataset_updated[[#This Row],['[Discount (%)']]]/100</f>
        <v>35.061000000000007</v>
      </c>
      <c r="J51" s="6">
        <f>ecommerce_dataset_updated[[#This Row],[Final_Price(Rs.)]]+0</f>
        <v>315.55</v>
      </c>
      <c r="K51" s="6">
        <f xml:space="preserve"> ecommerce_dataset_updated[[#This Row],['[Price (Rs.)']]]-ecommerce_dataset_updated[[#This Row],[Discount Amount _]]</f>
        <v>315.54899999999998</v>
      </c>
      <c r="L51" t="s">
        <v>120</v>
      </c>
      <c r="M51" t="s">
        <v>268</v>
      </c>
      <c r="N51" s="4" t="s">
        <v>14057</v>
      </c>
      <c r="O51" s="4" t="s">
        <v>14062</v>
      </c>
      <c r="P51" s="4" t="s">
        <v>14079</v>
      </c>
      <c r="Q51" s="5">
        <f>DATE(ecommerce_dataset_updated[[#This Row],[YYYY]],ecommerce_dataset_updated[[#This Row],[MM]],ecommerce_dataset_updated[[#This Row],[DD]])</f>
        <v>45446</v>
      </c>
      <c r="R51" s="6" t="str">
        <f>TEXT(ecommerce_dataset_updated[[#This Row],['[Purchase_Date']]], "mmm")</f>
        <v>Jun</v>
      </c>
      <c r="S51" s="6" t="str">
        <f>TEXT(ecommerce_dataset_updated[[#This Row],['[Purchase_Date']]], "ddd")</f>
        <v>Mon</v>
      </c>
      <c r="T51" s="6">
        <f>ecommerce_dataset_updated[[#This Row],[Final_Price(Rs.) _]]-ecommerce_dataset_updated[[#This Row],['[Final_Price(Rs.)']]]</f>
        <v>-1.0000000000331966E-3</v>
      </c>
      <c r="U51" s="6" t="b">
        <f xml:space="preserve"> AND(ecommerce_dataset_updated[[#This Row],[Final_Price(Rs.) _]]=ecommerce_dataset_updated[[#This Row],['[Final_Price(Rs.)']]])</f>
        <v>0</v>
      </c>
      <c r="V51" s="5"/>
    </row>
    <row r="52" spans="1:22">
      <c r="A52" t="s">
        <v>269</v>
      </c>
      <c r="B52" t="s">
        <v>270</v>
      </c>
      <c r="C52" t="s">
        <v>45</v>
      </c>
      <c r="D52" s="9" t="s">
        <v>271</v>
      </c>
      <c r="E52" s="8">
        <f>ecommerce_dataset_updated[[#This Row],[Price (Rs.)]]+0</f>
        <v>154.62</v>
      </c>
      <c r="F52" s="6" t="s">
        <v>47</v>
      </c>
      <c r="G52" s="7">
        <f>ecommerce_dataset_updated[[#This Row],[Discount (%)]]+0</f>
        <v>50</v>
      </c>
      <c r="H52" s="6" t="s">
        <v>272</v>
      </c>
      <c r="I52" s="6">
        <f>ecommerce_dataset_updated[[#This Row],['[Price (Rs.)']]]*ecommerce_dataset_updated[[#This Row],['[Discount (%)']]]/100</f>
        <v>77.31</v>
      </c>
      <c r="J52" s="6">
        <f>ecommerce_dataset_updated[[#This Row],[Final_Price(Rs.)]]+0</f>
        <v>77.31</v>
      </c>
      <c r="K52" s="6">
        <f xml:space="preserve"> ecommerce_dataset_updated[[#This Row],['[Price (Rs.)']]]-ecommerce_dataset_updated[[#This Row],[Discount Amount _]]</f>
        <v>77.31</v>
      </c>
      <c r="L52" t="s">
        <v>14</v>
      </c>
      <c r="M52" t="s">
        <v>273</v>
      </c>
      <c r="N52" s="4" t="s">
        <v>14055</v>
      </c>
      <c r="O52" s="4" t="s">
        <v>75</v>
      </c>
      <c r="P52" s="4" t="s">
        <v>14079</v>
      </c>
      <c r="Q52" s="5">
        <f>DATE(ecommerce_dataset_updated[[#This Row],[YYYY]],ecommerce_dataset_updated[[#This Row],[MM]],ecommerce_dataset_updated[[#This Row],[DD]])</f>
        <v>45573</v>
      </c>
      <c r="R52" s="6" t="str">
        <f>TEXT(ecommerce_dataset_updated[[#This Row],['[Purchase_Date']]], "mmm")</f>
        <v>Oct</v>
      </c>
      <c r="S52" s="6" t="str">
        <f>TEXT(ecommerce_dataset_updated[[#This Row],['[Purchase_Date']]], "ddd")</f>
        <v>Tue</v>
      </c>
      <c r="T52" s="6">
        <f>ecommerce_dataset_updated[[#This Row],[Final_Price(Rs.) _]]-ecommerce_dataset_updated[[#This Row],['[Final_Price(Rs.)']]]</f>
        <v>0</v>
      </c>
      <c r="U52" s="6" t="b">
        <f xml:space="preserve"> AND(ecommerce_dataset_updated[[#This Row],[Final_Price(Rs.) _]]=ecommerce_dataset_updated[[#This Row],['[Final_Price(Rs.)']]])</f>
        <v>1</v>
      </c>
      <c r="V52" s="5"/>
    </row>
    <row r="53" spans="1:22">
      <c r="A53" t="s">
        <v>274</v>
      </c>
      <c r="B53" t="s">
        <v>275</v>
      </c>
      <c r="C53" t="s">
        <v>32</v>
      </c>
      <c r="D53" s="9" t="s">
        <v>276</v>
      </c>
      <c r="E53" s="8">
        <f>ecommerce_dataset_updated[[#This Row],[Price (Rs.)]]+0</f>
        <v>435.6</v>
      </c>
      <c r="F53" s="6" t="s">
        <v>47</v>
      </c>
      <c r="G53" s="7">
        <f>ecommerce_dataset_updated[[#This Row],[Discount (%)]]+0</f>
        <v>50</v>
      </c>
      <c r="H53" s="6" t="s">
        <v>277</v>
      </c>
      <c r="I53" s="6">
        <f>ecommerce_dataset_updated[[#This Row],['[Price (Rs.)']]]*ecommerce_dataset_updated[[#This Row],['[Discount (%)']]]/100</f>
        <v>217.8</v>
      </c>
      <c r="J53" s="6">
        <f>ecommerce_dataset_updated[[#This Row],[Final_Price(Rs.)]]+0</f>
        <v>217.8</v>
      </c>
      <c r="K53" s="6">
        <f xml:space="preserve"> ecommerce_dataset_updated[[#This Row],['[Price (Rs.)']]]-ecommerce_dataset_updated[[#This Row],[Discount Amount _]]</f>
        <v>217.8</v>
      </c>
      <c r="L53" t="s">
        <v>14</v>
      </c>
      <c r="M53" t="s">
        <v>278</v>
      </c>
      <c r="N53" s="4" t="s">
        <v>14053</v>
      </c>
      <c r="O53" s="4" t="s">
        <v>14053</v>
      </c>
      <c r="P53" s="4" t="s">
        <v>14079</v>
      </c>
      <c r="Q53" s="5">
        <f>DATE(ecommerce_dataset_updated[[#This Row],[YYYY]],ecommerce_dataset_updated[[#This Row],[MM]],ecommerce_dataset_updated[[#This Row],[DD]])</f>
        <v>45386</v>
      </c>
      <c r="R53" s="6" t="str">
        <f>TEXT(ecommerce_dataset_updated[[#This Row],['[Purchase_Date']]], "mmm")</f>
        <v>Apr</v>
      </c>
      <c r="S53" s="6" t="str">
        <f>TEXT(ecommerce_dataset_updated[[#This Row],['[Purchase_Date']]], "ddd")</f>
        <v>Thu</v>
      </c>
      <c r="T53" s="6">
        <f>ecommerce_dataset_updated[[#This Row],[Final_Price(Rs.) _]]-ecommerce_dataset_updated[[#This Row],['[Final_Price(Rs.)']]]</f>
        <v>0</v>
      </c>
      <c r="U53" s="6" t="b">
        <f xml:space="preserve"> AND(ecommerce_dataset_updated[[#This Row],[Final_Price(Rs.) _]]=ecommerce_dataset_updated[[#This Row],['[Final_Price(Rs.)']]])</f>
        <v>1</v>
      </c>
      <c r="V53" s="5"/>
    </row>
    <row r="54" spans="1:22">
      <c r="A54" t="s">
        <v>279</v>
      </c>
      <c r="B54" t="s">
        <v>280</v>
      </c>
      <c r="C54" t="s">
        <v>32</v>
      </c>
      <c r="D54" s="9" t="s">
        <v>281</v>
      </c>
      <c r="E54" s="8">
        <f>ecommerce_dataset_updated[[#This Row],[Price (Rs.)]]+0</f>
        <v>400.31</v>
      </c>
      <c r="F54" s="6" t="s">
        <v>26</v>
      </c>
      <c r="G54" s="7">
        <f>ecommerce_dataset_updated[[#This Row],[Discount (%)]]+0</f>
        <v>25</v>
      </c>
      <c r="H54" s="6" t="s">
        <v>282</v>
      </c>
      <c r="I54" s="6">
        <f>ecommerce_dataset_updated[[#This Row],['[Price (Rs.)']]]*ecommerce_dataset_updated[[#This Row],['[Discount (%)']]]/100</f>
        <v>100.0775</v>
      </c>
      <c r="J54" s="6">
        <f>ecommerce_dataset_updated[[#This Row],[Final_Price(Rs.)]]+0</f>
        <v>300.23</v>
      </c>
      <c r="K54" s="6">
        <f xml:space="preserve"> ecommerce_dataset_updated[[#This Row],['[Price (Rs.)']]]-ecommerce_dataset_updated[[#This Row],[Discount Amount _]]</f>
        <v>300.23250000000002</v>
      </c>
      <c r="L54" t="s">
        <v>14</v>
      </c>
      <c r="M54" t="s">
        <v>215</v>
      </c>
      <c r="N54" s="4" t="s">
        <v>14057</v>
      </c>
      <c r="O54" s="4" t="s">
        <v>14055</v>
      </c>
      <c r="P54" s="4" t="s">
        <v>14079</v>
      </c>
      <c r="Q54" s="5">
        <f>DATE(ecommerce_dataset_updated[[#This Row],[YYYY]],ecommerce_dataset_updated[[#This Row],[MM]],ecommerce_dataset_updated[[#This Row],[DD]])</f>
        <v>45507</v>
      </c>
      <c r="R54" s="6" t="str">
        <f>TEXT(ecommerce_dataset_updated[[#This Row],['[Purchase_Date']]], "mmm")</f>
        <v>Aug</v>
      </c>
      <c r="S54" s="6" t="str">
        <f>TEXT(ecommerce_dataset_updated[[#This Row],['[Purchase_Date']]], "ddd")</f>
        <v>Sat</v>
      </c>
      <c r="T54" s="6">
        <f>ecommerce_dataset_updated[[#This Row],[Final_Price(Rs.) _]]-ecommerce_dataset_updated[[#This Row],['[Final_Price(Rs.)']]]</f>
        <v>2.4999999999977263E-3</v>
      </c>
      <c r="U54" s="6" t="b">
        <f xml:space="preserve"> AND(ecommerce_dataset_updated[[#This Row],[Final_Price(Rs.) _]]=ecommerce_dataset_updated[[#This Row],['[Final_Price(Rs.)']]])</f>
        <v>0</v>
      </c>
      <c r="V54" s="5"/>
    </row>
    <row r="55" spans="1:22">
      <c r="A55" t="s">
        <v>283</v>
      </c>
      <c r="B55" t="s">
        <v>284</v>
      </c>
      <c r="C55" t="s">
        <v>114</v>
      </c>
      <c r="D55" s="9" t="s">
        <v>285</v>
      </c>
      <c r="E55" s="8">
        <f>ecommerce_dataset_updated[[#This Row],[Price (Rs.)]]+0</f>
        <v>15.81</v>
      </c>
      <c r="F55" s="6" t="s">
        <v>26</v>
      </c>
      <c r="G55" s="7">
        <f>ecommerce_dataset_updated[[#This Row],[Discount (%)]]+0</f>
        <v>25</v>
      </c>
      <c r="H55" s="6" t="s">
        <v>286</v>
      </c>
      <c r="I55" s="6">
        <f>ecommerce_dataset_updated[[#This Row],['[Price (Rs.)']]]*ecommerce_dataset_updated[[#This Row],['[Discount (%)']]]/100</f>
        <v>3.9525000000000001</v>
      </c>
      <c r="J55" s="6">
        <f>ecommerce_dataset_updated[[#This Row],[Final_Price(Rs.)]]+0</f>
        <v>11.86</v>
      </c>
      <c r="K55" s="6">
        <f xml:space="preserve"> ecommerce_dataset_updated[[#This Row],['[Price (Rs.)']]]-ecommerce_dataset_updated[[#This Row],[Discount Amount _]]</f>
        <v>11.8575</v>
      </c>
      <c r="L55" t="s">
        <v>35</v>
      </c>
      <c r="M55" t="s">
        <v>287</v>
      </c>
      <c r="N55" s="4" t="s">
        <v>14055</v>
      </c>
      <c r="O55" s="4" t="s">
        <v>14059</v>
      </c>
      <c r="P55" s="4" t="s">
        <v>14079</v>
      </c>
      <c r="Q55" s="5">
        <f>DATE(ecommerce_dataset_updated[[#This Row],[YYYY]],ecommerce_dataset_updated[[#This Row],[MM]],ecommerce_dataset_updated[[#This Row],[DD]])</f>
        <v>45420</v>
      </c>
      <c r="R55" s="6" t="str">
        <f>TEXT(ecommerce_dataset_updated[[#This Row],['[Purchase_Date']]], "mmm")</f>
        <v>May</v>
      </c>
      <c r="S55" s="6" t="str">
        <f>TEXT(ecommerce_dataset_updated[[#This Row],['[Purchase_Date']]], "ddd")</f>
        <v>Wed</v>
      </c>
      <c r="T55" s="6">
        <f>ecommerce_dataset_updated[[#This Row],[Final_Price(Rs.) _]]-ecommerce_dataset_updated[[#This Row],['[Final_Price(Rs.)']]]</f>
        <v>-2.4999999999995026E-3</v>
      </c>
      <c r="U55" s="6" t="b">
        <f xml:space="preserve"> AND(ecommerce_dataset_updated[[#This Row],[Final_Price(Rs.) _]]=ecommerce_dataset_updated[[#This Row],['[Final_Price(Rs.)']]])</f>
        <v>0</v>
      </c>
      <c r="V55" s="5"/>
    </row>
    <row r="56" spans="1:22">
      <c r="A56" t="s">
        <v>288</v>
      </c>
      <c r="B56" t="s">
        <v>289</v>
      </c>
      <c r="C56" t="s">
        <v>32</v>
      </c>
      <c r="D56" s="9" t="s">
        <v>290</v>
      </c>
      <c r="E56" s="8">
        <f>ecommerce_dataset_updated[[#This Row],[Price (Rs.)]]+0</f>
        <v>35.25</v>
      </c>
      <c r="F56" s="6" t="s">
        <v>12</v>
      </c>
      <c r="G56" s="7">
        <f>ecommerce_dataset_updated[[#This Row],[Discount (%)]]+0</f>
        <v>15</v>
      </c>
      <c r="H56" s="6" t="s">
        <v>291</v>
      </c>
      <c r="I56" s="6">
        <f>ecommerce_dataset_updated[[#This Row],['[Price (Rs.)']]]*ecommerce_dataset_updated[[#This Row],['[Discount (%)']]]/100</f>
        <v>5.2874999999999996</v>
      </c>
      <c r="J56" s="6">
        <f>ecommerce_dataset_updated[[#This Row],[Final_Price(Rs.)]]+0</f>
        <v>29.96</v>
      </c>
      <c r="K56" s="6">
        <f xml:space="preserve"> ecommerce_dataset_updated[[#This Row],['[Price (Rs.)']]]-ecommerce_dataset_updated[[#This Row],[Discount Amount _]]</f>
        <v>29.962499999999999</v>
      </c>
      <c r="L56" t="s">
        <v>35</v>
      </c>
      <c r="M56" t="s">
        <v>71</v>
      </c>
      <c r="N56" s="4" t="s">
        <v>14049</v>
      </c>
      <c r="O56" s="4" t="s">
        <v>14052</v>
      </c>
      <c r="P56" s="4" t="s">
        <v>14079</v>
      </c>
      <c r="Q56" s="5">
        <f>DATE(ecommerce_dataset_updated[[#This Row],[YYYY]],ecommerce_dataset_updated[[#This Row],[MM]],ecommerce_dataset_updated[[#This Row],[DD]])</f>
        <v>45302</v>
      </c>
      <c r="R56" s="6" t="str">
        <f>TEXT(ecommerce_dataset_updated[[#This Row],['[Purchase_Date']]], "mmm")</f>
        <v>Jan</v>
      </c>
      <c r="S56" s="6" t="str">
        <f>TEXT(ecommerce_dataset_updated[[#This Row],['[Purchase_Date']]], "ddd")</f>
        <v>Thu</v>
      </c>
      <c r="T56" s="6">
        <f>ecommerce_dataset_updated[[#This Row],[Final_Price(Rs.) _]]-ecommerce_dataset_updated[[#This Row],['[Final_Price(Rs.)']]]</f>
        <v>2.4999999999977263E-3</v>
      </c>
      <c r="U56" s="6" t="b">
        <f xml:space="preserve"> AND(ecommerce_dataset_updated[[#This Row],[Final_Price(Rs.) _]]=ecommerce_dataset_updated[[#This Row],['[Final_Price(Rs.)']]])</f>
        <v>0</v>
      </c>
      <c r="V56" s="5"/>
    </row>
    <row r="57" spans="1:22">
      <c r="A57" t="s">
        <v>292</v>
      </c>
      <c r="B57" t="s">
        <v>293</v>
      </c>
      <c r="C57" t="s">
        <v>114</v>
      </c>
      <c r="D57" s="9" t="s">
        <v>294</v>
      </c>
      <c r="E57" s="8">
        <f>ecommerce_dataset_updated[[#This Row],[Price (Rs.)]]+0</f>
        <v>414.76</v>
      </c>
      <c r="F57" s="6" t="s">
        <v>107</v>
      </c>
      <c r="G57" s="7">
        <f>ecommerce_dataset_updated[[#This Row],[Discount (%)]]+0</f>
        <v>0</v>
      </c>
      <c r="H57" s="6" t="s">
        <v>294</v>
      </c>
      <c r="I57" s="6">
        <f>ecommerce_dataset_updated[[#This Row],['[Price (Rs.)']]]*ecommerce_dataset_updated[[#This Row],['[Discount (%)']]]/100</f>
        <v>0</v>
      </c>
      <c r="J57" s="6">
        <f>ecommerce_dataset_updated[[#This Row],[Final_Price(Rs.)]]+0</f>
        <v>414.76</v>
      </c>
      <c r="K57" s="6">
        <f xml:space="preserve"> ecommerce_dataset_updated[[#This Row],['[Price (Rs.)']]]-ecommerce_dataset_updated[[#This Row],[Discount Amount _]]</f>
        <v>414.76</v>
      </c>
      <c r="L57" t="s">
        <v>120</v>
      </c>
      <c r="M57" t="s">
        <v>295</v>
      </c>
      <c r="N57" s="4" t="s">
        <v>154</v>
      </c>
      <c r="O57" s="4" t="s">
        <v>14062</v>
      </c>
      <c r="P57" s="4" t="s">
        <v>14079</v>
      </c>
      <c r="Q57" s="5">
        <f>DATE(ecommerce_dataset_updated[[#This Row],[YYYY]],ecommerce_dataset_updated[[#This Row],[MM]],ecommerce_dataset_updated[[#This Row],[DD]])</f>
        <v>45473</v>
      </c>
      <c r="R57" s="6" t="str">
        <f>TEXT(ecommerce_dataset_updated[[#This Row],['[Purchase_Date']]], "mmm")</f>
        <v>Jun</v>
      </c>
      <c r="S57" s="6" t="str">
        <f>TEXT(ecommerce_dataset_updated[[#This Row],['[Purchase_Date']]], "ddd")</f>
        <v>Sun</v>
      </c>
      <c r="T57" s="6">
        <f>ecommerce_dataset_updated[[#This Row],[Final_Price(Rs.) _]]-ecommerce_dataset_updated[[#This Row],['[Final_Price(Rs.)']]]</f>
        <v>0</v>
      </c>
      <c r="U57" s="6" t="b">
        <f xml:space="preserve"> AND(ecommerce_dataset_updated[[#This Row],[Final_Price(Rs.) _]]=ecommerce_dataset_updated[[#This Row],['[Final_Price(Rs.)']]])</f>
        <v>1</v>
      </c>
      <c r="V57" s="5"/>
    </row>
    <row r="58" spans="1:22">
      <c r="A58" t="s">
        <v>296</v>
      </c>
      <c r="B58" t="s">
        <v>297</v>
      </c>
      <c r="C58" t="s">
        <v>32</v>
      </c>
      <c r="D58" s="9" t="s">
        <v>298</v>
      </c>
      <c r="E58" s="8">
        <f>ecommerce_dataset_updated[[#This Row],[Price (Rs.)]]+0</f>
        <v>334.47</v>
      </c>
      <c r="F58" s="6" t="s">
        <v>154</v>
      </c>
      <c r="G58" s="7">
        <f>ecommerce_dataset_updated[[#This Row],[Discount (%)]]+0</f>
        <v>30</v>
      </c>
      <c r="H58" s="6" t="s">
        <v>299</v>
      </c>
      <c r="I58" s="6">
        <f>ecommerce_dataset_updated[[#This Row],['[Price (Rs.)']]]*ecommerce_dataset_updated[[#This Row],['[Discount (%)']]]/100</f>
        <v>100.34100000000001</v>
      </c>
      <c r="J58" s="6">
        <f>ecommerce_dataset_updated[[#This Row],[Final_Price(Rs.)]]+0</f>
        <v>234.13</v>
      </c>
      <c r="K58" s="6">
        <f xml:space="preserve"> ecommerce_dataset_updated[[#This Row],['[Price (Rs.)']]]-ecommerce_dataset_updated[[#This Row],[Discount Amount _]]</f>
        <v>234.12900000000002</v>
      </c>
      <c r="L58" t="s">
        <v>120</v>
      </c>
      <c r="M58" t="s">
        <v>230</v>
      </c>
      <c r="N58" s="4" t="s">
        <v>26</v>
      </c>
      <c r="O58" s="4" t="s">
        <v>14055</v>
      </c>
      <c r="P58" s="4" t="s">
        <v>14079</v>
      </c>
      <c r="Q58" s="5">
        <f>DATE(ecommerce_dataset_updated[[#This Row],[YYYY]],ecommerce_dataset_updated[[#This Row],[MM]],ecommerce_dataset_updated[[#This Row],[DD]])</f>
        <v>45529</v>
      </c>
      <c r="R58" s="6" t="str">
        <f>TEXT(ecommerce_dataset_updated[[#This Row],['[Purchase_Date']]], "mmm")</f>
        <v>Aug</v>
      </c>
      <c r="S58" s="6" t="str">
        <f>TEXT(ecommerce_dataset_updated[[#This Row],['[Purchase_Date']]], "ddd")</f>
        <v>Sun</v>
      </c>
      <c r="T58" s="6">
        <f>ecommerce_dataset_updated[[#This Row],[Final_Price(Rs.) _]]-ecommerce_dataset_updated[[#This Row],['[Final_Price(Rs.)']]]</f>
        <v>-9.9999999997635314E-4</v>
      </c>
      <c r="U58" s="6" t="b">
        <f xml:space="preserve"> AND(ecommerce_dataset_updated[[#This Row],[Final_Price(Rs.) _]]=ecommerce_dataset_updated[[#This Row],['[Final_Price(Rs.)']]])</f>
        <v>0</v>
      </c>
      <c r="V58" s="5"/>
    </row>
    <row r="59" spans="1:22">
      <c r="A59" t="s">
        <v>300</v>
      </c>
      <c r="B59" t="s">
        <v>301</v>
      </c>
      <c r="C59" t="s">
        <v>68</v>
      </c>
      <c r="D59" s="9" t="s">
        <v>302</v>
      </c>
      <c r="E59" s="8">
        <f>ecommerce_dataset_updated[[#This Row],[Price (Rs.)]]+0</f>
        <v>178.39</v>
      </c>
      <c r="F59" s="6" t="s">
        <v>26</v>
      </c>
      <c r="G59" s="7">
        <f>ecommerce_dataset_updated[[#This Row],[Discount (%)]]+0</f>
        <v>25</v>
      </c>
      <c r="H59" s="6" t="s">
        <v>303</v>
      </c>
      <c r="I59" s="6">
        <f>ecommerce_dataset_updated[[#This Row],['[Price (Rs.)']]]*ecommerce_dataset_updated[[#This Row],['[Discount (%)']]]/100</f>
        <v>44.597499999999997</v>
      </c>
      <c r="J59" s="6">
        <f>ecommerce_dataset_updated[[#This Row],[Final_Price(Rs.)]]+0</f>
        <v>133.79</v>
      </c>
      <c r="K59" s="6">
        <f xml:space="preserve"> ecommerce_dataset_updated[[#This Row],['[Price (Rs.)']]]-ecommerce_dataset_updated[[#This Row],[Discount Amount _]]</f>
        <v>133.79249999999999</v>
      </c>
      <c r="L59" t="s">
        <v>35</v>
      </c>
      <c r="M59" t="s">
        <v>304</v>
      </c>
      <c r="N59" s="4" t="s">
        <v>14053</v>
      </c>
      <c r="O59" s="4" t="s">
        <v>75</v>
      </c>
      <c r="P59" s="4" t="s">
        <v>14079</v>
      </c>
      <c r="Q59" s="5">
        <f>DATE(ecommerce_dataset_updated[[#This Row],[YYYY]],ecommerce_dataset_updated[[#This Row],[MM]],ecommerce_dataset_updated[[#This Row],[DD]])</f>
        <v>45569</v>
      </c>
      <c r="R59" s="6" t="str">
        <f>TEXT(ecommerce_dataset_updated[[#This Row],['[Purchase_Date']]], "mmm")</f>
        <v>Oct</v>
      </c>
      <c r="S59" s="6" t="str">
        <f>TEXT(ecommerce_dataset_updated[[#This Row],['[Purchase_Date']]], "ddd")</f>
        <v>Fri</v>
      </c>
      <c r="T59" s="6">
        <f>ecommerce_dataset_updated[[#This Row],[Final_Price(Rs.) _]]-ecommerce_dataset_updated[[#This Row],['[Final_Price(Rs.)']]]</f>
        <v>2.4999999999977263E-3</v>
      </c>
      <c r="U59" s="6" t="b">
        <f xml:space="preserve"> AND(ecommerce_dataset_updated[[#This Row],[Final_Price(Rs.) _]]=ecommerce_dataset_updated[[#This Row],['[Final_Price(Rs.)']]])</f>
        <v>0</v>
      </c>
      <c r="V59" s="5"/>
    </row>
    <row r="60" spans="1:22">
      <c r="A60" t="s">
        <v>305</v>
      </c>
      <c r="B60" t="s">
        <v>306</v>
      </c>
      <c r="C60" t="s">
        <v>45</v>
      </c>
      <c r="D60" s="9" t="s">
        <v>307</v>
      </c>
      <c r="E60" s="8">
        <f>ecommerce_dataset_updated[[#This Row],[Price (Rs.)]]+0</f>
        <v>237.95</v>
      </c>
      <c r="F60" s="6" t="s">
        <v>12</v>
      </c>
      <c r="G60" s="7">
        <f>ecommerce_dataset_updated[[#This Row],[Discount (%)]]+0</f>
        <v>15</v>
      </c>
      <c r="H60" s="6" t="s">
        <v>308</v>
      </c>
      <c r="I60" s="6">
        <f>ecommerce_dataset_updated[[#This Row],['[Price (Rs.)']]]*ecommerce_dataset_updated[[#This Row],['[Discount (%)']]]/100</f>
        <v>35.692500000000003</v>
      </c>
      <c r="J60" s="6">
        <f>ecommerce_dataset_updated[[#This Row],[Final_Price(Rs.)]]+0</f>
        <v>202.26</v>
      </c>
      <c r="K60" s="6">
        <f xml:space="preserve"> ecommerce_dataset_updated[[#This Row],['[Price (Rs.)']]]-ecommerce_dataset_updated[[#This Row],[Discount Amount _]]</f>
        <v>202.25749999999999</v>
      </c>
      <c r="L60" t="s">
        <v>14</v>
      </c>
      <c r="M60" t="s">
        <v>309</v>
      </c>
      <c r="N60" s="4" t="s">
        <v>14069</v>
      </c>
      <c r="O60" s="4" t="s">
        <v>75</v>
      </c>
      <c r="P60" s="4" t="s">
        <v>14079</v>
      </c>
      <c r="Q60" s="5">
        <f>DATE(ecommerce_dataset_updated[[#This Row],[YYYY]],ecommerce_dataset_updated[[#This Row],[MM]],ecommerce_dataset_updated[[#This Row],[DD]])</f>
        <v>45587</v>
      </c>
      <c r="R60" s="6" t="str">
        <f>TEXT(ecommerce_dataset_updated[[#This Row],['[Purchase_Date']]], "mmm")</f>
        <v>Oct</v>
      </c>
      <c r="S60" s="6" t="str">
        <f>TEXT(ecommerce_dataset_updated[[#This Row],['[Purchase_Date']]], "ddd")</f>
        <v>Tue</v>
      </c>
      <c r="T60" s="6">
        <f>ecommerce_dataset_updated[[#This Row],[Final_Price(Rs.) _]]-ecommerce_dataset_updated[[#This Row],['[Final_Price(Rs.)']]]</f>
        <v>-2.4999999999977263E-3</v>
      </c>
      <c r="U60" s="6" t="b">
        <f xml:space="preserve"> AND(ecommerce_dataset_updated[[#This Row],[Final_Price(Rs.) _]]=ecommerce_dataset_updated[[#This Row],['[Final_Price(Rs.)']]])</f>
        <v>0</v>
      </c>
      <c r="V60" s="5"/>
    </row>
    <row r="61" spans="1:22">
      <c r="A61" t="s">
        <v>310</v>
      </c>
      <c r="B61" t="s">
        <v>311</v>
      </c>
      <c r="C61" t="s">
        <v>114</v>
      </c>
      <c r="D61" s="9" t="s">
        <v>312</v>
      </c>
      <c r="E61" s="8">
        <f>ecommerce_dataset_updated[[#This Row],[Price (Rs.)]]+0</f>
        <v>458.12</v>
      </c>
      <c r="F61" s="6" t="s">
        <v>12</v>
      </c>
      <c r="G61" s="7">
        <f>ecommerce_dataset_updated[[#This Row],[Discount (%)]]+0</f>
        <v>15</v>
      </c>
      <c r="H61" s="6" t="s">
        <v>313</v>
      </c>
      <c r="I61" s="6">
        <f>ecommerce_dataset_updated[[#This Row],['[Price (Rs.)']]]*ecommerce_dataset_updated[[#This Row],['[Discount (%)']]]/100</f>
        <v>68.718000000000004</v>
      </c>
      <c r="J61" s="6">
        <f>ecommerce_dataset_updated[[#This Row],[Final_Price(Rs.)]]+0</f>
        <v>389.4</v>
      </c>
      <c r="K61" s="6">
        <f xml:space="preserve"> ecommerce_dataset_updated[[#This Row],['[Price (Rs.)']]]-ecommerce_dataset_updated[[#This Row],[Discount Amount _]]</f>
        <v>389.40199999999999</v>
      </c>
      <c r="L61" t="s">
        <v>35</v>
      </c>
      <c r="M61" t="s">
        <v>314</v>
      </c>
      <c r="N61" s="4" t="s">
        <v>14058</v>
      </c>
      <c r="O61" s="4" t="s">
        <v>14055</v>
      </c>
      <c r="P61" s="4" t="s">
        <v>14079</v>
      </c>
      <c r="Q61" s="5">
        <f>DATE(ecommerce_dataset_updated[[#This Row],[YYYY]],ecommerce_dataset_updated[[#This Row],[MM]],ecommerce_dataset_updated[[#This Row],[DD]])</f>
        <v>45533</v>
      </c>
      <c r="R61" s="6" t="str">
        <f>TEXT(ecommerce_dataset_updated[[#This Row],['[Purchase_Date']]], "mmm")</f>
        <v>Aug</v>
      </c>
      <c r="S61" s="6" t="str">
        <f>TEXT(ecommerce_dataset_updated[[#This Row],['[Purchase_Date']]], "ddd")</f>
        <v>Thu</v>
      </c>
      <c r="T61" s="6">
        <f>ecommerce_dataset_updated[[#This Row],[Final_Price(Rs.) _]]-ecommerce_dataset_updated[[#This Row],['[Final_Price(Rs.)']]]</f>
        <v>2.0000000000095497E-3</v>
      </c>
      <c r="U61" s="6" t="b">
        <f xml:space="preserve"> AND(ecommerce_dataset_updated[[#This Row],[Final_Price(Rs.) _]]=ecommerce_dataset_updated[[#This Row],['[Final_Price(Rs.)']]])</f>
        <v>0</v>
      </c>
      <c r="V61" s="5"/>
    </row>
    <row r="62" spans="1:22">
      <c r="A62" t="s">
        <v>315</v>
      </c>
      <c r="B62" t="s">
        <v>316</v>
      </c>
      <c r="C62" t="s">
        <v>39</v>
      </c>
      <c r="D62" s="9" t="s">
        <v>317</v>
      </c>
      <c r="E62" s="8">
        <f>ecommerce_dataset_updated[[#This Row],[Price (Rs.)]]+0</f>
        <v>286.5</v>
      </c>
      <c r="F62" s="6" t="s">
        <v>53</v>
      </c>
      <c r="G62" s="7">
        <f>ecommerce_dataset_updated[[#This Row],[Discount (%)]]+0</f>
        <v>5</v>
      </c>
      <c r="H62" s="6" t="s">
        <v>318</v>
      </c>
      <c r="I62" s="6">
        <f>ecommerce_dataset_updated[[#This Row],['[Price (Rs.)']]]*ecommerce_dataset_updated[[#This Row],['[Discount (%)']]]/100</f>
        <v>14.324999999999999</v>
      </c>
      <c r="J62" s="6">
        <f>ecommerce_dataset_updated[[#This Row],[Final_Price(Rs.)]]+0</f>
        <v>272.18</v>
      </c>
      <c r="K62" s="6">
        <f xml:space="preserve"> ecommerce_dataset_updated[[#This Row],['[Price (Rs.)']]]-ecommerce_dataset_updated[[#This Row],[Discount Amount _]]</f>
        <v>272.17500000000001</v>
      </c>
      <c r="L62" t="s">
        <v>28</v>
      </c>
      <c r="M62" t="s">
        <v>319</v>
      </c>
      <c r="N62" s="4" t="s">
        <v>75</v>
      </c>
      <c r="O62" s="4" t="s">
        <v>14055</v>
      </c>
      <c r="P62" s="4" t="s">
        <v>14079</v>
      </c>
      <c r="Q62" s="5">
        <f>DATE(ecommerce_dataset_updated[[#This Row],[YYYY]],ecommerce_dataset_updated[[#This Row],[MM]],ecommerce_dataset_updated[[#This Row],[DD]])</f>
        <v>45514</v>
      </c>
      <c r="R62" s="6" t="str">
        <f>TEXT(ecommerce_dataset_updated[[#This Row],['[Purchase_Date']]], "mmm")</f>
        <v>Aug</v>
      </c>
      <c r="S62" s="6" t="str">
        <f>TEXT(ecommerce_dataset_updated[[#This Row],['[Purchase_Date']]], "ddd")</f>
        <v>Sat</v>
      </c>
      <c r="T62" s="6">
        <f>ecommerce_dataset_updated[[#This Row],[Final_Price(Rs.) _]]-ecommerce_dataset_updated[[#This Row],['[Final_Price(Rs.)']]]</f>
        <v>-4.9999999999954525E-3</v>
      </c>
      <c r="U62" s="6" t="b">
        <f xml:space="preserve"> AND(ecommerce_dataset_updated[[#This Row],[Final_Price(Rs.) _]]=ecommerce_dataset_updated[[#This Row],['[Final_Price(Rs.)']]])</f>
        <v>0</v>
      </c>
      <c r="V62" s="5"/>
    </row>
    <row r="63" spans="1:22">
      <c r="A63" t="s">
        <v>320</v>
      </c>
      <c r="B63" t="s">
        <v>321</v>
      </c>
      <c r="C63" t="s">
        <v>10</v>
      </c>
      <c r="D63" s="9" t="s">
        <v>322</v>
      </c>
      <c r="E63" s="8">
        <f>ecommerce_dataset_updated[[#This Row],[Price (Rs.)]]+0</f>
        <v>10.78</v>
      </c>
      <c r="F63" s="6" t="s">
        <v>75</v>
      </c>
      <c r="G63" s="7">
        <f>ecommerce_dataset_updated[[#This Row],[Discount (%)]]+0</f>
        <v>10</v>
      </c>
      <c r="H63" s="6" t="s">
        <v>323</v>
      </c>
      <c r="I63" s="6">
        <f>ecommerce_dataset_updated[[#This Row],['[Price (Rs.)']]]*ecommerce_dataset_updated[[#This Row],['[Discount (%)']]]/100</f>
        <v>1.0780000000000001</v>
      </c>
      <c r="J63" s="6">
        <f>ecommerce_dataset_updated[[#This Row],[Final_Price(Rs.)]]+0</f>
        <v>9.6999999999999993</v>
      </c>
      <c r="K63" s="6">
        <f xml:space="preserve"> ecommerce_dataset_updated[[#This Row],['[Price (Rs.)']]]-ecommerce_dataset_updated[[#This Row],[Discount Amount _]]</f>
        <v>9.702</v>
      </c>
      <c r="L63" t="s">
        <v>14</v>
      </c>
      <c r="M63" t="s">
        <v>324</v>
      </c>
      <c r="N63" s="4" t="s">
        <v>14069</v>
      </c>
      <c r="O63" s="4" t="s">
        <v>14055</v>
      </c>
      <c r="P63" s="4" t="s">
        <v>14079</v>
      </c>
      <c r="Q63" s="5">
        <f>DATE(ecommerce_dataset_updated[[#This Row],[YYYY]],ecommerce_dataset_updated[[#This Row],[MM]],ecommerce_dataset_updated[[#This Row],[DD]])</f>
        <v>45526</v>
      </c>
      <c r="R63" s="6" t="str">
        <f>TEXT(ecommerce_dataset_updated[[#This Row],['[Purchase_Date']]], "mmm")</f>
        <v>Aug</v>
      </c>
      <c r="S63" s="6" t="str">
        <f>TEXT(ecommerce_dataset_updated[[#This Row],['[Purchase_Date']]], "ddd")</f>
        <v>Thu</v>
      </c>
      <c r="T63" s="6">
        <f>ecommerce_dataset_updated[[#This Row],[Final_Price(Rs.) _]]-ecommerce_dataset_updated[[#This Row],['[Final_Price(Rs.)']]]</f>
        <v>2.0000000000006679E-3</v>
      </c>
      <c r="U63" s="6" t="b">
        <f xml:space="preserve"> AND(ecommerce_dataset_updated[[#This Row],[Final_Price(Rs.) _]]=ecommerce_dataset_updated[[#This Row],['[Final_Price(Rs.)']]])</f>
        <v>0</v>
      </c>
      <c r="V63" s="5"/>
    </row>
    <row r="64" spans="1:22">
      <c r="A64" t="s">
        <v>325</v>
      </c>
      <c r="B64" t="s">
        <v>326</v>
      </c>
      <c r="C64" t="s">
        <v>39</v>
      </c>
      <c r="D64" s="9" t="s">
        <v>327</v>
      </c>
      <c r="E64" s="8">
        <f>ecommerce_dataset_updated[[#This Row],[Price (Rs.)]]+0</f>
        <v>342.66</v>
      </c>
      <c r="F64" s="6" t="s">
        <v>154</v>
      </c>
      <c r="G64" s="7">
        <f>ecommerce_dataset_updated[[#This Row],[Discount (%)]]+0</f>
        <v>30</v>
      </c>
      <c r="H64" s="6" t="s">
        <v>328</v>
      </c>
      <c r="I64" s="6">
        <f>ecommerce_dataset_updated[[#This Row],['[Price (Rs.)']]]*ecommerce_dataset_updated[[#This Row],['[Discount (%)']]]/100</f>
        <v>102.79800000000002</v>
      </c>
      <c r="J64" s="6">
        <f>ecommerce_dataset_updated[[#This Row],[Final_Price(Rs.)]]+0</f>
        <v>239.86</v>
      </c>
      <c r="K64" s="6">
        <f xml:space="preserve"> ecommerce_dataset_updated[[#This Row],['[Price (Rs.)']]]-ecommerce_dataset_updated[[#This Row],[Discount Amount _]]</f>
        <v>239.86200000000002</v>
      </c>
      <c r="L64" t="s">
        <v>35</v>
      </c>
      <c r="M64" t="s">
        <v>329</v>
      </c>
      <c r="N64" s="4" t="s">
        <v>14071</v>
      </c>
      <c r="O64" s="4" t="s">
        <v>14067</v>
      </c>
      <c r="P64" s="4" t="s">
        <v>14079</v>
      </c>
      <c r="Q64" s="5">
        <f>DATE(ecommerce_dataset_updated[[#This Row],[YYYY]],ecommerce_dataset_updated[[#This Row],[MM]],ecommerce_dataset_updated[[#This Row],[DD]])</f>
        <v>45497</v>
      </c>
      <c r="R64" s="6" t="str">
        <f>TEXT(ecommerce_dataset_updated[[#This Row],['[Purchase_Date']]], "mmm")</f>
        <v>Jul</v>
      </c>
      <c r="S64" s="6" t="str">
        <f>TEXT(ecommerce_dataset_updated[[#This Row],['[Purchase_Date']]], "ddd")</f>
        <v>Wed</v>
      </c>
      <c r="T64" s="6">
        <f>ecommerce_dataset_updated[[#This Row],[Final_Price(Rs.) _]]-ecommerce_dataset_updated[[#This Row],['[Final_Price(Rs.)']]]</f>
        <v>2.0000000000095497E-3</v>
      </c>
      <c r="U64" s="6" t="b">
        <f xml:space="preserve"> AND(ecommerce_dataset_updated[[#This Row],[Final_Price(Rs.) _]]=ecommerce_dataset_updated[[#This Row],['[Final_Price(Rs.)']]])</f>
        <v>0</v>
      </c>
      <c r="V64" s="5"/>
    </row>
    <row r="65" spans="1:22">
      <c r="A65" t="s">
        <v>330</v>
      </c>
      <c r="B65" t="s">
        <v>331</v>
      </c>
      <c r="C65" t="s">
        <v>10</v>
      </c>
      <c r="D65" s="9" t="s">
        <v>332</v>
      </c>
      <c r="E65" s="8">
        <f>ecommerce_dataset_updated[[#This Row],[Price (Rs.)]]+0</f>
        <v>225.17</v>
      </c>
      <c r="F65" s="6" t="s">
        <v>154</v>
      </c>
      <c r="G65" s="7">
        <f>ecommerce_dataset_updated[[#This Row],[Discount (%)]]+0</f>
        <v>30</v>
      </c>
      <c r="H65" s="6" t="s">
        <v>333</v>
      </c>
      <c r="I65" s="6">
        <f>ecommerce_dataset_updated[[#This Row],['[Price (Rs.)']]]*ecommerce_dataset_updated[[#This Row],['[Discount (%)']]]/100</f>
        <v>67.550999999999988</v>
      </c>
      <c r="J65" s="6">
        <f>ecommerce_dataset_updated[[#This Row],[Final_Price(Rs.)]]+0</f>
        <v>157.62</v>
      </c>
      <c r="K65" s="6">
        <f xml:space="preserve"> ecommerce_dataset_updated[[#This Row],['[Price (Rs.)']]]-ecommerce_dataset_updated[[#This Row],[Discount Amount _]]</f>
        <v>157.619</v>
      </c>
      <c r="L65" t="s">
        <v>77</v>
      </c>
      <c r="M65" t="s">
        <v>334</v>
      </c>
      <c r="N65" s="4" t="s">
        <v>14072</v>
      </c>
      <c r="O65" s="4" t="s">
        <v>14050</v>
      </c>
      <c r="P65" s="4" t="s">
        <v>14079</v>
      </c>
      <c r="Q65" s="5">
        <f>DATE(ecommerce_dataset_updated[[#This Row],[YYYY]],ecommerce_dataset_updated[[#This Row],[MM]],ecommerce_dataset_updated[[#This Row],[DD]])</f>
        <v>45551</v>
      </c>
      <c r="R65" s="6" t="str">
        <f>TEXT(ecommerce_dataset_updated[[#This Row],['[Purchase_Date']]], "mmm")</f>
        <v>Sep</v>
      </c>
      <c r="S65" s="6" t="str">
        <f>TEXT(ecommerce_dataset_updated[[#This Row],['[Purchase_Date']]], "ddd")</f>
        <v>Mon</v>
      </c>
      <c r="T65" s="6">
        <f>ecommerce_dataset_updated[[#This Row],[Final_Price(Rs.) _]]-ecommerce_dataset_updated[[#This Row],['[Final_Price(Rs.)']]]</f>
        <v>-1.0000000000047748E-3</v>
      </c>
      <c r="U65" s="6" t="b">
        <f xml:space="preserve"> AND(ecommerce_dataset_updated[[#This Row],[Final_Price(Rs.) _]]=ecommerce_dataset_updated[[#This Row],['[Final_Price(Rs.)']]])</f>
        <v>0</v>
      </c>
      <c r="V65" s="5"/>
    </row>
    <row r="66" spans="1:22">
      <c r="A66" t="s">
        <v>335</v>
      </c>
      <c r="B66" t="s">
        <v>336</v>
      </c>
      <c r="C66" t="s">
        <v>18</v>
      </c>
      <c r="D66" s="9" t="s">
        <v>337</v>
      </c>
      <c r="E66" s="8">
        <f>ecommerce_dataset_updated[[#This Row],[Price (Rs.)]]+0</f>
        <v>405.45</v>
      </c>
      <c r="F66" s="6" t="s">
        <v>26</v>
      </c>
      <c r="G66" s="7">
        <f>ecommerce_dataset_updated[[#This Row],[Discount (%)]]+0</f>
        <v>25</v>
      </c>
      <c r="H66" s="6" t="s">
        <v>338</v>
      </c>
      <c r="I66" s="6">
        <f>ecommerce_dataset_updated[[#This Row],['[Price (Rs.)']]]*ecommerce_dataset_updated[[#This Row],['[Discount (%)']]]/100</f>
        <v>101.3625</v>
      </c>
      <c r="J66" s="6">
        <f>ecommerce_dataset_updated[[#This Row],[Final_Price(Rs.)]]+0</f>
        <v>304.08999999999997</v>
      </c>
      <c r="K66" s="6">
        <f xml:space="preserve"> ecommerce_dataset_updated[[#This Row],['[Price (Rs.)']]]-ecommerce_dataset_updated[[#This Row],[Discount Amount _]]</f>
        <v>304.08749999999998</v>
      </c>
      <c r="L66" t="s">
        <v>35</v>
      </c>
      <c r="M66" t="s">
        <v>339</v>
      </c>
      <c r="N66" s="4" t="s">
        <v>14070</v>
      </c>
      <c r="O66" s="4" t="s">
        <v>14067</v>
      </c>
      <c r="P66" s="4" t="s">
        <v>14079</v>
      </c>
      <c r="Q66" s="5">
        <f>DATE(ecommerce_dataset_updated[[#This Row],[YYYY]],ecommerce_dataset_updated[[#This Row],[MM]],ecommerce_dataset_updated[[#This Row],[DD]])</f>
        <v>45491</v>
      </c>
      <c r="R66" s="6" t="str">
        <f>TEXT(ecommerce_dataset_updated[[#This Row],['[Purchase_Date']]], "mmm")</f>
        <v>Jul</v>
      </c>
      <c r="S66" s="6" t="str">
        <f>TEXT(ecommerce_dataset_updated[[#This Row],['[Purchase_Date']]], "ddd")</f>
        <v>Thu</v>
      </c>
      <c r="T66" s="6">
        <f>ecommerce_dataset_updated[[#This Row],[Final_Price(Rs.) _]]-ecommerce_dataset_updated[[#This Row],['[Final_Price(Rs.)']]]</f>
        <v>-2.4999999999977263E-3</v>
      </c>
      <c r="U66" s="6" t="b">
        <f xml:space="preserve"> AND(ecommerce_dataset_updated[[#This Row],[Final_Price(Rs.) _]]=ecommerce_dataset_updated[[#This Row],['[Final_Price(Rs.)']]])</f>
        <v>0</v>
      </c>
      <c r="V66" s="5"/>
    </row>
    <row r="67" spans="1:22">
      <c r="A67" t="s">
        <v>340</v>
      </c>
      <c r="B67" t="s">
        <v>341</v>
      </c>
      <c r="C67" t="s">
        <v>39</v>
      </c>
      <c r="D67" s="9" t="s">
        <v>342</v>
      </c>
      <c r="E67" s="8">
        <f>ecommerce_dataset_updated[[#This Row],[Price (Rs.)]]+0</f>
        <v>112.45</v>
      </c>
      <c r="F67" s="6" t="s">
        <v>107</v>
      </c>
      <c r="G67" s="7">
        <f>ecommerce_dataset_updated[[#This Row],[Discount (%)]]+0</f>
        <v>0</v>
      </c>
      <c r="H67" s="6" t="s">
        <v>342</v>
      </c>
      <c r="I67" s="6">
        <f>ecommerce_dataset_updated[[#This Row],['[Price (Rs.)']]]*ecommerce_dataset_updated[[#This Row],['[Discount (%)']]]/100</f>
        <v>0</v>
      </c>
      <c r="J67" s="6">
        <f>ecommerce_dataset_updated[[#This Row],[Final_Price(Rs.)]]+0</f>
        <v>112.45</v>
      </c>
      <c r="K67" s="6">
        <f xml:space="preserve"> ecommerce_dataset_updated[[#This Row],['[Price (Rs.)']]]-ecommerce_dataset_updated[[#This Row],[Discount Amount _]]</f>
        <v>112.45</v>
      </c>
      <c r="L67" t="s">
        <v>28</v>
      </c>
      <c r="M67" t="s">
        <v>343</v>
      </c>
      <c r="N67" s="4" t="s">
        <v>14067</v>
      </c>
      <c r="O67" s="4" t="s">
        <v>14067</v>
      </c>
      <c r="P67" s="4" t="s">
        <v>14079</v>
      </c>
      <c r="Q67" s="5">
        <f>DATE(ecommerce_dataset_updated[[#This Row],[YYYY]],ecommerce_dataset_updated[[#This Row],[MM]],ecommerce_dataset_updated[[#This Row],[DD]])</f>
        <v>45480</v>
      </c>
      <c r="R67" s="6" t="str">
        <f>TEXT(ecommerce_dataset_updated[[#This Row],['[Purchase_Date']]], "mmm")</f>
        <v>Jul</v>
      </c>
      <c r="S67" s="6" t="str">
        <f>TEXT(ecommerce_dataset_updated[[#This Row],['[Purchase_Date']]], "ddd")</f>
        <v>Sun</v>
      </c>
      <c r="T67" s="6">
        <f>ecommerce_dataset_updated[[#This Row],[Final_Price(Rs.) _]]-ecommerce_dataset_updated[[#This Row],['[Final_Price(Rs.)']]]</f>
        <v>0</v>
      </c>
      <c r="U67" s="6" t="b">
        <f xml:space="preserve"> AND(ecommerce_dataset_updated[[#This Row],[Final_Price(Rs.) _]]=ecommerce_dataset_updated[[#This Row],['[Final_Price(Rs.)']]])</f>
        <v>1</v>
      </c>
      <c r="V67" s="5"/>
    </row>
    <row r="68" spans="1:22">
      <c r="A68" t="s">
        <v>344</v>
      </c>
      <c r="B68" t="s">
        <v>345</v>
      </c>
      <c r="C68" t="s">
        <v>45</v>
      </c>
      <c r="D68" s="9" t="s">
        <v>346</v>
      </c>
      <c r="E68" s="8">
        <f>ecommerce_dataset_updated[[#This Row],[Price (Rs.)]]+0</f>
        <v>380.81</v>
      </c>
      <c r="F68" s="6" t="s">
        <v>20</v>
      </c>
      <c r="G68" s="7">
        <f>ecommerce_dataset_updated[[#This Row],[Discount (%)]]+0</f>
        <v>20</v>
      </c>
      <c r="H68" s="6" t="s">
        <v>347</v>
      </c>
      <c r="I68" s="6">
        <f>ecommerce_dataset_updated[[#This Row],['[Price (Rs.)']]]*ecommerce_dataset_updated[[#This Row],['[Discount (%)']]]/100</f>
        <v>76.161999999999992</v>
      </c>
      <c r="J68" s="6">
        <f>ecommerce_dataset_updated[[#This Row],[Final_Price(Rs.)]]+0</f>
        <v>304.64999999999998</v>
      </c>
      <c r="K68" s="6">
        <f xml:space="preserve"> ecommerce_dataset_updated[[#This Row],['[Price (Rs.)']]]-ecommerce_dataset_updated[[#This Row],[Discount Amount _]]</f>
        <v>304.64800000000002</v>
      </c>
      <c r="L68" t="s">
        <v>28</v>
      </c>
      <c r="M68" t="s">
        <v>36</v>
      </c>
      <c r="N68" s="4" t="s">
        <v>14052</v>
      </c>
      <c r="O68" s="4" t="s">
        <v>14053</v>
      </c>
      <c r="P68" s="4" t="s">
        <v>14079</v>
      </c>
      <c r="Q68" s="5">
        <f>DATE(ecommerce_dataset_updated[[#This Row],[YYYY]],ecommerce_dataset_updated[[#This Row],[MM]],ecommerce_dataset_updated[[#This Row],[DD]])</f>
        <v>45383</v>
      </c>
      <c r="R68" s="6" t="str">
        <f>TEXT(ecommerce_dataset_updated[[#This Row],['[Purchase_Date']]], "mmm")</f>
        <v>Apr</v>
      </c>
      <c r="S68" s="6" t="str">
        <f>TEXT(ecommerce_dataset_updated[[#This Row],['[Purchase_Date']]], "ddd")</f>
        <v>Mon</v>
      </c>
      <c r="T68" s="6">
        <f>ecommerce_dataset_updated[[#This Row],[Final_Price(Rs.) _]]-ecommerce_dataset_updated[[#This Row],['[Final_Price(Rs.)']]]</f>
        <v>-1.9999999999527063E-3</v>
      </c>
      <c r="U68" s="6" t="b">
        <f xml:space="preserve"> AND(ecommerce_dataset_updated[[#This Row],[Final_Price(Rs.) _]]=ecommerce_dataset_updated[[#This Row],['[Final_Price(Rs.)']]])</f>
        <v>0</v>
      </c>
      <c r="V68" s="5"/>
    </row>
    <row r="69" spans="1:22">
      <c r="A69" t="s">
        <v>348</v>
      </c>
      <c r="B69" t="s">
        <v>349</v>
      </c>
      <c r="C69" t="s">
        <v>10</v>
      </c>
      <c r="D69" s="9" t="s">
        <v>350</v>
      </c>
      <c r="E69" s="8">
        <f>ecommerce_dataset_updated[[#This Row],[Price (Rs.)]]+0</f>
        <v>394.12</v>
      </c>
      <c r="F69" s="6" t="s">
        <v>26</v>
      </c>
      <c r="G69" s="7">
        <f>ecommerce_dataset_updated[[#This Row],[Discount (%)]]+0</f>
        <v>25</v>
      </c>
      <c r="H69" s="6" t="s">
        <v>351</v>
      </c>
      <c r="I69" s="6">
        <f>ecommerce_dataset_updated[[#This Row],['[Price (Rs.)']]]*ecommerce_dataset_updated[[#This Row],['[Discount (%)']]]/100</f>
        <v>98.53</v>
      </c>
      <c r="J69" s="6">
        <f>ecommerce_dataset_updated[[#This Row],[Final_Price(Rs.)]]+0</f>
        <v>295.58999999999997</v>
      </c>
      <c r="K69" s="6">
        <f xml:space="preserve"> ecommerce_dataset_updated[[#This Row],['[Price (Rs.)']]]-ecommerce_dataset_updated[[#This Row],[Discount Amount _]]</f>
        <v>295.59000000000003</v>
      </c>
      <c r="L69" t="s">
        <v>28</v>
      </c>
      <c r="M69" t="s">
        <v>352</v>
      </c>
      <c r="N69" s="4" t="s">
        <v>14050</v>
      </c>
      <c r="O69" s="4" t="s">
        <v>14057</v>
      </c>
      <c r="P69" s="4" t="s">
        <v>14079</v>
      </c>
      <c r="Q69" s="5">
        <f>DATE(ecommerce_dataset_updated[[#This Row],[YYYY]],ecommerce_dataset_updated[[#This Row],[MM]],ecommerce_dataset_updated[[#This Row],[DD]])</f>
        <v>45360</v>
      </c>
      <c r="R69" s="6" t="str">
        <f>TEXT(ecommerce_dataset_updated[[#This Row],['[Purchase_Date']]], "mmm")</f>
        <v>Mar</v>
      </c>
      <c r="S69" s="6" t="str">
        <f>TEXT(ecommerce_dataset_updated[[#This Row],['[Purchase_Date']]], "ddd")</f>
        <v>Sat</v>
      </c>
      <c r="T69" s="6">
        <f>ecommerce_dataset_updated[[#This Row],[Final_Price(Rs.) _]]-ecommerce_dataset_updated[[#This Row],['[Final_Price(Rs.)']]]</f>
        <v>0</v>
      </c>
      <c r="U69" s="6" t="b">
        <f xml:space="preserve"> AND(ecommerce_dataset_updated[[#This Row],[Final_Price(Rs.) _]]=ecommerce_dataset_updated[[#This Row],['[Final_Price(Rs.)']]])</f>
        <v>1</v>
      </c>
      <c r="V69" s="5"/>
    </row>
    <row r="70" spans="1:22">
      <c r="A70" t="s">
        <v>353</v>
      </c>
      <c r="B70" t="s">
        <v>354</v>
      </c>
      <c r="C70" t="s">
        <v>10</v>
      </c>
      <c r="D70" s="9" t="s">
        <v>355</v>
      </c>
      <c r="E70" s="8">
        <f>ecommerce_dataset_updated[[#This Row],[Price (Rs.)]]+0</f>
        <v>334.77</v>
      </c>
      <c r="F70" s="6" t="s">
        <v>12</v>
      </c>
      <c r="G70" s="7">
        <f>ecommerce_dataset_updated[[#This Row],[Discount (%)]]+0</f>
        <v>15</v>
      </c>
      <c r="H70" s="6" t="s">
        <v>356</v>
      </c>
      <c r="I70" s="6">
        <f>ecommerce_dataset_updated[[#This Row],['[Price (Rs.)']]]*ecommerce_dataset_updated[[#This Row],['[Discount (%)']]]/100</f>
        <v>50.215499999999992</v>
      </c>
      <c r="J70" s="6">
        <f>ecommerce_dataset_updated[[#This Row],[Final_Price(Rs.)]]+0</f>
        <v>284.55</v>
      </c>
      <c r="K70" s="6">
        <f xml:space="preserve"> ecommerce_dataset_updated[[#This Row],['[Price (Rs.)']]]-ecommerce_dataset_updated[[#This Row],[Discount Amount _]]</f>
        <v>284.55449999999996</v>
      </c>
      <c r="L70" t="s">
        <v>77</v>
      </c>
      <c r="M70" t="s">
        <v>357</v>
      </c>
      <c r="N70" s="4" t="s">
        <v>14058</v>
      </c>
      <c r="O70" s="4" t="s">
        <v>14052</v>
      </c>
      <c r="P70" s="4" t="s">
        <v>14079</v>
      </c>
      <c r="Q70" s="5">
        <f>DATE(ecommerce_dataset_updated[[#This Row],[YYYY]],ecommerce_dataset_updated[[#This Row],[MM]],ecommerce_dataset_updated[[#This Row],[DD]])</f>
        <v>45320</v>
      </c>
      <c r="R70" s="6" t="str">
        <f>TEXT(ecommerce_dataset_updated[[#This Row],['[Purchase_Date']]], "mmm")</f>
        <v>Jan</v>
      </c>
      <c r="S70" s="6" t="str">
        <f>TEXT(ecommerce_dataset_updated[[#This Row],['[Purchase_Date']]], "ddd")</f>
        <v>Mon</v>
      </c>
      <c r="T70" s="6">
        <f>ecommerce_dataset_updated[[#This Row],[Final_Price(Rs.) _]]-ecommerce_dataset_updated[[#This Row],['[Final_Price(Rs.)']]]</f>
        <v>4.4999999999504325E-3</v>
      </c>
      <c r="U70" s="6" t="b">
        <f xml:space="preserve"> AND(ecommerce_dataset_updated[[#This Row],[Final_Price(Rs.) _]]=ecommerce_dataset_updated[[#This Row],['[Final_Price(Rs.)']]])</f>
        <v>0</v>
      </c>
      <c r="V70" s="5"/>
    </row>
    <row r="71" spans="1:22">
      <c r="A71" t="s">
        <v>358</v>
      </c>
      <c r="B71" t="s">
        <v>359</v>
      </c>
      <c r="C71" t="s">
        <v>18</v>
      </c>
      <c r="D71" s="9" t="s">
        <v>360</v>
      </c>
      <c r="E71" s="8">
        <f>ecommerce_dataset_updated[[#This Row],[Price (Rs.)]]+0</f>
        <v>125.65</v>
      </c>
      <c r="F71" s="6" t="s">
        <v>75</v>
      </c>
      <c r="G71" s="7">
        <f>ecommerce_dataset_updated[[#This Row],[Discount (%)]]+0</f>
        <v>10</v>
      </c>
      <c r="H71" s="6" t="s">
        <v>361</v>
      </c>
      <c r="I71" s="6">
        <f>ecommerce_dataset_updated[[#This Row],['[Price (Rs.)']]]*ecommerce_dataset_updated[[#This Row],['[Discount (%)']]]/100</f>
        <v>12.565</v>
      </c>
      <c r="J71" s="6">
        <f>ecommerce_dataset_updated[[#This Row],[Final_Price(Rs.)]]+0</f>
        <v>113.09</v>
      </c>
      <c r="K71" s="6">
        <f xml:space="preserve"> ecommerce_dataset_updated[[#This Row],['[Price (Rs.)']]]-ecommerce_dataset_updated[[#This Row],[Discount Amount _]]</f>
        <v>113.08500000000001</v>
      </c>
      <c r="L71" t="s">
        <v>35</v>
      </c>
      <c r="M71" t="s">
        <v>362</v>
      </c>
      <c r="N71" s="4" t="s">
        <v>14054</v>
      </c>
      <c r="O71" s="4" t="s">
        <v>14051</v>
      </c>
      <c r="P71" s="4" t="s">
        <v>14079</v>
      </c>
      <c r="Q71" s="5">
        <f>DATE(ecommerce_dataset_updated[[#This Row],[YYYY]],ecommerce_dataset_updated[[#This Row],[MM]],ecommerce_dataset_updated[[#This Row],[DD]])</f>
        <v>45349</v>
      </c>
      <c r="R71" s="6" t="str">
        <f>TEXT(ecommerce_dataset_updated[[#This Row],['[Purchase_Date']]], "mmm")</f>
        <v>Feb</v>
      </c>
      <c r="S71" s="6" t="str">
        <f>TEXT(ecommerce_dataset_updated[[#This Row],['[Purchase_Date']]], "ddd")</f>
        <v>Tue</v>
      </c>
      <c r="T71" s="6">
        <f>ecommerce_dataset_updated[[#This Row],[Final_Price(Rs.) _]]-ecommerce_dataset_updated[[#This Row],['[Final_Price(Rs.)']]]</f>
        <v>-4.9999999999954525E-3</v>
      </c>
      <c r="U71" s="6" t="b">
        <f xml:space="preserve"> AND(ecommerce_dataset_updated[[#This Row],[Final_Price(Rs.) _]]=ecommerce_dataset_updated[[#This Row],['[Final_Price(Rs.)']]])</f>
        <v>0</v>
      </c>
      <c r="V71" s="5"/>
    </row>
    <row r="72" spans="1:22">
      <c r="A72" t="s">
        <v>363</v>
      </c>
      <c r="B72" t="s">
        <v>364</v>
      </c>
      <c r="C72" t="s">
        <v>32</v>
      </c>
      <c r="D72" s="9" t="s">
        <v>308</v>
      </c>
      <c r="E72" s="8">
        <f>ecommerce_dataset_updated[[#This Row],[Price (Rs.)]]+0</f>
        <v>202.26</v>
      </c>
      <c r="F72" s="6" t="s">
        <v>20</v>
      </c>
      <c r="G72" s="7">
        <f>ecommerce_dataset_updated[[#This Row],[Discount (%)]]+0</f>
        <v>20</v>
      </c>
      <c r="H72" s="6" t="s">
        <v>365</v>
      </c>
      <c r="I72" s="6">
        <f>ecommerce_dataset_updated[[#This Row],['[Price (Rs.)']]]*ecommerce_dataset_updated[[#This Row],['[Discount (%)']]]/100</f>
        <v>40.451999999999998</v>
      </c>
      <c r="J72" s="6">
        <f>ecommerce_dataset_updated[[#This Row],[Final_Price(Rs.)]]+0</f>
        <v>161.81</v>
      </c>
      <c r="K72" s="6">
        <f xml:space="preserve"> ecommerce_dataset_updated[[#This Row],['[Price (Rs.)']]]-ecommerce_dataset_updated[[#This Row],[Discount Amount _]]</f>
        <v>161.80799999999999</v>
      </c>
      <c r="L72" t="s">
        <v>77</v>
      </c>
      <c r="M72" t="s">
        <v>366</v>
      </c>
      <c r="N72" s="4" t="s">
        <v>14064</v>
      </c>
      <c r="O72" s="4" t="s">
        <v>14050</v>
      </c>
      <c r="P72" s="4" t="s">
        <v>14079</v>
      </c>
      <c r="Q72" s="5">
        <f>DATE(ecommerce_dataset_updated[[#This Row],[YYYY]],ecommerce_dataset_updated[[#This Row],[MM]],ecommerce_dataset_updated[[#This Row],[DD]])</f>
        <v>45548</v>
      </c>
      <c r="R72" s="6" t="str">
        <f>TEXT(ecommerce_dataset_updated[[#This Row],['[Purchase_Date']]], "mmm")</f>
        <v>Sep</v>
      </c>
      <c r="S72" s="6" t="str">
        <f>TEXT(ecommerce_dataset_updated[[#This Row],['[Purchase_Date']]], "ddd")</f>
        <v>Fri</v>
      </c>
      <c r="T72" s="6">
        <f>ecommerce_dataset_updated[[#This Row],[Final_Price(Rs.) _]]-ecommerce_dataset_updated[[#This Row],['[Final_Price(Rs.)']]]</f>
        <v>-2.0000000000095497E-3</v>
      </c>
      <c r="U72" s="6" t="b">
        <f xml:space="preserve"> AND(ecommerce_dataset_updated[[#This Row],[Final_Price(Rs.) _]]=ecommerce_dataset_updated[[#This Row],['[Final_Price(Rs.)']]])</f>
        <v>0</v>
      </c>
      <c r="V72" s="5"/>
    </row>
    <row r="73" spans="1:22">
      <c r="A73" t="s">
        <v>367</v>
      </c>
      <c r="B73" t="s">
        <v>368</v>
      </c>
      <c r="C73" t="s">
        <v>18</v>
      </c>
      <c r="D73" s="9" t="s">
        <v>369</v>
      </c>
      <c r="E73" s="8">
        <f>ecommerce_dataset_updated[[#This Row],[Price (Rs.)]]+0</f>
        <v>173.51</v>
      </c>
      <c r="F73" s="6" t="s">
        <v>20</v>
      </c>
      <c r="G73" s="7">
        <f>ecommerce_dataset_updated[[#This Row],[Discount (%)]]+0</f>
        <v>20</v>
      </c>
      <c r="H73" s="6" t="s">
        <v>370</v>
      </c>
      <c r="I73" s="6">
        <f>ecommerce_dataset_updated[[#This Row],['[Price (Rs.)']]]*ecommerce_dataset_updated[[#This Row],['[Discount (%)']]]/100</f>
        <v>34.701999999999998</v>
      </c>
      <c r="J73" s="6">
        <f>ecommerce_dataset_updated[[#This Row],[Final_Price(Rs.)]]+0</f>
        <v>138.81</v>
      </c>
      <c r="K73" s="6">
        <f xml:space="preserve"> ecommerce_dataset_updated[[#This Row],['[Price (Rs.)']]]-ecommerce_dataset_updated[[#This Row],[Discount Amount _]]</f>
        <v>138.80799999999999</v>
      </c>
      <c r="L73" t="s">
        <v>14</v>
      </c>
      <c r="M73" t="s">
        <v>371</v>
      </c>
      <c r="N73" s="4" t="s">
        <v>14056</v>
      </c>
      <c r="O73" s="4" t="s">
        <v>14052</v>
      </c>
      <c r="P73" s="4" t="s">
        <v>14079</v>
      </c>
      <c r="Q73" s="5">
        <f>DATE(ecommerce_dataset_updated[[#This Row],[YYYY]],ecommerce_dataset_updated[[#This Row],[MM]],ecommerce_dataset_updated[[#This Row],[DD]])</f>
        <v>45319</v>
      </c>
      <c r="R73" s="6" t="str">
        <f>TEXT(ecommerce_dataset_updated[[#This Row],['[Purchase_Date']]], "mmm")</f>
        <v>Jan</v>
      </c>
      <c r="S73" s="6" t="str">
        <f>TEXT(ecommerce_dataset_updated[[#This Row],['[Purchase_Date']]], "ddd")</f>
        <v>Sun</v>
      </c>
      <c r="T73" s="6">
        <f>ecommerce_dataset_updated[[#This Row],[Final_Price(Rs.) _]]-ecommerce_dataset_updated[[#This Row],['[Final_Price(Rs.)']]]</f>
        <v>-2.0000000000095497E-3</v>
      </c>
      <c r="U73" s="6" t="b">
        <f xml:space="preserve"> AND(ecommerce_dataset_updated[[#This Row],[Final_Price(Rs.) _]]=ecommerce_dataset_updated[[#This Row],['[Final_Price(Rs.)']]])</f>
        <v>0</v>
      </c>
      <c r="V73" s="5"/>
    </row>
    <row r="74" spans="1:22">
      <c r="A74" t="s">
        <v>372</v>
      </c>
      <c r="B74" t="s">
        <v>373</v>
      </c>
      <c r="C74" t="s">
        <v>32</v>
      </c>
      <c r="D74" s="9" t="s">
        <v>374</v>
      </c>
      <c r="E74" s="8">
        <f>ecommerce_dataset_updated[[#This Row],[Price (Rs.)]]+0</f>
        <v>30.8</v>
      </c>
      <c r="F74" s="6" t="s">
        <v>47</v>
      </c>
      <c r="G74" s="7">
        <f>ecommerce_dataset_updated[[#This Row],[Discount (%)]]+0</f>
        <v>50</v>
      </c>
      <c r="H74" s="6" t="s">
        <v>375</v>
      </c>
      <c r="I74" s="6">
        <f>ecommerce_dataset_updated[[#This Row],['[Price (Rs.)']]]*ecommerce_dataset_updated[[#This Row],['[Discount (%)']]]/100</f>
        <v>15.4</v>
      </c>
      <c r="J74" s="6">
        <f>ecommerce_dataset_updated[[#This Row],[Final_Price(Rs.)]]+0</f>
        <v>15.4</v>
      </c>
      <c r="K74" s="6">
        <f xml:space="preserve"> ecommerce_dataset_updated[[#This Row],['[Price (Rs.)']]]-ecommerce_dataset_updated[[#This Row],[Discount Amount _]]</f>
        <v>15.4</v>
      </c>
      <c r="L74" t="s">
        <v>35</v>
      </c>
      <c r="M74" t="s">
        <v>103</v>
      </c>
      <c r="N74" s="4" t="s">
        <v>14056</v>
      </c>
      <c r="O74" s="4" t="s">
        <v>14053</v>
      </c>
      <c r="P74" s="4" t="s">
        <v>14079</v>
      </c>
      <c r="Q74" s="5">
        <f>DATE(ecommerce_dataset_updated[[#This Row],[YYYY]],ecommerce_dataset_updated[[#This Row],[MM]],ecommerce_dataset_updated[[#This Row],[DD]])</f>
        <v>45410</v>
      </c>
      <c r="R74" s="6" t="str">
        <f>TEXT(ecommerce_dataset_updated[[#This Row],['[Purchase_Date']]], "mmm")</f>
        <v>Apr</v>
      </c>
      <c r="S74" s="6" t="str">
        <f>TEXT(ecommerce_dataset_updated[[#This Row],['[Purchase_Date']]], "ddd")</f>
        <v>Sun</v>
      </c>
      <c r="T74" s="6">
        <f>ecommerce_dataset_updated[[#This Row],[Final_Price(Rs.) _]]-ecommerce_dataset_updated[[#This Row],['[Final_Price(Rs.)']]]</f>
        <v>0</v>
      </c>
      <c r="U74" s="6" t="b">
        <f xml:space="preserve"> AND(ecommerce_dataset_updated[[#This Row],[Final_Price(Rs.) _]]=ecommerce_dataset_updated[[#This Row],['[Final_Price(Rs.)']]])</f>
        <v>1</v>
      </c>
      <c r="V74" s="5"/>
    </row>
    <row r="75" spans="1:22">
      <c r="A75" t="s">
        <v>376</v>
      </c>
      <c r="B75" t="s">
        <v>377</v>
      </c>
      <c r="C75" t="s">
        <v>68</v>
      </c>
      <c r="D75" s="9" t="s">
        <v>378</v>
      </c>
      <c r="E75" s="8">
        <f>ecommerce_dataset_updated[[#This Row],[Price (Rs.)]]+0</f>
        <v>305.93</v>
      </c>
      <c r="F75" s="6" t="s">
        <v>75</v>
      </c>
      <c r="G75" s="7">
        <f>ecommerce_dataset_updated[[#This Row],[Discount (%)]]+0</f>
        <v>10</v>
      </c>
      <c r="H75" s="6" t="s">
        <v>379</v>
      </c>
      <c r="I75" s="6">
        <f>ecommerce_dataset_updated[[#This Row],['[Price (Rs.)']]]*ecommerce_dataset_updated[[#This Row],['[Discount (%)']]]/100</f>
        <v>30.593000000000004</v>
      </c>
      <c r="J75" s="6">
        <f>ecommerce_dataset_updated[[#This Row],[Final_Price(Rs.)]]+0</f>
        <v>275.33999999999997</v>
      </c>
      <c r="K75" s="6">
        <f xml:space="preserve"> ecommerce_dataset_updated[[#This Row],['[Price (Rs.)']]]-ecommerce_dataset_updated[[#This Row],[Discount Amount _]]</f>
        <v>275.33699999999999</v>
      </c>
      <c r="L75" t="s">
        <v>77</v>
      </c>
      <c r="M75" t="s">
        <v>380</v>
      </c>
      <c r="N75" s="4" t="s">
        <v>14066</v>
      </c>
      <c r="O75" s="4" t="s">
        <v>75</v>
      </c>
      <c r="P75" s="4" t="s">
        <v>14079</v>
      </c>
      <c r="Q75" s="5">
        <f>DATE(ecommerce_dataset_updated[[#This Row],[YYYY]],ecommerce_dataset_updated[[#This Row],[MM]],ecommerce_dataset_updated[[#This Row],[DD]])</f>
        <v>45584</v>
      </c>
      <c r="R75" s="6" t="str">
        <f>TEXT(ecommerce_dataset_updated[[#This Row],['[Purchase_Date']]], "mmm")</f>
        <v>Oct</v>
      </c>
      <c r="S75" s="6" t="str">
        <f>TEXT(ecommerce_dataset_updated[[#This Row],['[Purchase_Date']]], "ddd")</f>
        <v>Sat</v>
      </c>
      <c r="T75" s="6">
        <f>ecommerce_dataset_updated[[#This Row],[Final_Price(Rs.) _]]-ecommerce_dataset_updated[[#This Row],['[Final_Price(Rs.)']]]</f>
        <v>-2.9999999999859028E-3</v>
      </c>
      <c r="U75" s="6" t="b">
        <f xml:space="preserve"> AND(ecommerce_dataset_updated[[#This Row],[Final_Price(Rs.) _]]=ecommerce_dataset_updated[[#This Row],['[Final_Price(Rs.)']]])</f>
        <v>0</v>
      </c>
      <c r="V75" s="5"/>
    </row>
    <row r="76" spans="1:22">
      <c r="A76" t="s">
        <v>381</v>
      </c>
      <c r="B76" t="s">
        <v>382</v>
      </c>
      <c r="C76" t="s">
        <v>18</v>
      </c>
      <c r="D76" s="9" t="s">
        <v>383</v>
      </c>
      <c r="E76" s="8">
        <f>ecommerce_dataset_updated[[#This Row],[Price (Rs.)]]+0</f>
        <v>282.5</v>
      </c>
      <c r="F76" s="6" t="s">
        <v>53</v>
      </c>
      <c r="G76" s="7">
        <f>ecommerce_dataset_updated[[#This Row],[Discount (%)]]+0</f>
        <v>5</v>
      </c>
      <c r="H76" s="6" t="s">
        <v>384</v>
      </c>
      <c r="I76" s="6">
        <f>ecommerce_dataset_updated[[#This Row],['[Price (Rs.)']]]*ecommerce_dataset_updated[[#This Row],['[Discount (%)']]]/100</f>
        <v>14.125</v>
      </c>
      <c r="J76" s="6">
        <f>ecommerce_dataset_updated[[#This Row],[Final_Price(Rs.)]]+0</f>
        <v>268.38</v>
      </c>
      <c r="K76" s="6">
        <f xml:space="preserve"> ecommerce_dataset_updated[[#This Row],['[Price (Rs.)']]]-ecommerce_dataset_updated[[#This Row],[Discount Amount _]]</f>
        <v>268.375</v>
      </c>
      <c r="L76" t="s">
        <v>77</v>
      </c>
      <c r="M76" t="s">
        <v>156</v>
      </c>
      <c r="N76" s="4" t="s">
        <v>2910</v>
      </c>
      <c r="O76" s="4" t="s">
        <v>14053</v>
      </c>
      <c r="P76" s="4" t="s">
        <v>14079</v>
      </c>
      <c r="Q76" s="5">
        <f>DATE(ecommerce_dataset_updated[[#This Row],[YYYY]],ecommerce_dataset_updated[[#This Row],[MM]],ecommerce_dataset_updated[[#This Row],[DD]])</f>
        <v>45396</v>
      </c>
      <c r="R76" s="6" t="str">
        <f>TEXT(ecommerce_dataset_updated[[#This Row],['[Purchase_Date']]], "mmm")</f>
        <v>Apr</v>
      </c>
      <c r="S76" s="6" t="str">
        <f>TEXT(ecommerce_dataset_updated[[#This Row],['[Purchase_Date']]], "ddd")</f>
        <v>Sun</v>
      </c>
      <c r="T76" s="6">
        <f>ecommerce_dataset_updated[[#This Row],[Final_Price(Rs.) _]]-ecommerce_dataset_updated[[#This Row],['[Final_Price(Rs.)']]]</f>
        <v>-4.9999999999954525E-3</v>
      </c>
      <c r="U76" s="6" t="b">
        <f xml:space="preserve"> AND(ecommerce_dataset_updated[[#This Row],[Final_Price(Rs.) _]]=ecommerce_dataset_updated[[#This Row],['[Final_Price(Rs.)']]])</f>
        <v>0</v>
      </c>
      <c r="V76" s="5"/>
    </row>
    <row r="77" spans="1:22">
      <c r="A77" t="s">
        <v>385</v>
      </c>
      <c r="B77" t="s">
        <v>386</v>
      </c>
      <c r="C77" t="s">
        <v>45</v>
      </c>
      <c r="D77" s="9" t="s">
        <v>387</v>
      </c>
      <c r="E77" s="8">
        <f>ecommerce_dataset_updated[[#This Row],[Price (Rs.)]]+0</f>
        <v>274.87</v>
      </c>
      <c r="F77" s="6" t="s">
        <v>47</v>
      </c>
      <c r="G77" s="7">
        <f>ecommerce_dataset_updated[[#This Row],[Discount (%)]]+0</f>
        <v>50</v>
      </c>
      <c r="H77" s="6" t="s">
        <v>388</v>
      </c>
      <c r="I77" s="6">
        <f>ecommerce_dataset_updated[[#This Row],['[Price (Rs.)']]]*ecommerce_dataset_updated[[#This Row],['[Discount (%)']]]/100</f>
        <v>137.435</v>
      </c>
      <c r="J77" s="6">
        <f>ecommerce_dataset_updated[[#This Row],[Final_Price(Rs.)]]+0</f>
        <v>137.44</v>
      </c>
      <c r="K77" s="6">
        <f xml:space="preserve"> ecommerce_dataset_updated[[#This Row],['[Price (Rs.)']]]-ecommerce_dataset_updated[[#This Row],[Discount Amount _]]</f>
        <v>137.435</v>
      </c>
      <c r="L77" t="s">
        <v>14</v>
      </c>
      <c r="M77" t="s">
        <v>389</v>
      </c>
      <c r="N77" s="4" t="s">
        <v>14063</v>
      </c>
      <c r="O77" s="4" t="s">
        <v>14050</v>
      </c>
      <c r="P77" s="4" t="s">
        <v>14079</v>
      </c>
      <c r="Q77" s="5">
        <f>DATE(ecommerce_dataset_updated[[#This Row],[YYYY]],ecommerce_dataset_updated[[#This Row],[MM]],ecommerce_dataset_updated[[#This Row],[DD]])</f>
        <v>45552</v>
      </c>
      <c r="R77" s="6" t="str">
        <f>TEXT(ecommerce_dataset_updated[[#This Row],['[Purchase_Date']]], "mmm")</f>
        <v>Sep</v>
      </c>
      <c r="S77" s="6" t="str">
        <f>TEXT(ecommerce_dataset_updated[[#This Row],['[Purchase_Date']]], "ddd")</f>
        <v>Tue</v>
      </c>
      <c r="T77" s="6">
        <f>ecommerce_dataset_updated[[#This Row],[Final_Price(Rs.) _]]-ecommerce_dataset_updated[[#This Row],['[Final_Price(Rs.)']]]</f>
        <v>-4.9999999999954525E-3</v>
      </c>
      <c r="U77" s="6" t="b">
        <f xml:space="preserve"> AND(ecommerce_dataset_updated[[#This Row],[Final_Price(Rs.) _]]=ecommerce_dataset_updated[[#This Row],['[Final_Price(Rs.)']]])</f>
        <v>0</v>
      </c>
      <c r="V77" s="5"/>
    </row>
    <row r="78" spans="1:22">
      <c r="A78" t="s">
        <v>390</v>
      </c>
      <c r="B78" t="s">
        <v>391</v>
      </c>
      <c r="C78" t="s">
        <v>114</v>
      </c>
      <c r="D78" s="9" t="s">
        <v>392</v>
      </c>
      <c r="E78" s="8">
        <f>ecommerce_dataset_updated[[#This Row],[Price (Rs.)]]+0</f>
        <v>93.08</v>
      </c>
      <c r="F78" s="6" t="s">
        <v>20</v>
      </c>
      <c r="G78" s="7">
        <f>ecommerce_dataset_updated[[#This Row],[Discount (%)]]+0</f>
        <v>20</v>
      </c>
      <c r="H78" s="6" t="s">
        <v>393</v>
      </c>
      <c r="I78" s="6">
        <f>ecommerce_dataset_updated[[#This Row],['[Price (Rs.)']]]*ecommerce_dataset_updated[[#This Row],['[Discount (%)']]]/100</f>
        <v>18.616</v>
      </c>
      <c r="J78" s="6">
        <f>ecommerce_dataset_updated[[#This Row],[Final_Price(Rs.)]]+0</f>
        <v>74.459999999999994</v>
      </c>
      <c r="K78" s="6">
        <f xml:space="preserve"> ecommerce_dataset_updated[[#This Row],['[Price (Rs.)']]]-ecommerce_dataset_updated[[#This Row],[Discount Amount _]]</f>
        <v>74.463999999999999</v>
      </c>
      <c r="L78" t="s">
        <v>14</v>
      </c>
      <c r="M78" t="s">
        <v>394</v>
      </c>
      <c r="N78" s="4" t="s">
        <v>14049</v>
      </c>
      <c r="O78" s="4" t="s">
        <v>14057</v>
      </c>
      <c r="P78" s="4" t="s">
        <v>14079</v>
      </c>
      <c r="Q78" s="5">
        <f>DATE(ecommerce_dataset_updated[[#This Row],[YYYY]],ecommerce_dataset_updated[[#This Row],[MM]],ecommerce_dataset_updated[[#This Row],[DD]])</f>
        <v>45362</v>
      </c>
      <c r="R78" s="6" t="str">
        <f>TEXT(ecommerce_dataset_updated[[#This Row],['[Purchase_Date']]], "mmm")</f>
        <v>Mar</v>
      </c>
      <c r="S78" s="6" t="str">
        <f>TEXT(ecommerce_dataset_updated[[#This Row],['[Purchase_Date']]], "ddd")</f>
        <v>Mon</v>
      </c>
      <c r="T78" s="6">
        <f>ecommerce_dataset_updated[[#This Row],[Final_Price(Rs.) _]]-ecommerce_dataset_updated[[#This Row],['[Final_Price(Rs.)']]]</f>
        <v>4.0000000000048885E-3</v>
      </c>
      <c r="U78" s="6" t="b">
        <f xml:space="preserve"> AND(ecommerce_dataset_updated[[#This Row],[Final_Price(Rs.) _]]=ecommerce_dataset_updated[[#This Row],['[Final_Price(Rs.)']]])</f>
        <v>0</v>
      </c>
      <c r="V78" s="5"/>
    </row>
    <row r="79" spans="1:22">
      <c r="A79" t="s">
        <v>395</v>
      </c>
      <c r="B79" t="s">
        <v>396</v>
      </c>
      <c r="C79" t="s">
        <v>68</v>
      </c>
      <c r="D79" s="9" t="s">
        <v>397</v>
      </c>
      <c r="E79" s="8">
        <f>ecommerce_dataset_updated[[#This Row],[Price (Rs.)]]+0</f>
        <v>274.11</v>
      </c>
      <c r="F79" s="6" t="s">
        <v>12</v>
      </c>
      <c r="G79" s="7">
        <f>ecommerce_dataset_updated[[#This Row],[Discount (%)]]+0</f>
        <v>15</v>
      </c>
      <c r="H79" s="6" t="s">
        <v>398</v>
      </c>
      <c r="I79" s="6">
        <f>ecommerce_dataset_updated[[#This Row],['[Price (Rs.)']]]*ecommerce_dataset_updated[[#This Row],['[Discount (%)']]]/100</f>
        <v>41.116500000000002</v>
      </c>
      <c r="J79" s="6">
        <f>ecommerce_dataset_updated[[#This Row],[Final_Price(Rs.)]]+0</f>
        <v>232.99</v>
      </c>
      <c r="K79" s="6">
        <f xml:space="preserve"> ecommerce_dataset_updated[[#This Row],['[Price (Rs.)']]]-ecommerce_dataset_updated[[#This Row],[Discount Amount _]]</f>
        <v>232.99350000000001</v>
      </c>
      <c r="L79" t="s">
        <v>28</v>
      </c>
      <c r="M79" t="s">
        <v>399</v>
      </c>
      <c r="N79" s="4" t="s">
        <v>14063</v>
      </c>
      <c r="O79" s="4" t="s">
        <v>75</v>
      </c>
      <c r="P79" s="4" t="s">
        <v>14079</v>
      </c>
      <c r="Q79" s="5">
        <f>DATE(ecommerce_dataset_updated[[#This Row],[YYYY]],ecommerce_dataset_updated[[#This Row],[MM]],ecommerce_dataset_updated[[#This Row],[DD]])</f>
        <v>45582</v>
      </c>
      <c r="R79" s="6" t="str">
        <f>TEXT(ecommerce_dataset_updated[[#This Row],['[Purchase_Date']]], "mmm")</f>
        <v>Oct</v>
      </c>
      <c r="S79" s="6" t="str">
        <f>TEXT(ecommerce_dataset_updated[[#This Row],['[Purchase_Date']]], "ddd")</f>
        <v>Thu</v>
      </c>
      <c r="T79" s="6">
        <f>ecommerce_dataset_updated[[#This Row],[Final_Price(Rs.) _]]-ecommerce_dataset_updated[[#This Row],['[Final_Price(Rs.)']]]</f>
        <v>3.5000000000025011E-3</v>
      </c>
      <c r="U79" s="6" t="b">
        <f xml:space="preserve"> AND(ecommerce_dataset_updated[[#This Row],[Final_Price(Rs.) _]]=ecommerce_dataset_updated[[#This Row],['[Final_Price(Rs.)']]])</f>
        <v>0</v>
      </c>
      <c r="V79" s="5"/>
    </row>
    <row r="80" spans="1:22">
      <c r="A80" t="s">
        <v>400</v>
      </c>
      <c r="B80" t="s">
        <v>401</v>
      </c>
      <c r="C80" t="s">
        <v>10</v>
      </c>
      <c r="D80" s="9" t="s">
        <v>402</v>
      </c>
      <c r="E80" s="8">
        <f>ecommerce_dataset_updated[[#This Row],[Price (Rs.)]]+0</f>
        <v>362.61</v>
      </c>
      <c r="F80" s="6" t="s">
        <v>107</v>
      </c>
      <c r="G80" s="7">
        <f>ecommerce_dataset_updated[[#This Row],[Discount (%)]]+0</f>
        <v>0</v>
      </c>
      <c r="H80" s="6" t="s">
        <v>402</v>
      </c>
      <c r="I80" s="6">
        <f>ecommerce_dataset_updated[[#This Row],['[Price (Rs.)']]]*ecommerce_dataset_updated[[#This Row],['[Discount (%)']]]/100</f>
        <v>0</v>
      </c>
      <c r="J80" s="6">
        <f>ecommerce_dataset_updated[[#This Row],[Final_Price(Rs.)]]+0</f>
        <v>362.61</v>
      </c>
      <c r="K80" s="6">
        <f xml:space="preserve"> ecommerce_dataset_updated[[#This Row],['[Price (Rs.)']]]-ecommerce_dataset_updated[[#This Row],[Discount Amount _]]</f>
        <v>362.61</v>
      </c>
      <c r="L80" t="s">
        <v>77</v>
      </c>
      <c r="M80" t="s">
        <v>403</v>
      </c>
      <c r="N80" s="4" t="s">
        <v>14061</v>
      </c>
      <c r="O80" s="4" t="s">
        <v>14049</v>
      </c>
      <c r="P80" s="4" t="s">
        <v>14079</v>
      </c>
      <c r="Q80" s="5">
        <f>DATE(ecommerce_dataset_updated[[#This Row],[YYYY]],ecommerce_dataset_updated[[#This Row],[MM]],ecommerce_dataset_updated[[#This Row],[DD]])</f>
        <v>45617</v>
      </c>
      <c r="R80" s="6" t="str">
        <f>TEXT(ecommerce_dataset_updated[[#This Row],['[Purchase_Date']]], "mmm")</f>
        <v>Nov</v>
      </c>
      <c r="S80" s="6" t="str">
        <f>TEXT(ecommerce_dataset_updated[[#This Row],['[Purchase_Date']]], "ddd")</f>
        <v>Thu</v>
      </c>
      <c r="T80" s="6">
        <f>ecommerce_dataset_updated[[#This Row],[Final_Price(Rs.) _]]-ecommerce_dataset_updated[[#This Row],['[Final_Price(Rs.)']]]</f>
        <v>0</v>
      </c>
      <c r="U80" s="6" t="b">
        <f xml:space="preserve"> AND(ecommerce_dataset_updated[[#This Row],[Final_Price(Rs.) _]]=ecommerce_dataset_updated[[#This Row],['[Final_Price(Rs.)']]])</f>
        <v>1</v>
      </c>
      <c r="V80" s="5"/>
    </row>
    <row r="81" spans="1:22">
      <c r="A81" t="s">
        <v>404</v>
      </c>
      <c r="B81" t="s">
        <v>405</v>
      </c>
      <c r="C81" t="s">
        <v>114</v>
      </c>
      <c r="D81" s="9" t="s">
        <v>406</v>
      </c>
      <c r="E81" s="8">
        <f>ecommerce_dataset_updated[[#This Row],[Price (Rs.)]]+0</f>
        <v>486.62</v>
      </c>
      <c r="F81" s="6" t="s">
        <v>26</v>
      </c>
      <c r="G81" s="7">
        <f>ecommerce_dataset_updated[[#This Row],[Discount (%)]]+0</f>
        <v>25</v>
      </c>
      <c r="H81" s="6" t="s">
        <v>407</v>
      </c>
      <c r="I81" s="6">
        <f>ecommerce_dataset_updated[[#This Row],['[Price (Rs.)']]]*ecommerce_dataset_updated[[#This Row],['[Discount (%)']]]/100</f>
        <v>121.655</v>
      </c>
      <c r="J81" s="6">
        <f>ecommerce_dataset_updated[[#This Row],[Final_Price(Rs.)]]+0</f>
        <v>364.97</v>
      </c>
      <c r="K81" s="6">
        <f xml:space="preserve"> ecommerce_dataset_updated[[#This Row],['[Price (Rs.)']]]-ecommerce_dataset_updated[[#This Row],[Discount Amount _]]</f>
        <v>364.96500000000003</v>
      </c>
      <c r="L81" t="s">
        <v>14</v>
      </c>
      <c r="M81" t="s">
        <v>408</v>
      </c>
      <c r="N81" s="4" t="s">
        <v>14050</v>
      </c>
      <c r="O81" s="4" t="s">
        <v>14052</v>
      </c>
      <c r="P81" s="4" t="s">
        <v>14079</v>
      </c>
      <c r="Q81" s="5">
        <f>DATE(ecommerce_dataset_updated[[#This Row],[YYYY]],ecommerce_dataset_updated[[#This Row],[MM]],ecommerce_dataset_updated[[#This Row],[DD]])</f>
        <v>45300</v>
      </c>
      <c r="R81" s="6" t="str">
        <f>TEXT(ecommerce_dataset_updated[[#This Row],['[Purchase_Date']]], "mmm")</f>
        <v>Jan</v>
      </c>
      <c r="S81" s="6" t="str">
        <f>TEXT(ecommerce_dataset_updated[[#This Row],['[Purchase_Date']]], "ddd")</f>
        <v>Tue</v>
      </c>
      <c r="T81" s="6">
        <f>ecommerce_dataset_updated[[#This Row],[Final_Price(Rs.) _]]-ecommerce_dataset_updated[[#This Row],['[Final_Price(Rs.)']]]</f>
        <v>-4.9999999999954525E-3</v>
      </c>
      <c r="U81" s="6" t="b">
        <f xml:space="preserve"> AND(ecommerce_dataset_updated[[#This Row],[Final_Price(Rs.) _]]=ecommerce_dataset_updated[[#This Row],['[Final_Price(Rs.)']]])</f>
        <v>0</v>
      </c>
      <c r="V81" s="5"/>
    </row>
    <row r="82" spans="1:22">
      <c r="A82" t="s">
        <v>409</v>
      </c>
      <c r="B82" t="s">
        <v>410</v>
      </c>
      <c r="C82" t="s">
        <v>68</v>
      </c>
      <c r="D82" s="9" t="s">
        <v>411</v>
      </c>
      <c r="E82" s="8">
        <f>ecommerce_dataset_updated[[#This Row],[Price (Rs.)]]+0</f>
        <v>336.49</v>
      </c>
      <c r="F82" s="6" t="s">
        <v>20</v>
      </c>
      <c r="G82" s="7">
        <f>ecommerce_dataset_updated[[#This Row],[Discount (%)]]+0</f>
        <v>20</v>
      </c>
      <c r="H82" s="6" t="s">
        <v>412</v>
      </c>
      <c r="I82" s="6">
        <f>ecommerce_dataset_updated[[#This Row],['[Price (Rs.)']]]*ecommerce_dataset_updated[[#This Row],['[Discount (%)']]]/100</f>
        <v>67.298000000000002</v>
      </c>
      <c r="J82" s="6">
        <f>ecommerce_dataset_updated[[#This Row],[Final_Price(Rs.)]]+0</f>
        <v>269.19</v>
      </c>
      <c r="K82" s="6">
        <f xml:space="preserve"> ecommerce_dataset_updated[[#This Row],['[Price (Rs.)']]]-ecommerce_dataset_updated[[#This Row],[Discount Amount _]]</f>
        <v>269.19200000000001</v>
      </c>
      <c r="L82" t="s">
        <v>77</v>
      </c>
      <c r="M82" t="s">
        <v>413</v>
      </c>
      <c r="N82" s="4" t="s">
        <v>14057</v>
      </c>
      <c r="O82" s="4" t="s">
        <v>14050</v>
      </c>
      <c r="P82" s="4" t="s">
        <v>14079</v>
      </c>
      <c r="Q82" s="5">
        <f>DATE(ecommerce_dataset_updated[[#This Row],[YYYY]],ecommerce_dataset_updated[[#This Row],[MM]],ecommerce_dataset_updated[[#This Row],[DD]])</f>
        <v>45538</v>
      </c>
      <c r="R82" s="6" t="str">
        <f>TEXT(ecommerce_dataset_updated[[#This Row],['[Purchase_Date']]], "mmm")</f>
        <v>Sep</v>
      </c>
      <c r="S82" s="6" t="str">
        <f>TEXT(ecommerce_dataset_updated[[#This Row],['[Purchase_Date']]], "ddd")</f>
        <v>Tue</v>
      </c>
      <c r="T82" s="6">
        <f>ecommerce_dataset_updated[[#This Row],[Final_Price(Rs.) _]]-ecommerce_dataset_updated[[#This Row],['[Final_Price(Rs.)']]]</f>
        <v>2.0000000000095497E-3</v>
      </c>
      <c r="U82" s="6" t="b">
        <f xml:space="preserve"> AND(ecommerce_dataset_updated[[#This Row],[Final_Price(Rs.) _]]=ecommerce_dataset_updated[[#This Row],['[Final_Price(Rs.)']]])</f>
        <v>0</v>
      </c>
      <c r="V82" s="5"/>
    </row>
    <row r="83" spans="1:22">
      <c r="A83" t="s">
        <v>414</v>
      </c>
      <c r="B83" t="s">
        <v>415</v>
      </c>
      <c r="C83" t="s">
        <v>32</v>
      </c>
      <c r="D83" s="9" t="s">
        <v>416</v>
      </c>
      <c r="E83" s="8">
        <f>ecommerce_dataset_updated[[#This Row],[Price (Rs.)]]+0</f>
        <v>454.39</v>
      </c>
      <c r="F83" s="6" t="s">
        <v>26</v>
      </c>
      <c r="G83" s="7">
        <f>ecommerce_dataset_updated[[#This Row],[Discount (%)]]+0</f>
        <v>25</v>
      </c>
      <c r="H83" s="6" t="s">
        <v>417</v>
      </c>
      <c r="I83" s="6">
        <f>ecommerce_dataset_updated[[#This Row],['[Price (Rs.)']]]*ecommerce_dataset_updated[[#This Row],['[Discount (%)']]]/100</f>
        <v>113.5975</v>
      </c>
      <c r="J83" s="6">
        <f>ecommerce_dataset_updated[[#This Row],[Final_Price(Rs.)]]+0</f>
        <v>340.79</v>
      </c>
      <c r="K83" s="6">
        <f xml:space="preserve"> ecommerce_dataset_updated[[#This Row],['[Price (Rs.)']]]-ecommerce_dataset_updated[[#This Row],[Discount Amount _]]</f>
        <v>340.79250000000002</v>
      </c>
      <c r="L83" t="s">
        <v>28</v>
      </c>
      <c r="M83" t="s">
        <v>418</v>
      </c>
      <c r="N83" s="4" t="s">
        <v>14053</v>
      </c>
      <c r="O83" s="4" t="s">
        <v>14050</v>
      </c>
      <c r="P83" s="4" t="s">
        <v>14079</v>
      </c>
      <c r="Q83" s="5">
        <f>DATE(ecommerce_dataset_updated[[#This Row],[YYYY]],ecommerce_dataset_updated[[#This Row],[MM]],ecommerce_dataset_updated[[#This Row],[DD]])</f>
        <v>45539</v>
      </c>
      <c r="R83" s="6" t="str">
        <f>TEXT(ecommerce_dataset_updated[[#This Row],['[Purchase_Date']]], "mmm")</f>
        <v>Sep</v>
      </c>
      <c r="S83" s="6" t="str">
        <f>TEXT(ecommerce_dataset_updated[[#This Row],['[Purchase_Date']]], "ddd")</f>
        <v>Wed</v>
      </c>
      <c r="T83" s="6">
        <f>ecommerce_dataset_updated[[#This Row],[Final_Price(Rs.) _]]-ecommerce_dataset_updated[[#This Row],['[Final_Price(Rs.)']]]</f>
        <v>2.4999999999977263E-3</v>
      </c>
      <c r="U83" s="6" t="b">
        <f xml:space="preserve"> AND(ecommerce_dataset_updated[[#This Row],[Final_Price(Rs.) _]]=ecommerce_dataset_updated[[#This Row],['[Final_Price(Rs.)']]])</f>
        <v>0</v>
      </c>
      <c r="V83" s="5"/>
    </row>
    <row r="84" spans="1:22">
      <c r="A84" t="s">
        <v>419</v>
      </c>
      <c r="B84" t="s">
        <v>420</v>
      </c>
      <c r="C84" t="s">
        <v>68</v>
      </c>
      <c r="D84" s="9" t="s">
        <v>421</v>
      </c>
      <c r="E84" s="8">
        <f>ecommerce_dataset_updated[[#This Row],[Price (Rs.)]]+0</f>
        <v>215.44</v>
      </c>
      <c r="F84" s="6" t="s">
        <v>47</v>
      </c>
      <c r="G84" s="7">
        <f>ecommerce_dataset_updated[[#This Row],[Discount (%)]]+0</f>
        <v>50</v>
      </c>
      <c r="H84" s="6" t="s">
        <v>422</v>
      </c>
      <c r="I84" s="6">
        <f>ecommerce_dataset_updated[[#This Row],['[Price (Rs.)']]]*ecommerce_dataset_updated[[#This Row],['[Discount (%)']]]/100</f>
        <v>107.72</v>
      </c>
      <c r="J84" s="6">
        <f>ecommerce_dataset_updated[[#This Row],[Final_Price(Rs.)]]+0</f>
        <v>107.72</v>
      </c>
      <c r="K84" s="6">
        <f xml:space="preserve"> ecommerce_dataset_updated[[#This Row],['[Price (Rs.)']]]-ecommerce_dataset_updated[[#This Row],[Discount Amount _]]</f>
        <v>107.72</v>
      </c>
      <c r="L84" t="s">
        <v>35</v>
      </c>
      <c r="M84" t="s">
        <v>423</v>
      </c>
      <c r="N84" s="4" t="s">
        <v>14069</v>
      </c>
      <c r="O84" s="4" t="s">
        <v>14062</v>
      </c>
      <c r="P84" s="4" t="s">
        <v>14079</v>
      </c>
      <c r="Q84" s="5">
        <f>DATE(ecommerce_dataset_updated[[#This Row],[YYYY]],ecommerce_dataset_updated[[#This Row],[MM]],ecommerce_dataset_updated[[#This Row],[DD]])</f>
        <v>45465</v>
      </c>
      <c r="R84" s="6" t="str">
        <f>TEXT(ecommerce_dataset_updated[[#This Row],['[Purchase_Date']]], "mmm")</f>
        <v>Jun</v>
      </c>
      <c r="S84" s="6" t="str">
        <f>TEXT(ecommerce_dataset_updated[[#This Row],['[Purchase_Date']]], "ddd")</f>
        <v>Sat</v>
      </c>
      <c r="T84" s="6">
        <f>ecommerce_dataset_updated[[#This Row],[Final_Price(Rs.) _]]-ecommerce_dataset_updated[[#This Row],['[Final_Price(Rs.)']]]</f>
        <v>0</v>
      </c>
      <c r="U84" s="6" t="b">
        <f xml:space="preserve"> AND(ecommerce_dataset_updated[[#This Row],[Final_Price(Rs.) _]]=ecommerce_dataset_updated[[#This Row],['[Final_Price(Rs.)']]])</f>
        <v>1</v>
      </c>
      <c r="V84" s="5"/>
    </row>
    <row r="85" spans="1:22">
      <c r="A85" t="s">
        <v>424</v>
      </c>
      <c r="B85" t="s">
        <v>425</v>
      </c>
      <c r="C85" t="s">
        <v>18</v>
      </c>
      <c r="D85" s="9" t="s">
        <v>426</v>
      </c>
      <c r="E85" s="8">
        <f>ecommerce_dataset_updated[[#This Row],[Price (Rs.)]]+0</f>
        <v>33.020000000000003</v>
      </c>
      <c r="F85" s="6" t="s">
        <v>12</v>
      </c>
      <c r="G85" s="7">
        <f>ecommerce_dataset_updated[[#This Row],[Discount (%)]]+0</f>
        <v>15</v>
      </c>
      <c r="H85" s="6" t="s">
        <v>427</v>
      </c>
      <c r="I85" s="6">
        <f>ecommerce_dataset_updated[[#This Row],['[Price (Rs.)']]]*ecommerce_dataset_updated[[#This Row],['[Discount (%)']]]/100</f>
        <v>4.9530000000000003</v>
      </c>
      <c r="J85" s="6">
        <f>ecommerce_dataset_updated[[#This Row],[Final_Price(Rs.)]]+0</f>
        <v>28.07</v>
      </c>
      <c r="K85" s="6">
        <f xml:space="preserve"> ecommerce_dataset_updated[[#This Row],['[Price (Rs.)']]]-ecommerce_dataset_updated[[#This Row],[Discount Amount _]]</f>
        <v>28.067000000000004</v>
      </c>
      <c r="L85" t="s">
        <v>35</v>
      </c>
      <c r="M85" t="s">
        <v>428</v>
      </c>
      <c r="N85" s="4" t="s">
        <v>14070</v>
      </c>
      <c r="O85" s="4" t="s">
        <v>14050</v>
      </c>
      <c r="P85" s="4" t="s">
        <v>14079</v>
      </c>
      <c r="Q85" s="5">
        <f>DATE(ecommerce_dataset_updated[[#This Row],[YYYY]],ecommerce_dataset_updated[[#This Row],[MM]],ecommerce_dataset_updated[[#This Row],[DD]])</f>
        <v>45553</v>
      </c>
      <c r="R85" s="6" t="str">
        <f>TEXT(ecommerce_dataset_updated[[#This Row],['[Purchase_Date']]], "mmm")</f>
        <v>Sep</v>
      </c>
      <c r="S85" s="6" t="str">
        <f>TEXT(ecommerce_dataset_updated[[#This Row],['[Purchase_Date']]], "ddd")</f>
        <v>Wed</v>
      </c>
      <c r="T85" s="6">
        <f>ecommerce_dataset_updated[[#This Row],[Final_Price(Rs.) _]]-ecommerce_dataset_updated[[#This Row],['[Final_Price(Rs.)']]]</f>
        <v>-2.999999999996561E-3</v>
      </c>
      <c r="U85" s="6" t="b">
        <f xml:space="preserve"> AND(ecommerce_dataset_updated[[#This Row],[Final_Price(Rs.) _]]=ecommerce_dataset_updated[[#This Row],['[Final_Price(Rs.)']]])</f>
        <v>0</v>
      </c>
      <c r="V85" s="5"/>
    </row>
    <row r="86" spans="1:22">
      <c r="A86" t="s">
        <v>429</v>
      </c>
      <c r="B86" t="s">
        <v>430</v>
      </c>
      <c r="C86" t="s">
        <v>32</v>
      </c>
      <c r="D86" s="9" t="s">
        <v>431</v>
      </c>
      <c r="E86" s="8">
        <f>ecommerce_dataset_updated[[#This Row],[Price (Rs.)]]+0</f>
        <v>138.83000000000001</v>
      </c>
      <c r="F86" s="6" t="s">
        <v>75</v>
      </c>
      <c r="G86" s="7">
        <f>ecommerce_dataset_updated[[#This Row],[Discount (%)]]+0</f>
        <v>10</v>
      </c>
      <c r="H86" s="6" t="s">
        <v>432</v>
      </c>
      <c r="I86" s="6">
        <f>ecommerce_dataset_updated[[#This Row],['[Price (Rs.)']]]*ecommerce_dataset_updated[[#This Row],['[Discount (%)']]]/100</f>
        <v>13.883000000000003</v>
      </c>
      <c r="J86" s="6">
        <f>ecommerce_dataset_updated[[#This Row],[Final_Price(Rs.)]]+0</f>
        <v>124.95</v>
      </c>
      <c r="K86" s="6">
        <f xml:space="preserve"> ecommerce_dataset_updated[[#This Row],['[Price (Rs.)']]]-ecommerce_dataset_updated[[#This Row],[Discount Amount _]]</f>
        <v>124.947</v>
      </c>
      <c r="L86" t="s">
        <v>14</v>
      </c>
      <c r="M86" t="s">
        <v>239</v>
      </c>
      <c r="N86" s="4" t="s">
        <v>14070</v>
      </c>
      <c r="O86" s="4" t="s">
        <v>14062</v>
      </c>
      <c r="P86" s="4" t="s">
        <v>14079</v>
      </c>
      <c r="Q86" s="5">
        <f>DATE(ecommerce_dataset_updated[[#This Row],[YYYY]],ecommerce_dataset_updated[[#This Row],[MM]],ecommerce_dataset_updated[[#This Row],[DD]])</f>
        <v>45461</v>
      </c>
      <c r="R86" s="6" t="str">
        <f>TEXT(ecommerce_dataset_updated[[#This Row],['[Purchase_Date']]], "mmm")</f>
        <v>Jun</v>
      </c>
      <c r="S86" s="6" t="str">
        <f>TEXT(ecommerce_dataset_updated[[#This Row],['[Purchase_Date']]], "ddd")</f>
        <v>Tue</v>
      </c>
      <c r="T86" s="6">
        <f>ecommerce_dataset_updated[[#This Row],[Final_Price(Rs.) _]]-ecommerce_dataset_updated[[#This Row],['[Final_Price(Rs.)']]]</f>
        <v>-3.0000000000001137E-3</v>
      </c>
      <c r="U86" s="6" t="b">
        <f xml:space="preserve"> AND(ecommerce_dataset_updated[[#This Row],[Final_Price(Rs.) _]]=ecommerce_dataset_updated[[#This Row],['[Final_Price(Rs.)']]])</f>
        <v>0</v>
      </c>
      <c r="V86" s="5"/>
    </row>
    <row r="87" spans="1:22">
      <c r="A87" t="s">
        <v>433</v>
      </c>
      <c r="B87" t="s">
        <v>434</v>
      </c>
      <c r="C87" t="s">
        <v>45</v>
      </c>
      <c r="D87" s="9" t="s">
        <v>435</v>
      </c>
      <c r="E87" s="8">
        <f>ecommerce_dataset_updated[[#This Row],[Price (Rs.)]]+0</f>
        <v>490.71</v>
      </c>
      <c r="F87" s="6" t="s">
        <v>53</v>
      </c>
      <c r="G87" s="7">
        <f>ecommerce_dataset_updated[[#This Row],[Discount (%)]]+0</f>
        <v>5</v>
      </c>
      <c r="H87" s="6" t="s">
        <v>436</v>
      </c>
      <c r="I87" s="6">
        <f>ecommerce_dataset_updated[[#This Row],['[Price (Rs.)']]]*ecommerce_dataset_updated[[#This Row],['[Discount (%)']]]/100</f>
        <v>24.535499999999999</v>
      </c>
      <c r="J87" s="6">
        <f>ecommerce_dataset_updated[[#This Row],[Final_Price(Rs.)]]+0</f>
        <v>466.17</v>
      </c>
      <c r="K87" s="6">
        <f xml:space="preserve"> ecommerce_dataset_updated[[#This Row],['[Price (Rs.)']]]-ecommerce_dataset_updated[[#This Row],[Discount Amount _]]</f>
        <v>466.17449999999997</v>
      </c>
      <c r="L87" t="s">
        <v>120</v>
      </c>
      <c r="M87" t="s">
        <v>191</v>
      </c>
      <c r="N87" s="4" t="s">
        <v>75</v>
      </c>
      <c r="O87" s="4" t="s">
        <v>14057</v>
      </c>
      <c r="P87" s="4" t="s">
        <v>14079</v>
      </c>
      <c r="Q87" s="5">
        <f>DATE(ecommerce_dataset_updated[[#This Row],[YYYY]],ecommerce_dataset_updated[[#This Row],[MM]],ecommerce_dataset_updated[[#This Row],[DD]])</f>
        <v>45361</v>
      </c>
      <c r="R87" s="6" t="str">
        <f>TEXT(ecommerce_dataset_updated[[#This Row],['[Purchase_Date']]], "mmm")</f>
        <v>Mar</v>
      </c>
      <c r="S87" s="6" t="str">
        <f>TEXT(ecommerce_dataset_updated[[#This Row],['[Purchase_Date']]], "ddd")</f>
        <v>Sun</v>
      </c>
      <c r="T87" s="6">
        <f>ecommerce_dataset_updated[[#This Row],[Final_Price(Rs.) _]]-ecommerce_dataset_updated[[#This Row],['[Final_Price(Rs.)']]]</f>
        <v>4.4999999999504325E-3</v>
      </c>
      <c r="U87" s="6" t="b">
        <f xml:space="preserve"> AND(ecommerce_dataset_updated[[#This Row],[Final_Price(Rs.) _]]=ecommerce_dataset_updated[[#This Row],['[Final_Price(Rs.)']]])</f>
        <v>0</v>
      </c>
      <c r="V87" s="5"/>
    </row>
    <row r="88" spans="1:22">
      <c r="A88" t="s">
        <v>437</v>
      </c>
      <c r="B88" t="s">
        <v>438</v>
      </c>
      <c r="C88" t="s">
        <v>32</v>
      </c>
      <c r="D88" s="9" t="s">
        <v>439</v>
      </c>
      <c r="E88" s="8">
        <f>ecommerce_dataset_updated[[#This Row],[Price (Rs.)]]+0</f>
        <v>280.66000000000003</v>
      </c>
      <c r="F88" s="6" t="s">
        <v>12</v>
      </c>
      <c r="G88" s="7">
        <f>ecommerce_dataset_updated[[#This Row],[Discount (%)]]+0</f>
        <v>15</v>
      </c>
      <c r="H88" s="6" t="s">
        <v>440</v>
      </c>
      <c r="I88" s="6">
        <f>ecommerce_dataset_updated[[#This Row],['[Price (Rs.)']]]*ecommerce_dataset_updated[[#This Row],['[Discount (%)']]]/100</f>
        <v>42.099000000000004</v>
      </c>
      <c r="J88" s="6">
        <f>ecommerce_dataset_updated[[#This Row],[Final_Price(Rs.)]]+0</f>
        <v>238.56</v>
      </c>
      <c r="K88" s="6">
        <f xml:space="preserve"> ecommerce_dataset_updated[[#This Row],['[Price (Rs.)']]]-ecommerce_dataset_updated[[#This Row],[Discount Amount _]]</f>
        <v>238.56100000000004</v>
      </c>
      <c r="L88" t="s">
        <v>120</v>
      </c>
      <c r="M88" t="s">
        <v>441</v>
      </c>
      <c r="N88" s="4" t="s">
        <v>14049</v>
      </c>
      <c r="O88" s="4" t="s">
        <v>14049</v>
      </c>
      <c r="P88" s="4" t="s">
        <v>14079</v>
      </c>
      <c r="Q88" s="5">
        <f>DATE(ecommerce_dataset_updated[[#This Row],[YYYY]],ecommerce_dataset_updated[[#This Row],[MM]],ecommerce_dataset_updated[[#This Row],[DD]])</f>
        <v>45607</v>
      </c>
      <c r="R88" s="6" t="str">
        <f>TEXT(ecommerce_dataset_updated[[#This Row],['[Purchase_Date']]], "mmm")</f>
        <v>Nov</v>
      </c>
      <c r="S88" s="6" t="str">
        <f>TEXT(ecommerce_dataset_updated[[#This Row],['[Purchase_Date']]], "ddd")</f>
        <v>Mon</v>
      </c>
      <c r="T88" s="6">
        <f>ecommerce_dataset_updated[[#This Row],[Final_Price(Rs.) _]]-ecommerce_dataset_updated[[#This Row],['[Final_Price(Rs.)']]]</f>
        <v>1.0000000000331966E-3</v>
      </c>
      <c r="U88" s="6" t="b">
        <f xml:space="preserve"> AND(ecommerce_dataset_updated[[#This Row],[Final_Price(Rs.) _]]=ecommerce_dataset_updated[[#This Row],['[Final_Price(Rs.)']]])</f>
        <v>0</v>
      </c>
      <c r="V88" s="5"/>
    </row>
    <row r="89" spans="1:22">
      <c r="A89" t="s">
        <v>442</v>
      </c>
      <c r="B89" t="s">
        <v>443</v>
      </c>
      <c r="C89" t="s">
        <v>45</v>
      </c>
      <c r="D89" s="9" t="s">
        <v>444</v>
      </c>
      <c r="E89" s="8">
        <f>ecommerce_dataset_updated[[#This Row],[Price (Rs.)]]+0</f>
        <v>327.39999999999998</v>
      </c>
      <c r="F89" s="6" t="s">
        <v>154</v>
      </c>
      <c r="G89" s="7">
        <f>ecommerce_dataset_updated[[#This Row],[Discount (%)]]+0</f>
        <v>30</v>
      </c>
      <c r="H89" s="6" t="s">
        <v>445</v>
      </c>
      <c r="I89" s="6">
        <f>ecommerce_dataset_updated[[#This Row],['[Price (Rs.)']]]*ecommerce_dataset_updated[[#This Row],['[Discount (%)']]]/100</f>
        <v>98.22</v>
      </c>
      <c r="J89" s="6">
        <f>ecommerce_dataset_updated[[#This Row],[Final_Price(Rs.)]]+0</f>
        <v>229.18</v>
      </c>
      <c r="K89" s="6">
        <f xml:space="preserve"> ecommerce_dataset_updated[[#This Row],['[Price (Rs.)']]]-ecommerce_dataset_updated[[#This Row],[Discount Amount _]]</f>
        <v>229.17999999999998</v>
      </c>
      <c r="L89" t="s">
        <v>120</v>
      </c>
      <c r="M89" t="s">
        <v>446</v>
      </c>
      <c r="N89" s="4" t="s">
        <v>14049</v>
      </c>
      <c r="O89" s="4" t="s">
        <v>14050</v>
      </c>
      <c r="P89" s="4" t="s">
        <v>14079</v>
      </c>
      <c r="Q89" s="5">
        <f>DATE(ecommerce_dataset_updated[[#This Row],[YYYY]],ecommerce_dataset_updated[[#This Row],[MM]],ecommerce_dataset_updated[[#This Row],[DD]])</f>
        <v>45546</v>
      </c>
      <c r="R89" s="6" t="str">
        <f>TEXT(ecommerce_dataset_updated[[#This Row],['[Purchase_Date']]], "mmm")</f>
        <v>Sep</v>
      </c>
      <c r="S89" s="6" t="str">
        <f>TEXT(ecommerce_dataset_updated[[#This Row],['[Purchase_Date']]], "ddd")</f>
        <v>Wed</v>
      </c>
      <c r="T89" s="6">
        <f>ecommerce_dataset_updated[[#This Row],[Final_Price(Rs.) _]]-ecommerce_dataset_updated[[#This Row],['[Final_Price(Rs.)']]]</f>
        <v>0</v>
      </c>
      <c r="U89" s="6" t="b">
        <f xml:space="preserve"> AND(ecommerce_dataset_updated[[#This Row],[Final_Price(Rs.) _]]=ecommerce_dataset_updated[[#This Row],['[Final_Price(Rs.)']]])</f>
        <v>1</v>
      </c>
      <c r="V89" s="5"/>
    </row>
    <row r="90" spans="1:22">
      <c r="A90" t="s">
        <v>447</v>
      </c>
      <c r="B90" t="s">
        <v>448</v>
      </c>
      <c r="C90" t="s">
        <v>45</v>
      </c>
      <c r="D90" s="9" t="s">
        <v>449</v>
      </c>
      <c r="E90" s="8">
        <f>ecommerce_dataset_updated[[#This Row],[Price (Rs.)]]+0</f>
        <v>309.67</v>
      </c>
      <c r="F90" s="6" t="s">
        <v>26</v>
      </c>
      <c r="G90" s="7">
        <f>ecommerce_dataset_updated[[#This Row],[Discount (%)]]+0</f>
        <v>25</v>
      </c>
      <c r="H90" s="6" t="s">
        <v>450</v>
      </c>
      <c r="I90" s="6">
        <f>ecommerce_dataset_updated[[#This Row],['[Price (Rs.)']]]*ecommerce_dataset_updated[[#This Row],['[Discount (%)']]]/100</f>
        <v>77.417500000000004</v>
      </c>
      <c r="J90" s="6">
        <f>ecommerce_dataset_updated[[#This Row],[Final_Price(Rs.)]]+0</f>
        <v>232.25</v>
      </c>
      <c r="K90" s="6">
        <f xml:space="preserve"> ecommerce_dataset_updated[[#This Row],['[Price (Rs.)']]]-ecommerce_dataset_updated[[#This Row],[Discount Amount _]]</f>
        <v>232.2525</v>
      </c>
      <c r="L90" t="s">
        <v>35</v>
      </c>
      <c r="M90" t="s">
        <v>418</v>
      </c>
      <c r="N90" s="4" t="s">
        <v>14053</v>
      </c>
      <c r="O90" s="4" t="s">
        <v>14050</v>
      </c>
      <c r="P90" s="4" t="s">
        <v>14079</v>
      </c>
      <c r="Q90" s="5">
        <f>DATE(ecommerce_dataset_updated[[#This Row],[YYYY]],ecommerce_dataset_updated[[#This Row],[MM]],ecommerce_dataset_updated[[#This Row],[DD]])</f>
        <v>45539</v>
      </c>
      <c r="R90" s="6" t="str">
        <f>TEXT(ecommerce_dataset_updated[[#This Row],['[Purchase_Date']]], "mmm")</f>
        <v>Sep</v>
      </c>
      <c r="S90" s="6" t="str">
        <f>TEXT(ecommerce_dataset_updated[[#This Row],['[Purchase_Date']]], "ddd")</f>
        <v>Wed</v>
      </c>
      <c r="T90" s="6">
        <f>ecommerce_dataset_updated[[#This Row],[Final_Price(Rs.) _]]-ecommerce_dataset_updated[[#This Row],['[Final_Price(Rs.)']]]</f>
        <v>2.4999999999977263E-3</v>
      </c>
      <c r="U90" s="6" t="b">
        <f xml:space="preserve"> AND(ecommerce_dataset_updated[[#This Row],[Final_Price(Rs.) _]]=ecommerce_dataset_updated[[#This Row],['[Final_Price(Rs.)']]])</f>
        <v>0</v>
      </c>
      <c r="V90" s="5"/>
    </row>
    <row r="91" spans="1:22">
      <c r="A91" t="s">
        <v>451</v>
      </c>
      <c r="B91" t="s">
        <v>452</v>
      </c>
      <c r="C91" t="s">
        <v>45</v>
      </c>
      <c r="D91" s="9" t="s">
        <v>453</v>
      </c>
      <c r="E91" s="8">
        <f>ecommerce_dataset_updated[[#This Row],[Price (Rs.)]]+0</f>
        <v>292.67</v>
      </c>
      <c r="F91" s="6" t="s">
        <v>26</v>
      </c>
      <c r="G91" s="7">
        <f>ecommerce_dataset_updated[[#This Row],[Discount (%)]]+0</f>
        <v>25</v>
      </c>
      <c r="H91" s="6" t="s">
        <v>454</v>
      </c>
      <c r="I91" s="6">
        <f>ecommerce_dataset_updated[[#This Row],['[Price (Rs.)']]]*ecommerce_dataset_updated[[#This Row],['[Discount (%)']]]/100</f>
        <v>73.167500000000004</v>
      </c>
      <c r="J91" s="6">
        <f>ecommerce_dataset_updated[[#This Row],[Final_Price(Rs.)]]+0</f>
        <v>219.5</v>
      </c>
      <c r="K91" s="6">
        <f xml:space="preserve"> ecommerce_dataset_updated[[#This Row],['[Price (Rs.)']]]-ecommerce_dataset_updated[[#This Row],[Discount Amount _]]</f>
        <v>219.5025</v>
      </c>
      <c r="L91" t="s">
        <v>28</v>
      </c>
      <c r="M91" t="s">
        <v>455</v>
      </c>
      <c r="N91" s="4" t="s">
        <v>14064</v>
      </c>
      <c r="O91" s="4" t="s">
        <v>14051</v>
      </c>
      <c r="P91" s="4" t="s">
        <v>14079</v>
      </c>
      <c r="Q91" s="5">
        <f>DATE(ecommerce_dataset_updated[[#This Row],[YYYY]],ecommerce_dataset_updated[[#This Row],[MM]],ecommerce_dataset_updated[[#This Row],[DD]])</f>
        <v>45335</v>
      </c>
      <c r="R91" s="6" t="str">
        <f>TEXT(ecommerce_dataset_updated[[#This Row],['[Purchase_Date']]], "mmm")</f>
        <v>Feb</v>
      </c>
      <c r="S91" s="6" t="str">
        <f>TEXT(ecommerce_dataset_updated[[#This Row],['[Purchase_Date']]], "ddd")</f>
        <v>Tue</v>
      </c>
      <c r="T91" s="6">
        <f>ecommerce_dataset_updated[[#This Row],[Final_Price(Rs.) _]]-ecommerce_dataset_updated[[#This Row],['[Final_Price(Rs.)']]]</f>
        <v>2.4999999999977263E-3</v>
      </c>
      <c r="U91" s="6" t="b">
        <f xml:space="preserve"> AND(ecommerce_dataset_updated[[#This Row],[Final_Price(Rs.) _]]=ecommerce_dataset_updated[[#This Row],['[Final_Price(Rs.)']]])</f>
        <v>0</v>
      </c>
      <c r="V91" s="5"/>
    </row>
    <row r="92" spans="1:22">
      <c r="A92" t="s">
        <v>456</v>
      </c>
      <c r="B92" t="s">
        <v>457</v>
      </c>
      <c r="C92" t="s">
        <v>18</v>
      </c>
      <c r="D92" s="9" t="s">
        <v>458</v>
      </c>
      <c r="E92" s="8">
        <f>ecommerce_dataset_updated[[#This Row],[Price (Rs.)]]+0</f>
        <v>40.869999999999997</v>
      </c>
      <c r="F92" s="6" t="s">
        <v>12</v>
      </c>
      <c r="G92" s="7">
        <f>ecommerce_dataset_updated[[#This Row],[Discount (%)]]+0</f>
        <v>15</v>
      </c>
      <c r="H92" s="6" t="s">
        <v>459</v>
      </c>
      <c r="I92" s="6">
        <f>ecommerce_dataset_updated[[#This Row],['[Price (Rs.)']]]*ecommerce_dataset_updated[[#This Row],['[Discount (%)']]]/100</f>
        <v>6.1304999999999996</v>
      </c>
      <c r="J92" s="6">
        <f>ecommerce_dataset_updated[[#This Row],[Final_Price(Rs.)]]+0</f>
        <v>34.74</v>
      </c>
      <c r="K92" s="6">
        <f xml:space="preserve"> ecommerce_dataset_updated[[#This Row],['[Price (Rs.)']]]-ecommerce_dataset_updated[[#This Row],[Discount Amount _]]</f>
        <v>34.7395</v>
      </c>
      <c r="L92" t="s">
        <v>14</v>
      </c>
      <c r="M92" t="s">
        <v>394</v>
      </c>
      <c r="N92" s="4" t="s">
        <v>14049</v>
      </c>
      <c r="O92" s="4" t="s">
        <v>14057</v>
      </c>
      <c r="P92" s="4" t="s">
        <v>14079</v>
      </c>
      <c r="Q92" s="5">
        <f>DATE(ecommerce_dataset_updated[[#This Row],[YYYY]],ecommerce_dataset_updated[[#This Row],[MM]],ecommerce_dataset_updated[[#This Row],[DD]])</f>
        <v>45362</v>
      </c>
      <c r="R92" s="6" t="str">
        <f>TEXT(ecommerce_dataset_updated[[#This Row],['[Purchase_Date']]], "mmm")</f>
        <v>Mar</v>
      </c>
      <c r="S92" s="6" t="str">
        <f>TEXT(ecommerce_dataset_updated[[#This Row],['[Purchase_Date']]], "ddd")</f>
        <v>Mon</v>
      </c>
      <c r="T92" s="6">
        <f>ecommerce_dataset_updated[[#This Row],[Final_Price(Rs.) _]]-ecommerce_dataset_updated[[#This Row],['[Final_Price(Rs.)']]]</f>
        <v>-5.0000000000238742E-4</v>
      </c>
      <c r="U92" s="6" t="b">
        <f xml:space="preserve"> AND(ecommerce_dataset_updated[[#This Row],[Final_Price(Rs.) _]]=ecommerce_dataset_updated[[#This Row],['[Final_Price(Rs.)']]])</f>
        <v>0</v>
      </c>
      <c r="V92" s="5"/>
    </row>
    <row r="93" spans="1:22">
      <c r="A93" t="s">
        <v>460</v>
      </c>
      <c r="B93" t="s">
        <v>461</v>
      </c>
      <c r="C93" t="s">
        <v>18</v>
      </c>
      <c r="D93" s="9" t="s">
        <v>462</v>
      </c>
      <c r="E93" s="8">
        <f>ecommerce_dataset_updated[[#This Row],[Price (Rs.)]]+0</f>
        <v>455.19</v>
      </c>
      <c r="F93" s="6" t="s">
        <v>12</v>
      </c>
      <c r="G93" s="7">
        <f>ecommerce_dataset_updated[[#This Row],[Discount (%)]]+0</f>
        <v>15</v>
      </c>
      <c r="H93" s="6" t="s">
        <v>463</v>
      </c>
      <c r="I93" s="6">
        <f>ecommerce_dataset_updated[[#This Row],['[Price (Rs.)']]]*ecommerce_dataset_updated[[#This Row],['[Discount (%)']]]/100</f>
        <v>68.278500000000008</v>
      </c>
      <c r="J93" s="6">
        <f>ecommerce_dataset_updated[[#This Row],[Final_Price(Rs.)]]+0</f>
        <v>386.91</v>
      </c>
      <c r="K93" s="6">
        <f xml:space="preserve"> ecommerce_dataset_updated[[#This Row],['[Price (Rs.)']]]-ecommerce_dataset_updated[[#This Row],[Discount Amount _]]</f>
        <v>386.91149999999999</v>
      </c>
      <c r="L93" t="s">
        <v>14</v>
      </c>
      <c r="M93" t="s">
        <v>464</v>
      </c>
      <c r="N93" s="4" t="s">
        <v>14059</v>
      </c>
      <c r="O93" s="4" t="s">
        <v>75</v>
      </c>
      <c r="P93" s="4" t="s">
        <v>14079</v>
      </c>
      <c r="Q93" s="5">
        <f>DATE(ecommerce_dataset_updated[[#This Row],[YYYY]],ecommerce_dataset_updated[[#This Row],[MM]],ecommerce_dataset_updated[[#This Row],[DD]])</f>
        <v>45570</v>
      </c>
      <c r="R93" s="6" t="str">
        <f>TEXT(ecommerce_dataset_updated[[#This Row],['[Purchase_Date']]], "mmm")</f>
        <v>Oct</v>
      </c>
      <c r="S93" s="6" t="str">
        <f>TEXT(ecommerce_dataset_updated[[#This Row],['[Purchase_Date']]], "ddd")</f>
        <v>Sat</v>
      </c>
      <c r="T93" s="6">
        <f>ecommerce_dataset_updated[[#This Row],[Final_Price(Rs.) _]]-ecommerce_dataset_updated[[#This Row],['[Final_Price(Rs.)']]]</f>
        <v>1.4999999999645297E-3</v>
      </c>
      <c r="U93" s="6" t="b">
        <f xml:space="preserve"> AND(ecommerce_dataset_updated[[#This Row],[Final_Price(Rs.) _]]=ecommerce_dataset_updated[[#This Row],['[Final_Price(Rs.)']]])</f>
        <v>0</v>
      </c>
      <c r="V93" s="5"/>
    </row>
    <row r="94" spans="1:22">
      <c r="A94" t="s">
        <v>465</v>
      </c>
      <c r="B94" t="s">
        <v>466</v>
      </c>
      <c r="C94" t="s">
        <v>32</v>
      </c>
      <c r="D94" s="9" t="s">
        <v>467</v>
      </c>
      <c r="E94" s="8">
        <f>ecommerce_dataset_updated[[#This Row],[Price (Rs.)]]+0</f>
        <v>312.3</v>
      </c>
      <c r="F94" s="6" t="s">
        <v>75</v>
      </c>
      <c r="G94" s="7">
        <f>ecommerce_dataset_updated[[#This Row],[Discount (%)]]+0</f>
        <v>10</v>
      </c>
      <c r="H94" s="6" t="s">
        <v>468</v>
      </c>
      <c r="I94" s="6">
        <f>ecommerce_dataset_updated[[#This Row],['[Price (Rs.)']]]*ecommerce_dataset_updated[[#This Row],['[Discount (%)']]]/100</f>
        <v>31.23</v>
      </c>
      <c r="J94" s="6">
        <f>ecommerce_dataset_updated[[#This Row],[Final_Price(Rs.)]]+0</f>
        <v>281.07</v>
      </c>
      <c r="K94" s="6">
        <f xml:space="preserve"> ecommerce_dataset_updated[[#This Row],['[Price (Rs.)']]]-ecommerce_dataset_updated[[#This Row],[Discount Amount _]]</f>
        <v>281.07</v>
      </c>
      <c r="L94" t="s">
        <v>35</v>
      </c>
      <c r="M94" t="s">
        <v>469</v>
      </c>
      <c r="N94" s="4" t="s">
        <v>14068</v>
      </c>
      <c r="O94" s="4" t="s">
        <v>14052</v>
      </c>
      <c r="P94" s="4" t="s">
        <v>14079</v>
      </c>
      <c r="Q94" s="5">
        <f>DATE(ecommerce_dataset_updated[[#This Row],[YYYY]],ecommerce_dataset_updated[[#This Row],[MM]],ecommerce_dataset_updated[[#This Row],[DD]])</f>
        <v>45322</v>
      </c>
      <c r="R94" s="6" t="str">
        <f>TEXT(ecommerce_dataset_updated[[#This Row],['[Purchase_Date']]], "mmm")</f>
        <v>Jan</v>
      </c>
      <c r="S94" s="6" t="str">
        <f>TEXT(ecommerce_dataset_updated[[#This Row],['[Purchase_Date']]], "ddd")</f>
        <v>Wed</v>
      </c>
      <c r="T94" s="6">
        <f>ecommerce_dataset_updated[[#This Row],[Final_Price(Rs.) _]]-ecommerce_dataset_updated[[#This Row],['[Final_Price(Rs.)']]]</f>
        <v>0</v>
      </c>
      <c r="U94" s="6" t="b">
        <f xml:space="preserve"> AND(ecommerce_dataset_updated[[#This Row],[Final_Price(Rs.) _]]=ecommerce_dataset_updated[[#This Row],['[Final_Price(Rs.)']]])</f>
        <v>1</v>
      </c>
      <c r="V94" s="5"/>
    </row>
    <row r="95" spans="1:22">
      <c r="A95" t="s">
        <v>470</v>
      </c>
      <c r="B95" t="s">
        <v>471</v>
      </c>
      <c r="C95" t="s">
        <v>10</v>
      </c>
      <c r="D95" s="9" t="s">
        <v>472</v>
      </c>
      <c r="E95" s="8">
        <f>ecommerce_dataset_updated[[#This Row],[Price (Rs.)]]+0</f>
        <v>193.28</v>
      </c>
      <c r="F95" s="6" t="s">
        <v>75</v>
      </c>
      <c r="G95" s="7">
        <f>ecommerce_dataset_updated[[#This Row],[Discount (%)]]+0</f>
        <v>10</v>
      </c>
      <c r="H95" s="6" t="s">
        <v>473</v>
      </c>
      <c r="I95" s="6">
        <f>ecommerce_dataset_updated[[#This Row],['[Price (Rs.)']]]*ecommerce_dataset_updated[[#This Row],['[Discount (%)']]]/100</f>
        <v>19.327999999999999</v>
      </c>
      <c r="J95" s="6">
        <f>ecommerce_dataset_updated[[#This Row],[Final_Price(Rs.)]]+0</f>
        <v>173.95</v>
      </c>
      <c r="K95" s="6">
        <f xml:space="preserve"> ecommerce_dataset_updated[[#This Row],['[Price (Rs.)']]]-ecommerce_dataset_updated[[#This Row],[Discount Amount _]]</f>
        <v>173.952</v>
      </c>
      <c r="L95" t="s">
        <v>35</v>
      </c>
      <c r="M95" t="s">
        <v>474</v>
      </c>
      <c r="N95" s="4" t="s">
        <v>14049</v>
      </c>
      <c r="O95" s="4" t="s">
        <v>14062</v>
      </c>
      <c r="P95" s="4" t="s">
        <v>14079</v>
      </c>
      <c r="Q95" s="5">
        <f>DATE(ecommerce_dataset_updated[[#This Row],[YYYY]],ecommerce_dataset_updated[[#This Row],[MM]],ecommerce_dataset_updated[[#This Row],[DD]])</f>
        <v>45454</v>
      </c>
      <c r="R95" s="6" t="str">
        <f>TEXT(ecommerce_dataset_updated[[#This Row],['[Purchase_Date']]], "mmm")</f>
        <v>Jun</v>
      </c>
      <c r="S95" s="6" t="str">
        <f>TEXT(ecommerce_dataset_updated[[#This Row],['[Purchase_Date']]], "ddd")</f>
        <v>Tue</v>
      </c>
      <c r="T95" s="6">
        <f>ecommerce_dataset_updated[[#This Row],[Final_Price(Rs.) _]]-ecommerce_dataset_updated[[#This Row],['[Final_Price(Rs.)']]]</f>
        <v>2.0000000000095497E-3</v>
      </c>
      <c r="U95" s="6" t="b">
        <f xml:space="preserve"> AND(ecommerce_dataset_updated[[#This Row],[Final_Price(Rs.) _]]=ecommerce_dataset_updated[[#This Row],['[Final_Price(Rs.)']]])</f>
        <v>0</v>
      </c>
      <c r="V95" s="5"/>
    </row>
    <row r="96" spans="1:22">
      <c r="A96" t="s">
        <v>475</v>
      </c>
      <c r="B96" t="s">
        <v>476</v>
      </c>
      <c r="C96" t="s">
        <v>114</v>
      </c>
      <c r="D96" s="9" t="s">
        <v>477</v>
      </c>
      <c r="E96" s="8">
        <f>ecommerce_dataset_updated[[#This Row],[Price (Rs.)]]+0</f>
        <v>216.18</v>
      </c>
      <c r="F96" s="6" t="s">
        <v>154</v>
      </c>
      <c r="G96" s="7">
        <f>ecommerce_dataset_updated[[#This Row],[Discount (%)]]+0</f>
        <v>30</v>
      </c>
      <c r="H96" s="6" t="s">
        <v>478</v>
      </c>
      <c r="I96" s="6">
        <f>ecommerce_dataset_updated[[#This Row],['[Price (Rs.)']]]*ecommerce_dataset_updated[[#This Row],['[Discount (%)']]]/100</f>
        <v>64.853999999999999</v>
      </c>
      <c r="J96" s="6">
        <f>ecommerce_dataset_updated[[#This Row],[Final_Price(Rs.)]]+0</f>
        <v>151.33000000000001</v>
      </c>
      <c r="K96" s="6">
        <f xml:space="preserve"> ecommerce_dataset_updated[[#This Row],['[Price (Rs.)']]]-ecommerce_dataset_updated[[#This Row],[Discount Amount _]]</f>
        <v>151.32600000000002</v>
      </c>
      <c r="L96" t="s">
        <v>28</v>
      </c>
      <c r="M96" t="s">
        <v>479</v>
      </c>
      <c r="N96" s="4" t="s">
        <v>14054</v>
      </c>
      <c r="O96" s="4" t="s">
        <v>14057</v>
      </c>
      <c r="P96" s="4" t="s">
        <v>14079</v>
      </c>
      <c r="Q96" s="5">
        <f>DATE(ecommerce_dataset_updated[[#This Row],[YYYY]],ecommerce_dataset_updated[[#This Row],[MM]],ecommerce_dataset_updated[[#This Row],[DD]])</f>
        <v>45378</v>
      </c>
      <c r="R96" s="6" t="str">
        <f>TEXT(ecommerce_dataset_updated[[#This Row],['[Purchase_Date']]], "mmm")</f>
        <v>Mar</v>
      </c>
      <c r="S96" s="6" t="str">
        <f>TEXT(ecommerce_dataset_updated[[#This Row],['[Purchase_Date']]], "ddd")</f>
        <v>Wed</v>
      </c>
      <c r="T96" s="6">
        <f>ecommerce_dataset_updated[[#This Row],[Final_Price(Rs.) _]]-ecommerce_dataset_updated[[#This Row],['[Final_Price(Rs.)']]]</f>
        <v>-3.9999999999906777E-3</v>
      </c>
      <c r="U96" s="6" t="b">
        <f xml:space="preserve"> AND(ecommerce_dataset_updated[[#This Row],[Final_Price(Rs.) _]]=ecommerce_dataset_updated[[#This Row],['[Final_Price(Rs.)']]])</f>
        <v>0</v>
      </c>
      <c r="V96" s="5"/>
    </row>
    <row r="97" spans="1:22">
      <c r="A97" t="s">
        <v>480</v>
      </c>
      <c r="B97" t="s">
        <v>481</v>
      </c>
      <c r="C97" t="s">
        <v>114</v>
      </c>
      <c r="D97" s="9" t="s">
        <v>482</v>
      </c>
      <c r="E97" s="8">
        <f>ecommerce_dataset_updated[[#This Row],[Price (Rs.)]]+0</f>
        <v>81.41</v>
      </c>
      <c r="F97" s="6" t="s">
        <v>53</v>
      </c>
      <c r="G97" s="7">
        <f>ecommerce_dataset_updated[[#This Row],[Discount (%)]]+0</f>
        <v>5</v>
      </c>
      <c r="H97" s="6" t="s">
        <v>483</v>
      </c>
      <c r="I97" s="6">
        <f>ecommerce_dataset_updated[[#This Row],['[Price (Rs.)']]]*ecommerce_dataset_updated[[#This Row],['[Discount (%)']]]/100</f>
        <v>4.0704999999999991</v>
      </c>
      <c r="J97" s="6">
        <f>ecommerce_dataset_updated[[#This Row],[Final_Price(Rs.)]]+0</f>
        <v>77.34</v>
      </c>
      <c r="K97" s="6">
        <f xml:space="preserve"> ecommerce_dataset_updated[[#This Row],['[Price (Rs.)']]]-ecommerce_dataset_updated[[#This Row],[Discount Amount _]]</f>
        <v>77.339500000000001</v>
      </c>
      <c r="L97" t="s">
        <v>77</v>
      </c>
      <c r="M97" t="s">
        <v>225</v>
      </c>
      <c r="N97" s="4" t="s">
        <v>20</v>
      </c>
      <c r="O97" s="4" t="s">
        <v>14051</v>
      </c>
      <c r="P97" s="4" t="s">
        <v>14079</v>
      </c>
      <c r="Q97" s="5">
        <f>DATE(ecommerce_dataset_updated[[#This Row],[YYYY]],ecommerce_dataset_updated[[#This Row],[MM]],ecommerce_dataset_updated[[#This Row],[DD]])</f>
        <v>45342</v>
      </c>
      <c r="R97" s="6" t="str">
        <f>TEXT(ecommerce_dataset_updated[[#This Row],['[Purchase_Date']]], "mmm")</f>
        <v>Feb</v>
      </c>
      <c r="S97" s="6" t="str">
        <f>TEXT(ecommerce_dataset_updated[[#This Row],['[Purchase_Date']]], "ddd")</f>
        <v>Tue</v>
      </c>
      <c r="T97" s="6">
        <f>ecommerce_dataset_updated[[#This Row],[Final_Price(Rs.) _]]-ecommerce_dataset_updated[[#This Row],['[Final_Price(Rs.)']]]</f>
        <v>-5.0000000000238742E-4</v>
      </c>
      <c r="U97" s="6" t="b">
        <f xml:space="preserve"> AND(ecommerce_dataset_updated[[#This Row],[Final_Price(Rs.) _]]=ecommerce_dataset_updated[[#This Row],['[Final_Price(Rs.)']]])</f>
        <v>0</v>
      </c>
      <c r="V97" s="5"/>
    </row>
    <row r="98" spans="1:22">
      <c r="A98" t="s">
        <v>484</v>
      </c>
      <c r="B98" t="s">
        <v>485</v>
      </c>
      <c r="C98" t="s">
        <v>39</v>
      </c>
      <c r="D98" s="9" t="s">
        <v>486</v>
      </c>
      <c r="E98" s="8">
        <f>ecommerce_dataset_updated[[#This Row],[Price (Rs.)]]+0</f>
        <v>496.05</v>
      </c>
      <c r="F98" s="6" t="s">
        <v>53</v>
      </c>
      <c r="G98" s="7">
        <f>ecommerce_dataset_updated[[#This Row],[Discount (%)]]+0</f>
        <v>5</v>
      </c>
      <c r="H98" s="6" t="s">
        <v>487</v>
      </c>
      <c r="I98" s="6">
        <f>ecommerce_dataset_updated[[#This Row],['[Price (Rs.)']]]*ecommerce_dataset_updated[[#This Row],['[Discount (%)']]]/100</f>
        <v>24.802499999999998</v>
      </c>
      <c r="J98" s="6">
        <f>ecommerce_dataset_updated[[#This Row],[Final_Price(Rs.)]]+0</f>
        <v>471.25</v>
      </c>
      <c r="K98" s="6">
        <f xml:space="preserve"> ecommerce_dataset_updated[[#This Row],['[Price (Rs.)']]]-ecommerce_dataset_updated[[#This Row],[Discount Amount _]]</f>
        <v>471.2475</v>
      </c>
      <c r="L98" t="s">
        <v>120</v>
      </c>
      <c r="M98" t="s">
        <v>408</v>
      </c>
      <c r="N98" s="4" t="s">
        <v>14050</v>
      </c>
      <c r="O98" s="4" t="s">
        <v>14052</v>
      </c>
      <c r="P98" s="4" t="s">
        <v>14079</v>
      </c>
      <c r="Q98" s="5">
        <f>DATE(ecommerce_dataset_updated[[#This Row],[YYYY]],ecommerce_dataset_updated[[#This Row],[MM]],ecommerce_dataset_updated[[#This Row],[DD]])</f>
        <v>45300</v>
      </c>
      <c r="R98" s="6" t="str">
        <f>TEXT(ecommerce_dataset_updated[[#This Row],['[Purchase_Date']]], "mmm")</f>
        <v>Jan</v>
      </c>
      <c r="S98" s="6" t="str">
        <f>TEXT(ecommerce_dataset_updated[[#This Row],['[Purchase_Date']]], "ddd")</f>
        <v>Tue</v>
      </c>
      <c r="T98" s="6">
        <f>ecommerce_dataset_updated[[#This Row],[Final_Price(Rs.) _]]-ecommerce_dataset_updated[[#This Row],['[Final_Price(Rs.)']]]</f>
        <v>-2.4999999999977263E-3</v>
      </c>
      <c r="U98" s="6" t="b">
        <f xml:space="preserve"> AND(ecommerce_dataset_updated[[#This Row],[Final_Price(Rs.) _]]=ecommerce_dataset_updated[[#This Row],['[Final_Price(Rs.)']]])</f>
        <v>0</v>
      </c>
      <c r="V98" s="5"/>
    </row>
    <row r="99" spans="1:22">
      <c r="A99" t="s">
        <v>488</v>
      </c>
      <c r="B99" t="s">
        <v>489</v>
      </c>
      <c r="C99" t="s">
        <v>10</v>
      </c>
      <c r="D99" s="9" t="s">
        <v>490</v>
      </c>
      <c r="E99" s="8">
        <f>ecommerce_dataset_updated[[#This Row],[Price (Rs.)]]+0</f>
        <v>357.54</v>
      </c>
      <c r="F99" s="6" t="s">
        <v>12</v>
      </c>
      <c r="G99" s="7">
        <f>ecommerce_dataset_updated[[#This Row],[Discount (%)]]+0</f>
        <v>15</v>
      </c>
      <c r="H99" s="6" t="s">
        <v>491</v>
      </c>
      <c r="I99" s="6">
        <f>ecommerce_dataset_updated[[#This Row],['[Price (Rs.)']]]*ecommerce_dataset_updated[[#This Row],['[Discount (%)']]]/100</f>
        <v>53.631</v>
      </c>
      <c r="J99" s="6">
        <f>ecommerce_dataset_updated[[#This Row],[Final_Price(Rs.)]]+0</f>
        <v>303.91000000000003</v>
      </c>
      <c r="K99" s="6">
        <f xml:space="preserve"> ecommerce_dataset_updated[[#This Row],['[Price (Rs.)']]]-ecommerce_dataset_updated[[#This Row],[Discount Amount _]]</f>
        <v>303.90899999999999</v>
      </c>
      <c r="L99" t="s">
        <v>77</v>
      </c>
      <c r="M99" t="s">
        <v>492</v>
      </c>
      <c r="N99" s="4" t="s">
        <v>12</v>
      </c>
      <c r="O99" s="4" t="s">
        <v>14062</v>
      </c>
      <c r="P99" s="4" t="s">
        <v>14079</v>
      </c>
      <c r="Q99" s="5">
        <f>DATE(ecommerce_dataset_updated[[#This Row],[YYYY]],ecommerce_dataset_updated[[#This Row],[MM]],ecommerce_dataset_updated[[#This Row],[DD]])</f>
        <v>45458</v>
      </c>
      <c r="R99" s="6" t="str">
        <f>TEXT(ecommerce_dataset_updated[[#This Row],['[Purchase_Date']]], "mmm")</f>
        <v>Jun</v>
      </c>
      <c r="S99" s="6" t="str">
        <f>TEXT(ecommerce_dataset_updated[[#This Row],['[Purchase_Date']]], "ddd")</f>
        <v>Sat</v>
      </c>
      <c r="T99" s="6">
        <f>ecommerce_dataset_updated[[#This Row],[Final_Price(Rs.) _]]-ecommerce_dataset_updated[[#This Row],['[Final_Price(Rs.)']]]</f>
        <v>-1.0000000000331966E-3</v>
      </c>
      <c r="U99" s="6" t="b">
        <f xml:space="preserve"> AND(ecommerce_dataset_updated[[#This Row],[Final_Price(Rs.) _]]=ecommerce_dataset_updated[[#This Row],['[Final_Price(Rs.)']]])</f>
        <v>0</v>
      </c>
      <c r="V99" s="5"/>
    </row>
    <row r="100" spans="1:22">
      <c r="A100" t="s">
        <v>493</v>
      </c>
      <c r="B100" t="s">
        <v>494</v>
      </c>
      <c r="C100" t="s">
        <v>114</v>
      </c>
      <c r="D100" s="9" t="s">
        <v>495</v>
      </c>
      <c r="E100" s="8">
        <f>ecommerce_dataset_updated[[#This Row],[Price (Rs.)]]+0</f>
        <v>133.93</v>
      </c>
      <c r="F100" s="6" t="s">
        <v>107</v>
      </c>
      <c r="G100" s="7">
        <f>ecommerce_dataset_updated[[#This Row],[Discount (%)]]+0</f>
        <v>0</v>
      </c>
      <c r="H100" s="6" t="s">
        <v>495</v>
      </c>
      <c r="I100" s="6">
        <f>ecommerce_dataset_updated[[#This Row],['[Price (Rs.)']]]*ecommerce_dataset_updated[[#This Row],['[Discount (%)']]]/100</f>
        <v>0</v>
      </c>
      <c r="J100" s="6">
        <f>ecommerce_dataset_updated[[#This Row],[Final_Price(Rs.)]]+0</f>
        <v>133.93</v>
      </c>
      <c r="K100" s="6">
        <f xml:space="preserve"> ecommerce_dataset_updated[[#This Row],['[Price (Rs.)']]]-ecommerce_dataset_updated[[#This Row],[Discount Amount _]]</f>
        <v>133.93</v>
      </c>
      <c r="L100" t="s">
        <v>77</v>
      </c>
      <c r="M100" t="s">
        <v>496</v>
      </c>
      <c r="N100" s="4" t="s">
        <v>14071</v>
      </c>
      <c r="O100" s="4" t="s">
        <v>14053</v>
      </c>
      <c r="P100" s="4" t="s">
        <v>14079</v>
      </c>
      <c r="Q100" s="5">
        <f>DATE(ecommerce_dataset_updated[[#This Row],[YYYY]],ecommerce_dataset_updated[[#This Row],[MM]],ecommerce_dataset_updated[[#This Row],[DD]])</f>
        <v>45406</v>
      </c>
      <c r="R100" s="6" t="str">
        <f>TEXT(ecommerce_dataset_updated[[#This Row],['[Purchase_Date']]], "mmm")</f>
        <v>Apr</v>
      </c>
      <c r="S100" s="6" t="str">
        <f>TEXT(ecommerce_dataset_updated[[#This Row],['[Purchase_Date']]], "ddd")</f>
        <v>Wed</v>
      </c>
      <c r="T100" s="6">
        <f>ecommerce_dataset_updated[[#This Row],[Final_Price(Rs.) _]]-ecommerce_dataset_updated[[#This Row],['[Final_Price(Rs.)']]]</f>
        <v>0</v>
      </c>
      <c r="U100" s="6" t="b">
        <f xml:space="preserve"> AND(ecommerce_dataset_updated[[#This Row],[Final_Price(Rs.) _]]=ecommerce_dataset_updated[[#This Row],['[Final_Price(Rs.)']]])</f>
        <v>1</v>
      </c>
      <c r="V100" s="5"/>
    </row>
    <row r="101" spans="1:22">
      <c r="A101" t="s">
        <v>497</v>
      </c>
      <c r="B101" t="s">
        <v>498</v>
      </c>
      <c r="C101" t="s">
        <v>18</v>
      </c>
      <c r="D101" s="9" t="s">
        <v>499</v>
      </c>
      <c r="E101" s="8">
        <f>ecommerce_dataset_updated[[#This Row],[Price (Rs.)]]+0</f>
        <v>90.2</v>
      </c>
      <c r="F101" s="6" t="s">
        <v>75</v>
      </c>
      <c r="G101" s="7">
        <f>ecommerce_dataset_updated[[#This Row],[Discount (%)]]+0</f>
        <v>10</v>
      </c>
      <c r="H101" s="6" t="s">
        <v>500</v>
      </c>
      <c r="I101" s="6">
        <f>ecommerce_dataset_updated[[#This Row],['[Price (Rs.)']]]*ecommerce_dataset_updated[[#This Row],['[Discount (%)']]]/100</f>
        <v>9.02</v>
      </c>
      <c r="J101" s="6">
        <f>ecommerce_dataset_updated[[#This Row],[Final_Price(Rs.)]]+0</f>
        <v>81.180000000000007</v>
      </c>
      <c r="K101" s="6">
        <f xml:space="preserve"> ecommerce_dataset_updated[[#This Row],['[Price (Rs.)']]]-ecommerce_dataset_updated[[#This Row],[Discount Amount _]]</f>
        <v>81.180000000000007</v>
      </c>
      <c r="L101" t="s">
        <v>120</v>
      </c>
      <c r="M101" t="s">
        <v>371</v>
      </c>
      <c r="N101" s="4" t="s">
        <v>14056</v>
      </c>
      <c r="O101" s="4" t="s">
        <v>14052</v>
      </c>
      <c r="P101" s="4" t="s">
        <v>14079</v>
      </c>
      <c r="Q101" s="5">
        <f>DATE(ecommerce_dataset_updated[[#This Row],[YYYY]],ecommerce_dataset_updated[[#This Row],[MM]],ecommerce_dataset_updated[[#This Row],[DD]])</f>
        <v>45319</v>
      </c>
      <c r="R101" s="6" t="str">
        <f>TEXT(ecommerce_dataset_updated[[#This Row],['[Purchase_Date']]], "mmm")</f>
        <v>Jan</v>
      </c>
      <c r="S101" s="6" t="str">
        <f>TEXT(ecommerce_dataset_updated[[#This Row],['[Purchase_Date']]], "ddd")</f>
        <v>Sun</v>
      </c>
      <c r="T101" s="6">
        <f>ecommerce_dataset_updated[[#This Row],[Final_Price(Rs.) _]]-ecommerce_dataset_updated[[#This Row],['[Final_Price(Rs.)']]]</f>
        <v>0</v>
      </c>
      <c r="U101" s="6" t="b">
        <f xml:space="preserve"> AND(ecommerce_dataset_updated[[#This Row],[Final_Price(Rs.) _]]=ecommerce_dataset_updated[[#This Row],['[Final_Price(Rs.)']]])</f>
        <v>1</v>
      </c>
      <c r="V101" s="5"/>
    </row>
    <row r="102" spans="1:22">
      <c r="A102" t="s">
        <v>501</v>
      </c>
      <c r="B102" t="s">
        <v>502</v>
      </c>
      <c r="C102" t="s">
        <v>45</v>
      </c>
      <c r="D102" s="9" t="s">
        <v>503</v>
      </c>
      <c r="E102" s="8">
        <f>ecommerce_dataset_updated[[#This Row],[Price (Rs.)]]+0</f>
        <v>431.44</v>
      </c>
      <c r="F102" s="6" t="s">
        <v>47</v>
      </c>
      <c r="G102" s="7">
        <f>ecommerce_dataset_updated[[#This Row],[Discount (%)]]+0</f>
        <v>50</v>
      </c>
      <c r="H102" s="6" t="s">
        <v>504</v>
      </c>
      <c r="I102" s="6">
        <f>ecommerce_dataset_updated[[#This Row],['[Price (Rs.)']]]*ecommerce_dataset_updated[[#This Row],['[Discount (%)']]]/100</f>
        <v>215.72</v>
      </c>
      <c r="J102" s="6">
        <f>ecommerce_dataset_updated[[#This Row],[Final_Price(Rs.)]]+0</f>
        <v>215.72</v>
      </c>
      <c r="K102" s="6">
        <f xml:space="preserve"> ecommerce_dataset_updated[[#This Row],['[Price (Rs.)']]]-ecommerce_dataset_updated[[#This Row],[Discount Amount _]]</f>
        <v>215.72</v>
      </c>
      <c r="L102" t="s">
        <v>35</v>
      </c>
      <c r="M102" t="s">
        <v>371</v>
      </c>
      <c r="N102" s="4" t="s">
        <v>14056</v>
      </c>
      <c r="O102" s="4" t="s">
        <v>14052</v>
      </c>
      <c r="P102" s="4" t="s">
        <v>14079</v>
      </c>
      <c r="Q102" s="5">
        <f>DATE(ecommerce_dataset_updated[[#This Row],[YYYY]],ecommerce_dataset_updated[[#This Row],[MM]],ecommerce_dataset_updated[[#This Row],[DD]])</f>
        <v>45319</v>
      </c>
      <c r="R102" s="6" t="str">
        <f>TEXT(ecommerce_dataset_updated[[#This Row],['[Purchase_Date']]], "mmm")</f>
        <v>Jan</v>
      </c>
      <c r="S102" s="6" t="str">
        <f>TEXT(ecommerce_dataset_updated[[#This Row],['[Purchase_Date']]], "ddd")</f>
        <v>Sun</v>
      </c>
      <c r="T102" s="6">
        <f>ecommerce_dataset_updated[[#This Row],[Final_Price(Rs.) _]]-ecommerce_dataset_updated[[#This Row],['[Final_Price(Rs.)']]]</f>
        <v>0</v>
      </c>
      <c r="U102" s="6" t="b">
        <f xml:space="preserve"> AND(ecommerce_dataset_updated[[#This Row],[Final_Price(Rs.) _]]=ecommerce_dataset_updated[[#This Row],['[Final_Price(Rs.)']]])</f>
        <v>1</v>
      </c>
      <c r="V102" s="5"/>
    </row>
    <row r="103" spans="1:22">
      <c r="A103" t="s">
        <v>505</v>
      </c>
      <c r="B103" t="s">
        <v>506</v>
      </c>
      <c r="C103" t="s">
        <v>68</v>
      </c>
      <c r="D103" s="9" t="s">
        <v>507</v>
      </c>
      <c r="E103" s="8">
        <f>ecommerce_dataset_updated[[#This Row],[Price (Rs.)]]+0</f>
        <v>42.98</v>
      </c>
      <c r="F103" s="6" t="s">
        <v>53</v>
      </c>
      <c r="G103" s="7">
        <f>ecommerce_dataset_updated[[#This Row],[Discount (%)]]+0</f>
        <v>5</v>
      </c>
      <c r="H103" s="6" t="s">
        <v>508</v>
      </c>
      <c r="I103" s="6">
        <f>ecommerce_dataset_updated[[#This Row],['[Price (Rs.)']]]*ecommerce_dataset_updated[[#This Row],['[Discount (%)']]]/100</f>
        <v>2.1489999999999996</v>
      </c>
      <c r="J103" s="6">
        <f>ecommerce_dataset_updated[[#This Row],[Final_Price(Rs.)]]+0</f>
        <v>40.83</v>
      </c>
      <c r="K103" s="6">
        <f xml:space="preserve"> ecommerce_dataset_updated[[#This Row],['[Price (Rs.)']]]-ecommerce_dataset_updated[[#This Row],[Discount Amount _]]</f>
        <v>40.830999999999996</v>
      </c>
      <c r="L103" t="s">
        <v>35</v>
      </c>
      <c r="M103" t="s">
        <v>509</v>
      </c>
      <c r="N103" s="4" t="s">
        <v>14067</v>
      </c>
      <c r="O103" s="4" t="s">
        <v>14050</v>
      </c>
      <c r="P103" s="4" t="s">
        <v>14079</v>
      </c>
      <c r="Q103" s="5">
        <f>DATE(ecommerce_dataset_updated[[#This Row],[YYYY]],ecommerce_dataset_updated[[#This Row],[MM]],ecommerce_dataset_updated[[#This Row],[DD]])</f>
        <v>45542</v>
      </c>
      <c r="R103" s="6" t="str">
        <f>TEXT(ecommerce_dataset_updated[[#This Row],['[Purchase_Date']]], "mmm")</f>
        <v>Sep</v>
      </c>
      <c r="S103" s="6" t="str">
        <f>TEXT(ecommerce_dataset_updated[[#This Row],['[Purchase_Date']]], "ddd")</f>
        <v>Sat</v>
      </c>
      <c r="T103" s="6">
        <f>ecommerce_dataset_updated[[#This Row],[Final_Price(Rs.) _]]-ecommerce_dataset_updated[[#This Row],['[Final_Price(Rs.)']]]</f>
        <v>9.9999999999766942E-4</v>
      </c>
      <c r="U103" s="6" t="b">
        <f xml:space="preserve"> AND(ecommerce_dataset_updated[[#This Row],[Final_Price(Rs.) _]]=ecommerce_dataset_updated[[#This Row],['[Final_Price(Rs.)']]])</f>
        <v>0</v>
      </c>
      <c r="V103" s="5"/>
    </row>
    <row r="104" spans="1:22">
      <c r="A104" t="s">
        <v>510</v>
      </c>
      <c r="B104" t="s">
        <v>511</v>
      </c>
      <c r="C104" t="s">
        <v>10</v>
      </c>
      <c r="D104" s="9" t="s">
        <v>512</v>
      </c>
      <c r="E104" s="8">
        <f>ecommerce_dataset_updated[[#This Row],[Price (Rs.)]]+0</f>
        <v>182.04</v>
      </c>
      <c r="F104" s="6" t="s">
        <v>107</v>
      </c>
      <c r="G104" s="7">
        <f>ecommerce_dataset_updated[[#This Row],[Discount (%)]]+0</f>
        <v>0</v>
      </c>
      <c r="H104" s="6" t="s">
        <v>512</v>
      </c>
      <c r="I104" s="6">
        <f>ecommerce_dataset_updated[[#This Row],['[Price (Rs.)']]]*ecommerce_dataset_updated[[#This Row],['[Discount (%)']]]/100</f>
        <v>0</v>
      </c>
      <c r="J104" s="6">
        <f>ecommerce_dataset_updated[[#This Row],[Final_Price(Rs.)]]+0</f>
        <v>182.04</v>
      </c>
      <c r="K104" s="6">
        <f xml:space="preserve"> ecommerce_dataset_updated[[#This Row],['[Price (Rs.)']]]-ecommerce_dataset_updated[[#This Row],[Discount Amount _]]</f>
        <v>182.04</v>
      </c>
      <c r="L104" t="s">
        <v>35</v>
      </c>
      <c r="M104" t="s">
        <v>513</v>
      </c>
      <c r="N104" s="4" t="s">
        <v>14065</v>
      </c>
      <c r="O104" s="4" t="s">
        <v>14055</v>
      </c>
      <c r="P104" s="4" t="s">
        <v>14079</v>
      </c>
      <c r="Q104" s="5">
        <f>DATE(ecommerce_dataset_updated[[#This Row],[YYYY]],ecommerce_dataset_updated[[#This Row],[MM]],ecommerce_dataset_updated[[#This Row],[DD]])</f>
        <v>45527</v>
      </c>
      <c r="R104" s="6" t="str">
        <f>TEXT(ecommerce_dataset_updated[[#This Row],['[Purchase_Date']]], "mmm")</f>
        <v>Aug</v>
      </c>
      <c r="S104" s="6" t="str">
        <f>TEXT(ecommerce_dataset_updated[[#This Row],['[Purchase_Date']]], "ddd")</f>
        <v>Fri</v>
      </c>
      <c r="T104" s="6">
        <f>ecommerce_dataset_updated[[#This Row],[Final_Price(Rs.) _]]-ecommerce_dataset_updated[[#This Row],['[Final_Price(Rs.)']]]</f>
        <v>0</v>
      </c>
      <c r="U104" s="6" t="b">
        <f xml:space="preserve"> AND(ecommerce_dataset_updated[[#This Row],[Final_Price(Rs.) _]]=ecommerce_dataset_updated[[#This Row],['[Final_Price(Rs.)']]])</f>
        <v>1</v>
      </c>
      <c r="V104" s="5"/>
    </row>
    <row r="105" spans="1:22">
      <c r="A105" t="s">
        <v>514</v>
      </c>
      <c r="B105" t="s">
        <v>515</v>
      </c>
      <c r="C105" t="s">
        <v>39</v>
      </c>
      <c r="D105" s="9" t="s">
        <v>516</v>
      </c>
      <c r="E105" s="8">
        <f>ecommerce_dataset_updated[[#This Row],[Price (Rs.)]]+0</f>
        <v>83.58</v>
      </c>
      <c r="F105" s="6" t="s">
        <v>20</v>
      </c>
      <c r="G105" s="7">
        <f>ecommerce_dataset_updated[[#This Row],[Discount (%)]]+0</f>
        <v>20</v>
      </c>
      <c r="H105" s="6" t="s">
        <v>517</v>
      </c>
      <c r="I105" s="6">
        <f>ecommerce_dataset_updated[[#This Row],['[Price (Rs.)']]]*ecommerce_dataset_updated[[#This Row],['[Discount (%)']]]/100</f>
        <v>16.715999999999998</v>
      </c>
      <c r="J105" s="6">
        <f>ecommerce_dataset_updated[[#This Row],[Final_Price(Rs.)]]+0</f>
        <v>66.86</v>
      </c>
      <c r="K105" s="6">
        <f xml:space="preserve"> ecommerce_dataset_updated[[#This Row],['[Price (Rs.)']]]-ecommerce_dataset_updated[[#This Row],[Discount Amount _]]</f>
        <v>66.864000000000004</v>
      </c>
      <c r="L105" t="s">
        <v>14</v>
      </c>
      <c r="M105" t="s">
        <v>36</v>
      </c>
      <c r="N105" s="4" t="s">
        <v>14052</v>
      </c>
      <c r="O105" s="4" t="s">
        <v>14053</v>
      </c>
      <c r="P105" s="4" t="s">
        <v>14079</v>
      </c>
      <c r="Q105" s="5">
        <f>DATE(ecommerce_dataset_updated[[#This Row],[YYYY]],ecommerce_dataset_updated[[#This Row],[MM]],ecommerce_dataset_updated[[#This Row],[DD]])</f>
        <v>45383</v>
      </c>
      <c r="R105" s="6" t="str">
        <f>TEXT(ecommerce_dataset_updated[[#This Row],['[Purchase_Date']]], "mmm")</f>
        <v>Apr</v>
      </c>
      <c r="S105" s="6" t="str">
        <f>TEXT(ecommerce_dataset_updated[[#This Row],['[Purchase_Date']]], "ddd")</f>
        <v>Mon</v>
      </c>
      <c r="T105" s="6">
        <f>ecommerce_dataset_updated[[#This Row],[Final_Price(Rs.) _]]-ecommerce_dataset_updated[[#This Row],['[Final_Price(Rs.)']]]</f>
        <v>4.0000000000048885E-3</v>
      </c>
      <c r="U105" s="6" t="b">
        <f xml:space="preserve"> AND(ecommerce_dataset_updated[[#This Row],[Final_Price(Rs.) _]]=ecommerce_dataset_updated[[#This Row],['[Final_Price(Rs.)']]])</f>
        <v>0</v>
      </c>
      <c r="V105" s="5"/>
    </row>
    <row r="106" spans="1:22">
      <c r="A106" t="s">
        <v>518</v>
      </c>
      <c r="B106" t="s">
        <v>519</v>
      </c>
      <c r="C106" t="s">
        <v>18</v>
      </c>
      <c r="D106" s="9" t="s">
        <v>520</v>
      </c>
      <c r="E106" s="8">
        <f>ecommerce_dataset_updated[[#This Row],[Price (Rs.)]]+0</f>
        <v>92.92</v>
      </c>
      <c r="F106" s="6" t="s">
        <v>75</v>
      </c>
      <c r="G106" s="7">
        <f>ecommerce_dataset_updated[[#This Row],[Discount (%)]]+0</f>
        <v>10</v>
      </c>
      <c r="H106" s="6" t="s">
        <v>521</v>
      </c>
      <c r="I106" s="6">
        <f>ecommerce_dataset_updated[[#This Row],['[Price (Rs.)']]]*ecommerce_dataset_updated[[#This Row],['[Discount (%)']]]/100</f>
        <v>9.2919999999999998</v>
      </c>
      <c r="J106" s="6">
        <f>ecommerce_dataset_updated[[#This Row],[Final_Price(Rs.)]]+0</f>
        <v>83.63</v>
      </c>
      <c r="K106" s="6">
        <f xml:space="preserve"> ecommerce_dataset_updated[[#This Row],['[Price (Rs.)']]]-ecommerce_dataset_updated[[#This Row],[Discount Amount _]]</f>
        <v>83.628</v>
      </c>
      <c r="L106" t="s">
        <v>28</v>
      </c>
      <c r="M106" t="s">
        <v>522</v>
      </c>
      <c r="N106" s="4" t="s">
        <v>14051</v>
      </c>
      <c r="O106" s="4" t="s">
        <v>14053</v>
      </c>
      <c r="P106" s="4" t="s">
        <v>14079</v>
      </c>
      <c r="Q106" s="5">
        <f>DATE(ecommerce_dataset_updated[[#This Row],[YYYY]],ecommerce_dataset_updated[[#This Row],[MM]],ecommerce_dataset_updated[[#This Row],[DD]])</f>
        <v>45384</v>
      </c>
      <c r="R106" s="6" t="str">
        <f>TEXT(ecommerce_dataset_updated[[#This Row],['[Purchase_Date']]], "mmm")</f>
        <v>Apr</v>
      </c>
      <c r="S106" s="6" t="str">
        <f>TEXT(ecommerce_dataset_updated[[#This Row],['[Purchase_Date']]], "ddd")</f>
        <v>Tue</v>
      </c>
      <c r="T106" s="6">
        <f>ecommerce_dataset_updated[[#This Row],[Final_Price(Rs.) _]]-ecommerce_dataset_updated[[#This Row],['[Final_Price(Rs.)']]]</f>
        <v>-1.9999999999953388E-3</v>
      </c>
      <c r="U106" s="6" t="b">
        <f xml:space="preserve"> AND(ecommerce_dataset_updated[[#This Row],[Final_Price(Rs.) _]]=ecommerce_dataset_updated[[#This Row],['[Final_Price(Rs.)']]])</f>
        <v>0</v>
      </c>
      <c r="V106" s="5"/>
    </row>
    <row r="107" spans="1:22">
      <c r="A107" t="s">
        <v>523</v>
      </c>
      <c r="B107" t="s">
        <v>524</v>
      </c>
      <c r="C107" t="s">
        <v>32</v>
      </c>
      <c r="D107" s="9" t="s">
        <v>525</v>
      </c>
      <c r="E107" s="8">
        <f>ecommerce_dataset_updated[[#This Row],[Price (Rs.)]]+0</f>
        <v>388.1</v>
      </c>
      <c r="F107" s="6" t="s">
        <v>26</v>
      </c>
      <c r="G107" s="7">
        <f>ecommerce_dataset_updated[[#This Row],[Discount (%)]]+0</f>
        <v>25</v>
      </c>
      <c r="H107" s="6" t="s">
        <v>526</v>
      </c>
      <c r="I107" s="6">
        <f>ecommerce_dataset_updated[[#This Row],['[Price (Rs.)']]]*ecommerce_dataset_updated[[#This Row],['[Discount (%)']]]/100</f>
        <v>97.025000000000006</v>
      </c>
      <c r="J107" s="6">
        <f>ecommerce_dataset_updated[[#This Row],[Final_Price(Rs.)]]+0</f>
        <v>291.08</v>
      </c>
      <c r="K107" s="6">
        <f xml:space="preserve"> ecommerce_dataset_updated[[#This Row],['[Price (Rs.)']]]-ecommerce_dataset_updated[[#This Row],[Discount Amount _]]</f>
        <v>291.07500000000005</v>
      </c>
      <c r="L107" t="s">
        <v>77</v>
      </c>
      <c r="M107" t="s">
        <v>171</v>
      </c>
      <c r="N107" s="4" t="s">
        <v>14056</v>
      </c>
      <c r="O107" s="4" t="s">
        <v>14062</v>
      </c>
      <c r="P107" s="4" t="s">
        <v>14079</v>
      </c>
      <c r="Q107" s="5">
        <f>DATE(ecommerce_dataset_updated[[#This Row],[YYYY]],ecommerce_dataset_updated[[#This Row],[MM]],ecommerce_dataset_updated[[#This Row],[DD]])</f>
        <v>45471</v>
      </c>
      <c r="R107" s="6" t="str">
        <f>TEXT(ecommerce_dataset_updated[[#This Row],['[Purchase_Date']]], "mmm")</f>
        <v>Jun</v>
      </c>
      <c r="S107" s="6" t="str">
        <f>TEXT(ecommerce_dataset_updated[[#This Row],['[Purchase_Date']]], "ddd")</f>
        <v>Fri</v>
      </c>
      <c r="T107" s="6">
        <f>ecommerce_dataset_updated[[#This Row],[Final_Price(Rs.) _]]-ecommerce_dataset_updated[[#This Row],['[Final_Price(Rs.)']]]</f>
        <v>-4.9999999999386091E-3</v>
      </c>
      <c r="U107" s="6" t="b">
        <f xml:space="preserve"> AND(ecommerce_dataset_updated[[#This Row],[Final_Price(Rs.) _]]=ecommerce_dataset_updated[[#This Row],['[Final_Price(Rs.)']]])</f>
        <v>0</v>
      </c>
      <c r="V107" s="5"/>
    </row>
    <row r="108" spans="1:22">
      <c r="A108" t="s">
        <v>527</v>
      </c>
      <c r="B108" t="s">
        <v>528</v>
      </c>
      <c r="C108" t="s">
        <v>39</v>
      </c>
      <c r="D108" s="9" t="s">
        <v>529</v>
      </c>
      <c r="E108" s="8">
        <f>ecommerce_dataset_updated[[#This Row],[Price (Rs.)]]+0</f>
        <v>417.57</v>
      </c>
      <c r="F108" s="6" t="s">
        <v>47</v>
      </c>
      <c r="G108" s="7">
        <f>ecommerce_dataset_updated[[#This Row],[Discount (%)]]+0</f>
        <v>50</v>
      </c>
      <c r="H108" s="6" t="s">
        <v>530</v>
      </c>
      <c r="I108" s="6">
        <f>ecommerce_dataset_updated[[#This Row],['[Price (Rs.)']]]*ecommerce_dataset_updated[[#This Row],['[Discount (%)']]]/100</f>
        <v>208.785</v>
      </c>
      <c r="J108" s="6">
        <f>ecommerce_dataset_updated[[#This Row],[Final_Price(Rs.)]]+0</f>
        <v>208.78</v>
      </c>
      <c r="K108" s="6">
        <f xml:space="preserve"> ecommerce_dataset_updated[[#This Row],['[Price (Rs.)']]]-ecommerce_dataset_updated[[#This Row],[Discount Amount _]]</f>
        <v>208.785</v>
      </c>
      <c r="L108" t="s">
        <v>35</v>
      </c>
      <c r="M108" t="s">
        <v>531</v>
      </c>
      <c r="N108" s="4" t="s">
        <v>14069</v>
      </c>
      <c r="O108" s="4" t="s">
        <v>14051</v>
      </c>
      <c r="P108" s="4" t="s">
        <v>14079</v>
      </c>
      <c r="Q108" s="5">
        <f>DATE(ecommerce_dataset_updated[[#This Row],[YYYY]],ecommerce_dataset_updated[[#This Row],[MM]],ecommerce_dataset_updated[[#This Row],[DD]])</f>
        <v>45344</v>
      </c>
      <c r="R108" s="6" t="str">
        <f>TEXT(ecommerce_dataset_updated[[#This Row],['[Purchase_Date']]], "mmm")</f>
        <v>Feb</v>
      </c>
      <c r="S108" s="6" t="str">
        <f>TEXT(ecommerce_dataset_updated[[#This Row],['[Purchase_Date']]], "ddd")</f>
        <v>Thu</v>
      </c>
      <c r="T108" s="6">
        <f>ecommerce_dataset_updated[[#This Row],[Final_Price(Rs.) _]]-ecommerce_dataset_updated[[#This Row],['[Final_Price(Rs.)']]]</f>
        <v>4.9999999999954525E-3</v>
      </c>
      <c r="U108" s="6" t="b">
        <f xml:space="preserve"> AND(ecommerce_dataset_updated[[#This Row],[Final_Price(Rs.) _]]=ecommerce_dataset_updated[[#This Row],['[Final_Price(Rs.)']]])</f>
        <v>0</v>
      </c>
      <c r="V108" s="5"/>
    </row>
    <row r="109" spans="1:22">
      <c r="A109" t="s">
        <v>532</v>
      </c>
      <c r="B109" t="s">
        <v>533</v>
      </c>
      <c r="C109" t="s">
        <v>10</v>
      </c>
      <c r="D109" s="9" t="s">
        <v>534</v>
      </c>
      <c r="E109" s="8">
        <f>ecommerce_dataset_updated[[#This Row],[Price (Rs.)]]+0</f>
        <v>322.93</v>
      </c>
      <c r="F109" s="6" t="s">
        <v>53</v>
      </c>
      <c r="G109" s="7">
        <f>ecommerce_dataset_updated[[#This Row],[Discount (%)]]+0</f>
        <v>5</v>
      </c>
      <c r="H109" s="6" t="s">
        <v>535</v>
      </c>
      <c r="I109" s="6">
        <f>ecommerce_dataset_updated[[#This Row],['[Price (Rs.)']]]*ecommerce_dataset_updated[[#This Row],['[Discount (%)']]]/100</f>
        <v>16.1465</v>
      </c>
      <c r="J109" s="6">
        <f>ecommerce_dataset_updated[[#This Row],[Final_Price(Rs.)]]+0</f>
        <v>306.77999999999997</v>
      </c>
      <c r="K109" s="6">
        <f xml:space="preserve"> ecommerce_dataset_updated[[#This Row],['[Price (Rs.)']]]-ecommerce_dataset_updated[[#This Row],[Discount Amount _]]</f>
        <v>306.7835</v>
      </c>
      <c r="L109" t="s">
        <v>28</v>
      </c>
      <c r="M109" t="s">
        <v>536</v>
      </c>
      <c r="N109" s="4" t="s">
        <v>14057</v>
      </c>
      <c r="O109" s="4" t="s">
        <v>14052</v>
      </c>
      <c r="P109" s="4" t="s">
        <v>14079</v>
      </c>
      <c r="Q109" s="5">
        <f>DATE(ecommerce_dataset_updated[[#This Row],[YYYY]],ecommerce_dataset_updated[[#This Row],[MM]],ecommerce_dataset_updated[[#This Row],[DD]])</f>
        <v>45294</v>
      </c>
      <c r="R109" s="6" t="str">
        <f>TEXT(ecommerce_dataset_updated[[#This Row],['[Purchase_Date']]], "mmm")</f>
        <v>Jan</v>
      </c>
      <c r="S109" s="6" t="str">
        <f>TEXT(ecommerce_dataset_updated[[#This Row],['[Purchase_Date']]], "ddd")</f>
        <v>Wed</v>
      </c>
      <c r="T109" s="6">
        <f>ecommerce_dataset_updated[[#This Row],[Final_Price(Rs.) _]]-ecommerce_dataset_updated[[#This Row],['[Final_Price(Rs.)']]]</f>
        <v>3.5000000000309228E-3</v>
      </c>
      <c r="U109" s="6" t="b">
        <f xml:space="preserve"> AND(ecommerce_dataset_updated[[#This Row],[Final_Price(Rs.) _]]=ecommerce_dataset_updated[[#This Row],['[Final_Price(Rs.)']]])</f>
        <v>0</v>
      </c>
      <c r="V109" s="5"/>
    </row>
    <row r="110" spans="1:22">
      <c r="A110" t="s">
        <v>537</v>
      </c>
      <c r="B110" t="s">
        <v>538</v>
      </c>
      <c r="C110" t="s">
        <v>32</v>
      </c>
      <c r="D110" s="9" t="s">
        <v>539</v>
      </c>
      <c r="E110" s="8">
        <f>ecommerce_dataset_updated[[#This Row],[Price (Rs.)]]+0</f>
        <v>257.20999999999998</v>
      </c>
      <c r="F110" s="6" t="s">
        <v>53</v>
      </c>
      <c r="G110" s="7">
        <f>ecommerce_dataset_updated[[#This Row],[Discount (%)]]+0</f>
        <v>5</v>
      </c>
      <c r="H110" s="6" t="s">
        <v>540</v>
      </c>
      <c r="I110" s="6">
        <f>ecommerce_dataset_updated[[#This Row],['[Price (Rs.)']]]*ecommerce_dataset_updated[[#This Row],['[Discount (%)']]]/100</f>
        <v>12.8605</v>
      </c>
      <c r="J110" s="6">
        <f>ecommerce_dataset_updated[[#This Row],[Final_Price(Rs.)]]+0</f>
        <v>244.35</v>
      </c>
      <c r="K110" s="6">
        <f xml:space="preserve"> ecommerce_dataset_updated[[#This Row],['[Price (Rs.)']]]-ecommerce_dataset_updated[[#This Row],[Discount Amount _]]</f>
        <v>244.34949999999998</v>
      </c>
      <c r="L110" t="s">
        <v>35</v>
      </c>
      <c r="M110" t="s">
        <v>541</v>
      </c>
      <c r="N110" s="4" t="s">
        <v>14059</v>
      </c>
      <c r="O110" s="4" t="s">
        <v>14050</v>
      </c>
      <c r="P110" s="4" t="s">
        <v>14079</v>
      </c>
      <c r="Q110" s="5">
        <f>DATE(ecommerce_dataset_updated[[#This Row],[YYYY]],ecommerce_dataset_updated[[#This Row],[MM]],ecommerce_dataset_updated[[#This Row],[DD]])</f>
        <v>45540</v>
      </c>
      <c r="R110" s="6" t="str">
        <f>TEXT(ecommerce_dataset_updated[[#This Row],['[Purchase_Date']]], "mmm")</f>
        <v>Sep</v>
      </c>
      <c r="S110" s="6" t="str">
        <f>TEXT(ecommerce_dataset_updated[[#This Row],['[Purchase_Date']]], "ddd")</f>
        <v>Thu</v>
      </c>
      <c r="T110" s="6">
        <f>ecommerce_dataset_updated[[#This Row],[Final_Price(Rs.) _]]-ecommerce_dataset_updated[[#This Row],['[Final_Price(Rs.)']]]</f>
        <v>-5.0000000001659828E-4</v>
      </c>
      <c r="U110" s="6" t="b">
        <f xml:space="preserve"> AND(ecommerce_dataset_updated[[#This Row],[Final_Price(Rs.) _]]=ecommerce_dataset_updated[[#This Row],['[Final_Price(Rs.)']]])</f>
        <v>0</v>
      </c>
      <c r="V110" s="5"/>
    </row>
    <row r="111" spans="1:22">
      <c r="A111" t="s">
        <v>542</v>
      </c>
      <c r="B111" t="s">
        <v>543</v>
      </c>
      <c r="C111" t="s">
        <v>68</v>
      </c>
      <c r="D111" s="9" t="s">
        <v>544</v>
      </c>
      <c r="E111" s="8">
        <f>ecommerce_dataset_updated[[#This Row],[Price (Rs.)]]+0</f>
        <v>29.92</v>
      </c>
      <c r="F111" s="6" t="s">
        <v>47</v>
      </c>
      <c r="G111" s="7">
        <f>ecommerce_dataset_updated[[#This Row],[Discount (%)]]+0</f>
        <v>50</v>
      </c>
      <c r="H111" s="6" t="s">
        <v>545</v>
      </c>
      <c r="I111" s="6">
        <f>ecommerce_dataset_updated[[#This Row],['[Price (Rs.)']]]*ecommerce_dataset_updated[[#This Row],['[Discount (%)']]]/100</f>
        <v>14.96</v>
      </c>
      <c r="J111" s="6">
        <f>ecommerce_dataset_updated[[#This Row],[Final_Price(Rs.)]]+0</f>
        <v>14.96</v>
      </c>
      <c r="K111" s="6">
        <f xml:space="preserve"> ecommerce_dataset_updated[[#This Row],['[Price (Rs.)']]]-ecommerce_dataset_updated[[#This Row],[Discount Amount _]]</f>
        <v>14.96</v>
      </c>
      <c r="L111" t="s">
        <v>120</v>
      </c>
      <c r="M111" t="s">
        <v>546</v>
      </c>
      <c r="N111" s="4" t="s">
        <v>14052</v>
      </c>
      <c r="O111" s="4" t="s">
        <v>14059</v>
      </c>
      <c r="P111" s="4" t="s">
        <v>14079</v>
      </c>
      <c r="Q111" s="5">
        <f>DATE(ecommerce_dataset_updated[[#This Row],[YYYY]],ecommerce_dataset_updated[[#This Row],[MM]],ecommerce_dataset_updated[[#This Row],[DD]])</f>
        <v>45413</v>
      </c>
      <c r="R111" s="6" t="str">
        <f>TEXT(ecommerce_dataset_updated[[#This Row],['[Purchase_Date']]], "mmm")</f>
        <v>May</v>
      </c>
      <c r="S111" s="6" t="str">
        <f>TEXT(ecommerce_dataset_updated[[#This Row],['[Purchase_Date']]], "ddd")</f>
        <v>Wed</v>
      </c>
      <c r="T111" s="6">
        <f>ecommerce_dataset_updated[[#This Row],[Final_Price(Rs.) _]]-ecommerce_dataset_updated[[#This Row],['[Final_Price(Rs.)']]]</f>
        <v>0</v>
      </c>
      <c r="U111" s="6" t="b">
        <f xml:space="preserve"> AND(ecommerce_dataset_updated[[#This Row],[Final_Price(Rs.) _]]=ecommerce_dataset_updated[[#This Row],['[Final_Price(Rs.)']]])</f>
        <v>1</v>
      </c>
      <c r="V111" s="5"/>
    </row>
    <row r="112" spans="1:22">
      <c r="A112" t="s">
        <v>547</v>
      </c>
      <c r="B112" t="s">
        <v>548</v>
      </c>
      <c r="C112" t="s">
        <v>68</v>
      </c>
      <c r="D112" s="9" t="s">
        <v>549</v>
      </c>
      <c r="E112" s="8">
        <f>ecommerce_dataset_updated[[#This Row],[Price (Rs.)]]+0</f>
        <v>239.67</v>
      </c>
      <c r="F112" s="6" t="s">
        <v>12</v>
      </c>
      <c r="G112" s="7">
        <f>ecommerce_dataset_updated[[#This Row],[Discount (%)]]+0</f>
        <v>15</v>
      </c>
      <c r="H112" s="6" t="s">
        <v>550</v>
      </c>
      <c r="I112" s="6">
        <f>ecommerce_dataset_updated[[#This Row],['[Price (Rs.)']]]*ecommerce_dataset_updated[[#This Row],['[Discount (%)']]]/100</f>
        <v>35.950499999999998</v>
      </c>
      <c r="J112" s="6">
        <f>ecommerce_dataset_updated[[#This Row],[Final_Price(Rs.)]]+0</f>
        <v>203.72</v>
      </c>
      <c r="K112" s="6">
        <f xml:space="preserve"> ecommerce_dataset_updated[[#This Row],['[Price (Rs.)']]]-ecommerce_dataset_updated[[#This Row],[Discount Amount _]]</f>
        <v>203.71949999999998</v>
      </c>
      <c r="L112" t="s">
        <v>35</v>
      </c>
      <c r="M112" t="s">
        <v>551</v>
      </c>
      <c r="N112" s="4" t="s">
        <v>14054</v>
      </c>
      <c r="O112" s="4" t="s">
        <v>14052</v>
      </c>
      <c r="P112" s="4" t="s">
        <v>14079</v>
      </c>
      <c r="Q112" s="5">
        <f>DATE(ecommerce_dataset_updated[[#This Row],[YYYY]],ecommerce_dataset_updated[[#This Row],[MM]],ecommerce_dataset_updated[[#This Row],[DD]])</f>
        <v>45318</v>
      </c>
      <c r="R112" s="6" t="str">
        <f>TEXT(ecommerce_dataset_updated[[#This Row],['[Purchase_Date']]], "mmm")</f>
        <v>Jan</v>
      </c>
      <c r="S112" s="6" t="str">
        <f>TEXT(ecommerce_dataset_updated[[#This Row],['[Purchase_Date']]], "ddd")</f>
        <v>Sat</v>
      </c>
      <c r="T112" s="6">
        <f>ecommerce_dataset_updated[[#This Row],[Final_Price(Rs.) _]]-ecommerce_dataset_updated[[#This Row],['[Final_Price(Rs.)']]]</f>
        <v>-5.0000000001659828E-4</v>
      </c>
      <c r="U112" s="6" t="b">
        <f xml:space="preserve"> AND(ecommerce_dataset_updated[[#This Row],[Final_Price(Rs.) _]]=ecommerce_dataset_updated[[#This Row],['[Final_Price(Rs.)']]])</f>
        <v>0</v>
      </c>
      <c r="V112" s="5"/>
    </row>
    <row r="113" spans="1:22">
      <c r="A113" t="s">
        <v>552</v>
      </c>
      <c r="B113" t="s">
        <v>553</v>
      </c>
      <c r="C113" t="s">
        <v>39</v>
      </c>
      <c r="D113" s="9" t="s">
        <v>554</v>
      </c>
      <c r="E113" s="8">
        <f>ecommerce_dataset_updated[[#This Row],[Price (Rs.)]]+0</f>
        <v>163.30000000000001</v>
      </c>
      <c r="F113" s="6" t="s">
        <v>154</v>
      </c>
      <c r="G113" s="7">
        <f>ecommerce_dataset_updated[[#This Row],[Discount (%)]]+0</f>
        <v>30</v>
      </c>
      <c r="H113" s="6" t="s">
        <v>555</v>
      </c>
      <c r="I113" s="6">
        <f>ecommerce_dataset_updated[[#This Row],['[Price (Rs.)']]]*ecommerce_dataset_updated[[#This Row],['[Discount (%)']]]/100</f>
        <v>48.99</v>
      </c>
      <c r="J113" s="6">
        <f>ecommerce_dataset_updated[[#This Row],[Final_Price(Rs.)]]+0</f>
        <v>114.31</v>
      </c>
      <c r="K113" s="6">
        <f xml:space="preserve"> ecommerce_dataset_updated[[#This Row],['[Price (Rs.)']]]-ecommerce_dataset_updated[[#This Row],[Discount Amount _]]</f>
        <v>114.31</v>
      </c>
      <c r="L113" t="s">
        <v>28</v>
      </c>
      <c r="M113" t="s">
        <v>556</v>
      </c>
      <c r="N113" s="4" t="s">
        <v>14068</v>
      </c>
      <c r="O113" s="4" t="s">
        <v>14059</v>
      </c>
      <c r="P113" s="4" t="s">
        <v>14079</v>
      </c>
      <c r="Q113" s="5">
        <f>DATE(ecommerce_dataset_updated[[#This Row],[YYYY]],ecommerce_dataset_updated[[#This Row],[MM]],ecommerce_dataset_updated[[#This Row],[DD]])</f>
        <v>45443</v>
      </c>
      <c r="R113" s="6" t="str">
        <f>TEXT(ecommerce_dataset_updated[[#This Row],['[Purchase_Date']]], "mmm")</f>
        <v>May</v>
      </c>
      <c r="S113" s="6" t="str">
        <f>TEXT(ecommerce_dataset_updated[[#This Row],['[Purchase_Date']]], "ddd")</f>
        <v>Fri</v>
      </c>
      <c r="T113" s="6">
        <f>ecommerce_dataset_updated[[#This Row],[Final_Price(Rs.) _]]-ecommerce_dataset_updated[[#This Row],['[Final_Price(Rs.)']]]</f>
        <v>0</v>
      </c>
      <c r="U113" s="6" t="b">
        <f xml:space="preserve"> AND(ecommerce_dataset_updated[[#This Row],[Final_Price(Rs.) _]]=ecommerce_dataset_updated[[#This Row],['[Final_Price(Rs.)']]])</f>
        <v>1</v>
      </c>
      <c r="V113" s="5"/>
    </row>
    <row r="114" spans="1:22">
      <c r="A114" t="s">
        <v>557</v>
      </c>
      <c r="B114" t="s">
        <v>558</v>
      </c>
      <c r="C114" t="s">
        <v>45</v>
      </c>
      <c r="D114" s="9" t="s">
        <v>559</v>
      </c>
      <c r="E114" s="8">
        <f>ecommerce_dataset_updated[[#This Row],[Price (Rs.)]]+0</f>
        <v>135.62</v>
      </c>
      <c r="F114" s="6" t="s">
        <v>154</v>
      </c>
      <c r="G114" s="7">
        <f>ecommerce_dataset_updated[[#This Row],[Discount (%)]]+0</f>
        <v>30</v>
      </c>
      <c r="H114" s="6" t="s">
        <v>560</v>
      </c>
      <c r="I114" s="6">
        <f>ecommerce_dataset_updated[[#This Row],['[Price (Rs.)']]]*ecommerce_dataset_updated[[#This Row],['[Discount (%)']]]/100</f>
        <v>40.686000000000007</v>
      </c>
      <c r="J114" s="6">
        <f>ecommerce_dataset_updated[[#This Row],[Final_Price(Rs.)]]+0</f>
        <v>94.93</v>
      </c>
      <c r="K114" s="6">
        <f xml:space="preserve"> ecommerce_dataset_updated[[#This Row],['[Price (Rs.)']]]-ecommerce_dataset_updated[[#This Row],[Discount Amount _]]</f>
        <v>94.933999999999997</v>
      </c>
      <c r="L114" t="s">
        <v>35</v>
      </c>
      <c r="M114" t="s">
        <v>29</v>
      </c>
      <c r="N114" s="4" t="s">
        <v>14052</v>
      </c>
      <c r="O114" s="4" t="s">
        <v>14050</v>
      </c>
      <c r="P114" s="4" t="s">
        <v>14079</v>
      </c>
      <c r="Q114" s="5">
        <f>DATE(ecommerce_dataset_updated[[#This Row],[YYYY]],ecommerce_dataset_updated[[#This Row],[MM]],ecommerce_dataset_updated[[#This Row],[DD]])</f>
        <v>45536</v>
      </c>
      <c r="R114" s="6" t="str">
        <f>TEXT(ecommerce_dataset_updated[[#This Row],['[Purchase_Date']]], "mmm")</f>
        <v>Sep</v>
      </c>
      <c r="S114" s="6" t="str">
        <f>TEXT(ecommerce_dataset_updated[[#This Row],['[Purchase_Date']]], "ddd")</f>
        <v>Sun</v>
      </c>
      <c r="T114" s="6">
        <f>ecommerce_dataset_updated[[#This Row],[Final_Price(Rs.) _]]-ecommerce_dataset_updated[[#This Row],['[Final_Price(Rs.)']]]</f>
        <v>3.9999999999906777E-3</v>
      </c>
      <c r="U114" s="6" t="b">
        <f xml:space="preserve"> AND(ecommerce_dataset_updated[[#This Row],[Final_Price(Rs.) _]]=ecommerce_dataset_updated[[#This Row],['[Final_Price(Rs.)']]])</f>
        <v>0</v>
      </c>
      <c r="V114" s="5"/>
    </row>
    <row r="115" spans="1:22">
      <c r="A115" t="s">
        <v>561</v>
      </c>
      <c r="B115" t="s">
        <v>562</v>
      </c>
      <c r="C115" t="s">
        <v>32</v>
      </c>
      <c r="D115" s="9" t="s">
        <v>563</v>
      </c>
      <c r="E115" s="8">
        <f>ecommerce_dataset_updated[[#This Row],[Price (Rs.)]]+0</f>
        <v>61.84</v>
      </c>
      <c r="F115" s="6" t="s">
        <v>47</v>
      </c>
      <c r="G115" s="7">
        <f>ecommerce_dataset_updated[[#This Row],[Discount (%)]]+0</f>
        <v>50</v>
      </c>
      <c r="H115" s="6" t="s">
        <v>564</v>
      </c>
      <c r="I115" s="6">
        <f>ecommerce_dataset_updated[[#This Row],['[Price (Rs.)']]]*ecommerce_dataset_updated[[#This Row],['[Discount (%)']]]/100</f>
        <v>30.92</v>
      </c>
      <c r="J115" s="6">
        <f>ecommerce_dataset_updated[[#This Row],[Final_Price(Rs.)]]+0</f>
        <v>30.92</v>
      </c>
      <c r="K115" s="6">
        <f xml:space="preserve"> ecommerce_dataset_updated[[#This Row],['[Price (Rs.)']]]-ecommerce_dataset_updated[[#This Row],[Discount Amount _]]</f>
        <v>30.92</v>
      </c>
      <c r="L115" t="s">
        <v>14</v>
      </c>
      <c r="M115" t="s">
        <v>131</v>
      </c>
      <c r="N115" s="4" t="s">
        <v>14066</v>
      </c>
      <c r="O115" s="4" t="s">
        <v>14053</v>
      </c>
      <c r="P115" s="4" t="s">
        <v>14079</v>
      </c>
      <c r="Q115" s="5">
        <f>DATE(ecommerce_dataset_updated[[#This Row],[YYYY]],ecommerce_dataset_updated[[#This Row],[MM]],ecommerce_dataset_updated[[#This Row],[DD]])</f>
        <v>45401</v>
      </c>
      <c r="R115" s="6" t="str">
        <f>TEXT(ecommerce_dataset_updated[[#This Row],['[Purchase_Date']]], "mmm")</f>
        <v>Apr</v>
      </c>
      <c r="S115" s="6" t="str">
        <f>TEXT(ecommerce_dataset_updated[[#This Row],['[Purchase_Date']]], "ddd")</f>
        <v>Fri</v>
      </c>
      <c r="T115" s="6">
        <f>ecommerce_dataset_updated[[#This Row],[Final_Price(Rs.) _]]-ecommerce_dataset_updated[[#This Row],['[Final_Price(Rs.)']]]</f>
        <v>0</v>
      </c>
      <c r="U115" s="6" t="b">
        <f xml:space="preserve"> AND(ecommerce_dataset_updated[[#This Row],[Final_Price(Rs.) _]]=ecommerce_dataset_updated[[#This Row],['[Final_Price(Rs.)']]])</f>
        <v>1</v>
      </c>
      <c r="V115" s="5"/>
    </row>
    <row r="116" spans="1:22">
      <c r="A116" t="s">
        <v>565</v>
      </c>
      <c r="B116" t="s">
        <v>566</v>
      </c>
      <c r="C116" t="s">
        <v>10</v>
      </c>
      <c r="D116" s="9" t="s">
        <v>567</v>
      </c>
      <c r="E116" s="8">
        <f>ecommerce_dataset_updated[[#This Row],[Price (Rs.)]]+0</f>
        <v>496.36</v>
      </c>
      <c r="F116" s="6" t="s">
        <v>26</v>
      </c>
      <c r="G116" s="7">
        <f>ecommerce_dataset_updated[[#This Row],[Discount (%)]]+0</f>
        <v>25</v>
      </c>
      <c r="H116" s="6" t="s">
        <v>568</v>
      </c>
      <c r="I116" s="6">
        <f>ecommerce_dataset_updated[[#This Row],['[Price (Rs.)']]]*ecommerce_dataset_updated[[#This Row],['[Discount (%)']]]/100</f>
        <v>124.09</v>
      </c>
      <c r="J116" s="6">
        <f>ecommerce_dataset_updated[[#This Row],[Final_Price(Rs.)]]+0</f>
        <v>372.27</v>
      </c>
      <c r="K116" s="6">
        <f xml:space="preserve"> ecommerce_dataset_updated[[#This Row],['[Price (Rs.)']]]-ecommerce_dataset_updated[[#This Row],[Discount Amount _]]</f>
        <v>372.27</v>
      </c>
      <c r="L116" t="s">
        <v>28</v>
      </c>
      <c r="M116" t="s">
        <v>569</v>
      </c>
      <c r="N116" s="4" t="s">
        <v>154</v>
      </c>
      <c r="O116" s="4" t="s">
        <v>14067</v>
      </c>
      <c r="P116" s="4" t="s">
        <v>14079</v>
      </c>
      <c r="Q116" s="5">
        <f>DATE(ecommerce_dataset_updated[[#This Row],[YYYY]],ecommerce_dataset_updated[[#This Row],[MM]],ecommerce_dataset_updated[[#This Row],[DD]])</f>
        <v>45503</v>
      </c>
      <c r="R116" s="6" t="str">
        <f>TEXT(ecommerce_dataset_updated[[#This Row],['[Purchase_Date']]], "mmm")</f>
        <v>Jul</v>
      </c>
      <c r="S116" s="6" t="str">
        <f>TEXT(ecommerce_dataset_updated[[#This Row],['[Purchase_Date']]], "ddd")</f>
        <v>Tue</v>
      </c>
      <c r="T116" s="6">
        <f>ecommerce_dataset_updated[[#This Row],[Final_Price(Rs.) _]]-ecommerce_dataset_updated[[#This Row],['[Final_Price(Rs.)']]]</f>
        <v>0</v>
      </c>
      <c r="U116" s="6" t="b">
        <f xml:space="preserve"> AND(ecommerce_dataset_updated[[#This Row],[Final_Price(Rs.) _]]=ecommerce_dataset_updated[[#This Row],['[Final_Price(Rs.)']]])</f>
        <v>1</v>
      </c>
      <c r="V116" s="5"/>
    </row>
    <row r="117" spans="1:22">
      <c r="A117" t="s">
        <v>570</v>
      </c>
      <c r="B117" t="s">
        <v>571</v>
      </c>
      <c r="C117" t="s">
        <v>32</v>
      </c>
      <c r="D117" s="9" t="s">
        <v>572</v>
      </c>
      <c r="E117" s="8">
        <f>ecommerce_dataset_updated[[#This Row],[Price (Rs.)]]+0</f>
        <v>107.11</v>
      </c>
      <c r="F117" s="6" t="s">
        <v>154</v>
      </c>
      <c r="G117" s="7">
        <f>ecommerce_dataset_updated[[#This Row],[Discount (%)]]+0</f>
        <v>30</v>
      </c>
      <c r="H117" s="6" t="s">
        <v>573</v>
      </c>
      <c r="I117" s="6">
        <f>ecommerce_dataset_updated[[#This Row],['[Price (Rs.)']]]*ecommerce_dataset_updated[[#This Row],['[Discount (%)']]]/100</f>
        <v>32.133000000000003</v>
      </c>
      <c r="J117" s="6">
        <f>ecommerce_dataset_updated[[#This Row],[Final_Price(Rs.)]]+0</f>
        <v>74.98</v>
      </c>
      <c r="K117" s="6">
        <f xml:space="preserve"> ecommerce_dataset_updated[[#This Row],['[Price (Rs.)']]]-ecommerce_dataset_updated[[#This Row],[Discount Amount _]]</f>
        <v>74.977000000000004</v>
      </c>
      <c r="L117" t="s">
        <v>14</v>
      </c>
      <c r="M117" t="s">
        <v>574</v>
      </c>
      <c r="N117" s="4" t="s">
        <v>14058</v>
      </c>
      <c r="O117" s="4" t="s">
        <v>14053</v>
      </c>
      <c r="P117" s="4" t="s">
        <v>14079</v>
      </c>
      <c r="Q117" s="5">
        <f>DATE(ecommerce_dataset_updated[[#This Row],[YYYY]],ecommerce_dataset_updated[[#This Row],[MM]],ecommerce_dataset_updated[[#This Row],[DD]])</f>
        <v>45411</v>
      </c>
      <c r="R117" s="6" t="str">
        <f>TEXT(ecommerce_dataset_updated[[#This Row],['[Purchase_Date']]], "mmm")</f>
        <v>Apr</v>
      </c>
      <c r="S117" s="6" t="str">
        <f>TEXT(ecommerce_dataset_updated[[#This Row],['[Purchase_Date']]], "ddd")</f>
        <v>Mon</v>
      </c>
      <c r="T117" s="6">
        <f>ecommerce_dataset_updated[[#This Row],[Final_Price(Rs.) _]]-ecommerce_dataset_updated[[#This Row],['[Final_Price(Rs.)']]]</f>
        <v>-3.0000000000001137E-3</v>
      </c>
      <c r="U117" s="6" t="b">
        <f xml:space="preserve"> AND(ecommerce_dataset_updated[[#This Row],[Final_Price(Rs.) _]]=ecommerce_dataset_updated[[#This Row],['[Final_Price(Rs.)']]])</f>
        <v>0</v>
      </c>
      <c r="V117" s="5"/>
    </row>
    <row r="118" spans="1:22">
      <c r="A118" t="s">
        <v>575</v>
      </c>
      <c r="B118" t="s">
        <v>576</v>
      </c>
      <c r="C118" t="s">
        <v>114</v>
      </c>
      <c r="D118" s="9" t="s">
        <v>577</v>
      </c>
      <c r="E118" s="8">
        <f>ecommerce_dataset_updated[[#This Row],[Price (Rs.)]]+0</f>
        <v>384.8</v>
      </c>
      <c r="F118" s="6" t="s">
        <v>26</v>
      </c>
      <c r="G118" s="7">
        <f>ecommerce_dataset_updated[[#This Row],[Discount (%)]]+0</f>
        <v>25</v>
      </c>
      <c r="H118" s="6" t="s">
        <v>578</v>
      </c>
      <c r="I118" s="6">
        <f>ecommerce_dataset_updated[[#This Row],['[Price (Rs.)']]]*ecommerce_dataset_updated[[#This Row],['[Discount (%)']]]/100</f>
        <v>96.2</v>
      </c>
      <c r="J118" s="6">
        <f>ecommerce_dataset_updated[[#This Row],[Final_Price(Rs.)]]+0</f>
        <v>288.60000000000002</v>
      </c>
      <c r="K118" s="6">
        <f xml:space="preserve"> ecommerce_dataset_updated[[#This Row],['[Price (Rs.)']]]-ecommerce_dataset_updated[[#This Row],[Discount Amount _]]</f>
        <v>288.60000000000002</v>
      </c>
      <c r="L118" t="s">
        <v>28</v>
      </c>
      <c r="M118" t="s">
        <v>181</v>
      </c>
      <c r="N118" s="4" t="s">
        <v>14067</v>
      </c>
      <c r="O118" s="4" t="s">
        <v>75</v>
      </c>
      <c r="P118" s="4" t="s">
        <v>14079</v>
      </c>
      <c r="Q118" s="5">
        <f>DATE(ecommerce_dataset_updated[[#This Row],[YYYY]],ecommerce_dataset_updated[[#This Row],[MM]],ecommerce_dataset_updated[[#This Row],[DD]])</f>
        <v>45572</v>
      </c>
      <c r="R118" s="6" t="str">
        <f>TEXT(ecommerce_dataset_updated[[#This Row],['[Purchase_Date']]], "mmm")</f>
        <v>Oct</v>
      </c>
      <c r="S118" s="6" t="str">
        <f>TEXT(ecommerce_dataset_updated[[#This Row],['[Purchase_Date']]], "ddd")</f>
        <v>Mon</v>
      </c>
      <c r="T118" s="6">
        <f>ecommerce_dataset_updated[[#This Row],[Final_Price(Rs.) _]]-ecommerce_dataset_updated[[#This Row],['[Final_Price(Rs.)']]]</f>
        <v>0</v>
      </c>
      <c r="U118" s="6" t="b">
        <f xml:space="preserve"> AND(ecommerce_dataset_updated[[#This Row],[Final_Price(Rs.) _]]=ecommerce_dataset_updated[[#This Row],['[Final_Price(Rs.)']]])</f>
        <v>1</v>
      </c>
      <c r="V118" s="5"/>
    </row>
    <row r="119" spans="1:22">
      <c r="A119" t="s">
        <v>579</v>
      </c>
      <c r="B119" t="s">
        <v>580</v>
      </c>
      <c r="C119" t="s">
        <v>32</v>
      </c>
      <c r="D119" s="9" t="s">
        <v>581</v>
      </c>
      <c r="E119" s="8">
        <f>ecommerce_dataset_updated[[#This Row],[Price (Rs.)]]+0</f>
        <v>377.75</v>
      </c>
      <c r="F119" s="6" t="s">
        <v>47</v>
      </c>
      <c r="G119" s="7">
        <f>ecommerce_dataset_updated[[#This Row],[Discount (%)]]+0</f>
        <v>50</v>
      </c>
      <c r="H119" s="6" t="s">
        <v>582</v>
      </c>
      <c r="I119" s="6">
        <f>ecommerce_dataset_updated[[#This Row],['[Price (Rs.)']]]*ecommerce_dataset_updated[[#This Row],['[Discount (%)']]]/100</f>
        <v>188.875</v>
      </c>
      <c r="J119" s="6">
        <f>ecommerce_dataset_updated[[#This Row],[Final_Price(Rs.)]]+0</f>
        <v>188.88</v>
      </c>
      <c r="K119" s="6">
        <f xml:space="preserve"> ecommerce_dataset_updated[[#This Row],['[Price (Rs.)']]]-ecommerce_dataset_updated[[#This Row],[Discount Amount _]]</f>
        <v>188.875</v>
      </c>
      <c r="L119" t="s">
        <v>28</v>
      </c>
      <c r="M119" t="s">
        <v>583</v>
      </c>
      <c r="N119" s="4" t="s">
        <v>26</v>
      </c>
      <c r="O119" s="4" t="s">
        <v>14059</v>
      </c>
      <c r="P119" s="4" t="s">
        <v>14079</v>
      </c>
      <c r="Q119" s="5">
        <f>DATE(ecommerce_dataset_updated[[#This Row],[YYYY]],ecommerce_dataset_updated[[#This Row],[MM]],ecommerce_dataset_updated[[#This Row],[DD]])</f>
        <v>45437</v>
      </c>
      <c r="R119" s="6" t="str">
        <f>TEXT(ecommerce_dataset_updated[[#This Row],['[Purchase_Date']]], "mmm")</f>
        <v>May</v>
      </c>
      <c r="S119" s="6" t="str">
        <f>TEXT(ecommerce_dataset_updated[[#This Row],['[Purchase_Date']]], "ddd")</f>
        <v>Sat</v>
      </c>
      <c r="T119" s="6">
        <f>ecommerce_dataset_updated[[#This Row],[Final_Price(Rs.) _]]-ecommerce_dataset_updated[[#This Row],['[Final_Price(Rs.)']]]</f>
        <v>-4.9999999999954525E-3</v>
      </c>
      <c r="U119" s="6" t="b">
        <f xml:space="preserve"> AND(ecommerce_dataset_updated[[#This Row],[Final_Price(Rs.) _]]=ecommerce_dataset_updated[[#This Row],['[Final_Price(Rs.)']]])</f>
        <v>0</v>
      </c>
      <c r="V119" s="5"/>
    </row>
    <row r="120" spans="1:22">
      <c r="A120" t="s">
        <v>584</v>
      </c>
      <c r="B120" t="s">
        <v>585</v>
      </c>
      <c r="C120" t="s">
        <v>68</v>
      </c>
      <c r="D120" s="9" t="s">
        <v>586</v>
      </c>
      <c r="E120" s="8">
        <f>ecommerce_dataset_updated[[#This Row],[Price (Rs.)]]+0</f>
        <v>285.18</v>
      </c>
      <c r="F120" s="6" t="s">
        <v>107</v>
      </c>
      <c r="G120" s="7">
        <f>ecommerce_dataset_updated[[#This Row],[Discount (%)]]+0</f>
        <v>0</v>
      </c>
      <c r="H120" s="6" t="s">
        <v>586</v>
      </c>
      <c r="I120" s="6">
        <f>ecommerce_dataset_updated[[#This Row],['[Price (Rs.)']]]*ecommerce_dataset_updated[[#This Row],['[Discount (%)']]]/100</f>
        <v>0</v>
      </c>
      <c r="J120" s="6">
        <f>ecommerce_dataset_updated[[#This Row],[Final_Price(Rs.)]]+0</f>
        <v>285.18</v>
      </c>
      <c r="K120" s="6">
        <f xml:space="preserve"> ecommerce_dataset_updated[[#This Row],['[Price (Rs.)']]]-ecommerce_dataset_updated[[#This Row],[Discount Amount _]]</f>
        <v>285.18</v>
      </c>
      <c r="L120" t="s">
        <v>14</v>
      </c>
      <c r="M120" t="s">
        <v>587</v>
      </c>
      <c r="N120" s="4" t="s">
        <v>14071</v>
      </c>
      <c r="O120" s="4" t="s">
        <v>14059</v>
      </c>
      <c r="P120" s="4" t="s">
        <v>14079</v>
      </c>
      <c r="Q120" s="5">
        <f>DATE(ecommerce_dataset_updated[[#This Row],[YYYY]],ecommerce_dataset_updated[[#This Row],[MM]],ecommerce_dataset_updated[[#This Row],[DD]])</f>
        <v>45436</v>
      </c>
      <c r="R120" s="6" t="str">
        <f>TEXT(ecommerce_dataset_updated[[#This Row],['[Purchase_Date']]], "mmm")</f>
        <v>May</v>
      </c>
      <c r="S120" s="6" t="str">
        <f>TEXT(ecommerce_dataset_updated[[#This Row],['[Purchase_Date']]], "ddd")</f>
        <v>Fri</v>
      </c>
      <c r="T120" s="6">
        <f>ecommerce_dataset_updated[[#This Row],[Final_Price(Rs.) _]]-ecommerce_dataset_updated[[#This Row],['[Final_Price(Rs.)']]]</f>
        <v>0</v>
      </c>
      <c r="U120" s="6" t="b">
        <f xml:space="preserve"> AND(ecommerce_dataset_updated[[#This Row],[Final_Price(Rs.) _]]=ecommerce_dataset_updated[[#This Row],['[Final_Price(Rs.)']]])</f>
        <v>1</v>
      </c>
      <c r="V120" s="5"/>
    </row>
    <row r="121" spans="1:22">
      <c r="A121" t="s">
        <v>588</v>
      </c>
      <c r="B121" t="s">
        <v>589</v>
      </c>
      <c r="C121" t="s">
        <v>45</v>
      </c>
      <c r="D121" s="9" t="s">
        <v>590</v>
      </c>
      <c r="E121" s="8">
        <f>ecommerce_dataset_updated[[#This Row],[Price (Rs.)]]+0</f>
        <v>187.86</v>
      </c>
      <c r="F121" s="6" t="s">
        <v>107</v>
      </c>
      <c r="G121" s="7">
        <f>ecommerce_dataset_updated[[#This Row],[Discount (%)]]+0</f>
        <v>0</v>
      </c>
      <c r="H121" s="6" t="s">
        <v>590</v>
      </c>
      <c r="I121" s="6">
        <f>ecommerce_dataset_updated[[#This Row],['[Price (Rs.)']]]*ecommerce_dataset_updated[[#This Row],['[Discount (%)']]]/100</f>
        <v>0</v>
      </c>
      <c r="J121" s="6">
        <f>ecommerce_dataset_updated[[#This Row],[Final_Price(Rs.)]]+0</f>
        <v>187.86</v>
      </c>
      <c r="K121" s="6">
        <f xml:space="preserve"> ecommerce_dataset_updated[[#This Row],['[Price (Rs.)']]]-ecommerce_dataset_updated[[#This Row],[Discount Amount _]]</f>
        <v>187.86</v>
      </c>
      <c r="L121" t="s">
        <v>35</v>
      </c>
      <c r="M121" t="s">
        <v>591</v>
      </c>
      <c r="N121" s="4" t="s">
        <v>14071</v>
      </c>
      <c r="O121" s="4" t="s">
        <v>14051</v>
      </c>
      <c r="P121" s="4" t="s">
        <v>14079</v>
      </c>
      <c r="Q121" s="5">
        <f>DATE(ecommerce_dataset_updated[[#This Row],[YYYY]],ecommerce_dataset_updated[[#This Row],[MM]],ecommerce_dataset_updated[[#This Row],[DD]])</f>
        <v>45346</v>
      </c>
      <c r="R121" s="6" t="str">
        <f>TEXT(ecommerce_dataset_updated[[#This Row],['[Purchase_Date']]], "mmm")</f>
        <v>Feb</v>
      </c>
      <c r="S121" s="6" t="str">
        <f>TEXT(ecommerce_dataset_updated[[#This Row],['[Purchase_Date']]], "ddd")</f>
        <v>Sat</v>
      </c>
      <c r="T121" s="6">
        <f>ecommerce_dataset_updated[[#This Row],[Final_Price(Rs.) _]]-ecommerce_dataset_updated[[#This Row],['[Final_Price(Rs.)']]]</f>
        <v>0</v>
      </c>
      <c r="U121" s="6" t="b">
        <f xml:space="preserve"> AND(ecommerce_dataset_updated[[#This Row],[Final_Price(Rs.) _]]=ecommerce_dataset_updated[[#This Row],['[Final_Price(Rs.)']]])</f>
        <v>1</v>
      </c>
      <c r="V121" s="5"/>
    </row>
    <row r="122" spans="1:22">
      <c r="A122" t="s">
        <v>592</v>
      </c>
      <c r="B122" t="s">
        <v>593</v>
      </c>
      <c r="C122" t="s">
        <v>10</v>
      </c>
      <c r="D122" s="9" t="s">
        <v>594</v>
      </c>
      <c r="E122" s="8">
        <f>ecommerce_dataset_updated[[#This Row],[Price (Rs.)]]+0</f>
        <v>440.5</v>
      </c>
      <c r="F122" s="6" t="s">
        <v>47</v>
      </c>
      <c r="G122" s="7">
        <f>ecommerce_dataset_updated[[#This Row],[Discount (%)]]+0</f>
        <v>50</v>
      </c>
      <c r="H122" s="6" t="s">
        <v>595</v>
      </c>
      <c r="I122" s="6">
        <f>ecommerce_dataset_updated[[#This Row],['[Price (Rs.)']]]*ecommerce_dataset_updated[[#This Row],['[Discount (%)']]]/100</f>
        <v>220.25</v>
      </c>
      <c r="J122" s="6">
        <f>ecommerce_dataset_updated[[#This Row],[Final_Price(Rs.)]]+0</f>
        <v>220.25</v>
      </c>
      <c r="K122" s="6">
        <f xml:space="preserve"> ecommerce_dataset_updated[[#This Row],['[Price (Rs.)']]]-ecommerce_dataset_updated[[#This Row],[Discount Amount _]]</f>
        <v>220.25</v>
      </c>
      <c r="L122" t="s">
        <v>14</v>
      </c>
      <c r="M122" t="s">
        <v>596</v>
      </c>
      <c r="N122" s="4" t="s">
        <v>14071</v>
      </c>
      <c r="O122" s="4" t="s">
        <v>14050</v>
      </c>
      <c r="P122" s="4" t="s">
        <v>14079</v>
      </c>
      <c r="Q122" s="5">
        <f>DATE(ecommerce_dataset_updated[[#This Row],[YYYY]],ecommerce_dataset_updated[[#This Row],[MM]],ecommerce_dataset_updated[[#This Row],[DD]])</f>
        <v>45559</v>
      </c>
      <c r="R122" s="6" t="str">
        <f>TEXT(ecommerce_dataset_updated[[#This Row],['[Purchase_Date']]], "mmm")</f>
        <v>Sep</v>
      </c>
      <c r="S122" s="6" t="str">
        <f>TEXT(ecommerce_dataset_updated[[#This Row],['[Purchase_Date']]], "ddd")</f>
        <v>Tue</v>
      </c>
      <c r="T122" s="6">
        <f>ecommerce_dataset_updated[[#This Row],[Final_Price(Rs.) _]]-ecommerce_dataset_updated[[#This Row],['[Final_Price(Rs.)']]]</f>
        <v>0</v>
      </c>
      <c r="U122" s="6" t="b">
        <f xml:space="preserve"> AND(ecommerce_dataset_updated[[#This Row],[Final_Price(Rs.) _]]=ecommerce_dataset_updated[[#This Row],['[Final_Price(Rs.)']]])</f>
        <v>1</v>
      </c>
      <c r="V122" s="5"/>
    </row>
    <row r="123" spans="1:22">
      <c r="A123" t="s">
        <v>597</v>
      </c>
      <c r="B123" t="s">
        <v>598</v>
      </c>
      <c r="C123" t="s">
        <v>39</v>
      </c>
      <c r="D123" s="9" t="s">
        <v>599</v>
      </c>
      <c r="E123" s="8">
        <f>ecommerce_dataset_updated[[#This Row],[Price (Rs.)]]+0</f>
        <v>124.56</v>
      </c>
      <c r="F123" s="6" t="s">
        <v>107</v>
      </c>
      <c r="G123" s="7">
        <f>ecommerce_dataset_updated[[#This Row],[Discount (%)]]+0</f>
        <v>0</v>
      </c>
      <c r="H123" s="6" t="s">
        <v>599</v>
      </c>
      <c r="I123" s="6">
        <f>ecommerce_dataset_updated[[#This Row],['[Price (Rs.)']]]*ecommerce_dataset_updated[[#This Row],['[Discount (%)']]]/100</f>
        <v>0</v>
      </c>
      <c r="J123" s="6">
        <f>ecommerce_dataset_updated[[#This Row],[Final_Price(Rs.)]]+0</f>
        <v>124.56</v>
      </c>
      <c r="K123" s="6">
        <f xml:space="preserve"> ecommerce_dataset_updated[[#This Row],['[Price (Rs.)']]]-ecommerce_dataset_updated[[#This Row],[Discount Amount _]]</f>
        <v>124.56</v>
      </c>
      <c r="L123" t="s">
        <v>28</v>
      </c>
      <c r="M123" t="s">
        <v>600</v>
      </c>
      <c r="N123" s="4" t="s">
        <v>14072</v>
      </c>
      <c r="O123" s="4" t="s">
        <v>14053</v>
      </c>
      <c r="P123" s="4" t="s">
        <v>14079</v>
      </c>
      <c r="Q123" s="5">
        <f>DATE(ecommerce_dataset_updated[[#This Row],[YYYY]],ecommerce_dataset_updated[[#This Row],[MM]],ecommerce_dataset_updated[[#This Row],[DD]])</f>
        <v>45398</v>
      </c>
      <c r="R123" s="6" t="str">
        <f>TEXT(ecommerce_dataset_updated[[#This Row],['[Purchase_Date']]], "mmm")</f>
        <v>Apr</v>
      </c>
      <c r="S123" s="6" t="str">
        <f>TEXT(ecommerce_dataset_updated[[#This Row],['[Purchase_Date']]], "ddd")</f>
        <v>Tue</v>
      </c>
      <c r="T123" s="6">
        <f>ecommerce_dataset_updated[[#This Row],[Final_Price(Rs.) _]]-ecommerce_dataset_updated[[#This Row],['[Final_Price(Rs.)']]]</f>
        <v>0</v>
      </c>
      <c r="U123" s="6" t="b">
        <f xml:space="preserve"> AND(ecommerce_dataset_updated[[#This Row],[Final_Price(Rs.) _]]=ecommerce_dataset_updated[[#This Row],['[Final_Price(Rs.)']]])</f>
        <v>1</v>
      </c>
      <c r="V123" s="5"/>
    </row>
    <row r="124" spans="1:22">
      <c r="A124" t="s">
        <v>601</v>
      </c>
      <c r="B124" t="s">
        <v>602</v>
      </c>
      <c r="C124" t="s">
        <v>39</v>
      </c>
      <c r="D124" s="9" t="s">
        <v>603</v>
      </c>
      <c r="E124" s="8">
        <f>ecommerce_dataset_updated[[#This Row],[Price (Rs.)]]+0</f>
        <v>236.7</v>
      </c>
      <c r="F124" s="6" t="s">
        <v>107</v>
      </c>
      <c r="G124" s="7">
        <f>ecommerce_dataset_updated[[#This Row],[Discount (%)]]+0</f>
        <v>0</v>
      </c>
      <c r="H124" s="6" t="s">
        <v>603</v>
      </c>
      <c r="I124" s="6">
        <f>ecommerce_dataset_updated[[#This Row],['[Price (Rs.)']]]*ecommerce_dataset_updated[[#This Row],['[Discount (%)']]]/100</f>
        <v>0</v>
      </c>
      <c r="J124" s="6">
        <f>ecommerce_dataset_updated[[#This Row],[Final_Price(Rs.)]]+0</f>
        <v>236.7</v>
      </c>
      <c r="K124" s="6">
        <f xml:space="preserve"> ecommerce_dataset_updated[[#This Row],['[Price (Rs.)']]]-ecommerce_dataset_updated[[#This Row],[Discount Amount _]]</f>
        <v>236.7</v>
      </c>
      <c r="L124" t="s">
        <v>77</v>
      </c>
      <c r="M124" t="s">
        <v>334</v>
      </c>
      <c r="N124" s="4" t="s">
        <v>14072</v>
      </c>
      <c r="O124" s="4" t="s">
        <v>14050</v>
      </c>
      <c r="P124" s="4" t="s">
        <v>14079</v>
      </c>
      <c r="Q124" s="5">
        <f>DATE(ecommerce_dataset_updated[[#This Row],[YYYY]],ecommerce_dataset_updated[[#This Row],[MM]],ecommerce_dataset_updated[[#This Row],[DD]])</f>
        <v>45551</v>
      </c>
      <c r="R124" s="6" t="str">
        <f>TEXT(ecommerce_dataset_updated[[#This Row],['[Purchase_Date']]], "mmm")</f>
        <v>Sep</v>
      </c>
      <c r="S124" s="6" t="str">
        <f>TEXT(ecommerce_dataset_updated[[#This Row],['[Purchase_Date']]], "ddd")</f>
        <v>Mon</v>
      </c>
      <c r="T124" s="6">
        <f>ecommerce_dataset_updated[[#This Row],[Final_Price(Rs.) _]]-ecommerce_dataset_updated[[#This Row],['[Final_Price(Rs.)']]]</f>
        <v>0</v>
      </c>
      <c r="U124" s="6" t="b">
        <f xml:space="preserve"> AND(ecommerce_dataset_updated[[#This Row],[Final_Price(Rs.) _]]=ecommerce_dataset_updated[[#This Row],['[Final_Price(Rs.)']]])</f>
        <v>1</v>
      </c>
      <c r="V124" s="5"/>
    </row>
    <row r="125" spans="1:22">
      <c r="A125" t="s">
        <v>604</v>
      </c>
      <c r="B125" t="s">
        <v>605</v>
      </c>
      <c r="C125" t="s">
        <v>18</v>
      </c>
      <c r="D125" s="9" t="s">
        <v>606</v>
      </c>
      <c r="E125" s="8">
        <f>ecommerce_dataset_updated[[#This Row],[Price (Rs.)]]+0</f>
        <v>397.16</v>
      </c>
      <c r="F125" s="6" t="s">
        <v>154</v>
      </c>
      <c r="G125" s="7">
        <f>ecommerce_dataset_updated[[#This Row],[Discount (%)]]+0</f>
        <v>30</v>
      </c>
      <c r="H125" s="6" t="s">
        <v>607</v>
      </c>
      <c r="I125" s="6">
        <f>ecommerce_dataset_updated[[#This Row],['[Price (Rs.)']]]*ecommerce_dataset_updated[[#This Row],['[Discount (%)']]]/100</f>
        <v>119.14800000000001</v>
      </c>
      <c r="J125" s="6">
        <f>ecommerce_dataset_updated[[#This Row],[Final_Price(Rs.)]]+0</f>
        <v>278.01</v>
      </c>
      <c r="K125" s="6">
        <f xml:space="preserve"> ecommerce_dataset_updated[[#This Row],['[Price (Rs.)']]]-ecommerce_dataset_updated[[#This Row],[Discount Amount _]]</f>
        <v>278.012</v>
      </c>
      <c r="L125" t="s">
        <v>77</v>
      </c>
      <c r="M125" t="s">
        <v>608</v>
      </c>
      <c r="N125" s="4" t="s">
        <v>14049</v>
      </c>
      <c r="O125" s="4" t="s">
        <v>75</v>
      </c>
      <c r="P125" s="4" t="s">
        <v>14079</v>
      </c>
      <c r="Q125" s="5">
        <f>DATE(ecommerce_dataset_updated[[#This Row],[YYYY]],ecommerce_dataset_updated[[#This Row],[MM]],ecommerce_dataset_updated[[#This Row],[DD]])</f>
        <v>45576</v>
      </c>
      <c r="R125" s="6" t="str">
        <f>TEXT(ecommerce_dataset_updated[[#This Row],['[Purchase_Date']]], "mmm")</f>
        <v>Oct</v>
      </c>
      <c r="S125" s="6" t="str">
        <f>TEXT(ecommerce_dataset_updated[[#This Row],['[Purchase_Date']]], "ddd")</f>
        <v>Fri</v>
      </c>
      <c r="T125" s="6">
        <f>ecommerce_dataset_updated[[#This Row],[Final_Price(Rs.) _]]-ecommerce_dataset_updated[[#This Row],['[Final_Price(Rs.)']]]</f>
        <v>2.0000000000095497E-3</v>
      </c>
      <c r="U125" s="6" t="b">
        <f xml:space="preserve"> AND(ecommerce_dataset_updated[[#This Row],[Final_Price(Rs.) _]]=ecommerce_dataset_updated[[#This Row],['[Final_Price(Rs.)']]])</f>
        <v>0</v>
      </c>
      <c r="V125" s="5"/>
    </row>
    <row r="126" spans="1:22">
      <c r="A126" t="s">
        <v>609</v>
      </c>
      <c r="B126" t="s">
        <v>610</v>
      </c>
      <c r="C126" t="s">
        <v>39</v>
      </c>
      <c r="D126" s="9" t="s">
        <v>611</v>
      </c>
      <c r="E126" s="8">
        <f>ecommerce_dataset_updated[[#This Row],[Price (Rs.)]]+0</f>
        <v>248.95</v>
      </c>
      <c r="F126" s="6" t="s">
        <v>12</v>
      </c>
      <c r="G126" s="7">
        <f>ecommerce_dataset_updated[[#This Row],[Discount (%)]]+0</f>
        <v>15</v>
      </c>
      <c r="H126" s="6" t="s">
        <v>612</v>
      </c>
      <c r="I126" s="6">
        <f>ecommerce_dataset_updated[[#This Row],['[Price (Rs.)']]]*ecommerce_dataset_updated[[#This Row],['[Discount (%)']]]/100</f>
        <v>37.342500000000001</v>
      </c>
      <c r="J126" s="6">
        <f>ecommerce_dataset_updated[[#This Row],[Final_Price(Rs.)]]+0</f>
        <v>211.61</v>
      </c>
      <c r="K126" s="6">
        <f xml:space="preserve"> ecommerce_dataset_updated[[#This Row],['[Price (Rs.)']]]-ecommerce_dataset_updated[[#This Row],[Discount Amount _]]</f>
        <v>211.60749999999999</v>
      </c>
      <c r="L126" t="s">
        <v>120</v>
      </c>
      <c r="M126" t="s">
        <v>156</v>
      </c>
      <c r="N126" s="4" t="s">
        <v>2910</v>
      </c>
      <c r="O126" s="4" t="s">
        <v>14053</v>
      </c>
      <c r="P126" s="4" t="s">
        <v>14079</v>
      </c>
      <c r="Q126" s="5">
        <f>DATE(ecommerce_dataset_updated[[#This Row],[YYYY]],ecommerce_dataset_updated[[#This Row],[MM]],ecommerce_dataset_updated[[#This Row],[DD]])</f>
        <v>45396</v>
      </c>
      <c r="R126" s="6" t="str">
        <f>TEXT(ecommerce_dataset_updated[[#This Row],['[Purchase_Date']]], "mmm")</f>
        <v>Apr</v>
      </c>
      <c r="S126" s="6" t="str">
        <f>TEXT(ecommerce_dataset_updated[[#This Row],['[Purchase_Date']]], "ddd")</f>
        <v>Sun</v>
      </c>
      <c r="T126" s="6">
        <f>ecommerce_dataset_updated[[#This Row],[Final_Price(Rs.) _]]-ecommerce_dataset_updated[[#This Row],['[Final_Price(Rs.)']]]</f>
        <v>-2.500000000026148E-3</v>
      </c>
      <c r="U126" s="6" t="b">
        <f xml:space="preserve"> AND(ecommerce_dataset_updated[[#This Row],[Final_Price(Rs.) _]]=ecommerce_dataset_updated[[#This Row],['[Final_Price(Rs.)']]])</f>
        <v>0</v>
      </c>
      <c r="V126" s="5"/>
    </row>
    <row r="127" spans="1:22">
      <c r="A127" t="s">
        <v>613</v>
      </c>
      <c r="B127" t="s">
        <v>614</v>
      </c>
      <c r="C127" t="s">
        <v>10</v>
      </c>
      <c r="D127" s="9" t="s">
        <v>615</v>
      </c>
      <c r="E127" s="8">
        <f>ecommerce_dataset_updated[[#This Row],[Price (Rs.)]]+0</f>
        <v>123.71</v>
      </c>
      <c r="F127" s="6" t="s">
        <v>47</v>
      </c>
      <c r="G127" s="7">
        <f>ecommerce_dataset_updated[[#This Row],[Discount (%)]]+0</f>
        <v>50</v>
      </c>
      <c r="H127" s="6" t="s">
        <v>616</v>
      </c>
      <c r="I127" s="6">
        <f>ecommerce_dataset_updated[[#This Row],['[Price (Rs.)']]]*ecommerce_dataset_updated[[#This Row],['[Discount (%)']]]/100</f>
        <v>61.854999999999997</v>
      </c>
      <c r="J127" s="6">
        <f>ecommerce_dataset_updated[[#This Row],[Final_Price(Rs.)]]+0</f>
        <v>61.85</v>
      </c>
      <c r="K127" s="6">
        <f xml:space="preserve"> ecommerce_dataset_updated[[#This Row],['[Price (Rs.)']]]-ecommerce_dataset_updated[[#This Row],[Discount Amount _]]</f>
        <v>61.854999999999997</v>
      </c>
      <c r="L127" t="s">
        <v>35</v>
      </c>
      <c r="M127" t="s">
        <v>617</v>
      </c>
      <c r="N127" s="4" t="s">
        <v>14048</v>
      </c>
      <c r="O127" s="4" t="s">
        <v>75</v>
      </c>
      <c r="P127" s="4" t="s">
        <v>14079</v>
      </c>
      <c r="Q127" s="5">
        <f>DATE(ecommerce_dataset_updated[[#This Row],[YYYY]],ecommerce_dataset_updated[[#This Row],[MM]],ecommerce_dataset_updated[[#This Row],[DD]])</f>
        <v>45577</v>
      </c>
      <c r="R127" s="6" t="str">
        <f>TEXT(ecommerce_dataset_updated[[#This Row],['[Purchase_Date']]], "mmm")</f>
        <v>Oct</v>
      </c>
      <c r="S127" s="6" t="str">
        <f>TEXT(ecommerce_dataset_updated[[#This Row],['[Purchase_Date']]], "ddd")</f>
        <v>Sat</v>
      </c>
      <c r="T127" s="6">
        <f>ecommerce_dataset_updated[[#This Row],[Final_Price(Rs.) _]]-ecommerce_dataset_updated[[#This Row],['[Final_Price(Rs.)']]]</f>
        <v>4.9999999999954525E-3</v>
      </c>
      <c r="U127" s="6" t="b">
        <f xml:space="preserve"> AND(ecommerce_dataset_updated[[#This Row],[Final_Price(Rs.) _]]=ecommerce_dataset_updated[[#This Row],['[Final_Price(Rs.)']]])</f>
        <v>0</v>
      </c>
      <c r="V127" s="5"/>
    </row>
    <row r="128" spans="1:22">
      <c r="A128" t="s">
        <v>618</v>
      </c>
      <c r="B128" t="s">
        <v>619</v>
      </c>
      <c r="C128" t="s">
        <v>114</v>
      </c>
      <c r="D128" s="9" t="s">
        <v>620</v>
      </c>
      <c r="E128" s="8">
        <f>ecommerce_dataset_updated[[#This Row],[Price (Rs.)]]+0</f>
        <v>62.46</v>
      </c>
      <c r="F128" s="6" t="s">
        <v>154</v>
      </c>
      <c r="G128" s="7">
        <f>ecommerce_dataset_updated[[#This Row],[Discount (%)]]+0</f>
        <v>30</v>
      </c>
      <c r="H128" s="6" t="s">
        <v>621</v>
      </c>
      <c r="I128" s="6">
        <f>ecommerce_dataset_updated[[#This Row],['[Price (Rs.)']]]*ecommerce_dataset_updated[[#This Row],['[Discount (%)']]]/100</f>
        <v>18.738</v>
      </c>
      <c r="J128" s="6">
        <f>ecommerce_dataset_updated[[#This Row],[Final_Price(Rs.)]]+0</f>
        <v>43.72</v>
      </c>
      <c r="K128" s="6">
        <f xml:space="preserve"> ecommerce_dataset_updated[[#This Row],['[Price (Rs.)']]]-ecommerce_dataset_updated[[#This Row],[Discount Amount _]]</f>
        <v>43.722000000000001</v>
      </c>
      <c r="L128" t="s">
        <v>120</v>
      </c>
      <c r="M128" t="s">
        <v>622</v>
      </c>
      <c r="N128" s="4" t="s">
        <v>14070</v>
      </c>
      <c r="O128" s="4" t="s">
        <v>14049</v>
      </c>
      <c r="P128" s="4" t="s">
        <v>14079</v>
      </c>
      <c r="Q128" s="5">
        <f>DATE(ecommerce_dataset_updated[[#This Row],[YYYY]],ecommerce_dataset_updated[[#This Row],[MM]],ecommerce_dataset_updated[[#This Row],[DD]])</f>
        <v>45614</v>
      </c>
      <c r="R128" s="6" t="str">
        <f>TEXT(ecommerce_dataset_updated[[#This Row],['[Purchase_Date']]], "mmm")</f>
        <v>Nov</v>
      </c>
      <c r="S128" s="6" t="str">
        <f>TEXT(ecommerce_dataset_updated[[#This Row],['[Purchase_Date']]], "ddd")</f>
        <v>Mon</v>
      </c>
      <c r="T128" s="6">
        <f>ecommerce_dataset_updated[[#This Row],[Final_Price(Rs.) _]]-ecommerce_dataset_updated[[#This Row],['[Final_Price(Rs.)']]]</f>
        <v>2.0000000000024443E-3</v>
      </c>
      <c r="U128" s="6" t="b">
        <f xml:space="preserve"> AND(ecommerce_dataset_updated[[#This Row],[Final_Price(Rs.) _]]=ecommerce_dataset_updated[[#This Row],['[Final_Price(Rs.)']]])</f>
        <v>0</v>
      </c>
      <c r="V128" s="5"/>
    </row>
    <row r="129" spans="1:22">
      <c r="A129" t="s">
        <v>623</v>
      </c>
      <c r="B129" t="s">
        <v>624</v>
      </c>
      <c r="C129" t="s">
        <v>114</v>
      </c>
      <c r="D129" s="9" t="s">
        <v>625</v>
      </c>
      <c r="E129" s="8">
        <f>ecommerce_dataset_updated[[#This Row],[Price (Rs.)]]+0</f>
        <v>451.3</v>
      </c>
      <c r="F129" s="6" t="s">
        <v>20</v>
      </c>
      <c r="G129" s="7">
        <f>ecommerce_dataset_updated[[#This Row],[Discount (%)]]+0</f>
        <v>20</v>
      </c>
      <c r="H129" s="6" t="s">
        <v>626</v>
      </c>
      <c r="I129" s="6">
        <f>ecommerce_dataset_updated[[#This Row],['[Price (Rs.)']]]*ecommerce_dataset_updated[[#This Row],['[Discount (%)']]]/100</f>
        <v>90.26</v>
      </c>
      <c r="J129" s="6">
        <f>ecommerce_dataset_updated[[#This Row],[Final_Price(Rs.)]]+0</f>
        <v>361.04</v>
      </c>
      <c r="K129" s="6">
        <f xml:space="preserve"> ecommerce_dataset_updated[[#This Row],['[Price (Rs.)']]]-ecommerce_dataset_updated[[#This Row],[Discount Amount _]]</f>
        <v>361.04</v>
      </c>
      <c r="L129" t="s">
        <v>77</v>
      </c>
      <c r="M129" t="s">
        <v>627</v>
      </c>
      <c r="N129" s="4" t="s">
        <v>14048</v>
      </c>
      <c r="O129" s="4" t="s">
        <v>14062</v>
      </c>
      <c r="P129" s="4" t="s">
        <v>14079</v>
      </c>
      <c r="Q129" s="5">
        <f>DATE(ecommerce_dataset_updated[[#This Row],[YYYY]],ecommerce_dataset_updated[[#This Row],[MM]],ecommerce_dataset_updated[[#This Row],[DD]])</f>
        <v>45455</v>
      </c>
      <c r="R129" s="6" t="str">
        <f>TEXT(ecommerce_dataset_updated[[#This Row],['[Purchase_Date']]], "mmm")</f>
        <v>Jun</v>
      </c>
      <c r="S129" s="6" t="str">
        <f>TEXT(ecommerce_dataset_updated[[#This Row],['[Purchase_Date']]], "ddd")</f>
        <v>Wed</v>
      </c>
      <c r="T129" s="6">
        <f>ecommerce_dataset_updated[[#This Row],[Final_Price(Rs.) _]]-ecommerce_dataset_updated[[#This Row],['[Final_Price(Rs.)']]]</f>
        <v>0</v>
      </c>
      <c r="U129" s="6" t="b">
        <f xml:space="preserve"> AND(ecommerce_dataset_updated[[#This Row],[Final_Price(Rs.) _]]=ecommerce_dataset_updated[[#This Row],['[Final_Price(Rs.)']]])</f>
        <v>1</v>
      </c>
      <c r="V129" s="5"/>
    </row>
    <row r="130" spans="1:22">
      <c r="A130" t="s">
        <v>628</v>
      </c>
      <c r="B130" t="s">
        <v>629</v>
      </c>
      <c r="C130" t="s">
        <v>10</v>
      </c>
      <c r="D130" s="9" t="s">
        <v>630</v>
      </c>
      <c r="E130" s="8">
        <f>ecommerce_dataset_updated[[#This Row],[Price (Rs.)]]+0</f>
        <v>320.08999999999997</v>
      </c>
      <c r="F130" s="6" t="s">
        <v>107</v>
      </c>
      <c r="G130" s="7">
        <f>ecommerce_dataset_updated[[#This Row],[Discount (%)]]+0</f>
        <v>0</v>
      </c>
      <c r="H130" s="6" t="s">
        <v>630</v>
      </c>
      <c r="I130" s="6">
        <f>ecommerce_dataset_updated[[#This Row],['[Price (Rs.)']]]*ecommerce_dataset_updated[[#This Row],['[Discount (%)']]]/100</f>
        <v>0</v>
      </c>
      <c r="J130" s="6">
        <f>ecommerce_dataset_updated[[#This Row],[Final_Price(Rs.)]]+0</f>
        <v>320.08999999999997</v>
      </c>
      <c r="K130" s="6">
        <f xml:space="preserve"> ecommerce_dataset_updated[[#This Row],['[Price (Rs.)']]]-ecommerce_dataset_updated[[#This Row],[Discount Amount _]]</f>
        <v>320.08999999999997</v>
      </c>
      <c r="L130" t="s">
        <v>35</v>
      </c>
      <c r="M130" t="s">
        <v>631</v>
      </c>
      <c r="N130" s="4" t="s">
        <v>12</v>
      </c>
      <c r="O130" s="4" t="s">
        <v>14057</v>
      </c>
      <c r="P130" s="4" t="s">
        <v>14079</v>
      </c>
      <c r="Q130" s="5">
        <f>DATE(ecommerce_dataset_updated[[#This Row],[YYYY]],ecommerce_dataset_updated[[#This Row],[MM]],ecommerce_dataset_updated[[#This Row],[DD]])</f>
        <v>45366</v>
      </c>
      <c r="R130" s="6" t="str">
        <f>TEXT(ecommerce_dataset_updated[[#This Row],['[Purchase_Date']]], "mmm")</f>
        <v>Mar</v>
      </c>
      <c r="S130" s="6" t="str">
        <f>TEXT(ecommerce_dataset_updated[[#This Row],['[Purchase_Date']]], "ddd")</f>
        <v>Fri</v>
      </c>
      <c r="T130" s="6">
        <f>ecommerce_dataset_updated[[#This Row],[Final_Price(Rs.) _]]-ecommerce_dataset_updated[[#This Row],['[Final_Price(Rs.)']]]</f>
        <v>0</v>
      </c>
      <c r="U130" s="6" t="b">
        <f xml:space="preserve"> AND(ecommerce_dataset_updated[[#This Row],[Final_Price(Rs.) _]]=ecommerce_dataset_updated[[#This Row],['[Final_Price(Rs.)']]])</f>
        <v>1</v>
      </c>
      <c r="V130" s="5"/>
    </row>
    <row r="131" spans="1:22">
      <c r="A131" t="s">
        <v>632</v>
      </c>
      <c r="B131" t="s">
        <v>633</v>
      </c>
      <c r="C131" t="s">
        <v>32</v>
      </c>
      <c r="D131" s="9" t="s">
        <v>634</v>
      </c>
      <c r="E131" s="8">
        <f>ecommerce_dataset_updated[[#This Row],[Price (Rs.)]]+0</f>
        <v>51.73</v>
      </c>
      <c r="F131" s="6" t="s">
        <v>154</v>
      </c>
      <c r="G131" s="7">
        <f>ecommerce_dataset_updated[[#This Row],[Discount (%)]]+0</f>
        <v>30</v>
      </c>
      <c r="H131" s="6" t="s">
        <v>635</v>
      </c>
      <c r="I131" s="6">
        <f>ecommerce_dataset_updated[[#This Row],['[Price (Rs.)']]]*ecommerce_dataset_updated[[#This Row],['[Discount (%)']]]/100</f>
        <v>15.518999999999998</v>
      </c>
      <c r="J131" s="6">
        <f>ecommerce_dataset_updated[[#This Row],[Final_Price(Rs.)]]+0</f>
        <v>36.21</v>
      </c>
      <c r="K131" s="6">
        <f xml:space="preserve"> ecommerce_dataset_updated[[#This Row],['[Price (Rs.)']]]-ecommerce_dataset_updated[[#This Row],[Discount Amount _]]</f>
        <v>36.210999999999999</v>
      </c>
      <c r="L131" t="s">
        <v>120</v>
      </c>
      <c r="M131" t="s">
        <v>196</v>
      </c>
      <c r="N131" s="4" t="s">
        <v>14061</v>
      </c>
      <c r="O131" s="4" t="s">
        <v>14059</v>
      </c>
      <c r="P131" s="4" t="s">
        <v>14079</v>
      </c>
      <c r="Q131" s="5">
        <f>DATE(ecommerce_dataset_updated[[#This Row],[YYYY]],ecommerce_dataset_updated[[#This Row],[MM]],ecommerce_dataset_updated[[#This Row],[DD]])</f>
        <v>45433</v>
      </c>
      <c r="R131" s="6" t="str">
        <f>TEXT(ecommerce_dataset_updated[[#This Row],['[Purchase_Date']]], "mmm")</f>
        <v>May</v>
      </c>
      <c r="S131" s="6" t="str">
        <f>TEXT(ecommerce_dataset_updated[[#This Row],['[Purchase_Date']]], "ddd")</f>
        <v>Tue</v>
      </c>
      <c r="T131" s="6">
        <f>ecommerce_dataset_updated[[#This Row],[Final_Price(Rs.) _]]-ecommerce_dataset_updated[[#This Row],['[Final_Price(Rs.)']]]</f>
        <v>9.9999999999766942E-4</v>
      </c>
      <c r="U131" s="6" t="b">
        <f xml:space="preserve"> AND(ecommerce_dataset_updated[[#This Row],[Final_Price(Rs.) _]]=ecommerce_dataset_updated[[#This Row],['[Final_Price(Rs.)']]])</f>
        <v>0</v>
      </c>
      <c r="V131" s="5"/>
    </row>
    <row r="132" spans="1:22">
      <c r="A132" t="s">
        <v>636</v>
      </c>
      <c r="B132" t="s">
        <v>637</v>
      </c>
      <c r="C132" t="s">
        <v>32</v>
      </c>
      <c r="D132" s="9" t="s">
        <v>638</v>
      </c>
      <c r="E132" s="8">
        <f>ecommerce_dataset_updated[[#This Row],[Price (Rs.)]]+0</f>
        <v>388.94</v>
      </c>
      <c r="F132" s="6" t="s">
        <v>20</v>
      </c>
      <c r="G132" s="7">
        <f>ecommerce_dataset_updated[[#This Row],[Discount (%)]]+0</f>
        <v>20</v>
      </c>
      <c r="H132" s="6" t="s">
        <v>639</v>
      </c>
      <c r="I132" s="6">
        <f>ecommerce_dataset_updated[[#This Row],['[Price (Rs.)']]]*ecommerce_dataset_updated[[#This Row],['[Discount (%)']]]/100</f>
        <v>77.787999999999997</v>
      </c>
      <c r="J132" s="6">
        <f>ecommerce_dataset_updated[[#This Row],[Final_Price(Rs.)]]+0</f>
        <v>311.14999999999998</v>
      </c>
      <c r="K132" s="6">
        <f xml:space="preserve"> ecommerce_dataset_updated[[#This Row],['[Price (Rs.)']]]-ecommerce_dataset_updated[[#This Row],[Discount Amount _]]</f>
        <v>311.15199999999999</v>
      </c>
      <c r="L132" t="s">
        <v>14</v>
      </c>
      <c r="M132" t="s">
        <v>196</v>
      </c>
      <c r="N132" s="4" t="s">
        <v>14061</v>
      </c>
      <c r="O132" s="4" t="s">
        <v>14059</v>
      </c>
      <c r="P132" s="4" t="s">
        <v>14079</v>
      </c>
      <c r="Q132" s="5">
        <f>DATE(ecommerce_dataset_updated[[#This Row],[YYYY]],ecommerce_dataset_updated[[#This Row],[MM]],ecommerce_dataset_updated[[#This Row],[DD]])</f>
        <v>45433</v>
      </c>
      <c r="R132" s="6" t="str">
        <f>TEXT(ecommerce_dataset_updated[[#This Row],['[Purchase_Date']]], "mmm")</f>
        <v>May</v>
      </c>
      <c r="S132" s="6" t="str">
        <f>TEXT(ecommerce_dataset_updated[[#This Row],['[Purchase_Date']]], "ddd")</f>
        <v>Tue</v>
      </c>
      <c r="T132" s="6">
        <f>ecommerce_dataset_updated[[#This Row],[Final_Price(Rs.) _]]-ecommerce_dataset_updated[[#This Row],['[Final_Price(Rs.)']]]</f>
        <v>2.0000000000095497E-3</v>
      </c>
      <c r="U132" s="6" t="b">
        <f xml:space="preserve"> AND(ecommerce_dataset_updated[[#This Row],[Final_Price(Rs.) _]]=ecommerce_dataset_updated[[#This Row],['[Final_Price(Rs.)']]])</f>
        <v>0</v>
      </c>
      <c r="V132" s="5"/>
    </row>
    <row r="133" spans="1:22">
      <c r="A133" t="s">
        <v>640</v>
      </c>
      <c r="B133" t="s">
        <v>641</v>
      </c>
      <c r="C133" t="s">
        <v>10</v>
      </c>
      <c r="D133" s="9" t="s">
        <v>642</v>
      </c>
      <c r="E133" s="8">
        <f>ecommerce_dataset_updated[[#This Row],[Price (Rs.)]]+0</f>
        <v>85.98</v>
      </c>
      <c r="F133" s="6" t="s">
        <v>20</v>
      </c>
      <c r="G133" s="7">
        <f>ecommerce_dataset_updated[[#This Row],[Discount (%)]]+0</f>
        <v>20</v>
      </c>
      <c r="H133" s="6" t="s">
        <v>643</v>
      </c>
      <c r="I133" s="6">
        <f>ecommerce_dataset_updated[[#This Row],['[Price (Rs.)']]]*ecommerce_dataset_updated[[#This Row],['[Discount (%)']]]/100</f>
        <v>17.196000000000002</v>
      </c>
      <c r="J133" s="6">
        <f>ecommerce_dataset_updated[[#This Row],[Final_Price(Rs.)]]+0</f>
        <v>68.78</v>
      </c>
      <c r="K133" s="6">
        <f xml:space="preserve"> ecommerce_dataset_updated[[#This Row],['[Price (Rs.)']]]-ecommerce_dataset_updated[[#This Row],[Discount Amount _]]</f>
        <v>68.784000000000006</v>
      </c>
      <c r="L133" t="s">
        <v>28</v>
      </c>
      <c r="M133" t="s">
        <v>644</v>
      </c>
      <c r="N133" s="4" t="s">
        <v>2910</v>
      </c>
      <c r="O133" s="4" t="s">
        <v>14059</v>
      </c>
      <c r="P133" s="4" t="s">
        <v>14079</v>
      </c>
      <c r="Q133" s="5">
        <f>DATE(ecommerce_dataset_updated[[#This Row],[YYYY]],ecommerce_dataset_updated[[#This Row],[MM]],ecommerce_dataset_updated[[#This Row],[DD]])</f>
        <v>45426</v>
      </c>
      <c r="R133" s="6" t="str">
        <f>TEXT(ecommerce_dataset_updated[[#This Row],['[Purchase_Date']]], "mmm")</f>
        <v>May</v>
      </c>
      <c r="S133" s="6" t="str">
        <f>TEXT(ecommerce_dataset_updated[[#This Row],['[Purchase_Date']]], "ddd")</f>
        <v>Tue</v>
      </c>
      <c r="T133" s="6">
        <f>ecommerce_dataset_updated[[#This Row],[Final_Price(Rs.) _]]-ecommerce_dataset_updated[[#This Row],['[Final_Price(Rs.)']]]</f>
        <v>4.0000000000048885E-3</v>
      </c>
      <c r="U133" s="6" t="b">
        <f xml:space="preserve"> AND(ecommerce_dataset_updated[[#This Row],[Final_Price(Rs.) _]]=ecommerce_dataset_updated[[#This Row],['[Final_Price(Rs.)']]])</f>
        <v>0</v>
      </c>
      <c r="V133" s="5"/>
    </row>
    <row r="134" spans="1:22">
      <c r="A134" t="s">
        <v>645</v>
      </c>
      <c r="B134" t="s">
        <v>646</v>
      </c>
      <c r="C134" t="s">
        <v>68</v>
      </c>
      <c r="D134" s="9" t="s">
        <v>647</v>
      </c>
      <c r="E134" s="8">
        <f>ecommerce_dataset_updated[[#This Row],[Price (Rs.)]]+0</f>
        <v>460.89</v>
      </c>
      <c r="F134" s="6" t="s">
        <v>75</v>
      </c>
      <c r="G134" s="7">
        <f>ecommerce_dataset_updated[[#This Row],[Discount (%)]]+0</f>
        <v>10</v>
      </c>
      <c r="H134" s="6" t="s">
        <v>648</v>
      </c>
      <c r="I134" s="6">
        <f>ecommerce_dataset_updated[[#This Row],['[Price (Rs.)']]]*ecommerce_dataset_updated[[#This Row],['[Discount (%)']]]/100</f>
        <v>46.088999999999999</v>
      </c>
      <c r="J134" s="6">
        <f>ecommerce_dataset_updated[[#This Row],[Final_Price(Rs.)]]+0</f>
        <v>414.8</v>
      </c>
      <c r="K134" s="6">
        <f xml:space="preserve"> ecommerce_dataset_updated[[#This Row],['[Price (Rs.)']]]-ecommerce_dataset_updated[[#This Row],[Discount Amount _]]</f>
        <v>414.80099999999999</v>
      </c>
      <c r="L134" t="s">
        <v>120</v>
      </c>
      <c r="M134" t="s">
        <v>649</v>
      </c>
      <c r="N134" s="4" t="s">
        <v>14070</v>
      </c>
      <c r="O134" s="4" t="s">
        <v>14059</v>
      </c>
      <c r="P134" s="4" t="s">
        <v>14079</v>
      </c>
      <c r="Q134" s="5">
        <f>DATE(ecommerce_dataset_updated[[#This Row],[YYYY]],ecommerce_dataset_updated[[#This Row],[MM]],ecommerce_dataset_updated[[#This Row],[DD]])</f>
        <v>45430</v>
      </c>
      <c r="R134" s="6" t="str">
        <f>TEXT(ecommerce_dataset_updated[[#This Row],['[Purchase_Date']]], "mmm")</f>
        <v>May</v>
      </c>
      <c r="S134" s="6" t="str">
        <f>TEXT(ecommerce_dataset_updated[[#This Row],['[Purchase_Date']]], "ddd")</f>
        <v>Sat</v>
      </c>
      <c r="T134" s="6">
        <f>ecommerce_dataset_updated[[#This Row],[Final_Price(Rs.) _]]-ecommerce_dataset_updated[[#This Row],['[Final_Price(Rs.)']]]</f>
        <v>9.9999999997635314E-4</v>
      </c>
      <c r="U134" s="6" t="b">
        <f xml:space="preserve"> AND(ecommerce_dataset_updated[[#This Row],[Final_Price(Rs.) _]]=ecommerce_dataset_updated[[#This Row],['[Final_Price(Rs.)']]])</f>
        <v>0</v>
      </c>
      <c r="V134" s="5"/>
    </row>
    <row r="135" spans="1:22">
      <c r="A135" t="s">
        <v>650</v>
      </c>
      <c r="B135" t="s">
        <v>651</v>
      </c>
      <c r="C135" t="s">
        <v>68</v>
      </c>
      <c r="D135" s="9" t="s">
        <v>652</v>
      </c>
      <c r="E135" s="8">
        <f>ecommerce_dataset_updated[[#This Row],[Price (Rs.)]]+0</f>
        <v>492.64</v>
      </c>
      <c r="F135" s="6" t="s">
        <v>20</v>
      </c>
      <c r="G135" s="7">
        <f>ecommerce_dataset_updated[[#This Row],[Discount (%)]]+0</f>
        <v>20</v>
      </c>
      <c r="H135" s="6" t="s">
        <v>653</v>
      </c>
      <c r="I135" s="6">
        <f>ecommerce_dataset_updated[[#This Row],['[Price (Rs.)']]]*ecommerce_dataset_updated[[#This Row],['[Discount (%)']]]/100</f>
        <v>98.527999999999992</v>
      </c>
      <c r="J135" s="6">
        <f>ecommerce_dataset_updated[[#This Row],[Final_Price(Rs.)]]+0</f>
        <v>394.11</v>
      </c>
      <c r="K135" s="6">
        <f xml:space="preserve"> ecommerce_dataset_updated[[#This Row],['[Price (Rs.)']]]-ecommerce_dataset_updated[[#This Row],[Discount Amount _]]</f>
        <v>394.11199999999997</v>
      </c>
      <c r="L135" t="s">
        <v>28</v>
      </c>
      <c r="M135" t="s">
        <v>343</v>
      </c>
      <c r="N135" s="4" t="s">
        <v>14067</v>
      </c>
      <c r="O135" s="4" t="s">
        <v>14067</v>
      </c>
      <c r="P135" s="4" t="s">
        <v>14079</v>
      </c>
      <c r="Q135" s="5">
        <f>DATE(ecommerce_dataset_updated[[#This Row],[YYYY]],ecommerce_dataset_updated[[#This Row],[MM]],ecommerce_dataset_updated[[#This Row],[DD]])</f>
        <v>45480</v>
      </c>
      <c r="R135" s="6" t="str">
        <f>TEXT(ecommerce_dataset_updated[[#This Row],['[Purchase_Date']]], "mmm")</f>
        <v>Jul</v>
      </c>
      <c r="S135" s="6" t="str">
        <f>TEXT(ecommerce_dataset_updated[[#This Row],['[Purchase_Date']]], "ddd")</f>
        <v>Sun</v>
      </c>
      <c r="T135" s="6">
        <f>ecommerce_dataset_updated[[#This Row],[Final_Price(Rs.) _]]-ecommerce_dataset_updated[[#This Row],['[Final_Price(Rs.)']]]</f>
        <v>1.9999999999527063E-3</v>
      </c>
      <c r="U135" s="6" t="b">
        <f xml:space="preserve"> AND(ecommerce_dataset_updated[[#This Row],[Final_Price(Rs.) _]]=ecommerce_dataset_updated[[#This Row],['[Final_Price(Rs.)']]])</f>
        <v>0</v>
      </c>
      <c r="V135" s="5"/>
    </row>
    <row r="136" spans="1:22">
      <c r="A136" t="s">
        <v>654</v>
      </c>
      <c r="B136" t="s">
        <v>655</v>
      </c>
      <c r="C136" t="s">
        <v>10</v>
      </c>
      <c r="D136" s="9" t="s">
        <v>656</v>
      </c>
      <c r="E136" s="8">
        <f>ecommerce_dataset_updated[[#This Row],[Price (Rs.)]]+0</f>
        <v>86.95</v>
      </c>
      <c r="F136" s="6" t="s">
        <v>26</v>
      </c>
      <c r="G136" s="7">
        <f>ecommerce_dataset_updated[[#This Row],[Discount (%)]]+0</f>
        <v>25</v>
      </c>
      <c r="H136" s="6" t="s">
        <v>657</v>
      </c>
      <c r="I136" s="6">
        <f>ecommerce_dataset_updated[[#This Row],['[Price (Rs.)']]]*ecommerce_dataset_updated[[#This Row],['[Discount (%)']]]/100</f>
        <v>21.737500000000001</v>
      </c>
      <c r="J136" s="6">
        <f>ecommerce_dataset_updated[[#This Row],[Final_Price(Rs.)]]+0</f>
        <v>65.209999999999994</v>
      </c>
      <c r="K136" s="6">
        <f xml:space="preserve"> ecommerce_dataset_updated[[#This Row],['[Price (Rs.)']]]-ecommerce_dataset_updated[[#This Row],[Discount Amount _]]</f>
        <v>65.212500000000006</v>
      </c>
      <c r="L136" t="s">
        <v>77</v>
      </c>
      <c r="M136" t="s">
        <v>166</v>
      </c>
      <c r="N136" s="4" t="s">
        <v>14059</v>
      </c>
      <c r="O136" s="4" t="s">
        <v>14055</v>
      </c>
      <c r="P136" s="4" t="s">
        <v>14079</v>
      </c>
      <c r="Q136" s="5">
        <f>DATE(ecommerce_dataset_updated[[#This Row],[YYYY]],ecommerce_dataset_updated[[#This Row],[MM]],ecommerce_dataset_updated[[#This Row],[DD]])</f>
        <v>45509</v>
      </c>
      <c r="R136" s="6" t="str">
        <f>TEXT(ecommerce_dataset_updated[[#This Row],['[Purchase_Date']]], "mmm")</f>
        <v>Aug</v>
      </c>
      <c r="S136" s="6" t="str">
        <f>TEXT(ecommerce_dataset_updated[[#This Row],['[Purchase_Date']]], "ddd")</f>
        <v>Mon</v>
      </c>
      <c r="T136" s="6">
        <f>ecommerce_dataset_updated[[#This Row],[Final_Price(Rs.) _]]-ecommerce_dataset_updated[[#This Row],['[Final_Price(Rs.)']]]</f>
        <v>2.5000000000119371E-3</v>
      </c>
      <c r="U136" s="6" t="b">
        <f xml:space="preserve"> AND(ecommerce_dataset_updated[[#This Row],[Final_Price(Rs.) _]]=ecommerce_dataset_updated[[#This Row],['[Final_Price(Rs.)']]])</f>
        <v>0</v>
      </c>
      <c r="V136" s="5"/>
    </row>
    <row r="137" spans="1:22">
      <c r="A137" t="s">
        <v>658</v>
      </c>
      <c r="B137" t="s">
        <v>659</v>
      </c>
      <c r="C137" t="s">
        <v>39</v>
      </c>
      <c r="D137" s="9" t="s">
        <v>660</v>
      </c>
      <c r="E137" s="8">
        <f>ecommerce_dataset_updated[[#This Row],[Price (Rs.)]]+0</f>
        <v>416.65</v>
      </c>
      <c r="F137" s="6" t="s">
        <v>12</v>
      </c>
      <c r="G137" s="7">
        <f>ecommerce_dataset_updated[[#This Row],[Discount (%)]]+0</f>
        <v>15</v>
      </c>
      <c r="H137" s="6" t="s">
        <v>661</v>
      </c>
      <c r="I137" s="6">
        <f>ecommerce_dataset_updated[[#This Row],['[Price (Rs.)']]]*ecommerce_dataset_updated[[#This Row],['[Discount (%)']]]/100</f>
        <v>62.497500000000002</v>
      </c>
      <c r="J137" s="6">
        <f>ecommerce_dataset_updated[[#This Row],[Final_Price(Rs.)]]+0</f>
        <v>354.15</v>
      </c>
      <c r="K137" s="6">
        <f xml:space="preserve"> ecommerce_dataset_updated[[#This Row],['[Price (Rs.)']]]-ecommerce_dataset_updated[[#This Row],[Discount Amount _]]</f>
        <v>354.15249999999997</v>
      </c>
      <c r="L137" t="s">
        <v>14</v>
      </c>
      <c r="M137" t="s">
        <v>662</v>
      </c>
      <c r="N137" s="4" t="s">
        <v>14059</v>
      </c>
      <c r="O137" s="4" t="s">
        <v>14067</v>
      </c>
      <c r="P137" s="4" t="s">
        <v>14079</v>
      </c>
      <c r="Q137" s="5">
        <f>DATE(ecommerce_dataset_updated[[#This Row],[YYYY]],ecommerce_dataset_updated[[#This Row],[MM]],ecommerce_dataset_updated[[#This Row],[DD]])</f>
        <v>45478</v>
      </c>
      <c r="R137" s="6" t="str">
        <f>TEXT(ecommerce_dataset_updated[[#This Row],['[Purchase_Date']]], "mmm")</f>
        <v>Jul</v>
      </c>
      <c r="S137" s="6" t="str">
        <f>TEXT(ecommerce_dataset_updated[[#This Row],['[Purchase_Date']]], "ddd")</f>
        <v>Fri</v>
      </c>
      <c r="T137" s="6">
        <f>ecommerce_dataset_updated[[#This Row],[Final_Price(Rs.) _]]-ecommerce_dataset_updated[[#This Row],['[Final_Price(Rs.)']]]</f>
        <v>2.4999999999977263E-3</v>
      </c>
      <c r="U137" s="6" t="b">
        <f xml:space="preserve"> AND(ecommerce_dataset_updated[[#This Row],[Final_Price(Rs.) _]]=ecommerce_dataset_updated[[#This Row],['[Final_Price(Rs.)']]])</f>
        <v>0</v>
      </c>
      <c r="V137" s="5"/>
    </row>
    <row r="138" spans="1:22">
      <c r="A138" t="s">
        <v>663</v>
      </c>
      <c r="B138" t="s">
        <v>664</v>
      </c>
      <c r="C138" t="s">
        <v>32</v>
      </c>
      <c r="D138" s="9" t="s">
        <v>665</v>
      </c>
      <c r="E138" s="8">
        <f>ecommerce_dataset_updated[[#This Row],[Price (Rs.)]]+0</f>
        <v>155.75</v>
      </c>
      <c r="F138" s="6" t="s">
        <v>47</v>
      </c>
      <c r="G138" s="7">
        <f>ecommerce_dataset_updated[[#This Row],[Discount (%)]]+0</f>
        <v>50</v>
      </c>
      <c r="H138" s="6" t="s">
        <v>666</v>
      </c>
      <c r="I138" s="6">
        <f>ecommerce_dataset_updated[[#This Row],['[Price (Rs.)']]]*ecommerce_dataset_updated[[#This Row],['[Discount (%)']]]/100</f>
        <v>77.875</v>
      </c>
      <c r="J138" s="6">
        <f>ecommerce_dataset_updated[[#This Row],[Final_Price(Rs.)]]+0</f>
        <v>77.88</v>
      </c>
      <c r="K138" s="6">
        <f xml:space="preserve"> ecommerce_dataset_updated[[#This Row],['[Price (Rs.)']]]-ecommerce_dataset_updated[[#This Row],[Discount Amount _]]</f>
        <v>77.875</v>
      </c>
      <c r="L138" t="s">
        <v>28</v>
      </c>
      <c r="M138" t="s">
        <v>667</v>
      </c>
      <c r="N138" s="4" t="s">
        <v>14069</v>
      </c>
      <c r="O138" s="4" t="s">
        <v>14067</v>
      </c>
      <c r="P138" s="4" t="s">
        <v>14079</v>
      </c>
      <c r="Q138" s="5">
        <f>DATE(ecommerce_dataset_updated[[#This Row],[YYYY]],ecommerce_dataset_updated[[#This Row],[MM]],ecommerce_dataset_updated[[#This Row],[DD]])</f>
        <v>45495</v>
      </c>
      <c r="R138" s="6" t="str">
        <f>TEXT(ecommerce_dataset_updated[[#This Row],['[Purchase_Date']]], "mmm")</f>
        <v>Jul</v>
      </c>
      <c r="S138" s="6" t="str">
        <f>TEXT(ecommerce_dataset_updated[[#This Row],['[Purchase_Date']]], "ddd")</f>
        <v>Mon</v>
      </c>
      <c r="T138" s="6">
        <f>ecommerce_dataset_updated[[#This Row],[Final_Price(Rs.) _]]-ecommerce_dataset_updated[[#This Row],['[Final_Price(Rs.)']]]</f>
        <v>-4.9999999999954525E-3</v>
      </c>
      <c r="U138" s="6" t="b">
        <f xml:space="preserve"> AND(ecommerce_dataset_updated[[#This Row],[Final_Price(Rs.) _]]=ecommerce_dataset_updated[[#This Row],['[Final_Price(Rs.)']]])</f>
        <v>0</v>
      </c>
      <c r="V138" s="5"/>
    </row>
    <row r="139" spans="1:22">
      <c r="A139" t="s">
        <v>668</v>
      </c>
      <c r="B139" t="s">
        <v>669</v>
      </c>
      <c r="C139" t="s">
        <v>18</v>
      </c>
      <c r="D139" s="9" t="s">
        <v>670</v>
      </c>
      <c r="E139" s="8">
        <f>ecommerce_dataset_updated[[#This Row],[Price (Rs.)]]+0</f>
        <v>238.9</v>
      </c>
      <c r="F139" s="6" t="s">
        <v>26</v>
      </c>
      <c r="G139" s="7">
        <f>ecommerce_dataset_updated[[#This Row],[Discount (%)]]+0</f>
        <v>25</v>
      </c>
      <c r="H139" s="6" t="s">
        <v>671</v>
      </c>
      <c r="I139" s="6">
        <f>ecommerce_dataset_updated[[#This Row],['[Price (Rs.)']]]*ecommerce_dataset_updated[[#This Row],['[Discount (%)']]]/100</f>
        <v>59.725000000000001</v>
      </c>
      <c r="J139" s="6">
        <f>ecommerce_dataset_updated[[#This Row],[Final_Price(Rs.)]]+0</f>
        <v>179.18</v>
      </c>
      <c r="K139" s="6">
        <f xml:space="preserve"> ecommerce_dataset_updated[[#This Row],['[Price (Rs.)']]]-ecommerce_dataset_updated[[#This Row],[Discount Amount _]]</f>
        <v>179.17500000000001</v>
      </c>
      <c r="L139" t="s">
        <v>77</v>
      </c>
      <c r="M139" t="s">
        <v>672</v>
      </c>
      <c r="N139" s="4" t="s">
        <v>14063</v>
      </c>
      <c r="O139" s="4" t="s">
        <v>14053</v>
      </c>
      <c r="P139" s="4" t="s">
        <v>14079</v>
      </c>
      <c r="Q139" s="5">
        <f>DATE(ecommerce_dataset_updated[[#This Row],[YYYY]],ecommerce_dataset_updated[[#This Row],[MM]],ecommerce_dataset_updated[[#This Row],[DD]])</f>
        <v>45399</v>
      </c>
      <c r="R139" s="6" t="str">
        <f>TEXT(ecommerce_dataset_updated[[#This Row],['[Purchase_Date']]], "mmm")</f>
        <v>Apr</v>
      </c>
      <c r="S139" s="6" t="str">
        <f>TEXT(ecommerce_dataset_updated[[#This Row],['[Purchase_Date']]], "ddd")</f>
        <v>Wed</v>
      </c>
      <c r="T139" s="6">
        <f>ecommerce_dataset_updated[[#This Row],[Final_Price(Rs.) _]]-ecommerce_dataset_updated[[#This Row],['[Final_Price(Rs.)']]]</f>
        <v>-4.9999999999954525E-3</v>
      </c>
      <c r="U139" s="6" t="b">
        <f xml:space="preserve"> AND(ecommerce_dataset_updated[[#This Row],[Final_Price(Rs.) _]]=ecommerce_dataset_updated[[#This Row],['[Final_Price(Rs.)']]])</f>
        <v>0</v>
      </c>
      <c r="V139" s="5"/>
    </row>
    <row r="140" spans="1:22">
      <c r="A140" t="s">
        <v>673</v>
      </c>
      <c r="B140" t="s">
        <v>674</v>
      </c>
      <c r="C140" t="s">
        <v>39</v>
      </c>
      <c r="D140" s="9" t="s">
        <v>675</v>
      </c>
      <c r="E140" s="8">
        <f>ecommerce_dataset_updated[[#This Row],[Price (Rs.)]]+0</f>
        <v>470.33</v>
      </c>
      <c r="F140" s="6" t="s">
        <v>107</v>
      </c>
      <c r="G140" s="7">
        <f>ecommerce_dataset_updated[[#This Row],[Discount (%)]]+0</f>
        <v>0</v>
      </c>
      <c r="H140" s="6" t="s">
        <v>675</v>
      </c>
      <c r="I140" s="6">
        <f>ecommerce_dataset_updated[[#This Row],['[Price (Rs.)']]]*ecommerce_dataset_updated[[#This Row],['[Discount (%)']]]/100</f>
        <v>0</v>
      </c>
      <c r="J140" s="6">
        <f>ecommerce_dataset_updated[[#This Row],[Final_Price(Rs.)]]+0</f>
        <v>470.33</v>
      </c>
      <c r="K140" s="6">
        <f xml:space="preserve"> ecommerce_dataset_updated[[#This Row],['[Price (Rs.)']]]-ecommerce_dataset_updated[[#This Row],[Discount Amount _]]</f>
        <v>470.33</v>
      </c>
      <c r="L140" t="s">
        <v>28</v>
      </c>
      <c r="M140" t="s">
        <v>676</v>
      </c>
      <c r="N140" s="4" t="s">
        <v>14048</v>
      </c>
      <c r="O140" s="4" t="s">
        <v>14053</v>
      </c>
      <c r="P140" s="4" t="s">
        <v>14079</v>
      </c>
      <c r="Q140" s="5">
        <f>DATE(ecommerce_dataset_updated[[#This Row],[YYYY]],ecommerce_dataset_updated[[#This Row],[MM]],ecommerce_dataset_updated[[#This Row],[DD]])</f>
        <v>45394</v>
      </c>
      <c r="R140" s="6" t="str">
        <f>TEXT(ecommerce_dataset_updated[[#This Row],['[Purchase_Date']]], "mmm")</f>
        <v>Apr</v>
      </c>
      <c r="S140" s="6" t="str">
        <f>TEXT(ecommerce_dataset_updated[[#This Row],['[Purchase_Date']]], "ddd")</f>
        <v>Fri</v>
      </c>
      <c r="T140" s="6">
        <f>ecommerce_dataset_updated[[#This Row],[Final_Price(Rs.) _]]-ecommerce_dataset_updated[[#This Row],['[Final_Price(Rs.)']]]</f>
        <v>0</v>
      </c>
      <c r="U140" s="6" t="b">
        <f xml:space="preserve"> AND(ecommerce_dataset_updated[[#This Row],[Final_Price(Rs.) _]]=ecommerce_dataset_updated[[#This Row],['[Final_Price(Rs.)']]])</f>
        <v>1</v>
      </c>
      <c r="V140" s="5"/>
    </row>
    <row r="141" spans="1:22">
      <c r="A141" t="s">
        <v>677</v>
      </c>
      <c r="B141" t="s">
        <v>678</v>
      </c>
      <c r="C141" t="s">
        <v>32</v>
      </c>
      <c r="D141" s="9" t="s">
        <v>679</v>
      </c>
      <c r="E141" s="8">
        <f>ecommerce_dataset_updated[[#This Row],[Price (Rs.)]]+0</f>
        <v>62.48</v>
      </c>
      <c r="F141" s="6" t="s">
        <v>20</v>
      </c>
      <c r="G141" s="7">
        <f>ecommerce_dataset_updated[[#This Row],[Discount (%)]]+0</f>
        <v>20</v>
      </c>
      <c r="H141" s="6" t="s">
        <v>680</v>
      </c>
      <c r="I141" s="6">
        <f>ecommerce_dataset_updated[[#This Row],['[Price (Rs.)']]]*ecommerce_dataset_updated[[#This Row],['[Discount (%)']]]/100</f>
        <v>12.495999999999999</v>
      </c>
      <c r="J141" s="6">
        <f>ecommerce_dataset_updated[[#This Row],[Final_Price(Rs.)]]+0</f>
        <v>49.98</v>
      </c>
      <c r="K141" s="6">
        <f xml:space="preserve"> ecommerce_dataset_updated[[#This Row],['[Price (Rs.)']]]-ecommerce_dataset_updated[[#This Row],[Discount Amount _]]</f>
        <v>49.983999999999995</v>
      </c>
      <c r="L141" t="s">
        <v>35</v>
      </c>
      <c r="M141" t="s">
        <v>681</v>
      </c>
      <c r="N141" s="4" t="s">
        <v>14051</v>
      </c>
      <c r="O141" s="4" t="s">
        <v>14062</v>
      </c>
      <c r="P141" s="4" t="s">
        <v>14079</v>
      </c>
      <c r="Q141" s="5">
        <f>DATE(ecommerce_dataset_updated[[#This Row],[YYYY]],ecommerce_dataset_updated[[#This Row],[MM]],ecommerce_dataset_updated[[#This Row],[DD]])</f>
        <v>45445</v>
      </c>
      <c r="R141" s="6" t="str">
        <f>TEXT(ecommerce_dataset_updated[[#This Row],['[Purchase_Date']]], "mmm")</f>
        <v>Jun</v>
      </c>
      <c r="S141" s="6" t="str">
        <f>TEXT(ecommerce_dataset_updated[[#This Row],['[Purchase_Date']]], "ddd")</f>
        <v>Sun</v>
      </c>
      <c r="T141" s="6">
        <f>ecommerce_dataset_updated[[#This Row],[Final_Price(Rs.) _]]-ecommerce_dataset_updated[[#This Row],['[Final_Price(Rs.)']]]</f>
        <v>3.9999999999977831E-3</v>
      </c>
      <c r="U141" s="6" t="b">
        <f xml:space="preserve"> AND(ecommerce_dataset_updated[[#This Row],[Final_Price(Rs.) _]]=ecommerce_dataset_updated[[#This Row],['[Final_Price(Rs.)']]])</f>
        <v>0</v>
      </c>
      <c r="V141" s="5"/>
    </row>
    <row r="142" spans="1:22">
      <c r="A142" t="s">
        <v>682</v>
      </c>
      <c r="B142" t="s">
        <v>683</v>
      </c>
      <c r="C142" t="s">
        <v>68</v>
      </c>
      <c r="D142" s="9" t="s">
        <v>684</v>
      </c>
      <c r="E142" s="8">
        <f>ecommerce_dataset_updated[[#This Row],[Price (Rs.)]]+0</f>
        <v>317.67</v>
      </c>
      <c r="F142" s="6" t="s">
        <v>20</v>
      </c>
      <c r="G142" s="7">
        <f>ecommerce_dataset_updated[[#This Row],[Discount (%)]]+0</f>
        <v>20</v>
      </c>
      <c r="H142" s="6" t="s">
        <v>685</v>
      </c>
      <c r="I142" s="6">
        <f>ecommerce_dataset_updated[[#This Row],['[Price (Rs.)']]]*ecommerce_dataset_updated[[#This Row],['[Discount (%)']]]/100</f>
        <v>63.534000000000006</v>
      </c>
      <c r="J142" s="6">
        <f>ecommerce_dataset_updated[[#This Row],[Final_Price(Rs.)]]+0</f>
        <v>254.14</v>
      </c>
      <c r="K142" s="6">
        <f xml:space="preserve"> ecommerce_dataset_updated[[#This Row],['[Price (Rs.)']]]-ecommerce_dataset_updated[[#This Row],[Discount Amount _]]</f>
        <v>254.13600000000002</v>
      </c>
      <c r="L142" t="s">
        <v>14</v>
      </c>
      <c r="M142" t="s">
        <v>686</v>
      </c>
      <c r="N142" s="4" t="s">
        <v>75</v>
      </c>
      <c r="O142" s="4" t="s">
        <v>14051</v>
      </c>
      <c r="P142" s="4" t="s">
        <v>14079</v>
      </c>
      <c r="Q142" s="5">
        <f>DATE(ecommerce_dataset_updated[[#This Row],[YYYY]],ecommerce_dataset_updated[[#This Row],[MM]],ecommerce_dataset_updated[[#This Row],[DD]])</f>
        <v>45332</v>
      </c>
      <c r="R142" s="6" t="str">
        <f>TEXT(ecommerce_dataset_updated[[#This Row],['[Purchase_Date']]], "mmm")</f>
        <v>Feb</v>
      </c>
      <c r="S142" s="6" t="str">
        <f>TEXT(ecommerce_dataset_updated[[#This Row],['[Purchase_Date']]], "ddd")</f>
        <v>Sat</v>
      </c>
      <c r="T142" s="6">
        <f>ecommerce_dataset_updated[[#This Row],[Final_Price(Rs.) _]]-ecommerce_dataset_updated[[#This Row],['[Final_Price(Rs.)']]]</f>
        <v>-3.999999999962256E-3</v>
      </c>
      <c r="U142" s="6" t="b">
        <f xml:space="preserve"> AND(ecommerce_dataset_updated[[#This Row],[Final_Price(Rs.) _]]=ecommerce_dataset_updated[[#This Row],['[Final_Price(Rs.)']]])</f>
        <v>0</v>
      </c>
      <c r="V142" s="5"/>
    </row>
    <row r="143" spans="1:22">
      <c r="A143" t="s">
        <v>687</v>
      </c>
      <c r="B143" t="s">
        <v>688</v>
      </c>
      <c r="C143" t="s">
        <v>39</v>
      </c>
      <c r="D143" s="9" t="s">
        <v>689</v>
      </c>
      <c r="E143" s="8">
        <f>ecommerce_dataset_updated[[#This Row],[Price (Rs.)]]+0</f>
        <v>33.21</v>
      </c>
      <c r="F143" s="6" t="s">
        <v>20</v>
      </c>
      <c r="G143" s="7">
        <f>ecommerce_dataset_updated[[#This Row],[Discount (%)]]+0</f>
        <v>20</v>
      </c>
      <c r="H143" s="6" t="s">
        <v>690</v>
      </c>
      <c r="I143" s="6">
        <f>ecommerce_dataset_updated[[#This Row],['[Price (Rs.)']]]*ecommerce_dataset_updated[[#This Row],['[Discount (%)']]]/100</f>
        <v>6.6420000000000003</v>
      </c>
      <c r="J143" s="6">
        <f>ecommerce_dataset_updated[[#This Row],[Final_Price(Rs.)]]+0</f>
        <v>26.57</v>
      </c>
      <c r="K143" s="6">
        <f xml:space="preserve"> ecommerce_dataset_updated[[#This Row],['[Price (Rs.)']]]-ecommerce_dataset_updated[[#This Row],[Discount Amount _]]</f>
        <v>26.568000000000001</v>
      </c>
      <c r="L143" t="s">
        <v>14</v>
      </c>
      <c r="M143" t="s">
        <v>691</v>
      </c>
      <c r="N143" s="4" t="s">
        <v>2910</v>
      </c>
      <c r="O143" s="4" t="s">
        <v>14057</v>
      </c>
      <c r="P143" s="4" t="s">
        <v>14079</v>
      </c>
      <c r="Q143" s="5">
        <f>DATE(ecommerce_dataset_updated[[#This Row],[YYYY]],ecommerce_dataset_updated[[#This Row],[MM]],ecommerce_dataset_updated[[#This Row],[DD]])</f>
        <v>45365</v>
      </c>
      <c r="R143" s="6" t="str">
        <f>TEXT(ecommerce_dataset_updated[[#This Row],['[Purchase_Date']]], "mmm")</f>
        <v>Mar</v>
      </c>
      <c r="S143" s="6" t="str">
        <f>TEXT(ecommerce_dataset_updated[[#This Row],['[Purchase_Date']]], "ddd")</f>
        <v>Thu</v>
      </c>
      <c r="T143" s="6">
        <f>ecommerce_dataset_updated[[#This Row],[Final_Price(Rs.) _]]-ecommerce_dataset_updated[[#This Row],['[Final_Price(Rs.)']]]</f>
        <v>-1.9999999999988916E-3</v>
      </c>
      <c r="U143" s="6" t="b">
        <f xml:space="preserve"> AND(ecommerce_dataset_updated[[#This Row],[Final_Price(Rs.) _]]=ecommerce_dataset_updated[[#This Row],['[Final_Price(Rs.)']]])</f>
        <v>0</v>
      </c>
      <c r="V143" s="5"/>
    </row>
    <row r="144" spans="1:22">
      <c r="A144" t="s">
        <v>692</v>
      </c>
      <c r="B144" t="s">
        <v>693</v>
      </c>
      <c r="C144" t="s">
        <v>45</v>
      </c>
      <c r="D144" s="9" t="s">
        <v>694</v>
      </c>
      <c r="E144" s="8">
        <f>ecommerce_dataset_updated[[#This Row],[Price (Rs.)]]+0</f>
        <v>118.52</v>
      </c>
      <c r="F144" s="6" t="s">
        <v>53</v>
      </c>
      <c r="G144" s="7">
        <f>ecommerce_dataset_updated[[#This Row],[Discount (%)]]+0</f>
        <v>5</v>
      </c>
      <c r="H144" s="6" t="s">
        <v>695</v>
      </c>
      <c r="I144" s="6">
        <f>ecommerce_dataset_updated[[#This Row],['[Price (Rs.)']]]*ecommerce_dataset_updated[[#This Row],['[Discount (%)']]]/100</f>
        <v>5.9260000000000002</v>
      </c>
      <c r="J144" s="6">
        <f>ecommerce_dataset_updated[[#This Row],[Final_Price(Rs.)]]+0</f>
        <v>112.59</v>
      </c>
      <c r="K144" s="6">
        <f xml:space="preserve"> ecommerce_dataset_updated[[#This Row],['[Price (Rs.)']]]-ecommerce_dataset_updated[[#This Row],[Discount Amount _]]</f>
        <v>112.59399999999999</v>
      </c>
      <c r="L144" t="s">
        <v>14</v>
      </c>
      <c r="M144" t="s">
        <v>696</v>
      </c>
      <c r="N144" s="4" t="s">
        <v>14049</v>
      </c>
      <c r="O144" s="4" t="s">
        <v>14053</v>
      </c>
      <c r="P144" s="4" t="s">
        <v>14079</v>
      </c>
      <c r="Q144" s="5">
        <f>DATE(ecommerce_dataset_updated[[#This Row],[YYYY]],ecommerce_dataset_updated[[#This Row],[MM]],ecommerce_dataset_updated[[#This Row],[DD]])</f>
        <v>45393</v>
      </c>
      <c r="R144" s="6" t="str">
        <f>TEXT(ecommerce_dataset_updated[[#This Row],['[Purchase_Date']]], "mmm")</f>
        <v>Apr</v>
      </c>
      <c r="S144" s="6" t="str">
        <f>TEXT(ecommerce_dataset_updated[[#This Row],['[Purchase_Date']]], "ddd")</f>
        <v>Thu</v>
      </c>
      <c r="T144" s="6">
        <f>ecommerce_dataset_updated[[#This Row],[Final_Price(Rs.) _]]-ecommerce_dataset_updated[[#This Row],['[Final_Price(Rs.)']]]</f>
        <v>3.9999999999906777E-3</v>
      </c>
      <c r="U144" s="6" t="b">
        <f xml:space="preserve"> AND(ecommerce_dataset_updated[[#This Row],[Final_Price(Rs.) _]]=ecommerce_dataset_updated[[#This Row],['[Final_Price(Rs.)']]])</f>
        <v>0</v>
      </c>
      <c r="V144" s="5"/>
    </row>
    <row r="145" spans="1:22">
      <c r="A145" t="s">
        <v>697</v>
      </c>
      <c r="B145" t="s">
        <v>698</v>
      </c>
      <c r="C145" t="s">
        <v>18</v>
      </c>
      <c r="D145" s="9" t="s">
        <v>699</v>
      </c>
      <c r="E145" s="8">
        <f>ecommerce_dataset_updated[[#This Row],[Price (Rs.)]]+0</f>
        <v>376.63</v>
      </c>
      <c r="F145" s="6" t="s">
        <v>12</v>
      </c>
      <c r="G145" s="7">
        <f>ecommerce_dataset_updated[[#This Row],[Discount (%)]]+0</f>
        <v>15</v>
      </c>
      <c r="H145" s="6" t="s">
        <v>700</v>
      </c>
      <c r="I145" s="6">
        <f>ecommerce_dataset_updated[[#This Row],['[Price (Rs.)']]]*ecommerce_dataset_updated[[#This Row],['[Discount (%)']]]/100</f>
        <v>56.494499999999995</v>
      </c>
      <c r="J145" s="6">
        <f>ecommerce_dataset_updated[[#This Row],[Final_Price(Rs.)]]+0</f>
        <v>320.14</v>
      </c>
      <c r="K145" s="6">
        <f xml:space="preserve"> ecommerce_dataset_updated[[#This Row],['[Price (Rs.)']]]-ecommerce_dataset_updated[[#This Row],[Discount Amount _]]</f>
        <v>320.13549999999998</v>
      </c>
      <c r="L145" t="s">
        <v>28</v>
      </c>
      <c r="M145" t="s">
        <v>701</v>
      </c>
      <c r="N145" s="4" t="s">
        <v>14067</v>
      </c>
      <c r="O145" s="4" t="s">
        <v>14059</v>
      </c>
      <c r="P145" s="4" t="s">
        <v>14079</v>
      </c>
      <c r="Q145" s="5">
        <f>DATE(ecommerce_dataset_updated[[#This Row],[YYYY]],ecommerce_dataset_updated[[#This Row],[MM]],ecommerce_dataset_updated[[#This Row],[DD]])</f>
        <v>45419</v>
      </c>
      <c r="R145" s="6" t="str">
        <f>TEXT(ecommerce_dataset_updated[[#This Row],['[Purchase_Date']]], "mmm")</f>
        <v>May</v>
      </c>
      <c r="S145" s="6" t="str">
        <f>TEXT(ecommerce_dataset_updated[[#This Row],['[Purchase_Date']]], "ddd")</f>
        <v>Tue</v>
      </c>
      <c r="T145" s="6">
        <f>ecommerce_dataset_updated[[#This Row],[Final_Price(Rs.) _]]-ecommerce_dataset_updated[[#This Row],['[Final_Price(Rs.)']]]</f>
        <v>-4.500000000007276E-3</v>
      </c>
      <c r="U145" s="6" t="b">
        <f xml:space="preserve"> AND(ecommerce_dataset_updated[[#This Row],[Final_Price(Rs.) _]]=ecommerce_dataset_updated[[#This Row],['[Final_Price(Rs.)']]])</f>
        <v>0</v>
      </c>
      <c r="V145" s="5"/>
    </row>
    <row r="146" spans="1:22">
      <c r="A146" t="s">
        <v>702</v>
      </c>
      <c r="B146" t="s">
        <v>703</v>
      </c>
      <c r="C146" t="s">
        <v>39</v>
      </c>
      <c r="D146" s="9" t="s">
        <v>704</v>
      </c>
      <c r="E146" s="8">
        <f>ecommerce_dataset_updated[[#This Row],[Price (Rs.)]]+0</f>
        <v>428.47</v>
      </c>
      <c r="F146" s="6" t="s">
        <v>107</v>
      </c>
      <c r="G146" s="7">
        <f>ecommerce_dataset_updated[[#This Row],[Discount (%)]]+0</f>
        <v>0</v>
      </c>
      <c r="H146" s="6" t="s">
        <v>704</v>
      </c>
      <c r="I146" s="6">
        <f>ecommerce_dataset_updated[[#This Row],['[Price (Rs.)']]]*ecommerce_dataset_updated[[#This Row],['[Discount (%)']]]/100</f>
        <v>0</v>
      </c>
      <c r="J146" s="6">
        <f>ecommerce_dataset_updated[[#This Row],[Final_Price(Rs.)]]+0</f>
        <v>428.47</v>
      </c>
      <c r="K146" s="6">
        <f xml:space="preserve"> ecommerce_dataset_updated[[#This Row],['[Price (Rs.)']]]-ecommerce_dataset_updated[[#This Row],[Discount Amount _]]</f>
        <v>428.47</v>
      </c>
      <c r="L146" t="s">
        <v>28</v>
      </c>
      <c r="M146" t="s">
        <v>631</v>
      </c>
      <c r="N146" s="4" t="s">
        <v>12</v>
      </c>
      <c r="O146" s="4" t="s">
        <v>14057</v>
      </c>
      <c r="P146" s="4" t="s">
        <v>14079</v>
      </c>
      <c r="Q146" s="5">
        <f>DATE(ecommerce_dataset_updated[[#This Row],[YYYY]],ecommerce_dataset_updated[[#This Row],[MM]],ecommerce_dataset_updated[[#This Row],[DD]])</f>
        <v>45366</v>
      </c>
      <c r="R146" s="6" t="str">
        <f>TEXT(ecommerce_dataset_updated[[#This Row],['[Purchase_Date']]], "mmm")</f>
        <v>Mar</v>
      </c>
      <c r="S146" s="6" t="str">
        <f>TEXT(ecommerce_dataset_updated[[#This Row],['[Purchase_Date']]], "ddd")</f>
        <v>Fri</v>
      </c>
      <c r="T146" s="6">
        <f>ecommerce_dataset_updated[[#This Row],[Final_Price(Rs.) _]]-ecommerce_dataset_updated[[#This Row],['[Final_Price(Rs.)']]]</f>
        <v>0</v>
      </c>
      <c r="U146" s="6" t="b">
        <f xml:space="preserve"> AND(ecommerce_dataset_updated[[#This Row],[Final_Price(Rs.) _]]=ecommerce_dataset_updated[[#This Row],['[Final_Price(Rs.)']]])</f>
        <v>1</v>
      </c>
      <c r="V146" s="5"/>
    </row>
    <row r="147" spans="1:22">
      <c r="A147" t="s">
        <v>705</v>
      </c>
      <c r="B147" t="s">
        <v>706</v>
      </c>
      <c r="C147" t="s">
        <v>39</v>
      </c>
      <c r="D147" s="9" t="s">
        <v>707</v>
      </c>
      <c r="E147" s="8">
        <f>ecommerce_dataset_updated[[#This Row],[Price (Rs.)]]+0</f>
        <v>462.91</v>
      </c>
      <c r="F147" s="6" t="s">
        <v>20</v>
      </c>
      <c r="G147" s="7">
        <f>ecommerce_dataset_updated[[#This Row],[Discount (%)]]+0</f>
        <v>20</v>
      </c>
      <c r="H147" s="6" t="s">
        <v>708</v>
      </c>
      <c r="I147" s="6">
        <f>ecommerce_dataset_updated[[#This Row],['[Price (Rs.)']]]*ecommerce_dataset_updated[[#This Row],['[Discount (%)']]]/100</f>
        <v>92.582000000000008</v>
      </c>
      <c r="J147" s="6">
        <f>ecommerce_dataset_updated[[#This Row],[Final_Price(Rs.)]]+0</f>
        <v>370.33</v>
      </c>
      <c r="K147" s="6">
        <f xml:space="preserve"> ecommerce_dataset_updated[[#This Row],['[Price (Rs.)']]]-ecommerce_dataset_updated[[#This Row],[Discount Amount _]]</f>
        <v>370.32800000000003</v>
      </c>
      <c r="L147" t="s">
        <v>77</v>
      </c>
      <c r="M147" t="s">
        <v>709</v>
      </c>
      <c r="N147" s="4" t="s">
        <v>14051</v>
      </c>
      <c r="O147" s="4" t="s">
        <v>14067</v>
      </c>
      <c r="P147" s="4" t="s">
        <v>14079</v>
      </c>
      <c r="Q147" s="5">
        <f>DATE(ecommerce_dataset_updated[[#This Row],[YYYY]],ecommerce_dataset_updated[[#This Row],[MM]],ecommerce_dataset_updated[[#This Row],[DD]])</f>
        <v>45475</v>
      </c>
      <c r="R147" s="6" t="str">
        <f>TEXT(ecommerce_dataset_updated[[#This Row],['[Purchase_Date']]], "mmm")</f>
        <v>Jul</v>
      </c>
      <c r="S147" s="6" t="str">
        <f>TEXT(ecommerce_dataset_updated[[#This Row],['[Purchase_Date']]], "ddd")</f>
        <v>Tue</v>
      </c>
      <c r="T147" s="6">
        <f>ecommerce_dataset_updated[[#This Row],[Final_Price(Rs.) _]]-ecommerce_dataset_updated[[#This Row],['[Final_Price(Rs.)']]]</f>
        <v>-1.9999999999527063E-3</v>
      </c>
      <c r="U147" s="6" t="b">
        <f xml:space="preserve"> AND(ecommerce_dataset_updated[[#This Row],[Final_Price(Rs.) _]]=ecommerce_dataset_updated[[#This Row],['[Final_Price(Rs.)']]])</f>
        <v>0</v>
      </c>
      <c r="V147" s="5"/>
    </row>
    <row r="148" spans="1:22">
      <c r="A148" t="s">
        <v>710</v>
      </c>
      <c r="B148" t="s">
        <v>711</v>
      </c>
      <c r="C148" t="s">
        <v>114</v>
      </c>
      <c r="D148" s="9" t="s">
        <v>712</v>
      </c>
      <c r="E148" s="8">
        <f>ecommerce_dataset_updated[[#This Row],[Price (Rs.)]]+0</f>
        <v>385.98</v>
      </c>
      <c r="F148" s="6" t="s">
        <v>12</v>
      </c>
      <c r="G148" s="7">
        <f>ecommerce_dataset_updated[[#This Row],[Discount (%)]]+0</f>
        <v>15</v>
      </c>
      <c r="H148" s="6" t="s">
        <v>713</v>
      </c>
      <c r="I148" s="6">
        <f>ecommerce_dataset_updated[[#This Row],['[Price (Rs.)']]]*ecommerce_dataset_updated[[#This Row],['[Discount (%)']]]/100</f>
        <v>57.897000000000006</v>
      </c>
      <c r="J148" s="6">
        <f>ecommerce_dataset_updated[[#This Row],[Final_Price(Rs.)]]+0</f>
        <v>328.08</v>
      </c>
      <c r="K148" s="6">
        <f xml:space="preserve"> ecommerce_dataset_updated[[#This Row],['[Price (Rs.)']]]-ecommerce_dataset_updated[[#This Row],[Discount Amount _]]</f>
        <v>328.08300000000003</v>
      </c>
      <c r="L148" t="s">
        <v>14</v>
      </c>
      <c r="M148" t="s">
        <v>287</v>
      </c>
      <c r="N148" s="4" t="s">
        <v>14055</v>
      </c>
      <c r="O148" s="4" t="s">
        <v>14059</v>
      </c>
      <c r="P148" s="4" t="s">
        <v>14079</v>
      </c>
      <c r="Q148" s="5">
        <f>DATE(ecommerce_dataset_updated[[#This Row],[YYYY]],ecommerce_dataset_updated[[#This Row],[MM]],ecommerce_dataset_updated[[#This Row],[DD]])</f>
        <v>45420</v>
      </c>
      <c r="R148" s="6" t="str">
        <f>TEXT(ecommerce_dataset_updated[[#This Row],['[Purchase_Date']]], "mmm")</f>
        <v>May</v>
      </c>
      <c r="S148" s="6" t="str">
        <f>TEXT(ecommerce_dataset_updated[[#This Row],['[Purchase_Date']]], "ddd")</f>
        <v>Wed</v>
      </c>
      <c r="T148" s="6">
        <f>ecommerce_dataset_updated[[#This Row],[Final_Price(Rs.) _]]-ecommerce_dataset_updated[[#This Row],['[Final_Price(Rs.)']]]</f>
        <v>3.0000000000427463E-3</v>
      </c>
      <c r="U148" s="6" t="b">
        <f xml:space="preserve"> AND(ecommerce_dataset_updated[[#This Row],[Final_Price(Rs.) _]]=ecommerce_dataset_updated[[#This Row],['[Final_Price(Rs.)']]])</f>
        <v>0</v>
      </c>
      <c r="V148" s="5"/>
    </row>
    <row r="149" spans="1:22">
      <c r="A149" t="s">
        <v>714</v>
      </c>
      <c r="B149" t="s">
        <v>715</v>
      </c>
      <c r="C149" t="s">
        <v>18</v>
      </c>
      <c r="D149" s="9" t="s">
        <v>716</v>
      </c>
      <c r="E149" s="8">
        <f>ecommerce_dataset_updated[[#This Row],[Price (Rs.)]]+0</f>
        <v>311</v>
      </c>
      <c r="F149" s="6" t="s">
        <v>26</v>
      </c>
      <c r="G149" s="7">
        <f>ecommerce_dataset_updated[[#This Row],[Discount (%)]]+0</f>
        <v>25</v>
      </c>
      <c r="H149" s="6" t="s">
        <v>717</v>
      </c>
      <c r="I149" s="6">
        <f>ecommerce_dataset_updated[[#This Row],['[Price (Rs.)']]]*ecommerce_dataset_updated[[#This Row],['[Discount (%)']]]/100</f>
        <v>77.75</v>
      </c>
      <c r="J149" s="6">
        <f>ecommerce_dataset_updated[[#This Row],[Final_Price(Rs.)]]+0</f>
        <v>233.25</v>
      </c>
      <c r="K149" s="6">
        <f xml:space="preserve"> ecommerce_dataset_updated[[#This Row],['[Price (Rs.)']]]-ecommerce_dataset_updated[[#This Row],[Discount Amount _]]</f>
        <v>233.25</v>
      </c>
      <c r="L149" t="s">
        <v>14</v>
      </c>
      <c r="M149" t="s">
        <v>718</v>
      </c>
      <c r="N149" s="4" t="s">
        <v>14068</v>
      </c>
      <c r="O149" s="4" t="s">
        <v>14067</v>
      </c>
      <c r="P149" s="4" t="s">
        <v>14079</v>
      </c>
      <c r="Q149" s="5">
        <f>DATE(ecommerce_dataset_updated[[#This Row],[YYYY]],ecommerce_dataset_updated[[#This Row],[MM]],ecommerce_dataset_updated[[#This Row],[DD]])</f>
        <v>45504</v>
      </c>
      <c r="R149" s="6" t="str">
        <f>TEXT(ecommerce_dataset_updated[[#This Row],['[Purchase_Date']]], "mmm")</f>
        <v>Jul</v>
      </c>
      <c r="S149" s="6" t="str">
        <f>TEXT(ecommerce_dataset_updated[[#This Row],['[Purchase_Date']]], "ddd")</f>
        <v>Wed</v>
      </c>
      <c r="T149" s="6">
        <f>ecommerce_dataset_updated[[#This Row],[Final_Price(Rs.) _]]-ecommerce_dataset_updated[[#This Row],['[Final_Price(Rs.)']]]</f>
        <v>0</v>
      </c>
      <c r="U149" s="6" t="b">
        <f xml:space="preserve"> AND(ecommerce_dataset_updated[[#This Row],[Final_Price(Rs.) _]]=ecommerce_dataset_updated[[#This Row],['[Final_Price(Rs.)']]])</f>
        <v>1</v>
      </c>
      <c r="V149" s="5"/>
    </row>
    <row r="150" spans="1:22">
      <c r="A150" t="s">
        <v>719</v>
      </c>
      <c r="B150" t="s">
        <v>720</v>
      </c>
      <c r="C150" t="s">
        <v>32</v>
      </c>
      <c r="D150" s="9" t="s">
        <v>721</v>
      </c>
      <c r="E150" s="8">
        <f>ecommerce_dataset_updated[[#This Row],[Price (Rs.)]]+0</f>
        <v>268.49</v>
      </c>
      <c r="F150" s="6" t="s">
        <v>26</v>
      </c>
      <c r="G150" s="7">
        <f>ecommerce_dataset_updated[[#This Row],[Discount (%)]]+0</f>
        <v>25</v>
      </c>
      <c r="H150" s="6" t="s">
        <v>722</v>
      </c>
      <c r="I150" s="6">
        <f>ecommerce_dataset_updated[[#This Row],['[Price (Rs.)']]]*ecommerce_dataset_updated[[#This Row],['[Discount (%)']]]/100</f>
        <v>67.122500000000002</v>
      </c>
      <c r="J150" s="6">
        <f>ecommerce_dataset_updated[[#This Row],[Final_Price(Rs.)]]+0</f>
        <v>201.37</v>
      </c>
      <c r="K150" s="6">
        <f xml:space="preserve"> ecommerce_dataset_updated[[#This Row],['[Price (Rs.)']]]-ecommerce_dataset_updated[[#This Row],[Discount Amount _]]</f>
        <v>201.36750000000001</v>
      </c>
      <c r="L150" t="s">
        <v>35</v>
      </c>
      <c r="M150" t="s">
        <v>723</v>
      </c>
      <c r="N150" s="4" t="s">
        <v>14050</v>
      </c>
      <c r="O150" s="4" t="s">
        <v>14059</v>
      </c>
      <c r="P150" s="4" t="s">
        <v>14079</v>
      </c>
      <c r="Q150" s="5">
        <f>DATE(ecommerce_dataset_updated[[#This Row],[YYYY]],ecommerce_dataset_updated[[#This Row],[MM]],ecommerce_dataset_updated[[#This Row],[DD]])</f>
        <v>45421</v>
      </c>
      <c r="R150" s="6" t="str">
        <f>TEXT(ecommerce_dataset_updated[[#This Row],['[Purchase_Date']]], "mmm")</f>
        <v>May</v>
      </c>
      <c r="S150" s="6" t="str">
        <f>TEXT(ecommerce_dataset_updated[[#This Row],['[Purchase_Date']]], "ddd")</f>
        <v>Thu</v>
      </c>
      <c r="T150" s="6">
        <f>ecommerce_dataset_updated[[#This Row],[Final_Price(Rs.) _]]-ecommerce_dataset_updated[[#This Row],['[Final_Price(Rs.)']]]</f>
        <v>-2.4999999999977263E-3</v>
      </c>
      <c r="U150" s="6" t="b">
        <f xml:space="preserve"> AND(ecommerce_dataset_updated[[#This Row],[Final_Price(Rs.) _]]=ecommerce_dataset_updated[[#This Row],['[Final_Price(Rs.)']]])</f>
        <v>0</v>
      </c>
      <c r="V150" s="5"/>
    </row>
    <row r="151" spans="1:22">
      <c r="A151" t="s">
        <v>724</v>
      </c>
      <c r="B151" t="s">
        <v>725</v>
      </c>
      <c r="C151" t="s">
        <v>32</v>
      </c>
      <c r="D151" s="9" t="s">
        <v>726</v>
      </c>
      <c r="E151" s="8">
        <f>ecommerce_dataset_updated[[#This Row],[Price (Rs.)]]+0</f>
        <v>185.46</v>
      </c>
      <c r="F151" s="6" t="s">
        <v>75</v>
      </c>
      <c r="G151" s="7">
        <f>ecommerce_dataset_updated[[#This Row],[Discount (%)]]+0</f>
        <v>10</v>
      </c>
      <c r="H151" s="6" t="s">
        <v>727</v>
      </c>
      <c r="I151" s="6">
        <f>ecommerce_dataset_updated[[#This Row],['[Price (Rs.)']]]*ecommerce_dataset_updated[[#This Row],['[Discount (%)']]]/100</f>
        <v>18.546000000000003</v>
      </c>
      <c r="J151" s="6">
        <f>ecommerce_dataset_updated[[#This Row],[Final_Price(Rs.)]]+0</f>
        <v>166.91</v>
      </c>
      <c r="K151" s="6">
        <f xml:space="preserve"> ecommerce_dataset_updated[[#This Row],['[Price (Rs.)']]]-ecommerce_dataset_updated[[#This Row],[Discount Amount _]]</f>
        <v>166.91400000000002</v>
      </c>
      <c r="L151" t="s">
        <v>14</v>
      </c>
      <c r="M151" t="s">
        <v>627</v>
      </c>
      <c r="N151" s="4" t="s">
        <v>14048</v>
      </c>
      <c r="O151" s="4" t="s">
        <v>14062</v>
      </c>
      <c r="P151" s="4" t="s">
        <v>14079</v>
      </c>
      <c r="Q151" s="5">
        <f>DATE(ecommerce_dataset_updated[[#This Row],[YYYY]],ecommerce_dataset_updated[[#This Row],[MM]],ecommerce_dataset_updated[[#This Row],[DD]])</f>
        <v>45455</v>
      </c>
      <c r="R151" s="6" t="str">
        <f>TEXT(ecommerce_dataset_updated[[#This Row],['[Purchase_Date']]], "mmm")</f>
        <v>Jun</v>
      </c>
      <c r="S151" s="6" t="str">
        <f>TEXT(ecommerce_dataset_updated[[#This Row],['[Purchase_Date']]], "ddd")</f>
        <v>Wed</v>
      </c>
      <c r="T151" s="6">
        <f>ecommerce_dataset_updated[[#This Row],[Final_Price(Rs.) _]]-ecommerce_dataset_updated[[#This Row],['[Final_Price(Rs.)']]]</f>
        <v>4.0000000000190994E-3</v>
      </c>
      <c r="U151" s="6" t="b">
        <f xml:space="preserve"> AND(ecommerce_dataset_updated[[#This Row],[Final_Price(Rs.) _]]=ecommerce_dataset_updated[[#This Row],['[Final_Price(Rs.)']]])</f>
        <v>0</v>
      </c>
      <c r="V151" s="5"/>
    </row>
    <row r="152" spans="1:22">
      <c r="A152" t="s">
        <v>728</v>
      </c>
      <c r="B152" t="s">
        <v>729</v>
      </c>
      <c r="C152" t="s">
        <v>114</v>
      </c>
      <c r="D152" s="9" t="s">
        <v>730</v>
      </c>
      <c r="E152" s="8">
        <f>ecommerce_dataset_updated[[#This Row],[Price (Rs.)]]+0</f>
        <v>267.39999999999998</v>
      </c>
      <c r="F152" s="6" t="s">
        <v>53</v>
      </c>
      <c r="G152" s="7">
        <f>ecommerce_dataset_updated[[#This Row],[Discount (%)]]+0</f>
        <v>5</v>
      </c>
      <c r="H152" s="6" t="s">
        <v>731</v>
      </c>
      <c r="I152" s="6">
        <f>ecommerce_dataset_updated[[#This Row],['[Price (Rs.)']]]*ecommerce_dataset_updated[[#This Row],['[Discount (%)']]]/100</f>
        <v>13.37</v>
      </c>
      <c r="J152" s="6">
        <f>ecommerce_dataset_updated[[#This Row],[Final_Price(Rs.)]]+0</f>
        <v>254.03</v>
      </c>
      <c r="K152" s="6">
        <f xml:space="preserve"> ecommerce_dataset_updated[[#This Row],['[Price (Rs.)']]]-ecommerce_dataset_updated[[#This Row],[Discount Amount _]]</f>
        <v>254.02999999999997</v>
      </c>
      <c r="L152" t="s">
        <v>77</v>
      </c>
      <c r="M152" t="s">
        <v>131</v>
      </c>
      <c r="N152" s="4" t="s">
        <v>14066</v>
      </c>
      <c r="O152" s="4" t="s">
        <v>14053</v>
      </c>
      <c r="P152" s="4" t="s">
        <v>14079</v>
      </c>
      <c r="Q152" s="5">
        <f>DATE(ecommerce_dataset_updated[[#This Row],[YYYY]],ecommerce_dataset_updated[[#This Row],[MM]],ecommerce_dataset_updated[[#This Row],[DD]])</f>
        <v>45401</v>
      </c>
      <c r="R152" s="6" t="str">
        <f>TEXT(ecommerce_dataset_updated[[#This Row],['[Purchase_Date']]], "mmm")</f>
        <v>Apr</v>
      </c>
      <c r="S152" s="6" t="str">
        <f>TEXT(ecommerce_dataset_updated[[#This Row],['[Purchase_Date']]], "ddd")</f>
        <v>Fri</v>
      </c>
      <c r="T152" s="6">
        <f>ecommerce_dataset_updated[[#This Row],[Final_Price(Rs.) _]]-ecommerce_dataset_updated[[#This Row],['[Final_Price(Rs.)']]]</f>
        <v>0</v>
      </c>
      <c r="U152" s="6" t="b">
        <f xml:space="preserve"> AND(ecommerce_dataset_updated[[#This Row],[Final_Price(Rs.) _]]=ecommerce_dataset_updated[[#This Row],['[Final_Price(Rs.)']]])</f>
        <v>1</v>
      </c>
      <c r="V152" s="5"/>
    </row>
    <row r="153" spans="1:22">
      <c r="A153" t="s">
        <v>732</v>
      </c>
      <c r="B153" t="s">
        <v>733</v>
      </c>
      <c r="C153" t="s">
        <v>68</v>
      </c>
      <c r="D153" s="9" t="s">
        <v>734</v>
      </c>
      <c r="E153" s="8">
        <f>ecommerce_dataset_updated[[#This Row],[Price (Rs.)]]+0</f>
        <v>203.43</v>
      </c>
      <c r="F153" s="6" t="s">
        <v>53</v>
      </c>
      <c r="G153" s="7">
        <f>ecommerce_dataset_updated[[#This Row],[Discount (%)]]+0</f>
        <v>5</v>
      </c>
      <c r="H153" s="6" t="s">
        <v>735</v>
      </c>
      <c r="I153" s="6">
        <f>ecommerce_dataset_updated[[#This Row],['[Price (Rs.)']]]*ecommerce_dataset_updated[[#This Row],['[Discount (%)']]]/100</f>
        <v>10.171500000000002</v>
      </c>
      <c r="J153" s="6">
        <f>ecommerce_dataset_updated[[#This Row],[Final_Price(Rs.)]]+0</f>
        <v>193.26</v>
      </c>
      <c r="K153" s="6">
        <f xml:space="preserve"> ecommerce_dataset_updated[[#This Row],['[Price (Rs.)']]]-ecommerce_dataset_updated[[#This Row],[Discount Amount _]]</f>
        <v>193.2585</v>
      </c>
      <c r="L153" t="s">
        <v>120</v>
      </c>
      <c r="M153" t="s">
        <v>121</v>
      </c>
      <c r="N153" s="4" t="s">
        <v>14065</v>
      </c>
      <c r="O153" s="4" t="s">
        <v>14050</v>
      </c>
      <c r="P153" s="4" t="s">
        <v>14079</v>
      </c>
      <c r="Q153" s="5">
        <f>DATE(ecommerce_dataset_updated[[#This Row],[YYYY]],ecommerce_dataset_updated[[#This Row],[MM]],ecommerce_dataset_updated[[#This Row],[DD]])</f>
        <v>45558</v>
      </c>
      <c r="R153" s="6" t="str">
        <f>TEXT(ecommerce_dataset_updated[[#This Row],['[Purchase_Date']]], "mmm")</f>
        <v>Sep</v>
      </c>
      <c r="S153" s="6" t="str">
        <f>TEXT(ecommerce_dataset_updated[[#This Row],['[Purchase_Date']]], "ddd")</f>
        <v>Mon</v>
      </c>
      <c r="T153" s="6">
        <f>ecommerce_dataset_updated[[#This Row],[Final_Price(Rs.) _]]-ecommerce_dataset_updated[[#This Row],['[Final_Price(Rs.)']]]</f>
        <v>-1.4999999999929514E-3</v>
      </c>
      <c r="U153" s="6" t="b">
        <f xml:space="preserve"> AND(ecommerce_dataset_updated[[#This Row],[Final_Price(Rs.) _]]=ecommerce_dataset_updated[[#This Row],['[Final_Price(Rs.)']]])</f>
        <v>0</v>
      </c>
      <c r="V153" s="5"/>
    </row>
    <row r="154" spans="1:22">
      <c r="A154" t="s">
        <v>736</v>
      </c>
      <c r="B154" t="s">
        <v>737</v>
      </c>
      <c r="C154" t="s">
        <v>45</v>
      </c>
      <c r="D154" s="9" t="s">
        <v>738</v>
      </c>
      <c r="E154" s="8">
        <f>ecommerce_dataset_updated[[#This Row],[Price (Rs.)]]+0</f>
        <v>171.63</v>
      </c>
      <c r="F154" s="6" t="s">
        <v>47</v>
      </c>
      <c r="G154" s="7">
        <f>ecommerce_dataset_updated[[#This Row],[Discount (%)]]+0</f>
        <v>50</v>
      </c>
      <c r="H154" s="6" t="s">
        <v>739</v>
      </c>
      <c r="I154" s="6">
        <f>ecommerce_dataset_updated[[#This Row],['[Price (Rs.)']]]*ecommerce_dataset_updated[[#This Row],['[Discount (%)']]]/100</f>
        <v>85.814999999999998</v>
      </c>
      <c r="J154" s="6">
        <f>ecommerce_dataset_updated[[#This Row],[Final_Price(Rs.)]]+0</f>
        <v>85.81</v>
      </c>
      <c r="K154" s="6">
        <f xml:space="preserve"> ecommerce_dataset_updated[[#This Row],['[Price (Rs.)']]]-ecommerce_dataset_updated[[#This Row],[Discount Amount _]]</f>
        <v>85.814999999999998</v>
      </c>
      <c r="L154" t="s">
        <v>14</v>
      </c>
      <c r="M154" t="s">
        <v>740</v>
      </c>
      <c r="N154" s="4" t="s">
        <v>14061</v>
      </c>
      <c r="O154" s="4" t="s">
        <v>14051</v>
      </c>
      <c r="P154" s="4" t="s">
        <v>14079</v>
      </c>
      <c r="Q154" s="5">
        <f>DATE(ecommerce_dataset_updated[[#This Row],[YYYY]],ecommerce_dataset_updated[[#This Row],[MM]],ecommerce_dataset_updated[[#This Row],[DD]])</f>
        <v>45343</v>
      </c>
      <c r="R154" s="6" t="str">
        <f>TEXT(ecommerce_dataset_updated[[#This Row],['[Purchase_Date']]], "mmm")</f>
        <v>Feb</v>
      </c>
      <c r="S154" s="6" t="str">
        <f>TEXT(ecommerce_dataset_updated[[#This Row],['[Purchase_Date']]], "ddd")</f>
        <v>Wed</v>
      </c>
      <c r="T154" s="6">
        <f>ecommerce_dataset_updated[[#This Row],[Final_Price(Rs.) _]]-ecommerce_dataset_updated[[#This Row],['[Final_Price(Rs.)']]]</f>
        <v>4.9999999999954525E-3</v>
      </c>
      <c r="U154" s="6" t="b">
        <f xml:space="preserve"> AND(ecommerce_dataset_updated[[#This Row],[Final_Price(Rs.) _]]=ecommerce_dataset_updated[[#This Row],['[Final_Price(Rs.)']]])</f>
        <v>0</v>
      </c>
      <c r="V154" s="5"/>
    </row>
    <row r="155" spans="1:22">
      <c r="A155" t="s">
        <v>741</v>
      </c>
      <c r="B155" t="s">
        <v>742</v>
      </c>
      <c r="C155" t="s">
        <v>114</v>
      </c>
      <c r="D155" s="9" t="s">
        <v>743</v>
      </c>
      <c r="E155" s="8">
        <f>ecommerce_dataset_updated[[#This Row],[Price (Rs.)]]+0</f>
        <v>326.01</v>
      </c>
      <c r="F155" s="6" t="s">
        <v>107</v>
      </c>
      <c r="G155" s="7">
        <f>ecommerce_dataset_updated[[#This Row],[Discount (%)]]+0</f>
        <v>0</v>
      </c>
      <c r="H155" s="6" t="s">
        <v>743</v>
      </c>
      <c r="I155" s="6">
        <f>ecommerce_dataset_updated[[#This Row],['[Price (Rs.)']]]*ecommerce_dataset_updated[[#This Row],['[Discount (%)']]]/100</f>
        <v>0</v>
      </c>
      <c r="J155" s="6">
        <f>ecommerce_dataset_updated[[#This Row],[Final_Price(Rs.)]]+0</f>
        <v>326.01</v>
      </c>
      <c r="K155" s="6">
        <f xml:space="preserve"> ecommerce_dataset_updated[[#This Row],['[Price (Rs.)']]]-ecommerce_dataset_updated[[#This Row],[Discount Amount _]]</f>
        <v>326.01</v>
      </c>
      <c r="L155" t="s">
        <v>35</v>
      </c>
      <c r="M155" t="s">
        <v>608</v>
      </c>
      <c r="N155" s="4" t="s">
        <v>14049</v>
      </c>
      <c r="O155" s="4" t="s">
        <v>75</v>
      </c>
      <c r="P155" s="4" t="s">
        <v>14079</v>
      </c>
      <c r="Q155" s="5">
        <f>DATE(ecommerce_dataset_updated[[#This Row],[YYYY]],ecommerce_dataset_updated[[#This Row],[MM]],ecommerce_dataset_updated[[#This Row],[DD]])</f>
        <v>45576</v>
      </c>
      <c r="R155" s="6" t="str">
        <f>TEXT(ecommerce_dataset_updated[[#This Row],['[Purchase_Date']]], "mmm")</f>
        <v>Oct</v>
      </c>
      <c r="S155" s="6" t="str">
        <f>TEXT(ecommerce_dataset_updated[[#This Row],['[Purchase_Date']]], "ddd")</f>
        <v>Fri</v>
      </c>
      <c r="T155" s="6">
        <f>ecommerce_dataset_updated[[#This Row],[Final_Price(Rs.) _]]-ecommerce_dataset_updated[[#This Row],['[Final_Price(Rs.)']]]</f>
        <v>0</v>
      </c>
      <c r="U155" s="6" t="b">
        <f xml:space="preserve"> AND(ecommerce_dataset_updated[[#This Row],[Final_Price(Rs.) _]]=ecommerce_dataset_updated[[#This Row],['[Final_Price(Rs.)']]])</f>
        <v>1</v>
      </c>
      <c r="V155" s="5"/>
    </row>
    <row r="156" spans="1:22">
      <c r="A156" t="s">
        <v>744</v>
      </c>
      <c r="B156" t="s">
        <v>745</v>
      </c>
      <c r="C156" t="s">
        <v>114</v>
      </c>
      <c r="D156" s="9" t="s">
        <v>746</v>
      </c>
      <c r="E156" s="8">
        <f>ecommerce_dataset_updated[[#This Row],[Price (Rs.)]]+0</f>
        <v>147.71</v>
      </c>
      <c r="F156" s="6" t="s">
        <v>107</v>
      </c>
      <c r="G156" s="7">
        <f>ecommerce_dataset_updated[[#This Row],[Discount (%)]]+0</f>
        <v>0</v>
      </c>
      <c r="H156" s="6" t="s">
        <v>746</v>
      </c>
      <c r="I156" s="6">
        <f>ecommerce_dataset_updated[[#This Row],['[Price (Rs.)']]]*ecommerce_dataset_updated[[#This Row],['[Discount (%)']]]/100</f>
        <v>0</v>
      </c>
      <c r="J156" s="6">
        <f>ecommerce_dataset_updated[[#This Row],[Final_Price(Rs.)]]+0</f>
        <v>147.71</v>
      </c>
      <c r="K156" s="6">
        <f xml:space="preserve"> ecommerce_dataset_updated[[#This Row],['[Price (Rs.)']]]-ecommerce_dataset_updated[[#This Row],[Discount Amount _]]</f>
        <v>147.71</v>
      </c>
      <c r="L156" t="s">
        <v>14</v>
      </c>
      <c r="M156" t="s">
        <v>747</v>
      </c>
      <c r="N156" s="4" t="s">
        <v>14050</v>
      </c>
      <c r="O156" s="4" t="s">
        <v>14062</v>
      </c>
      <c r="P156" s="4" t="s">
        <v>14079</v>
      </c>
      <c r="Q156" s="5">
        <f>DATE(ecommerce_dataset_updated[[#This Row],[YYYY]],ecommerce_dataset_updated[[#This Row],[MM]],ecommerce_dataset_updated[[#This Row],[DD]])</f>
        <v>45452</v>
      </c>
      <c r="R156" s="6" t="str">
        <f>TEXT(ecommerce_dataset_updated[[#This Row],['[Purchase_Date']]], "mmm")</f>
        <v>Jun</v>
      </c>
      <c r="S156" s="6" t="str">
        <f>TEXT(ecommerce_dataset_updated[[#This Row],['[Purchase_Date']]], "ddd")</f>
        <v>Sun</v>
      </c>
      <c r="T156" s="6">
        <f>ecommerce_dataset_updated[[#This Row],[Final_Price(Rs.) _]]-ecommerce_dataset_updated[[#This Row],['[Final_Price(Rs.)']]]</f>
        <v>0</v>
      </c>
      <c r="U156" s="6" t="b">
        <f xml:space="preserve"> AND(ecommerce_dataset_updated[[#This Row],[Final_Price(Rs.) _]]=ecommerce_dataset_updated[[#This Row],['[Final_Price(Rs.)']]])</f>
        <v>1</v>
      </c>
      <c r="V156" s="5"/>
    </row>
    <row r="157" spans="1:22">
      <c r="A157" t="s">
        <v>748</v>
      </c>
      <c r="B157" t="s">
        <v>749</v>
      </c>
      <c r="C157" t="s">
        <v>18</v>
      </c>
      <c r="D157" s="9" t="s">
        <v>750</v>
      </c>
      <c r="E157" s="8">
        <f>ecommerce_dataset_updated[[#This Row],[Price (Rs.)]]+0</f>
        <v>390.2</v>
      </c>
      <c r="F157" s="6" t="s">
        <v>107</v>
      </c>
      <c r="G157" s="7">
        <f>ecommerce_dataset_updated[[#This Row],[Discount (%)]]+0</f>
        <v>0</v>
      </c>
      <c r="H157" s="6" t="s">
        <v>750</v>
      </c>
      <c r="I157" s="6">
        <f>ecommerce_dataset_updated[[#This Row],['[Price (Rs.)']]]*ecommerce_dataset_updated[[#This Row],['[Discount (%)']]]/100</f>
        <v>0</v>
      </c>
      <c r="J157" s="6">
        <f>ecommerce_dataset_updated[[#This Row],[Final_Price(Rs.)]]+0</f>
        <v>390.2</v>
      </c>
      <c r="K157" s="6">
        <f xml:space="preserve"> ecommerce_dataset_updated[[#This Row],['[Price (Rs.)']]]-ecommerce_dataset_updated[[#This Row],[Discount Amount _]]</f>
        <v>390.2</v>
      </c>
      <c r="L157" t="s">
        <v>14</v>
      </c>
      <c r="M157" t="s">
        <v>751</v>
      </c>
      <c r="N157" s="4" t="s">
        <v>14051</v>
      </c>
      <c r="O157" s="4" t="s">
        <v>14051</v>
      </c>
      <c r="P157" s="4" t="s">
        <v>14079</v>
      </c>
      <c r="Q157" s="5">
        <f>DATE(ecommerce_dataset_updated[[#This Row],[YYYY]],ecommerce_dataset_updated[[#This Row],[MM]],ecommerce_dataset_updated[[#This Row],[DD]])</f>
        <v>45324</v>
      </c>
      <c r="R157" s="6" t="str">
        <f>TEXT(ecommerce_dataset_updated[[#This Row],['[Purchase_Date']]], "mmm")</f>
        <v>Feb</v>
      </c>
      <c r="S157" s="6" t="str">
        <f>TEXT(ecommerce_dataset_updated[[#This Row],['[Purchase_Date']]], "ddd")</f>
        <v>Fri</v>
      </c>
      <c r="T157" s="6">
        <f>ecommerce_dataset_updated[[#This Row],[Final_Price(Rs.) _]]-ecommerce_dataset_updated[[#This Row],['[Final_Price(Rs.)']]]</f>
        <v>0</v>
      </c>
      <c r="U157" s="6" t="b">
        <f xml:space="preserve"> AND(ecommerce_dataset_updated[[#This Row],[Final_Price(Rs.) _]]=ecommerce_dataset_updated[[#This Row],['[Final_Price(Rs.)']]])</f>
        <v>1</v>
      </c>
      <c r="V157" s="5"/>
    </row>
    <row r="158" spans="1:22">
      <c r="A158" t="s">
        <v>752</v>
      </c>
      <c r="B158" t="s">
        <v>753</v>
      </c>
      <c r="C158" t="s">
        <v>68</v>
      </c>
      <c r="D158" s="9" t="s">
        <v>754</v>
      </c>
      <c r="E158" s="8">
        <f>ecommerce_dataset_updated[[#This Row],[Price (Rs.)]]+0</f>
        <v>406.06</v>
      </c>
      <c r="F158" s="6" t="s">
        <v>47</v>
      </c>
      <c r="G158" s="7">
        <f>ecommerce_dataset_updated[[#This Row],[Discount (%)]]+0</f>
        <v>50</v>
      </c>
      <c r="H158" s="6" t="s">
        <v>755</v>
      </c>
      <c r="I158" s="6">
        <f>ecommerce_dataset_updated[[#This Row],['[Price (Rs.)']]]*ecommerce_dataset_updated[[#This Row],['[Discount (%)']]]/100</f>
        <v>203.03</v>
      </c>
      <c r="J158" s="6">
        <f>ecommerce_dataset_updated[[#This Row],[Final_Price(Rs.)]]+0</f>
        <v>203.03</v>
      </c>
      <c r="K158" s="6">
        <f xml:space="preserve"> ecommerce_dataset_updated[[#This Row],['[Price (Rs.)']]]-ecommerce_dataset_updated[[#This Row],[Discount Amount _]]</f>
        <v>203.03</v>
      </c>
      <c r="L158" t="s">
        <v>35</v>
      </c>
      <c r="M158" t="s">
        <v>756</v>
      </c>
      <c r="N158" s="4" t="s">
        <v>14071</v>
      </c>
      <c r="O158" s="4" t="s">
        <v>14057</v>
      </c>
      <c r="P158" s="4" t="s">
        <v>14079</v>
      </c>
      <c r="Q158" s="5">
        <f>DATE(ecommerce_dataset_updated[[#This Row],[YYYY]],ecommerce_dataset_updated[[#This Row],[MM]],ecommerce_dataset_updated[[#This Row],[DD]])</f>
        <v>45375</v>
      </c>
      <c r="R158" s="6" t="str">
        <f>TEXT(ecommerce_dataset_updated[[#This Row],['[Purchase_Date']]], "mmm")</f>
        <v>Mar</v>
      </c>
      <c r="S158" s="6" t="str">
        <f>TEXT(ecommerce_dataset_updated[[#This Row],['[Purchase_Date']]], "ddd")</f>
        <v>Sun</v>
      </c>
      <c r="T158" s="6">
        <f>ecommerce_dataset_updated[[#This Row],[Final_Price(Rs.) _]]-ecommerce_dataset_updated[[#This Row],['[Final_Price(Rs.)']]]</f>
        <v>0</v>
      </c>
      <c r="U158" s="6" t="b">
        <f xml:space="preserve"> AND(ecommerce_dataset_updated[[#This Row],[Final_Price(Rs.) _]]=ecommerce_dataset_updated[[#This Row],['[Final_Price(Rs.)']]])</f>
        <v>1</v>
      </c>
      <c r="V158" s="5"/>
    </row>
    <row r="159" spans="1:22">
      <c r="A159" t="s">
        <v>757</v>
      </c>
      <c r="B159" t="s">
        <v>758</v>
      </c>
      <c r="C159" t="s">
        <v>45</v>
      </c>
      <c r="D159" s="9" t="s">
        <v>759</v>
      </c>
      <c r="E159" s="8">
        <f>ecommerce_dataset_updated[[#This Row],[Price (Rs.)]]+0</f>
        <v>268.42</v>
      </c>
      <c r="F159" s="6" t="s">
        <v>53</v>
      </c>
      <c r="G159" s="7">
        <f>ecommerce_dataset_updated[[#This Row],[Discount (%)]]+0</f>
        <v>5</v>
      </c>
      <c r="H159" s="6" t="s">
        <v>760</v>
      </c>
      <c r="I159" s="6">
        <f>ecommerce_dataset_updated[[#This Row],['[Price (Rs.)']]]*ecommerce_dataset_updated[[#This Row],['[Discount (%)']]]/100</f>
        <v>13.421000000000001</v>
      </c>
      <c r="J159" s="6">
        <f>ecommerce_dataset_updated[[#This Row],[Final_Price(Rs.)]]+0</f>
        <v>255</v>
      </c>
      <c r="K159" s="6">
        <f xml:space="preserve"> ecommerce_dataset_updated[[#This Row],['[Price (Rs.)']]]-ecommerce_dataset_updated[[#This Row],[Discount Amount _]]</f>
        <v>254.99900000000002</v>
      </c>
      <c r="L159" t="s">
        <v>28</v>
      </c>
      <c r="M159" t="s">
        <v>191</v>
      </c>
      <c r="N159" s="4" t="s">
        <v>75</v>
      </c>
      <c r="O159" s="4" t="s">
        <v>14057</v>
      </c>
      <c r="P159" s="4" t="s">
        <v>14079</v>
      </c>
      <c r="Q159" s="5">
        <f>DATE(ecommerce_dataset_updated[[#This Row],[YYYY]],ecommerce_dataset_updated[[#This Row],[MM]],ecommerce_dataset_updated[[#This Row],[DD]])</f>
        <v>45361</v>
      </c>
      <c r="R159" s="6" t="str">
        <f>TEXT(ecommerce_dataset_updated[[#This Row],['[Purchase_Date']]], "mmm")</f>
        <v>Mar</v>
      </c>
      <c r="S159" s="6" t="str">
        <f>TEXT(ecommerce_dataset_updated[[#This Row],['[Purchase_Date']]], "ddd")</f>
        <v>Sun</v>
      </c>
      <c r="T159" s="6">
        <f>ecommerce_dataset_updated[[#This Row],[Final_Price(Rs.) _]]-ecommerce_dataset_updated[[#This Row],['[Final_Price(Rs.)']]]</f>
        <v>-9.9999999997635314E-4</v>
      </c>
      <c r="U159" s="6" t="b">
        <f xml:space="preserve"> AND(ecommerce_dataset_updated[[#This Row],[Final_Price(Rs.) _]]=ecommerce_dataset_updated[[#This Row],['[Final_Price(Rs.)']]])</f>
        <v>0</v>
      </c>
      <c r="V159" s="5"/>
    </row>
    <row r="160" spans="1:22">
      <c r="A160" t="s">
        <v>761</v>
      </c>
      <c r="B160" t="s">
        <v>762</v>
      </c>
      <c r="C160" t="s">
        <v>39</v>
      </c>
      <c r="D160" s="9" t="s">
        <v>763</v>
      </c>
      <c r="E160" s="8">
        <f>ecommerce_dataset_updated[[#This Row],[Price (Rs.)]]+0</f>
        <v>210.36</v>
      </c>
      <c r="F160" s="6" t="s">
        <v>75</v>
      </c>
      <c r="G160" s="7">
        <f>ecommerce_dataset_updated[[#This Row],[Discount (%)]]+0</f>
        <v>10</v>
      </c>
      <c r="H160" s="6" t="s">
        <v>764</v>
      </c>
      <c r="I160" s="6">
        <f>ecommerce_dataset_updated[[#This Row],['[Price (Rs.)']]]*ecommerce_dataset_updated[[#This Row],['[Discount (%)']]]/100</f>
        <v>21.036000000000005</v>
      </c>
      <c r="J160" s="6">
        <f>ecommerce_dataset_updated[[#This Row],[Final_Price(Rs.)]]+0</f>
        <v>189.32</v>
      </c>
      <c r="K160" s="6">
        <f xml:space="preserve"> ecommerce_dataset_updated[[#This Row],['[Price (Rs.)']]]-ecommerce_dataset_updated[[#This Row],[Discount Amount _]]</f>
        <v>189.32400000000001</v>
      </c>
      <c r="L160" t="s">
        <v>77</v>
      </c>
      <c r="M160" t="s">
        <v>765</v>
      </c>
      <c r="N160" s="4" t="s">
        <v>14063</v>
      </c>
      <c r="O160" s="4" t="s">
        <v>14049</v>
      </c>
      <c r="P160" s="4" t="s">
        <v>14079</v>
      </c>
      <c r="Q160" s="5">
        <f>DATE(ecommerce_dataset_updated[[#This Row],[YYYY]],ecommerce_dataset_updated[[#This Row],[MM]],ecommerce_dataset_updated[[#This Row],[DD]])</f>
        <v>45613</v>
      </c>
      <c r="R160" s="6" t="str">
        <f>TEXT(ecommerce_dataset_updated[[#This Row],['[Purchase_Date']]], "mmm")</f>
        <v>Nov</v>
      </c>
      <c r="S160" s="6" t="str">
        <f>TEXT(ecommerce_dataset_updated[[#This Row],['[Purchase_Date']]], "ddd")</f>
        <v>Sun</v>
      </c>
      <c r="T160" s="6">
        <f>ecommerce_dataset_updated[[#This Row],[Final_Price(Rs.) _]]-ecommerce_dataset_updated[[#This Row],['[Final_Price(Rs.)']]]</f>
        <v>4.0000000000190994E-3</v>
      </c>
      <c r="U160" s="6" t="b">
        <f xml:space="preserve"> AND(ecommerce_dataset_updated[[#This Row],[Final_Price(Rs.) _]]=ecommerce_dataset_updated[[#This Row],['[Final_Price(Rs.)']]])</f>
        <v>0</v>
      </c>
      <c r="V160" s="5"/>
    </row>
    <row r="161" spans="1:22">
      <c r="A161" t="s">
        <v>766</v>
      </c>
      <c r="B161" t="s">
        <v>767</v>
      </c>
      <c r="C161" t="s">
        <v>68</v>
      </c>
      <c r="D161" s="9" t="s">
        <v>768</v>
      </c>
      <c r="E161" s="8">
        <f>ecommerce_dataset_updated[[#This Row],[Price (Rs.)]]+0</f>
        <v>285.47000000000003</v>
      </c>
      <c r="F161" s="6" t="s">
        <v>20</v>
      </c>
      <c r="G161" s="7">
        <f>ecommerce_dataset_updated[[#This Row],[Discount (%)]]+0</f>
        <v>20</v>
      </c>
      <c r="H161" s="6" t="s">
        <v>769</v>
      </c>
      <c r="I161" s="6">
        <f>ecommerce_dataset_updated[[#This Row],['[Price (Rs.)']]]*ecommerce_dataset_updated[[#This Row],['[Discount (%)']]]/100</f>
        <v>57.094000000000008</v>
      </c>
      <c r="J161" s="6">
        <f>ecommerce_dataset_updated[[#This Row],[Final_Price(Rs.)]]+0</f>
        <v>228.38</v>
      </c>
      <c r="K161" s="6">
        <f xml:space="preserve"> ecommerce_dataset_updated[[#This Row],['[Price (Rs.)']]]-ecommerce_dataset_updated[[#This Row],[Discount Amount _]]</f>
        <v>228.37600000000003</v>
      </c>
      <c r="L161" t="s">
        <v>14</v>
      </c>
      <c r="M161" t="s">
        <v>126</v>
      </c>
      <c r="N161" s="4" t="s">
        <v>14052</v>
      </c>
      <c r="O161" s="4" t="s">
        <v>14062</v>
      </c>
      <c r="P161" s="4" t="s">
        <v>14079</v>
      </c>
      <c r="Q161" s="5">
        <f>DATE(ecommerce_dataset_updated[[#This Row],[YYYY]],ecommerce_dataset_updated[[#This Row],[MM]],ecommerce_dataset_updated[[#This Row],[DD]])</f>
        <v>45444</v>
      </c>
      <c r="R161" s="6" t="str">
        <f>TEXT(ecommerce_dataset_updated[[#This Row],['[Purchase_Date']]], "mmm")</f>
        <v>Jun</v>
      </c>
      <c r="S161" s="6" t="str">
        <f>TEXT(ecommerce_dataset_updated[[#This Row],['[Purchase_Date']]], "ddd")</f>
        <v>Sat</v>
      </c>
      <c r="T161" s="6">
        <f>ecommerce_dataset_updated[[#This Row],[Final_Price(Rs.) _]]-ecommerce_dataset_updated[[#This Row],['[Final_Price(Rs.)']]]</f>
        <v>-3.999999999962256E-3</v>
      </c>
      <c r="U161" s="6" t="b">
        <f xml:space="preserve"> AND(ecommerce_dataset_updated[[#This Row],[Final_Price(Rs.) _]]=ecommerce_dataset_updated[[#This Row],['[Final_Price(Rs.)']]])</f>
        <v>0</v>
      </c>
      <c r="V161" s="5"/>
    </row>
    <row r="162" spans="1:22">
      <c r="A162" t="s">
        <v>770</v>
      </c>
      <c r="B162" t="s">
        <v>771</v>
      </c>
      <c r="C162" t="s">
        <v>32</v>
      </c>
      <c r="D162" s="9" t="s">
        <v>772</v>
      </c>
      <c r="E162" s="8">
        <f>ecommerce_dataset_updated[[#This Row],[Price (Rs.)]]+0</f>
        <v>494.46</v>
      </c>
      <c r="F162" s="6" t="s">
        <v>75</v>
      </c>
      <c r="G162" s="7">
        <f>ecommerce_dataset_updated[[#This Row],[Discount (%)]]+0</f>
        <v>10</v>
      </c>
      <c r="H162" s="6" t="s">
        <v>773</v>
      </c>
      <c r="I162" s="6">
        <f>ecommerce_dataset_updated[[#This Row],['[Price (Rs.)']]]*ecommerce_dataset_updated[[#This Row],['[Discount (%)']]]/100</f>
        <v>49.445999999999998</v>
      </c>
      <c r="J162" s="6">
        <f>ecommerce_dataset_updated[[#This Row],[Final_Price(Rs.)]]+0</f>
        <v>445.01</v>
      </c>
      <c r="K162" s="6">
        <f xml:space="preserve"> ecommerce_dataset_updated[[#This Row],['[Price (Rs.)']]]-ecommerce_dataset_updated[[#This Row],[Discount Amount _]]</f>
        <v>445.01400000000001</v>
      </c>
      <c r="L162" t="s">
        <v>28</v>
      </c>
      <c r="M162" t="s">
        <v>774</v>
      </c>
      <c r="N162" s="4" t="s">
        <v>14070</v>
      </c>
      <c r="O162" s="4" t="s">
        <v>14055</v>
      </c>
      <c r="P162" s="4" t="s">
        <v>14079</v>
      </c>
      <c r="Q162" s="5">
        <f>DATE(ecommerce_dataset_updated[[#This Row],[YYYY]],ecommerce_dataset_updated[[#This Row],[MM]],ecommerce_dataset_updated[[#This Row],[DD]])</f>
        <v>45522</v>
      </c>
      <c r="R162" s="6" t="str">
        <f>TEXT(ecommerce_dataset_updated[[#This Row],['[Purchase_Date']]], "mmm")</f>
        <v>Aug</v>
      </c>
      <c r="S162" s="6" t="str">
        <f>TEXT(ecommerce_dataset_updated[[#This Row],['[Purchase_Date']]], "ddd")</f>
        <v>Sun</v>
      </c>
      <c r="T162" s="6">
        <f>ecommerce_dataset_updated[[#This Row],[Final_Price(Rs.) _]]-ecommerce_dataset_updated[[#This Row],['[Final_Price(Rs.)']]]</f>
        <v>4.0000000000190994E-3</v>
      </c>
      <c r="U162" s="6" t="b">
        <f xml:space="preserve"> AND(ecommerce_dataset_updated[[#This Row],[Final_Price(Rs.) _]]=ecommerce_dataset_updated[[#This Row],['[Final_Price(Rs.)']]])</f>
        <v>0</v>
      </c>
      <c r="V162" s="5"/>
    </row>
    <row r="163" spans="1:22">
      <c r="A163" t="s">
        <v>775</v>
      </c>
      <c r="B163" t="s">
        <v>776</v>
      </c>
      <c r="C163" t="s">
        <v>18</v>
      </c>
      <c r="D163" s="9" t="s">
        <v>777</v>
      </c>
      <c r="E163" s="8">
        <f>ecommerce_dataset_updated[[#This Row],[Price (Rs.)]]+0</f>
        <v>287.08999999999997</v>
      </c>
      <c r="F163" s="6" t="s">
        <v>20</v>
      </c>
      <c r="G163" s="7">
        <f>ecommerce_dataset_updated[[#This Row],[Discount (%)]]+0</f>
        <v>20</v>
      </c>
      <c r="H163" s="6" t="s">
        <v>778</v>
      </c>
      <c r="I163" s="6">
        <f>ecommerce_dataset_updated[[#This Row],['[Price (Rs.)']]]*ecommerce_dataset_updated[[#This Row],['[Discount (%)']]]/100</f>
        <v>57.417999999999992</v>
      </c>
      <c r="J163" s="6">
        <f>ecommerce_dataset_updated[[#This Row],[Final_Price(Rs.)]]+0</f>
        <v>229.67</v>
      </c>
      <c r="K163" s="6">
        <f xml:space="preserve"> ecommerce_dataset_updated[[#This Row],['[Price (Rs.)']]]-ecommerce_dataset_updated[[#This Row],[Discount Amount _]]</f>
        <v>229.67199999999997</v>
      </c>
      <c r="L163" t="s">
        <v>120</v>
      </c>
      <c r="M163" t="s">
        <v>779</v>
      </c>
      <c r="N163" s="4" t="s">
        <v>75</v>
      </c>
      <c r="O163" s="4" t="s">
        <v>14053</v>
      </c>
      <c r="P163" s="4" t="s">
        <v>14079</v>
      </c>
      <c r="Q163" s="5">
        <f>DATE(ecommerce_dataset_updated[[#This Row],[YYYY]],ecommerce_dataset_updated[[#This Row],[MM]],ecommerce_dataset_updated[[#This Row],[DD]])</f>
        <v>45392</v>
      </c>
      <c r="R163" s="6" t="str">
        <f>TEXT(ecommerce_dataset_updated[[#This Row],['[Purchase_Date']]], "mmm")</f>
        <v>Apr</v>
      </c>
      <c r="S163" s="6" t="str">
        <f>TEXT(ecommerce_dataset_updated[[#This Row],['[Purchase_Date']]], "ddd")</f>
        <v>Wed</v>
      </c>
      <c r="T163" s="6">
        <f>ecommerce_dataset_updated[[#This Row],[Final_Price(Rs.) _]]-ecommerce_dataset_updated[[#This Row],['[Final_Price(Rs.)']]]</f>
        <v>1.999999999981128E-3</v>
      </c>
      <c r="U163" s="6" t="b">
        <f xml:space="preserve"> AND(ecommerce_dataset_updated[[#This Row],[Final_Price(Rs.) _]]=ecommerce_dataset_updated[[#This Row],['[Final_Price(Rs.)']]])</f>
        <v>0</v>
      </c>
      <c r="V163" s="5"/>
    </row>
    <row r="164" spans="1:22">
      <c r="A164" t="s">
        <v>780</v>
      </c>
      <c r="B164" t="s">
        <v>781</v>
      </c>
      <c r="C164" t="s">
        <v>18</v>
      </c>
      <c r="D164" s="9" t="s">
        <v>782</v>
      </c>
      <c r="E164" s="8">
        <f>ecommerce_dataset_updated[[#This Row],[Price (Rs.)]]+0</f>
        <v>378.27</v>
      </c>
      <c r="F164" s="6" t="s">
        <v>107</v>
      </c>
      <c r="G164" s="7">
        <f>ecommerce_dataset_updated[[#This Row],[Discount (%)]]+0</f>
        <v>0</v>
      </c>
      <c r="H164" s="6" t="s">
        <v>782</v>
      </c>
      <c r="I164" s="6">
        <f>ecommerce_dataset_updated[[#This Row],['[Price (Rs.)']]]*ecommerce_dataset_updated[[#This Row],['[Discount (%)']]]/100</f>
        <v>0</v>
      </c>
      <c r="J164" s="6">
        <f>ecommerce_dataset_updated[[#This Row],[Final_Price(Rs.)]]+0</f>
        <v>378.27</v>
      </c>
      <c r="K164" s="6">
        <f xml:space="preserve"> ecommerce_dataset_updated[[#This Row],['[Price (Rs.)']]]-ecommerce_dataset_updated[[#This Row],[Discount Amount _]]</f>
        <v>378.27</v>
      </c>
      <c r="L164" t="s">
        <v>77</v>
      </c>
      <c r="M164" t="s">
        <v>783</v>
      </c>
      <c r="N164" s="4" t="s">
        <v>14058</v>
      </c>
      <c r="O164" s="4" t="s">
        <v>14057</v>
      </c>
      <c r="P164" s="4" t="s">
        <v>14079</v>
      </c>
      <c r="Q164" s="5">
        <f>DATE(ecommerce_dataset_updated[[#This Row],[YYYY]],ecommerce_dataset_updated[[#This Row],[MM]],ecommerce_dataset_updated[[#This Row],[DD]])</f>
        <v>45380</v>
      </c>
      <c r="R164" s="6" t="str">
        <f>TEXT(ecommerce_dataset_updated[[#This Row],['[Purchase_Date']]], "mmm")</f>
        <v>Mar</v>
      </c>
      <c r="S164" s="6" t="str">
        <f>TEXT(ecommerce_dataset_updated[[#This Row],['[Purchase_Date']]], "ddd")</f>
        <v>Fri</v>
      </c>
      <c r="T164" s="6">
        <f>ecommerce_dataset_updated[[#This Row],[Final_Price(Rs.) _]]-ecommerce_dataset_updated[[#This Row],['[Final_Price(Rs.)']]]</f>
        <v>0</v>
      </c>
      <c r="U164" s="6" t="b">
        <f xml:space="preserve"> AND(ecommerce_dataset_updated[[#This Row],[Final_Price(Rs.) _]]=ecommerce_dataset_updated[[#This Row],['[Final_Price(Rs.)']]])</f>
        <v>1</v>
      </c>
      <c r="V164" s="5"/>
    </row>
    <row r="165" spans="1:22">
      <c r="A165" t="s">
        <v>784</v>
      </c>
      <c r="B165" t="s">
        <v>785</v>
      </c>
      <c r="C165" t="s">
        <v>18</v>
      </c>
      <c r="D165" s="9" t="s">
        <v>786</v>
      </c>
      <c r="E165" s="8">
        <f>ecommerce_dataset_updated[[#This Row],[Price (Rs.)]]+0</f>
        <v>23.54</v>
      </c>
      <c r="F165" s="6" t="s">
        <v>20</v>
      </c>
      <c r="G165" s="7">
        <f>ecommerce_dataset_updated[[#This Row],[Discount (%)]]+0</f>
        <v>20</v>
      </c>
      <c r="H165" s="6" t="s">
        <v>787</v>
      </c>
      <c r="I165" s="6">
        <f>ecommerce_dataset_updated[[#This Row],['[Price (Rs.)']]]*ecommerce_dataset_updated[[#This Row],['[Discount (%)']]]/100</f>
        <v>4.7079999999999993</v>
      </c>
      <c r="J165" s="6">
        <f>ecommerce_dataset_updated[[#This Row],[Final_Price(Rs.)]]+0</f>
        <v>18.829999999999998</v>
      </c>
      <c r="K165" s="6">
        <f xml:space="preserve"> ecommerce_dataset_updated[[#This Row],['[Price (Rs.)']]]-ecommerce_dataset_updated[[#This Row],[Discount Amount _]]</f>
        <v>18.832000000000001</v>
      </c>
      <c r="L165" t="s">
        <v>120</v>
      </c>
      <c r="M165" t="s">
        <v>788</v>
      </c>
      <c r="N165" s="4" t="s">
        <v>14049</v>
      </c>
      <c r="O165" s="4" t="s">
        <v>14067</v>
      </c>
      <c r="P165" s="4" t="s">
        <v>14079</v>
      </c>
      <c r="Q165" s="5">
        <f>DATE(ecommerce_dataset_updated[[#This Row],[YYYY]],ecommerce_dataset_updated[[#This Row],[MM]],ecommerce_dataset_updated[[#This Row],[DD]])</f>
        <v>45484</v>
      </c>
      <c r="R165" s="6" t="str">
        <f>TEXT(ecommerce_dataset_updated[[#This Row],['[Purchase_Date']]], "mmm")</f>
        <v>Jul</v>
      </c>
      <c r="S165" s="6" t="str">
        <f>TEXT(ecommerce_dataset_updated[[#This Row],['[Purchase_Date']]], "ddd")</f>
        <v>Thu</v>
      </c>
      <c r="T165" s="6">
        <f>ecommerce_dataset_updated[[#This Row],[Final_Price(Rs.) _]]-ecommerce_dataset_updated[[#This Row],['[Final_Price(Rs.)']]]</f>
        <v>2.0000000000024443E-3</v>
      </c>
      <c r="U165" s="6" t="b">
        <f xml:space="preserve"> AND(ecommerce_dataset_updated[[#This Row],[Final_Price(Rs.) _]]=ecommerce_dataset_updated[[#This Row],['[Final_Price(Rs.)']]])</f>
        <v>0</v>
      </c>
      <c r="V165" s="5"/>
    </row>
    <row r="166" spans="1:22">
      <c r="A166" t="s">
        <v>789</v>
      </c>
      <c r="B166" t="s">
        <v>790</v>
      </c>
      <c r="C166" t="s">
        <v>18</v>
      </c>
      <c r="D166" s="9" t="s">
        <v>791</v>
      </c>
      <c r="E166" s="8">
        <f>ecommerce_dataset_updated[[#This Row],[Price (Rs.)]]+0</f>
        <v>383.58</v>
      </c>
      <c r="F166" s="6" t="s">
        <v>75</v>
      </c>
      <c r="G166" s="7">
        <f>ecommerce_dataset_updated[[#This Row],[Discount (%)]]+0</f>
        <v>10</v>
      </c>
      <c r="H166" s="6" t="s">
        <v>792</v>
      </c>
      <c r="I166" s="6">
        <f>ecommerce_dataset_updated[[#This Row],['[Price (Rs.)']]]*ecommerce_dataset_updated[[#This Row],['[Discount (%)']]]/100</f>
        <v>38.357999999999997</v>
      </c>
      <c r="J166" s="6">
        <f>ecommerce_dataset_updated[[#This Row],[Final_Price(Rs.)]]+0</f>
        <v>345.22</v>
      </c>
      <c r="K166" s="6">
        <f xml:space="preserve"> ecommerce_dataset_updated[[#This Row],['[Price (Rs.)']]]-ecommerce_dataset_updated[[#This Row],[Discount Amount _]]</f>
        <v>345.22199999999998</v>
      </c>
      <c r="L166" t="s">
        <v>35</v>
      </c>
      <c r="M166" t="s">
        <v>793</v>
      </c>
      <c r="N166" s="4" t="s">
        <v>14067</v>
      </c>
      <c r="O166" s="4" t="s">
        <v>14062</v>
      </c>
      <c r="P166" s="4" t="s">
        <v>14079</v>
      </c>
      <c r="Q166" s="5">
        <f>DATE(ecommerce_dataset_updated[[#This Row],[YYYY]],ecommerce_dataset_updated[[#This Row],[MM]],ecommerce_dataset_updated[[#This Row],[DD]])</f>
        <v>45450</v>
      </c>
      <c r="R166" s="6" t="str">
        <f>TEXT(ecommerce_dataset_updated[[#This Row],['[Purchase_Date']]], "mmm")</f>
        <v>Jun</v>
      </c>
      <c r="S166" s="6" t="str">
        <f>TEXT(ecommerce_dataset_updated[[#This Row],['[Purchase_Date']]], "ddd")</f>
        <v>Fri</v>
      </c>
      <c r="T166" s="6">
        <f>ecommerce_dataset_updated[[#This Row],[Final_Price(Rs.) _]]-ecommerce_dataset_updated[[#This Row],['[Final_Price(Rs.)']]]</f>
        <v>1.9999999999527063E-3</v>
      </c>
      <c r="U166" s="6" t="b">
        <f xml:space="preserve"> AND(ecommerce_dataset_updated[[#This Row],[Final_Price(Rs.) _]]=ecommerce_dataset_updated[[#This Row],['[Final_Price(Rs.)']]])</f>
        <v>0</v>
      </c>
      <c r="V166" s="5"/>
    </row>
    <row r="167" spans="1:22">
      <c r="A167" t="s">
        <v>794</v>
      </c>
      <c r="B167" t="s">
        <v>795</v>
      </c>
      <c r="C167" t="s">
        <v>10</v>
      </c>
      <c r="D167" s="9" t="s">
        <v>796</v>
      </c>
      <c r="E167" s="8">
        <f>ecommerce_dataset_updated[[#This Row],[Price (Rs.)]]+0</f>
        <v>41.61</v>
      </c>
      <c r="F167" s="6" t="s">
        <v>12</v>
      </c>
      <c r="G167" s="7">
        <f>ecommerce_dataset_updated[[#This Row],[Discount (%)]]+0</f>
        <v>15</v>
      </c>
      <c r="H167" s="6" t="s">
        <v>797</v>
      </c>
      <c r="I167" s="6">
        <f>ecommerce_dataset_updated[[#This Row],['[Price (Rs.)']]]*ecommerce_dataset_updated[[#This Row],['[Discount (%)']]]/100</f>
        <v>6.2414999999999994</v>
      </c>
      <c r="J167" s="6">
        <f>ecommerce_dataset_updated[[#This Row],[Final_Price(Rs.)]]+0</f>
        <v>35.369999999999997</v>
      </c>
      <c r="K167" s="6">
        <f xml:space="preserve"> ecommerce_dataset_updated[[#This Row],['[Price (Rs.)']]]-ecommerce_dataset_updated[[#This Row],[Discount Amount _]]</f>
        <v>35.368499999999997</v>
      </c>
      <c r="L167" t="s">
        <v>28</v>
      </c>
      <c r="M167" t="s">
        <v>798</v>
      </c>
      <c r="N167" s="4" t="s">
        <v>14059</v>
      </c>
      <c r="O167" s="4" t="s">
        <v>14049</v>
      </c>
      <c r="P167" s="4" t="s">
        <v>14079</v>
      </c>
      <c r="Q167" s="5">
        <f>DATE(ecommerce_dataset_updated[[#This Row],[YYYY]],ecommerce_dataset_updated[[#This Row],[MM]],ecommerce_dataset_updated[[#This Row],[DD]])</f>
        <v>45601</v>
      </c>
      <c r="R167" s="6" t="str">
        <f>TEXT(ecommerce_dataset_updated[[#This Row],['[Purchase_Date']]], "mmm")</f>
        <v>Nov</v>
      </c>
      <c r="S167" s="6" t="str">
        <f>TEXT(ecommerce_dataset_updated[[#This Row],['[Purchase_Date']]], "ddd")</f>
        <v>Tue</v>
      </c>
      <c r="T167" s="6">
        <f>ecommerce_dataset_updated[[#This Row],[Final_Price(Rs.) _]]-ecommerce_dataset_updated[[#This Row],['[Final_Price(Rs.)']]]</f>
        <v>-1.5000000000000568E-3</v>
      </c>
      <c r="U167" s="6" t="b">
        <f xml:space="preserve"> AND(ecommerce_dataset_updated[[#This Row],[Final_Price(Rs.) _]]=ecommerce_dataset_updated[[#This Row],['[Final_Price(Rs.)']]])</f>
        <v>0</v>
      </c>
      <c r="V167" s="5"/>
    </row>
    <row r="168" spans="1:22">
      <c r="A168" t="s">
        <v>799</v>
      </c>
      <c r="B168" t="s">
        <v>800</v>
      </c>
      <c r="C168" t="s">
        <v>32</v>
      </c>
      <c r="D168" s="9" t="s">
        <v>801</v>
      </c>
      <c r="E168" s="8">
        <f>ecommerce_dataset_updated[[#This Row],[Price (Rs.)]]+0</f>
        <v>261.57</v>
      </c>
      <c r="F168" s="6" t="s">
        <v>47</v>
      </c>
      <c r="G168" s="7">
        <f>ecommerce_dataset_updated[[#This Row],[Discount (%)]]+0</f>
        <v>50</v>
      </c>
      <c r="H168" s="6" t="s">
        <v>802</v>
      </c>
      <c r="I168" s="6">
        <f>ecommerce_dataset_updated[[#This Row],['[Price (Rs.)']]]*ecommerce_dataset_updated[[#This Row],['[Discount (%)']]]/100</f>
        <v>130.785</v>
      </c>
      <c r="J168" s="6">
        <f>ecommerce_dataset_updated[[#This Row],[Final_Price(Rs.)]]+0</f>
        <v>130.78</v>
      </c>
      <c r="K168" s="6">
        <f xml:space="preserve"> ecommerce_dataset_updated[[#This Row],['[Price (Rs.)']]]-ecommerce_dataset_updated[[#This Row],[Discount Amount _]]</f>
        <v>130.785</v>
      </c>
      <c r="L168" t="s">
        <v>120</v>
      </c>
      <c r="M168" t="s">
        <v>803</v>
      </c>
      <c r="N168" s="4" t="s">
        <v>20</v>
      </c>
      <c r="O168" s="4" t="s">
        <v>14067</v>
      </c>
      <c r="P168" s="4" t="s">
        <v>14079</v>
      </c>
      <c r="Q168" s="5">
        <f>DATE(ecommerce_dataset_updated[[#This Row],[YYYY]],ecommerce_dataset_updated[[#This Row],[MM]],ecommerce_dataset_updated[[#This Row],[DD]])</f>
        <v>45493</v>
      </c>
      <c r="R168" s="6" t="str">
        <f>TEXT(ecommerce_dataset_updated[[#This Row],['[Purchase_Date']]], "mmm")</f>
        <v>Jul</v>
      </c>
      <c r="S168" s="6" t="str">
        <f>TEXT(ecommerce_dataset_updated[[#This Row],['[Purchase_Date']]], "ddd")</f>
        <v>Sat</v>
      </c>
      <c r="T168" s="6">
        <f>ecommerce_dataset_updated[[#This Row],[Final_Price(Rs.) _]]-ecommerce_dataset_updated[[#This Row],['[Final_Price(Rs.)']]]</f>
        <v>4.9999999999954525E-3</v>
      </c>
      <c r="U168" s="6" t="b">
        <f xml:space="preserve"> AND(ecommerce_dataset_updated[[#This Row],[Final_Price(Rs.) _]]=ecommerce_dataset_updated[[#This Row],['[Final_Price(Rs.)']]])</f>
        <v>0</v>
      </c>
      <c r="V168" s="5"/>
    </row>
    <row r="169" spans="1:22">
      <c r="A169" t="s">
        <v>804</v>
      </c>
      <c r="B169" t="s">
        <v>805</v>
      </c>
      <c r="C169" t="s">
        <v>114</v>
      </c>
      <c r="D169" s="9" t="s">
        <v>806</v>
      </c>
      <c r="E169" s="8">
        <f>ecommerce_dataset_updated[[#This Row],[Price (Rs.)]]+0</f>
        <v>251.32</v>
      </c>
      <c r="F169" s="6" t="s">
        <v>53</v>
      </c>
      <c r="G169" s="7">
        <f>ecommerce_dataset_updated[[#This Row],[Discount (%)]]+0</f>
        <v>5</v>
      </c>
      <c r="H169" s="6" t="s">
        <v>807</v>
      </c>
      <c r="I169" s="6">
        <f>ecommerce_dataset_updated[[#This Row],['[Price (Rs.)']]]*ecommerce_dataset_updated[[#This Row],['[Discount (%)']]]/100</f>
        <v>12.565999999999999</v>
      </c>
      <c r="J169" s="6">
        <f>ecommerce_dataset_updated[[#This Row],[Final_Price(Rs.)]]+0</f>
        <v>238.75</v>
      </c>
      <c r="K169" s="6">
        <f xml:space="preserve"> ecommerce_dataset_updated[[#This Row],['[Price (Rs.)']]]-ecommerce_dataset_updated[[#This Row],[Discount Amount _]]</f>
        <v>238.75399999999999</v>
      </c>
      <c r="L169" t="s">
        <v>28</v>
      </c>
      <c r="M169" t="s">
        <v>171</v>
      </c>
      <c r="N169" s="4" t="s">
        <v>14056</v>
      </c>
      <c r="O169" s="4" t="s">
        <v>14062</v>
      </c>
      <c r="P169" s="4" t="s">
        <v>14079</v>
      </c>
      <c r="Q169" s="5">
        <f>DATE(ecommerce_dataset_updated[[#This Row],[YYYY]],ecommerce_dataset_updated[[#This Row],[MM]],ecommerce_dataset_updated[[#This Row],[DD]])</f>
        <v>45471</v>
      </c>
      <c r="R169" s="6" t="str">
        <f>TEXT(ecommerce_dataset_updated[[#This Row],['[Purchase_Date']]], "mmm")</f>
        <v>Jun</v>
      </c>
      <c r="S169" s="6" t="str">
        <f>TEXT(ecommerce_dataset_updated[[#This Row],['[Purchase_Date']]], "ddd")</f>
        <v>Fri</v>
      </c>
      <c r="T169" s="6">
        <f>ecommerce_dataset_updated[[#This Row],[Final_Price(Rs.) _]]-ecommerce_dataset_updated[[#This Row],['[Final_Price(Rs.)']]]</f>
        <v>3.9999999999906777E-3</v>
      </c>
      <c r="U169" s="6" t="b">
        <f xml:space="preserve"> AND(ecommerce_dataset_updated[[#This Row],[Final_Price(Rs.) _]]=ecommerce_dataset_updated[[#This Row],['[Final_Price(Rs.)']]])</f>
        <v>0</v>
      </c>
      <c r="V169" s="5"/>
    </row>
    <row r="170" spans="1:22">
      <c r="A170" t="s">
        <v>808</v>
      </c>
      <c r="B170" t="s">
        <v>809</v>
      </c>
      <c r="C170" t="s">
        <v>10</v>
      </c>
      <c r="D170" s="9" t="s">
        <v>810</v>
      </c>
      <c r="E170" s="8">
        <f>ecommerce_dataset_updated[[#This Row],[Price (Rs.)]]+0</f>
        <v>72.430000000000007</v>
      </c>
      <c r="F170" s="6" t="s">
        <v>47</v>
      </c>
      <c r="G170" s="7">
        <f>ecommerce_dataset_updated[[#This Row],[Discount (%)]]+0</f>
        <v>50</v>
      </c>
      <c r="H170" s="6" t="s">
        <v>811</v>
      </c>
      <c r="I170" s="6">
        <f>ecommerce_dataset_updated[[#This Row],['[Price (Rs.)']]]*ecommerce_dataset_updated[[#This Row],['[Discount (%)']]]/100</f>
        <v>36.215000000000003</v>
      </c>
      <c r="J170" s="6">
        <f>ecommerce_dataset_updated[[#This Row],[Final_Price(Rs.)]]+0</f>
        <v>36.22</v>
      </c>
      <c r="K170" s="6">
        <f xml:space="preserve"> ecommerce_dataset_updated[[#This Row],['[Price (Rs.)']]]-ecommerce_dataset_updated[[#This Row],[Discount Amount _]]</f>
        <v>36.215000000000003</v>
      </c>
      <c r="L170" t="s">
        <v>120</v>
      </c>
      <c r="M170" t="s">
        <v>244</v>
      </c>
      <c r="N170" s="4" t="s">
        <v>12</v>
      </c>
      <c r="O170" s="4" t="s">
        <v>14050</v>
      </c>
      <c r="P170" s="4" t="s">
        <v>14079</v>
      </c>
      <c r="Q170" s="5">
        <f>DATE(ecommerce_dataset_updated[[#This Row],[YYYY]],ecommerce_dataset_updated[[#This Row],[MM]],ecommerce_dataset_updated[[#This Row],[DD]])</f>
        <v>45550</v>
      </c>
      <c r="R170" s="6" t="str">
        <f>TEXT(ecommerce_dataset_updated[[#This Row],['[Purchase_Date']]], "mmm")</f>
        <v>Sep</v>
      </c>
      <c r="S170" s="6" t="str">
        <f>TEXT(ecommerce_dataset_updated[[#This Row],['[Purchase_Date']]], "ddd")</f>
        <v>Sun</v>
      </c>
      <c r="T170" s="6">
        <f>ecommerce_dataset_updated[[#This Row],[Final_Price(Rs.) _]]-ecommerce_dataset_updated[[#This Row],['[Final_Price(Rs.)']]]</f>
        <v>-4.9999999999954525E-3</v>
      </c>
      <c r="U170" s="6" t="b">
        <f xml:space="preserve"> AND(ecommerce_dataset_updated[[#This Row],[Final_Price(Rs.) _]]=ecommerce_dataset_updated[[#This Row],['[Final_Price(Rs.)']]])</f>
        <v>0</v>
      </c>
      <c r="V170" s="5"/>
    </row>
    <row r="171" spans="1:22">
      <c r="A171" t="s">
        <v>812</v>
      </c>
      <c r="B171" t="s">
        <v>813</v>
      </c>
      <c r="C171" t="s">
        <v>10</v>
      </c>
      <c r="D171" s="9" t="s">
        <v>814</v>
      </c>
      <c r="E171" s="8">
        <f>ecommerce_dataset_updated[[#This Row],[Price (Rs.)]]+0</f>
        <v>421</v>
      </c>
      <c r="F171" s="6" t="s">
        <v>75</v>
      </c>
      <c r="G171" s="7">
        <f>ecommerce_dataset_updated[[#This Row],[Discount (%)]]+0</f>
        <v>10</v>
      </c>
      <c r="H171" s="6" t="s">
        <v>815</v>
      </c>
      <c r="I171" s="6">
        <f>ecommerce_dataset_updated[[#This Row],['[Price (Rs.)']]]*ecommerce_dataset_updated[[#This Row],['[Discount (%)']]]/100</f>
        <v>42.1</v>
      </c>
      <c r="J171" s="6">
        <f>ecommerce_dataset_updated[[#This Row],[Final_Price(Rs.)]]+0</f>
        <v>378.9</v>
      </c>
      <c r="K171" s="6">
        <f xml:space="preserve"> ecommerce_dataset_updated[[#This Row],['[Price (Rs.)']]]-ecommerce_dataset_updated[[#This Row],[Discount Amount _]]</f>
        <v>378.9</v>
      </c>
      <c r="L171" t="s">
        <v>14</v>
      </c>
      <c r="M171" t="s">
        <v>816</v>
      </c>
      <c r="N171" s="4" t="s">
        <v>14057</v>
      </c>
      <c r="O171" s="4" t="s">
        <v>14067</v>
      </c>
      <c r="P171" s="4" t="s">
        <v>14079</v>
      </c>
      <c r="Q171" s="5">
        <f>DATE(ecommerce_dataset_updated[[#This Row],[YYYY]],ecommerce_dataset_updated[[#This Row],[MM]],ecommerce_dataset_updated[[#This Row],[DD]])</f>
        <v>45476</v>
      </c>
      <c r="R171" s="6" t="str">
        <f>TEXT(ecommerce_dataset_updated[[#This Row],['[Purchase_Date']]], "mmm")</f>
        <v>Jul</v>
      </c>
      <c r="S171" s="6" t="str">
        <f>TEXT(ecommerce_dataset_updated[[#This Row],['[Purchase_Date']]], "ddd")</f>
        <v>Wed</v>
      </c>
      <c r="T171" s="6">
        <f>ecommerce_dataset_updated[[#This Row],[Final_Price(Rs.) _]]-ecommerce_dataset_updated[[#This Row],['[Final_Price(Rs.)']]]</f>
        <v>0</v>
      </c>
      <c r="U171" s="6" t="b">
        <f xml:space="preserve"> AND(ecommerce_dataset_updated[[#This Row],[Final_Price(Rs.) _]]=ecommerce_dataset_updated[[#This Row],['[Final_Price(Rs.)']]])</f>
        <v>1</v>
      </c>
      <c r="V171" s="5"/>
    </row>
    <row r="172" spans="1:22">
      <c r="A172" t="s">
        <v>817</v>
      </c>
      <c r="B172" t="s">
        <v>818</v>
      </c>
      <c r="C172" t="s">
        <v>45</v>
      </c>
      <c r="D172" s="9" t="s">
        <v>819</v>
      </c>
      <c r="E172" s="8">
        <f>ecommerce_dataset_updated[[#This Row],[Price (Rs.)]]+0</f>
        <v>422.02</v>
      </c>
      <c r="F172" s="6" t="s">
        <v>154</v>
      </c>
      <c r="G172" s="7">
        <f>ecommerce_dataset_updated[[#This Row],[Discount (%)]]+0</f>
        <v>30</v>
      </c>
      <c r="H172" s="6" t="s">
        <v>820</v>
      </c>
      <c r="I172" s="6">
        <f>ecommerce_dataset_updated[[#This Row],['[Price (Rs.)']]]*ecommerce_dataset_updated[[#This Row],['[Discount (%)']]]/100</f>
        <v>126.60599999999998</v>
      </c>
      <c r="J172" s="6">
        <f>ecommerce_dataset_updated[[#This Row],[Final_Price(Rs.)]]+0</f>
        <v>295.41000000000003</v>
      </c>
      <c r="K172" s="6">
        <f xml:space="preserve"> ecommerce_dataset_updated[[#This Row],['[Price (Rs.)']]]-ecommerce_dataset_updated[[#This Row],[Discount Amount _]]</f>
        <v>295.41399999999999</v>
      </c>
      <c r="L172" t="s">
        <v>120</v>
      </c>
      <c r="M172" t="s">
        <v>793</v>
      </c>
      <c r="N172" s="4" t="s">
        <v>14067</v>
      </c>
      <c r="O172" s="4" t="s">
        <v>14062</v>
      </c>
      <c r="P172" s="4" t="s">
        <v>14079</v>
      </c>
      <c r="Q172" s="5">
        <f>DATE(ecommerce_dataset_updated[[#This Row],[YYYY]],ecommerce_dataset_updated[[#This Row],[MM]],ecommerce_dataset_updated[[#This Row],[DD]])</f>
        <v>45450</v>
      </c>
      <c r="R172" s="6" t="str">
        <f>TEXT(ecommerce_dataset_updated[[#This Row],['[Purchase_Date']]], "mmm")</f>
        <v>Jun</v>
      </c>
      <c r="S172" s="6" t="str">
        <f>TEXT(ecommerce_dataset_updated[[#This Row],['[Purchase_Date']]], "ddd")</f>
        <v>Fri</v>
      </c>
      <c r="T172" s="6">
        <f>ecommerce_dataset_updated[[#This Row],[Final_Price(Rs.) _]]-ecommerce_dataset_updated[[#This Row],['[Final_Price(Rs.)']]]</f>
        <v>3.999999999962256E-3</v>
      </c>
      <c r="U172" s="6" t="b">
        <f xml:space="preserve"> AND(ecommerce_dataset_updated[[#This Row],[Final_Price(Rs.) _]]=ecommerce_dataset_updated[[#This Row],['[Final_Price(Rs.)']]])</f>
        <v>0</v>
      </c>
      <c r="V172" s="5"/>
    </row>
    <row r="173" spans="1:22">
      <c r="A173" t="s">
        <v>821</v>
      </c>
      <c r="B173" t="s">
        <v>822</v>
      </c>
      <c r="C173" t="s">
        <v>32</v>
      </c>
      <c r="D173" s="9" t="s">
        <v>823</v>
      </c>
      <c r="E173" s="8">
        <f>ecommerce_dataset_updated[[#This Row],[Price (Rs.)]]+0</f>
        <v>219.83</v>
      </c>
      <c r="F173" s="6" t="s">
        <v>53</v>
      </c>
      <c r="G173" s="7">
        <f>ecommerce_dataset_updated[[#This Row],[Discount (%)]]+0</f>
        <v>5</v>
      </c>
      <c r="H173" s="6" t="s">
        <v>824</v>
      </c>
      <c r="I173" s="6">
        <f>ecommerce_dataset_updated[[#This Row],['[Price (Rs.)']]]*ecommerce_dataset_updated[[#This Row],['[Discount (%)']]]/100</f>
        <v>10.9915</v>
      </c>
      <c r="J173" s="6">
        <f>ecommerce_dataset_updated[[#This Row],[Final_Price(Rs.)]]+0</f>
        <v>208.84</v>
      </c>
      <c r="K173" s="6">
        <f xml:space="preserve"> ecommerce_dataset_updated[[#This Row],['[Price (Rs.)']]]-ecommerce_dataset_updated[[#This Row],[Discount Amount _]]</f>
        <v>208.83850000000001</v>
      </c>
      <c r="L173" t="s">
        <v>28</v>
      </c>
      <c r="M173" t="s">
        <v>825</v>
      </c>
      <c r="N173" s="4" t="s">
        <v>14064</v>
      </c>
      <c r="O173" s="4" t="s">
        <v>75</v>
      </c>
      <c r="P173" s="4" t="s">
        <v>14079</v>
      </c>
      <c r="Q173" s="5">
        <f>DATE(ecommerce_dataset_updated[[#This Row],[YYYY]],ecommerce_dataset_updated[[#This Row],[MM]],ecommerce_dataset_updated[[#This Row],[DD]])</f>
        <v>45578</v>
      </c>
      <c r="R173" s="6" t="str">
        <f>TEXT(ecommerce_dataset_updated[[#This Row],['[Purchase_Date']]], "mmm")</f>
        <v>Oct</v>
      </c>
      <c r="S173" s="6" t="str">
        <f>TEXT(ecommerce_dataset_updated[[#This Row],['[Purchase_Date']]], "ddd")</f>
        <v>Sun</v>
      </c>
      <c r="T173" s="6">
        <f>ecommerce_dataset_updated[[#This Row],[Final_Price(Rs.) _]]-ecommerce_dataset_updated[[#This Row],['[Final_Price(Rs.)']]]</f>
        <v>-1.4999999999929514E-3</v>
      </c>
      <c r="U173" s="6" t="b">
        <f xml:space="preserve"> AND(ecommerce_dataset_updated[[#This Row],[Final_Price(Rs.) _]]=ecommerce_dataset_updated[[#This Row],['[Final_Price(Rs.)']]])</f>
        <v>0</v>
      </c>
      <c r="V173" s="5"/>
    </row>
    <row r="174" spans="1:22">
      <c r="A174" t="s">
        <v>826</v>
      </c>
      <c r="B174" t="s">
        <v>827</v>
      </c>
      <c r="C174" t="s">
        <v>114</v>
      </c>
      <c r="D174" s="9" t="s">
        <v>828</v>
      </c>
      <c r="E174" s="8">
        <f>ecommerce_dataset_updated[[#This Row],[Price (Rs.)]]+0</f>
        <v>242.33</v>
      </c>
      <c r="F174" s="6" t="s">
        <v>12</v>
      </c>
      <c r="G174" s="7">
        <f>ecommerce_dataset_updated[[#This Row],[Discount (%)]]+0</f>
        <v>15</v>
      </c>
      <c r="H174" s="6" t="s">
        <v>829</v>
      </c>
      <c r="I174" s="6">
        <f>ecommerce_dataset_updated[[#This Row],['[Price (Rs.)']]]*ecommerce_dataset_updated[[#This Row],['[Discount (%)']]]/100</f>
        <v>36.349500000000006</v>
      </c>
      <c r="J174" s="6">
        <f>ecommerce_dataset_updated[[#This Row],[Final_Price(Rs.)]]+0</f>
        <v>205.98</v>
      </c>
      <c r="K174" s="6">
        <f xml:space="preserve"> ecommerce_dataset_updated[[#This Row],['[Price (Rs.)']]]-ecommerce_dataset_updated[[#This Row],[Discount Amount _]]</f>
        <v>205.98050000000001</v>
      </c>
      <c r="L174" t="s">
        <v>14</v>
      </c>
      <c r="M174" t="s">
        <v>93</v>
      </c>
      <c r="N174" s="4" t="s">
        <v>75</v>
      </c>
      <c r="O174" s="4" t="s">
        <v>14059</v>
      </c>
      <c r="P174" s="4" t="s">
        <v>14079</v>
      </c>
      <c r="Q174" s="5">
        <f>DATE(ecommerce_dataset_updated[[#This Row],[YYYY]],ecommerce_dataset_updated[[#This Row],[MM]],ecommerce_dataset_updated[[#This Row],[DD]])</f>
        <v>45422</v>
      </c>
      <c r="R174" s="6" t="str">
        <f>TEXT(ecommerce_dataset_updated[[#This Row],['[Purchase_Date']]], "mmm")</f>
        <v>May</v>
      </c>
      <c r="S174" s="6" t="str">
        <f>TEXT(ecommerce_dataset_updated[[#This Row],['[Purchase_Date']]], "ddd")</f>
        <v>Fri</v>
      </c>
      <c r="T174" s="6">
        <f>ecommerce_dataset_updated[[#This Row],[Final_Price(Rs.) _]]-ecommerce_dataset_updated[[#This Row],['[Final_Price(Rs.)']]]</f>
        <v>5.0000000001659828E-4</v>
      </c>
      <c r="U174" s="6" t="b">
        <f xml:space="preserve"> AND(ecommerce_dataset_updated[[#This Row],[Final_Price(Rs.) _]]=ecommerce_dataset_updated[[#This Row],['[Final_Price(Rs.)']]])</f>
        <v>0</v>
      </c>
      <c r="V174" s="5"/>
    </row>
    <row r="175" spans="1:22">
      <c r="A175" t="s">
        <v>830</v>
      </c>
      <c r="B175" t="s">
        <v>831</v>
      </c>
      <c r="C175" t="s">
        <v>18</v>
      </c>
      <c r="D175" s="9" t="s">
        <v>832</v>
      </c>
      <c r="E175" s="8">
        <f>ecommerce_dataset_updated[[#This Row],[Price (Rs.)]]+0</f>
        <v>334.28</v>
      </c>
      <c r="F175" s="6" t="s">
        <v>12</v>
      </c>
      <c r="G175" s="7">
        <f>ecommerce_dataset_updated[[#This Row],[Discount (%)]]+0</f>
        <v>15</v>
      </c>
      <c r="H175" s="6" t="s">
        <v>833</v>
      </c>
      <c r="I175" s="6">
        <f>ecommerce_dataset_updated[[#This Row],['[Price (Rs.)']]]*ecommerce_dataset_updated[[#This Row],['[Discount (%)']]]/100</f>
        <v>50.141999999999996</v>
      </c>
      <c r="J175" s="6">
        <f>ecommerce_dataset_updated[[#This Row],[Final_Price(Rs.)]]+0</f>
        <v>284.14</v>
      </c>
      <c r="K175" s="6">
        <f xml:space="preserve"> ecommerce_dataset_updated[[#This Row],['[Price (Rs.)']]]-ecommerce_dataset_updated[[#This Row],[Discount Amount _]]</f>
        <v>284.13799999999998</v>
      </c>
      <c r="L175" t="s">
        <v>77</v>
      </c>
      <c r="M175" t="s">
        <v>701</v>
      </c>
      <c r="N175" s="4" t="s">
        <v>14067</v>
      </c>
      <c r="O175" s="4" t="s">
        <v>14059</v>
      </c>
      <c r="P175" s="4" t="s">
        <v>14079</v>
      </c>
      <c r="Q175" s="5">
        <f>DATE(ecommerce_dataset_updated[[#This Row],[YYYY]],ecommerce_dataset_updated[[#This Row],[MM]],ecommerce_dataset_updated[[#This Row],[DD]])</f>
        <v>45419</v>
      </c>
      <c r="R175" s="6" t="str">
        <f>TEXT(ecommerce_dataset_updated[[#This Row],['[Purchase_Date']]], "mmm")</f>
        <v>May</v>
      </c>
      <c r="S175" s="6" t="str">
        <f>TEXT(ecommerce_dataset_updated[[#This Row],['[Purchase_Date']]], "ddd")</f>
        <v>Tue</v>
      </c>
      <c r="T175" s="6">
        <f>ecommerce_dataset_updated[[#This Row],[Final_Price(Rs.) _]]-ecommerce_dataset_updated[[#This Row],['[Final_Price(Rs.)']]]</f>
        <v>-2.0000000000095497E-3</v>
      </c>
      <c r="U175" s="6" t="b">
        <f xml:space="preserve"> AND(ecommerce_dataset_updated[[#This Row],[Final_Price(Rs.) _]]=ecommerce_dataset_updated[[#This Row],['[Final_Price(Rs.)']]])</f>
        <v>0</v>
      </c>
      <c r="V175" s="5"/>
    </row>
    <row r="176" spans="1:22">
      <c r="A176" t="s">
        <v>834</v>
      </c>
      <c r="B176" t="s">
        <v>835</v>
      </c>
      <c r="C176" t="s">
        <v>45</v>
      </c>
      <c r="D176" s="9" t="s">
        <v>836</v>
      </c>
      <c r="E176" s="8">
        <f>ecommerce_dataset_updated[[#This Row],[Price (Rs.)]]+0</f>
        <v>148.21</v>
      </c>
      <c r="F176" s="6" t="s">
        <v>47</v>
      </c>
      <c r="G176" s="7">
        <f>ecommerce_dataset_updated[[#This Row],[Discount (%)]]+0</f>
        <v>50</v>
      </c>
      <c r="H176" s="6" t="s">
        <v>837</v>
      </c>
      <c r="I176" s="6">
        <f>ecommerce_dataset_updated[[#This Row],['[Price (Rs.)']]]*ecommerce_dataset_updated[[#This Row],['[Discount (%)']]]/100</f>
        <v>74.105000000000004</v>
      </c>
      <c r="J176" s="6">
        <f>ecommerce_dataset_updated[[#This Row],[Final_Price(Rs.)]]+0</f>
        <v>74.11</v>
      </c>
      <c r="K176" s="6">
        <f xml:space="preserve"> ecommerce_dataset_updated[[#This Row],['[Price (Rs.)']]]-ecommerce_dataset_updated[[#This Row],[Discount Amount _]]</f>
        <v>74.105000000000004</v>
      </c>
      <c r="L176" t="s">
        <v>14</v>
      </c>
      <c r="M176" t="s">
        <v>324</v>
      </c>
      <c r="N176" s="4" t="s">
        <v>14069</v>
      </c>
      <c r="O176" s="4" t="s">
        <v>14055</v>
      </c>
      <c r="P176" s="4" t="s">
        <v>14079</v>
      </c>
      <c r="Q176" s="5">
        <f>DATE(ecommerce_dataset_updated[[#This Row],[YYYY]],ecommerce_dataset_updated[[#This Row],[MM]],ecommerce_dataset_updated[[#This Row],[DD]])</f>
        <v>45526</v>
      </c>
      <c r="R176" s="6" t="str">
        <f>TEXT(ecommerce_dataset_updated[[#This Row],['[Purchase_Date']]], "mmm")</f>
        <v>Aug</v>
      </c>
      <c r="S176" s="6" t="str">
        <f>TEXT(ecommerce_dataset_updated[[#This Row],['[Purchase_Date']]], "ddd")</f>
        <v>Thu</v>
      </c>
      <c r="T176" s="6">
        <f>ecommerce_dataset_updated[[#This Row],[Final_Price(Rs.) _]]-ecommerce_dataset_updated[[#This Row],['[Final_Price(Rs.)']]]</f>
        <v>-4.9999999999954525E-3</v>
      </c>
      <c r="U176" s="6" t="b">
        <f xml:space="preserve"> AND(ecommerce_dataset_updated[[#This Row],[Final_Price(Rs.) _]]=ecommerce_dataset_updated[[#This Row],['[Final_Price(Rs.)']]])</f>
        <v>0</v>
      </c>
      <c r="V176" s="5"/>
    </row>
    <row r="177" spans="1:22">
      <c r="A177" t="s">
        <v>838</v>
      </c>
      <c r="B177" t="s">
        <v>839</v>
      </c>
      <c r="C177" t="s">
        <v>68</v>
      </c>
      <c r="D177" s="9" t="s">
        <v>840</v>
      </c>
      <c r="E177" s="8">
        <f>ecommerce_dataset_updated[[#This Row],[Price (Rs.)]]+0</f>
        <v>275.11</v>
      </c>
      <c r="F177" s="6" t="s">
        <v>47</v>
      </c>
      <c r="G177" s="7">
        <f>ecommerce_dataset_updated[[#This Row],[Discount (%)]]+0</f>
        <v>50</v>
      </c>
      <c r="H177" s="6" t="s">
        <v>841</v>
      </c>
      <c r="I177" s="6">
        <f>ecommerce_dataset_updated[[#This Row],['[Price (Rs.)']]]*ecommerce_dataset_updated[[#This Row],['[Discount (%)']]]/100</f>
        <v>137.55500000000001</v>
      </c>
      <c r="J177" s="6">
        <f>ecommerce_dataset_updated[[#This Row],[Final_Price(Rs.)]]+0</f>
        <v>137.56</v>
      </c>
      <c r="K177" s="6">
        <f xml:space="preserve"> ecommerce_dataset_updated[[#This Row],['[Price (Rs.)']]]-ecommerce_dataset_updated[[#This Row],[Discount Amount _]]</f>
        <v>137.55500000000001</v>
      </c>
      <c r="L177" t="s">
        <v>14</v>
      </c>
      <c r="M177" t="s">
        <v>230</v>
      </c>
      <c r="N177" s="4" t="s">
        <v>26</v>
      </c>
      <c r="O177" s="4" t="s">
        <v>14055</v>
      </c>
      <c r="P177" s="4" t="s">
        <v>14079</v>
      </c>
      <c r="Q177" s="5">
        <f>DATE(ecommerce_dataset_updated[[#This Row],[YYYY]],ecommerce_dataset_updated[[#This Row],[MM]],ecommerce_dataset_updated[[#This Row],[DD]])</f>
        <v>45529</v>
      </c>
      <c r="R177" s="6" t="str">
        <f>TEXT(ecommerce_dataset_updated[[#This Row],['[Purchase_Date']]], "mmm")</f>
        <v>Aug</v>
      </c>
      <c r="S177" s="6" t="str">
        <f>TEXT(ecommerce_dataset_updated[[#This Row],['[Purchase_Date']]], "ddd")</f>
        <v>Sun</v>
      </c>
      <c r="T177" s="6">
        <f>ecommerce_dataset_updated[[#This Row],[Final_Price(Rs.) _]]-ecommerce_dataset_updated[[#This Row],['[Final_Price(Rs.)']]]</f>
        <v>-4.9999999999954525E-3</v>
      </c>
      <c r="U177" s="6" t="b">
        <f xml:space="preserve"> AND(ecommerce_dataset_updated[[#This Row],[Final_Price(Rs.) _]]=ecommerce_dataset_updated[[#This Row],['[Final_Price(Rs.)']]])</f>
        <v>0</v>
      </c>
      <c r="V177" s="5"/>
    </row>
    <row r="178" spans="1:22">
      <c r="A178" t="s">
        <v>842</v>
      </c>
      <c r="B178" t="s">
        <v>843</v>
      </c>
      <c r="C178" t="s">
        <v>68</v>
      </c>
      <c r="D178" s="9" t="s">
        <v>844</v>
      </c>
      <c r="E178" s="8">
        <f>ecommerce_dataset_updated[[#This Row],[Price (Rs.)]]+0</f>
        <v>211.85</v>
      </c>
      <c r="F178" s="6" t="s">
        <v>20</v>
      </c>
      <c r="G178" s="7">
        <f>ecommerce_dataset_updated[[#This Row],[Discount (%)]]+0</f>
        <v>20</v>
      </c>
      <c r="H178" s="6" t="s">
        <v>845</v>
      </c>
      <c r="I178" s="6">
        <f>ecommerce_dataset_updated[[#This Row],['[Price (Rs.)']]]*ecommerce_dataset_updated[[#This Row],['[Discount (%)']]]/100</f>
        <v>42.37</v>
      </c>
      <c r="J178" s="6">
        <f>ecommerce_dataset_updated[[#This Row],[Final_Price(Rs.)]]+0</f>
        <v>169.48</v>
      </c>
      <c r="K178" s="6">
        <f xml:space="preserve"> ecommerce_dataset_updated[[#This Row],['[Price (Rs.)']]]-ecommerce_dataset_updated[[#This Row],[Discount Amount _]]</f>
        <v>169.48</v>
      </c>
      <c r="L178" t="s">
        <v>35</v>
      </c>
      <c r="M178" t="s">
        <v>846</v>
      </c>
      <c r="N178" s="4" t="s">
        <v>14056</v>
      </c>
      <c r="O178" s="4" t="s">
        <v>14059</v>
      </c>
      <c r="P178" s="4" t="s">
        <v>14079</v>
      </c>
      <c r="Q178" s="5">
        <f>DATE(ecommerce_dataset_updated[[#This Row],[YYYY]],ecommerce_dataset_updated[[#This Row],[MM]],ecommerce_dataset_updated[[#This Row],[DD]])</f>
        <v>45440</v>
      </c>
      <c r="R178" s="6" t="str">
        <f>TEXT(ecommerce_dataset_updated[[#This Row],['[Purchase_Date']]], "mmm")</f>
        <v>May</v>
      </c>
      <c r="S178" s="6" t="str">
        <f>TEXT(ecommerce_dataset_updated[[#This Row],['[Purchase_Date']]], "ddd")</f>
        <v>Tue</v>
      </c>
      <c r="T178" s="6">
        <f>ecommerce_dataset_updated[[#This Row],[Final_Price(Rs.) _]]-ecommerce_dataset_updated[[#This Row],['[Final_Price(Rs.)']]]</f>
        <v>0</v>
      </c>
      <c r="U178" s="6" t="b">
        <f xml:space="preserve"> AND(ecommerce_dataset_updated[[#This Row],[Final_Price(Rs.) _]]=ecommerce_dataset_updated[[#This Row],['[Final_Price(Rs.)']]])</f>
        <v>1</v>
      </c>
      <c r="V178" s="5"/>
    </row>
    <row r="179" spans="1:22">
      <c r="A179" t="s">
        <v>847</v>
      </c>
      <c r="B179" t="s">
        <v>848</v>
      </c>
      <c r="C179" t="s">
        <v>10</v>
      </c>
      <c r="D179" s="9" t="s">
        <v>849</v>
      </c>
      <c r="E179" s="8">
        <f>ecommerce_dataset_updated[[#This Row],[Price (Rs.)]]+0</f>
        <v>497.4</v>
      </c>
      <c r="F179" s="6" t="s">
        <v>47</v>
      </c>
      <c r="G179" s="7">
        <f>ecommerce_dataset_updated[[#This Row],[Discount (%)]]+0</f>
        <v>50</v>
      </c>
      <c r="H179" s="6" t="s">
        <v>850</v>
      </c>
      <c r="I179" s="6">
        <f>ecommerce_dataset_updated[[#This Row],['[Price (Rs.)']]]*ecommerce_dataset_updated[[#This Row],['[Discount (%)']]]/100</f>
        <v>248.7</v>
      </c>
      <c r="J179" s="6">
        <f>ecommerce_dataset_updated[[#This Row],[Final_Price(Rs.)]]+0</f>
        <v>248.7</v>
      </c>
      <c r="K179" s="6">
        <f xml:space="preserve"> ecommerce_dataset_updated[[#This Row],['[Price (Rs.)']]]-ecommerce_dataset_updated[[#This Row],[Discount Amount _]]</f>
        <v>248.7</v>
      </c>
      <c r="L179" t="s">
        <v>120</v>
      </c>
      <c r="M179" t="s">
        <v>49</v>
      </c>
      <c r="N179" s="4" t="s">
        <v>14055</v>
      </c>
      <c r="O179" s="4" t="s">
        <v>14055</v>
      </c>
      <c r="P179" s="4" t="s">
        <v>14079</v>
      </c>
      <c r="Q179" s="5">
        <f>DATE(ecommerce_dataset_updated[[#This Row],[YYYY]],ecommerce_dataset_updated[[#This Row],[MM]],ecommerce_dataset_updated[[#This Row],[DD]])</f>
        <v>45512</v>
      </c>
      <c r="R179" s="6" t="str">
        <f>TEXT(ecommerce_dataset_updated[[#This Row],['[Purchase_Date']]], "mmm")</f>
        <v>Aug</v>
      </c>
      <c r="S179" s="6" t="str">
        <f>TEXT(ecommerce_dataset_updated[[#This Row],['[Purchase_Date']]], "ddd")</f>
        <v>Thu</v>
      </c>
      <c r="T179" s="6">
        <f>ecommerce_dataset_updated[[#This Row],[Final_Price(Rs.) _]]-ecommerce_dataset_updated[[#This Row],['[Final_Price(Rs.)']]]</f>
        <v>0</v>
      </c>
      <c r="U179" s="6" t="b">
        <f xml:space="preserve"> AND(ecommerce_dataset_updated[[#This Row],[Final_Price(Rs.) _]]=ecommerce_dataset_updated[[#This Row],['[Final_Price(Rs.)']]])</f>
        <v>1</v>
      </c>
      <c r="V179" s="5"/>
    </row>
    <row r="180" spans="1:22">
      <c r="A180" t="s">
        <v>851</v>
      </c>
      <c r="B180" t="s">
        <v>852</v>
      </c>
      <c r="C180" t="s">
        <v>39</v>
      </c>
      <c r="D180" s="9" t="s">
        <v>853</v>
      </c>
      <c r="E180" s="8">
        <f>ecommerce_dataset_updated[[#This Row],[Price (Rs.)]]+0</f>
        <v>368.74</v>
      </c>
      <c r="F180" s="6" t="s">
        <v>53</v>
      </c>
      <c r="G180" s="7">
        <f>ecommerce_dataset_updated[[#This Row],[Discount (%)]]+0</f>
        <v>5</v>
      </c>
      <c r="H180" s="6" t="s">
        <v>854</v>
      </c>
      <c r="I180" s="6">
        <f>ecommerce_dataset_updated[[#This Row],['[Price (Rs.)']]]*ecommerce_dataset_updated[[#This Row],['[Discount (%)']]]/100</f>
        <v>18.437000000000001</v>
      </c>
      <c r="J180" s="6">
        <f>ecommerce_dataset_updated[[#This Row],[Final_Price(Rs.)]]+0</f>
        <v>350.3</v>
      </c>
      <c r="K180" s="6">
        <f xml:space="preserve"> ecommerce_dataset_updated[[#This Row],['[Price (Rs.)']]]-ecommerce_dataset_updated[[#This Row],[Discount Amount _]]</f>
        <v>350.303</v>
      </c>
      <c r="L180" t="s">
        <v>35</v>
      </c>
      <c r="M180" t="s">
        <v>65</v>
      </c>
      <c r="N180" s="4" t="s">
        <v>14060</v>
      </c>
      <c r="O180" s="4" t="s">
        <v>14051</v>
      </c>
      <c r="P180" s="4" t="s">
        <v>14079</v>
      </c>
      <c r="Q180" s="5">
        <f>DATE(ecommerce_dataset_updated[[#This Row],[YYYY]],ecommerce_dataset_updated[[#This Row],[MM]],ecommerce_dataset_updated[[#This Row],[DD]])</f>
        <v>45348</v>
      </c>
      <c r="R180" s="6" t="str">
        <f>TEXT(ecommerce_dataset_updated[[#This Row],['[Purchase_Date']]], "mmm")</f>
        <v>Feb</v>
      </c>
      <c r="S180" s="6" t="str">
        <f>TEXT(ecommerce_dataset_updated[[#This Row],['[Purchase_Date']]], "ddd")</f>
        <v>Mon</v>
      </c>
      <c r="T180" s="6">
        <f>ecommerce_dataset_updated[[#This Row],[Final_Price(Rs.) _]]-ecommerce_dataset_updated[[#This Row],['[Final_Price(Rs.)']]]</f>
        <v>2.9999999999859028E-3</v>
      </c>
      <c r="U180" s="6" t="b">
        <f xml:space="preserve"> AND(ecommerce_dataset_updated[[#This Row],[Final_Price(Rs.) _]]=ecommerce_dataset_updated[[#This Row],['[Final_Price(Rs.)']]])</f>
        <v>0</v>
      </c>
      <c r="V180" s="5"/>
    </row>
    <row r="181" spans="1:22">
      <c r="A181" t="s">
        <v>855</v>
      </c>
      <c r="B181" t="s">
        <v>856</v>
      </c>
      <c r="C181" t="s">
        <v>68</v>
      </c>
      <c r="D181" s="9" t="s">
        <v>857</v>
      </c>
      <c r="E181" s="8">
        <f>ecommerce_dataset_updated[[#This Row],[Price (Rs.)]]+0</f>
        <v>260.82</v>
      </c>
      <c r="F181" s="6" t="s">
        <v>107</v>
      </c>
      <c r="G181" s="7">
        <f>ecommerce_dataset_updated[[#This Row],[Discount (%)]]+0</f>
        <v>0</v>
      </c>
      <c r="H181" s="6" t="s">
        <v>857</v>
      </c>
      <c r="I181" s="6">
        <f>ecommerce_dataset_updated[[#This Row],['[Price (Rs.)']]]*ecommerce_dataset_updated[[#This Row],['[Discount (%)']]]/100</f>
        <v>0</v>
      </c>
      <c r="J181" s="6">
        <f>ecommerce_dataset_updated[[#This Row],[Final_Price(Rs.)]]+0</f>
        <v>260.82</v>
      </c>
      <c r="K181" s="6">
        <f xml:space="preserve"> ecommerce_dataset_updated[[#This Row],['[Price (Rs.)']]]-ecommerce_dataset_updated[[#This Row],[Discount Amount _]]</f>
        <v>260.82</v>
      </c>
      <c r="L181" t="s">
        <v>28</v>
      </c>
      <c r="M181" t="s">
        <v>858</v>
      </c>
      <c r="N181" s="4" t="s">
        <v>14059</v>
      </c>
      <c r="O181" s="4" t="s">
        <v>14051</v>
      </c>
      <c r="P181" s="4" t="s">
        <v>14079</v>
      </c>
      <c r="Q181" s="5">
        <f>DATE(ecommerce_dataset_updated[[#This Row],[YYYY]],ecommerce_dataset_updated[[#This Row],[MM]],ecommerce_dataset_updated[[#This Row],[DD]])</f>
        <v>45327</v>
      </c>
      <c r="R181" s="6" t="str">
        <f>TEXT(ecommerce_dataset_updated[[#This Row],['[Purchase_Date']]], "mmm")</f>
        <v>Feb</v>
      </c>
      <c r="S181" s="6" t="str">
        <f>TEXT(ecommerce_dataset_updated[[#This Row],['[Purchase_Date']]], "ddd")</f>
        <v>Mon</v>
      </c>
      <c r="T181" s="6">
        <f>ecommerce_dataset_updated[[#This Row],[Final_Price(Rs.) _]]-ecommerce_dataset_updated[[#This Row],['[Final_Price(Rs.)']]]</f>
        <v>0</v>
      </c>
      <c r="U181" s="6" t="b">
        <f xml:space="preserve"> AND(ecommerce_dataset_updated[[#This Row],[Final_Price(Rs.) _]]=ecommerce_dataset_updated[[#This Row],['[Final_Price(Rs.)']]])</f>
        <v>1</v>
      </c>
      <c r="V181" s="5"/>
    </row>
    <row r="182" spans="1:22">
      <c r="A182" t="s">
        <v>859</v>
      </c>
      <c r="B182" t="s">
        <v>860</v>
      </c>
      <c r="C182" t="s">
        <v>39</v>
      </c>
      <c r="D182" s="9" t="s">
        <v>861</v>
      </c>
      <c r="E182" s="8">
        <f>ecommerce_dataset_updated[[#This Row],[Price (Rs.)]]+0</f>
        <v>394.35</v>
      </c>
      <c r="F182" s="6" t="s">
        <v>12</v>
      </c>
      <c r="G182" s="7">
        <f>ecommerce_dataset_updated[[#This Row],[Discount (%)]]+0</f>
        <v>15</v>
      </c>
      <c r="H182" s="6" t="s">
        <v>862</v>
      </c>
      <c r="I182" s="6">
        <f>ecommerce_dataset_updated[[#This Row],['[Price (Rs.)']]]*ecommerce_dataset_updated[[#This Row],['[Discount (%)']]]/100</f>
        <v>59.152500000000003</v>
      </c>
      <c r="J182" s="6">
        <f>ecommerce_dataset_updated[[#This Row],[Final_Price(Rs.)]]+0</f>
        <v>335.2</v>
      </c>
      <c r="K182" s="6">
        <f xml:space="preserve"> ecommerce_dataset_updated[[#This Row],['[Price (Rs.)']]]-ecommerce_dataset_updated[[#This Row],[Discount Amount _]]</f>
        <v>335.19749999999999</v>
      </c>
      <c r="L182" t="s">
        <v>14</v>
      </c>
      <c r="M182" t="s">
        <v>863</v>
      </c>
      <c r="N182" s="4" t="s">
        <v>14062</v>
      </c>
      <c r="O182" s="4" t="s">
        <v>14057</v>
      </c>
      <c r="P182" s="4" t="s">
        <v>14079</v>
      </c>
      <c r="Q182" s="5">
        <f>DATE(ecommerce_dataset_updated[[#This Row],[YYYY]],ecommerce_dataset_updated[[#This Row],[MM]],ecommerce_dataset_updated[[#This Row],[DD]])</f>
        <v>45357</v>
      </c>
      <c r="R182" s="6" t="str">
        <f>TEXT(ecommerce_dataset_updated[[#This Row],['[Purchase_Date']]], "mmm")</f>
        <v>Mar</v>
      </c>
      <c r="S182" s="6" t="str">
        <f>TEXT(ecommerce_dataset_updated[[#This Row],['[Purchase_Date']]], "ddd")</f>
        <v>Wed</v>
      </c>
      <c r="T182" s="6">
        <f>ecommerce_dataset_updated[[#This Row],[Final_Price(Rs.) _]]-ecommerce_dataset_updated[[#This Row],['[Final_Price(Rs.)']]]</f>
        <v>-2.4999999999977263E-3</v>
      </c>
      <c r="U182" s="6" t="b">
        <f xml:space="preserve"> AND(ecommerce_dataset_updated[[#This Row],[Final_Price(Rs.) _]]=ecommerce_dataset_updated[[#This Row],['[Final_Price(Rs.)']]])</f>
        <v>0</v>
      </c>
      <c r="V182" s="5"/>
    </row>
    <row r="183" spans="1:22">
      <c r="A183" t="s">
        <v>864</v>
      </c>
      <c r="B183" t="s">
        <v>865</v>
      </c>
      <c r="C183" t="s">
        <v>68</v>
      </c>
      <c r="D183" s="9" t="s">
        <v>866</v>
      </c>
      <c r="E183" s="8">
        <f>ecommerce_dataset_updated[[#This Row],[Price (Rs.)]]+0</f>
        <v>459.03</v>
      </c>
      <c r="F183" s="6" t="s">
        <v>20</v>
      </c>
      <c r="G183" s="7">
        <f>ecommerce_dataset_updated[[#This Row],[Discount (%)]]+0</f>
        <v>20</v>
      </c>
      <c r="H183" s="6" t="s">
        <v>867</v>
      </c>
      <c r="I183" s="6">
        <f>ecommerce_dataset_updated[[#This Row],['[Price (Rs.)']]]*ecommerce_dataset_updated[[#This Row],['[Discount (%)']]]/100</f>
        <v>91.805999999999983</v>
      </c>
      <c r="J183" s="6">
        <f>ecommerce_dataset_updated[[#This Row],[Final_Price(Rs.)]]+0</f>
        <v>367.22</v>
      </c>
      <c r="K183" s="6">
        <f xml:space="preserve"> ecommerce_dataset_updated[[#This Row],['[Price (Rs.)']]]-ecommerce_dataset_updated[[#This Row],[Discount Amount _]]</f>
        <v>367.22399999999999</v>
      </c>
      <c r="L183" t="s">
        <v>28</v>
      </c>
      <c r="M183" t="s">
        <v>263</v>
      </c>
      <c r="N183" s="4" t="s">
        <v>14049</v>
      </c>
      <c r="O183" s="4" t="s">
        <v>14055</v>
      </c>
      <c r="P183" s="4" t="s">
        <v>14079</v>
      </c>
      <c r="Q183" s="5">
        <f>DATE(ecommerce_dataset_updated[[#This Row],[YYYY]],ecommerce_dataset_updated[[#This Row],[MM]],ecommerce_dataset_updated[[#This Row],[DD]])</f>
        <v>45515</v>
      </c>
      <c r="R183" s="6" t="str">
        <f>TEXT(ecommerce_dataset_updated[[#This Row],['[Purchase_Date']]], "mmm")</f>
        <v>Aug</v>
      </c>
      <c r="S183" s="6" t="str">
        <f>TEXT(ecommerce_dataset_updated[[#This Row],['[Purchase_Date']]], "ddd")</f>
        <v>Sun</v>
      </c>
      <c r="T183" s="6">
        <f>ecommerce_dataset_updated[[#This Row],[Final_Price(Rs.) _]]-ecommerce_dataset_updated[[#This Row],['[Final_Price(Rs.)']]]</f>
        <v>3.999999999962256E-3</v>
      </c>
      <c r="U183" s="6" t="b">
        <f xml:space="preserve"> AND(ecommerce_dataset_updated[[#This Row],[Final_Price(Rs.) _]]=ecommerce_dataset_updated[[#This Row],['[Final_Price(Rs.)']]])</f>
        <v>0</v>
      </c>
      <c r="V183" s="5"/>
    </row>
    <row r="184" spans="1:22">
      <c r="A184" t="s">
        <v>868</v>
      </c>
      <c r="B184" t="s">
        <v>869</v>
      </c>
      <c r="C184" t="s">
        <v>39</v>
      </c>
      <c r="D184" s="9" t="s">
        <v>870</v>
      </c>
      <c r="E184" s="8">
        <f>ecommerce_dataset_updated[[#This Row],[Price (Rs.)]]+0</f>
        <v>377.99</v>
      </c>
      <c r="F184" s="6" t="s">
        <v>75</v>
      </c>
      <c r="G184" s="7">
        <f>ecommerce_dataset_updated[[#This Row],[Discount (%)]]+0</f>
        <v>10</v>
      </c>
      <c r="H184" s="6" t="s">
        <v>871</v>
      </c>
      <c r="I184" s="6">
        <f>ecommerce_dataset_updated[[#This Row],['[Price (Rs.)']]]*ecommerce_dataset_updated[[#This Row],['[Discount (%)']]]/100</f>
        <v>37.798999999999999</v>
      </c>
      <c r="J184" s="6">
        <f>ecommerce_dataset_updated[[#This Row],[Final_Price(Rs.)]]+0</f>
        <v>340.19</v>
      </c>
      <c r="K184" s="6">
        <f xml:space="preserve"> ecommerce_dataset_updated[[#This Row],['[Price (Rs.)']]]-ecommerce_dataset_updated[[#This Row],[Discount Amount _]]</f>
        <v>340.19100000000003</v>
      </c>
      <c r="L184" t="s">
        <v>120</v>
      </c>
      <c r="M184" t="s">
        <v>872</v>
      </c>
      <c r="N184" s="4" t="s">
        <v>14060</v>
      </c>
      <c r="O184" s="4" t="s">
        <v>14067</v>
      </c>
      <c r="P184" s="4" t="s">
        <v>14079</v>
      </c>
      <c r="Q184" s="5">
        <f>DATE(ecommerce_dataset_updated[[#This Row],[YYYY]],ecommerce_dataset_updated[[#This Row],[MM]],ecommerce_dataset_updated[[#This Row],[DD]])</f>
        <v>45499</v>
      </c>
      <c r="R184" s="6" t="str">
        <f>TEXT(ecommerce_dataset_updated[[#This Row],['[Purchase_Date']]], "mmm")</f>
        <v>Jul</v>
      </c>
      <c r="S184" s="6" t="str">
        <f>TEXT(ecommerce_dataset_updated[[#This Row],['[Purchase_Date']]], "ddd")</f>
        <v>Fri</v>
      </c>
      <c r="T184" s="6">
        <f>ecommerce_dataset_updated[[#This Row],[Final_Price(Rs.) _]]-ecommerce_dataset_updated[[#This Row],['[Final_Price(Rs.)']]]</f>
        <v>1.0000000000331966E-3</v>
      </c>
      <c r="U184" s="6" t="b">
        <f xml:space="preserve"> AND(ecommerce_dataset_updated[[#This Row],[Final_Price(Rs.) _]]=ecommerce_dataset_updated[[#This Row],['[Final_Price(Rs.)']]])</f>
        <v>0</v>
      </c>
      <c r="V184" s="5"/>
    </row>
    <row r="185" spans="1:22">
      <c r="A185" t="s">
        <v>873</v>
      </c>
      <c r="B185" t="s">
        <v>874</v>
      </c>
      <c r="C185" t="s">
        <v>10</v>
      </c>
      <c r="D185" s="9" t="s">
        <v>875</v>
      </c>
      <c r="E185" s="8">
        <f>ecommerce_dataset_updated[[#This Row],[Price (Rs.)]]+0</f>
        <v>269.87</v>
      </c>
      <c r="F185" s="6" t="s">
        <v>47</v>
      </c>
      <c r="G185" s="7">
        <f>ecommerce_dataset_updated[[#This Row],[Discount (%)]]+0</f>
        <v>50</v>
      </c>
      <c r="H185" s="6" t="s">
        <v>876</v>
      </c>
      <c r="I185" s="6">
        <f>ecommerce_dataset_updated[[#This Row],['[Price (Rs.)']]]*ecommerce_dataset_updated[[#This Row],['[Discount (%)']]]/100</f>
        <v>134.935</v>
      </c>
      <c r="J185" s="6">
        <f>ecommerce_dataset_updated[[#This Row],[Final_Price(Rs.)]]+0</f>
        <v>134.94</v>
      </c>
      <c r="K185" s="6">
        <f xml:space="preserve"> ecommerce_dataset_updated[[#This Row],['[Price (Rs.)']]]-ecommerce_dataset_updated[[#This Row],[Discount Amount _]]</f>
        <v>134.935</v>
      </c>
      <c r="L185" t="s">
        <v>35</v>
      </c>
      <c r="M185" t="s">
        <v>161</v>
      </c>
      <c r="N185" s="4" t="s">
        <v>14062</v>
      </c>
      <c r="O185" s="4" t="s">
        <v>14055</v>
      </c>
      <c r="P185" s="4" t="s">
        <v>14079</v>
      </c>
      <c r="Q185" s="5">
        <f>DATE(ecommerce_dataset_updated[[#This Row],[YYYY]],ecommerce_dataset_updated[[#This Row],[MM]],ecommerce_dataset_updated[[#This Row],[DD]])</f>
        <v>45510</v>
      </c>
      <c r="R185" s="6" t="str">
        <f>TEXT(ecommerce_dataset_updated[[#This Row],['[Purchase_Date']]], "mmm")</f>
        <v>Aug</v>
      </c>
      <c r="S185" s="6" t="str">
        <f>TEXT(ecommerce_dataset_updated[[#This Row],['[Purchase_Date']]], "ddd")</f>
        <v>Tue</v>
      </c>
      <c r="T185" s="6">
        <f>ecommerce_dataset_updated[[#This Row],[Final_Price(Rs.) _]]-ecommerce_dataset_updated[[#This Row],['[Final_Price(Rs.)']]]</f>
        <v>-4.9999999999954525E-3</v>
      </c>
      <c r="U185" s="6" t="b">
        <f xml:space="preserve"> AND(ecommerce_dataset_updated[[#This Row],[Final_Price(Rs.) _]]=ecommerce_dataset_updated[[#This Row],['[Final_Price(Rs.)']]])</f>
        <v>0</v>
      </c>
      <c r="V185" s="5"/>
    </row>
    <row r="186" spans="1:22">
      <c r="A186" t="s">
        <v>877</v>
      </c>
      <c r="B186" t="s">
        <v>878</v>
      </c>
      <c r="C186" t="s">
        <v>39</v>
      </c>
      <c r="D186" s="9" t="s">
        <v>879</v>
      </c>
      <c r="E186" s="8">
        <f>ecommerce_dataset_updated[[#This Row],[Price (Rs.)]]+0</f>
        <v>458.8</v>
      </c>
      <c r="F186" s="6" t="s">
        <v>47</v>
      </c>
      <c r="G186" s="7">
        <f>ecommerce_dataset_updated[[#This Row],[Discount (%)]]+0</f>
        <v>50</v>
      </c>
      <c r="H186" s="6" t="s">
        <v>880</v>
      </c>
      <c r="I186" s="6">
        <f>ecommerce_dataset_updated[[#This Row],['[Price (Rs.)']]]*ecommerce_dataset_updated[[#This Row],['[Discount (%)']]]/100</f>
        <v>229.4</v>
      </c>
      <c r="J186" s="6">
        <f>ecommerce_dataset_updated[[#This Row],[Final_Price(Rs.)]]+0</f>
        <v>229.4</v>
      </c>
      <c r="K186" s="6">
        <f xml:space="preserve"> ecommerce_dataset_updated[[#This Row],['[Price (Rs.)']]]-ecommerce_dataset_updated[[#This Row],[Discount Amount _]]</f>
        <v>229.4</v>
      </c>
      <c r="L186" t="s">
        <v>14</v>
      </c>
      <c r="M186" t="s">
        <v>881</v>
      </c>
      <c r="N186" s="4" t="s">
        <v>26</v>
      </c>
      <c r="O186" s="4" t="s">
        <v>14062</v>
      </c>
      <c r="P186" s="4" t="s">
        <v>14079</v>
      </c>
      <c r="Q186" s="5">
        <f>DATE(ecommerce_dataset_updated[[#This Row],[YYYY]],ecommerce_dataset_updated[[#This Row],[MM]],ecommerce_dataset_updated[[#This Row],[DD]])</f>
        <v>45468</v>
      </c>
      <c r="R186" s="6" t="str">
        <f>TEXT(ecommerce_dataset_updated[[#This Row],['[Purchase_Date']]], "mmm")</f>
        <v>Jun</v>
      </c>
      <c r="S186" s="6" t="str">
        <f>TEXT(ecommerce_dataset_updated[[#This Row],['[Purchase_Date']]], "ddd")</f>
        <v>Tue</v>
      </c>
      <c r="T186" s="6">
        <f>ecommerce_dataset_updated[[#This Row],[Final_Price(Rs.) _]]-ecommerce_dataset_updated[[#This Row],['[Final_Price(Rs.)']]]</f>
        <v>0</v>
      </c>
      <c r="U186" s="6" t="b">
        <f xml:space="preserve"> AND(ecommerce_dataset_updated[[#This Row],[Final_Price(Rs.) _]]=ecommerce_dataset_updated[[#This Row],['[Final_Price(Rs.)']]])</f>
        <v>1</v>
      </c>
      <c r="V186" s="5"/>
    </row>
    <row r="187" spans="1:22">
      <c r="A187" t="s">
        <v>882</v>
      </c>
      <c r="B187" t="s">
        <v>883</v>
      </c>
      <c r="C187" t="s">
        <v>68</v>
      </c>
      <c r="D187" s="9" t="s">
        <v>884</v>
      </c>
      <c r="E187" s="8">
        <f>ecommerce_dataset_updated[[#This Row],[Price (Rs.)]]+0</f>
        <v>414.08</v>
      </c>
      <c r="F187" s="6" t="s">
        <v>20</v>
      </c>
      <c r="G187" s="7">
        <f>ecommerce_dataset_updated[[#This Row],[Discount (%)]]+0</f>
        <v>20</v>
      </c>
      <c r="H187" s="6" t="s">
        <v>885</v>
      </c>
      <c r="I187" s="6">
        <f>ecommerce_dataset_updated[[#This Row],['[Price (Rs.)']]]*ecommerce_dataset_updated[[#This Row],['[Discount (%)']]]/100</f>
        <v>82.816000000000003</v>
      </c>
      <c r="J187" s="6">
        <f>ecommerce_dataset_updated[[#This Row],[Final_Price(Rs.)]]+0</f>
        <v>331.26</v>
      </c>
      <c r="K187" s="6">
        <f xml:space="preserve"> ecommerce_dataset_updated[[#This Row],['[Price (Rs.)']]]-ecommerce_dataset_updated[[#This Row],[Discount Amount _]]</f>
        <v>331.26400000000001</v>
      </c>
      <c r="L187" t="s">
        <v>14</v>
      </c>
      <c r="M187" t="s">
        <v>886</v>
      </c>
      <c r="N187" s="4" t="s">
        <v>14057</v>
      </c>
      <c r="O187" s="4" t="s">
        <v>14053</v>
      </c>
      <c r="P187" s="4" t="s">
        <v>14079</v>
      </c>
      <c r="Q187" s="5">
        <f>DATE(ecommerce_dataset_updated[[#This Row],[YYYY]],ecommerce_dataset_updated[[#This Row],[MM]],ecommerce_dataset_updated[[#This Row],[DD]])</f>
        <v>45385</v>
      </c>
      <c r="R187" s="6" t="str">
        <f>TEXT(ecommerce_dataset_updated[[#This Row],['[Purchase_Date']]], "mmm")</f>
        <v>Apr</v>
      </c>
      <c r="S187" s="6" t="str">
        <f>TEXT(ecommerce_dataset_updated[[#This Row],['[Purchase_Date']]], "ddd")</f>
        <v>Wed</v>
      </c>
      <c r="T187" s="6">
        <f>ecommerce_dataset_updated[[#This Row],[Final_Price(Rs.) _]]-ecommerce_dataset_updated[[#This Row],['[Final_Price(Rs.)']]]</f>
        <v>4.0000000000190994E-3</v>
      </c>
      <c r="U187" s="6" t="b">
        <f xml:space="preserve"> AND(ecommerce_dataset_updated[[#This Row],[Final_Price(Rs.) _]]=ecommerce_dataset_updated[[#This Row],['[Final_Price(Rs.)']]])</f>
        <v>0</v>
      </c>
      <c r="V187" s="5"/>
    </row>
    <row r="188" spans="1:22">
      <c r="A188" t="s">
        <v>887</v>
      </c>
      <c r="B188" t="s">
        <v>888</v>
      </c>
      <c r="C188" t="s">
        <v>18</v>
      </c>
      <c r="D188" s="9" t="s">
        <v>889</v>
      </c>
      <c r="E188" s="8">
        <f>ecommerce_dataset_updated[[#This Row],[Price (Rs.)]]+0</f>
        <v>496.06</v>
      </c>
      <c r="F188" s="6" t="s">
        <v>12</v>
      </c>
      <c r="G188" s="7">
        <f>ecommerce_dataset_updated[[#This Row],[Discount (%)]]+0</f>
        <v>15</v>
      </c>
      <c r="H188" s="6" t="s">
        <v>890</v>
      </c>
      <c r="I188" s="6">
        <f>ecommerce_dataset_updated[[#This Row],['[Price (Rs.)']]]*ecommerce_dataset_updated[[#This Row],['[Discount (%)']]]/100</f>
        <v>74.408999999999992</v>
      </c>
      <c r="J188" s="6">
        <f>ecommerce_dataset_updated[[#This Row],[Final_Price(Rs.)]]+0</f>
        <v>421.65</v>
      </c>
      <c r="K188" s="6">
        <f xml:space="preserve"> ecommerce_dataset_updated[[#This Row],['[Price (Rs.)']]]-ecommerce_dataset_updated[[#This Row],[Discount Amount _]]</f>
        <v>421.65100000000001</v>
      </c>
      <c r="L188" t="s">
        <v>120</v>
      </c>
      <c r="M188" t="s">
        <v>891</v>
      </c>
      <c r="N188" s="4" t="s">
        <v>20</v>
      </c>
      <c r="O188" s="4" t="s">
        <v>75</v>
      </c>
      <c r="P188" s="4" t="s">
        <v>14079</v>
      </c>
      <c r="Q188" s="5">
        <f>DATE(ecommerce_dataset_updated[[#This Row],[YYYY]],ecommerce_dataset_updated[[#This Row],[MM]],ecommerce_dataset_updated[[#This Row],[DD]])</f>
        <v>45585</v>
      </c>
      <c r="R188" s="6" t="str">
        <f>TEXT(ecommerce_dataset_updated[[#This Row],['[Purchase_Date']]], "mmm")</f>
        <v>Oct</v>
      </c>
      <c r="S188" s="6" t="str">
        <f>TEXT(ecommerce_dataset_updated[[#This Row],['[Purchase_Date']]], "ddd")</f>
        <v>Sun</v>
      </c>
      <c r="T188" s="6">
        <f>ecommerce_dataset_updated[[#This Row],[Final_Price(Rs.) _]]-ecommerce_dataset_updated[[#This Row],['[Final_Price(Rs.)']]]</f>
        <v>1.0000000000331966E-3</v>
      </c>
      <c r="U188" s="6" t="b">
        <f xml:space="preserve"> AND(ecommerce_dataset_updated[[#This Row],[Final_Price(Rs.) _]]=ecommerce_dataset_updated[[#This Row],['[Final_Price(Rs.)']]])</f>
        <v>0</v>
      </c>
      <c r="V188" s="5"/>
    </row>
    <row r="189" spans="1:22">
      <c r="A189" t="s">
        <v>892</v>
      </c>
      <c r="B189" t="s">
        <v>893</v>
      </c>
      <c r="C189" t="s">
        <v>45</v>
      </c>
      <c r="D189" s="9" t="s">
        <v>894</v>
      </c>
      <c r="E189" s="8">
        <f>ecommerce_dataset_updated[[#This Row],[Price (Rs.)]]+0</f>
        <v>295.86</v>
      </c>
      <c r="F189" s="6" t="s">
        <v>154</v>
      </c>
      <c r="G189" s="7">
        <f>ecommerce_dataset_updated[[#This Row],[Discount (%)]]+0</f>
        <v>30</v>
      </c>
      <c r="H189" s="6" t="s">
        <v>895</v>
      </c>
      <c r="I189" s="6">
        <f>ecommerce_dataset_updated[[#This Row],['[Price (Rs.)']]]*ecommerce_dataset_updated[[#This Row],['[Discount (%)']]]/100</f>
        <v>88.75800000000001</v>
      </c>
      <c r="J189" s="6">
        <f>ecommerce_dataset_updated[[#This Row],[Final_Price(Rs.)]]+0</f>
        <v>207.1</v>
      </c>
      <c r="K189" s="6">
        <f xml:space="preserve"> ecommerce_dataset_updated[[#This Row],['[Price (Rs.)']]]-ecommerce_dataset_updated[[#This Row],[Discount Amount _]]</f>
        <v>207.102</v>
      </c>
      <c r="L189" t="s">
        <v>35</v>
      </c>
      <c r="M189" t="s">
        <v>896</v>
      </c>
      <c r="N189" s="4" t="s">
        <v>14058</v>
      </c>
      <c r="O189" s="4" t="s">
        <v>75</v>
      </c>
      <c r="P189" s="4" t="s">
        <v>14079</v>
      </c>
      <c r="Q189" s="5">
        <f>DATE(ecommerce_dataset_updated[[#This Row],[YYYY]],ecommerce_dataset_updated[[#This Row],[MM]],ecommerce_dataset_updated[[#This Row],[DD]])</f>
        <v>45594</v>
      </c>
      <c r="R189" s="6" t="str">
        <f>TEXT(ecommerce_dataset_updated[[#This Row],['[Purchase_Date']]], "mmm")</f>
        <v>Oct</v>
      </c>
      <c r="S189" s="6" t="str">
        <f>TEXT(ecommerce_dataset_updated[[#This Row],['[Purchase_Date']]], "ddd")</f>
        <v>Tue</v>
      </c>
      <c r="T189" s="6">
        <f>ecommerce_dataset_updated[[#This Row],[Final_Price(Rs.) _]]-ecommerce_dataset_updated[[#This Row],['[Final_Price(Rs.)']]]</f>
        <v>2.0000000000095497E-3</v>
      </c>
      <c r="U189" s="6" t="b">
        <f xml:space="preserve"> AND(ecommerce_dataset_updated[[#This Row],[Final_Price(Rs.) _]]=ecommerce_dataset_updated[[#This Row],['[Final_Price(Rs.)']]])</f>
        <v>0</v>
      </c>
      <c r="V189" s="5"/>
    </row>
    <row r="190" spans="1:22">
      <c r="A190" t="s">
        <v>897</v>
      </c>
      <c r="B190" t="s">
        <v>898</v>
      </c>
      <c r="C190" t="s">
        <v>68</v>
      </c>
      <c r="D190" s="9" t="s">
        <v>899</v>
      </c>
      <c r="E190" s="8">
        <f>ecommerce_dataset_updated[[#This Row],[Price (Rs.)]]+0</f>
        <v>430.43</v>
      </c>
      <c r="F190" s="6" t="s">
        <v>107</v>
      </c>
      <c r="G190" s="7">
        <f>ecommerce_dataset_updated[[#This Row],[Discount (%)]]+0</f>
        <v>0</v>
      </c>
      <c r="H190" s="6" t="s">
        <v>899</v>
      </c>
      <c r="I190" s="6">
        <f>ecommerce_dataset_updated[[#This Row],['[Price (Rs.)']]]*ecommerce_dataset_updated[[#This Row],['[Discount (%)']]]/100</f>
        <v>0</v>
      </c>
      <c r="J190" s="6">
        <f>ecommerce_dataset_updated[[#This Row],[Final_Price(Rs.)]]+0</f>
        <v>430.43</v>
      </c>
      <c r="K190" s="6">
        <f xml:space="preserve"> ecommerce_dataset_updated[[#This Row],['[Price (Rs.)']]]-ecommerce_dataset_updated[[#This Row],[Discount Amount _]]</f>
        <v>430.43</v>
      </c>
      <c r="L190" t="s">
        <v>35</v>
      </c>
      <c r="M190" t="s">
        <v>900</v>
      </c>
      <c r="N190" s="4" t="s">
        <v>14051</v>
      </c>
      <c r="O190" s="4" t="s">
        <v>75</v>
      </c>
      <c r="P190" s="4" t="s">
        <v>14079</v>
      </c>
      <c r="Q190" s="5">
        <f>DATE(ecommerce_dataset_updated[[#This Row],[YYYY]],ecommerce_dataset_updated[[#This Row],[MM]],ecommerce_dataset_updated[[#This Row],[DD]])</f>
        <v>45567</v>
      </c>
      <c r="R190" s="6" t="str">
        <f>TEXT(ecommerce_dataset_updated[[#This Row],['[Purchase_Date']]], "mmm")</f>
        <v>Oct</v>
      </c>
      <c r="S190" s="6" t="str">
        <f>TEXT(ecommerce_dataset_updated[[#This Row],['[Purchase_Date']]], "ddd")</f>
        <v>Wed</v>
      </c>
      <c r="T190" s="6">
        <f>ecommerce_dataset_updated[[#This Row],[Final_Price(Rs.) _]]-ecommerce_dataset_updated[[#This Row],['[Final_Price(Rs.)']]]</f>
        <v>0</v>
      </c>
      <c r="U190" s="6" t="b">
        <f xml:space="preserve"> AND(ecommerce_dataset_updated[[#This Row],[Final_Price(Rs.) _]]=ecommerce_dataset_updated[[#This Row],['[Final_Price(Rs.)']]])</f>
        <v>1</v>
      </c>
      <c r="V190" s="5"/>
    </row>
    <row r="191" spans="1:22">
      <c r="A191" t="s">
        <v>901</v>
      </c>
      <c r="B191" t="s">
        <v>902</v>
      </c>
      <c r="C191" t="s">
        <v>10</v>
      </c>
      <c r="D191" s="9" t="s">
        <v>903</v>
      </c>
      <c r="E191" s="8">
        <f>ecommerce_dataset_updated[[#This Row],[Price (Rs.)]]+0</f>
        <v>169.71</v>
      </c>
      <c r="F191" s="6" t="s">
        <v>26</v>
      </c>
      <c r="G191" s="7">
        <f>ecommerce_dataset_updated[[#This Row],[Discount (%)]]+0</f>
        <v>25</v>
      </c>
      <c r="H191" s="6" t="s">
        <v>904</v>
      </c>
      <c r="I191" s="6">
        <f>ecommerce_dataset_updated[[#This Row],['[Price (Rs.)']]]*ecommerce_dataset_updated[[#This Row],['[Discount (%)']]]/100</f>
        <v>42.427500000000002</v>
      </c>
      <c r="J191" s="6">
        <f>ecommerce_dataset_updated[[#This Row],[Final_Price(Rs.)]]+0</f>
        <v>127.28</v>
      </c>
      <c r="K191" s="6">
        <f xml:space="preserve"> ecommerce_dataset_updated[[#This Row],['[Price (Rs.)']]]-ecommerce_dataset_updated[[#This Row],[Discount Amount _]]</f>
        <v>127.2825</v>
      </c>
      <c r="L191" t="s">
        <v>28</v>
      </c>
      <c r="M191" t="s">
        <v>905</v>
      </c>
      <c r="N191" s="4" t="s">
        <v>14055</v>
      </c>
      <c r="O191" s="4" t="s">
        <v>14067</v>
      </c>
      <c r="P191" s="4" t="s">
        <v>14079</v>
      </c>
      <c r="Q191" s="5">
        <f>DATE(ecommerce_dataset_updated[[#This Row],[YYYY]],ecommerce_dataset_updated[[#This Row],[MM]],ecommerce_dataset_updated[[#This Row],[DD]])</f>
        <v>45481</v>
      </c>
      <c r="R191" s="6" t="str">
        <f>TEXT(ecommerce_dataset_updated[[#This Row],['[Purchase_Date']]], "mmm")</f>
        <v>Jul</v>
      </c>
      <c r="S191" s="6" t="str">
        <f>TEXT(ecommerce_dataset_updated[[#This Row],['[Purchase_Date']]], "ddd")</f>
        <v>Mon</v>
      </c>
      <c r="T191" s="6">
        <f>ecommerce_dataset_updated[[#This Row],[Final_Price(Rs.) _]]-ecommerce_dataset_updated[[#This Row],['[Final_Price(Rs.)']]]</f>
        <v>2.4999999999977263E-3</v>
      </c>
      <c r="U191" s="6" t="b">
        <f xml:space="preserve"> AND(ecommerce_dataset_updated[[#This Row],[Final_Price(Rs.) _]]=ecommerce_dataset_updated[[#This Row],['[Final_Price(Rs.)']]])</f>
        <v>0</v>
      </c>
      <c r="V191" s="5"/>
    </row>
    <row r="192" spans="1:22">
      <c r="A192" t="s">
        <v>906</v>
      </c>
      <c r="B192" t="s">
        <v>907</v>
      </c>
      <c r="C192" t="s">
        <v>18</v>
      </c>
      <c r="D192" s="9" t="s">
        <v>908</v>
      </c>
      <c r="E192" s="8">
        <f>ecommerce_dataset_updated[[#This Row],[Price (Rs.)]]+0</f>
        <v>315.8</v>
      </c>
      <c r="F192" s="6" t="s">
        <v>107</v>
      </c>
      <c r="G192" s="7">
        <f>ecommerce_dataset_updated[[#This Row],[Discount (%)]]+0</f>
        <v>0</v>
      </c>
      <c r="H192" s="6" t="s">
        <v>908</v>
      </c>
      <c r="I192" s="6">
        <f>ecommerce_dataset_updated[[#This Row],['[Price (Rs.)']]]*ecommerce_dataset_updated[[#This Row],['[Discount (%)']]]/100</f>
        <v>0</v>
      </c>
      <c r="J192" s="6">
        <f>ecommerce_dataset_updated[[#This Row],[Final_Price(Rs.)]]+0</f>
        <v>315.8</v>
      </c>
      <c r="K192" s="6">
        <f xml:space="preserve"> ecommerce_dataset_updated[[#This Row],['[Price (Rs.)']]]-ecommerce_dataset_updated[[#This Row],[Discount Amount _]]</f>
        <v>315.8</v>
      </c>
      <c r="L192" t="s">
        <v>14</v>
      </c>
      <c r="M192" t="s">
        <v>909</v>
      </c>
      <c r="N192" s="4" t="s">
        <v>20</v>
      </c>
      <c r="O192" s="4" t="s">
        <v>14049</v>
      </c>
      <c r="P192" s="4" t="s">
        <v>14079</v>
      </c>
      <c r="Q192" s="5">
        <f>DATE(ecommerce_dataset_updated[[#This Row],[YYYY]],ecommerce_dataset_updated[[#This Row],[MM]],ecommerce_dataset_updated[[#This Row],[DD]])</f>
        <v>45616</v>
      </c>
      <c r="R192" s="6" t="str">
        <f>TEXT(ecommerce_dataset_updated[[#This Row],['[Purchase_Date']]], "mmm")</f>
        <v>Nov</v>
      </c>
      <c r="S192" s="6" t="str">
        <f>TEXT(ecommerce_dataset_updated[[#This Row],['[Purchase_Date']]], "ddd")</f>
        <v>Wed</v>
      </c>
      <c r="T192" s="6">
        <f>ecommerce_dataset_updated[[#This Row],[Final_Price(Rs.) _]]-ecommerce_dataset_updated[[#This Row],['[Final_Price(Rs.)']]]</f>
        <v>0</v>
      </c>
      <c r="U192" s="6" t="b">
        <f xml:space="preserve"> AND(ecommerce_dataset_updated[[#This Row],[Final_Price(Rs.) _]]=ecommerce_dataset_updated[[#This Row],['[Final_Price(Rs.)']]])</f>
        <v>1</v>
      </c>
      <c r="V192" s="5"/>
    </row>
    <row r="193" spans="1:22">
      <c r="A193" t="s">
        <v>910</v>
      </c>
      <c r="B193" t="s">
        <v>911</v>
      </c>
      <c r="C193" t="s">
        <v>68</v>
      </c>
      <c r="D193" s="9" t="s">
        <v>912</v>
      </c>
      <c r="E193" s="8">
        <f>ecommerce_dataset_updated[[#This Row],[Price (Rs.)]]+0</f>
        <v>154.33000000000001</v>
      </c>
      <c r="F193" s="6" t="s">
        <v>26</v>
      </c>
      <c r="G193" s="7">
        <f>ecommerce_dataset_updated[[#This Row],[Discount (%)]]+0</f>
        <v>25</v>
      </c>
      <c r="H193" s="6" t="s">
        <v>913</v>
      </c>
      <c r="I193" s="6">
        <f>ecommerce_dataset_updated[[#This Row],['[Price (Rs.)']]]*ecommerce_dataset_updated[[#This Row],['[Discount (%)']]]/100</f>
        <v>38.582500000000003</v>
      </c>
      <c r="J193" s="6">
        <f>ecommerce_dataset_updated[[#This Row],[Final_Price(Rs.)]]+0</f>
        <v>115.75</v>
      </c>
      <c r="K193" s="6">
        <f xml:space="preserve"> ecommerce_dataset_updated[[#This Row],['[Price (Rs.)']]]-ecommerce_dataset_updated[[#This Row],[Discount Amount _]]</f>
        <v>115.7475</v>
      </c>
      <c r="L193" t="s">
        <v>28</v>
      </c>
      <c r="M193" t="s">
        <v>914</v>
      </c>
      <c r="N193" s="4" t="s">
        <v>14053</v>
      </c>
      <c r="O193" s="4" t="s">
        <v>14055</v>
      </c>
      <c r="P193" s="4" t="s">
        <v>14079</v>
      </c>
      <c r="Q193" s="5">
        <f>DATE(ecommerce_dataset_updated[[#This Row],[YYYY]],ecommerce_dataset_updated[[#This Row],[MM]],ecommerce_dataset_updated[[#This Row],[DD]])</f>
        <v>45508</v>
      </c>
      <c r="R193" s="6" t="str">
        <f>TEXT(ecommerce_dataset_updated[[#This Row],['[Purchase_Date']]], "mmm")</f>
        <v>Aug</v>
      </c>
      <c r="S193" s="6" t="str">
        <f>TEXT(ecommerce_dataset_updated[[#This Row],['[Purchase_Date']]], "ddd")</f>
        <v>Sun</v>
      </c>
      <c r="T193" s="6">
        <f>ecommerce_dataset_updated[[#This Row],[Final_Price(Rs.) _]]-ecommerce_dataset_updated[[#This Row],['[Final_Price(Rs.)']]]</f>
        <v>-2.4999999999977263E-3</v>
      </c>
      <c r="U193" s="6" t="b">
        <f xml:space="preserve"> AND(ecommerce_dataset_updated[[#This Row],[Final_Price(Rs.) _]]=ecommerce_dataset_updated[[#This Row],['[Final_Price(Rs.)']]])</f>
        <v>0</v>
      </c>
      <c r="V193" s="5"/>
    </row>
    <row r="194" spans="1:22">
      <c r="A194" t="s">
        <v>915</v>
      </c>
      <c r="B194" t="s">
        <v>916</v>
      </c>
      <c r="C194" t="s">
        <v>68</v>
      </c>
      <c r="D194" s="9" t="s">
        <v>917</v>
      </c>
      <c r="E194" s="8">
        <f>ecommerce_dataset_updated[[#This Row],[Price (Rs.)]]+0</f>
        <v>197.33</v>
      </c>
      <c r="F194" s="6" t="s">
        <v>26</v>
      </c>
      <c r="G194" s="7">
        <f>ecommerce_dataset_updated[[#This Row],[Discount (%)]]+0</f>
        <v>25</v>
      </c>
      <c r="H194" s="6" t="s">
        <v>918</v>
      </c>
      <c r="I194" s="6">
        <f>ecommerce_dataset_updated[[#This Row],['[Price (Rs.)']]]*ecommerce_dataset_updated[[#This Row],['[Discount (%)']]]/100</f>
        <v>49.332500000000003</v>
      </c>
      <c r="J194" s="6">
        <f>ecommerce_dataset_updated[[#This Row],[Final_Price(Rs.)]]+0</f>
        <v>148</v>
      </c>
      <c r="K194" s="6">
        <f xml:space="preserve"> ecommerce_dataset_updated[[#This Row],['[Price (Rs.)']]]-ecommerce_dataset_updated[[#This Row],[Discount Amount _]]</f>
        <v>147.9975</v>
      </c>
      <c r="L194" t="s">
        <v>28</v>
      </c>
      <c r="M194" t="s">
        <v>324</v>
      </c>
      <c r="N194" s="4" t="s">
        <v>14069</v>
      </c>
      <c r="O194" s="4" t="s">
        <v>14055</v>
      </c>
      <c r="P194" s="4" t="s">
        <v>14079</v>
      </c>
      <c r="Q194" s="5">
        <f>DATE(ecommerce_dataset_updated[[#This Row],[YYYY]],ecommerce_dataset_updated[[#This Row],[MM]],ecommerce_dataset_updated[[#This Row],[DD]])</f>
        <v>45526</v>
      </c>
      <c r="R194" s="6" t="str">
        <f>TEXT(ecommerce_dataset_updated[[#This Row],['[Purchase_Date']]], "mmm")</f>
        <v>Aug</v>
      </c>
      <c r="S194" s="6" t="str">
        <f>TEXT(ecommerce_dataset_updated[[#This Row],['[Purchase_Date']]], "ddd")</f>
        <v>Thu</v>
      </c>
      <c r="T194" s="6">
        <f>ecommerce_dataset_updated[[#This Row],[Final_Price(Rs.) _]]-ecommerce_dataset_updated[[#This Row],['[Final_Price(Rs.)']]]</f>
        <v>-2.4999999999977263E-3</v>
      </c>
      <c r="U194" s="6" t="b">
        <f xml:space="preserve"> AND(ecommerce_dataset_updated[[#This Row],[Final_Price(Rs.) _]]=ecommerce_dataset_updated[[#This Row],['[Final_Price(Rs.)']]])</f>
        <v>0</v>
      </c>
      <c r="V194" s="5"/>
    </row>
    <row r="195" spans="1:22">
      <c r="A195" t="s">
        <v>919</v>
      </c>
      <c r="B195" t="s">
        <v>920</v>
      </c>
      <c r="C195" t="s">
        <v>32</v>
      </c>
      <c r="D195" s="9" t="s">
        <v>921</v>
      </c>
      <c r="E195" s="8">
        <f>ecommerce_dataset_updated[[#This Row],[Price (Rs.)]]+0</f>
        <v>270.73</v>
      </c>
      <c r="F195" s="6" t="s">
        <v>20</v>
      </c>
      <c r="G195" s="7">
        <f>ecommerce_dataset_updated[[#This Row],[Discount (%)]]+0</f>
        <v>20</v>
      </c>
      <c r="H195" s="6" t="s">
        <v>922</v>
      </c>
      <c r="I195" s="6">
        <f>ecommerce_dataset_updated[[#This Row],['[Price (Rs.)']]]*ecommerce_dataset_updated[[#This Row],['[Discount (%)']]]/100</f>
        <v>54.146000000000001</v>
      </c>
      <c r="J195" s="6">
        <f>ecommerce_dataset_updated[[#This Row],[Final_Price(Rs.)]]+0</f>
        <v>216.58</v>
      </c>
      <c r="K195" s="6">
        <f xml:space="preserve"> ecommerce_dataset_updated[[#This Row],['[Price (Rs.)']]]-ecommerce_dataset_updated[[#This Row],[Discount Amount _]]</f>
        <v>216.584</v>
      </c>
      <c r="L195" t="s">
        <v>14</v>
      </c>
      <c r="M195" t="s">
        <v>161</v>
      </c>
      <c r="N195" s="4" t="s">
        <v>14062</v>
      </c>
      <c r="O195" s="4" t="s">
        <v>14055</v>
      </c>
      <c r="P195" s="4" t="s">
        <v>14079</v>
      </c>
      <c r="Q195" s="5">
        <f>DATE(ecommerce_dataset_updated[[#This Row],[YYYY]],ecommerce_dataset_updated[[#This Row],[MM]],ecommerce_dataset_updated[[#This Row],[DD]])</f>
        <v>45510</v>
      </c>
      <c r="R195" s="6" t="str">
        <f>TEXT(ecommerce_dataset_updated[[#This Row],['[Purchase_Date']]], "mmm")</f>
        <v>Aug</v>
      </c>
      <c r="S195" s="6" t="str">
        <f>TEXT(ecommerce_dataset_updated[[#This Row],['[Purchase_Date']]], "ddd")</f>
        <v>Tue</v>
      </c>
      <c r="T195" s="6">
        <f>ecommerce_dataset_updated[[#This Row],[Final_Price(Rs.) _]]-ecommerce_dataset_updated[[#This Row],['[Final_Price(Rs.)']]]</f>
        <v>3.9999999999906777E-3</v>
      </c>
      <c r="U195" s="6" t="b">
        <f xml:space="preserve"> AND(ecommerce_dataset_updated[[#This Row],[Final_Price(Rs.) _]]=ecommerce_dataset_updated[[#This Row],['[Final_Price(Rs.)']]])</f>
        <v>0</v>
      </c>
      <c r="V195" s="5"/>
    </row>
    <row r="196" spans="1:22">
      <c r="A196" t="s">
        <v>923</v>
      </c>
      <c r="B196" t="s">
        <v>924</v>
      </c>
      <c r="C196" t="s">
        <v>68</v>
      </c>
      <c r="D196" s="9" t="s">
        <v>925</v>
      </c>
      <c r="E196" s="8">
        <f>ecommerce_dataset_updated[[#This Row],[Price (Rs.)]]+0</f>
        <v>261.23</v>
      </c>
      <c r="F196" s="6" t="s">
        <v>20</v>
      </c>
      <c r="G196" s="7">
        <f>ecommerce_dataset_updated[[#This Row],[Discount (%)]]+0</f>
        <v>20</v>
      </c>
      <c r="H196" s="6" t="s">
        <v>926</v>
      </c>
      <c r="I196" s="6">
        <f>ecommerce_dataset_updated[[#This Row],['[Price (Rs.)']]]*ecommerce_dataset_updated[[#This Row],['[Discount (%)']]]/100</f>
        <v>52.246000000000002</v>
      </c>
      <c r="J196" s="6">
        <f>ecommerce_dataset_updated[[#This Row],[Final_Price(Rs.)]]+0</f>
        <v>208.98</v>
      </c>
      <c r="K196" s="6">
        <f xml:space="preserve"> ecommerce_dataset_updated[[#This Row],['[Price (Rs.)']]]-ecommerce_dataset_updated[[#This Row],[Discount Amount _]]</f>
        <v>208.98400000000001</v>
      </c>
      <c r="L196" t="s">
        <v>77</v>
      </c>
      <c r="M196" t="s">
        <v>927</v>
      </c>
      <c r="N196" s="4" t="s">
        <v>14064</v>
      </c>
      <c r="O196" s="4" t="s">
        <v>14049</v>
      </c>
      <c r="P196" s="4" t="s">
        <v>14079</v>
      </c>
      <c r="Q196" s="5">
        <f>DATE(ecommerce_dataset_updated[[#This Row],[YYYY]],ecommerce_dataset_updated[[#This Row],[MM]],ecommerce_dataset_updated[[#This Row],[DD]])</f>
        <v>45609</v>
      </c>
      <c r="R196" s="6" t="str">
        <f>TEXT(ecommerce_dataset_updated[[#This Row],['[Purchase_Date']]], "mmm")</f>
        <v>Nov</v>
      </c>
      <c r="S196" s="6" t="str">
        <f>TEXT(ecommerce_dataset_updated[[#This Row],['[Purchase_Date']]], "ddd")</f>
        <v>Wed</v>
      </c>
      <c r="T196" s="6">
        <f>ecommerce_dataset_updated[[#This Row],[Final_Price(Rs.) _]]-ecommerce_dataset_updated[[#This Row],['[Final_Price(Rs.)']]]</f>
        <v>4.0000000000190994E-3</v>
      </c>
      <c r="U196" s="6" t="b">
        <f xml:space="preserve"> AND(ecommerce_dataset_updated[[#This Row],[Final_Price(Rs.) _]]=ecommerce_dataset_updated[[#This Row],['[Final_Price(Rs.)']]])</f>
        <v>0</v>
      </c>
      <c r="V196" s="5"/>
    </row>
    <row r="197" spans="1:22">
      <c r="A197" t="s">
        <v>928</v>
      </c>
      <c r="B197" t="s">
        <v>929</v>
      </c>
      <c r="C197" t="s">
        <v>68</v>
      </c>
      <c r="D197" s="9" t="s">
        <v>930</v>
      </c>
      <c r="E197" s="8">
        <f>ecommerce_dataset_updated[[#This Row],[Price (Rs.)]]+0</f>
        <v>334.87</v>
      </c>
      <c r="F197" s="6" t="s">
        <v>47</v>
      </c>
      <c r="G197" s="7">
        <f>ecommerce_dataset_updated[[#This Row],[Discount (%)]]+0</f>
        <v>50</v>
      </c>
      <c r="H197" s="6" t="s">
        <v>931</v>
      </c>
      <c r="I197" s="6">
        <f>ecommerce_dataset_updated[[#This Row],['[Price (Rs.)']]]*ecommerce_dataset_updated[[#This Row],['[Discount (%)']]]/100</f>
        <v>167.435</v>
      </c>
      <c r="J197" s="6">
        <f>ecommerce_dataset_updated[[#This Row],[Final_Price(Rs.)]]+0</f>
        <v>167.44</v>
      </c>
      <c r="K197" s="6">
        <f xml:space="preserve"> ecommerce_dataset_updated[[#This Row],['[Price (Rs.)']]]-ecommerce_dataset_updated[[#This Row],[Discount Amount _]]</f>
        <v>167.435</v>
      </c>
      <c r="L197" t="s">
        <v>77</v>
      </c>
      <c r="M197" t="s">
        <v>932</v>
      </c>
      <c r="N197" s="4" t="s">
        <v>2910</v>
      </c>
      <c r="O197" s="4" t="s">
        <v>14049</v>
      </c>
      <c r="P197" s="4" t="s">
        <v>14079</v>
      </c>
      <c r="Q197" s="5">
        <f>DATE(ecommerce_dataset_updated[[#This Row],[YYYY]],ecommerce_dataset_updated[[#This Row],[MM]],ecommerce_dataset_updated[[#This Row],[DD]])</f>
        <v>45610</v>
      </c>
      <c r="R197" s="6" t="str">
        <f>TEXT(ecommerce_dataset_updated[[#This Row],['[Purchase_Date']]], "mmm")</f>
        <v>Nov</v>
      </c>
      <c r="S197" s="6" t="str">
        <f>TEXT(ecommerce_dataset_updated[[#This Row],['[Purchase_Date']]], "ddd")</f>
        <v>Thu</v>
      </c>
      <c r="T197" s="6">
        <f>ecommerce_dataset_updated[[#This Row],[Final_Price(Rs.) _]]-ecommerce_dataset_updated[[#This Row],['[Final_Price(Rs.)']]]</f>
        <v>-4.9999999999954525E-3</v>
      </c>
      <c r="U197" s="6" t="b">
        <f xml:space="preserve"> AND(ecommerce_dataset_updated[[#This Row],[Final_Price(Rs.) _]]=ecommerce_dataset_updated[[#This Row],['[Final_Price(Rs.)']]])</f>
        <v>0</v>
      </c>
      <c r="V197" s="5"/>
    </row>
    <row r="198" spans="1:22">
      <c r="A198" t="s">
        <v>933</v>
      </c>
      <c r="B198" t="s">
        <v>934</v>
      </c>
      <c r="C198" t="s">
        <v>39</v>
      </c>
      <c r="D198" s="9" t="s">
        <v>935</v>
      </c>
      <c r="E198" s="8">
        <f>ecommerce_dataset_updated[[#This Row],[Price (Rs.)]]+0</f>
        <v>266.2</v>
      </c>
      <c r="F198" s="6" t="s">
        <v>107</v>
      </c>
      <c r="G198" s="7">
        <f>ecommerce_dataset_updated[[#This Row],[Discount (%)]]+0</f>
        <v>0</v>
      </c>
      <c r="H198" s="6" t="s">
        <v>935</v>
      </c>
      <c r="I198" s="6">
        <f>ecommerce_dataset_updated[[#This Row],['[Price (Rs.)']]]*ecommerce_dataset_updated[[#This Row],['[Discount (%)']]]/100</f>
        <v>0</v>
      </c>
      <c r="J198" s="6">
        <f>ecommerce_dataset_updated[[#This Row],[Final_Price(Rs.)]]+0</f>
        <v>266.2</v>
      </c>
      <c r="K198" s="6">
        <f xml:space="preserve"> ecommerce_dataset_updated[[#This Row],['[Price (Rs.)']]]-ecommerce_dataset_updated[[#This Row],[Discount Amount _]]</f>
        <v>266.2</v>
      </c>
      <c r="L198" t="s">
        <v>35</v>
      </c>
      <c r="M198" t="s">
        <v>932</v>
      </c>
      <c r="N198" s="4" t="s">
        <v>2910</v>
      </c>
      <c r="O198" s="4" t="s">
        <v>14049</v>
      </c>
      <c r="P198" s="4" t="s">
        <v>14079</v>
      </c>
      <c r="Q198" s="5">
        <f>DATE(ecommerce_dataset_updated[[#This Row],[YYYY]],ecommerce_dataset_updated[[#This Row],[MM]],ecommerce_dataset_updated[[#This Row],[DD]])</f>
        <v>45610</v>
      </c>
      <c r="R198" s="6" t="str">
        <f>TEXT(ecommerce_dataset_updated[[#This Row],['[Purchase_Date']]], "mmm")</f>
        <v>Nov</v>
      </c>
      <c r="S198" s="6" t="str">
        <f>TEXT(ecommerce_dataset_updated[[#This Row],['[Purchase_Date']]], "ddd")</f>
        <v>Thu</v>
      </c>
      <c r="T198" s="6">
        <f>ecommerce_dataset_updated[[#This Row],[Final_Price(Rs.) _]]-ecommerce_dataset_updated[[#This Row],['[Final_Price(Rs.)']]]</f>
        <v>0</v>
      </c>
      <c r="U198" s="6" t="b">
        <f xml:space="preserve"> AND(ecommerce_dataset_updated[[#This Row],[Final_Price(Rs.) _]]=ecommerce_dataset_updated[[#This Row],['[Final_Price(Rs.)']]])</f>
        <v>1</v>
      </c>
      <c r="V198" s="5"/>
    </row>
    <row r="199" spans="1:22">
      <c r="A199" t="s">
        <v>936</v>
      </c>
      <c r="B199" t="s">
        <v>937</v>
      </c>
      <c r="C199" t="s">
        <v>68</v>
      </c>
      <c r="D199" s="9" t="s">
        <v>938</v>
      </c>
      <c r="E199" s="8">
        <f>ecommerce_dataset_updated[[#This Row],[Price (Rs.)]]+0</f>
        <v>169.53</v>
      </c>
      <c r="F199" s="6" t="s">
        <v>47</v>
      </c>
      <c r="G199" s="7">
        <f>ecommerce_dataset_updated[[#This Row],[Discount (%)]]+0</f>
        <v>50</v>
      </c>
      <c r="H199" s="6" t="s">
        <v>939</v>
      </c>
      <c r="I199" s="6">
        <f>ecommerce_dataset_updated[[#This Row],['[Price (Rs.)']]]*ecommerce_dataset_updated[[#This Row],['[Discount (%)']]]/100</f>
        <v>84.765000000000001</v>
      </c>
      <c r="J199" s="6">
        <f>ecommerce_dataset_updated[[#This Row],[Final_Price(Rs.)]]+0</f>
        <v>84.77</v>
      </c>
      <c r="K199" s="6">
        <f xml:space="preserve"> ecommerce_dataset_updated[[#This Row],['[Price (Rs.)']]]-ecommerce_dataset_updated[[#This Row],[Discount Amount _]]</f>
        <v>84.765000000000001</v>
      </c>
      <c r="L199" t="s">
        <v>28</v>
      </c>
      <c r="M199" t="s">
        <v>863</v>
      </c>
      <c r="N199" s="4" t="s">
        <v>14062</v>
      </c>
      <c r="O199" s="4" t="s">
        <v>14057</v>
      </c>
      <c r="P199" s="4" t="s">
        <v>14079</v>
      </c>
      <c r="Q199" s="5">
        <f>DATE(ecommerce_dataset_updated[[#This Row],[YYYY]],ecommerce_dataset_updated[[#This Row],[MM]],ecommerce_dataset_updated[[#This Row],[DD]])</f>
        <v>45357</v>
      </c>
      <c r="R199" s="6" t="str">
        <f>TEXT(ecommerce_dataset_updated[[#This Row],['[Purchase_Date']]], "mmm")</f>
        <v>Mar</v>
      </c>
      <c r="S199" s="6" t="str">
        <f>TEXT(ecommerce_dataset_updated[[#This Row],['[Purchase_Date']]], "ddd")</f>
        <v>Wed</v>
      </c>
      <c r="T199" s="6">
        <f>ecommerce_dataset_updated[[#This Row],[Final_Price(Rs.) _]]-ecommerce_dataset_updated[[#This Row],['[Final_Price(Rs.)']]]</f>
        <v>-4.9999999999954525E-3</v>
      </c>
      <c r="U199" s="6" t="b">
        <f xml:space="preserve"> AND(ecommerce_dataset_updated[[#This Row],[Final_Price(Rs.) _]]=ecommerce_dataset_updated[[#This Row],['[Final_Price(Rs.)']]])</f>
        <v>0</v>
      </c>
      <c r="V199" s="5"/>
    </row>
    <row r="200" spans="1:22">
      <c r="A200" t="s">
        <v>940</v>
      </c>
      <c r="B200" t="s">
        <v>941</v>
      </c>
      <c r="C200" t="s">
        <v>18</v>
      </c>
      <c r="D200" s="9" t="s">
        <v>942</v>
      </c>
      <c r="E200" s="8">
        <f>ecommerce_dataset_updated[[#This Row],[Price (Rs.)]]+0</f>
        <v>332.57</v>
      </c>
      <c r="F200" s="6" t="s">
        <v>107</v>
      </c>
      <c r="G200" s="7">
        <f>ecommerce_dataset_updated[[#This Row],[Discount (%)]]+0</f>
        <v>0</v>
      </c>
      <c r="H200" s="6" t="s">
        <v>942</v>
      </c>
      <c r="I200" s="6">
        <f>ecommerce_dataset_updated[[#This Row],['[Price (Rs.)']]]*ecommerce_dataset_updated[[#This Row],['[Discount (%)']]]/100</f>
        <v>0</v>
      </c>
      <c r="J200" s="6">
        <f>ecommerce_dataset_updated[[#This Row],[Final_Price(Rs.)]]+0</f>
        <v>332.57</v>
      </c>
      <c r="K200" s="6">
        <f xml:space="preserve"> ecommerce_dataset_updated[[#This Row],['[Price (Rs.)']]]-ecommerce_dataset_updated[[#This Row],[Discount Amount _]]</f>
        <v>332.57</v>
      </c>
      <c r="L200" t="s">
        <v>14</v>
      </c>
      <c r="M200" t="s">
        <v>943</v>
      </c>
      <c r="N200" s="4" t="s">
        <v>14070</v>
      </c>
      <c r="O200" s="4" t="s">
        <v>14051</v>
      </c>
      <c r="P200" s="4" t="s">
        <v>14079</v>
      </c>
      <c r="Q200" s="5">
        <f>DATE(ecommerce_dataset_updated[[#This Row],[YYYY]],ecommerce_dataset_updated[[#This Row],[MM]],ecommerce_dataset_updated[[#This Row],[DD]])</f>
        <v>45340</v>
      </c>
      <c r="R200" s="6" t="str">
        <f>TEXT(ecommerce_dataset_updated[[#This Row],['[Purchase_Date']]], "mmm")</f>
        <v>Feb</v>
      </c>
      <c r="S200" s="6" t="str">
        <f>TEXT(ecommerce_dataset_updated[[#This Row],['[Purchase_Date']]], "ddd")</f>
        <v>Sun</v>
      </c>
      <c r="T200" s="6">
        <f>ecommerce_dataset_updated[[#This Row],[Final_Price(Rs.) _]]-ecommerce_dataset_updated[[#This Row],['[Final_Price(Rs.)']]]</f>
        <v>0</v>
      </c>
      <c r="U200" s="6" t="b">
        <f xml:space="preserve"> AND(ecommerce_dataset_updated[[#This Row],[Final_Price(Rs.) _]]=ecommerce_dataset_updated[[#This Row],['[Final_Price(Rs.)']]])</f>
        <v>1</v>
      </c>
      <c r="V200" s="5"/>
    </row>
    <row r="201" spans="1:22">
      <c r="A201" t="s">
        <v>944</v>
      </c>
      <c r="B201" t="s">
        <v>945</v>
      </c>
      <c r="C201" t="s">
        <v>32</v>
      </c>
      <c r="D201" s="9" t="s">
        <v>946</v>
      </c>
      <c r="E201" s="8">
        <f>ecommerce_dataset_updated[[#This Row],[Price (Rs.)]]+0</f>
        <v>398.85</v>
      </c>
      <c r="F201" s="6" t="s">
        <v>75</v>
      </c>
      <c r="G201" s="7">
        <f>ecommerce_dataset_updated[[#This Row],[Discount (%)]]+0</f>
        <v>10</v>
      </c>
      <c r="H201" s="6" t="s">
        <v>947</v>
      </c>
      <c r="I201" s="6">
        <f>ecommerce_dataset_updated[[#This Row],['[Price (Rs.)']]]*ecommerce_dataset_updated[[#This Row],['[Discount (%)']]]/100</f>
        <v>39.884999999999998</v>
      </c>
      <c r="J201" s="6">
        <f>ecommerce_dataset_updated[[#This Row],[Final_Price(Rs.)]]+0</f>
        <v>358.97</v>
      </c>
      <c r="K201" s="6">
        <f xml:space="preserve"> ecommerce_dataset_updated[[#This Row],['[Price (Rs.)']]]-ecommerce_dataset_updated[[#This Row],[Discount Amount _]]</f>
        <v>358.96500000000003</v>
      </c>
      <c r="L201" t="s">
        <v>120</v>
      </c>
      <c r="M201" t="s">
        <v>121</v>
      </c>
      <c r="N201" s="4" t="s">
        <v>14065</v>
      </c>
      <c r="O201" s="4" t="s">
        <v>14050</v>
      </c>
      <c r="P201" s="4" t="s">
        <v>14079</v>
      </c>
      <c r="Q201" s="5">
        <f>DATE(ecommerce_dataset_updated[[#This Row],[YYYY]],ecommerce_dataset_updated[[#This Row],[MM]],ecommerce_dataset_updated[[#This Row],[DD]])</f>
        <v>45558</v>
      </c>
      <c r="R201" s="6" t="str">
        <f>TEXT(ecommerce_dataset_updated[[#This Row],['[Purchase_Date']]], "mmm")</f>
        <v>Sep</v>
      </c>
      <c r="S201" s="6" t="str">
        <f>TEXT(ecommerce_dataset_updated[[#This Row],['[Purchase_Date']]], "ddd")</f>
        <v>Mon</v>
      </c>
      <c r="T201" s="6">
        <f>ecommerce_dataset_updated[[#This Row],[Final_Price(Rs.) _]]-ecommerce_dataset_updated[[#This Row],['[Final_Price(Rs.)']]]</f>
        <v>-4.9999999999954525E-3</v>
      </c>
      <c r="U201" s="6" t="b">
        <f xml:space="preserve"> AND(ecommerce_dataset_updated[[#This Row],[Final_Price(Rs.) _]]=ecommerce_dataset_updated[[#This Row],['[Final_Price(Rs.)']]])</f>
        <v>0</v>
      </c>
      <c r="V201" s="5"/>
    </row>
    <row r="202" spans="1:22">
      <c r="A202" t="s">
        <v>948</v>
      </c>
      <c r="B202" t="s">
        <v>949</v>
      </c>
      <c r="C202" t="s">
        <v>68</v>
      </c>
      <c r="D202" s="9" t="s">
        <v>950</v>
      </c>
      <c r="E202" s="8">
        <f>ecommerce_dataset_updated[[#This Row],[Price (Rs.)]]+0</f>
        <v>180.6</v>
      </c>
      <c r="F202" s="6" t="s">
        <v>107</v>
      </c>
      <c r="G202" s="7">
        <f>ecommerce_dataset_updated[[#This Row],[Discount (%)]]+0</f>
        <v>0</v>
      </c>
      <c r="H202" s="6" t="s">
        <v>950</v>
      </c>
      <c r="I202" s="6">
        <f>ecommerce_dataset_updated[[#This Row],['[Price (Rs.)']]]*ecommerce_dataset_updated[[#This Row],['[Discount (%)']]]/100</f>
        <v>0</v>
      </c>
      <c r="J202" s="6">
        <f>ecommerce_dataset_updated[[#This Row],[Final_Price(Rs.)]]+0</f>
        <v>180.6</v>
      </c>
      <c r="K202" s="6">
        <f xml:space="preserve"> ecommerce_dataset_updated[[#This Row],['[Price (Rs.)']]]-ecommerce_dataset_updated[[#This Row],[Discount Amount _]]</f>
        <v>180.6</v>
      </c>
      <c r="L202" t="s">
        <v>35</v>
      </c>
      <c r="M202" t="s">
        <v>596</v>
      </c>
      <c r="N202" s="4" t="s">
        <v>14071</v>
      </c>
      <c r="O202" s="4" t="s">
        <v>14050</v>
      </c>
      <c r="P202" s="4" t="s">
        <v>14079</v>
      </c>
      <c r="Q202" s="5">
        <f>DATE(ecommerce_dataset_updated[[#This Row],[YYYY]],ecommerce_dataset_updated[[#This Row],[MM]],ecommerce_dataset_updated[[#This Row],[DD]])</f>
        <v>45559</v>
      </c>
      <c r="R202" s="6" t="str">
        <f>TEXT(ecommerce_dataset_updated[[#This Row],['[Purchase_Date']]], "mmm")</f>
        <v>Sep</v>
      </c>
      <c r="S202" s="6" t="str">
        <f>TEXT(ecommerce_dataset_updated[[#This Row],['[Purchase_Date']]], "ddd")</f>
        <v>Tue</v>
      </c>
      <c r="T202" s="6">
        <f>ecommerce_dataset_updated[[#This Row],[Final_Price(Rs.) _]]-ecommerce_dataset_updated[[#This Row],['[Final_Price(Rs.)']]]</f>
        <v>0</v>
      </c>
      <c r="U202" s="6" t="b">
        <f xml:space="preserve"> AND(ecommerce_dataset_updated[[#This Row],[Final_Price(Rs.) _]]=ecommerce_dataset_updated[[#This Row],['[Final_Price(Rs.)']]])</f>
        <v>1</v>
      </c>
      <c r="V202" s="5"/>
    </row>
    <row r="203" spans="1:22">
      <c r="A203" t="s">
        <v>951</v>
      </c>
      <c r="B203" t="s">
        <v>952</v>
      </c>
      <c r="C203" t="s">
        <v>45</v>
      </c>
      <c r="D203" s="9" t="s">
        <v>953</v>
      </c>
      <c r="E203" s="8">
        <f>ecommerce_dataset_updated[[#This Row],[Price (Rs.)]]+0</f>
        <v>433.59</v>
      </c>
      <c r="F203" s="6" t="s">
        <v>26</v>
      </c>
      <c r="G203" s="7">
        <f>ecommerce_dataset_updated[[#This Row],[Discount (%)]]+0</f>
        <v>25</v>
      </c>
      <c r="H203" s="6" t="s">
        <v>954</v>
      </c>
      <c r="I203" s="6">
        <f>ecommerce_dataset_updated[[#This Row],['[Price (Rs.)']]]*ecommerce_dataset_updated[[#This Row],['[Discount (%)']]]/100</f>
        <v>108.39749999999999</v>
      </c>
      <c r="J203" s="6">
        <f>ecommerce_dataset_updated[[#This Row],[Final_Price(Rs.)]]+0</f>
        <v>325.19</v>
      </c>
      <c r="K203" s="6">
        <f xml:space="preserve"> ecommerce_dataset_updated[[#This Row],['[Price (Rs.)']]]-ecommerce_dataset_updated[[#This Row],[Discount Amount _]]</f>
        <v>325.1925</v>
      </c>
      <c r="L203" t="s">
        <v>120</v>
      </c>
      <c r="M203" t="s">
        <v>955</v>
      </c>
      <c r="N203" s="4" t="s">
        <v>2910</v>
      </c>
      <c r="O203" s="4" t="s">
        <v>14052</v>
      </c>
      <c r="P203" s="4" t="s">
        <v>14079</v>
      </c>
      <c r="Q203" s="5">
        <f>DATE(ecommerce_dataset_updated[[#This Row],[YYYY]],ecommerce_dataset_updated[[#This Row],[MM]],ecommerce_dataset_updated[[#This Row],[DD]])</f>
        <v>45305</v>
      </c>
      <c r="R203" s="6" t="str">
        <f>TEXT(ecommerce_dataset_updated[[#This Row],['[Purchase_Date']]], "mmm")</f>
        <v>Jan</v>
      </c>
      <c r="S203" s="6" t="str">
        <f>TEXT(ecommerce_dataset_updated[[#This Row],['[Purchase_Date']]], "ddd")</f>
        <v>Sun</v>
      </c>
      <c r="T203" s="6">
        <f>ecommerce_dataset_updated[[#This Row],[Final_Price(Rs.) _]]-ecommerce_dataset_updated[[#This Row],['[Final_Price(Rs.)']]]</f>
        <v>2.4999999999977263E-3</v>
      </c>
      <c r="U203" s="6" t="b">
        <f xml:space="preserve"> AND(ecommerce_dataset_updated[[#This Row],[Final_Price(Rs.) _]]=ecommerce_dataset_updated[[#This Row],['[Final_Price(Rs.)']]])</f>
        <v>0</v>
      </c>
      <c r="V203" s="5"/>
    </row>
    <row r="204" spans="1:22">
      <c r="A204" t="s">
        <v>956</v>
      </c>
      <c r="B204" t="s">
        <v>957</v>
      </c>
      <c r="C204" t="s">
        <v>68</v>
      </c>
      <c r="D204" s="9" t="s">
        <v>958</v>
      </c>
      <c r="E204" s="8">
        <f>ecommerce_dataset_updated[[#This Row],[Price (Rs.)]]+0</f>
        <v>20.74</v>
      </c>
      <c r="F204" s="6" t="s">
        <v>75</v>
      </c>
      <c r="G204" s="7">
        <f>ecommerce_dataset_updated[[#This Row],[Discount (%)]]+0</f>
        <v>10</v>
      </c>
      <c r="H204" s="6" t="s">
        <v>959</v>
      </c>
      <c r="I204" s="6">
        <f>ecommerce_dataset_updated[[#This Row],['[Price (Rs.)']]]*ecommerce_dataset_updated[[#This Row],['[Discount (%)']]]/100</f>
        <v>2.0739999999999998</v>
      </c>
      <c r="J204" s="6">
        <f>ecommerce_dataset_updated[[#This Row],[Final_Price(Rs.)]]+0</f>
        <v>18.670000000000002</v>
      </c>
      <c r="K204" s="6">
        <f xml:space="preserve"> ecommerce_dataset_updated[[#This Row],['[Price (Rs.)']]]-ecommerce_dataset_updated[[#This Row],[Discount Amount _]]</f>
        <v>18.665999999999997</v>
      </c>
      <c r="L204" t="s">
        <v>35</v>
      </c>
      <c r="M204" t="s">
        <v>29</v>
      </c>
      <c r="N204" s="4" t="s">
        <v>14052</v>
      </c>
      <c r="O204" s="4" t="s">
        <v>14050</v>
      </c>
      <c r="P204" s="4" t="s">
        <v>14079</v>
      </c>
      <c r="Q204" s="5">
        <f>DATE(ecommerce_dataset_updated[[#This Row],[YYYY]],ecommerce_dataset_updated[[#This Row],[MM]],ecommerce_dataset_updated[[#This Row],[DD]])</f>
        <v>45536</v>
      </c>
      <c r="R204" s="6" t="str">
        <f>TEXT(ecommerce_dataset_updated[[#This Row],['[Purchase_Date']]], "mmm")</f>
        <v>Sep</v>
      </c>
      <c r="S204" s="6" t="str">
        <f>TEXT(ecommerce_dataset_updated[[#This Row],['[Purchase_Date']]], "ddd")</f>
        <v>Sun</v>
      </c>
      <c r="T204" s="6">
        <f>ecommerce_dataset_updated[[#This Row],[Final_Price(Rs.) _]]-ecommerce_dataset_updated[[#This Row],['[Final_Price(Rs.)']]]</f>
        <v>-4.0000000000048885E-3</v>
      </c>
      <c r="U204" s="6" t="b">
        <f xml:space="preserve"> AND(ecommerce_dataset_updated[[#This Row],[Final_Price(Rs.) _]]=ecommerce_dataset_updated[[#This Row],['[Final_Price(Rs.)']]])</f>
        <v>0</v>
      </c>
      <c r="V204" s="5"/>
    </row>
    <row r="205" spans="1:22">
      <c r="A205" t="s">
        <v>960</v>
      </c>
      <c r="B205" t="s">
        <v>961</v>
      </c>
      <c r="C205" t="s">
        <v>114</v>
      </c>
      <c r="D205" s="9" t="s">
        <v>962</v>
      </c>
      <c r="E205" s="8">
        <f>ecommerce_dataset_updated[[#This Row],[Price (Rs.)]]+0</f>
        <v>17.010000000000002</v>
      </c>
      <c r="F205" s="6" t="s">
        <v>154</v>
      </c>
      <c r="G205" s="7">
        <f>ecommerce_dataset_updated[[#This Row],[Discount (%)]]+0</f>
        <v>30</v>
      </c>
      <c r="H205" s="6" t="s">
        <v>963</v>
      </c>
      <c r="I205" s="6">
        <f>ecommerce_dataset_updated[[#This Row],['[Price (Rs.)']]]*ecommerce_dataset_updated[[#This Row],['[Discount (%)']]]/100</f>
        <v>5.1030000000000006</v>
      </c>
      <c r="J205" s="6">
        <f>ecommerce_dataset_updated[[#This Row],[Final_Price(Rs.)]]+0</f>
        <v>11.91</v>
      </c>
      <c r="K205" s="6">
        <f xml:space="preserve"> ecommerce_dataset_updated[[#This Row],['[Price (Rs.)']]]-ecommerce_dataset_updated[[#This Row],[Discount Amount _]]</f>
        <v>11.907</v>
      </c>
      <c r="L205" t="s">
        <v>14</v>
      </c>
      <c r="M205" t="s">
        <v>587</v>
      </c>
      <c r="N205" s="4" t="s">
        <v>14071</v>
      </c>
      <c r="O205" s="4" t="s">
        <v>14059</v>
      </c>
      <c r="P205" s="4" t="s">
        <v>14079</v>
      </c>
      <c r="Q205" s="5">
        <f>DATE(ecommerce_dataset_updated[[#This Row],[YYYY]],ecommerce_dataset_updated[[#This Row],[MM]],ecommerce_dataset_updated[[#This Row],[DD]])</f>
        <v>45436</v>
      </c>
      <c r="R205" s="6" t="str">
        <f>TEXT(ecommerce_dataset_updated[[#This Row],['[Purchase_Date']]], "mmm")</f>
        <v>May</v>
      </c>
      <c r="S205" s="6" t="str">
        <f>TEXT(ecommerce_dataset_updated[[#This Row],['[Purchase_Date']]], "ddd")</f>
        <v>Fri</v>
      </c>
      <c r="T205" s="6">
        <f>ecommerce_dataset_updated[[#This Row],[Final_Price(Rs.) _]]-ecommerce_dataset_updated[[#This Row],['[Final_Price(Rs.)']]]</f>
        <v>-3.0000000000001137E-3</v>
      </c>
      <c r="U205" s="6" t="b">
        <f xml:space="preserve"> AND(ecommerce_dataset_updated[[#This Row],[Final_Price(Rs.) _]]=ecommerce_dataset_updated[[#This Row],['[Final_Price(Rs.)']]])</f>
        <v>0</v>
      </c>
      <c r="V205" s="5"/>
    </row>
    <row r="206" spans="1:22">
      <c r="A206" t="s">
        <v>964</v>
      </c>
      <c r="B206" t="s">
        <v>965</v>
      </c>
      <c r="C206" t="s">
        <v>114</v>
      </c>
      <c r="D206" s="9" t="s">
        <v>966</v>
      </c>
      <c r="E206" s="8">
        <f>ecommerce_dataset_updated[[#This Row],[Price (Rs.)]]+0</f>
        <v>34.130000000000003</v>
      </c>
      <c r="F206" s="6" t="s">
        <v>47</v>
      </c>
      <c r="G206" s="7">
        <f>ecommerce_dataset_updated[[#This Row],[Discount (%)]]+0</f>
        <v>50</v>
      </c>
      <c r="H206" s="6" t="s">
        <v>967</v>
      </c>
      <c r="I206" s="6">
        <f>ecommerce_dataset_updated[[#This Row],['[Price (Rs.)']]]*ecommerce_dataset_updated[[#This Row],['[Discount (%)']]]/100</f>
        <v>17.065000000000001</v>
      </c>
      <c r="J206" s="6">
        <f>ecommerce_dataset_updated[[#This Row],[Final_Price(Rs.)]]+0</f>
        <v>17.07</v>
      </c>
      <c r="K206" s="6">
        <f xml:space="preserve"> ecommerce_dataset_updated[[#This Row],['[Price (Rs.)']]]-ecommerce_dataset_updated[[#This Row],[Discount Amount _]]</f>
        <v>17.065000000000001</v>
      </c>
      <c r="L206" t="s">
        <v>77</v>
      </c>
      <c r="M206" t="s">
        <v>352</v>
      </c>
      <c r="N206" s="4" t="s">
        <v>14050</v>
      </c>
      <c r="O206" s="4" t="s">
        <v>14057</v>
      </c>
      <c r="P206" s="4" t="s">
        <v>14079</v>
      </c>
      <c r="Q206" s="5">
        <f>DATE(ecommerce_dataset_updated[[#This Row],[YYYY]],ecommerce_dataset_updated[[#This Row],[MM]],ecommerce_dataset_updated[[#This Row],[DD]])</f>
        <v>45360</v>
      </c>
      <c r="R206" s="6" t="str">
        <f>TEXT(ecommerce_dataset_updated[[#This Row],['[Purchase_Date']]], "mmm")</f>
        <v>Mar</v>
      </c>
      <c r="S206" s="6" t="str">
        <f>TEXT(ecommerce_dataset_updated[[#This Row],['[Purchase_Date']]], "ddd")</f>
        <v>Sat</v>
      </c>
      <c r="T206" s="6">
        <f>ecommerce_dataset_updated[[#This Row],[Final_Price(Rs.) _]]-ecommerce_dataset_updated[[#This Row],['[Final_Price(Rs.)']]]</f>
        <v>-4.9999999999990052E-3</v>
      </c>
      <c r="U206" s="6" t="b">
        <f xml:space="preserve"> AND(ecommerce_dataset_updated[[#This Row],[Final_Price(Rs.) _]]=ecommerce_dataset_updated[[#This Row],['[Final_Price(Rs.)']]])</f>
        <v>0</v>
      </c>
      <c r="V206" s="5"/>
    </row>
    <row r="207" spans="1:22">
      <c r="A207" t="s">
        <v>968</v>
      </c>
      <c r="B207" t="s">
        <v>969</v>
      </c>
      <c r="C207" t="s">
        <v>68</v>
      </c>
      <c r="D207" s="9" t="s">
        <v>970</v>
      </c>
      <c r="E207" s="8">
        <f>ecommerce_dataset_updated[[#This Row],[Price (Rs.)]]+0</f>
        <v>11.14</v>
      </c>
      <c r="F207" s="6" t="s">
        <v>12</v>
      </c>
      <c r="G207" s="7">
        <f>ecommerce_dataset_updated[[#This Row],[Discount (%)]]+0</f>
        <v>15</v>
      </c>
      <c r="H207" s="6" t="s">
        <v>971</v>
      </c>
      <c r="I207" s="6">
        <f>ecommerce_dataset_updated[[#This Row],['[Price (Rs.)']]]*ecommerce_dataset_updated[[#This Row],['[Discount (%)']]]/100</f>
        <v>1.6710000000000003</v>
      </c>
      <c r="J207" s="6">
        <f>ecommerce_dataset_updated[[#This Row],[Final_Price(Rs.)]]+0</f>
        <v>9.4700000000000006</v>
      </c>
      <c r="K207" s="6">
        <f xml:space="preserve"> ecommerce_dataset_updated[[#This Row],['[Price (Rs.)']]]-ecommerce_dataset_updated[[#This Row],[Discount Amount _]]</f>
        <v>9.4690000000000012</v>
      </c>
      <c r="L207" t="s">
        <v>28</v>
      </c>
      <c r="M207" t="s">
        <v>972</v>
      </c>
      <c r="N207" s="4" t="s">
        <v>14066</v>
      </c>
      <c r="O207" s="4" t="s">
        <v>14057</v>
      </c>
      <c r="P207" s="4" t="s">
        <v>14079</v>
      </c>
      <c r="Q207" s="5">
        <f>DATE(ecommerce_dataset_updated[[#This Row],[YYYY]],ecommerce_dataset_updated[[#This Row],[MM]],ecommerce_dataset_updated[[#This Row],[DD]])</f>
        <v>45370</v>
      </c>
      <c r="R207" s="6" t="str">
        <f>TEXT(ecommerce_dataset_updated[[#This Row],['[Purchase_Date']]], "mmm")</f>
        <v>Mar</v>
      </c>
      <c r="S207" s="6" t="str">
        <f>TEXT(ecommerce_dataset_updated[[#This Row],['[Purchase_Date']]], "ddd")</f>
        <v>Tue</v>
      </c>
      <c r="T207" s="6">
        <f>ecommerce_dataset_updated[[#This Row],[Final_Price(Rs.) _]]-ecommerce_dataset_updated[[#This Row],['[Final_Price(Rs.)']]]</f>
        <v>-9.9999999999944578E-4</v>
      </c>
      <c r="U207" s="6" t="b">
        <f xml:space="preserve"> AND(ecommerce_dataset_updated[[#This Row],[Final_Price(Rs.) _]]=ecommerce_dataset_updated[[#This Row],['[Final_Price(Rs.)']]])</f>
        <v>0</v>
      </c>
      <c r="V207" s="5"/>
    </row>
    <row r="208" spans="1:22">
      <c r="A208" t="s">
        <v>973</v>
      </c>
      <c r="B208" t="s">
        <v>974</v>
      </c>
      <c r="C208" t="s">
        <v>68</v>
      </c>
      <c r="D208" s="9" t="s">
        <v>975</v>
      </c>
      <c r="E208" s="8">
        <f>ecommerce_dataset_updated[[#This Row],[Price (Rs.)]]+0</f>
        <v>206.97</v>
      </c>
      <c r="F208" s="6" t="s">
        <v>107</v>
      </c>
      <c r="G208" s="7">
        <f>ecommerce_dataset_updated[[#This Row],[Discount (%)]]+0</f>
        <v>0</v>
      </c>
      <c r="H208" s="6" t="s">
        <v>975</v>
      </c>
      <c r="I208" s="6">
        <f>ecommerce_dataset_updated[[#This Row],['[Price (Rs.)']]]*ecommerce_dataset_updated[[#This Row],['[Discount (%)']]]/100</f>
        <v>0</v>
      </c>
      <c r="J208" s="6">
        <f>ecommerce_dataset_updated[[#This Row],[Final_Price(Rs.)]]+0</f>
        <v>206.97</v>
      </c>
      <c r="K208" s="6">
        <f xml:space="preserve"> ecommerce_dataset_updated[[#This Row],['[Price (Rs.)']]]-ecommerce_dataset_updated[[#This Row],[Discount Amount _]]</f>
        <v>206.97</v>
      </c>
      <c r="L208" t="s">
        <v>14</v>
      </c>
      <c r="M208" t="s">
        <v>976</v>
      </c>
      <c r="N208" s="4" t="s">
        <v>26</v>
      </c>
      <c r="O208" s="4" t="s">
        <v>75</v>
      </c>
      <c r="P208" s="4" t="s">
        <v>14079</v>
      </c>
      <c r="Q208" s="5">
        <f>DATE(ecommerce_dataset_updated[[#This Row],[YYYY]],ecommerce_dataset_updated[[#This Row],[MM]],ecommerce_dataset_updated[[#This Row],[DD]])</f>
        <v>45590</v>
      </c>
      <c r="R208" s="6" t="str">
        <f>TEXT(ecommerce_dataset_updated[[#This Row],['[Purchase_Date']]], "mmm")</f>
        <v>Oct</v>
      </c>
      <c r="S208" s="6" t="str">
        <f>TEXT(ecommerce_dataset_updated[[#This Row],['[Purchase_Date']]], "ddd")</f>
        <v>Fri</v>
      </c>
      <c r="T208" s="6">
        <f>ecommerce_dataset_updated[[#This Row],[Final_Price(Rs.) _]]-ecommerce_dataset_updated[[#This Row],['[Final_Price(Rs.)']]]</f>
        <v>0</v>
      </c>
      <c r="U208" s="6" t="b">
        <f xml:space="preserve"> AND(ecommerce_dataset_updated[[#This Row],[Final_Price(Rs.) _]]=ecommerce_dataset_updated[[#This Row],['[Final_Price(Rs.)']]])</f>
        <v>1</v>
      </c>
      <c r="V208" s="5"/>
    </row>
    <row r="209" spans="1:22">
      <c r="A209" t="s">
        <v>977</v>
      </c>
      <c r="B209" t="s">
        <v>978</v>
      </c>
      <c r="C209" t="s">
        <v>68</v>
      </c>
      <c r="D209" s="9" t="s">
        <v>979</v>
      </c>
      <c r="E209" s="8">
        <f>ecommerce_dataset_updated[[#This Row],[Price (Rs.)]]+0</f>
        <v>353.08</v>
      </c>
      <c r="F209" s="6" t="s">
        <v>47</v>
      </c>
      <c r="G209" s="7">
        <f>ecommerce_dataset_updated[[#This Row],[Discount (%)]]+0</f>
        <v>50</v>
      </c>
      <c r="H209" s="6" t="s">
        <v>980</v>
      </c>
      <c r="I209" s="6">
        <f>ecommerce_dataset_updated[[#This Row],['[Price (Rs.)']]]*ecommerce_dataset_updated[[#This Row],['[Discount (%)']]]/100</f>
        <v>176.54</v>
      </c>
      <c r="J209" s="6">
        <f>ecommerce_dataset_updated[[#This Row],[Final_Price(Rs.)]]+0</f>
        <v>176.54</v>
      </c>
      <c r="K209" s="6">
        <f xml:space="preserve"> ecommerce_dataset_updated[[#This Row],['[Price (Rs.)']]]-ecommerce_dataset_updated[[#This Row],[Discount Amount _]]</f>
        <v>176.54</v>
      </c>
      <c r="L209" t="s">
        <v>28</v>
      </c>
      <c r="M209" t="s">
        <v>513</v>
      </c>
      <c r="N209" s="4" t="s">
        <v>14065</v>
      </c>
      <c r="O209" s="4" t="s">
        <v>14055</v>
      </c>
      <c r="P209" s="4" t="s">
        <v>14079</v>
      </c>
      <c r="Q209" s="5">
        <f>DATE(ecommerce_dataset_updated[[#This Row],[YYYY]],ecommerce_dataset_updated[[#This Row],[MM]],ecommerce_dataset_updated[[#This Row],[DD]])</f>
        <v>45527</v>
      </c>
      <c r="R209" s="6" t="str">
        <f>TEXT(ecommerce_dataset_updated[[#This Row],['[Purchase_Date']]], "mmm")</f>
        <v>Aug</v>
      </c>
      <c r="S209" s="6" t="str">
        <f>TEXT(ecommerce_dataset_updated[[#This Row],['[Purchase_Date']]], "ddd")</f>
        <v>Fri</v>
      </c>
      <c r="T209" s="6">
        <f>ecommerce_dataset_updated[[#This Row],[Final_Price(Rs.) _]]-ecommerce_dataset_updated[[#This Row],['[Final_Price(Rs.)']]]</f>
        <v>0</v>
      </c>
      <c r="U209" s="6" t="b">
        <f xml:space="preserve"> AND(ecommerce_dataset_updated[[#This Row],[Final_Price(Rs.) _]]=ecommerce_dataset_updated[[#This Row],['[Final_Price(Rs.)']]])</f>
        <v>1</v>
      </c>
      <c r="V209" s="5"/>
    </row>
    <row r="210" spans="1:22">
      <c r="A210" t="s">
        <v>981</v>
      </c>
      <c r="B210" t="s">
        <v>982</v>
      </c>
      <c r="C210" t="s">
        <v>10</v>
      </c>
      <c r="D210" s="9" t="s">
        <v>983</v>
      </c>
      <c r="E210" s="8">
        <f>ecommerce_dataset_updated[[#This Row],[Price (Rs.)]]+0</f>
        <v>67.36</v>
      </c>
      <c r="F210" s="6" t="s">
        <v>26</v>
      </c>
      <c r="G210" s="7">
        <f>ecommerce_dataset_updated[[#This Row],[Discount (%)]]+0</f>
        <v>25</v>
      </c>
      <c r="H210" s="6" t="s">
        <v>984</v>
      </c>
      <c r="I210" s="6">
        <f>ecommerce_dataset_updated[[#This Row],['[Price (Rs.)']]]*ecommerce_dataset_updated[[#This Row],['[Discount (%)']]]/100</f>
        <v>16.84</v>
      </c>
      <c r="J210" s="6">
        <f>ecommerce_dataset_updated[[#This Row],[Final_Price(Rs.)]]+0</f>
        <v>50.52</v>
      </c>
      <c r="K210" s="6">
        <f xml:space="preserve"> ecommerce_dataset_updated[[#This Row],['[Price (Rs.)']]]-ecommerce_dataset_updated[[#This Row],[Discount Amount _]]</f>
        <v>50.519999999999996</v>
      </c>
      <c r="L210" t="s">
        <v>14</v>
      </c>
      <c r="M210" t="s">
        <v>985</v>
      </c>
      <c r="N210" s="4" t="s">
        <v>75</v>
      </c>
      <c r="O210" s="4" t="s">
        <v>14049</v>
      </c>
      <c r="P210" s="4" t="s">
        <v>14079</v>
      </c>
      <c r="Q210" s="5">
        <f>DATE(ecommerce_dataset_updated[[#This Row],[YYYY]],ecommerce_dataset_updated[[#This Row],[MM]],ecommerce_dataset_updated[[#This Row],[DD]])</f>
        <v>45606</v>
      </c>
      <c r="R210" s="6" t="str">
        <f>TEXT(ecommerce_dataset_updated[[#This Row],['[Purchase_Date']]], "mmm")</f>
        <v>Nov</v>
      </c>
      <c r="S210" s="6" t="str">
        <f>TEXT(ecommerce_dataset_updated[[#This Row],['[Purchase_Date']]], "ddd")</f>
        <v>Sun</v>
      </c>
      <c r="T210" s="6">
        <f>ecommerce_dataset_updated[[#This Row],[Final_Price(Rs.) _]]-ecommerce_dataset_updated[[#This Row],['[Final_Price(Rs.)']]]</f>
        <v>0</v>
      </c>
      <c r="U210" s="6" t="b">
        <f xml:space="preserve"> AND(ecommerce_dataset_updated[[#This Row],[Final_Price(Rs.) _]]=ecommerce_dataset_updated[[#This Row],['[Final_Price(Rs.)']]])</f>
        <v>1</v>
      </c>
      <c r="V210" s="5"/>
    </row>
    <row r="211" spans="1:22">
      <c r="A211" t="s">
        <v>986</v>
      </c>
      <c r="B211" t="s">
        <v>987</v>
      </c>
      <c r="C211" t="s">
        <v>45</v>
      </c>
      <c r="D211" s="9" t="s">
        <v>988</v>
      </c>
      <c r="E211" s="8">
        <f>ecommerce_dataset_updated[[#This Row],[Price (Rs.)]]+0</f>
        <v>203.49</v>
      </c>
      <c r="F211" s="6" t="s">
        <v>154</v>
      </c>
      <c r="G211" s="7">
        <f>ecommerce_dataset_updated[[#This Row],[Discount (%)]]+0</f>
        <v>30</v>
      </c>
      <c r="H211" s="6" t="s">
        <v>989</v>
      </c>
      <c r="I211" s="6">
        <f>ecommerce_dataset_updated[[#This Row],['[Price (Rs.)']]]*ecommerce_dataset_updated[[#This Row],['[Discount (%)']]]/100</f>
        <v>61.047000000000004</v>
      </c>
      <c r="J211" s="6">
        <f>ecommerce_dataset_updated[[#This Row],[Final_Price(Rs.)]]+0</f>
        <v>142.44</v>
      </c>
      <c r="K211" s="6">
        <f xml:space="preserve"> ecommerce_dataset_updated[[#This Row],['[Price (Rs.)']]]-ecommerce_dataset_updated[[#This Row],[Discount Amount _]]</f>
        <v>142.44300000000001</v>
      </c>
      <c r="L211" t="s">
        <v>14</v>
      </c>
      <c r="M211" t="s">
        <v>990</v>
      </c>
      <c r="N211" s="4" t="s">
        <v>154</v>
      </c>
      <c r="O211" s="4" t="s">
        <v>14053</v>
      </c>
      <c r="P211" s="4" t="s">
        <v>14079</v>
      </c>
      <c r="Q211" s="5">
        <f>DATE(ecommerce_dataset_updated[[#This Row],[YYYY]],ecommerce_dataset_updated[[#This Row],[MM]],ecommerce_dataset_updated[[#This Row],[DD]])</f>
        <v>45412</v>
      </c>
      <c r="R211" s="6" t="str">
        <f>TEXT(ecommerce_dataset_updated[[#This Row],['[Purchase_Date']]], "mmm")</f>
        <v>Apr</v>
      </c>
      <c r="S211" s="6" t="str">
        <f>TEXT(ecommerce_dataset_updated[[#This Row],['[Purchase_Date']]], "ddd")</f>
        <v>Tue</v>
      </c>
      <c r="T211" s="6">
        <f>ecommerce_dataset_updated[[#This Row],[Final_Price(Rs.) _]]-ecommerce_dataset_updated[[#This Row],['[Final_Price(Rs.)']]]</f>
        <v>3.0000000000143245E-3</v>
      </c>
      <c r="U211" s="6" t="b">
        <f xml:space="preserve"> AND(ecommerce_dataset_updated[[#This Row],[Final_Price(Rs.) _]]=ecommerce_dataset_updated[[#This Row],['[Final_Price(Rs.)']]])</f>
        <v>0</v>
      </c>
      <c r="V211" s="5"/>
    </row>
    <row r="212" spans="1:22">
      <c r="A212" t="s">
        <v>991</v>
      </c>
      <c r="B212" t="s">
        <v>992</v>
      </c>
      <c r="C212" t="s">
        <v>18</v>
      </c>
      <c r="D212" s="9" t="s">
        <v>993</v>
      </c>
      <c r="E212" s="8">
        <f>ecommerce_dataset_updated[[#This Row],[Price (Rs.)]]+0</f>
        <v>246.98</v>
      </c>
      <c r="F212" s="6" t="s">
        <v>154</v>
      </c>
      <c r="G212" s="7">
        <f>ecommerce_dataset_updated[[#This Row],[Discount (%)]]+0</f>
        <v>30</v>
      </c>
      <c r="H212" s="6" t="s">
        <v>994</v>
      </c>
      <c r="I212" s="6">
        <f>ecommerce_dataset_updated[[#This Row],['[Price (Rs.)']]]*ecommerce_dataset_updated[[#This Row],['[Discount (%)']]]/100</f>
        <v>74.093999999999994</v>
      </c>
      <c r="J212" s="6">
        <f>ecommerce_dataset_updated[[#This Row],[Final_Price(Rs.)]]+0</f>
        <v>172.89</v>
      </c>
      <c r="K212" s="6">
        <f xml:space="preserve"> ecommerce_dataset_updated[[#This Row],['[Price (Rs.)']]]-ecommerce_dataset_updated[[#This Row],[Discount Amount _]]</f>
        <v>172.886</v>
      </c>
      <c r="L212" t="s">
        <v>35</v>
      </c>
      <c r="M212" t="s">
        <v>995</v>
      </c>
      <c r="N212" s="4" t="s">
        <v>14049</v>
      </c>
      <c r="O212" s="4" t="s">
        <v>14059</v>
      </c>
      <c r="P212" s="4" t="s">
        <v>14079</v>
      </c>
      <c r="Q212" s="5">
        <f>DATE(ecommerce_dataset_updated[[#This Row],[YYYY]],ecommerce_dataset_updated[[#This Row],[MM]],ecommerce_dataset_updated[[#This Row],[DD]])</f>
        <v>45423</v>
      </c>
      <c r="R212" s="6" t="str">
        <f>TEXT(ecommerce_dataset_updated[[#This Row],['[Purchase_Date']]], "mmm")</f>
        <v>May</v>
      </c>
      <c r="S212" s="6" t="str">
        <f>TEXT(ecommerce_dataset_updated[[#This Row],['[Purchase_Date']]], "ddd")</f>
        <v>Sat</v>
      </c>
      <c r="T212" s="6">
        <f>ecommerce_dataset_updated[[#This Row],[Final_Price(Rs.) _]]-ecommerce_dataset_updated[[#This Row],['[Final_Price(Rs.)']]]</f>
        <v>-3.9999999999906777E-3</v>
      </c>
      <c r="U212" s="6" t="b">
        <f xml:space="preserve"> AND(ecommerce_dataset_updated[[#This Row],[Final_Price(Rs.) _]]=ecommerce_dataset_updated[[#This Row],['[Final_Price(Rs.)']]])</f>
        <v>0</v>
      </c>
      <c r="V212" s="5"/>
    </row>
    <row r="213" spans="1:22">
      <c r="A213" t="s">
        <v>996</v>
      </c>
      <c r="B213" t="s">
        <v>997</v>
      </c>
      <c r="C213" t="s">
        <v>45</v>
      </c>
      <c r="D213" s="9" t="s">
        <v>998</v>
      </c>
      <c r="E213" s="8">
        <f>ecommerce_dataset_updated[[#This Row],[Price (Rs.)]]+0</f>
        <v>368.25</v>
      </c>
      <c r="F213" s="6" t="s">
        <v>20</v>
      </c>
      <c r="G213" s="7">
        <f>ecommerce_dataset_updated[[#This Row],[Discount (%)]]+0</f>
        <v>20</v>
      </c>
      <c r="H213" s="6" t="s">
        <v>999</v>
      </c>
      <c r="I213" s="6">
        <f>ecommerce_dataset_updated[[#This Row],['[Price (Rs.)']]]*ecommerce_dataset_updated[[#This Row],['[Discount (%)']]]/100</f>
        <v>73.650000000000006</v>
      </c>
      <c r="J213" s="6">
        <f>ecommerce_dataset_updated[[#This Row],[Final_Price(Rs.)]]+0</f>
        <v>294.60000000000002</v>
      </c>
      <c r="K213" s="6">
        <f xml:space="preserve"> ecommerce_dataset_updated[[#This Row],['[Price (Rs.)']]]-ecommerce_dataset_updated[[#This Row],[Discount Amount _]]</f>
        <v>294.60000000000002</v>
      </c>
      <c r="L213" t="s">
        <v>28</v>
      </c>
      <c r="M213" t="s">
        <v>1000</v>
      </c>
      <c r="N213" s="4" t="s">
        <v>14072</v>
      </c>
      <c r="O213" s="4" t="s">
        <v>14049</v>
      </c>
      <c r="P213" s="4" t="s">
        <v>14079</v>
      </c>
      <c r="Q213" s="5">
        <f>DATE(ecommerce_dataset_updated[[#This Row],[YYYY]],ecommerce_dataset_updated[[#This Row],[MM]],ecommerce_dataset_updated[[#This Row],[DD]])</f>
        <v>45612</v>
      </c>
      <c r="R213" s="6" t="str">
        <f>TEXT(ecommerce_dataset_updated[[#This Row],['[Purchase_Date']]], "mmm")</f>
        <v>Nov</v>
      </c>
      <c r="S213" s="6" t="str">
        <f>TEXT(ecommerce_dataset_updated[[#This Row],['[Purchase_Date']]], "ddd")</f>
        <v>Sat</v>
      </c>
      <c r="T213" s="6">
        <f>ecommerce_dataset_updated[[#This Row],[Final_Price(Rs.) _]]-ecommerce_dataset_updated[[#This Row],['[Final_Price(Rs.)']]]</f>
        <v>0</v>
      </c>
      <c r="U213" s="6" t="b">
        <f xml:space="preserve"> AND(ecommerce_dataset_updated[[#This Row],[Final_Price(Rs.) _]]=ecommerce_dataset_updated[[#This Row],['[Final_Price(Rs.)']]])</f>
        <v>1</v>
      </c>
      <c r="V213" s="5"/>
    </row>
    <row r="214" spans="1:22">
      <c r="A214" t="s">
        <v>1001</v>
      </c>
      <c r="B214" t="s">
        <v>1002</v>
      </c>
      <c r="C214" t="s">
        <v>45</v>
      </c>
      <c r="D214" s="9" t="s">
        <v>1003</v>
      </c>
      <c r="E214" s="8">
        <f>ecommerce_dataset_updated[[#This Row],[Price (Rs.)]]+0</f>
        <v>327.19</v>
      </c>
      <c r="F214" s="6" t="s">
        <v>20</v>
      </c>
      <c r="G214" s="7">
        <f>ecommerce_dataset_updated[[#This Row],[Discount (%)]]+0</f>
        <v>20</v>
      </c>
      <c r="H214" s="6" t="s">
        <v>1004</v>
      </c>
      <c r="I214" s="6">
        <f>ecommerce_dataset_updated[[#This Row],['[Price (Rs.)']]]*ecommerce_dataset_updated[[#This Row],['[Discount (%)']]]/100</f>
        <v>65.438000000000002</v>
      </c>
      <c r="J214" s="6">
        <f>ecommerce_dataset_updated[[#This Row],[Final_Price(Rs.)]]+0</f>
        <v>261.75</v>
      </c>
      <c r="K214" s="6">
        <f xml:space="preserve"> ecommerce_dataset_updated[[#This Row],['[Price (Rs.)']]]-ecommerce_dataset_updated[[#This Row],[Discount Amount _]]</f>
        <v>261.75200000000001</v>
      </c>
      <c r="L214" t="s">
        <v>120</v>
      </c>
      <c r="M214" t="s">
        <v>1005</v>
      </c>
      <c r="N214" s="4" t="s">
        <v>14051</v>
      </c>
      <c r="O214" s="4" t="s">
        <v>14049</v>
      </c>
      <c r="P214" s="4" t="s">
        <v>14079</v>
      </c>
      <c r="Q214" s="5">
        <f>DATE(ecommerce_dataset_updated[[#This Row],[YYYY]],ecommerce_dataset_updated[[#This Row],[MM]],ecommerce_dataset_updated[[#This Row],[DD]])</f>
        <v>45598</v>
      </c>
      <c r="R214" s="6" t="str">
        <f>TEXT(ecommerce_dataset_updated[[#This Row],['[Purchase_Date']]], "mmm")</f>
        <v>Nov</v>
      </c>
      <c r="S214" s="6" t="str">
        <f>TEXT(ecommerce_dataset_updated[[#This Row],['[Purchase_Date']]], "ddd")</f>
        <v>Sat</v>
      </c>
      <c r="T214" s="6">
        <f>ecommerce_dataset_updated[[#This Row],[Final_Price(Rs.) _]]-ecommerce_dataset_updated[[#This Row],['[Final_Price(Rs.)']]]</f>
        <v>2.0000000000095497E-3</v>
      </c>
      <c r="U214" s="6" t="b">
        <f xml:space="preserve"> AND(ecommerce_dataset_updated[[#This Row],[Final_Price(Rs.) _]]=ecommerce_dataset_updated[[#This Row],['[Final_Price(Rs.)']]])</f>
        <v>0</v>
      </c>
      <c r="V214" s="5"/>
    </row>
    <row r="215" spans="1:22">
      <c r="A215" t="s">
        <v>1006</v>
      </c>
      <c r="B215" t="s">
        <v>1007</v>
      </c>
      <c r="C215" t="s">
        <v>10</v>
      </c>
      <c r="D215" s="9" t="s">
        <v>1008</v>
      </c>
      <c r="E215" s="8">
        <f>ecommerce_dataset_updated[[#This Row],[Price (Rs.)]]+0</f>
        <v>274.64999999999998</v>
      </c>
      <c r="F215" s="6" t="s">
        <v>20</v>
      </c>
      <c r="G215" s="7">
        <f>ecommerce_dataset_updated[[#This Row],[Discount (%)]]+0</f>
        <v>20</v>
      </c>
      <c r="H215" s="6" t="s">
        <v>1009</v>
      </c>
      <c r="I215" s="6">
        <f>ecommerce_dataset_updated[[#This Row],['[Price (Rs.)']]]*ecommerce_dataset_updated[[#This Row],['[Discount (%)']]]/100</f>
        <v>54.93</v>
      </c>
      <c r="J215" s="6">
        <f>ecommerce_dataset_updated[[#This Row],[Final_Price(Rs.)]]+0</f>
        <v>219.72</v>
      </c>
      <c r="K215" s="6">
        <f xml:space="preserve"> ecommerce_dataset_updated[[#This Row],['[Price (Rs.)']]]-ecommerce_dataset_updated[[#This Row],[Discount Amount _]]</f>
        <v>219.71999999999997</v>
      </c>
      <c r="L215" t="s">
        <v>120</v>
      </c>
      <c r="M215" t="s">
        <v>1010</v>
      </c>
      <c r="N215" s="4" t="s">
        <v>14055</v>
      </c>
      <c r="O215" s="4" t="s">
        <v>14049</v>
      </c>
      <c r="P215" s="4" t="s">
        <v>14079</v>
      </c>
      <c r="Q215" s="5">
        <f>DATE(ecommerce_dataset_updated[[#This Row],[YYYY]],ecommerce_dataset_updated[[#This Row],[MM]],ecommerce_dataset_updated[[#This Row],[DD]])</f>
        <v>45604</v>
      </c>
      <c r="R215" s="6" t="str">
        <f>TEXT(ecommerce_dataset_updated[[#This Row],['[Purchase_Date']]], "mmm")</f>
        <v>Nov</v>
      </c>
      <c r="S215" s="6" t="str">
        <f>TEXT(ecommerce_dataset_updated[[#This Row],['[Purchase_Date']]], "ddd")</f>
        <v>Fri</v>
      </c>
      <c r="T215" s="6">
        <f>ecommerce_dataset_updated[[#This Row],[Final_Price(Rs.) _]]-ecommerce_dataset_updated[[#This Row],['[Final_Price(Rs.)']]]</f>
        <v>0</v>
      </c>
      <c r="U215" s="6" t="b">
        <f xml:space="preserve"> AND(ecommerce_dataset_updated[[#This Row],[Final_Price(Rs.) _]]=ecommerce_dataset_updated[[#This Row],['[Final_Price(Rs.)']]])</f>
        <v>1</v>
      </c>
      <c r="V215" s="5"/>
    </row>
    <row r="216" spans="1:22">
      <c r="A216" t="s">
        <v>1011</v>
      </c>
      <c r="B216" t="s">
        <v>1012</v>
      </c>
      <c r="C216" t="s">
        <v>114</v>
      </c>
      <c r="D216" s="9" t="s">
        <v>1013</v>
      </c>
      <c r="E216" s="8">
        <f>ecommerce_dataset_updated[[#This Row],[Price (Rs.)]]+0</f>
        <v>369.15</v>
      </c>
      <c r="F216" s="6" t="s">
        <v>107</v>
      </c>
      <c r="G216" s="7">
        <f>ecommerce_dataset_updated[[#This Row],[Discount (%)]]+0</f>
        <v>0</v>
      </c>
      <c r="H216" s="6" t="s">
        <v>1013</v>
      </c>
      <c r="I216" s="6">
        <f>ecommerce_dataset_updated[[#This Row],['[Price (Rs.)']]]*ecommerce_dataset_updated[[#This Row],['[Discount (%)']]]/100</f>
        <v>0</v>
      </c>
      <c r="J216" s="6">
        <f>ecommerce_dataset_updated[[#This Row],[Final_Price(Rs.)]]+0</f>
        <v>369.15</v>
      </c>
      <c r="K216" s="6">
        <f xml:space="preserve"> ecommerce_dataset_updated[[#This Row],['[Price (Rs.)']]]-ecommerce_dataset_updated[[#This Row],[Discount Amount _]]</f>
        <v>369.15</v>
      </c>
      <c r="L216" t="s">
        <v>28</v>
      </c>
      <c r="M216" t="s">
        <v>1014</v>
      </c>
      <c r="N216" s="4" t="s">
        <v>14066</v>
      </c>
      <c r="O216" s="4" t="s">
        <v>14062</v>
      </c>
      <c r="P216" s="4" t="s">
        <v>14079</v>
      </c>
      <c r="Q216" s="5">
        <f>DATE(ecommerce_dataset_updated[[#This Row],[YYYY]],ecommerce_dataset_updated[[#This Row],[MM]],ecommerce_dataset_updated[[#This Row],[DD]])</f>
        <v>45462</v>
      </c>
      <c r="R216" s="6" t="str">
        <f>TEXT(ecommerce_dataset_updated[[#This Row],['[Purchase_Date']]], "mmm")</f>
        <v>Jun</v>
      </c>
      <c r="S216" s="6" t="str">
        <f>TEXT(ecommerce_dataset_updated[[#This Row],['[Purchase_Date']]], "ddd")</f>
        <v>Wed</v>
      </c>
      <c r="T216" s="6">
        <f>ecommerce_dataset_updated[[#This Row],[Final_Price(Rs.) _]]-ecommerce_dataset_updated[[#This Row],['[Final_Price(Rs.)']]]</f>
        <v>0</v>
      </c>
      <c r="U216" s="6" t="b">
        <f xml:space="preserve"> AND(ecommerce_dataset_updated[[#This Row],[Final_Price(Rs.) _]]=ecommerce_dataset_updated[[#This Row],['[Final_Price(Rs.)']]])</f>
        <v>1</v>
      </c>
      <c r="V216" s="5"/>
    </row>
    <row r="217" spans="1:22">
      <c r="A217" t="s">
        <v>1015</v>
      </c>
      <c r="B217" t="s">
        <v>1016</v>
      </c>
      <c r="C217" t="s">
        <v>18</v>
      </c>
      <c r="D217" s="9" t="s">
        <v>1017</v>
      </c>
      <c r="E217" s="8">
        <f>ecommerce_dataset_updated[[#This Row],[Price (Rs.)]]+0</f>
        <v>84.26</v>
      </c>
      <c r="F217" s="6" t="s">
        <v>53</v>
      </c>
      <c r="G217" s="7">
        <f>ecommerce_dataset_updated[[#This Row],[Discount (%)]]+0</f>
        <v>5</v>
      </c>
      <c r="H217" s="6" t="s">
        <v>1018</v>
      </c>
      <c r="I217" s="6">
        <f>ecommerce_dataset_updated[[#This Row],['[Price (Rs.)']]]*ecommerce_dataset_updated[[#This Row],['[Discount (%)']]]/100</f>
        <v>4.2130000000000001</v>
      </c>
      <c r="J217" s="6">
        <f>ecommerce_dataset_updated[[#This Row],[Final_Price(Rs.)]]+0</f>
        <v>80.05</v>
      </c>
      <c r="K217" s="6">
        <f xml:space="preserve"> ecommerce_dataset_updated[[#This Row],['[Price (Rs.)']]]-ecommerce_dataset_updated[[#This Row],[Discount Amount _]]</f>
        <v>80.047000000000011</v>
      </c>
      <c r="L217" t="s">
        <v>77</v>
      </c>
      <c r="M217" t="s">
        <v>1019</v>
      </c>
      <c r="N217" s="4" t="s">
        <v>14072</v>
      </c>
      <c r="O217" s="4" t="s">
        <v>75</v>
      </c>
      <c r="P217" s="4" t="s">
        <v>14079</v>
      </c>
      <c r="Q217" s="5">
        <f>DATE(ecommerce_dataset_updated[[#This Row],[YYYY]],ecommerce_dataset_updated[[#This Row],[MM]],ecommerce_dataset_updated[[#This Row],[DD]])</f>
        <v>45581</v>
      </c>
      <c r="R217" s="6" t="str">
        <f>TEXT(ecommerce_dataset_updated[[#This Row],['[Purchase_Date']]], "mmm")</f>
        <v>Oct</v>
      </c>
      <c r="S217" s="6" t="str">
        <f>TEXT(ecommerce_dataset_updated[[#This Row],['[Purchase_Date']]], "ddd")</f>
        <v>Wed</v>
      </c>
      <c r="T217" s="6">
        <f>ecommerce_dataset_updated[[#This Row],[Final_Price(Rs.) _]]-ecommerce_dataset_updated[[#This Row],['[Final_Price(Rs.)']]]</f>
        <v>-2.9999999999859028E-3</v>
      </c>
      <c r="U217" s="6" t="b">
        <f xml:space="preserve"> AND(ecommerce_dataset_updated[[#This Row],[Final_Price(Rs.) _]]=ecommerce_dataset_updated[[#This Row],['[Final_Price(Rs.)']]])</f>
        <v>0</v>
      </c>
      <c r="V217" s="5"/>
    </row>
    <row r="218" spans="1:22">
      <c r="A218" t="s">
        <v>1020</v>
      </c>
      <c r="B218" t="s">
        <v>1021</v>
      </c>
      <c r="C218" t="s">
        <v>45</v>
      </c>
      <c r="D218" s="9" t="s">
        <v>1022</v>
      </c>
      <c r="E218" s="8">
        <f>ecommerce_dataset_updated[[#This Row],[Price (Rs.)]]+0</f>
        <v>255.74</v>
      </c>
      <c r="F218" s="6" t="s">
        <v>26</v>
      </c>
      <c r="G218" s="7">
        <f>ecommerce_dataset_updated[[#This Row],[Discount (%)]]+0</f>
        <v>25</v>
      </c>
      <c r="H218" s="6" t="s">
        <v>1023</v>
      </c>
      <c r="I218" s="6">
        <f>ecommerce_dataset_updated[[#This Row],['[Price (Rs.)']]]*ecommerce_dataset_updated[[#This Row],['[Discount (%)']]]/100</f>
        <v>63.935000000000002</v>
      </c>
      <c r="J218" s="6">
        <f>ecommerce_dataset_updated[[#This Row],[Final_Price(Rs.)]]+0</f>
        <v>191.81</v>
      </c>
      <c r="K218" s="6">
        <f xml:space="preserve"> ecommerce_dataset_updated[[#This Row],['[Price (Rs.)']]]-ecommerce_dataset_updated[[#This Row],[Discount Amount _]]</f>
        <v>191.80500000000001</v>
      </c>
      <c r="L218" t="s">
        <v>35</v>
      </c>
      <c r="M218" t="s">
        <v>1024</v>
      </c>
      <c r="N218" s="4" t="s">
        <v>14053</v>
      </c>
      <c r="O218" s="4" t="s">
        <v>14062</v>
      </c>
      <c r="P218" s="4" t="s">
        <v>14079</v>
      </c>
      <c r="Q218" s="5">
        <f>DATE(ecommerce_dataset_updated[[#This Row],[YYYY]],ecommerce_dataset_updated[[#This Row],[MM]],ecommerce_dataset_updated[[#This Row],[DD]])</f>
        <v>45447</v>
      </c>
      <c r="R218" s="6" t="str">
        <f>TEXT(ecommerce_dataset_updated[[#This Row],['[Purchase_Date']]], "mmm")</f>
        <v>Jun</v>
      </c>
      <c r="S218" s="6" t="str">
        <f>TEXT(ecommerce_dataset_updated[[#This Row],['[Purchase_Date']]], "ddd")</f>
        <v>Tue</v>
      </c>
      <c r="T218" s="6">
        <f>ecommerce_dataset_updated[[#This Row],[Final_Price(Rs.) _]]-ecommerce_dataset_updated[[#This Row],['[Final_Price(Rs.)']]]</f>
        <v>-4.9999999999954525E-3</v>
      </c>
      <c r="U218" s="6" t="b">
        <f xml:space="preserve"> AND(ecommerce_dataset_updated[[#This Row],[Final_Price(Rs.) _]]=ecommerce_dataset_updated[[#This Row],['[Final_Price(Rs.)']]])</f>
        <v>0</v>
      </c>
      <c r="V218" s="5"/>
    </row>
    <row r="219" spans="1:22">
      <c r="A219" t="s">
        <v>1025</v>
      </c>
      <c r="B219" t="s">
        <v>1026</v>
      </c>
      <c r="C219" t="s">
        <v>10</v>
      </c>
      <c r="D219" s="9" t="s">
        <v>1027</v>
      </c>
      <c r="E219" s="8">
        <f>ecommerce_dataset_updated[[#This Row],[Price (Rs.)]]+0</f>
        <v>440.74</v>
      </c>
      <c r="F219" s="6" t="s">
        <v>154</v>
      </c>
      <c r="G219" s="7">
        <f>ecommerce_dataset_updated[[#This Row],[Discount (%)]]+0</f>
        <v>30</v>
      </c>
      <c r="H219" s="6" t="s">
        <v>1028</v>
      </c>
      <c r="I219" s="6">
        <f>ecommerce_dataset_updated[[#This Row],['[Price (Rs.)']]]*ecommerce_dataset_updated[[#This Row],['[Discount (%)']]]/100</f>
        <v>132.22200000000001</v>
      </c>
      <c r="J219" s="6">
        <f>ecommerce_dataset_updated[[#This Row],[Final_Price(Rs.)]]+0</f>
        <v>308.52</v>
      </c>
      <c r="K219" s="6">
        <f xml:space="preserve"> ecommerce_dataset_updated[[#This Row],['[Price (Rs.)']]]-ecommerce_dataset_updated[[#This Row],[Discount Amount _]]</f>
        <v>308.51800000000003</v>
      </c>
      <c r="L219" t="s">
        <v>77</v>
      </c>
      <c r="M219" t="s">
        <v>446</v>
      </c>
      <c r="N219" s="4" t="s">
        <v>14049</v>
      </c>
      <c r="O219" s="4" t="s">
        <v>14050</v>
      </c>
      <c r="P219" s="4" t="s">
        <v>14079</v>
      </c>
      <c r="Q219" s="5">
        <f>DATE(ecommerce_dataset_updated[[#This Row],[YYYY]],ecommerce_dataset_updated[[#This Row],[MM]],ecommerce_dataset_updated[[#This Row],[DD]])</f>
        <v>45546</v>
      </c>
      <c r="R219" s="6" t="str">
        <f>TEXT(ecommerce_dataset_updated[[#This Row],['[Purchase_Date']]], "mmm")</f>
        <v>Sep</v>
      </c>
      <c r="S219" s="6" t="str">
        <f>TEXT(ecommerce_dataset_updated[[#This Row],['[Purchase_Date']]], "ddd")</f>
        <v>Wed</v>
      </c>
      <c r="T219" s="6">
        <f>ecommerce_dataset_updated[[#This Row],[Final_Price(Rs.) _]]-ecommerce_dataset_updated[[#This Row],['[Final_Price(Rs.)']]]</f>
        <v>-1.9999999999527063E-3</v>
      </c>
      <c r="U219" s="6" t="b">
        <f xml:space="preserve"> AND(ecommerce_dataset_updated[[#This Row],[Final_Price(Rs.) _]]=ecommerce_dataset_updated[[#This Row],['[Final_Price(Rs.)']]])</f>
        <v>0</v>
      </c>
      <c r="V219" s="5"/>
    </row>
    <row r="220" spans="1:22">
      <c r="A220" t="s">
        <v>1029</v>
      </c>
      <c r="B220" t="s">
        <v>1030</v>
      </c>
      <c r="C220" t="s">
        <v>114</v>
      </c>
      <c r="D220" s="9" t="s">
        <v>1031</v>
      </c>
      <c r="E220" s="8">
        <f>ecommerce_dataset_updated[[#This Row],[Price (Rs.)]]+0</f>
        <v>316.83999999999997</v>
      </c>
      <c r="F220" s="6" t="s">
        <v>26</v>
      </c>
      <c r="G220" s="7">
        <f>ecommerce_dataset_updated[[#This Row],[Discount (%)]]+0</f>
        <v>25</v>
      </c>
      <c r="H220" s="6" t="s">
        <v>1032</v>
      </c>
      <c r="I220" s="6">
        <f>ecommerce_dataset_updated[[#This Row],['[Price (Rs.)']]]*ecommerce_dataset_updated[[#This Row],['[Discount (%)']]]/100</f>
        <v>79.209999999999994</v>
      </c>
      <c r="J220" s="6">
        <f>ecommerce_dataset_updated[[#This Row],[Final_Price(Rs.)]]+0</f>
        <v>237.63</v>
      </c>
      <c r="K220" s="6">
        <f xml:space="preserve"> ecommerce_dataset_updated[[#This Row],['[Price (Rs.)']]]-ecommerce_dataset_updated[[#This Row],[Discount Amount _]]</f>
        <v>237.63</v>
      </c>
      <c r="L220" t="s">
        <v>120</v>
      </c>
      <c r="M220" t="s">
        <v>583</v>
      </c>
      <c r="N220" s="4" t="s">
        <v>26</v>
      </c>
      <c r="O220" s="4" t="s">
        <v>14059</v>
      </c>
      <c r="P220" s="4" t="s">
        <v>14079</v>
      </c>
      <c r="Q220" s="5">
        <f>DATE(ecommerce_dataset_updated[[#This Row],[YYYY]],ecommerce_dataset_updated[[#This Row],[MM]],ecommerce_dataset_updated[[#This Row],[DD]])</f>
        <v>45437</v>
      </c>
      <c r="R220" s="6" t="str">
        <f>TEXT(ecommerce_dataset_updated[[#This Row],['[Purchase_Date']]], "mmm")</f>
        <v>May</v>
      </c>
      <c r="S220" s="6" t="str">
        <f>TEXT(ecommerce_dataset_updated[[#This Row],['[Purchase_Date']]], "ddd")</f>
        <v>Sat</v>
      </c>
      <c r="T220" s="6">
        <f>ecommerce_dataset_updated[[#This Row],[Final_Price(Rs.) _]]-ecommerce_dataset_updated[[#This Row],['[Final_Price(Rs.)']]]</f>
        <v>0</v>
      </c>
      <c r="U220" s="6" t="b">
        <f xml:space="preserve"> AND(ecommerce_dataset_updated[[#This Row],[Final_Price(Rs.) _]]=ecommerce_dataset_updated[[#This Row],['[Final_Price(Rs.)']]])</f>
        <v>1</v>
      </c>
      <c r="V220" s="5"/>
    </row>
    <row r="221" spans="1:22">
      <c r="A221" t="s">
        <v>1033</v>
      </c>
      <c r="B221" t="s">
        <v>1034</v>
      </c>
      <c r="C221" t="s">
        <v>39</v>
      </c>
      <c r="D221" s="9" t="s">
        <v>1035</v>
      </c>
      <c r="E221" s="8">
        <f>ecommerce_dataset_updated[[#This Row],[Price (Rs.)]]+0</f>
        <v>199.88</v>
      </c>
      <c r="F221" s="6" t="s">
        <v>75</v>
      </c>
      <c r="G221" s="7">
        <f>ecommerce_dataset_updated[[#This Row],[Discount (%)]]+0</f>
        <v>10</v>
      </c>
      <c r="H221" s="6" t="s">
        <v>1036</v>
      </c>
      <c r="I221" s="6">
        <f>ecommerce_dataset_updated[[#This Row],['[Price (Rs.)']]]*ecommerce_dataset_updated[[#This Row],['[Discount (%)']]]/100</f>
        <v>19.988</v>
      </c>
      <c r="J221" s="6">
        <f>ecommerce_dataset_updated[[#This Row],[Final_Price(Rs.)]]+0</f>
        <v>179.89</v>
      </c>
      <c r="K221" s="6">
        <f xml:space="preserve"> ecommerce_dataset_updated[[#This Row],['[Price (Rs.)']]]-ecommerce_dataset_updated[[#This Row],[Discount Amount _]]</f>
        <v>179.892</v>
      </c>
      <c r="L221" t="s">
        <v>14</v>
      </c>
      <c r="M221" t="s">
        <v>1037</v>
      </c>
      <c r="N221" s="4" t="s">
        <v>20</v>
      </c>
      <c r="O221" s="4" t="s">
        <v>14052</v>
      </c>
      <c r="P221" s="4" t="s">
        <v>14079</v>
      </c>
      <c r="Q221" s="5">
        <f>DATE(ecommerce_dataset_updated[[#This Row],[YYYY]],ecommerce_dataset_updated[[#This Row],[MM]],ecommerce_dataset_updated[[#This Row],[DD]])</f>
        <v>45311</v>
      </c>
      <c r="R221" s="6" t="str">
        <f>TEXT(ecommerce_dataset_updated[[#This Row],['[Purchase_Date']]], "mmm")</f>
        <v>Jan</v>
      </c>
      <c r="S221" s="6" t="str">
        <f>TEXT(ecommerce_dataset_updated[[#This Row],['[Purchase_Date']]], "ddd")</f>
        <v>Sat</v>
      </c>
      <c r="T221" s="6">
        <f>ecommerce_dataset_updated[[#This Row],[Final_Price(Rs.) _]]-ecommerce_dataset_updated[[#This Row],['[Final_Price(Rs.)']]]</f>
        <v>2.0000000000095497E-3</v>
      </c>
      <c r="U221" s="6" t="b">
        <f xml:space="preserve"> AND(ecommerce_dataset_updated[[#This Row],[Final_Price(Rs.) _]]=ecommerce_dataset_updated[[#This Row],['[Final_Price(Rs.)']]])</f>
        <v>0</v>
      </c>
      <c r="V221" s="5"/>
    </row>
    <row r="222" spans="1:22">
      <c r="A222" t="s">
        <v>1038</v>
      </c>
      <c r="B222" t="s">
        <v>1039</v>
      </c>
      <c r="C222" t="s">
        <v>68</v>
      </c>
      <c r="D222" s="9" t="s">
        <v>1040</v>
      </c>
      <c r="E222" s="8">
        <f>ecommerce_dataset_updated[[#This Row],[Price (Rs.)]]+0</f>
        <v>389.85</v>
      </c>
      <c r="F222" s="6" t="s">
        <v>154</v>
      </c>
      <c r="G222" s="7">
        <f>ecommerce_dataset_updated[[#This Row],[Discount (%)]]+0</f>
        <v>30</v>
      </c>
      <c r="H222" s="6" t="s">
        <v>1041</v>
      </c>
      <c r="I222" s="6">
        <f>ecommerce_dataset_updated[[#This Row],['[Price (Rs.)']]]*ecommerce_dataset_updated[[#This Row],['[Discount (%)']]]/100</f>
        <v>116.955</v>
      </c>
      <c r="J222" s="6">
        <f>ecommerce_dataset_updated[[#This Row],[Final_Price(Rs.)]]+0</f>
        <v>272.89</v>
      </c>
      <c r="K222" s="6">
        <f xml:space="preserve"> ecommerce_dataset_updated[[#This Row],['[Price (Rs.)']]]-ecommerce_dataset_updated[[#This Row],[Discount Amount _]]</f>
        <v>272.89500000000004</v>
      </c>
      <c r="L222" t="s">
        <v>14</v>
      </c>
      <c r="M222" t="s">
        <v>803</v>
      </c>
      <c r="N222" s="4" t="s">
        <v>20</v>
      </c>
      <c r="O222" s="4" t="s">
        <v>14067</v>
      </c>
      <c r="P222" s="4" t="s">
        <v>14079</v>
      </c>
      <c r="Q222" s="5">
        <f>DATE(ecommerce_dataset_updated[[#This Row],[YYYY]],ecommerce_dataset_updated[[#This Row],[MM]],ecommerce_dataset_updated[[#This Row],[DD]])</f>
        <v>45493</v>
      </c>
      <c r="R222" s="6" t="str">
        <f>TEXT(ecommerce_dataset_updated[[#This Row],['[Purchase_Date']]], "mmm")</f>
        <v>Jul</v>
      </c>
      <c r="S222" s="6" t="str">
        <f>TEXT(ecommerce_dataset_updated[[#This Row],['[Purchase_Date']]], "ddd")</f>
        <v>Sat</v>
      </c>
      <c r="T222" s="6">
        <f>ecommerce_dataset_updated[[#This Row],[Final_Price(Rs.) _]]-ecommerce_dataset_updated[[#This Row],['[Final_Price(Rs.)']]]</f>
        <v>5.0000000000522959E-3</v>
      </c>
      <c r="U222" s="6" t="b">
        <f xml:space="preserve"> AND(ecommerce_dataset_updated[[#This Row],[Final_Price(Rs.) _]]=ecommerce_dataset_updated[[#This Row],['[Final_Price(Rs.)']]])</f>
        <v>0</v>
      </c>
      <c r="V222" s="5"/>
    </row>
    <row r="223" spans="1:22">
      <c r="A223" t="s">
        <v>1042</v>
      </c>
      <c r="B223" t="s">
        <v>1043</v>
      </c>
      <c r="C223" t="s">
        <v>10</v>
      </c>
      <c r="D223" s="9" t="s">
        <v>1044</v>
      </c>
      <c r="E223" s="8">
        <f>ecommerce_dataset_updated[[#This Row],[Price (Rs.)]]+0</f>
        <v>317.98</v>
      </c>
      <c r="F223" s="6" t="s">
        <v>53</v>
      </c>
      <c r="G223" s="7">
        <f>ecommerce_dataset_updated[[#This Row],[Discount (%)]]+0</f>
        <v>5</v>
      </c>
      <c r="H223" s="6" t="s">
        <v>1045</v>
      </c>
      <c r="I223" s="6">
        <f>ecommerce_dataset_updated[[#This Row],['[Price (Rs.)']]]*ecommerce_dataset_updated[[#This Row],['[Discount (%)']]]/100</f>
        <v>15.899000000000001</v>
      </c>
      <c r="J223" s="6">
        <f>ecommerce_dataset_updated[[#This Row],[Final_Price(Rs.)]]+0</f>
        <v>302.08</v>
      </c>
      <c r="K223" s="6">
        <f xml:space="preserve"> ecommerce_dataset_updated[[#This Row],['[Price (Rs.)']]]-ecommerce_dataset_updated[[#This Row],[Discount Amount _]]</f>
        <v>302.08100000000002</v>
      </c>
      <c r="L223" t="s">
        <v>28</v>
      </c>
      <c r="M223" t="s">
        <v>1046</v>
      </c>
      <c r="N223" s="4" t="s">
        <v>14065</v>
      </c>
      <c r="O223" s="4" t="s">
        <v>14067</v>
      </c>
      <c r="P223" s="4" t="s">
        <v>14079</v>
      </c>
      <c r="Q223" s="5">
        <f>DATE(ecommerce_dataset_updated[[#This Row],[YYYY]],ecommerce_dataset_updated[[#This Row],[MM]],ecommerce_dataset_updated[[#This Row],[DD]])</f>
        <v>45496</v>
      </c>
      <c r="R223" s="6" t="str">
        <f>TEXT(ecommerce_dataset_updated[[#This Row],['[Purchase_Date']]], "mmm")</f>
        <v>Jul</v>
      </c>
      <c r="S223" s="6" t="str">
        <f>TEXT(ecommerce_dataset_updated[[#This Row],['[Purchase_Date']]], "ddd")</f>
        <v>Tue</v>
      </c>
      <c r="T223" s="6">
        <f>ecommerce_dataset_updated[[#This Row],[Final_Price(Rs.) _]]-ecommerce_dataset_updated[[#This Row],['[Final_Price(Rs.)']]]</f>
        <v>1.0000000000331966E-3</v>
      </c>
      <c r="U223" s="6" t="b">
        <f xml:space="preserve"> AND(ecommerce_dataset_updated[[#This Row],[Final_Price(Rs.) _]]=ecommerce_dataset_updated[[#This Row],['[Final_Price(Rs.)']]])</f>
        <v>0</v>
      </c>
      <c r="V223" s="5"/>
    </row>
    <row r="224" spans="1:22">
      <c r="A224" t="s">
        <v>1047</v>
      </c>
      <c r="B224" t="s">
        <v>1048</v>
      </c>
      <c r="C224" t="s">
        <v>68</v>
      </c>
      <c r="D224" s="9" t="s">
        <v>1049</v>
      </c>
      <c r="E224" s="8">
        <f>ecommerce_dataset_updated[[#This Row],[Price (Rs.)]]+0</f>
        <v>165.06</v>
      </c>
      <c r="F224" s="6" t="s">
        <v>154</v>
      </c>
      <c r="G224" s="7">
        <f>ecommerce_dataset_updated[[#This Row],[Discount (%)]]+0</f>
        <v>30</v>
      </c>
      <c r="H224" s="6" t="s">
        <v>1050</v>
      </c>
      <c r="I224" s="6">
        <f>ecommerce_dataset_updated[[#This Row],['[Price (Rs.)']]]*ecommerce_dataset_updated[[#This Row],['[Discount (%)']]]/100</f>
        <v>49.518000000000001</v>
      </c>
      <c r="J224" s="6">
        <f>ecommerce_dataset_updated[[#This Row],[Final_Price(Rs.)]]+0</f>
        <v>115.54</v>
      </c>
      <c r="K224" s="6">
        <f xml:space="preserve"> ecommerce_dataset_updated[[#This Row],['[Price (Rs.)']]]-ecommerce_dataset_updated[[#This Row],[Discount Amount _]]</f>
        <v>115.542</v>
      </c>
      <c r="L224" t="s">
        <v>120</v>
      </c>
      <c r="M224" t="s">
        <v>15</v>
      </c>
      <c r="N224" s="4" t="s">
        <v>14048</v>
      </c>
      <c r="O224" s="4" t="s">
        <v>14049</v>
      </c>
      <c r="P224" s="4" t="s">
        <v>14079</v>
      </c>
      <c r="Q224" s="5">
        <f>DATE(ecommerce_dataset_updated[[#This Row],[YYYY]],ecommerce_dataset_updated[[#This Row],[MM]],ecommerce_dataset_updated[[#This Row],[DD]])</f>
        <v>45608</v>
      </c>
      <c r="R224" s="6" t="str">
        <f>TEXT(ecommerce_dataset_updated[[#This Row],['[Purchase_Date']]], "mmm")</f>
        <v>Nov</v>
      </c>
      <c r="S224" s="6" t="str">
        <f>TEXT(ecommerce_dataset_updated[[#This Row],['[Purchase_Date']]], "ddd")</f>
        <v>Tue</v>
      </c>
      <c r="T224" s="6">
        <f>ecommerce_dataset_updated[[#This Row],[Final_Price(Rs.) _]]-ecommerce_dataset_updated[[#This Row],['[Final_Price(Rs.)']]]</f>
        <v>1.9999999999953388E-3</v>
      </c>
      <c r="U224" s="6" t="b">
        <f xml:space="preserve"> AND(ecommerce_dataset_updated[[#This Row],[Final_Price(Rs.) _]]=ecommerce_dataset_updated[[#This Row],['[Final_Price(Rs.)']]])</f>
        <v>0</v>
      </c>
      <c r="V224" s="5"/>
    </row>
    <row r="225" spans="1:22">
      <c r="A225" t="s">
        <v>1051</v>
      </c>
      <c r="B225" t="s">
        <v>1052</v>
      </c>
      <c r="C225" t="s">
        <v>45</v>
      </c>
      <c r="D225" s="9" t="s">
        <v>1053</v>
      </c>
      <c r="E225" s="8">
        <f>ecommerce_dataset_updated[[#This Row],[Price (Rs.)]]+0</f>
        <v>192.48</v>
      </c>
      <c r="F225" s="6" t="s">
        <v>12</v>
      </c>
      <c r="G225" s="7">
        <f>ecommerce_dataset_updated[[#This Row],[Discount (%)]]+0</f>
        <v>15</v>
      </c>
      <c r="H225" s="6" t="s">
        <v>1054</v>
      </c>
      <c r="I225" s="6">
        <f>ecommerce_dataset_updated[[#This Row],['[Price (Rs.)']]]*ecommerce_dataset_updated[[#This Row],['[Discount (%)']]]/100</f>
        <v>28.872</v>
      </c>
      <c r="J225" s="6">
        <f>ecommerce_dataset_updated[[#This Row],[Final_Price(Rs.)]]+0</f>
        <v>163.61000000000001</v>
      </c>
      <c r="K225" s="6">
        <f xml:space="preserve"> ecommerce_dataset_updated[[#This Row],['[Price (Rs.)']]]-ecommerce_dataset_updated[[#This Row],[Discount Amount _]]</f>
        <v>163.608</v>
      </c>
      <c r="L225" t="s">
        <v>28</v>
      </c>
      <c r="M225" t="s">
        <v>1055</v>
      </c>
      <c r="N225" s="4" t="s">
        <v>14059</v>
      </c>
      <c r="O225" s="4" t="s">
        <v>14062</v>
      </c>
      <c r="P225" s="4" t="s">
        <v>14079</v>
      </c>
      <c r="Q225" s="5">
        <f>DATE(ecommerce_dataset_updated[[#This Row],[YYYY]],ecommerce_dataset_updated[[#This Row],[MM]],ecommerce_dataset_updated[[#This Row],[DD]])</f>
        <v>45448</v>
      </c>
      <c r="R225" s="6" t="str">
        <f>TEXT(ecommerce_dataset_updated[[#This Row],['[Purchase_Date']]], "mmm")</f>
        <v>Jun</v>
      </c>
      <c r="S225" s="6" t="str">
        <f>TEXT(ecommerce_dataset_updated[[#This Row],['[Purchase_Date']]], "ddd")</f>
        <v>Wed</v>
      </c>
      <c r="T225" s="6">
        <f>ecommerce_dataset_updated[[#This Row],[Final_Price(Rs.) _]]-ecommerce_dataset_updated[[#This Row],['[Final_Price(Rs.)']]]</f>
        <v>-2.0000000000095497E-3</v>
      </c>
      <c r="U225" s="6" t="b">
        <f xml:space="preserve"> AND(ecommerce_dataset_updated[[#This Row],[Final_Price(Rs.) _]]=ecommerce_dataset_updated[[#This Row],['[Final_Price(Rs.)']]])</f>
        <v>0</v>
      </c>
      <c r="V225" s="5"/>
    </row>
    <row r="226" spans="1:22">
      <c r="A226" t="s">
        <v>1056</v>
      </c>
      <c r="B226" t="s">
        <v>1057</v>
      </c>
      <c r="C226" t="s">
        <v>68</v>
      </c>
      <c r="D226" s="9" t="s">
        <v>1058</v>
      </c>
      <c r="E226" s="8">
        <f>ecommerce_dataset_updated[[#This Row],[Price (Rs.)]]+0</f>
        <v>106.34</v>
      </c>
      <c r="F226" s="6" t="s">
        <v>20</v>
      </c>
      <c r="G226" s="7">
        <f>ecommerce_dataset_updated[[#This Row],[Discount (%)]]+0</f>
        <v>20</v>
      </c>
      <c r="H226" s="6" t="s">
        <v>1059</v>
      </c>
      <c r="I226" s="6">
        <f>ecommerce_dataset_updated[[#This Row],['[Price (Rs.)']]]*ecommerce_dataset_updated[[#This Row],['[Discount (%)']]]/100</f>
        <v>21.268000000000001</v>
      </c>
      <c r="J226" s="6">
        <f>ecommerce_dataset_updated[[#This Row],[Final_Price(Rs.)]]+0</f>
        <v>85.07</v>
      </c>
      <c r="K226" s="6">
        <f xml:space="preserve"> ecommerce_dataset_updated[[#This Row],['[Price (Rs.)']]]-ecommerce_dataset_updated[[#This Row],[Discount Amount _]]</f>
        <v>85.072000000000003</v>
      </c>
      <c r="L226" t="s">
        <v>35</v>
      </c>
      <c r="M226" t="s">
        <v>696</v>
      </c>
      <c r="N226" s="4" t="s">
        <v>14049</v>
      </c>
      <c r="O226" s="4" t="s">
        <v>14053</v>
      </c>
      <c r="P226" s="4" t="s">
        <v>14079</v>
      </c>
      <c r="Q226" s="5">
        <f>DATE(ecommerce_dataset_updated[[#This Row],[YYYY]],ecommerce_dataset_updated[[#This Row],[MM]],ecommerce_dataset_updated[[#This Row],[DD]])</f>
        <v>45393</v>
      </c>
      <c r="R226" s="6" t="str">
        <f>TEXT(ecommerce_dataset_updated[[#This Row],['[Purchase_Date']]], "mmm")</f>
        <v>Apr</v>
      </c>
      <c r="S226" s="6" t="str">
        <f>TEXT(ecommerce_dataset_updated[[#This Row],['[Purchase_Date']]], "ddd")</f>
        <v>Thu</v>
      </c>
      <c r="T226" s="6">
        <f>ecommerce_dataset_updated[[#This Row],[Final_Price(Rs.) _]]-ecommerce_dataset_updated[[#This Row],['[Final_Price(Rs.)']]]</f>
        <v>2.0000000000095497E-3</v>
      </c>
      <c r="U226" s="6" t="b">
        <f xml:space="preserve"> AND(ecommerce_dataset_updated[[#This Row],[Final_Price(Rs.) _]]=ecommerce_dataset_updated[[#This Row],['[Final_Price(Rs.)']]])</f>
        <v>0</v>
      </c>
      <c r="V226" s="5"/>
    </row>
    <row r="227" spans="1:22">
      <c r="A227" t="s">
        <v>1060</v>
      </c>
      <c r="B227" t="s">
        <v>1061</v>
      </c>
      <c r="C227" t="s">
        <v>114</v>
      </c>
      <c r="D227" s="9" t="s">
        <v>1062</v>
      </c>
      <c r="E227" s="8">
        <f>ecommerce_dataset_updated[[#This Row],[Price (Rs.)]]+0</f>
        <v>404.92</v>
      </c>
      <c r="F227" s="6" t="s">
        <v>47</v>
      </c>
      <c r="G227" s="7">
        <f>ecommerce_dataset_updated[[#This Row],[Discount (%)]]+0</f>
        <v>50</v>
      </c>
      <c r="H227" s="6" t="s">
        <v>1063</v>
      </c>
      <c r="I227" s="6">
        <f>ecommerce_dataset_updated[[#This Row],['[Price (Rs.)']]]*ecommerce_dataset_updated[[#This Row],['[Discount (%)']]]/100</f>
        <v>202.46</v>
      </c>
      <c r="J227" s="6">
        <f>ecommerce_dataset_updated[[#This Row],[Final_Price(Rs.)]]+0</f>
        <v>202.46</v>
      </c>
      <c r="K227" s="6">
        <f xml:space="preserve"> ecommerce_dataset_updated[[#This Row],['[Price (Rs.)']]]-ecommerce_dataset_updated[[#This Row],[Discount Amount _]]</f>
        <v>202.46</v>
      </c>
      <c r="L227" t="s">
        <v>120</v>
      </c>
      <c r="M227" t="s">
        <v>309</v>
      </c>
      <c r="N227" s="4" t="s">
        <v>14069</v>
      </c>
      <c r="O227" s="4" t="s">
        <v>75</v>
      </c>
      <c r="P227" s="4" t="s">
        <v>14079</v>
      </c>
      <c r="Q227" s="5">
        <f>DATE(ecommerce_dataset_updated[[#This Row],[YYYY]],ecommerce_dataset_updated[[#This Row],[MM]],ecommerce_dataset_updated[[#This Row],[DD]])</f>
        <v>45587</v>
      </c>
      <c r="R227" s="6" t="str">
        <f>TEXT(ecommerce_dataset_updated[[#This Row],['[Purchase_Date']]], "mmm")</f>
        <v>Oct</v>
      </c>
      <c r="S227" s="6" t="str">
        <f>TEXT(ecommerce_dataset_updated[[#This Row],['[Purchase_Date']]], "ddd")</f>
        <v>Tue</v>
      </c>
      <c r="T227" s="6">
        <f>ecommerce_dataset_updated[[#This Row],[Final_Price(Rs.) _]]-ecommerce_dataset_updated[[#This Row],['[Final_Price(Rs.)']]]</f>
        <v>0</v>
      </c>
      <c r="U227" s="6" t="b">
        <f xml:space="preserve"> AND(ecommerce_dataset_updated[[#This Row],[Final_Price(Rs.) _]]=ecommerce_dataset_updated[[#This Row],['[Final_Price(Rs.)']]])</f>
        <v>1</v>
      </c>
      <c r="V227" s="5"/>
    </row>
    <row r="228" spans="1:22">
      <c r="A228" t="s">
        <v>1064</v>
      </c>
      <c r="B228" t="s">
        <v>1065</v>
      </c>
      <c r="C228" t="s">
        <v>32</v>
      </c>
      <c r="D228" s="9" t="s">
        <v>1066</v>
      </c>
      <c r="E228" s="8">
        <f>ecommerce_dataset_updated[[#This Row],[Price (Rs.)]]+0</f>
        <v>289.62</v>
      </c>
      <c r="F228" s="6" t="s">
        <v>75</v>
      </c>
      <c r="G228" s="7">
        <f>ecommerce_dataset_updated[[#This Row],[Discount (%)]]+0</f>
        <v>10</v>
      </c>
      <c r="H228" s="6" t="s">
        <v>1067</v>
      </c>
      <c r="I228" s="6">
        <f>ecommerce_dataset_updated[[#This Row],['[Price (Rs.)']]]*ecommerce_dataset_updated[[#This Row],['[Discount (%)']]]/100</f>
        <v>28.962</v>
      </c>
      <c r="J228" s="6">
        <f>ecommerce_dataset_updated[[#This Row],[Final_Price(Rs.)]]+0</f>
        <v>260.66000000000003</v>
      </c>
      <c r="K228" s="6">
        <f xml:space="preserve"> ecommerce_dataset_updated[[#This Row],['[Price (Rs.)']]]-ecommerce_dataset_updated[[#This Row],[Discount Amount _]]</f>
        <v>260.65800000000002</v>
      </c>
      <c r="L228" t="s">
        <v>14</v>
      </c>
      <c r="M228" t="s">
        <v>1068</v>
      </c>
      <c r="N228" s="4" t="s">
        <v>14056</v>
      </c>
      <c r="O228" s="4" t="s">
        <v>14067</v>
      </c>
      <c r="P228" s="4" t="s">
        <v>14079</v>
      </c>
      <c r="Q228" s="5">
        <f>DATE(ecommerce_dataset_updated[[#This Row],[YYYY]],ecommerce_dataset_updated[[#This Row],[MM]],ecommerce_dataset_updated[[#This Row],[DD]])</f>
        <v>45501</v>
      </c>
      <c r="R228" s="6" t="str">
        <f>TEXT(ecommerce_dataset_updated[[#This Row],['[Purchase_Date']]], "mmm")</f>
        <v>Jul</v>
      </c>
      <c r="S228" s="6" t="str">
        <f>TEXT(ecommerce_dataset_updated[[#This Row],['[Purchase_Date']]], "ddd")</f>
        <v>Sun</v>
      </c>
      <c r="T228" s="6">
        <f>ecommerce_dataset_updated[[#This Row],[Final_Price(Rs.) _]]-ecommerce_dataset_updated[[#This Row],['[Final_Price(Rs.)']]]</f>
        <v>-2.0000000000095497E-3</v>
      </c>
      <c r="U228" s="6" t="b">
        <f xml:space="preserve"> AND(ecommerce_dataset_updated[[#This Row],[Final_Price(Rs.) _]]=ecommerce_dataset_updated[[#This Row],['[Final_Price(Rs.)']]])</f>
        <v>0</v>
      </c>
      <c r="V228" s="5"/>
    </row>
    <row r="229" spans="1:22">
      <c r="A229" t="s">
        <v>1069</v>
      </c>
      <c r="B229" t="s">
        <v>1070</v>
      </c>
      <c r="C229" t="s">
        <v>39</v>
      </c>
      <c r="D229" s="9" t="s">
        <v>34</v>
      </c>
      <c r="E229" s="8">
        <f>ecommerce_dataset_updated[[#This Row],[Price (Rs.)]]+0</f>
        <v>129.88999999999999</v>
      </c>
      <c r="F229" s="6" t="s">
        <v>53</v>
      </c>
      <c r="G229" s="7">
        <f>ecommerce_dataset_updated[[#This Row],[Discount (%)]]+0</f>
        <v>5</v>
      </c>
      <c r="H229" s="6" t="s">
        <v>1071</v>
      </c>
      <c r="I229" s="6">
        <f>ecommerce_dataset_updated[[#This Row],['[Price (Rs.)']]]*ecommerce_dataset_updated[[#This Row],['[Discount (%)']]]/100</f>
        <v>6.4944999999999995</v>
      </c>
      <c r="J229" s="6">
        <f>ecommerce_dataset_updated[[#This Row],[Final_Price(Rs.)]]+0</f>
        <v>123.4</v>
      </c>
      <c r="K229" s="6">
        <f xml:space="preserve"> ecommerce_dataset_updated[[#This Row],['[Price (Rs.)']]]-ecommerce_dataset_updated[[#This Row],[Discount Amount _]]</f>
        <v>123.39549999999998</v>
      </c>
      <c r="L229" t="s">
        <v>120</v>
      </c>
      <c r="M229" t="s">
        <v>210</v>
      </c>
      <c r="N229" s="4" t="s">
        <v>14061</v>
      </c>
      <c r="O229" s="4" t="s">
        <v>14053</v>
      </c>
      <c r="P229" s="4" t="s">
        <v>14079</v>
      </c>
      <c r="Q229" s="5">
        <f>DATE(ecommerce_dataset_updated[[#This Row],[YYYY]],ecommerce_dataset_updated[[#This Row],[MM]],ecommerce_dataset_updated[[#This Row],[DD]])</f>
        <v>45403</v>
      </c>
      <c r="R229" s="6" t="str">
        <f>TEXT(ecommerce_dataset_updated[[#This Row],['[Purchase_Date']]], "mmm")</f>
        <v>Apr</v>
      </c>
      <c r="S229" s="6" t="str">
        <f>TEXT(ecommerce_dataset_updated[[#This Row],['[Purchase_Date']]], "ddd")</f>
        <v>Sun</v>
      </c>
      <c r="T229" s="6">
        <f>ecommerce_dataset_updated[[#This Row],[Final_Price(Rs.) _]]-ecommerce_dataset_updated[[#This Row],['[Final_Price(Rs.)']]]</f>
        <v>-4.5000000000214868E-3</v>
      </c>
      <c r="U229" s="6" t="b">
        <f xml:space="preserve"> AND(ecommerce_dataset_updated[[#This Row],[Final_Price(Rs.) _]]=ecommerce_dataset_updated[[#This Row],['[Final_Price(Rs.)']]])</f>
        <v>0</v>
      </c>
      <c r="V229" s="5"/>
    </row>
    <row r="230" spans="1:22">
      <c r="A230" t="s">
        <v>1072</v>
      </c>
      <c r="B230" t="s">
        <v>1073</v>
      </c>
      <c r="C230" t="s">
        <v>68</v>
      </c>
      <c r="D230" s="9" t="s">
        <v>1074</v>
      </c>
      <c r="E230" s="8">
        <f>ecommerce_dataset_updated[[#This Row],[Price (Rs.)]]+0</f>
        <v>41.2</v>
      </c>
      <c r="F230" s="6" t="s">
        <v>53</v>
      </c>
      <c r="G230" s="7">
        <f>ecommerce_dataset_updated[[#This Row],[Discount (%)]]+0</f>
        <v>5</v>
      </c>
      <c r="H230" s="6" t="s">
        <v>1075</v>
      </c>
      <c r="I230" s="6">
        <f>ecommerce_dataset_updated[[#This Row],['[Price (Rs.)']]]*ecommerce_dataset_updated[[#This Row],['[Discount (%)']]]/100</f>
        <v>2.06</v>
      </c>
      <c r="J230" s="6">
        <f>ecommerce_dataset_updated[[#This Row],[Final_Price(Rs.)]]+0</f>
        <v>39.14</v>
      </c>
      <c r="K230" s="6">
        <f xml:space="preserve"> ecommerce_dataset_updated[[#This Row],['[Price (Rs.)']]]-ecommerce_dataset_updated[[#This Row],[Discount Amount _]]</f>
        <v>39.14</v>
      </c>
      <c r="L230" t="s">
        <v>14</v>
      </c>
      <c r="M230" t="s">
        <v>1076</v>
      </c>
      <c r="N230" s="4" t="s">
        <v>12</v>
      </c>
      <c r="O230" s="4" t="s">
        <v>14067</v>
      </c>
      <c r="P230" s="4" t="s">
        <v>14079</v>
      </c>
      <c r="Q230" s="5">
        <f>DATE(ecommerce_dataset_updated[[#This Row],[YYYY]],ecommerce_dataset_updated[[#This Row],[MM]],ecommerce_dataset_updated[[#This Row],[DD]])</f>
        <v>45488</v>
      </c>
      <c r="R230" s="6" t="str">
        <f>TEXT(ecommerce_dataset_updated[[#This Row],['[Purchase_Date']]], "mmm")</f>
        <v>Jul</v>
      </c>
      <c r="S230" s="6" t="str">
        <f>TEXT(ecommerce_dataset_updated[[#This Row],['[Purchase_Date']]], "ddd")</f>
        <v>Mon</v>
      </c>
      <c r="T230" s="6">
        <f>ecommerce_dataset_updated[[#This Row],[Final_Price(Rs.) _]]-ecommerce_dataset_updated[[#This Row],['[Final_Price(Rs.)']]]</f>
        <v>0</v>
      </c>
      <c r="U230" s="6" t="b">
        <f xml:space="preserve"> AND(ecommerce_dataset_updated[[#This Row],[Final_Price(Rs.) _]]=ecommerce_dataset_updated[[#This Row],['[Final_Price(Rs.)']]])</f>
        <v>1</v>
      </c>
      <c r="V230" s="5"/>
    </row>
    <row r="231" spans="1:22">
      <c r="A231" t="s">
        <v>1077</v>
      </c>
      <c r="B231" t="s">
        <v>1078</v>
      </c>
      <c r="C231" t="s">
        <v>18</v>
      </c>
      <c r="D231" s="9" t="s">
        <v>1079</v>
      </c>
      <c r="E231" s="8">
        <f>ecommerce_dataset_updated[[#This Row],[Price (Rs.)]]+0</f>
        <v>208.08</v>
      </c>
      <c r="F231" s="6" t="s">
        <v>12</v>
      </c>
      <c r="G231" s="7">
        <f>ecommerce_dataset_updated[[#This Row],[Discount (%)]]+0</f>
        <v>15</v>
      </c>
      <c r="H231" s="6" t="s">
        <v>1080</v>
      </c>
      <c r="I231" s="6">
        <f>ecommerce_dataset_updated[[#This Row],['[Price (Rs.)']]]*ecommerce_dataset_updated[[#This Row],['[Discount (%)']]]/100</f>
        <v>31.212000000000003</v>
      </c>
      <c r="J231" s="6">
        <f>ecommerce_dataset_updated[[#This Row],[Final_Price(Rs.)]]+0</f>
        <v>176.87</v>
      </c>
      <c r="K231" s="6">
        <f xml:space="preserve"> ecommerce_dataset_updated[[#This Row],['[Price (Rs.)']]]-ecommerce_dataset_updated[[#This Row],[Discount Amount _]]</f>
        <v>176.86799999999999</v>
      </c>
      <c r="L231" t="s">
        <v>35</v>
      </c>
      <c r="M231" t="s">
        <v>1081</v>
      </c>
      <c r="N231" s="4" t="s">
        <v>12</v>
      </c>
      <c r="O231" s="4" t="s">
        <v>14049</v>
      </c>
      <c r="P231" s="4" t="s">
        <v>14079</v>
      </c>
      <c r="Q231" s="5">
        <f>DATE(ecommerce_dataset_updated[[#This Row],[YYYY]],ecommerce_dataset_updated[[#This Row],[MM]],ecommerce_dataset_updated[[#This Row],[DD]])</f>
        <v>45611</v>
      </c>
      <c r="R231" s="6" t="str">
        <f>TEXT(ecommerce_dataset_updated[[#This Row],['[Purchase_Date']]], "mmm")</f>
        <v>Nov</v>
      </c>
      <c r="S231" s="6" t="str">
        <f>TEXT(ecommerce_dataset_updated[[#This Row],['[Purchase_Date']]], "ddd")</f>
        <v>Fri</v>
      </c>
      <c r="T231" s="6">
        <f>ecommerce_dataset_updated[[#This Row],[Final_Price(Rs.) _]]-ecommerce_dataset_updated[[#This Row],['[Final_Price(Rs.)']]]</f>
        <v>-2.0000000000095497E-3</v>
      </c>
      <c r="U231" s="6" t="b">
        <f xml:space="preserve"> AND(ecommerce_dataset_updated[[#This Row],[Final_Price(Rs.) _]]=ecommerce_dataset_updated[[#This Row],['[Final_Price(Rs.)']]])</f>
        <v>0</v>
      </c>
      <c r="V231" s="5"/>
    </row>
    <row r="232" spans="1:22">
      <c r="A232" t="s">
        <v>1082</v>
      </c>
      <c r="B232" t="s">
        <v>1083</v>
      </c>
      <c r="C232" t="s">
        <v>10</v>
      </c>
      <c r="D232" s="9" t="s">
        <v>1084</v>
      </c>
      <c r="E232" s="8">
        <f>ecommerce_dataset_updated[[#This Row],[Price (Rs.)]]+0</f>
        <v>114.84</v>
      </c>
      <c r="F232" s="6" t="s">
        <v>20</v>
      </c>
      <c r="G232" s="7">
        <f>ecommerce_dataset_updated[[#This Row],[Discount (%)]]+0</f>
        <v>20</v>
      </c>
      <c r="H232" s="6" t="s">
        <v>1085</v>
      </c>
      <c r="I232" s="6">
        <f>ecommerce_dataset_updated[[#This Row],['[Price (Rs.)']]]*ecommerce_dataset_updated[[#This Row],['[Discount (%)']]]/100</f>
        <v>22.968000000000004</v>
      </c>
      <c r="J232" s="6">
        <f>ecommerce_dataset_updated[[#This Row],[Final_Price(Rs.)]]+0</f>
        <v>91.87</v>
      </c>
      <c r="K232" s="6">
        <f xml:space="preserve"> ecommerce_dataset_updated[[#This Row],['[Price (Rs.)']]]-ecommerce_dataset_updated[[#This Row],[Discount Amount _]]</f>
        <v>91.872</v>
      </c>
      <c r="L232" t="s">
        <v>77</v>
      </c>
      <c r="M232" t="s">
        <v>1086</v>
      </c>
      <c r="N232" s="4" t="s">
        <v>14063</v>
      </c>
      <c r="O232" s="4" t="s">
        <v>14062</v>
      </c>
      <c r="P232" s="4" t="s">
        <v>14079</v>
      </c>
      <c r="Q232" s="5">
        <f>DATE(ecommerce_dataset_updated[[#This Row],[YYYY]],ecommerce_dataset_updated[[#This Row],[MM]],ecommerce_dataset_updated[[#This Row],[DD]])</f>
        <v>45460</v>
      </c>
      <c r="R232" s="6" t="str">
        <f>TEXT(ecommerce_dataset_updated[[#This Row],['[Purchase_Date']]], "mmm")</f>
        <v>Jun</v>
      </c>
      <c r="S232" s="6" t="str">
        <f>TEXT(ecommerce_dataset_updated[[#This Row],['[Purchase_Date']]], "ddd")</f>
        <v>Mon</v>
      </c>
      <c r="T232" s="6">
        <f>ecommerce_dataset_updated[[#This Row],[Final_Price(Rs.) _]]-ecommerce_dataset_updated[[#This Row],['[Final_Price(Rs.)']]]</f>
        <v>1.9999999999953388E-3</v>
      </c>
      <c r="U232" s="6" t="b">
        <f xml:space="preserve"> AND(ecommerce_dataset_updated[[#This Row],[Final_Price(Rs.) _]]=ecommerce_dataset_updated[[#This Row],['[Final_Price(Rs.)']]])</f>
        <v>0</v>
      </c>
      <c r="V232" s="5"/>
    </row>
    <row r="233" spans="1:22">
      <c r="A233" t="s">
        <v>1087</v>
      </c>
      <c r="B233" t="s">
        <v>1088</v>
      </c>
      <c r="C233" t="s">
        <v>32</v>
      </c>
      <c r="D233" s="9" t="s">
        <v>1089</v>
      </c>
      <c r="E233" s="8">
        <f>ecommerce_dataset_updated[[#This Row],[Price (Rs.)]]+0</f>
        <v>430.16</v>
      </c>
      <c r="F233" s="6" t="s">
        <v>20</v>
      </c>
      <c r="G233" s="7">
        <f>ecommerce_dataset_updated[[#This Row],[Discount (%)]]+0</f>
        <v>20</v>
      </c>
      <c r="H233" s="6" t="s">
        <v>1090</v>
      </c>
      <c r="I233" s="6">
        <f>ecommerce_dataset_updated[[#This Row],['[Price (Rs.)']]]*ecommerce_dataset_updated[[#This Row],['[Discount (%)']]]/100</f>
        <v>86.032000000000011</v>
      </c>
      <c r="J233" s="6">
        <f>ecommerce_dataset_updated[[#This Row],[Final_Price(Rs.)]]+0</f>
        <v>344.13</v>
      </c>
      <c r="K233" s="6">
        <f xml:space="preserve"> ecommerce_dataset_updated[[#This Row],['[Price (Rs.)']]]-ecommerce_dataset_updated[[#This Row],[Discount Amount _]]</f>
        <v>344.12800000000004</v>
      </c>
      <c r="L233" t="s">
        <v>35</v>
      </c>
      <c r="M233" t="s">
        <v>469</v>
      </c>
      <c r="N233" s="4" t="s">
        <v>14068</v>
      </c>
      <c r="O233" s="4" t="s">
        <v>14052</v>
      </c>
      <c r="P233" s="4" t="s">
        <v>14079</v>
      </c>
      <c r="Q233" s="5">
        <f>DATE(ecommerce_dataset_updated[[#This Row],[YYYY]],ecommerce_dataset_updated[[#This Row],[MM]],ecommerce_dataset_updated[[#This Row],[DD]])</f>
        <v>45322</v>
      </c>
      <c r="R233" s="6" t="str">
        <f>TEXT(ecommerce_dataset_updated[[#This Row],['[Purchase_Date']]], "mmm")</f>
        <v>Jan</v>
      </c>
      <c r="S233" s="6" t="str">
        <f>TEXT(ecommerce_dataset_updated[[#This Row],['[Purchase_Date']]], "ddd")</f>
        <v>Wed</v>
      </c>
      <c r="T233" s="6">
        <f>ecommerce_dataset_updated[[#This Row],[Final_Price(Rs.) _]]-ecommerce_dataset_updated[[#This Row],['[Final_Price(Rs.)']]]</f>
        <v>-1.9999999999527063E-3</v>
      </c>
      <c r="U233" s="6" t="b">
        <f xml:space="preserve"> AND(ecommerce_dataset_updated[[#This Row],[Final_Price(Rs.) _]]=ecommerce_dataset_updated[[#This Row],['[Final_Price(Rs.)']]])</f>
        <v>0</v>
      </c>
      <c r="V233" s="5"/>
    </row>
    <row r="234" spans="1:22">
      <c r="A234" t="s">
        <v>1091</v>
      </c>
      <c r="B234" t="s">
        <v>1092</v>
      </c>
      <c r="C234" t="s">
        <v>10</v>
      </c>
      <c r="D234" s="9" t="s">
        <v>1093</v>
      </c>
      <c r="E234" s="8">
        <f>ecommerce_dataset_updated[[#This Row],[Price (Rs.)]]+0</f>
        <v>431.98</v>
      </c>
      <c r="F234" s="6" t="s">
        <v>26</v>
      </c>
      <c r="G234" s="7">
        <f>ecommerce_dataset_updated[[#This Row],[Discount (%)]]+0</f>
        <v>25</v>
      </c>
      <c r="H234" s="6" t="s">
        <v>1094</v>
      </c>
      <c r="I234" s="6">
        <f>ecommerce_dataset_updated[[#This Row],['[Price (Rs.)']]]*ecommerce_dataset_updated[[#This Row],['[Discount (%)']]]/100</f>
        <v>107.995</v>
      </c>
      <c r="J234" s="6">
        <f>ecommerce_dataset_updated[[#This Row],[Final_Price(Rs.)]]+0</f>
        <v>323.99</v>
      </c>
      <c r="K234" s="6">
        <f xml:space="preserve"> ecommerce_dataset_updated[[#This Row],['[Price (Rs.)']]]-ecommerce_dataset_updated[[#This Row],[Discount Amount _]]</f>
        <v>323.98500000000001</v>
      </c>
      <c r="L234" t="s">
        <v>35</v>
      </c>
      <c r="M234" t="s">
        <v>1095</v>
      </c>
      <c r="N234" s="4" t="s">
        <v>14062</v>
      </c>
      <c r="O234" s="4" t="s">
        <v>14052</v>
      </c>
      <c r="P234" s="4" t="s">
        <v>14079</v>
      </c>
      <c r="Q234" s="5">
        <f>DATE(ecommerce_dataset_updated[[#This Row],[YYYY]],ecommerce_dataset_updated[[#This Row],[MM]],ecommerce_dataset_updated[[#This Row],[DD]])</f>
        <v>45297</v>
      </c>
      <c r="R234" s="6" t="str">
        <f>TEXT(ecommerce_dataset_updated[[#This Row],['[Purchase_Date']]], "mmm")</f>
        <v>Jan</v>
      </c>
      <c r="S234" s="6" t="str">
        <f>TEXT(ecommerce_dataset_updated[[#This Row],['[Purchase_Date']]], "ddd")</f>
        <v>Sat</v>
      </c>
      <c r="T234" s="6">
        <f>ecommerce_dataset_updated[[#This Row],[Final_Price(Rs.) _]]-ecommerce_dataset_updated[[#This Row],['[Final_Price(Rs.)']]]</f>
        <v>-4.9999999999954525E-3</v>
      </c>
      <c r="U234" s="6" t="b">
        <f xml:space="preserve"> AND(ecommerce_dataset_updated[[#This Row],[Final_Price(Rs.) _]]=ecommerce_dataset_updated[[#This Row],['[Final_Price(Rs.)']]])</f>
        <v>0</v>
      </c>
      <c r="V234" s="5"/>
    </row>
    <row r="235" spans="1:22">
      <c r="A235" t="s">
        <v>1096</v>
      </c>
      <c r="B235" t="s">
        <v>1097</v>
      </c>
      <c r="C235" t="s">
        <v>68</v>
      </c>
      <c r="D235" s="9" t="s">
        <v>1098</v>
      </c>
      <c r="E235" s="8">
        <f>ecommerce_dataset_updated[[#This Row],[Price (Rs.)]]+0</f>
        <v>472.77</v>
      </c>
      <c r="F235" s="6" t="s">
        <v>20</v>
      </c>
      <c r="G235" s="7">
        <f>ecommerce_dataset_updated[[#This Row],[Discount (%)]]+0</f>
        <v>20</v>
      </c>
      <c r="H235" s="6" t="s">
        <v>1099</v>
      </c>
      <c r="I235" s="6">
        <f>ecommerce_dataset_updated[[#This Row],['[Price (Rs.)']]]*ecommerce_dataset_updated[[#This Row],['[Discount (%)']]]/100</f>
        <v>94.554000000000002</v>
      </c>
      <c r="J235" s="6">
        <f>ecommerce_dataset_updated[[#This Row],[Final_Price(Rs.)]]+0</f>
        <v>378.22</v>
      </c>
      <c r="K235" s="6">
        <f xml:space="preserve"> ecommerce_dataset_updated[[#This Row],['[Price (Rs.)']]]-ecommerce_dataset_updated[[#This Row],[Discount Amount _]]</f>
        <v>378.21600000000001</v>
      </c>
      <c r="L235" t="s">
        <v>77</v>
      </c>
      <c r="M235" t="s">
        <v>783</v>
      </c>
      <c r="N235" s="4" t="s">
        <v>14058</v>
      </c>
      <c r="O235" s="4" t="s">
        <v>14057</v>
      </c>
      <c r="P235" s="4" t="s">
        <v>14079</v>
      </c>
      <c r="Q235" s="5">
        <f>DATE(ecommerce_dataset_updated[[#This Row],[YYYY]],ecommerce_dataset_updated[[#This Row],[MM]],ecommerce_dataset_updated[[#This Row],[DD]])</f>
        <v>45380</v>
      </c>
      <c r="R235" s="6" t="str">
        <f>TEXT(ecommerce_dataset_updated[[#This Row],['[Purchase_Date']]], "mmm")</f>
        <v>Mar</v>
      </c>
      <c r="S235" s="6" t="str">
        <f>TEXT(ecommerce_dataset_updated[[#This Row],['[Purchase_Date']]], "ddd")</f>
        <v>Fri</v>
      </c>
      <c r="T235" s="6">
        <f>ecommerce_dataset_updated[[#This Row],[Final_Price(Rs.) _]]-ecommerce_dataset_updated[[#This Row],['[Final_Price(Rs.)']]]</f>
        <v>-4.0000000000190994E-3</v>
      </c>
      <c r="U235" s="6" t="b">
        <f xml:space="preserve"> AND(ecommerce_dataset_updated[[#This Row],[Final_Price(Rs.) _]]=ecommerce_dataset_updated[[#This Row],['[Final_Price(Rs.)']]])</f>
        <v>0</v>
      </c>
      <c r="V235" s="5"/>
    </row>
    <row r="236" spans="1:22">
      <c r="A236" t="s">
        <v>1100</v>
      </c>
      <c r="B236" t="s">
        <v>1101</v>
      </c>
      <c r="C236" t="s">
        <v>10</v>
      </c>
      <c r="D236" s="9" t="s">
        <v>1102</v>
      </c>
      <c r="E236" s="8">
        <f>ecommerce_dataset_updated[[#This Row],[Price (Rs.)]]+0</f>
        <v>473.18</v>
      </c>
      <c r="F236" s="6" t="s">
        <v>47</v>
      </c>
      <c r="G236" s="7">
        <f>ecommerce_dataset_updated[[#This Row],[Discount (%)]]+0</f>
        <v>50</v>
      </c>
      <c r="H236" s="6" t="s">
        <v>1103</v>
      </c>
      <c r="I236" s="6">
        <f>ecommerce_dataset_updated[[#This Row],['[Price (Rs.)']]]*ecommerce_dataset_updated[[#This Row],['[Discount (%)']]]/100</f>
        <v>236.59</v>
      </c>
      <c r="J236" s="6">
        <f>ecommerce_dataset_updated[[#This Row],[Final_Price(Rs.)]]+0</f>
        <v>236.59</v>
      </c>
      <c r="K236" s="6">
        <f xml:space="preserve"> ecommerce_dataset_updated[[#This Row],['[Price (Rs.)']]]-ecommerce_dataset_updated[[#This Row],[Discount Amount _]]</f>
        <v>236.59</v>
      </c>
      <c r="L236" t="s">
        <v>120</v>
      </c>
      <c r="M236" t="s">
        <v>1104</v>
      </c>
      <c r="N236" s="4" t="s">
        <v>14071</v>
      </c>
      <c r="O236" s="4" t="s">
        <v>75</v>
      </c>
      <c r="P236" s="4" t="s">
        <v>14079</v>
      </c>
      <c r="Q236" s="5">
        <f>DATE(ecommerce_dataset_updated[[#This Row],[YYYY]],ecommerce_dataset_updated[[#This Row],[MM]],ecommerce_dataset_updated[[#This Row],[DD]])</f>
        <v>45589</v>
      </c>
      <c r="R236" s="6" t="str">
        <f>TEXT(ecommerce_dataset_updated[[#This Row],['[Purchase_Date']]], "mmm")</f>
        <v>Oct</v>
      </c>
      <c r="S236" s="6" t="str">
        <f>TEXT(ecommerce_dataset_updated[[#This Row],['[Purchase_Date']]], "ddd")</f>
        <v>Thu</v>
      </c>
      <c r="T236" s="6">
        <f>ecommerce_dataset_updated[[#This Row],[Final_Price(Rs.) _]]-ecommerce_dataset_updated[[#This Row],['[Final_Price(Rs.)']]]</f>
        <v>0</v>
      </c>
      <c r="U236" s="6" t="b">
        <f xml:space="preserve"> AND(ecommerce_dataset_updated[[#This Row],[Final_Price(Rs.) _]]=ecommerce_dataset_updated[[#This Row],['[Final_Price(Rs.)']]])</f>
        <v>1</v>
      </c>
      <c r="V236" s="5"/>
    </row>
    <row r="237" spans="1:22">
      <c r="A237" t="s">
        <v>1105</v>
      </c>
      <c r="B237" t="s">
        <v>1106</v>
      </c>
      <c r="C237" t="s">
        <v>45</v>
      </c>
      <c r="D237" s="9" t="s">
        <v>1107</v>
      </c>
      <c r="E237" s="8">
        <f>ecommerce_dataset_updated[[#This Row],[Price (Rs.)]]+0</f>
        <v>205.06</v>
      </c>
      <c r="F237" s="6" t="s">
        <v>26</v>
      </c>
      <c r="G237" s="7">
        <f>ecommerce_dataset_updated[[#This Row],[Discount (%)]]+0</f>
        <v>25</v>
      </c>
      <c r="H237" s="6" t="s">
        <v>1108</v>
      </c>
      <c r="I237" s="6">
        <f>ecommerce_dataset_updated[[#This Row],['[Price (Rs.)']]]*ecommerce_dataset_updated[[#This Row],['[Discount (%)']]]/100</f>
        <v>51.265000000000001</v>
      </c>
      <c r="J237" s="6">
        <f>ecommerce_dataset_updated[[#This Row],[Final_Price(Rs.)]]+0</f>
        <v>153.80000000000001</v>
      </c>
      <c r="K237" s="6">
        <f xml:space="preserve"> ecommerce_dataset_updated[[#This Row],['[Price (Rs.)']]]-ecommerce_dataset_updated[[#This Row],[Discount Amount _]]</f>
        <v>153.79500000000002</v>
      </c>
      <c r="L237" t="s">
        <v>77</v>
      </c>
      <c r="M237" t="s">
        <v>1109</v>
      </c>
      <c r="N237" s="4" t="s">
        <v>14064</v>
      </c>
      <c r="O237" s="4" t="s">
        <v>14055</v>
      </c>
      <c r="P237" s="4" t="s">
        <v>14079</v>
      </c>
      <c r="Q237" s="5">
        <f>DATE(ecommerce_dataset_updated[[#This Row],[YYYY]],ecommerce_dataset_updated[[#This Row],[MM]],ecommerce_dataset_updated[[#This Row],[DD]])</f>
        <v>45517</v>
      </c>
      <c r="R237" s="6" t="str">
        <f>TEXT(ecommerce_dataset_updated[[#This Row],['[Purchase_Date']]], "mmm")</f>
        <v>Aug</v>
      </c>
      <c r="S237" s="6" t="str">
        <f>TEXT(ecommerce_dataset_updated[[#This Row],['[Purchase_Date']]], "ddd")</f>
        <v>Tue</v>
      </c>
      <c r="T237" s="6">
        <f>ecommerce_dataset_updated[[#This Row],[Final_Price(Rs.) _]]-ecommerce_dataset_updated[[#This Row],['[Final_Price(Rs.)']]]</f>
        <v>-4.9999999999954525E-3</v>
      </c>
      <c r="U237" s="6" t="b">
        <f xml:space="preserve"> AND(ecommerce_dataset_updated[[#This Row],[Final_Price(Rs.) _]]=ecommerce_dataset_updated[[#This Row],['[Final_Price(Rs.)']]])</f>
        <v>0</v>
      </c>
      <c r="V237" s="5"/>
    </row>
    <row r="238" spans="1:22">
      <c r="A238" t="s">
        <v>1110</v>
      </c>
      <c r="B238" t="s">
        <v>1111</v>
      </c>
      <c r="C238" t="s">
        <v>39</v>
      </c>
      <c r="D238" s="9" t="s">
        <v>1112</v>
      </c>
      <c r="E238" s="8">
        <f>ecommerce_dataset_updated[[#This Row],[Price (Rs.)]]+0</f>
        <v>485.71</v>
      </c>
      <c r="F238" s="6" t="s">
        <v>20</v>
      </c>
      <c r="G238" s="7">
        <f>ecommerce_dataset_updated[[#This Row],[Discount (%)]]+0</f>
        <v>20</v>
      </c>
      <c r="H238" s="6" t="s">
        <v>1113</v>
      </c>
      <c r="I238" s="6">
        <f>ecommerce_dataset_updated[[#This Row],['[Price (Rs.)']]]*ecommerce_dataset_updated[[#This Row],['[Discount (%)']]]/100</f>
        <v>97.141999999999996</v>
      </c>
      <c r="J238" s="6">
        <f>ecommerce_dataset_updated[[#This Row],[Final_Price(Rs.)]]+0</f>
        <v>388.57</v>
      </c>
      <c r="K238" s="6">
        <f xml:space="preserve"> ecommerce_dataset_updated[[#This Row],['[Price (Rs.)']]]-ecommerce_dataset_updated[[#This Row],[Discount Amount _]]</f>
        <v>388.56799999999998</v>
      </c>
      <c r="L238" t="s">
        <v>28</v>
      </c>
      <c r="M238" t="s">
        <v>793</v>
      </c>
      <c r="N238" s="4" t="s">
        <v>14067</v>
      </c>
      <c r="O238" s="4" t="s">
        <v>14062</v>
      </c>
      <c r="P238" s="4" t="s">
        <v>14079</v>
      </c>
      <c r="Q238" s="5">
        <f>DATE(ecommerce_dataset_updated[[#This Row],[YYYY]],ecommerce_dataset_updated[[#This Row],[MM]],ecommerce_dataset_updated[[#This Row],[DD]])</f>
        <v>45450</v>
      </c>
      <c r="R238" s="6" t="str">
        <f>TEXT(ecommerce_dataset_updated[[#This Row],['[Purchase_Date']]], "mmm")</f>
        <v>Jun</v>
      </c>
      <c r="S238" s="6" t="str">
        <f>TEXT(ecommerce_dataset_updated[[#This Row],['[Purchase_Date']]], "ddd")</f>
        <v>Fri</v>
      </c>
      <c r="T238" s="6">
        <f>ecommerce_dataset_updated[[#This Row],[Final_Price(Rs.) _]]-ecommerce_dataset_updated[[#This Row],['[Final_Price(Rs.)']]]</f>
        <v>-2.0000000000095497E-3</v>
      </c>
      <c r="U238" s="6" t="b">
        <f xml:space="preserve"> AND(ecommerce_dataset_updated[[#This Row],[Final_Price(Rs.) _]]=ecommerce_dataset_updated[[#This Row],['[Final_Price(Rs.)']]])</f>
        <v>0</v>
      </c>
      <c r="V238" s="5"/>
    </row>
    <row r="239" spans="1:22">
      <c r="A239" t="s">
        <v>1114</v>
      </c>
      <c r="B239" t="s">
        <v>1115</v>
      </c>
      <c r="C239" t="s">
        <v>10</v>
      </c>
      <c r="D239" s="9" t="s">
        <v>1116</v>
      </c>
      <c r="E239" s="8">
        <f>ecommerce_dataset_updated[[#This Row],[Price (Rs.)]]+0</f>
        <v>84.28</v>
      </c>
      <c r="F239" s="6" t="s">
        <v>75</v>
      </c>
      <c r="G239" s="7">
        <f>ecommerce_dataset_updated[[#This Row],[Discount (%)]]+0</f>
        <v>10</v>
      </c>
      <c r="H239" s="6" t="s">
        <v>1117</v>
      </c>
      <c r="I239" s="6">
        <f>ecommerce_dataset_updated[[#This Row],['[Price (Rs.)']]]*ecommerce_dataset_updated[[#This Row],['[Discount (%)']]]/100</f>
        <v>8.427999999999999</v>
      </c>
      <c r="J239" s="6">
        <f>ecommerce_dataset_updated[[#This Row],[Final_Price(Rs.)]]+0</f>
        <v>75.849999999999994</v>
      </c>
      <c r="K239" s="6">
        <f xml:space="preserve"> ecommerce_dataset_updated[[#This Row],['[Price (Rs.)']]]-ecommerce_dataset_updated[[#This Row],[Discount Amount _]]</f>
        <v>75.852000000000004</v>
      </c>
      <c r="L239" t="s">
        <v>77</v>
      </c>
      <c r="M239" t="s">
        <v>121</v>
      </c>
      <c r="N239" s="4" t="s">
        <v>14065</v>
      </c>
      <c r="O239" s="4" t="s">
        <v>14050</v>
      </c>
      <c r="P239" s="4" t="s">
        <v>14079</v>
      </c>
      <c r="Q239" s="5">
        <f>DATE(ecommerce_dataset_updated[[#This Row],[YYYY]],ecommerce_dataset_updated[[#This Row],[MM]],ecommerce_dataset_updated[[#This Row],[DD]])</f>
        <v>45558</v>
      </c>
      <c r="R239" s="6" t="str">
        <f>TEXT(ecommerce_dataset_updated[[#This Row],['[Purchase_Date']]], "mmm")</f>
        <v>Sep</v>
      </c>
      <c r="S239" s="6" t="str">
        <f>TEXT(ecommerce_dataset_updated[[#This Row],['[Purchase_Date']]], "ddd")</f>
        <v>Mon</v>
      </c>
      <c r="T239" s="6">
        <f>ecommerce_dataset_updated[[#This Row],[Final_Price(Rs.) _]]-ecommerce_dataset_updated[[#This Row],['[Final_Price(Rs.)']]]</f>
        <v>2.0000000000095497E-3</v>
      </c>
      <c r="U239" s="6" t="b">
        <f xml:space="preserve"> AND(ecommerce_dataset_updated[[#This Row],[Final_Price(Rs.) _]]=ecommerce_dataset_updated[[#This Row],['[Final_Price(Rs.)']]])</f>
        <v>0</v>
      </c>
      <c r="V239" s="5"/>
    </row>
    <row r="240" spans="1:22">
      <c r="A240" t="s">
        <v>1118</v>
      </c>
      <c r="B240" t="s">
        <v>1119</v>
      </c>
      <c r="C240" t="s">
        <v>45</v>
      </c>
      <c r="D240" s="9" t="s">
        <v>1120</v>
      </c>
      <c r="E240" s="8">
        <f>ecommerce_dataset_updated[[#This Row],[Price (Rs.)]]+0</f>
        <v>189.84</v>
      </c>
      <c r="F240" s="6" t="s">
        <v>20</v>
      </c>
      <c r="G240" s="7">
        <f>ecommerce_dataset_updated[[#This Row],[Discount (%)]]+0</f>
        <v>20</v>
      </c>
      <c r="H240" s="6" t="s">
        <v>1121</v>
      </c>
      <c r="I240" s="6">
        <f>ecommerce_dataset_updated[[#This Row],['[Price (Rs.)']]]*ecommerce_dataset_updated[[#This Row],['[Discount (%)']]]/100</f>
        <v>37.968000000000004</v>
      </c>
      <c r="J240" s="6">
        <f>ecommerce_dataset_updated[[#This Row],[Final_Price(Rs.)]]+0</f>
        <v>151.87</v>
      </c>
      <c r="K240" s="6">
        <f xml:space="preserve"> ecommerce_dataset_updated[[#This Row],['[Price (Rs.)']]]-ecommerce_dataset_updated[[#This Row],[Discount Amount _]]</f>
        <v>151.87200000000001</v>
      </c>
      <c r="L240" t="s">
        <v>28</v>
      </c>
      <c r="M240" t="s">
        <v>88</v>
      </c>
      <c r="N240" s="4" t="s">
        <v>14055</v>
      </c>
      <c r="O240" s="4" t="s">
        <v>14057</v>
      </c>
      <c r="P240" s="4" t="s">
        <v>14079</v>
      </c>
      <c r="Q240" s="5">
        <f>DATE(ecommerce_dataset_updated[[#This Row],[YYYY]],ecommerce_dataset_updated[[#This Row],[MM]],ecommerce_dataset_updated[[#This Row],[DD]])</f>
        <v>45359</v>
      </c>
      <c r="R240" s="6" t="str">
        <f>TEXT(ecommerce_dataset_updated[[#This Row],['[Purchase_Date']]], "mmm")</f>
        <v>Mar</v>
      </c>
      <c r="S240" s="6" t="str">
        <f>TEXT(ecommerce_dataset_updated[[#This Row],['[Purchase_Date']]], "ddd")</f>
        <v>Fri</v>
      </c>
      <c r="T240" s="6">
        <f>ecommerce_dataset_updated[[#This Row],[Final_Price(Rs.) _]]-ecommerce_dataset_updated[[#This Row],['[Final_Price(Rs.)']]]</f>
        <v>2.0000000000095497E-3</v>
      </c>
      <c r="U240" s="6" t="b">
        <f xml:space="preserve"> AND(ecommerce_dataset_updated[[#This Row],[Final_Price(Rs.) _]]=ecommerce_dataset_updated[[#This Row],['[Final_Price(Rs.)']]])</f>
        <v>0</v>
      </c>
      <c r="V240" s="5"/>
    </row>
    <row r="241" spans="1:22">
      <c r="A241" t="s">
        <v>1122</v>
      </c>
      <c r="B241" t="s">
        <v>1123</v>
      </c>
      <c r="C241" t="s">
        <v>10</v>
      </c>
      <c r="D241" s="9" t="s">
        <v>1124</v>
      </c>
      <c r="E241" s="8">
        <f>ecommerce_dataset_updated[[#This Row],[Price (Rs.)]]+0</f>
        <v>366.4</v>
      </c>
      <c r="F241" s="6" t="s">
        <v>12</v>
      </c>
      <c r="G241" s="7">
        <f>ecommerce_dataset_updated[[#This Row],[Discount (%)]]+0</f>
        <v>15</v>
      </c>
      <c r="H241" s="6" t="s">
        <v>1125</v>
      </c>
      <c r="I241" s="6">
        <f>ecommerce_dataset_updated[[#This Row],['[Price (Rs.)']]]*ecommerce_dataset_updated[[#This Row],['[Discount (%)']]]/100</f>
        <v>54.96</v>
      </c>
      <c r="J241" s="6">
        <f>ecommerce_dataset_updated[[#This Row],[Final_Price(Rs.)]]+0</f>
        <v>311.44</v>
      </c>
      <c r="K241" s="6">
        <f xml:space="preserve"> ecommerce_dataset_updated[[#This Row],['[Price (Rs.)']]]-ecommerce_dataset_updated[[#This Row],[Discount Amount _]]</f>
        <v>311.44</v>
      </c>
      <c r="L241" t="s">
        <v>14</v>
      </c>
      <c r="M241" t="s">
        <v>1126</v>
      </c>
      <c r="N241" s="4" t="s">
        <v>14048</v>
      </c>
      <c r="O241" s="4" t="s">
        <v>14050</v>
      </c>
      <c r="P241" s="4" t="s">
        <v>14079</v>
      </c>
      <c r="Q241" s="5">
        <f>DATE(ecommerce_dataset_updated[[#This Row],[YYYY]],ecommerce_dataset_updated[[#This Row],[MM]],ecommerce_dataset_updated[[#This Row],[DD]])</f>
        <v>45547</v>
      </c>
      <c r="R241" s="6" t="str">
        <f>TEXT(ecommerce_dataset_updated[[#This Row],['[Purchase_Date']]], "mmm")</f>
        <v>Sep</v>
      </c>
      <c r="S241" s="6" t="str">
        <f>TEXT(ecommerce_dataset_updated[[#This Row],['[Purchase_Date']]], "ddd")</f>
        <v>Thu</v>
      </c>
      <c r="T241" s="6">
        <f>ecommerce_dataset_updated[[#This Row],[Final_Price(Rs.) _]]-ecommerce_dataset_updated[[#This Row],['[Final_Price(Rs.)']]]</f>
        <v>0</v>
      </c>
      <c r="U241" s="6" t="b">
        <f xml:space="preserve"> AND(ecommerce_dataset_updated[[#This Row],[Final_Price(Rs.) _]]=ecommerce_dataset_updated[[#This Row],['[Final_Price(Rs.)']]])</f>
        <v>1</v>
      </c>
      <c r="V241" s="5"/>
    </row>
    <row r="242" spans="1:22">
      <c r="A242" t="s">
        <v>1127</v>
      </c>
      <c r="B242" t="s">
        <v>1128</v>
      </c>
      <c r="C242" t="s">
        <v>18</v>
      </c>
      <c r="D242" s="9" t="s">
        <v>1129</v>
      </c>
      <c r="E242" s="8">
        <f>ecommerce_dataset_updated[[#This Row],[Price (Rs.)]]+0</f>
        <v>93.05</v>
      </c>
      <c r="F242" s="6" t="s">
        <v>47</v>
      </c>
      <c r="G242" s="7">
        <f>ecommerce_dataset_updated[[#This Row],[Discount (%)]]+0</f>
        <v>50</v>
      </c>
      <c r="H242" s="6" t="s">
        <v>1130</v>
      </c>
      <c r="I242" s="6">
        <f>ecommerce_dataset_updated[[#This Row],['[Price (Rs.)']]]*ecommerce_dataset_updated[[#This Row],['[Discount (%)']]]/100</f>
        <v>46.524999999999999</v>
      </c>
      <c r="J242" s="6">
        <f>ecommerce_dataset_updated[[#This Row],[Final_Price(Rs.)]]+0</f>
        <v>46.52</v>
      </c>
      <c r="K242" s="6">
        <f xml:space="preserve"> ecommerce_dataset_updated[[#This Row],['[Price (Rs.)']]]-ecommerce_dataset_updated[[#This Row],[Discount Amount _]]</f>
        <v>46.524999999999999</v>
      </c>
      <c r="L242" t="s">
        <v>77</v>
      </c>
      <c r="M242" t="s">
        <v>1131</v>
      </c>
      <c r="N242" s="4" t="s">
        <v>12</v>
      </c>
      <c r="O242" s="4" t="s">
        <v>14059</v>
      </c>
      <c r="P242" s="4" t="s">
        <v>14079</v>
      </c>
      <c r="Q242" s="5">
        <f>DATE(ecommerce_dataset_updated[[#This Row],[YYYY]],ecommerce_dataset_updated[[#This Row],[MM]],ecommerce_dataset_updated[[#This Row],[DD]])</f>
        <v>45427</v>
      </c>
      <c r="R242" s="6" t="str">
        <f>TEXT(ecommerce_dataset_updated[[#This Row],['[Purchase_Date']]], "mmm")</f>
        <v>May</v>
      </c>
      <c r="S242" s="6" t="str">
        <f>TEXT(ecommerce_dataset_updated[[#This Row],['[Purchase_Date']]], "ddd")</f>
        <v>Wed</v>
      </c>
      <c r="T242" s="6">
        <f>ecommerce_dataset_updated[[#This Row],[Final_Price(Rs.) _]]-ecommerce_dataset_updated[[#This Row],['[Final_Price(Rs.)']]]</f>
        <v>4.9999999999954525E-3</v>
      </c>
      <c r="U242" s="6" t="b">
        <f xml:space="preserve"> AND(ecommerce_dataset_updated[[#This Row],[Final_Price(Rs.) _]]=ecommerce_dataset_updated[[#This Row],['[Final_Price(Rs.)']]])</f>
        <v>0</v>
      </c>
      <c r="V242" s="5"/>
    </row>
    <row r="243" spans="1:22">
      <c r="A243" t="s">
        <v>1132</v>
      </c>
      <c r="B243" t="s">
        <v>1133</v>
      </c>
      <c r="C243" t="s">
        <v>32</v>
      </c>
      <c r="D243" s="9" t="s">
        <v>1134</v>
      </c>
      <c r="E243" s="8">
        <f>ecommerce_dataset_updated[[#This Row],[Price (Rs.)]]+0</f>
        <v>398.16</v>
      </c>
      <c r="F243" s="6" t="s">
        <v>53</v>
      </c>
      <c r="G243" s="7">
        <f>ecommerce_dataset_updated[[#This Row],[Discount (%)]]+0</f>
        <v>5</v>
      </c>
      <c r="H243" s="6" t="s">
        <v>1135</v>
      </c>
      <c r="I243" s="6">
        <f>ecommerce_dataset_updated[[#This Row],['[Price (Rs.)']]]*ecommerce_dataset_updated[[#This Row],['[Discount (%)']]]/100</f>
        <v>19.908000000000001</v>
      </c>
      <c r="J243" s="6">
        <f>ecommerce_dataset_updated[[#This Row],[Final_Price(Rs.)]]+0</f>
        <v>378.25</v>
      </c>
      <c r="K243" s="6">
        <f xml:space="preserve"> ecommerce_dataset_updated[[#This Row],['[Price (Rs.)']]]-ecommerce_dataset_updated[[#This Row],[Discount Amount _]]</f>
        <v>378.25200000000001</v>
      </c>
      <c r="L243" t="s">
        <v>28</v>
      </c>
      <c r="M243" t="s">
        <v>131</v>
      </c>
      <c r="N243" s="4" t="s">
        <v>14066</v>
      </c>
      <c r="O243" s="4" t="s">
        <v>14053</v>
      </c>
      <c r="P243" s="4" t="s">
        <v>14079</v>
      </c>
      <c r="Q243" s="5">
        <f>DATE(ecommerce_dataset_updated[[#This Row],[YYYY]],ecommerce_dataset_updated[[#This Row],[MM]],ecommerce_dataset_updated[[#This Row],[DD]])</f>
        <v>45401</v>
      </c>
      <c r="R243" s="6" t="str">
        <f>TEXT(ecommerce_dataset_updated[[#This Row],['[Purchase_Date']]], "mmm")</f>
        <v>Apr</v>
      </c>
      <c r="S243" s="6" t="str">
        <f>TEXT(ecommerce_dataset_updated[[#This Row],['[Purchase_Date']]], "ddd")</f>
        <v>Fri</v>
      </c>
      <c r="T243" s="6">
        <f>ecommerce_dataset_updated[[#This Row],[Final_Price(Rs.) _]]-ecommerce_dataset_updated[[#This Row],['[Final_Price(Rs.)']]]</f>
        <v>2.0000000000095497E-3</v>
      </c>
      <c r="U243" s="6" t="b">
        <f xml:space="preserve"> AND(ecommerce_dataset_updated[[#This Row],[Final_Price(Rs.) _]]=ecommerce_dataset_updated[[#This Row],['[Final_Price(Rs.)']]])</f>
        <v>0</v>
      </c>
      <c r="V243" s="5"/>
    </row>
    <row r="244" spans="1:22">
      <c r="A244" t="s">
        <v>1136</v>
      </c>
      <c r="B244" t="s">
        <v>1137</v>
      </c>
      <c r="C244" t="s">
        <v>10</v>
      </c>
      <c r="D244" s="9" t="s">
        <v>1138</v>
      </c>
      <c r="E244" s="8">
        <f>ecommerce_dataset_updated[[#This Row],[Price (Rs.)]]+0</f>
        <v>326.51</v>
      </c>
      <c r="F244" s="6" t="s">
        <v>20</v>
      </c>
      <c r="G244" s="7">
        <f>ecommerce_dataset_updated[[#This Row],[Discount (%)]]+0</f>
        <v>20</v>
      </c>
      <c r="H244" s="6" t="s">
        <v>1139</v>
      </c>
      <c r="I244" s="6">
        <f>ecommerce_dataset_updated[[#This Row],['[Price (Rs.)']]]*ecommerce_dataset_updated[[#This Row],['[Discount (%)']]]/100</f>
        <v>65.301999999999992</v>
      </c>
      <c r="J244" s="6">
        <f>ecommerce_dataset_updated[[#This Row],[Final_Price(Rs.)]]+0</f>
        <v>261.20999999999998</v>
      </c>
      <c r="K244" s="6">
        <f xml:space="preserve"> ecommerce_dataset_updated[[#This Row],['[Price (Rs.)']]]-ecommerce_dataset_updated[[#This Row],[Discount Amount _]]</f>
        <v>261.20799999999997</v>
      </c>
      <c r="L244" t="s">
        <v>120</v>
      </c>
      <c r="M244" t="s">
        <v>1140</v>
      </c>
      <c r="N244" s="4" t="s">
        <v>14054</v>
      </c>
      <c r="O244" s="4" t="s">
        <v>14059</v>
      </c>
      <c r="P244" s="4" t="s">
        <v>14079</v>
      </c>
      <c r="Q244" s="5">
        <f>DATE(ecommerce_dataset_updated[[#This Row],[YYYY]],ecommerce_dataset_updated[[#This Row],[MM]],ecommerce_dataset_updated[[#This Row],[DD]])</f>
        <v>45439</v>
      </c>
      <c r="R244" s="6" t="str">
        <f>TEXT(ecommerce_dataset_updated[[#This Row],['[Purchase_Date']]], "mmm")</f>
        <v>May</v>
      </c>
      <c r="S244" s="6" t="str">
        <f>TEXT(ecommerce_dataset_updated[[#This Row],['[Purchase_Date']]], "ddd")</f>
        <v>Mon</v>
      </c>
      <c r="T244" s="6">
        <f>ecommerce_dataset_updated[[#This Row],[Final_Price(Rs.) _]]-ecommerce_dataset_updated[[#This Row],['[Final_Price(Rs.)']]]</f>
        <v>-2.0000000000095497E-3</v>
      </c>
      <c r="U244" s="6" t="b">
        <f xml:space="preserve"> AND(ecommerce_dataset_updated[[#This Row],[Final_Price(Rs.) _]]=ecommerce_dataset_updated[[#This Row],['[Final_Price(Rs.)']]])</f>
        <v>0</v>
      </c>
      <c r="V244" s="5"/>
    </row>
    <row r="245" spans="1:22">
      <c r="A245" t="s">
        <v>1141</v>
      </c>
      <c r="B245" t="s">
        <v>1142</v>
      </c>
      <c r="C245" t="s">
        <v>32</v>
      </c>
      <c r="D245" s="9" t="s">
        <v>1143</v>
      </c>
      <c r="E245" s="8">
        <f>ecommerce_dataset_updated[[#This Row],[Price (Rs.)]]+0</f>
        <v>367.98</v>
      </c>
      <c r="F245" s="6" t="s">
        <v>53</v>
      </c>
      <c r="G245" s="7">
        <f>ecommerce_dataset_updated[[#This Row],[Discount (%)]]+0</f>
        <v>5</v>
      </c>
      <c r="H245" s="6" t="s">
        <v>1144</v>
      </c>
      <c r="I245" s="6">
        <f>ecommerce_dataset_updated[[#This Row],['[Price (Rs.)']]]*ecommerce_dataset_updated[[#This Row],['[Discount (%)']]]/100</f>
        <v>18.399000000000001</v>
      </c>
      <c r="J245" s="6">
        <f>ecommerce_dataset_updated[[#This Row],[Final_Price(Rs.)]]+0</f>
        <v>349.58</v>
      </c>
      <c r="K245" s="6">
        <f xml:space="preserve"> ecommerce_dataset_updated[[#This Row],['[Price (Rs.)']]]-ecommerce_dataset_updated[[#This Row],[Discount Amount _]]</f>
        <v>349.58100000000002</v>
      </c>
      <c r="L245" t="s">
        <v>28</v>
      </c>
      <c r="M245" t="s">
        <v>1145</v>
      </c>
      <c r="N245" s="4" t="s">
        <v>14049</v>
      </c>
      <c r="O245" s="4" t="s">
        <v>14051</v>
      </c>
      <c r="P245" s="4" t="s">
        <v>14079</v>
      </c>
      <c r="Q245" s="5">
        <f>DATE(ecommerce_dataset_updated[[#This Row],[YYYY]],ecommerce_dataset_updated[[#This Row],[MM]],ecommerce_dataset_updated[[#This Row],[DD]])</f>
        <v>45333</v>
      </c>
      <c r="R245" s="6" t="str">
        <f>TEXT(ecommerce_dataset_updated[[#This Row],['[Purchase_Date']]], "mmm")</f>
        <v>Feb</v>
      </c>
      <c r="S245" s="6" t="str">
        <f>TEXT(ecommerce_dataset_updated[[#This Row],['[Purchase_Date']]], "ddd")</f>
        <v>Sun</v>
      </c>
      <c r="T245" s="6">
        <f>ecommerce_dataset_updated[[#This Row],[Final_Price(Rs.) _]]-ecommerce_dataset_updated[[#This Row],['[Final_Price(Rs.)']]]</f>
        <v>1.0000000000331966E-3</v>
      </c>
      <c r="U245" s="6" t="b">
        <f xml:space="preserve"> AND(ecommerce_dataset_updated[[#This Row],[Final_Price(Rs.) _]]=ecommerce_dataset_updated[[#This Row],['[Final_Price(Rs.)']]])</f>
        <v>0</v>
      </c>
      <c r="V245" s="5"/>
    </row>
    <row r="246" spans="1:22">
      <c r="A246" t="s">
        <v>1146</v>
      </c>
      <c r="B246" t="s">
        <v>1147</v>
      </c>
      <c r="C246" t="s">
        <v>32</v>
      </c>
      <c r="D246" s="9" t="s">
        <v>1148</v>
      </c>
      <c r="E246" s="8">
        <f>ecommerce_dataset_updated[[#This Row],[Price (Rs.)]]+0</f>
        <v>424.14</v>
      </c>
      <c r="F246" s="6" t="s">
        <v>47</v>
      </c>
      <c r="G246" s="7">
        <f>ecommerce_dataset_updated[[#This Row],[Discount (%)]]+0</f>
        <v>50</v>
      </c>
      <c r="H246" s="6" t="s">
        <v>1149</v>
      </c>
      <c r="I246" s="6">
        <f>ecommerce_dataset_updated[[#This Row],['[Price (Rs.)']]]*ecommerce_dataset_updated[[#This Row],['[Discount (%)']]]/100</f>
        <v>212.07</v>
      </c>
      <c r="J246" s="6">
        <f>ecommerce_dataset_updated[[#This Row],[Final_Price(Rs.)]]+0</f>
        <v>212.07</v>
      </c>
      <c r="K246" s="6">
        <f xml:space="preserve"> ecommerce_dataset_updated[[#This Row],['[Price (Rs.)']]]-ecommerce_dataset_updated[[#This Row],[Discount Amount _]]</f>
        <v>212.07</v>
      </c>
      <c r="L246" t="s">
        <v>120</v>
      </c>
      <c r="M246" t="s">
        <v>1150</v>
      </c>
      <c r="N246" s="4" t="s">
        <v>14062</v>
      </c>
      <c r="O246" s="4" t="s">
        <v>14050</v>
      </c>
      <c r="P246" s="4" t="s">
        <v>14079</v>
      </c>
      <c r="Q246" s="5">
        <f>DATE(ecommerce_dataset_updated[[#This Row],[YYYY]],ecommerce_dataset_updated[[#This Row],[MM]],ecommerce_dataset_updated[[#This Row],[DD]])</f>
        <v>45541</v>
      </c>
      <c r="R246" s="6" t="str">
        <f>TEXT(ecommerce_dataset_updated[[#This Row],['[Purchase_Date']]], "mmm")</f>
        <v>Sep</v>
      </c>
      <c r="S246" s="6" t="str">
        <f>TEXT(ecommerce_dataset_updated[[#This Row],['[Purchase_Date']]], "ddd")</f>
        <v>Fri</v>
      </c>
      <c r="T246" s="6">
        <f>ecommerce_dataset_updated[[#This Row],[Final_Price(Rs.) _]]-ecommerce_dataset_updated[[#This Row],['[Final_Price(Rs.)']]]</f>
        <v>0</v>
      </c>
      <c r="U246" s="6" t="b">
        <f xml:space="preserve"> AND(ecommerce_dataset_updated[[#This Row],[Final_Price(Rs.) _]]=ecommerce_dataset_updated[[#This Row],['[Final_Price(Rs.)']]])</f>
        <v>1</v>
      </c>
      <c r="V246" s="5"/>
    </row>
    <row r="247" spans="1:22">
      <c r="A247" t="s">
        <v>1151</v>
      </c>
      <c r="B247" t="s">
        <v>1152</v>
      </c>
      <c r="C247" t="s">
        <v>18</v>
      </c>
      <c r="D247" s="9" t="s">
        <v>1153</v>
      </c>
      <c r="E247" s="8">
        <f>ecommerce_dataset_updated[[#This Row],[Price (Rs.)]]+0</f>
        <v>359.51</v>
      </c>
      <c r="F247" s="6" t="s">
        <v>154</v>
      </c>
      <c r="G247" s="7">
        <f>ecommerce_dataset_updated[[#This Row],[Discount (%)]]+0</f>
        <v>30</v>
      </c>
      <c r="H247" s="6" t="s">
        <v>1154</v>
      </c>
      <c r="I247" s="6">
        <f>ecommerce_dataset_updated[[#This Row],['[Price (Rs.)']]]*ecommerce_dataset_updated[[#This Row],['[Discount (%)']]]/100</f>
        <v>107.85299999999999</v>
      </c>
      <c r="J247" s="6">
        <f>ecommerce_dataset_updated[[#This Row],[Final_Price(Rs.)]]+0</f>
        <v>251.66</v>
      </c>
      <c r="K247" s="6">
        <f xml:space="preserve"> ecommerce_dataset_updated[[#This Row],['[Price (Rs.)']]]-ecommerce_dataset_updated[[#This Row],[Discount Amount _]]</f>
        <v>251.65699999999998</v>
      </c>
      <c r="L247" t="s">
        <v>35</v>
      </c>
      <c r="M247" t="s">
        <v>249</v>
      </c>
      <c r="N247" s="4" t="s">
        <v>14048</v>
      </c>
      <c r="O247" s="4" t="s">
        <v>14059</v>
      </c>
      <c r="P247" s="4" t="s">
        <v>14079</v>
      </c>
      <c r="Q247" s="5">
        <f>DATE(ecommerce_dataset_updated[[#This Row],[YYYY]],ecommerce_dataset_updated[[#This Row],[MM]],ecommerce_dataset_updated[[#This Row],[DD]])</f>
        <v>45424</v>
      </c>
      <c r="R247" s="6" t="str">
        <f>TEXT(ecommerce_dataset_updated[[#This Row],['[Purchase_Date']]], "mmm")</f>
        <v>May</v>
      </c>
      <c r="S247" s="6" t="str">
        <f>TEXT(ecommerce_dataset_updated[[#This Row],['[Purchase_Date']]], "ddd")</f>
        <v>Sun</v>
      </c>
      <c r="T247" s="6">
        <f>ecommerce_dataset_updated[[#This Row],[Final_Price(Rs.) _]]-ecommerce_dataset_updated[[#This Row],['[Final_Price(Rs.)']]]</f>
        <v>-3.0000000000143245E-3</v>
      </c>
      <c r="U247" s="6" t="b">
        <f xml:space="preserve"> AND(ecommerce_dataset_updated[[#This Row],[Final_Price(Rs.) _]]=ecommerce_dataset_updated[[#This Row],['[Final_Price(Rs.)']]])</f>
        <v>0</v>
      </c>
      <c r="V247" s="5"/>
    </row>
    <row r="248" spans="1:22">
      <c r="A248" t="s">
        <v>1155</v>
      </c>
      <c r="B248" t="s">
        <v>1156</v>
      </c>
      <c r="C248" t="s">
        <v>32</v>
      </c>
      <c r="D248" s="9" t="s">
        <v>1157</v>
      </c>
      <c r="E248" s="8">
        <f>ecommerce_dataset_updated[[#This Row],[Price (Rs.)]]+0</f>
        <v>187.2</v>
      </c>
      <c r="F248" s="6" t="s">
        <v>26</v>
      </c>
      <c r="G248" s="7">
        <f>ecommerce_dataset_updated[[#This Row],[Discount (%)]]+0</f>
        <v>25</v>
      </c>
      <c r="H248" s="6" t="s">
        <v>1158</v>
      </c>
      <c r="I248" s="6">
        <f>ecommerce_dataset_updated[[#This Row],['[Price (Rs.)']]]*ecommerce_dataset_updated[[#This Row],['[Discount (%)']]]/100</f>
        <v>46.8</v>
      </c>
      <c r="J248" s="6">
        <f>ecommerce_dataset_updated[[#This Row],[Final_Price(Rs.)]]+0</f>
        <v>140.4</v>
      </c>
      <c r="K248" s="6">
        <f xml:space="preserve"> ecommerce_dataset_updated[[#This Row],['[Price (Rs.)']]]-ecommerce_dataset_updated[[#This Row],[Discount Amount _]]</f>
        <v>140.39999999999998</v>
      </c>
      <c r="L248" t="s">
        <v>14</v>
      </c>
      <c r="M248" t="s">
        <v>846</v>
      </c>
      <c r="N248" s="4" t="s">
        <v>14056</v>
      </c>
      <c r="O248" s="4" t="s">
        <v>14059</v>
      </c>
      <c r="P248" s="4" t="s">
        <v>14079</v>
      </c>
      <c r="Q248" s="5">
        <f>DATE(ecommerce_dataset_updated[[#This Row],[YYYY]],ecommerce_dataset_updated[[#This Row],[MM]],ecommerce_dataset_updated[[#This Row],[DD]])</f>
        <v>45440</v>
      </c>
      <c r="R248" s="6" t="str">
        <f>TEXT(ecommerce_dataset_updated[[#This Row],['[Purchase_Date']]], "mmm")</f>
        <v>May</v>
      </c>
      <c r="S248" s="6" t="str">
        <f>TEXT(ecommerce_dataset_updated[[#This Row],['[Purchase_Date']]], "ddd")</f>
        <v>Tue</v>
      </c>
      <c r="T248" s="6">
        <f>ecommerce_dataset_updated[[#This Row],[Final_Price(Rs.) _]]-ecommerce_dataset_updated[[#This Row],['[Final_Price(Rs.)']]]</f>
        <v>0</v>
      </c>
      <c r="U248" s="6" t="b">
        <f xml:space="preserve"> AND(ecommerce_dataset_updated[[#This Row],[Final_Price(Rs.) _]]=ecommerce_dataset_updated[[#This Row],['[Final_Price(Rs.)']]])</f>
        <v>1</v>
      </c>
      <c r="V248" s="5"/>
    </row>
    <row r="249" spans="1:22">
      <c r="A249" t="s">
        <v>1159</v>
      </c>
      <c r="B249" t="s">
        <v>1160</v>
      </c>
      <c r="C249" t="s">
        <v>68</v>
      </c>
      <c r="D249" s="9" t="s">
        <v>1161</v>
      </c>
      <c r="E249" s="8">
        <f>ecommerce_dataset_updated[[#This Row],[Price (Rs.)]]+0</f>
        <v>232.12</v>
      </c>
      <c r="F249" s="6" t="s">
        <v>53</v>
      </c>
      <c r="G249" s="7">
        <f>ecommerce_dataset_updated[[#This Row],[Discount (%)]]+0</f>
        <v>5</v>
      </c>
      <c r="H249" s="6" t="s">
        <v>1162</v>
      </c>
      <c r="I249" s="6">
        <f>ecommerce_dataset_updated[[#This Row],['[Price (Rs.)']]]*ecommerce_dataset_updated[[#This Row],['[Discount (%)']]]/100</f>
        <v>11.606</v>
      </c>
      <c r="J249" s="6">
        <f>ecommerce_dataset_updated[[#This Row],[Final_Price(Rs.)]]+0</f>
        <v>220.51</v>
      </c>
      <c r="K249" s="6">
        <f xml:space="preserve"> ecommerce_dataset_updated[[#This Row],['[Price (Rs.)']]]-ecommerce_dataset_updated[[#This Row],[Discount Amount _]]</f>
        <v>220.51400000000001</v>
      </c>
      <c r="L249" t="s">
        <v>35</v>
      </c>
      <c r="M249" t="s">
        <v>1163</v>
      </c>
      <c r="N249" s="4" t="s">
        <v>14054</v>
      </c>
      <c r="O249" s="4" t="s">
        <v>14055</v>
      </c>
      <c r="P249" s="4" t="s">
        <v>14079</v>
      </c>
      <c r="Q249" s="5">
        <f>DATE(ecommerce_dataset_updated[[#This Row],[YYYY]],ecommerce_dataset_updated[[#This Row],[MM]],ecommerce_dataset_updated[[#This Row],[DD]])</f>
        <v>45531</v>
      </c>
      <c r="R249" s="6" t="str">
        <f>TEXT(ecommerce_dataset_updated[[#This Row],['[Purchase_Date']]], "mmm")</f>
        <v>Aug</v>
      </c>
      <c r="S249" s="6" t="str">
        <f>TEXT(ecommerce_dataset_updated[[#This Row],['[Purchase_Date']]], "ddd")</f>
        <v>Tue</v>
      </c>
      <c r="T249" s="6">
        <f>ecommerce_dataset_updated[[#This Row],[Final_Price(Rs.) _]]-ecommerce_dataset_updated[[#This Row],['[Final_Price(Rs.)']]]</f>
        <v>4.0000000000190994E-3</v>
      </c>
      <c r="U249" s="6" t="b">
        <f xml:space="preserve"> AND(ecommerce_dataset_updated[[#This Row],[Final_Price(Rs.) _]]=ecommerce_dataset_updated[[#This Row],['[Final_Price(Rs.)']]])</f>
        <v>0</v>
      </c>
      <c r="V249" s="5"/>
    </row>
    <row r="250" spans="1:22">
      <c r="A250" t="s">
        <v>1164</v>
      </c>
      <c r="B250" t="s">
        <v>1165</v>
      </c>
      <c r="C250" t="s">
        <v>10</v>
      </c>
      <c r="D250" s="9" t="s">
        <v>1166</v>
      </c>
      <c r="E250" s="8">
        <f>ecommerce_dataset_updated[[#This Row],[Price (Rs.)]]+0</f>
        <v>236.78</v>
      </c>
      <c r="F250" s="6" t="s">
        <v>26</v>
      </c>
      <c r="G250" s="7">
        <f>ecommerce_dataset_updated[[#This Row],[Discount (%)]]+0</f>
        <v>25</v>
      </c>
      <c r="H250" s="6" t="s">
        <v>1167</v>
      </c>
      <c r="I250" s="6">
        <f>ecommerce_dataset_updated[[#This Row],['[Price (Rs.)']]]*ecommerce_dataset_updated[[#This Row],['[Discount (%)']]]/100</f>
        <v>59.195</v>
      </c>
      <c r="J250" s="6">
        <f>ecommerce_dataset_updated[[#This Row],[Final_Price(Rs.)]]+0</f>
        <v>177.59</v>
      </c>
      <c r="K250" s="6">
        <f xml:space="preserve"> ecommerce_dataset_updated[[#This Row],['[Price (Rs.)']]]-ecommerce_dataset_updated[[#This Row],[Discount Amount _]]</f>
        <v>177.58500000000001</v>
      </c>
      <c r="L250" t="s">
        <v>14</v>
      </c>
      <c r="M250" t="s">
        <v>1168</v>
      </c>
      <c r="N250" s="4" t="s">
        <v>14065</v>
      </c>
      <c r="O250" s="4" t="s">
        <v>14062</v>
      </c>
      <c r="P250" s="4" t="s">
        <v>14079</v>
      </c>
      <c r="Q250" s="5">
        <f>DATE(ecommerce_dataset_updated[[#This Row],[YYYY]],ecommerce_dataset_updated[[#This Row],[MM]],ecommerce_dataset_updated[[#This Row],[DD]])</f>
        <v>45466</v>
      </c>
      <c r="R250" s="6" t="str">
        <f>TEXT(ecommerce_dataset_updated[[#This Row],['[Purchase_Date']]], "mmm")</f>
        <v>Jun</v>
      </c>
      <c r="S250" s="6" t="str">
        <f>TEXT(ecommerce_dataset_updated[[#This Row],['[Purchase_Date']]], "ddd")</f>
        <v>Sun</v>
      </c>
      <c r="T250" s="6">
        <f>ecommerce_dataset_updated[[#This Row],[Final_Price(Rs.) _]]-ecommerce_dataset_updated[[#This Row],['[Final_Price(Rs.)']]]</f>
        <v>-4.9999999999954525E-3</v>
      </c>
      <c r="U250" s="6" t="b">
        <f xml:space="preserve"> AND(ecommerce_dataset_updated[[#This Row],[Final_Price(Rs.) _]]=ecommerce_dataset_updated[[#This Row],['[Final_Price(Rs.)']]])</f>
        <v>0</v>
      </c>
      <c r="V250" s="5"/>
    </row>
    <row r="251" spans="1:22">
      <c r="A251" t="s">
        <v>1169</v>
      </c>
      <c r="B251" t="s">
        <v>1170</v>
      </c>
      <c r="C251" t="s">
        <v>10</v>
      </c>
      <c r="D251" s="9" t="s">
        <v>1171</v>
      </c>
      <c r="E251" s="8">
        <f>ecommerce_dataset_updated[[#This Row],[Price (Rs.)]]+0</f>
        <v>439.4</v>
      </c>
      <c r="F251" s="6" t="s">
        <v>75</v>
      </c>
      <c r="G251" s="7">
        <f>ecommerce_dataset_updated[[#This Row],[Discount (%)]]+0</f>
        <v>10</v>
      </c>
      <c r="H251" s="6" t="s">
        <v>1172</v>
      </c>
      <c r="I251" s="6">
        <f>ecommerce_dataset_updated[[#This Row],['[Price (Rs.)']]]*ecommerce_dataset_updated[[#This Row],['[Discount (%)']]]/100</f>
        <v>43.94</v>
      </c>
      <c r="J251" s="6">
        <f>ecommerce_dataset_updated[[#This Row],[Final_Price(Rs.)]]+0</f>
        <v>395.46</v>
      </c>
      <c r="K251" s="6">
        <f xml:space="preserve"> ecommerce_dataset_updated[[#This Row],['[Price (Rs.)']]]-ecommerce_dataset_updated[[#This Row],[Discount Amount _]]</f>
        <v>395.46</v>
      </c>
      <c r="L251" t="s">
        <v>77</v>
      </c>
      <c r="M251" t="s">
        <v>886</v>
      </c>
      <c r="N251" s="4" t="s">
        <v>14057</v>
      </c>
      <c r="O251" s="4" t="s">
        <v>14053</v>
      </c>
      <c r="P251" s="4" t="s">
        <v>14079</v>
      </c>
      <c r="Q251" s="5">
        <f>DATE(ecommerce_dataset_updated[[#This Row],[YYYY]],ecommerce_dataset_updated[[#This Row],[MM]],ecommerce_dataset_updated[[#This Row],[DD]])</f>
        <v>45385</v>
      </c>
      <c r="R251" s="6" t="str">
        <f>TEXT(ecommerce_dataset_updated[[#This Row],['[Purchase_Date']]], "mmm")</f>
        <v>Apr</v>
      </c>
      <c r="S251" s="6" t="str">
        <f>TEXT(ecommerce_dataset_updated[[#This Row],['[Purchase_Date']]], "ddd")</f>
        <v>Wed</v>
      </c>
      <c r="T251" s="6">
        <f>ecommerce_dataset_updated[[#This Row],[Final_Price(Rs.) _]]-ecommerce_dataset_updated[[#This Row],['[Final_Price(Rs.)']]]</f>
        <v>0</v>
      </c>
      <c r="U251" s="6" t="b">
        <f xml:space="preserve"> AND(ecommerce_dataset_updated[[#This Row],[Final_Price(Rs.) _]]=ecommerce_dataset_updated[[#This Row],['[Final_Price(Rs.)']]])</f>
        <v>1</v>
      </c>
      <c r="V251" s="5"/>
    </row>
    <row r="252" spans="1:22">
      <c r="A252" t="s">
        <v>1173</v>
      </c>
      <c r="B252" t="s">
        <v>1174</v>
      </c>
      <c r="C252" t="s">
        <v>32</v>
      </c>
      <c r="D252" s="9" t="s">
        <v>1175</v>
      </c>
      <c r="E252" s="8">
        <f>ecommerce_dataset_updated[[#This Row],[Price (Rs.)]]+0</f>
        <v>133.33000000000001</v>
      </c>
      <c r="F252" s="6" t="s">
        <v>53</v>
      </c>
      <c r="G252" s="7">
        <f>ecommerce_dataset_updated[[#This Row],[Discount (%)]]+0</f>
        <v>5</v>
      </c>
      <c r="H252" s="6" t="s">
        <v>1176</v>
      </c>
      <c r="I252" s="6">
        <f>ecommerce_dataset_updated[[#This Row],['[Price (Rs.)']]]*ecommerce_dataset_updated[[#This Row],['[Discount (%)']]]/100</f>
        <v>6.666500000000001</v>
      </c>
      <c r="J252" s="6">
        <f>ecommerce_dataset_updated[[#This Row],[Final_Price(Rs.)]]+0</f>
        <v>126.66</v>
      </c>
      <c r="K252" s="6">
        <f xml:space="preserve"> ecommerce_dataset_updated[[#This Row],['[Price (Rs.)']]]-ecommerce_dataset_updated[[#This Row],[Discount Amount _]]</f>
        <v>126.66350000000001</v>
      </c>
      <c r="L252" t="s">
        <v>28</v>
      </c>
      <c r="M252" t="s">
        <v>1177</v>
      </c>
      <c r="N252" s="4" t="s">
        <v>14066</v>
      </c>
      <c r="O252" s="4" t="s">
        <v>14059</v>
      </c>
      <c r="P252" s="4" t="s">
        <v>14079</v>
      </c>
      <c r="Q252" s="5">
        <f>DATE(ecommerce_dataset_updated[[#This Row],[YYYY]],ecommerce_dataset_updated[[#This Row],[MM]],ecommerce_dataset_updated[[#This Row],[DD]])</f>
        <v>45431</v>
      </c>
      <c r="R252" s="6" t="str">
        <f>TEXT(ecommerce_dataset_updated[[#This Row],['[Purchase_Date']]], "mmm")</f>
        <v>May</v>
      </c>
      <c r="S252" s="6" t="str">
        <f>TEXT(ecommerce_dataset_updated[[#This Row],['[Purchase_Date']]], "ddd")</f>
        <v>Sun</v>
      </c>
      <c r="T252" s="6">
        <f>ecommerce_dataset_updated[[#This Row],[Final_Price(Rs.) _]]-ecommerce_dataset_updated[[#This Row],['[Final_Price(Rs.)']]]</f>
        <v>3.500000000016712E-3</v>
      </c>
      <c r="U252" s="6" t="b">
        <f xml:space="preserve"> AND(ecommerce_dataset_updated[[#This Row],[Final_Price(Rs.) _]]=ecommerce_dataset_updated[[#This Row],['[Final_Price(Rs.)']]])</f>
        <v>0</v>
      </c>
      <c r="V252" s="5"/>
    </row>
    <row r="253" spans="1:22">
      <c r="A253" t="s">
        <v>1178</v>
      </c>
      <c r="B253" t="s">
        <v>1179</v>
      </c>
      <c r="C253" t="s">
        <v>39</v>
      </c>
      <c r="D253" s="9" t="s">
        <v>1180</v>
      </c>
      <c r="E253" s="8">
        <f>ecommerce_dataset_updated[[#This Row],[Price (Rs.)]]+0</f>
        <v>199.31</v>
      </c>
      <c r="F253" s="6" t="s">
        <v>53</v>
      </c>
      <c r="G253" s="7">
        <f>ecommerce_dataset_updated[[#This Row],[Discount (%)]]+0</f>
        <v>5</v>
      </c>
      <c r="H253" s="6" t="s">
        <v>1181</v>
      </c>
      <c r="I253" s="6">
        <f>ecommerce_dataset_updated[[#This Row],['[Price (Rs.)']]]*ecommerce_dataset_updated[[#This Row],['[Discount (%)']]]/100</f>
        <v>9.9654999999999987</v>
      </c>
      <c r="J253" s="6">
        <f>ecommerce_dataset_updated[[#This Row],[Final_Price(Rs.)]]+0</f>
        <v>189.34</v>
      </c>
      <c r="K253" s="6">
        <f xml:space="preserve"> ecommerce_dataset_updated[[#This Row],['[Price (Rs.)']]]-ecommerce_dataset_updated[[#This Row],[Discount Amount _]]</f>
        <v>189.34450000000001</v>
      </c>
      <c r="L253" t="s">
        <v>35</v>
      </c>
      <c r="M253" t="s">
        <v>140</v>
      </c>
      <c r="N253" s="4" t="s">
        <v>14068</v>
      </c>
      <c r="O253" s="4" t="s">
        <v>14055</v>
      </c>
      <c r="P253" s="4" t="s">
        <v>14079</v>
      </c>
      <c r="Q253" s="5">
        <f>DATE(ecommerce_dataset_updated[[#This Row],[YYYY]],ecommerce_dataset_updated[[#This Row],[MM]],ecommerce_dataset_updated[[#This Row],[DD]])</f>
        <v>45535</v>
      </c>
      <c r="R253" s="6" t="str">
        <f>TEXT(ecommerce_dataset_updated[[#This Row],['[Purchase_Date']]], "mmm")</f>
        <v>Aug</v>
      </c>
      <c r="S253" s="6" t="str">
        <f>TEXT(ecommerce_dataset_updated[[#This Row],['[Purchase_Date']]], "ddd")</f>
        <v>Sat</v>
      </c>
      <c r="T253" s="6">
        <f>ecommerce_dataset_updated[[#This Row],[Final_Price(Rs.) _]]-ecommerce_dataset_updated[[#This Row],['[Final_Price(Rs.)']]]</f>
        <v>4.500000000007276E-3</v>
      </c>
      <c r="U253" s="6" t="b">
        <f xml:space="preserve"> AND(ecommerce_dataset_updated[[#This Row],[Final_Price(Rs.) _]]=ecommerce_dataset_updated[[#This Row],['[Final_Price(Rs.)']]])</f>
        <v>0</v>
      </c>
      <c r="V253" s="5"/>
    </row>
    <row r="254" spans="1:22">
      <c r="A254" t="s">
        <v>1182</v>
      </c>
      <c r="B254" t="s">
        <v>1183</v>
      </c>
      <c r="C254" t="s">
        <v>114</v>
      </c>
      <c r="D254" s="9" t="s">
        <v>1184</v>
      </c>
      <c r="E254" s="8">
        <f>ecommerce_dataset_updated[[#This Row],[Price (Rs.)]]+0</f>
        <v>143.68</v>
      </c>
      <c r="F254" s="6" t="s">
        <v>75</v>
      </c>
      <c r="G254" s="7">
        <f>ecommerce_dataset_updated[[#This Row],[Discount (%)]]+0</f>
        <v>10</v>
      </c>
      <c r="H254" s="6" t="s">
        <v>1185</v>
      </c>
      <c r="I254" s="6">
        <f>ecommerce_dataset_updated[[#This Row],['[Price (Rs.)']]]*ecommerce_dataset_updated[[#This Row],['[Discount (%)']]]/100</f>
        <v>14.368000000000002</v>
      </c>
      <c r="J254" s="6">
        <f>ecommerce_dataset_updated[[#This Row],[Final_Price(Rs.)]]+0</f>
        <v>129.31</v>
      </c>
      <c r="K254" s="6">
        <f xml:space="preserve"> ecommerce_dataset_updated[[#This Row],['[Price (Rs.)']]]-ecommerce_dataset_updated[[#This Row],[Discount Amount _]]</f>
        <v>129.31200000000001</v>
      </c>
      <c r="L254" t="s">
        <v>35</v>
      </c>
      <c r="M254" t="s">
        <v>1186</v>
      </c>
      <c r="N254" s="4" t="s">
        <v>14051</v>
      </c>
      <c r="O254" s="4" t="s">
        <v>14055</v>
      </c>
      <c r="P254" s="4" t="s">
        <v>14079</v>
      </c>
      <c r="Q254" s="5">
        <f>DATE(ecommerce_dataset_updated[[#This Row],[YYYY]],ecommerce_dataset_updated[[#This Row],[MM]],ecommerce_dataset_updated[[#This Row],[DD]])</f>
        <v>45506</v>
      </c>
      <c r="R254" s="6" t="str">
        <f>TEXT(ecommerce_dataset_updated[[#This Row],['[Purchase_Date']]], "mmm")</f>
        <v>Aug</v>
      </c>
      <c r="S254" s="6" t="str">
        <f>TEXT(ecommerce_dataset_updated[[#This Row],['[Purchase_Date']]], "ddd")</f>
        <v>Fri</v>
      </c>
      <c r="T254" s="6">
        <f>ecommerce_dataset_updated[[#This Row],[Final_Price(Rs.) _]]-ecommerce_dataset_updated[[#This Row],['[Final_Price(Rs.)']]]</f>
        <v>2.0000000000095497E-3</v>
      </c>
      <c r="U254" s="6" t="b">
        <f xml:space="preserve"> AND(ecommerce_dataset_updated[[#This Row],[Final_Price(Rs.) _]]=ecommerce_dataset_updated[[#This Row],['[Final_Price(Rs.)']]])</f>
        <v>0</v>
      </c>
      <c r="V254" s="5"/>
    </row>
    <row r="255" spans="1:22">
      <c r="A255" t="s">
        <v>1187</v>
      </c>
      <c r="B255" t="s">
        <v>1188</v>
      </c>
      <c r="C255" t="s">
        <v>68</v>
      </c>
      <c r="D255" s="9" t="s">
        <v>1189</v>
      </c>
      <c r="E255" s="8">
        <f>ecommerce_dataset_updated[[#This Row],[Price (Rs.)]]+0</f>
        <v>313.37</v>
      </c>
      <c r="F255" s="6" t="s">
        <v>12</v>
      </c>
      <c r="G255" s="7">
        <f>ecommerce_dataset_updated[[#This Row],[Discount (%)]]+0</f>
        <v>15</v>
      </c>
      <c r="H255" s="6" t="s">
        <v>1190</v>
      </c>
      <c r="I255" s="6">
        <f>ecommerce_dataset_updated[[#This Row],['[Price (Rs.)']]]*ecommerce_dataset_updated[[#This Row],['[Discount (%)']]]/100</f>
        <v>47.005500000000005</v>
      </c>
      <c r="J255" s="6">
        <f>ecommerce_dataset_updated[[#This Row],[Final_Price(Rs.)]]+0</f>
        <v>266.36</v>
      </c>
      <c r="K255" s="6">
        <f xml:space="preserve"> ecommerce_dataset_updated[[#This Row],['[Price (Rs.)']]]-ecommerce_dataset_updated[[#This Row],[Discount Amount _]]</f>
        <v>266.36450000000002</v>
      </c>
      <c r="L255" t="s">
        <v>35</v>
      </c>
      <c r="M255" t="s">
        <v>1068</v>
      </c>
      <c r="N255" s="4" t="s">
        <v>14056</v>
      </c>
      <c r="O255" s="4" t="s">
        <v>14067</v>
      </c>
      <c r="P255" s="4" t="s">
        <v>14079</v>
      </c>
      <c r="Q255" s="5">
        <f>DATE(ecommerce_dataset_updated[[#This Row],[YYYY]],ecommerce_dataset_updated[[#This Row],[MM]],ecommerce_dataset_updated[[#This Row],[DD]])</f>
        <v>45501</v>
      </c>
      <c r="R255" s="6" t="str">
        <f>TEXT(ecommerce_dataset_updated[[#This Row],['[Purchase_Date']]], "mmm")</f>
        <v>Jul</v>
      </c>
      <c r="S255" s="6" t="str">
        <f>TEXT(ecommerce_dataset_updated[[#This Row],['[Purchase_Date']]], "ddd")</f>
        <v>Sun</v>
      </c>
      <c r="T255" s="6">
        <f>ecommerce_dataset_updated[[#This Row],[Final_Price(Rs.) _]]-ecommerce_dataset_updated[[#This Row],['[Final_Price(Rs.)']]]</f>
        <v>4.500000000007276E-3</v>
      </c>
      <c r="U255" s="6" t="b">
        <f xml:space="preserve"> AND(ecommerce_dataset_updated[[#This Row],[Final_Price(Rs.) _]]=ecommerce_dataset_updated[[#This Row],['[Final_Price(Rs.)']]])</f>
        <v>0</v>
      </c>
      <c r="V255" s="5"/>
    </row>
    <row r="256" spans="1:22">
      <c r="A256" t="s">
        <v>1191</v>
      </c>
      <c r="B256" t="s">
        <v>1192</v>
      </c>
      <c r="C256" t="s">
        <v>114</v>
      </c>
      <c r="D256" s="9" t="s">
        <v>1193</v>
      </c>
      <c r="E256" s="8">
        <f>ecommerce_dataset_updated[[#This Row],[Price (Rs.)]]+0</f>
        <v>311.05</v>
      </c>
      <c r="F256" s="6" t="s">
        <v>154</v>
      </c>
      <c r="G256" s="7">
        <f>ecommerce_dataset_updated[[#This Row],[Discount (%)]]+0</f>
        <v>30</v>
      </c>
      <c r="H256" s="6" t="s">
        <v>1194</v>
      </c>
      <c r="I256" s="6">
        <f>ecommerce_dataset_updated[[#This Row],['[Price (Rs.)']]]*ecommerce_dataset_updated[[#This Row],['[Discount (%)']]]/100</f>
        <v>93.314999999999998</v>
      </c>
      <c r="J256" s="6">
        <f>ecommerce_dataset_updated[[#This Row],[Final_Price(Rs.)]]+0</f>
        <v>217.73</v>
      </c>
      <c r="K256" s="6">
        <f xml:space="preserve"> ecommerce_dataset_updated[[#This Row],['[Price (Rs.)']]]-ecommerce_dataset_updated[[#This Row],[Discount Amount _]]</f>
        <v>217.73500000000001</v>
      </c>
      <c r="L256" t="s">
        <v>14</v>
      </c>
      <c r="M256" t="s">
        <v>1195</v>
      </c>
      <c r="N256" s="4" t="s">
        <v>14054</v>
      </c>
      <c r="O256" s="4" t="s">
        <v>14053</v>
      </c>
      <c r="P256" s="4" t="s">
        <v>14079</v>
      </c>
      <c r="Q256" s="5">
        <f>DATE(ecommerce_dataset_updated[[#This Row],[YYYY]],ecommerce_dataset_updated[[#This Row],[MM]],ecommerce_dataset_updated[[#This Row],[DD]])</f>
        <v>45409</v>
      </c>
      <c r="R256" s="6" t="str">
        <f>TEXT(ecommerce_dataset_updated[[#This Row],['[Purchase_Date']]], "mmm")</f>
        <v>Apr</v>
      </c>
      <c r="S256" s="6" t="str">
        <f>TEXT(ecommerce_dataset_updated[[#This Row],['[Purchase_Date']]], "ddd")</f>
        <v>Sat</v>
      </c>
      <c r="T256" s="6">
        <f>ecommerce_dataset_updated[[#This Row],[Final_Price(Rs.) _]]-ecommerce_dataset_updated[[#This Row],['[Final_Price(Rs.)']]]</f>
        <v>5.0000000000238742E-3</v>
      </c>
      <c r="U256" s="6" t="b">
        <f xml:space="preserve"> AND(ecommerce_dataset_updated[[#This Row],[Final_Price(Rs.) _]]=ecommerce_dataset_updated[[#This Row],['[Final_Price(Rs.)']]])</f>
        <v>0</v>
      </c>
      <c r="V256" s="5"/>
    </row>
    <row r="257" spans="1:22">
      <c r="A257" t="s">
        <v>1196</v>
      </c>
      <c r="B257" t="s">
        <v>1197</v>
      </c>
      <c r="C257" t="s">
        <v>39</v>
      </c>
      <c r="D257" s="9" t="s">
        <v>1198</v>
      </c>
      <c r="E257" s="8">
        <f>ecommerce_dataset_updated[[#This Row],[Price (Rs.)]]+0</f>
        <v>71.34</v>
      </c>
      <c r="F257" s="6" t="s">
        <v>107</v>
      </c>
      <c r="G257" s="7">
        <f>ecommerce_dataset_updated[[#This Row],[Discount (%)]]+0</f>
        <v>0</v>
      </c>
      <c r="H257" s="6" t="s">
        <v>1198</v>
      </c>
      <c r="I257" s="6">
        <f>ecommerce_dataset_updated[[#This Row],['[Price (Rs.)']]]*ecommerce_dataset_updated[[#This Row],['[Discount (%)']]]/100</f>
        <v>0</v>
      </c>
      <c r="J257" s="6">
        <f>ecommerce_dataset_updated[[#This Row],[Final_Price(Rs.)]]+0</f>
        <v>71.34</v>
      </c>
      <c r="K257" s="6">
        <f xml:space="preserve"> ecommerce_dataset_updated[[#This Row],['[Price (Rs.)']]]-ecommerce_dataset_updated[[#This Row],[Discount Amount _]]</f>
        <v>71.34</v>
      </c>
      <c r="L257" t="s">
        <v>35</v>
      </c>
      <c r="M257" t="s">
        <v>83</v>
      </c>
      <c r="N257" s="4" t="s">
        <v>75</v>
      </c>
      <c r="O257" s="4" t="s">
        <v>14050</v>
      </c>
      <c r="P257" s="4" t="s">
        <v>14079</v>
      </c>
      <c r="Q257" s="5">
        <f>DATE(ecommerce_dataset_updated[[#This Row],[YYYY]],ecommerce_dataset_updated[[#This Row],[MM]],ecommerce_dataset_updated[[#This Row],[DD]])</f>
        <v>45545</v>
      </c>
      <c r="R257" s="6" t="str">
        <f>TEXT(ecommerce_dataset_updated[[#This Row],['[Purchase_Date']]], "mmm")</f>
        <v>Sep</v>
      </c>
      <c r="S257" s="6" t="str">
        <f>TEXT(ecommerce_dataset_updated[[#This Row],['[Purchase_Date']]], "ddd")</f>
        <v>Tue</v>
      </c>
      <c r="T257" s="6">
        <f>ecommerce_dataset_updated[[#This Row],[Final_Price(Rs.) _]]-ecommerce_dataset_updated[[#This Row],['[Final_Price(Rs.)']]]</f>
        <v>0</v>
      </c>
      <c r="U257" s="6" t="b">
        <f xml:space="preserve"> AND(ecommerce_dataset_updated[[#This Row],[Final_Price(Rs.) _]]=ecommerce_dataset_updated[[#This Row],['[Final_Price(Rs.)']]])</f>
        <v>1</v>
      </c>
      <c r="V257" s="5"/>
    </row>
    <row r="258" spans="1:22">
      <c r="A258" t="s">
        <v>1199</v>
      </c>
      <c r="B258" t="s">
        <v>1200</v>
      </c>
      <c r="C258" t="s">
        <v>45</v>
      </c>
      <c r="D258" s="9" t="s">
        <v>1201</v>
      </c>
      <c r="E258" s="8">
        <f>ecommerce_dataset_updated[[#This Row],[Price (Rs.)]]+0</f>
        <v>354.11</v>
      </c>
      <c r="F258" s="6" t="s">
        <v>107</v>
      </c>
      <c r="G258" s="7">
        <f>ecommerce_dataset_updated[[#This Row],[Discount (%)]]+0</f>
        <v>0</v>
      </c>
      <c r="H258" s="6" t="s">
        <v>1201</v>
      </c>
      <c r="I258" s="6">
        <f>ecommerce_dataset_updated[[#This Row],['[Price (Rs.)']]]*ecommerce_dataset_updated[[#This Row],['[Discount (%)']]]/100</f>
        <v>0</v>
      </c>
      <c r="J258" s="6">
        <f>ecommerce_dataset_updated[[#This Row],[Final_Price(Rs.)]]+0</f>
        <v>354.11</v>
      </c>
      <c r="K258" s="6">
        <f xml:space="preserve"> ecommerce_dataset_updated[[#This Row],['[Price (Rs.)']]]-ecommerce_dataset_updated[[#This Row],[Discount Amount _]]</f>
        <v>354.11</v>
      </c>
      <c r="L258" t="s">
        <v>120</v>
      </c>
      <c r="M258" t="s">
        <v>1202</v>
      </c>
      <c r="N258" s="4" t="s">
        <v>14058</v>
      </c>
      <c r="O258" s="4" t="s">
        <v>14062</v>
      </c>
      <c r="P258" s="4" t="s">
        <v>14079</v>
      </c>
      <c r="Q258" s="5">
        <f>DATE(ecommerce_dataset_updated[[#This Row],[YYYY]],ecommerce_dataset_updated[[#This Row],[MM]],ecommerce_dataset_updated[[#This Row],[DD]])</f>
        <v>45472</v>
      </c>
      <c r="R258" s="6" t="str">
        <f>TEXT(ecommerce_dataset_updated[[#This Row],['[Purchase_Date']]], "mmm")</f>
        <v>Jun</v>
      </c>
      <c r="S258" s="6" t="str">
        <f>TEXT(ecommerce_dataset_updated[[#This Row],['[Purchase_Date']]], "ddd")</f>
        <v>Sat</v>
      </c>
      <c r="T258" s="6">
        <f>ecommerce_dataset_updated[[#This Row],[Final_Price(Rs.) _]]-ecommerce_dataset_updated[[#This Row],['[Final_Price(Rs.)']]]</f>
        <v>0</v>
      </c>
      <c r="U258" s="6" t="b">
        <f xml:space="preserve"> AND(ecommerce_dataset_updated[[#This Row],[Final_Price(Rs.) _]]=ecommerce_dataset_updated[[#This Row],['[Final_Price(Rs.)']]])</f>
        <v>1</v>
      </c>
      <c r="V258" s="5"/>
    </row>
    <row r="259" spans="1:22">
      <c r="A259" t="s">
        <v>1203</v>
      </c>
      <c r="B259" t="s">
        <v>1204</v>
      </c>
      <c r="C259" t="s">
        <v>45</v>
      </c>
      <c r="D259" s="9" t="s">
        <v>1205</v>
      </c>
      <c r="E259" s="8">
        <f>ecommerce_dataset_updated[[#This Row],[Price (Rs.)]]+0</f>
        <v>163.91</v>
      </c>
      <c r="F259" s="6" t="s">
        <v>75</v>
      </c>
      <c r="G259" s="7">
        <f>ecommerce_dataset_updated[[#This Row],[Discount (%)]]+0</f>
        <v>10</v>
      </c>
      <c r="H259" s="6" t="s">
        <v>1206</v>
      </c>
      <c r="I259" s="6">
        <f>ecommerce_dataset_updated[[#This Row],['[Price (Rs.)']]]*ecommerce_dataset_updated[[#This Row],['[Discount (%)']]]/100</f>
        <v>16.390999999999998</v>
      </c>
      <c r="J259" s="6">
        <f>ecommerce_dataset_updated[[#This Row],[Final_Price(Rs.)]]+0</f>
        <v>147.52000000000001</v>
      </c>
      <c r="K259" s="6">
        <f xml:space="preserve"> ecommerce_dataset_updated[[#This Row],['[Price (Rs.)']]]-ecommerce_dataset_updated[[#This Row],[Discount Amount _]]</f>
        <v>147.51900000000001</v>
      </c>
      <c r="L259" t="s">
        <v>77</v>
      </c>
      <c r="M259" t="s">
        <v>1207</v>
      </c>
      <c r="N259" s="4" t="s">
        <v>14069</v>
      </c>
      <c r="O259" s="4" t="s">
        <v>14050</v>
      </c>
      <c r="P259" s="4" t="s">
        <v>14079</v>
      </c>
      <c r="Q259" s="5">
        <f>DATE(ecommerce_dataset_updated[[#This Row],[YYYY]],ecommerce_dataset_updated[[#This Row],[MM]],ecommerce_dataset_updated[[#This Row],[DD]])</f>
        <v>45557</v>
      </c>
      <c r="R259" s="6" t="str">
        <f>TEXT(ecommerce_dataset_updated[[#This Row],['[Purchase_Date']]], "mmm")</f>
        <v>Sep</v>
      </c>
      <c r="S259" s="6" t="str">
        <f>TEXT(ecommerce_dataset_updated[[#This Row],['[Purchase_Date']]], "ddd")</f>
        <v>Sun</v>
      </c>
      <c r="T259" s="6">
        <f>ecommerce_dataset_updated[[#This Row],[Final_Price(Rs.) _]]-ecommerce_dataset_updated[[#This Row],['[Final_Price(Rs.)']]]</f>
        <v>-1.0000000000047748E-3</v>
      </c>
      <c r="U259" s="6" t="b">
        <f xml:space="preserve"> AND(ecommerce_dataset_updated[[#This Row],[Final_Price(Rs.) _]]=ecommerce_dataset_updated[[#This Row],['[Final_Price(Rs.)']]])</f>
        <v>0</v>
      </c>
      <c r="V259" s="5"/>
    </row>
    <row r="260" spans="1:22">
      <c r="A260" t="s">
        <v>1208</v>
      </c>
      <c r="B260" t="s">
        <v>1209</v>
      </c>
      <c r="C260" t="s">
        <v>18</v>
      </c>
      <c r="D260" s="9" t="s">
        <v>1210</v>
      </c>
      <c r="E260" s="8">
        <f>ecommerce_dataset_updated[[#This Row],[Price (Rs.)]]+0</f>
        <v>460.83</v>
      </c>
      <c r="F260" s="6" t="s">
        <v>154</v>
      </c>
      <c r="G260" s="7">
        <f>ecommerce_dataset_updated[[#This Row],[Discount (%)]]+0</f>
        <v>30</v>
      </c>
      <c r="H260" s="6" t="s">
        <v>1211</v>
      </c>
      <c r="I260" s="6">
        <f>ecommerce_dataset_updated[[#This Row],['[Price (Rs.)']]]*ecommerce_dataset_updated[[#This Row],['[Discount (%)']]]/100</f>
        <v>138.249</v>
      </c>
      <c r="J260" s="6">
        <f>ecommerce_dataset_updated[[#This Row],[Final_Price(Rs.)]]+0</f>
        <v>322.58</v>
      </c>
      <c r="K260" s="6">
        <f xml:space="preserve"> ecommerce_dataset_updated[[#This Row],['[Price (Rs.)']]]-ecommerce_dataset_updated[[#This Row],[Discount Amount _]]</f>
        <v>322.58100000000002</v>
      </c>
      <c r="L260" t="s">
        <v>77</v>
      </c>
      <c r="M260" t="s">
        <v>1212</v>
      </c>
      <c r="N260" s="4" t="s">
        <v>14063</v>
      </c>
      <c r="O260" s="4" t="s">
        <v>14051</v>
      </c>
      <c r="P260" s="4" t="s">
        <v>14079</v>
      </c>
      <c r="Q260" s="5">
        <f>DATE(ecommerce_dataset_updated[[#This Row],[YYYY]],ecommerce_dataset_updated[[#This Row],[MM]],ecommerce_dataset_updated[[#This Row],[DD]])</f>
        <v>45339</v>
      </c>
      <c r="R260" s="6" t="str">
        <f>TEXT(ecommerce_dataset_updated[[#This Row],['[Purchase_Date']]], "mmm")</f>
        <v>Feb</v>
      </c>
      <c r="S260" s="6" t="str">
        <f>TEXT(ecommerce_dataset_updated[[#This Row],['[Purchase_Date']]], "ddd")</f>
        <v>Sat</v>
      </c>
      <c r="T260" s="6">
        <f>ecommerce_dataset_updated[[#This Row],[Final_Price(Rs.) _]]-ecommerce_dataset_updated[[#This Row],['[Final_Price(Rs.)']]]</f>
        <v>1.0000000000331966E-3</v>
      </c>
      <c r="U260" s="6" t="b">
        <f xml:space="preserve"> AND(ecommerce_dataset_updated[[#This Row],[Final_Price(Rs.) _]]=ecommerce_dataset_updated[[#This Row],['[Final_Price(Rs.)']]])</f>
        <v>0</v>
      </c>
      <c r="V260" s="5"/>
    </row>
    <row r="261" spans="1:22">
      <c r="A261" t="s">
        <v>1213</v>
      </c>
      <c r="B261" t="s">
        <v>1214</v>
      </c>
      <c r="C261" t="s">
        <v>39</v>
      </c>
      <c r="D261" s="9" t="s">
        <v>1215</v>
      </c>
      <c r="E261" s="8">
        <f>ecommerce_dataset_updated[[#This Row],[Price (Rs.)]]+0</f>
        <v>49.61</v>
      </c>
      <c r="F261" s="6" t="s">
        <v>20</v>
      </c>
      <c r="G261" s="7">
        <f>ecommerce_dataset_updated[[#This Row],[Discount (%)]]+0</f>
        <v>20</v>
      </c>
      <c r="H261" s="6" t="s">
        <v>1216</v>
      </c>
      <c r="I261" s="6">
        <f>ecommerce_dataset_updated[[#This Row],['[Price (Rs.)']]]*ecommerce_dataset_updated[[#This Row],['[Discount (%)']]]/100</f>
        <v>9.9220000000000006</v>
      </c>
      <c r="J261" s="6">
        <f>ecommerce_dataset_updated[[#This Row],[Final_Price(Rs.)]]+0</f>
        <v>39.69</v>
      </c>
      <c r="K261" s="6">
        <f xml:space="preserve"> ecommerce_dataset_updated[[#This Row],['[Price (Rs.)']]]-ecommerce_dataset_updated[[#This Row],[Discount Amount _]]</f>
        <v>39.688000000000002</v>
      </c>
      <c r="L261" t="s">
        <v>28</v>
      </c>
      <c r="M261" t="s">
        <v>672</v>
      </c>
      <c r="N261" s="4" t="s">
        <v>14063</v>
      </c>
      <c r="O261" s="4" t="s">
        <v>14053</v>
      </c>
      <c r="P261" s="4" t="s">
        <v>14079</v>
      </c>
      <c r="Q261" s="5">
        <f>DATE(ecommerce_dataset_updated[[#This Row],[YYYY]],ecommerce_dataset_updated[[#This Row],[MM]],ecommerce_dataset_updated[[#This Row],[DD]])</f>
        <v>45399</v>
      </c>
      <c r="R261" s="6" t="str">
        <f>TEXT(ecommerce_dataset_updated[[#This Row],['[Purchase_Date']]], "mmm")</f>
        <v>Apr</v>
      </c>
      <c r="S261" s="6" t="str">
        <f>TEXT(ecommerce_dataset_updated[[#This Row],['[Purchase_Date']]], "ddd")</f>
        <v>Wed</v>
      </c>
      <c r="T261" s="6">
        <f>ecommerce_dataset_updated[[#This Row],[Final_Price(Rs.) _]]-ecommerce_dataset_updated[[#This Row],['[Final_Price(Rs.)']]]</f>
        <v>-1.9999999999953388E-3</v>
      </c>
      <c r="U261" s="6" t="b">
        <f xml:space="preserve"> AND(ecommerce_dataset_updated[[#This Row],[Final_Price(Rs.) _]]=ecommerce_dataset_updated[[#This Row],['[Final_Price(Rs.)']]])</f>
        <v>0</v>
      </c>
      <c r="V261" s="5"/>
    </row>
    <row r="262" spans="1:22">
      <c r="A262" t="s">
        <v>1217</v>
      </c>
      <c r="B262" t="s">
        <v>1218</v>
      </c>
      <c r="C262" t="s">
        <v>18</v>
      </c>
      <c r="D262" s="9" t="s">
        <v>1219</v>
      </c>
      <c r="E262" s="8">
        <f>ecommerce_dataset_updated[[#This Row],[Price (Rs.)]]+0</f>
        <v>325.51</v>
      </c>
      <c r="F262" s="6" t="s">
        <v>12</v>
      </c>
      <c r="G262" s="7">
        <f>ecommerce_dataset_updated[[#This Row],[Discount (%)]]+0</f>
        <v>15</v>
      </c>
      <c r="H262" s="6" t="s">
        <v>1220</v>
      </c>
      <c r="I262" s="6">
        <f>ecommerce_dataset_updated[[#This Row],['[Price (Rs.)']]]*ecommerce_dataset_updated[[#This Row],['[Discount (%)']]]/100</f>
        <v>48.826499999999996</v>
      </c>
      <c r="J262" s="6">
        <f>ecommerce_dataset_updated[[#This Row],[Final_Price(Rs.)]]+0</f>
        <v>276.68</v>
      </c>
      <c r="K262" s="6">
        <f xml:space="preserve"> ecommerce_dataset_updated[[#This Row],['[Price (Rs.)']]]-ecommerce_dataset_updated[[#This Row],[Discount Amount _]]</f>
        <v>276.68349999999998</v>
      </c>
      <c r="L262" t="s">
        <v>120</v>
      </c>
      <c r="M262" t="s">
        <v>985</v>
      </c>
      <c r="N262" s="4" t="s">
        <v>75</v>
      </c>
      <c r="O262" s="4" t="s">
        <v>14049</v>
      </c>
      <c r="P262" s="4" t="s">
        <v>14079</v>
      </c>
      <c r="Q262" s="5">
        <f>DATE(ecommerce_dataset_updated[[#This Row],[YYYY]],ecommerce_dataset_updated[[#This Row],[MM]],ecommerce_dataset_updated[[#This Row],[DD]])</f>
        <v>45606</v>
      </c>
      <c r="R262" s="6" t="str">
        <f>TEXT(ecommerce_dataset_updated[[#This Row],['[Purchase_Date']]], "mmm")</f>
        <v>Nov</v>
      </c>
      <c r="S262" s="6" t="str">
        <f>TEXT(ecommerce_dataset_updated[[#This Row],['[Purchase_Date']]], "ddd")</f>
        <v>Sun</v>
      </c>
      <c r="T262" s="6">
        <f>ecommerce_dataset_updated[[#This Row],[Final_Price(Rs.) _]]-ecommerce_dataset_updated[[#This Row],['[Final_Price(Rs.)']]]</f>
        <v>3.4999999999740794E-3</v>
      </c>
      <c r="U262" s="6" t="b">
        <f xml:space="preserve"> AND(ecommerce_dataset_updated[[#This Row],[Final_Price(Rs.) _]]=ecommerce_dataset_updated[[#This Row],['[Final_Price(Rs.)']]])</f>
        <v>0</v>
      </c>
      <c r="V262" s="5"/>
    </row>
    <row r="263" spans="1:22">
      <c r="A263" t="s">
        <v>1221</v>
      </c>
      <c r="B263" t="s">
        <v>1222</v>
      </c>
      <c r="C263" t="s">
        <v>45</v>
      </c>
      <c r="D263" s="9" t="s">
        <v>1223</v>
      </c>
      <c r="E263" s="8">
        <f>ecommerce_dataset_updated[[#This Row],[Price (Rs.)]]+0</f>
        <v>394.16</v>
      </c>
      <c r="F263" s="6" t="s">
        <v>75</v>
      </c>
      <c r="G263" s="7">
        <f>ecommerce_dataset_updated[[#This Row],[Discount (%)]]+0</f>
        <v>10</v>
      </c>
      <c r="H263" s="6" t="s">
        <v>1224</v>
      </c>
      <c r="I263" s="6">
        <f>ecommerce_dataset_updated[[#This Row],['[Price (Rs.)']]]*ecommerce_dataset_updated[[#This Row],['[Discount (%)']]]/100</f>
        <v>39.416000000000004</v>
      </c>
      <c r="J263" s="6">
        <f>ecommerce_dataset_updated[[#This Row],[Final_Price(Rs.)]]+0</f>
        <v>354.74</v>
      </c>
      <c r="K263" s="6">
        <f xml:space="preserve"> ecommerce_dataset_updated[[#This Row],['[Price (Rs.)']]]-ecommerce_dataset_updated[[#This Row],[Discount Amount _]]</f>
        <v>354.74400000000003</v>
      </c>
      <c r="L263" t="s">
        <v>14</v>
      </c>
      <c r="M263" t="s">
        <v>1005</v>
      </c>
      <c r="N263" s="4" t="s">
        <v>14051</v>
      </c>
      <c r="O263" s="4" t="s">
        <v>14049</v>
      </c>
      <c r="P263" s="4" t="s">
        <v>14079</v>
      </c>
      <c r="Q263" s="5">
        <f>DATE(ecommerce_dataset_updated[[#This Row],[YYYY]],ecommerce_dataset_updated[[#This Row],[MM]],ecommerce_dataset_updated[[#This Row],[DD]])</f>
        <v>45598</v>
      </c>
      <c r="R263" s="6" t="str">
        <f>TEXT(ecommerce_dataset_updated[[#This Row],['[Purchase_Date']]], "mmm")</f>
        <v>Nov</v>
      </c>
      <c r="S263" s="6" t="str">
        <f>TEXT(ecommerce_dataset_updated[[#This Row],['[Purchase_Date']]], "ddd")</f>
        <v>Sat</v>
      </c>
      <c r="T263" s="6">
        <f>ecommerce_dataset_updated[[#This Row],[Final_Price(Rs.) _]]-ecommerce_dataset_updated[[#This Row],['[Final_Price(Rs.)']]]</f>
        <v>4.0000000000190994E-3</v>
      </c>
      <c r="U263" s="6" t="b">
        <f xml:space="preserve"> AND(ecommerce_dataset_updated[[#This Row],[Final_Price(Rs.) _]]=ecommerce_dataset_updated[[#This Row],['[Final_Price(Rs.)']]])</f>
        <v>0</v>
      </c>
      <c r="V263" s="5"/>
    </row>
    <row r="264" spans="1:22">
      <c r="A264" t="s">
        <v>1225</v>
      </c>
      <c r="B264" t="s">
        <v>1226</v>
      </c>
      <c r="C264" t="s">
        <v>68</v>
      </c>
      <c r="D264" s="9" t="s">
        <v>1227</v>
      </c>
      <c r="E264" s="8">
        <f>ecommerce_dataset_updated[[#This Row],[Price (Rs.)]]+0</f>
        <v>440.11</v>
      </c>
      <c r="F264" s="6" t="s">
        <v>53</v>
      </c>
      <c r="G264" s="7">
        <f>ecommerce_dataset_updated[[#This Row],[Discount (%)]]+0</f>
        <v>5</v>
      </c>
      <c r="H264" s="6" t="s">
        <v>1228</v>
      </c>
      <c r="I264" s="6">
        <f>ecommerce_dataset_updated[[#This Row],['[Price (Rs.)']]]*ecommerce_dataset_updated[[#This Row],['[Discount (%)']]]/100</f>
        <v>22.005500000000001</v>
      </c>
      <c r="J264" s="6">
        <f>ecommerce_dataset_updated[[#This Row],[Final_Price(Rs.)]]+0</f>
        <v>418.1</v>
      </c>
      <c r="K264" s="6">
        <f xml:space="preserve"> ecommerce_dataset_updated[[#This Row],['[Price (Rs.)']]]-ecommerce_dataset_updated[[#This Row],[Discount Amount _]]</f>
        <v>418.10450000000003</v>
      </c>
      <c r="L264" t="s">
        <v>120</v>
      </c>
      <c r="M264" t="s">
        <v>1229</v>
      </c>
      <c r="N264" s="4" t="s">
        <v>14066</v>
      </c>
      <c r="O264" s="4" t="s">
        <v>14050</v>
      </c>
      <c r="P264" s="4" t="s">
        <v>14079</v>
      </c>
      <c r="Q264" s="5">
        <f>DATE(ecommerce_dataset_updated[[#This Row],[YYYY]],ecommerce_dataset_updated[[#This Row],[MM]],ecommerce_dataset_updated[[#This Row],[DD]])</f>
        <v>45554</v>
      </c>
      <c r="R264" s="6" t="str">
        <f>TEXT(ecommerce_dataset_updated[[#This Row],['[Purchase_Date']]], "mmm")</f>
        <v>Sep</v>
      </c>
      <c r="S264" s="6" t="str">
        <f>TEXT(ecommerce_dataset_updated[[#This Row],['[Purchase_Date']]], "ddd")</f>
        <v>Thu</v>
      </c>
      <c r="T264" s="6">
        <f>ecommerce_dataset_updated[[#This Row],[Final_Price(Rs.) _]]-ecommerce_dataset_updated[[#This Row],['[Final_Price(Rs.)']]]</f>
        <v>4.500000000007276E-3</v>
      </c>
      <c r="U264" s="6" t="b">
        <f xml:space="preserve"> AND(ecommerce_dataset_updated[[#This Row],[Final_Price(Rs.) _]]=ecommerce_dataset_updated[[#This Row],['[Final_Price(Rs.)']]])</f>
        <v>0</v>
      </c>
      <c r="V264" s="5"/>
    </row>
    <row r="265" spans="1:22">
      <c r="A265" t="s">
        <v>1230</v>
      </c>
      <c r="B265" t="s">
        <v>1231</v>
      </c>
      <c r="C265" t="s">
        <v>45</v>
      </c>
      <c r="D265" s="9" t="s">
        <v>1232</v>
      </c>
      <c r="E265" s="8">
        <f>ecommerce_dataset_updated[[#This Row],[Price (Rs.)]]+0</f>
        <v>94.52</v>
      </c>
      <c r="F265" s="6" t="s">
        <v>154</v>
      </c>
      <c r="G265" s="7">
        <f>ecommerce_dataset_updated[[#This Row],[Discount (%)]]+0</f>
        <v>30</v>
      </c>
      <c r="H265" s="6" t="s">
        <v>1233</v>
      </c>
      <c r="I265" s="6">
        <f>ecommerce_dataset_updated[[#This Row],['[Price (Rs.)']]]*ecommerce_dataset_updated[[#This Row],['[Discount (%)']]]/100</f>
        <v>28.355999999999998</v>
      </c>
      <c r="J265" s="6">
        <f>ecommerce_dataset_updated[[#This Row],[Final_Price(Rs.)]]+0</f>
        <v>66.16</v>
      </c>
      <c r="K265" s="6">
        <f xml:space="preserve"> ecommerce_dataset_updated[[#This Row],['[Price (Rs.)']]]-ecommerce_dataset_updated[[#This Row],[Discount Amount _]]</f>
        <v>66.164000000000001</v>
      </c>
      <c r="L265" t="s">
        <v>77</v>
      </c>
      <c r="M265" t="s">
        <v>1234</v>
      </c>
      <c r="N265" s="4" t="s">
        <v>75</v>
      </c>
      <c r="O265" s="4" t="s">
        <v>75</v>
      </c>
      <c r="P265" s="4" t="s">
        <v>14079</v>
      </c>
      <c r="Q265" s="5">
        <f>DATE(ecommerce_dataset_updated[[#This Row],[YYYY]],ecommerce_dataset_updated[[#This Row],[MM]],ecommerce_dataset_updated[[#This Row],[DD]])</f>
        <v>45575</v>
      </c>
      <c r="R265" s="6" t="str">
        <f>TEXT(ecommerce_dataset_updated[[#This Row],['[Purchase_Date']]], "mmm")</f>
        <v>Oct</v>
      </c>
      <c r="S265" s="6" t="str">
        <f>TEXT(ecommerce_dataset_updated[[#This Row],['[Purchase_Date']]], "ddd")</f>
        <v>Thu</v>
      </c>
      <c r="T265" s="6">
        <f>ecommerce_dataset_updated[[#This Row],[Final_Price(Rs.) _]]-ecommerce_dataset_updated[[#This Row],['[Final_Price(Rs.)']]]</f>
        <v>4.0000000000048885E-3</v>
      </c>
      <c r="U265" s="6" t="b">
        <f xml:space="preserve"> AND(ecommerce_dataset_updated[[#This Row],[Final_Price(Rs.) _]]=ecommerce_dataset_updated[[#This Row],['[Final_Price(Rs.)']]])</f>
        <v>0</v>
      </c>
      <c r="V265" s="5"/>
    </row>
    <row r="266" spans="1:22">
      <c r="A266" t="s">
        <v>1235</v>
      </c>
      <c r="B266" t="s">
        <v>1236</v>
      </c>
      <c r="C266" t="s">
        <v>39</v>
      </c>
      <c r="D266" s="9" t="s">
        <v>1237</v>
      </c>
      <c r="E266" s="8">
        <f>ecommerce_dataset_updated[[#This Row],[Price (Rs.)]]+0</f>
        <v>209.41</v>
      </c>
      <c r="F266" s="6" t="s">
        <v>47</v>
      </c>
      <c r="G266" s="7">
        <f>ecommerce_dataset_updated[[#This Row],[Discount (%)]]+0</f>
        <v>50</v>
      </c>
      <c r="H266" s="6" t="s">
        <v>1238</v>
      </c>
      <c r="I266" s="6">
        <f>ecommerce_dataset_updated[[#This Row],['[Price (Rs.)']]]*ecommerce_dataset_updated[[#This Row],['[Discount (%)']]]/100</f>
        <v>104.705</v>
      </c>
      <c r="J266" s="6">
        <f>ecommerce_dataset_updated[[#This Row],[Final_Price(Rs.)]]+0</f>
        <v>104.7</v>
      </c>
      <c r="K266" s="6">
        <f xml:space="preserve"> ecommerce_dataset_updated[[#This Row],['[Price (Rs.)']]]-ecommerce_dataset_updated[[#This Row],[Discount Amount _]]</f>
        <v>104.705</v>
      </c>
      <c r="L266" t="s">
        <v>14</v>
      </c>
      <c r="M266" t="s">
        <v>1239</v>
      </c>
      <c r="N266" s="4" t="s">
        <v>14068</v>
      </c>
      <c r="O266" s="4" t="s">
        <v>75</v>
      </c>
      <c r="P266" s="4" t="s">
        <v>14079</v>
      </c>
      <c r="Q266" s="5">
        <f>DATE(ecommerce_dataset_updated[[#This Row],[YYYY]],ecommerce_dataset_updated[[#This Row],[MM]],ecommerce_dataset_updated[[#This Row],[DD]])</f>
        <v>45596</v>
      </c>
      <c r="R266" s="6" t="str">
        <f>TEXT(ecommerce_dataset_updated[[#This Row],['[Purchase_Date']]], "mmm")</f>
        <v>Oct</v>
      </c>
      <c r="S266" s="6" t="str">
        <f>TEXT(ecommerce_dataset_updated[[#This Row],['[Purchase_Date']]], "ddd")</f>
        <v>Thu</v>
      </c>
      <c r="T266" s="6">
        <f>ecommerce_dataset_updated[[#This Row],[Final_Price(Rs.) _]]-ecommerce_dataset_updated[[#This Row],['[Final_Price(Rs.)']]]</f>
        <v>4.9999999999954525E-3</v>
      </c>
      <c r="U266" s="6" t="b">
        <f xml:space="preserve"> AND(ecommerce_dataset_updated[[#This Row],[Final_Price(Rs.) _]]=ecommerce_dataset_updated[[#This Row],['[Final_Price(Rs.)']]])</f>
        <v>0</v>
      </c>
      <c r="V266" s="5"/>
    </row>
    <row r="267" spans="1:22">
      <c r="A267" t="s">
        <v>1240</v>
      </c>
      <c r="B267" t="s">
        <v>1241</v>
      </c>
      <c r="C267" t="s">
        <v>32</v>
      </c>
      <c r="D267" s="9" t="s">
        <v>1242</v>
      </c>
      <c r="E267" s="8">
        <f>ecommerce_dataset_updated[[#This Row],[Price (Rs.)]]+0</f>
        <v>413.31</v>
      </c>
      <c r="F267" s="6" t="s">
        <v>154</v>
      </c>
      <c r="G267" s="7">
        <f>ecommerce_dataset_updated[[#This Row],[Discount (%)]]+0</f>
        <v>30</v>
      </c>
      <c r="H267" s="6" t="s">
        <v>1243</v>
      </c>
      <c r="I267" s="6">
        <f>ecommerce_dataset_updated[[#This Row],['[Price (Rs.)']]]*ecommerce_dataset_updated[[#This Row],['[Discount (%)']]]/100</f>
        <v>123.99299999999999</v>
      </c>
      <c r="J267" s="6">
        <f>ecommerce_dataset_updated[[#This Row],[Final_Price(Rs.)]]+0</f>
        <v>289.32</v>
      </c>
      <c r="K267" s="6">
        <f xml:space="preserve"> ecommerce_dataset_updated[[#This Row],['[Price (Rs.)']]]-ecommerce_dataset_updated[[#This Row],[Discount Amount _]]</f>
        <v>289.31700000000001</v>
      </c>
      <c r="L267" t="s">
        <v>14</v>
      </c>
      <c r="M267" t="s">
        <v>1244</v>
      </c>
      <c r="N267" s="4" t="s">
        <v>14067</v>
      </c>
      <c r="O267" s="4" t="s">
        <v>14057</v>
      </c>
      <c r="P267" s="4" t="s">
        <v>14079</v>
      </c>
      <c r="Q267" s="5">
        <f>DATE(ecommerce_dataset_updated[[#This Row],[YYYY]],ecommerce_dataset_updated[[#This Row],[MM]],ecommerce_dataset_updated[[#This Row],[DD]])</f>
        <v>45358</v>
      </c>
      <c r="R267" s="6" t="str">
        <f>TEXT(ecommerce_dataset_updated[[#This Row],['[Purchase_Date']]], "mmm")</f>
        <v>Mar</v>
      </c>
      <c r="S267" s="6" t="str">
        <f>TEXT(ecommerce_dataset_updated[[#This Row],['[Purchase_Date']]], "ddd")</f>
        <v>Thu</v>
      </c>
      <c r="T267" s="6">
        <f>ecommerce_dataset_updated[[#This Row],[Final_Price(Rs.) _]]-ecommerce_dataset_updated[[#This Row],['[Final_Price(Rs.)']]]</f>
        <v>-2.9999999999859028E-3</v>
      </c>
      <c r="U267" s="6" t="b">
        <f xml:space="preserve"> AND(ecommerce_dataset_updated[[#This Row],[Final_Price(Rs.) _]]=ecommerce_dataset_updated[[#This Row],['[Final_Price(Rs.)']]])</f>
        <v>0</v>
      </c>
      <c r="V267" s="5"/>
    </row>
    <row r="268" spans="1:22">
      <c r="A268" t="s">
        <v>1245</v>
      </c>
      <c r="B268" t="s">
        <v>1246</v>
      </c>
      <c r="C268" t="s">
        <v>10</v>
      </c>
      <c r="D268" s="9" t="s">
        <v>1247</v>
      </c>
      <c r="E268" s="8">
        <f>ecommerce_dataset_updated[[#This Row],[Price (Rs.)]]+0</f>
        <v>205.82</v>
      </c>
      <c r="F268" s="6" t="s">
        <v>53</v>
      </c>
      <c r="G268" s="7">
        <f>ecommerce_dataset_updated[[#This Row],[Discount (%)]]+0</f>
        <v>5</v>
      </c>
      <c r="H268" s="6" t="s">
        <v>1248</v>
      </c>
      <c r="I268" s="6">
        <f>ecommerce_dataset_updated[[#This Row],['[Price (Rs.)']]]*ecommerce_dataset_updated[[#This Row],['[Discount (%)']]]/100</f>
        <v>10.290999999999999</v>
      </c>
      <c r="J268" s="6">
        <f>ecommerce_dataset_updated[[#This Row],[Final_Price(Rs.)]]+0</f>
        <v>195.53</v>
      </c>
      <c r="K268" s="6">
        <f xml:space="preserve"> ecommerce_dataset_updated[[#This Row],['[Price (Rs.)']]]-ecommerce_dataset_updated[[#This Row],[Discount Amount _]]</f>
        <v>195.529</v>
      </c>
      <c r="L268" t="s">
        <v>28</v>
      </c>
      <c r="M268" t="s">
        <v>181</v>
      </c>
      <c r="N268" s="4" t="s">
        <v>14067</v>
      </c>
      <c r="O268" s="4" t="s">
        <v>75</v>
      </c>
      <c r="P268" s="4" t="s">
        <v>14079</v>
      </c>
      <c r="Q268" s="5">
        <f>DATE(ecommerce_dataset_updated[[#This Row],[YYYY]],ecommerce_dataset_updated[[#This Row],[MM]],ecommerce_dataset_updated[[#This Row],[DD]])</f>
        <v>45572</v>
      </c>
      <c r="R268" s="6" t="str">
        <f>TEXT(ecommerce_dataset_updated[[#This Row],['[Purchase_Date']]], "mmm")</f>
        <v>Oct</v>
      </c>
      <c r="S268" s="6" t="str">
        <f>TEXT(ecommerce_dataset_updated[[#This Row],['[Purchase_Date']]], "ddd")</f>
        <v>Mon</v>
      </c>
      <c r="T268" s="6">
        <f>ecommerce_dataset_updated[[#This Row],[Final_Price(Rs.) _]]-ecommerce_dataset_updated[[#This Row],['[Final_Price(Rs.)']]]</f>
        <v>-1.0000000000047748E-3</v>
      </c>
      <c r="U268" s="6" t="b">
        <f xml:space="preserve"> AND(ecommerce_dataset_updated[[#This Row],[Final_Price(Rs.) _]]=ecommerce_dataset_updated[[#This Row],['[Final_Price(Rs.)']]])</f>
        <v>0</v>
      </c>
      <c r="V268" s="5"/>
    </row>
    <row r="269" spans="1:22">
      <c r="A269" t="s">
        <v>1249</v>
      </c>
      <c r="B269" t="s">
        <v>1250</v>
      </c>
      <c r="C269" t="s">
        <v>68</v>
      </c>
      <c r="D269" s="9" t="s">
        <v>1251</v>
      </c>
      <c r="E269" s="8">
        <f>ecommerce_dataset_updated[[#This Row],[Price (Rs.)]]+0</f>
        <v>110.73</v>
      </c>
      <c r="F269" s="6" t="s">
        <v>154</v>
      </c>
      <c r="G269" s="7">
        <f>ecommerce_dataset_updated[[#This Row],[Discount (%)]]+0</f>
        <v>30</v>
      </c>
      <c r="H269" s="6" t="s">
        <v>1252</v>
      </c>
      <c r="I269" s="6">
        <f>ecommerce_dataset_updated[[#This Row],['[Price (Rs.)']]]*ecommerce_dataset_updated[[#This Row],['[Discount (%)']]]/100</f>
        <v>33.219000000000001</v>
      </c>
      <c r="J269" s="6">
        <f>ecommerce_dataset_updated[[#This Row],[Final_Price(Rs.)]]+0</f>
        <v>77.510000000000005</v>
      </c>
      <c r="K269" s="6">
        <f xml:space="preserve"> ecommerce_dataset_updated[[#This Row],['[Price (Rs.)']]]-ecommerce_dataset_updated[[#This Row],[Discount Amount _]]</f>
        <v>77.510999999999996</v>
      </c>
      <c r="L269" t="s">
        <v>77</v>
      </c>
      <c r="M269" t="s">
        <v>403</v>
      </c>
      <c r="N269" s="4" t="s">
        <v>14061</v>
      </c>
      <c r="O269" s="4" t="s">
        <v>14049</v>
      </c>
      <c r="P269" s="4" t="s">
        <v>14079</v>
      </c>
      <c r="Q269" s="5">
        <f>DATE(ecommerce_dataset_updated[[#This Row],[YYYY]],ecommerce_dataset_updated[[#This Row],[MM]],ecommerce_dataset_updated[[#This Row],[DD]])</f>
        <v>45617</v>
      </c>
      <c r="R269" s="6" t="str">
        <f>TEXT(ecommerce_dataset_updated[[#This Row],['[Purchase_Date']]], "mmm")</f>
        <v>Nov</v>
      </c>
      <c r="S269" s="6" t="str">
        <f>TEXT(ecommerce_dataset_updated[[#This Row],['[Purchase_Date']]], "ddd")</f>
        <v>Thu</v>
      </c>
      <c r="T269" s="6">
        <f>ecommerce_dataset_updated[[#This Row],[Final_Price(Rs.) _]]-ecommerce_dataset_updated[[#This Row],['[Final_Price(Rs.)']]]</f>
        <v>9.9999999999056399E-4</v>
      </c>
      <c r="U269" s="6" t="b">
        <f xml:space="preserve"> AND(ecommerce_dataset_updated[[#This Row],[Final_Price(Rs.) _]]=ecommerce_dataset_updated[[#This Row],['[Final_Price(Rs.)']]])</f>
        <v>0</v>
      </c>
      <c r="V269" s="5"/>
    </row>
    <row r="270" spans="1:22">
      <c r="A270" t="s">
        <v>1253</v>
      </c>
      <c r="B270" t="s">
        <v>1254</v>
      </c>
      <c r="C270" t="s">
        <v>32</v>
      </c>
      <c r="D270" s="9" t="s">
        <v>1255</v>
      </c>
      <c r="E270" s="8">
        <f>ecommerce_dataset_updated[[#This Row],[Price (Rs.)]]+0</f>
        <v>432.1</v>
      </c>
      <c r="F270" s="6" t="s">
        <v>53</v>
      </c>
      <c r="G270" s="7">
        <f>ecommerce_dataset_updated[[#This Row],[Discount (%)]]+0</f>
        <v>5</v>
      </c>
      <c r="H270" s="6" t="s">
        <v>1256</v>
      </c>
      <c r="I270" s="6">
        <f>ecommerce_dataset_updated[[#This Row],['[Price (Rs.)']]]*ecommerce_dataset_updated[[#This Row],['[Discount (%)']]]/100</f>
        <v>21.605</v>
      </c>
      <c r="J270" s="6">
        <f>ecommerce_dataset_updated[[#This Row],[Final_Price(Rs.)]]+0</f>
        <v>410.5</v>
      </c>
      <c r="K270" s="6">
        <f xml:space="preserve"> ecommerce_dataset_updated[[#This Row],['[Price (Rs.)']]]-ecommerce_dataset_updated[[#This Row],[Discount Amount _]]</f>
        <v>410.495</v>
      </c>
      <c r="L270" t="s">
        <v>14</v>
      </c>
      <c r="M270" t="s">
        <v>793</v>
      </c>
      <c r="N270" s="4" t="s">
        <v>14067</v>
      </c>
      <c r="O270" s="4" t="s">
        <v>14062</v>
      </c>
      <c r="P270" s="4" t="s">
        <v>14079</v>
      </c>
      <c r="Q270" s="5">
        <f>DATE(ecommerce_dataset_updated[[#This Row],[YYYY]],ecommerce_dataset_updated[[#This Row],[MM]],ecommerce_dataset_updated[[#This Row],[DD]])</f>
        <v>45450</v>
      </c>
      <c r="R270" s="6" t="str">
        <f>TEXT(ecommerce_dataset_updated[[#This Row],['[Purchase_Date']]], "mmm")</f>
        <v>Jun</v>
      </c>
      <c r="S270" s="6" t="str">
        <f>TEXT(ecommerce_dataset_updated[[#This Row],['[Purchase_Date']]], "ddd")</f>
        <v>Fri</v>
      </c>
      <c r="T270" s="6">
        <f>ecommerce_dataset_updated[[#This Row],[Final_Price(Rs.) _]]-ecommerce_dataset_updated[[#This Row],['[Final_Price(Rs.)']]]</f>
        <v>-4.9999999999954525E-3</v>
      </c>
      <c r="U270" s="6" t="b">
        <f xml:space="preserve"> AND(ecommerce_dataset_updated[[#This Row],[Final_Price(Rs.) _]]=ecommerce_dataset_updated[[#This Row],['[Final_Price(Rs.)']]])</f>
        <v>0</v>
      </c>
      <c r="V270" s="5"/>
    </row>
    <row r="271" spans="1:22">
      <c r="A271" t="s">
        <v>1257</v>
      </c>
      <c r="B271" t="s">
        <v>1258</v>
      </c>
      <c r="C271" t="s">
        <v>10</v>
      </c>
      <c r="D271" s="9" t="s">
        <v>1259</v>
      </c>
      <c r="E271" s="8">
        <f>ecommerce_dataset_updated[[#This Row],[Price (Rs.)]]+0</f>
        <v>375.09</v>
      </c>
      <c r="F271" s="6" t="s">
        <v>53</v>
      </c>
      <c r="G271" s="7">
        <f>ecommerce_dataset_updated[[#This Row],[Discount (%)]]+0</f>
        <v>5</v>
      </c>
      <c r="H271" s="6" t="s">
        <v>1260</v>
      </c>
      <c r="I271" s="6">
        <f>ecommerce_dataset_updated[[#This Row],['[Price (Rs.)']]]*ecommerce_dataset_updated[[#This Row],['[Discount (%)']]]/100</f>
        <v>18.754499999999997</v>
      </c>
      <c r="J271" s="6">
        <f>ecommerce_dataset_updated[[#This Row],[Final_Price(Rs.)]]+0</f>
        <v>356.34</v>
      </c>
      <c r="K271" s="6">
        <f xml:space="preserve"> ecommerce_dataset_updated[[#This Row],['[Price (Rs.)']]]-ecommerce_dataset_updated[[#This Row],[Discount Amount _]]</f>
        <v>356.33549999999997</v>
      </c>
      <c r="L271" t="s">
        <v>120</v>
      </c>
      <c r="M271" t="s">
        <v>1261</v>
      </c>
      <c r="N271" s="4" t="s">
        <v>14060</v>
      </c>
      <c r="O271" s="4" t="s">
        <v>75</v>
      </c>
      <c r="P271" s="4" t="s">
        <v>14079</v>
      </c>
      <c r="Q271" s="5">
        <f>DATE(ecommerce_dataset_updated[[#This Row],[YYYY]],ecommerce_dataset_updated[[#This Row],[MM]],ecommerce_dataset_updated[[#This Row],[DD]])</f>
        <v>45591</v>
      </c>
      <c r="R271" s="6" t="str">
        <f>TEXT(ecommerce_dataset_updated[[#This Row],['[Purchase_Date']]], "mmm")</f>
        <v>Oct</v>
      </c>
      <c r="S271" s="6" t="str">
        <f>TEXT(ecommerce_dataset_updated[[#This Row],['[Purchase_Date']]], "ddd")</f>
        <v>Sat</v>
      </c>
      <c r="T271" s="6">
        <f>ecommerce_dataset_updated[[#This Row],[Final_Price(Rs.) _]]-ecommerce_dataset_updated[[#This Row],['[Final_Price(Rs.)']]]</f>
        <v>-4.500000000007276E-3</v>
      </c>
      <c r="U271" s="6" t="b">
        <f xml:space="preserve"> AND(ecommerce_dataset_updated[[#This Row],[Final_Price(Rs.) _]]=ecommerce_dataset_updated[[#This Row],['[Final_Price(Rs.)']]])</f>
        <v>0</v>
      </c>
      <c r="V271" s="5"/>
    </row>
    <row r="272" spans="1:22">
      <c r="A272" t="s">
        <v>1262</v>
      </c>
      <c r="B272" t="s">
        <v>1263</v>
      </c>
      <c r="C272" t="s">
        <v>114</v>
      </c>
      <c r="D272" s="9" t="s">
        <v>1264</v>
      </c>
      <c r="E272" s="8">
        <f>ecommerce_dataset_updated[[#This Row],[Price (Rs.)]]+0</f>
        <v>69.77</v>
      </c>
      <c r="F272" s="6" t="s">
        <v>53</v>
      </c>
      <c r="G272" s="7">
        <f>ecommerce_dataset_updated[[#This Row],[Discount (%)]]+0</f>
        <v>5</v>
      </c>
      <c r="H272" s="6" t="s">
        <v>1265</v>
      </c>
      <c r="I272" s="6">
        <f>ecommerce_dataset_updated[[#This Row],['[Price (Rs.)']]]*ecommerce_dataset_updated[[#This Row],['[Discount (%)']]]/100</f>
        <v>3.4884999999999997</v>
      </c>
      <c r="J272" s="6">
        <f>ecommerce_dataset_updated[[#This Row],[Final_Price(Rs.)]]+0</f>
        <v>66.28</v>
      </c>
      <c r="K272" s="6">
        <f xml:space="preserve"> ecommerce_dataset_updated[[#This Row],['[Price (Rs.)']]]-ecommerce_dataset_updated[[#This Row],[Discount Amount _]]</f>
        <v>66.281499999999994</v>
      </c>
      <c r="L272" t="s">
        <v>120</v>
      </c>
      <c r="M272" t="s">
        <v>1086</v>
      </c>
      <c r="N272" s="4" t="s">
        <v>14063</v>
      </c>
      <c r="O272" s="4" t="s">
        <v>14062</v>
      </c>
      <c r="P272" s="4" t="s">
        <v>14079</v>
      </c>
      <c r="Q272" s="5">
        <f>DATE(ecommerce_dataset_updated[[#This Row],[YYYY]],ecommerce_dataset_updated[[#This Row],[MM]],ecommerce_dataset_updated[[#This Row],[DD]])</f>
        <v>45460</v>
      </c>
      <c r="R272" s="6" t="str">
        <f>TEXT(ecommerce_dataset_updated[[#This Row],['[Purchase_Date']]], "mmm")</f>
        <v>Jun</v>
      </c>
      <c r="S272" s="6" t="str">
        <f>TEXT(ecommerce_dataset_updated[[#This Row],['[Purchase_Date']]], "ddd")</f>
        <v>Mon</v>
      </c>
      <c r="T272" s="6">
        <f>ecommerce_dataset_updated[[#This Row],[Final_Price(Rs.) _]]-ecommerce_dataset_updated[[#This Row],['[Final_Price(Rs.)']]]</f>
        <v>1.4999999999929514E-3</v>
      </c>
      <c r="U272" s="6" t="b">
        <f xml:space="preserve"> AND(ecommerce_dataset_updated[[#This Row],[Final_Price(Rs.) _]]=ecommerce_dataset_updated[[#This Row],['[Final_Price(Rs.)']]])</f>
        <v>0</v>
      </c>
      <c r="V272" s="5"/>
    </row>
    <row r="273" spans="1:22">
      <c r="A273" t="s">
        <v>1266</v>
      </c>
      <c r="B273" t="s">
        <v>1267</v>
      </c>
      <c r="C273" t="s">
        <v>39</v>
      </c>
      <c r="D273" s="9" t="s">
        <v>1268</v>
      </c>
      <c r="E273" s="8">
        <f>ecommerce_dataset_updated[[#This Row],[Price (Rs.)]]+0</f>
        <v>430.96</v>
      </c>
      <c r="F273" s="6" t="s">
        <v>12</v>
      </c>
      <c r="G273" s="7">
        <f>ecommerce_dataset_updated[[#This Row],[Discount (%)]]+0</f>
        <v>15</v>
      </c>
      <c r="H273" s="6" t="s">
        <v>1269</v>
      </c>
      <c r="I273" s="6">
        <f>ecommerce_dataset_updated[[#This Row],['[Price (Rs.)']]]*ecommerce_dataset_updated[[#This Row],['[Discount (%)']]]/100</f>
        <v>64.643999999999991</v>
      </c>
      <c r="J273" s="6">
        <f>ecommerce_dataset_updated[[#This Row],[Final_Price(Rs.)]]+0</f>
        <v>366.32</v>
      </c>
      <c r="K273" s="6">
        <f xml:space="preserve"> ecommerce_dataset_updated[[#This Row],['[Price (Rs.)']]]-ecommerce_dataset_updated[[#This Row],[Discount Amount _]]</f>
        <v>366.31599999999997</v>
      </c>
      <c r="L273" t="s">
        <v>77</v>
      </c>
      <c r="M273" t="s">
        <v>83</v>
      </c>
      <c r="N273" s="4" t="s">
        <v>75</v>
      </c>
      <c r="O273" s="4" t="s">
        <v>14050</v>
      </c>
      <c r="P273" s="4" t="s">
        <v>14079</v>
      </c>
      <c r="Q273" s="5">
        <f>DATE(ecommerce_dataset_updated[[#This Row],[YYYY]],ecommerce_dataset_updated[[#This Row],[MM]],ecommerce_dataset_updated[[#This Row],[DD]])</f>
        <v>45545</v>
      </c>
      <c r="R273" s="6" t="str">
        <f>TEXT(ecommerce_dataset_updated[[#This Row],['[Purchase_Date']]], "mmm")</f>
        <v>Sep</v>
      </c>
      <c r="S273" s="6" t="str">
        <f>TEXT(ecommerce_dataset_updated[[#This Row],['[Purchase_Date']]], "ddd")</f>
        <v>Tue</v>
      </c>
      <c r="T273" s="6">
        <f>ecommerce_dataset_updated[[#This Row],[Final_Price(Rs.) _]]-ecommerce_dataset_updated[[#This Row],['[Final_Price(Rs.)']]]</f>
        <v>-4.0000000000190994E-3</v>
      </c>
      <c r="U273" s="6" t="b">
        <f xml:space="preserve"> AND(ecommerce_dataset_updated[[#This Row],[Final_Price(Rs.) _]]=ecommerce_dataset_updated[[#This Row],['[Final_Price(Rs.)']]])</f>
        <v>0</v>
      </c>
      <c r="V273" s="5"/>
    </row>
    <row r="274" spans="1:22">
      <c r="A274" t="s">
        <v>1270</v>
      </c>
      <c r="B274" t="s">
        <v>1271</v>
      </c>
      <c r="C274" t="s">
        <v>68</v>
      </c>
      <c r="D274" s="9" t="s">
        <v>1272</v>
      </c>
      <c r="E274" s="8">
        <f>ecommerce_dataset_updated[[#This Row],[Price (Rs.)]]+0</f>
        <v>429.69</v>
      </c>
      <c r="F274" s="6" t="s">
        <v>154</v>
      </c>
      <c r="G274" s="7">
        <f>ecommerce_dataset_updated[[#This Row],[Discount (%)]]+0</f>
        <v>30</v>
      </c>
      <c r="H274" s="6" t="s">
        <v>1273</v>
      </c>
      <c r="I274" s="6">
        <f>ecommerce_dataset_updated[[#This Row],['[Price (Rs.)']]]*ecommerce_dataset_updated[[#This Row],['[Discount (%)']]]/100</f>
        <v>128.90700000000001</v>
      </c>
      <c r="J274" s="6">
        <f>ecommerce_dataset_updated[[#This Row],[Final_Price(Rs.)]]+0</f>
        <v>300.77999999999997</v>
      </c>
      <c r="K274" s="6">
        <f xml:space="preserve"> ecommerce_dataset_updated[[#This Row],['[Price (Rs.)']]]-ecommerce_dataset_updated[[#This Row],[Discount Amount _]]</f>
        <v>300.78300000000002</v>
      </c>
      <c r="L274" t="s">
        <v>77</v>
      </c>
      <c r="M274" t="s">
        <v>1274</v>
      </c>
      <c r="N274" s="4" t="s">
        <v>14067</v>
      </c>
      <c r="O274" s="4" t="s">
        <v>14051</v>
      </c>
      <c r="P274" s="4" t="s">
        <v>14079</v>
      </c>
      <c r="Q274" s="5">
        <f>DATE(ecommerce_dataset_updated[[#This Row],[YYYY]],ecommerce_dataset_updated[[#This Row],[MM]],ecommerce_dataset_updated[[#This Row],[DD]])</f>
        <v>45329</v>
      </c>
      <c r="R274" s="6" t="str">
        <f>TEXT(ecommerce_dataset_updated[[#This Row],['[Purchase_Date']]], "mmm")</f>
        <v>Feb</v>
      </c>
      <c r="S274" s="6" t="str">
        <f>TEXT(ecommerce_dataset_updated[[#This Row],['[Purchase_Date']]], "ddd")</f>
        <v>Wed</v>
      </c>
      <c r="T274" s="6">
        <f>ecommerce_dataset_updated[[#This Row],[Final_Price(Rs.) _]]-ecommerce_dataset_updated[[#This Row],['[Final_Price(Rs.)']]]</f>
        <v>3.0000000000427463E-3</v>
      </c>
      <c r="U274" s="6" t="b">
        <f xml:space="preserve"> AND(ecommerce_dataset_updated[[#This Row],[Final_Price(Rs.) _]]=ecommerce_dataset_updated[[#This Row],['[Final_Price(Rs.)']]])</f>
        <v>0</v>
      </c>
      <c r="V274" s="5"/>
    </row>
    <row r="275" spans="1:22">
      <c r="A275" t="s">
        <v>1275</v>
      </c>
      <c r="B275" t="s">
        <v>1276</v>
      </c>
      <c r="C275" t="s">
        <v>45</v>
      </c>
      <c r="D275" s="9" t="s">
        <v>1277</v>
      </c>
      <c r="E275" s="8">
        <f>ecommerce_dataset_updated[[#This Row],[Price (Rs.)]]+0</f>
        <v>381.28</v>
      </c>
      <c r="F275" s="6" t="s">
        <v>12</v>
      </c>
      <c r="G275" s="7">
        <f>ecommerce_dataset_updated[[#This Row],[Discount (%)]]+0</f>
        <v>15</v>
      </c>
      <c r="H275" s="6" t="s">
        <v>1278</v>
      </c>
      <c r="I275" s="6">
        <f>ecommerce_dataset_updated[[#This Row],['[Price (Rs.)']]]*ecommerce_dataset_updated[[#This Row],['[Discount (%)']]]/100</f>
        <v>57.192</v>
      </c>
      <c r="J275" s="6">
        <f>ecommerce_dataset_updated[[#This Row],[Final_Price(Rs.)]]+0</f>
        <v>324.08999999999997</v>
      </c>
      <c r="K275" s="6">
        <f xml:space="preserve"> ecommerce_dataset_updated[[#This Row],['[Price (Rs.)']]]-ecommerce_dataset_updated[[#This Row],[Discount Amount _]]</f>
        <v>324.08799999999997</v>
      </c>
      <c r="L275" t="s">
        <v>77</v>
      </c>
      <c r="M275" t="s">
        <v>464</v>
      </c>
      <c r="N275" s="4" t="s">
        <v>14059</v>
      </c>
      <c r="O275" s="4" t="s">
        <v>75</v>
      </c>
      <c r="P275" s="4" t="s">
        <v>14079</v>
      </c>
      <c r="Q275" s="5">
        <f>DATE(ecommerce_dataset_updated[[#This Row],[YYYY]],ecommerce_dataset_updated[[#This Row],[MM]],ecommerce_dataset_updated[[#This Row],[DD]])</f>
        <v>45570</v>
      </c>
      <c r="R275" s="6" t="str">
        <f>TEXT(ecommerce_dataset_updated[[#This Row],['[Purchase_Date']]], "mmm")</f>
        <v>Oct</v>
      </c>
      <c r="S275" s="6" t="str">
        <f>TEXT(ecommerce_dataset_updated[[#This Row],['[Purchase_Date']]], "ddd")</f>
        <v>Sat</v>
      </c>
      <c r="T275" s="6">
        <f>ecommerce_dataset_updated[[#This Row],[Final_Price(Rs.) _]]-ecommerce_dataset_updated[[#This Row],['[Final_Price(Rs.)']]]</f>
        <v>-2.0000000000095497E-3</v>
      </c>
      <c r="U275" s="6" t="b">
        <f xml:space="preserve"> AND(ecommerce_dataset_updated[[#This Row],[Final_Price(Rs.) _]]=ecommerce_dataset_updated[[#This Row],['[Final_Price(Rs.)']]])</f>
        <v>0</v>
      </c>
      <c r="V275" s="5"/>
    </row>
    <row r="276" spans="1:22">
      <c r="A276" t="s">
        <v>1279</v>
      </c>
      <c r="B276" t="s">
        <v>1280</v>
      </c>
      <c r="C276" t="s">
        <v>32</v>
      </c>
      <c r="D276" s="9" t="s">
        <v>1281</v>
      </c>
      <c r="E276" s="8">
        <f>ecommerce_dataset_updated[[#This Row],[Price (Rs.)]]+0</f>
        <v>72.87</v>
      </c>
      <c r="F276" s="6" t="s">
        <v>20</v>
      </c>
      <c r="G276" s="7">
        <f>ecommerce_dataset_updated[[#This Row],[Discount (%)]]+0</f>
        <v>20</v>
      </c>
      <c r="H276" s="6" t="s">
        <v>1282</v>
      </c>
      <c r="I276" s="6">
        <f>ecommerce_dataset_updated[[#This Row],['[Price (Rs.)']]]*ecommerce_dataset_updated[[#This Row],['[Discount (%)']]]/100</f>
        <v>14.574000000000002</v>
      </c>
      <c r="J276" s="6">
        <f>ecommerce_dataset_updated[[#This Row],[Final_Price(Rs.)]]+0</f>
        <v>58.3</v>
      </c>
      <c r="K276" s="6">
        <f xml:space="preserve"> ecommerce_dataset_updated[[#This Row],['[Price (Rs.)']]]-ecommerce_dataset_updated[[#This Row],[Discount Amount _]]</f>
        <v>58.296000000000006</v>
      </c>
      <c r="L276" t="s">
        <v>120</v>
      </c>
      <c r="M276" t="s">
        <v>1283</v>
      </c>
      <c r="N276" s="4" t="s">
        <v>2910</v>
      </c>
      <c r="O276" s="4" t="s">
        <v>14051</v>
      </c>
      <c r="P276" s="4" t="s">
        <v>14079</v>
      </c>
      <c r="Q276" s="5">
        <f>DATE(ecommerce_dataset_updated[[#This Row],[YYYY]],ecommerce_dataset_updated[[#This Row],[MM]],ecommerce_dataset_updated[[#This Row],[DD]])</f>
        <v>45336</v>
      </c>
      <c r="R276" s="6" t="str">
        <f>TEXT(ecommerce_dataset_updated[[#This Row],['[Purchase_Date']]], "mmm")</f>
        <v>Feb</v>
      </c>
      <c r="S276" s="6" t="str">
        <f>TEXT(ecommerce_dataset_updated[[#This Row],['[Purchase_Date']]], "ddd")</f>
        <v>Wed</v>
      </c>
      <c r="T276" s="6">
        <f>ecommerce_dataset_updated[[#This Row],[Final_Price(Rs.) _]]-ecommerce_dataset_updated[[#This Row],['[Final_Price(Rs.)']]]</f>
        <v>-3.9999999999906777E-3</v>
      </c>
      <c r="U276" s="6" t="b">
        <f xml:space="preserve"> AND(ecommerce_dataset_updated[[#This Row],[Final_Price(Rs.) _]]=ecommerce_dataset_updated[[#This Row],['[Final_Price(Rs.)']]])</f>
        <v>0</v>
      </c>
      <c r="V276" s="5"/>
    </row>
    <row r="277" spans="1:22">
      <c r="A277" t="s">
        <v>1284</v>
      </c>
      <c r="B277" t="s">
        <v>1285</v>
      </c>
      <c r="C277" t="s">
        <v>39</v>
      </c>
      <c r="D277" s="9" t="s">
        <v>1286</v>
      </c>
      <c r="E277" s="8">
        <f>ecommerce_dataset_updated[[#This Row],[Price (Rs.)]]+0</f>
        <v>37.67</v>
      </c>
      <c r="F277" s="6" t="s">
        <v>26</v>
      </c>
      <c r="G277" s="7">
        <f>ecommerce_dataset_updated[[#This Row],[Discount (%)]]+0</f>
        <v>25</v>
      </c>
      <c r="H277" s="6" t="s">
        <v>1287</v>
      </c>
      <c r="I277" s="6">
        <f>ecommerce_dataset_updated[[#This Row],['[Price (Rs.)']]]*ecommerce_dataset_updated[[#This Row],['[Discount (%)']]]/100</f>
        <v>9.4175000000000004</v>
      </c>
      <c r="J277" s="6">
        <f>ecommerce_dataset_updated[[#This Row],[Final_Price(Rs.)]]+0</f>
        <v>28.25</v>
      </c>
      <c r="K277" s="6">
        <f xml:space="preserve"> ecommerce_dataset_updated[[#This Row],['[Price (Rs.)']]]-ecommerce_dataset_updated[[#This Row],[Discount Amount _]]</f>
        <v>28.252500000000001</v>
      </c>
      <c r="L277" t="s">
        <v>35</v>
      </c>
      <c r="M277" t="s">
        <v>1288</v>
      </c>
      <c r="N277" s="4" t="s">
        <v>14067</v>
      </c>
      <c r="O277" s="4" t="s">
        <v>14053</v>
      </c>
      <c r="P277" s="4" t="s">
        <v>14079</v>
      </c>
      <c r="Q277" s="5">
        <f>DATE(ecommerce_dataset_updated[[#This Row],[YYYY]],ecommerce_dataset_updated[[#This Row],[MM]],ecommerce_dataset_updated[[#This Row],[DD]])</f>
        <v>45389</v>
      </c>
      <c r="R277" s="6" t="str">
        <f>TEXT(ecommerce_dataset_updated[[#This Row],['[Purchase_Date']]], "mmm")</f>
        <v>Apr</v>
      </c>
      <c r="S277" s="6" t="str">
        <f>TEXT(ecommerce_dataset_updated[[#This Row],['[Purchase_Date']]], "ddd")</f>
        <v>Sun</v>
      </c>
      <c r="T277" s="6">
        <f>ecommerce_dataset_updated[[#This Row],[Final_Price(Rs.) _]]-ecommerce_dataset_updated[[#This Row],['[Final_Price(Rs.)']]]</f>
        <v>2.500000000001279E-3</v>
      </c>
      <c r="U277" s="6" t="b">
        <f xml:space="preserve"> AND(ecommerce_dataset_updated[[#This Row],[Final_Price(Rs.) _]]=ecommerce_dataset_updated[[#This Row],['[Final_Price(Rs.)']]])</f>
        <v>0</v>
      </c>
      <c r="V277" s="5"/>
    </row>
    <row r="278" spans="1:22">
      <c r="A278" t="s">
        <v>1289</v>
      </c>
      <c r="B278" t="s">
        <v>1290</v>
      </c>
      <c r="C278" t="s">
        <v>45</v>
      </c>
      <c r="D278" s="9" t="s">
        <v>1291</v>
      </c>
      <c r="E278" s="8">
        <f>ecommerce_dataset_updated[[#This Row],[Price (Rs.)]]+0</f>
        <v>485</v>
      </c>
      <c r="F278" s="6" t="s">
        <v>12</v>
      </c>
      <c r="G278" s="7">
        <f>ecommerce_dataset_updated[[#This Row],[Discount (%)]]+0</f>
        <v>15</v>
      </c>
      <c r="H278" s="6" t="s">
        <v>1292</v>
      </c>
      <c r="I278" s="6">
        <f>ecommerce_dataset_updated[[#This Row],['[Price (Rs.)']]]*ecommerce_dataset_updated[[#This Row],['[Discount (%)']]]/100</f>
        <v>72.75</v>
      </c>
      <c r="J278" s="6">
        <f>ecommerce_dataset_updated[[#This Row],[Final_Price(Rs.)]]+0</f>
        <v>412.25</v>
      </c>
      <c r="K278" s="6">
        <f xml:space="preserve"> ecommerce_dataset_updated[[#This Row],['[Price (Rs.)']]]-ecommerce_dataset_updated[[#This Row],[Discount Amount _]]</f>
        <v>412.25</v>
      </c>
      <c r="L278" t="s">
        <v>14</v>
      </c>
      <c r="M278" t="s">
        <v>765</v>
      </c>
      <c r="N278" s="4" t="s">
        <v>14063</v>
      </c>
      <c r="O278" s="4" t="s">
        <v>14049</v>
      </c>
      <c r="P278" s="4" t="s">
        <v>14079</v>
      </c>
      <c r="Q278" s="5">
        <f>DATE(ecommerce_dataset_updated[[#This Row],[YYYY]],ecommerce_dataset_updated[[#This Row],[MM]],ecommerce_dataset_updated[[#This Row],[DD]])</f>
        <v>45613</v>
      </c>
      <c r="R278" s="6" t="str">
        <f>TEXT(ecommerce_dataset_updated[[#This Row],['[Purchase_Date']]], "mmm")</f>
        <v>Nov</v>
      </c>
      <c r="S278" s="6" t="str">
        <f>TEXT(ecommerce_dataset_updated[[#This Row],['[Purchase_Date']]], "ddd")</f>
        <v>Sun</v>
      </c>
      <c r="T278" s="6">
        <f>ecommerce_dataset_updated[[#This Row],[Final_Price(Rs.) _]]-ecommerce_dataset_updated[[#This Row],['[Final_Price(Rs.)']]]</f>
        <v>0</v>
      </c>
      <c r="U278" s="6" t="b">
        <f xml:space="preserve"> AND(ecommerce_dataset_updated[[#This Row],[Final_Price(Rs.) _]]=ecommerce_dataset_updated[[#This Row],['[Final_Price(Rs.)']]])</f>
        <v>1</v>
      </c>
      <c r="V278" s="5"/>
    </row>
    <row r="279" spans="1:22">
      <c r="A279" t="s">
        <v>1293</v>
      </c>
      <c r="B279" t="s">
        <v>1294</v>
      </c>
      <c r="C279" t="s">
        <v>68</v>
      </c>
      <c r="D279" s="9" t="s">
        <v>1295</v>
      </c>
      <c r="E279" s="8">
        <f>ecommerce_dataset_updated[[#This Row],[Price (Rs.)]]+0</f>
        <v>214.45</v>
      </c>
      <c r="F279" s="6" t="s">
        <v>107</v>
      </c>
      <c r="G279" s="7">
        <f>ecommerce_dataset_updated[[#This Row],[Discount (%)]]+0</f>
        <v>0</v>
      </c>
      <c r="H279" s="6" t="s">
        <v>1295</v>
      </c>
      <c r="I279" s="6">
        <f>ecommerce_dataset_updated[[#This Row],['[Price (Rs.)']]]*ecommerce_dataset_updated[[#This Row],['[Discount (%)']]]/100</f>
        <v>0</v>
      </c>
      <c r="J279" s="6">
        <f>ecommerce_dataset_updated[[#This Row],[Final_Price(Rs.)]]+0</f>
        <v>214.45</v>
      </c>
      <c r="K279" s="6">
        <f xml:space="preserve"> ecommerce_dataset_updated[[#This Row],['[Price (Rs.)']]]-ecommerce_dataset_updated[[#This Row],[Discount Amount _]]</f>
        <v>214.45</v>
      </c>
      <c r="L279" t="s">
        <v>28</v>
      </c>
      <c r="M279" t="s">
        <v>156</v>
      </c>
      <c r="N279" s="4" t="s">
        <v>2910</v>
      </c>
      <c r="O279" s="4" t="s">
        <v>14053</v>
      </c>
      <c r="P279" s="4" t="s">
        <v>14079</v>
      </c>
      <c r="Q279" s="5">
        <f>DATE(ecommerce_dataset_updated[[#This Row],[YYYY]],ecommerce_dataset_updated[[#This Row],[MM]],ecommerce_dataset_updated[[#This Row],[DD]])</f>
        <v>45396</v>
      </c>
      <c r="R279" s="6" t="str">
        <f>TEXT(ecommerce_dataset_updated[[#This Row],['[Purchase_Date']]], "mmm")</f>
        <v>Apr</v>
      </c>
      <c r="S279" s="6" t="str">
        <f>TEXT(ecommerce_dataset_updated[[#This Row],['[Purchase_Date']]], "ddd")</f>
        <v>Sun</v>
      </c>
      <c r="T279" s="6">
        <f>ecommerce_dataset_updated[[#This Row],[Final_Price(Rs.) _]]-ecommerce_dataset_updated[[#This Row],['[Final_Price(Rs.)']]]</f>
        <v>0</v>
      </c>
      <c r="U279" s="6" t="b">
        <f xml:space="preserve"> AND(ecommerce_dataset_updated[[#This Row],[Final_Price(Rs.) _]]=ecommerce_dataset_updated[[#This Row],['[Final_Price(Rs.)']]])</f>
        <v>1</v>
      </c>
      <c r="V279" s="5"/>
    </row>
    <row r="280" spans="1:22">
      <c r="A280" t="s">
        <v>1296</v>
      </c>
      <c r="B280" t="s">
        <v>1297</v>
      </c>
      <c r="C280" t="s">
        <v>39</v>
      </c>
      <c r="D280" s="9" t="s">
        <v>1298</v>
      </c>
      <c r="E280" s="8">
        <f>ecommerce_dataset_updated[[#This Row],[Price (Rs.)]]+0</f>
        <v>315.89</v>
      </c>
      <c r="F280" s="6" t="s">
        <v>107</v>
      </c>
      <c r="G280" s="7">
        <f>ecommerce_dataset_updated[[#This Row],[Discount (%)]]+0</f>
        <v>0</v>
      </c>
      <c r="H280" s="6" t="s">
        <v>1298</v>
      </c>
      <c r="I280" s="6">
        <f>ecommerce_dataset_updated[[#This Row],['[Price (Rs.)']]]*ecommerce_dataset_updated[[#This Row],['[Discount (%)']]]/100</f>
        <v>0</v>
      </c>
      <c r="J280" s="6">
        <f>ecommerce_dataset_updated[[#This Row],[Final_Price(Rs.)]]+0</f>
        <v>315.89</v>
      </c>
      <c r="K280" s="6">
        <f xml:space="preserve"> ecommerce_dataset_updated[[#This Row],['[Price (Rs.)']]]-ecommerce_dataset_updated[[#This Row],[Discount Amount _]]</f>
        <v>315.89</v>
      </c>
      <c r="L280" t="s">
        <v>77</v>
      </c>
      <c r="M280" t="s">
        <v>1299</v>
      </c>
      <c r="N280" s="4" t="s">
        <v>14051</v>
      </c>
      <c r="O280" s="4" t="s">
        <v>14052</v>
      </c>
      <c r="P280" s="4" t="s">
        <v>14079</v>
      </c>
      <c r="Q280" s="5">
        <f>DATE(ecommerce_dataset_updated[[#This Row],[YYYY]],ecommerce_dataset_updated[[#This Row],[MM]],ecommerce_dataset_updated[[#This Row],[DD]])</f>
        <v>45293</v>
      </c>
      <c r="R280" s="6" t="str">
        <f>TEXT(ecommerce_dataset_updated[[#This Row],['[Purchase_Date']]], "mmm")</f>
        <v>Jan</v>
      </c>
      <c r="S280" s="6" t="str">
        <f>TEXT(ecommerce_dataset_updated[[#This Row],['[Purchase_Date']]], "ddd")</f>
        <v>Tue</v>
      </c>
      <c r="T280" s="6">
        <f>ecommerce_dataset_updated[[#This Row],[Final_Price(Rs.) _]]-ecommerce_dataset_updated[[#This Row],['[Final_Price(Rs.)']]]</f>
        <v>0</v>
      </c>
      <c r="U280" s="6" t="b">
        <f xml:space="preserve"> AND(ecommerce_dataset_updated[[#This Row],[Final_Price(Rs.) _]]=ecommerce_dataset_updated[[#This Row],['[Final_Price(Rs.)']]])</f>
        <v>1</v>
      </c>
      <c r="V280" s="5"/>
    </row>
    <row r="281" spans="1:22">
      <c r="A281" t="s">
        <v>1300</v>
      </c>
      <c r="B281" t="s">
        <v>1301</v>
      </c>
      <c r="C281" t="s">
        <v>45</v>
      </c>
      <c r="D281" s="9" t="s">
        <v>1302</v>
      </c>
      <c r="E281" s="8">
        <f>ecommerce_dataset_updated[[#This Row],[Price (Rs.)]]+0</f>
        <v>211.67</v>
      </c>
      <c r="F281" s="6" t="s">
        <v>47</v>
      </c>
      <c r="G281" s="7">
        <f>ecommerce_dataset_updated[[#This Row],[Discount (%)]]+0</f>
        <v>50</v>
      </c>
      <c r="H281" s="6" t="s">
        <v>1303</v>
      </c>
      <c r="I281" s="6">
        <f>ecommerce_dataset_updated[[#This Row],['[Price (Rs.)']]]*ecommerce_dataset_updated[[#This Row],['[Discount (%)']]]/100</f>
        <v>105.83499999999999</v>
      </c>
      <c r="J281" s="6">
        <f>ecommerce_dataset_updated[[#This Row],[Final_Price(Rs.)]]+0</f>
        <v>105.83</v>
      </c>
      <c r="K281" s="6">
        <f xml:space="preserve"> ecommerce_dataset_updated[[#This Row],['[Price (Rs.)']]]-ecommerce_dataset_updated[[#This Row],[Discount Amount _]]</f>
        <v>105.83499999999999</v>
      </c>
      <c r="L281" t="s">
        <v>14</v>
      </c>
      <c r="M281" t="s">
        <v>701</v>
      </c>
      <c r="N281" s="4" t="s">
        <v>14067</v>
      </c>
      <c r="O281" s="4" t="s">
        <v>14059</v>
      </c>
      <c r="P281" s="4" t="s">
        <v>14079</v>
      </c>
      <c r="Q281" s="5">
        <f>DATE(ecommerce_dataset_updated[[#This Row],[YYYY]],ecommerce_dataset_updated[[#This Row],[MM]],ecommerce_dataset_updated[[#This Row],[DD]])</f>
        <v>45419</v>
      </c>
      <c r="R281" s="6" t="str">
        <f>TEXT(ecommerce_dataset_updated[[#This Row],['[Purchase_Date']]], "mmm")</f>
        <v>May</v>
      </c>
      <c r="S281" s="6" t="str">
        <f>TEXT(ecommerce_dataset_updated[[#This Row],['[Purchase_Date']]], "ddd")</f>
        <v>Tue</v>
      </c>
      <c r="T281" s="6">
        <f>ecommerce_dataset_updated[[#This Row],[Final_Price(Rs.) _]]-ecommerce_dataset_updated[[#This Row],['[Final_Price(Rs.)']]]</f>
        <v>4.9999999999954525E-3</v>
      </c>
      <c r="U281" s="6" t="b">
        <f xml:space="preserve"> AND(ecommerce_dataset_updated[[#This Row],[Final_Price(Rs.) _]]=ecommerce_dataset_updated[[#This Row],['[Final_Price(Rs.)']]])</f>
        <v>0</v>
      </c>
      <c r="V281" s="5"/>
    </row>
    <row r="282" spans="1:22">
      <c r="A282" t="s">
        <v>1304</v>
      </c>
      <c r="B282" t="s">
        <v>1305</v>
      </c>
      <c r="C282" t="s">
        <v>32</v>
      </c>
      <c r="D282" s="9" t="s">
        <v>1306</v>
      </c>
      <c r="E282" s="8">
        <f>ecommerce_dataset_updated[[#This Row],[Price (Rs.)]]+0</f>
        <v>490.75</v>
      </c>
      <c r="F282" s="6" t="s">
        <v>154</v>
      </c>
      <c r="G282" s="7">
        <f>ecommerce_dataset_updated[[#This Row],[Discount (%)]]+0</f>
        <v>30</v>
      </c>
      <c r="H282" s="6" t="s">
        <v>1307</v>
      </c>
      <c r="I282" s="6">
        <f>ecommerce_dataset_updated[[#This Row],['[Price (Rs.)']]]*ecommerce_dataset_updated[[#This Row],['[Discount (%)']]]/100</f>
        <v>147.22499999999999</v>
      </c>
      <c r="J282" s="6">
        <f>ecommerce_dataset_updated[[#This Row],[Final_Price(Rs.)]]+0</f>
        <v>343.52</v>
      </c>
      <c r="K282" s="6">
        <f xml:space="preserve"> ecommerce_dataset_updated[[#This Row],['[Price (Rs.)']]]-ecommerce_dataset_updated[[#This Row],[Discount Amount _]]</f>
        <v>343.52499999999998</v>
      </c>
      <c r="L282" t="s">
        <v>28</v>
      </c>
      <c r="M282" t="s">
        <v>220</v>
      </c>
      <c r="N282" s="4" t="s">
        <v>14052</v>
      </c>
      <c r="O282" s="4" t="s">
        <v>14067</v>
      </c>
      <c r="P282" s="4" t="s">
        <v>14079</v>
      </c>
      <c r="Q282" s="5">
        <f>DATE(ecommerce_dataset_updated[[#This Row],[YYYY]],ecommerce_dataset_updated[[#This Row],[MM]],ecommerce_dataset_updated[[#This Row],[DD]])</f>
        <v>45474</v>
      </c>
      <c r="R282" s="6" t="str">
        <f>TEXT(ecommerce_dataset_updated[[#This Row],['[Purchase_Date']]], "mmm")</f>
        <v>Jul</v>
      </c>
      <c r="S282" s="6" t="str">
        <f>TEXT(ecommerce_dataset_updated[[#This Row],['[Purchase_Date']]], "ddd")</f>
        <v>Mon</v>
      </c>
      <c r="T282" s="6">
        <f>ecommerce_dataset_updated[[#This Row],[Final_Price(Rs.) _]]-ecommerce_dataset_updated[[#This Row],['[Final_Price(Rs.)']]]</f>
        <v>4.9999999999954525E-3</v>
      </c>
      <c r="U282" s="6" t="b">
        <f xml:space="preserve"> AND(ecommerce_dataset_updated[[#This Row],[Final_Price(Rs.) _]]=ecommerce_dataset_updated[[#This Row],['[Final_Price(Rs.)']]])</f>
        <v>0</v>
      </c>
      <c r="V282" s="5"/>
    </row>
    <row r="283" spans="1:22">
      <c r="A283" t="s">
        <v>1308</v>
      </c>
      <c r="B283" t="s">
        <v>1309</v>
      </c>
      <c r="C283" t="s">
        <v>32</v>
      </c>
      <c r="D283" s="9" t="s">
        <v>1310</v>
      </c>
      <c r="E283" s="8">
        <f>ecommerce_dataset_updated[[#This Row],[Price (Rs.)]]+0</f>
        <v>444.27</v>
      </c>
      <c r="F283" s="6" t="s">
        <v>75</v>
      </c>
      <c r="G283" s="7">
        <f>ecommerce_dataset_updated[[#This Row],[Discount (%)]]+0</f>
        <v>10</v>
      </c>
      <c r="H283" s="6" t="s">
        <v>1311</v>
      </c>
      <c r="I283" s="6">
        <f>ecommerce_dataset_updated[[#This Row],['[Price (Rs.)']]]*ecommerce_dataset_updated[[#This Row],['[Discount (%)']]]/100</f>
        <v>44.427</v>
      </c>
      <c r="J283" s="6">
        <f>ecommerce_dataset_updated[[#This Row],[Final_Price(Rs.)]]+0</f>
        <v>399.84</v>
      </c>
      <c r="K283" s="6">
        <f xml:space="preserve"> ecommerce_dataset_updated[[#This Row],['[Price (Rs.)']]]-ecommerce_dataset_updated[[#This Row],[Discount Amount _]]</f>
        <v>399.84299999999996</v>
      </c>
      <c r="L283" t="s">
        <v>77</v>
      </c>
      <c r="M283" t="s">
        <v>65</v>
      </c>
      <c r="N283" s="4" t="s">
        <v>14060</v>
      </c>
      <c r="O283" s="4" t="s">
        <v>14051</v>
      </c>
      <c r="P283" s="4" t="s">
        <v>14079</v>
      </c>
      <c r="Q283" s="5">
        <f>DATE(ecommerce_dataset_updated[[#This Row],[YYYY]],ecommerce_dataset_updated[[#This Row],[MM]],ecommerce_dataset_updated[[#This Row],[DD]])</f>
        <v>45348</v>
      </c>
      <c r="R283" s="6" t="str">
        <f>TEXT(ecommerce_dataset_updated[[#This Row],['[Purchase_Date']]], "mmm")</f>
        <v>Feb</v>
      </c>
      <c r="S283" s="6" t="str">
        <f>TEXT(ecommerce_dataset_updated[[#This Row],['[Purchase_Date']]], "ddd")</f>
        <v>Mon</v>
      </c>
      <c r="T283" s="6">
        <f>ecommerce_dataset_updated[[#This Row],[Final_Price(Rs.) _]]-ecommerce_dataset_updated[[#This Row],['[Final_Price(Rs.)']]]</f>
        <v>2.9999999999859028E-3</v>
      </c>
      <c r="U283" s="6" t="b">
        <f xml:space="preserve"> AND(ecommerce_dataset_updated[[#This Row],[Final_Price(Rs.) _]]=ecommerce_dataset_updated[[#This Row],['[Final_Price(Rs.)']]])</f>
        <v>0</v>
      </c>
      <c r="V283" s="5"/>
    </row>
    <row r="284" spans="1:22">
      <c r="A284" t="s">
        <v>1312</v>
      </c>
      <c r="B284" t="s">
        <v>1313</v>
      </c>
      <c r="C284" t="s">
        <v>10</v>
      </c>
      <c r="D284" s="9" t="s">
        <v>1314</v>
      </c>
      <c r="E284" s="8">
        <f>ecommerce_dataset_updated[[#This Row],[Price (Rs.)]]+0</f>
        <v>244.61</v>
      </c>
      <c r="F284" s="6" t="s">
        <v>75</v>
      </c>
      <c r="G284" s="7">
        <f>ecommerce_dataset_updated[[#This Row],[Discount (%)]]+0</f>
        <v>10</v>
      </c>
      <c r="H284" s="6" t="s">
        <v>1315</v>
      </c>
      <c r="I284" s="6">
        <f>ecommerce_dataset_updated[[#This Row],['[Price (Rs.)']]]*ecommerce_dataset_updated[[#This Row],['[Discount (%)']]]/100</f>
        <v>24.461000000000002</v>
      </c>
      <c r="J284" s="6">
        <f>ecommerce_dataset_updated[[#This Row],[Final_Price(Rs.)]]+0</f>
        <v>220.15</v>
      </c>
      <c r="K284" s="6">
        <f xml:space="preserve"> ecommerce_dataset_updated[[#This Row],['[Price (Rs.)']]]-ecommerce_dataset_updated[[#This Row],[Discount Amount _]]</f>
        <v>220.149</v>
      </c>
      <c r="L284" t="s">
        <v>14</v>
      </c>
      <c r="M284" t="s">
        <v>513</v>
      </c>
      <c r="N284" s="4" t="s">
        <v>14065</v>
      </c>
      <c r="O284" s="4" t="s">
        <v>14055</v>
      </c>
      <c r="P284" s="4" t="s">
        <v>14079</v>
      </c>
      <c r="Q284" s="5">
        <f>DATE(ecommerce_dataset_updated[[#This Row],[YYYY]],ecommerce_dataset_updated[[#This Row],[MM]],ecommerce_dataset_updated[[#This Row],[DD]])</f>
        <v>45527</v>
      </c>
      <c r="R284" s="6" t="str">
        <f>TEXT(ecommerce_dataset_updated[[#This Row],['[Purchase_Date']]], "mmm")</f>
        <v>Aug</v>
      </c>
      <c r="S284" s="6" t="str">
        <f>TEXT(ecommerce_dataset_updated[[#This Row],['[Purchase_Date']]], "ddd")</f>
        <v>Fri</v>
      </c>
      <c r="T284" s="6">
        <f>ecommerce_dataset_updated[[#This Row],[Final_Price(Rs.) _]]-ecommerce_dataset_updated[[#This Row],['[Final_Price(Rs.)']]]</f>
        <v>-1.0000000000047748E-3</v>
      </c>
      <c r="U284" s="6" t="b">
        <f xml:space="preserve"> AND(ecommerce_dataset_updated[[#This Row],[Final_Price(Rs.) _]]=ecommerce_dataset_updated[[#This Row],['[Final_Price(Rs.)']]])</f>
        <v>0</v>
      </c>
      <c r="V284" s="5"/>
    </row>
    <row r="285" spans="1:22">
      <c r="A285" t="s">
        <v>1316</v>
      </c>
      <c r="B285" t="s">
        <v>1317</v>
      </c>
      <c r="C285" t="s">
        <v>45</v>
      </c>
      <c r="D285" s="9" t="s">
        <v>1318</v>
      </c>
      <c r="E285" s="8">
        <f>ecommerce_dataset_updated[[#This Row],[Price (Rs.)]]+0</f>
        <v>444.87</v>
      </c>
      <c r="F285" s="6" t="s">
        <v>154</v>
      </c>
      <c r="G285" s="7">
        <f>ecommerce_dataset_updated[[#This Row],[Discount (%)]]+0</f>
        <v>30</v>
      </c>
      <c r="H285" s="6" t="s">
        <v>1319</v>
      </c>
      <c r="I285" s="6">
        <f>ecommerce_dataset_updated[[#This Row],['[Price (Rs.)']]]*ecommerce_dataset_updated[[#This Row],['[Discount (%)']]]/100</f>
        <v>133.46100000000001</v>
      </c>
      <c r="J285" s="6">
        <f>ecommerce_dataset_updated[[#This Row],[Final_Price(Rs.)]]+0</f>
        <v>311.41000000000003</v>
      </c>
      <c r="K285" s="6">
        <f xml:space="preserve"> ecommerce_dataset_updated[[#This Row],['[Price (Rs.)']]]-ecommerce_dataset_updated[[#This Row],[Discount Amount _]]</f>
        <v>311.40899999999999</v>
      </c>
      <c r="L285" t="s">
        <v>28</v>
      </c>
      <c r="M285" t="s">
        <v>352</v>
      </c>
      <c r="N285" s="4" t="s">
        <v>14050</v>
      </c>
      <c r="O285" s="4" t="s">
        <v>14057</v>
      </c>
      <c r="P285" s="4" t="s">
        <v>14079</v>
      </c>
      <c r="Q285" s="5">
        <f>DATE(ecommerce_dataset_updated[[#This Row],[YYYY]],ecommerce_dataset_updated[[#This Row],[MM]],ecommerce_dataset_updated[[#This Row],[DD]])</f>
        <v>45360</v>
      </c>
      <c r="R285" s="6" t="str">
        <f>TEXT(ecommerce_dataset_updated[[#This Row],['[Purchase_Date']]], "mmm")</f>
        <v>Mar</v>
      </c>
      <c r="S285" s="6" t="str">
        <f>TEXT(ecommerce_dataset_updated[[#This Row],['[Purchase_Date']]], "ddd")</f>
        <v>Sat</v>
      </c>
      <c r="T285" s="6">
        <f>ecommerce_dataset_updated[[#This Row],[Final_Price(Rs.) _]]-ecommerce_dataset_updated[[#This Row],['[Final_Price(Rs.)']]]</f>
        <v>-1.0000000000331966E-3</v>
      </c>
      <c r="U285" s="6" t="b">
        <f xml:space="preserve"> AND(ecommerce_dataset_updated[[#This Row],[Final_Price(Rs.) _]]=ecommerce_dataset_updated[[#This Row],['[Final_Price(Rs.)']]])</f>
        <v>0</v>
      </c>
      <c r="V285" s="5"/>
    </row>
    <row r="286" spans="1:22">
      <c r="A286" t="s">
        <v>1320</v>
      </c>
      <c r="B286" t="s">
        <v>1321</v>
      </c>
      <c r="C286" t="s">
        <v>45</v>
      </c>
      <c r="D286" s="9" t="s">
        <v>1322</v>
      </c>
      <c r="E286" s="8">
        <f>ecommerce_dataset_updated[[#This Row],[Price (Rs.)]]+0</f>
        <v>231.08</v>
      </c>
      <c r="F286" s="6" t="s">
        <v>75</v>
      </c>
      <c r="G286" s="7">
        <f>ecommerce_dataset_updated[[#This Row],[Discount (%)]]+0</f>
        <v>10</v>
      </c>
      <c r="H286" s="6" t="s">
        <v>1323</v>
      </c>
      <c r="I286" s="6">
        <f>ecommerce_dataset_updated[[#This Row],['[Price (Rs.)']]]*ecommerce_dataset_updated[[#This Row],['[Discount (%)']]]/100</f>
        <v>23.108000000000001</v>
      </c>
      <c r="J286" s="6">
        <f>ecommerce_dataset_updated[[#This Row],[Final_Price(Rs.)]]+0</f>
        <v>207.97</v>
      </c>
      <c r="K286" s="6">
        <f xml:space="preserve"> ecommerce_dataset_updated[[#This Row],['[Price (Rs.)']]]-ecommerce_dataset_updated[[#This Row],[Discount Amount _]]</f>
        <v>207.97200000000001</v>
      </c>
      <c r="L286" t="s">
        <v>120</v>
      </c>
      <c r="M286" t="s">
        <v>469</v>
      </c>
      <c r="N286" s="4" t="s">
        <v>14068</v>
      </c>
      <c r="O286" s="4" t="s">
        <v>14052</v>
      </c>
      <c r="P286" s="4" t="s">
        <v>14079</v>
      </c>
      <c r="Q286" s="5">
        <f>DATE(ecommerce_dataset_updated[[#This Row],[YYYY]],ecommerce_dataset_updated[[#This Row],[MM]],ecommerce_dataset_updated[[#This Row],[DD]])</f>
        <v>45322</v>
      </c>
      <c r="R286" s="6" t="str">
        <f>TEXT(ecommerce_dataset_updated[[#This Row],['[Purchase_Date']]], "mmm")</f>
        <v>Jan</v>
      </c>
      <c r="S286" s="6" t="str">
        <f>TEXT(ecommerce_dataset_updated[[#This Row],['[Purchase_Date']]], "ddd")</f>
        <v>Wed</v>
      </c>
      <c r="T286" s="6">
        <f>ecommerce_dataset_updated[[#This Row],[Final_Price(Rs.) _]]-ecommerce_dataset_updated[[#This Row],['[Final_Price(Rs.)']]]</f>
        <v>2.0000000000095497E-3</v>
      </c>
      <c r="U286" s="6" t="b">
        <f xml:space="preserve"> AND(ecommerce_dataset_updated[[#This Row],[Final_Price(Rs.) _]]=ecommerce_dataset_updated[[#This Row],['[Final_Price(Rs.)']]])</f>
        <v>0</v>
      </c>
      <c r="V286" s="5"/>
    </row>
    <row r="287" spans="1:22">
      <c r="A287" t="s">
        <v>1324</v>
      </c>
      <c r="B287" t="s">
        <v>1325</v>
      </c>
      <c r="C287" t="s">
        <v>39</v>
      </c>
      <c r="D287" s="9" t="s">
        <v>1326</v>
      </c>
      <c r="E287" s="8">
        <f>ecommerce_dataset_updated[[#This Row],[Price (Rs.)]]+0</f>
        <v>32.39</v>
      </c>
      <c r="F287" s="6" t="s">
        <v>20</v>
      </c>
      <c r="G287" s="7">
        <f>ecommerce_dataset_updated[[#This Row],[Discount (%)]]+0</f>
        <v>20</v>
      </c>
      <c r="H287" s="6" t="s">
        <v>1327</v>
      </c>
      <c r="I287" s="6">
        <f>ecommerce_dataset_updated[[#This Row],['[Price (Rs.)']]]*ecommerce_dataset_updated[[#This Row],['[Discount (%)']]]/100</f>
        <v>6.4779999999999998</v>
      </c>
      <c r="J287" s="6">
        <f>ecommerce_dataset_updated[[#This Row],[Final_Price(Rs.)]]+0</f>
        <v>25.91</v>
      </c>
      <c r="K287" s="6">
        <f xml:space="preserve"> ecommerce_dataset_updated[[#This Row],['[Price (Rs.)']]]-ecommerce_dataset_updated[[#This Row],[Discount Amount _]]</f>
        <v>25.911999999999999</v>
      </c>
      <c r="L287" t="s">
        <v>28</v>
      </c>
      <c r="M287" t="s">
        <v>995</v>
      </c>
      <c r="N287" s="4" t="s">
        <v>14049</v>
      </c>
      <c r="O287" s="4" t="s">
        <v>14059</v>
      </c>
      <c r="P287" s="4" t="s">
        <v>14079</v>
      </c>
      <c r="Q287" s="5">
        <f>DATE(ecommerce_dataset_updated[[#This Row],[YYYY]],ecommerce_dataset_updated[[#This Row],[MM]],ecommerce_dataset_updated[[#This Row],[DD]])</f>
        <v>45423</v>
      </c>
      <c r="R287" s="6" t="str">
        <f>TEXT(ecommerce_dataset_updated[[#This Row],['[Purchase_Date']]], "mmm")</f>
        <v>May</v>
      </c>
      <c r="S287" s="6" t="str">
        <f>TEXT(ecommerce_dataset_updated[[#This Row],['[Purchase_Date']]], "ddd")</f>
        <v>Sat</v>
      </c>
      <c r="T287" s="6">
        <f>ecommerce_dataset_updated[[#This Row],[Final_Price(Rs.) _]]-ecommerce_dataset_updated[[#This Row],['[Final_Price(Rs.)']]]</f>
        <v>1.9999999999988916E-3</v>
      </c>
      <c r="U287" s="6" t="b">
        <f xml:space="preserve"> AND(ecommerce_dataset_updated[[#This Row],[Final_Price(Rs.) _]]=ecommerce_dataset_updated[[#This Row],['[Final_Price(Rs.)']]])</f>
        <v>0</v>
      </c>
      <c r="V287" s="5"/>
    </row>
    <row r="288" spans="1:22">
      <c r="A288" t="s">
        <v>1328</v>
      </c>
      <c r="B288" t="s">
        <v>1329</v>
      </c>
      <c r="C288" t="s">
        <v>32</v>
      </c>
      <c r="D288" s="9" t="s">
        <v>1330</v>
      </c>
      <c r="E288" s="8">
        <f>ecommerce_dataset_updated[[#This Row],[Price (Rs.)]]+0</f>
        <v>260.74</v>
      </c>
      <c r="F288" s="6" t="s">
        <v>53</v>
      </c>
      <c r="G288" s="7">
        <f>ecommerce_dataset_updated[[#This Row],[Discount (%)]]+0</f>
        <v>5</v>
      </c>
      <c r="H288" s="6" t="s">
        <v>1331</v>
      </c>
      <c r="I288" s="6">
        <f>ecommerce_dataset_updated[[#This Row],['[Price (Rs.)']]]*ecommerce_dataset_updated[[#This Row],['[Discount (%)']]]/100</f>
        <v>13.037000000000001</v>
      </c>
      <c r="J288" s="6">
        <f>ecommerce_dataset_updated[[#This Row],[Final_Price(Rs.)]]+0</f>
        <v>247.7</v>
      </c>
      <c r="K288" s="6">
        <f xml:space="preserve"> ecommerce_dataset_updated[[#This Row],['[Price (Rs.)']]]-ecommerce_dataset_updated[[#This Row],[Discount Amount _]]</f>
        <v>247.703</v>
      </c>
      <c r="L288" t="s">
        <v>14</v>
      </c>
      <c r="M288" t="s">
        <v>1332</v>
      </c>
      <c r="N288" s="4" t="s">
        <v>20</v>
      </c>
      <c r="O288" s="4" t="s">
        <v>14050</v>
      </c>
      <c r="P288" s="4" t="s">
        <v>14079</v>
      </c>
      <c r="Q288" s="5">
        <f>DATE(ecommerce_dataset_updated[[#This Row],[YYYY]],ecommerce_dataset_updated[[#This Row],[MM]],ecommerce_dataset_updated[[#This Row],[DD]])</f>
        <v>45555</v>
      </c>
      <c r="R288" s="6" t="str">
        <f>TEXT(ecommerce_dataset_updated[[#This Row],['[Purchase_Date']]], "mmm")</f>
        <v>Sep</v>
      </c>
      <c r="S288" s="6" t="str">
        <f>TEXT(ecommerce_dataset_updated[[#This Row],['[Purchase_Date']]], "ddd")</f>
        <v>Fri</v>
      </c>
      <c r="T288" s="6">
        <f>ecommerce_dataset_updated[[#This Row],[Final_Price(Rs.) _]]-ecommerce_dataset_updated[[#This Row],['[Final_Price(Rs.)']]]</f>
        <v>3.0000000000143245E-3</v>
      </c>
      <c r="U288" s="6" t="b">
        <f xml:space="preserve"> AND(ecommerce_dataset_updated[[#This Row],[Final_Price(Rs.) _]]=ecommerce_dataset_updated[[#This Row],['[Final_Price(Rs.)']]])</f>
        <v>0</v>
      </c>
      <c r="V288" s="5"/>
    </row>
    <row r="289" spans="1:22">
      <c r="A289" t="s">
        <v>1333</v>
      </c>
      <c r="B289" t="s">
        <v>1334</v>
      </c>
      <c r="C289" t="s">
        <v>114</v>
      </c>
      <c r="D289" s="9" t="s">
        <v>1335</v>
      </c>
      <c r="E289" s="8">
        <f>ecommerce_dataset_updated[[#This Row],[Price (Rs.)]]+0</f>
        <v>446.14</v>
      </c>
      <c r="F289" s="6" t="s">
        <v>107</v>
      </c>
      <c r="G289" s="7">
        <f>ecommerce_dataset_updated[[#This Row],[Discount (%)]]+0</f>
        <v>0</v>
      </c>
      <c r="H289" s="6" t="s">
        <v>1335</v>
      </c>
      <c r="I289" s="6">
        <f>ecommerce_dataset_updated[[#This Row],['[Price (Rs.)']]]*ecommerce_dataset_updated[[#This Row],['[Discount (%)']]]/100</f>
        <v>0</v>
      </c>
      <c r="J289" s="6">
        <f>ecommerce_dataset_updated[[#This Row],[Final_Price(Rs.)]]+0</f>
        <v>446.14</v>
      </c>
      <c r="K289" s="6">
        <f xml:space="preserve"> ecommerce_dataset_updated[[#This Row],['[Price (Rs.)']]]-ecommerce_dataset_updated[[#This Row],[Discount Amount _]]</f>
        <v>446.14</v>
      </c>
      <c r="L289" t="s">
        <v>35</v>
      </c>
      <c r="M289" t="s">
        <v>536</v>
      </c>
      <c r="N289" s="4" t="s">
        <v>14057</v>
      </c>
      <c r="O289" s="4" t="s">
        <v>14052</v>
      </c>
      <c r="P289" s="4" t="s">
        <v>14079</v>
      </c>
      <c r="Q289" s="5">
        <f>DATE(ecommerce_dataset_updated[[#This Row],[YYYY]],ecommerce_dataset_updated[[#This Row],[MM]],ecommerce_dataset_updated[[#This Row],[DD]])</f>
        <v>45294</v>
      </c>
      <c r="R289" s="6" t="str">
        <f>TEXT(ecommerce_dataset_updated[[#This Row],['[Purchase_Date']]], "mmm")</f>
        <v>Jan</v>
      </c>
      <c r="S289" s="6" t="str">
        <f>TEXT(ecommerce_dataset_updated[[#This Row],['[Purchase_Date']]], "ddd")</f>
        <v>Wed</v>
      </c>
      <c r="T289" s="6">
        <f>ecommerce_dataset_updated[[#This Row],[Final_Price(Rs.) _]]-ecommerce_dataset_updated[[#This Row],['[Final_Price(Rs.)']]]</f>
        <v>0</v>
      </c>
      <c r="U289" s="6" t="b">
        <f xml:space="preserve"> AND(ecommerce_dataset_updated[[#This Row],[Final_Price(Rs.) _]]=ecommerce_dataset_updated[[#This Row],['[Final_Price(Rs.)']]])</f>
        <v>1</v>
      </c>
      <c r="V289" s="5"/>
    </row>
    <row r="290" spans="1:22">
      <c r="A290" t="s">
        <v>1336</v>
      </c>
      <c r="B290" t="s">
        <v>1337</v>
      </c>
      <c r="C290" t="s">
        <v>39</v>
      </c>
      <c r="D290" s="9" t="s">
        <v>1338</v>
      </c>
      <c r="E290" s="8">
        <f>ecommerce_dataset_updated[[#This Row],[Price (Rs.)]]+0</f>
        <v>144.56</v>
      </c>
      <c r="F290" s="6" t="s">
        <v>75</v>
      </c>
      <c r="G290" s="7">
        <f>ecommerce_dataset_updated[[#This Row],[Discount (%)]]+0</f>
        <v>10</v>
      </c>
      <c r="H290" s="6" t="s">
        <v>1339</v>
      </c>
      <c r="I290" s="6">
        <f>ecommerce_dataset_updated[[#This Row],['[Price (Rs.)']]]*ecommerce_dataset_updated[[#This Row],['[Discount (%)']]]/100</f>
        <v>14.456</v>
      </c>
      <c r="J290" s="6">
        <f>ecommerce_dataset_updated[[#This Row],[Final_Price(Rs.)]]+0</f>
        <v>130.1</v>
      </c>
      <c r="K290" s="6">
        <f xml:space="preserve"> ecommerce_dataset_updated[[#This Row],['[Price (Rs.)']]]-ecommerce_dataset_updated[[#This Row],[Discount Amount _]]</f>
        <v>130.10400000000001</v>
      </c>
      <c r="L290" t="s">
        <v>35</v>
      </c>
      <c r="M290" t="s">
        <v>49</v>
      </c>
      <c r="N290" s="4" t="s">
        <v>14055</v>
      </c>
      <c r="O290" s="4" t="s">
        <v>14055</v>
      </c>
      <c r="P290" s="4" t="s">
        <v>14079</v>
      </c>
      <c r="Q290" s="5">
        <f>DATE(ecommerce_dataset_updated[[#This Row],[YYYY]],ecommerce_dataset_updated[[#This Row],[MM]],ecommerce_dataset_updated[[#This Row],[DD]])</f>
        <v>45512</v>
      </c>
      <c r="R290" s="6" t="str">
        <f>TEXT(ecommerce_dataset_updated[[#This Row],['[Purchase_Date']]], "mmm")</f>
        <v>Aug</v>
      </c>
      <c r="S290" s="6" t="str">
        <f>TEXT(ecommerce_dataset_updated[[#This Row],['[Purchase_Date']]], "ddd")</f>
        <v>Thu</v>
      </c>
      <c r="T290" s="6">
        <f>ecommerce_dataset_updated[[#This Row],[Final_Price(Rs.) _]]-ecommerce_dataset_updated[[#This Row],['[Final_Price(Rs.)']]]</f>
        <v>4.0000000000190994E-3</v>
      </c>
      <c r="U290" s="6" t="b">
        <f xml:space="preserve"> AND(ecommerce_dataset_updated[[#This Row],[Final_Price(Rs.) _]]=ecommerce_dataset_updated[[#This Row],['[Final_Price(Rs.)']]])</f>
        <v>0</v>
      </c>
      <c r="V290" s="5"/>
    </row>
    <row r="291" spans="1:22">
      <c r="A291" t="s">
        <v>1340</v>
      </c>
      <c r="B291" t="s">
        <v>1341</v>
      </c>
      <c r="C291" t="s">
        <v>68</v>
      </c>
      <c r="D291" s="9" t="s">
        <v>1342</v>
      </c>
      <c r="E291" s="8">
        <f>ecommerce_dataset_updated[[#This Row],[Price (Rs.)]]+0</f>
        <v>467.35</v>
      </c>
      <c r="F291" s="6" t="s">
        <v>47</v>
      </c>
      <c r="G291" s="7">
        <f>ecommerce_dataset_updated[[#This Row],[Discount (%)]]+0</f>
        <v>50</v>
      </c>
      <c r="H291" s="6" t="s">
        <v>1343</v>
      </c>
      <c r="I291" s="6">
        <f>ecommerce_dataset_updated[[#This Row],['[Price (Rs.)']]]*ecommerce_dataset_updated[[#This Row],['[Discount (%)']]]/100</f>
        <v>233.67500000000001</v>
      </c>
      <c r="J291" s="6">
        <f>ecommerce_dataset_updated[[#This Row],[Final_Price(Rs.)]]+0</f>
        <v>233.68</v>
      </c>
      <c r="K291" s="6">
        <f xml:space="preserve"> ecommerce_dataset_updated[[#This Row],['[Price (Rs.)']]]-ecommerce_dataset_updated[[#This Row],[Discount Amount _]]</f>
        <v>233.67500000000001</v>
      </c>
      <c r="L291" t="s">
        <v>120</v>
      </c>
      <c r="M291" t="s">
        <v>788</v>
      </c>
      <c r="N291" s="4" t="s">
        <v>14049</v>
      </c>
      <c r="O291" s="4" t="s">
        <v>14067</v>
      </c>
      <c r="P291" s="4" t="s">
        <v>14079</v>
      </c>
      <c r="Q291" s="5">
        <f>DATE(ecommerce_dataset_updated[[#This Row],[YYYY]],ecommerce_dataset_updated[[#This Row],[MM]],ecommerce_dataset_updated[[#This Row],[DD]])</f>
        <v>45484</v>
      </c>
      <c r="R291" s="6" t="str">
        <f>TEXT(ecommerce_dataset_updated[[#This Row],['[Purchase_Date']]], "mmm")</f>
        <v>Jul</v>
      </c>
      <c r="S291" s="6" t="str">
        <f>TEXT(ecommerce_dataset_updated[[#This Row],['[Purchase_Date']]], "ddd")</f>
        <v>Thu</v>
      </c>
      <c r="T291" s="6">
        <f>ecommerce_dataset_updated[[#This Row],[Final_Price(Rs.) _]]-ecommerce_dataset_updated[[#This Row],['[Final_Price(Rs.)']]]</f>
        <v>-4.9999999999954525E-3</v>
      </c>
      <c r="U291" s="6" t="b">
        <f xml:space="preserve"> AND(ecommerce_dataset_updated[[#This Row],[Final_Price(Rs.) _]]=ecommerce_dataset_updated[[#This Row],['[Final_Price(Rs.)']]])</f>
        <v>0</v>
      </c>
      <c r="V291" s="5"/>
    </row>
    <row r="292" spans="1:22">
      <c r="A292" t="s">
        <v>1344</v>
      </c>
      <c r="B292" t="s">
        <v>1345</v>
      </c>
      <c r="C292" t="s">
        <v>32</v>
      </c>
      <c r="D292" s="9" t="s">
        <v>1346</v>
      </c>
      <c r="E292" s="8">
        <f>ecommerce_dataset_updated[[#This Row],[Price (Rs.)]]+0</f>
        <v>71.02</v>
      </c>
      <c r="F292" s="6" t="s">
        <v>47</v>
      </c>
      <c r="G292" s="7">
        <f>ecommerce_dataset_updated[[#This Row],[Discount (%)]]+0</f>
        <v>50</v>
      </c>
      <c r="H292" s="6" t="s">
        <v>1347</v>
      </c>
      <c r="I292" s="6">
        <f>ecommerce_dataset_updated[[#This Row],['[Price (Rs.)']]]*ecommerce_dataset_updated[[#This Row],['[Discount (%)']]]/100</f>
        <v>35.51</v>
      </c>
      <c r="J292" s="6">
        <f>ecommerce_dataset_updated[[#This Row],[Final_Price(Rs.)]]+0</f>
        <v>35.51</v>
      </c>
      <c r="K292" s="6">
        <f xml:space="preserve"> ecommerce_dataset_updated[[#This Row],['[Price (Rs.)']]]-ecommerce_dataset_updated[[#This Row],[Discount Amount _]]</f>
        <v>35.51</v>
      </c>
      <c r="L292" t="s">
        <v>77</v>
      </c>
      <c r="M292" t="s">
        <v>765</v>
      </c>
      <c r="N292" s="4" t="s">
        <v>14063</v>
      </c>
      <c r="O292" s="4" t="s">
        <v>14049</v>
      </c>
      <c r="P292" s="4" t="s">
        <v>14079</v>
      </c>
      <c r="Q292" s="5">
        <f>DATE(ecommerce_dataset_updated[[#This Row],[YYYY]],ecommerce_dataset_updated[[#This Row],[MM]],ecommerce_dataset_updated[[#This Row],[DD]])</f>
        <v>45613</v>
      </c>
      <c r="R292" s="6" t="str">
        <f>TEXT(ecommerce_dataset_updated[[#This Row],['[Purchase_Date']]], "mmm")</f>
        <v>Nov</v>
      </c>
      <c r="S292" s="6" t="str">
        <f>TEXT(ecommerce_dataset_updated[[#This Row],['[Purchase_Date']]], "ddd")</f>
        <v>Sun</v>
      </c>
      <c r="T292" s="6">
        <f>ecommerce_dataset_updated[[#This Row],[Final_Price(Rs.) _]]-ecommerce_dataset_updated[[#This Row],['[Final_Price(Rs.)']]]</f>
        <v>0</v>
      </c>
      <c r="U292" s="6" t="b">
        <f xml:space="preserve"> AND(ecommerce_dataset_updated[[#This Row],[Final_Price(Rs.) _]]=ecommerce_dataset_updated[[#This Row],['[Final_Price(Rs.)']]])</f>
        <v>1</v>
      </c>
      <c r="V292" s="5"/>
    </row>
    <row r="293" spans="1:22">
      <c r="A293" t="s">
        <v>1348</v>
      </c>
      <c r="B293" t="s">
        <v>1349</v>
      </c>
      <c r="C293" t="s">
        <v>10</v>
      </c>
      <c r="D293" s="9" t="s">
        <v>1350</v>
      </c>
      <c r="E293" s="8">
        <f>ecommerce_dataset_updated[[#This Row],[Price (Rs.)]]+0</f>
        <v>374.32</v>
      </c>
      <c r="F293" s="6" t="s">
        <v>47</v>
      </c>
      <c r="G293" s="7">
        <f>ecommerce_dataset_updated[[#This Row],[Discount (%)]]+0</f>
        <v>50</v>
      </c>
      <c r="H293" s="6" t="s">
        <v>1351</v>
      </c>
      <c r="I293" s="6">
        <f>ecommerce_dataset_updated[[#This Row],['[Price (Rs.)']]]*ecommerce_dataset_updated[[#This Row],['[Discount (%)']]]/100</f>
        <v>187.16</v>
      </c>
      <c r="J293" s="6">
        <f>ecommerce_dataset_updated[[#This Row],[Final_Price(Rs.)]]+0</f>
        <v>187.16</v>
      </c>
      <c r="K293" s="6">
        <f xml:space="preserve"> ecommerce_dataset_updated[[#This Row],['[Price (Rs.)']]]-ecommerce_dataset_updated[[#This Row],[Discount Amount _]]</f>
        <v>187.16</v>
      </c>
      <c r="L293" t="s">
        <v>77</v>
      </c>
      <c r="M293" t="s">
        <v>1352</v>
      </c>
      <c r="N293" s="4" t="s">
        <v>14067</v>
      </c>
      <c r="O293" s="4" t="s">
        <v>14052</v>
      </c>
      <c r="P293" s="4" t="s">
        <v>14079</v>
      </c>
      <c r="Q293" s="5">
        <f>DATE(ecommerce_dataset_updated[[#This Row],[YYYY]],ecommerce_dataset_updated[[#This Row],[MM]],ecommerce_dataset_updated[[#This Row],[DD]])</f>
        <v>45298</v>
      </c>
      <c r="R293" s="6" t="str">
        <f>TEXT(ecommerce_dataset_updated[[#This Row],['[Purchase_Date']]], "mmm")</f>
        <v>Jan</v>
      </c>
      <c r="S293" s="6" t="str">
        <f>TEXT(ecommerce_dataset_updated[[#This Row],['[Purchase_Date']]], "ddd")</f>
        <v>Sun</v>
      </c>
      <c r="T293" s="6">
        <f>ecommerce_dataset_updated[[#This Row],[Final_Price(Rs.) _]]-ecommerce_dataset_updated[[#This Row],['[Final_Price(Rs.)']]]</f>
        <v>0</v>
      </c>
      <c r="U293" s="6" t="b">
        <f xml:space="preserve"> AND(ecommerce_dataset_updated[[#This Row],[Final_Price(Rs.) _]]=ecommerce_dataset_updated[[#This Row],['[Final_Price(Rs.)']]])</f>
        <v>1</v>
      </c>
      <c r="V293" s="5"/>
    </row>
    <row r="294" spans="1:22">
      <c r="A294" t="s">
        <v>1353</v>
      </c>
      <c r="B294" t="s">
        <v>1354</v>
      </c>
      <c r="C294" t="s">
        <v>45</v>
      </c>
      <c r="D294" s="9" t="s">
        <v>1355</v>
      </c>
      <c r="E294" s="8">
        <f>ecommerce_dataset_updated[[#This Row],[Price (Rs.)]]+0</f>
        <v>61.82</v>
      </c>
      <c r="F294" s="6" t="s">
        <v>20</v>
      </c>
      <c r="G294" s="7">
        <f>ecommerce_dataset_updated[[#This Row],[Discount (%)]]+0</f>
        <v>20</v>
      </c>
      <c r="H294" s="6" t="s">
        <v>1356</v>
      </c>
      <c r="I294" s="6">
        <f>ecommerce_dataset_updated[[#This Row],['[Price (Rs.)']]]*ecommerce_dataset_updated[[#This Row],['[Discount (%)']]]/100</f>
        <v>12.364000000000001</v>
      </c>
      <c r="J294" s="6">
        <f>ecommerce_dataset_updated[[#This Row],[Final_Price(Rs.)]]+0</f>
        <v>49.46</v>
      </c>
      <c r="K294" s="6">
        <f xml:space="preserve"> ecommerce_dataset_updated[[#This Row],['[Price (Rs.)']]]-ecommerce_dataset_updated[[#This Row],[Discount Amount _]]</f>
        <v>49.456000000000003</v>
      </c>
      <c r="L294" t="s">
        <v>35</v>
      </c>
      <c r="M294" t="s">
        <v>1357</v>
      </c>
      <c r="N294" s="4" t="s">
        <v>14061</v>
      </c>
      <c r="O294" s="4" t="s">
        <v>14052</v>
      </c>
      <c r="P294" s="4" t="s">
        <v>14079</v>
      </c>
      <c r="Q294" s="5">
        <f>DATE(ecommerce_dataset_updated[[#This Row],[YYYY]],ecommerce_dataset_updated[[#This Row],[MM]],ecommerce_dataset_updated[[#This Row],[DD]])</f>
        <v>45312</v>
      </c>
      <c r="R294" s="6" t="str">
        <f>TEXT(ecommerce_dataset_updated[[#This Row],['[Purchase_Date']]], "mmm")</f>
        <v>Jan</v>
      </c>
      <c r="S294" s="6" t="str">
        <f>TEXT(ecommerce_dataset_updated[[#This Row],['[Purchase_Date']]], "ddd")</f>
        <v>Sun</v>
      </c>
      <c r="T294" s="6">
        <f>ecommerce_dataset_updated[[#This Row],[Final_Price(Rs.) _]]-ecommerce_dataset_updated[[#This Row],['[Final_Price(Rs.)']]]</f>
        <v>-3.9999999999977831E-3</v>
      </c>
      <c r="U294" s="6" t="b">
        <f xml:space="preserve"> AND(ecommerce_dataset_updated[[#This Row],[Final_Price(Rs.) _]]=ecommerce_dataset_updated[[#This Row],['[Final_Price(Rs.)']]])</f>
        <v>0</v>
      </c>
      <c r="V294" s="5"/>
    </row>
    <row r="295" spans="1:22">
      <c r="A295" t="s">
        <v>1358</v>
      </c>
      <c r="B295" t="s">
        <v>1359</v>
      </c>
      <c r="C295" t="s">
        <v>68</v>
      </c>
      <c r="D295" s="9" t="s">
        <v>1360</v>
      </c>
      <c r="E295" s="8">
        <f>ecommerce_dataset_updated[[#This Row],[Price (Rs.)]]+0</f>
        <v>214.64</v>
      </c>
      <c r="F295" s="6" t="s">
        <v>20</v>
      </c>
      <c r="G295" s="7">
        <f>ecommerce_dataset_updated[[#This Row],[Discount (%)]]+0</f>
        <v>20</v>
      </c>
      <c r="H295" s="6" t="s">
        <v>1361</v>
      </c>
      <c r="I295" s="6">
        <f>ecommerce_dataset_updated[[#This Row],['[Price (Rs.)']]]*ecommerce_dataset_updated[[#This Row],['[Discount (%)']]]/100</f>
        <v>42.92799999999999</v>
      </c>
      <c r="J295" s="6">
        <f>ecommerce_dataset_updated[[#This Row],[Final_Price(Rs.)]]+0</f>
        <v>171.71</v>
      </c>
      <c r="K295" s="6">
        <f xml:space="preserve"> ecommerce_dataset_updated[[#This Row],['[Price (Rs.)']]]-ecommerce_dataset_updated[[#This Row],[Discount Amount _]]</f>
        <v>171.71199999999999</v>
      </c>
      <c r="L295" t="s">
        <v>77</v>
      </c>
      <c r="M295" t="s">
        <v>166</v>
      </c>
      <c r="N295" s="4" t="s">
        <v>14059</v>
      </c>
      <c r="O295" s="4" t="s">
        <v>14055</v>
      </c>
      <c r="P295" s="4" t="s">
        <v>14079</v>
      </c>
      <c r="Q295" s="5">
        <f>DATE(ecommerce_dataset_updated[[#This Row],[YYYY]],ecommerce_dataset_updated[[#This Row],[MM]],ecommerce_dataset_updated[[#This Row],[DD]])</f>
        <v>45509</v>
      </c>
      <c r="R295" s="6" t="str">
        <f>TEXT(ecommerce_dataset_updated[[#This Row],['[Purchase_Date']]], "mmm")</f>
        <v>Aug</v>
      </c>
      <c r="S295" s="6" t="str">
        <f>TEXT(ecommerce_dataset_updated[[#This Row],['[Purchase_Date']]], "ddd")</f>
        <v>Mon</v>
      </c>
      <c r="T295" s="6">
        <f>ecommerce_dataset_updated[[#This Row],[Final_Price(Rs.) _]]-ecommerce_dataset_updated[[#This Row],['[Final_Price(Rs.)']]]</f>
        <v>1.999999999981128E-3</v>
      </c>
      <c r="U295" s="6" t="b">
        <f xml:space="preserve"> AND(ecommerce_dataset_updated[[#This Row],[Final_Price(Rs.) _]]=ecommerce_dataset_updated[[#This Row],['[Final_Price(Rs.)']]])</f>
        <v>0</v>
      </c>
      <c r="V295" s="5"/>
    </row>
    <row r="296" spans="1:22">
      <c r="A296" t="s">
        <v>1362</v>
      </c>
      <c r="B296" t="s">
        <v>1363</v>
      </c>
      <c r="C296" t="s">
        <v>45</v>
      </c>
      <c r="D296" s="9" t="s">
        <v>1364</v>
      </c>
      <c r="E296" s="8">
        <f>ecommerce_dataset_updated[[#This Row],[Price (Rs.)]]+0</f>
        <v>220.76</v>
      </c>
      <c r="F296" s="6" t="s">
        <v>12</v>
      </c>
      <c r="G296" s="7">
        <f>ecommerce_dataset_updated[[#This Row],[Discount (%)]]+0</f>
        <v>15</v>
      </c>
      <c r="H296" s="6" t="s">
        <v>1365</v>
      </c>
      <c r="I296" s="6">
        <f>ecommerce_dataset_updated[[#This Row],['[Price (Rs.)']]]*ecommerce_dataset_updated[[#This Row],['[Discount (%)']]]/100</f>
        <v>33.113999999999997</v>
      </c>
      <c r="J296" s="6">
        <f>ecommerce_dataset_updated[[#This Row],[Final_Price(Rs.)]]+0</f>
        <v>187.65</v>
      </c>
      <c r="K296" s="6">
        <f xml:space="preserve"> ecommerce_dataset_updated[[#This Row],['[Price (Rs.)']]]-ecommerce_dataset_updated[[#This Row],[Discount Amount _]]</f>
        <v>187.64599999999999</v>
      </c>
      <c r="L296" t="s">
        <v>77</v>
      </c>
      <c r="M296" t="s">
        <v>691</v>
      </c>
      <c r="N296" s="4" t="s">
        <v>2910</v>
      </c>
      <c r="O296" s="4" t="s">
        <v>14057</v>
      </c>
      <c r="P296" s="4" t="s">
        <v>14079</v>
      </c>
      <c r="Q296" s="5">
        <f>DATE(ecommerce_dataset_updated[[#This Row],[YYYY]],ecommerce_dataset_updated[[#This Row],[MM]],ecommerce_dataset_updated[[#This Row],[DD]])</f>
        <v>45365</v>
      </c>
      <c r="R296" s="6" t="str">
        <f>TEXT(ecommerce_dataset_updated[[#This Row],['[Purchase_Date']]], "mmm")</f>
        <v>Mar</v>
      </c>
      <c r="S296" s="6" t="str">
        <f>TEXT(ecommerce_dataset_updated[[#This Row],['[Purchase_Date']]], "ddd")</f>
        <v>Thu</v>
      </c>
      <c r="T296" s="6">
        <f>ecommerce_dataset_updated[[#This Row],[Final_Price(Rs.) _]]-ecommerce_dataset_updated[[#This Row],['[Final_Price(Rs.)']]]</f>
        <v>-4.0000000000190994E-3</v>
      </c>
      <c r="U296" s="6" t="b">
        <f xml:space="preserve"> AND(ecommerce_dataset_updated[[#This Row],[Final_Price(Rs.) _]]=ecommerce_dataset_updated[[#This Row],['[Final_Price(Rs.)']]])</f>
        <v>0</v>
      </c>
      <c r="V296" s="5"/>
    </row>
    <row r="297" spans="1:22">
      <c r="A297" t="s">
        <v>1366</v>
      </c>
      <c r="B297" t="s">
        <v>1367</v>
      </c>
      <c r="C297" t="s">
        <v>32</v>
      </c>
      <c r="D297" s="9" t="s">
        <v>1368</v>
      </c>
      <c r="E297" s="8">
        <f>ecommerce_dataset_updated[[#This Row],[Price (Rs.)]]+0</f>
        <v>204.56</v>
      </c>
      <c r="F297" s="6" t="s">
        <v>107</v>
      </c>
      <c r="G297" s="7">
        <f>ecommerce_dataset_updated[[#This Row],[Discount (%)]]+0</f>
        <v>0</v>
      </c>
      <c r="H297" s="6" t="s">
        <v>1368</v>
      </c>
      <c r="I297" s="6">
        <f>ecommerce_dataset_updated[[#This Row],['[Price (Rs.)']]]*ecommerce_dataset_updated[[#This Row],['[Discount (%)']]]/100</f>
        <v>0</v>
      </c>
      <c r="J297" s="6">
        <f>ecommerce_dataset_updated[[#This Row],[Final_Price(Rs.)]]+0</f>
        <v>204.56</v>
      </c>
      <c r="K297" s="6">
        <f xml:space="preserve"> ecommerce_dataset_updated[[#This Row],['[Price (Rs.)']]]-ecommerce_dataset_updated[[#This Row],[Discount Amount _]]</f>
        <v>204.56</v>
      </c>
      <c r="L297" t="s">
        <v>35</v>
      </c>
      <c r="M297" t="s">
        <v>863</v>
      </c>
      <c r="N297" s="4" t="s">
        <v>14062</v>
      </c>
      <c r="O297" s="4" t="s">
        <v>14057</v>
      </c>
      <c r="P297" s="4" t="s">
        <v>14079</v>
      </c>
      <c r="Q297" s="5">
        <f>DATE(ecommerce_dataset_updated[[#This Row],[YYYY]],ecommerce_dataset_updated[[#This Row],[MM]],ecommerce_dataset_updated[[#This Row],[DD]])</f>
        <v>45357</v>
      </c>
      <c r="R297" s="6" t="str">
        <f>TEXT(ecommerce_dataset_updated[[#This Row],['[Purchase_Date']]], "mmm")</f>
        <v>Mar</v>
      </c>
      <c r="S297" s="6" t="str">
        <f>TEXT(ecommerce_dataset_updated[[#This Row],['[Purchase_Date']]], "ddd")</f>
        <v>Wed</v>
      </c>
      <c r="T297" s="6">
        <f>ecommerce_dataset_updated[[#This Row],[Final_Price(Rs.) _]]-ecommerce_dataset_updated[[#This Row],['[Final_Price(Rs.)']]]</f>
        <v>0</v>
      </c>
      <c r="U297" s="6" t="b">
        <f xml:space="preserve"> AND(ecommerce_dataset_updated[[#This Row],[Final_Price(Rs.) _]]=ecommerce_dataset_updated[[#This Row],['[Final_Price(Rs.)']]])</f>
        <v>1</v>
      </c>
      <c r="V297" s="5"/>
    </row>
    <row r="298" spans="1:22">
      <c r="A298" t="s">
        <v>1369</v>
      </c>
      <c r="B298" t="s">
        <v>1370</v>
      </c>
      <c r="C298" t="s">
        <v>39</v>
      </c>
      <c r="D298" s="9" t="s">
        <v>1371</v>
      </c>
      <c r="E298" s="8">
        <f>ecommerce_dataset_updated[[#This Row],[Price (Rs.)]]+0</f>
        <v>78.430000000000007</v>
      </c>
      <c r="F298" s="6" t="s">
        <v>12</v>
      </c>
      <c r="G298" s="7">
        <f>ecommerce_dataset_updated[[#This Row],[Discount (%)]]+0</f>
        <v>15</v>
      </c>
      <c r="H298" s="6" t="s">
        <v>1372</v>
      </c>
      <c r="I298" s="6">
        <f>ecommerce_dataset_updated[[#This Row],['[Price (Rs.)']]]*ecommerce_dataset_updated[[#This Row],['[Discount (%)']]]/100</f>
        <v>11.7645</v>
      </c>
      <c r="J298" s="6">
        <f>ecommerce_dataset_updated[[#This Row],[Final_Price(Rs.)]]+0</f>
        <v>66.67</v>
      </c>
      <c r="K298" s="6">
        <f xml:space="preserve"> ecommerce_dataset_updated[[#This Row],['[Price (Rs.)']]]-ecommerce_dataset_updated[[#This Row],[Discount Amount _]]</f>
        <v>66.665500000000009</v>
      </c>
      <c r="L298" t="s">
        <v>14</v>
      </c>
      <c r="M298" t="s">
        <v>1373</v>
      </c>
      <c r="N298" s="4" t="s">
        <v>14071</v>
      </c>
      <c r="O298" s="4" t="s">
        <v>14055</v>
      </c>
      <c r="P298" s="4" t="s">
        <v>14079</v>
      </c>
      <c r="Q298" s="5">
        <f>DATE(ecommerce_dataset_updated[[#This Row],[YYYY]],ecommerce_dataset_updated[[#This Row],[MM]],ecommerce_dataset_updated[[#This Row],[DD]])</f>
        <v>45528</v>
      </c>
      <c r="R298" s="6" t="str">
        <f>TEXT(ecommerce_dataset_updated[[#This Row],['[Purchase_Date']]], "mmm")</f>
        <v>Aug</v>
      </c>
      <c r="S298" s="6" t="str">
        <f>TEXT(ecommerce_dataset_updated[[#This Row],['[Purchase_Date']]], "ddd")</f>
        <v>Sat</v>
      </c>
      <c r="T298" s="6">
        <f>ecommerce_dataset_updated[[#This Row],[Final_Price(Rs.) _]]-ecommerce_dataset_updated[[#This Row],['[Final_Price(Rs.)']]]</f>
        <v>-4.4999999999930651E-3</v>
      </c>
      <c r="U298" s="6" t="b">
        <f xml:space="preserve"> AND(ecommerce_dataset_updated[[#This Row],[Final_Price(Rs.) _]]=ecommerce_dataset_updated[[#This Row],['[Final_Price(Rs.)']]])</f>
        <v>0</v>
      </c>
      <c r="V298" s="5"/>
    </row>
    <row r="299" spans="1:22">
      <c r="A299" t="s">
        <v>1374</v>
      </c>
      <c r="B299" t="s">
        <v>1375</v>
      </c>
      <c r="C299" t="s">
        <v>68</v>
      </c>
      <c r="D299" s="9" t="s">
        <v>1376</v>
      </c>
      <c r="E299" s="8">
        <f>ecommerce_dataset_updated[[#This Row],[Price (Rs.)]]+0</f>
        <v>132.47999999999999</v>
      </c>
      <c r="F299" s="6" t="s">
        <v>20</v>
      </c>
      <c r="G299" s="7">
        <f>ecommerce_dataset_updated[[#This Row],[Discount (%)]]+0</f>
        <v>20</v>
      </c>
      <c r="H299" s="6" t="s">
        <v>1377</v>
      </c>
      <c r="I299" s="6">
        <f>ecommerce_dataset_updated[[#This Row],['[Price (Rs.)']]]*ecommerce_dataset_updated[[#This Row],['[Discount (%)']]]/100</f>
        <v>26.495999999999999</v>
      </c>
      <c r="J299" s="6">
        <f>ecommerce_dataset_updated[[#This Row],[Final_Price(Rs.)]]+0</f>
        <v>105.98</v>
      </c>
      <c r="K299" s="6">
        <f xml:space="preserve"> ecommerce_dataset_updated[[#This Row],['[Price (Rs.)']]]-ecommerce_dataset_updated[[#This Row],[Discount Amount _]]</f>
        <v>105.98399999999999</v>
      </c>
      <c r="L299" t="s">
        <v>35</v>
      </c>
      <c r="M299" t="s">
        <v>546</v>
      </c>
      <c r="N299" s="4" t="s">
        <v>14052</v>
      </c>
      <c r="O299" s="4" t="s">
        <v>14059</v>
      </c>
      <c r="P299" s="4" t="s">
        <v>14079</v>
      </c>
      <c r="Q299" s="5">
        <f>DATE(ecommerce_dataset_updated[[#This Row],[YYYY]],ecommerce_dataset_updated[[#This Row],[MM]],ecommerce_dataset_updated[[#This Row],[DD]])</f>
        <v>45413</v>
      </c>
      <c r="R299" s="6" t="str">
        <f>TEXT(ecommerce_dataset_updated[[#This Row],['[Purchase_Date']]], "mmm")</f>
        <v>May</v>
      </c>
      <c r="S299" s="6" t="str">
        <f>TEXT(ecommerce_dataset_updated[[#This Row],['[Purchase_Date']]], "ddd")</f>
        <v>Wed</v>
      </c>
      <c r="T299" s="6">
        <f>ecommerce_dataset_updated[[#This Row],[Final_Price(Rs.) _]]-ecommerce_dataset_updated[[#This Row],['[Final_Price(Rs.)']]]</f>
        <v>3.9999999999906777E-3</v>
      </c>
      <c r="U299" s="6" t="b">
        <f xml:space="preserve"> AND(ecommerce_dataset_updated[[#This Row],[Final_Price(Rs.) _]]=ecommerce_dataset_updated[[#This Row],['[Final_Price(Rs.)']]])</f>
        <v>0</v>
      </c>
      <c r="V299" s="5"/>
    </row>
    <row r="300" spans="1:22">
      <c r="A300" t="s">
        <v>1378</v>
      </c>
      <c r="B300" t="s">
        <v>1379</v>
      </c>
      <c r="C300" t="s">
        <v>45</v>
      </c>
      <c r="D300" s="9" t="s">
        <v>1380</v>
      </c>
      <c r="E300" s="8">
        <f>ecommerce_dataset_updated[[#This Row],[Price (Rs.)]]+0</f>
        <v>334.55</v>
      </c>
      <c r="F300" s="6" t="s">
        <v>53</v>
      </c>
      <c r="G300" s="7">
        <f>ecommerce_dataset_updated[[#This Row],[Discount (%)]]+0</f>
        <v>5</v>
      </c>
      <c r="H300" s="6" t="s">
        <v>1381</v>
      </c>
      <c r="I300" s="6">
        <f>ecommerce_dataset_updated[[#This Row],['[Price (Rs.)']]]*ecommerce_dataset_updated[[#This Row],['[Discount (%)']]]/100</f>
        <v>16.727499999999999</v>
      </c>
      <c r="J300" s="6">
        <f>ecommerce_dataset_updated[[#This Row],[Final_Price(Rs.)]]+0</f>
        <v>317.82</v>
      </c>
      <c r="K300" s="6">
        <f xml:space="preserve"> ecommerce_dataset_updated[[#This Row],['[Price (Rs.)']]]-ecommerce_dataset_updated[[#This Row],[Discount Amount _]]</f>
        <v>317.82249999999999</v>
      </c>
      <c r="L300" t="s">
        <v>14</v>
      </c>
      <c r="M300" t="s">
        <v>927</v>
      </c>
      <c r="N300" s="4" t="s">
        <v>14064</v>
      </c>
      <c r="O300" s="4" t="s">
        <v>14049</v>
      </c>
      <c r="P300" s="4" t="s">
        <v>14079</v>
      </c>
      <c r="Q300" s="5">
        <f>DATE(ecommerce_dataset_updated[[#This Row],[YYYY]],ecommerce_dataset_updated[[#This Row],[MM]],ecommerce_dataset_updated[[#This Row],[DD]])</f>
        <v>45609</v>
      </c>
      <c r="R300" s="6" t="str">
        <f>TEXT(ecommerce_dataset_updated[[#This Row],['[Purchase_Date']]], "mmm")</f>
        <v>Nov</v>
      </c>
      <c r="S300" s="6" t="str">
        <f>TEXT(ecommerce_dataset_updated[[#This Row],['[Purchase_Date']]], "ddd")</f>
        <v>Wed</v>
      </c>
      <c r="T300" s="6">
        <f>ecommerce_dataset_updated[[#This Row],[Final_Price(Rs.) _]]-ecommerce_dataset_updated[[#This Row],['[Final_Price(Rs.)']]]</f>
        <v>2.4999999999977263E-3</v>
      </c>
      <c r="U300" s="6" t="b">
        <f xml:space="preserve"> AND(ecommerce_dataset_updated[[#This Row],[Final_Price(Rs.) _]]=ecommerce_dataset_updated[[#This Row],['[Final_Price(Rs.)']]])</f>
        <v>0</v>
      </c>
      <c r="V300" s="5"/>
    </row>
    <row r="301" spans="1:22">
      <c r="A301" t="s">
        <v>1382</v>
      </c>
      <c r="B301" t="s">
        <v>1383</v>
      </c>
      <c r="C301" t="s">
        <v>114</v>
      </c>
      <c r="D301" s="9" t="s">
        <v>1384</v>
      </c>
      <c r="E301" s="8">
        <f>ecommerce_dataset_updated[[#This Row],[Price (Rs.)]]+0</f>
        <v>311.29000000000002</v>
      </c>
      <c r="F301" s="6" t="s">
        <v>75</v>
      </c>
      <c r="G301" s="7">
        <f>ecommerce_dataset_updated[[#This Row],[Discount (%)]]+0</f>
        <v>10</v>
      </c>
      <c r="H301" s="6" t="s">
        <v>1385</v>
      </c>
      <c r="I301" s="6">
        <f>ecommerce_dataset_updated[[#This Row],['[Price (Rs.)']]]*ecommerce_dataset_updated[[#This Row],['[Discount (%)']]]/100</f>
        <v>31.129000000000001</v>
      </c>
      <c r="J301" s="6">
        <f>ecommerce_dataset_updated[[#This Row],[Final_Price(Rs.)]]+0</f>
        <v>280.16000000000003</v>
      </c>
      <c r="K301" s="6">
        <f xml:space="preserve"> ecommerce_dataset_updated[[#This Row],['[Price (Rs.)']]]-ecommerce_dataset_updated[[#This Row],[Discount Amount _]]</f>
        <v>280.161</v>
      </c>
      <c r="L301" t="s">
        <v>120</v>
      </c>
      <c r="M301" t="s">
        <v>617</v>
      </c>
      <c r="N301" s="4" t="s">
        <v>14048</v>
      </c>
      <c r="O301" s="4" t="s">
        <v>75</v>
      </c>
      <c r="P301" s="4" t="s">
        <v>14079</v>
      </c>
      <c r="Q301" s="5">
        <f>DATE(ecommerce_dataset_updated[[#This Row],[YYYY]],ecommerce_dataset_updated[[#This Row],[MM]],ecommerce_dataset_updated[[#This Row],[DD]])</f>
        <v>45577</v>
      </c>
      <c r="R301" s="6" t="str">
        <f>TEXT(ecommerce_dataset_updated[[#This Row],['[Purchase_Date']]], "mmm")</f>
        <v>Oct</v>
      </c>
      <c r="S301" s="6" t="str">
        <f>TEXT(ecommerce_dataset_updated[[#This Row],['[Purchase_Date']]], "ddd")</f>
        <v>Sat</v>
      </c>
      <c r="T301" s="6">
        <f>ecommerce_dataset_updated[[#This Row],[Final_Price(Rs.) _]]-ecommerce_dataset_updated[[#This Row],['[Final_Price(Rs.)']]]</f>
        <v>9.9999999997635314E-4</v>
      </c>
      <c r="U301" s="6" t="b">
        <f xml:space="preserve"> AND(ecommerce_dataset_updated[[#This Row],[Final_Price(Rs.) _]]=ecommerce_dataset_updated[[#This Row],['[Final_Price(Rs.)']]])</f>
        <v>0</v>
      </c>
      <c r="V301" s="5"/>
    </row>
    <row r="302" spans="1:22">
      <c r="A302" t="s">
        <v>1386</v>
      </c>
      <c r="B302" t="s">
        <v>1387</v>
      </c>
      <c r="C302" t="s">
        <v>114</v>
      </c>
      <c r="D302" s="9" t="s">
        <v>1388</v>
      </c>
      <c r="E302" s="8">
        <f>ecommerce_dataset_updated[[#This Row],[Price (Rs.)]]+0</f>
        <v>70.489999999999995</v>
      </c>
      <c r="F302" s="6" t="s">
        <v>12</v>
      </c>
      <c r="G302" s="7">
        <f>ecommerce_dataset_updated[[#This Row],[Discount (%)]]+0</f>
        <v>15</v>
      </c>
      <c r="H302" s="6" t="s">
        <v>1389</v>
      </c>
      <c r="I302" s="6">
        <f>ecommerce_dataset_updated[[#This Row],['[Price (Rs.)']]]*ecommerce_dataset_updated[[#This Row],['[Discount (%)']]]/100</f>
        <v>10.573499999999999</v>
      </c>
      <c r="J302" s="6">
        <f>ecommerce_dataset_updated[[#This Row],[Final_Price(Rs.)]]+0</f>
        <v>59.92</v>
      </c>
      <c r="K302" s="6">
        <f xml:space="preserve"> ecommerce_dataset_updated[[#This Row],['[Price (Rs.)']]]-ecommerce_dataset_updated[[#This Row],[Discount Amount _]]</f>
        <v>59.916499999999999</v>
      </c>
      <c r="L302" t="s">
        <v>120</v>
      </c>
      <c r="M302" t="s">
        <v>1390</v>
      </c>
      <c r="N302" s="4" t="s">
        <v>14071</v>
      </c>
      <c r="O302" s="4" t="s">
        <v>14052</v>
      </c>
      <c r="P302" s="4" t="s">
        <v>14079</v>
      </c>
      <c r="Q302" s="5">
        <f>DATE(ecommerce_dataset_updated[[#This Row],[YYYY]],ecommerce_dataset_updated[[#This Row],[MM]],ecommerce_dataset_updated[[#This Row],[DD]])</f>
        <v>45315</v>
      </c>
      <c r="R302" s="6" t="str">
        <f>TEXT(ecommerce_dataset_updated[[#This Row],['[Purchase_Date']]], "mmm")</f>
        <v>Jan</v>
      </c>
      <c r="S302" s="6" t="str">
        <f>TEXT(ecommerce_dataset_updated[[#This Row],['[Purchase_Date']]], "ddd")</f>
        <v>Wed</v>
      </c>
      <c r="T302" s="6">
        <f>ecommerce_dataset_updated[[#This Row],[Final_Price(Rs.) _]]-ecommerce_dataset_updated[[#This Row],['[Final_Price(Rs.)']]]</f>
        <v>-3.5000000000025011E-3</v>
      </c>
      <c r="U302" s="6" t="b">
        <f xml:space="preserve"> AND(ecommerce_dataset_updated[[#This Row],[Final_Price(Rs.) _]]=ecommerce_dataset_updated[[#This Row],['[Final_Price(Rs.)']]])</f>
        <v>0</v>
      </c>
      <c r="V302" s="5"/>
    </row>
    <row r="303" spans="1:22">
      <c r="A303" t="s">
        <v>1391</v>
      </c>
      <c r="B303" t="s">
        <v>1392</v>
      </c>
      <c r="C303" t="s">
        <v>114</v>
      </c>
      <c r="D303" s="9" t="s">
        <v>1393</v>
      </c>
      <c r="E303" s="8">
        <f>ecommerce_dataset_updated[[#This Row],[Price (Rs.)]]+0</f>
        <v>243.69</v>
      </c>
      <c r="F303" s="6" t="s">
        <v>47</v>
      </c>
      <c r="G303" s="7">
        <f>ecommerce_dataset_updated[[#This Row],[Discount (%)]]+0</f>
        <v>50</v>
      </c>
      <c r="H303" s="6" t="s">
        <v>1394</v>
      </c>
      <c r="I303" s="6">
        <f>ecommerce_dataset_updated[[#This Row],['[Price (Rs.)']]]*ecommerce_dataset_updated[[#This Row],['[Discount (%)']]]/100</f>
        <v>121.845</v>
      </c>
      <c r="J303" s="6">
        <f>ecommerce_dataset_updated[[#This Row],[Final_Price(Rs.)]]+0</f>
        <v>121.84</v>
      </c>
      <c r="K303" s="6">
        <f xml:space="preserve"> ecommerce_dataset_updated[[#This Row],['[Price (Rs.)']]]-ecommerce_dataset_updated[[#This Row],[Discount Amount _]]</f>
        <v>121.845</v>
      </c>
      <c r="L303" t="s">
        <v>28</v>
      </c>
      <c r="M303" t="s">
        <v>1395</v>
      </c>
      <c r="N303" s="4" t="s">
        <v>14059</v>
      </c>
      <c r="O303" s="4" t="s">
        <v>14052</v>
      </c>
      <c r="P303" s="4" t="s">
        <v>14079</v>
      </c>
      <c r="Q303" s="5">
        <f>DATE(ecommerce_dataset_updated[[#This Row],[YYYY]],ecommerce_dataset_updated[[#This Row],[MM]],ecommerce_dataset_updated[[#This Row],[DD]])</f>
        <v>45296</v>
      </c>
      <c r="R303" s="6" t="str">
        <f>TEXT(ecommerce_dataset_updated[[#This Row],['[Purchase_Date']]], "mmm")</f>
        <v>Jan</v>
      </c>
      <c r="S303" s="6" t="str">
        <f>TEXT(ecommerce_dataset_updated[[#This Row],['[Purchase_Date']]], "ddd")</f>
        <v>Fri</v>
      </c>
      <c r="T303" s="6">
        <f>ecommerce_dataset_updated[[#This Row],[Final_Price(Rs.) _]]-ecommerce_dataset_updated[[#This Row],['[Final_Price(Rs.)']]]</f>
        <v>4.9999999999954525E-3</v>
      </c>
      <c r="U303" s="6" t="b">
        <f xml:space="preserve"> AND(ecommerce_dataset_updated[[#This Row],[Final_Price(Rs.) _]]=ecommerce_dataset_updated[[#This Row],['[Final_Price(Rs.)']]])</f>
        <v>0</v>
      </c>
      <c r="V303" s="5"/>
    </row>
    <row r="304" spans="1:22">
      <c r="A304" t="s">
        <v>1396</v>
      </c>
      <c r="B304" t="s">
        <v>1397</v>
      </c>
      <c r="C304" t="s">
        <v>18</v>
      </c>
      <c r="D304" s="9" t="s">
        <v>1398</v>
      </c>
      <c r="E304" s="8">
        <f>ecommerce_dataset_updated[[#This Row],[Price (Rs.)]]+0</f>
        <v>74.67</v>
      </c>
      <c r="F304" s="6" t="s">
        <v>20</v>
      </c>
      <c r="G304" s="7">
        <f>ecommerce_dataset_updated[[#This Row],[Discount (%)]]+0</f>
        <v>20</v>
      </c>
      <c r="H304" s="6" t="s">
        <v>1399</v>
      </c>
      <c r="I304" s="6">
        <f>ecommerce_dataset_updated[[#This Row],['[Price (Rs.)']]]*ecommerce_dataset_updated[[#This Row],['[Discount (%)']]]/100</f>
        <v>14.934000000000001</v>
      </c>
      <c r="J304" s="6">
        <f>ecommerce_dataset_updated[[#This Row],[Final_Price(Rs.)]]+0</f>
        <v>59.74</v>
      </c>
      <c r="K304" s="6">
        <f xml:space="preserve"> ecommerce_dataset_updated[[#This Row],['[Price (Rs.)']]]-ecommerce_dataset_updated[[#This Row],[Discount Amount _]]</f>
        <v>59.736000000000004</v>
      </c>
      <c r="L304" t="s">
        <v>77</v>
      </c>
      <c r="M304" t="s">
        <v>196</v>
      </c>
      <c r="N304" s="4" t="s">
        <v>14061</v>
      </c>
      <c r="O304" s="4" t="s">
        <v>14059</v>
      </c>
      <c r="P304" s="4" t="s">
        <v>14079</v>
      </c>
      <c r="Q304" s="5">
        <f>DATE(ecommerce_dataset_updated[[#This Row],[YYYY]],ecommerce_dataset_updated[[#This Row],[MM]],ecommerce_dataset_updated[[#This Row],[DD]])</f>
        <v>45433</v>
      </c>
      <c r="R304" s="6" t="str">
        <f>TEXT(ecommerce_dataset_updated[[#This Row],['[Purchase_Date']]], "mmm")</f>
        <v>May</v>
      </c>
      <c r="S304" s="6" t="str">
        <f>TEXT(ecommerce_dataset_updated[[#This Row],['[Purchase_Date']]], "ddd")</f>
        <v>Tue</v>
      </c>
      <c r="T304" s="6">
        <f>ecommerce_dataset_updated[[#This Row],[Final_Price(Rs.) _]]-ecommerce_dataset_updated[[#This Row],['[Final_Price(Rs.)']]]</f>
        <v>-3.9999999999977831E-3</v>
      </c>
      <c r="U304" s="6" t="b">
        <f xml:space="preserve"> AND(ecommerce_dataset_updated[[#This Row],[Final_Price(Rs.) _]]=ecommerce_dataset_updated[[#This Row],['[Final_Price(Rs.)']]])</f>
        <v>0</v>
      </c>
      <c r="V304" s="5"/>
    </row>
    <row r="305" spans="1:22">
      <c r="A305" t="s">
        <v>1400</v>
      </c>
      <c r="B305" t="s">
        <v>1401</v>
      </c>
      <c r="C305" t="s">
        <v>114</v>
      </c>
      <c r="D305" s="9" t="s">
        <v>1402</v>
      </c>
      <c r="E305" s="8">
        <f>ecommerce_dataset_updated[[#This Row],[Price (Rs.)]]+0</f>
        <v>388.03</v>
      </c>
      <c r="F305" s="6" t="s">
        <v>53</v>
      </c>
      <c r="G305" s="7">
        <f>ecommerce_dataset_updated[[#This Row],[Discount (%)]]+0</f>
        <v>5</v>
      </c>
      <c r="H305" s="6" t="s">
        <v>1403</v>
      </c>
      <c r="I305" s="6">
        <f>ecommerce_dataset_updated[[#This Row],['[Price (Rs.)']]]*ecommerce_dataset_updated[[#This Row],['[Discount (%)']]]/100</f>
        <v>19.401499999999999</v>
      </c>
      <c r="J305" s="6">
        <f>ecommerce_dataset_updated[[#This Row],[Final_Price(Rs.)]]+0</f>
        <v>368.63</v>
      </c>
      <c r="K305" s="6">
        <f xml:space="preserve"> ecommerce_dataset_updated[[#This Row],['[Price (Rs.)']]]-ecommerce_dataset_updated[[#This Row],[Discount Amount _]]</f>
        <v>368.62849999999997</v>
      </c>
      <c r="L305" t="s">
        <v>14</v>
      </c>
      <c r="M305" t="s">
        <v>343</v>
      </c>
      <c r="N305" s="4" t="s">
        <v>14067</v>
      </c>
      <c r="O305" s="4" t="s">
        <v>14067</v>
      </c>
      <c r="P305" s="4" t="s">
        <v>14079</v>
      </c>
      <c r="Q305" s="5">
        <f>DATE(ecommerce_dataset_updated[[#This Row],[YYYY]],ecommerce_dataset_updated[[#This Row],[MM]],ecommerce_dataset_updated[[#This Row],[DD]])</f>
        <v>45480</v>
      </c>
      <c r="R305" s="6" t="str">
        <f>TEXT(ecommerce_dataset_updated[[#This Row],['[Purchase_Date']]], "mmm")</f>
        <v>Jul</v>
      </c>
      <c r="S305" s="6" t="str">
        <f>TEXT(ecommerce_dataset_updated[[#This Row],['[Purchase_Date']]], "ddd")</f>
        <v>Sun</v>
      </c>
      <c r="T305" s="6">
        <f>ecommerce_dataset_updated[[#This Row],[Final_Price(Rs.) _]]-ecommerce_dataset_updated[[#This Row],['[Final_Price(Rs.)']]]</f>
        <v>-1.5000000000213731E-3</v>
      </c>
      <c r="U305" s="6" t="b">
        <f xml:space="preserve"> AND(ecommerce_dataset_updated[[#This Row],[Final_Price(Rs.) _]]=ecommerce_dataset_updated[[#This Row],['[Final_Price(Rs.)']]])</f>
        <v>0</v>
      </c>
      <c r="V305" s="5"/>
    </row>
    <row r="306" spans="1:22">
      <c r="A306" t="s">
        <v>1404</v>
      </c>
      <c r="B306" t="s">
        <v>1405</v>
      </c>
      <c r="C306" t="s">
        <v>10</v>
      </c>
      <c r="D306" s="9" t="s">
        <v>1406</v>
      </c>
      <c r="E306" s="8">
        <f>ecommerce_dataset_updated[[#This Row],[Price (Rs.)]]+0</f>
        <v>28.12</v>
      </c>
      <c r="F306" s="6" t="s">
        <v>107</v>
      </c>
      <c r="G306" s="7">
        <f>ecommerce_dataset_updated[[#This Row],[Discount (%)]]+0</f>
        <v>0</v>
      </c>
      <c r="H306" s="6" t="s">
        <v>1406</v>
      </c>
      <c r="I306" s="6">
        <f>ecommerce_dataset_updated[[#This Row],['[Price (Rs.)']]]*ecommerce_dataset_updated[[#This Row],['[Discount (%)']]]/100</f>
        <v>0</v>
      </c>
      <c r="J306" s="6">
        <f>ecommerce_dataset_updated[[#This Row],[Final_Price(Rs.)]]+0</f>
        <v>28.12</v>
      </c>
      <c r="K306" s="6">
        <f xml:space="preserve"> ecommerce_dataset_updated[[#This Row],['[Price (Rs.)']]]-ecommerce_dataset_updated[[#This Row],[Discount Amount _]]</f>
        <v>28.12</v>
      </c>
      <c r="L306" t="s">
        <v>28</v>
      </c>
      <c r="M306" t="s">
        <v>1407</v>
      </c>
      <c r="N306" s="4" t="s">
        <v>14063</v>
      </c>
      <c r="O306" s="4" t="s">
        <v>14057</v>
      </c>
      <c r="P306" s="4" t="s">
        <v>14079</v>
      </c>
      <c r="Q306" s="5">
        <f>DATE(ecommerce_dataset_updated[[#This Row],[YYYY]],ecommerce_dataset_updated[[#This Row],[MM]],ecommerce_dataset_updated[[#This Row],[DD]])</f>
        <v>45368</v>
      </c>
      <c r="R306" s="6" t="str">
        <f>TEXT(ecommerce_dataset_updated[[#This Row],['[Purchase_Date']]], "mmm")</f>
        <v>Mar</v>
      </c>
      <c r="S306" s="6" t="str">
        <f>TEXT(ecommerce_dataset_updated[[#This Row],['[Purchase_Date']]], "ddd")</f>
        <v>Sun</v>
      </c>
      <c r="T306" s="6">
        <f>ecommerce_dataset_updated[[#This Row],[Final_Price(Rs.) _]]-ecommerce_dataset_updated[[#This Row],['[Final_Price(Rs.)']]]</f>
        <v>0</v>
      </c>
      <c r="U306" s="6" t="b">
        <f xml:space="preserve"> AND(ecommerce_dataset_updated[[#This Row],[Final_Price(Rs.) _]]=ecommerce_dataset_updated[[#This Row],['[Final_Price(Rs.)']]])</f>
        <v>1</v>
      </c>
      <c r="V306" s="5"/>
    </row>
    <row r="307" spans="1:22">
      <c r="A307" t="s">
        <v>1408</v>
      </c>
      <c r="B307" t="s">
        <v>1409</v>
      </c>
      <c r="C307" t="s">
        <v>45</v>
      </c>
      <c r="D307" s="9" t="s">
        <v>1410</v>
      </c>
      <c r="E307" s="8">
        <f>ecommerce_dataset_updated[[#This Row],[Price (Rs.)]]+0</f>
        <v>112.53</v>
      </c>
      <c r="F307" s="6" t="s">
        <v>12</v>
      </c>
      <c r="G307" s="7">
        <f>ecommerce_dataset_updated[[#This Row],[Discount (%)]]+0</f>
        <v>15</v>
      </c>
      <c r="H307" s="6" t="s">
        <v>1411</v>
      </c>
      <c r="I307" s="6">
        <f>ecommerce_dataset_updated[[#This Row],['[Price (Rs.)']]]*ecommerce_dataset_updated[[#This Row],['[Discount (%)']]]/100</f>
        <v>16.8795</v>
      </c>
      <c r="J307" s="6">
        <f>ecommerce_dataset_updated[[#This Row],[Final_Price(Rs.)]]+0</f>
        <v>95.65</v>
      </c>
      <c r="K307" s="6">
        <f xml:space="preserve"> ecommerce_dataset_updated[[#This Row],['[Price (Rs.)']]]-ecommerce_dataset_updated[[#This Row],[Discount Amount _]]</f>
        <v>95.650499999999994</v>
      </c>
      <c r="L307" t="s">
        <v>28</v>
      </c>
      <c r="M307" t="s">
        <v>627</v>
      </c>
      <c r="N307" s="4" t="s">
        <v>14048</v>
      </c>
      <c r="O307" s="4" t="s">
        <v>14062</v>
      </c>
      <c r="P307" s="4" t="s">
        <v>14079</v>
      </c>
      <c r="Q307" s="5">
        <f>DATE(ecommerce_dataset_updated[[#This Row],[YYYY]],ecommerce_dataset_updated[[#This Row],[MM]],ecommerce_dataset_updated[[#This Row],[DD]])</f>
        <v>45455</v>
      </c>
      <c r="R307" s="6" t="str">
        <f>TEXT(ecommerce_dataset_updated[[#This Row],['[Purchase_Date']]], "mmm")</f>
        <v>Jun</v>
      </c>
      <c r="S307" s="6" t="str">
        <f>TEXT(ecommerce_dataset_updated[[#This Row],['[Purchase_Date']]], "ddd")</f>
        <v>Wed</v>
      </c>
      <c r="T307" s="6">
        <f>ecommerce_dataset_updated[[#This Row],[Final_Price(Rs.) _]]-ecommerce_dataset_updated[[#This Row],['[Final_Price(Rs.)']]]</f>
        <v>4.9999999998817657E-4</v>
      </c>
      <c r="U307" s="6" t="b">
        <f xml:space="preserve"> AND(ecommerce_dataset_updated[[#This Row],[Final_Price(Rs.) _]]=ecommerce_dataset_updated[[#This Row],['[Final_Price(Rs.)']]])</f>
        <v>0</v>
      </c>
      <c r="V307" s="5"/>
    </row>
    <row r="308" spans="1:22">
      <c r="A308" t="s">
        <v>1412</v>
      </c>
      <c r="B308" t="s">
        <v>1413</v>
      </c>
      <c r="C308" t="s">
        <v>45</v>
      </c>
      <c r="D308" s="9" t="s">
        <v>1414</v>
      </c>
      <c r="E308" s="8">
        <f>ecommerce_dataset_updated[[#This Row],[Price (Rs.)]]+0</f>
        <v>439.81</v>
      </c>
      <c r="F308" s="6" t="s">
        <v>12</v>
      </c>
      <c r="G308" s="7">
        <f>ecommerce_dataset_updated[[#This Row],[Discount (%)]]+0</f>
        <v>15</v>
      </c>
      <c r="H308" s="6" t="s">
        <v>1415</v>
      </c>
      <c r="I308" s="6">
        <f>ecommerce_dataset_updated[[#This Row],['[Price (Rs.)']]]*ecommerce_dataset_updated[[#This Row],['[Discount (%)']]]/100</f>
        <v>65.971499999999992</v>
      </c>
      <c r="J308" s="6">
        <f>ecommerce_dataset_updated[[#This Row],[Final_Price(Rs.)]]+0</f>
        <v>373.84</v>
      </c>
      <c r="K308" s="6">
        <f xml:space="preserve"> ecommerce_dataset_updated[[#This Row],['[Price (Rs.)']]]-ecommerce_dataset_updated[[#This Row],[Discount Amount _]]</f>
        <v>373.83850000000001</v>
      </c>
      <c r="L308" t="s">
        <v>14</v>
      </c>
      <c r="M308" t="s">
        <v>583</v>
      </c>
      <c r="N308" s="4" t="s">
        <v>26</v>
      </c>
      <c r="O308" s="4" t="s">
        <v>14059</v>
      </c>
      <c r="P308" s="4" t="s">
        <v>14079</v>
      </c>
      <c r="Q308" s="5">
        <f>DATE(ecommerce_dataset_updated[[#This Row],[YYYY]],ecommerce_dataset_updated[[#This Row],[MM]],ecommerce_dataset_updated[[#This Row],[DD]])</f>
        <v>45437</v>
      </c>
      <c r="R308" s="6" t="str">
        <f>TEXT(ecommerce_dataset_updated[[#This Row],['[Purchase_Date']]], "mmm")</f>
        <v>May</v>
      </c>
      <c r="S308" s="6" t="str">
        <f>TEXT(ecommerce_dataset_updated[[#This Row],['[Purchase_Date']]], "ddd")</f>
        <v>Sat</v>
      </c>
      <c r="T308" s="6">
        <f>ecommerce_dataset_updated[[#This Row],[Final_Price(Rs.) _]]-ecommerce_dataset_updated[[#This Row],['[Final_Price(Rs.)']]]</f>
        <v>-1.4999999999645297E-3</v>
      </c>
      <c r="U308" s="6" t="b">
        <f xml:space="preserve"> AND(ecommerce_dataset_updated[[#This Row],[Final_Price(Rs.) _]]=ecommerce_dataset_updated[[#This Row],['[Final_Price(Rs.)']]])</f>
        <v>0</v>
      </c>
      <c r="V308" s="5"/>
    </row>
    <row r="309" spans="1:22">
      <c r="A309" t="s">
        <v>1416</v>
      </c>
      <c r="B309" t="s">
        <v>1417</v>
      </c>
      <c r="C309" t="s">
        <v>10</v>
      </c>
      <c r="D309" s="9" t="s">
        <v>1418</v>
      </c>
      <c r="E309" s="8">
        <f>ecommerce_dataset_updated[[#This Row],[Price (Rs.)]]+0</f>
        <v>220.37</v>
      </c>
      <c r="F309" s="6" t="s">
        <v>20</v>
      </c>
      <c r="G309" s="7">
        <f>ecommerce_dataset_updated[[#This Row],[Discount (%)]]+0</f>
        <v>20</v>
      </c>
      <c r="H309" s="6" t="s">
        <v>1419</v>
      </c>
      <c r="I309" s="6">
        <f>ecommerce_dataset_updated[[#This Row],['[Price (Rs.)']]]*ecommerce_dataset_updated[[#This Row],['[Discount (%)']]]/100</f>
        <v>44.073999999999998</v>
      </c>
      <c r="J309" s="6">
        <f>ecommerce_dataset_updated[[#This Row],[Final_Price(Rs.)]]+0</f>
        <v>176.3</v>
      </c>
      <c r="K309" s="6">
        <f xml:space="preserve"> ecommerce_dataset_updated[[#This Row],['[Price (Rs.)']]]-ecommerce_dataset_updated[[#This Row],[Discount Amount _]]</f>
        <v>176.29599999999999</v>
      </c>
      <c r="L309" t="s">
        <v>35</v>
      </c>
      <c r="M309" t="s">
        <v>858</v>
      </c>
      <c r="N309" s="4" t="s">
        <v>14059</v>
      </c>
      <c r="O309" s="4" t="s">
        <v>14051</v>
      </c>
      <c r="P309" s="4" t="s">
        <v>14079</v>
      </c>
      <c r="Q309" s="5">
        <f>DATE(ecommerce_dataset_updated[[#This Row],[YYYY]],ecommerce_dataset_updated[[#This Row],[MM]],ecommerce_dataset_updated[[#This Row],[DD]])</f>
        <v>45327</v>
      </c>
      <c r="R309" s="6" t="str">
        <f>TEXT(ecommerce_dataset_updated[[#This Row],['[Purchase_Date']]], "mmm")</f>
        <v>Feb</v>
      </c>
      <c r="S309" s="6" t="str">
        <f>TEXT(ecommerce_dataset_updated[[#This Row],['[Purchase_Date']]], "ddd")</f>
        <v>Mon</v>
      </c>
      <c r="T309" s="6">
        <f>ecommerce_dataset_updated[[#This Row],[Final_Price(Rs.) _]]-ecommerce_dataset_updated[[#This Row],['[Final_Price(Rs.)']]]</f>
        <v>-4.0000000000190994E-3</v>
      </c>
      <c r="U309" s="6" t="b">
        <f xml:space="preserve"> AND(ecommerce_dataset_updated[[#This Row],[Final_Price(Rs.) _]]=ecommerce_dataset_updated[[#This Row],['[Final_Price(Rs.)']]])</f>
        <v>0</v>
      </c>
      <c r="V309" s="5"/>
    </row>
    <row r="310" spans="1:22">
      <c r="A310" t="s">
        <v>1420</v>
      </c>
      <c r="B310" t="s">
        <v>1421</v>
      </c>
      <c r="C310" t="s">
        <v>68</v>
      </c>
      <c r="D310" s="9" t="s">
        <v>1422</v>
      </c>
      <c r="E310" s="8">
        <f>ecommerce_dataset_updated[[#This Row],[Price (Rs.)]]+0</f>
        <v>314.16000000000003</v>
      </c>
      <c r="F310" s="6" t="s">
        <v>154</v>
      </c>
      <c r="G310" s="7">
        <f>ecommerce_dataset_updated[[#This Row],[Discount (%)]]+0</f>
        <v>30</v>
      </c>
      <c r="H310" s="6" t="s">
        <v>1423</v>
      </c>
      <c r="I310" s="6">
        <f>ecommerce_dataset_updated[[#This Row],['[Price (Rs.)']]]*ecommerce_dataset_updated[[#This Row],['[Discount (%)']]]/100</f>
        <v>94.248000000000005</v>
      </c>
      <c r="J310" s="6">
        <f>ecommerce_dataset_updated[[#This Row],[Final_Price(Rs.)]]+0</f>
        <v>219.91</v>
      </c>
      <c r="K310" s="6">
        <f xml:space="preserve"> ecommerce_dataset_updated[[#This Row],['[Price (Rs.)']]]-ecommerce_dataset_updated[[#This Row],[Discount Amount _]]</f>
        <v>219.91200000000003</v>
      </c>
      <c r="L310" t="s">
        <v>35</v>
      </c>
      <c r="M310" t="s">
        <v>1424</v>
      </c>
      <c r="N310" s="4" t="s">
        <v>14058</v>
      </c>
      <c r="O310" s="4" t="s">
        <v>14050</v>
      </c>
      <c r="P310" s="4" t="s">
        <v>14079</v>
      </c>
      <c r="Q310" s="5">
        <f>DATE(ecommerce_dataset_updated[[#This Row],[YYYY]],ecommerce_dataset_updated[[#This Row],[MM]],ecommerce_dataset_updated[[#This Row],[DD]])</f>
        <v>45564</v>
      </c>
      <c r="R310" s="6" t="str">
        <f>TEXT(ecommerce_dataset_updated[[#This Row],['[Purchase_Date']]], "mmm")</f>
        <v>Sep</v>
      </c>
      <c r="S310" s="6" t="str">
        <f>TEXT(ecommerce_dataset_updated[[#This Row],['[Purchase_Date']]], "ddd")</f>
        <v>Sun</v>
      </c>
      <c r="T310" s="6">
        <f>ecommerce_dataset_updated[[#This Row],[Final_Price(Rs.) _]]-ecommerce_dataset_updated[[#This Row],['[Final_Price(Rs.)']]]</f>
        <v>2.0000000000379714E-3</v>
      </c>
      <c r="U310" s="6" t="b">
        <f xml:space="preserve"> AND(ecommerce_dataset_updated[[#This Row],[Final_Price(Rs.) _]]=ecommerce_dataset_updated[[#This Row],['[Final_Price(Rs.)']]])</f>
        <v>0</v>
      </c>
      <c r="V310" s="5"/>
    </row>
    <row r="311" spans="1:22">
      <c r="A311" t="s">
        <v>1425</v>
      </c>
      <c r="B311" t="s">
        <v>1426</v>
      </c>
      <c r="C311" t="s">
        <v>18</v>
      </c>
      <c r="D311" s="9" t="s">
        <v>1427</v>
      </c>
      <c r="E311" s="8">
        <f>ecommerce_dataset_updated[[#This Row],[Price (Rs.)]]+0</f>
        <v>438.97</v>
      </c>
      <c r="F311" s="6" t="s">
        <v>75</v>
      </c>
      <c r="G311" s="7">
        <f>ecommerce_dataset_updated[[#This Row],[Discount (%)]]+0</f>
        <v>10</v>
      </c>
      <c r="H311" s="6" t="s">
        <v>1428</v>
      </c>
      <c r="I311" s="6">
        <f>ecommerce_dataset_updated[[#This Row],['[Price (Rs.)']]]*ecommerce_dataset_updated[[#This Row],['[Discount (%)']]]/100</f>
        <v>43.897000000000006</v>
      </c>
      <c r="J311" s="6">
        <f>ecommerce_dataset_updated[[#This Row],[Final_Price(Rs.)]]+0</f>
        <v>395.07</v>
      </c>
      <c r="K311" s="6">
        <f xml:space="preserve"> ecommerce_dataset_updated[[#This Row],['[Price (Rs.)']]]-ecommerce_dataset_updated[[#This Row],[Discount Amount _]]</f>
        <v>395.07300000000004</v>
      </c>
      <c r="L311" t="s">
        <v>77</v>
      </c>
      <c r="M311" t="s">
        <v>1429</v>
      </c>
      <c r="N311" s="4" t="s">
        <v>14070</v>
      </c>
      <c r="O311" s="4" t="s">
        <v>75</v>
      </c>
      <c r="P311" s="4" t="s">
        <v>14079</v>
      </c>
      <c r="Q311" s="5">
        <f>DATE(ecommerce_dataset_updated[[#This Row],[YYYY]],ecommerce_dataset_updated[[#This Row],[MM]],ecommerce_dataset_updated[[#This Row],[DD]])</f>
        <v>45583</v>
      </c>
      <c r="R311" s="6" t="str">
        <f>TEXT(ecommerce_dataset_updated[[#This Row],['[Purchase_Date']]], "mmm")</f>
        <v>Oct</v>
      </c>
      <c r="S311" s="6" t="str">
        <f>TEXT(ecommerce_dataset_updated[[#This Row],['[Purchase_Date']]], "ddd")</f>
        <v>Fri</v>
      </c>
      <c r="T311" s="6">
        <f>ecommerce_dataset_updated[[#This Row],[Final_Price(Rs.) _]]-ecommerce_dataset_updated[[#This Row],['[Final_Price(Rs.)']]]</f>
        <v>3.0000000000427463E-3</v>
      </c>
      <c r="U311" s="6" t="b">
        <f xml:space="preserve"> AND(ecommerce_dataset_updated[[#This Row],[Final_Price(Rs.) _]]=ecommerce_dataset_updated[[#This Row],['[Final_Price(Rs.)']]])</f>
        <v>0</v>
      </c>
      <c r="V311" s="5"/>
    </row>
    <row r="312" spans="1:22">
      <c r="A312" t="s">
        <v>1430</v>
      </c>
      <c r="B312" t="s">
        <v>1431</v>
      </c>
      <c r="C312" t="s">
        <v>18</v>
      </c>
      <c r="D312" s="9" t="s">
        <v>1432</v>
      </c>
      <c r="E312" s="8">
        <f>ecommerce_dataset_updated[[#This Row],[Price (Rs.)]]+0</f>
        <v>166.89</v>
      </c>
      <c r="F312" s="6" t="s">
        <v>75</v>
      </c>
      <c r="G312" s="7">
        <f>ecommerce_dataset_updated[[#This Row],[Discount (%)]]+0</f>
        <v>10</v>
      </c>
      <c r="H312" s="6" t="s">
        <v>1433</v>
      </c>
      <c r="I312" s="6">
        <f>ecommerce_dataset_updated[[#This Row],['[Price (Rs.)']]]*ecommerce_dataset_updated[[#This Row],['[Discount (%)']]]/100</f>
        <v>16.689</v>
      </c>
      <c r="J312" s="6">
        <f>ecommerce_dataset_updated[[#This Row],[Final_Price(Rs.)]]+0</f>
        <v>150.19999999999999</v>
      </c>
      <c r="K312" s="6">
        <f xml:space="preserve"> ecommerce_dataset_updated[[#This Row],['[Price (Rs.)']]]-ecommerce_dataset_updated[[#This Row],[Discount Amount _]]</f>
        <v>150.20099999999999</v>
      </c>
      <c r="L312" t="s">
        <v>120</v>
      </c>
      <c r="M312" t="s">
        <v>408</v>
      </c>
      <c r="N312" s="4" t="s">
        <v>14050</v>
      </c>
      <c r="O312" s="4" t="s">
        <v>14052</v>
      </c>
      <c r="P312" s="4" t="s">
        <v>14079</v>
      </c>
      <c r="Q312" s="5">
        <f>DATE(ecommerce_dataset_updated[[#This Row],[YYYY]],ecommerce_dataset_updated[[#This Row],[MM]],ecommerce_dataset_updated[[#This Row],[DD]])</f>
        <v>45300</v>
      </c>
      <c r="R312" s="6" t="str">
        <f>TEXT(ecommerce_dataset_updated[[#This Row],['[Purchase_Date']]], "mmm")</f>
        <v>Jan</v>
      </c>
      <c r="S312" s="6" t="str">
        <f>TEXT(ecommerce_dataset_updated[[#This Row],['[Purchase_Date']]], "ddd")</f>
        <v>Tue</v>
      </c>
      <c r="T312" s="6">
        <f>ecommerce_dataset_updated[[#This Row],[Final_Price(Rs.) _]]-ecommerce_dataset_updated[[#This Row],['[Final_Price(Rs.)']]]</f>
        <v>1.0000000000047748E-3</v>
      </c>
      <c r="U312" s="6" t="b">
        <f xml:space="preserve"> AND(ecommerce_dataset_updated[[#This Row],[Final_Price(Rs.) _]]=ecommerce_dataset_updated[[#This Row],['[Final_Price(Rs.)']]])</f>
        <v>0</v>
      </c>
      <c r="V312" s="5"/>
    </row>
    <row r="313" spans="1:22">
      <c r="A313" t="s">
        <v>1434</v>
      </c>
      <c r="B313" t="s">
        <v>1435</v>
      </c>
      <c r="C313" t="s">
        <v>45</v>
      </c>
      <c r="D313" s="9" t="s">
        <v>1436</v>
      </c>
      <c r="E313" s="8">
        <f>ecommerce_dataset_updated[[#This Row],[Price (Rs.)]]+0</f>
        <v>222.28</v>
      </c>
      <c r="F313" s="6" t="s">
        <v>107</v>
      </c>
      <c r="G313" s="7">
        <f>ecommerce_dataset_updated[[#This Row],[Discount (%)]]+0</f>
        <v>0</v>
      </c>
      <c r="H313" s="6" t="s">
        <v>1436</v>
      </c>
      <c r="I313" s="6">
        <f>ecommerce_dataset_updated[[#This Row],['[Price (Rs.)']]]*ecommerce_dataset_updated[[#This Row],['[Discount (%)']]]/100</f>
        <v>0</v>
      </c>
      <c r="J313" s="6">
        <f>ecommerce_dataset_updated[[#This Row],[Final_Price(Rs.)]]+0</f>
        <v>222.28</v>
      </c>
      <c r="K313" s="6">
        <f xml:space="preserve"> ecommerce_dataset_updated[[#This Row],['[Price (Rs.)']]]-ecommerce_dataset_updated[[#This Row],[Discount Amount _]]</f>
        <v>222.28</v>
      </c>
      <c r="L313" t="s">
        <v>77</v>
      </c>
      <c r="M313" t="s">
        <v>509</v>
      </c>
      <c r="N313" s="4" t="s">
        <v>14067</v>
      </c>
      <c r="O313" s="4" t="s">
        <v>14050</v>
      </c>
      <c r="P313" s="4" t="s">
        <v>14079</v>
      </c>
      <c r="Q313" s="5">
        <f>DATE(ecommerce_dataset_updated[[#This Row],[YYYY]],ecommerce_dataset_updated[[#This Row],[MM]],ecommerce_dataset_updated[[#This Row],[DD]])</f>
        <v>45542</v>
      </c>
      <c r="R313" s="6" t="str">
        <f>TEXT(ecommerce_dataset_updated[[#This Row],['[Purchase_Date']]], "mmm")</f>
        <v>Sep</v>
      </c>
      <c r="S313" s="6" t="str">
        <f>TEXT(ecommerce_dataset_updated[[#This Row],['[Purchase_Date']]], "ddd")</f>
        <v>Sat</v>
      </c>
      <c r="T313" s="6">
        <f>ecommerce_dataset_updated[[#This Row],[Final_Price(Rs.) _]]-ecommerce_dataset_updated[[#This Row],['[Final_Price(Rs.)']]]</f>
        <v>0</v>
      </c>
      <c r="U313" s="6" t="b">
        <f xml:space="preserve"> AND(ecommerce_dataset_updated[[#This Row],[Final_Price(Rs.) _]]=ecommerce_dataset_updated[[#This Row],['[Final_Price(Rs.)']]])</f>
        <v>1</v>
      </c>
      <c r="V313" s="5"/>
    </row>
    <row r="314" spans="1:22">
      <c r="A314" t="s">
        <v>1437</v>
      </c>
      <c r="B314" t="s">
        <v>1438</v>
      </c>
      <c r="C314" t="s">
        <v>18</v>
      </c>
      <c r="D314" s="9" t="s">
        <v>1439</v>
      </c>
      <c r="E314" s="8">
        <f>ecommerce_dataset_updated[[#This Row],[Price (Rs.)]]+0</f>
        <v>128.88999999999999</v>
      </c>
      <c r="F314" s="6" t="s">
        <v>26</v>
      </c>
      <c r="G314" s="7">
        <f>ecommerce_dataset_updated[[#This Row],[Discount (%)]]+0</f>
        <v>25</v>
      </c>
      <c r="H314" s="6" t="s">
        <v>1440</v>
      </c>
      <c r="I314" s="6">
        <f>ecommerce_dataset_updated[[#This Row],['[Price (Rs.)']]]*ecommerce_dataset_updated[[#This Row],['[Discount (%)']]]/100</f>
        <v>32.222499999999997</v>
      </c>
      <c r="J314" s="6">
        <f>ecommerce_dataset_updated[[#This Row],[Final_Price(Rs.)]]+0</f>
        <v>96.67</v>
      </c>
      <c r="K314" s="6">
        <f xml:space="preserve"> ecommerce_dataset_updated[[#This Row],['[Price (Rs.)']]]-ecommerce_dataset_updated[[#This Row],[Discount Amount _]]</f>
        <v>96.66749999999999</v>
      </c>
      <c r="L314" t="s">
        <v>14</v>
      </c>
      <c r="M314" t="s">
        <v>1441</v>
      </c>
      <c r="N314" s="4" t="s">
        <v>14071</v>
      </c>
      <c r="O314" s="4" t="s">
        <v>14062</v>
      </c>
      <c r="P314" s="4" t="s">
        <v>14079</v>
      </c>
      <c r="Q314" s="5">
        <f>DATE(ecommerce_dataset_updated[[#This Row],[YYYY]],ecommerce_dataset_updated[[#This Row],[MM]],ecommerce_dataset_updated[[#This Row],[DD]])</f>
        <v>45467</v>
      </c>
      <c r="R314" s="6" t="str">
        <f>TEXT(ecommerce_dataset_updated[[#This Row],['[Purchase_Date']]], "mmm")</f>
        <v>Jun</v>
      </c>
      <c r="S314" s="6" t="str">
        <f>TEXT(ecommerce_dataset_updated[[#This Row],['[Purchase_Date']]], "ddd")</f>
        <v>Mon</v>
      </c>
      <c r="T314" s="6">
        <f>ecommerce_dataset_updated[[#This Row],[Final_Price(Rs.) _]]-ecommerce_dataset_updated[[#This Row],['[Final_Price(Rs.)']]]</f>
        <v>-2.5000000000119371E-3</v>
      </c>
      <c r="U314" s="6" t="b">
        <f xml:space="preserve"> AND(ecommerce_dataset_updated[[#This Row],[Final_Price(Rs.) _]]=ecommerce_dataset_updated[[#This Row],['[Final_Price(Rs.)']]])</f>
        <v>0</v>
      </c>
      <c r="V314" s="5"/>
    </row>
    <row r="315" spans="1:22">
      <c r="A315" t="s">
        <v>1442</v>
      </c>
      <c r="B315" t="s">
        <v>1443</v>
      </c>
      <c r="C315" t="s">
        <v>39</v>
      </c>
      <c r="D315" s="9" t="s">
        <v>1444</v>
      </c>
      <c r="E315" s="8">
        <f>ecommerce_dataset_updated[[#This Row],[Price (Rs.)]]+0</f>
        <v>65.88</v>
      </c>
      <c r="F315" s="6" t="s">
        <v>154</v>
      </c>
      <c r="G315" s="7">
        <f>ecommerce_dataset_updated[[#This Row],[Discount (%)]]+0</f>
        <v>30</v>
      </c>
      <c r="H315" s="6" t="s">
        <v>1445</v>
      </c>
      <c r="I315" s="6">
        <f>ecommerce_dataset_updated[[#This Row],['[Price (Rs.)']]]*ecommerce_dataset_updated[[#This Row],['[Discount (%)']]]/100</f>
        <v>19.763999999999999</v>
      </c>
      <c r="J315" s="6">
        <f>ecommerce_dataset_updated[[#This Row],[Final_Price(Rs.)]]+0</f>
        <v>46.12</v>
      </c>
      <c r="K315" s="6">
        <f xml:space="preserve"> ecommerce_dataset_updated[[#This Row],['[Price (Rs.)']]]-ecommerce_dataset_updated[[#This Row],[Discount Amount _]]</f>
        <v>46.116</v>
      </c>
      <c r="L315" t="s">
        <v>77</v>
      </c>
      <c r="M315" t="s">
        <v>617</v>
      </c>
      <c r="N315" s="4" t="s">
        <v>14048</v>
      </c>
      <c r="O315" s="4" t="s">
        <v>75</v>
      </c>
      <c r="P315" s="4" t="s">
        <v>14079</v>
      </c>
      <c r="Q315" s="5">
        <f>DATE(ecommerce_dataset_updated[[#This Row],[YYYY]],ecommerce_dataset_updated[[#This Row],[MM]],ecommerce_dataset_updated[[#This Row],[DD]])</f>
        <v>45577</v>
      </c>
      <c r="R315" s="6" t="str">
        <f>TEXT(ecommerce_dataset_updated[[#This Row],['[Purchase_Date']]], "mmm")</f>
        <v>Oct</v>
      </c>
      <c r="S315" s="6" t="str">
        <f>TEXT(ecommerce_dataset_updated[[#This Row],['[Purchase_Date']]], "ddd")</f>
        <v>Sat</v>
      </c>
      <c r="T315" s="6">
        <f>ecommerce_dataset_updated[[#This Row],[Final_Price(Rs.) _]]-ecommerce_dataset_updated[[#This Row],['[Final_Price(Rs.)']]]</f>
        <v>-3.9999999999977831E-3</v>
      </c>
      <c r="U315" s="6" t="b">
        <f xml:space="preserve"> AND(ecommerce_dataset_updated[[#This Row],[Final_Price(Rs.) _]]=ecommerce_dataset_updated[[#This Row],['[Final_Price(Rs.)']]])</f>
        <v>0</v>
      </c>
      <c r="V315" s="5"/>
    </row>
    <row r="316" spans="1:22">
      <c r="A316" t="s">
        <v>1446</v>
      </c>
      <c r="B316" t="s">
        <v>1447</v>
      </c>
      <c r="C316" t="s">
        <v>39</v>
      </c>
      <c r="D316" s="9" t="s">
        <v>1448</v>
      </c>
      <c r="E316" s="8">
        <f>ecommerce_dataset_updated[[#This Row],[Price (Rs.)]]+0</f>
        <v>31.93</v>
      </c>
      <c r="F316" s="6" t="s">
        <v>12</v>
      </c>
      <c r="G316" s="7">
        <f>ecommerce_dataset_updated[[#This Row],[Discount (%)]]+0</f>
        <v>15</v>
      </c>
      <c r="H316" s="6" t="s">
        <v>1449</v>
      </c>
      <c r="I316" s="6">
        <f>ecommerce_dataset_updated[[#This Row],['[Price (Rs.)']]]*ecommerce_dataset_updated[[#This Row],['[Discount (%)']]]/100</f>
        <v>4.7895000000000003</v>
      </c>
      <c r="J316" s="6">
        <f>ecommerce_dataset_updated[[#This Row],[Final_Price(Rs.)]]+0</f>
        <v>27.14</v>
      </c>
      <c r="K316" s="6">
        <f xml:space="preserve"> ecommerce_dataset_updated[[#This Row],['[Price (Rs.)']]]-ecommerce_dataset_updated[[#This Row],[Discount Amount _]]</f>
        <v>27.140499999999999</v>
      </c>
      <c r="L316" t="s">
        <v>14</v>
      </c>
      <c r="M316" t="s">
        <v>691</v>
      </c>
      <c r="N316" s="4" t="s">
        <v>2910</v>
      </c>
      <c r="O316" s="4" t="s">
        <v>14057</v>
      </c>
      <c r="P316" s="4" t="s">
        <v>14079</v>
      </c>
      <c r="Q316" s="5">
        <f>DATE(ecommerce_dataset_updated[[#This Row],[YYYY]],ecommerce_dataset_updated[[#This Row],[MM]],ecommerce_dataset_updated[[#This Row],[DD]])</f>
        <v>45365</v>
      </c>
      <c r="R316" s="6" t="str">
        <f>TEXT(ecommerce_dataset_updated[[#This Row],['[Purchase_Date']]], "mmm")</f>
        <v>Mar</v>
      </c>
      <c r="S316" s="6" t="str">
        <f>TEXT(ecommerce_dataset_updated[[#This Row],['[Purchase_Date']]], "ddd")</f>
        <v>Thu</v>
      </c>
      <c r="T316" s="6">
        <f>ecommerce_dataset_updated[[#This Row],[Final_Price(Rs.) _]]-ecommerce_dataset_updated[[#This Row],['[Final_Price(Rs.)']]]</f>
        <v>4.9999999999883471E-4</v>
      </c>
      <c r="U316" s="6" t="b">
        <f xml:space="preserve"> AND(ecommerce_dataset_updated[[#This Row],[Final_Price(Rs.) _]]=ecommerce_dataset_updated[[#This Row],['[Final_Price(Rs.)']]])</f>
        <v>0</v>
      </c>
      <c r="V316" s="5"/>
    </row>
    <row r="317" spans="1:22">
      <c r="A317" t="s">
        <v>1450</v>
      </c>
      <c r="B317" t="s">
        <v>1451</v>
      </c>
      <c r="C317" t="s">
        <v>68</v>
      </c>
      <c r="D317" s="9" t="s">
        <v>1452</v>
      </c>
      <c r="E317" s="8">
        <f>ecommerce_dataset_updated[[#This Row],[Price (Rs.)]]+0</f>
        <v>18.79</v>
      </c>
      <c r="F317" s="6" t="s">
        <v>47</v>
      </c>
      <c r="G317" s="7">
        <f>ecommerce_dataset_updated[[#This Row],[Discount (%)]]+0</f>
        <v>50</v>
      </c>
      <c r="H317" s="6" t="s">
        <v>1453</v>
      </c>
      <c r="I317" s="6">
        <f>ecommerce_dataset_updated[[#This Row],['[Price (Rs.)']]]*ecommerce_dataset_updated[[#This Row],['[Discount (%)']]]/100</f>
        <v>9.3949999999999996</v>
      </c>
      <c r="J317" s="6">
        <f>ecommerce_dataset_updated[[#This Row],[Final_Price(Rs.)]]+0</f>
        <v>9.39</v>
      </c>
      <c r="K317" s="6">
        <f xml:space="preserve"> ecommerce_dataset_updated[[#This Row],['[Price (Rs.)']]]-ecommerce_dataset_updated[[#This Row],[Discount Amount _]]</f>
        <v>9.3949999999999996</v>
      </c>
      <c r="L317" t="s">
        <v>120</v>
      </c>
      <c r="M317" t="s">
        <v>304</v>
      </c>
      <c r="N317" s="4" t="s">
        <v>14053</v>
      </c>
      <c r="O317" s="4" t="s">
        <v>75</v>
      </c>
      <c r="P317" s="4" t="s">
        <v>14079</v>
      </c>
      <c r="Q317" s="5">
        <f>DATE(ecommerce_dataset_updated[[#This Row],[YYYY]],ecommerce_dataset_updated[[#This Row],[MM]],ecommerce_dataset_updated[[#This Row],[DD]])</f>
        <v>45569</v>
      </c>
      <c r="R317" s="6" t="str">
        <f>TEXT(ecommerce_dataset_updated[[#This Row],['[Purchase_Date']]], "mmm")</f>
        <v>Oct</v>
      </c>
      <c r="S317" s="6" t="str">
        <f>TEXT(ecommerce_dataset_updated[[#This Row],['[Purchase_Date']]], "ddd")</f>
        <v>Fri</v>
      </c>
      <c r="T317" s="6">
        <f>ecommerce_dataset_updated[[#This Row],[Final_Price(Rs.) _]]-ecommerce_dataset_updated[[#This Row],['[Final_Price(Rs.)']]]</f>
        <v>4.9999999999990052E-3</v>
      </c>
      <c r="U317" s="6" t="b">
        <f xml:space="preserve"> AND(ecommerce_dataset_updated[[#This Row],[Final_Price(Rs.) _]]=ecommerce_dataset_updated[[#This Row],['[Final_Price(Rs.)']]])</f>
        <v>0</v>
      </c>
      <c r="V317" s="5"/>
    </row>
    <row r="318" spans="1:22">
      <c r="A318" t="s">
        <v>1454</v>
      </c>
      <c r="B318" t="s">
        <v>1455</v>
      </c>
      <c r="C318" t="s">
        <v>39</v>
      </c>
      <c r="D318" s="9" t="s">
        <v>1456</v>
      </c>
      <c r="E318" s="8">
        <f>ecommerce_dataset_updated[[#This Row],[Price (Rs.)]]+0</f>
        <v>46.99</v>
      </c>
      <c r="F318" s="6" t="s">
        <v>26</v>
      </c>
      <c r="G318" s="7">
        <f>ecommerce_dataset_updated[[#This Row],[Discount (%)]]+0</f>
        <v>25</v>
      </c>
      <c r="H318" s="6" t="s">
        <v>1457</v>
      </c>
      <c r="I318" s="6">
        <f>ecommerce_dataset_updated[[#This Row],['[Price (Rs.)']]]*ecommerce_dataset_updated[[#This Row],['[Discount (%)']]]/100</f>
        <v>11.7475</v>
      </c>
      <c r="J318" s="6">
        <f>ecommerce_dataset_updated[[#This Row],[Final_Price(Rs.)]]+0</f>
        <v>35.24</v>
      </c>
      <c r="K318" s="6">
        <f xml:space="preserve"> ecommerce_dataset_updated[[#This Row],['[Price (Rs.)']]]-ecommerce_dataset_updated[[#This Row],[Discount Amount _]]</f>
        <v>35.2425</v>
      </c>
      <c r="L318" t="s">
        <v>35</v>
      </c>
      <c r="M318" t="s">
        <v>191</v>
      </c>
      <c r="N318" s="4" t="s">
        <v>75</v>
      </c>
      <c r="O318" s="4" t="s">
        <v>14057</v>
      </c>
      <c r="P318" s="4" t="s">
        <v>14079</v>
      </c>
      <c r="Q318" s="5">
        <f>DATE(ecommerce_dataset_updated[[#This Row],[YYYY]],ecommerce_dataset_updated[[#This Row],[MM]],ecommerce_dataset_updated[[#This Row],[DD]])</f>
        <v>45361</v>
      </c>
      <c r="R318" s="6" t="str">
        <f>TEXT(ecommerce_dataset_updated[[#This Row],['[Purchase_Date']]], "mmm")</f>
        <v>Mar</v>
      </c>
      <c r="S318" s="6" t="str">
        <f>TEXT(ecommerce_dataset_updated[[#This Row],['[Purchase_Date']]], "ddd")</f>
        <v>Sun</v>
      </c>
      <c r="T318" s="6">
        <f>ecommerce_dataset_updated[[#This Row],[Final_Price(Rs.) _]]-ecommerce_dataset_updated[[#This Row],['[Final_Price(Rs.)']]]</f>
        <v>2.4999999999977263E-3</v>
      </c>
      <c r="U318" s="6" t="b">
        <f xml:space="preserve"> AND(ecommerce_dataset_updated[[#This Row],[Final_Price(Rs.) _]]=ecommerce_dataset_updated[[#This Row],['[Final_Price(Rs.)']]])</f>
        <v>0</v>
      </c>
      <c r="V318" s="5"/>
    </row>
    <row r="319" spans="1:22">
      <c r="A319" t="s">
        <v>1458</v>
      </c>
      <c r="B319" t="s">
        <v>1459</v>
      </c>
      <c r="C319" t="s">
        <v>39</v>
      </c>
      <c r="D319" s="9" t="s">
        <v>1460</v>
      </c>
      <c r="E319" s="8">
        <f>ecommerce_dataset_updated[[#This Row],[Price (Rs.)]]+0</f>
        <v>293.27999999999997</v>
      </c>
      <c r="F319" s="6" t="s">
        <v>154</v>
      </c>
      <c r="G319" s="7">
        <f>ecommerce_dataset_updated[[#This Row],[Discount (%)]]+0</f>
        <v>30</v>
      </c>
      <c r="H319" s="6" t="s">
        <v>1461</v>
      </c>
      <c r="I319" s="6">
        <f>ecommerce_dataset_updated[[#This Row],['[Price (Rs.)']]]*ecommerce_dataset_updated[[#This Row],['[Discount (%)']]]/100</f>
        <v>87.983999999999995</v>
      </c>
      <c r="J319" s="6">
        <f>ecommerce_dataset_updated[[#This Row],[Final_Price(Rs.)]]+0</f>
        <v>205.3</v>
      </c>
      <c r="K319" s="6">
        <f xml:space="preserve"> ecommerce_dataset_updated[[#This Row],['[Price (Rs.)']]]-ecommerce_dataset_updated[[#This Row],[Discount Amount _]]</f>
        <v>205.29599999999999</v>
      </c>
      <c r="L319" t="s">
        <v>14</v>
      </c>
      <c r="M319" t="s">
        <v>1462</v>
      </c>
      <c r="N319" s="4" t="s">
        <v>14054</v>
      </c>
      <c r="O319" s="4" t="s">
        <v>14067</v>
      </c>
      <c r="P319" s="4" t="s">
        <v>14079</v>
      </c>
      <c r="Q319" s="5">
        <f>DATE(ecommerce_dataset_updated[[#This Row],[YYYY]],ecommerce_dataset_updated[[#This Row],[MM]],ecommerce_dataset_updated[[#This Row],[DD]])</f>
        <v>45500</v>
      </c>
      <c r="R319" s="6" t="str">
        <f>TEXT(ecommerce_dataset_updated[[#This Row],['[Purchase_Date']]], "mmm")</f>
        <v>Jul</v>
      </c>
      <c r="S319" s="6" t="str">
        <f>TEXT(ecommerce_dataset_updated[[#This Row],['[Purchase_Date']]], "ddd")</f>
        <v>Sat</v>
      </c>
      <c r="T319" s="6">
        <f>ecommerce_dataset_updated[[#This Row],[Final_Price(Rs.) _]]-ecommerce_dataset_updated[[#This Row],['[Final_Price(Rs.)']]]</f>
        <v>-4.0000000000190994E-3</v>
      </c>
      <c r="U319" s="6" t="b">
        <f xml:space="preserve"> AND(ecommerce_dataset_updated[[#This Row],[Final_Price(Rs.) _]]=ecommerce_dataset_updated[[#This Row],['[Final_Price(Rs.)']]])</f>
        <v>0</v>
      </c>
      <c r="V319" s="5"/>
    </row>
    <row r="320" spans="1:22">
      <c r="A320" t="s">
        <v>1463</v>
      </c>
      <c r="B320" t="s">
        <v>1464</v>
      </c>
      <c r="C320" t="s">
        <v>10</v>
      </c>
      <c r="D320" s="9" t="s">
        <v>1465</v>
      </c>
      <c r="E320" s="8">
        <f>ecommerce_dataset_updated[[#This Row],[Price (Rs.)]]+0</f>
        <v>419.54</v>
      </c>
      <c r="F320" s="6" t="s">
        <v>75</v>
      </c>
      <c r="G320" s="7">
        <f>ecommerce_dataset_updated[[#This Row],[Discount (%)]]+0</f>
        <v>10</v>
      </c>
      <c r="H320" s="6" t="s">
        <v>1466</v>
      </c>
      <c r="I320" s="6">
        <f>ecommerce_dataset_updated[[#This Row],['[Price (Rs.)']]]*ecommerce_dataset_updated[[#This Row],['[Discount (%)']]]/100</f>
        <v>41.954000000000008</v>
      </c>
      <c r="J320" s="6">
        <f>ecommerce_dataset_updated[[#This Row],[Final_Price(Rs.)]]+0</f>
        <v>377.59</v>
      </c>
      <c r="K320" s="6">
        <f xml:space="preserve"> ecommerce_dataset_updated[[#This Row],['[Price (Rs.)']]]-ecommerce_dataset_updated[[#This Row],[Discount Amount _]]</f>
        <v>377.58600000000001</v>
      </c>
      <c r="L320" t="s">
        <v>77</v>
      </c>
      <c r="M320" t="s">
        <v>1086</v>
      </c>
      <c r="N320" s="4" t="s">
        <v>14063</v>
      </c>
      <c r="O320" s="4" t="s">
        <v>14062</v>
      </c>
      <c r="P320" s="4" t="s">
        <v>14079</v>
      </c>
      <c r="Q320" s="5">
        <f>DATE(ecommerce_dataset_updated[[#This Row],[YYYY]],ecommerce_dataset_updated[[#This Row],[MM]],ecommerce_dataset_updated[[#This Row],[DD]])</f>
        <v>45460</v>
      </c>
      <c r="R320" s="6" t="str">
        <f>TEXT(ecommerce_dataset_updated[[#This Row],['[Purchase_Date']]], "mmm")</f>
        <v>Jun</v>
      </c>
      <c r="S320" s="6" t="str">
        <f>TEXT(ecommerce_dataset_updated[[#This Row],['[Purchase_Date']]], "ddd")</f>
        <v>Mon</v>
      </c>
      <c r="T320" s="6">
        <f>ecommerce_dataset_updated[[#This Row],[Final_Price(Rs.) _]]-ecommerce_dataset_updated[[#This Row],['[Final_Price(Rs.)']]]</f>
        <v>-3.999999999962256E-3</v>
      </c>
      <c r="U320" s="6" t="b">
        <f xml:space="preserve"> AND(ecommerce_dataset_updated[[#This Row],[Final_Price(Rs.) _]]=ecommerce_dataset_updated[[#This Row],['[Final_Price(Rs.)']]])</f>
        <v>0</v>
      </c>
      <c r="V320" s="5"/>
    </row>
    <row r="321" spans="1:22">
      <c r="A321" t="s">
        <v>1467</v>
      </c>
      <c r="B321" t="s">
        <v>1468</v>
      </c>
      <c r="C321" t="s">
        <v>114</v>
      </c>
      <c r="D321" s="9" t="s">
        <v>1469</v>
      </c>
      <c r="E321" s="8">
        <f>ecommerce_dataset_updated[[#This Row],[Price (Rs.)]]+0</f>
        <v>150.09</v>
      </c>
      <c r="F321" s="6" t="s">
        <v>75</v>
      </c>
      <c r="G321" s="7">
        <f>ecommerce_dataset_updated[[#This Row],[Discount (%)]]+0</f>
        <v>10</v>
      </c>
      <c r="H321" s="6" t="s">
        <v>1470</v>
      </c>
      <c r="I321" s="6">
        <f>ecommerce_dataset_updated[[#This Row],['[Price (Rs.)']]]*ecommerce_dataset_updated[[#This Row],['[Discount (%)']]]/100</f>
        <v>15.009</v>
      </c>
      <c r="J321" s="6">
        <f>ecommerce_dataset_updated[[#This Row],[Final_Price(Rs.)]]+0</f>
        <v>135.08000000000001</v>
      </c>
      <c r="K321" s="6">
        <f xml:space="preserve"> ecommerce_dataset_updated[[#This Row],['[Price (Rs.)']]]-ecommerce_dataset_updated[[#This Row],[Discount Amount _]]</f>
        <v>135.08100000000002</v>
      </c>
      <c r="L321" t="s">
        <v>120</v>
      </c>
      <c r="M321" t="s">
        <v>455</v>
      </c>
      <c r="N321" s="4" t="s">
        <v>14064</v>
      </c>
      <c r="O321" s="4" t="s">
        <v>14051</v>
      </c>
      <c r="P321" s="4" t="s">
        <v>14079</v>
      </c>
      <c r="Q321" s="5">
        <f>DATE(ecommerce_dataset_updated[[#This Row],[YYYY]],ecommerce_dataset_updated[[#This Row],[MM]],ecommerce_dataset_updated[[#This Row],[DD]])</f>
        <v>45335</v>
      </c>
      <c r="R321" s="6" t="str">
        <f>TEXT(ecommerce_dataset_updated[[#This Row],['[Purchase_Date']]], "mmm")</f>
        <v>Feb</v>
      </c>
      <c r="S321" s="6" t="str">
        <f>TEXT(ecommerce_dataset_updated[[#This Row],['[Purchase_Date']]], "ddd")</f>
        <v>Tue</v>
      </c>
      <c r="T321" s="6">
        <f>ecommerce_dataset_updated[[#This Row],[Final_Price(Rs.) _]]-ecommerce_dataset_updated[[#This Row],['[Final_Price(Rs.)']]]</f>
        <v>1.0000000000047748E-3</v>
      </c>
      <c r="U321" s="6" t="b">
        <f xml:space="preserve"> AND(ecommerce_dataset_updated[[#This Row],[Final_Price(Rs.) _]]=ecommerce_dataset_updated[[#This Row],['[Final_Price(Rs.)']]])</f>
        <v>0</v>
      </c>
      <c r="V321" s="5"/>
    </row>
    <row r="322" spans="1:22">
      <c r="A322" t="s">
        <v>1471</v>
      </c>
      <c r="B322" t="s">
        <v>1472</v>
      </c>
      <c r="C322" t="s">
        <v>45</v>
      </c>
      <c r="D322" s="9" t="s">
        <v>1473</v>
      </c>
      <c r="E322" s="8">
        <f>ecommerce_dataset_updated[[#This Row],[Price (Rs.)]]+0</f>
        <v>172.11</v>
      </c>
      <c r="F322" s="6" t="s">
        <v>26</v>
      </c>
      <c r="G322" s="7">
        <f>ecommerce_dataset_updated[[#This Row],[Discount (%)]]+0</f>
        <v>25</v>
      </c>
      <c r="H322" s="6" t="s">
        <v>1474</v>
      </c>
      <c r="I322" s="6">
        <f>ecommerce_dataset_updated[[#This Row],['[Price (Rs.)']]]*ecommerce_dataset_updated[[#This Row],['[Discount (%)']]]/100</f>
        <v>43.027500000000003</v>
      </c>
      <c r="J322" s="6">
        <f>ecommerce_dataset_updated[[#This Row],[Final_Price(Rs.)]]+0</f>
        <v>129.08000000000001</v>
      </c>
      <c r="K322" s="6">
        <f xml:space="preserve"> ecommerce_dataset_updated[[#This Row],['[Price (Rs.)']]]-ecommerce_dataset_updated[[#This Row],[Discount Amount _]]</f>
        <v>129.08250000000001</v>
      </c>
      <c r="L322" t="s">
        <v>14</v>
      </c>
      <c r="M322" t="s">
        <v>220</v>
      </c>
      <c r="N322" s="4" t="s">
        <v>14052</v>
      </c>
      <c r="O322" s="4" t="s">
        <v>14067</v>
      </c>
      <c r="P322" s="4" t="s">
        <v>14079</v>
      </c>
      <c r="Q322" s="5">
        <f>DATE(ecommerce_dataset_updated[[#This Row],[YYYY]],ecommerce_dataset_updated[[#This Row],[MM]],ecommerce_dataset_updated[[#This Row],[DD]])</f>
        <v>45474</v>
      </c>
      <c r="R322" s="6" t="str">
        <f>TEXT(ecommerce_dataset_updated[[#This Row],['[Purchase_Date']]], "mmm")</f>
        <v>Jul</v>
      </c>
      <c r="S322" s="6" t="str">
        <f>TEXT(ecommerce_dataset_updated[[#This Row],['[Purchase_Date']]], "ddd")</f>
        <v>Mon</v>
      </c>
      <c r="T322" s="6">
        <f>ecommerce_dataset_updated[[#This Row],[Final_Price(Rs.) _]]-ecommerce_dataset_updated[[#This Row],['[Final_Price(Rs.)']]]</f>
        <v>2.4999999999977263E-3</v>
      </c>
      <c r="U322" s="6" t="b">
        <f xml:space="preserve"> AND(ecommerce_dataset_updated[[#This Row],[Final_Price(Rs.) _]]=ecommerce_dataset_updated[[#This Row],['[Final_Price(Rs.)']]])</f>
        <v>0</v>
      </c>
      <c r="V322" s="5"/>
    </row>
    <row r="323" spans="1:22">
      <c r="A323" t="s">
        <v>1475</v>
      </c>
      <c r="B323" t="s">
        <v>1476</v>
      </c>
      <c r="C323" t="s">
        <v>45</v>
      </c>
      <c r="D323" s="9" t="s">
        <v>1477</v>
      </c>
      <c r="E323" s="8">
        <f>ecommerce_dataset_updated[[#This Row],[Price (Rs.)]]+0</f>
        <v>440.57</v>
      </c>
      <c r="F323" s="6" t="s">
        <v>53</v>
      </c>
      <c r="G323" s="7">
        <f>ecommerce_dataset_updated[[#This Row],[Discount (%)]]+0</f>
        <v>5</v>
      </c>
      <c r="H323" s="6" t="s">
        <v>1478</v>
      </c>
      <c r="I323" s="6">
        <f>ecommerce_dataset_updated[[#This Row],['[Price (Rs.)']]]*ecommerce_dataset_updated[[#This Row],['[Discount (%)']]]/100</f>
        <v>22.028499999999998</v>
      </c>
      <c r="J323" s="6">
        <f>ecommerce_dataset_updated[[#This Row],[Final_Price(Rs.)]]+0</f>
        <v>418.54</v>
      </c>
      <c r="K323" s="6">
        <f xml:space="preserve"> ecommerce_dataset_updated[[#This Row],['[Price (Rs.)']]]-ecommerce_dataset_updated[[#This Row],[Discount Amount _]]</f>
        <v>418.54149999999998</v>
      </c>
      <c r="L323" t="s">
        <v>35</v>
      </c>
      <c r="M323" t="s">
        <v>166</v>
      </c>
      <c r="N323" s="4" t="s">
        <v>14059</v>
      </c>
      <c r="O323" s="4" t="s">
        <v>14055</v>
      </c>
      <c r="P323" s="4" t="s">
        <v>14079</v>
      </c>
      <c r="Q323" s="5">
        <f>DATE(ecommerce_dataset_updated[[#This Row],[YYYY]],ecommerce_dataset_updated[[#This Row],[MM]],ecommerce_dataset_updated[[#This Row],[DD]])</f>
        <v>45509</v>
      </c>
      <c r="R323" s="6" t="str">
        <f>TEXT(ecommerce_dataset_updated[[#This Row],['[Purchase_Date']]], "mmm")</f>
        <v>Aug</v>
      </c>
      <c r="S323" s="6" t="str">
        <f>TEXT(ecommerce_dataset_updated[[#This Row],['[Purchase_Date']]], "ddd")</f>
        <v>Mon</v>
      </c>
      <c r="T323" s="6">
        <f>ecommerce_dataset_updated[[#This Row],[Final_Price(Rs.) _]]-ecommerce_dataset_updated[[#This Row],['[Final_Price(Rs.)']]]</f>
        <v>1.4999999999645297E-3</v>
      </c>
      <c r="U323" s="6" t="b">
        <f xml:space="preserve"> AND(ecommerce_dataset_updated[[#This Row],[Final_Price(Rs.) _]]=ecommerce_dataset_updated[[#This Row],['[Final_Price(Rs.)']]])</f>
        <v>0</v>
      </c>
      <c r="V323" s="5"/>
    </row>
    <row r="324" spans="1:22">
      <c r="A324" t="s">
        <v>1479</v>
      </c>
      <c r="B324" t="s">
        <v>1480</v>
      </c>
      <c r="C324" t="s">
        <v>32</v>
      </c>
      <c r="D324" s="9" t="s">
        <v>1481</v>
      </c>
      <c r="E324" s="8">
        <f>ecommerce_dataset_updated[[#This Row],[Price (Rs.)]]+0</f>
        <v>121.31</v>
      </c>
      <c r="F324" s="6" t="s">
        <v>12</v>
      </c>
      <c r="G324" s="7">
        <f>ecommerce_dataset_updated[[#This Row],[Discount (%)]]+0</f>
        <v>15</v>
      </c>
      <c r="H324" s="6" t="s">
        <v>1482</v>
      </c>
      <c r="I324" s="6">
        <f>ecommerce_dataset_updated[[#This Row],['[Price (Rs.)']]]*ecommerce_dataset_updated[[#This Row],['[Discount (%)']]]/100</f>
        <v>18.1965</v>
      </c>
      <c r="J324" s="6">
        <f>ecommerce_dataset_updated[[#This Row],[Final_Price(Rs.)]]+0</f>
        <v>103.11</v>
      </c>
      <c r="K324" s="6">
        <f xml:space="preserve"> ecommerce_dataset_updated[[#This Row],['[Price (Rs.)']]]-ecommerce_dataset_updated[[#This Row],[Discount Amount _]]</f>
        <v>103.1135</v>
      </c>
      <c r="L324" t="s">
        <v>35</v>
      </c>
      <c r="M324" t="s">
        <v>413</v>
      </c>
      <c r="N324" s="4" t="s">
        <v>14057</v>
      </c>
      <c r="O324" s="4" t="s">
        <v>14050</v>
      </c>
      <c r="P324" s="4" t="s">
        <v>14079</v>
      </c>
      <c r="Q324" s="5">
        <f>DATE(ecommerce_dataset_updated[[#This Row],[YYYY]],ecommerce_dataset_updated[[#This Row],[MM]],ecommerce_dataset_updated[[#This Row],[DD]])</f>
        <v>45538</v>
      </c>
      <c r="R324" s="6" t="str">
        <f>TEXT(ecommerce_dataset_updated[[#This Row],['[Purchase_Date']]], "mmm")</f>
        <v>Sep</v>
      </c>
      <c r="S324" s="6" t="str">
        <f>TEXT(ecommerce_dataset_updated[[#This Row],['[Purchase_Date']]], "ddd")</f>
        <v>Tue</v>
      </c>
      <c r="T324" s="6">
        <f>ecommerce_dataset_updated[[#This Row],[Final_Price(Rs.) _]]-ecommerce_dataset_updated[[#This Row],['[Final_Price(Rs.)']]]</f>
        <v>3.5000000000025011E-3</v>
      </c>
      <c r="U324" s="6" t="b">
        <f xml:space="preserve"> AND(ecommerce_dataset_updated[[#This Row],[Final_Price(Rs.) _]]=ecommerce_dataset_updated[[#This Row],['[Final_Price(Rs.)']]])</f>
        <v>0</v>
      </c>
      <c r="V324" s="5"/>
    </row>
    <row r="325" spans="1:22">
      <c r="A325" t="s">
        <v>1483</v>
      </c>
      <c r="B325" t="s">
        <v>1484</v>
      </c>
      <c r="C325" t="s">
        <v>114</v>
      </c>
      <c r="D325" s="9" t="s">
        <v>1485</v>
      </c>
      <c r="E325" s="8">
        <f>ecommerce_dataset_updated[[#This Row],[Price (Rs.)]]+0</f>
        <v>481.88</v>
      </c>
      <c r="F325" s="6" t="s">
        <v>12</v>
      </c>
      <c r="G325" s="7">
        <f>ecommerce_dataset_updated[[#This Row],[Discount (%)]]+0</f>
        <v>15</v>
      </c>
      <c r="H325" s="6" t="s">
        <v>1486</v>
      </c>
      <c r="I325" s="6">
        <f>ecommerce_dataset_updated[[#This Row],['[Price (Rs.)']]]*ecommerce_dataset_updated[[#This Row],['[Discount (%)']]]/100</f>
        <v>72.281999999999996</v>
      </c>
      <c r="J325" s="6">
        <f>ecommerce_dataset_updated[[#This Row],[Final_Price(Rs.)]]+0</f>
        <v>409.6</v>
      </c>
      <c r="K325" s="6">
        <f xml:space="preserve"> ecommerce_dataset_updated[[#This Row],['[Price (Rs.)']]]-ecommerce_dataset_updated[[#This Row],[Discount Amount _]]</f>
        <v>409.59800000000001</v>
      </c>
      <c r="L325" t="s">
        <v>120</v>
      </c>
      <c r="M325" t="s">
        <v>1487</v>
      </c>
      <c r="N325" s="4" t="s">
        <v>154</v>
      </c>
      <c r="O325" s="4" t="s">
        <v>14059</v>
      </c>
      <c r="P325" s="4" t="s">
        <v>14079</v>
      </c>
      <c r="Q325" s="5">
        <f>DATE(ecommerce_dataset_updated[[#This Row],[YYYY]],ecommerce_dataset_updated[[#This Row],[MM]],ecommerce_dataset_updated[[#This Row],[DD]])</f>
        <v>45442</v>
      </c>
      <c r="R325" s="6" t="str">
        <f>TEXT(ecommerce_dataset_updated[[#This Row],['[Purchase_Date']]], "mmm")</f>
        <v>May</v>
      </c>
      <c r="S325" s="6" t="str">
        <f>TEXT(ecommerce_dataset_updated[[#This Row],['[Purchase_Date']]], "ddd")</f>
        <v>Thu</v>
      </c>
      <c r="T325" s="6">
        <f>ecommerce_dataset_updated[[#This Row],[Final_Price(Rs.) _]]-ecommerce_dataset_updated[[#This Row],['[Final_Price(Rs.)']]]</f>
        <v>-2.0000000000095497E-3</v>
      </c>
      <c r="U325" s="6" t="b">
        <f xml:space="preserve"> AND(ecommerce_dataset_updated[[#This Row],[Final_Price(Rs.) _]]=ecommerce_dataset_updated[[#This Row],['[Final_Price(Rs.)']]])</f>
        <v>0</v>
      </c>
      <c r="V325" s="5"/>
    </row>
    <row r="326" spans="1:22">
      <c r="A326" t="s">
        <v>1488</v>
      </c>
      <c r="B326" t="s">
        <v>1489</v>
      </c>
      <c r="C326" t="s">
        <v>68</v>
      </c>
      <c r="D326" s="9" t="s">
        <v>1167</v>
      </c>
      <c r="E326" s="8">
        <f>ecommerce_dataset_updated[[#This Row],[Price (Rs.)]]+0</f>
        <v>177.59</v>
      </c>
      <c r="F326" s="6" t="s">
        <v>20</v>
      </c>
      <c r="G326" s="7">
        <f>ecommerce_dataset_updated[[#This Row],[Discount (%)]]+0</f>
        <v>20</v>
      </c>
      <c r="H326" s="6" t="s">
        <v>1490</v>
      </c>
      <c r="I326" s="6">
        <f>ecommerce_dataset_updated[[#This Row],['[Price (Rs.)']]]*ecommerce_dataset_updated[[#This Row],['[Discount (%)']]]/100</f>
        <v>35.518000000000001</v>
      </c>
      <c r="J326" s="6">
        <f>ecommerce_dataset_updated[[#This Row],[Final_Price(Rs.)]]+0</f>
        <v>142.07</v>
      </c>
      <c r="K326" s="6">
        <f xml:space="preserve"> ecommerce_dataset_updated[[#This Row],['[Price (Rs.)']]]-ecommerce_dataset_updated[[#This Row],[Discount Amount _]]</f>
        <v>142.072</v>
      </c>
      <c r="L326" t="s">
        <v>28</v>
      </c>
      <c r="M326" t="s">
        <v>234</v>
      </c>
      <c r="N326" s="4" t="s">
        <v>14063</v>
      </c>
      <c r="O326" s="4" t="s">
        <v>14059</v>
      </c>
      <c r="P326" s="4" t="s">
        <v>14079</v>
      </c>
      <c r="Q326" s="5">
        <f>DATE(ecommerce_dataset_updated[[#This Row],[YYYY]],ecommerce_dataset_updated[[#This Row],[MM]],ecommerce_dataset_updated[[#This Row],[DD]])</f>
        <v>45429</v>
      </c>
      <c r="R326" s="6" t="str">
        <f>TEXT(ecommerce_dataset_updated[[#This Row],['[Purchase_Date']]], "mmm")</f>
        <v>May</v>
      </c>
      <c r="S326" s="6" t="str">
        <f>TEXT(ecommerce_dataset_updated[[#This Row],['[Purchase_Date']]], "ddd")</f>
        <v>Fri</v>
      </c>
      <c r="T326" s="6">
        <f>ecommerce_dataset_updated[[#This Row],[Final_Price(Rs.) _]]-ecommerce_dataset_updated[[#This Row],['[Final_Price(Rs.)']]]</f>
        <v>2.0000000000095497E-3</v>
      </c>
      <c r="U326" s="6" t="b">
        <f xml:space="preserve"> AND(ecommerce_dataset_updated[[#This Row],[Final_Price(Rs.) _]]=ecommerce_dataset_updated[[#This Row],['[Final_Price(Rs.)']]])</f>
        <v>0</v>
      </c>
      <c r="V326" s="5"/>
    </row>
    <row r="327" spans="1:22">
      <c r="A327" t="s">
        <v>1491</v>
      </c>
      <c r="B327" t="s">
        <v>1492</v>
      </c>
      <c r="C327" t="s">
        <v>114</v>
      </c>
      <c r="D327" s="9" t="s">
        <v>1493</v>
      </c>
      <c r="E327" s="8">
        <f>ecommerce_dataset_updated[[#This Row],[Price (Rs.)]]+0</f>
        <v>443.05</v>
      </c>
      <c r="F327" s="6" t="s">
        <v>154</v>
      </c>
      <c r="G327" s="7">
        <f>ecommerce_dataset_updated[[#This Row],[Discount (%)]]+0</f>
        <v>30</v>
      </c>
      <c r="H327" s="6" t="s">
        <v>1494</v>
      </c>
      <c r="I327" s="6">
        <f>ecommerce_dataset_updated[[#This Row],['[Price (Rs.)']]]*ecommerce_dataset_updated[[#This Row],['[Discount (%)']]]/100</f>
        <v>132.91499999999999</v>
      </c>
      <c r="J327" s="6">
        <f>ecommerce_dataset_updated[[#This Row],[Final_Price(Rs.)]]+0</f>
        <v>310.13</v>
      </c>
      <c r="K327" s="6">
        <f xml:space="preserve"> ecommerce_dataset_updated[[#This Row],['[Price (Rs.)']]]-ecommerce_dataset_updated[[#This Row],[Discount Amount _]]</f>
        <v>310.13499999999999</v>
      </c>
      <c r="L327" t="s">
        <v>120</v>
      </c>
      <c r="M327" t="s">
        <v>551</v>
      </c>
      <c r="N327" s="4" t="s">
        <v>14054</v>
      </c>
      <c r="O327" s="4" t="s">
        <v>14052</v>
      </c>
      <c r="P327" s="4" t="s">
        <v>14079</v>
      </c>
      <c r="Q327" s="5">
        <f>DATE(ecommerce_dataset_updated[[#This Row],[YYYY]],ecommerce_dataset_updated[[#This Row],[MM]],ecommerce_dataset_updated[[#This Row],[DD]])</f>
        <v>45318</v>
      </c>
      <c r="R327" s="6" t="str">
        <f>TEXT(ecommerce_dataset_updated[[#This Row],['[Purchase_Date']]], "mmm")</f>
        <v>Jan</v>
      </c>
      <c r="S327" s="6" t="str">
        <f>TEXT(ecommerce_dataset_updated[[#This Row],['[Purchase_Date']]], "ddd")</f>
        <v>Sat</v>
      </c>
      <c r="T327" s="6">
        <f>ecommerce_dataset_updated[[#This Row],[Final_Price(Rs.) _]]-ecommerce_dataset_updated[[#This Row],['[Final_Price(Rs.)']]]</f>
        <v>4.9999999999954525E-3</v>
      </c>
      <c r="U327" s="6" t="b">
        <f xml:space="preserve"> AND(ecommerce_dataset_updated[[#This Row],[Final_Price(Rs.) _]]=ecommerce_dataset_updated[[#This Row],['[Final_Price(Rs.)']]])</f>
        <v>0</v>
      </c>
      <c r="V327" s="5"/>
    </row>
    <row r="328" spans="1:22">
      <c r="A328" t="s">
        <v>1495</v>
      </c>
      <c r="B328" t="s">
        <v>1496</v>
      </c>
      <c r="C328" t="s">
        <v>114</v>
      </c>
      <c r="D328" s="9" t="s">
        <v>1497</v>
      </c>
      <c r="E328" s="8">
        <f>ecommerce_dataset_updated[[#This Row],[Price (Rs.)]]+0</f>
        <v>235.33</v>
      </c>
      <c r="F328" s="6" t="s">
        <v>47</v>
      </c>
      <c r="G328" s="7">
        <f>ecommerce_dataset_updated[[#This Row],[Discount (%)]]+0</f>
        <v>50</v>
      </c>
      <c r="H328" s="6" t="s">
        <v>1498</v>
      </c>
      <c r="I328" s="6">
        <f>ecommerce_dataset_updated[[#This Row],['[Price (Rs.)']]]*ecommerce_dataset_updated[[#This Row],['[Discount (%)']]]/100</f>
        <v>117.66500000000001</v>
      </c>
      <c r="J328" s="6">
        <f>ecommerce_dataset_updated[[#This Row],[Final_Price(Rs.)]]+0</f>
        <v>117.67</v>
      </c>
      <c r="K328" s="6">
        <f xml:space="preserve"> ecommerce_dataset_updated[[#This Row],['[Price (Rs.)']]]-ecommerce_dataset_updated[[#This Row],[Discount Amount _]]</f>
        <v>117.66500000000001</v>
      </c>
      <c r="L328" t="s">
        <v>28</v>
      </c>
      <c r="M328" t="s">
        <v>98</v>
      </c>
      <c r="N328" s="4" t="s">
        <v>20</v>
      </c>
      <c r="O328" s="4" t="s">
        <v>14062</v>
      </c>
      <c r="P328" s="4" t="s">
        <v>14079</v>
      </c>
      <c r="Q328" s="5">
        <f>DATE(ecommerce_dataset_updated[[#This Row],[YYYY]],ecommerce_dataset_updated[[#This Row],[MM]],ecommerce_dataset_updated[[#This Row],[DD]])</f>
        <v>45463</v>
      </c>
      <c r="R328" s="6" t="str">
        <f>TEXT(ecommerce_dataset_updated[[#This Row],['[Purchase_Date']]], "mmm")</f>
        <v>Jun</v>
      </c>
      <c r="S328" s="6" t="str">
        <f>TEXT(ecommerce_dataset_updated[[#This Row],['[Purchase_Date']]], "ddd")</f>
        <v>Thu</v>
      </c>
      <c r="T328" s="6">
        <f>ecommerce_dataset_updated[[#This Row],[Final_Price(Rs.) _]]-ecommerce_dataset_updated[[#This Row],['[Final_Price(Rs.)']]]</f>
        <v>-4.9999999999954525E-3</v>
      </c>
      <c r="U328" s="6" t="b">
        <f xml:space="preserve"> AND(ecommerce_dataset_updated[[#This Row],[Final_Price(Rs.) _]]=ecommerce_dataset_updated[[#This Row],['[Final_Price(Rs.)']]])</f>
        <v>0</v>
      </c>
      <c r="V328" s="5"/>
    </row>
    <row r="329" spans="1:22">
      <c r="A329" t="s">
        <v>1499</v>
      </c>
      <c r="B329" t="s">
        <v>1500</v>
      </c>
      <c r="C329" t="s">
        <v>39</v>
      </c>
      <c r="D329" s="9" t="s">
        <v>1501</v>
      </c>
      <c r="E329" s="8">
        <f>ecommerce_dataset_updated[[#This Row],[Price (Rs.)]]+0</f>
        <v>24.75</v>
      </c>
      <c r="F329" s="6" t="s">
        <v>47</v>
      </c>
      <c r="G329" s="7">
        <f>ecommerce_dataset_updated[[#This Row],[Discount (%)]]+0</f>
        <v>50</v>
      </c>
      <c r="H329" s="6" t="s">
        <v>1502</v>
      </c>
      <c r="I329" s="6">
        <f>ecommerce_dataset_updated[[#This Row],['[Price (Rs.)']]]*ecommerce_dataset_updated[[#This Row],['[Discount (%)']]]/100</f>
        <v>12.375</v>
      </c>
      <c r="J329" s="6">
        <f>ecommerce_dataset_updated[[#This Row],[Final_Price(Rs.)]]+0</f>
        <v>12.38</v>
      </c>
      <c r="K329" s="6">
        <f xml:space="preserve"> ecommerce_dataset_updated[[#This Row],['[Price (Rs.)']]]-ecommerce_dataset_updated[[#This Row],[Discount Amount _]]</f>
        <v>12.375</v>
      </c>
      <c r="L329" t="s">
        <v>14</v>
      </c>
      <c r="M329" t="s">
        <v>955</v>
      </c>
      <c r="N329" s="4" t="s">
        <v>2910</v>
      </c>
      <c r="O329" s="4" t="s">
        <v>14052</v>
      </c>
      <c r="P329" s="4" t="s">
        <v>14079</v>
      </c>
      <c r="Q329" s="5">
        <f>DATE(ecommerce_dataset_updated[[#This Row],[YYYY]],ecommerce_dataset_updated[[#This Row],[MM]],ecommerce_dataset_updated[[#This Row],[DD]])</f>
        <v>45305</v>
      </c>
      <c r="R329" s="6" t="str">
        <f>TEXT(ecommerce_dataset_updated[[#This Row],['[Purchase_Date']]], "mmm")</f>
        <v>Jan</v>
      </c>
      <c r="S329" s="6" t="str">
        <f>TEXT(ecommerce_dataset_updated[[#This Row],['[Purchase_Date']]], "ddd")</f>
        <v>Sun</v>
      </c>
      <c r="T329" s="6">
        <f>ecommerce_dataset_updated[[#This Row],[Final_Price(Rs.) _]]-ecommerce_dataset_updated[[#This Row],['[Final_Price(Rs.)']]]</f>
        <v>-5.0000000000007816E-3</v>
      </c>
      <c r="U329" s="6" t="b">
        <f xml:space="preserve"> AND(ecommerce_dataset_updated[[#This Row],[Final_Price(Rs.) _]]=ecommerce_dataset_updated[[#This Row],['[Final_Price(Rs.)']]])</f>
        <v>0</v>
      </c>
      <c r="V329" s="5"/>
    </row>
    <row r="330" spans="1:22">
      <c r="A330" t="s">
        <v>1503</v>
      </c>
      <c r="B330" t="s">
        <v>1504</v>
      </c>
      <c r="C330" t="s">
        <v>114</v>
      </c>
      <c r="D330" s="9" t="s">
        <v>1505</v>
      </c>
      <c r="E330" s="8">
        <f>ecommerce_dataset_updated[[#This Row],[Price (Rs.)]]+0</f>
        <v>470.9</v>
      </c>
      <c r="F330" s="6" t="s">
        <v>75</v>
      </c>
      <c r="G330" s="7">
        <f>ecommerce_dataset_updated[[#This Row],[Discount (%)]]+0</f>
        <v>10</v>
      </c>
      <c r="H330" s="6" t="s">
        <v>1506</v>
      </c>
      <c r="I330" s="6">
        <f>ecommerce_dataset_updated[[#This Row],['[Price (Rs.)']]]*ecommerce_dataset_updated[[#This Row],['[Discount (%)']]]/100</f>
        <v>47.09</v>
      </c>
      <c r="J330" s="6">
        <f>ecommerce_dataset_updated[[#This Row],[Final_Price(Rs.)]]+0</f>
        <v>423.81</v>
      </c>
      <c r="K330" s="6">
        <f xml:space="preserve"> ecommerce_dataset_updated[[#This Row],['[Price (Rs.)']]]-ecommerce_dataset_updated[[#This Row],[Discount Amount _]]</f>
        <v>423.80999999999995</v>
      </c>
      <c r="L330" t="s">
        <v>35</v>
      </c>
      <c r="M330" t="s">
        <v>225</v>
      </c>
      <c r="N330" s="4" t="s">
        <v>20</v>
      </c>
      <c r="O330" s="4" t="s">
        <v>14051</v>
      </c>
      <c r="P330" s="4" t="s">
        <v>14079</v>
      </c>
      <c r="Q330" s="5">
        <f>DATE(ecommerce_dataset_updated[[#This Row],[YYYY]],ecommerce_dataset_updated[[#This Row],[MM]],ecommerce_dataset_updated[[#This Row],[DD]])</f>
        <v>45342</v>
      </c>
      <c r="R330" s="6" t="str">
        <f>TEXT(ecommerce_dataset_updated[[#This Row],['[Purchase_Date']]], "mmm")</f>
        <v>Feb</v>
      </c>
      <c r="S330" s="6" t="str">
        <f>TEXT(ecommerce_dataset_updated[[#This Row],['[Purchase_Date']]], "ddd")</f>
        <v>Tue</v>
      </c>
      <c r="T330" s="6">
        <f>ecommerce_dataset_updated[[#This Row],[Final_Price(Rs.) _]]-ecommerce_dataset_updated[[#This Row],['[Final_Price(Rs.)']]]</f>
        <v>0</v>
      </c>
      <c r="U330" s="6" t="b">
        <f xml:space="preserve"> AND(ecommerce_dataset_updated[[#This Row],[Final_Price(Rs.) _]]=ecommerce_dataset_updated[[#This Row],['[Final_Price(Rs.)']]])</f>
        <v>1</v>
      </c>
      <c r="V330" s="5"/>
    </row>
    <row r="331" spans="1:22">
      <c r="A331" t="s">
        <v>1507</v>
      </c>
      <c r="B331" t="s">
        <v>1508</v>
      </c>
      <c r="C331" t="s">
        <v>45</v>
      </c>
      <c r="D331" s="9" t="s">
        <v>1509</v>
      </c>
      <c r="E331" s="8">
        <f>ecommerce_dataset_updated[[#This Row],[Price (Rs.)]]+0</f>
        <v>237.27</v>
      </c>
      <c r="F331" s="6" t="s">
        <v>107</v>
      </c>
      <c r="G331" s="7">
        <f>ecommerce_dataset_updated[[#This Row],[Discount (%)]]+0</f>
        <v>0</v>
      </c>
      <c r="H331" s="6" t="s">
        <v>1509</v>
      </c>
      <c r="I331" s="6">
        <f>ecommerce_dataset_updated[[#This Row],['[Price (Rs.)']]]*ecommerce_dataset_updated[[#This Row],['[Discount (%)']]]/100</f>
        <v>0</v>
      </c>
      <c r="J331" s="6">
        <f>ecommerce_dataset_updated[[#This Row],[Final_Price(Rs.)]]+0</f>
        <v>237.27</v>
      </c>
      <c r="K331" s="6">
        <f xml:space="preserve"> ecommerce_dataset_updated[[#This Row],['[Price (Rs.)']]]-ecommerce_dataset_updated[[#This Row],[Discount Amount _]]</f>
        <v>237.27</v>
      </c>
      <c r="L331" t="s">
        <v>77</v>
      </c>
      <c r="M331" t="s">
        <v>927</v>
      </c>
      <c r="N331" s="4" t="s">
        <v>14064</v>
      </c>
      <c r="O331" s="4" t="s">
        <v>14049</v>
      </c>
      <c r="P331" s="4" t="s">
        <v>14079</v>
      </c>
      <c r="Q331" s="5">
        <f>DATE(ecommerce_dataset_updated[[#This Row],[YYYY]],ecommerce_dataset_updated[[#This Row],[MM]],ecommerce_dataset_updated[[#This Row],[DD]])</f>
        <v>45609</v>
      </c>
      <c r="R331" s="6" t="str">
        <f>TEXT(ecommerce_dataset_updated[[#This Row],['[Purchase_Date']]], "mmm")</f>
        <v>Nov</v>
      </c>
      <c r="S331" s="6" t="str">
        <f>TEXT(ecommerce_dataset_updated[[#This Row],['[Purchase_Date']]], "ddd")</f>
        <v>Wed</v>
      </c>
      <c r="T331" s="6">
        <f>ecommerce_dataset_updated[[#This Row],[Final_Price(Rs.) _]]-ecommerce_dataset_updated[[#This Row],['[Final_Price(Rs.)']]]</f>
        <v>0</v>
      </c>
      <c r="U331" s="6" t="b">
        <f xml:space="preserve"> AND(ecommerce_dataset_updated[[#This Row],[Final_Price(Rs.) _]]=ecommerce_dataset_updated[[#This Row],['[Final_Price(Rs.)']]])</f>
        <v>1</v>
      </c>
      <c r="V331" s="5"/>
    </row>
    <row r="332" spans="1:22">
      <c r="A332" t="s">
        <v>1510</v>
      </c>
      <c r="B332" t="s">
        <v>1511</v>
      </c>
      <c r="C332" t="s">
        <v>45</v>
      </c>
      <c r="D332" s="9" t="s">
        <v>1512</v>
      </c>
      <c r="E332" s="8">
        <f>ecommerce_dataset_updated[[#This Row],[Price (Rs.)]]+0</f>
        <v>151.72</v>
      </c>
      <c r="F332" s="6" t="s">
        <v>53</v>
      </c>
      <c r="G332" s="7">
        <f>ecommerce_dataset_updated[[#This Row],[Discount (%)]]+0</f>
        <v>5</v>
      </c>
      <c r="H332" s="6" t="s">
        <v>1513</v>
      </c>
      <c r="I332" s="6">
        <f>ecommerce_dataset_updated[[#This Row],['[Price (Rs.)']]]*ecommerce_dataset_updated[[#This Row],['[Discount (%)']]]/100</f>
        <v>7.5860000000000003</v>
      </c>
      <c r="J332" s="6">
        <f>ecommerce_dataset_updated[[#This Row],[Final_Price(Rs.)]]+0</f>
        <v>144.13</v>
      </c>
      <c r="K332" s="6">
        <f xml:space="preserve"> ecommerce_dataset_updated[[#This Row],['[Price (Rs.)']]]-ecommerce_dataset_updated[[#This Row],[Discount Amount _]]</f>
        <v>144.13399999999999</v>
      </c>
      <c r="L332" t="s">
        <v>28</v>
      </c>
      <c r="M332" t="s">
        <v>1514</v>
      </c>
      <c r="N332" s="4" t="s">
        <v>14065</v>
      </c>
      <c r="O332" s="4" t="s">
        <v>14057</v>
      </c>
      <c r="P332" s="4" t="s">
        <v>14079</v>
      </c>
      <c r="Q332" s="5">
        <f>DATE(ecommerce_dataset_updated[[#This Row],[YYYY]],ecommerce_dataset_updated[[#This Row],[MM]],ecommerce_dataset_updated[[#This Row],[DD]])</f>
        <v>45374</v>
      </c>
      <c r="R332" s="6" t="str">
        <f>TEXT(ecommerce_dataset_updated[[#This Row],['[Purchase_Date']]], "mmm")</f>
        <v>Mar</v>
      </c>
      <c r="S332" s="6" t="str">
        <f>TEXT(ecommerce_dataset_updated[[#This Row],['[Purchase_Date']]], "ddd")</f>
        <v>Sat</v>
      </c>
      <c r="T332" s="6">
        <f>ecommerce_dataset_updated[[#This Row],[Final_Price(Rs.) _]]-ecommerce_dataset_updated[[#This Row],['[Final_Price(Rs.)']]]</f>
        <v>3.9999999999906777E-3</v>
      </c>
      <c r="U332" s="6" t="b">
        <f xml:space="preserve"> AND(ecommerce_dataset_updated[[#This Row],[Final_Price(Rs.) _]]=ecommerce_dataset_updated[[#This Row],['[Final_Price(Rs.)']]])</f>
        <v>0</v>
      </c>
      <c r="V332" s="5"/>
    </row>
    <row r="333" spans="1:22">
      <c r="A333" t="s">
        <v>1515</v>
      </c>
      <c r="B333" t="s">
        <v>1516</v>
      </c>
      <c r="C333" t="s">
        <v>45</v>
      </c>
      <c r="D333" s="9" t="s">
        <v>1517</v>
      </c>
      <c r="E333" s="8">
        <f>ecommerce_dataset_updated[[#This Row],[Price (Rs.)]]+0</f>
        <v>27.88</v>
      </c>
      <c r="F333" s="6" t="s">
        <v>47</v>
      </c>
      <c r="G333" s="7">
        <f>ecommerce_dataset_updated[[#This Row],[Discount (%)]]+0</f>
        <v>50</v>
      </c>
      <c r="H333" s="6" t="s">
        <v>1518</v>
      </c>
      <c r="I333" s="6">
        <f>ecommerce_dataset_updated[[#This Row],['[Price (Rs.)']]]*ecommerce_dataset_updated[[#This Row],['[Discount (%)']]]/100</f>
        <v>13.94</v>
      </c>
      <c r="J333" s="6">
        <f>ecommerce_dataset_updated[[#This Row],[Final_Price(Rs.)]]+0</f>
        <v>13.94</v>
      </c>
      <c r="K333" s="6">
        <f xml:space="preserve"> ecommerce_dataset_updated[[#This Row],['[Price (Rs.)']]]-ecommerce_dataset_updated[[#This Row],[Discount Amount _]]</f>
        <v>13.94</v>
      </c>
      <c r="L333" t="s">
        <v>28</v>
      </c>
      <c r="M333" t="s">
        <v>496</v>
      </c>
      <c r="N333" s="4" t="s">
        <v>14071</v>
      </c>
      <c r="O333" s="4" t="s">
        <v>14053</v>
      </c>
      <c r="P333" s="4" t="s">
        <v>14079</v>
      </c>
      <c r="Q333" s="5">
        <f>DATE(ecommerce_dataset_updated[[#This Row],[YYYY]],ecommerce_dataset_updated[[#This Row],[MM]],ecommerce_dataset_updated[[#This Row],[DD]])</f>
        <v>45406</v>
      </c>
      <c r="R333" s="6" t="str">
        <f>TEXT(ecommerce_dataset_updated[[#This Row],['[Purchase_Date']]], "mmm")</f>
        <v>Apr</v>
      </c>
      <c r="S333" s="6" t="str">
        <f>TEXT(ecommerce_dataset_updated[[#This Row],['[Purchase_Date']]], "ddd")</f>
        <v>Wed</v>
      </c>
      <c r="T333" s="6">
        <f>ecommerce_dataset_updated[[#This Row],[Final_Price(Rs.) _]]-ecommerce_dataset_updated[[#This Row],['[Final_Price(Rs.)']]]</f>
        <v>0</v>
      </c>
      <c r="U333" s="6" t="b">
        <f xml:space="preserve"> AND(ecommerce_dataset_updated[[#This Row],[Final_Price(Rs.) _]]=ecommerce_dataset_updated[[#This Row],['[Final_Price(Rs.)']]])</f>
        <v>1</v>
      </c>
      <c r="V333" s="5"/>
    </row>
    <row r="334" spans="1:22">
      <c r="A334" t="s">
        <v>1519</v>
      </c>
      <c r="B334" t="s">
        <v>1520</v>
      </c>
      <c r="C334" t="s">
        <v>10</v>
      </c>
      <c r="D334" s="9" t="s">
        <v>1521</v>
      </c>
      <c r="E334" s="8">
        <f>ecommerce_dataset_updated[[#This Row],[Price (Rs.)]]+0</f>
        <v>26.95</v>
      </c>
      <c r="F334" s="6" t="s">
        <v>20</v>
      </c>
      <c r="G334" s="7">
        <f>ecommerce_dataset_updated[[#This Row],[Discount (%)]]+0</f>
        <v>20</v>
      </c>
      <c r="H334" s="6" t="s">
        <v>1522</v>
      </c>
      <c r="I334" s="6">
        <f>ecommerce_dataset_updated[[#This Row],['[Price (Rs.)']]]*ecommerce_dataset_updated[[#This Row],['[Discount (%)']]]/100</f>
        <v>5.39</v>
      </c>
      <c r="J334" s="6">
        <f>ecommerce_dataset_updated[[#This Row],[Final_Price(Rs.)]]+0</f>
        <v>21.56</v>
      </c>
      <c r="K334" s="6">
        <f xml:space="preserve"> ecommerce_dataset_updated[[#This Row],['[Price (Rs.)']]]-ecommerce_dataset_updated[[#This Row],[Discount Amount _]]</f>
        <v>21.56</v>
      </c>
      <c r="L334" t="s">
        <v>120</v>
      </c>
      <c r="M334" t="s">
        <v>88</v>
      </c>
      <c r="N334" s="4" t="s">
        <v>14055</v>
      </c>
      <c r="O334" s="4" t="s">
        <v>14057</v>
      </c>
      <c r="P334" s="4" t="s">
        <v>14079</v>
      </c>
      <c r="Q334" s="5">
        <f>DATE(ecommerce_dataset_updated[[#This Row],[YYYY]],ecommerce_dataset_updated[[#This Row],[MM]],ecommerce_dataset_updated[[#This Row],[DD]])</f>
        <v>45359</v>
      </c>
      <c r="R334" s="6" t="str">
        <f>TEXT(ecommerce_dataset_updated[[#This Row],['[Purchase_Date']]], "mmm")</f>
        <v>Mar</v>
      </c>
      <c r="S334" s="6" t="str">
        <f>TEXT(ecommerce_dataset_updated[[#This Row],['[Purchase_Date']]], "ddd")</f>
        <v>Fri</v>
      </c>
      <c r="T334" s="6">
        <f>ecommerce_dataset_updated[[#This Row],[Final_Price(Rs.) _]]-ecommerce_dataset_updated[[#This Row],['[Final_Price(Rs.)']]]</f>
        <v>0</v>
      </c>
      <c r="U334" s="6" t="b">
        <f xml:space="preserve"> AND(ecommerce_dataset_updated[[#This Row],[Final_Price(Rs.) _]]=ecommerce_dataset_updated[[#This Row],['[Final_Price(Rs.)']]])</f>
        <v>1</v>
      </c>
      <c r="V334" s="5"/>
    </row>
    <row r="335" spans="1:22">
      <c r="A335" t="s">
        <v>1523</v>
      </c>
      <c r="B335" t="s">
        <v>1524</v>
      </c>
      <c r="C335" t="s">
        <v>10</v>
      </c>
      <c r="D335" s="9" t="s">
        <v>1525</v>
      </c>
      <c r="E335" s="8">
        <f>ecommerce_dataset_updated[[#This Row],[Price (Rs.)]]+0</f>
        <v>417.34</v>
      </c>
      <c r="F335" s="6" t="s">
        <v>154</v>
      </c>
      <c r="G335" s="7">
        <f>ecommerce_dataset_updated[[#This Row],[Discount (%)]]+0</f>
        <v>30</v>
      </c>
      <c r="H335" s="6" t="s">
        <v>1526</v>
      </c>
      <c r="I335" s="6">
        <f>ecommerce_dataset_updated[[#This Row],['[Price (Rs.)']]]*ecommerce_dataset_updated[[#This Row],['[Discount (%)']]]/100</f>
        <v>125.20199999999998</v>
      </c>
      <c r="J335" s="6">
        <f>ecommerce_dataset_updated[[#This Row],[Final_Price(Rs.)]]+0</f>
        <v>292.14</v>
      </c>
      <c r="K335" s="6">
        <f xml:space="preserve"> ecommerce_dataset_updated[[#This Row],['[Price (Rs.)']]]-ecommerce_dataset_updated[[#This Row],[Discount Amount _]]</f>
        <v>292.13799999999998</v>
      </c>
      <c r="L335" t="s">
        <v>120</v>
      </c>
      <c r="M335" t="s">
        <v>1212</v>
      </c>
      <c r="N335" s="4" t="s">
        <v>14063</v>
      </c>
      <c r="O335" s="4" t="s">
        <v>14051</v>
      </c>
      <c r="P335" s="4" t="s">
        <v>14079</v>
      </c>
      <c r="Q335" s="5">
        <f>DATE(ecommerce_dataset_updated[[#This Row],[YYYY]],ecommerce_dataset_updated[[#This Row],[MM]],ecommerce_dataset_updated[[#This Row],[DD]])</f>
        <v>45339</v>
      </c>
      <c r="R335" s="6" t="str">
        <f>TEXT(ecommerce_dataset_updated[[#This Row],['[Purchase_Date']]], "mmm")</f>
        <v>Feb</v>
      </c>
      <c r="S335" s="6" t="str">
        <f>TEXT(ecommerce_dataset_updated[[#This Row],['[Purchase_Date']]], "ddd")</f>
        <v>Sat</v>
      </c>
      <c r="T335" s="6">
        <f>ecommerce_dataset_updated[[#This Row],[Final_Price(Rs.) _]]-ecommerce_dataset_updated[[#This Row],['[Final_Price(Rs.)']]]</f>
        <v>-2.0000000000095497E-3</v>
      </c>
      <c r="U335" s="6" t="b">
        <f xml:space="preserve"> AND(ecommerce_dataset_updated[[#This Row],[Final_Price(Rs.) _]]=ecommerce_dataset_updated[[#This Row],['[Final_Price(Rs.)']]])</f>
        <v>0</v>
      </c>
      <c r="V335" s="5"/>
    </row>
    <row r="336" spans="1:22">
      <c r="A336" t="s">
        <v>1527</v>
      </c>
      <c r="B336" t="s">
        <v>1528</v>
      </c>
      <c r="C336" t="s">
        <v>18</v>
      </c>
      <c r="D336" s="9" t="s">
        <v>1529</v>
      </c>
      <c r="E336" s="8">
        <f>ecommerce_dataset_updated[[#This Row],[Price (Rs.)]]+0</f>
        <v>207.54</v>
      </c>
      <c r="F336" s="6" t="s">
        <v>75</v>
      </c>
      <c r="G336" s="7">
        <f>ecommerce_dataset_updated[[#This Row],[Discount (%)]]+0</f>
        <v>10</v>
      </c>
      <c r="H336" s="6" t="s">
        <v>1530</v>
      </c>
      <c r="I336" s="6">
        <f>ecommerce_dataset_updated[[#This Row],['[Price (Rs.)']]]*ecommerce_dataset_updated[[#This Row],['[Discount (%)']]]/100</f>
        <v>20.754000000000001</v>
      </c>
      <c r="J336" s="6">
        <f>ecommerce_dataset_updated[[#This Row],[Final_Price(Rs.)]]+0</f>
        <v>186.79</v>
      </c>
      <c r="K336" s="6">
        <f xml:space="preserve"> ecommerce_dataset_updated[[#This Row],['[Price (Rs.)']]]-ecommerce_dataset_updated[[#This Row],[Discount Amount _]]</f>
        <v>186.786</v>
      </c>
      <c r="L336" t="s">
        <v>120</v>
      </c>
      <c r="M336" t="s">
        <v>1531</v>
      </c>
      <c r="N336" s="4" t="s">
        <v>14060</v>
      </c>
      <c r="O336" s="4" t="s">
        <v>14062</v>
      </c>
      <c r="P336" s="4" t="s">
        <v>14079</v>
      </c>
      <c r="Q336" s="5">
        <f>DATE(ecommerce_dataset_updated[[#This Row],[YYYY]],ecommerce_dataset_updated[[#This Row],[MM]],ecommerce_dataset_updated[[#This Row],[DD]])</f>
        <v>45469</v>
      </c>
      <c r="R336" s="6" t="str">
        <f>TEXT(ecommerce_dataset_updated[[#This Row],['[Purchase_Date']]], "mmm")</f>
        <v>Jun</v>
      </c>
      <c r="S336" s="6" t="str">
        <f>TEXT(ecommerce_dataset_updated[[#This Row],['[Purchase_Date']]], "ddd")</f>
        <v>Wed</v>
      </c>
      <c r="T336" s="6">
        <f>ecommerce_dataset_updated[[#This Row],[Final_Price(Rs.) _]]-ecommerce_dataset_updated[[#This Row],['[Final_Price(Rs.)']]]</f>
        <v>-3.9999999999906777E-3</v>
      </c>
      <c r="U336" s="6" t="b">
        <f xml:space="preserve"> AND(ecommerce_dataset_updated[[#This Row],[Final_Price(Rs.) _]]=ecommerce_dataset_updated[[#This Row],['[Final_Price(Rs.)']]])</f>
        <v>0</v>
      </c>
      <c r="V336" s="5"/>
    </row>
    <row r="337" spans="1:22">
      <c r="A337" t="s">
        <v>1532</v>
      </c>
      <c r="B337" t="s">
        <v>1533</v>
      </c>
      <c r="C337" t="s">
        <v>68</v>
      </c>
      <c r="D337" s="9" t="s">
        <v>1534</v>
      </c>
      <c r="E337" s="8">
        <f>ecommerce_dataset_updated[[#This Row],[Price (Rs.)]]+0</f>
        <v>123.41</v>
      </c>
      <c r="F337" s="6" t="s">
        <v>26</v>
      </c>
      <c r="G337" s="7">
        <f>ecommerce_dataset_updated[[#This Row],[Discount (%)]]+0</f>
        <v>25</v>
      </c>
      <c r="H337" s="6" t="s">
        <v>1535</v>
      </c>
      <c r="I337" s="6">
        <f>ecommerce_dataset_updated[[#This Row],['[Price (Rs.)']]]*ecommerce_dataset_updated[[#This Row],['[Discount (%)']]]/100</f>
        <v>30.852499999999999</v>
      </c>
      <c r="J337" s="6">
        <f>ecommerce_dataset_updated[[#This Row],[Final_Price(Rs.)]]+0</f>
        <v>92.56</v>
      </c>
      <c r="K337" s="6">
        <f xml:space="preserve"> ecommerce_dataset_updated[[#This Row],['[Price (Rs.)']]]-ecommerce_dataset_updated[[#This Row],[Discount Amount _]]</f>
        <v>92.557500000000005</v>
      </c>
      <c r="L337" t="s">
        <v>35</v>
      </c>
      <c r="M337" t="s">
        <v>1536</v>
      </c>
      <c r="N337" s="4" t="s">
        <v>14059</v>
      </c>
      <c r="O337" s="4" t="s">
        <v>14059</v>
      </c>
      <c r="P337" s="4" t="s">
        <v>14079</v>
      </c>
      <c r="Q337" s="5">
        <f>DATE(ecommerce_dataset_updated[[#This Row],[YYYY]],ecommerce_dataset_updated[[#This Row],[MM]],ecommerce_dataset_updated[[#This Row],[DD]])</f>
        <v>45417</v>
      </c>
      <c r="R337" s="6" t="str">
        <f>TEXT(ecommerce_dataset_updated[[#This Row],['[Purchase_Date']]], "mmm")</f>
        <v>May</v>
      </c>
      <c r="S337" s="6" t="str">
        <f>TEXT(ecommerce_dataset_updated[[#This Row],['[Purchase_Date']]], "ddd")</f>
        <v>Sun</v>
      </c>
      <c r="T337" s="6">
        <f>ecommerce_dataset_updated[[#This Row],[Final_Price(Rs.) _]]-ecommerce_dataset_updated[[#This Row],['[Final_Price(Rs.)']]]</f>
        <v>-2.4999999999977263E-3</v>
      </c>
      <c r="U337" s="6" t="b">
        <f xml:space="preserve"> AND(ecommerce_dataset_updated[[#This Row],[Final_Price(Rs.) _]]=ecommerce_dataset_updated[[#This Row],['[Final_Price(Rs.)']]])</f>
        <v>0</v>
      </c>
      <c r="V337" s="5"/>
    </row>
    <row r="338" spans="1:22">
      <c r="A338" t="s">
        <v>1537</v>
      </c>
      <c r="B338" t="s">
        <v>1538</v>
      </c>
      <c r="C338" t="s">
        <v>10</v>
      </c>
      <c r="D338" s="9" t="s">
        <v>1539</v>
      </c>
      <c r="E338" s="8">
        <f>ecommerce_dataset_updated[[#This Row],[Price (Rs.)]]+0</f>
        <v>398.36</v>
      </c>
      <c r="F338" s="6" t="s">
        <v>107</v>
      </c>
      <c r="G338" s="7">
        <f>ecommerce_dataset_updated[[#This Row],[Discount (%)]]+0</f>
        <v>0</v>
      </c>
      <c r="H338" s="6" t="s">
        <v>1539</v>
      </c>
      <c r="I338" s="6">
        <f>ecommerce_dataset_updated[[#This Row],['[Price (Rs.)']]]*ecommerce_dataset_updated[[#This Row],['[Discount (%)']]]/100</f>
        <v>0</v>
      </c>
      <c r="J338" s="6">
        <f>ecommerce_dataset_updated[[#This Row],[Final_Price(Rs.)]]+0</f>
        <v>398.36</v>
      </c>
      <c r="K338" s="6">
        <f xml:space="preserve"> ecommerce_dataset_updated[[#This Row],['[Price (Rs.)']]]-ecommerce_dataset_updated[[#This Row],[Discount Amount _]]</f>
        <v>398.36</v>
      </c>
      <c r="L338" t="s">
        <v>120</v>
      </c>
      <c r="M338" t="s">
        <v>1540</v>
      </c>
      <c r="N338" s="4" t="s">
        <v>14060</v>
      </c>
      <c r="O338" s="4" t="s">
        <v>14057</v>
      </c>
      <c r="P338" s="4" t="s">
        <v>14079</v>
      </c>
      <c r="Q338" s="5">
        <f>DATE(ecommerce_dataset_updated[[#This Row],[YYYY]],ecommerce_dataset_updated[[#This Row],[MM]],ecommerce_dataset_updated[[#This Row],[DD]])</f>
        <v>45377</v>
      </c>
      <c r="R338" s="6" t="str">
        <f>TEXT(ecommerce_dataset_updated[[#This Row],['[Purchase_Date']]], "mmm")</f>
        <v>Mar</v>
      </c>
      <c r="S338" s="6" t="str">
        <f>TEXT(ecommerce_dataset_updated[[#This Row],['[Purchase_Date']]], "ddd")</f>
        <v>Tue</v>
      </c>
      <c r="T338" s="6">
        <f>ecommerce_dataset_updated[[#This Row],[Final_Price(Rs.) _]]-ecommerce_dataset_updated[[#This Row],['[Final_Price(Rs.)']]]</f>
        <v>0</v>
      </c>
      <c r="U338" s="6" t="b">
        <f xml:space="preserve"> AND(ecommerce_dataset_updated[[#This Row],[Final_Price(Rs.) _]]=ecommerce_dataset_updated[[#This Row],['[Final_Price(Rs.)']]])</f>
        <v>1</v>
      </c>
      <c r="V338" s="5"/>
    </row>
    <row r="339" spans="1:22">
      <c r="A339" t="s">
        <v>1541</v>
      </c>
      <c r="B339" t="s">
        <v>1542</v>
      </c>
      <c r="C339" t="s">
        <v>10</v>
      </c>
      <c r="D339" s="9" t="s">
        <v>1543</v>
      </c>
      <c r="E339" s="8">
        <f>ecommerce_dataset_updated[[#This Row],[Price (Rs.)]]+0</f>
        <v>350.5</v>
      </c>
      <c r="F339" s="6" t="s">
        <v>12</v>
      </c>
      <c r="G339" s="7">
        <f>ecommerce_dataset_updated[[#This Row],[Discount (%)]]+0</f>
        <v>15</v>
      </c>
      <c r="H339" s="6" t="s">
        <v>1544</v>
      </c>
      <c r="I339" s="6">
        <f>ecommerce_dataset_updated[[#This Row],['[Price (Rs.)']]]*ecommerce_dataset_updated[[#This Row],['[Discount (%)']]]/100</f>
        <v>52.575000000000003</v>
      </c>
      <c r="J339" s="6">
        <f>ecommerce_dataset_updated[[#This Row],[Final_Price(Rs.)]]+0</f>
        <v>297.93</v>
      </c>
      <c r="K339" s="6">
        <f xml:space="preserve"> ecommerce_dataset_updated[[#This Row],['[Price (Rs.)']]]-ecommerce_dataset_updated[[#This Row],[Discount Amount _]]</f>
        <v>297.92500000000001</v>
      </c>
      <c r="L339" t="s">
        <v>35</v>
      </c>
      <c r="M339" t="s">
        <v>1545</v>
      </c>
      <c r="N339" s="4" t="s">
        <v>14048</v>
      </c>
      <c r="O339" s="4" t="s">
        <v>14052</v>
      </c>
      <c r="P339" s="4" t="s">
        <v>14079</v>
      </c>
      <c r="Q339" s="5">
        <f>DATE(ecommerce_dataset_updated[[#This Row],[YYYY]],ecommerce_dataset_updated[[#This Row],[MM]],ecommerce_dataset_updated[[#This Row],[DD]])</f>
        <v>45303</v>
      </c>
      <c r="R339" s="6" t="str">
        <f>TEXT(ecommerce_dataset_updated[[#This Row],['[Purchase_Date']]], "mmm")</f>
        <v>Jan</v>
      </c>
      <c r="S339" s="6" t="str">
        <f>TEXT(ecommerce_dataset_updated[[#This Row],['[Purchase_Date']]], "ddd")</f>
        <v>Fri</v>
      </c>
      <c r="T339" s="6">
        <f>ecommerce_dataset_updated[[#This Row],[Final_Price(Rs.) _]]-ecommerce_dataset_updated[[#This Row],['[Final_Price(Rs.)']]]</f>
        <v>-4.9999999999954525E-3</v>
      </c>
      <c r="U339" s="6" t="b">
        <f xml:space="preserve"> AND(ecommerce_dataset_updated[[#This Row],[Final_Price(Rs.) _]]=ecommerce_dataset_updated[[#This Row],['[Final_Price(Rs.)']]])</f>
        <v>0</v>
      </c>
      <c r="V339" s="5"/>
    </row>
    <row r="340" spans="1:22">
      <c r="A340" t="s">
        <v>1546</v>
      </c>
      <c r="B340" t="s">
        <v>1547</v>
      </c>
      <c r="C340" t="s">
        <v>45</v>
      </c>
      <c r="D340" s="9" t="s">
        <v>1548</v>
      </c>
      <c r="E340" s="8">
        <f>ecommerce_dataset_updated[[#This Row],[Price (Rs.)]]+0</f>
        <v>459.93</v>
      </c>
      <c r="F340" s="6" t="s">
        <v>107</v>
      </c>
      <c r="G340" s="7">
        <f>ecommerce_dataset_updated[[#This Row],[Discount (%)]]+0</f>
        <v>0</v>
      </c>
      <c r="H340" s="6" t="s">
        <v>1548</v>
      </c>
      <c r="I340" s="6">
        <f>ecommerce_dataset_updated[[#This Row],['[Price (Rs.)']]]*ecommerce_dataset_updated[[#This Row],['[Discount (%)']]]/100</f>
        <v>0</v>
      </c>
      <c r="J340" s="6">
        <f>ecommerce_dataset_updated[[#This Row],[Final_Price(Rs.)]]+0</f>
        <v>459.93</v>
      </c>
      <c r="K340" s="6">
        <f xml:space="preserve"> ecommerce_dataset_updated[[#This Row],['[Price (Rs.)']]]-ecommerce_dataset_updated[[#This Row],[Discount Amount _]]</f>
        <v>459.93</v>
      </c>
      <c r="L340" t="s">
        <v>28</v>
      </c>
      <c r="M340" t="s">
        <v>1014</v>
      </c>
      <c r="N340" s="4" t="s">
        <v>14066</v>
      </c>
      <c r="O340" s="4" t="s">
        <v>14062</v>
      </c>
      <c r="P340" s="4" t="s">
        <v>14079</v>
      </c>
      <c r="Q340" s="5">
        <f>DATE(ecommerce_dataset_updated[[#This Row],[YYYY]],ecommerce_dataset_updated[[#This Row],[MM]],ecommerce_dataset_updated[[#This Row],[DD]])</f>
        <v>45462</v>
      </c>
      <c r="R340" s="6" t="str">
        <f>TEXT(ecommerce_dataset_updated[[#This Row],['[Purchase_Date']]], "mmm")</f>
        <v>Jun</v>
      </c>
      <c r="S340" s="6" t="str">
        <f>TEXT(ecommerce_dataset_updated[[#This Row],['[Purchase_Date']]], "ddd")</f>
        <v>Wed</v>
      </c>
      <c r="T340" s="6">
        <f>ecommerce_dataset_updated[[#This Row],[Final_Price(Rs.) _]]-ecommerce_dataset_updated[[#This Row],['[Final_Price(Rs.)']]]</f>
        <v>0</v>
      </c>
      <c r="U340" s="6" t="b">
        <f xml:space="preserve"> AND(ecommerce_dataset_updated[[#This Row],[Final_Price(Rs.) _]]=ecommerce_dataset_updated[[#This Row],['[Final_Price(Rs.)']]])</f>
        <v>1</v>
      </c>
      <c r="V340" s="5"/>
    </row>
    <row r="341" spans="1:22">
      <c r="A341" t="s">
        <v>1549</v>
      </c>
      <c r="B341" t="s">
        <v>1550</v>
      </c>
      <c r="C341" t="s">
        <v>32</v>
      </c>
      <c r="D341" s="9" t="s">
        <v>1551</v>
      </c>
      <c r="E341" s="8">
        <f>ecommerce_dataset_updated[[#This Row],[Price (Rs.)]]+0</f>
        <v>324.93</v>
      </c>
      <c r="F341" s="6" t="s">
        <v>26</v>
      </c>
      <c r="G341" s="7">
        <f>ecommerce_dataset_updated[[#This Row],[Discount (%)]]+0</f>
        <v>25</v>
      </c>
      <c r="H341" s="6" t="s">
        <v>1552</v>
      </c>
      <c r="I341" s="6">
        <f>ecommerce_dataset_updated[[#This Row],['[Price (Rs.)']]]*ecommerce_dataset_updated[[#This Row],['[Discount (%)']]]/100</f>
        <v>81.232500000000002</v>
      </c>
      <c r="J341" s="6">
        <f>ecommerce_dataset_updated[[#This Row],[Final_Price(Rs.)]]+0</f>
        <v>243.7</v>
      </c>
      <c r="K341" s="6">
        <f xml:space="preserve"> ecommerce_dataset_updated[[#This Row],['[Price (Rs.)']]]-ecommerce_dataset_updated[[#This Row],[Discount Amount _]]</f>
        <v>243.69749999999999</v>
      </c>
      <c r="L341" t="s">
        <v>77</v>
      </c>
      <c r="M341" t="s">
        <v>1553</v>
      </c>
      <c r="N341" s="4" t="s">
        <v>14058</v>
      </c>
      <c r="O341" s="4" t="s">
        <v>14051</v>
      </c>
      <c r="P341" s="4" t="s">
        <v>14079</v>
      </c>
      <c r="Q341" s="5">
        <f>DATE(ecommerce_dataset_updated[[#This Row],[YYYY]],ecommerce_dataset_updated[[#This Row],[MM]],ecommerce_dataset_updated[[#This Row],[DD]])</f>
        <v>45351</v>
      </c>
      <c r="R341" s="6" t="str">
        <f>TEXT(ecommerce_dataset_updated[[#This Row],['[Purchase_Date']]], "mmm")</f>
        <v>Feb</v>
      </c>
      <c r="S341" s="6" t="str">
        <f>TEXT(ecommerce_dataset_updated[[#This Row],['[Purchase_Date']]], "ddd")</f>
        <v>Thu</v>
      </c>
      <c r="T341" s="6">
        <f>ecommerce_dataset_updated[[#This Row],[Final_Price(Rs.) _]]-ecommerce_dataset_updated[[#This Row],['[Final_Price(Rs.)']]]</f>
        <v>-2.4999999999977263E-3</v>
      </c>
      <c r="U341" s="6" t="b">
        <f xml:space="preserve"> AND(ecommerce_dataset_updated[[#This Row],[Final_Price(Rs.) _]]=ecommerce_dataset_updated[[#This Row],['[Final_Price(Rs.)']]])</f>
        <v>0</v>
      </c>
      <c r="V341" s="5"/>
    </row>
    <row r="342" spans="1:22">
      <c r="A342" t="s">
        <v>1554</v>
      </c>
      <c r="B342" t="s">
        <v>1555</v>
      </c>
      <c r="C342" t="s">
        <v>32</v>
      </c>
      <c r="D342" s="9" t="s">
        <v>1556</v>
      </c>
      <c r="E342" s="8">
        <f>ecommerce_dataset_updated[[#This Row],[Price (Rs.)]]+0</f>
        <v>483.48</v>
      </c>
      <c r="F342" s="6" t="s">
        <v>12</v>
      </c>
      <c r="G342" s="7">
        <f>ecommerce_dataset_updated[[#This Row],[Discount (%)]]+0</f>
        <v>15</v>
      </c>
      <c r="H342" s="6" t="s">
        <v>1557</v>
      </c>
      <c r="I342" s="6">
        <f>ecommerce_dataset_updated[[#This Row],['[Price (Rs.)']]]*ecommerce_dataset_updated[[#This Row],['[Discount (%)']]]/100</f>
        <v>72.522000000000006</v>
      </c>
      <c r="J342" s="6">
        <f>ecommerce_dataset_updated[[#This Row],[Final_Price(Rs.)]]+0</f>
        <v>410.96</v>
      </c>
      <c r="K342" s="6">
        <f xml:space="preserve"> ecommerce_dataset_updated[[#This Row],['[Price (Rs.)']]]-ecommerce_dataset_updated[[#This Row],[Discount Amount _]]</f>
        <v>410.95800000000003</v>
      </c>
      <c r="L342" t="s">
        <v>77</v>
      </c>
      <c r="M342" t="s">
        <v>1126</v>
      </c>
      <c r="N342" s="4" t="s">
        <v>14048</v>
      </c>
      <c r="O342" s="4" t="s">
        <v>14050</v>
      </c>
      <c r="P342" s="4" t="s">
        <v>14079</v>
      </c>
      <c r="Q342" s="5">
        <f>DATE(ecommerce_dataset_updated[[#This Row],[YYYY]],ecommerce_dataset_updated[[#This Row],[MM]],ecommerce_dataset_updated[[#This Row],[DD]])</f>
        <v>45547</v>
      </c>
      <c r="R342" s="6" t="str">
        <f>TEXT(ecommerce_dataset_updated[[#This Row],['[Purchase_Date']]], "mmm")</f>
        <v>Sep</v>
      </c>
      <c r="S342" s="6" t="str">
        <f>TEXT(ecommerce_dataset_updated[[#This Row],['[Purchase_Date']]], "ddd")</f>
        <v>Thu</v>
      </c>
      <c r="T342" s="6">
        <f>ecommerce_dataset_updated[[#This Row],[Final_Price(Rs.) _]]-ecommerce_dataset_updated[[#This Row],['[Final_Price(Rs.)']]]</f>
        <v>-1.9999999999527063E-3</v>
      </c>
      <c r="U342" s="6" t="b">
        <f xml:space="preserve"> AND(ecommerce_dataset_updated[[#This Row],[Final_Price(Rs.) _]]=ecommerce_dataset_updated[[#This Row],['[Final_Price(Rs.)']]])</f>
        <v>0</v>
      </c>
      <c r="V342" s="5"/>
    </row>
    <row r="343" spans="1:22">
      <c r="A343" t="s">
        <v>1558</v>
      </c>
      <c r="B343" t="s">
        <v>1559</v>
      </c>
      <c r="C343" t="s">
        <v>45</v>
      </c>
      <c r="D343" s="9" t="s">
        <v>1560</v>
      </c>
      <c r="E343" s="8">
        <f>ecommerce_dataset_updated[[#This Row],[Price (Rs.)]]+0</f>
        <v>286.37</v>
      </c>
      <c r="F343" s="6" t="s">
        <v>26</v>
      </c>
      <c r="G343" s="7">
        <f>ecommerce_dataset_updated[[#This Row],[Discount (%)]]+0</f>
        <v>25</v>
      </c>
      <c r="H343" s="6" t="s">
        <v>1561</v>
      </c>
      <c r="I343" s="6">
        <f>ecommerce_dataset_updated[[#This Row],['[Price (Rs.)']]]*ecommerce_dataset_updated[[#This Row],['[Discount (%)']]]/100</f>
        <v>71.592500000000001</v>
      </c>
      <c r="J343" s="6">
        <f>ecommerce_dataset_updated[[#This Row],[Final_Price(Rs.)]]+0</f>
        <v>214.78</v>
      </c>
      <c r="K343" s="6">
        <f xml:space="preserve"> ecommerce_dataset_updated[[#This Row],['[Price (Rs.)']]]-ecommerce_dataset_updated[[#This Row],[Discount Amount _]]</f>
        <v>214.7775</v>
      </c>
      <c r="L343" t="s">
        <v>120</v>
      </c>
      <c r="M343" t="s">
        <v>1562</v>
      </c>
      <c r="N343" s="4" t="s">
        <v>14070</v>
      </c>
      <c r="O343" s="4" t="s">
        <v>14057</v>
      </c>
      <c r="P343" s="4" t="s">
        <v>14079</v>
      </c>
      <c r="Q343" s="5">
        <f>DATE(ecommerce_dataset_updated[[#This Row],[YYYY]],ecommerce_dataset_updated[[#This Row],[MM]],ecommerce_dataset_updated[[#This Row],[DD]])</f>
        <v>45369</v>
      </c>
      <c r="R343" s="6" t="str">
        <f>TEXT(ecommerce_dataset_updated[[#This Row],['[Purchase_Date']]], "mmm")</f>
        <v>Mar</v>
      </c>
      <c r="S343" s="6" t="str">
        <f>TEXT(ecommerce_dataset_updated[[#This Row],['[Purchase_Date']]], "ddd")</f>
        <v>Mon</v>
      </c>
      <c r="T343" s="6">
        <f>ecommerce_dataset_updated[[#This Row],[Final_Price(Rs.) _]]-ecommerce_dataset_updated[[#This Row],['[Final_Price(Rs.)']]]</f>
        <v>-2.4999999999977263E-3</v>
      </c>
      <c r="U343" s="6" t="b">
        <f xml:space="preserve"> AND(ecommerce_dataset_updated[[#This Row],[Final_Price(Rs.) _]]=ecommerce_dataset_updated[[#This Row],['[Final_Price(Rs.)']]])</f>
        <v>0</v>
      </c>
      <c r="V343" s="5"/>
    </row>
    <row r="344" spans="1:22">
      <c r="A344" t="s">
        <v>1563</v>
      </c>
      <c r="B344" t="s">
        <v>1564</v>
      </c>
      <c r="C344" t="s">
        <v>10</v>
      </c>
      <c r="D344" s="9" t="s">
        <v>1565</v>
      </c>
      <c r="E344" s="8">
        <f>ecommerce_dataset_updated[[#This Row],[Price (Rs.)]]+0</f>
        <v>486.15</v>
      </c>
      <c r="F344" s="6" t="s">
        <v>53</v>
      </c>
      <c r="G344" s="7">
        <f>ecommerce_dataset_updated[[#This Row],[Discount (%)]]+0</f>
        <v>5</v>
      </c>
      <c r="H344" s="6" t="s">
        <v>1566</v>
      </c>
      <c r="I344" s="6">
        <f>ecommerce_dataset_updated[[#This Row],['[Price (Rs.)']]]*ecommerce_dataset_updated[[#This Row],['[Discount (%)']]]/100</f>
        <v>24.307500000000001</v>
      </c>
      <c r="J344" s="6">
        <f>ecommerce_dataset_updated[[#This Row],[Final_Price(Rs.)]]+0</f>
        <v>461.84</v>
      </c>
      <c r="K344" s="6">
        <f xml:space="preserve"> ecommerce_dataset_updated[[#This Row],['[Price (Rs.)']]]-ecommerce_dataset_updated[[#This Row],[Discount Amount _]]</f>
        <v>461.84249999999997</v>
      </c>
      <c r="L344" t="s">
        <v>14</v>
      </c>
      <c r="M344" t="s">
        <v>881</v>
      </c>
      <c r="N344" s="4" t="s">
        <v>26</v>
      </c>
      <c r="O344" s="4" t="s">
        <v>14062</v>
      </c>
      <c r="P344" s="4" t="s">
        <v>14079</v>
      </c>
      <c r="Q344" s="5">
        <f>DATE(ecommerce_dataset_updated[[#This Row],[YYYY]],ecommerce_dataset_updated[[#This Row],[MM]],ecommerce_dataset_updated[[#This Row],[DD]])</f>
        <v>45468</v>
      </c>
      <c r="R344" s="6" t="str">
        <f>TEXT(ecommerce_dataset_updated[[#This Row],['[Purchase_Date']]], "mmm")</f>
        <v>Jun</v>
      </c>
      <c r="S344" s="6" t="str">
        <f>TEXT(ecommerce_dataset_updated[[#This Row],['[Purchase_Date']]], "ddd")</f>
        <v>Tue</v>
      </c>
      <c r="T344" s="6">
        <f>ecommerce_dataset_updated[[#This Row],[Final_Price(Rs.) _]]-ecommerce_dataset_updated[[#This Row],['[Final_Price(Rs.)']]]</f>
        <v>2.4999999999977263E-3</v>
      </c>
      <c r="U344" s="6" t="b">
        <f xml:space="preserve"> AND(ecommerce_dataset_updated[[#This Row],[Final_Price(Rs.) _]]=ecommerce_dataset_updated[[#This Row],['[Final_Price(Rs.)']]])</f>
        <v>0</v>
      </c>
      <c r="V344" s="5"/>
    </row>
    <row r="345" spans="1:22">
      <c r="A345" t="s">
        <v>1567</v>
      </c>
      <c r="B345" t="s">
        <v>1568</v>
      </c>
      <c r="C345" t="s">
        <v>18</v>
      </c>
      <c r="D345" s="9" t="s">
        <v>1569</v>
      </c>
      <c r="E345" s="8">
        <f>ecommerce_dataset_updated[[#This Row],[Price (Rs.)]]+0</f>
        <v>44.29</v>
      </c>
      <c r="F345" s="6" t="s">
        <v>107</v>
      </c>
      <c r="G345" s="7">
        <f>ecommerce_dataset_updated[[#This Row],[Discount (%)]]+0</f>
        <v>0</v>
      </c>
      <c r="H345" s="6" t="s">
        <v>1569</v>
      </c>
      <c r="I345" s="6">
        <f>ecommerce_dataset_updated[[#This Row],['[Price (Rs.)']]]*ecommerce_dataset_updated[[#This Row],['[Discount (%)']]]/100</f>
        <v>0</v>
      </c>
      <c r="J345" s="6">
        <f>ecommerce_dataset_updated[[#This Row],[Final_Price(Rs.)]]+0</f>
        <v>44.29</v>
      </c>
      <c r="K345" s="6">
        <f xml:space="preserve"> ecommerce_dataset_updated[[#This Row],['[Price (Rs.)']]]-ecommerce_dataset_updated[[#This Row],[Discount Amount _]]</f>
        <v>44.29</v>
      </c>
      <c r="L345" t="s">
        <v>28</v>
      </c>
      <c r="M345" t="s">
        <v>273</v>
      </c>
      <c r="N345" s="4" t="s">
        <v>14055</v>
      </c>
      <c r="O345" s="4" t="s">
        <v>75</v>
      </c>
      <c r="P345" s="4" t="s">
        <v>14079</v>
      </c>
      <c r="Q345" s="5">
        <f>DATE(ecommerce_dataset_updated[[#This Row],[YYYY]],ecommerce_dataset_updated[[#This Row],[MM]],ecommerce_dataset_updated[[#This Row],[DD]])</f>
        <v>45573</v>
      </c>
      <c r="R345" s="6" t="str">
        <f>TEXT(ecommerce_dataset_updated[[#This Row],['[Purchase_Date']]], "mmm")</f>
        <v>Oct</v>
      </c>
      <c r="S345" s="6" t="str">
        <f>TEXT(ecommerce_dataset_updated[[#This Row],['[Purchase_Date']]], "ddd")</f>
        <v>Tue</v>
      </c>
      <c r="T345" s="6">
        <f>ecommerce_dataset_updated[[#This Row],[Final_Price(Rs.) _]]-ecommerce_dataset_updated[[#This Row],['[Final_Price(Rs.)']]]</f>
        <v>0</v>
      </c>
      <c r="U345" s="6" t="b">
        <f xml:space="preserve"> AND(ecommerce_dataset_updated[[#This Row],[Final_Price(Rs.) _]]=ecommerce_dataset_updated[[#This Row],['[Final_Price(Rs.)']]])</f>
        <v>1</v>
      </c>
      <c r="V345" s="5"/>
    </row>
    <row r="346" spans="1:22">
      <c r="A346" t="s">
        <v>1570</v>
      </c>
      <c r="B346" t="s">
        <v>1571</v>
      </c>
      <c r="C346" t="s">
        <v>10</v>
      </c>
      <c r="D346" s="9" t="s">
        <v>1572</v>
      </c>
      <c r="E346" s="8">
        <f>ecommerce_dataset_updated[[#This Row],[Price (Rs.)]]+0</f>
        <v>481.53</v>
      </c>
      <c r="F346" s="6" t="s">
        <v>26</v>
      </c>
      <c r="G346" s="7">
        <f>ecommerce_dataset_updated[[#This Row],[Discount (%)]]+0</f>
        <v>25</v>
      </c>
      <c r="H346" s="6" t="s">
        <v>1573</v>
      </c>
      <c r="I346" s="6">
        <f>ecommerce_dataset_updated[[#This Row],['[Price (Rs.)']]]*ecommerce_dataset_updated[[#This Row],['[Discount (%)']]]/100</f>
        <v>120.38249999999999</v>
      </c>
      <c r="J346" s="6">
        <f>ecommerce_dataset_updated[[#This Row],[Final_Price(Rs.)]]+0</f>
        <v>361.15</v>
      </c>
      <c r="K346" s="6">
        <f xml:space="preserve"> ecommerce_dataset_updated[[#This Row],['[Price (Rs.)']]]-ecommerce_dataset_updated[[#This Row],[Discount Amount _]]</f>
        <v>361.14749999999998</v>
      </c>
      <c r="L346" t="s">
        <v>35</v>
      </c>
      <c r="M346" t="s">
        <v>1574</v>
      </c>
      <c r="N346" s="4" t="s">
        <v>14061</v>
      </c>
      <c r="O346" s="4" t="s">
        <v>14055</v>
      </c>
      <c r="P346" s="4" t="s">
        <v>14079</v>
      </c>
      <c r="Q346" s="5">
        <f>DATE(ecommerce_dataset_updated[[#This Row],[YYYY]],ecommerce_dataset_updated[[#This Row],[MM]],ecommerce_dataset_updated[[#This Row],[DD]])</f>
        <v>45525</v>
      </c>
      <c r="R346" s="6" t="str">
        <f>TEXT(ecommerce_dataset_updated[[#This Row],['[Purchase_Date']]], "mmm")</f>
        <v>Aug</v>
      </c>
      <c r="S346" s="6" t="str">
        <f>TEXT(ecommerce_dataset_updated[[#This Row],['[Purchase_Date']]], "ddd")</f>
        <v>Wed</v>
      </c>
      <c r="T346" s="6">
        <f>ecommerce_dataset_updated[[#This Row],[Final_Price(Rs.) _]]-ecommerce_dataset_updated[[#This Row],['[Final_Price(Rs.)']]]</f>
        <v>-2.4999999999977263E-3</v>
      </c>
      <c r="U346" s="6" t="b">
        <f xml:space="preserve"> AND(ecommerce_dataset_updated[[#This Row],[Final_Price(Rs.) _]]=ecommerce_dataset_updated[[#This Row],['[Final_Price(Rs.)']]])</f>
        <v>0</v>
      </c>
      <c r="V346" s="5"/>
    </row>
    <row r="347" spans="1:22">
      <c r="A347" t="s">
        <v>1575</v>
      </c>
      <c r="B347" t="s">
        <v>1576</v>
      </c>
      <c r="C347" t="s">
        <v>32</v>
      </c>
      <c r="D347" s="9" t="s">
        <v>1577</v>
      </c>
      <c r="E347" s="8">
        <f>ecommerce_dataset_updated[[#This Row],[Price (Rs.)]]+0</f>
        <v>404.07</v>
      </c>
      <c r="F347" s="6" t="s">
        <v>12</v>
      </c>
      <c r="G347" s="7">
        <f>ecommerce_dataset_updated[[#This Row],[Discount (%)]]+0</f>
        <v>15</v>
      </c>
      <c r="H347" s="6" t="s">
        <v>1578</v>
      </c>
      <c r="I347" s="6">
        <f>ecommerce_dataset_updated[[#This Row],['[Price (Rs.)']]]*ecommerce_dataset_updated[[#This Row],['[Discount (%)']]]/100</f>
        <v>60.610500000000002</v>
      </c>
      <c r="J347" s="6">
        <f>ecommerce_dataset_updated[[#This Row],[Final_Price(Rs.)]]+0</f>
        <v>343.46</v>
      </c>
      <c r="K347" s="6">
        <f xml:space="preserve"> ecommerce_dataset_updated[[#This Row],['[Price (Rs.)']]]-ecommerce_dataset_updated[[#This Row],[Discount Amount _]]</f>
        <v>343.45949999999999</v>
      </c>
      <c r="L347" t="s">
        <v>35</v>
      </c>
      <c r="M347" t="s">
        <v>220</v>
      </c>
      <c r="N347" s="4" t="s">
        <v>14052</v>
      </c>
      <c r="O347" s="4" t="s">
        <v>14067</v>
      </c>
      <c r="P347" s="4" t="s">
        <v>14079</v>
      </c>
      <c r="Q347" s="5">
        <f>DATE(ecommerce_dataset_updated[[#This Row],[YYYY]],ecommerce_dataset_updated[[#This Row],[MM]],ecommerce_dataset_updated[[#This Row],[DD]])</f>
        <v>45474</v>
      </c>
      <c r="R347" s="6" t="str">
        <f>TEXT(ecommerce_dataset_updated[[#This Row],['[Purchase_Date']]], "mmm")</f>
        <v>Jul</v>
      </c>
      <c r="S347" s="6" t="str">
        <f>TEXT(ecommerce_dataset_updated[[#This Row],['[Purchase_Date']]], "ddd")</f>
        <v>Mon</v>
      </c>
      <c r="T347" s="6">
        <f>ecommerce_dataset_updated[[#This Row],[Final_Price(Rs.) _]]-ecommerce_dataset_updated[[#This Row],['[Final_Price(Rs.)']]]</f>
        <v>-4.9999999998817657E-4</v>
      </c>
      <c r="U347" s="6" t="b">
        <f xml:space="preserve"> AND(ecommerce_dataset_updated[[#This Row],[Final_Price(Rs.) _]]=ecommerce_dataset_updated[[#This Row],['[Final_Price(Rs.)']]])</f>
        <v>0</v>
      </c>
      <c r="V347" s="5"/>
    </row>
    <row r="348" spans="1:22">
      <c r="A348" t="s">
        <v>1579</v>
      </c>
      <c r="B348" t="s">
        <v>1580</v>
      </c>
      <c r="C348" t="s">
        <v>10</v>
      </c>
      <c r="D348" s="9" t="s">
        <v>1581</v>
      </c>
      <c r="E348" s="8">
        <f>ecommerce_dataset_updated[[#This Row],[Price (Rs.)]]+0</f>
        <v>63.31</v>
      </c>
      <c r="F348" s="6" t="s">
        <v>20</v>
      </c>
      <c r="G348" s="7">
        <f>ecommerce_dataset_updated[[#This Row],[Discount (%)]]+0</f>
        <v>20</v>
      </c>
      <c r="H348" s="6" t="s">
        <v>1582</v>
      </c>
      <c r="I348" s="6">
        <f>ecommerce_dataset_updated[[#This Row],['[Price (Rs.)']]]*ecommerce_dataset_updated[[#This Row],['[Discount (%)']]]/100</f>
        <v>12.662000000000001</v>
      </c>
      <c r="J348" s="6">
        <f>ecommerce_dataset_updated[[#This Row],[Final_Price(Rs.)]]+0</f>
        <v>50.65</v>
      </c>
      <c r="K348" s="6">
        <f xml:space="preserve"> ecommerce_dataset_updated[[#This Row],['[Price (Rs.)']]]-ecommerce_dataset_updated[[#This Row],[Discount Amount _]]</f>
        <v>50.648000000000003</v>
      </c>
      <c r="L348" t="s">
        <v>35</v>
      </c>
      <c r="M348" t="s">
        <v>627</v>
      </c>
      <c r="N348" s="4" t="s">
        <v>14048</v>
      </c>
      <c r="O348" s="4" t="s">
        <v>14062</v>
      </c>
      <c r="P348" s="4" t="s">
        <v>14079</v>
      </c>
      <c r="Q348" s="5">
        <f>DATE(ecommerce_dataset_updated[[#This Row],[YYYY]],ecommerce_dataset_updated[[#This Row],[MM]],ecommerce_dataset_updated[[#This Row],[DD]])</f>
        <v>45455</v>
      </c>
      <c r="R348" s="6" t="str">
        <f>TEXT(ecommerce_dataset_updated[[#This Row],['[Purchase_Date']]], "mmm")</f>
        <v>Jun</v>
      </c>
      <c r="S348" s="6" t="str">
        <f>TEXT(ecommerce_dataset_updated[[#This Row],['[Purchase_Date']]], "ddd")</f>
        <v>Wed</v>
      </c>
      <c r="T348" s="6">
        <f>ecommerce_dataset_updated[[#This Row],[Final_Price(Rs.) _]]-ecommerce_dataset_updated[[#This Row],['[Final_Price(Rs.)']]]</f>
        <v>-1.9999999999953388E-3</v>
      </c>
      <c r="U348" s="6" t="b">
        <f xml:space="preserve"> AND(ecommerce_dataset_updated[[#This Row],[Final_Price(Rs.) _]]=ecommerce_dataset_updated[[#This Row],['[Final_Price(Rs.)']]])</f>
        <v>0</v>
      </c>
      <c r="V348" s="5"/>
    </row>
    <row r="349" spans="1:22">
      <c r="A349" t="s">
        <v>1583</v>
      </c>
      <c r="B349" t="s">
        <v>1584</v>
      </c>
      <c r="C349" t="s">
        <v>114</v>
      </c>
      <c r="D349" s="9" t="s">
        <v>1585</v>
      </c>
      <c r="E349" s="8">
        <f>ecommerce_dataset_updated[[#This Row],[Price (Rs.)]]+0</f>
        <v>254.31</v>
      </c>
      <c r="F349" s="6" t="s">
        <v>107</v>
      </c>
      <c r="G349" s="7">
        <f>ecommerce_dataset_updated[[#This Row],[Discount (%)]]+0</f>
        <v>0</v>
      </c>
      <c r="H349" s="6" t="s">
        <v>1585</v>
      </c>
      <c r="I349" s="6">
        <f>ecommerce_dataset_updated[[#This Row],['[Price (Rs.)']]]*ecommerce_dataset_updated[[#This Row],['[Discount (%)']]]/100</f>
        <v>0</v>
      </c>
      <c r="J349" s="6">
        <f>ecommerce_dataset_updated[[#This Row],[Final_Price(Rs.)]]+0</f>
        <v>254.31</v>
      </c>
      <c r="K349" s="6">
        <f xml:space="preserve"> ecommerce_dataset_updated[[#This Row],['[Price (Rs.)']]]-ecommerce_dataset_updated[[#This Row],[Discount Amount _]]</f>
        <v>254.31</v>
      </c>
      <c r="L349" t="s">
        <v>35</v>
      </c>
      <c r="M349" t="s">
        <v>1586</v>
      </c>
      <c r="N349" s="4" t="s">
        <v>14059</v>
      </c>
      <c r="O349" s="4" t="s">
        <v>14053</v>
      </c>
      <c r="P349" s="4" t="s">
        <v>14079</v>
      </c>
      <c r="Q349" s="5">
        <f>DATE(ecommerce_dataset_updated[[#This Row],[YYYY]],ecommerce_dataset_updated[[#This Row],[MM]],ecommerce_dataset_updated[[#This Row],[DD]])</f>
        <v>45387</v>
      </c>
      <c r="R349" s="6" t="str">
        <f>TEXT(ecommerce_dataset_updated[[#This Row],['[Purchase_Date']]], "mmm")</f>
        <v>Apr</v>
      </c>
      <c r="S349" s="6" t="str">
        <f>TEXT(ecommerce_dataset_updated[[#This Row],['[Purchase_Date']]], "ddd")</f>
        <v>Fri</v>
      </c>
      <c r="T349" s="6">
        <f>ecommerce_dataset_updated[[#This Row],[Final_Price(Rs.) _]]-ecommerce_dataset_updated[[#This Row],['[Final_Price(Rs.)']]]</f>
        <v>0</v>
      </c>
      <c r="U349" s="6" t="b">
        <f xml:space="preserve"> AND(ecommerce_dataset_updated[[#This Row],[Final_Price(Rs.) _]]=ecommerce_dataset_updated[[#This Row],['[Final_Price(Rs.)']]])</f>
        <v>1</v>
      </c>
      <c r="V349" s="5"/>
    </row>
    <row r="350" spans="1:22">
      <c r="A350" t="s">
        <v>1587</v>
      </c>
      <c r="B350" t="s">
        <v>1588</v>
      </c>
      <c r="C350" t="s">
        <v>68</v>
      </c>
      <c r="D350" s="9" t="s">
        <v>1589</v>
      </c>
      <c r="E350" s="8">
        <f>ecommerce_dataset_updated[[#This Row],[Price (Rs.)]]+0</f>
        <v>152.97999999999999</v>
      </c>
      <c r="F350" s="6" t="s">
        <v>12</v>
      </c>
      <c r="G350" s="7">
        <f>ecommerce_dataset_updated[[#This Row],[Discount (%)]]+0</f>
        <v>15</v>
      </c>
      <c r="H350" s="6" t="s">
        <v>1590</v>
      </c>
      <c r="I350" s="6">
        <f>ecommerce_dataset_updated[[#This Row],['[Price (Rs.)']]]*ecommerce_dataset_updated[[#This Row],['[Discount (%)']]]/100</f>
        <v>22.946999999999999</v>
      </c>
      <c r="J350" s="6">
        <f>ecommerce_dataset_updated[[#This Row],[Final_Price(Rs.)]]+0</f>
        <v>130.03</v>
      </c>
      <c r="K350" s="6">
        <f xml:space="preserve"> ecommerce_dataset_updated[[#This Row],['[Price (Rs.)']]]-ecommerce_dataset_updated[[#This Row],[Discount Amount _]]</f>
        <v>130.03299999999999</v>
      </c>
      <c r="L350" t="s">
        <v>35</v>
      </c>
      <c r="M350" t="s">
        <v>239</v>
      </c>
      <c r="N350" s="4" t="s">
        <v>14070</v>
      </c>
      <c r="O350" s="4" t="s">
        <v>14062</v>
      </c>
      <c r="P350" s="4" t="s">
        <v>14079</v>
      </c>
      <c r="Q350" s="5">
        <f>DATE(ecommerce_dataset_updated[[#This Row],[YYYY]],ecommerce_dataset_updated[[#This Row],[MM]],ecommerce_dataset_updated[[#This Row],[DD]])</f>
        <v>45461</v>
      </c>
      <c r="R350" s="6" t="str">
        <f>TEXT(ecommerce_dataset_updated[[#This Row],['[Purchase_Date']]], "mmm")</f>
        <v>Jun</v>
      </c>
      <c r="S350" s="6" t="str">
        <f>TEXT(ecommerce_dataset_updated[[#This Row],['[Purchase_Date']]], "ddd")</f>
        <v>Tue</v>
      </c>
      <c r="T350" s="6">
        <f>ecommerce_dataset_updated[[#This Row],[Final_Price(Rs.) _]]-ecommerce_dataset_updated[[#This Row],['[Final_Price(Rs.)']]]</f>
        <v>2.9999999999859028E-3</v>
      </c>
      <c r="U350" s="6" t="b">
        <f xml:space="preserve"> AND(ecommerce_dataset_updated[[#This Row],[Final_Price(Rs.) _]]=ecommerce_dataset_updated[[#This Row],['[Final_Price(Rs.)']]])</f>
        <v>0</v>
      </c>
      <c r="V350" s="5"/>
    </row>
    <row r="351" spans="1:22">
      <c r="A351" t="s">
        <v>1591</v>
      </c>
      <c r="B351" t="s">
        <v>1592</v>
      </c>
      <c r="C351" t="s">
        <v>114</v>
      </c>
      <c r="D351" s="9" t="s">
        <v>1593</v>
      </c>
      <c r="E351" s="8">
        <f>ecommerce_dataset_updated[[#This Row],[Price (Rs.)]]+0</f>
        <v>199.16</v>
      </c>
      <c r="F351" s="6" t="s">
        <v>12</v>
      </c>
      <c r="G351" s="7">
        <f>ecommerce_dataset_updated[[#This Row],[Discount (%)]]+0</f>
        <v>15</v>
      </c>
      <c r="H351" s="6" t="s">
        <v>1594</v>
      </c>
      <c r="I351" s="6">
        <f>ecommerce_dataset_updated[[#This Row],['[Price (Rs.)']]]*ecommerce_dataset_updated[[#This Row],['[Discount (%)']]]/100</f>
        <v>29.874000000000002</v>
      </c>
      <c r="J351" s="6">
        <f>ecommerce_dataset_updated[[#This Row],[Final_Price(Rs.)]]+0</f>
        <v>169.29</v>
      </c>
      <c r="K351" s="6">
        <f xml:space="preserve"> ecommerce_dataset_updated[[#This Row],['[Price (Rs.)']]]-ecommerce_dataset_updated[[#This Row],[Discount Amount _]]</f>
        <v>169.286</v>
      </c>
      <c r="L351" t="s">
        <v>120</v>
      </c>
      <c r="M351" t="s">
        <v>186</v>
      </c>
      <c r="N351" s="4" t="s">
        <v>20</v>
      </c>
      <c r="O351" s="4" t="s">
        <v>14057</v>
      </c>
      <c r="P351" s="4" t="s">
        <v>14079</v>
      </c>
      <c r="Q351" s="5">
        <f>DATE(ecommerce_dataset_updated[[#This Row],[YYYY]],ecommerce_dataset_updated[[#This Row],[MM]],ecommerce_dataset_updated[[#This Row],[DD]])</f>
        <v>45371</v>
      </c>
      <c r="R351" s="6" t="str">
        <f>TEXT(ecommerce_dataset_updated[[#This Row],['[Purchase_Date']]], "mmm")</f>
        <v>Mar</v>
      </c>
      <c r="S351" s="6" t="str">
        <f>TEXT(ecommerce_dataset_updated[[#This Row],['[Purchase_Date']]], "ddd")</f>
        <v>Wed</v>
      </c>
      <c r="T351" s="6">
        <f>ecommerce_dataset_updated[[#This Row],[Final_Price(Rs.) _]]-ecommerce_dataset_updated[[#This Row],['[Final_Price(Rs.)']]]</f>
        <v>-3.9999999999906777E-3</v>
      </c>
      <c r="U351" s="6" t="b">
        <f xml:space="preserve"> AND(ecommerce_dataset_updated[[#This Row],[Final_Price(Rs.) _]]=ecommerce_dataset_updated[[#This Row],['[Final_Price(Rs.)']]])</f>
        <v>0</v>
      </c>
      <c r="V351" s="5"/>
    </row>
    <row r="352" spans="1:22">
      <c r="A352" t="s">
        <v>1595</v>
      </c>
      <c r="B352" t="s">
        <v>1596</v>
      </c>
      <c r="C352" t="s">
        <v>114</v>
      </c>
      <c r="D352" s="9" t="s">
        <v>1597</v>
      </c>
      <c r="E352" s="8">
        <f>ecommerce_dataset_updated[[#This Row],[Price (Rs.)]]+0</f>
        <v>384.71</v>
      </c>
      <c r="F352" s="6" t="s">
        <v>75</v>
      </c>
      <c r="G352" s="7">
        <f>ecommerce_dataset_updated[[#This Row],[Discount (%)]]+0</f>
        <v>10</v>
      </c>
      <c r="H352" s="6" t="s">
        <v>1598</v>
      </c>
      <c r="I352" s="6">
        <f>ecommerce_dataset_updated[[#This Row],['[Price (Rs.)']]]*ecommerce_dataset_updated[[#This Row],['[Discount (%)']]]/100</f>
        <v>38.470999999999997</v>
      </c>
      <c r="J352" s="6">
        <f>ecommerce_dataset_updated[[#This Row],[Final_Price(Rs.)]]+0</f>
        <v>346.24</v>
      </c>
      <c r="K352" s="6">
        <f xml:space="preserve"> ecommerce_dataset_updated[[#This Row],['[Price (Rs.)']]]-ecommerce_dataset_updated[[#This Row],[Discount Amount _]]</f>
        <v>346.23899999999998</v>
      </c>
      <c r="L352" t="s">
        <v>35</v>
      </c>
      <c r="M352" t="s">
        <v>88</v>
      </c>
      <c r="N352" s="4" t="s">
        <v>14055</v>
      </c>
      <c r="O352" s="4" t="s">
        <v>14057</v>
      </c>
      <c r="P352" s="4" t="s">
        <v>14079</v>
      </c>
      <c r="Q352" s="5">
        <f>DATE(ecommerce_dataset_updated[[#This Row],[YYYY]],ecommerce_dataset_updated[[#This Row],[MM]],ecommerce_dataset_updated[[#This Row],[DD]])</f>
        <v>45359</v>
      </c>
      <c r="R352" s="6" t="str">
        <f>TEXT(ecommerce_dataset_updated[[#This Row],['[Purchase_Date']]], "mmm")</f>
        <v>Mar</v>
      </c>
      <c r="S352" s="6" t="str">
        <f>TEXT(ecommerce_dataset_updated[[#This Row],['[Purchase_Date']]], "ddd")</f>
        <v>Fri</v>
      </c>
      <c r="T352" s="6">
        <f>ecommerce_dataset_updated[[#This Row],[Final_Price(Rs.) _]]-ecommerce_dataset_updated[[#This Row],['[Final_Price(Rs.)']]]</f>
        <v>-1.0000000000331966E-3</v>
      </c>
      <c r="U352" s="6" t="b">
        <f xml:space="preserve"> AND(ecommerce_dataset_updated[[#This Row],[Final_Price(Rs.) _]]=ecommerce_dataset_updated[[#This Row],['[Final_Price(Rs.)']]])</f>
        <v>0</v>
      </c>
      <c r="V352" s="5"/>
    </row>
    <row r="353" spans="1:22">
      <c r="A353" t="s">
        <v>1599</v>
      </c>
      <c r="B353" t="s">
        <v>1600</v>
      </c>
      <c r="C353" t="s">
        <v>32</v>
      </c>
      <c r="D353" s="9" t="s">
        <v>1601</v>
      </c>
      <c r="E353" s="8">
        <f>ecommerce_dataset_updated[[#This Row],[Price (Rs.)]]+0</f>
        <v>498.37</v>
      </c>
      <c r="F353" s="6" t="s">
        <v>75</v>
      </c>
      <c r="G353" s="7">
        <f>ecommerce_dataset_updated[[#This Row],[Discount (%)]]+0</f>
        <v>10</v>
      </c>
      <c r="H353" s="6" t="s">
        <v>1602</v>
      </c>
      <c r="I353" s="6">
        <f>ecommerce_dataset_updated[[#This Row],['[Price (Rs.)']]]*ecommerce_dataset_updated[[#This Row],['[Discount (%)']]]/100</f>
        <v>49.836999999999996</v>
      </c>
      <c r="J353" s="6">
        <f>ecommerce_dataset_updated[[#This Row],[Final_Price(Rs.)]]+0</f>
        <v>448.53</v>
      </c>
      <c r="K353" s="6">
        <f xml:space="preserve"> ecommerce_dataset_updated[[#This Row],['[Price (Rs.)']]]-ecommerce_dataset_updated[[#This Row],[Discount Amount _]]</f>
        <v>448.53300000000002</v>
      </c>
      <c r="L353" t="s">
        <v>28</v>
      </c>
      <c r="M353" t="s">
        <v>1168</v>
      </c>
      <c r="N353" s="4" t="s">
        <v>14065</v>
      </c>
      <c r="O353" s="4" t="s">
        <v>14062</v>
      </c>
      <c r="P353" s="4" t="s">
        <v>14079</v>
      </c>
      <c r="Q353" s="5">
        <f>DATE(ecommerce_dataset_updated[[#This Row],[YYYY]],ecommerce_dataset_updated[[#This Row],[MM]],ecommerce_dataset_updated[[#This Row],[DD]])</f>
        <v>45466</v>
      </c>
      <c r="R353" s="6" t="str">
        <f>TEXT(ecommerce_dataset_updated[[#This Row],['[Purchase_Date']]], "mmm")</f>
        <v>Jun</v>
      </c>
      <c r="S353" s="6" t="str">
        <f>TEXT(ecommerce_dataset_updated[[#This Row],['[Purchase_Date']]], "ddd")</f>
        <v>Sun</v>
      </c>
      <c r="T353" s="6">
        <f>ecommerce_dataset_updated[[#This Row],[Final_Price(Rs.) _]]-ecommerce_dataset_updated[[#This Row],['[Final_Price(Rs.)']]]</f>
        <v>3.0000000000427463E-3</v>
      </c>
      <c r="U353" s="6" t="b">
        <f xml:space="preserve"> AND(ecommerce_dataset_updated[[#This Row],[Final_Price(Rs.) _]]=ecommerce_dataset_updated[[#This Row],['[Final_Price(Rs.)']]])</f>
        <v>0</v>
      </c>
      <c r="V353" s="5"/>
    </row>
    <row r="354" spans="1:22">
      <c r="A354" t="s">
        <v>1603</v>
      </c>
      <c r="B354" t="s">
        <v>1604</v>
      </c>
      <c r="C354" t="s">
        <v>39</v>
      </c>
      <c r="D354" s="9" t="s">
        <v>1605</v>
      </c>
      <c r="E354" s="8">
        <f>ecommerce_dataset_updated[[#This Row],[Price (Rs.)]]+0</f>
        <v>142.53</v>
      </c>
      <c r="F354" s="6" t="s">
        <v>75</v>
      </c>
      <c r="G354" s="7">
        <f>ecommerce_dataset_updated[[#This Row],[Discount (%)]]+0</f>
        <v>10</v>
      </c>
      <c r="H354" s="6" t="s">
        <v>1606</v>
      </c>
      <c r="I354" s="6">
        <f>ecommerce_dataset_updated[[#This Row],['[Price (Rs.)']]]*ecommerce_dataset_updated[[#This Row],['[Discount (%)']]]/100</f>
        <v>14.253</v>
      </c>
      <c r="J354" s="6">
        <f>ecommerce_dataset_updated[[#This Row],[Final_Price(Rs.)]]+0</f>
        <v>128.28</v>
      </c>
      <c r="K354" s="6">
        <f xml:space="preserve"> ecommerce_dataset_updated[[#This Row],['[Price (Rs.)']]]-ecommerce_dataset_updated[[#This Row],[Discount Amount _]]</f>
        <v>128.27699999999999</v>
      </c>
      <c r="L354" t="s">
        <v>35</v>
      </c>
      <c r="M354" t="s">
        <v>181</v>
      </c>
      <c r="N354" s="4" t="s">
        <v>14067</v>
      </c>
      <c r="O354" s="4" t="s">
        <v>75</v>
      </c>
      <c r="P354" s="4" t="s">
        <v>14079</v>
      </c>
      <c r="Q354" s="5">
        <f>DATE(ecommerce_dataset_updated[[#This Row],[YYYY]],ecommerce_dataset_updated[[#This Row],[MM]],ecommerce_dataset_updated[[#This Row],[DD]])</f>
        <v>45572</v>
      </c>
      <c r="R354" s="6" t="str">
        <f>TEXT(ecommerce_dataset_updated[[#This Row],['[Purchase_Date']]], "mmm")</f>
        <v>Oct</v>
      </c>
      <c r="S354" s="6" t="str">
        <f>TEXT(ecommerce_dataset_updated[[#This Row],['[Purchase_Date']]], "ddd")</f>
        <v>Mon</v>
      </c>
      <c r="T354" s="6">
        <f>ecommerce_dataset_updated[[#This Row],[Final_Price(Rs.) _]]-ecommerce_dataset_updated[[#This Row],['[Final_Price(Rs.)']]]</f>
        <v>-3.0000000000143245E-3</v>
      </c>
      <c r="U354" s="6" t="b">
        <f xml:space="preserve"> AND(ecommerce_dataset_updated[[#This Row],[Final_Price(Rs.) _]]=ecommerce_dataset_updated[[#This Row],['[Final_Price(Rs.)']]])</f>
        <v>0</v>
      </c>
      <c r="V354" s="5"/>
    </row>
    <row r="355" spans="1:22">
      <c r="A355" t="s">
        <v>1607</v>
      </c>
      <c r="B355" t="s">
        <v>1608</v>
      </c>
      <c r="C355" t="s">
        <v>39</v>
      </c>
      <c r="D355" s="9" t="s">
        <v>1609</v>
      </c>
      <c r="E355" s="8">
        <f>ecommerce_dataset_updated[[#This Row],[Price (Rs.)]]+0</f>
        <v>353.77</v>
      </c>
      <c r="F355" s="6" t="s">
        <v>12</v>
      </c>
      <c r="G355" s="7">
        <f>ecommerce_dataset_updated[[#This Row],[Discount (%)]]+0</f>
        <v>15</v>
      </c>
      <c r="H355" s="6" t="s">
        <v>1610</v>
      </c>
      <c r="I355" s="6">
        <f>ecommerce_dataset_updated[[#This Row],['[Price (Rs.)']]]*ecommerce_dataset_updated[[#This Row],['[Discount (%)']]]/100</f>
        <v>53.065499999999993</v>
      </c>
      <c r="J355" s="6">
        <f>ecommerce_dataset_updated[[#This Row],[Final_Price(Rs.)]]+0</f>
        <v>300.7</v>
      </c>
      <c r="K355" s="6">
        <f xml:space="preserve"> ecommerce_dataset_updated[[#This Row],['[Price (Rs.)']]]-ecommerce_dataset_updated[[#This Row],[Discount Amount _]]</f>
        <v>300.7045</v>
      </c>
      <c r="L355" t="s">
        <v>35</v>
      </c>
      <c r="M355" t="s">
        <v>858</v>
      </c>
      <c r="N355" s="4" t="s">
        <v>14059</v>
      </c>
      <c r="O355" s="4" t="s">
        <v>14051</v>
      </c>
      <c r="P355" s="4" t="s">
        <v>14079</v>
      </c>
      <c r="Q355" s="5">
        <f>DATE(ecommerce_dataset_updated[[#This Row],[YYYY]],ecommerce_dataset_updated[[#This Row],[MM]],ecommerce_dataset_updated[[#This Row],[DD]])</f>
        <v>45327</v>
      </c>
      <c r="R355" s="6" t="str">
        <f>TEXT(ecommerce_dataset_updated[[#This Row],['[Purchase_Date']]], "mmm")</f>
        <v>Feb</v>
      </c>
      <c r="S355" s="6" t="str">
        <f>TEXT(ecommerce_dataset_updated[[#This Row],['[Purchase_Date']]], "ddd")</f>
        <v>Mon</v>
      </c>
      <c r="T355" s="6">
        <f>ecommerce_dataset_updated[[#This Row],[Final_Price(Rs.) _]]-ecommerce_dataset_updated[[#This Row],['[Final_Price(Rs.)']]]</f>
        <v>4.500000000007276E-3</v>
      </c>
      <c r="U355" s="6" t="b">
        <f xml:space="preserve"> AND(ecommerce_dataset_updated[[#This Row],[Final_Price(Rs.) _]]=ecommerce_dataset_updated[[#This Row],['[Final_Price(Rs.)']]])</f>
        <v>0</v>
      </c>
      <c r="V355" s="5"/>
    </row>
    <row r="356" spans="1:22">
      <c r="A356" t="s">
        <v>1611</v>
      </c>
      <c r="B356" t="s">
        <v>1612</v>
      </c>
      <c r="C356" t="s">
        <v>32</v>
      </c>
      <c r="D356" s="9" t="s">
        <v>1613</v>
      </c>
      <c r="E356" s="8">
        <f>ecommerce_dataset_updated[[#This Row],[Price (Rs.)]]+0</f>
        <v>38.68</v>
      </c>
      <c r="F356" s="6" t="s">
        <v>53</v>
      </c>
      <c r="G356" s="7">
        <f>ecommerce_dataset_updated[[#This Row],[Discount (%)]]+0</f>
        <v>5</v>
      </c>
      <c r="H356" s="6" t="s">
        <v>1614</v>
      </c>
      <c r="I356" s="6">
        <f>ecommerce_dataset_updated[[#This Row],['[Price (Rs.)']]]*ecommerce_dataset_updated[[#This Row],['[Discount (%)']]]/100</f>
        <v>1.9340000000000002</v>
      </c>
      <c r="J356" s="6">
        <f>ecommerce_dataset_updated[[#This Row],[Final_Price(Rs.)]]+0</f>
        <v>36.75</v>
      </c>
      <c r="K356" s="6">
        <f xml:space="preserve"> ecommerce_dataset_updated[[#This Row],['[Price (Rs.)']]]-ecommerce_dataset_updated[[#This Row],[Discount Amount _]]</f>
        <v>36.746000000000002</v>
      </c>
      <c r="L356" t="s">
        <v>35</v>
      </c>
      <c r="M356" t="s">
        <v>446</v>
      </c>
      <c r="N356" s="4" t="s">
        <v>14049</v>
      </c>
      <c r="O356" s="4" t="s">
        <v>14050</v>
      </c>
      <c r="P356" s="4" t="s">
        <v>14079</v>
      </c>
      <c r="Q356" s="5">
        <f>DATE(ecommerce_dataset_updated[[#This Row],[YYYY]],ecommerce_dataset_updated[[#This Row],[MM]],ecommerce_dataset_updated[[#This Row],[DD]])</f>
        <v>45546</v>
      </c>
      <c r="R356" s="6" t="str">
        <f>TEXT(ecommerce_dataset_updated[[#This Row],['[Purchase_Date']]], "mmm")</f>
        <v>Sep</v>
      </c>
      <c r="S356" s="6" t="str">
        <f>TEXT(ecommerce_dataset_updated[[#This Row],['[Purchase_Date']]], "ddd")</f>
        <v>Wed</v>
      </c>
      <c r="T356" s="6">
        <f>ecommerce_dataset_updated[[#This Row],[Final_Price(Rs.) _]]-ecommerce_dataset_updated[[#This Row],['[Final_Price(Rs.)']]]</f>
        <v>-3.9999999999977831E-3</v>
      </c>
      <c r="U356" s="6" t="b">
        <f xml:space="preserve"> AND(ecommerce_dataset_updated[[#This Row],[Final_Price(Rs.) _]]=ecommerce_dataset_updated[[#This Row],['[Final_Price(Rs.)']]])</f>
        <v>0</v>
      </c>
      <c r="V356" s="5"/>
    </row>
    <row r="357" spans="1:22">
      <c r="A357" t="s">
        <v>1615</v>
      </c>
      <c r="B357" t="s">
        <v>1616</v>
      </c>
      <c r="C357" t="s">
        <v>114</v>
      </c>
      <c r="D357" s="9" t="s">
        <v>1617</v>
      </c>
      <c r="E357" s="8">
        <f>ecommerce_dataset_updated[[#This Row],[Price (Rs.)]]+0</f>
        <v>34.299999999999997</v>
      </c>
      <c r="F357" s="6" t="s">
        <v>75</v>
      </c>
      <c r="G357" s="7">
        <f>ecommerce_dataset_updated[[#This Row],[Discount (%)]]+0</f>
        <v>10</v>
      </c>
      <c r="H357" s="6" t="s">
        <v>1618</v>
      </c>
      <c r="I357" s="6">
        <f>ecommerce_dataset_updated[[#This Row],['[Price (Rs.)']]]*ecommerce_dataset_updated[[#This Row],['[Discount (%)']]]/100</f>
        <v>3.43</v>
      </c>
      <c r="J357" s="6">
        <f>ecommerce_dataset_updated[[#This Row],[Final_Price(Rs.)]]+0</f>
        <v>30.87</v>
      </c>
      <c r="K357" s="6">
        <f xml:space="preserve"> ecommerce_dataset_updated[[#This Row],['[Price (Rs.)']]]-ecommerce_dataset_updated[[#This Row],[Discount Amount _]]</f>
        <v>30.869999999999997</v>
      </c>
      <c r="L357" t="s">
        <v>77</v>
      </c>
      <c r="M357" t="s">
        <v>15</v>
      </c>
      <c r="N357" s="4" t="s">
        <v>14048</v>
      </c>
      <c r="O357" s="4" t="s">
        <v>14049</v>
      </c>
      <c r="P357" s="4" t="s">
        <v>14079</v>
      </c>
      <c r="Q357" s="5">
        <f>DATE(ecommerce_dataset_updated[[#This Row],[YYYY]],ecommerce_dataset_updated[[#This Row],[MM]],ecommerce_dataset_updated[[#This Row],[DD]])</f>
        <v>45608</v>
      </c>
      <c r="R357" s="6" t="str">
        <f>TEXT(ecommerce_dataset_updated[[#This Row],['[Purchase_Date']]], "mmm")</f>
        <v>Nov</v>
      </c>
      <c r="S357" s="6" t="str">
        <f>TEXT(ecommerce_dataset_updated[[#This Row],['[Purchase_Date']]], "ddd")</f>
        <v>Tue</v>
      </c>
      <c r="T357" s="6">
        <f>ecommerce_dataset_updated[[#This Row],[Final_Price(Rs.) _]]-ecommerce_dataset_updated[[#This Row],['[Final_Price(Rs.)']]]</f>
        <v>0</v>
      </c>
      <c r="U357" s="6" t="b">
        <f xml:space="preserve"> AND(ecommerce_dataset_updated[[#This Row],[Final_Price(Rs.) _]]=ecommerce_dataset_updated[[#This Row],['[Final_Price(Rs.)']]])</f>
        <v>1</v>
      </c>
      <c r="V357" s="5"/>
    </row>
    <row r="358" spans="1:22">
      <c r="A358" t="s">
        <v>1619</v>
      </c>
      <c r="B358" t="s">
        <v>1620</v>
      </c>
      <c r="C358" t="s">
        <v>10</v>
      </c>
      <c r="D358" s="9" t="s">
        <v>1621</v>
      </c>
      <c r="E358" s="8">
        <f>ecommerce_dataset_updated[[#This Row],[Price (Rs.)]]+0</f>
        <v>121.05</v>
      </c>
      <c r="F358" s="6" t="s">
        <v>26</v>
      </c>
      <c r="G358" s="7">
        <f>ecommerce_dataset_updated[[#This Row],[Discount (%)]]+0</f>
        <v>25</v>
      </c>
      <c r="H358" s="6" t="s">
        <v>1622</v>
      </c>
      <c r="I358" s="6">
        <f>ecommerce_dataset_updated[[#This Row],['[Price (Rs.)']]]*ecommerce_dataset_updated[[#This Row],['[Discount (%)']]]/100</f>
        <v>30.262499999999999</v>
      </c>
      <c r="J358" s="6">
        <f>ecommerce_dataset_updated[[#This Row],[Final_Price(Rs.)]]+0</f>
        <v>90.79</v>
      </c>
      <c r="K358" s="6">
        <f xml:space="preserve"> ecommerce_dataset_updated[[#This Row],['[Price (Rs.)']]]-ecommerce_dataset_updated[[#This Row],[Discount Amount _]]</f>
        <v>90.787499999999994</v>
      </c>
      <c r="L358" t="s">
        <v>77</v>
      </c>
      <c r="M358" t="s">
        <v>366</v>
      </c>
      <c r="N358" s="4" t="s">
        <v>14064</v>
      </c>
      <c r="O358" s="4" t="s">
        <v>14050</v>
      </c>
      <c r="P358" s="4" t="s">
        <v>14079</v>
      </c>
      <c r="Q358" s="5">
        <f>DATE(ecommerce_dataset_updated[[#This Row],[YYYY]],ecommerce_dataset_updated[[#This Row],[MM]],ecommerce_dataset_updated[[#This Row],[DD]])</f>
        <v>45548</v>
      </c>
      <c r="R358" s="6" t="str">
        <f>TEXT(ecommerce_dataset_updated[[#This Row],['[Purchase_Date']]], "mmm")</f>
        <v>Sep</v>
      </c>
      <c r="S358" s="6" t="str">
        <f>TEXT(ecommerce_dataset_updated[[#This Row],['[Purchase_Date']]], "ddd")</f>
        <v>Fri</v>
      </c>
      <c r="T358" s="6">
        <f>ecommerce_dataset_updated[[#This Row],[Final_Price(Rs.) _]]-ecommerce_dataset_updated[[#This Row],['[Final_Price(Rs.)']]]</f>
        <v>-2.5000000000119371E-3</v>
      </c>
      <c r="U358" s="6" t="b">
        <f xml:space="preserve"> AND(ecommerce_dataset_updated[[#This Row],[Final_Price(Rs.) _]]=ecommerce_dataset_updated[[#This Row],['[Final_Price(Rs.)']]])</f>
        <v>0</v>
      </c>
      <c r="V358" s="5"/>
    </row>
    <row r="359" spans="1:22">
      <c r="A359" t="s">
        <v>1623</v>
      </c>
      <c r="B359" t="s">
        <v>1624</v>
      </c>
      <c r="C359" t="s">
        <v>10</v>
      </c>
      <c r="D359" s="9" t="s">
        <v>1625</v>
      </c>
      <c r="E359" s="8">
        <f>ecommerce_dataset_updated[[#This Row],[Price (Rs.)]]+0</f>
        <v>117.95</v>
      </c>
      <c r="F359" s="6" t="s">
        <v>12</v>
      </c>
      <c r="G359" s="7">
        <f>ecommerce_dataset_updated[[#This Row],[Discount (%)]]+0</f>
        <v>15</v>
      </c>
      <c r="H359" s="6" t="s">
        <v>1626</v>
      </c>
      <c r="I359" s="6">
        <f>ecommerce_dataset_updated[[#This Row],['[Price (Rs.)']]]*ecommerce_dataset_updated[[#This Row],['[Discount (%)']]]/100</f>
        <v>17.692499999999999</v>
      </c>
      <c r="J359" s="6">
        <f>ecommerce_dataset_updated[[#This Row],[Final_Price(Rs.)]]+0</f>
        <v>100.26</v>
      </c>
      <c r="K359" s="6">
        <f xml:space="preserve"> ecommerce_dataset_updated[[#This Row],['[Price (Rs.)']]]-ecommerce_dataset_updated[[#This Row],[Discount Amount _]]</f>
        <v>100.25750000000001</v>
      </c>
      <c r="L359" t="s">
        <v>28</v>
      </c>
      <c r="M359" t="s">
        <v>955</v>
      </c>
      <c r="N359" s="4" t="s">
        <v>2910</v>
      </c>
      <c r="O359" s="4" t="s">
        <v>14052</v>
      </c>
      <c r="P359" s="4" t="s">
        <v>14079</v>
      </c>
      <c r="Q359" s="5">
        <f>DATE(ecommerce_dataset_updated[[#This Row],[YYYY]],ecommerce_dataset_updated[[#This Row],[MM]],ecommerce_dataset_updated[[#This Row],[DD]])</f>
        <v>45305</v>
      </c>
      <c r="R359" s="6" t="str">
        <f>TEXT(ecommerce_dataset_updated[[#This Row],['[Purchase_Date']]], "mmm")</f>
        <v>Jan</v>
      </c>
      <c r="S359" s="6" t="str">
        <f>TEXT(ecommerce_dataset_updated[[#This Row],['[Purchase_Date']]], "ddd")</f>
        <v>Sun</v>
      </c>
      <c r="T359" s="6">
        <f>ecommerce_dataset_updated[[#This Row],[Final_Price(Rs.) _]]-ecommerce_dataset_updated[[#This Row],['[Final_Price(Rs.)']]]</f>
        <v>-2.4999999999977263E-3</v>
      </c>
      <c r="U359" s="6" t="b">
        <f xml:space="preserve"> AND(ecommerce_dataset_updated[[#This Row],[Final_Price(Rs.) _]]=ecommerce_dataset_updated[[#This Row],['[Final_Price(Rs.)']]])</f>
        <v>0</v>
      </c>
      <c r="V359" s="5"/>
    </row>
    <row r="360" spans="1:22">
      <c r="A360" t="s">
        <v>1627</v>
      </c>
      <c r="B360" t="s">
        <v>1628</v>
      </c>
      <c r="C360" t="s">
        <v>18</v>
      </c>
      <c r="D360" s="9" t="s">
        <v>1629</v>
      </c>
      <c r="E360" s="8">
        <f>ecommerce_dataset_updated[[#This Row],[Price (Rs.)]]+0</f>
        <v>41.11</v>
      </c>
      <c r="F360" s="6" t="s">
        <v>20</v>
      </c>
      <c r="G360" s="7">
        <f>ecommerce_dataset_updated[[#This Row],[Discount (%)]]+0</f>
        <v>20</v>
      </c>
      <c r="H360" s="6" t="s">
        <v>1630</v>
      </c>
      <c r="I360" s="6">
        <f>ecommerce_dataset_updated[[#This Row],['[Price (Rs.)']]]*ecommerce_dataset_updated[[#This Row],['[Discount (%)']]]/100</f>
        <v>8.2220000000000013</v>
      </c>
      <c r="J360" s="6">
        <f>ecommerce_dataset_updated[[#This Row],[Final_Price(Rs.)]]+0</f>
        <v>32.89</v>
      </c>
      <c r="K360" s="6">
        <f xml:space="preserve"> ecommerce_dataset_updated[[#This Row],['[Price (Rs.)']]]-ecommerce_dataset_updated[[#This Row],[Discount Amount _]]</f>
        <v>32.887999999999998</v>
      </c>
      <c r="L360" t="s">
        <v>120</v>
      </c>
      <c r="M360" t="s">
        <v>15</v>
      </c>
      <c r="N360" s="4" t="s">
        <v>14048</v>
      </c>
      <c r="O360" s="4" t="s">
        <v>14049</v>
      </c>
      <c r="P360" s="4" t="s">
        <v>14079</v>
      </c>
      <c r="Q360" s="5">
        <f>DATE(ecommerce_dataset_updated[[#This Row],[YYYY]],ecommerce_dataset_updated[[#This Row],[MM]],ecommerce_dataset_updated[[#This Row],[DD]])</f>
        <v>45608</v>
      </c>
      <c r="R360" s="6" t="str">
        <f>TEXT(ecommerce_dataset_updated[[#This Row],['[Purchase_Date']]], "mmm")</f>
        <v>Nov</v>
      </c>
      <c r="S360" s="6" t="str">
        <f>TEXT(ecommerce_dataset_updated[[#This Row],['[Purchase_Date']]], "ddd")</f>
        <v>Tue</v>
      </c>
      <c r="T360" s="6">
        <f>ecommerce_dataset_updated[[#This Row],[Final_Price(Rs.) _]]-ecommerce_dataset_updated[[#This Row],['[Final_Price(Rs.)']]]</f>
        <v>-2.0000000000024443E-3</v>
      </c>
      <c r="U360" s="6" t="b">
        <f xml:space="preserve"> AND(ecommerce_dataset_updated[[#This Row],[Final_Price(Rs.) _]]=ecommerce_dataset_updated[[#This Row],['[Final_Price(Rs.)']]])</f>
        <v>0</v>
      </c>
      <c r="V360" s="5"/>
    </row>
    <row r="361" spans="1:22">
      <c r="A361" t="s">
        <v>1631</v>
      </c>
      <c r="B361" t="s">
        <v>1632</v>
      </c>
      <c r="C361" t="s">
        <v>114</v>
      </c>
      <c r="D361" s="9" t="s">
        <v>1633</v>
      </c>
      <c r="E361" s="8">
        <f>ecommerce_dataset_updated[[#This Row],[Price (Rs.)]]+0</f>
        <v>171.56</v>
      </c>
      <c r="F361" s="6" t="s">
        <v>20</v>
      </c>
      <c r="G361" s="7">
        <f>ecommerce_dataset_updated[[#This Row],[Discount (%)]]+0</f>
        <v>20</v>
      </c>
      <c r="H361" s="6" t="s">
        <v>1634</v>
      </c>
      <c r="I361" s="6">
        <f>ecommerce_dataset_updated[[#This Row],['[Price (Rs.)']]]*ecommerce_dataset_updated[[#This Row],['[Discount (%)']]]/100</f>
        <v>34.311999999999998</v>
      </c>
      <c r="J361" s="6">
        <f>ecommerce_dataset_updated[[#This Row],[Final_Price(Rs.)]]+0</f>
        <v>137.25</v>
      </c>
      <c r="K361" s="6">
        <f xml:space="preserve"> ecommerce_dataset_updated[[#This Row],['[Price (Rs.)']]]-ecommerce_dataset_updated[[#This Row],[Discount Amount _]]</f>
        <v>137.24799999999999</v>
      </c>
      <c r="L361" t="s">
        <v>35</v>
      </c>
      <c r="M361" t="s">
        <v>872</v>
      </c>
      <c r="N361" s="4" t="s">
        <v>14060</v>
      </c>
      <c r="O361" s="4" t="s">
        <v>14067</v>
      </c>
      <c r="P361" s="4" t="s">
        <v>14079</v>
      </c>
      <c r="Q361" s="5">
        <f>DATE(ecommerce_dataset_updated[[#This Row],[YYYY]],ecommerce_dataset_updated[[#This Row],[MM]],ecommerce_dataset_updated[[#This Row],[DD]])</f>
        <v>45499</v>
      </c>
      <c r="R361" s="6" t="str">
        <f>TEXT(ecommerce_dataset_updated[[#This Row],['[Purchase_Date']]], "mmm")</f>
        <v>Jul</v>
      </c>
      <c r="S361" s="6" t="str">
        <f>TEXT(ecommerce_dataset_updated[[#This Row],['[Purchase_Date']]], "ddd")</f>
        <v>Fri</v>
      </c>
      <c r="T361" s="6">
        <f>ecommerce_dataset_updated[[#This Row],[Final_Price(Rs.) _]]-ecommerce_dataset_updated[[#This Row],['[Final_Price(Rs.)']]]</f>
        <v>-2.0000000000095497E-3</v>
      </c>
      <c r="U361" s="6" t="b">
        <f xml:space="preserve"> AND(ecommerce_dataset_updated[[#This Row],[Final_Price(Rs.) _]]=ecommerce_dataset_updated[[#This Row],['[Final_Price(Rs.)']]])</f>
        <v>0</v>
      </c>
      <c r="V361" s="5"/>
    </row>
    <row r="362" spans="1:22">
      <c r="A362" t="s">
        <v>1635</v>
      </c>
      <c r="B362" t="s">
        <v>1636</v>
      </c>
      <c r="C362" t="s">
        <v>18</v>
      </c>
      <c r="D362" s="9" t="s">
        <v>1637</v>
      </c>
      <c r="E362" s="8">
        <f>ecommerce_dataset_updated[[#This Row],[Price (Rs.)]]+0</f>
        <v>190.47</v>
      </c>
      <c r="F362" s="6" t="s">
        <v>20</v>
      </c>
      <c r="G362" s="7">
        <f>ecommerce_dataset_updated[[#This Row],[Discount (%)]]+0</f>
        <v>20</v>
      </c>
      <c r="H362" s="6" t="s">
        <v>1638</v>
      </c>
      <c r="I362" s="6">
        <f>ecommerce_dataset_updated[[#This Row],['[Price (Rs.)']]]*ecommerce_dataset_updated[[#This Row],['[Discount (%)']]]/100</f>
        <v>38.094000000000001</v>
      </c>
      <c r="J362" s="6">
        <f>ecommerce_dataset_updated[[#This Row],[Final_Price(Rs.)]]+0</f>
        <v>152.38</v>
      </c>
      <c r="K362" s="6">
        <f xml:space="preserve"> ecommerce_dataset_updated[[#This Row],['[Price (Rs.)']]]-ecommerce_dataset_updated[[#This Row],[Discount Amount _]]</f>
        <v>152.376</v>
      </c>
      <c r="L362" t="s">
        <v>35</v>
      </c>
      <c r="M362" t="s">
        <v>696</v>
      </c>
      <c r="N362" s="4" t="s">
        <v>14049</v>
      </c>
      <c r="O362" s="4" t="s">
        <v>14053</v>
      </c>
      <c r="P362" s="4" t="s">
        <v>14079</v>
      </c>
      <c r="Q362" s="5">
        <f>DATE(ecommerce_dataset_updated[[#This Row],[YYYY]],ecommerce_dataset_updated[[#This Row],[MM]],ecommerce_dataset_updated[[#This Row],[DD]])</f>
        <v>45393</v>
      </c>
      <c r="R362" s="6" t="str">
        <f>TEXT(ecommerce_dataset_updated[[#This Row],['[Purchase_Date']]], "mmm")</f>
        <v>Apr</v>
      </c>
      <c r="S362" s="6" t="str">
        <f>TEXT(ecommerce_dataset_updated[[#This Row],['[Purchase_Date']]], "ddd")</f>
        <v>Thu</v>
      </c>
      <c r="T362" s="6">
        <f>ecommerce_dataset_updated[[#This Row],[Final_Price(Rs.) _]]-ecommerce_dataset_updated[[#This Row],['[Final_Price(Rs.)']]]</f>
        <v>-3.9999999999906777E-3</v>
      </c>
      <c r="U362" s="6" t="b">
        <f xml:space="preserve"> AND(ecommerce_dataset_updated[[#This Row],[Final_Price(Rs.) _]]=ecommerce_dataset_updated[[#This Row],['[Final_Price(Rs.)']]])</f>
        <v>0</v>
      </c>
      <c r="V362" s="5"/>
    </row>
    <row r="363" spans="1:22">
      <c r="A363" t="s">
        <v>1639</v>
      </c>
      <c r="B363" t="s">
        <v>1640</v>
      </c>
      <c r="C363" t="s">
        <v>32</v>
      </c>
      <c r="D363" s="9" t="s">
        <v>1641</v>
      </c>
      <c r="E363" s="8">
        <f>ecommerce_dataset_updated[[#This Row],[Price (Rs.)]]+0</f>
        <v>94.21</v>
      </c>
      <c r="F363" s="6" t="s">
        <v>26</v>
      </c>
      <c r="G363" s="7">
        <f>ecommerce_dataset_updated[[#This Row],[Discount (%)]]+0</f>
        <v>25</v>
      </c>
      <c r="H363" s="6" t="s">
        <v>1642</v>
      </c>
      <c r="I363" s="6">
        <f>ecommerce_dataset_updated[[#This Row],['[Price (Rs.)']]]*ecommerce_dataset_updated[[#This Row],['[Discount (%)']]]/100</f>
        <v>23.552499999999998</v>
      </c>
      <c r="J363" s="6">
        <f>ecommerce_dataset_updated[[#This Row],[Final_Price(Rs.)]]+0</f>
        <v>70.66</v>
      </c>
      <c r="K363" s="6">
        <f xml:space="preserve"> ecommerce_dataset_updated[[#This Row],['[Price (Rs.)']]]-ecommerce_dataset_updated[[#This Row],[Discount Amount _]]</f>
        <v>70.657499999999999</v>
      </c>
      <c r="L363" t="s">
        <v>14</v>
      </c>
      <c r="M363" t="s">
        <v>1643</v>
      </c>
      <c r="N363" s="4" t="s">
        <v>14062</v>
      </c>
      <c r="O363" s="4" t="s">
        <v>14053</v>
      </c>
      <c r="P363" s="4" t="s">
        <v>14079</v>
      </c>
      <c r="Q363" s="5">
        <f>DATE(ecommerce_dataset_updated[[#This Row],[YYYY]],ecommerce_dataset_updated[[#This Row],[MM]],ecommerce_dataset_updated[[#This Row],[DD]])</f>
        <v>45388</v>
      </c>
      <c r="R363" s="6" t="str">
        <f>TEXT(ecommerce_dataset_updated[[#This Row],['[Purchase_Date']]], "mmm")</f>
        <v>Apr</v>
      </c>
      <c r="S363" s="6" t="str">
        <f>TEXT(ecommerce_dataset_updated[[#This Row],['[Purchase_Date']]], "ddd")</f>
        <v>Sat</v>
      </c>
      <c r="T363" s="6">
        <f>ecommerce_dataset_updated[[#This Row],[Final_Price(Rs.) _]]-ecommerce_dataset_updated[[#This Row],['[Final_Price(Rs.)']]]</f>
        <v>-2.4999999999977263E-3</v>
      </c>
      <c r="U363" s="6" t="b">
        <f xml:space="preserve"> AND(ecommerce_dataset_updated[[#This Row],[Final_Price(Rs.) _]]=ecommerce_dataset_updated[[#This Row],['[Final_Price(Rs.)']]])</f>
        <v>0</v>
      </c>
      <c r="V363" s="5"/>
    </row>
    <row r="364" spans="1:22">
      <c r="A364" t="s">
        <v>1644</v>
      </c>
      <c r="B364" t="s">
        <v>1645</v>
      </c>
      <c r="C364" t="s">
        <v>114</v>
      </c>
      <c r="D364" s="9" t="s">
        <v>1646</v>
      </c>
      <c r="E364" s="8">
        <f>ecommerce_dataset_updated[[#This Row],[Price (Rs.)]]+0</f>
        <v>294.66000000000003</v>
      </c>
      <c r="F364" s="6" t="s">
        <v>12</v>
      </c>
      <c r="G364" s="7">
        <f>ecommerce_dataset_updated[[#This Row],[Discount (%)]]+0</f>
        <v>15</v>
      </c>
      <c r="H364" s="6" t="s">
        <v>1647</v>
      </c>
      <c r="I364" s="6">
        <f>ecommerce_dataset_updated[[#This Row],['[Price (Rs.)']]]*ecommerce_dataset_updated[[#This Row],['[Discount (%)']]]/100</f>
        <v>44.199000000000005</v>
      </c>
      <c r="J364" s="6">
        <f>ecommerce_dataset_updated[[#This Row],[Final_Price(Rs.)]]+0</f>
        <v>250.46</v>
      </c>
      <c r="K364" s="6">
        <f xml:space="preserve"> ecommerce_dataset_updated[[#This Row],['[Price (Rs.)']]]-ecommerce_dataset_updated[[#This Row],[Discount Amount _]]</f>
        <v>250.46100000000001</v>
      </c>
      <c r="L364" t="s">
        <v>14</v>
      </c>
      <c r="M364" t="s">
        <v>380</v>
      </c>
      <c r="N364" s="4" t="s">
        <v>14066</v>
      </c>
      <c r="O364" s="4" t="s">
        <v>75</v>
      </c>
      <c r="P364" s="4" t="s">
        <v>14079</v>
      </c>
      <c r="Q364" s="5">
        <f>DATE(ecommerce_dataset_updated[[#This Row],[YYYY]],ecommerce_dataset_updated[[#This Row],[MM]],ecommerce_dataset_updated[[#This Row],[DD]])</f>
        <v>45584</v>
      </c>
      <c r="R364" s="6" t="str">
        <f>TEXT(ecommerce_dataset_updated[[#This Row],['[Purchase_Date']]], "mmm")</f>
        <v>Oct</v>
      </c>
      <c r="S364" s="6" t="str">
        <f>TEXT(ecommerce_dataset_updated[[#This Row],['[Purchase_Date']]], "ddd")</f>
        <v>Sat</v>
      </c>
      <c r="T364" s="6">
        <f>ecommerce_dataset_updated[[#This Row],[Final_Price(Rs.) _]]-ecommerce_dataset_updated[[#This Row],['[Final_Price(Rs.)']]]</f>
        <v>1.0000000000047748E-3</v>
      </c>
      <c r="U364" s="6" t="b">
        <f xml:space="preserve"> AND(ecommerce_dataset_updated[[#This Row],[Final_Price(Rs.) _]]=ecommerce_dataset_updated[[#This Row],['[Final_Price(Rs.)']]])</f>
        <v>0</v>
      </c>
      <c r="V364" s="5"/>
    </row>
    <row r="365" spans="1:22">
      <c r="A365" t="s">
        <v>1648</v>
      </c>
      <c r="B365" t="s">
        <v>1649</v>
      </c>
      <c r="C365" t="s">
        <v>68</v>
      </c>
      <c r="D365" s="9" t="s">
        <v>1650</v>
      </c>
      <c r="E365" s="8">
        <f>ecommerce_dataset_updated[[#This Row],[Price (Rs.)]]+0</f>
        <v>262.14999999999998</v>
      </c>
      <c r="F365" s="6" t="s">
        <v>12</v>
      </c>
      <c r="G365" s="7">
        <f>ecommerce_dataset_updated[[#This Row],[Discount (%)]]+0</f>
        <v>15</v>
      </c>
      <c r="H365" s="6" t="s">
        <v>1651</v>
      </c>
      <c r="I365" s="6">
        <f>ecommerce_dataset_updated[[#This Row],['[Price (Rs.)']]]*ecommerce_dataset_updated[[#This Row],['[Discount (%)']]]/100</f>
        <v>39.322499999999998</v>
      </c>
      <c r="J365" s="6">
        <f>ecommerce_dataset_updated[[#This Row],[Final_Price(Rs.)]]+0</f>
        <v>222.83</v>
      </c>
      <c r="K365" s="6">
        <f xml:space="preserve"> ecommerce_dataset_updated[[#This Row],['[Price (Rs.)']]]-ecommerce_dataset_updated[[#This Row],[Discount Amount _]]</f>
        <v>222.82749999999999</v>
      </c>
      <c r="L365" t="s">
        <v>77</v>
      </c>
      <c r="M365" t="s">
        <v>955</v>
      </c>
      <c r="N365" s="4" t="s">
        <v>2910</v>
      </c>
      <c r="O365" s="4" t="s">
        <v>14052</v>
      </c>
      <c r="P365" s="4" t="s">
        <v>14079</v>
      </c>
      <c r="Q365" s="5">
        <f>DATE(ecommerce_dataset_updated[[#This Row],[YYYY]],ecommerce_dataset_updated[[#This Row],[MM]],ecommerce_dataset_updated[[#This Row],[DD]])</f>
        <v>45305</v>
      </c>
      <c r="R365" s="6" t="str">
        <f>TEXT(ecommerce_dataset_updated[[#This Row],['[Purchase_Date']]], "mmm")</f>
        <v>Jan</v>
      </c>
      <c r="S365" s="6" t="str">
        <f>TEXT(ecommerce_dataset_updated[[#This Row],['[Purchase_Date']]], "ddd")</f>
        <v>Sun</v>
      </c>
      <c r="T365" s="6">
        <f>ecommerce_dataset_updated[[#This Row],[Final_Price(Rs.) _]]-ecommerce_dataset_updated[[#This Row],['[Final_Price(Rs.)']]]</f>
        <v>-2.500000000026148E-3</v>
      </c>
      <c r="U365" s="6" t="b">
        <f xml:space="preserve"> AND(ecommerce_dataset_updated[[#This Row],[Final_Price(Rs.) _]]=ecommerce_dataset_updated[[#This Row],['[Final_Price(Rs.)']]])</f>
        <v>0</v>
      </c>
      <c r="V365" s="5"/>
    </row>
    <row r="366" spans="1:22">
      <c r="A366" t="s">
        <v>1652</v>
      </c>
      <c r="B366" t="s">
        <v>1653</v>
      </c>
      <c r="C366" t="s">
        <v>45</v>
      </c>
      <c r="D366" s="9" t="s">
        <v>1654</v>
      </c>
      <c r="E366" s="8">
        <f>ecommerce_dataset_updated[[#This Row],[Price (Rs.)]]+0</f>
        <v>257.35000000000002</v>
      </c>
      <c r="F366" s="6" t="s">
        <v>47</v>
      </c>
      <c r="G366" s="7">
        <f>ecommerce_dataset_updated[[#This Row],[Discount (%)]]+0</f>
        <v>50</v>
      </c>
      <c r="H366" s="6" t="s">
        <v>1655</v>
      </c>
      <c r="I366" s="6">
        <f>ecommerce_dataset_updated[[#This Row],['[Price (Rs.)']]]*ecommerce_dataset_updated[[#This Row],['[Discount (%)']]]/100</f>
        <v>128.67500000000001</v>
      </c>
      <c r="J366" s="6">
        <f>ecommerce_dataset_updated[[#This Row],[Final_Price(Rs.)]]+0</f>
        <v>128.68</v>
      </c>
      <c r="K366" s="6">
        <f xml:space="preserve"> ecommerce_dataset_updated[[#This Row],['[Price (Rs.)']]]-ecommerce_dataset_updated[[#This Row],[Discount Amount _]]</f>
        <v>128.67500000000001</v>
      </c>
      <c r="L366" t="s">
        <v>28</v>
      </c>
      <c r="M366" t="s">
        <v>927</v>
      </c>
      <c r="N366" s="4" t="s">
        <v>14064</v>
      </c>
      <c r="O366" s="4" t="s">
        <v>14049</v>
      </c>
      <c r="P366" s="4" t="s">
        <v>14079</v>
      </c>
      <c r="Q366" s="5">
        <f>DATE(ecommerce_dataset_updated[[#This Row],[YYYY]],ecommerce_dataset_updated[[#This Row],[MM]],ecommerce_dataset_updated[[#This Row],[DD]])</f>
        <v>45609</v>
      </c>
      <c r="R366" s="6" t="str">
        <f>TEXT(ecommerce_dataset_updated[[#This Row],['[Purchase_Date']]], "mmm")</f>
        <v>Nov</v>
      </c>
      <c r="S366" s="6" t="str">
        <f>TEXT(ecommerce_dataset_updated[[#This Row],['[Purchase_Date']]], "ddd")</f>
        <v>Wed</v>
      </c>
      <c r="T366" s="6">
        <f>ecommerce_dataset_updated[[#This Row],[Final_Price(Rs.) _]]-ecommerce_dataset_updated[[#This Row],['[Final_Price(Rs.)']]]</f>
        <v>-4.9999999999954525E-3</v>
      </c>
      <c r="U366" s="6" t="b">
        <f xml:space="preserve"> AND(ecommerce_dataset_updated[[#This Row],[Final_Price(Rs.) _]]=ecommerce_dataset_updated[[#This Row],['[Final_Price(Rs.)']]])</f>
        <v>0</v>
      </c>
      <c r="V366" s="5"/>
    </row>
    <row r="367" spans="1:22">
      <c r="A367" t="s">
        <v>1656</v>
      </c>
      <c r="B367" t="s">
        <v>1657</v>
      </c>
      <c r="C367" t="s">
        <v>45</v>
      </c>
      <c r="D367" s="9" t="s">
        <v>1658</v>
      </c>
      <c r="E367" s="8">
        <f>ecommerce_dataset_updated[[#This Row],[Price (Rs.)]]+0</f>
        <v>318.14999999999998</v>
      </c>
      <c r="F367" s="6" t="s">
        <v>75</v>
      </c>
      <c r="G367" s="7">
        <f>ecommerce_dataset_updated[[#This Row],[Discount (%)]]+0</f>
        <v>10</v>
      </c>
      <c r="H367" s="6" t="s">
        <v>1659</v>
      </c>
      <c r="I367" s="6">
        <f>ecommerce_dataset_updated[[#This Row],['[Price (Rs.)']]]*ecommerce_dataset_updated[[#This Row],['[Discount (%)']]]/100</f>
        <v>31.815000000000001</v>
      </c>
      <c r="J367" s="6">
        <f>ecommerce_dataset_updated[[#This Row],[Final_Price(Rs.)]]+0</f>
        <v>286.33</v>
      </c>
      <c r="K367" s="6">
        <f xml:space="preserve"> ecommerce_dataset_updated[[#This Row],['[Price (Rs.)']]]-ecommerce_dataset_updated[[#This Row],[Discount Amount _]]</f>
        <v>286.33499999999998</v>
      </c>
      <c r="L367" t="s">
        <v>28</v>
      </c>
      <c r="M367" t="s">
        <v>1407</v>
      </c>
      <c r="N367" s="4" t="s">
        <v>14063</v>
      </c>
      <c r="O367" s="4" t="s">
        <v>14057</v>
      </c>
      <c r="P367" s="4" t="s">
        <v>14079</v>
      </c>
      <c r="Q367" s="5">
        <f>DATE(ecommerce_dataset_updated[[#This Row],[YYYY]],ecommerce_dataset_updated[[#This Row],[MM]],ecommerce_dataset_updated[[#This Row],[DD]])</f>
        <v>45368</v>
      </c>
      <c r="R367" s="6" t="str">
        <f>TEXT(ecommerce_dataset_updated[[#This Row],['[Purchase_Date']]], "mmm")</f>
        <v>Mar</v>
      </c>
      <c r="S367" s="6" t="str">
        <f>TEXT(ecommerce_dataset_updated[[#This Row],['[Purchase_Date']]], "ddd")</f>
        <v>Sun</v>
      </c>
      <c r="T367" s="6">
        <f>ecommerce_dataset_updated[[#This Row],[Final_Price(Rs.) _]]-ecommerce_dataset_updated[[#This Row],['[Final_Price(Rs.)']]]</f>
        <v>4.9999999999954525E-3</v>
      </c>
      <c r="U367" s="6" t="b">
        <f xml:space="preserve"> AND(ecommerce_dataset_updated[[#This Row],[Final_Price(Rs.) _]]=ecommerce_dataset_updated[[#This Row],['[Final_Price(Rs.)']]])</f>
        <v>0</v>
      </c>
      <c r="V367" s="5"/>
    </row>
    <row r="368" spans="1:22">
      <c r="A368" t="s">
        <v>1660</v>
      </c>
      <c r="B368" t="s">
        <v>1661</v>
      </c>
      <c r="C368" t="s">
        <v>10</v>
      </c>
      <c r="D368" s="9" t="s">
        <v>1662</v>
      </c>
      <c r="E368" s="8">
        <f>ecommerce_dataset_updated[[#This Row],[Price (Rs.)]]+0</f>
        <v>432.56</v>
      </c>
      <c r="F368" s="6" t="s">
        <v>154</v>
      </c>
      <c r="G368" s="7">
        <f>ecommerce_dataset_updated[[#This Row],[Discount (%)]]+0</f>
        <v>30</v>
      </c>
      <c r="H368" s="6" t="s">
        <v>1663</v>
      </c>
      <c r="I368" s="6">
        <f>ecommerce_dataset_updated[[#This Row],['[Price (Rs.)']]]*ecommerce_dataset_updated[[#This Row],['[Discount (%)']]]/100</f>
        <v>129.768</v>
      </c>
      <c r="J368" s="6">
        <f>ecommerce_dataset_updated[[#This Row],[Final_Price(Rs.)]]+0</f>
        <v>302.79000000000002</v>
      </c>
      <c r="K368" s="6">
        <f xml:space="preserve"> ecommerce_dataset_updated[[#This Row],['[Price (Rs.)']]]-ecommerce_dataset_updated[[#This Row],[Discount Amount _]]</f>
        <v>302.79200000000003</v>
      </c>
      <c r="L368" t="s">
        <v>120</v>
      </c>
      <c r="M368" t="s">
        <v>234</v>
      </c>
      <c r="N368" s="4" t="s">
        <v>14063</v>
      </c>
      <c r="O368" s="4" t="s">
        <v>14059</v>
      </c>
      <c r="P368" s="4" t="s">
        <v>14079</v>
      </c>
      <c r="Q368" s="5">
        <f>DATE(ecommerce_dataset_updated[[#This Row],[YYYY]],ecommerce_dataset_updated[[#This Row],[MM]],ecommerce_dataset_updated[[#This Row],[DD]])</f>
        <v>45429</v>
      </c>
      <c r="R368" s="6" t="str">
        <f>TEXT(ecommerce_dataset_updated[[#This Row],['[Purchase_Date']]], "mmm")</f>
        <v>May</v>
      </c>
      <c r="S368" s="6" t="str">
        <f>TEXT(ecommerce_dataset_updated[[#This Row],['[Purchase_Date']]], "ddd")</f>
        <v>Fri</v>
      </c>
      <c r="T368" s="6">
        <f>ecommerce_dataset_updated[[#This Row],[Final_Price(Rs.) _]]-ecommerce_dataset_updated[[#This Row],['[Final_Price(Rs.)']]]</f>
        <v>2.0000000000095497E-3</v>
      </c>
      <c r="U368" s="6" t="b">
        <f xml:space="preserve"> AND(ecommerce_dataset_updated[[#This Row],[Final_Price(Rs.) _]]=ecommerce_dataset_updated[[#This Row],['[Final_Price(Rs.)']]])</f>
        <v>0</v>
      </c>
      <c r="V368" s="5"/>
    </row>
    <row r="369" spans="1:22">
      <c r="A369" t="s">
        <v>1664</v>
      </c>
      <c r="B369" t="s">
        <v>1665</v>
      </c>
      <c r="C369" t="s">
        <v>45</v>
      </c>
      <c r="D369" s="9" t="s">
        <v>1666</v>
      </c>
      <c r="E369" s="8">
        <f>ecommerce_dataset_updated[[#This Row],[Price (Rs.)]]+0</f>
        <v>386.32</v>
      </c>
      <c r="F369" s="6" t="s">
        <v>75</v>
      </c>
      <c r="G369" s="7">
        <f>ecommerce_dataset_updated[[#This Row],[Discount (%)]]+0</f>
        <v>10</v>
      </c>
      <c r="H369" s="6" t="s">
        <v>1667</v>
      </c>
      <c r="I369" s="6">
        <f>ecommerce_dataset_updated[[#This Row],['[Price (Rs.)']]]*ecommerce_dataset_updated[[#This Row],['[Discount (%)']]]/100</f>
        <v>38.631999999999998</v>
      </c>
      <c r="J369" s="6">
        <f>ecommerce_dataset_updated[[#This Row],[Final_Price(Rs.)]]+0</f>
        <v>347.69</v>
      </c>
      <c r="K369" s="6">
        <f xml:space="preserve"> ecommerce_dataset_updated[[#This Row],['[Price (Rs.)']]]-ecommerce_dataset_updated[[#This Row],[Discount Amount _]]</f>
        <v>347.68799999999999</v>
      </c>
      <c r="L369" t="s">
        <v>35</v>
      </c>
      <c r="M369" t="s">
        <v>600</v>
      </c>
      <c r="N369" s="4" t="s">
        <v>14072</v>
      </c>
      <c r="O369" s="4" t="s">
        <v>14053</v>
      </c>
      <c r="P369" s="4" t="s">
        <v>14079</v>
      </c>
      <c r="Q369" s="5">
        <f>DATE(ecommerce_dataset_updated[[#This Row],[YYYY]],ecommerce_dataset_updated[[#This Row],[MM]],ecommerce_dataset_updated[[#This Row],[DD]])</f>
        <v>45398</v>
      </c>
      <c r="R369" s="6" t="str">
        <f>TEXT(ecommerce_dataset_updated[[#This Row],['[Purchase_Date']]], "mmm")</f>
        <v>Apr</v>
      </c>
      <c r="S369" s="6" t="str">
        <f>TEXT(ecommerce_dataset_updated[[#This Row],['[Purchase_Date']]], "ddd")</f>
        <v>Tue</v>
      </c>
      <c r="T369" s="6">
        <f>ecommerce_dataset_updated[[#This Row],[Final_Price(Rs.) _]]-ecommerce_dataset_updated[[#This Row],['[Final_Price(Rs.)']]]</f>
        <v>-2.0000000000095497E-3</v>
      </c>
      <c r="U369" s="6" t="b">
        <f xml:space="preserve"> AND(ecommerce_dataset_updated[[#This Row],[Final_Price(Rs.) _]]=ecommerce_dataset_updated[[#This Row],['[Final_Price(Rs.)']]])</f>
        <v>0</v>
      </c>
      <c r="V369" s="5"/>
    </row>
    <row r="370" spans="1:22">
      <c r="A370" t="s">
        <v>1668</v>
      </c>
      <c r="B370" t="s">
        <v>1669</v>
      </c>
      <c r="C370" t="s">
        <v>32</v>
      </c>
      <c r="D370" s="9" t="s">
        <v>1670</v>
      </c>
      <c r="E370" s="8">
        <f>ecommerce_dataset_updated[[#This Row],[Price (Rs.)]]+0</f>
        <v>131.54</v>
      </c>
      <c r="F370" s="6" t="s">
        <v>53</v>
      </c>
      <c r="G370" s="7">
        <f>ecommerce_dataset_updated[[#This Row],[Discount (%)]]+0</f>
        <v>5</v>
      </c>
      <c r="H370" s="6" t="s">
        <v>1671</v>
      </c>
      <c r="I370" s="6">
        <f>ecommerce_dataset_updated[[#This Row],['[Price (Rs.)']]]*ecommerce_dataset_updated[[#This Row],['[Discount (%)']]]/100</f>
        <v>6.5769999999999991</v>
      </c>
      <c r="J370" s="6">
        <f>ecommerce_dataset_updated[[#This Row],[Final_Price(Rs.)]]+0</f>
        <v>124.96</v>
      </c>
      <c r="K370" s="6">
        <f xml:space="preserve"> ecommerce_dataset_updated[[#This Row],['[Price (Rs.)']]]-ecommerce_dataset_updated[[#This Row],[Discount Amount _]]</f>
        <v>124.96299999999999</v>
      </c>
      <c r="L370" t="s">
        <v>14</v>
      </c>
      <c r="M370" t="s">
        <v>1672</v>
      </c>
      <c r="N370" s="4" t="s">
        <v>14050</v>
      </c>
      <c r="O370" s="4" t="s">
        <v>14049</v>
      </c>
      <c r="P370" s="4" t="s">
        <v>14079</v>
      </c>
      <c r="Q370" s="5">
        <f>DATE(ecommerce_dataset_updated[[#This Row],[YYYY]],ecommerce_dataset_updated[[#This Row],[MM]],ecommerce_dataset_updated[[#This Row],[DD]])</f>
        <v>45605</v>
      </c>
      <c r="R370" s="6" t="str">
        <f>TEXT(ecommerce_dataset_updated[[#This Row],['[Purchase_Date']]], "mmm")</f>
        <v>Nov</v>
      </c>
      <c r="S370" s="6" t="str">
        <f>TEXT(ecommerce_dataset_updated[[#This Row],['[Purchase_Date']]], "ddd")</f>
        <v>Sat</v>
      </c>
      <c r="T370" s="6">
        <f>ecommerce_dataset_updated[[#This Row],[Final_Price(Rs.) _]]-ecommerce_dataset_updated[[#This Row],['[Final_Price(Rs.)']]]</f>
        <v>3.0000000000001137E-3</v>
      </c>
      <c r="U370" s="6" t="b">
        <f xml:space="preserve"> AND(ecommerce_dataset_updated[[#This Row],[Final_Price(Rs.) _]]=ecommerce_dataset_updated[[#This Row],['[Final_Price(Rs.)']]])</f>
        <v>0</v>
      </c>
      <c r="V370" s="5"/>
    </row>
    <row r="371" spans="1:22">
      <c r="A371" t="s">
        <v>1673</v>
      </c>
      <c r="B371" t="s">
        <v>1674</v>
      </c>
      <c r="C371" t="s">
        <v>18</v>
      </c>
      <c r="D371" s="9" t="s">
        <v>1675</v>
      </c>
      <c r="E371" s="8">
        <f>ecommerce_dataset_updated[[#This Row],[Price (Rs.)]]+0</f>
        <v>32.29</v>
      </c>
      <c r="F371" s="6" t="s">
        <v>107</v>
      </c>
      <c r="G371" s="7">
        <f>ecommerce_dataset_updated[[#This Row],[Discount (%)]]+0</f>
        <v>0</v>
      </c>
      <c r="H371" s="6" t="s">
        <v>1675</v>
      </c>
      <c r="I371" s="6">
        <f>ecommerce_dataset_updated[[#This Row],['[Price (Rs.)']]]*ecommerce_dataset_updated[[#This Row],['[Discount (%)']]]/100</f>
        <v>0</v>
      </c>
      <c r="J371" s="6">
        <f>ecommerce_dataset_updated[[#This Row],[Final_Price(Rs.)]]+0</f>
        <v>32.29</v>
      </c>
      <c r="K371" s="6">
        <f xml:space="preserve"> ecommerce_dataset_updated[[#This Row],['[Price (Rs.)']]]-ecommerce_dataset_updated[[#This Row],[Discount Amount _]]</f>
        <v>32.29</v>
      </c>
      <c r="L371" t="s">
        <v>35</v>
      </c>
      <c r="M371" t="s">
        <v>825</v>
      </c>
      <c r="N371" s="4" t="s">
        <v>14064</v>
      </c>
      <c r="O371" s="4" t="s">
        <v>75</v>
      </c>
      <c r="P371" s="4" t="s">
        <v>14079</v>
      </c>
      <c r="Q371" s="5">
        <f>DATE(ecommerce_dataset_updated[[#This Row],[YYYY]],ecommerce_dataset_updated[[#This Row],[MM]],ecommerce_dataset_updated[[#This Row],[DD]])</f>
        <v>45578</v>
      </c>
      <c r="R371" s="6" t="str">
        <f>TEXT(ecommerce_dataset_updated[[#This Row],['[Purchase_Date']]], "mmm")</f>
        <v>Oct</v>
      </c>
      <c r="S371" s="6" t="str">
        <f>TEXT(ecommerce_dataset_updated[[#This Row],['[Purchase_Date']]], "ddd")</f>
        <v>Sun</v>
      </c>
      <c r="T371" s="6">
        <f>ecommerce_dataset_updated[[#This Row],[Final_Price(Rs.) _]]-ecommerce_dataset_updated[[#This Row],['[Final_Price(Rs.)']]]</f>
        <v>0</v>
      </c>
      <c r="U371" s="6" t="b">
        <f xml:space="preserve"> AND(ecommerce_dataset_updated[[#This Row],[Final_Price(Rs.) _]]=ecommerce_dataset_updated[[#This Row],['[Final_Price(Rs.)']]])</f>
        <v>1</v>
      </c>
      <c r="V371" s="5"/>
    </row>
    <row r="372" spans="1:22">
      <c r="A372" t="s">
        <v>1676</v>
      </c>
      <c r="B372" t="s">
        <v>1677</v>
      </c>
      <c r="C372" t="s">
        <v>68</v>
      </c>
      <c r="D372" s="9" t="s">
        <v>1678</v>
      </c>
      <c r="E372" s="8">
        <f>ecommerce_dataset_updated[[#This Row],[Price (Rs.)]]+0</f>
        <v>278.02999999999997</v>
      </c>
      <c r="F372" s="6" t="s">
        <v>75</v>
      </c>
      <c r="G372" s="7">
        <f>ecommerce_dataset_updated[[#This Row],[Discount (%)]]+0</f>
        <v>10</v>
      </c>
      <c r="H372" s="6" t="s">
        <v>1679</v>
      </c>
      <c r="I372" s="6">
        <f>ecommerce_dataset_updated[[#This Row],['[Price (Rs.)']]]*ecommerce_dataset_updated[[#This Row],['[Discount (%)']]]/100</f>
        <v>27.802999999999997</v>
      </c>
      <c r="J372" s="6">
        <f>ecommerce_dataset_updated[[#This Row],[Final_Price(Rs.)]]+0</f>
        <v>250.23</v>
      </c>
      <c r="K372" s="6">
        <f xml:space="preserve"> ecommerce_dataset_updated[[#This Row],['[Price (Rs.)']]]-ecommerce_dataset_updated[[#This Row],[Discount Amount _]]</f>
        <v>250.22699999999998</v>
      </c>
      <c r="L372" t="s">
        <v>28</v>
      </c>
      <c r="M372" t="s">
        <v>1283</v>
      </c>
      <c r="N372" s="4" t="s">
        <v>2910</v>
      </c>
      <c r="O372" s="4" t="s">
        <v>14051</v>
      </c>
      <c r="P372" s="4" t="s">
        <v>14079</v>
      </c>
      <c r="Q372" s="5">
        <f>DATE(ecommerce_dataset_updated[[#This Row],[YYYY]],ecommerce_dataset_updated[[#This Row],[MM]],ecommerce_dataset_updated[[#This Row],[DD]])</f>
        <v>45336</v>
      </c>
      <c r="R372" s="6" t="str">
        <f>TEXT(ecommerce_dataset_updated[[#This Row],['[Purchase_Date']]], "mmm")</f>
        <v>Feb</v>
      </c>
      <c r="S372" s="6" t="str">
        <f>TEXT(ecommerce_dataset_updated[[#This Row],['[Purchase_Date']]], "ddd")</f>
        <v>Wed</v>
      </c>
      <c r="T372" s="6">
        <f>ecommerce_dataset_updated[[#This Row],[Final_Price(Rs.) _]]-ecommerce_dataset_updated[[#This Row],['[Final_Price(Rs.)']]]</f>
        <v>-3.0000000000143245E-3</v>
      </c>
      <c r="U372" s="6" t="b">
        <f xml:space="preserve"> AND(ecommerce_dataset_updated[[#This Row],[Final_Price(Rs.) _]]=ecommerce_dataset_updated[[#This Row],['[Final_Price(Rs.)']]])</f>
        <v>0</v>
      </c>
      <c r="V372" s="5"/>
    </row>
    <row r="373" spans="1:22">
      <c r="A373" t="s">
        <v>1680</v>
      </c>
      <c r="B373" t="s">
        <v>1681</v>
      </c>
      <c r="C373" t="s">
        <v>39</v>
      </c>
      <c r="D373" s="9" t="s">
        <v>1682</v>
      </c>
      <c r="E373" s="8">
        <f>ecommerce_dataset_updated[[#This Row],[Price (Rs.)]]+0</f>
        <v>381.05</v>
      </c>
      <c r="F373" s="6" t="s">
        <v>75</v>
      </c>
      <c r="G373" s="7">
        <f>ecommerce_dataset_updated[[#This Row],[Discount (%)]]+0</f>
        <v>10</v>
      </c>
      <c r="H373" s="6" t="s">
        <v>1683</v>
      </c>
      <c r="I373" s="6">
        <f>ecommerce_dataset_updated[[#This Row],['[Price (Rs.)']]]*ecommerce_dataset_updated[[#This Row],['[Discount (%)']]]/100</f>
        <v>38.104999999999997</v>
      </c>
      <c r="J373" s="6">
        <f>ecommerce_dataset_updated[[#This Row],[Final_Price(Rs.)]]+0</f>
        <v>342.94</v>
      </c>
      <c r="K373" s="6">
        <f xml:space="preserve"> ecommerce_dataset_updated[[#This Row],['[Price (Rs.)']]]-ecommerce_dataset_updated[[#This Row],[Discount Amount _]]</f>
        <v>342.94499999999999</v>
      </c>
      <c r="L373" t="s">
        <v>120</v>
      </c>
      <c r="M373" t="s">
        <v>181</v>
      </c>
      <c r="N373" s="4" t="s">
        <v>14067</v>
      </c>
      <c r="O373" s="4" t="s">
        <v>75</v>
      </c>
      <c r="P373" s="4" t="s">
        <v>14079</v>
      </c>
      <c r="Q373" s="5">
        <f>DATE(ecommerce_dataset_updated[[#This Row],[YYYY]],ecommerce_dataset_updated[[#This Row],[MM]],ecommerce_dataset_updated[[#This Row],[DD]])</f>
        <v>45572</v>
      </c>
      <c r="R373" s="6" t="str">
        <f>TEXT(ecommerce_dataset_updated[[#This Row],['[Purchase_Date']]], "mmm")</f>
        <v>Oct</v>
      </c>
      <c r="S373" s="6" t="str">
        <f>TEXT(ecommerce_dataset_updated[[#This Row],['[Purchase_Date']]], "ddd")</f>
        <v>Mon</v>
      </c>
      <c r="T373" s="6">
        <f>ecommerce_dataset_updated[[#This Row],[Final_Price(Rs.) _]]-ecommerce_dataset_updated[[#This Row],['[Final_Price(Rs.)']]]</f>
        <v>4.9999999999954525E-3</v>
      </c>
      <c r="U373" s="6" t="b">
        <f xml:space="preserve"> AND(ecommerce_dataset_updated[[#This Row],[Final_Price(Rs.) _]]=ecommerce_dataset_updated[[#This Row],['[Final_Price(Rs.)']]])</f>
        <v>0</v>
      </c>
      <c r="V373" s="5"/>
    </row>
    <row r="374" spans="1:22">
      <c r="A374" t="s">
        <v>1684</v>
      </c>
      <c r="B374" t="s">
        <v>1685</v>
      </c>
      <c r="C374" t="s">
        <v>32</v>
      </c>
      <c r="D374" s="9" t="s">
        <v>1686</v>
      </c>
      <c r="E374" s="8">
        <f>ecommerce_dataset_updated[[#This Row],[Price (Rs.)]]+0</f>
        <v>56.78</v>
      </c>
      <c r="F374" s="6" t="s">
        <v>75</v>
      </c>
      <c r="G374" s="7">
        <f>ecommerce_dataset_updated[[#This Row],[Discount (%)]]+0</f>
        <v>10</v>
      </c>
      <c r="H374" s="6" t="s">
        <v>1687</v>
      </c>
      <c r="I374" s="6">
        <f>ecommerce_dataset_updated[[#This Row],['[Price (Rs.)']]]*ecommerce_dataset_updated[[#This Row],['[Discount (%)']]]/100</f>
        <v>5.6779999999999999</v>
      </c>
      <c r="J374" s="6">
        <f>ecommerce_dataset_updated[[#This Row],[Final_Price(Rs.)]]+0</f>
        <v>51.1</v>
      </c>
      <c r="K374" s="6">
        <f xml:space="preserve"> ecommerce_dataset_updated[[#This Row],['[Price (Rs.)']]]-ecommerce_dataset_updated[[#This Row],[Discount Amount _]]</f>
        <v>51.102000000000004</v>
      </c>
      <c r="L374" t="s">
        <v>35</v>
      </c>
      <c r="M374" t="s">
        <v>394</v>
      </c>
      <c r="N374" s="4" t="s">
        <v>14049</v>
      </c>
      <c r="O374" s="4" t="s">
        <v>14057</v>
      </c>
      <c r="P374" s="4" t="s">
        <v>14079</v>
      </c>
      <c r="Q374" s="5">
        <f>DATE(ecommerce_dataset_updated[[#This Row],[YYYY]],ecommerce_dataset_updated[[#This Row],[MM]],ecommerce_dataset_updated[[#This Row],[DD]])</f>
        <v>45362</v>
      </c>
      <c r="R374" s="6" t="str">
        <f>TEXT(ecommerce_dataset_updated[[#This Row],['[Purchase_Date']]], "mmm")</f>
        <v>Mar</v>
      </c>
      <c r="S374" s="6" t="str">
        <f>TEXT(ecommerce_dataset_updated[[#This Row],['[Purchase_Date']]], "ddd")</f>
        <v>Mon</v>
      </c>
      <c r="T374" s="6">
        <f>ecommerce_dataset_updated[[#This Row],[Final_Price(Rs.) _]]-ecommerce_dataset_updated[[#This Row],['[Final_Price(Rs.)']]]</f>
        <v>2.0000000000024443E-3</v>
      </c>
      <c r="U374" s="6" t="b">
        <f xml:space="preserve"> AND(ecommerce_dataset_updated[[#This Row],[Final_Price(Rs.) _]]=ecommerce_dataset_updated[[#This Row],['[Final_Price(Rs.)']]])</f>
        <v>0</v>
      </c>
      <c r="V374" s="5"/>
    </row>
    <row r="375" spans="1:22">
      <c r="A375" t="s">
        <v>1688</v>
      </c>
      <c r="B375" t="s">
        <v>1689</v>
      </c>
      <c r="C375" t="s">
        <v>10</v>
      </c>
      <c r="D375" s="9" t="s">
        <v>1690</v>
      </c>
      <c r="E375" s="8">
        <f>ecommerce_dataset_updated[[#This Row],[Price (Rs.)]]+0</f>
        <v>30.56</v>
      </c>
      <c r="F375" s="6" t="s">
        <v>154</v>
      </c>
      <c r="G375" s="7">
        <f>ecommerce_dataset_updated[[#This Row],[Discount (%)]]+0</f>
        <v>30</v>
      </c>
      <c r="H375" s="6" t="s">
        <v>1691</v>
      </c>
      <c r="I375" s="6">
        <f>ecommerce_dataset_updated[[#This Row],['[Price (Rs.)']]]*ecommerce_dataset_updated[[#This Row],['[Discount (%)']]]/100</f>
        <v>9.1679999999999993</v>
      </c>
      <c r="J375" s="6">
        <f>ecommerce_dataset_updated[[#This Row],[Final_Price(Rs.)]]+0</f>
        <v>21.39</v>
      </c>
      <c r="K375" s="6">
        <f xml:space="preserve"> ecommerce_dataset_updated[[#This Row],['[Price (Rs.)']]]-ecommerce_dataset_updated[[#This Row],[Discount Amount _]]</f>
        <v>21.391999999999999</v>
      </c>
      <c r="L375" t="s">
        <v>35</v>
      </c>
      <c r="M375" t="s">
        <v>681</v>
      </c>
      <c r="N375" s="4" t="s">
        <v>14051</v>
      </c>
      <c r="O375" s="4" t="s">
        <v>14062</v>
      </c>
      <c r="P375" s="4" t="s">
        <v>14079</v>
      </c>
      <c r="Q375" s="5">
        <f>DATE(ecommerce_dataset_updated[[#This Row],[YYYY]],ecommerce_dataset_updated[[#This Row],[MM]],ecommerce_dataset_updated[[#This Row],[DD]])</f>
        <v>45445</v>
      </c>
      <c r="R375" s="6" t="str">
        <f>TEXT(ecommerce_dataset_updated[[#This Row],['[Purchase_Date']]], "mmm")</f>
        <v>Jun</v>
      </c>
      <c r="S375" s="6" t="str">
        <f>TEXT(ecommerce_dataset_updated[[#This Row],['[Purchase_Date']]], "ddd")</f>
        <v>Sun</v>
      </c>
      <c r="T375" s="6">
        <f>ecommerce_dataset_updated[[#This Row],[Final_Price(Rs.) _]]-ecommerce_dataset_updated[[#This Row],['[Final_Price(Rs.)']]]</f>
        <v>1.9999999999988916E-3</v>
      </c>
      <c r="U375" s="6" t="b">
        <f xml:space="preserve"> AND(ecommerce_dataset_updated[[#This Row],[Final_Price(Rs.) _]]=ecommerce_dataset_updated[[#This Row],['[Final_Price(Rs.)']]])</f>
        <v>0</v>
      </c>
      <c r="V375" s="5"/>
    </row>
    <row r="376" spans="1:22">
      <c r="A376" t="s">
        <v>1692</v>
      </c>
      <c r="B376" t="s">
        <v>1693</v>
      </c>
      <c r="C376" t="s">
        <v>18</v>
      </c>
      <c r="D376" s="9" t="s">
        <v>1694</v>
      </c>
      <c r="E376" s="8">
        <f>ecommerce_dataset_updated[[#This Row],[Price (Rs.)]]+0</f>
        <v>387.81</v>
      </c>
      <c r="F376" s="6" t="s">
        <v>20</v>
      </c>
      <c r="G376" s="7">
        <f>ecommerce_dataset_updated[[#This Row],[Discount (%)]]+0</f>
        <v>20</v>
      </c>
      <c r="H376" s="6" t="s">
        <v>1695</v>
      </c>
      <c r="I376" s="6">
        <f>ecommerce_dataset_updated[[#This Row],['[Price (Rs.)']]]*ecommerce_dataset_updated[[#This Row],['[Discount (%)']]]/100</f>
        <v>77.561999999999998</v>
      </c>
      <c r="J376" s="6">
        <f>ecommerce_dataset_updated[[#This Row],[Final_Price(Rs.)]]+0</f>
        <v>310.25</v>
      </c>
      <c r="K376" s="6">
        <f xml:space="preserve"> ecommerce_dataset_updated[[#This Row],['[Price (Rs.)']]]-ecommerce_dataset_updated[[#This Row],[Discount Amount _]]</f>
        <v>310.24799999999999</v>
      </c>
      <c r="L376" t="s">
        <v>77</v>
      </c>
      <c r="M376" t="s">
        <v>1696</v>
      </c>
      <c r="N376" s="4" t="s">
        <v>14052</v>
      </c>
      <c r="O376" s="4" t="s">
        <v>14055</v>
      </c>
      <c r="P376" s="4" t="s">
        <v>14079</v>
      </c>
      <c r="Q376" s="5">
        <f>DATE(ecommerce_dataset_updated[[#This Row],[YYYY]],ecommerce_dataset_updated[[#This Row],[MM]],ecommerce_dataset_updated[[#This Row],[DD]])</f>
        <v>45505</v>
      </c>
      <c r="R376" s="6" t="str">
        <f>TEXT(ecommerce_dataset_updated[[#This Row],['[Purchase_Date']]], "mmm")</f>
        <v>Aug</v>
      </c>
      <c r="S376" s="6" t="str">
        <f>TEXT(ecommerce_dataset_updated[[#This Row],['[Purchase_Date']]], "ddd")</f>
        <v>Thu</v>
      </c>
      <c r="T376" s="6">
        <f>ecommerce_dataset_updated[[#This Row],[Final_Price(Rs.) _]]-ecommerce_dataset_updated[[#This Row],['[Final_Price(Rs.)']]]</f>
        <v>-2.0000000000095497E-3</v>
      </c>
      <c r="U376" s="6" t="b">
        <f xml:space="preserve"> AND(ecommerce_dataset_updated[[#This Row],[Final_Price(Rs.) _]]=ecommerce_dataset_updated[[#This Row],['[Final_Price(Rs.)']]])</f>
        <v>0</v>
      </c>
      <c r="V376" s="5"/>
    </row>
    <row r="377" spans="1:22">
      <c r="A377" t="s">
        <v>1697</v>
      </c>
      <c r="B377" t="s">
        <v>1698</v>
      </c>
      <c r="C377" t="s">
        <v>18</v>
      </c>
      <c r="D377" s="9" t="s">
        <v>1699</v>
      </c>
      <c r="E377" s="8">
        <f>ecommerce_dataset_updated[[#This Row],[Price (Rs.)]]+0</f>
        <v>375.41</v>
      </c>
      <c r="F377" s="6" t="s">
        <v>154</v>
      </c>
      <c r="G377" s="7">
        <f>ecommerce_dataset_updated[[#This Row],[Discount (%)]]+0</f>
        <v>30</v>
      </c>
      <c r="H377" s="6" t="s">
        <v>1700</v>
      </c>
      <c r="I377" s="6">
        <f>ecommerce_dataset_updated[[#This Row],['[Price (Rs.)']]]*ecommerce_dataset_updated[[#This Row],['[Discount (%)']]]/100</f>
        <v>112.623</v>
      </c>
      <c r="J377" s="6">
        <f>ecommerce_dataset_updated[[#This Row],[Final_Price(Rs.)]]+0</f>
        <v>262.79000000000002</v>
      </c>
      <c r="K377" s="6">
        <f xml:space="preserve"> ecommerce_dataset_updated[[#This Row],['[Price (Rs.)']]]-ecommerce_dataset_updated[[#This Row],[Discount Amount _]]</f>
        <v>262.78700000000003</v>
      </c>
      <c r="L377" t="s">
        <v>35</v>
      </c>
      <c r="M377" t="s">
        <v>362</v>
      </c>
      <c r="N377" s="4" t="s">
        <v>14054</v>
      </c>
      <c r="O377" s="4" t="s">
        <v>14051</v>
      </c>
      <c r="P377" s="4" t="s">
        <v>14079</v>
      </c>
      <c r="Q377" s="5">
        <f>DATE(ecommerce_dataset_updated[[#This Row],[YYYY]],ecommerce_dataset_updated[[#This Row],[MM]],ecommerce_dataset_updated[[#This Row],[DD]])</f>
        <v>45349</v>
      </c>
      <c r="R377" s="6" t="str">
        <f>TEXT(ecommerce_dataset_updated[[#This Row],['[Purchase_Date']]], "mmm")</f>
        <v>Feb</v>
      </c>
      <c r="S377" s="6" t="str">
        <f>TEXT(ecommerce_dataset_updated[[#This Row],['[Purchase_Date']]], "ddd")</f>
        <v>Tue</v>
      </c>
      <c r="T377" s="6">
        <f>ecommerce_dataset_updated[[#This Row],[Final_Price(Rs.) _]]-ecommerce_dataset_updated[[#This Row],['[Final_Price(Rs.)']]]</f>
        <v>-2.9999999999859028E-3</v>
      </c>
      <c r="U377" s="6" t="b">
        <f xml:space="preserve"> AND(ecommerce_dataset_updated[[#This Row],[Final_Price(Rs.) _]]=ecommerce_dataset_updated[[#This Row],['[Final_Price(Rs.)']]])</f>
        <v>0</v>
      </c>
      <c r="V377" s="5"/>
    </row>
    <row r="378" spans="1:22">
      <c r="A378" t="s">
        <v>1701</v>
      </c>
      <c r="B378" t="s">
        <v>1702</v>
      </c>
      <c r="C378" t="s">
        <v>10</v>
      </c>
      <c r="D378" s="9" t="s">
        <v>1703</v>
      </c>
      <c r="E378" s="8">
        <f>ecommerce_dataset_updated[[#This Row],[Price (Rs.)]]+0</f>
        <v>183.1</v>
      </c>
      <c r="F378" s="6" t="s">
        <v>53</v>
      </c>
      <c r="G378" s="7">
        <f>ecommerce_dataset_updated[[#This Row],[Discount (%)]]+0</f>
        <v>5</v>
      </c>
      <c r="H378" s="6" t="s">
        <v>1704</v>
      </c>
      <c r="I378" s="6">
        <f>ecommerce_dataset_updated[[#This Row],['[Price (Rs.)']]]*ecommerce_dataset_updated[[#This Row],['[Discount (%)']]]/100</f>
        <v>9.1549999999999994</v>
      </c>
      <c r="J378" s="6">
        <f>ecommerce_dataset_updated[[#This Row],[Final_Price(Rs.)]]+0</f>
        <v>173.94</v>
      </c>
      <c r="K378" s="6">
        <f xml:space="preserve"> ecommerce_dataset_updated[[#This Row],['[Price (Rs.)']]]-ecommerce_dataset_updated[[#This Row],[Discount Amount _]]</f>
        <v>173.94499999999999</v>
      </c>
      <c r="L378" t="s">
        <v>120</v>
      </c>
      <c r="M378" t="s">
        <v>394</v>
      </c>
      <c r="N378" s="4" t="s">
        <v>14049</v>
      </c>
      <c r="O378" s="4" t="s">
        <v>14057</v>
      </c>
      <c r="P378" s="4" t="s">
        <v>14079</v>
      </c>
      <c r="Q378" s="5">
        <f>DATE(ecommerce_dataset_updated[[#This Row],[YYYY]],ecommerce_dataset_updated[[#This Row],[MM]],ecommerce_dataset_updated[[#This Row],[DD]])</f>
        <v>45362</v>
      </c>
      <c r="R378" s="6" t="str">
        <f>TEXT(ecommerce_dataset_updated[[#This Row],['[Purchase_Date']]], "mmm")</f>
        <v>Mar</v>
      </c>
      <c r="S378" s="6" t="str">
        <f>TEXT(ecommerce_dataset_updated[[#This Row],['[Purchase_Date']]], "ddd")</f>
        <v>Mon</v>
      </c>
      <c r="T378" s="6">
        <f>ecommerce_dataset_updated[[#This Row],[Final_Price(Rs.) _]]-ecommerce_dataset_updated[[#This Row],['[Final_Price(Rs.)']]]</f>
        <v>4.9999999999954525E-3</v>
      </c>
      <c r="U378" s="6" t="b">
        <f xml:space="preserve"> AND(ecommerce_dataset_updated[[#This Row],[Final_Price(Rs.) _]]=ecommerce_dataset_updated[[#This Row],['[Final_Price(Rs.)']]])</f>
        <v>0</v>
      </c>
      <c r="V378" s="5"/>
    </row>
    <row r="379" spans="1:22">
      <c r="A379" t="s">
        <v>1705</v>
      </c>
      <c r="B379" t="s">
        <v>1706</v>
      </c>
      <c r="C379" t="s">
        <v>114</v>
      </c>
      <c r="D379" s="9" t="s">
        <v>1707</v>
      </c>
      <c r="E379" s="8">
        <f>ecommerce_dataset_updated[[#This Row],[Price (Rs.)]]+0</f>
        <v>278.54000000000002</v>
      </c>
      <c r="F379" s="6" t="s">
        <v>12</v>
      </c>
      <c r="G379" s="7">
        <f>ecommerce_dataset_updated[[#This Row],[Discount (%)]]+0</f>
        <v>15</v>
      </c>
      <c r="H379" s="6" t="s">
        <v>1708</v>
      </c>
      <c r="I379" s="6">
        <f>ecommerce_dataset_updated[[#This Row],['[Price (Rs.)']]]*ecommerce_dataset_updated[[#This Row],['[Discount (%)']]]/100</f>
        <v>41.781000000000006</v>
      </c>
      <c r="J379" s="6">
        <f>ecommerce_dataset_updated[[#This Row],[Final_Price(Rs.)]]+0</f>
        <v>236.76</v>
      </c>
      <c r="K379" s="6">
        <f xml:space="preserve"> ecommerce_dataset_updated[[#This Row],['[Price (Rs.)']]]-ecommerce_dataset_updated[[#This Row],[Discount Amount _]]</f>
        <v>236.75900000000001</v>
      </c>
      <c r="L379" t="s">
        <v>120</v>
      </c>
      <c r="M379" t="s">
        <v>1709</v>
      </c>
      <c r="N379" s="4" t="s">
        <v>12</v>
      </c>
      <c r="O379" s="4" t="s">
        <v>75</v>
      </c>
      <c r="P379" s="4" t="s">
        <v>14079</v>
      </c>
      <c r="Q379" s="5">
        <f>DATE(ecommerce_dataset_updated[[#This Row],[YYYY]],ecommerce_dataset_updated[[#This Row],[MM]],ecommerce_dataset_updated[[#This Row],[DD]])</f>
        <v>45580</v>
      </c>
      <c r="R379" s="6" t="str">
        <f>TEXT(ecommerce_dataset_updated[[#This Row],['[Purchase_Date']]], "mmm")</f>
        <v>Oct</v>
      </c>
      <c r="S379" s="6" t="str">
        <f>TEXT(ecommerce_dataset_updated[[#This Row],['[Purchase_Date']]], "ddd")</f>
        <v>Tue</v>
      </c>
      <c r="T379" s="6">
        <f>ecommerce_dataset_updated[[#This Row],[Final_Price(Rs.) _]]-ecommerce_dataset_updated[[#This Row],['[Final_Price(Rs.)']]]</f>
        <v>-9.9999999997635314E-4</v>
      </c>
      <c r="U379" s="6" t="b">
        <f xml:space="preserve"> AND(ecommerce_dataset_updated[[#This Row],[Final_Price(Rs.) _]]=ecommerce_dataset_updated[[#This Row],['[Final_Price(Rs.)']]])</f>
        <v>0</v>
      </c>
      <c r="V379" s="5"/>
    </row>
    <row r="380" spans="1:22">
      <c r="A380" t="s">
        <v>1710</v>
      </c>
      <c r="B380" t="s">
        <v>1711</v>
      </c>
      <c r="C380" t="s">
        <v>18</v>
      </c>
      <c r="D380" s="9" t="s">
        <v>1712</v>
      </c>
      <c r="E380" s="8">
        <f>ecommerce_dataset_updated[[#This Row],[Price (Rs.)]]+0</f>
        <v>227.68</v>
      </c>
      <c r="F380" s="6" t="s">
        <v>75</v>
      </c>
      <c r="G380" s="7">
        <f>ecommerce_dataset_updated[[#This Row],[Discount (%)]]+0</f>
        <v>10</v>
      </c>
      <c r="H380" s="6" t="s">
        <v>1713</v>
      </c>
      <c r="I380" s="6">
        <f>ecommerce_dataset_updated[[#This Row],['[Price (Rs.)']]]*ecommerce_dataset_updated[[#This Row],['[Discount (%)']]]/100</f>
        <v>22.768000000000001</v>
      </c>
      <c r="J380" s="6">
        <f>ecommerce_dataset_updated[[#This Row],[Final_Price(Rs.)]]+0</f>
        <v>204.91</v>
      </c>
      <c r="K380" s="6">
        <f xml:space="preserve"> ecommerce_dataset_updated[[#This Row],['[Price (Rs.)']]]-ecommerce_dataset_updated[[#This Row],[Discount Amount _]]</f>
        <v>204.91200000000001</v>
      </c>
      <c r="L380" t="s">
        <v>35</v>
      </c>
      <c r="M380" t="s">
        <v>334</v>
      </c>
      <c r="N380" s="4" t="s">
        <v>14072</v>
      </c>
      <c r="O380" s="4" t="s">
        <v>14050</v>
      </c>
      <c r="P380" s="4" t="s">
        <v>14079</v>
      </c>
      <c r="Q380" s="5">
        <f>DATE(ecommerce_dataset_updated[[#This Row],[YYYY]],ecommerce_dataset_updated[[#This Row],[MM]],ecommerce_dataset_updated[[#This Row],[DD]])</f>
        <v>45551</v>
      </c>
      <c r="R380" s="6" t="str">
        <f>TEXT(ecommerce_dataset_updated[[#This Row],['[Purchase_Date']]], "mmm")</f>
        <v>Sep</v>
      </c>
      <c r="S380" s="6" t="str">
        <f>TEXT(ecommerce_dataset_updated[[#This Row],['[Purchase_Date']]], "ddd")</f>
        <v>Mon</v>
      </c>
      <c r="T380" s="6">
        <f>ecommerce_dataset_updated[[#This Row],[Final_Price(Rs.) _]]-ecommerce_dataset_updated[[#This Row],['[Final_Price(Rs.)']]]</f>
        <v>2.0000000000095497E-3</v>
      </c>
      <c r="U380" s="6" t="b">
        <f xml:space="preserve"> AND(ecommerce_dataset_updated[[#This Row],[Final_Price(Rs.) _]]=ecommerce_dataset_updated[[#This Row],['[Final_Price(Rs.)']]])</f>
        <v>0</v>
      </c>
      <c r="V380" s="5"/>
    </row>
    <row r="381" spans="1:22">
      <c r="A381" t="s">
        <v>1714</v>
      </c>
      <c r="B381" t="s">
        <v>1715</v>
      </c>
      <c r="C381" t="s">
        <v>114</v>
      </c>
      <c r="D381" s="9" t="s">
        <v>1716</v>
      </c>
      <c r="E381" s="8">
        <f>ecommerce_dataset_updated[[#This Row],[Price (Rs.)]]+0</f>
        <v>490.91</v>
      </c>
      <c r="F381" s="6" t="s">
        <v>154</v>
      </c>
      <c r="G381" s="7">
        <f>ecommerce_dataset_updated[[#This Row],[Discount (%)]]+0</f>
        <v>30</v>
      </c>
      <c r="H381" s="6" t="s">
        <v>1717</v>
      </c>
      <c r="I381" s="6">
        <f>ecommerce_dataset_updated[[#This Row],['[Price (Rs.)']]]*ecommerce_dataset_updated[[#This Row],['[Discount (%)']]]/100</f>
        <v>147.27300000000002</v>
      </c>
      <c r="J381" s="6">
        <f>ecommerce_dataset_updated[[#This Row],[Final_Price(Rs.)]]+0</f>
        <v>343.64</v>
      </c>
      <c r="K381" s="6">
        <f xml:space="preserve"> ecommerce_dataset_updated[[#This Row],['[Price (Rs.)']]]-ecommerce_dataset_updated[[#This Row],[Discount Amount _]]</f>
        <v>343.637</v>
      </c>
      <c r="L381" t="s">
        <v>14</v>
      </c>
      <c r="M381" t="s">
        <v>1186</v>
      </c>
      <c r="N381" s="4" t="s">
        <v>14051</v>
      </c>
      <c r="O381" s="4" t="s">
        <v>14055</v>
      </c>
      <c r="P381" s="4" t="s">
        <v>14079</v>
      </c>
      <c r="Q381" s="5">
        <f>DATE(ecommerce_dataset_updated[[#This Row],[YYYY]],ecommerce_dataset_updated[[#This Row],[MM]],ecommerce_dataset_updated[[#This Row],[DD]])</f>
        <v>45506</v>
      </c>
      <c r="R381" s="6" t="str">
        <f>TEXT(ecommerce_dataset_updated[[#This Row],['[Purchase_Date']]], "mmm")</f>
        <v>Aug</v>
      </c>
      <c r="S381" s="6" t="str">
        <f>TEXT(ecommerce_dataset_updated[[#This Row],['[Purchase_Date']]], "ddd")</f>
        <v>Fri</v>
      </c>
      <c r="T381" s="6">
        <f>ecommerce_dataset_updated[[#This Row],[Final_Price(Rs.) _]]-ecommerce_dataset_updated[[#This Row],['[Final_Price(Rs.)']]]</f>
        <v>-2.9999999999859028E-3</v>
      </c>
      <c r="U381" s="6" t="b">
        <f xml:space="preserve"> AND(ecommerce_dataset_updated[[#This Row],[Final_Price(Rs.) _]]=ecommerce_dataset_updated[[#This Row],['[Final_Price(Rs.)']]])</f>
        <v>0</v>
      </c>
      <c r="V381" s="5"/>
    </row>
    <row r="382" spans="1:22">
      <c r="A382" t="s">
        <v>1718</v>
      </c>
      <c r="B382" t="s">
        <v>1719</v>
      </c>
      <c r="C382" t="s">
        <v>18</v>
      </c>
      <c r="D382" s="9" t="s">
        <v>1720</v>
      </c>
      <c r="E382" s="8">
        <f>ecommerce_dataset_updated[[#This Row],[Price (Rs.)]]+0</f>
        <v>69.31</v>
      </c>
      <c r="F382" s="6" t="s">
        <v>47</v>
      </c>
      <c r="G382" s="7">
        <f>ecommerce_dataset_updated[[#This Row],[Discount (%)]]+0</f>
        <v>50</v>
      </c>
      <c r="H382" s="6" t="s">
        <v>1721</v>
      </c>
      <c r="I382" s="6">
        <f>ecommerce_dataset_updated[[#This Row],['[Price (Rs.)']]]*ecommerce_dataset_updated[[#This Row],['[Discount (%)']]]/100</f>
        <v>34.655000000000001</v>
      </c>
      <c r="J382" s="6">
        <f>ecommerce_dataset_updated[[#This Row],[Final_Price(Rs.)]]+0</f>
        <v>34.659999999999997</v>
      </c>
      <c r="K382" s="6">
        <f xml:space="preserve"> ecommerce_dataset_updated[[#This Row],['[Price (Rs.)']]]-ecommerce_dataset_updated[[#This Row],[Discount Amount _]]</f>
        <v>34.655000000000001</v>
      </c>
      <c r="L382" t="s">
        <v>14</v>
      </c>
      <c r="M382" t="s">
        <v>121</v>
      </c>
      <c r="N382" s="4" t="s">
        <v>14065</v>
      </c>
      <c r="O382" s="4" t="s">
        <v>14050</v>
      </c>
      <c r="P382" s="4" t="s">
        <v>14079</v>
      </c>
      <c r="Q382" s="5">
        <f>DATE(ecommerce_dataset_updated[[#This Row],[YYYY]],ecommerce_dataset_updated[[#This Row],[MM]],ecommerce_dataset_updated[[#This Row],[DD]])</f>
        <v>45558</v>
      </c>
      <c r="R382" s="6" t="str">
        <f>TEXT(ecommerce_dataset_updated[[#This Row],['[Purchase_Date']]], "mmm")</f>
        <v>Sep</v>
      </c>
      <c r="S382" s="6" t="str">
        <f>TEXT(ecommerce_dataset_updated[[#This Row],['[Purchase_Date']]], "ddd")</f>
        <v>Mon</v>
      </c>
      <c r="T382" s="6">
        <f>ecommerce_dataset_updated[[#This Row],[Final_Price(Rs.) _]]-ecommerce_dataset_updated[[#This Row],['[Final_Price(Rs.)']]]</f>
        <v>-4.9999999999954525E-3</v>
      </c>
      <c r="U382" s="6" t="b">
        <f xml:space="preserve"> AND(ecommerce_dataset_updated[[#This Row],[Final_Price(Rs.) _]]=ecommerce_dataset_updated[[#This Row],['[Final_Price(Rs.)']]])</f>
        <v>0</v>
      </c>
      <c r="V382" s="5"/>
    </row>
    <row r="383" spans="1:22">
      <c r="A383" t="s">
        <v>1722</v>
      </c>
      <c r="B383" t="s">
        <v>1723</v>
      </c>
      <c r="C383" t="s">
        <v>39</v>
      </c>
      <c r="D383" s="9" t="s">
        <v>1724</v>
      </c>
      <c r="E383" s="8">
        <f>ecommerce_dataset_updated[[#This Row],[Price (Rs.)]]+0</f>
        <v>31.12</v>
      </c>
      <c r="F383" s="6" t="s">
        <v>47</v>
      </c>
      <c r="G383" s="7">
        <f>ecommerce_dataset_updated[[#This Row],[Discount (%)]]+0</f>
        <v>50</v>
      </c>
      <c r="H383" s="6" t="s">
        <v>1725</v>
      </c>
      <c r="I383" s="6">
        <f>ecommerce_dataset_updated[[#This Row],['[Price (Rs.)']]]*ecommerce_dataset_updated[[#This Row],['[Discount (%)']]]/100</f>
        <v>15.56</v>
      </c>
      <c r="J383" s="6">
        <f>ecommerce_dataset_updated[[#This Row],[Final_Price(Rs.)]]+0</f>
        <v>15.56</v>
      </c>
      <c r="K383" s="6">
        <f xml:space="preserve"> ecommerce_dataset_updated[[#This Row],['[Price (Rs.)']]]-ecommerce_dataset_updated[[#This Row],[Discount Amount _]]</f>
        <v>15.56</v>
      </c>
      <c r="L383" t="s">
        <v>77</v>
      </c>
      <c r="M383" t="s">
        <v>1726</v>
      </c>
      <c r="N383" s="4" t="s">
        <v>14072</v>
      </c>
      <c r="O383" s="4" t="s">
        <v>14055</v>
      </c>
      <c r="P383" s="4" t="s">
        <v>14079</v>
      </c>
      <c r="Q383" s="5">
        <f>DATE(ecommerce_dataset_updated[[#This Row],[YYYY]],ecommerce_dataset_updated[[#This Row],[MM]],ecommerce_dataset_updated[[#This Row],[DD]])</f>
        <v>45520</v>
      </c>
      <c r="R383" s="6" t="str">
        <f>TEXT(ecommerce_dataset_updated[[#This Row],['[Purchase_Date']]], "mmm")</f>
        <v>Aug</v>
      </c>
      <c r="S383" s="6" t="str">
        <f>TEXT(ecommerce_dataset_updated[[#This Row],['[Purchase_Date']]], "ddd")</f>
        <v>Fri</v>
      </c>
      <c r="T383" s="6">
        <f>ecommerce_dataset_updated[[#This Row],[Final_Price(Rs.) _]]-ecommerce_dataset_updated[[#This Row],['[Final_Price(Rs.)']]]</f>
        <v>0</v>
      </c>
      <c r="U383" s="6" t="b">
        <f xml:space="preserve"> AND(ecommerce_dataset_updated[[#This Row],[Final_Price(Rs.) _]]=ecommerce_dataset_updated[[#This Row],['[Final_Price(Rs.)']]])</f>
        <v>1</v>
      </c>
      <c r="V383" s="5"/>
    </row>
    <row r="384" spans="1:22">
      <c r="A384" t="s">
        <v>1727</v>
      </c>
      <c r="B384" t="s">
        <v>1728</v>
      </c>
      <c r="C384" t="s">
        <v>10</v>
      </c>
      <c r="D384" s="9" t="s">
        <v>1729</v>
      </c>
      <c r="E384" s="8">
        <f>ecommerce_dataset_updated[[#This Row],[Price (Rs.)]]+0</f>
        <v>225.59</v>
      </c>
      <c r="F384" s="6" t="s">
        <v>26</v>
      </c>
      <c r="G384" s="7">
        <f>ecommerce_dataset_updated[[#This Row],[Discount (%)]]+0</f>
        <v>25</v>
      </c>
      <c r="H384" s="6" t="s">
        <v>1730</v>
      </c>
      <c r="I384" s="6">
        <f>ecommerce_dataset_updated[[#This Row],['[Price (Rs.)']]]*ecommerce_dataset_updated[[#This Row],['[Discount (%)']]]/100</f>
        <v>56.397500000000001</v>
      </c>
      <c r="J384" s="6">
        <f>ecommerce_dataset_updated[[#This Row],[Final_Price(Rs.)]]+0</f>
        <v>169.19</v>
      </c>
      <c r="K384" s="6">
        <f xml:space="preserve"> ecommerce_dataset_updated[[#This Row],['[Price (Rs.)']]]-ecommerce_dataset_updated[[#This Row],[Discount Amount _]]</f>
        <v>169.1925</v>
      </c>
      <c r="L384" t="s">
        <v>14</v>
      </c>
      <c r="M384" t="s">
        <v>446</v>
      </c>
      <c r="N384" s="4" t="s">
        <v>14049</v>
      </c>
      <c r="O384" s="4" t="s">
        <v>14050</v>
      </c>
      <c r="P384" s="4" t="s">
        <v>14079</v>
      </c>
      <c r="Q384" s="5">
        <f>DATE(ecommerce_dataset_updated[[#This Row],[YYYY]],ecommerce_dataset_updated[[#This Row],[MM]],ecommerce_dataset_updated[[#This Row],[DD]])</f>
        <v>45546</v>
      </c>
      <c r="R384" s="6" t="str">
        <f>TEXT(ecommerce_dataset_updated[[#This Row],['[Purchase_Date']]], "mmm")</f>
        <v>Sep</v>
      </c>
      <c r="S384" s="6" t="str">
        <f>TEXT(ecommerce_dataset_updated[[#This Row],['[Purchase_Date']]], "ddd")</f>
        <v>Wed</v>
      </c>
      <c r="T384" s="6">
        <f>ecommerce_dataset_updated[[#This Row],[Final_Price(Rs.) _]]-ecommerce_dataset_updated[[#This Row],['[Final_Price(Rs.)']]]</f>
        <v>2.4999999999977263E-3</v>
      </c>
      <c r="U384" s="6" t="b">
        <f xml:space="preserve"> AND(ecommerce_dataset_updated[[#This Row],[Final_Price(Rs.) _]]=ecommerce_dataset_updated[[#This Row],['[Final_Price(Rs.)']]])</f>
        <v>0</v>
      </c>
      <c r="V384" s="5"/>
    </row>
    <row r="385" spans="1:22">
      <c r="A385" t="s">
        <v>1731</v>
      </c>
      <c r="B385" t="s">
        <v>1732</v>
      </c>
      <c r="C385" t="s">
        <v>32</v>
      </c>
      <c r="D385" s="9" t="s">
        <v>1733</v>
      </c>
      <c r="E385" s="8">
        <f>ecommerce_dataset_updated[[#This Row],[Price (Rs.)]]+0</f>
        <v>328.31</v>
      </c>
      <c r="F385" s="6" t="s">
        <v>75</v>
      </c>
      <c r="G385" s="7">
        <f>ecommerce_dataset_updated[[#This Row],[Discount (%)]]+0</f>
        <v>10</v>
      </c>
      <c r="H385" s="6" t="s">
        <v>1734</v>
      </c>
      <c r="I385" s="6">
        <f>ecommerce_dataset_updated[[#This Row],['[Price (Rs.)']]]*ecommerce_dataset_updated[[#This Row],['[Discount (%)']]]/100</f>
        <v>32.830999999999996</v>
      </c>
      <c r="J385" s="6">
        <f>ecommerce_dataset_updated[[#This Row],[Final_Price(Rs.)]]+0</f>
        <v>295.48</v>
      </c>
      <c r="K385" s="6">
        <f xml:space="preserve"> ecommerce_dataset_updated[[#This Row],['[Price (Rs.)']]]-ecommerce_dataset_updated[[#This Row],[Discount Amount _]]</f>
        <v>295.47899999999998</v>
      </c>
      <c r="L385" t="s">
        <v>28</v>
      </c>
      <c r="M385" t="s">
        <v>1735</v>
      </c>
      <c r="N385" s="4" t="s">
        <v>154</v>
      </c>
      <c r="O385" s="4" t="s">
        <v>14055</v>
      </c>
      <c r="P385" s="4" t="s">
        <v>14079</v>
      </c>
      <c r="Q385" s="5">
        <f>DATE(ecommerce_dataset_updated[[#This Row],[YYYY]],ecommerce_dataset_updated[[#This Row],[MM]],ecommerce_dataset_updated[[#This Row],[DD]])</f>
        <v>45534</v>
      </c>
      <c r="R385" s="6" t="str">
        <f>TEXT(ecommerce_dataset_updated[[#This Row],['[Purchase_Date']]], "mmm")</f>
        <v>Aug</v>
      </c>
      <c r="S385" s="6" t="str">
        <f>TEXT(ecommerce_dataset_updated[[#This Row],['[Purchase_Date']]], "ddd")</f>
        <v>Fri</v>
      </c>
      <c r="T385" s="6">
        <f>ecommerce_dataset_updated[[#This Row],[Final_Price(Rs.) _]]-ecommerce_dataset_updated[[#This Row],['[Final_Price(Rs.)']]]</f>
        <v>-1.0000000000331966E-3</v>
      </c>
      <c r="U385" s="6" t="b">
        <f xml:space="preserve"> AND(ecommerce_dataset_updated[[#This Row],[Final_Price(Rs.) _]]=ecommerce_dataset_updated[[#This Row],['[Final_Price(Rs.)']]])</f>
        <v>0</v>
      </c>
      <c r="V385" s="5"/>
    </row>
    <row r="386" spans="1:22">
      <c r="A386" t="s">
        <v>1736</v>
      </c>
      <c r="B386" t="s">
        <v>1737</v>
      </c>
      <c r="C386" t="s">
        <v>45</v>
      </c>
      <c r="D386" s="9" t="s">
        <v>1738</v>
      </c>
      <c r="E386" s="8">
        <f>ecommerce_dataset_updated[[#This Row],[Price (Rs.)]]+0</f>
        <v>92.21</v>
      </c>
      <c r="F386" s="6" t="s">
        <v>47</v>
      </c>
      <c r="G386" s="7">
        <f>ecommerce_dataset_updated[[#This Row],[Discount (%)]]+0</f>
        <v>50</v>
      </c>
      <c r="H386" s="6" t="s">
        <v>1739</v>
      </c>
      <c r="I386" s="6">
        <f>ecommerce_dataset_updated[[#This Row],['[Price (Rs.)']]]*ecommerce_dataset_updated[[#This Row],['[Discount (%)']]]/100</f>
        <v>46.104999999999997</v>
      </c>
      <c r="J386" s="6">
        <f>ecommerce_dataset_updated[[#This Row],[Final_Price(Rs.)]]+0</f>
        <v>46.1</v>
      </c>
      <c r="K386" s="6">
        <f xml:space="preserve"> ecommerce_dataset_updated[[#This Row],['[Price (Rs.)']]]-ecommerce_dataset_updated[[#This Row],[Discount Amount _]]</f>
        <v>46.104999999999997</v>
      </c>
      <c r="L386" t="s">
        <v>77</v>
      </c>
      <c r="M386" t="s">
        <v>1126</v>
      </c>
      <c r="N386" s="4" t="s">
        <v>14048</v>
      </c>
      <c r="O386" s="4" t="s">
        <v>14050</v>
      </c>
      <c r="P386" s="4" t="s">
        <v>14079</v>
      </c>
      <c r="Q386" s="5">
        <f>DATE(ecommerce_dataset_updated[[#This Row],[YYYY]],ecommerce_dataset_updated[[#This Row],[MM]],ecommerce_dataset_updated[[#This Row],[DD]])</f>
        <v>45547</v>
      </c>
      <c r="R386" s="6" t="str">
        <f>TEXT(ecommerce_dataset_updated[[#This Row],['[Purchase_Date']]], "mmm")</f>
        <v>Sep</v>
      </c>
      <c r="S386" s="6" t="str">
        <f>TEXT(ecommerce_dataset_updated[[#This Row],['[Purchase_Date']]], "ddd")</f>
        <v>Thu</v>
      </c>
      <c r="T386" s="6">
        <f>ecommerce_dataset_updated[[#This Row],[Final_Price(Rs.) _]]-ecommerce_dataset_updated[[#This Row],['[Final_Price(Rs.)']]]</f>
        <v>4.9999999999954525E-3</v>
      </c>
      <c r="U386" s="6" t="b">
        <f xml:space="preserve"> AND(ecommerce_dataset_updated[[#This Row],[Final_Price(Rs.) _]]=ecommerce_dataset_updated[[#This Row],['[Final_Price(Rs.)']]])</f>
        <v>0</v>
      </c>
      <c r="V386" s="5"/>
    </row>
    <row r="387" spans="1:22">
      <c r="A387" t="s">
        <v>1740</v>
      </c>
      <c r="B387" t="s">
        <v>1741</v>
      </c>
      <c r="C387" t="s">
        <v>68</v>
      </c>
      <c r="D387" s="9" t="s">
        <v>1742</v>
      </c>
      <c r="E387" s="8">
        <f>ecommerce_dataset_updated[[#This Row],[Price (Rs.)]]+0</f>
        <v>95.3</v>
      </c>
      <c r="F387" s="6" t="s">
        <v>12</v>
      </c>
      <c r="G387" s="7">
        <f>ecommerce_dataset_updated[[#This Row],[Discount (%)]]+0</f>
        <v>15</v>
      </c>
      <c r="H387" s="6" t="s">
        <v>1743</v>
      </c>
      <c r="I387" s="6">
        <f>ecommerce_dataset_updated[[#This Row],['[Price (Rs.)']]]*ecommerce_dataset_updated[[#This Row],['[Discount (%)']]]/100</f>
        <v>14.295</v>
      </c>
      <c r="J387" s="6">
        <f>ecommerce_dataset_updated[[#This Row],[Final_Price(Rs.)]]+0</f>
        <v>81</v>
      </c>
      <c r="K387" s="6">
        <f xml:space="preserve"> ecommerce_dataset_updated[[#This Row],['[Price (Rs.)']]]-ecommerce_dataset_updated[[#This Row],[Discount Amount _]]</f>
        <v>81.004999999999995</v>
      </c>
      <c r="L387" t="s">
        <v>14</v>
      </c>
      <c r="M387" t="s">
        <v>1744</v>
      </c>
      <c r="N387" s="4" t="s">
        <v>14061</v>
      </c>
      <c r="O387" s="4" t="s">
        <v>14057</v>
      </c>
      <c r="P387" s="4" t="s">
        <v>14079</v>
      </c>
      <c r="Q387" s="5">
        <f>DATE(ecommerce_dataset_updated[[#This Row],[YYYY]],ecommerce_dataset_updated[[#This Row],[MM]],ecommerce_dataset_updated[[#This Row],[DD]])</f>
        <v>45372</v>
      </c>
      <c r="R387" s="6" t="str">
        <f>TEXT(ecommerce_dataset_updated[[#This Row],['[Purchase_Date']]], "mmm")</f>
        <v>Mar</v>
      </c>
      <c r="S387" s="6" t="str">
        <f>TEXT(ecommerce_dataset_updated[[#This Row],['[Purchase_Date']]], "ddd")</f>
        <v>Thu</v>
      </c>
      <c r="T387" s="6">
        <f>ecommerce_dataset_updated[[#This Row],[Final_Price(Rs.) _]]-ecommerce_dataset_updated[[#This Row],['[Final_Price(Rs.)']]]</f>
        <v>4.9999999999954525E-3</v>
      </c>
      <c r="U387" s="6" t="b">
        <f xml:space="preserve"> AND(ecommerce_dataset_updated[[#This Row],[Final_Price(Rs.) _]]=ecommerce_dataset_updated[[#This Row],['[Final_Price(Rs.)']]])</f>
        <v>0</v>
      </c>
      <c r="V387" s="5"/>
    </row>
    <row r="388" spans="1:22">
      <c r="A388" t="s">
        <v>1745</v>
      </c>
      <c r="B388" t="s">
        <v>1746</v>
      </c>
      <c r="C388" t="s">
        <v>32</v>
      </c>
      <c r="D388" s="9" t="s">
        <v>1747</v>
      </c>
      <c r="E388" s="8">
        <f>ecommerce_dataset_updated[[#This Row],[Price (Rs.)]]+0</f>
        <v>467.24</v>
      </c>
      <c r="F388" s="6" t="s">
        <v>107</v>
      </c>
      <c r="G388" s="7">
        <f>ecommerce_dataset_updated[[#This Row],[Discount (%)]]+0</f>
        <v>0</v>
      </c>
      <c r="H388" s="6" t="s">
        <v>1747</v>
      </c>
      <c r="I388" s="6">
        <f>ecommerce_dataset_updated[[#This Row],['[Price (Rs.)']]]*ecommerce_dataset_updated[[#This Row],['[Discount (%)']]]/100</f>
        <v>0</v>
      </c>
      <c r="J388" s="6">
        <f>ecommerce_dataset_updated[[#This Row],[Final_Price(Rs.)]]+0</f>
        <v>467.24</v>
      </c>
      <c r="K388" s="6">
        <f xml:space="preserve"> ecommerce_dataset_updated[[#This Row],['[Price (Rs.)']]]-ecommerce_dataset_updated[[#This Row],[Discount Amount _]]</f>
        <v>467.24</v>
      </c>
      <c r="L388" t="s">
        <v>35</v>
      </c>
      <c r="M388" t="s">
        <v>1748</v>
      </c>
      <c r="N388" s="4" t="s">
        <v>14050</v>
      </c>
      <c r="O388" s="4" t="s">
        <v>14055</v>
      </c>
      <c r="P388" s="4" t="s">
        <v>14079</v>
      </c>
      <c r="Q388" s="5">
        <f>DATE(ecommerce_dataset_updated[[#This Row],[YYYY]],ecommerce_dataset_updated[[#This Row],[MM]],ecommerce_dataset_updated[[#This Row],[DD]])</f>
        <v>45513</v>
      </c>
      <c r="R388" s="6" t="str">
        <f>TEXT(ecommerce_dataset_updated[[#This Row],['[Purchase_Date']]], "mmm")</f>
        <v>Aug</v>
      </c>
      <c r="S388" s="6" t="str">
        <f>TEXT(ecommerce_dataset_updated[[#This Row],['[Purchase_Date']]], "ddd")</f>
        <v>Fri</v>
      </c>
      <c r="T388" s="6">
        <f>ecommerce_dataset_updated[[#This Row],[Final_Price(Rs.) _]]-ecommerce_dataset_updated[[#This Row],['[Final_Price(Rs.)']]]</f>
        <v>0</v>
      </c>
      <c r="U388" s="6" t="b">
        <f xml:space="preserve"> AND(ecommerce_dataset_updated[[#This Row],[Final_Price(Rs.) _]]=ecommerce_dataset_updated[[#This Row],['[Final_Price(Rs.)']]])</f>
        <v>1</v>
      </c>
      <c r="V388" s="5"/>
    </row>
    <row r="389" spans="1:22">
      <c r="A389" t="s">
        <v>1749</v>
      </c>
      <c r="B389" t="s">
        <v>1750</v>
      </c>
      <c r="C389" t="s">
        <v>10</v>
      </c>
      <c r="D389" s="9" t="s">
        <v>1751</v>
      </c>
      <c r="E389" s="8">
        <f>ecommerce_dataset_updated[[#This Row],[Price (Rs.)]]+0</f>
        <v>181.68</v>
      </c>
      <c r="F389" s="6" t="s">
        <v>75</v>
      </c>
      <c r="G389" s="7">
        <f>ecommerce_dataset_updated[[#This Row],[Discount (%)]]+0</f>
        <v>10</v>
      </c>
      <c r="H389" s="6" t="s">
        <v>1752</v>
      </c>
      <c r="I389" s="6">
        <f>ecommerce_dataset_updated[[#This Row],['[Price (Rs.)']]]*ecommerce_dataset_updated[[#This Row],['[Discount (%)']]]/100</f>
        <v>18.168000000000003</v>
      </c>
      <c r="J389" s="6">
        <f>ecommerce_dataset_updated[[#This Row],[Final_Price(Rs.)]]+0</f>
        <v>163.51</v>
      </c>
      <c r="K389" s="6">
        <f xml:space="preserve"> ecommerce_dataset_updated[[#This Row],['[Price (Rs.)']]]-ecommerce_dataset_updated[[#This Row],[Discount Amount _]]</f>
        <v>163.512</v>
      </c>
      <c r="L389" t="s">
        <v>120</v>
      </c>
      <c r="M389" t="s">
        <v>740</v>
      </c>
      <c r="N389" s="4" t="s">
        <v>14061</v>
      </c>
      <c r="O389" s="4" t="s">
        <v>14051</v>
      </c>
      <c r="P389" s="4" t="s">
        <v>14079</v>
      </c>
      <c r="Q389" s="5">
        <f>DATE(ecommerce_dataset_updated[[#This Row],[YYYY]],ecommerce_dataset_updated[[#This Row],[MM]],ecommerce_dataset_updated[[#This Row],[DD]])</f>
        <v>45343</v>
      </c>
      <c r="R389" s="6" t="str">
        <f>TEXT(ecommerce_dataset_updated[[#This Row],['[Purchase_Date']]], "mmm")</f>
        <v>Feb</v>
      </c>
      <c r="S389" s="6" t="str">
        <f>TEXT(ecommerce_dataset_updated[[#This Row],['[Purchase_Date']]], "ddd")</f>
        <v>Wed</v>
      </c>
      <c r="T389" s="6">
        <f>ecommerce_dataset_updated[[#This Row],[Final_Price(Rs.) _]]-ecommerce_dataset_updated[[#This Row],['[Final_Price(Rs.)']]]</f>
        <v>2.0000000000095497E-3</v>
      </c>
      <c r="U389" s="6" t="b">
        <f xml:space="preserve"> AND(ecommerce_dataset_updated[[#This Row],[Final_Price(Rs.) _]]=ecommerce_dataset_updated[[#This Row],['[Final_Price(Rs.)']]])</f>
        <v>0</v>
      </c>
      <c r="V389" s="5"/>
    </row>
    <row r="390" spans="1:22">
      <c r="A390" t="s">
        <v>1753</v>
      </c>
      <c r="B390" t="s">
        <v>1754</v>
      </c>
      <c r="C390" t="s">
        <v>18</v>
      </c>
      <c r="D390" s="9" t="s">
        <v>1755</v>
      </c>
      <c r="E390" s="8">
        <f>ecommerce_dataset_updated[[#This Row],[Price (Rs.)]]+0</f>
        <v>267.88</v>
      </c>
      <c r="F390" s="6" t="s">
        <v>47</v>
      </c>
      <c r="G390" s="7">
        <f>ecommerce_dataset_updated[[#This Row],[Discount (%)]]+0</f>
        <v>50</v>
      </c>
      <c r="H390" s="6" t="s">
        <v>1756</v>
      </c>
      <c r="I390" s="6">
        <f>ecommerce_dataset_updated[[#This Row],['[Price (Rs.)']]]*ecommerce_dataset_updated[[#This Row],['[Discount (%)']]]/100</f>
        <v>133.94</v>
      </c>
      <c r="J390" s="6">
        <f>ecommerce_dataset_updated[[#This Row],[Final_Price(Rs.)]]+0</f>
        <v>133.94</v>
      </c>
      <c r="K390" s="6">
        <f xml:space="preserve"> ecommerce_dataset_updated[[#This Row],['[Price (Rs.)']]]-ecommerce_dataset_updated[[#This Row],[Discount Amount _]]</f>
        <v>133.94</v>
      </c>
      <c r="L390" t="s">
        <v>35</v>
      </c>
      <c r="M390" t="s">
        <v>1757</v>
      </c>
      <c r="N390" s="4" t="s">
        <v>14072</v>
      </c>
      <c r="O390" s="4" t="s">
        <v>14067</v>
      </c>
      <c r="P390" s="4" t="s">
        <v>14079</v>
      </c>
      <c r="Q390" s="5">
        <f>DATE(ecommerce_dataset_updated[[#This Row],[YYYY]],ecommerce_dataset_updated[[#This Row],[MM]],ecommerce_dataset_updated[[#This Row],[DD]])</f>
        <v>45489</v>
      </c>
      <c r="R390" s="6" t="str">
        <f>TEXT(ecommerce_dataset_updated[[#This Row],['[Purchase_Date']]], "mmm")</f>
        <v>Jul</v>
      </c>
      <c r="S390" s="6" t="str">
        <f>TEXT(ecommerce_dataset_updated[[#This Row],['[Purchase_Date']]], "ddd")</f>
        <v>Tue</v>
      </c>
      <c r="T390" s="6">
        <f>ecommerce_dataset_updated[[#This Row],[Final_Price(Rs.) _]]-ecommerce_dataset_updated[[#This Row],['[Final_Price(Rs.)']]]</f>
        <v>0</v>
      </c>
      <c r="U390" s="6" t="b">
        <f xml:space="preserve"> AND(ecommerce_dataset_updated[[#This Row],[Final_Price(Rs.) _]]=ecommerce_dataset_updated[[#This Row],['[Final_Price(Rs.)']]])</f>
        <v>1</v>
      </c>
      <c r="V390" s="5"/>
    </row>
    <row r="391" spans="1:22">
      <c r="A391" t="s">
        <v>1758</v>
      </c>
      <c r="B391" t="s">
        <v>1759</v>
      </c>
      <c r="C391" t="s">
        <v>114</v>
      </c>
      <c r="D391" s="9" t="s">
        <v>1760</v>
      </c>
      <c r="E391" s="8">
        <f>ecommerce_dataset_updated[[#This Row],[Price (Rs.)]]+0</f>
        <v>138.46</v>
      </c>
      <c r="F391" s="6" t="s">
        <v>107</v>
      </c>
      <c r="G391" s="7">
        <f>ecommerce_dataset_updated[[#This Row],[Discount (%)]]+0</f>
        <v>0</v>
      </c>
      <c r="H391" s="6" t="s">
        <v>1760</v>
      </c>
      <c r="I391" s="6">
        <f>ecommerce_dataset_updated[[#This Row],['[Price (Rs.)']]]*ecommerce_dataset_updated[[#This Row],['[Discount (%)']]]/100</f>
        <v>0</v>
      </c>
      <c r="J391" s="6">
        <f>ecommerce_dataset_updated[[#This Row],[Final_Price(Rs.)]]+0</f>
        <v>138.46</v>
      </c>
      <c r="K391" s="6">
        <f xml:space="preserve"> ecommerce_dataset_updated[[#This Row],['[Price (Rs.)']]]-ecommerce_dataset_updated[[#This Row],[Discount Amount _]]</f>
        <v>138.46</v>
      </c>
      <c r="L391" t="s">
        <v>77</v>
      </c>
      <c r="M391" t="s">
        <v>1761</v>
      </c>
      <c r="N391" s="4" t="s">
        <v>14069</v>
      </c>
      <c r="O391" s="4" t="s">
        <v>14059</v>
      </c>
      <c r="P391" s="4" t="s">
        <v>14079</v>
      </c>
      <c r="Q391" s="5">
        <f>DATE(ecommerce_dataset_updated[[#This Row],[YYYY]],ecommerce_dataset_updated[[#This Row],[MM]],ecommerce_dataset_updated[[#This Row],[DD]])</f>
        <v>45434</v>
      </c>
      <c r="R391" s="6" t="str">
        <f>TEXT(ecommerce_dataset_updated[[#This Row],['[Purchase_Date']]], "mmm")</f>
        <v>May</v>
      </c>
      <c r="S391" s="6" t="str">
        <f>TEXT(ecommerce_dataset_updated[[#This Row],['[Purchase_Date']]], "ddd")</f>
        <v>Wed</v>
      </c>
      <c r="T391" s="6">
        <f>ecommerce_dataset_updated[[#This Row],[Final_Price(Rs.) _]]-ecommerce_dataset_updated[[#This Row],['[Final_Price(Rs.)']]]</f>
        <v>0</v>
      </c>
      <c r="U391" s="6" t="b">
        <f xml:space="preserve"> AND(ecommerce_dataset_updated[[#This Row],[Final_Price(Rs.) _]]=ecommerce_dataset_updated[[#This Row],['[Final_Price(Rs.)']]])</f>
        <v>1</v>
      </c>
      <c r="V391" s="5"/>
    </row>
    <row r="392" spans="1:22">
      <c r="A392" t="s">
        <v>1762</v>
      </c>
      <c r="B392" t="s">
        <v>1763</v>
      </c>
      <c r="C392" t="s">
        <v>18</v>
      </c>
      <c r="D392" s="9" t="s">
        <v>1764</v>
      </c>
      <c r="E392" s="8">
        <f>ecommerce_dataset_updated[[#This Row],[Price (Rs.)]]+0</f>
        <v>151.91999999999999</v>
      </c>
      <c r="F392" s="6" t="s">
        <v>53</v>
      </c>
      <c r="G392" s="7">
        <f>ecommerce_dataset_updated[[#This Row],[Discount (%)]]+0</f>
        <v>5</v>
      </c>
      <c r="H392" s="6" t="s">
        <v>1765</v>
      </c>
      <c r="I392" s="6">
        <f>ecommerce_dataset_updated[[#This Row],['[Price (Rs.)']]]*ecommerce_dataset_updated[[#This Row],['[Discount (%)']]]/100</f>
        <v>7.5959999999999992</v>
      </c>
      <c r="J392" s="6">
        <f>ecommerce_dataset_updated[[#This Row],[Final_Price(Rs.)]]+0</f>
        <v>144.32</v>
      </c>
      <c r="K392" s="6">
        <f xml:space="preserve"> ecommerce_dataset_updated[[#This Row],['[Price (Rs.)']]]-ecommerce_dataset_updated[[#This Row],[Discount Amount _]]</f>
        <v>144.32399999999998</v>
      </c>
      <c r="L392" t="s">
        <v>28</v>
      </c>
      <c r="M392" t="s">
        <v>627</v>
      </c>
      <c r="N392" s="4" t="s">
        <v>14048</v>
      </c>
      <c r="O392" s="4" t="s">
        <v>14062</v>
      </c>
      <c r="P392" s="4" t="s">
        <v>14079</v>
      </c>
      <c r="Q392" s="5">
        <f>DATE(ecommerce_dataset_updated[[#This Row],[YYYY]],ecommerce_dataset_updated[[#This Row],[MM]],ecommerce_dataset_updated[[#This Row],[DD]])</f>
        <v>45455</v>
      </c>
      <c r="R392" s="6" t="str">
        <f>TEXT(ecommerce_dataset_updated[[#This Row],['[Purchase_Date']]], "mmm")</f>
        <v>Jun</v>
      </c>
      <c r="S392" s="6" t="str">
        <f>TEXT(ecommerce_dataset_updated[[#This Row],['[Purchase_Date']]], "ddd")</f>
        <v>Wed</v>
      </c>
      <c r="T392" s="6">
        <f>ecommerce_dataset_updated[[#This Row],[Final_Price(Rs.) _]]-ecommerce_dataset_updated[[#This Row],['[Final_Price(Rs.)']]]</f>
        <v>3.9999999999906777E-3</v>
      </c>
      <c r="U392" s="6" t="b">
        <f xml:space="preserve"> AND(ecommerce_dataset_updated[[#This Row],[Final_Price(Rs.) _]]=ecommerce_dataset_updated[[#This Row],['[Final_Price(Rs.)']]])</f>
        <v>0</v>
      </c>
      <c r="V392" s="5"/>
    </row>
    <row r="393" spans="1:22">
      <c r="A393" t="s">
        <v>1766</v>
      </c>
      <c r="B393" t="s">
        <v>1767</v>
      </c>
      <c r="C393" t="s">
        <v>114</v>
      </c>
      <c r="D393" s="9" t="s">
        <v>1768</v>
      </c>
      <c r="E393" s="8">
        <f>ecommerce_dataset_updated[[#This Row],[Price (Rs.)]]+0</f>
        <v>163.54</v>
      </c>
      <c r="F393" s="6" t="s">
        <v>26</v>
      </c>
      <c r="G393" s="7">
        <f>ecommerce_dataset_updated[[#This Row],[Discount (%)]]+0</f>
        <v>25</v>
      </c>
      <c r="H393" s="6" t="s">
        <v>1769</v>
      </c>
      <c r="I393" s="6">
        <f>ecommerce_dataset_updated[[#This Row],['[Price (Rs.)']]]*ecommerce_dataset_updated[[#This Row],['[Discount (%)']]]/100</f>
        <v>40.884999999999998</v>
      </c>
      <c r="J393" s="6">
        <f>ecommerce_dataset_updated[[#This Row],[Final_Price(Rs.)]]+0</f>
        <v>122.66</v>
      </c>
      <c r="K393" s="6">
        <f xml:space="preserve"> ecommerce_dataset_updated[[#This Row],['[Price (Rs.)']]]-ecommerce_dataset_updated[[#This Row],[Discount Amount _]]</f>
        <v>122.655</v>
      </c>
      <c r="L393" t="s">
        <v>120</v>
      </c>
      <c r="M393" t="s">
        <v>1770</v>
      </c>
      <c r="N393" s="4" t="s">
        <v>14057</v>
      </c>
      <c r="O393" s="4" t="s">
        <v>14057</v>
      </c>
      <c r="P393" s="4" t="s">
        <v>14079</v>
      </c>
      <c r="Q393" s="5">
        <f>DATE(ecommerce_dataset_updated[[#This Row],[YYYY]],ecommerce_dataset_updated[[#This Row],[MM]],ecommerce_dataset_updated[[#This Row],[DD]])</f>
        <v>45354</v>
      </c>
      <c r="R393" s="6" t="str">
        <f>TEXT(ecommerce_dataset_updated[[#This Row],['[Purchase_Date']]], "mmm")</f>
        <v>Mar</v>
      </c>
      <c r="S393" s="6" t="str">
        <f>TEXT(ecommerce_dataset_updated[[#This Row],['[Purchase_Date']]], "ddd")</f>
        <v>Sun</v>
      </c>
      <c r="T393" s="6">
        <f>ecommerce_dataset_updated[[#This Row],[Final_Price(Rs.) _]]-ecommerce_dataset_updated[[#This Row],['[Final_Price(Rs.)']]]</f>
        <v>-4.9999999999954525E-3</v>
      </c>
      <c r="U393" s="6" t="b">
        <f xml:space="preserve"> AND(ecommerce_dataset_updated[[#This Row],[Final_Price(Rs.) _]]=ecommerce_dataset_updated[[#This Row],['[Final_Price(Rs.)']]])</f>
        <v>0</v>
      </c>
      <c r="V393" s="5"/>
    </row>
    <row r="394" spans="1:22">
      <c r="A394" t="s">
        <v>1771</v>
      </c>
      <c r="B394" t="s">
        <v>1772</v>
      </c>
      <c r="C394" t="s">
        <v>39</v>
      </c>
      <c r="D394" s="9" t="s">
        <v>1773</v>
      </c>
      <c r="E394" s="8">
        <f>ecommerce_dataset_updated[[#This Row],[Price (Rs.)]]+0</f>
        <v>286.08999999999997</v>
      </c>
      <c r="F394" s="6" t="s">
        <v>154</v>
      </c>
      <c r="G394" s="7">
        <f>ecommerce_dataset_updated[[#This Row],[Discount (%)]]+0</f>
        <v>30</v>
      </c>
      <c r="H394" s="6" t="s">
        <v>1774</v>
      </c>
      <c r="I394" s="6">
        <f>ecommerce_dataset_updated[[#This Row],['[Price (Rs.)']]]*ecommerce_dataset_updated[[#This Row],['[Discount (%)']]]/100</f>
        <v>85.826999999999984</v>
      </c>
      <c r="J394" s="6">
        <f>ecommerce_dataset_updated[[#This Row],[Final_Price(Rs.)]]+0</f>
        <v>200.26</v>
      </c>
      <c r="K394" s="6">
        <f xml:space="preserve"> ecommerce_dataset_updated[[#This Row],['[Price (Rs.)']]]-ecommerce_dataset_updated[[#This Row],[Discount Amount _]]</f>
        <v>200.26299999999998</v>
      </c>
      <c r="L394" t="s">
        <v>14</v>
      </c>
      <c r="M394" t="s">
        <v>1055</v>
      </c>
      <c r="N394" s="4" t="s">
        <v>14059</v>
      </c>
      <c r="O394" s="4" t="s">
        <v>14062</v>
      </c>
      <c r="P394" s="4" t="s">
        <v>14079</v>
      </c>
      <c r="Q394" s="5">
        <f>DATE(ecommerce_dataset_updated[[#This Row],[YYYY]],ecommerce_dataset_updated[[#This Row],[MM]],ecommerce_dataset_updated[[#This Row],[DD]])</f>
        <v>45448</v>
      </c>
      <c r="R394" s="6" t="str">
        <f>TEXT(ecommerce_dataset_updated[[#This Row],['[Purchase_Date']]], "mmm")</f>
        <v>Jun</v>
      </c>
      <c r="S394" s="6" t="str">
        <f>TEXT(ecommerce_dataset_updated[[#This Row],['[Purchase_Date']]], "ddd")</f>
        <v>Wed</v>
      </c>
      <c r="T394" s="6">
        <f>ecommerce_dataset_updated[[#This Row],[Final_Price(Rs.) _]]-ecommerce_dataset_updated[[#This Row],['[Final_Price(Rs.)']]]</f>
        <v>2.9999999999859028E-3</v>
      </c>
      <c r="U394" s="6" t="b">
        <f xml:space="preserve"> AND(ecommerce_dataset_updated[[#This Row],[Final_Price(Rs.) _]]=ecommerce_dataset_updated[[#This Row],['[Final_Price(Rs.)']]])</f>
        <v>0</v>
      </c>
      <c r="V394" s="5"/>
    </row>
    <row r="395" spans="1:22">
      <c r="A395" t="s">
        <v>1775</v>
      </c>
      <c r="B395" t="s">
        <v>1776</v>
      </c>
      <c r="C395" t="s">
        <v>39</v>
      </c>
      <c r="D395" s="9" t="s">
        <v>1777</v>
      </c>
      <c r="E395" s="8">
        <f>ecommerce_dataset_updated[[#This Row],[Price (Rs.)]]+0</f>
        <v>209.89</v>
      </c>
      <c r="F395" s="6" t="s">
        <v>154</v>
      </c>
      <c r="G395" s="7">
        <f>ecommerce_dataset_updated[[#This Row],[Discount (%)]]+0</f>
        <v>30</v>
      </c>
      <c r="H395" s="6" t="s">
        <v>1778</v>
      </c>
      <c r="I395" s="6">
        <f>ecommerce_dataset_updated[[#This Row],['[Price (Rs.)']]]*ecommerce_dataset_updated[[#This Row],['[Discount (%)']]]/100</f>
        <v>62.966999999999999</v>
      </c>
      <c r="J395" s="6">
        <f>ecommerce_dataset_updated[[#This Row],[Final_Price(Rs.)]]+0</f>
        <v>146.91999999999999</v>
      </c>
      <c r="K395" s="6">
        <f xml:space="preserve"> ecommerce_dataset_updated[[#This Row],['[Price (Rs.)']]]-ecommerce_dataset_updated[[#This Row],[Discount Amount _]]</f>
        <v>146.923</v>
      </c>
      <c r="L395" t="s">
        <v>35</v>
      </c>
      <c r="M395" t="s">
        <v>1553</v>
      </c>
      <c r="N395" s="4" t="s">
        <v>14058</v>
      </c>
      <c r="O395" s="4" t="s">
        <v>14051</v>
      </c>
      <c r="P395" s="4" t="s">
        <v>14079</v>
      </c>
      <c r="Q395" s="5">
        <f>DATE(ecommerce_dataset_updated[[#This Row],[YYYY]],ecommerce_dataset_updated[[#This Row],[MM]],ecommerce_dataset_updated[[#This Row],[DD]])</f>
        <v>45351</v>
      </c>
      <c r="R395" s="6" t="str">
        <f>TEXT(ecommerce_dataset_updated[[#This Row],['[Purchase_Date']]], "mmm")</f>
        <v>Feb</v>
      </c>
      <c r="S395" s="6" t="str">
        <f>TEXT(ecommerce_dataset_updated[[#This Row],['[Purchase_Date']]], "ddd")</f>
        <v>Thu</v>
      </c>
      <c r="T395" s="6">
        <f>ecommerce_dataset_updated[[#This Row],[Final_Price(Rs.) _]]-ecommerce_dataset_updated[[#This Row],['[Final_Price(Rs.)']]]</f>
        <v>3.0000000000143245E-3</v>
      </c>
      <c r="U395" s="6" t="b">
        <f xml:space="preserve"> AND(ecommerce_dataset_updated[[#This Row],[Final_Price(Rs.) _]]=ecommerce_dataset_updated[[#This Row],['[Final_Price(Rs.)']]])</f>
        <v>0</v>
      </c>
      <c r="V395" s="5"/>
    </row>
    <row r="396" spans="1:22">
      <c r="A396" t="s">
        <v>1779</v>
      </c>
      <c r="B396" t="s">
        <v>1780</v>
      </c>
      <c r="C396" t="s">
        <v>32</v>
      </c>
      <c r="D396" s="9" t="s">
        <v>1781</v>
      </c>
      <c r="E396" s="8">
        <f>ecommerce_dataset_updated[[#This Row],[Price (Rs.)]]+0</f>
        <v>454.14</v>
      </c>
      <c r="F396" s="6" t="s">
        <v>75</v>
      </c>
      <c r="G396" s="7">
        <f>ecommerce_dataset_updated[[#This Row],[Discount (%)]]+0</f>
        <v>10</v>
      </c>
      <c r="H396" s="6" t="s">
        <v>1782</v>
      </c>
      <c r="I396" s="6">
        <f>ecommerce_dataset_updated[[#This Row],['[Price (Rs.)']]]*ecommerce_dataset_updated[[#This Row],['[Discount (%)']]]/100</f>
        <v>45.413999999999994</v>
      </c>
      <c r="J396" s="6">
        <f>ecommerce_dataset_updated[[#This Row],[Final_Price(Rs.)]]+0</f>
        <v>408.73</v>
      </c>
      <c r="K396" s="6">
        <f xml:space="preserve"> ecommerce_dataset_updated[[#This Row],['[Price (Rs.)']]]-ecommerce_dataset_updated[[#This Row],[Discount Amount _]]</f>
        <v>408.726</v>
      </c>
      <c r="L396" t="s">
        <v>14</v>
      </c>
      <c r="M396" t="s">
        <v>927</v>
      </c>
      <c r="N396" s="4" t="s">
        <v>14064</v>
      </c>
      <c r="O396" s="4" t="s">
        <v>14049</v>
      </c>
      <c r="P396" s="4" t="s">
        <v>14079</v>
      </c>
      <c r="Q396" s="5">
        <f>DATE(ecommerce_dataset_updated[[#This Row],[YYYY]],ecommerce_dataset_updated[[#This Row],[MM]],ecommerce_dataset_updated[[#This Row],[DD]])</f>
        <v>45609</v>
      </c>
      <c r="R396" s="6" t="str">
        <f>TEXT(ecommerce_dataset_updated[[#This Row],['[Purchase_Date']]], "mmm")</f>
        <v>Nov</v>
      </c>
      <c r="S396" s="6" t="str">
        <f>TEXT(ecommerce_dataset_updated[[#This Row],['[Purchase_Date']]], "ddd")</f>
        <v>Wed</v>
      </c>
      <c r="T396" s="6">
        <f>ecommerce_dataset_updated[[#This Row],[Final_Price(Rs.) _]]-ecommerce_dataset_updated[[#This Row],['[Final_Price(Rs.)']]]</f>
        <v>-4.0000000000190994E-3</v>
      </c>
      <c r="U396" s="6" t="b">
        <f xml:space="preserve"> AND(ecommerce_dataset_updated[[#This Row],[Final_Price(Rs.) _]]=ecommerce_dataset_updated[[#This Row],['[Final_Price(Rs.)']]])</f>
        <v>0</v>
      </c>
      <c r="V396" s="5"/>
    </row>
    <row r="397" spans="1:22">
      <c r="A397" t="s">
        <v>1783</v>
      </c>
      <c r="B397" t="s">
        <v>1784</v>
      </c>
      <c r="C397" t="s">
        <v>68</v>
      </c>
      <c r="D397" s="9" t="s">
        <v>1785</v>
      </c>
      <c r="E397" s="8">
        <f>ecommerce_dataset_updated[[#This Row],[Price (Rs.)]]+0</f>
        <v>87.6</v>
      </c>
      <c r="F397" s="6" t="s">
        <v>26</v>
      </c>
      <c r="G397" s="7">
        <f>ecommerce_dataset_updated[[#This Row],[Discount (%)]]+0</f>
        <v>25</v>
      </c>
      <c r="H397" s="6" t="s">
        <v>1786</v>
      </c>
      <c r="I397" s="6">
        <f>ecommerce_dataset_updated[[#This Row],['[Price (Rs.)']]]*ecommerce_dataset_updated[[#This Row],['[Discount (%)']]]/100</f>
        <v>21.9</v>
      </c>
      <c r="J397" s="6">
        <f>ecommerce_dataset_updated[[#This Row],[Final_Price(Rs.)]]+0</f>
        <v>65.7</v>
      </c>
      <c r="K397" s="6">
        <f xml:space="preserve"> ecommerce_dataset_updated[[#This Row],['[Price (Rs.)']]]-ecommerce_dataset_updated[[#This Row],[Discount Amount _]]</f>
        <v>65.699999999999989</v>
      </c>
      <c r="L397" t="s">
        <v>35</v>
      </c>
      <c r="M397" t="s">
        <v>1787</v>
      </c>
      <c r="N397" s="4" t="s">
        <v>14072</v>
      </c>
      <c r="O397" s="4" t="s">
        <v>14059</v>
      </c>
      <c r="P397" s="4" t="s">
        <v>14079</v>
      </c>
      <c r="Q397" s="5">
        <f>DATE(ecommerce_dataset_updated[[#This Row],[YYYY]],ecommerce_dataset_updated[[#This Row],[MM]],ecommerce_dataset_updated[[#This Row],[DD]])</f>
        <v>45428</v>
      </c>
      <c r="R397" s="6" t="str">
        <f>TEXT(ecommerce_dataset_updated[[#This Row],['[Purchase_Date']]], "mmm")</f>
        <v>May</v>
      </c>
      <c r="S397" s="6" t="str">
        <f>TEXT(ecommerce_dataset_updated[[#This Row],['[Purchase_Date']]], "ddd")</f>
        <v>Thu</v>
      </c>
      <c r="T397" s="6">
        <f>ecommerce_dataset_updated[[#This Row],[Final_Price(Rs.) _]]-ecommerce_dataset_updated[[#This Row],['[Final_Price(Rs.)']]]</f>
        <v>0</v>
      </c>
      <c r="U397" s="6" t="b">
        <f xml:space="preserve"> AND(ecommerce_dataset_updated[[#This Row],[Final_Price(Rs.) _]]=ecommerce_dataset_updated[[#This Row],['[Final_Price(Rs.)']]])</f>
        <v>1</v>
      </c>
      <c r="V397" s="5"/>
    </row>
    <row r="398" spans="1:22">
      <c r="A398" t="s">
        <v>1788</v>
      </c>
      <c r="B398" t="s">
        <v>1789</v>
      </c>
      <c r="C398" t="s">
        <v>39</v>
      </c>
      <c r="D398" s="9" t="s">
        <v>1790</v>
      </c>
      <c r="E398" s="8">
        <f>ecommerce_dataset_updated[[#This Row],[Price (Rs.)]]+0</f>
        <v>223.73</v>
      </c>
      <c r="F398" s="6" t="s">
        <v>154</v>
      </c>
      <c r="G398" s="7">
        <f>ecommerce_dataset_updated[[#This Row],[Discount (%)]]+0</f>
        <v>30</v>
      </c>
      <c r="H398" s="6" t="s">
        <v>1791</v>
      </c>
      <c r="I398" s="6">
        <f>ecommerce_dataset_updated[[#This Row],['[Price (Rs.)']]]*ecommerce_dataset_updated[[#This Row],['[Discount (%)']]]/100</f>
        <v>67.119</v>
      </c>
      <c r="J398" s="6">
        <f>ecommerce_dataset_updated[[#This Row],[Final_Price(Rs.)]]+0</f>
        <v>156.61000000000001</v>
      </c>
      <c r="K398" s="6">
        <f xml:space="preserve"> ecommerce_dataset_updated[[#This Row],['[Price (Rs.)']]]-ecommerce_dataset_updated[[#This Row],[Discount Amount _]]</f>
        <v>156.61099999999999</v>
      </c>
      <c r="L398" t="s">
        <v>14</v>
      </c>
      <c r="M398" t="s">
        <v>718</v>
      </c>
      <c r="N398" s="4" t="s">
        <v>14068</v>
      </c>
      <c r="O398" s="4" t="s">
        <v>14067</v>
      </c>
      <c r="P398" s="4" t="s">
        <v>14079</v>
      </c>
      <c r="Q398" s="5">
        <f>DATE(ecommerce_dataset_updated[[#This Row],[YYYY]],ecommerce_dataset_updated[[#This Row],[MM]],ecommerce_dataset_updated[[#This Row],[DD]])</f>
        <v>45504</v>
      </c>
      <c r="R398" s="6" t="str">
        <f>TEXT(ecommerce_dataset_updated[[#This Row],['[Purchase_Date']]], "mmm")</f>
        <v>Jul</v>
      </c>
      <c r="S398" s="6" t="str">
        <f>TEXT(ecommerce_dataset_updated[[#This Row],['[Purchase_Date']]], "ddd")</f>
        <v>Wed</v>
      </c>
      <c r="T398" s="6">
        <f>ecommerce_dataset_updated[[#This Row],[Final_Price(Rs.) _]]-ecommerce_dataset_updated[[#This Row],['[Final_Price(Rs.)']]]</f>
        <v>9.9999999997635314E-4</v>
      </c>
      <c r="U398" s="6" t="b">
        <f xml:space="preserve"> AND(ecommerce_dataset_updated[[#This Row],[Final_Price(Rs.) _]]=ecommerce_dataset_updated[[#This Row],['[Final_Price(Rs.)']]])</f>
        <v>0</v>
      </c>
      <c r="V398" s="5"/>
    </row>
    <row r="399" spans="1:22">
      <c r="A399" t="s">
        <v>1792</v>
      </c>
      <c r="B399" t="s">
        <v>1793</v>
      </c>
      <c r="C399" t="s">
        <v>18</v>
      </c>
      <c r="D399" s="9" t="s">
        <v>1794</v>
      </c>
      <c r="E399" s="8">
        <f>ecommerce_dataset_updated[[#This Row],[Price (Rs.)]]+0</f>
        <v>473.12</v>
      </c>
      <c r="F399" s="6" t="s">
        <v>75</v>
      </c>
      <c r="G399" s="7">
        <f>ecommerce_dataset_updated[[#This Row],[Discount (%)]]+0</f>
        <v>10</v>
      </c>
      <c r="H399" s="6" t="s">
        <v>1795</v>
      </c>
      <c r="I399" s="6">
        <f>ecommerce_dataset_updated[[#This Row],['[Price (Rs.)']]]*ecommerce_dataset_updated[[#This Row],['[Discount (%)']]]/100</f>
        <v>47.311999999999998</v>
      </c>
      <c r="J399" s="6">
        <f>ecommerce_dataset_updated[[#This Row],[Final_Price(Rs.)]]+0</f>
        <v>425.81</v>
      </c>
      <c r="K399" s="6">
        <f xml:space="preserve"> ecommerce_dataset_updated[[#This Row],['[Price (Rs.)']]]-ecommerce_dataset_updated[[#This Row],[Discount Amount _]]</f>
        <v>425.80799999999999</v>
      </c>
      <c r="L399" t="s">
        <v>35</v>
      </c>
      <c r="M399" t="s">
        <v>441</v>
      </c>
      <c r="N399" s="4" t="s">
        <v>14049</v>
      </c>
      <c r="O399" s="4" t="s">
        <v>14049</v>
      </c>
      <c r="P399" s="4" t="s">
        <v>14079</v>
      </c>
      <c r="Q399" s="5">
        <f>DATE(ecommerce_dataset_updated[[#This Row],[YYYY]],ecommerce_dataset_updated[[#This Row],[MM]],ecommerce_dataset_updated[[#This Row],[DD]])</f>
        <v>45607</v>
      </c>
      <c r="R399" s="6" t="str">
        <f>TEXT(ecommerce_dataset_updated[[#This Row],['[Purchase_Date']]], "mmm")</f>
        <v>Nov</v>
      </c>
      <c r="S399" s="6" t="str">
        <f>TEXT(ecommerce_dataset_updated[[#This Row],['[Purchase_Date']]], "ddd")</f>
        <v>Mon</v>
      </c>
      <c r="T399" s="6">
        <f>ecommerce_dataset_updated[[#This Row],[Final_Price(Rs.) _]]-ecommerce_dataset_updated[[#This Row],['[Final_Price(Rs.)']]]</f>
        <v>-2.0000000000095497E-3</v>
      </c>
      <c r="U399" s="6" t="b">
        <f xml:space="preserve"> AND(ecommerce_dataset_updated[[#This Row],[Final_Price(Rs.) _]]=ecommerce_dataset_updated[[#This Row],['[Final_Price(Rs.)']]])</f>
        <v>0</v>
      </c>
      <c r="V399" s="5"/>
    </row>
    <row r="400" spans="1:22">
      <c r="A400" t="s">
        <v>1796</v>
      </c>
      <c r="B400" t="s">
        <v>1797</v>
      </c>
      <c r="C400" t="s">
        <v>18</v>
      </c>
      <c r="D400" s="9" t="s">
        <v>1798</v>
      </c>
      <c r="E400" s="8">
        <f>ecommerce_dataset_updated[[#This Row],[Price (Rs.)]]+0</f>
        <v>474.63</v>
      </c>
      <c r="F400" s="6" t="s">
        <v>53</v>
      </c>
      <c r="G400" s="7">
        <f>ecommerce_dataset_updated[[#This Row],[Discount (%)]]+0</f>
        <v>5</v>
      </c>
      <c r="H400" s="6" t="s">
        <v>1799</v>
      </c>
      <c r="I400" s="6">
        <f>ecommerce_dataset_updated[[#This Row],['[Price (Rs.)']]]*ecommerce_dataset_updated[[#This Row],['[Discount (%)']]]/100</f>
        <v>23.7315</v>
      </c>
      <c r="J400" s="6">
        <f>ecommerce_dataset_updated[[#This Row],[Final_Price(Rs.)]]+0</f>
        <v>450.9</v>
      </c>
      <c r="K400" s="6">
        <f xml:space="preserve"> ecommerce_dataset_updated[[#This Row],['[Price (Rs.)']]]-ecommerce_dataset_updated[[#This Row],[Discount Amount _]]</f>
        <v>450.89850000000001</v>
      </c>
      <c r="L400" t="s">
        <v>14</v>
      </c>
      <c r="M400" t="s">
        <v>1800</v>
      </c>
      <c r="N400" s="4" t="s">
        <v>14070</v>
      </c>
      <c r="O400" s="4" t="s">
        <v>14053</v>
      </c>
      <c r="P400" s="4" t="s">
        <v>14079</v>
      </c>
      <c r="Q400" s="5">
        <f>DATE(ecommerce_dataset_updated[[#This Row],[YYYY]],ecommerce_dataset_updated[[#This Row],[MM]],ecommerce_dataset_updated[[#This Row],[DD]])</f>
        <v>45400</v>
      </c>
      <c r="R400" s="6" t="str">
        <f>TEXT(ecommerce_dataset_updated[[#This Row],['[Purchase_Date']]], "mmm")</f>
        <v>Apr</v>
      </c>
      <c r="S400" s="6" t="str">
        <f>TEXT(ecommerce_dataset_updated[[#This Row],['[Purchase_Date']]], "ddd")</f>
        <v>Thu</v>
      </c>
      <c r="T400" s="6">
        <f>ecommerce_dataset_updated[[#This Row],[Final_Price(Rs.) _]]-ecommerce_dataset_updated[[#This Row],['[Final_Price(Rs.)']]]</f>
        <v>-1.4999999999645297E-3</v>
      </c>
      <c r="U400" s="6" t="b">
        <f xml:space="preserve"> AND(ecommerce_dataset_updated[[#This Row],[Final_Price(Rs.) _]]=ecommerce_dataset_updated[[#This Row],['[Final_Price(Rs.)']]])</f>
        <v>0</v>
      </c>
      <c r="V400" s="5"/>
    </row>
    <row r="401" spans="1:22">
      <c r="A401" t="s">
        <v>1801</v>
      </c>
      <c r="B401" t="s">
        <v>1802</v>
      </c>
      <c r="C401" t="s">
        <v>45</v>
      </c>
      <c r="D401" s="9" t="s">
        <v>1803</v>
      </c>
      <c r="E401" s="8">
        <f>ecommerce_dataset_updated[[#This Row],[Price (Rs.)]]+0</f>
        <v>351.26</v>
      </c>
      <c r="F401" s="6" t="s">
        <v>75</v>
      </c>
      <c r="G401" s="7">
        <f>ecommerce_dataset_updated[[#This Row],[Discount (%)]]+0</f>
        <v>10</v>
      </c>
      <c r="H401" s="6" t="s">
        <v>1804</v>
      </c>
      <c r="I401" s="6">
        <f>ecommerce_dataset_updated[[#This Row],['[Price (Rs.)']]]*ecommerce_dataset_updated[[#This Row],['[Discount (%)']]]/100</f>
        <v>35.125999999999998</v>
      </c>
      <c r="J401" s="6">
        <f>ecommerce_dataset_updated[[#This Row],[Final_Price(Rs.)]]+0</f>
        <v>316.13</v>
      </c>
      <c r="K401" s="6">
        <f xml:space="preserve"> ecommerce_dataset_updated[[#This Row],['[Price (Rs.)']]]-ecommerce_dataset_updated[[#This Row],[Discount Amount _]]</f>
        <v>316.13400000000001</v>
      </c>
      <c r="L401" t="s">
        <v>28</v>
      </c>
      <c r="M401" t="s">
        <v>909</v>
      </c>
      <c r="N401" s="4" t="s">
        <v>20</v>
      </c>
      <c r="O401" s="4" t="s">
        <v>14049</v>
      </c>
      <c r="P401" s="4" t="s">
        <v>14079</v>
      </c>
      <c r="Q401" s="5">
        <f>DATE(ecommerce_dataset_updated[[#This Row],[YYYY]],ecommerce_dataset_updated[[#This Row],[MM]],ecommerce_dataset_updated[[#This Row],[DD]])</f>
        <v>45616</v>
      </c>
      <c r="R401" s="6" t="str">
        <f>TEXT(ecommerce_dataset_updated[[#This Row],['[Purchase_Date']]], "mmm")</f>
        <v>Nov</v>
      </c>
      <c r="S401" s="6" t="str">
        <f>TEXT(ecommerce_dataset_updated[[#This Row],['[Purchase_Date']]], "ddd")</f>
        <v>Wed</v>
      </c>
      <c r="T401" s="6">
        <f>ecommerce_dataset_updated[[#This Row],[Final_Price(Rs.) _]]-ecommerce_dataset_updated[[#This Row],['[Final_Price(Rs.)']]]</f>
        <v>4.0000000000190994E-3</v>
      </c>
      <c r="U401" s="6" t="b">
        <f xml:space="preserve"> AND(ecommerce_dataset_updated[[#This Row],[Final_Price(Rs.) _]]=ecommerce_dataset_updated[[#This Row],['[Final_Price(Rs.)']]])</f>
        <v>0</v>
      </c>
      <c r="V401" s="5"/>
    </row>
    <row r="402" spans="1:22">
      <c r="A402" t="s">
        <v>1805</v>
      </c>
      <c r="B402" t="s">
        <v>1806</v>
      </c>
      <c r="C402" t="s">
        <v>18</v>
      </c>
      <c r="D402" s="9" t="s">
        <v>1807</v>
      </c>
      <c r="E402" s="8">
        <f>ecommerce_dataset_updated[[#This Row],[Price (Rs.)]]+0</f>
        <v>412.47</v>
      </c>
      <c r="F402" s="6" t="s">
        <v>12</v>
      </c>
      <c r="G402" s="7">
        <f>ecommerce_dataset_updated[[#This Row],[Discount (%)]]+0</f>
        <v>15</v>
      </c>
      <c r="H402" s="6" t="s">
        <v>1808</v>
      </c>
      <c r="I402" s="6">
        <f>ecommerce_dataset_updated[[#This Row],['[Price (Rs.)']]]*ecommerce_dataset_updated[[#This Row],['[Discount (%)']]]/100</f>
        <v>61.8705</v>
      </c>
      <c r="J402" s="6">
        <f>ecommerce_dataset_updated[[#This Row],[Final_Price(Rs.)]]+0</f>
        <v>350.6</v>
      </c>
      <c r="K402" s="6">
        <f xml:space="preserve"> ecommerce_dataset_updated[[#This Row],['[Price (Rs.)']]]-ecommerce_dataset_updated[[#This Row],[Discount Amount _]]</f>
        <v>350.59950000000003</v>
      </c>
      <c r="L402" t="s">
        <v>77</v>
      </c>
      <c r="M402" t="s">
        <v>1809</v>
      </c>
      <c r="N402" s="4" t="s">
        <v>14067</v>
      </c>
      <c r="O402" s="4" t="s">
        <v>14055</v>
      </c>
      <c r="P402" s="4" t="s">
        <v>14079</v>
      </c>
      <c r="Q402" s="5">
        <f>DATE(ecommerce_dataset_updated[[#This Row],[YYYY]],ecommerce_dataset_updated[[#This Row],[MM]],ecommerce_dataset_updated[[#This Row],[DD]])</f>
        <v>45511</v>
      </c>
      <c r="R402" s="6" t="str">
        <f>TEXT(ecommerce_dataset_updated[[#This Row],['[Purchase_Date']]], "mmm")</f>
        <v>Aug</v>
      </c>
      <c r="S402" s="6" t="str">
        <f>TEXT(ecommerce_dataset_updated[[#This Row],['[Purchase_Date']]], "ddd")</f>
        <v>Wed</v>
      </c>
      <c r="T402" s="6">
        <f>ecommerce_dataset_updated[[#This Row],[Final_Price(Rs.) _]]-ecommerce_dataset_updated[[#This Row],['[Final_Price(Rs.)']]]</f>
        <v>-4.9999999998817657E-4</v>
      </c>
      <c r="U402" s="6" t="b">
        <f xml:space="preserve"> AND(ecommerce_dataset_updated[[#This Row],[Final_Price(Rs.) _]]=ecommerce_dataset_updated[[#This Row],['[Final_Price(Rs.)']]])</f>
        <v>0</v>
      </c>
      <c r="V402" s="5"/>
    </row>
    <row r="403" spans="1:22">
      <c r="A403" t="s">
        <v>1810</v>
      </c>
      <c r="B403" t="s">
        <v>1811</v>
      </c>
      <c r="C403" t="s">
        <v>10</v>
      </c>
      <c r="D403" s="9" t="s">
        <v>1812</v>
      </c>
      <c r="E403" s="8">
        <f>ecommerce_dataset_updated[[#This Row],[Price (Rs.)]]+0</f>
        <v>221.39</v>
      </c>
      <c r="F403" s="6" t="s">
        <v>20</v>
      </c>
      <c r="G403" s="7">
        <f>ecommerce_dataset_updated[[#This Row],[Discount (%)]]+0</f>
        <v>20</v>
      </c>
      <c r="H403" s="6" t="s">
        <v>1813</v>
      </c>
      <c r="I403" s="6">
        <f>ecommerce_dataset_updated[[#This Row],['[Price (Rs.)']]]*ecommerce_dataset_updated[[#This Row],['[Discount (%)']]]/100</f>
        <v>44.277999999999992</v>
      </c>
      <c r="J403" s="6">
        <f>ecommerce_dataset_updated[[#This Row],[Final_Price(Rs.)]]+0</f>
        <v>177.11</v>
      </c>
      <c r="K403" s="6">
        <f xml:space="preserve"> ecommerce_dataset_updated[[#This Row],['[Price (Rs.)']]]-ecommerce_dataset_updated[[#This Row],[Discount Amount _]]</f>
        <v>177.11199999999999</v>
      </c>
      <c r="L403" t="s">
        <v>120</v>
      </c>
      <c r="M403" t="s">
        <v>846</v>
      </c>
      <c r="N403" s="4" t="s">
        <v>14056</v>
      </c>
      <c r="O403" s="4" t="s">
        <v>14059</v>
      </c>
      <c r="P403" s="4" t="s">
        <v>14079</v>
      </c>
      <c r="Q403" s="5">
        <f>DATE(ecommerce_dataset_updated[[#This Row],[YYYY]],ecommerce_dataset_updated[[#This Row],[MM]],ecommerce_dataset_updated[[#This Row],[DD]])</f>
        <v>45440</v>
      </c>
      <c r="R403" s="6" t="str">
        <f>TEXT(ecommerce_dataset_updated[[#This Row],['[Purchase_Date']]], "mmm")</f>
        <v>May</v>
      </c>
      <c r="S403" s="6" t="str">
        <f>TEXT(ecommerce_dataset_updated[[#This Row],['[Purchase_Date']]], "ddd")</f>
        <v>Tue</v>
      </c>
      <c r="T403" s="6">
        <f>ecommerce_dataset_updated[[#This Row],[Final_Price(Rs.) _]]-ecommerce_dataset_updated[[#This Row],['[Final_Price(Rs.)']]]</f>
        <v>1.999999999981128E-3</v>
      </c>
      <c r="U403" s="6" t="b">
        <f xml:space="preserve"> AND(ecommerce_dataset_updated[[#This Row],[Final_Price(Rs.) _]]=ecommerce_dataset_updated[[#This Row],['[Final_Price(Rs.)']]])</f>
        <v>0</v>
      </c>
      <c r="V403" s="5"/>
    </row>
    <row r="404" spans="1:22">
      <c r="A404" t="s">
        <v>1814</v>
      </c>
      <c r="B404" t="s">
        <v>1815</v>
      </c>
      <c r="C404" t="s">
        <v>18</v>
      </c>
      <c r="D404" s="9" t="s">
        <v>1816</v>
      </c>
      <c r="E404" s="8">
        <f>ecommerce_dataset_updated[[#This Row],[Price (Rs.)]]+0</f>
        <v>47.18</v>
      </c>
      <c r="F404" s="6" t="s">
        <v>107</v>
      </c>
      <c r="G404" s="7">
        <f>ecommerce_dataset_updated[[#This Row],[Discount (%)]]+0</f>
        <v>0</v>
      </c>
      <c r="H404" s="6" t="s">
        <v>1816</v>
      </c>
      <c r="I404" s="6">
        <f>ecommerce_dataset_updated[[#This Row],['[Price (Rs.)']]]*ecommerce_dataset_updated[[#This Row],['[Discount (%)']]]/100</f>
        <v>0</v>
      </c>
      <c r="J404" s="6">
        <f>ecommerce_dataset_updated[[#This Row],[Final_Price(Rs.)]]+0</f>
        <v>47.18</v>
      </c>
      <c r="K404" s="6">
        <f xml:space="preserve"> ecommerce_dataset_updated[[#This Row],['[Price (Rs.)']]]-ecommerce_dataset_updated[[#This Row],[Discount Amount _]]</f>
        <v>47.18</v>
      </c>
      <c r="L404" t="s">
        <v>120</v>
      </c>
      <c r="M404" t="s">
        <v>1817</v>
      </c>
      <c r="N404" s="4" t="s">
        <v>14063</v>
      </c>
      <c r="O404" s="4" t="s">
        <v>14052</v>
      </c>
      <c r="P404" s="4" t="s">
        <v>14079</v>
      </c>
      <c r="Q404" s="5">
        <f>DATE(ecommerce_dataset_updated[[#This Row],[YYYY]],ecommerce_dataset_updated[[#This Row],[MM]],ecommerce_dataset_updated[[#This Row],[DD]])</f>
        <v>45308</v>
      </c>
      <c r="R404" s="6" t="str">
        <f>TEXT(ecommerce_dataset_updated[[#This Row],['[Purchase_Date']]], "mmm")</f>
        <v>Jan</v>
      </c>
      <c r="S404" s="6" t="str">
        <f>TEXT(ecommerce_dataset_updated[[#This Row],['[Purchase_Date']]], "ddd")</f>
        <v>Wed</v>
      </c>
      <c r="T404" s="6">
        <f>ecommerce_dataset_updated[[#This Row],[Final_Price(Rs.) _]]-ecommerce_dataset_updated[[#This Row],['[Final_Price(Rs.)']]]</f>
        <v>0</v>
      </c>
      <c r="U404" s="6" t="b">
        <f xml:space="preserve"> AND(ecommerce_dataset_updated[[#This Row],[Final_Price(Rs.) _]]=ecommerce_dataset_updated[[#This Row],['[Final_Price(Rs.)']]])</f>
        <v>1</v>
      </c>
      <c r="V404" s="5"/>
    </row>
    <row r="405" spans="1:22">
      <c r="A405" t="s">
        <v>1818</v>
      </c>
      <c r="B405" t="s">
        <v>1819</v>
      </c>
      <c r="C405" t="s">
        <v>10</v>
      </c>
      <c r="D405" s="9" t="s">
        <v>1820</v>
      </c>
      <c r="E405" s="8">
        <f>ecommerce_dataset_updated[[#This Row],[Price (Rs.)]]+0</f>
        <v>363.37</v>
      </c>
      <c r="F405" s="6" t="s">
        <v>47</v>
      </c>
      <c r="G405" s="7">
        <f>ecommerce_dataset_updated[[#This Row],[Discount (%)]]+0</f>
        <v>50</v>
      </c>
      <c r="H405" s="6" t="s">
        <v>1821</v>
      </c>
      <c r="I405" s="6">
        <f>ecommerce_dataset_updated[[#This Row],['[Price (Rs.)']]]*ecommerce_dataset_updated[[#This Row],['[Discount (%)']]]/100</f>
        <v>181.685</v>
      </c>
      <c r="J405" s="6">
        <f>ecommerce_dataset_updated[[#This Row],[Final_Price(Rs.)]]+0</f>
        <v>181.69</v>
      </c>
      <c r="K405" s="6">
        <f xml:space="preserve"> ecommerce_dataset_updated[[#This Row],['[Price (Rs.)']]]-ecommerce_dataset_updated[[#This Row],[Discount Amount _]]</f>
        <v>181.685</v>
      </c>
      <c r="L405" t="s">
        <v>120</v>
      </c>
      <c r="M405" t="s">
        <v>234</v>
      </c>
      <c r="N405" s="4" t="s">
        <v>14063</v>
      </c>
      <c r="O405" s="4" t="s">
        <v>14059</v>
      </c>
      <c r="P405" s="4" t="s">
        <v>14079</v>
      </c>
      <c r="Q405" s="5">
        <f>DATE(ecommerce_dataset_updated[[#This Row],[YYYY]],ecommerce_dataset_updated[[#This Row],[MM]],ecommerce_dataset_updated[[#This Row],[DD]])</f>
        <v>45429</v>
      </c>
      <c r="R405" s="6" t="str">
        <f>TEXT(ecommerce_dataset_updated[[#This Row],['[Purchase_Date']]], "mmm")</f>
        <v>May</v>
      </c>
      <c r="S405" s="6" t="str">
        <f>TEXT(ecommerce_dataset_updated[[#This Row],['[Purchase_Date']]], "ddd")</f>
        <v>Fri</v>
      </c>
      <c r="T405" s="6">
        <f>ecommerce_dataset_updated[[#This Row],[Final_Price(Rs.) _]]-ecommerce_dataset_updated[[#This Row],['[Final_Price(Rs.)']]]</f>
        <v>-4.9999999999954525E-3</v>
      </c>
      <c r="U405" s="6" t="b">
        <f xml:space="preserve"> AND(ecommerce_dataset_updated[[#This Row],[Final_Price(Rs.) _]]=ecommerce_dataset_updated[[#This Row],['[Final_Price(Rs.)']]])</f>
        <v>0</v>
      </c>
      <c r="V405" s="5"/>
    </row>
    <row r="406" spans="1:22">
      <c r="A406" t="s">
        <v>1822</v>
      </c>
      <c r="B406" t="s">
        <v>1823</v>
      </c>
      <c r="C406" t="s">
        <v>10</v>
      </c>
      <c r="D406" s="9" t="s">
        <v>1824</v>
      </c>
      <c r="E406" s="8">
        <f>ecommerce_dataset_updated[[#This Row],[Price (Rs.)]]+0</f>
        <v>116.06</v>
      </c>
      <c r="F406" s="6" t="s">
        <v>107</v>
      </c>
      <c r="G406" s="7">
        <f>ecommerce_dataset_updated[[#This Row],[Discount (%)]]+0</f>
        <v>0</v>
      </c>
      <c r="H406" s="6" t="s">
        <v>1824</v>
      </c>
      <c r="I406" s="6">
        <f>ecommerce_dataset_updated[[#This Row],['[Price (Rs.)']]]*ecommerce_dataset_updated[[#This Row],['[Discount (%)']]]/100</f>
        <v>0</v>
      </c>
      <c r="J406" s="6">
        <f>ecommerce_dataset_updated[[#This Row],[Final_Price(Rs.)]]+0</f>
        <v>116.06</v>
      </c>
      <c r="K406" s="6">
        <f xml:space="preserve"> ecommerce_dataset_updated[[#This Row],['[Price (Rs.)']]]-ecommerce_dataset_updated[[#This Row],[Discount Amount _]]</f>
        <v>116.06</v>
      </c>
      <c r="L406" t="s">
        <v>14</v>
      </c>
      <c r="M406" t="s">
        <v>399</v>
      </c>
      <c r="N406" s="4" t="s">
        <v>14063</v>
      </c>
      <c r="O406" s="4" t="s">
        <v>75</v>
      </c>
      <c r="P406" s="4" t="s">
        <v>14079</v>
      </c>
      <c r="Q406" s="5">
        <f>DATE(ecommerce_dataset_updated[[#This Row],[YYYY]],ecommerce_dataset_updated[[#This Row],[MM]],ecommerce_dataset_updated[[#This Row],[DD]])</f>
        <v>45582</v>
      </c>
      <c r="R406" s="6" t="str">
        <f>TEXT(ecommerce_dataset_updated[[#This Row],['[Purchase_Date']]], "mmm")</f>
        <v>Oct</v>
      </c>
      <c r="S406" s="6" t="str">
        <f>TEXT(ecommerce_dataset_updated[[#This Row],['[Purchase_Date']]], "ddd")</f>
        <v>Thu</v>
      </c>
      <c r="T406" s="6">
        <f>ecommerce_dataset_updated[[#This Row],[Final_Price(Rs.) _]]-ecommerce_dataset_updated[[#This Row],['[Final_Price(Rs.)']]]</f>
        <v>0</v>
      </c>
      <c r="U406" s="6" t="b">
        <f xml:space="preserve"> AND(ecommerce_dataset_updated[[#This Row],[Final_Price(Rs.) _]]=ecommerce_dataset_updated[[#This Row],['[Final_Price(Rs.)']]])</f>
        <v>1</v>
      </c>
      <c r="V406" s="5"/>
    </row>
    <row r="407" spans="1:22">
      <c r="A407" t="s">
        <v>1825</v>
      </c>
      <c r="B407" t="s">
        <v>1826</v>
      </c>
      <c r="C407" t="s">
        <v>68</v>
      </c>
      <c r="D407" s="9" t="s">
        <v>1827</v>
      </c>
      <c r="E407" s="8">
        <f>ecommerce_dataset_updated[[#This Row],[Price (Rs.)]]+0</f>
        <v>321.07</v>
      </c>
      <c r="F407" s="6" t="s">
        <v>20</v>
      </c>
      <c r="G407" s="7">
        <f>ecommerce_dataset_updated[[#This Row],[Discount (%)]]+0</f>
        <v>20</v>
      </c>
      <c r="H407" s="6" t="s">
        <v>1828</v>
      </c>
      <c r="I407" s="6">
        <f>ecommerce_dataset_updated[[#This Row],['[Price (Rs.)']]]*ecommerce_dataset_updated[[#This Row],['[Discount (%)']]]/100</f>
        <v>64.213999999999999</v>
      </c>
      <c r="J407" s="6">
        <f>ecommerce_dataset_updated[[#This Row],[Final_Price(Rs.)]]+0</f>
        <v>256.86</v>
      </c>
      <c r="K407" s="6">
        <f xml:space="preserve"> ecommerce_dataset_updated[[#This Row],['[Price (Rs.)']]]-ecommerce_dataset_updated[[#This Row],[Discount Amount _]]</f>
        <v>256.85599999999999</v>
      </c>
      <c r="L407" t="s">
        <v>77</v>
      </c>
      <c r="M407" t="s">
        <v>905</v>
      </c>
      <c r="N407" s="4" t="s">
        <v>14055</v>
      </c>
      <c r="O407" s="4" t="s">
        <v>14067</v>
      </c>
      <c r="P407" s="4" t="s">
        <v>14079</v>
      </c>
      <c r="Q407" s="5">
        <f>DATE(ecommerce_dataset_updated[[#This Row],[YYYY]],ecommerce_dataset_updated[[#This Row],[MM]],ecommerce_dataset_updated[[#This Row],[DD]])</f>
        <v>45481</v>
      </c>
      <c r="R407" s="6" t="str">
        <f>TEXT(ecommerce_dataset_updated[[#This Row],['[Purchase_Date']]], "mmm")</f>
        <v>Jul</v>
      </c>
      <c r="S407" s="6" t="str">
        <f>TEXT(ecommerce_dataset_updated[[#This Row],['[Purchase_Date']]], "ddd")</f>
        <v>Mon</v>
      </c>
      <c r="T407" s="6">
        <f>ecommerce_dataset_updated[[#This Row],[Final_Price(Rs.) _]]-ecommerce_dataset_updated[[#This Row],['[Final_Price(Rs.)']]]</f>
        <v>-4.0000000000190994E-3</v>
      </c>
      <c r="U407" s="6" t="b">
        <f xml:space="preserve"> AND(ecommerce_dataset_updated[[#This Row],[Final_Price(Rs.) _]]=ecommerce_dataset_updated[[#This Row],['[Final_Price(Rs.)']]])</f>
        <v>0</v>
      </c>
      <c r="V407" s="5"/>
    </row>
    <row r="408" spans="1:22">
      <c r="A408" t="s">
        <v>1829</v>
      </c>
      <c r="B408" t="s">
        <v>1830</v>
      </c>
      <c r="C408" t="s">
        <v>45</v>
      </c>
      <c r="D408" s="9" t="s">
        <v>1831</v>
      </c>
      <c r="E408" s="8">
        <f>ecommerce_dataset_updated[[#This Row],[Price (Rs.)]]+0</f>
        <v>485.4</v>
      </c>
      <c r="F408" s="6" t="s">
        <v>20</v>
      </c>
      <c r="G408" s="7">
        <f>ecommerce_dataset_updated[[#This Row],[Discount (%)]]+0</f>
        <v>20</v>
      </c>
      <c r="H408" s="6" t="s">
        <v>1832</v>
      </c>
      <c r="I408" s="6">
        <f>ecommerce_dataset_updated[[#This Row],['[Price (Rs.)']]]*ecommerce_dataset_updated[[#This Row],['[Discount (%)']]]/100</f>
        <v>97.08</v>
      </c>
      <c r="J408" s="6">
        <f>ecommerce_dataset_updated[[#This Row],[Final_Price(Rs.)]]+0</f>
        <v>388.32</v>
      </c>
      <c r="K408" s="6">
        <f xml:space="preserve"> ecommerce_dataset_updated[[#This Row],['[Price (Rs.)']]]-ecommerce_dataset_updated[[#This Row],[Discount Amount _]]</f>
        <v>388.32</v>
      </c>
      <c r="L408" t="s">
        <v>28</v>
      </c>
      <c r="M408" t="s">
        <v>1005</v>
      </c>
      <c r="N408" s="4" t="s">
        <v>14051</v>
      </c>
      <c r="O408" s="4" t="s">
        <v>14049</v>
      </c>
      <c r="P408" s="4" t="s">
        <v>14079</v>
      </c>
      <c r="Q408" s="5">
        <f>DATE(ecommerce_dataset_updated[[#This Row],[YYYY]],ecommerce_dataset_updated[[#This Row],[MM]],ecommerce_dataset_updated[[#This Row],[DD]])</f>
        <v>45598</v>
      </c>
      <c r="R408" s="6" t="str">
        <f>TEXT(ecommerce_dataset_updated[[#This Row],['[Purchase_Date']]], "mmm")</f>
        <v>Nov</v>
      </c>
      <c r="S408" s="6" t="str">
        <f>TEXT(ecommerce_dataset_updated[[#This Row],['[Purchase_Date']]], "ddd")</f>
        <v>Sat</v>
      </c>
      <c r="T408" s="6">
        <f>ecommerce_dataset_updated[[#This Row],[Final_Price(Rs.) _]]-ecommerce_dataset_updated[[#This Row],['[Final_Price(Rs.)']]]</f>
        <v>0</v>
      </c>
      <c r="U408" s="6" t="b">
        <f xml:space="preserve"> AND(ecommerce_dataset_updated[[#This Row],[Final_Price(Rs.) _]]=ecommerce_dataset_updated[[#This Row],['[Final_Price(Rs.)']]])</f>
        <v>1</v>
      </c>
      <c r="V408" s="5"/>
    </row>
    <row r="409" spans="1:22">
      <c r="A409" t="s">
        <v>1833</v>
      </c>
      <c r="B409" t="s">
        <v>1834</v>
      </c>
      <c r="C409" t="s">
        <v>18</v>
      </c>
      <c r="D409" s="9" t="s">
        <v>1835</v>
      </c>
      <c r="E409" s="8">
        <f>ecommerce_dataset_updated[[#This Row],[Price (Rs.)]]+0</f>
        <v>129.71</v>
      </c>
      <c r="F409" s="6" t="s">
        <v>26</v>
      </c>
      <c r="G409" s="7">
        <f>ecommerce_dataset_updated[[#This Row],[Discount (%)]]+0</f>
        <v>25</v>
      </c>
      <c r="H409" s="6" t="s">
        <v>1836</v>
      </c>
      <c r="I409" s="6">
        <f>ecommerce_dataset_updated[[#This Row],['[Price (Rs.)']]]*ecommerce_dataset_updated[[#This Row],['[Discount (%)']]]/100</f>
        <v>32.427500000000002</v>
      </c>
      <c r="J409" s="6">
        <f>ecommerce_dataset_updated[[#This Row],[Final_Price(Rs.)]]+0</f>
        <v>97.28</v>
      </c>
      <c r="K409" s="6">
        <f xml:space="preserve"> ecommerce_dataset_updated[[#This Row],['[Price (Rs.)']]]-ecommerce_dataset_updated[[#This Row],[Discount Amount _]]</f>
        <v>97.282499999999999</v>
      </c>
      <c r="L409" t="s">
        <v>77</v>
      </c>
      <c r="M409" t="s">
        <v>649</v>
      </c>
      <c r="N409" s="4" t="s">
        <v>14070</v>
      </c>
      <c r="O409" s="4" t="s">
        <v>14059</v>
      </c>
      <c r="P409" s="4" t="s">
        <v>14079</v>
      </c>
      <c r="Q409" s="5">
        <f>DATE(ecommerce_dataset_updated[[#This Row],[YYYY]],ecommerce_dataset_updated[[#This Row],[MM]],ecommerce_dataset_updated[[#This Row],[DD]])</f>
        <v>45430</v>
      </c>
      <c r="R409" s="6" t="str">
        <f>TEXT(ecommerce_dataset_updated[[#This Row],['[Purchase_Date']]], "mmm")</f>
        <v>May</v>
      </c>
      <c r="S409" s="6" t="str">
        <f>TEXT(ecommerce_dataset_updated[[#This Row],['[Purchase_Date']]], "ddd")</f>
        <v>Sat</v>
      </c>
      <c r="T409" s="6">
        <f>ecommerce_dataset_updated[[#This Row],[Final_Price(Rs.) _]]-ecommerce_dataset_updated[[#This Row],['[Final_Price(Rs.)']]]</f>
        <v>2.4999999999977263E-3</v>
      </c>
      <c r="U409" s="6" t="b">
        <f xml:space="preserve"> AND(ecommerce_dataset_updated[[#This Row],[Final_Price(Rs.) _]]=ecommerce_dataset_updated[[#This Row],['[Final_Price(Rs.)']]])</f>
        <v>0</v>
      </c>
      <c r="V409" s="5"/>
    </row>
    <row r="410" spans="1:22">
      <c r="A410" t="s">
        <v>1837</v>
      </c>
      <c r="B410" t="s">
        <v>1838</v>
      </c>
      <c r="C410" t="s">
        <v>18</v>
      </c>
      <c r="D410" s="9" t="s">
        <v>1839</v>
      </c>
      <c r="E410" s="8">
        <f>ecommerce_dataset_updated[[#This Row],[Price (Rs.)]]+0</f>
        <v>481.63</v>
      </c>
      <c r="F410" s="6" t="s">
        <v>20</v>
      </c>
      <c r="G410" s="7">
        <f>ecommerce_dataset_updated[[#This Row],[Discount (%)]]+0</f>
        <v>20</v>
      </c>
      <c r="H410" s="6" t="s">
        <v>1840</v>
      </c>
      <c r="I410" s="6">
        <f>ecommerce_dataset_updated[[#This Row],['[Price (Rs.)']]]*ecommerce_dataset_updated[[#This Row],['[Discount (%)']]]/100</f>
        <v>96.326000000000008</v>
      </c>
      <c r="J410" s="6">
        <f>ecommerce_dataset_updated[[#This Row],[Final_Price(Rs.)]]+0</f>
        <v>385.3</v>
      </c>
      <c r="K410" s="6">
        <f xml:space="preserve"> ecommerce_dataset_updated[[#This Row],['[Price (Rs.)']]]-ecommerce_dataset_updated[[#This Row],[Discount Amount _]]</f>
        <v>385.30399999999997</v>
      </c>
      <c r="L410" t="s">
        <v>77</v>
      </c>
      <c r="M410" t="s">
        <v>1841</v>
      </c>
      <c r="N410" s="4" t="s">
        <v>14062</v>
      </c>
      <c r="O410" s="4" t="s">
        <v>14059</v>
      </c>
      <c r="P410" s="4" t="s">
        <v>14079</v>
      </c>
      <c r="Q410" s="5">
        <f>DATE(ecommerce_dataset_updated[[#This Row],[YYYY]],ecommerce_dataset_updated[[#This Row],[MM]],ecommerce_dataset_updated[[#This Row],[DD]])</f>
        <v>45418</v>
      </c>
      <c r="R410" s="6" t="str">
        <f>TEXT(ecommerce_dataset_updated[[#This Row],['[Purchase_Date']]], "mmm")</f>
        <v>May</v>
      </c>
      <c r="S410" s="6" t="str">
        <f>TEXT(ecommerce_dataset_updated[[#This Row],['[Purchase_Date']]], "ddd")</f>
        <v>Mon</v>
      </c>
      <c r="T410" s="6">
        <f>ecommerce_dataset_updated[[#This Row],[Final_Price(Rs.) _]]-ecommerce_dataset_updated[[#This Row],['[Final_Price(Rs.)']]]</f>
        <v>3.999999999962256E-3</v>
      </c>
      <c r="U410" s="6" t="b">
        <f xml:space="preserve"> AND(ecommerce_dataset_updated[[#This Row],[Final_Price(Rs.) _]]=ecommerce_dataset_updated[[#This Row],['[Final_Price(Rs.)']]])</f>
        <v>0</v>
      </c>
      <c r="V410" s="5"/>
    </row>
    <row r="411" spans="1:22">
      <c r="A411" t="s">
        <v>1842</v>
      </c>
      <c r="B411" t="s">
        <v>1843</v>
      </c>
      <c r="C411" t="s">
        <v>114</v>
      </c>
      <c r="D411" s="9" t="s">
        <v>1844</v>
      </c>
      <c r="E411" s="8">
        <f>ecommerce_dataset_updated[[#This Row],[Price (Rs.)]]+0</f>
        <v>112</v>
      </c>
      <c r="F411" s="6" t="s">
        <v>107</v>
      </c>
      <c r="G411" s="7">
        <f>ecommerce_dataset_updated[[#This Row],[Discount (%)]]+0</f>
        <v>0</v>
      </c>
      <c r="H411" s="6" t="s">
        <v>1844</v>
      </c>
      <c r="I411" s="6">
        <f>ecommerce_dataset_updated[[#This Row],['[Price (Rs.)']]]*ecommerce_dataset_updated[[#This Row],['[Discount (%)']]]/100</f>
        <v>0</v>
      </c>
      <c r="J411" s="6">
        <f>ecommerce_dataset_updated[[#This Row],[Final_Price(Rs.)]]+0</f>
        <v>112</v>
      </c>
      <c r="K411" s="6">
        <f xml:space="preserve"> ecommerce_dataset_updated[[#This Row],['[Price (Rs.)']]]-ecommerce_dataset_updated[[#This Row],[Discount Amount _]]</f>
        <v>112</v>
      </c>
      <c r="L411" t="s">
        <v>35</v>
      </c>
      <c r="M411" t="s">
        <v>627</v>
      </c>
      <c r="N411" s="4" t="s">
        <v>14048</v>
      </c>
      <c r="O411" s="4" t="s">
        <v>14062</v>
      </c>
      <c r="P411" s="4" t="s">
        <v>14079</v>
      </c>
      <c r="Q411" s="5">
        <f>DATE(ecommerce_dataset_updated[[#This Row],[YYYY]],ecommerce_dataset_updated[[#This Row],[MM]],ecommerce_dataset_updated[[#This Row],[DD]])</f>
        <v>45455</v>
      </c>
      <c r="R411" s="6" t="str">
        <f>TEXT(ecommerce_dataset_updated[[#This Row],['[Purchase_Date']]], "mmm")</f>
        <v>Jun</v>
      </c>
      <c r="S411" s="6" t="str">
        <f>TEXT(ecommerce_dataset_updated[[#This Row],['[Purchase_Date']]], "ddd")</f>
        <v>Wed</v>
      </c>
      <c r="T411" s="6">
        <f>ecommerce_dataset_updated[[#This Row],[Final_Price(Rs.) _]]-ecommerce_dataset_updated[[#This Row],['[Final_Price(Rs.)']]]</f>
        <v>0</v>
      </c>
      <c r="U411" s="6" t="b">
        <f xml:space="preserve"> AND(ecommerce_dataset_updated[[#This Row],[Final_Price(Rs.) _]]=ecommerce_dataset_updated[[#This Row],['[Final_Price(Rs.)']]])</f>
        <v>1</v>
      </c>
      <c r="V411" s="5"/>
    </row>
    <row r="412" spans="1:22">
      <c r="A412" t="s">
        <v>1845</v>
      </c>
      <c r="B412" t="s">
        <v>1846</v>
      </c>
      <c r="C412" t="s">
        <v>45</v>
      </c>
      <c r="D412" s="9" t="s">
        <v>1847</v>
      </c>
      <c r="E412" s="8">
        <f>ecommerce_dataset_updated[[#This Row],[Price (Rs.)]]+0</f>
        <v>444.98</v>
      </c>
      <c r="F412" s="6" t="s">
        <v>107</v>
      </c>
      <c r="G412" s="7">
        <f>ecommerce_dataset_updated[[#This Row],[Discount (%)]]+0</f>
        <v>0</v>
      </c>
      <c r="H412" s="6" t="s">
        <v>1847</v>
      </c>
      <c r="I412" s="6">
        <f>ecommerce_dataset_updated[[#This Row],['[Price (Rs.)']]]*ecommerce_dataset_updated[[#This Row],['[Discount (%)']]]/100</f>
        <v>0</v>
      </c>
      <c r="J412" s="6">
        <f>ecommerce_dataset_updated[[#This Row],[Final_Price(Rs.)]]+0</f>
        <v>444.98</v>
      </c>
      <c r="K412" s="6">
        <f xml:space="preserve"> ecommerce_dataset_updated[[#This Row],['[Price (Rs.)']]]-ecommerce_dataset_updated[[#This Row],[Discount Amount _]]</f>
        <v>444.98</v>
      </c>
      <c r="L412" t="s">
        <v>77</v>
      </c>
      <c r="M412" t="s">
        <v>1848</v>
      </c>
      <c r="N412" s="4" t="s">
        <v>14069</v>
      </c>
      <c r="O412" s="4" t="s">
        <v>14057</v>
      </c>
      <c r="P412" s="4" t="s">
        <v>14079</v>
      </c>
      <c r="Q412" s="5">
        <f>DATE(ecommerce_dataset_updated[[#This Row],[YYYY]],ecommerce_dataset_updated[[#This Row],[MM]],ecommerce_dataset_updated[[#This Row],[DD]])</f>
        <v>45373</v>
      </c>
      <c r="R412" s="6" t="str">
        <f>TEXT(ecommerce_dataset_updated[[#This Row],['[Purchase_Date']]], "mmm")</f>
        <v>Mar</v>
      </c>
      <c r="S412" s="6" t="str">
        <f>TEXT(ecommerce_dataset_updated[[#This Row],['[Purchase_Date']]], "ddd")</f>
        <v>Fri</v>
      </c>
      <c r="T412" s="6">
        <f>ecommerce_dataset_updated[[#This Row],[Final_Price(Rs.) _]]-ecommerce_dataset_updated[[#This Row],['[Final_Price(Rs.)']]]</f>
        <v>0</v>
      </c>
      <c r="U412" s="6" t="b">
        <f xml:space="preserve"> AND(ecommerce_dataset_updated[[#This Row],[Final_Price(Rs.) _]]=ecommerce_dataset_updated[[#This Row],['[Final_Price(Rs.)']]])</f>
        <v>1</v>
      </c>
      <c r="V412" s="5"/>
    </row>
    <row r="413" spans="1:22">
      <c r="A413" t="s">
        <v>1849</v>
      </c>
      <c r="B413" t="s">
        <v>1850</v>
      </c>
      <c r="C413" t="s">
        <v>39</v>
      </c>
      <c r="D413" s="9" t="s">
        <v>1851</v>
      </c>
      <c r="E413" s="8">
        <f>ecommerce_dataset_updated[[#This Row],[Price (Rs.)]]+0</f>
        <v>226.97</v>
      </c>
      <c r="F413" s="6" t="s">
        <v>26</v>
      </c>
      <c r="G413" s="7">
        <f>ecommerce_dataset_updated[[#This Row],[Discount (%)]]+0</f>
        <v>25</v>
      </c>
      <c r="H413" s="6" t="s">
        <v>1852</v>
      </c>
      <c r="I413" s="6">
        <f>ecommerce_dataset_updated[[#This Row],['[Price (Rs.)']]]*ecommerce_dataset_updated[[#This Row],['[Discount (%)']]]/100</f>
        <v>56.7425</v>
      </c>
      <c r="J413" s="6">
        <f>ecommerce_dataset_updated[[#This Row],[Final_Price(Rs.)]]+0</f>
        <v>170.23</v>
      </c>
      <c r="K413" s="6">
        <f xml:space="preserve"> ecommerce_dataset_updated[[#This Row],['[Price (Rs.)']]]-ecommerce_dataset_updated[[#This Row],[Discount Amount _]]</f>
        <v>170.22749999999999</v>
      </c>
      <c r="L413" t="s">
        <v>28</v>
      </c>
      <c r="M413" t="s">
        <v>78</v>
      </c>
      <c r="N413" s="4" t="s">
        <v>14061</v>
      </c>
      <c r="O413" s="4" t="s">
        <v>75</v>
      </c>
      <c r="P413" s="4" t="s">
        <v>14079</v>
      </c>
      <c r="Q413" s="5">
        <f>DATE(ecommerce_dataset_updated[[#This Row],[YYYY]],ecommerce_dataset_updated[[#This Row],[MM]],ecommerce_dataset_updated[[#This Row],[DD]])</f>
        <v>45586</v>
      </c>
      <c r="R413" s="6" t="str">
        <f>TEXT(ecommerce_dataset_updated[[#This Row],['[Purchase_Date']]], "mmm")</f>
        <v>Oct</v>
      </c>
      <c r="S413" s="6" t="str">
        <f>TEXT(ecommerce_dataset_updated[[#This Row],['[Purchase_Date']]], "ddd")</f>
        <v>Mon</v>
      </c>
      <c r="T413" s="6">
        <f>ecommerce_dataset_updated[[#This Row],[Final_Price(Rs.) _]]-ecommerce_dataset_updated[[#This Row],['[Final_Price(Rs.)']]]</f>
        <v>-2.4999999999977263E-3</v>
      </c>
      <c r="U413" s="6" t="b">
        <f xml:space="preserve"> AND(ecommerce_dataset_updated[[#This Row],[Final_Price(Rs.) _]]=ecommerce_dataset_updated[[#This Row],['[Final_Price(Rs.)']]])</f>
        <v>0</v>
      </c>
      <c r="V413" s="5"/>
    </row>
    <row r="414" spans="1:22">
      <c r="A414" t="s">
        <v>1853</v>
      </c>
      <c r="B414" t="s">
        <v>1854</v>
      </c>
      <c r="C414" t="s">
        <v>114</v>
      </c>
      <c r="D414" s="9" t="s">
        <v>1855</v>
      </c>
      <c r="E414" s="8">
        <f>ecommerce_dataset_updated[[#This Row],[Price (Rs.)]]+0</f>
        <v>412.98</v>
      </c>
      <c r="F414" s="6" t="s">
        <v>20</v>
      </c>
      <c r="G414" s="7">
        <f>ecommerce_dataset_updated[[#This Row],[Discount (%)]]+0</f>
        <v>20</v>
      </c>
      <c r="H414" s="6" t="s">
        <v>1856</v>
      </c>
      <c r="I414" s="6">
        <f>ecommerce_dataset_updated[[#This Row],['[Price (Rs.)']]]*ecommerce_dataset_updated[[#This Row],['[Discount (%)']]]/100</f>
        <v>82.596000000000004</v>
      </c>
      <c r="J414" s="6">
        <f>ecommerce_dataset_updated[[#This Row],[Final_Price(Rs.)]]+0</f>
        <v>330.38</v>
      </c>
      <c r="K414" s="6">
        <f xml:space="preserve"> ecommerce_dataset_updated[[#This Row],['[Price (Rs.)']]]-ecommerce_dataset_updated[[#This Row],[Discount Amount _]]</f>
        <v>330.38400000000001</v>
      </c>
      <c r="L414" t="s">
        <v>120</v>
      </c>
      <c r="M414" t="s">
        <v>1857</v>
      </c>
      <c r="N414" s="4" t="s">
        <v>14062</v>
      </c>
      <c r="O414" s="4" t="s">
        <v>75</v>
      </c>
      <c r="P414" s="4" t="s">
        <v>14079</v>
      </c>
      <c r="Q414" s="5">
        <f>DATE(ecommerce_dataset_updated[[#This Row],[YYYY]],ecommerce_dataset_updated[[#This Row],[MM]],ecommerce_dataset_updated[[#This Row],[DD]])</f>
        <v>45571</v>
      </c>
      <c r="R414" s="6" t="str">
        <f>TEXT(ecommerce_dataset_updated[[#This Row],['[Purchase_Date']]], "mmm")</f>
        <v>Oct</v>
      </c>
      <c r="S414" s="6" t="str">
        <f>TEXT(ecommerce_dataset_updated[[#This Row],['[Purchase_Date']]], "ddd")</f>
        <v>Sun</v>
      </c>
      <c r="T414" s="6">
        <f>ecommerce_dataset_updated[[#This Row],[Final_Price(Rs.) _]]-ecommerce_dataset_updated[[#This Row],['[Final_Price(Rs.)']]]</f>
        <v>4.0000000000190994E-3</v>
      </c>
      <c r="U414" s="6" t="b">
        <f xml:space="preserve"> AND(ecommerce_dataset_updated[[#This Row],[Final_Price(Rs.) _]]=ecommerce_dataset_updated[[#This Row],['[Final_Price(Rs.)']]])</f>
        <v>0</v>
      </c>
      <c r="V414" s="5"/>
    </row>
    <row r="415" spans="1:22">
      <c r="A415" t="s">
        <v>1858</v>
      </c>
      <c r="B415" t="s">
        <v>1859</v>
      </c>
      <c r="C415" t="s">
        <v>114</v>
      </c>
      <c r="D415" s="9" t="s">
        <v>1860</v>
      </c>
      <c r="E415" s="8">
        <f>ecommerce_dataset_updated[[#This Row],[Price (Rs.)]]+0</f>
        <v>306.97000000000003</v>
      </c>
      <c r="F415" s="6" t="s">
        <v>20</v>
      </c>
      <c r="G415" s="7">
        <f>ecommerce_dataset_updated[[#This Row],[Discount (%)]]+0</f>
        <v>20</v>
      </c>
      <c r="H415" s="6" t="s">
        <v>1861</v>
      </c>
      <c r="I415" s="6">
        <f>ecommerce_dataset_updated[[#This Row],['[Price (Rs.)']]]*ecommerce_dataset_updated[[#This Row],['[Discount (%)']]]/100</f>
        <v>61.394000000000005</v>
      </c>
      <c r="J415" s="6">
        <f>ecommerce_dataset_updated[[#This Row],[Final_Price(Rs.)]]+0</f>
        <v>245.58</v>
      </c>
      <c r="K415" s="6">
        <f xml:space="preserve"> ecommerce_dataset_updated[[#This Row],['[Price (Rs.)']]]-ecommerce_dataset_updated[[#This Row],[Discount Amount _]]</f>
        <v>245.57600000000002</v>
      </c>
      <c r="L415" t="s">
        <v>28</v>
      </c>
      <c r="M415" t="s">
        <v>1244</v>
      </c>
      <c r="N415" s="4" t="s">
        <v>14067</v>
      </c>
      <c r="O415" s="4" t="s">
        <v>14057</v>
      </c>
      <c r="P415" s="4" t="s">
        <v>14079</v>
      </c>
      <c r="Q415" s="5">
        <f>DATE(ecommerce_dataset_updated[[#This Row],[YYYY]],ecommerce_dataset_updated[[#This Row],[MM]],ecommerce_dataset_updated[[#This Row],[DD]])</f>
        <v>45358</v>
      </c>
      <c r="R415" s="6" t="str">
        <f>TEXT(ecommerce_dataset_updated[[#This Row],['[Purchase_Date']]], "mmm")</f>
        <v>Mar</v>
      </c>
      <c r="S415" s="6" t="str">
        <f>TEXT(ecommerce_dataset_updated[[#This Row],['[Purchase_Date']]], "ddd")</f>
        <v>Thu</v>
      </c>
      <c r="T415" s="6">
        <f>ecommerce_dataset_updated[[#This Row],[Final_Price(Rs.) _]]-ecommerce_dataset_updated[[#This Row],['[Final_Price(Rs.)']]]</f>
        <v>-3.9999999999906777E-3</v>
      </c>
      <c r="U415" s="6" t="b">
        <f xml:space="preserve"> AND(ecommerce_dataset_updated[[#This Row],[Final_Price(Rs.) _]]=ecommerce_dataset_updated[[#This Row],['[Final_Price(Rs.)']]])</f>
        <v>0</v>
      </c>
      <c r="V415" s="5"/>
    </row>
    <row r="416" spans="1:22">
      <c r="A416" t="s">
        <v>1862</v>
      </c>
      <c r="B416" t="s">
        <v>1863</v>
      </c>
      <c r="C416" t="s">
        <v>45</v>
      </c>
      <c r="D416" s="9" t="s">
        <v>1864</v>
      </c>
      <c r="E416" s="8">
        <f>ecommerce_dataset_updated[[#This Row],[Price (Rs.)]]+0</f>
        <v>479.52</v>
      </c>
      <c r="F416" s="6" t="s">
        <v>12</v>
      </c>
      <c r="G416" s="7">
        <f>ecommerce_dataset_updated[[#This Row],[Discount (%)]]+0</f>
        <v>15</v>
      </c>
      <c r="H416" s="6" t="s">
        <v>1865</v>
      </c>
      <c r="I416" s="6">
        <f>ecommerce_dataset_updated[[#This Row],['[Price (Rs.)']]]*ecommerce_dataset_updated[[#This Row],['[Discount (%)']]]/100</f>
        <v>71.927999999999997</v>
      </c>
      <c r="J416" s="6">
        <f>ecommerce_dataset_updated[[#This Row],[Final_Price(Rs.)]]+0</f>
        <v>407.59</v>
      </c>
      <c r="K416" s="6">
        <f xml:space="preserve"> ecommerce_dataset_updated[[#This Row],['[Price (Rs.)']]]-ecommerce_dataset_updated[[#This Row],[Discount Amount _]]</f>
        <v>407.59199999999998</v>
      </c>
      <c r="L416" t="s">
        <v>35</v>
      </c>
      <c r="M416" t="s">
        <v>1866</v>
      </c>
      <c r="N416" s="4" t="s">
        <v>26</v>
      </c>
      <c r="O416" s="4" t="s">
        <v>14050</v>
      </c>
      <c r="P416" s="4" t="s">
        <v>14079</v>
      </c>
      <c r="Q416" s="5">
        <f>DATE(ecommerce_dataset_updated[[#This Row],[YYYY]],ecommerce_dataset_updated[[#This Row],[MM]],ecommerce_dataset_updated[[#This Row],[DD]])</f>
        <v>45560</v>
      </c>
      <c r="R416" s="6" t="str">
        <f>TEXT(ecommerce_dataset_updated[[#This Row],['[Purchase_Date']]], "mmm")</f>
        <v>Sep</v>
      </c>
      <c r="S416" s="6" t="str">
        <f>TEXT(ecommerce_dataset_updated[[#This Row],['[Purchase_Date']]], "ddd")</f>
        <v>Wed</v>
      </c>
      <c r="T416" s="6">
        <f>ecommerce_dataset_updated[[#This Row],[Final_Price(Rs.) _]]-ecommerce_dataset_updated[[#This Row],['[Final_Price(Rs.)']]]</f>
        <v>2.0000000000095497E-3</v>
      </c>
      <c r="U416" s="6" t="b">
        <f xml:space="preserve"> AND(ecommerce_dataset_updated[[#This Row],[Final_Price(Rs.) _]]=ecommerce_dataset_updated[[#This Row],['[Final_Price(Rs.)']]])</f>
        <v>0</v>
      </c>
      <c r="V416" s="5"/>
    </row>
    <row r="417" spans="1:22">
      <c r="A417" t="s">
        <v>1867</v>
      </c>
      <c r="B417" t="s">
        <v>1868</v>
      </c>
      <c r="C417" t="s">
        <v>10</v>
      </c>
      <c r="D417" s="9" t="s">
        <v>1869</v>
      </c>
      <c r="E417" s="8">
        <f>ecommerce_dataset_updated[[#This Row],[Price (Rs.)]]+0</f>
        <v>422.68</v>
      </c>
      <c r="F417" s="6" t="s">
        <v>12</v>
      </c>
      <c r="G417" s="7">
        <f>ecommerce_dataset_updated[[#This Row],[Discount (%)]]+0</f>
        <v>15</v>
      </c>
      <c r="H417" s="6" t="s">
        <v>1870</v>
      </c>
      <c r="I417" s="6">
        <f>ecommerce_dataset_updated[[#This Row],['[Price (Rs.)']]]*ecommerce_dataset_updated[[#This Row],['[Discount (%)']]]/100</f>
        <v>63.402000000000001</v>
      </c>
      <c r="J417" s="6">
        <f>ecommerce_dataset_updated[[#This Row],[Final_Price(Rs.)]]+0</f>
        <v>359.28</v>
      </c>
      <c r="K417" s="6">
        <f xml:space="preserve"> ecommerce_dataset_updated[[#This Row],['[Price (Rs.)']]]-ecommerce_dataset_updated[[#This Row],[Discount Amount _]]</f>
        <v>359.27800000000002</v>
      </c>
      <c r="L417" t="s">
        <v>35</v>
      </c>
      <c r="M417" t="s">
        <v>751</v>
      </c>
      <c r="N417" s="4" t="s">
        <v>14051</v>
      </c>
      <c r="O417" s="4" t="s">
        <v>14051</v>
      </c>
      <c r="P417" s="4" t="s">
        <v>14079</v>
      </c>
      <c r="Q417" s="5">
        <f>DATE(ecommerce_dataset_updated[[#This Row],[YYYY]],ecommerce_dataset_updated[[#This Row],[MM]],ecommerce_dataset_updated[[#This Row],[DD]])</f>
        <v>45324</v>
      </c>
      <c r="R417" s="6" t="str">
        <f>TEXT(ecommerce_dataset_updated[[#This Row],['[Purchase_Date']]], "mmm")</f>
        <v>Feb</v>
      </c>
      <c r="S417" s="6" t="str">
        <f>TEXT(ecommerce_dataset_updated[[#This Row],['[Purchase_Date']]], "ddd")</f>
        <v>Fri</v>
      </c>
      <c r="T417" s="6">
        <f>ecommerce_dataset_updated[[#This Row],[Final_Price(Rs.) _]]-ecommerce_dataset_updated[[#This Row],['[Final_Price(Rs.)']]]</f>
        <v>-1.9999999999527063E-3</v>
      </c>
      <c r="U417" s="6" t="b">
        <f xml:space="preserve"> AND(ecommerce_dataset_updated[[#This Row],[Final_Price(Rs.) _]]=ecommerce_dataset_updated[[#This Row],['[Final_Price(Rs.)']]])</f>
        <v>0</v>
      </c>
      <c r="V417" s="5"/>
    </row>
    <row r="418" spans="1:22">
      <c r="A418" t="s">
        <v>1871</v>
      </c>
      <c r="B418" t="s">
        <v>1872</v>
      </c>
      <c r="C418" t="s">
        <v>32</v>
      </c>
      <c r="D418" s="9" t="s">
        <v>1873</v>
      </c>
      <c r="E418" s="8">
        <f>ecommerce_dataset_updated[[#This Row],[Price (Rs.)]]+0</f>
        <v>450.51</v>
      </c>
      <c r="F418" s="6" t="s">
        <v>154</v>
      </c>
      <c r="G418" s="7">
        <f>ecommerce_dataset_updated[[#This Row],[Discount (%)]]+0</f>
        <v>30</v>
      </c>
      <c r="H418" s="6" t="s">
        <v>1874</v>
      </c>
      <c r="I418" s="6">
        <f>ecommerce_dataset_updated[[#This Row],['[Price (Rs.)']]]*ecommerce_dataset_updated[[#This Row],['[Discount (%)']]]/100</f>
        <v>135.15299999999999</v>
      </c>
      <c r="J418" s="6">
        <f>ecommerce_dataset_updated[[#This Row],[Final_Price(Rs.)]]+0</f>
        <v>315.36</v>
      </c>
      <c r="K418" s="6">
        <f xml:space="preserve"> ecommerce_dataset_updated[[#This Row],['[Price (Rs.)']]]-ecommerce_dataset_updated[[#This Row],[Discount Amount _]]</f>
        <v>315.35699999999997</v>
      </c>
      <c r="L418" t="s">
        <v>35</v>
      </c>
      <c r="M418" t="s">
        <v>608</v>
      </c>
      <c r="N418" s="4" t="s">
        <v>14049</v>
      </c>
      <c r="O418" s="4" t="s">
        <v>75</v>
      </c>
      <c r="P418" s="4" t="s">
        <v>14079</v>
      </c>
      <c r="Q418" s="5">
        <f>DATE(ecommerce_dataset_updated[[#This Row],[YYYY]],ecommerce_dataset_updated[[#This Row],[MM]],ecommerce_dataset_updated[[#This Row],[DD]])</f>
        <v>45576</v>
      </c>
      <c r="R418" s="6" t="str">
        <f>TEXT(ecommerce_dataset_updated[[#This Row],['[Purchase_Date']]], "mmm")</f>
        <v>Oct</v>
      </c>
      <c r="S418" s="6" t="str">
        <f>TEXT(ecommerce_dataset_updated[[#This Row],['[Purchase_Date']]], "ddd")</f>
        <v>Fri</v>
      </c>
      <c r="T418" s="6">
        <f>ecommerce_dataset_updated[[#This Row],[Final_Price(Rs.) _]]-ecommerce_dataset_updated[[#This Row],['[Final_Price(Rs.)']]]</f>
        <v>-3.0000000000427463E-3</v>
      </c>
      <c r="U418" s="6" t="b">
        <f xml:space="preserve"> AND(ecommerce_dataset_updated[[#This Row],[Final_Price(Rs.) _]]=ecommerce_dataset_updated[[#This Row],['[Final_Price(Rs.)']]])</f>
        <v>0</v>
      </c>
      <c r="V418" s="5"/>
    </row>
    <row r="419" spans="1:22">
      <c r="A419" t="s">
        <v>1875</v>
      </c>
      <c r="B419" t="s">
        <v>1876</v>
      </c>
      <c r="C419" t="s">
        <v>18</v>
      </c>
      <c r="D419" s="9" t="s">
        <v>1877</v>
      </c>
      <c r="E419" s="8">
        <f>ecommerce_dataset_updated[[#This Row],[Price (Rs.)]]+0</f>
        <v>337.72</v>
      </c>
      <c r="F419" s="6" t="s">
        <v>53</v>
      </c>
      <c r="G419" s="7">
        <f>ecommerce_dataset_updated[[#This Row],[Discount (%)]]+0</f>
        <v>5</v>
      </c>
      <c r="H419" s="6" t="s">
        <v>1878</v>
      </c>
      <c r="I419" s="6">
        <f>ecommerce_dataset_updated[[#This Row],['[Price (Rs.)']]]*ecommerce_dataset_updated[[#This Row],['[Discount (%)']]]/100</f>
        <v>16.886000000000003</v>
      </c>
      <c r="J419" s="6">
        <f>ecommerce_dataset_updated[[#This Row],[Final_Price(Rs.)]]+0</f>
        <v>320.83</v>
      </c>
      <c r="K419" s="6">
        <f xml:space="preserve"> ecommerce_dataset_updated[[#This Row],['[Price (Rs.)']]]-ecommerce_dataset_updated[[#This Row],[Discount Amount _]]</f>
        <v>320.834</v>
      </c>
      <c r="L419" t="s">
        <v>28</v>
      </c>
      <c r="M419" t="s">
        <v>1879</v>
      </c>
      <c r="N419" s="4" t="s">
        <v>14060</v>
      </c>
      <c r="O419" s="4" t="s">
        <v>14059</v>
      </c>
      <c r="P419" s="4" t="s">
        <v>14079</v>
      </c>
      <c r="Q419" s="5">
        <f>DATE(ecommerce_dataset_updated[[#This Row],[YYYY]],ecommerce_dataset_updated[[#This Row],[MM]],ecommerce_dataset_updated[[#This Row],[DD]])</f>
        <v>45438</v>
      </c>
      <c r="R419" s="6" t="str">
        <f>TEXT(ecommerce_dataset_updated[[#This Row],['[Purchase_Date']]], "mmm")</f>
        <v>May</v>
      </c>
      <c r="S419" s="6" t="str">
        <f>TEXT(ecommerce_dataset_updated[[#This Row],['[Purchase_Date']]], "ddd")</f>
        <v>Sun</v>
      </c>
      <c r="T419" s="6">
        <f>ecommerce_dataset_updated[[#This Row],[Final_Price(Rs.) _]]-ecommerce_dataset_updated[[#This Row],['[Final_Price(Rs.)']]]</f>
        <v>4.0000000000190994E-3</v>
      </c>
      <c r="U419" s="6" t="b">
        <f xml:space="preserve"> AND(ecommerce_dataset_updated[[#This Row],[Final_Price(Rs.) _]]=ecommerce_dataset_updated[[#This Row],['[Final_Price(Rs.)']]])</f>
        <v>0</v>
      </c>
      <c r="V419" s="5"/>
    </row>
    <row r="420" spans="1:22">
      <c r="A420" t="s">
        <v>1880</v>
      </c>
      <c r="B420" t="s">
        <v>1881</v>
      </c>
      <c r="C420" t="s">
        <v>18</v>
      </c>
      <c r="D420" s="9" t="s">
        <v>1882</v>
      </c>
      <c r="E420" s="8">
        <f>ecommerce_dataset_updated[[#This Row],[Price (Rs.)]]+0</f>
        <v>355.43</v>
      </c>
      <c r="F420" s="6" t="s">
        <v>26</v>
      </c>
      <c r="G420" s="7">
        <f>ecommerce_dataset_updated[[#This Row],[Discount (%)]]+0</f>
        <v>25</v>
      </c>
      <c r="H420" s="6" t="s">
        <v>1883</v>
      </c>
      <c r="I420" s="6">
        <f>ecommerce_dataset_updated[[#This Row],['[Price (Rs.)']]]*ecommerce_dataset_updated[[#This Row],['[Discount (%)']]]/100</f>
        <v>88.857500000000002</v>
      </c>
      <c r="J420" s="6">
        <f>ecommerce_dataset_updated[[#This Row],[Final_Price(Rs.)]]+0</f>
        <v>266.57</v>
      </c>
      <c r="K420" s="6">
        <f xml:space="preserve"> ecommerce_dataset_updated[[#This Row],['[Price (Rs.)']]]-ecommerce_dataset_updated[[#This Row],[Discount Amount _]]</f>
        <v>266.57249999999999</v>
      </c>
      <c r="L420" t="s">
        <v>35</v>
      </c>
      <c r="M420" t="s">
        <v>1884</v>
      </c>
      <c r="N420" s="4" t="s">
        <v>14055</v>
      </c>
      <c r="O420" s="4" t="s">
        <v>14050</v>
      </c>
      <c r="P420" s="4" t="s">
        <v>14079</v>
      </c>
      <c r="Q420" s="5">
        <f>DATE(ecommerce_dataset_updated[[#This Row],[YYYY]],ecommerce_dataset_updated[[#This Row],[MM]],ecommerce_dataset_updated[[#This Row],[DD]])</f>
        <v>45543</v>
      </c>
      <c r="R420" s="6" t="str">
        <f>TEXT(ecommerce_dataset_updated[[#This Row],['[Purchase_Date']]], "mmm")</f>
        <v>Sep</v>
      </c>
      <c r="S420" s="6" t="str">
        <f>TEXT(ecommerce_dataset_updated[[#This Row],['[Purchase_Date']]], "ddd")</f>
        <v>Sun</v>
      </c>
      <c r="T420" s="6">
        <f>ecommerce_dataset_updated[[#This Row],[Final_Price(Rs.) _]]-ecommerce_dataset_updated[[#This Row],['[Final_Price(Rs.)']]]</f>
        <v>2.4999999999977263E-3</v>
      </c>
      <c r="U420" s="6" t="b">
        <f xml:space="preserve"> AND(ecommerce_dataset_updated[[#This Row],[Final_Price(Rs.) _]]=ecommerce_dataset_updated[[#This Row],['[Final_Price(Rs.)']]])</f>
        <v>0</v>
      </c>
      <c r="V420" s="5"/>
    </row>
    <row r="421" spans="1:22">
      <c r="A421" t="s">
        <v>1885</v>
      </c>
      <c r="B421" t="s">
        <v>1886</v>
      </c>
      <c r="C421" t="s">
        <v>10</v>
      </c>
      <c r="D421" s="9" t="s">
        <v>1887</v>
      </c>
      <c r="E421" s="8">
        <f>ecommerce_dataset_updated[[#This Row],[Price (Rs.)]]+0</f>
        <v>250.41</v>
      </c>
      <c r="F421" s="6" t="s">
        <v>47</v>
      </c>
      <c r="G421" s="7">
        <f>ecommerce_dataset_updated[[#This Row],[Discount (%)]]+0</f>
        <v>50</v>
      </c>
      <c r="H421" s="6" t="s">
        <v>1888</v>
      </c>
      <c r="I421" s="6">
        <f>ecommerce_dataset_updated[[#This Row],['[Price (Rs.)']]]*ecommerce_dataset_updated[[#This Row],['[Discount (%)']]]/100</f>
        <v>125.205</v>
      </c>
      <c r="J421" s="6">
        <f>ecommerce_dataset_updated[[#This Row],[Final_Price(Rs.)]]+0</f>
        <v>125.2</v>
      </c>
      <c r="K421" s="6">
        <f xml:space="preserve"> ecommerce_dataset_updated[[#This Row],['[Price (Rs.)']]]-ecommerce_dataset_updated[[#This Row],[Discount Amount _]]</f>
        <v>125.205</v>
      </c>
      <c r="L421" t="s">
        <v>120</v>
      </c>
      <c r="M421" t="s">
        <v>1889</v>
      </c>
      <c r="N421" s="4" t="s">
        <v>14064</v>
      </c>
      <c r="O421" s="4" t="s">
        <v>14052</v>
      </c>
      <c r="P421" s="4" t="s">
        <v>14079</v>
      </c>
      <c r="Q421" s="5">
        <f>DATE(ecommerce_dataset_updated[[#This Row],[YYYY]],ecommerce_dataset_updated[[#This Row],[MM]],ecommerce_dataset_updated[[#This Row],[DD]])</f>
        <v>45304</v>
      </c>
      <c r="R421" s="6" t="str">
        <f>TEXT(ecommerce_dataset_updated[[#This Row],['[Purchase_Date']]], "mmm")</f>
        <v>Jan</v>
      </c>
      <c r="S421" s="6" t="str">
        <f>TEXT(ecommerce_dataset_updated[[#This Row],['[Purchase_Date']]], "ddd")</f>
        <v>Sat</v>
      </c>
      <c r="T421" s="6">
        <f>ecommerce_dataset_updated[[#This Row],[Final_Price(Rs.) _]]-ecommerce_dataset_updated[[#This Row],['[Final_Price(Rs.)']]]</f>
        <v>4.9999999999954525E-3</v>
      </c>
      <c r="U421" s="6" t="b">
        <f xml:space="preserve"> AND(ecommerce_dataset_updated[[#This Row],[Final_Price(Rs.) _]]=ecommerce_dataset_updated[[#This Row],['[Final_Price(Rs.)']]])</f>
        <v>0</v>
      </c>
      <c r="V421" s="5"/>
    </row>
    <row r="422" spans="1:22">
      <c r="A422" t="s">
        <v>1890</v>
      </c>
      <c r="B422" t="s">
        <v>1891</v>
      </c>
      <c r="C422" t="s">
        <v>39</v>
      </c>
      <c r="D422" s="9" t="s">
        <v>1892</v>
      </c>
      <c r="E422" s="8">
        <f>ecommerce_dataset_updated[[#This Row],[Price (Rs.)]]+0</f>
        <v>258.08</v>
      </c>
      <c r="F422" s="6" t="s">
        <v>26</v>
      </c>
      <c r="G422" s="7">
        <f>ecommerce_dataset_updated[[#This Row],[Discount (%)]]+0</f>
        <v>25</v>
      </c>
      <c r="H422" s="6" t="s">
        <v>1893</v>
      </c>
      <c r="I422" s="6">
        <f>ecommerce_dataset_updated[[#This Row],['[Price (Rs.)']]]*ecommerce_dataset_updated[[#This Row],['[Discount (%)']]]/100</f>
        <v>64.52</v>
      </c>
      <c r="J422" s="6">
        <f>ecommerce_dataset_updated[[#This Row],[Final_Price(Rs.)]]+0</f>
        <v>193.56</v>
      </c>
      <c r="K422" s="6">
        <f xml:space="preserve"> ecommerce_dataset_updated[[#This Row],['[Price (Rs.)']]]-ecommerce_dataset_updated[[#This Row],[Discount Amount _]]</f>
        <v>193.56</v>
      </c>
      <c r="L422" t="s">
        <v>14</v>
      </c>
      <c r="M422" t="s">
        <v>1014</v>
      </c>
      <c r="N422" s="4" t="s">
        <v>14066</v>
      </c>
      <c r="O422" s="4" t="s">
        <v>14062</v>
      </c>
      <c r="P422" s="4" t="s">
        <v>14079</v>
      </c>
      <c r="Q422" s="5">
        <f>DATE(ecommerce_dataset_updated[[#This Row],[YYYY]],ecommerce_dataset_updated[[#This Row],[MM]],ecommerce_dataset_updated[[#This Row],[DD]])</f>
        <v>45462</v>
      </c>
      <c r="R422" s="6" t="str">
        <f>TEXT(ecommerce_dataset_updated[[#This Row],['[Purchase_Date']]], "mmm")</f>
        <v>Jun</v>
      </c>
      <c r="S422" s="6" t="str">
        <f>TEXT(ecommerce_dataset_updated[[#This Row],['[Purchase_Date']]], "ddd")</f>
        <v>Wed</v>
      </c>
      <c r="T422" s="6">
        <f>ecommerce_dataset_updated[[#This Row],[Final_Price(Rs.) _]]-ecommerce_dataset_updated[[#This Row],['[Final_Price(Rs.)']]]</f>
        <v>0</v>
      </c>
      <c r="U422" s="6" t="b">
        <f xml:space="preserve"> AND(ecommerce_dataset_updated[[#This Row],[Final_Price(Rs.) _]]=ecommerce_dataset_updated[[#This Row],['[Final_Price(Rs.)']]])</f>
        <v>1</v>
      </c>
      <c r="V422" s="5"/>
    </row>
    <row r="423" spans="1:22">
      <c r="A423" t="s">
        <v>1894</v>
      </c>
      <c r="B423" t="s">
        <v>1895</v>
      </c>
      <c r="C423" t="s">
        <v>10</v>
      </c>
      <c r="D423" s="9" t="s">
        <v>1896</v>
      </c>
      <c r="E423" s="8">
        <f>ecommerce_dataset_updated[[#This Row],[Price (Rs.)]]+0</f>
        <v>61.98</v>
      </c>
      <c r="F423" s="6" t="s">
        <v>107</v>
      </c>
      <c r="G423" s="7">
        <f>ecommerce_dataset_updated[[#This Row],[Discount (%)]]+0</f>
        <v>0</v>
      </c>
      <c r="H423" s="6" t="s">
        <v>1896</v>
      </c>
      <c r="I423" s="6">
        <f>ecommerce_dataset_updated[[#This Row],['[Price (Rs.)']]]*ecommerce_dataset_updated[[#This Row],['[Discount (%)']]]/100</f>
        <v>0</v>
      </c>
      <c r="J423" s="6">
        <f>ecommerce_dataset_updated[[#This Row],[Final_Price(Rs.)]]+0</f>
        <v>61.98</v>
      </c>
      <c r="K423" s="6">
        <f xml:space="preserve"> ecommerce_dataset_updated[[#This Row],['[Price (Rs.)']]]-ecommerce_dataset_updated[[#This Row],[Discount Amount _]]</f>
        <v>61.98</v>
      </c>
      <c r="L423" t="s">
        <v>28</v>
      </c>
      <c r="M423" t="s">
        <v>1817</v>
      </c>
      <c r="N423" s="4" t="s">
        <v>14063</v>
      </c>
      <c r="O423" s="4" t="s">
        <v>14052</v>
      </c>
      <c r="P423" s="4" t="s">
        <v>14079</v>
      </c>
      <c r="Q423" s="5">
        <f>DATE(ecommerce_dataset_updated[[#This Row],[YYYY]],ecommerce_dataset_updated[[#This Row],[MM]],ecommerce_dataset_updated[[#This Row],[DD]])</f>
        <v>45308</v>
      </c>
      <c r="R423" s="6" t="str">
        <f>TEXT(ecommerce_dataset_updated[[#This Row],['[Purchase_Date']]], "mmm")</f>
        <v>Jan</v>
      </c>
      <c r="S423" s="6" t="str">
        <f>TEXT(ecommerce_dataset_updated[[#This Row],['[Purchase_Date']]], "ddd")</f>
        <v>Wed</v>
      </c>
      <c r="T423" s="6">
        <f>ecommerce_dataset_updated[[#This Row],[Final_Price(Rs.) _]]-ecommerce_dataset_updated[[#This Row],['[Final_Price(Rs.)']]]</f>
        <v>0</v>
      </c>
      <c r="U423" s="6" t="b">
        <f xml:space="preserve"> AND(ecommerce_dataset_updated[[#This Row],[Final_Price(Rs.) _]]=ecommerce_dataset_updated[[#This Row],['[Final_Price(Rs.)']]])</f>
        <v>1</v>
      </c>
      <c r="V423" s="5"/>
    </row>
    <row r="424" spans="1:22">
      <c r="A424" t="s">
        <v>1897</v>
      </c>
      <c r="B424" t="s">
        <v>1898</v>
      </c>
      <c r="C424" t="s">
        <v>45</v>
      </c>
      <c r="D424" s="9" t="s">
        <v>1899</v>
      </c>
      <c r="E424" s="8">
        <f>ecommerce_dataset_updated[[#This Row],[Price (Rs.)]]+0</f>
        <v>277.14</v>
      </c>
      <c r="F424" s="6" t="s">
        <v>75</v>
      </c>
      <c r="G424" s="7">
        <f>ecommerce_dataset_updated[[#This Row],[Discount (%)]]+0</f>
        <v>10</v>
      </c>
      <c r="H424" s="6" t="s">
        <v>1900</v>
      </c>
      <c r="I424" s="6">
        <f>ecommerce_dataset_updated[[#This Row],['[Price (Rs.)']]]*ecommerce_dataset_updated[[#This Row],['[Discount (%)']]]/100</f>
        <v>27.713999999999995</v>
      </c>
      <c r="J424" s="6">
        <f>ecommerce_dataset_updated[[#This Row],[Final_Price(Rs.)]]+0</f>
        <v>249.43</v>
      </c>
      <c r="K424" s="6">
        <f xml:space="preserve"> ecommerce_dataset_updated[[#This Row],['[Price (Rs.)']]]-ecommerce_dataset_updated[[#This Row],[Discount Amount _]]</f>
        <v>249.42599999999999</v>
      </c>
      <c r="L424" t="s">
        <v>35</v>
      </c>
      <c r="M424" t="s">
        <v>1076</v>
      </c>
      <c r="N424" s="4" t="s">
        <v>12</v>
      </c>
      <c r="O424" s="4" t="s">
        <v>14067</v>
      </c>
      <c r="P424" s="4" t="s">
        <v>14079</v>
      </c>
      <c r="Q424" s="5">
        <f>DATE(ecommerce_dataset_updated[[#This Row],[YYYY]],ecommerce_dataset_updated[[#This Row],[MM]],ecommerce_dataset_updated[[#This Row],[DD]])</f>
        <v>45488</v>
      </c>
      <c r="R424" s="6" t="str">
        <f>TEXT(ecommerce_dataset_updated[[#This Row],['[Purchase_Date']]], "mmm")</f>
        <v>Jul</v>
      </c>
      <c r="S424" s="6" t="str">
        <f>TEXT(ecommerce_dataset_updated[[#This Row],['[Purchase_Date']]], "ddd")</f>
        <v>Mon</v>
      </c>
      <c r="T424" s="6">
        <f>ecommerce_dataset_updated[[#This Row],[Final_Price(Rs.) _]]-ecommerce_dataset_updated[[#This Row],['[Final_Price(Rs.)']]]</f>
        <v>-4.0000000000190994E-3</v>
      </c>
      <c r="U424" s="6" t="b">
        <f xml:space="preserve"> AND(ecommerce_dataset_updated[[#This Row],[Final_Price(Rs.) _]]=ecommerce_dataset_updated[[#This Row],['[Final_Price(Rs.)']]])</f>
        <v>0</v>
      </c>
      <c r="V424" s="5"/>
    </row>
    <row r="425" spans="1:22">
      <c r="A425" t="s">
        <v>1901</v>
      </c>
      <c r="B425" t="s">
        <v>1902</v>
      </c>
      <c r="C425" t="s">
        <v>114</v>
      </c>
      <c r="D425" s="9" t="s">
        <v>1903</v>
      </c>
      <c r="E425" s="8">
        <f>ecommerce_dataset_updated[[#This Row],[Price (Rs.)]]+0</f>
        <v>181.62</v>
      </c>
      <c r="F425" s="6" t="s">
        <v>47</v>
      </c>
      <c r="G425" s="7">
        <f>ecommerce_dataset_updated[[#This Row],[Discount (%)]]+0</f>
        <v>50</v>
      </c>
      <c r="H425" s="6" t="s">
        <v>1904</v>
      </c>
      <c r="I425" s="6">
        <f>ecommerce_dataset_updated[[#This Row],['[Price (Rs.)']]]*ecommerce_dataset_updated[[#This Row],['[Discount (%)']]]/100</f>
        <v>90.81</v>
      </c>
      <c r="J425" s="6">
        <f>ecommerce_dataset_updated[[#This Row],[Final_Price(Rs.)]]+0</f>
        <v>90.81</v>
      </c>
      <c r="K425" s="6">
        <f xml:space="preserve"> ecommerce_dataset_updated[[#This Row],['[Price (Rs.)']]]-ecommerce_dataset_updated[[#This Row],[Discount Amount _]]</f>
        <v>90.81</v>
      </c>
      <c r="L425" t="s">
        <v>28</v>
      </c>
      <c r="M425" t="s">
        <v>1104</v>
      </c>
      <c r="N425" s="4" t="s">
        <v>14071</v>
      </c>
      <c r="O425" s="4" t="s">
        <v>75</v>
      </c>
      <c r="P425" s="4" t="s">
        <v>14079</v>
      </c>
      <c r="Q425" s="5">
        <f>DATE(ecommerce_dataset_updated[[#This Row],[YYYY]],ecommerce_dataset_updated[[#This Row],[MM]],ecommerce_dataset_updated[[#This Row],[DD]])</f>
        <v>45589</v>
      </c>
      <c r="R425" s="6" t="str">
        <f>TEXT(ecommerce_dataset_updated[[#This Row],['[Purchase_Date']]], "mmm")</f>
        <v>Oct</v>
      </c>
      <c r="S425" s="6" t="str">
        <f>TEXT(ecommerce_dataset_updated[[#This Row],['[Purchase_Date']]], "ddd")</f>
        <v>Thu</v>
      </c>
      <c r="T425" s="6">
        <f>ecommerce_dataset_updated[[#This Row],[Final_Price(Rs.) _]]-ecommerce_dataset_updated[[#This Row],['[Final_Price(Rs.)']]]</f>
        <v>0</v>
      </c>
      <c r="U425" s="6" t="b">
        <f xml:space="preserve"> AND(ecommerce_dataset_updated[[#This Row],[Final_Price(Rs.) _]]=ecommerce_dataset_updated[[#This Row],['[Final_Price(Rs.)']]])</f>
        <v>1</v>
      </c>
      <c r="V425" s="5"/>
    </row>
    <row r="426" spans="1:22">
      <c r="A426" t="s">
        <v>1905</v>
      </c>
      <c r="B426" t="s">
        <v>1906</v>
      </c>
      <c r="C426" t="s">
        <v>39</v>
      </c>
      <c r="D426" s="9" t="s">
        <v>1907</v>
      </c>
      <c r="E426" s="8">
        <f>ecommerce_dataset_updated[[#This Row],[Price (Rs.)]]+0</f>
        <v>101.29</v>
      </c>
      <c r="F426" s="6" t="s">
        <v>12</v>
      </c>
      <c r="G426" s="7">
        <f>ecommerce_dataset_updated[[#This Row],[Discount (%)]]+0</f>
        <v>15</v>
      </c>
      <c r="H426" s="6" t="s">
        <v>1908</v>
      </c>
      <c r="I426" s="6">
        <f>ecommerce_dataset_updated[[#This Row],['[Price (Rs.)']]]*ecommerce_dataset_updated[[#This Row],['[Discount (%)']]]/100</f>
        <v>15.193500000000002</v>
      </c>
      <c r="J426" s="6">
        <f>ecommerce_dataset_updated[[#This Row],[Final_Price(Rs.)]]+0</f>
        <v>86.1</v>
      </c>
      <c r="K426" s="6">
        <f xml:space="preserve"> ecommerce_dataset_updated[[#This Row],['[Price (Rs.)']]]-ecommerce_dataset_updated[[#This Row],[Discount Amount _]]</f>
        <v>86.096500000000006</v>
      </c>
      <c r="L426" t="s">
        <v>35</v>
      </c>
      <c r="M426" t="s">
        <v>1909</v>
      </c>
      <c r="N426" s="4" t="s">
        <v>14065</v>
      </c>
      <c r="O426" s="4" t="s">
        <v>14051</v>
      </c>
      <c r="P426" s="4" t="s">
        <v>14079</v>
      </c>
      <c r="Q426" s="5">
        <f>DATE(ecommerce_dataset_updated[[#This Row],[YYYY]],ecommerce_dataset_updated[[#This Row],[MM]],ecommerce_dataset_updated[[#This Row],[DD]])</f>
        <v>45345</v>
      </c>
      <c r="R426" s="6" t="str">
        <f>TEXT(ecommerce_dataset_updated[[#This Row],['[Purchase_Date']]], "mmm")</f>
        <v>Feb</v>
      </c>
      <c r="S426" s="6" t="str">
        <f>TEXT(ecommerce_dataset_updated[[#This Row],['[Purchase_Date']]], "ddd")</f>
        <v>Fri</v>
      </c>
      <c r="T426" s="6">
        <f>ecommerce_dataset_updated[[#This Row],[Final_Price(Rs.) _]]-ecommerce_dataset_updated[[#This Row],['[Final_Price(Rs.)']]]</f>
        <v>-3.4999999999882903E-3</v>
      </c>
      <c r="U426" s="6" t="b">
        <f xml:space="preserve"> AND(ecommerce_dataset_updated[[#This Row],[Final_Price(Rs.) _]]=ecommerce_dataset_updated[[#This Row],['[Final_Price(Rs.)']]])</f>
        <v>0</v>
      </c>
      <c r="V426" s="5"/>
    </row>
    <row r="427" spans="1:22">
      <c r="A427" t="s">
        <v>1910</v>
      </c>
      <c r="B427" t="s">
        <v>1911</v>
      </c>
      <c r="C427" t="s">
        <v>10</v>
      </c>
      <c r="D427" s="9" t="s">
        <v>1912</v>
      </c>
      <c r="E427" s="8">
        <f>ecommerce_dataset_updated[[#This Row],[Price (Rs.)]]+0</f>
        <v>399.69</v>
      </c>
      <c r="F427" s="6" t="s">
        <v>26</v>
      </c>
      <c r="G427" s="7">
        <f>ecommerce_dataset_updated[[#This Row],[Discount (%)]]+0</f>
        <v>25</v>
      </c>
      <c r="H427" s="6" t="s">
        <v>1913</v>
      </c>
      <c r="I427" s="6">
        <f>ecommerce_dataset_updated[[#This Row],['[Price (Rs.)']]]*ecommerce_dataset_updated[[#This Row],['[Discount (%)']]]/100</f>
        <v>99.922499999999999</v>
      </c>
      <c r="J427" s="6">
        <f>ecommerce_dataset_updated[[#This Row],[Final_Price(Rs.)]]+0</f>
        <v>299.77</v>
      </c>
      <c r="K427" s="6">
        <f xml:space="preserve"> ecommerce_dataset_updated[[#This Row],['[Price (Rs.)']]]-ecommerce_dataset_updated[[#This Row],[Discount Amount _]]</f>
        <v>299.76749999999998</v>
      </c>
      <c r="L427" t="s">
        <v>77</v>
      </c>
      <c r="M427" t="s">
        <v>1914</v>
      </c>
      <c r="N427" s="4" t="s">
        <v>14053</v>
      </c>
      <c r="O427" s="4" t="s">
        <v>14067</v>
      </c>
      <c r="P427" s="4" t="s">
        <v>14079</v>
      </c>
      <c r="Q427" s="5">
        <f>DATE(ecommerce_dataset_updated[[#This Row],[YYYY]],ecommerce_dataset_updated[[#This Row],[MM]],ecommerce_dataset_updated[[#This Row],[DD]])</f>
        <v>45477</v>
      </c>
      <c r="R427" s="6" t="str">
        <f>TEXT(ecommerce_dataset_updated[[#This Row],['[Purchase_Date']]], "mmm")</f>
        <v>Jul</v>
      </c>
      <c r="S427" s="6" t="str">
        <f>TEXT(ecommerce_dataset_updated[[#This Row],['[Purchase_Date']]], "ddd")</f>
        <v>Thu</v>
      </c>
      <c r="T427" s="6">
        <f>ecommerce_dataset_updated[[#This Row],[Final_Price(Rs.) _]]-ecommerce_dataset_updated[[#This Row],['[Final_Price(Rs.)']]]</f>
        <v>-2.4999999999977263E-3</v>
      </c>
      <c r="U427" s="6" t="b">
        <f xml:space="preserve"> AND(ecommerce_dataset_updated[[#This Row],[Final_Price(Rs.) _]]=ecommerce_dataset_updated[[#This Row],['[Final_Price(Rs.)']]])</f>
        <v>0</v>
      </c>
      <c r="V427" s="5"/>
    </row>
    <row r="428" spans="1:22">
      <c r="A428" t="s">
        <v>1915</v>
      </c>
      <c r="B428" t="s">
        <v>1916</v>
      </c>
      <c r="C428" t="s">
        <v>45</v>
      </c>
      <c r="D428" s="9" t="s">
        <v>1821</v>
      </c>
      <c r="E428" s="8">
        <f>ecommerce_dataset_updated[[#This Row],[Price (Rs.)]]+0</f>
        <v>181.69</v>
      </c>
      <c r="F428" s="6" t="s">
        <v>75</v>
      </c>
      <c r="G428" s="7">
        <f>ecommerce_dataset_updated[[#This Row],[Discount (%)]]+0</f>
        <v>10</v>
      </c>
      <c r="H428" s="6" t="s">
        <v>1917</v>
      </c>
      <c r="I428" s="6">
        <f>ecommerce_dataset_updated[[#This Row],['[Price (Rs.)']]]*ecommerce_dataset_updated[[#This Row],['[Discount (%)']]]/100</f>
        <v>18.169</v>
      </c>
      <c r="J428" s="6">
        <f>ecommerce_dataset_updated[[#This Row],[Final_Price(Rs.)]]+0</f>
        <v>163.52000000000001</v>
      </c>
      <c r="K428" s="6">
        <f xml:space="preserve"> ecommerce_dataset_updated[[#This Row],['[Price (Rs.)']]]-ecommerce_dataset_updated[[#This Row],[Discount Amount _]]</f>
        <v>163.52099999999999</v>
      </c>
      <c r="L428" t="s">
        <v>120</v>
      </c>
      <c r="M428" t="s">
        <v>22</v>
      </c>
      <c r="N428" s="4" t="s">
        <v>14050</v>
      </c>
      <c r="O428" s="4" t="s">
        <v>14051</v>
      </c>
      <c r="P428" s="4" t="s">
        <v>14079</v>
      </c>
      <c r="Q428" s="5">
        <f>DATE(ecommerce_dataset_updated[[#This Row],[YYYY]],ecommerce_dataset_updated[[#This Row],[MM]],ecommerce_dataset_updated[[#This Row],[DD]])</f>
        <v>45331</v>
      </c>
      <c r="R428" s="6" t="str">
        <f>TEXT(ecommerce_dataset_updated[[#This Row],['[Purchase_Date']]], "mmm")</f>
        <v>Feb</v>
      </c>
      <c r="S428" s="6" t="str">
        <f>TEXT(ecommerce_dataset_updated[[#This Row],['[Purchase_Date']]], "ddd")</f>
        <v>Fri</v>
      </c>
      <c r="T428" s="6">
        <f>ecommerce_dataset_updated[[#This Row],[Final_Price(Rs.) _]]-ecommerce_dataset_updated[[#This Row],['[Final_Price(Rs.)']]]</f>
        <v>9.9999999997635314E-4</v>
      </c>
      <c r="U428" s="6" t="b">
        <f xml:space="preserve"> AND(ecommerce_dataset_updated[[#This Row],[Final_Price(Rs.) _]]=ecommerce_dataset_updated[[#This Row],['[Final_Price(Rs.)']]])</f>
        <v>0</v>
      </c>
      <c r="V428" s="5"/>
    </row>
    <row r="429" spans="1:22">
      <c r="A429" t="s">
        <v>1918</v>
      </c>
      <c r="B429" t="s">
        <v>1919</v>
      </c>
      <c r="C429" t="s">
        <v>18</v>
      </c>
      <c r="D429" s="9" t="s">
        <v>1920</v>
      </c>
      <c r="E429" s="8">
        <f>ecommerce_dataset_updated[[#This Row],[Price (Rs.)]]+0</f>
        <v>138.51</v>
      </c>
      <c r="F429" s="6" t="s">
        <v>12</v>
      </c>
      <c r="G429" s="7">
        <f>ecommerce_dataset_updated[[#This Row],[Discount (%)]]+0</f>
        <v>15</v>
      </c>
      <c r="H429" s="6" t="s">
        <v>1921</v>
      </c>
      <c r="I429" s="6">
        <f>ecommerce_dataset_updated[[#This Row],['[Price (Rs.)']]]*ecommerce_dataset_updated[[#This Row],['[Discount (%)']]]/100</f>
        <v>20.776499999999995</v>
      </c>
      <c r="J429" s="6">
        <f>ecommerce_dataset_updated[[#This Row],[Final_Price(Rs.)]]+0</f>
        <v>117.73</v>
      </c>
      <c r="K429" s="6">
        <f xml:space="preserve"> ecommerce_dataset_updated[[#This Row],['[Price (Rs.)']]]-ecommerce_dataset_updated[[#This Row],[Discount Amount _]]</f>
        <v>117.73349999999999</v>
      </c>
      <c r="L429" t="s">
        <v>28</v>
      </c>
      <c r="M429" t="s">
        <v>225</v>
      </c>
      <c r="N429" s="4" t="s">
        <v>20</v>
      </c>
      <c r="O429" s="4" t="s">
        <v>14051</v>
      </c>
      <c r="P429" s="4" t="s">
        <v>14079</v>
      </c>
      <c r="Q429" s="5">
        <f>DATE(ecommerce_dataset_updated[[#This Row],[YYYY]],ecommerce_dataset_updated[[#This Row],[MM]],ecommerce_dataset_updated[[#This Row],[DD]])</f>
        <v>45342</v>
      </c>
      <c r="R429" s="6" t="str">
        <f>TEXT(ecommerce_dataset_updated[[#This Row],['[Purchase_Date']]], "mmm")</f>
        <v>Feb</v>
      </c>
      <c r="S429" s="6" t="str">
        <f>TEXT(ecommerce_dataset_updated[[#This Row],['[Purchase_Date']]], "ddd")</f>
        <v>Tue</v>
      </c>
      <c r="T429" s="6">
        <f>ecommerce_dataset_updated[[#This Row],[Final_Price(Rs.) _]]-ecommerce_dataset_updated[[#This Row],['[Final_Price(Rs.)']]]</f>
        <v>3.4999999999882903E-3</v>
      </c>
      <c r="U429" s="6" t="b">
        <f xml:space="preserve"> AND(ecommerce_dataset_updated[[#This Row],[Final_Price(Rs.) _]]=ecommerce_dataset_updated[[#This Row],['[Final_Price(Rs.)']]])</f>
        <v>0</v>
      </c>
      <c r="V429" s="5"/>
    </row>
    <row r="430" spans="1:22">
      <c r="A430" t="s">
        <v>1922</v>
      </c>
      <c r="B430" t="s">
        <v>1923</v>
      </c>
      <c r="C430" t="s">
        <v>10</v>
      </c>
      <c r="D430" s="9" t="s">
        <v>1924</v>
      </c>
      <c r="E430" s="8">
        <f>ecommerce_dataset_updated[[#This Row],[Price (Rs.)]]+0</f>
        <v>360.88</v>
      </c>
      <c r="F430" s="6" t="s">
        <v>154</v>
      </c>
      <c r="G430" s="7">
        <f>ecommerce_dataset_updated[[#This Row],[Discount (%)]]+0</f>
        <v>30</v>
      </c>
      <c r="H430" s="6" t="s">
        <v>1925</v>
      </c>
      <c r="I430" s="6">
        <f>ecommerce_dataset_updated[[#This Row],['[Price (Rs.)']]]*ecommerce_dataset_updated[[#This Row],['[Discount (%)']]]/100</f>
        <v>108.264</v>
      </c>
      <c r="J430" s="6">
        <f>ecommerce_dataset_updated[[#This Row],[Final_Price(Rs.)]]+0</f>
        <v>252.62</v>
      </c>
      <c r="K430" s="6">
        <f xml:space="preserve"> ecommerce_dataset_updated[[#This Row],['[Price (Rs.)']]]-ecommerce_dataset_updated[[#This Row],[Discount Amount _]]</f>
        <v>252.61599999999999</v>
      </c>
      <c r="L430" t="s">
        <v>120</v>
      </c>
      <c r="M430" t="s">
        <v>121</v>
      </c>
      <c r="N430" s="4" t="s">
        <v>14065</v>
      </c>
      <c r="O430" s="4" t="s">
        <v>14050</v>
      </c>
      <c r="P430" s="4" t="s">
        <v>14079</v>
      </c>
      <c r="Q430" s="5">
        <f>DATE(ecommerce_dataset_updated[[#This Row],[YYYY]],ecommerce_dataset_updated[[#This Row],[MM]],ecommerce_dataset_updated[[#This Row],[DD]])</f>
        <v>45558</v>
      </c>
      <c r="R430" s="6" t="str">
        <f>TEXT(ecommerce_dataset_updated[[#This Row],['[Purchase_Date']]], "mmm")</f>
        <v>Sep</v>
      </c>
      <c r="S430" s="6" t="str">
        <f>TEXT(ecommerce_dataset_updated[[#This Row],['[Purchase_Date']]], "ddd")</f>
        <v>Mon</v>
      </c>
      <c r="T430" s="6">
        <f>ecommerce_dataset_updated[[#This Row],[Final_Price(Rs.) _]]-ecommerce_dataset_updated[[#This Row],['[Final_Price(Rs.)']]]</f>
        <v>-4.0000000000190994E-3</v>
      </c>
      <c r="U430" s="6" t="b">
        <f xml:space="preserve"> AND(ecommerce_dataset_updated[[#This Row],[Final_Price(Rs.) _]]=ecommerce_dataset_updated[[#This Row],['[Final_Price(Rs.)']]])</f>
        <v>0</v>
      </c>
      <c r="V430" s="5"/>
    </row>
    <row r="431" spans="1:22">
      <c r="A431" t="s">
        <v>1926</v>
      </c>
      <c r="B431" t="s">
        <v>1927</v>
      </c>
      <c r="C431" t="s">
        <v>32</v>
      </c>
      <c r="D431" s="9" t="s">
        <v>1928</v>
      </c>
      <c r="E431" s="8">
        <f>ecommerce_dataset_updated[[#This Row],[Price (Rs.)]]+0</f>
        <v>152.43</v>
      </c>
      <c r="F431" s="6" t="s">
        <v>20</v>
      </c>
      <c r="G431" s="7">
        <f>ecommerce_dataset_updated[[#This Row],[Discount (%)]]+0</f>
        <v>20</v>
      </c>
      <c r="H431" s="6" t="s">
        <v>1929</v>
      </c>
      <c r="I431" s="6">
        <f>ecommerce_dataset_updated[[#This Row],['[Price (Rs.)']]]*ecommerce_dataset_updated[[#This Row],['[Discount (%)']]]/100</f>
        <v>30.486000000000004</v>
      </c>
      <c r="J431" s="6">
        <f>ecommerce_dataset_updated[[#This Row],[Final_Price(Rs.)]]+0</f>
        <v>121.94</v>
      </c>
      <c r="K431" s="6">
        <f xml:space="preserve"> ecommerce_dataset_updated[[#This Row],['[Price (Rs.)']]]-ecommerce_dataset_updated[[#This Row],[Discount Amount _]]</f>
        <v>121.944</v>
      </c>
      <c r="L431" t="s">
        <v>120</v>
      </c>
      <c r="M431" t="s">
        <v>522</v>
      </c>
      <c r="N431" s="4" t="s">
        <v>14051</v>
      </c>
      <c r="O431" s="4" t="s">
        <v>14053</v>
      </c>
      <c r="P431" s="4" t="s">
        <v>14079</v>
      </c>
      <c r="Q431" s="5">
        <f>DATE(ecommerce_dataset_updated[[#This Row],[YYYY]],ecommerce_dataset_updated[[#This Row],[MM]],ecommerce_dataset_updated[[#This Row],[DD]])</f>
        <v>45384</v>
      </c>
      <c r="R431" s="6" t="str">
        <f>TEXT(ecommerce_dataset_updated[[#This Row],['[Purchase_Date']]], "mmm")</f>
        <v>Apr</v>
      </c>
      <c r="S431" s="6" t="str">
        <f>TEXT(ecommerce_dataset_updated[[#This Row],['[Purchase_Date']]], "ddd")</f>
        <v>Tue</v>
      </c>
      <c r="T431" s="6">
        <f>ecommerce_dataset_updated[[#This Row],[Final_Price(Rs.) _]]-ecommerce_dataset_updated[[#This Row],['[Final_Price(Rs.)']]]</f>
        <v>4.0000000000048885E-3</v>
      </c>
      <c r="U431" s="6" t="b">
        <f xml:space="preserve"> AND(ecommerce_dataset_updated[[#This Row],[Final_Price(Rs.) _]]=ecommerce_dataset_updated[[#This Row],['[Final_Price(Rs.)']]])</f>
        <v>0</v>
      </c>
      <c r="V431" s="5"/>
    </row>
    <row r="432" spans="1:22">
      <c r="A432" t="s">
        <v>1930</v>
      </c>
      <c r="B432" t="s">
        <v>1931</v>
      </c>
      <c r="C432" t="s">
        <v>68</v>
      </c>
      <c r="D432" s="9" t="s">
        <v>1932</v>
      </c>
      <c r="E432" s="8">
        <f>ecommerce_dataset_updated[[#This Row],[Price (Rs.)]]+0</f>
        <v>278.77999999999997</v>
      </c>
      <c r="F432" s="6" t="s">
        <v>12</v>
      </c>
      <c r="G432" s="7">
        <f>ecommerce_dataset_updated[[#This Row],[Discount (%)]]+0</f>
        <v>15</v>
      </c>
      <c r="H432" s="6" t="s">
        <v>1933</v>
      </c>
      <c r="I432" s="6">
        <f>ecommerce_dataset_updated[[#This Row],['[Price (Rs.)']]]*ecommerce_dataset_updated[[#This Row],['[Discount (%)']]]/100</f>
        <v>41.817</v>
      </c>
      <c r="J432" s="6">
        <f>ecommerce_dataset_updated[[#This Row],[Final_Price(Rs.)]]+0</f>
        <v>236.96</v>
      </c>
      <c r="K432" s="6">
        <f xml:space="preserve"> ecommerce_dataset_updated[[#This Row],['[Price (Rs.)']]]-ecommerce_dataset_updated[[#This Row],[Discount Amount _]]</f>
        <v>236.96299999999997</v>
      </c>
      <c r="L432" t="s">
        <v>120</v>
      </c>
      <c r="M432" t="s">
        <v>1889</v>
      </c>
      <c r="N432" s="4" t="s">
        <v>14064</v>
      </c>
      <c r="O432" s="4" t="s">
        <v>14052</v>
      </c>
      <c r="P432" s="4" t="s">
        <v>14079</v>
      </c>
      <c r="Q432" s="5">
        <f>DATE(ecommerce_dataset_updated[[#This Row],[YYYY]],ecommerce_dataset_updated[[#This Row],[MM]],ecommerce_dataset_updated[[#This Row],[DD]])</f>
        <v>45304</v>
      </c>
      <c r="R432" s="6" t="str">
        <f>TEXT(ecommerce_dataset_updated[[#This Row],['[Purchase_Date']]], "mmm")</f>
        <v>Jan</v>
      </c>
      <c r="S432" s="6" t="str">
        <f>TEXT(ecommerce_dataset_updated[[#This Row],['[Purchase_Date']]], "ddd")</f>
        <v>Sat</v>
      </c>
      <c r="T432" s="6">
        <f>ecommerce_dataset_updated[[#This Row],[Final_Price(Rs.) _]]-ecommerce_dataset_updated[[#This Row],['[Final_Price(Rs.)']]]</f>
        <v>2.9999999999574811E-3</v>
      </c>
      <c r="U432" s="6" t="b">
        <f xml:space="preserve"> AND(ecommerce_dataset_updated[[#This Row],[Final_Price(Rs.) _]]=ecommerce_dataset_updated[[#This Row],['[Final_Price(Rs.)']]])</f>
        <v>0</v>
      </c>
      <c r="V432" s="5"/>
    </row>
    <row r="433" spans="1:22">
      <c r="A433" t="s">
        <v>1934</v>
      </c>
      <c r="B433" t="s">
        <v>1935</v>
      </c>
      <c r="C433" t="s">
        <v>39</v>
      </c>
      <c r="D433" s="9" t="s">
        <v>1936</v>
      </c>
      <c r="E433" s="8">
        <f>ecommerce_dataset_updated[[#This Row],[Price (Rs.)]]+0</f>
        <v>82.95</v>
      </c>
      <c r="F433" s="6" t="s">
        <v>75</v>
      </c>
      <c r="G433" s="7">
        <f>ecommerce_dataset_updated[[#This Row],[Discount (%)]]+0</f>
        <v>10</v>
      </c>
      <c r="H433" s="6" t="s">
        <v>1937</v>
      </c>
      <c r="I433" s="6">
        <f>ecommerce_dataset_updated[[#This Row],['[Price (Rs.)']]]*ecommerce_dataset_updated[[#This Row],['[Discount (%)']]]/100</f>
        <v>8.2949999999999999</v>
      </c>
      <c r="J433" s="6">
        <f>ecommerce_dataset_updated[[#This Row],[Final_Price(Rs.)]]+0</f>
        <v>74.66</v>
      </c>
      <c r="K433" s="6">
        <f xml:space="preserve"> ecommerce_dataset_updated[[#This Row],['[Price (Rs.)']]]-ecommerce_dataset_updated[[#This Row],[Discount Amount _]]</f>
        <v>74.655000000000001</v>
      </c>
      <c r="L433" t="s">
        <v>28</v>
      </c>
      <c r="M433" t="s">
        <v>1168</v>
      </c>
      <c r="N433" s="4" t="s">
        <v>14065</v>
      </c>
      <c r="O433" s="4" t="s">
        <v>14062</v>
      </c>
      <c r="P433" s="4" t="s">
        <v>14079</v>
      </c>
      <c r="Q433" s="5">
        <f>DATE(ecommerce_dataset_updated[[#This Row],[YYYY]],ecommerce_dataset_updated[[#This Row],[MM]],ecommerce_dataset_updated[[#This Row],[DD]])</f>
        <v>45466</v>
      </c>
      <c r="R433" s="6" t="str">
        <f>TEXT(ecommerce_dataset_updated[[#This Row],['[Purchase_Date']]], "mmm")</f>
        <v>Jun</v>
      </c>
      <c r="S433" s="6" t="str">
        <f>TEXT(ecommerce_dataset_updated[[#This Row],['[Purchase_Date']]], "ddd")</f>
        <v>Sun</v>
      </c>
      <c r="T433" s="6">
        <f>ecommerce_dataset_updated[[#This Row],[Final_Price(Rs.) _]]-ecommerce_dataset_updated[[#This Row],['[Final_Price(Rs.)']]]</f>
        <v>-4.9999999999954525E-3</v>
      </c>
      <c r="U433" s="6" t="b">
        <f xml:space="preserve"> AND(ecommerce_dataset_updated[[#This Row],[Final_Price(Rs.) _]]=ecommerce_dataset_updated[[#This Row],['[Final_Price(Rs.)']]])</f>
        <v>0</v>
      </c>
      <c r="V433" s="5"/>
    </row>
    <row r="434" spans="1:22">
      <c r="A434" t="s">
        <v>1938</v>
      </c>
      <c r="B434" t="s">
        <v>1939</v>
      </c>
      <c r="C434" t="s">
        <v>10</v>
      </c>
      <c r="D434" s="9" t="s">
        <v>1940</v>
      </c>
      <c r="E434" s="8">
        <f>ecommerce_dataset_updated[[#This Row],[Price (Rs.)]]+0</f>
        <v>83.31</v>
      </c>
      <c r="F434" s="6" t="s">
        <v>53</v>
      </c>
      <c r="G434" s="7">
        <f>ecommerce_dataset_updated[[#This Row],[Discount (%)]]+0</f>
        <v>5</v>
      </c>
      <c r="H434" s="6" t="s">
        <v>1941</v>
      </c>
      <c r="I434" s="6">
        <f>ecommerce_dataset_updated[[#This Row],['[Price (Rs.)']]]*ecommerce_dataset_updated[[#This Row],['[Discount (%)']]]/100</f>
        <v>4.1654999999999998</v>
      </c>
      <c r="J434" s="6">
        <f>ecommerce_dataset_updated[[#This Row],[Final_Price(Rs.)]]+0</f>
        <v>79.14</v>
      </c>
      <c r="K434" s="6">
        <f xml:space="preserve"> ecommerce_dataset_updated[[#This Row],['[Price (Rs.)']]]-ecommerce_dataset_updated[[#This Row],[Discount Amount _]]</f>
        <v>79.144500000000008</v>
      </c>
      <c r="L434" t="s">
        <v>120</v>
      </c>
      <c r="M434" t="s">
        <v>304</v>
      </c>
      <c r="N434" s="4" t="s">
        <v>14053</v>
      </c>
      <c r="O434" s="4" t="s">
        <v>75</v>
      </c>
      <c r="P434" s="4" t="s">
        <v>14079</v>
      </c>
      <c r="Q434" s="5">
        <f>DATE(ecommerce_dataset_updated[[#This Row],[YYYY]],ecommerce_dataset_updated[[#This Row],[MM]],ecommerce_dataset_updated[[#This Row],[DD]])</f>
        <v>45569</v>
      </c>
      <c r="R434" s="6" t="str">
        <f>TEXT(ecommerce_dataset_updated[[#This Row],['[Purchase_Date']]], "mmm")</f>
        <v>Oct</v>
      </c>
      <c r="S434" s="6" t="str">
        <f>TEXT(ecommerce_dataset_updated[[#This Row],['[Purchase_Date']]], "ddd")</f>
        <v>Fri</v>
      </c>
      <c r="T434" s="6">
        <f>ecommerce_dataset_updated[[#This Row],[Final_Price(Rs.) _]]-ecommerce_dataset_updated[[#This Row],['[Final_Price(Rs.)']]]</f>
        <v>4.500000000007276E-3</v>
      </c>
      <c r="U434" s="6" t="b">
        <f xml:space="preserve"> AND(ecommerce_dataset_updated[[#This Row],[Final_Price(Rs.) _]]=ecommerce_dataset_updated[[#This Row],['[Final_Price(Rs.)']]])</f>
        <v>0</v>
      </c>
      <c r="V434" s="5"/>
    </row>
    <row r="435" spans="1:22">
      <c r="A435" t="s">
        <v>1942</v>
      </c>
      <c r="B435" t="s">
        <v>1943</v>
      </c>
      <c r="C435" t="s">
        <v>45</v>
      </c>
      <c r="D435" s="9" t="s">
        <v>1944</v>
      </c>
      <c r="E435" s="8">
        <f>ecommerce_dataset_updated[[#This Row],[Price (Rs.)]]+0</f>
        <v>268.14</v>
      </c>
      <c r="F435" s="6" t="s">
        <v>107</v>
      </c>
      <c r="G435" s="7">
        <f>ecommerce_dataset_updated[[#This Row],[Discount (%)]]+0</f>
        <v>0</v>
      </c>
      <c r="H435" s="6" t="s">
        <v>1944</v>
      </c>
      <c r="I435" s="6">
        <f>ecommerce_dataset_updated[[#This Row],['[Price (Rs.)']]]*ecommerce_dataset_updated[[#This Row],['[Discount (%)']]]/100</f>
        <v>0</v>
      </c>
      <c r="J435" s="6">
        <f>ecommerce_dataset_updated[[#This Row],[Final_Price(Rs.)]]+0</f>
        <v>268.14</v>
      </c>
      <c r="K435" s="6">
        <f xml:space="preserve"> ecommerce_dataset_updated[[#This Row],['[Price (Rs.)']]]-ecommerce_dataset_updated[[#This Row],[Discount Amount _]]</f>
        <v>268.14</v>
      </c>
      <c r="L435" t="s">
        <v>120</v>
      </c>
      <c r="M435" t="s">
        <v>681</v>
      </c>
      <c r="N435" s="4" t="s">
        <v>14051</v>
      </c>
      <c r="O435" s="4" t="s">
        <v>14062</v>
      </c>
      <c r="P435" s="4" t="s">
        <v>14079</v>
      </c>
      <c r="Q435" s="5">
        <f>DATE(ecommerce_dataset_updated[[#This Row],[YYYY]],ecommerce_dataset_updated[[#This Row],[MM]],ecommerce_dataset_updated[[#This Row],[DD]])</f>
        <v>45445</v>
      </c>
      <c r="R435" s="6" t="str">
        <f>TEXT(ecommerce_dataset_updated[[#This Row],['[Purchase_Date']]], "mmm")</f>
        <v>Jun</v>
      </c>
      <c r="S435" s="6" t="str">
        <f>TEXT(ecommerce_dataset_updated[[#This Row],['[Purchase_Date']]], "ddd")</f>
        <v>Sun</v>
      </c>
      <c r="T435" s="6">
        <f>ecommerce_dataset_updated[[#This Row],[Final_Price(Rs.) _]]-ecommerce_dataset_updated[[#This Row],['[Final_Price(Rs.)']]]</f>
        <v>0</v>
      </c>
      <c r="U435" s="6" t="b">
        <f xml:space="preserve"> AND(ecommerce_dataset_updated[[#This Row],[Final_Price(Rs.) _]]=ecommerce_dataset_updated[[#This Row],['[Final_Price(Rs.)']]])</f>
        <v>1</v>
      </c>
      <c r="V435" s="5"/>
    </row>
    <row r="436" spans="1:22">
      <c r="A436" t="s">
        <v>1945</v>
      </c>
      <c r="B436" t="s">
        <v>1946</v>
      </c>
      <c r="C436" t="s">
        <v>10</v>
      </c>
      <c r="D436" s="9" t="s">
        <v>1947</v>
      </c>
      <c r="E436" s="8">
        <f>ecommerce_dataset_updated[[#This Row],[Price (Rs.)]]+0</f>
        <v>489.42</v>
      </c>
      <c r="F436" s="6" t="s">
        <v>47</v>
      </c>
      <c r="G436" s="7">
        <f>ecommerce_dataset_updated[[#This Row],[Discount (%)]]+0</f>
        <v>50</v>
      </c>
      <c r="H436" s="6" t="s">
        <v>1948</v>
      </c>
      <c r="I436" s="6">
        <f>ecommerce_dataset_updated[[#This Row],['[Price (Rs.)']]]*ecommerce_dataset_updated[[#This Row],['[Discount (%)']]]/100</f>
        <v>244.71</v>
      </c>
      <c r="J436" s="6">
        <f>ecommerce_dataset_updated[[#This Row],[Final_Price(Rs.)]]+0</f>
        <v>244.71</v>
      </c>
      <c r="K436" s="6">
        <f xml:space="preserve"> ecommerce_dataset_updated[[#This Row],['[Price (Rs.)']]]-ecommerce_dataset_updated[[#This Row],[Discount Amount _]]</f>
        <v>244.71</v>
      </c>
      <c r="L436" t="s">
        <v>77</v>
      </c>
      <c r="M436" t="s">
        <v>1949</v>
      </c>
      <c r="N436" s="4" t="s">
        <v>20</v>
      </c>
      <c r="O436" s="4" t="s">
        <v>14055</v>
      </c>
      <c r="P436" s="4" t="s">
        <v>14079</v>
      </c>
      <c r="Q436" s="5">
        <f>DATE(ecommerce_dataset_updated[[#This Row],[YYYY]],ecommerce_dataset_updated[[#This Row],[MM]],ecommerce_dataset_updated[[#This Row],[DD]])</f>
        <v>45524</v>
      </c>
      <c r="R436" s="6" t="str">
        <f>TEXT(ecommerce_dataset_updated[[#This Row],['[Purchase_Date']]], "mmm")</f>
        <v>Aug</v>
      </c>
      <c r="S436" s="6" t="str">
        <f>TEXT(ecommerce_dataset_updated[[#This Row],['[Purchase_Date']]], "ddd")</f>
        <v>Tue</v>
      </c>
      <c r="T436" s="6">
        <f>ecommerce_dataset_updated[[#This Row],[Final_Price(Rs.) _]]-ecommerce_dataset_updated[[#This Row],['[Final_Price(Rs.)']]]</f>
        <v>0</v>
      </c>
      <c r="U436" s="6" t="b">
        <f xml:space="preserve"> AND(ecommerce_dataset_updated[[#This Row],[Final_Price(Rs.) _]]=ecommerce_dataset_updated[[#This Row],['[Final_Price(Rs.)']]])</f>
        <v>1</v>
      </c>
      <c r="V436" s="5"/>
    </row>
    <row r="437" spans="1:22">
      <c r="A437" t="s">
        <v>1950</v>
      </c>
      <c r="B437" t="s">
        <v>1951</v>
      </c>
      <c r="C437" t="s">
        <v>68</v>
      </c>
      <c r="D437" s="9" t="s">
        <v>1952</v>
      </c>
      <c r="E437" s="8">
        <f>ecommerce_dataset_updated[[#This Row],[Price (Rs.)]]+0</f>
        <v>210.4</v>
      </c>
      <c r="F437" s="6" t="s">
        <v>107</v>
      </c>
      <c r="G437" s="7">
        <f>ecommerce_dataset_updated[[#This Row],[Discount (%)]]+0</f>
        <v>0</v>
      </c>
      <c r="H437" s="6" t="s">
        <v>1952</v>
      </c>
      <c r="I437" s="6">
        <f>ecommerce_dataset_updated[[#This Row],['[Price (Rs.)']]]*ecommerce_dataset_updated[[#This Row],['[Discount (%)']]]/100</f>
        <v>0</v>
      </c>
      <c r="J437" s="6">
        <f>ecommerce_dataset_updated[[#This Row],[Final_Price(Rs.)]]+0</f>
        <v>210.4</v>
      </c>
      <c r="K437" s="6">
        <f xml:space="preserve"> ecommerce_dataset_updated[[#This Row],['[Price (Rs.)']]]-ecommerce_dataset_updated[[#This Row],[Discount Amount _]]</f>
        <v>210.4</v>
      </c>
      <c r="L437" t="s">
        <v>14</v>
      </c>
      <c r="M437" t="s">
        <v>1953</v>
      </c>
      <c r="N437" s="4" t="s">
        <v>14065</v>
      </c>
      <c r="O437" s="4" t="s">
        <v>14059</v>
      </c>
      <c r="P437" s="4" t="s">
        <v>14079</v>
      </c>
      <c r="Q437" s="5">
        <f>DATE(ecommerce_dataset_updated[[#This Row],[YYYY]],ecommerce_dataset_updated[[#This Row],[MM]],ecommerce_dataset_updated[[#This Row],[DD]])</f>
        <v>45435</v>
      </c>
      <c r="R437" s="6" t="str">
        <f>TEXT(ecommerce_dataset_updated[[#This Row],['[Purchase_Date']]], "mmm")</f>
        <v>May</v>
      </c>
      <c r="S437" s="6" t="str">
        <f>TEXT(ecommerce_dataset_updated[[#This Row],['[Purchase_Date']]], "ddd")</f>
        <v>Thu</v>
      </c>
      <c r="T437" s="6">
        <f>ecommerce_dataset_updated[[#This Row],[Final_Price(Rs.) _]]-ecommerce_dataset_updated[[#This Row],['[Final_Price(Rs.)']]]</f>
        <v>0</v>
      </c>
      <c r="U437" s="6" t="b">
        <f xml:space="preserve"> AND(ecommerce_dataset_updated[[#This Row],[Final_Price(Rs.) _]]=ecommerce_dataset_updated[[#This Row],['[Final_Price(Rs.)']]])</f>
        <v>1</v>
      </c>
      <c r="V437" s="5"/>
    </row>
    <row r="438" spans="1:22">
      <c r="A438" t="s">
        <v>1954</v>
      </c>
      <c r="B438" t="s">
        <v>1955</v>
      </c>
      <c r="C438" t="s">
        <v>45</v>
      </c>
      <c r="D438" s="9" t="s">
        <v>1956</v>
      </c>
      <c r="E438" s="8">
        <f>ecommerce_dataset_updated[[#This Row],[Price (Rs.)]]+0</f>
        <v>99.23</v>
      </c>
      <c r="F438" s="6" t="s">
        <v>20</v>
      </c>
      <c r="G438" s="7">
        <f>ecommerce_dataset_updated[[#This Row],[Discount (%)]]+0</f>
        <v>20</v>
      </c>
      <c r="H438" s="6" t="s">
        <v>1957</v>
      </c>
      <c r="I438" s="6">
        <f>ecommerce_dataset_updated[[#This Row],['[Price (Rs.)']]]*ecommerce_dataset_updated[[#This Row],['[Discount (%)']]]/100</f>
        <v>19.846</v>
      </c>
      <c r="J438" s="6">
        <f>ecommerce_dataset_updated[[#This Row],[Final_Price(Rs.)]]+0</f>
        <v>79.38</v>
      </c>
      <c r="K438" s="6">
        <f xml:space="preserve"> ecommerce_dataset_updated[[#This Row],['[Price (Rs.)']]]-ecommerce_dataset_updated[[#This Row],[Discount Amount _]]</f>
        <v>79.384</v>
      </c>
      <c r="L438" t="s">
        <v>35</v>
      </c>
      <c r="M438" t="s">
        <v>1958</v>
      </c>
      <c r="N438" s="4" t="s">
        <v>14056</v>
      </c>
      <c r="O438" s="4" t="s">
        <v>14051</v>
      </c>
      <c r="P438" s="4" t="s">
        <v>14079</v>
      </c>
      <c r="Q438" s="5">
        <f>DATE(ecommerce_dataset_updated[[#This Row],[YYYY]],ecommerce_dataset_updated[[#This Row],[MM]],ecommerce_dataset_updated[[#This Row],[DD]])</f>
        <v>45350</v>
      </c>
      <c r="R438" s="6" t="str">
        <f>TEXT(ecommerce_dataset_updated[[#This Row],['[Purchase_Date']]], "mmm")</f>
        <v>Feb</v>
      </c>
      <c r="S438" s="6" t="str">
        <f>TEXT(ecommerce_dataset_updated[[#This Row],['[Purchase_Date']]], "ddd")</f>
        <v>Wed</v>
      </c>
      <c r="T438" s="6">
        <f>ecommerce_dataset_updated[[#This Row],[Final_Price(Rs.) _]]-ecommerce_dataset_updated[[#This Row],['[Final_Price(Rs.)']]]</f>
        <v>4.0000000000048885E-3</v>
      </c>
      <c r="U438" s="6" t="b">
        <f xml:space="preserve"> AND(ecommerce_dataset_updated[[#This Row],[Final_Price(Rs.) _]]=ecommerce_dataset_updated[[#This Row],['[Final_Price(Rs.)']]])</f>
        <v>0</v>
      </c>
      <c r="V438" s="5"/>
    </row>
    <row r="439" spans="1:22">
      <c r="A439" t="s">
        <v>1959</v>
      </c>
      <c r="B439" t="s">
        <v>1960</v>
      </c>
      <c r="C439" t="s">
        <v>114</v>
      </c>
      <c r="D439" s="9" t="s">
        <v>1961</v>
      </c>
      <c r="E439" s="8">
        <f>ecommerce_dataset_updated[[#This Row],[Price (Rs.)]]+0</f>
        <v>280.2</v>
      </c>
      <c r="F439" s="6" t="s">
        <v>107</v>
      </c>
      <c r="G439" s="7">
        <f>ecommerce_dataset_updated[[#This Row],[Discount (%)]]+0</f>
        <v>0</v>
      </c>
      <c r="H439" s="6" t="s">
        <v>1961</v>
      </c>
      <c r="I439" s="6">
        <f>ecommerce_dataset_updated[[#This Row],['[Price (Rs.)']]]*ecommerce_dataset_updated[[#This Row],['[Discount (%)']]]/100</f>
        <v>0</v>
      </c>
      <c r="J439" s="6">
        <f>ecommerce_dataset_updated[[#This Row],[Final_Price(Rs.)]]+0</f>
        <v>280.2</v>
      </c>
      <c r="K439" s="6">
        <f xml:space="preserve"> ecommerce_dataset_updated[[#This Row],['[Price (Rs.)']]]-ecommerce_dataset_updated[[#This Row],[Discount Amount _]]</f>
        <v>280.2</v>
      </c>
      <c r="L439" t="s">
        <v>35</v>
      </c>
      <c r="M439" t="s">
        <v>1068</v>
      </c>
      <c r="N439" s="4" t="s">
        <v>14056</v>
      </c>
      <c r="O439" s="4" t="s">
        <v>14067</v>
      </c>
      <c r="P439" s="4" t="s">
        <v>14079</v>
      </c>
      <c r="Q439" s="5">
        <f>DATE(ecommerce_dataset_updated[[#This Row],[YYYY]],ecommerce_dataset_updated[[#This Row],[MM]],ecommerce_dataset_updated[[#This Row],[DD]])</f>
        <v>45501</v>
      </c>
      <c r="R439" s="6" t="str">
        <f>TEXT(ecommerce_dataset_updated[[#This Row],['[Purchase_Date']]], "mmm")</f>
        <v>Jul</v>
      </c>
      <c r="S439" s="6" t="str">
        <f>TEXT(ecommerce_dataset_updated[[#This Row],['[Purchase_Date']]], "ddd")</f>
        <v>Sun</v>
      </c>
      <c r="T439" s="6">
        <f>ecommerce_dataset_updated[[#This Row],[Final_Price(Rs.) _]]-ecommerce_dataset_updated[[#This Row],['[Final_Price(Rs.)']]]</f>
        <v>0</v>
      </c>
      <c r="U439" s="6" t="b">
        <f xml:space="preserve"> AND(ecommerce_dataset_updated[[#This Row],[Final_Price(Rs.) _]]=ecommerce_dataset_updated[[#This Row],['[Final_Price(Rs.)']]])</f>
        <v>1</v>
      </c>
      <c r="V439" s="5"/>
    </row>
    <row r="440" spans="1:22">
      <c r="A440" t="s">
        <v>1962</v>
      </c>
      <c r="B440" t="s">
        <v>1963</v>
      </c>
      <c r="C440" t="s">
        <v>39</v>
      </c>
      <c r="D440" s="9" t="s">
        <v>1964</v>
      </c>
      <c r="E440" s="8">
        <f>ecommerce_dataset_updated[[#This Row],[Price (Rs.)]]+0</f>
        <v>200.14</v>
      </c>
      <c r="F440" s="6" t="s">
        <v>75</v>
      </c>
      <c r="G440" s="7">
        <f>ecommerce_dataset_updated[[#This Row],[Discount (%)]]+0</f>
        <v>10</v>
      </c>
      <c r="H440" s="6" t="s">
        <v>1965</v>
      </c>
      <c r="I440" s="6">
        <f>ecommerce_dataset_updated[[#This Row],['[Price (Rs.)']]]*ecommerce_dataset_updated[[#This Row],['[Discount (%)']]]/100</f>
        <v>20.013999999999999</v>
      </c>
      <c r="J440" s="6">
        <f>ecommerce_dataset_updated[[#This Row],[Final_Price(Rs.)]]+0</f>
        <v>180.13</v>
      </c>
      <c r="K440" s="6">
        <f xml:space="preserve"> ecommerce_dataset_updated[[#This Row],['[Price (Rs.)']]]-ecommerce_dataset_updated[[#This Row],[Discount Amount _]]</f>
        <v>180.12599999999998</v>
      </c>
      <c r="L440" t="s">
        <v>28</v>
      </c>
      <c r="M440" t="s">
        <v>1966</v>
      </c>
      <c r="N440" s="4" t="s">
        <v>14062</v>
      </c>
      <c r="O440" s="4" t="s">
        <v>14049</v>
      </c>
      <c r="P440" s="4" t="s">
        <v>14079</v>
      </c>
      <c r="Q440" s="5">
        <f>DATE(ecommerce_dataset_updated[[#This Row],[YYYY]],ecommerce_dataset_updated[[#This Row],[MM]],ecommerce_dataset_updated[[#This Row],[DD]])</f>
        <v>45602</v>
      </c>
      <c r="R440" s="6" t="str">
        <f>TEXT(ecommerce_dataset_updated[[#This Row],['[Purchase_Date']]], "mmm")</f>
        <v>Nov</v>
      </c>
      <c r="S440" s="6" t="str">
        <f>TEXT(ecommerce_dataset_updated[[#This Row],['[Purchase_Date']]], "ddd")</f>
        <v>Wed</v>
      </c>
      <c r="T440" s="6">
        <f>ecommerce_dataset_updated[[#This Row],[Final_Price(Rs.) _]]-ecommerce_dataset_updated[[#This Row],['[Final_Price(Rs.)']]]</f>
        <v>-4.0000000000190994E-3</v>
      </c>
      <c r="U440" s="6" t="b">
        <f xml:space="preserve"> AND(ecommerce_dataset_updated[[#This Row],[Final_Price(Rs.) _]]=ecommerce_dataset_updated[[#This Row],['[Final_Price(Rs.)']]])</f>
        <v>0</v>
      </c>
      <c r="V440" s="5"/>
    </row>
    <row r="441" spans="1:22">
      <c r="A441" t="s">
        <v>1967</v>
      </c>
      <c r="B441" t="s">
        <v>1968</v>
      </c>
      <c r="C441" t="s">
        <v>68</v>
      </c>
      <c r="D441" s="9" t="s">
        <v>1969</v>
      </c>
      <c r="E441" s="8">
        <f>ecommerce_dataset_updated[[#This Row],[Price (Rs.)]]+0</f>
        <v>388.45</v>
      </c>
      <c r="F441" s="6" t="s">
        <v>12</v>
      </c>
      <c r="G441" s="7">
        <f>ecommerce_dataset_updated[[#This Row],[Discount (%)]]+0</f>
        <v>15</v>
      </c>
      <c r="H441" s="6" t="s">
        <v>1970</v>
      </c>
      <c r="I441" s="6">
        <f>ecommerce_dataset_updated[[#This Row],['[Price (Rs.)']]]*ecommerce_dataset_updated[[#This Row],['[Discount (%)']]]/100</f>
        <v>58.267499999999998</v>
      </c>
      <c r="J441" s="6">
        <f>ecommerce_dataset_updated[[#This Row],[Final_Price(Rs.)]]+0</f>
        <v>330.18</v>
      </c>
      <c r="K441" s="6">
        <f xml:space="preserve"> ecommerce_dataset_updated[[#This Row],['[Price (Rs.)']]]-ecommerce_dataset_updated[[#This Row],[Discount Amount _]]</f>
        <v>330.1825</v>
      </c>
      <c r="L441" t="s">
        <v>14</v>
      </c>
      <c r="M441" t="s">
        <v>131</v>
      </c>
      <c r="N441" s="4" t="s">
        <v>14066</v>
      </c>
      <c r="O441" s="4" t="s">
        <v>14053</v>
      </c>
      <c r="P441" s="4" t="s">
        <v>14079</v>
      </c>
      <c r="Q441" s="5">
        <f>DATE(ecommerce_dataset_updated[[#This Row],[YYYY]],ecommerce_dataset_updated[[#This Row],[MM]],ecommerce_dataset_updated[[#This Row],[DD]])</f>
        <v>45401</v>
      </c>
      <c r="R441" s="6" t="str">
        <f>TEXT(ecommerce_dataset_updated[[#This Row],['[Purchase_Date']]], "mmm")</f>
        <v>Apr</v>
      </c>
      <c r="S441" s="6" t="str">
        <f>TEXT(ecommerce_dataset_updated[[#This Row],['[Purchase_Date']]], "ddd")</f>
        <v>Fri</v>
      </c>
      <c r="T441" s="6">
        <f>ecommerce_dataset_updated[[#This Row],[Final_Price(Rs.) _]]-ecommerce_dataset_updated[[#This Row],['[Final_Price(Rs.)']]]</f>
        <v>2.4999999999977263E-3</v>
      </c>
      <c r="U441" s="6" t="b">
        <f xml:space="preserve"> AND(ecommerce_dataset_updated[[#This Row],[Final_Price(Rs.) _]]=ecommerce_dataset_updated[[#This Row],['[Final_Price(Rs.)']]])</f>
        <v>0</v>
      </c>
      <c r="V441" s="5"/>
    </row>
    <row r="442" spans="1:22">
      <c r="A442" t="s">
        <v>1971</v>
      </c>
      <c r="B442" t="s">
        <v>1972</v>
      </c>
      <c r="C442" t="s">
        <v>114</v>
      </c>
      <c r="D442" s="9" t="s">
        <v>1973</v>
      </c>
      <c r="E442" s="8">
        <f>ecommerce_dataset_updated[[#This Row],[Price (Rs.)]]+0</f>
        <v>429.43</v>
      </c>
      <c r="F442" s="6" t="s">
        <v>47</v>
      </c>
      <c r="G442" s="7">
        <f>ecommerce_dataset_updated[[#This Row],[Discount (%)]]+0</f>
        <v>50</v>
      </c>
      <c r="H442" s="6" t="s">
        <v>1974</v>
      </c>
      <c r="I442" s="6">
        <f>ecommerce_dataset_updated[[#This Row],['[Price (Rs.)']]]*ecommerce_dataset_updated[[#This Row],['[Discount (%)']]]/100</f>
        <v>214.715</v>
      </c>
      <c r="J442" s="6">
        <f>ecommerce_dataset_updated[[#This Row],[Final_Price(Rs.)]]+0</f>
        <v>214.72</v>
      </c>
      <c r="K442" s="6">
        <f xml:space="preserve"> ecommerce_dataset_updated[[#This Row],['[Price (Rs.)']]]-ecommerce_dataset_updated[[#This Row],[Discount Amount _]]</f>
        <v>214.715</v>
      </c>
      <c r="L442" t="s">
        <v>28</v>
      </c>
      <c r="M442" t="s">
        <v>914</v>
      </c>
      <c r="N442" s="4" t="s">
        <v>14053</v>
      </c>
      <c r="O442" s="4" t="s">
        <v>14055</v>
      </c>
      <c r="P442" s="4" t="s">
        <v>14079</v>
      </c>
      <c r="Q442" s="5">
        <f>DATE(ecommerce_dataset_updated[[#This Row],[YYYY]],ecommerce_dataset_updated[[#This Row],[MM]],ecommerce_dataset_updated[[#This Row],[DD]])</f>
        <v>45508</v>
      </c>
      <c r="R442" s="6" t="str">
        <f>TEXT(ecommerce_dataset_updated[[#This Row],['[Purchase_Date']]], "mmm")</f>
        <v>Aug</v>
      </c>
      <c r="S442" s="6" t="str">
        <f>TEXT(ecommerce_dataset_updated[[#This Row],['[Purchase_Date']]], "ddd")</f>
        <v>Sun</v>
      </c>
      <c r="T442" s="6">
        <f>ecommerce_dataset_updated[[#This Row],[Final_Price(Rs.) _]]-ecommerce_dataset_updated[[#This Row],['[Final_Price(Rs.)']]]</f>
        <v>-4.9999999999954525E-3</v>
      </c>
      <c r="U442" s="6" t="b">
        <f xml:space="preserve"> AND(ecommerce_dataset_updated[[#This Row],[Final_Price(Rs.) _]]=ecommerce_dataset_updated[[#This Row],['[Final_Price(Rs.)']]])</f>
        <v>0</v>
      </c>
      <c r="V442" s="5"/>
    </row>
    <row r="443" spans="1:22">
      <c r="A443" t="s">
        <v>1975</v>
      </c>
      <c r="B443" t="s">
        <v>1976</v>
      </c>
      <c r="C443" t="s">
        <v>32</v>
      </c>
      <c r="D443" s="9" t="s">
        <v>1977</v>
      </c>
      <c r="E443" s="8">
        <f>ecommerce_dataset_updated[[#This Row],[Price (Rs.)]]+0</f>
        <v>348.15</v>
      </c>
      <c r="F443" s="6" t="s">
        <v>12</v>
      </c>
      <c r="G443" s="7">
        <f>ecommerce_dataset_updated[[#This Row],[Discount (%)]]+0</f>
        <v>15</v>
      </c>
      <c r="H443" s="6" t="s">
        <v>1978</v>
      </c>
      <c r="I443" s="6">
        <f>ecommerce_dataset_updated[[#This Row],['[Price (Rs.)']]]*ecommerce_dataset_updated[[#This Row],['[Discount (%)']]]/100</f>
        <v>52.222499999999997</v>
      </c>
      <c r="J443" s="6">
        <f>ecommerce_dataset_updated[[#This Row],[Final_Price(Rs.)]]+0</f>
        <v>295.93</v>
      </c>
      <c r="K443" s="6">
        <f xml:space="preserve"> ecommerce_dataset_updated[[#This Row],['[Price (Rs.)']]]-ecommerce_dataset_updated[[#This Row],[Discount Amount _]]</f>
        <v>295.92750000000001</v>
      </c>
      <c r="L443" t="s">
        <v>120</v>
      </c>
      <c r="M443" t="s">
        <v>1979</v>
      </c>
      <c r="N443" s="4" t="s">
        <v>75</v>
      </c>
      <c r="O443" s="4" t="s">
        <v>14052</v>
      </c>
      <c r="P443" s="4" t="s">
        <v>14079</v>
      </c>
      <c r="Q443" s="5">
        <f>DATE(ecommerce_dataset_updated[[#This Row],[YYYY]],ecommerce_dataset_updated[[#This Row],[MM]],ecommerce_dataset_updated[[#This Row],[DD]])</f>
        <v>45301</v>
      </c>
      <c r="R443" s="6" t="str">
        <f>TEXT(ecommerce_dataset_updated[[#This Row],['[Purchase_Date']]], "mmm")</f>
        <v>Jan</v>
      </c>
      <c r="S443" s="6" t="str">
        <f>TEXT(ecommerce_dataset_updated[[#This Row],['[Purchase_Date']]], "ddd")</f>
        <v>Wed</v>
      </c>
      <c r="T443" s="6">
        <f>ecommerce_dataset_updated[[#This Row],[Final_Price(Rs.) _]]-ecommerce_dataset_updated[[#This Row],['[Final_Price(Rs.)']]]</f>
        <v>-2.4999999999977263E-3</v>
      </c>
      <c r="U443" s="6" t="b">
        <f xml:space="preserve"> AND(ecommerce_dataset_updated[[#This Row],[Final_Price(Rs.) _]]=ecommerce_dataset_updated[[#This Row],['[Final_Price(Rs.)']]])</f>
        <v>0</v>
      </c>
      <c r="V443" s="5"/>
    </row>
    <row r="444" spans="1:22">
      <c r="A444" t="s">
        <v>1980</v>
      </c>
      <c r="B444" t="s">
        <v>1981</v>
      </c>
      <c r="C444" t="s">
        <v>45</v>
      </c>
      <c r="D444" s="9" t="s">
        <v>1982</v>
      </c>
      <c r="E444" s="8">
        <f>ecommerce_dataset_updated[[#This Row],[Price (Rs.)]]+0</f>
        <v>176.6</v>
      </c>
      <c r="F444" s="6" t="s">
        <v>107</v>
      </c>
      <c r="G444" s="7">
        <f>ecommerce_dataset_updated[[#This Row],[Discount (%)]]+0</f>
        <v>0</v>
      </c>
      <c r="H444" s="6" t="s">
        <v>1982</v>
      </c>
      <c r="I444" s="6">
        <f>ecommerce_dataset_updated[[#This Row],['[Price (Rs.)']]]*ecommerce_dataset_updated[[#This Row],['[Discount (%)']]]/100</f>
        <v>0</v>
      </c>
      <c r="J444" s="6">
        <f>ecommerce_dataset_updated[[#This Row],[Final_Price(Rs.)]]+0</f>
        <v>176.6</v>
      </c>
      <c r="K444" s="6">
        <f xml:space="preserve"> ecommerce_dataset_updated[[#This Row],['[Price (Rs.)']]]-ecommerce_dataset_updated[[#This Row],[Discount Amount _]]</f>
        <v>176.6</v>
      </c>
      <c r="L444" t="s">
        <v>28</v>
      </c>
      <c r="M444" t="s">
        <v>1983</v>
      </c>
      <c r="N444" s="4" t="s">
        <v>14048</v>
      </c>
      <c r="O444" s="4" t="s">
        <v>14057</v>
      </c>
      <c r="P444" s="4" t="s">
        <v>14079</v>
      </c>
      <c r="Q444" s="5">
        <f>DATE(ecommerce_dataset_updated[[#This Row],[YYYY]],ecommerce_dataset_updated[[#This Row],[MM]],ecommerce_dataset_updated[[#This Row],[DD]])</f>
        <v>45363</v>
      </c>
      <c r="R444" s="6" t="str">
        <f>TEXT(ecommerce_dataset_updated[[#This Row],['[Purchase_Date']]], "mmm")</f>
        <v>Mar</v>
      </c>
      <c r="S444" s="6" t="str">
        <f>TEXT(ecommerce_dataset_updated[[#This Row],['[Purchase_Date']]], "ddd")</f>
        <v>Tue</v>
      </c>
      <c r="T444" s="6">
        <f>ecommerce_dataset_updated[[#This Row],[Final_Price(Rs.) _]]-ecommerce_dataset_updated[[#This Row],['[Final_Price(Rs.)']]]</f>
        <v>0</v>
      </c>
      <c r="U444" s="6" t="b">
        <f xml:space="preserve"> AND(ecommerce_dataset_updated[[#This Row],[Final_Price(Rs.) _]]=ecommerce_dataset_updated[[#This Row],['[Final_Price(Rs.)']]])</f>
        <v>1</v>
      </c>
      <c r="V444" s="5"/>
    </row>
    <row r="445" spans="1:22">
      <c r="A445" t="s">
        <v>1984</v>
      </c>
      <c r="B445" t="s">
        <v>1985</v>
      </c>
      <c r="C445" t="s">
        <v>39</v>
      </c>
      <c r="D445" s="9" t="s">
        <v>1986</v>
      </c>
      <c r="E445" s="8">
        <f>ecommerce_dataset_updated[[#This Row],[Price (Rs.)]]+0</f>
        <v>228.74</v>
      </c>
      <c r="F445" s="6" t="s">
        <v>107</v>
      </c>
      <c r="G445" s="7">
        <f>ecommerce_dataset_updated[[#This Row],[Discount (%)]]+0</f>
        <v>0</v>
      </c>
      <c r="H445" s="6" t="s">
        <v>1986</v>
      </c>
      <c r="I445" s="6">
        <f>ecommerce_dataset_updated[[#This Row],['[Price (Rs.)']]]*ecommerce_dataset_updated[[#This Row],['[Discount (%)']]]/100</f>
        <v>0</v>
      </c>
      <c r="J445" s="6">
        <f>ecommerce_dataset_updated[[#This Row],[Final_Price(Rs.)]]+0</f>
        <v>228.74</v>
      </c>
      <c r="K445" s="6">
        <f xml:space="preserve"> ecommerce_dataset_updated[[#This Row],['[Price (Rs.)']]]-ecommerce_dataset_updated[[#This Row],[Discount Amount _]]</f>
        <v>228.74</v>
      </c>
      <c r="L445" t="s">
        <v>35</v>
      </c>
      <c r="M445" t="s">
        <v>1914</v>
      </c>
      <c r="N445" s="4" t="s">
        <v>14053</v>
      </c>
      <c r="O445" s="4" t="s">
        <v>14067</v>
      </c>
      <c r="P445" s="4" t="s">
        <v>14079</v>
      </c>
      <c r="Q445" s="5">
        <f>DATE(ecommerce_dataset_updated[[#This Row],[YYYY]],ecommerce_dataset_updated[[#This Row],[MM]],ecommerce_dataset_updated[[#This Row],[DD]])</f>
        <v>45477</v>
      </c>
      <c r="R445" s="6" t="str">
        <f>TEXT(ecommerce_dataset_updated[[#This Row],['[Purchase_Date']]], "mmm")</f>
        <v>Jul</v>
      </c>
      <c r="S445" s="6" t="str">
        <f>TEXT(ecommerce_dataset_updated[[#This Row],['[Purchase_Date']]], "ddd")</f>
        <v>Thu</v>
      </c>
      <c r="T445" s="6">
        <f>ecommerce_dataset_updated[[#This Row],[Final_Price(Rs.) _]]-ecommerce_dataset_updated[[#This Row],['[Final_Price(Rs.)']]]</f>
        <v>0</v>
      </c>
      <c r="U445" s="6" t="b">
        <f xml:space="preserve"> AND(ecommerce_dataset_updated[[#This Row],[Final_Price(Rs.) _]]=ecommerce_dataset_updated[[#This Row],['[Final_Price(Rs.)']]])</f>
        <v>1</v>
      </c>
      <c r="V445" s="5"/>
    </row>
    <row r="446" spans="1:22">
      <c r="A446" t="s">
        <v>1987</v>
      </c>
      <c r="B446" t="s">
        <v>1988</v>
      </c>
      <c r="C446" t="s">
        <v>68</v>
      </c>
      <c r="D446" s="9" t="s">
        <v>1989</v>
      </c>
      <c r="E446" s="8">
        <f>ecommerce_dataset_updated[[#This Row],[Price (Rs.)]]+0</f>
        <v>302.97000000000003</v>
      </c>
      <c r="F446" s="6" t="s">
        <v>12</v>
      </c>
      <c r="G446" s="7">
        <f>ecommerce_dataset_updated[[#This Row],[Discount (%)]]+0</f>
        <v>15</v>
      </c>
      <c r="H446" s="6" t="s">
        <v>1990</v>
      </c>
      <c r="I446" s="6">
        <f>ecommerce_dataset_updated[[#This Row],['[Price (Rs.)']]]*ecommerce_dataset_updated[[#This Row],['[Discount (%)']]]/100</f>
        <v>45.445500000000003</v>
      </c>
      <c r="J446" s="6">
        <f>ecommerce_dataset_updated[[#This Row],[Final_Price(Rs.)]]+0</f>
        <v>257.52</v>
      </c>
      <c r="K446" s="6">
        <f xml:space="preserve"> ecommerce_dataset_updated[[#This Row],['[Price (Rs.)']]]-ecommerce_dataset_updated[[#This Row],[Discount Amount _]]</f>
        <v>257.52450000000005</v>
      </c>
      <c r="L446" t="s">
        <v>77</v>
      </c>
      <c r="M446" t="s">
        <v>1991</v>
      </c>
      <c r="N446" s="4" t="s">
        <v>14050</v>
      </c>
      <c r="O446" s="4" t="s">
        <v>14067</v>
      </c>
      <c r="P446" s="4" t="s">
        <v>14079</v>
      </c>
      <c r="Q446" s="5">
        <f>DATE(ecommerce_dataset_updated[[#This Row],[YYYY]],ecommerce_dataset_updated[[#This Row],[MM]],ecommerce_dataset_updated[[#This Row],[DD]])</f>
        <v>45482</v>
      </c>
      <c r="R446" s="6" t="str">
        <f>TEXT(ecommerce_dataset_updated[[#This Row],['[Purchase_Date']]], "mmm")</f>
        <v>Jul</v>
      </c>
      <c r="S446" s="6" t="str">
        <f>TEXT(ecommerce_dataset_updated[[#This Row],['[Purchase_Date']]], "ddd")</f>
        <v>Tue</v>
      </c>
      <c r="T446" s="6">
        <f>ecommerce_dataset_updated[[#This Row],[Final_Price(Rs.) _]]-ecommerce_dataset_updated[[#This Row],['[Final_Price(Rs.)']]]</f>
        <v>4.5000000000641194E-3</v>
      </c>
      <c r="U446" s="6" t="b">
        <f xml:space="preserve"> AND(ecommerce_dataset_updated[[#This Row],[Final_Price(Rs.) _]]=ecommerce_dataset_updated[[#This Row],['[Final_Price(Rs.)']]])</f>
        <v>0</v>
      </c>
      <c r="V446" s="5"/>
    </row>
    <row r="447" spans="1:22">
      <c r="A447" t="s">
        <v>1992</v>
      </c>
      <c r="B447" t="s">
        <v>1993</v>
      </c>
      <c r="C447" t="s">
        <v>39</v>
      </c>
      <c r="D447" s="9" t="s">
        <v>1994</v>
      </c>
      <c r="E447" s="8">
        <f>ecommerce_dataset_updated[[#This Row],[Price (Rs.)]]+0</f>
        <v>117.7</v>
      </c>
      <c r="F447" s="6" t="s">
        <v>26</v>
      </c>
      <c r="G447" s="7">
        <f>ecommerce_dataset_updated[[#This Row],[Discount (%)]]+0</f>
        <v>25</v>
      </c>
      <c r="H447" s="6" t="s">
        <v>1995</v>
      </c>
      <c r="I447" s="6">
        <f>ecommerce_dataset_updated[[#This Row],['[Price (Rs.)']]]*ecommerce_dataset_updated[[#This Row],['[Discount (%)']]]/100</f>
        <v>29.425000000000001</v>
      </c>
      <c r="J447" s="6">
        <f>ecommerce_dataset_updated[[#This Row],[Final_Price(Rs.)]]+0</f>
        <v>88.28</v>
      </c>
      <c r="K447" s="6">
        <f xml:space="preserve"> ecommerce_dataset_updated[[#This Row],['[Price (Rs.)']]]-ecommerce_dataset_updated[[#This Row],[Discount Amount _]]</f>
        <v>88.275000000000006</v>
      </c>
      <c r="L447" t="s">
        <v>14</v>
      </c>
      <c r="M447" t="s">
        <v>263</v>
      </c>
      <c r="N447" s="4" t="s">
        <v>14049</v>
      </c>
      <c r="O447" s="4" t="s">
        <v>14055</v>
      </c>
      <c r="P447" s="4" t="s">
        <v>14079</v>
      </c>
      <c r="Q447" s="5">
        <f>DATE(ecommerce_dataset_updated[[#This Row],[YYYY]],ecommerce_dataset_updated[[#This Row],[MM]],ecommerce_dataset_updated[[#This Row],[DD]])</f>
        <v>45515</v>
      </c>
      <c r="R447" s="6" t="str">
        <f>TEXT(ecommerce_dataset_updated[[#This Row],['[Purchase_Date']]], "mmm")</f>
        <v>Aug</v>
      </c>
      <c r="S447" s="6" t="str">
        <f>TEXT(ecommerce_dataset_updated[[#This Row],['[Purchase_Date']]], "ddd")</f>
        <v>Sun</v>
      </c>
      <c r="T447" s="6">
        <f>ecommerce_dataset_updated[[#This Row],[Final_Price(Rs.) _]]-ecommerce_dataset_updated[[#This Row],['[Final_Price(Rs.)']]]</f>
        <v>-4.9999999999954525E-3</v>
      </c>
      <c r="U447" s="6" t="b">
        <f xml:space="preserve"> AND(ecommerce_dataset_updated[[#This Row],[Final_Price(Rs.) _]]=ecommerce_dataset_updated[[#This Row],['[Final_Price(Rs.)']]])</f>
        <v>0</v>
      </c>
      <c r="V447" s="5"/>
    </row>
    <row r="448" spans="1:22">
      <c r="A448" t="s">
        <v>1996</v>
      </c>
      <c r="B448" t="s">
        <v>1997</v>
      </c>
      <c r="C448" t="s">
        <v>18</v>
      </c>
      <c r="D448" s="9" t="s">
        <v>1998</v>
      </c>
      <c r="E448" s="8">
        <f>ecommerce_dataset_updated[[#This Row],[Price (Rs.)]]+0</f>
        <v>219.19</v>
      </c>
      <c r="F448" s="6" t="s">
        <v>26</v>
      </c>
      <c r="G448" s="7">
        <f>ecommerce_dataset_updated[[#This Row],[Discount (%)]]+0</f>
        <v>25</v>
      </c>
      <c r="H448" s="6" t="s">
        <v>1999</v>
      </c>
      <c r="I448" s="6">
        <f>ecommerce_dataset_updated[[#This Row],['[Price (Rs.)']]]*ecommerce_dataset_updated[[#This Row],['[Discount (%)']]]/100</f>
        <v>54.797499999999999</v>
      </c>
      <c r="J448" s="6">
        <f>ecommerce_dataset_updated[[#This Row],[Final_Price(Rs.)]]+0</f>
        <v>164.39</v>
      </c>
      <c r="K448" s="6">
        <f xml:space="preserve"> ecommerce_dataset_updated[[#This Row],['[Price (Rs.)']]]-ecommerce_dataset_updated[[#This Row],[Discount Amount _]]</f>
        <v>164.39249999999998</v>
      </c>
      <c r="L448" t="s">
        <v>35</v>
      </c>
      <c r="M448" t="s">
        <v>2000</v>
      </c>
      <c r="N448" s="4" t="s">
        <v>26</v>
      </c>
      <c r="O448" s="4" t="s">
        <v>14067</v>
      </c>
      <c r="P448" s="4" t="s">
        <v>14079</v>
      </c>
      <c r="Q448" s="5">
        <f>DATE(ecommerce_dataset_updated[[#This Row],[YYYY]],ecommerce_dataset_updated[[#This Row],[MM]],ecommerce_dataset_updated[[#This Row],[DD]])</f>
        <v>45498</v>
      </c>
      <c r="R448" s="6" t="str">
        <f>TEXT(ecommerce_dataset_updated[[#This Row],['[Purchase_Date']]], "mmm")</f>
        <v>Jul</v>
      </c>
      <c r="S448" s="6" t="str">
        <f>TEXT(ecommerce_dataset_updated[[#This Row],['[Purchase_Date']]], "ddd")</f>
        <v>Thu</v>
      </c>
      <c r="T448" s="6">
        <f>ecommerce_dataset_updated[[#This Row],[Final_Price(Rs.) _]]-ecommerce_dataset_updated[[#This Row],['[Final_Price(Rs.)']]]</f>
        <v>2.4999999999977263E-3</v>
      </c>
      <c r="U448" s="6" t="b">
        <f xml:space="preserve"> AND(ecommerce_dataset_updated[[#This Row],[Final_Price(Rs.) _]]=ecommerce_dataset_updated[[#This Row],['[Final_Price(Rs.)']]])</f>
        <v>0</v>
      </c>
      <c r="V448" s="5"/>
    </row>
    <row r="449" spans="1:22">
      <c r="A449" t="s">
        <v>2001</v>
      </c>
      <c r="B449" t="s">
        <v>2002</v>
      </c>
      <c r="C449" t="s">
        <v>68</v>
      </c>
      <c r="D449" s="9" t="s">
        <v>2003</v>
      </c>
      <c r="E449" s="8">
        <f>ecommerce_dataset_updated[[#This Row],[Price (Rs.)]]+0</f>
        <v>137.74</v>
      </c>
      <c r="F449" s="6" t="s">
        <v>154</v>
      </c>
      <c r="G449" s="7">
        <f>ecommerce_dataset_updated[[#This Row],[Discount (%)]]+0</f>
        <v>30</v>
      </c>
      <c r="H449" s="6" t="s">
        <v>2004</v>
      </c>
      <c r="I449" s="6">
        <f>ecommerce_dataset_updated[[#This Row],['[Price (Rs.)']]]*ecommerce_dataset_updated[[#This Row],['[Discount (%)']]]/100</f>
        <v>41.32200000000001</v>
      </c>
      <c r="J449" s="6">
        <f>ecommerce_dataset_updated[[#This Row],[Final_Price(Rs.)]]+0</f>
        <v>96.42</v>
      </c>
      <c r="K449" s="6">
        <f xml:space="preserve"> ecommerce_dataset_updated[[#This Row],['[Price (Rs.)']]]-ecommerce_dataset_updated[[#This Row],[Discount Amount _]]</f>
        <v>96.418000000000006</v>
      </c>
      <c r="L449" t="s">
        <v>77</v>
      </c>
      <c r="M449" t="s">
        <v>513</v>
      </c>
      <c r="N449" s="4" t="s">
        <v>14065</v>
      </c>
      <c r="O449" s="4" t="s">
        <v>14055</v>
      </c>
      <c r="P449" s="4" t="s">
        <v>14079</v>
      </c>
      <c r="Q449" s="5">
        <f>DATE(ecommerce_dataset_updated[[#This Row],[YYYY]],ecommerce_dataset_updated[[#This Row],[MM]],ecommerce_dataset_updated[[#This Row],[DD]])</f>
        <v>45527</v>
      </c>
      <c r="R449" s="6" t="str">
        <f>TEXT(ecommerce_dataset_updated[[#This Row],['[Purchase_Date']]], "mmm")</f>
        <v>Aug</v>
      </c>
      <c r="S449" s="6" t="str">
        <f>TEXT(ecommerce_dataset_updated[[#This Row],['[Purchase_Date']]], "ddd")</f>
        <v>Fri</v>
      </c>
      <c r="T449" s="6">
        <f>ecommerce_dataset_updated[[#This Row],[Final_Price(Rs.) _]]-ecommerce_dataset_updated[[#This Row],['[Final_Price(Rs.)']]]</f>
        <v>-1.9999999999953388E-3</v>
      </c>
      <c r="U449" s="6" t="b">
        <f xml:space="preserve"> AND(ecommerce_dataset_updated[[#This Row],[Final_Price(Rs.) _]]=ecommerce_dataset_updated[[#This Row],['[Final_Price(Rs.)']]])</f>
        <v>0</v>
      </c>
      <c r="V449" s="5"/>
    </row>
    <row r="450" spans="1:22">
      <c r="A450" t="s">
        <v>2005</v>
      </c>
      <c r="B450" t="s">
        <v>2006</v>
      </c>
      <c r="C450" t="s">
        <v>39</v>
      </c>
      <c r="D450" s="9" t="s">
        <v>2007</v>
      </c>
      <c r="E450" s="8">
        <f>ecommerce_dataset_updated[[#This Row],[Price (Rs.)]]+0</f>
        <v>436.86</v>
      </c>
      <c r="F450" s="6" t="s">
        <v>53</v>
      </c>
      <c r="G450" s="7">
        <f>ecommerce_dataset_updated[[#This Row],[Discount (%)]]+0</f>
        <v>5</v>
      </c>
      <c r="H450" s="6" t="s">
        <v>2008</v>
      </c>
      <c r="I450" s="6">
        <f>ecommerce_dataset_updated[[#This Row],['[Price (Rs.)']]]*ecommerce_dataset_updated[[#This Row],['[Discount (%)']]]/100</f>
        <v>21.843000000000004</v>
      </c>
      <c r="J450" s="6">
        <f>ecommerce_dataset_updated[[#This Row],[Final_Price(Rs.)]]+0</f>
        <v>415.02</v>
      </c>
      <c r="K450" s="6">
        <f xml:space="preserve"> ecommerce_dataset_updated[[#This Row],['[Price (Rs.)']]]-ecommerce_dataset_updated[[#This Row],[Discount Amount _]]</f>
        <v>415.017</v>
      </c>
      <c r="L450" t="s">
        <v>14</v>
      </c>
      <c r="M450" t="s">
        <v>1145</v>
      </c>
      <c r="N450" s="4" t="s">
        <v>14049</v>
      </c>
      <c r="O450" s="4" t="s">
        <v>14051</v>
      </c>
      <c r="P450" s="4" t="s">
        <v>14079</v>
      </c>
      <c r="Q450" s="5">
        <f>DATE(ecommerce_dataset_updated[[#This Row],[YYYY]],ecommerce_dataset_updated[[#This Row],[MM]],ecommerce_dataset_updated[[#This Row],[DD]])</f>
        <v>45333</v>
      </c>
      <c r="R450" s="6" t="str">
        <f>TEXT(ecommerce_dataset_updated[[#This Row],['[Purchase_Date']]], "mmm")</f>
        <v>Feb</v>
      </c>
      <c r="S450" s="6" t="str">
        <f>TEXT(ecommerce_dataset_updated[[#This Row],['[Purchase_Date']]], "ddd")</f>
        <v>Sun</v>
      </c>
      <c r="T450" s="6">
        <f>ecommerce_dataset_updated[[#This Row],[Final_Price(Rs.) _]]-ecommerce_dataset_updated[[#This Row],['[Final_Price(Rs.)']]]</f>
        <v>-2.9999999999859028E-3</v>
      </c>
      <c r="U450" s="6" t="b">
        <f xml:space="preserve"> AND(ecommerce_dataset_updated[[#This Row],[Final_Price(Rs.) _]]=ecommerce_dataset_updated[[#This Row],['[Final_Price(Rs.)']]])</f>
        <v>0</v>
      </c>
      <c r="V450" s="5"/>
    </row>
    <row r="451" spans="1:22">
      <c r="A451" t="s">
        <v>2009</v>
      </c>
      <c r="B451" t="s">
        <v>2010</v>
      </c>
      <c r="C451" t="s">
        <v>10</v>
      </c>
      <c r="D451" s="9" t="s">
        <v>2011</v>
      </c>
      <c r="E451" s="8">
        <f>ecommerce_dataset_updated[[#This Row],[Price (Rs.)]]+0</f>
        <v>269.89</v>
      </c>
      <c r="F451" s="6" t="s">
        <v>20</v>
      </c>
      <c r="G451" s="7">
        <f>ecommerce_dataset_updated[[#This Row],[Discount (%)]]+0</f>
        <v>20</v>
      </c>
      <c r="H451" s="6" t="s">
        <v>2012</v>
      </c>
      <c r="I451" s="6">
        <f>ecommerce_dataset_updated[[#This Row],['[Price (Rs.)']]]*ecommerce_dataset_updated[[#This Row],['[Discount (%)']]]/100</f>
        <v>53.977999999999994</v>
      </c>
      <c r="J451" s="6">
        <f>ecommerce_dataset_updated[[#This Row],[Final_Price(Rs.)]]+0</f>
        <v>215.91</v>
      </c>
      <c r="K451" s="6">
        <f xml:space="preserve"> ecommerce_dataset_updated[[#This Row],['[Price (Rs.)']]]-ecommerce_dataset_updated[[#This Row],[Discount Amount _]]</f>
        <v>215.91199999999998</v>
      </c>
      <c r="L451" t="s">
        <v>14</v>
      </c>
      <c r="M451" t="s">
        <v>2013</v>
      </c>
      <c r="N451" s="4" t="s">
        <v>14056</v>
      </c>
      <c r="O451" s="4" t="s">
        <v>14050</v>
      </c>
      <c r="P451" s="4" t="s">
        <v>14079</v>
      </c>
      <c r="Q451" s="5">
        <f>DATE(ecommerce_dataset_updated[[#This Row],[YYYY]],ecommerce_dataset_updated[[#This Row],[MM]],ecommerce_dataset_updated[[#This Row],[DD]])</f>
        <v>45563</v>
      </c>
      <c r="R451" s="6" t="str">
        <f>TEXT(ecommerce_dataset_updated[[#This Row],['[Purchase_Date']]], "mmm")</f>
        <v>Sep</v>
      </c>
      <c r="S451" s="6" t="str">
        <f>TEXT(ecommerce_dataset_updated[[#This Row],['[Purchase_Date']]], "ddd")</f>
        <v>Sat</v>
      </c>
      <c r="T451" s="6">
        <f>ecommerce_dataset_updated[[#This Row],[Final_Price(Rs.) _]]-ecommerce_dataset_updated[[#This Row],['[Final_Price(Rs.)']]]</f>
        <v>1.999999999981128E-3</v>
      </c>
      <c r="U451" s="6" t="b">
        <f xml:space="preserve"> AND(ecommerce_dataset_updated[[#This Row],[Final_Price(Rs.) _]]=ecommerce_dataset_updated[[#This Row],['[Final_Price(Rs.)']]])</f>
        <v>0</v>
      </c>
      <c r="V451" s="5"/>
    </row>
    <row r="452" spans="1:22">
      <c r="A452" t="s">
        <v>2014</v>
      </c>
      <c r="B452" t="s">
        <v>2015</v>
      </c>
      <c r="C452" t="s">
        <v>10</v>
      </c>
      <c r="D452" s="9" t="s">
        <v>2016</v>
      </c>
      <c r="E452" s="8">
        <f>ecommerce_dataset_updated[[#This Row],[Price (Rs.)]]+0</f>
        <v>81.819999999999993</v>
      </c>
      <c r="F452" s="6" t="s">
        <v>75</v>
      </c>
      <c r="G452" s="7">
        <f>ecommerce_dataset_updated[[#This Row],[Discount (%)]]+0</f>
        <v>10</v>
      </c>
      <c r="H452" s="6" t="s">
        <v>2017</v>
      </c>
      <c r="I452" s="6">
        <f>ecommerce_dataset_updated[[#This Row],['[Price (Rs.)']]]*ecommerce_dataset_updated[[#This Row],['[Discount (%)']]]/100</f>
        <v>8.1819999999999986</v>
      </c>
      <c r="J452" s="6">
        <f>ecommerce_dataset_updated[[#This Row],[Final_Price(Rs.)]]+0</f>
        <v>73.64</v>
      </c>
      <c r="K452" s="6">
        <f xml:space="preserve"> ecommerce_dataset_updated[[#This Row],['[Price (Rs.)']]]-ecommerce_dataset_updated[[#This Row],[Discount Amount _]]</f>
        <v>73.637999999999991</v>
      </c>
      <c r="L452" t="s">
        <v>14</v>
      </c>
      <c r="M452" t="s">
        <v>1055</v>
      </c>
      <c r="N452" s="4" t="s">
        <v>14059</v>
      </c>
      <c r="O452" s="4" t="s">
        <v>14062</v>
      </c>
      <c r="P452" s="4" t="s">
        <v>14079</v>
      </c>
      <c r="Q452" s="5">
        <f>DATE(ecommerce_dataset_updated[[#This Row],[YYYY]],ecommerce_dataset_updated[[#This Row],[MM]],ecommerce_dataset_updated[[#This Row],[DD]])</f>
        <v>45448</v>
      </c>
      <c r="R452" s="6" t="str">
        <f>TEXT(ecommerce_dataset_updated[[#This Row],['[Purchase_Date']]], "mmm")</f>
        <v>Jun</v>
      </c>
      <c r="S452" s="6" t="str">
        <f>TEXT(ecommerce_dataset_updated[[#This Row],['[Purchase_Date']]], "ddd")</f>
        <v>Wed</v>
      </c>
      <c r="T452" s="6">
        <f>ecommerce_dataset_updated[[#This Row],[Final_Price(Rs.) _]]-ecommerce_dataset_updated[[#This Row],['[Final_Price(Rs.)']]]</f>
        <v>-2.0000000000095497E-3</v>
      </c>
      <c r="U452" s="6" t="b">
        <f xml:space="preserve"> AND(ecommerce_dataset_updated[[#This Row],[Final_Price(Rs.) _]]=ecommerce_dataset_updated[[#This Row],['[Final_Price(Rs.)']]])</f>
        <v>0</v>
      </c>
      <c r="V452" s="5"/>
    </row>
    <row r="453" spans="1:22">
      <c r="A453" t="s">
        <v>2018</v>
      </c>
      <c r="B453" t="s">
        <v>2019</v>
      </c>
      <c r="C453" t="s">
        <v>45</v>
      </c>
      <c r="D453" s="9" t="s">
        <v>2020</v>
      </c>
      <c r="E453" s="8">
        <f>ecommerce_dataset_updated[[#This Row],[Price (Rs.)]]+0</f>
        <v>353.61</v>
      </c>
      <c r="F453" s="6" t="s">
        <v>20</v>
      </c>
      <c r="G453" s="7">
        <f>ecommerce_dataset_updated[[#This Row],[Discount (%)]]+0</f>
        <v>20</v>
      </c>
      <c r="H453" s="6" t="s">
        <v>2021</v>
      </c>
      <c r="I453" s="6">
        <f>ecommerce_dataset_updated[[#This Row],['[Price (Rs.)']]]*ecommerce_dataset_updated[[#This Row],['[Discount (%)']]]/100</f>
        <v>70.722000000000008</v>
      </c>
      <c r="J453" s="6">
        <f>ecommerce_dataset_updated[[#This Row],[Final_Price(Rs.)]]+0</f>
        <v>282.89</v>
      </c>
      <c r="K453" s="6">
        <f xml:space="preserve"> ecommerce_dataset_updated[[#This Row],['[Price (Rs.)']]]-ecommerce_dataset_updated[[#This Row],[Discount Amount _]]</f>
        <v>282.88800000000003</v>
      </c>
      <c r="L453" t="s">
        <v>28</v>
      </c>
      <c r="M453" t="s">
        <v>2022</v>
      </c>
      <c r="N453" s="4" t="s">
        <v>14060</v>
      </c>
      <c r="O453" s="4" t="s">
        <v>14053</v>
      </c>
      <c r="P453" s="4" t="s">
        <v>14079</v>
      </c>
      <c r="Q453" s="5">
        <f>DATE(ecommerce_dataset_updated[[#This Row],[YYYY]],ecommerce_dataset_updated[[#This Row],[MM]],ecommerce_dataset_updated[[#This Row],[DD]])</f>
        <v>45408</v>
      </c>
      <c r="R453" s="6" t="str">
        <f>TEXT(ecommerce_dataset_updated[[#This Row],['[Purchase_Date']]], "mmm")</f>
        <v>Apr</v>
      </c>
      <c r="S453" s="6" t="str">
        <f>TEXT(ecommerce_dataset_updated[[#This Row],['[Purchase_Date']]], "ddd")</f>
        <v>Fri</v>
      </c>
      <c r="T453" s="6">
        <f>ecommerce_dataset_updated[[#This Row],[Final_Price(Rs.) _]]-ecommerce_dataset_updated[[#This Row],['[Final_Price(Rs.)']]]</f>
        <v>-1.9999999999527063E-3</v>
      </c>
      <c r="U453" s="6" t="b">
        <f xml:space="preserve"> AND(ecommerce_dataset_updated[[#This Row],[Final_Price(Rs.) _]]=ecommerce_dataset_updated[[#This Row],['[Final_Price(Rs.)']]])</f>
        <v>0</v>
      </c>
      <c r="V453" s="5"/>
    </row>
    <row r="454" spans="1:22">
      <c r="A454" t="s">
        <v>2023</v>
      </c>
      <c r="B454" t="s">
        <v>2024</v>
      </c>
      <c r="C454" t="s">
        <v>32</v>
      </c>
      <c r="D454" s="9" t="s">
        <v>2025</v>
      </c>
      <c r="E454" s="8">
        <f>ecommerce_dataset_updated[[#This Row],[Price (Rs.)]]+0</f>
        <v>37.729999999999997</v>
      </c>
      <c r="F454" s="6" t="s">
        <v>12</v>
      </c>
      <c r="G454" s="7">
        <f>ecommerce_dataset_updated[[#This Row],[Discount (%)]]+0</f>
        <v>15</v>
      </c>
      <c r="H454" s="6" t="s">
        <v>2026</v>
      </c>
      <c r="I454" s="6">
        <f>ecommerce_dataset_updated[[#This Row],['[Price (Rs.)']]]*ecommerce_dataset_updated[[#This Row],['[Discount (%)']]]/100</f>
        <v>5.6594999999999995</v>
      </c>
      <c r="J454" s="6">
        <f>ecommerce_dataset_updated[[#This Row],[Final_Price(Rs.)]]+0</f>
        <v>32.07</v>
      </c>
      <c r="K454" s="6">
        <f xml:space="preserve"> ecommerce_dataset_updated[[#This Row],['[Price (Rs.)']]]-ecommerce_dataset_updated[[#This Row],[Discount Amount _]]</f>
        <v>32.070499999999996</v>
      </c>
      <c r="L454" t="s">
        <v>14</v>
      </c>
      <c r="M454" t="s">
        <v>1195</v>
      </c>
      <c r="N454" s="4" t="s">
        <v>14054</v>
      </c>
      <c r="O454" s="4" t="s">
        <v>14053</v>
      </c>
      <c r="P454" s="4" t="s">
        <v>14079</v>
      </c>
      <c r="Q454" s="5">
        <f>DATE(ecommerce_dataset_updated[[#This Row],[YYYY]],ecommerce_dataset_updated[[#This Row],[MM]],ecommerce_dataset_updated[[#This Row],[DD]])</f>
        <v>45409</v>
      </c>
      <c r="R454" s="6" t="str">
        <f>TEXT(ecommerce_dataset_updated[[#This Row],['[Purchase_Date']]], "mmm")</f>
        <v>Apr</v>
      </c>
      <c r="S454" s="6" t="str">
        <f>TEXT(ecommerce_dataset_updated[[#This Row],['[Purchase_Date']]], "ddd")</f>
        <v>Sat</v>
      </c>
      <c r="T454" s="6">
        <f>ecommerce_dataset_updated[[#This Row],[Final_Price(Rs.) _]]-ecommerce_dataset_updated[[#This Row],['[Final_Price(Rs.)']]]</f>
        <v>4.99999999995282E-4</v>
      </c>
      <c r="U454" s="6" t="b">
        <f xml:space="preserve"> AND(ecommerce_dataset_updated[[#This Row],[Final_Price(Rs.) _]]=ecommerce_dataset_updated[[#This Row],['[Final_Price(Rs.)']]])</f>
        <v>0</v>
      </c>
      <c r="V454" s="5"/>
    </row>
    <row r="455" spans="1:22">
      <c r="A455" t="s">
        <v>2027</v>
      </c>
      <c r="B455" t="s">
        <v>2028</v>
      </c>
      <c r="C455" t="s">
        <v>45</v>
      </c>
      <c r="D455" s="9" t="s">
        <v>2029</v>
      </c>
      <c r="E455" s="8">
        <f>ecommerce_dataset_updated[[#This Row],[Price (Rs.)]]+0</f>
        <v>215.34</v>
      </c>
      <c r="F455" s="6" t="s">
        <v>53</v>
      </c>
      <c r="G455" s="7">
        <f>ecommerce_dataset_updated[[#This Row],[Discount (%)]]+0</f>
        <v>5</v>
      </c>
      <c r="H455" s="6" t="s">
        <v>2030</v>
      </c>
      <c r="I455" s="6">
        <f>ecommerce_dataset_updated[[#This Row],['[Price (Rs.)']]]*ecommerce_dataset_updated[[#This Row],['[Discount (%)']]]/100</f>
        <v>10.767000000000001</v>
      </c>
      <c r="J455" s="6">
        <f>ecommerce_dataset_updated[[#This Row],[Final_Price(Rs.)]]+0</f>
        <v>204.57</v>
      </c>
      <c r="K455" s="6">
        <f xml:space="preserve"> ecommerce_dataset_updated[[#This Row],['[Price (Rs.)']]]-ecommerce_dataset_updated[[#This Row],[Discount Amount _]]</f>
        <v>204.57300000000001</v>
      </c>
      <c r="L455" t="s">
        <v>28</v>
      </c>
      <c r="M455" t="s">
        <v>2031</v>
      </c>
      <c r="N455" s="4" t="s">
        <v>26</v>
      </c>
      <c r="O455" s="4" t="s">
        <v>14057</v>
      </c>
      <c r="P455" s="4" t="s">
        <v>14079</v>
      </c>
      <c r="Q455" s="5">
        <f>DATE(ecommerce_dataset_updated[[#This Row],[YYYY]],ecommerce_dataset_updated[[#This Row],[MM]],ecommerce_dataset_updated[[#This Row],[DD]])</f>
        <v>45376</v>
      </c>
      <c r="R455" s="6" t="str">
        <f>TEXT(ecommerce_dataset_updated[[#This Row],['[Purchase_Date']]], "mmm")</f>
        <v>Mar</v>
      </c>
      <c r="S455" s="6" t="str">
        <f>TEXT(ecommerce_dataset_updated[[#This Row],['[Purchase_Date']]], "ddd")</f>
        <v>Mon</v>
      </c>
      <c r="T455" s="6">
        <f>ecommerce_dataset_updated[[#This Row],[Final_Price(Rs.) _]]-ecommerce_dataset_updated[[#This Row],['[Final_Price(Rs.)']]]</f>
        <v>3.0000000000143245E-3</v>
      </c>
      <c r="U455" s="6" t="b">
        <f xml:space="preserve"> AND(ecommerce_dataset_updated[[#This Row],[Final_Price(Rs.) _]]=ecommerce_dataset_updated[[#This Row],['[Final_Price(Rs.)']]])</f>
        <v>0</v>
      </c>
      <c r="V455" s="5"/>
    </row>
    <row r="456" spans="1:22">
      <c r="A456" t="s">
        <v>2032</v>
      </c>
      <c r="B456" t="s">
        <v>2033</v>
      </c>
      <c r="C456" t="s">
        <v>32</v>
      </c>
      <c r="D456" s="9" t="s">
        <v>2034</v>
      </c>
      <c r="E456" s="8">
        <f>ecommerce_dataset_updated[[#This Row],[Price (Rs.)]]+0</f>
        <v>117.18</v>
      </c>
      <c r="F456" s="6" t="s">
        <v>75</v>
      </c>
      <c r="G456" s="7">
        <f>ecommerce_dataset_updated[[#This Row],[Discount (%)]]+0</f>
        <v>10</v>
      </c>
      <c r="H456" s="6" t="s">
        <v>2035</v>
      </c>
      <c r="I456" s="6">
        <f>ecommerce_dataset_updated[[#This Row],['[Price (Rs.)']]]*ecommerce_dataset_updated[[#This Row],['[Discount (%)']]]/100</f>
        <v>11.718000000000002</v>
      </c>
      <c r="J456" s="6">
        <f>ecommerce_dataset_updated[[#This Row],[Final_Price(Rs.)]]+0</f>
        <v>105.46</v>
      </c>
      <c r="K456" s="6">
        <f xml:space="preserve"> ecommerce_dataset_updated[[#This Row],['[Price (Rs.)']]]-ecommerce_dataset_updated[[#This Row],[Discount Amount _]]</f>
        <v>105.462</v>
      </c>
      <c r="L456" t="s">
        <v>120</v>
      </c>
      <c r="M456" t="s">
        <v>1244</v>
      </c>
      <c r="N456" s="4" t="s">
        <v>14067</v>
      </c>
      <c r="O456" s="4" t="s">
        <v>14057</v>
      </c>
      <c r="P456" s="4" t="s">
        <v>14079</v>
      </c>
      <c r="Q456" s="5">
        <f>DATE(ecommerce_dataset_updated[[#This Row],[YYYY]],ecommerce_dataset_updated[[#This Row],[MM]],ecommerce_dataset_updated[[#This Row],[DD]])</f>
        <v>45358</v>
      </c>
      <c r="R456" s="6" t="str">
        <f>TEXT(ecommerce_dataset_updated[[#This Row],['[Purchase_Date']]], "mmm")</f>
        <v>Mar</v>
      </c>
      <c r="S456" s="6" t="str">
        <f>TEXT(ecommerce_dataset_updated[[#This Row],['[Purchase_Date']]], "ddd")</f>
        <v>Thu</v>
      </c>
      <c r="T456" s="6">
        <f>ecommerce_dataset_updated[[#This Row],[Final_Price(Rs.) _]]-ecommerce_dataset_updated[[#This Row],['[Final_Price(Rs.)']]]</f>
        <v>2.0000000000095497E-3</v>
      </c>
      <c r="U456" s="6" t="b">
        <f xml:space="preserve"> AND(ecommerce_dataset_updated[[#This Row],[Final_Price(Rs.) _]]=ecommerce_dataset_updated[[#This Row],['[Final_Price(Rs.)']]])</f>
        <v>0</v>
      </c>
      <c r="V456" s="5"/>
    </row>
    <row r="457" spans="1:22">
      <c r="A457" t="s">
        <v>2036</v>
      </c>
      <c r="B457" t="s">
        <v>2037</v>
      </c>
      <c r="C457" t="s">
        <v>39</v>
      </c>
      <c r="D457" s="9" t="s">
        <v>2038</v>
      </c>
      <c r="E457" s="8">
        <f>ecommerce_dataset_updated[[#This Row],[Price (Rs.)]]+0</f>
        <v>451.22</v>
      </c>
      <c r="F457" s="6" t="s">
        <v>53</v>
      </c>
      <c r="G457" s="7">
        <f>ecommerce_dataset_updated[[#This Row],[Discount (%)]]+0</f>
        <v>5</v>
      </c>
      <c r="H457" s="6" t="s">
        <v>2039</v>
      </c>
      <c r="I457" s="6">
        <f>ecommerce_dataset_updated[[#This Row],['[Price (Rs.)']]]*ecommerce_dataset_updated[[#This Row],['[Discount (%)']]]/100</f>
        <v>22.561000000000003</v>
      </c>
      <c r="J457" s="6">
        <f>ecommerce_dataset_updated[[#This Row],[Final_Price(Rs.)]]+0</f>
        <v>428.66</v>
      </c>
      <c r="K457" s="6">
        <f xml:space="preserve"> ecommerce_dataset_updated[[#This Row],['[Price (Rs.)']]]-ecommerce_dataset_updated[[#This Row],[Discount Amount _]]</f>
        <v>428.65900000000005</v>
      </c>
      <c r="L457" t="s">
        <v>14</v>
      </c>
      <c r="M457" t="s">
        <v>783</v>
      </c>
      <c r="N457" s="4" t="s">
        <v>14058</v>
      </c>
      <c r="O457" s="4" t="s">
        <v>14057</v>
      </c>
      <c r="P457" s="4" t="s">
        <v>14079</v>
      </c>
      <c r="Q457" s="5">
        <f>DATE(ecommerce_dataset_updated[[#This Row],[YYYY]],ecommerce_dataset_updated[[#This Row],[MM]],ecommerce_dataset_updated[[#This Row],[DD]])</f>
        <v>45380</v>
      </c>
      <c r="R457" s="6" t="str">
        <f>TEXT(ecommerce_dataset_updated[[#This Row],['[Purchase_Date']]], "mmm")</f>
        <v>Mar</v>
      </c>
      <c r="S457" s="6" t="str">
        <f>TEXT(ecommerce_dataset_updated[[#This Row],['[Purchase_Date']]], "ddd")</f>
        <v>Fri</v>
      </c>
      <c r="T457" s="6">
        <f>ecommerce_dataset_updated[[#This Row],[Final_Price(Rs.) _]]-ecommerce_dataset_updated[[#This Row],['[Final_Price(Rs.)']]]</f>
        <v>-9.9999999997635314E-4</v>
      </c>
      <c r="U457" s="6" t="b">
        <f xml:space="preserve"> AND(ecommerce_dataset_updated[[#This Row],[Final_Price(Rs.) _]]=ecommerce_dataset_updated[[#This Row],['[Final_Price(Rs.)']]])</f>
        <v>0</v>
      </c>
      <c r="V457" s="5"/>
    </row>
    <row r="458" spans="1:22">
      <c r="A458" t="s">
        <v>2040</v>
      </c>
      <c r="B458" t="s">
        <v>2041</v>
      </c>
      <c r="C458" t="s">
        <v>39</v>
      </c>
      <c r="D458" s="9" t="s">
        <v>2042</v>
      </c>
      <c r="E458" s="8">
        <f>ecommerce_dataset_updated[[#This Row],[Price (Rs.)]]+0</f>
        <v>382.83</v>
      </c>
      <c r="F458" s="6" t="s">
        <v>154</v>
      </c>
      <c r="G458" s="7">
        <f>ecommerce_dataset_updated[[#This Row],[Discount (%)]]+0</f>
        <v>30</v>
      </c>
      <c r="H458" s="6" t="s">
        <v>2043</v>
      </c>
      <c r="I458" s="6">
        <f>ecommerce_dataset_updated[[#This Row],['[Price (Rs.)']]]*ecommerce_dataset_updated[[#This Row],['[Discount (%)']]]/100</f>
        <v>114.84899999999999</v>
      </c>
      <c r="J458" s="6">
        <f>ecommerce_dataset_updated[[#This Row],[Final_Price(Rs.)]]+0</f>
        <v>267.98</v>
      </c>
      <c r="K458" s="6">
        <f xml:space="preserve"> ecommerce_dataset_updated[[#This Row],['[Price (Rs.)']]]-ecommerce_dataset_updated[[#This Row],[Discount Amount _]]</f>
        <v>267.98099999999999</v>
      </c>
      <c r="L458" t="s">
        <v>77</v>
      </c>
      <c r="M458" t="s">
        <v>2044</v>
      </c>
      <c r="N458" s="4" t="s">
        <v>14055</v>
      </c>
      <c r="O458" s="4" t="s">
        <v>14052</v>
      </c>
      <c r="P458" s="4" t="s">
        <v>14079</v>
      </c>
      <c r="Q458" s="5">
        <f>DATE(ecommerce_dataset_updated[[#This Row],[YYYY]],ecommerce_dataset_updated[[#This Row],[MM]],ecommerce_dataset_updated[[#This Row],[DD]])</f>
        <v>45299</v>
      </c>
      <c r="R458" s="6" t="str">
        <f>TEXT(ecommerce_dataset_updated[[#This Row],['[Purchase_Date']]], "mmm")</f>
        <v>Jan</v>
      </c>
      <c r="S458" s="6" t="str">
        <f>TEXT(ecommerce_dataset_updated[[#This Row],['[Purchase_Date']]], "ddd")</f>
        <v>Mon</v>
      </c>
      <c r="T458" s="6">
        <f>ecommerce_dataset_updated[[#This Row],[Final_Price(Rs.) _]]-ecommerce_dataset_updated[[#This Row],['[Final_Price(Rs.)']]]</f>
        <v>9.9999999997635314E-4</v>
      </c>
      <c r="U458" s="6" t="b">
        <f xml:space="preserve"> AND(ecommerce_dataset_updated[[#This Row],[Final_Price(Rs.) _]]=ecommerce_dataset_updated[[#This Row],['[Final_Price(Rs.)']]])</f>
        <v>0</v>
      </c>
      <c r="V458" s="5"/>
    </row>
    <row r="459" spans="1:22">
      <c r="A459" t="s">
        <v>2045</v>
      </c>
      <c r="B459" t="s">
        <v>2046</v>
      </c>
      <c r="C459" t="s">
        <v>10</v>
      </c>
      <c r="D459" s="9" t="s">
        <v>2047</v>
      </c>
      <c r="E459" s="8">
        <f>ecommerce_dataset_updated[[#This Row],[Price (Rs.)]]+0</f>
        <v>213</v>
      </c>
      <c r="F459" s="6" t="s">
        <v>47</v>
      </c>
      <c r="G459" s="7">
        <f>ecommerce_dataset_updated[[#This Row],[Discount (%)]]+0</f>
        <v>50</v>
      </c>
      <c r="H459" s="6" t="s">
        <v>2048</v>
      </c>
      <c r="I459" s="6">
        <f>ecommerce_dataset_updated[[#This Row],['[Price (Rs.)']]]*ecommerce_dataset_updated[[#This Row],['[Discount (%)']]]/100</f>
        <v>106.5</v>
      </c>
      <c r="J459" s="6">
        <f>ecommerce_dataset_updated[[#This Row],[Final_Price(Rs.)]]+0</f>
        <v>106.5</v>
      </c>
      <c r="K459" s="6">
        <f xml:space="preserve"> ecommerce_dataset_updated[[#This Row],['[Price (Rs.)']]]-ecommerce_dataset_updated[[#This Row],[Discount Amount _]]</f>
        <v>106.5</v>
      </c>
      <c r="L459" t="s">
        <v>14</v>
      </c>
      <c r="M459" t="s">
        <v>2044</v>
      </c>
      <c r="N459" s="4" t="s">
        <v>14055</v>
      </c>
      <c r="O459" s="4" t="s">
        <v>14052</v>
      </c>
      <c r="P459" s="4" t="s">
        <v>14079</v>
      </c>
      <c r="Q459" s="5">
        <f>DATE(ecommerce_dataset_updated[[#This Row],[YYYY]],ecommerce_dataset_updated[[#This Row],[MM]],ecommerce_dataset_updated[[#This Row],[DD]])</f>
        <v>45299</v>
      </c>
      <c r="R459" s="6" t="str">
        <f>TEXT(ecommerce_dataset_updated[[#This Row],['[Purchase_Date']]], "mmm")</f>
        <v>Jan</v>
      </c>
      <c r="S459" s="6" t="str">
        <f>TEXT(ecommerce_dataset_updated[[#This Row],['[Purchase_Date']]], "ddd")</f>
        <v>Mon</v>
      </c>
      <c r="T459" s="6">
        <f>ecommerce_dataset_updated[[#This Row],[Final_Price(Rs.) _]]-ecommerce_dataset_updated[[#This Row],['[Final_Price(Rs.)']]]</f>
        <v>0</v>
      </c>
      <c r="U459" s="6" t="b">
        <f xml:space="preserve"> AND(ecommerce_dataset_updated[[#This Row],[Final_Price(Rs.) _]]=ecommerce_dataset_updated[[#This Row],['[Final_Price(Rs.)']]])</f>
        <v>1</v>
      </c>
      <c r="V459" s="5"/>
    </row>
    <row r="460" spans="1:22">
      <c r="A460" t="s">
        <v>2049</v>
      </c>
      <c r="B460" t="s">
        <v>2050</v>
      </c>
      <c r="C460" t="s">
        <v>68</v>
      </c>
      <c r="D460" s="9" t="s">
        <v>2051</v>
      </c>
      <c r="E460" s="8">
        <f>ecommerce_dataset_updated[[#This Row],[Price (Rs.)]]+0</f>
        <v>450.17</v>
      </c>
      <c r="F460" s="6" t="s">
        <v>107</v>
      </c>
      <c r="G460" s="7">
        <f>ecommerce_dataset_updated[[#This Row],[Discount (%)]]+0</f>
        <v>0</v>
      </c>
      <c r="H460" s="6" t="s">
        <v>2051</v>
      </c>
      <c r="I460" s="6">
        <f>ecommerce_dataset_updated[[#This Row],['[Price (Rs.)']]]*ecommerce_dataset_updated[[#This Row],['[Discount (%)']]]/100</f>
        <v>0</v>
      </c>
      <c r="J460" s="6">
        <f>ecommerce_dataset_updated[[#This Row],[Final_Price(Rs.)]]+0</f>
        <v>450.17</v>
      </c>
      <c r="K460" s="6">
        <f xml:space="preserve"> ecommerce_dataset_updated[[#This Row],['[Price (Rs.)']]]-ecommerce_dataset_updated[[#This Row],[Discount Amount _]]</f>
        <v>450.17</v>
      </c>
      <c r="L460" t="s">
        <v>28</v>
      </c>
      <c r="M460" t="s">
        <v>1744</v>
      </c>
      <c r="N460" s="4" t="s">
        <v>14061</v>
      </c>
      <c r="O460" s="4" t="s">
        <v>14057</v>
      </c>
      <c r="P460" s="4" t="s">
        <v>14079</v>
      </c>
      <c r="Q460" s="5">
        <f>DATE(ecommerce_dataset_updated[[#This Row],[YYYY]],ecommerce_dataset_updated[[#This Row],[MM]],ecommerce_dataset_updated[[#This Row],[DD]])</f>
        <v>45372</v>
      </c>
      <c r="R460" s="6" t="str">
        <f>TEXT(ecommerce_dataset_updated[[#This Row],['[Purchase_Date']]], "mmm")</f>
        <v>Mar</v>
      </c>
      <c r="S460" s="6" t="str">
        <f>TEXT(ecommerce_dataset_updated[[#This Row],['[Purchase_Date']]], "ddd")</f>
        <v>Thu</v>
      </c>
      <c r="T460" s="6">
        <f>ecommerce_dataset_updated[[#This Row],[Final_Price(Rs.) _]]-ecommerce_dataset_updated[[#This Row],['[Final_Price(Rs.)']]]</f>
        <v>0</v>
      </c>
      <c r="U460" s="6" t="b">
        <f xml:space="preserve"> AND(ecommerce_dataset_updated[[#This Row],[Final_Price(Rs.) _]]=ecommerce_dataset_updated[[#This Row],['[Final_Price(Rs.)']]])</f>
        <v>1</v>
      </c>
      <c r="V460" s="5"/>
    </row>
    <row r="461" spans="1:22">
      <c r="A461" t="s">
        <v>2052</v>
      </c>
      <c r="B461" t="s">
        <v>2053</v>
      </c>
      <c r="C461" t="s">
        <v>68</v>
      </c>
      <c r="D461" s="9" t="s">
        <v>2054</v>
      </c>
      <c r="E461" s="8">
        <f>ecommerce_dataset_updated[[#This Row],[Price (Rs.)]]+0</f>
        <v>251.98</v>
      </c>
      <c r="F461" s="6" t="s">
        <v>47</v>
      </c>
      <c r="G461" s="7">
        <f>ecommerce_dataset_updated[[#This Row],[Discount (%)]]+0</f>
        <v>50</v>
      </c>
      <c r="H461" s="6" t="s">
        <v>2055</v>
      </c>
      <c r="I461" s="6">
        <f>ecommerce_dataset_updated[[#This Row],['[Price (Rs.)']]]*ecommerce_dataset_updated[[#This Row],['[Discount (%)']]]/100</f>
        <v>125.99</v>
      </c>
      <c r="J461" s="6">
        <f>ecommerce_dataset_updated[[#This Row],[Final_Price(Rs.)]]+0</f>
        <v>125.99</v>
      </c>
      <c r="K461" s="6">
        <f xml:space="preserve"> ecommerce_dataset_updated[[#This Row],['[Price (Rs.)']]]-ecommerce_dataset_updated[[#This Row],[Discount Amount _]]</f>
        <v>125.99</v>
      </c>
      <c r="L461" t="s">
        <v>35</v>
      </c>
      <c r="M461" t="s">
        <v>718</v>
      </c>
      <c r="N461" s="4" t="s">
        <v>14068</v>
      </c>
      <c r="O461" s="4" t="s">
        <v>14067</v>
      </c>
      <c r="P461" s="4" t="s">
        <v>14079</v>
      </c>
      <c r="Q461" s="5">
        <f>DATE(ecommerce_dataset_updated[[#This Row],[YYYY]],ecommerce_dataset_updated[[#This Row],[MM]],ecommerce_dataset_updated[[#This Row],[DD]])</f>
        <v>45504</v>
      </c>
      <c r="R461" s="6" t="str">
        <f>TEXT(ecommerce_dataset_updated[[#This Row],['[Purchase_Date']]], "mmm")</f>
        <v>Jul</v>
      </c>
      <c r="S461" s="6" t="str">
        <f>TEXT(ecommerce_dataset_updated[[#This Row],['[Purchase_Date']]], "ddd")</f>
        <v>Wed</v>
      </c>
      <c r="T461" s="6">
        <f>ecommerce_dataset_updated[[#This Row],[Final_Price(Rs.) _]]-ecommerce_dataset_updated[[#This Row],['[Final_Price(Rs.)']]]</f>
        <v>0</v>
      </c>
      <c r="U461" s="6" t="b">
        <f xml:space="preserve"> AND(ecommerce_dataset_updated[[#This Row],[Final_Price(Rs.) _]]=ecommerce_dataset_updated[[#This Row],['[Final_Price(Rs.)']]])</f>
        <v>1</v>
      </c>
      <c r="V461" s="5"/>
    </row>
    <row r="462" spans="1:22">
      <c r="A462" t="s">
        <v>2056</v>
      </c>
      <c r="B462" t="s">
        <v>2057</v>
      </c>
      <c r="C462" t="s">
        <v>39</v>
      </c>
      <c r="D462" s="9" t="s">
        <v>2058</v>
      </c>
      <c r="E462" s="8">
        <f>ecommerce_dataset_updated[[#This Row],[Price (Rs.)]]+0</f>
        <v>345.49</v>
      </c>
      <c r="F462" s="6" t="s">
        <v>26</v>
      </c>
      <c r="G462" s="7">
        <f>ecommerce_dataset_updated[[#This Row],[Discount (%)]]+0</f>
        <v>25</v>
      </c>
      <c r="H462" s="6" t="s">
        <v>2059</v>
      </c>
      <c r="I462" s="6">
        <f>ecommerce_dataset_updated[[#This Row],['[Price (Rs.)']]]*ecommerce_dataset_updated[[#This Row],['[Discount (%)']]]/100</f>
        <v>86.372500000000002</v>
      </c>
      <c r="J462" s="6">
        <f>ecommerce_dataset_updated[[#This Row],[Final_Price(Rs.)]]+0</f>
        <v>259.12</v>
      </c>
      <c r="K462" s="6">
        <f xml:space="preserve"> ecommerce_dataset_updated[[#This Row],['[Price (Rs.)']]]-ecommerce_dataset_updated[[#This Row],[Discount Amount _]]</f>
        <v>259.11750000000001</v>
      </c>
      <c r="L462" t="s">
        <v>35</v>
      </c>
      <c r="M462" t="s">
        <v>479</v>
      </c>
      <c r="N462" s="4" t="s">
        <v>14054</v>
      </c>
      <c r="O462" s="4" t="s">
        <v>14057</v>
      </c>
      <c r="P462" s="4" t="s">
        <v>14079</v>
      </c>
      <c r="Q462" s="5">
        <f>DATE(ecommerce_dataset_updated[[#This Row],[YYYY]],ecommerce_dataset_updated[[#This Row],[MM]],ecommerce_dataset_updated[[#This Row],[DD]])</f>
        <v>45378</v>
      </c>
      <c r="R462" s="6" t="str">
        <f>TEXT(ecommerce_dataset_updated[[#This Row],['[Purchase_Date']]], "mmm")</f>
        <v>Mar</v>
      </c>
      <c r="S462" s="6" t="str">
        <f>TEXT(ecommerce_dataset_updated[[#This Row],['[Purchase_Date']]], "ddd")</f>
        <v>Wed</v>
      </c>
      <c r="T462" s="6">
        <f>ecommerce_dataset_updated[[#This Row],[Final_Price(Rs.) _]]-ecommerce_dataset_updated[[#This Row],['[Final_Price(Rs.)']]]</f>
        <v>-2.4999999999977263E-3</v>
      </c>
      <c r="U462" s="6" t="b">
        <f xml:space="preserve"> AND(ecommerce_dataset_updated[[#This Row],[Final_Price(Rs.) _]]=ecommerce_dataset_updated[[#This Row],['[Final_Price(Rs.)']]])</f>
        <v>0</v>
      </c>
      <c r="V462" s="5"/>
    </row>
    <row r="463" spans="1:22">
      <c r="A463" t="s">
        <v>2060</v>
      </c>
      <c r="B463" t="s">
        <v>2061</v>
      </c>
      <c r="C463" t="s">
        <v>39</v>
      </c>
      <c r="D463" s="9" t="s">
        <v>2062</v>
      </c>
      <c r="E463" s="8">
        <f>ecommerce_dataset_updated[[#This Row],[Price (Rs.)]]+0</f>
        <v>431.89</v>
      </c>
      <c r="F463" s="6" t="s">
        <v>12</v>
      </c>
      <c r="G463" s="7">
        <f>ecommerce_dataset_updated[[#This Row],[Discount (%)]]+0</f>
        <v>15</v>
      </c>
      <c r="H463" s="6" t="s">
        <v>2063</v>
      </c>
      <c r="I463" s="6">
        <f>ecommerce_dataset_updated[[#This Row],['[Price (Rs.)']]]*ecommerce_dataset_updated[[#This Row],['[Discount (%)']]]/100</f>
        <v>64.783499999999989</v>
      </c>
      <c r="J463" s="6">
        <f>ecommerce_dataset_updated[[#This Row],[Final_Price(Rs.)]]+0</f>
        <v>367.11</v>
      </c>
      <c r="K463" s="6">
        <f xml:space="preserve"> ecommerce_dataset_updated[[#This Row],['[Price (Rs.)']]]-ecommerce_dataset_updated[[#This Row],[Discount Amount _]]</f>
        <v>367.10649999999998</v>
      </c>
      <c r="L463" t="s">
        <v>14</v>
      </c>
      <c r="M463" t="s">
        <v>150</v>
      </c>
      <c r="N463" s="4" t="s">
        <v>14057</v>
      </c>
      <c r="O463" s="4" t="s">
        <v>14051</v>
      </c>
      <c r="P463" s="4" t="s">
        <v>14079</v>
      </c>
      <c r="Q463" s="5">
        <f>DATE(ecommerce_dataset_updated[[#This Row],[YYYY]],ecommerce_dataset_updated[[#This Row],[MM]],ecommerce_dataset_updated[[#This Row],[DD]])</f>
        <v>45325</v>
      </c>
      <c r="R463" s="6" t="str">
        <f>TEXT(ecommerce_dataset_updated[[#This Row],['[Purchase_Date']]], "mmm")</f>
        <v>Feb</v>
      </c>
      <c r="S463" s="6" t="str">
        <f>TEXT(ecommerce_dataset_updated[[#This Row],['[Purchase_Date']]], "ddd")</f>
        <v>Sat</v>
      </c>
      <c r="T463" s="6">
        <f>ecommerce_dataset_updated[[#This Row],[Final_Price(Rs.) _]]-ecommerce_dataset_updated[[#This Row],['[Final_Price(Rs.)']]]</f>
        <v>-3.5000000000309228E-3</v>
      </c>
      <c r="U463" s="6" t="b">
        <f xml:space="preserve"> AND(ecommerce_dataset_updated[[#This Row],[Final_Price(Rs.) _]]=ecommerce_dataset_updated[[#This Row],['[Final_Price(Rs.)']]])</f>
        <v>0</v>
      </c>
      <c r="V463" s="5"/>
    </row>
    <row r="464" spans="1:22">
      <c r="A464" t="s">
        <v>2064</v>
      </c>
      <c r="B464" t="s">
        <v>2065</v>
      </c>
      <c r="C464" t="s">
        <v>18</v>
      </c>
      <c r="D464" s="9" t="s">
        <v>2066</v>
      </c>
      <c r="E464" s="8">
        <f>ecommerce_dataset_updated[[#This Row],[Price (Rs.)]]+0</f>
        <v>76.69</v>
      </c>
      <c r="F464" s="6" t="s">
        <v>107</v>
      </c>
      <c r="G464" s="7">
        <f>ecommerce_dataset_updated[[#This Row],[Discount (%)]]+0</f>
        <v>0</v>
      </c>
      <c r="H464" s="6" t="s">
        <v>2066</v>
      </c>
      <c r="I464" s="6">
        <f>ecommerce_dataset_updated[[#This Row],['[Price (Rs.)']]]*ecommerce_dataset_updated[[#This Row],['[Discount (%)']]]/100</f>
        <v>0</v>
      </c>
      <c r="J464" s="6">
        <f>ecommerce_dataset_updated[[#This Row],[Final_Price(Rs.)]]+0</f>
        <v>76.69</v>
      </c>
      <c r="K464" s="6">
        <f xml:space="preserve"> ecommerce_dataset_updated[[#This Row],['[Price (Rs.)']]]-ecommerce_dataset_updated[[#This Row],[Discount Amount _]]</f>
        <v>76.69</v>
      </c>
      <c r="L464" t="s">
        <v>120</v>
      </c>
      <c r="M464" t="s">
        <v>709</v>
      </c>
      <c r="N464" s="4" t="s">
        <v>14051</v>
      </c>
      <c r="O464" s="4" t="s">
        <v>14067</v>
      </c>
      <c r="P464" s="4" t="s">
        <v>14079</v>
      </c>
      <c r="Q464" s="5">
        <f>DATE(ecommerce_dataset_updated[[#This Row],[YYYY]],ecommerce_dataset_updated[[#This Row],[MM]],ecommerce_dataset_updated[[#This Row],[DD]])</f>
        <v>45475</v>
      </c>
      <c r="R464" s="6" t="str">
        <f>TEXT(ecommerce_dataset_updated[[#This Row],['[Purchase_Date']]], "mmm")</f>
        <v>Jul</v>
      </c>
      <c r="S464" s="6" t="str">
        <f>TEXT(ecommerce_dataset_updated[[#This Row],['[Purchase_Date']]], "ddd")</f>
        <v>Tue</v>
      </c>
      <c r="T464" s="6">
        <f>ecommerce_dataset_updated[[#This Row],[Final_Price(Rs.) _]]-ecommerce_dataset_updated[[#This Row],['[Final_Price(Rs.)']]]</f>
        <v>0</v>
      </c>
      <c r="U464" s="6" t="b">
        <f xml:space="preserve"> AND(ecommerce_dataset_updated[[#This Row],[Final_Price(Rs.) _]]=ecommerce_dataset_updated[[#This Row],['[Final_Price(Rs.)']]])</f>
        <v>1</v>
      </c>
      <c r="V464" s="5"/>
    </row>
    <row r="465" spans="1:22">
      <c r="A465" t="s">
        <v>2067</v>
      </c>
      <c r="B465" t="s">
        <v>2068</v>
      </c>
      <c r="C465" t="s">
        <v>114</v>
      </c>
      <c r="D465" s="9" t="s">
        <v>2069</v>
      </c>
      <c r="E465" s="8">
        <f>ecommerce_dataset_updated[[#This Row],[Price (Rs.)]]+0</f>
        <v>373.26</v>
      </c>
      <c r="F465" s="6" t="s">
        <v>47</v>
      </c>
      <c r="G465" s="7">
        <f>ecommerce_dataset_updated[[#This Row],[Discount (%)]]+0</f>
        <v>50</v>
      </c>
      <c r="H465" s="6" t="s">
        <v>2070</v>
      </c>
      <c r="I465" s="6">
        <f>ecommerce_dataset_updated[[#This Row],['[Price (Rs.)']]]*ecommerce_dataset_updated[[#This Row],['[Discount (%)']]]/100</f>
        <v>186.63</v>
      </c>
      <c r="J465" s="6">
        <f>ecommerce_dataset_updated[[#This Row],[Final_Price(Rs.)]]+0</f>
        <v>186.63</v>
      </c>
      <c r="K465" s="6">
        <f xml:space="preserve"> ecommerce_dataset_updated[[#This Row],['[Price (Rs.)']]]-ecommerce_dataset_updated[[#This Row],[Discount Amount _]]</f>
        <v>186.63</v>
      </c>
      <c r="L465" t="s">
        <v>28</v>
      </c>
      <c r="M465" t="s">
        <v>2071</v>
      </c>
      <c r="N465" s="4" t="s">
        <v>14048</v>
      </c>
      <c r="O465" s="4" t="s">
        <v>14051</v>
      </c>
      <c r="P465" s="4" t="s">
        <v>14079</v>
      </c>
      <c r="Q465" s="5">
        <f>DATE(ecommerce_dataset_updated[[#This Row],[YYYY]],ecommerce_dataset_updated[[#This Row],[MM]],ecommerce_dataset_updated[[#This Row],[DD]])</f>
        <v>45334</v>
      </c>
      <c r="R465" s="6" t="str">
        <f>TEXT(ecommerce_dataset_updated[[#This Row],['[Purchase_Date']]], "mmm")</f>
        <v>Feb</v>
      </c>
      <c r="S465" s="6" t="str">
        <f>TEXT(ecommerce_dataset_updated[[#This Row],['[Purchase_Date']]], "ddd")</f>
        <v>Mon</v>
      </c>
      <c r="T465" s="6">
        <f>ecommerce_dataset_updated[[#This Row],[Final_Price(Rs.) _]]-ecommerce_dataset_updated[[#This Row],['[Final_Price(Rs.)']]]</f>
        <v>0</v>
      </c>
      <c r="U465" s="6" t="b">
        <f xml:space="preserve"> AND(ecommerce_dataset_updated[[#This Row],[Final_Price(Rs.) _]]=ecommerce_dataset_updated[[#This Row],['[Final_Price(Rs.)']]])</f>
        <v>1</v>
      </c>
      <c r="V465" s="5"/>
    </row>
    <row r="466" spans="1:22">
      <c r="A466" t="s">
        <v>2072</v>
      </c>
      <c r="B466" t="s">
        <v>2073</v>
      </c>
      <c r="C466" t="s">
        <v>45</v>
      </c>
      <c r="D466" s="9" t="s">
        <v>2074</v>
      </c>
      <c r="E466" s="8">
        <f>ecommerce_dataset_updated[[#This Row],[Price (Rs.)]]+0</f>
        <v>26.71</v>
      </c>
      <c r="F466" s="6" t="s">
        <v>154</v>
      </c>
      <c r="G466" s="7">
        <f>ecommerce_dataset_updated[[#This Row],[Discount (%)]]+0</f>
        <v>30</v>
      </c>
      <c r="H466" s="6" t="s">
        <v>2075</v>
      </c>
      <c r="I466" s="6">
        <f>ecommerce_dataset_updated[[#This Row],['[Price (Rs.)']]]*ecommerce_dataset_updated[[#This Row],['[Discount (%)']]]/100</f>
        <v>8.0129999999999999</v>
      </c>
      <c r="J466" s="6">
        <f>ecommerce_dataset_updated[[#This Row],[Final_Price(Rs.)]]+0</f>
        <v>18.7</v>
      </c>
      <c r="K466" s="6">
        <f xml:space="preserve"> ecommerce_dataset_updated[[#This Row],['[Price (Rs.)']]]-ecommerce_dataset_updated[[#This Row],[Discount Amount _]]</f>
        <v>18.697000000000003</v>
      </c>
      <c r="L466" t="s">
        <v>77</v>
      </c>
      <c r="M466" t="s">
        <v>1055</v>
      </c>
      <c r="N466" s="4" t="s">
        <v>14059</v>
      </c>
      <c r="O466" s="4" t="s">
        <v>14062</v>
      </c>
      <c r="P466" s="4" t="s">
        <v>14079</v>
      </c>
      <c r="Q466" s="5">
        <f>DATE(ecommerce_dataset_updated[[#This Row],[YYYY]],ecommerce_dataset_updated[[#This Row],[MM]],ecommerce_dataset_updated[[#This Row],[DD]])</f>
        <v>45448</v>
      </c>
      <c r="R466" s="6" t="str">
        <f>TEXT(ecommerce_dataset_updated[[#This Row],['[Purchase_Date']]], "mmm")</f>
        <v>Jun</v>
      </c>
      <c r="S466" s="6" t="str">
        <f>TEXT(ecommerce_dataset_updated[[#This Row],['[Purchase_Date']]], "ddd")</f>
        <v>Wed</v>
      </c>
      <c r="T466" s="6">
        <f>ecommerce_dataset_updated[[#This Row],[Final_Price(Rs.) _]]-ecommerce_dataset_updated[[#This Row],['[Final_Price(Rs.)']]]</f>
        <v>-2.999999999996561E-3</v>
      </c>
      <c r="U466" s="6" t="b">
        <f xml:space="preserve"> AND(ecommerce_dataset_updated[[#This Row],[Final_Price(Rs.) _]]=ecommerce_dataset_updated[[#This Row],['[Final_Price(Rs.)']]])</f>
        <v>0</v>
      </c>
      <c r="V466" s="5"/>
    </row>
    <row r="467" spans="1:22">
      <c r="A467" t="s">
        <v>2076</v>
      </c>
      <c r="B467" t="s">
        <v>2077</v>
      </c>
      <c r="C467" t="s">
        <v>114</v>
      </c>
      <c r="D467" s="9" t="s">
        <v>2078</v>
      </c>
      <c r="E467" s="8">
        <f>ecommerce_dataset_updated[[#This Row],[Price (Rs.)]]+0</f>
        <v>191.54</v>
      </c>
      <c r="F467" s="6" t="s">
        <v>107</v>
      </c>
      <c r="G467" s="7">
        <f>ecommerce_dataset_updated[[#This Row],[Discount (%)]]+0</f>
        <v>0</v>
      </c>
      <c r="H467" s="6" t="s">
        <v>2078</v>
      </c>
      <c r="I467" s="6">
        <f>ecommerce_dataset_updated[[#This Row],['[Price (Rs.)']]]*ecommerce_dataset_updated[[#This Row],['[Discount (%)']]]/100</f>
        <v>0</v>
      </c>
      <c r="J467" s="6">
        <f>ecommerce_dataset_updated[[#This Row],[Final_Price(Rs.)]]+0</f>
        <v>191.54</v>
      </c>
      <c r="K467" s="6">
        <f xml:space="preserve"> ecommerce_dataset_updated[[#This Row],['[Price (Rs.)']]]-ecommerce_dataset_updated[[#This Row],[Discount Amount _]]</f>
        <v>191.54</v>
      </c>
      <c r="L467" t="s">
        <v>120</v>
      </c>
      <c r="M467" t="s">
        <v>1809</v>
      </c>
      <c r="N467" s="4" t="s">
        <v>14067</v>
      </c>
      <c r="O467" s="4" t="s">
        <v>14055</v>
      </c>
      <c r="P467" s="4" t="s">
        <v>14079</v>
      </c>
      <c r="Q467" s="5">
        <f>DATE(ecommerce_dataset_updated[[#This Row],[YYYY]],ecommerce_dataset_updated[[#This Row],[MM]],ecommerce_dataset_updated[[#This Row],[DD]])</f>
        <v>45511</v>
      </c>
      <c r="R467" s="6" t="str">
        <f>TEXT(ecommerce_dataset_updated[[#This Row],['[Purchase_Date']]], "mmm")</f>
        <v>Aug</v>
      </c>
      <c r="S467" s="6" t="str">
        <f>TEXT(ecommerce_dataset_updated[[#This Row],['[Purchase_Date']]], "ddd")</f>
        <v>Wed</v>
      </c>
      <c r="T467" s="6">
        <f>ecommerce_dataset_updated[[#This Row],[Final_Price(Rs.) _]]-ecommerce_dataset_updated[[#This Row],['[Final_Price(Rs.)']]]</f>
        <v>0</v>
      </c>
      <c r="U467" s="6" t="b">
        <f xml:space="preserve"> AND(ecommerce_dataset_updated[[#This Row],[Final_Price(Rs.) _]]=ecommerce_dataset_updated[[#This Row],['[Final_Price(Rs.)']]])</f>
        <v>1</v>
      </c>
      <c r="V467" s="5"/>
    </row>
    <row r="468" spans="1:22">
      <c r="A468" t="s">
        <v>2079</v>
      </c>
      <c r="B468" t="s">
        <v>2080</v>
      </c>
      <c r="C468" t="s">
        <v>10</v>
      </c>
      <c r="D468" s="9" t="s">
        <v>2081</v>
      </c>
      <c r="E468" s="8">
        <f>ecommerce_dataset_updated[[#This Row],[Price (Rs.)]]+0</f>
        <v>473.96</v>
      </c>
      <c r="F468" s="6" t="s">
        <v>26</v>
      </c>
      <c r="G468" s="7">
        <f>ecommerce_dataset_updated[[#This Row],[Discount (%)]]+0</f>
        <v>25</v>
      </c>
      <c r="H468" s="6" t="s">
        <v>2082</v>
      </c>
      <c r="I468" s="6">
        <f>ecommerce_dataset_updated[[#This Row],['[Price (Rs.)']]]*ecommerce_dataset_updated[[#This Row],['[Discount (%)']]]/100</f>
        <v>118.49</v>
      </c>
      <c r="J468" s="6">
        <f>ecommerce_dataset_updated[[#This Row],[Final_Price(Rs.)]]+0</f>
        <v>355.47</v>
      </c>
      <c r="K468" s="6">
        <f xml:space="preserve"> ecommerce_dataset_updated[[#This Row],['[Price (Rs.)']]]-ecommerce_dataset_updated[[#This Row],[Discount Amount _]]</f>
        <v>355.46999999999997</v>
      </c>
      <c r="L468" t="s">
        <v>35</v>
      </c>
      <c r="M468" t="s">
        <v>886</v>
      </c>
      <c r="N468" s="4" t="s">
        <v>14057</v>
      </c>
      <c r="O468" s="4" t="s">
        <v>14053</v>
      </c>
      <c r="P468" s="4" t="s">
        <v>14079</v>
      </c>
      <c r="Q468" s="5">
        <f>DATE(ecommerce_dataset_updated[[#This Row],[YYYY]],ecommerce_dataset_updated[[#This Row],[MM]],ecommerce_dataset_updated[[#This Row],[DD]])</f>
        <v>45385</v>
      </c>
      <c r="R468" s="6" t="str">
        <f>TEXT(ecommerce_dataset_updated[[#This Row],['[Purchase_Date']]], "mmm")</f>
        <v>Apr</v>
      </c>
      <c r="S468" s="6" t="str">
        <f>TEXT(ecommerce_dataset_updated[[#This Row],['[Purchase_Date']]], "ddd")</f>
        <v>Wed</v>
      </c>
      <c r="T468" s="6">
        <f>ecommerce_dataset_updated[[#This Row],[Final_Price(Rs.) _]]-ecommerce_dataset_updated[[#This Row],['[Final_Price(Rs.)']]]</f>
        <v>0</v>
      </c>
      <c r="U468" s="6" t="b">
        <f xml:space="preserve"> AND(ecommerce_dataset_updated[[#This Row],[Final_Price(Rs.) _]]=ecommerce_dataset_updated[[#This Row],['[Final_Price(Rs.)']]])</f>
        <v>1</v>
      </c>
      <c r="V468" s="5"/>
    </row>
    <row r="469" spans="1:22">
      <c r="A469" t="s">
        <v>2083</v>
      </c>
      <c r="B469" t="s">
        <v>2084</v>
      </c>
      <c r="C469" t="s">
        <v>39</v>
      </c>
      <c r="D469" s="9" t="s">
        <v>2085</v>
      </c>
      <c r="E469" s="8">
        <f>ecommerce_dataset_updated[[#This Row],[Price (Rs.)]]+0</f>
        <v>347.43</v>
      </c>
      <c r="F469" s="6" t="s">
        <v>12</v>
      </c>
      <c r="G469" s="7">
        <f>ecommerce_dataset_updated[[#This Row],[Discount (%)]]+0</f>
        <v>15</v>
      </c>
      <c r="H469" s="6" t="s">
        <v>2086</v>
      </c>
      <c r="I469" s="6">
        <f>ecommerce_dataset_updated[[#This Row],['[Price (Rs.)']]]*ecommerce_dataset_updated[[#This Row],['[Discount (%)']]]/100</f>
        <v>52.1145</v>
      </c>
      <c r="J469" s="6">
        <f>ecommerce_dataset_updated[[#This Row],[Final_Price(Rs.)]]+0</f>
        <v>295.32</v>
      </c>
      <c r="K469" s="6">
        <f xml:space="preserve"> ecommerce_dataset_updated[[#This Row],['[Price (Rs.)']]]-ecommerce_dataset_updated[[#This Row],[Discount Amount _]]</f>
        <v>295.31549999999999</v>
      </c>
      <c r="L469" t="s">
        <v>14</v>
      </c>
      <c r="M469" t="s">
        <v>1761</v>
      </c>
      <c r="N469" s="4" t="s">
        <v>14069</v>
      </c>
      <c r="O469" s="4" t="s">
        <v>14059</v>
      </c>
      <c r="P469" s="4" t="s">
        <v>14079</v>
      </c>
      <c r="Q469" s="5">
        <f>DATE(ecommerce_dataset_updated[[#This Row],[YYYY]],ecommerce_dataset_updated[[#This Row],[MM]],ecommerce_dataset_updated[[#This Row],[DD]])</f>
        <v>45434</v>
      </c>
      <c r="R469" s="6" t="str">
        <f>TEXT(ecommerce_dataset_updated[[#This Row],['[Purchase_Date']]], "mmm")</f>
        <v>May</v>
      </c>
      <c r="S469" s="6" t="str">
        <f>TEXT(ecommerce_dataset_updated[[#This Row],['[Purchase_Date']]], "ddd")</f>
        <v>Wed</v>
      </c>
      <c r="T469" s="6">
        <f>ecommerce_dataset_updated[[#This Row],[Final_Price(Rs.) _]]-ecommerce_dataset_updated[[#This Row],['[Final_Price(Rs.)']]]</f>
        <v>-4.500000000007276E-3</v>
      </c>
      <c r="U469" s="6" t="b">
        <f xml:space="preserve"> AND(ecommerce_dataset_updated[[#This Row],[Final_Price(Rs.) _]]=ecommerce_dataset_updated[[#This Row],['[Final_Price(Rs.)']]])</f>
        <v>0</v>
      </c>
      <c r="V469" s="5"/>
    </row>
    <row r="470" spans="1:22">
      <c r="A470" t="s">
        <v>2087</v>
      </c>
      <c r="B470" t="s">
        <v>2088</v>
      </c>
      <c r="C470" t="s">
        <v>18</v>
      </c>
      <c r="D470" s="9" t="s">
        <v>2089</v>
      </c>
      <c r="E470" s="8">
        <f>ecommerce_dataset_updated[[#This Row],[Price (Rs.)]]+0</f>
        <v>200.63</v>
      </c>
      <c r="F470" s="6" t="s">
        <v>53</v>
      </c>
      <c r="G470" s="7">
        <f>ecommerce_dataset_updated[[#This Row],[Discount (%)]]+0</f>
        <v>5</v>
      </c>
      <c r="H470" s="6" t="s">
        <v>2090</v>
      </c>
      <c r="I470" s="6">
        <f>ecommerce_dataset_updated[[#This Row],['[Price (Rs.)']]]*ecommerce_dataset_updated[[#This Row],['[Discount (%)']]]/100</f>
        <v>10.031499999999999</v>
      </c>
      <c r="J470" s="6">
        <f>ecommerce_dataset_updated[[#This Row],[Final_Price(Rs.)]]+0</f>
        <v>190.6</v>
      </c>
      <c r="K470" s="6">
        <f xml:space="preserve"> ecommerce_dataset_updated[[#This Row],['[Price (Rs.)']]]-ecommerce_dataset_updated[[#This Row],[Discount Amount _]]</f>
        <v>190.5985</v>
      </c>
      <c r="L470" t="s">
        <v>77</v>
      </c>
      <c r="M470" t="s">
        <v>2091</v>
      </c>
      <c r="N470" s="4" t="s">
        <v>14068</v>
      </c>
      <c r="O470" s="4" t="s">
        <v>14057</v>
      </c>
      <c r="P470" s="4" t="s">
        <v>14079</v>
      </c>
      <c r="Q470" s="5">
        <f>DATE(ecommerce_dataset_updated[[#This Row],[YYYY]],ecommerce_dataset_updated[[#This Row],[MM]],ecommerce_dataset_updated[[#This Row],[DD]])</f>
        <v>45382</v>
      </c>
      <c r="R470" s="6" t="str">
        <f>TEXT(ecommerce_dataset_updated[[#This Row],['[Purchase_Date']]], "mmm")</f>
        <v>Mar</v>
      </c>
      <c r="S470" s="6" t="str">
        <f>TEXT(ecommerce_dataset_updated[[#This Row],['[Purchase_Date']]], "ddd")</f>
        <v>Sun</v>
      </c>
      <c r="T470" s="6">
        <f>ecommerce_dataset_updated[[#This Row],[Final_Price(Rs.) _]]-ecommerce_dataset_updated[[#This Row],['[Final_Price(Rs.)']]]</f>
        <v>-1.4999999999929514E-3</v>
      </c>
      <c r="U470" s="6" t="b">
        <f xml:space="preserve"> AND(ecommerce_dataset_updated[[#This Row],[Final_Price(Rs.) _]]=ecommerce_dataset_updated[[#This Row],['[Final_Price(Rs.)']]])</f>
        <v>0</v>
      </c>
      <c r="V470" s="5"/>
    </row>
    <row r="471" spans="1:22">
      <c r="A471" t="s">
        <v>2092</v>
      </c>
      <c r="B471" t="s">
        <v>2093</v>
      </c>
      <c r="C471" t="s">
        <v>68</v>
      </c>
      <c r="D471" s="9" t="s">
        <v>2094</v>
      </c>
      <c r="E471" s="8">
        <f>ecommerce_dataset_updated[[#This Row],[Price (Rs.)]]+0</f>
        <v>47.45</v>
      </c>
      <c r="F471" s="6" t="s">
        <v>26</v>
      </c>
      <c r="G471" s="7">
        <f>ecommerce_dataset_updated[[#This Row],[Discount (%)]]+0</f>
        <v>25</v>
      </c>
      <c r="H471" s="6" t="s">
        <v>2095</v>
      </c>
      <c r="I471" s="6">
        <f>ecommerce_dataset_updated[[#This Row],['[Price (Rs.)']]]*ecommerce_dataset_updated[[#This Row],['[Discount (%)']]]/100</f>
        <v>11.862500000000001</v>
      </c>
      <c r="J471" s="6">
        <f>ecommerce_dataset_updated[[#This Row],[Final_Price(Rs.)]]+0</f>
        <v>35.590000000000003</v>
      </c>
      <c r="K471" s="6">
        <f xml:space="preserve"> ecommerce_dataset_updated[[#This Row],['[Price (Rs.)']]]-ecommerce_dataset_updated[[#This Row],[Discount Amount _]]</f>
        <v>35.587500000000006</v>
      </c>
      <c r="L471" t="s">
        <v>120</v>
      </c>
      <c r="M471" t="s">
        <v>1761</v>
      </c>
      <c r="N471" s="4" t="s">
        <v>14069</v>
      </c>
      <c r="O471" s="4" t="s">
        <v>14059</v>
      </c>
      <c r="P471" s="4" t="s">
        <v>14079</v>
      </c>
      <c r="Q471" s="5">
        <f>DATE(ecommerce_dataset_updated[[#This Row],[YYYY]],ecommerce_dataset_updated[[#This Row],[MM]],ecommerce_dataset_updated[[#This Row],[DD]])</f>
        <v>45434</v>
      </c>
      <c r="R471" s="6" t="str">
        <f>TEXT(ecommerce_dataset_updated[[#This Row],['[Purchase_Date']]], "mmm")</f>
        <v>May</v>
      </c>
      <c r="S471" s="6" t="str">
        <f>TEXT(ecommerce_dataset_updated[[#This Row],['[Purchase_Date']]], "ddd")</f>
        <v>Wed</v>
      </c>
      <c r="T471" s="6">
        <f>ecommerce_dataset_updated[[#This Row],[Final_Price(Rs.) _]]-ecommerce_dataset_updated[[#This Row],['[Final_Price(Rs.)']]]</f>
        <v>-2.4999999999977263E-3</v>
      </c>
      <c r="U471" s="6" t="b">
        <f xml:space="preserve"> AND(ecommerce_dataset_updated[[#This Row],[Final_Price(Rs.) _]]=ecommerce_dataset_updated[[#This Row],['[Final_Price(Rs.)']]])</f>
        <v>0</v>
      </c>
      <c r="V471" s="5"/>
    </row>
    <row r="472" spans="1:22">
      <c r="A472" t="s">
        <v>2096</v>
      </c>
      <c r="B472" t="s">
        <v>2097</v>
      </c>
      <c r="C472" t="s">
        <v>68</v>
      </c>
      <c r="D472" s="9" t="s">
        <v>2098</v>
      </c>
      <c r="E472" s="8">
        <f>ecommerce_dataset_updated[[#This Row],[Price (Rs.)]]+0</f>
        <v>453.53</v>
      </c>
      <c r="F472" s="6" t="s">
        <v>20</v>
      </c>
      <c r="G472" s="7">
        <f>ecommerce_dataset_updated[[#This Row],[Discount (%)]]+0</f>
        <v>20</v>
      </c>
      <c r="H472" s="6" t="s">
        <v>2099</v>
      </c>
      <c r="I472" s="6">
        <f>ecommerce_dataset_updated[[#This Row],['[Price (Rs.)']]]*ecommerce_dataset_updated[[#This Row],['[Discount (%)']]]/100</f>
        <v>90.705999999999989</v>
      </c>
      <c r="J472" s="6">
        <f>ecommerce_dataset_updated[[#This Row],[Final_Price(Rs.)]]+0</f>
        <v>362.82</v>
      </c>
      <c r="K472" s="6">
        <f xml:space="preserve"> ecommerce_dataset_updated[[#This Row],['[Price (Rs.)']]]-ecommerce_dataset_updated[[#This Row],[Discount Amount _]]</f>
        <v>362.82399999999996</v>
      </c>
      <c r="L472" t="s">
        <v>120</v>
      </c>
      <c r="M472" t="s">
        <v>1586</v>
      </c>
      <c r="N472" s="4" t="s">
        <v>14059</v>
      </c>
      <c r="O472" s="4" t="s">
        <v>14053</v>
      </c>
      <c r="P472" s="4" t="s">
        <v>14079</v>
      </c>
      <c r="Q472" s="5">
        <f>DATE(ecommerce_dataset_updated[[#This Row],[YYYY]],ecommerce_dataset_updated[[#This Row],[MM]],ecommerce_dataset_updated[[#This Row],[DD]])</f>
        <v>45387</v>
      </c>
      <c r="R472" s="6" t="str">
        <f>TEXT(ecommerce_dataset_updated[[#This Row],['[Purchase_Date']]], "mmm")</f>
        <v>Apr</v>
      </c>
      <c r="S472" s="6" t="str">
        <f>TEXT(ecommerce_dataset_updated[[#This Row],['[Purchase_Date']]], "ddd")</f>
        <v>Fri</v>
      </c>
      <c r="T472" s="6">
        <f>ecommerce_dataset_updated[[#This Row],[Final_Price(Rs.) _]]-ecommerce_dataset_updated[[#This Row],['[Final_Price(Rs.)']]]</f>
        <v>3.999999999962256E-3</v>
      </c>
      <c r="U472" s="6" t="b">
        <f xml:space="preserve"> AND(ecommerce_dataset_updated[[#This Row],[Final_Price(Rs.) _]]=ecommerce_dataset_updated[[#This Row],['[Final_Price(Rs.)']]])</f>
        <v>0</v>
      </c>
      <c r="V472" s="5"/>
    </row>
    <row r="473" spans="1:22">
      <c r="A473" t="s">
        <v>2100</v>
      </c>
      <c r="B473" t="s">
        <v>2101</v>
      </c>
      <c r="C473" t="s">
        <v>18</v>
      </c>
      <c r="D473" s="9" t="s">
        <v>2102</v>
      </c>
      <c r="E473" s="8">
        <f>ecommerce_dataset_updated[[#This Row],[Price (Rs.)]]+0</f>
        <v>378.95</v>
      </c>
      <c r="F473" s="6" t="s">
        <v>20</v>
      </c>
      <c r="G473" s="7">
        <f>ecommerce_dataset_updated[[#This Row],[Discount (%)]]+0</f>
        <v>20</v>
      </c>
      <c r="H473" s="6" t="s">
        <v>2103</v>
      </c>
      <c r="I473" s="6">
        <f>ecommerce_dataset_updated[[#This Row],['[Price (Rs.)']]]*ecommerce_dataset_updated[[#This Row],['[Discount (%)']]]/100</f>
        <v>75.790000000000006</v>
      </c>
      <c r="J473" s="6">
        <f>ecommerce_dataset_updated[[#This Row],[Final_Price(Rs.)]]+0</f>
        <v>303.16000000000003</v>
      </c>
      <c r="K473" s="6">
        <f xml:space="preserve"> ecommerce_dataset_updated[[#This Row],['[Price (Rs.)']]]-ecommerce_dataset_updated[[#This Row],[Discount Amount _]]</f>
        <v>303.15999999999997</v>
      </c>
      <c r="L473" t="s">
        <v>28</v>
      </c>
      <c r="M473" t="s">
        <v>403</v>
      </c>
      <c r="N473" s="4" t="s">
        <v>14061</v>
      </c>
      <c r="O473" s="4" t="s">
        <v>14049</v>
      </c>
      <c r="P473" s="4" t="s">
        <v>14079</v>
      </c>
      <c r="Q473" s="5">
        <f>DATE(ecommerce_dataset_updated[[#This Row],[YYYY]],ecommerce_dataset_updated[[#This Row],[MM]],ecommerce_dataset_updated[[#This Row],[DD]])</f>
        <v>45617</v>
      </c>
      <c r="R473" s="6" t="str">
        <f>TEXT(ecommerce_dataset_updated[[#This Row],['[Purchase_Date']]], "mmm")</f>
        <v>Nov</v>
      </c>
      <c r="S473" s="6" t="str">
        <f>TEXT(ecommerce_dataset_updated[[#This Row],['[Purchase_Date']]], "ddd")</f>
        <v>Thu</v>
      </c>
      <c r="T473" s="6">
        <f>ecommerce_dataset_updated[[#This Row],[Final_Price(Rs.) _]]-ecommerce_dataset_updated[[#This Row],['[Final_Price(Rs.)']]]</f>
        <v>0</v>
      </c>
      <c r="U473" s="6" t="b">
        <f xml:space="preserve"> AND(ecommerce_dataset_updated[[#This Row],[Final_Price(Rs.) _]]=ecommerce_dataset_updated[[#This Row],['[Final_Price(Rs.)']]])</f>
        <v>1</v>
      </c>
      <c r="V473" s="5"/>
    </row>
    <row r="474" spans="1:22">
      <c r="A474" t="s">
        <v>2104</v>
      </c>
      <c r="B474" t="s">
        <v>2105</v>
      </c>
      <c r="C474" t="s">
        <v>10</v>
      </c>
      <c r="D474" s="9" t="s">
        <v>2106</v>
      </c>
      <c r="E474" s="8">
        <f>ecommerce_dataset_updated[[#This Row],[Price (Rs.)]]+0</f>
        <v>321.66000000000003</v>
      </c>
      <c r="F474" s="6" t="s">
        <v>107</v>
      </c>
      <c r="G474" s="7">
        <f>ecommerce_dataset_updated[[#This Row],[Discount (%)]]+0</f>
        <v>0</v>
      </c>
      <c r="H474" s="6" t="s">
        <v>2106</v>
      </c>
      <c r="I474" s="6">
        <f>ecommerce_dataset_updated[[#This Row],['[Price (Rs.)']]]*ecommerce_dataset_updated[[#This Row],['[Discount (%)']]]/100</f>
        <v>0</v>
      </c>
      <c r="J474" s="6">
        <f>ecommerce_dataset_updated[[#This Row],[Final_Price(Rs.)]]+0</f>
        <v>321.66000000000003</v>
      </c>
      <c r="K474" s="6">
        <f xml:space="preserve"> ecommerce_dataset_updated[[#This Row],['[Price (Rs.)']]]-ecommerce_dataset_updated[[#This Row],[Discount Amount _]]</f>
        <v>321.66000000000003</v>
      </c>
      <c r="L474" t="s">
        <v>28</v>
      </c>
      <c r="M474" t="s">
        <v>287</v>
      </c>
      <c r="N474" s="4" t="s">
        <v>14055</v>
      </c>
      <c r="O474" s="4" t="s">
        <v>14059</v>
      </c>
      <c r="P474" s="4" t="s">
        <v>14079</v>
      </c>
      <c r="Q474" s="5">
        <f>DATE(ecommerce_dataset_updated[[#This Row],[YYYY]],ecommerce_dataset_updated[[#This Row],[MM]],ecommerce_dataset_updated[[#This Row],[DD]])</f>
        <v>45420</v>
      </c>
      <c r="R474" s="6" t="str">
        <f>TEXT(ecommerce_dataset_updated[[#This Row],['[Purchase_Date']]], "mmm")</f>
        <v>May</v>
      </c>
      <c r="S474" s="6" t="str">
        <f>TEXT(ecommerce_dataset_updated[[#This Row],['[Purchase_Date']]], "ddd")</f>
        <v>Wed</v>
      </c>
      <c r="T474" s="6">
        <f>ecommerce_dataset_updated[[#This Row],[Final_Price(Rs.) _]]-ecommerce_dataset_updated[[#This Row],['[Final_Price(Rs.)']]]</f>
        <v>0</v>
      </c>
      <c r="U474" s="6" t="b">
        <f xml:space="preserve"> AND(ecommerce_dataset_updated[[#This Row],[Final_Price(Rs.) _]]=ecommerce_dataset_updated[[#This Row],['[Final_Price(Rs.)']]])</f>
        <v>1</v>
      </c>
      <c r="V474" s="5"/>
    </row>
    <row r="475" spans="1:22">
      <c r="A475" t="s">
        <v>2107</v>
      </c>
      <c r="B475" t="s">
        <v>2108</v>
      </c>
      <c r="C475" t="s">
        <v>68</v>
      </c>
      <c r="D475" s="9" t="s">
        <v>2109</v>
      </c>
      <c r="E475" s="8">
        <f>ecommerce_dataset_updated[[#This Row],[Price (Rs.)]]+0</f>
        <v>429.78</v>
      </c>
      <c r="F475" s="6" t="s">
        <v>53</v>
      </c>
      <c r="G475" s="7">
        <f>ecommerce_dataset_updated[[#This Row],[Discount (%)]]+0</f>
        <v>5</v>
      </c>
      <c r="H475" s="6" t="s">
        <v>2110</v>
      </c>
      <c r="I475" s="6">
        <f>ecommerce_dataset_updated[[#This Row],['[Price (Rs.)']]]*ecommerce_dataset_updated[[#This Row],['[Discount (%)']]]/100</f>
        <v>21.488999999999997</v>
      </c>
      <c r="J475" s="6">
        <f>ecommerce_dataset_updated[[#This Row],[Final_Price(Rs.)]]+0</f>
        <v>408.29</v>
      </c>
      <c r="K475" s="6">
        <f xml:space="preserve"> ecommerce_dataset_updated[[#This Row],['[Price (Rs.)']]]-ecommerce_dataset_updated[[#This Row],[Discount Amount _]]</f>
        <v>408.291</v>
      </c>
      <c r="L475" t="s">
        <v>120</v>
      </c>
      <c r="M475" t="s">
        <v>2111</v>
      </c>
      <c r="N475" s="4" t="s">
        <v>14066</v>
      </c>
      <c r="O475" s="4" t="s">
        <v>14067</v>
      </c>
      <c r="P475" s="4" t="s">
        <v>14079</v>
      </c>
      <c r="Q475" s="5">
        <f>DATE(ecommerce_dataset_updated[[#This Row],[YYYY]],ecommerce_dataset_updated[[#This Row],[MM]],ecommerce_dataset_updated[[#This Row],[DD]])</f>
        <v>45492</v>
      </c>
      <c r="R475" s="6" t="str">
        <f>TEXT(ecommerce_dataset_updated[[#This Row],['[Purchase_Date']]], "mmm")</f>
        <v>Jul</v>
      </c>
      <c r="S475" s="6" t="str">
        <f>TEXT(ecommerce_dataset_updated[[#This Row],['[Purchase_Date']]], "ddd")</f>
        <v>Fri</v>
      </c>
      <c r="T475" s="6">
        <f>ecommerce_dataset_updated[[#This Row],[Final_Price(Rs.) _]]-ecommerce_dataset_updated[[#This Row],['[Final_Price(Rs.)']]]</f>
        <v>9.9999999997635314E-4</v>
      </c>
      <c r="U475" s="6" t="b">
        <f xml:space="preserve"> AND(ecommerce_dataset_updated[[#This Row],[Final_Price(Rs.) _]]=ecommerce_dataset_updated[[#This Row],['[Final_Price(Rs.)']]])</f>
        <v>0</v>
      </c>
      <c r="V475" s="5"/>
    </row>
    <row r="476" spans="1:22">
      <c r="A476" t="s">
        <v>2112</v>
      </c>
      <c r="B476" t="s">
        <v>2113</v>
      </c>
      <c r="C476" t="s">
        <v>68</v>
      </c>
      <c r="D476" s="9" t="s">
        <v>2114</v>
      </c>
      <c r="E476" s="8">
        <f>ecommerce_dataset_updated[[#This Row],[Price (Rs.)]]+0</f>
        <v>392.26</v>
      </c>
      <c r="F476" s="6" t="s">
        <v>53</v>
      </c>
      <c r="G476" s="7">
        <f>ecommerce_dataset_updated[[#This Row],[Discount (%)]]+0</f>
        <v>5</v>
      </c>
      <c r="H476" s="6" t="s">
        <v>2115</v>
      </c>
      <c r="I476" s="6">
        <f>ecommerce_dataset_updated[[#This Row],['[Price (Rs.)']]]*ecommerce_dataset_updated[[#This Row],['[Discount (%)']]]/100</f>
        <v>19.613</v>
      </c>
      <c r="J476" s="6">
        <f>ecommerce_dataset_updated[[#This Row],[Final_Price(Rs.)]]+0</f>
        <v>372.65</v>
      </c>
      <c r="K476" s="6">
        <f xml:space="preserve"> ecommerce_dataset_updated[[#This Row],['[Price (Rs.)']]]-ecommerce_dataset_updated[[#This Row],[Discount Amount _]]</f>
        <v>372.64699999999999</v>
      </c>
      <c r="L476" t="s">
        <v>14</v>
      </c>
      <c r="M476" t="s">
        <v>2116</v>
      </c>
      <c r="N476" s="4" t="s">
        <v>14072</v>
      </c>
      <c r="O476" s="4" t="s">
        <v>14052</v>
      </c>
      <c r="P476" s="4" t="s">
        <v>14079</v>
      </c>
      <c r="Q476" s="5">
        <f>DATE(ecommerce_dataset_updated[[#This Row],[YYYY]],ecommerce_dataset_updated[[#This Row],[MM]],ecommerce_dataset_updated[[#This Row],[DD]])</f>
        <v>45307</v>
      </c>
      <c r="R476" s="6" t="str">
        <f>TEXT(ecommerce_dataset_updated[[#This Row],['[Purchase_Date']]], "mmm")</f>
        <v>Jan</v>
      </c>
      <c r="S476" s="6" t="str">
        <f>TEXT(ecommerce_dataset_updated[[#This Row],['[Purchase_Date']]], "ddd")</f>
        <v>Tue</v>
      </c>
      <c r="T476" s="6">
        <f>ecommerce_dataset_updated[[#This Row],[Final_Price(Rs.) _]]-ecommerce_dataset_updated[[#This Row],['[Final_Price(Rs.)']]]</f>
        <v>-2.9999999999859028E-3</v>
      </c>
      <c r="U476" s="6" t="b">
        <f xml:space="preserve"> AND(ecommerce_dataset_updated[[#This Row],[Final_Price(Rs.) _]]=ecommerce_dataset_updated[[#This Row],['[Final_Price(Rs.)']]])</f>
        <v>0</v>
      </c>
      <c r="V476" s="5"/>
    </row>
    <row r="477" spans="1:22">
      <c r="A477" t="s">
        <v>2117</v>
      </c>
      <c r="B477" t="s">
        <v>2118</v>
      </c>
      <c r="C477" t="s">
        <v>68</v>
      </c>
      <c r="D477" s="9" t="s">
        <v>2119</v>
      </c>
      <c r="E477" s="8">
        <f>ecommerce_dataset_updated[[#This Row],[Price (Rs.)]]+0</f>
        <v>169.92</v>
      </c>
      <c r="F477" s="6" t="s">
        <v>26</v>
      </c>
      <c r="G477" s="7">
        <f>ecommerce_dataset_updated[[#This Row],[Discount (%)]]+0</f>
        <v>25</v>
      </c>
      <c r="H477" s="6" t="s">
        <v>2120</v>
      </c>
      <c r="I477" s="6">
        <f>ecommerce_dataset_updated[[#This Row],['[Price (Rs.)']]]*ecommerce_dataset_updated[[#This Row],['[Discount (%)']]]/100</f>
        <v>42.48</v>
      </c>
      <c r="J477" s="6">
        <f>ecommerce_dataset_updated[[#This Row],[Final_Price(Rs.)]]+0</f>
        <v>127.44</v>
      </c>
      <c r="K477" s="6">
        <f xml:space="preserve"> ecommerce_dataset_updated[[#This Row],['[Price (Rs.)']]]-ecommerce_dataset_updated[[#This Row],[Discount Amount _]]</f>
        <v>127.44</v>
      </c>
      <c r="L477" t="s">
        <v>14</v>
      </c>
      <c r="M477" t="s">
        <v>990</v>
      </c>
      <c r="N477" s="4" t="s">
        <v>154</v>
      </c>
      <c r="O477" s="4" t="s">
        <v>14053</v>
      </c>
      <c r="P477" s="4" t="s">
        <v>14079</v>
      </c>
      <c r="Q477" s="5">
        <f>DATE(ecommerce_dataset_updated[[#This Row],[YYYY]],ecommerce_dataset_updated[[#This Row],[MM]],ecommerce_dataset_updated[[#This Row],[DD]])</f>
        <v>45412</v>
      </c>
      <c r="R477" s="6" t="str">
        <f>TEXT(ecommerce_dataset_updated[[#This Row],['[Purchase_Date']]], "mmm")</f>
        <v>Apr</v>
      </c>
      <c r="S477" s="6" t="str">
        <f>TEXT(ecommerce_dataset_updated[[#This Row],['[Purchase_Date']]], "ddd")</f>
        <v>Tue</v>
      </c>
      <c r="T477" s="6">
        <f>ecommerce_dataset_updated[[#This Row],[Final_Price(Rs.) _]]-ecommerce_dataset_updated[[#This Row],['[Final_Price(Rs.)']]]</f>
        <v>0</v>
      </c>
      <c r="U477" s="6" t="b">
        <f xml:space="preserve"> AND(ecommerce_dataset_updated[[#This Row],[Final_Price(Rs.) _]]=ecommerce_dataset_updated[[#This Row],['[Final_Price(Rs.)']]])</f>
        <v>1</v>
      </c>
      <c r="V477" s="5"/>
    </row>
    <row r="478" spans="1:22">
      <c r="A478" t="s">
        <v>2121</v>
      </c>
      <c r="B478" t="s">
        <v>2122</v>
      </c>
      <c r="C478" t="s">
        <v>39</v>
      </c>
      <c r="D478" s="9" t="s">
        <v>2123</v>
      </c>
      <c r="E478" s="8">
        <f>ecommerce_dataset_updated[[#This Row],[Price (Rs.)]]+0</f>
        <v>344.08</v>
      </c>
      <c r="F478" s="6" t="s">
        <v>154</v>
      </c>
      <c r="G478" s="7">
        <f>ecommerce_dataset_updated[[#This Row],[Discount (%)]]+0</f>
        <v>30</v>
      </c>
      <c r="H478" s="6" t="s">
        <v>2124</v>
      </c>
      <c r="I478" s="6">
        <f>ecommerce_dataset_updated[[#This Row],['[Price (Rs.)']]]*ecommerce_dataset_updated[[#This Row],['[Discount (%)']]]/100</f>
        <v>103.22399999999999</v>
      </c>
      <c r="J478" s="6">
        <f>ecommerce_dataset_updated[[#This Row],[Final_Price(Rs.)]]+0</f>
        <v>240.86</v>
      </c>
      <c r="K478" s="6">
        <f xml:space="preserve"> ecommerce_dataset_updated[[#This Row],['[Price (Rs.)']]]-ecommerce_dataset_updated[[#This Row],[Discount Amount _]]</f>
        <v>240.85599999999999</v>
      </c>
      <c r="L478" t="s">
        <v>120</v>
      </c>
      <c r="M478" t="s">
        <v>672</v>
      </c>
      <c r="N478" s="4" t="s">
        <v>14063</v>
      </c>
      <c r="O478" s="4" t="s">
        <v>14053</v>
      </c>
      <c r="P478" s="4" t="s">
        <v>14079</v>
      </c>
      <c r="Q478" s="5">
        <f>DATE(ecommerce_dataset_updated[[#This Row],[YYYY]],ecommerce_dataset_updated[[#This Row],[MM]],ecommerce_dataset_updated[[#This Row],[DD]])</f>
        <v>45399</v>
      </c>
      <c r="R478" s="6" t="str">
        <f>TEXT(ecommerce_dataset_updated[[#This Row],['[Purchase_Date']]], "mmm")</f>
        <v>Apr</v>
      </c>
      <c r="S478" s="6" t="str">
        <f>TEXT(ecommerce_dataset_updated[[#This Row],['[Purchase_Date']]], "ddd")</f>
        <v>Wed</v>
      </c>
      <c r="T478" s="6">
        <f>ecommerce_dataset_updated[[#This Row],[Final_Price(Rs.) _]]-ecommerce_dataset_updated[[#This Row],['[Final_Price(Rs.)']]]</f>
        <v>-4.0000000000190994E-3</v>
      </c>
      <c r="U478" s="6" t="b">
        <f xml:space="preserve"> AND(ecommerce_dataset_updated[[#This Row],[Final_Price(Rs.) _]]=ecommerce_dataset_updated[[#This Row],['[Final_Price(Rs.)']]])</f>
        <v>0</v>
      </c>
      <c r="V478" s="5"/>
    </row>
    <row r="479" spans="1:22">
      <c r="A479" t="s">
        <v>2125</v>
      </c>
      <c r="B479" t="s">
        <v>2126</v>
      </c>
      <c r="C479" t="s">
        <v>45</v>
      </c>
      <c r="D479" s="9" t="s">
        <v>2127</v>
      </c>
      <c r="E479" s="8">
        <f>ecommerce_dataset_updated[[#This Row],[Price (Rs.)]]+0</f>
        <v>119.61</v>
      </c>
      <c r="F479" s="6" t="s">
        <v>47</v>
      </c>
      <c r="G479" s="7">
        <f>ecommerce_dataset_updated[[#This Row],[Discount (%)]]+0</f>
        <v>50</v>
      </c>
      <c r="H479" s="6" t="s">
        <v>2128</v>
      </c>
      <c r="I479" s="6">
        <f>ecommerce_dataset_updated[[#This Row],['[Price (Rs.)']]]*ecommerce_dataset_updated[[#This Row],['[Discount (%)']]]/100</f>
        <v>59.805</v>
      </c>
      <c r="J479" s="6">
        <f>ecommerce_dataset_updated[[#This Row],[Final_Price(Rs.)]]+0</f>
        <v>59.8</v>
      </c>
      <c r="K479" s="6">
        <f xml:space="preserve"> ecommerce_dataset_updated[[#This Row],['[Price (Rs.)']]]-ecommerce_dataset_updated[[#This Row],[Discount Amount _]]</f>
        <v>59.805</v>
      </c>
      <c r="L479" t="s">
        <v>120</v>
      </c>
      <c r="M479" t="s">
        <v>161</v>
      </c>
      <c r="N479" s="4" t="s">
        <v>14062</v>
      </c>
      <c r="O479" s="4" t="s">
        <v>14055</v>
      </c>
      <c r="P479" s="4" t="s">
        <v>14079</v>
      </c>
      <c r="Q479" s="5">
        <f>DATE(ecommerce_dataset_updated[[#This Row],[YYYY]],ecommerce_dataset_updated[[#This Row],[MM]],ecommerce_dataset_updated[[#This Row],[DD]])</f>
        <v>45510</v>
      </c>
      <c r="R479" s="6" t="str">
        <f>TEXT(ecommerce_dataset_updated[[#This Row],['[Purchase_Date']]], "mmm")</f>
        <v>Aug</v>
      </c>
      <c r="S479" s="6" t="str">
        <f>TEXT(ecommerce_dataset_updated[[#This Row],['[Purchase_Date']]], "ddd")</f>
        <v>Tue</v>
      </c>
      <c r="T479" s="6">
        <f>ecommerce_dataset_updated[[#This Row],[Final_Price(Rs.) _]]-ecommerce_dataset_updated[[#This Row],['[Final_Price(Rs.)']]]</f>
        <v>5.000000000002558E-3</v>
      </c>
      <c r="U479" s="6" t="b">
        <f xml:space="preserve"> AND(ecommerce_dataset_updated[[#This Row],[Final_Price(Rs.) _]]=ecommerce_dataset_updated[[#This Row],['[Final_Price(Rs.)']]])</f>
        <v>0</v>
      </c>
      <c r="V479" s="5"/>
    </row>
    <row r="480" spans="1:22">
      <c r="A480" t="s">
        <v>2129</v>
      </c>
      <c r="B480" t="s">
        <v>2130</v>
      </c>
      <c r="C480" t="s">
        <v>32</v>
      </c>
      <c r="D480" s="9" t="s">
        <v>2131</v>
      </c>
      <c r="E480" s="8">
        <f>ecommerce_dataset_updated[[#This Row],[Price (Rs.)]]+0</f>
        <v>304.02</v>
      </c>
      <c r="F480" s="6" t="s">
        <v>12</v>
      </c>
      <c r="G480" s="7">
        <f>ecommerce_dataset_updated[[#This Row],[Discount (%)]]+0</f>
        <v>15</v>
      </c>
      <c r="H480" s="6" t="s">
        <v>2132</v>
      </c>
      <c r="I480" s="6">
        <f>ecommerce_dataset_updated[[#This Row],['[Price (Rs.)']]]*ecommerce_dataset_updated[[#This Row],['[Discount (%)']]]/100</f>
        <v>45.602999999999994</v>
      </c>
      <c r="J480" s="6">
        <f>ecommerce_dataset_updated[[#This Row],[Final_Price(Rs.)]]+0</f>
        <v>258.42</v>
      </c>
      <c r="K480" s="6">
        <f xml:space="preserve"> ecommerce_dataset_updated[[#This Row],['[Price (Rs.)']]]-ecommerce_dataset_updated[[#This Row],[Discount Amount _]]</f>
        <v>258.41699999999997</v>
      </c>
      <c r="L480" t="s">
        <v>14</v>
      </c>
      <c r="M480" t="s">
        <v>366</v>
      </c>
      <c r="N480" s="4" t="s">
        <v>14064</v>
      </c>
      <c r="O480" s="4" t="s">
        <v>14050</v>
      </c>
      <c r="P480" s="4" t="s">
        <v>14079</v>
      </c>
      <c r="Q480" s="5">
        <f>DATE(ecommerce_dataset_updated[[#This Row],[YYYY]],ecommerce_dataset_updated[[#This Row],[MM]],ecommerce_dataset_updated[[#This Row],[DD]])</f>
        <v>45548</v>
      </c>
      <c r="R480" s="6" t="str">
        <f>TEXT(ecommerce_dataset_updated[[#This Row],['[Purchase_Date']]], "mmm")</f>
        <v>Sep</v>
      </c>
      <c r="S480" s="6" t="str">
        <f>TEXT(ecommerce_dataset_updated[[#This Row],['[Purchase_Date']]], "ddd")</f>
        <v>Fri</v>
      </c>
      <c r="T480" s="6">
        <f>ecommerce_dataset_updated[[#This Row],[Final_Price(Rs.) _]]-ecommerce_dataset_updated[[#This Row],['[Final_Price(Rs.)']]]</f>
        <v>-3.0000000000427463E-3</v>
      </c>
      <c r="U480" s="6" t="b">
        <f xml:space="preserve"> AND(ecommerce_dataset_updated[[#This Row],[Final_Price(Rs.) _]]=ecommerce_dataset_updated[[#This Row],['[Final_Price(Rs.)']]])</f>
        <v>0</v>
      </c>
      <c r="V480" s="5"/>
    </row>
    <row r="481" spans="1:22">
      <c r="A481" t="s">
        <v>2133</v>
      </c>
      <c r="B481" t="s">
        <v>2134</v>
      </c>
      <c r="C481" t="s">
        <v>45</v>
      </c>
      <c r="D481" s="9" t="s">
        <v>2135</v>
      </c>
      <c r="E481" s="8">
        <f>ecommerce_dataset_updated[[#This Row],[Price (Rs.)]]+0</f>
        <v>221.6</v>
      </c>
      <c r="F481" s="6" t="s">
        <v>20</v>
      </c>
      <c r="G481" s="7">
        <f>ecommerce_dataset_updated[[#This Row],[Discount (%)]]+0</f>
        <v>20</v>
      </c>
      <c r="H481" s="6" t="s">
        <v>2136</v>
      </c>
      <c r="I481" s="6">
        <f>ecommerce_dataset_updated[[#This Row],['[Price (Rs.)']]]*ecommerce_dataset_updated[[#This Row],['[Discount (%)']]]/100</f>
        <v>44.32</v>
      </c>
      <c r="J481" s="6">
        <f>ecommerce_dataset_updated[[#This Row],[Final_Price(Rs.)]]+0</f>
        <v>177.28</v>
      </c>
      <c r="K481" s="6">
        <f xml:space="preserve"> ecommerce_dataset_updated[[#This Row],['[Price (Rs.)']]]-ecommerce_dataset_updated[[#This Row],[Discount Amount _]]</f>
        <v>177.28</v>
      </c>
      <c r="L481" t="s">
        <v>28</v>
      </c>
      <c r="M481" t="s">
        <v>191</v>
      </c>
      <c r="N481" s="4" t="s">
        <v>75</v>
      </c>
      <c r="O481" s="4" t="s">
        <v>14057</v>
      </c>
      <c r="P481" s="4" t="s">
        <v>14079</v>
      </c>
      <c r="Q481" s="5">
        <f>DATE(ecommerce_dataset_updated[[#This Row],[YYYY]],ecommerce_dataset_updated[[#This Row],[MM]],ecommerce_dataset_updated[[#This Row],[DD]])</f>
        <v>45361</v>
      </c>
      <c r="R481" s="6" t="str">
        <f>TEXT(ecommerce_dataset_updated[[#This Row],['[Purchase_Date']]], "mmm")</f>
        <v>Mar</v>
      </c>
      <c r="S481" s="6" t="str">
        <f>TEXT(ecommerce_dataset_updated[[#This Row],['[Purchase_Date']]], "ddd")</f>
        <v>Sun</v>
      </c>
      <c r="T481" s="6">
        <f>ecommerce_dataset_updated[[#This Row],[Final_Price(Rs.) _]]-ecommerce_dataset_updated[[#This Row],['[Final_Price(Rs.)']]]</f>
        <v>0</v>
      </c>
      <c r="U481" s="6" t="b">
        <f xml:space="preserve"> AND(ecommerce_dataset_updated[[#This Row],[Final_Price(Rs.) _]]=ecommerce_dataset_updated[[#This Row],['[Final_Price(Rs.)']]])</f>
        <v>1</v>
      </c>
      <c r="V481" s="5"/>
    </row>
    <row r="482" spans="1:22">
      <c r="A482" t="s">
        <v>2137</v>
      </c>
      <c r="B482" t="s">
        <v>2138</v>
      </c>
      <c r="C482" t="s">
        <v>18</v>
      </c>
      <c r="D482" s="9" t="s">
        <v>2139</v>
      </c>
      <c r="E482" s="8">
        <f>ecommerce_dataset_updated[[#This Row],[Price (Rs.)]]+0</f>
        <v>371.72</v>
      </c>
      <c r="F482" s="6" t="s">
        <v>12</v>
      </c>
      <c r="G482" s="7">
        <f>ecommerce_dataset_updated[[#This Row],[Discount (%)]]+0</f>
        <v>15</v>
      </c>
      <c r="H482" s="6" t="s">
        <v>2140</v>
      </c>
      <c r="I482" s="6">
        <f>ecommerce_dataset_updated[[#This Row],['[Price (Rs.)']]]*ecommerce_dataset_updated[[#This Row],['[Discount (%)']]]/100</f>
        <v>55.758000000000003</v>
      </c>
      <c r="J482" s="6">
        <f>ecommerce_dataset_updated[[#This Row],[Final_Price(Rs.)]]+0</f>
        <v>315.95999999999998</v>
      </c>
      <c r="K482" s="6">
        <f xml:space="preserve"> ecommerce_dataset_updated[[#This Row],['[Price (Rs.)']]]-ecommerce_dataset_updated[[#This Row],[Discount Amount _]]</f>
        <v>315.96200000000005</v>
      </c>
      <c r="L482" t="s">
        <v>14</v>
      </c>
      <c r="M482" t="s">
        <v>2141</v>
      </c>
      <c r="N482" s="4" t="s">
        <v>2910</v>
      </c>
      <c r="O482" s="4" t="s">
        <v>14055</v>
      </c>
      <c r="P482" s="4" t="s">
        <v>14079</v>
      </c>
      <c r="Q482" s="5">
        <f>DATE(ecommerce_dataset_updated[[#This Row],[YYYY]],ecommerce_dataset_updated[[#This Row],[MM]],ecommerce_dataset_updated[[#This Row],[DD]])</f>
        <v>45518</v>
      </c>
      <c r="R482" s="6" t="str">
        <f>TEXT(ecommerce_dataset_updated[[#This Row],['[Purchase_Date']]], "mmm")</f>
        <v>Aug</v>
      </c>
      <c r="S482" s="6" t="str">
        <f>TEXT(ecommerce_dataset_updated[[#This Row],['[Purchase_Date']]], "ddd")</f>
        <v>Wed</v>
      </c>
      <c r="T482" s="6">
        <f>ecommerce_dataset_updated[[#This Row],[Final_Price(Rs.) _]]-ecommerce_dataset_updated[[#This Row],['[Final_Price(Rs.)']]]</f>
        <v>2.0000000000663931E-3</v>
      </c>
      <c r="U482" s="6" t="b">
        <f xml:space="preserve"> AND(ecommerce_dataset_updated[[#This Row],[Final_Price(Rs.) _]]=ecommerce_dataset_updated[[#This Row],['[Final_Price(Rs.)']]])</f>
        <v>0</v>
      </c>
      <c r="V482" s="5"/>
    </row>
    <row r="483" spans="1:22">
      <c r="A483" t="s">
        <v>2142</v>
      </c>
      <c r="B483" t="s">
        <v>2143</v>
      </c>
      <c r="C483" t="s">
        <v>45</v>
      </c>
      <c r="D483" s="9" t="s">
        <v>2144</v>
      </c>
      <c r="E483" s="8">
        <f>ecommerce_dataset_updated[[#This Row],[Price (Rs.)]]+0</f>
        <v>245.53</v>
      </c>
      <c r="F483" s="6" t="s">
        <v>107</v>
      </c>
      <c r="G483" s="7">
        <f>ecommerce_dataset_updated[[#This Row],[Discount (%)]]+0</f>
        <v>0</v>
      </c>
      <c r="H483" s="6" t="s">
        <v>2144</v>
      </c>
      <c r="I483" s="6">
        <f>ecommerce_dataset_updated[[#This Row],['[Price (Rs.)']]]*ecommerce_dataset_updated[[#This Row],['[Discount (%)']]]/100</f>
        <v>0</v>
      </c>
      <c r="J483" s="6">
        <f>ecommerce_dataset_updated[[#This Row],[Final_Price(Rs.)]]+0</f>
        <v>245.53</v>
      </c>
      <c r="K483" s="6">
        <f xml:space="preserve"> ecommerce_dataset_updated[[#This Row],['[Price (Rs.)']]]-ecommerce_dataset_updated[[#This Row],[Discount Amount _]]</f>
        <v>245.53</v>
      </c>
      <c r="L483" t="s">
        <v>35</v>
      </c>
      <c r="M483" t="s">
        <v>676</v>
      </c>
      <c r="N483" s="4" t="s">
        <v>14048</v>
      </c>
      <c r="O483" s="4" t="s">
        <v>14053</v>
      </c>
      <c r="P483" s="4" t="s">
        <v>14079</v>
      </c>
      <c r="Q483" s="5">
        <f>DATE(ecommerce_dataset_updated[[#This Row],[YYYY]],ecommerce_dataset_updated[[#This Row],[MM]],ecommerce_dataset_updated[[#This Row],[DD]])</f>
        <v>45394</v>
      </c>
      <c r="R483" s="6" t="str">
        <f>TEXT(ecommerce_dataset_updated[[#This Row],['[Purchase_Date']]], "mmm")</f>
        <v>Apr</v>
      </c>
      <c r="S483" s="6" t="str">
        <f>TEXT(ecommerce_dataset_updated[[#This Row],['[Purchase_Date']]], "ddd")</f>
        <v>Fri</v>
      </c>
      <c r="T483" s="6">
        <f>ecommerce_dataset_updated[[#This Row],[Final_Price(Rs.) _]]-ecommerce_dataset_updated[[#This Row],['[Final_Price(Rs.)']]]</f>
        <v>0</v>
      </c>
      <c r="U483" s="6" t="b">
        <f xml:space="preserve"> AND(ecommerce_dataset_updated[[#This Row],[Final_Price(Rs.) _]]=ecommerce_dataset_updated[[#This Row],['[Final_Price(Rs.)']]])</f>
        <v>1</v>
      </c>
      <c r="V483" s="5"/>
    </row>
    <row r="484" spans="1:22">
      <c r="A484" t="s">
        <v>2145</v>
      </c>
      <c r="B484" t="s">
        <v>2146</v>
      </c>
      <c r="C484" t="s">
        <v>68</v>
      </c>
      <c r="D484" s="9" t="s">
        <v>2147</v>
      </c>
      <c r="E484" s="8">
        <f>ecommerce_dataset_updated[[#This Row],[Price (Rs.)]]+0</f>
        <v>435.73</v>
      </c>
      <c r="F484" s="6" t="s">
        <v>47</v>
      </c>
      <c r="G484" s="7">
        <f>ecommerce_dataset_updated[[#This Row],[Discount (%)]]+0</f>
        <v>50</v>
      </c>
      <c r="H484" s="6" t="s">
        <v>2148</v>
      </c>
      <c r="I484" s="6">
        <f>ecommerce_dataset_updated[[#This Row],['[Price (Rs.)']]]*ecommerce_dataset_updated[[#This Row],['[Discount (%)']]]/100</f>
        <v>217.86500000000001</v>
      </c>
      <c r="J484" s="6">
        <f>ecommerce_dataset_updated[[#This Row],[Final_Price(Rs.)]]+0</f>
        <v>217.87</v>
      </c>
      <c r="K484" s="6">
        <f xml:space="preserve"> ecommerce_dataset_updated[[#This Row],['[Price (Rs.)']]]-ecommerce_dataset_updated[[#This Row],[Discount Amount _]]</f>
        <v>217.86500000000001</v>
      </c>
      <c r="L484" t="s">
        <v>120</v>
      </c>
      <c r="M484" t="s">
        <v>1046</v>
      </c>
      <c r="N484" s="4" t="s">
        <v>14065</v>
      </c>
      <c r="O484" s="4" t="s">
        <v>14067</v>
      </c>
      <c r="P484" s="4" t="s">
        <v>14079</v>
      </c>
      <c r="Q484" s="5">
        <f>DATE(ecommerce_dataset_updated[[#This Row],[YYYY]],ecommerce_dataset_updated[[#This Row],[MM]],ecommerce_dataset_updated[[#This Row],[DD]])</f>
        <v>45496</v>
      </c>
      <c r="R484" s="6" t="str">
        <f>TEXT(ecommerce_dataset_updated[[#This Row],['[Purchase_Date']]], "mmm")</f>
        <v>Jul</v>
      </c>
      <c r="S484" s="6" t="str">
        <f>TEXT(ecommerce_dataset_updated[[#This Row],['[Purchase_Date']]], "ddd")</f>
        <v>Tue</v>
      </c>
      <c r="T484" s="6">
        <f>ecommerce_dataset_updated[[#This Row],[Final_Price(Rs.) _]]-ecommerce_dataset_updated[[#This Row],['[Final_Price(Rs.)']]]</f>
        <v>-4.9999999999954525E-3</v>
      </c>
      <c r="U484" s="6" t="b">
        <f xml:space="preserve"> AND(ecommerce_dataset_updated[[#This Row],[Final_Price(Rs.) _]]=ecommerce_dataset_updated[[#This Row],['[Final_Price(Rs.)']]])</f>
        <v>0</v>
      </c>
      <c r="V484" s="5"/>
    </row>
    <row r="485" spans="1:22">
      <c r="A485" t="s">
        <v>2149</v>
      </c>
      <c r="B485" t="s">
        <v>2150</v>
      </c>
      <c r="C485" t="s">
        <v>39</v>
      </c>
      <c r="D485" s="9" t="s">
        <v>2151</v>
      </c>
      <c r="E485" s="8">
        <f>ecommerce_dataset_updated[[#This Row],[Price (Rs.)]]+0</f>
        <v>399.88</v>
      </c>
      <c r="F485" s="6" t="s">
        <v>53</v>
      </c>
      <c r="G485" s="7">
        <f>ecommerce_dataset_updated[[#This Row],[Discount (%)]]+0</f>
        <v>5</v>
      </c>
      <c r="H485" s="6" t="s">
        <v>2152</v>
      </c>
      <c r="I485" s="6">
        <f>ecommerce_dataset_updated[[#This Row],['[Price (Rs.)']]]*ecommerce_dataset_updated[[#This Row],['[Discount (%)']]]/100</f>
        <v>19.994</v>
      </c>
      <c r="J485" s="6">
        <f>ecommerce_dataset_updated[[#This Row],[Final_Price(Rs.)]]+0</f>
        <v>379.89</v>
      </c>
      <c r="K485" s="6">
        <f xml:space="preserve"> ecommerce_dataset_updated[[#This Row],['[Price (Rs.)']]]-ecommerce_dataset_updated[[#This Row],[Discount Amount _]]</f>
        <v>379.88599999999997</v>
      </c>
      <c r="L485" t="s">
        <v>77</v>
      </c>
      <c r="M485" t="s">
        <v>1966</v>
      </c>
      <c r="N485" s="4" t="s">
        <v>14062</v>
      </c>
      <c r="O485" s="4" t="s">
        <v>14049</v>
      </c>
      <c r="P485" s="4" t="s">
        <v>14079</v>
      </c>
      <c r="Q485" s="5">
        <f>DATE(ecommerce_dataset_updated[[#This Row],[YYYY]],ecommerce_dataset_updated[[#This Row],[MM]],ecommerce_dataset_updated[[#This Row],[DD]])</f>
        <v>45602</v>
      </c>
      <c r="R485" s="6" t="str">
        <f>TEXT(ecommerce_dataset_updated[[#This Row],['[Purchase_Date']]], "mmm")</f>
        <v>Nov</v>
      </c>
      <c r="S485" s="6" t="str">
        <f>TEXT(ecommerce_dataset_updated[[#This Row],['[Purchase_Date']]], "ddd")</f>
        <v>Wed</v>
      </c>
      <c r="T485" s="6">
        <f>ecommerce_dataset_updated[[#This Row],[Final_Price(Rs.) _]]-ecommerce_dataset_updated[[#This Row],['[Final_Price(Rs.)']]]</f>
        <v>-4.0000000000190994E-3</v>
      </c>
      <c r="U485" s="6" t="b">
        <f xml:space="preserve"> AND(ecommerce_dataset_updated[[#This Row],[Final_Price(Rs.) _]]=ecommerce_dataset_updated[[#This Row],['[Final_Price(Rs.)']]])</f>
        <v>0</v>
      </c>
      <c r="V485" s="5"/>
    </row>
    <row r="486" spans="1:22">
      <c r="A486" t="s">
        <v>2153</v>
      </c>
      <c r="B486" t="s">
        <v>2154</v>
      </c>
      <c r="C486" t="s">
        <v>18</v>
      </c>
      <c r="D486" s="9" t="s">
        <v>2155</v>
      </c>
      <c r="E486" s="8">
        <f>ecommerce_dataset_updated[[#This Row],[Price (Rs.)]]+0</f>
        <v>471.77</v>
      </c>
      <c r="F486" s="6" t="s">
        <v>12</v>
      </c>
      <c r="G486" s="7">
        <f>ecommerce_dataset_updated[[#This Row],[Discount (%)]]+0</f>
        <v>15</v>
      </c>
      <c r="H486" s="6" t="s">
        <v>2156</v>
      </c>
      <c r="I486" s="6">
        <f>ecommerce_dataset_updated[[#This Row],['[Price (Rs.)']]]*ecommerce_dataset_updated[[#This Row],['[Discount (%)']]]/100</f>
        <v>70.765499999999989</v>
      </c>
      <c r="J486" s="6">
        <f>ecommerce_dataset_updated[[#This Row],[Final_Price(Rs.)]]+0</f>
        <v>401</v>
      </c>
      <c r="K486" s="6">
        <f xml:space="preserve"> ecommerce_dataset_updated[[#This Row],['[Price (Rs.)']]]-ecommerce_dataset_updated[[#This Row],[Discount Amount _]]</f>
        <v>401.00450000000001</v>
      </c>
      <c r="L486" t="s">
        <v>35</v>
      </c>
      <c r="M486" t="s">
        <v>1857</v>
      </c>
      <c r="N486" s="4" t="s">
        <v>14062</v>
      </c>
      <c r="O486" s="4" t="s">
        <v>75</v>
      </c>
      <c r="P486" s="4" t="s">
        <v>14079</v>
      </c>
      <c r="Q486" s="5">
        <f>DATE(ecommerce_dataset_updated[[#This Row],[YYYY]],ecommerce_dataset_updated[[#This Row],[MM]],ecommerce_dataset_updated[[#This Row],[DD]])</f>
        <v>45571</v>
      </c>
      <c r="R486" s="6" t="str">
        <f>TEXT(ecommerce_dataset_updated[[#This Row],['[Purchase_Date']]], "mmm")</f>
        <v>Oct</v>
      </c>
      <c r="S486" s="6" t="str">
        <f>TEXT(ecommerce_dataset_updated[[#This Row],['[Purchase_Date']]], "ddd")</f>
        <v>Sun</v>
      </c>
      <c r="T486" s="6">
        <f>ecommerce_dataset_updated[[#This Row],[Final_Price(Rs.) _]]-ecommerce_dataset_updated[[#This Row],['[Final_Price(Rs.)']]]</f>
        <v>4.500000000007276E-3</v>
      </c>
      <c r="U486" s="6" t="b">
        <f xml:space="preserve"> AND(ecommerce_dataset_updated[[#This Row],[Final_Price(Rs.) _]]=ecommerce_dataset_updated[[#This Row],['[Final_Price(Rs.)']]])</f>
        <v>0</v>
      </c>
      <c r="V486" s="5"/>
    </row>
    <row r="487" spans="1:22">
      <c r="A487" t="s">
        <v>2157</v>
      </c>
      <c r="B487" t="s">
        <v>2158</v>
      </c>
      <c r="C487" t="s">
        <v>114</v>
      </c>
      <c r="D487" s="9" t="s">
        <v>2159</v>
      </c>
      <c r="E487" s="8">
        <f>ecommerce_dataset_updated[[#This Row],[Price (Rs.)]]+0</f>
        <v>451.25</v>
      </c>
      <c r="F487" s="6" t="s">
        <v>154</v>
      </c>
      <c r="G487" s="7">
        <f>ecommerce_dataset_updated[[#This Row],[Discount (%)]]+0</f>
        <v>30</v>
      </c>
      <c r="H487" s="6" t="s">
        <v>2160</v>
      </c>
      <c r="I487" s="6">
        <f>ecommerce_dataset_updated[[#This Row],['[Price (Rs.)']]]*ecommerce_dataset_updated[[#This Row],['[Discount (%)']]]/100</f>
        <v>135.375</v>
      </c>
      <c r="J487" s="6">
        <f>ecommerce_dataset_updated[[#This Row],[Final_Price(Rs.)]]+0</f>
        <v>315.88</v>
      </c>
      <c r="K487" s="6">
        <f xml:space="preserve"> ecommerce_dataset_updated[[#This Row],['[Price (Rs.)']]]-ecommerce_dataset_updated[[#This Row],[Discount Amount _]]</f>
        <v>315.875</v>
      </c>
      <c r="L487" t="s">
        <v>14</v>
      </c>
      <c r="M487" t="s">
        <v>2161</v>
      </c>
      <c r="N487" s="4" t="s">
        <v>75</v>
      </c>
      <c r="O487" s="4" t="s">
        <v>14062</v>
      </c>
      <c r="P487" s="4" t="s">
        <v>14079</v>
      </c>
      <c r="Q487" s="5">
        <f>DATE(ecommerce_dataset_updated[[#This Row],[YYYY]],ecommerce_dataset_updated[[#This Row],[MM]],ecommerce_dataset_updated[[#This Row],[DD]])</f>
        <v>45453</v>
      </c>
      <c r="R487" s="6" t="str">
        <f>TEXT(ecommerce_dataset_updated[[#This Row],['[Purchase_Date']]], "mmm")</f>
        <v>Jun</v>
      </c>
      <c r="S487" s="6" t="str">
        <f>TEXT(ecommerce_dataset_updated[[#This Row],['[Purchase_Date']]], "ddd")</f>
        <v>Mon</v>
      </c>
      <c r="T487" s="6">
        <f>ecommerce_dataset_updated[[#This Row],[Final_Price(Rs.) _]]-ecommerce_dataset_updated[[#This Row],['[Final_Price(Rs.)']]]</f>
        <v>-4.9999999999954525E-3</v>
      </c>
      <c r="U487" s="6" t="b">
        <f xml:space="preserve"> AND(ecommerce_dataset_updated[[#This Row],[Final_Price(Rs.) _]]=ecommerce_dataset_updated[[#This Row],['[Final_Price(Rs.)']]])</f>
        <v>0</v>
      </c>
      <c r="V487" s="5"/>
    </row>
    <row r="488" spans="1:22">
      <c r="A488" t="s">
        <v>2162</v>
      </c>
      <c r="B488" t="s">
        <v>2163</v>
      </c>
      <c r="C488" t="s">
        <v>32</v>
      </c>
      <c r="D488" s="9" t="s">
        <v>2164</v>
      </c>
      <c r="E488" s="8">
        <f>ecommerce_dataset_updated[[#This Row],[Price (Rs.)]]+0</f>
        <v>168.52</v>
      </c>
      <c r="F488" s="6" t="s">
        <v>53</v>
      </c>
      <c r="G488" s="7">
        <f>ecommerce_dataset_updated[[#This Row],[Discount (%)]]+0</f>
        <v>5</v>
      </c>
      <c r="H488" s="6" t="s">
        <v>2165</v>
      </c>
      <c r="I488" s="6">
        <f>ecommerce_dataset_updated[[#This Row],['[Price (Rs.)']]]*ecommerce_dataset_updated[[#This Row],['[Discount (%)']]]/100</f>
        <v>8.4260000000000002</v>
      </c>
      <c r="J488" s="6">
        <f>ecommerce_dataset_updated[[#This Row],[Final_Price(Rs.)]]+0</f>
        <v>160.09</v>
      </c>
      <c r="K488" s="6">
        <f xml:space="preserve"> ecommerce_dataset_updated[[#This Row],['[Price (Rs.)']]]-ecommerce_dataset_updated[[#This Row],[Discount Amount _]]</f>
        <v>160.09400000000002</v>
      </c>
      <c r="L488" t="s">
        <v>14</v>
      </c>
      <c r="M488" t="s">
        <v>886</v>
      </c>
      <c r="N488" s="4" t="s">
        <v>14057</v>
      </c>
      <c r="O488" s="4" t="s">
        <v>14053</v>
      </c>
      <c r="P488" s="4" t="s">
        <v>14079</v>
      </c>
      <c r="Q488" s="5">
        <f>DATE(ecommerce_dataset_updated[[#This Row],[YYYY]],ecommerce_dataset_updated[[#This Row],[MM]],ecommerce_dataset_updated[[#This Row],[DD]])</f>
        <v>45385</v>
      </c>
      <c r="R488" s="6" t="str">
        <f>TEXT(ecommerce_dataset_updated[[#This Row],['[Purchase_Date']]], "mmm")</f>
        <v>Apr</v>
      </c>
      <c r="S488" s="6" t="str">
        <f>TEXT(ecommerce_dataset_updated[[#This Row],['[Purchase_Date']]], "ddd")</f>
        <v>Wed</v>
      </c>
      <c r="T488" s="6">
        <f>ecommerce_dataset_updated[[#This Row],[Final_Price(Rs.) _]]-ecommerce_dataset_updated[[#This Row],['[Final_Price(Rs.)']]]</f>
        <v>4.0000000000190994E-3</v>
      </c>
      <c r="U488" s="6" t="b">
        <f xml:space="preserve"> AND(ecommerce_dataset_updated[[#This Row],[Final_Price(Rs.) _]]=ecommerce_dataset_updated[[#This Row],['[Final_Price(Rs.)']]])</f>
        <v>0</v>
      </c>
      <c r="V488" s="5"/>
    </row>
    <row r="489" spans="1:22">
      <c r="A489" t="s">
        <v>2166</v>
      </c>
      <c r="B489" t="s">
        <v>2167</v>
      </c>
      <c r="C489" t="s">
        <v>68</v>
      </c>
      <c r="D489" s="9" t="s">
        <v>2168</v>
      </c>
      <c r="E489" s="8">
        <f>ecommerce_dataset_updated[[#This Row],[Price (Rs.)]]+0</f>
        <v>272.8</v>
      </c>
      <c r="F489" s="6" t="s">
        <v>154</v>
      </c>
      <c r="G489" s="7">
        <f>ecommerce_dataset_updated[[#This Row],[Discount (%)]]+0</f>
        <v>30</v>
      </c>
      <c r="H489" s="6" t="s">
        <v>2169</v>
      </c>
      <c r="I489" s="6">
        <f>ecommerce_dataset_updated[[#This Row],['[Price (Rs.)']]]*ecommerce_dataset_updated[[#This Row],['[Discount (%)']]]/100</f>
        <v>81.84</v>
      </c>
      <c r="J489" s="6">
        <f>ecommerce_dataset_updated[[#This Row],[Final_Price(Rs.)]]+0</f>
        <v>190.96</v>
      </c>
      <c r="K489" s="6">
        <f xml:space="preserve"> ecommerce_dataset_updated[[#This Row],['[Price (Rs.)']]]-ecommerce_dataset_updated[[#This Row],[Discount Amount _]]</f>
        <v>190.96</v>
      </c>
      <c r="L489" t="s">
        <v>28</v>
      </c>
      <c r="M489" t="s">
        <v>287</v>
      </c>
      <c r="N489" s="4" t="s">
        <v>14055</v>
      </c>
      <c r="O489" s="4" t="s">
        <v>14059</v>
      </c>
      <c r="P489" s="4" t="s">
        <v>14079</v>
      </c>
      <c r="Q489" s="5">
        <f>DATE(ecommerce_dataset_updated[[#This Row],[YYYY]],ecommerce_dataset_updated[[#This Row],[MM]],ecommerce_dataset_updated[[#This Row],[DD]])</f>
        <v>45420</v>
      </c>
      <c r="R489" s="6" t="str">
        <f>TEXT(ecommerce_dataset_updated[[#This Row],['[Purchase_Date']]], "mmm")</f>
        <v>May</v>
      </c>
      <c r="S489" s="6" t="str">
        <f>TEXT(ecommerce_dataset_updated[[#This Row],['[Purchase_Date']]], "ddd")</f>
        <v>Wed</v>
      </c>
      <c r="T489" s="6">
        <f>ecommerce_dataset_updated[[#This Row],[Final_Price(Rs.) _]]-ecommerce_dataset_updated[[#This Row],['[Final_Price(Rs.)']]]</f>
        <v>0</v>
      </c>
      <c r="U489" s="6" t="b">
        <f xml:space="preserve"> AND(ecommerce_dataset_updated[[#This Row],[Final_Price(Rs.) _]]=ecommerce_dataset_updated[[#This Row],['[Final_Price(Rs.)']]])</f>
        <v>1</v>
      </c>
      <c r="V489" s="5"/>
    </row>
    <row r="490" spans="1:22">
      <c r="A490" t="s">
        <v>2170</v>
      </c>
      <c r="B490" t="s">
        <v>2171</v>
      </c>
      <c r="C490" t="s">
        <v>114</v>
      </c>
      <c r="D490" s="9" t="s">
        <v>2172</v>
      </c>
      <c r="E490" s="8">
        <f>ecommerce_dataset_updated[[#This Row],[Price (Rs.)]]+0</f>
        <v>153.13</v>
      </c>
      <c r="F490" s="6" t="s">
        <v>53</v>
      </c>
      <c r="G490" s="7">
        <f>ecommerce_dataset_updated[[#This Row],[Discount (%)]]+0</f>
        <v>5</v>
      </c>
      <c r="H490" s="6" t="s">
        <v>2173</v>
      </c>
      <c r="I490" s="6">
        <f>ecommerce_dataset_updated[[#This Row],['[Price (Rs.)']]]*ecommerce_dataset_updated[[#This Row],['[Discount (%)']]]/100</f>
        <v>7.6564999999999994</v>
      </c>
      <c r="J490" s="6">
        <f>ecommerce_dataset_updated[[#This Row],[Final_Price(Rs.)]]+0</f>
        <v>145.47</v>
      </c>
      <c r="K490" s="6">
        <f xml:space="preserve"> ecommerce_dataset_updated[[#This Row],['[Price (Rs.)']]]-ecommerce_dataset_updated[[#This Row],[Discount Amount _]]</f>
        <v>145.4735</v>
      </c>
      <c r="L490" t="s">
        <v>28</v>
      </c>
      <c r="M490" t="s">
        <v>210</v>
      </c>
      <c r="N490" s="4" t="s">
        <v>14061</v>
      </c>
      <c r="O490" s="4" t="s">
        <v>14053</v>
      </c>
      <c r="P490" s="4" t="s">
        <v>14079</v>
      </c>
      <c r="Q490" s="5">
        <f>DATE(ecommerce_dataset_updated[[#This Row],[YYYY]],ecommerce_dataset_updated[[#This Row],[MM]],ecommerce_dataset_updated[[#This Row],[DD]])</f>
        <v>45403</v>
      </c>
      <c r="R490" s="6" t="str">
        <f>TEXT(ecommerce_dataset_updated[[#This Row],['[Purchase_Date']]], "mmm")</f>
        <v>Apr</v>
      </c>
      <c r="S490" s="6" t="str">
        <f>TEXT(ecommerce_dataset_updated[[#This Row],['[Purchase_Date']]], "ddd")</f>
        <v>Sun</v>
      </c>
      <c r="T490" s="6">
        <f>ecommerce_dataset_updated[[#This Row],[Final_Price(Rs.) _]]-ecommerce_dataset_updated[[#This Row],['[Final_Price(Rs.)']]]</f>
        <v>3.5000000000025011E-3</v>
      </c>
      <c r="U490" s="6" t="b">
        <f xml:space="preserve"> AND(ecommerce_dataset_updated[[#This Row],[Final_Price(Rs.) _]]=ecommerce_dataset_updated[[#This Row],['[Final_Price(Rs.)']]])</f>
        <v>0</v>
      </c>
      <c r="V490" s="5"/>
    </row>
    <row r="491" spans="1:22">
      <c r="A491" t="s">
        <v>2174</v>
      </c>
      <c r="B491" t="s">
        <v>2175</v>
      </c>
      <c r="C491" t="s">
        <v>18</v>
      </c>
      <c r="D491" s="9" t="s">
        <v>2176</v>
      </c>
      <c r="E491" s="8">
        <f>ecommerce_dataset_updated[[#This Row],[Price (Rs.)]]+0</f>
        <v>244.73</v>
      </c>
      <c r="F491" s="6" t="s">
        <v>47</v>
      </c>
      <c r="G491" s="7">
        <f>ecommerce_dataset_updated[[#This Row],[Discount (%)]]+0</f>
        <v>50</v>
      </c>
      <c r="H491" s="6" t="s">
        <v>2177</v>
      </c>
      <c r="I491" s="6">
        <f>ecommerce_dataset_updated[[#This Row],['[Price (Rs.)']]]*ecommerce_dataset_updated[[#This Row],['[Discount (%)']]]/100</f>
        <v>122.36499999999999</v>
      </c>
      <c r="J491" s="6">
        <f>ecommerce_dataset_updated[[#This Row],[Final_Price(Rs.)]]+0</f>
        <v>122.36</v>
      </c>
      <c r="K491" s="6">
        <f xml:space="preserve"> ecommerce_dataset_updated[[#This Row],['[Price (Rs.)']]]-ecommerce_dataset_updated[[#This Row],[Discount Amount _]]</f>
        <v>122.36499999999999</v>
      </c>
      <c r="L491" t="s">
        <v>35</v>
      </c>
      <c r="M491" t="s">
        <v>2178</v>
      </c>
      <c r="N491" s="4" t="s">
        <v>14051</v>
      </c>
      <c r="O491" s="4" t="s">
        <v>14050</v>
      </c>
      <c r="P491" s="4" t="s">
        <v>14079</v>
      </c>
      <c r="Q491" s="5">
        <f>DATE(ecommerce_dataset_updated[[#This Row],[YYYY]],ecommerce_dataset_updated[[#This Row],[MM]],ecommerce_dataset_updated[[#This Row],[DD]])</f>
        <v>45537</v>
      </c>
      <c r="R491" s="6" t="str">
        <f>TEXT(ecommerce_dataset_updated[[#This Row],['[Purchase_Date']]], "mmm")</f>
        <v>Sep</v>
      </c>
      <c r="S491" s="6" t="str">
        <f>TEXT(ecommerce_dataset_updated[[#This Row],['[Purchase_Date']]], "ddd")</f>
        <v>Mon</v>
      </c>
      <c r="T491" s="6">
        <f>ecommerce_dataset_updated[[#This Row],[Final_Price(Rs.) _]]-ecommerce_dataset_updated[[#This Row],['[Final_Price(Rs.)']]]</f>
        <v>4.9999999999954525E-3</v>
      </c>
      <c r="U491" s="6" t="b">
        <f xml:space="preserve"> AND(ecommerce_dataset_updated[[#This Row],[Final_Price(Rs.) _]]=ecommerce_dataset_updated[[#This Row],['[Final_Price(Rs.)']]])</f>
        <v>0</v>
      </c>
      <c r="V491" s="5"/>
    </row>
    <row r="492" spans="1:22">
      <c r="A492" t="s">
        <v>2179</v>
      </c>
      <c r="B492" t="s">
        <v>2180</v>
      </c>
      <c r="C492" t="s">
        <v>10</v>
      </c>
      <c r="D492" s="9" t="s">
        <v>2181</v>
      </c>
      <c r="E492" s="8">
        <f>ecommerce_dataset_updated[[#This Row],[Price (Rs.)]]+0</f>
        <v>74.64</v>
      </c>
      <c r="F492" s="6" t="s">
        <v>154</v>
      </c>
      <c r="G492" s="7">
        <f>ecommerce_dataset_updated[[#This Row],[Discount (%)]]+0</f>
        <v>30</v>
      </c>
      <c r="H492" s="6" t="s">
        <v>2182</v>
      </c>
      <c r="I492" s="6">
        <f>ecommerce_dataset_updated[[#This Row],['[Price (Rs.)']]]*ecommerce_dataset_updated[[#This Row],['[Discount (%)']]]/100</f>
        <v>22.391999999999999</v>
      </c>
      <c r="J492" s="6">
        <f>ecommerce_dataset_updated[[#This Row],[Final_Price(Rs.)]]+0</f>
        <v>52.25</v>
      </c>
      <c r="K492" s="6">
        <f xml:space="preserve"> ecommerce_dataset_updated[[#This Row],['[Price (Rs.)']]]-ecommerce_dataset_updated[[#This Row],[Discount Amount _]]</f>
        <v>52.248000000000005</v>
      </c>
      <c r="L492" t="s">
        <v>77</v>
      </c>
      <c r="M492" t="s">
        <v>765</v>
      </c>
      <c r="N492" s="4" t="s">
        <v>14063</v>
      </c>
      <c r="O492" s="4" t="s">
        <v>14049</v>
      </c>
      <c r="P492" s="4" t="s">
        <v>14079</v>
      </c>
      <c r="Q492" s="5">
        <f>DATE(ecommerce_dataset_updated[[#This Row],[YYYY]],ecommerce_dataset_updated[[#This Row],[MM]],ecommerce_dataset_updated[[#This Row],[DD]])</f>
        <v>45613</v>
      </c>
      <c r="R492" s="6" t="str">
        <f>TEXT(ecommerce_dataset_updated[[#This Row],['[Purchase_Date']]], "mmm")</f>
        <v>Nov</v>
      </c>
      <c r="S492" s="6" t="str">
        <f>TEXT(ecommerce_dataset_updated[[#This Row],['[Purchase_Date']]], "ddd")</f>
        <v>Sun</v>
      </c>
      <c r="T492" s="6">
        <f>ecommerce_dataset_updated[[#This Row],[Final_Price(Rs.) _]]-ecommerce_dataset_updated[[#This Row],['[Final_Price(Rs.)']]]</f>
        <v>-1.9999999999953388E-3</v>
      </c>
      <c r="U492" s="6" t="b">
        <f xml:space="preserve"> AND(ecommerce_dataset_updated[[#This Row],[Final_Price(Rs.) _]]=ecommerce_dataset_updated[[#This Row],['[Final_Price(Rs.)']]])</f>
        <v>0</v>
      </c>
      <c r="V492" s="5"/>
    </row>
    <row r="493" spans="1:22">
      <c r="A493" t="s">
        <v>2183</v>
      </c>
      <c r="B493" t="s">
        <v>2184</v>
      </c>
      <c r="C493" t="s">
        <v>10</v>
      </c>
      <c r="D493" s="9" t="s">
        <v>2185</v>
      </c>
      <c r="E493" s="8">
        <f>ecommerce_dataset_updated[[#This Row],[Price (Rs.)]]+0</f>
        <v>204.33</v>
      </c>
      <c r="F493" s="6" t="s">
        <v>75</v>
      </c>
      <c r="G493" s="7">
        <f>ecommerce_dataset_updated[[#This Row],[Discount (%)]]+0</f>
        <v>10</v>
      </c>
      <c r="H493" s="6" t="s">
        <v>2186</v>
      </c>
      <c r="I493" s="6">
        <f>ecommerce_dataset_updated[[#This Row],['[Price (Rs.)']]]*ecommerce_dataset_updated[[#This Row],['[Discount (%)']]]/100</f>
        <v>20.433000000000003</v>
      </c>
      <c r="J493" s="6">
        <f>ecommerce_dataset_updated[[#This Row],[Final_Price(Rs.)]]+0</f>
        <v>183.9</v>
      </c>
      <c r="K493" s="6">
        <f xml:space="preserve"> ecommerce_dataset_updated[[#This Row],['[Price (Rs.)']]]-ecommerce_dataset_updated[[#This Row],[Discount Amount _]]</f>
        <v>183.89700000000002</v>
      </c>
      <c r="L493" t="s">
        <v>28</v>
      </c>
      <c r="M493" t="s">
        <v>49</v>
      </c>
      <c r="N493" s="4" t="s">
        <v>14055</v>
      </c>
      <c r="O493" s="4" t="s">
        <v>14055</v>
      </c>
      <c r="P493" s="4" t="s">
        <v>14079</v>
      </c>
      <c r="Q493" s="5">
        <f>DATE(ecommerce_dataset_updated[[#This Row],[YYYY]],ecommerce_dataset_updated[[#This Row],[MM]],ecommerce_dataset_updated[[#This Row],[DD]])</f>
        <v>45512</v>
      </c>
      <c r="R493" s="6" t="str">
        <f>TEXT(ecommerce_dataset_updated[[#This Row],['[Purchase_Date']]], "mmm")</f>
        <v>Aug</v>
      </c>
      <c r="S493" s="6" t="str">
        <f>TEXT(ecommerce_dataset_updated[[#This Row],['[Purchase_Date']]], "ddd")</f>
        <v>Thu</v>
      </c>
      <c r="T493" s="6">
        <f>ecommerce_dataset_updated[[#This Row],[Final_Price(Rs.) _]]-ecommerce_dataset_updated[[#This Row],['[Final_Price(Rs.)']]]</f>
        <v>-2.9999999999859028E-3</v>
      </c>
      <c r="U493" s="6" t="b">
        <f xml:space="preserve"> AND(ecommerce_dataset_updated[[#This Row],[Final_Price(Rs.) _]]=ecommerce_dataset_updated[[#This Row],['[Final_Price(Rs.)']]])</f>
        <v>0</v>
      </c>
      <c r="V493" s="5"/>
    </row>
    <row r="494" spans="1:22">
      <c r="A494" t="s">
        <v>2187</v>
      </c>
      <c r="B494" t="s">
        <v>2188</v>
      </c>
      <c r="C494" t="s">
        <v>45</v>
      </c>
      <c r="D494" s="9" t="s">
        <v>2189</v>
      </c>
      <c r="E494" s="8">
        <f>ecommerce_dataset_updated[[#This Row],[Price (Rs.)]]+0</f>
        <v>426.27</v>
      </c>
      <c r="F494" s="6" t="s">
        <v>12</v>
      </c>
      <c r="G494" s="7">
        <f>ecommerce_dataset_updated[[#This Row],[Discount (%)]]+0</f>
        <v>15</v>
      </c>
      <c r="H494" s="6" t="s">
        <v>2190</v>
      </c>
      <c r="I494" s="6">
        <f>ecommerce_dataset_updated[[#This Row],['[Price (Rs.)']]]*ecommerce_dataset_updated[[#This Row],['[Discount (%)']]]/100</f>
        <v>63.940499999999993</v>
      </c>
      <c r="J494" s="6">
        <f>ecommerce_dataset_updated[[#This Row],[Final_Price(Rs.)]]+0</f>
        <v>362.33</v>
      </c>
      <c r="K494" s="6">
        <f xml:space="preserve"> ecommerce_dataset_updated[[#This Row],['[Price (Rs.)']]]-ecommerce_dataset_updated[[#This Row],[Discount Amount _]]</f>
        <v>362.3295</v>
      </c>
      <c r="L494" t="s">
        <v>77</v>
      </c>
      <c r="M494" t="s">
        <v>1332</v>
      </c>
      <c r="N494" s="4" t="s">
        <v>20</v>
      </c>
      <c r="O494" s="4" t="s">
        <v>14050</v>
      </c>
      <c r="P494" s="4" t="s">
        <v>14079</v>
      </c>
      <c r="Q494" s="5">
        <f>DATE(ecommerce_dataset_updated[[#This Row],[YYYY]],ecommerce_dataset_updated[[#This Row],[MM]],ecommerce_dataset_updated[[#This Row],[DD]])</f>
        <v>45555</v>
      </c>
      <c r="R494" s="6" t="str">
        <f>TEXT(ecommerce_dataset_updated[[#This Row],['[Purchase_Date']]], "mmm")</f>
        <v>Sep</v>
      </c>
      <c r="S494" s="6" t="str">
        <f>TEXT(ecommerce_dataset_updated[[#This Row],['[Purchase_Date']]], "ddd")</f>
        <v>Fri</v>
      </c>
      <c r="T494" s="6">
        <f>ecommerce_dataset_updated[[#This Row],[Final_Price(Rs.) _]]-ecommerce_dataset_updated[[#This Row],['[Final_Price(Rs.)']]]</f>
        <v>-4.9999999998817657E-4</v>
      </c>
      <c r="U494" s="6" t="b">
        <f xml:space="preserve"> AND(ecommerce_dataset_updated[[#This Row],[Final_Price(Rs.) _]]=ecommerce_dataset_updated[[#This Row],['[Final_Price(Rs.)']]])</f>
        <v>0</v>
      </c>
      <c r="V494" s="5"/>
    </row>
    <row r="495" spans="1:22">
      <c r="A495" t="s">
        <v>2191</v>
      </c>
      <c r="B495" t="s">
        <v>2192</v>
      </c>
      <c r="C495" t="s">
        <v>114</v>
      </c>
      <c r="D495" s="9" t="s">
        <v>2193</v>
      </c>
      <c r="E495" s="8">
        <f>ecommerce_dataset_updated[[#This Row],[Price (Rs.)]]+0</f>
        <v>369.36</v>
      </c>
      <c r="F495" s="6" t="s">
        <v>75</v>
      </c>
      <c r="G495" s="7">
        <f>ecommerce_dataset_updated[[#This Row],[Discount (%)]]+0</f>
        <v>10</v>
      </c>
      <c r="H495" s="6" t="s">
        <v>2194</v>
      </c>
      <c r="I495" s="6">
        <f>ecommerce_dataset_updated[[#This Row],['[Price (Rs.)']]]*ecommerce_dataset_updated[[#This Row],['[Discount (%)']]]/100</f>
        <v>36.936000000000007</v>
      </c>
      <c r="J495" s="6">
        <f>ecommerce_dataset_updated[[#This Row],[Final_Price(Rs.)]]+0</f>
        <v>332.42</v>
      </c>
      <c r="K495" s="6">
        <f xml:space="preserve"> ecommerce_dataset_updated[[#This Row],['[Price (Rs.)']]]-ecommerce_dataset_updated[[#This Row],[Discount Amount _]]</f>
        <v>332.42399999999998</v>
      </c>
      <c r="L495" t="s">
        <v>28</v>
      </c>
      <c r="M495" t="s">
        <v>121</v>
      </c>
      <c r="N495" s="4" t="s">
        <v>14065</v>
      </c>
      <c r="O495" s="4" t="s">
        <v>14050</v>
      </c>
      <c r="P495" s="4" t="s">
        <v>14079</v>
      </c>
      <c r="Q495" s="5">
        <f>DATE(ecommerce_dataset_updated[[#This Row],[YYYY]],ecommerce_dataset_updated[[#This Row],[MM]],ecommerce_dataset_updated[[#This Row],[DD]])</f>
        <v>45558</v>
      </c>
      <c r="R495" s="6" t="str">
        <f>TEXT(ecommerce_dataset_updated[[#This Row],['[Purchase_Date']]], "mmm")</f>
        <v>Sep</v>
      </c>
      <c r="S495" s="6" t="str">
        <f>TEXT(ecommerce_dataset_updated[[#This Row],['[Purchase_Date']]], "ddd")</f>
        <v>Mon</v>
      </c>
      <c r="T495" s="6">
        <f>ecommerce_dataset_updated[[#This Row],[Final_Price(Rs.) _]]-ecommerce_dataset_updated[[#This Row],['[Final_Price(Rs.)']]]</f>
        <v>3.999999999962256E-3</v>
      </c>
      <c r="U495" s="6" t="b">
        <f xml:space="preserve"> AND(ecommerce_dataset_updated[[#This Row],[Final_Price(Rs.) _]]=ecommerce_dataset_updated[[#This Row],['[Final_Price(Rs.)']]])</f>
        <v>0</v>
      </c>
      <c r="V495" s="5"/>
    </row>
    <row r="496" spans="1:22">
      <c r="A496" t="s">
        <v>2195</v>
      </c>
      <c r="B496" t="s">
        <v>2196</v>
      </c>
      <c r="C496" t="s">
        <v>114</v>
      </c>
      <c r="D496" s="9" t="s">
        <v>2197</v>
      </c>
      <c r="E496" s="8">
        <f>ecommerce_dataset_updated[[#This Row],[Price (Rs.)]]+0</f>
        <v>384.61</v>
      </c>
      <c r="F496" s="6" t="s">
        <v>107</v>
      </c>
      <c r="G496" s="7">
        <f>ecommerce_dataset_updated[[#This Row],[Discount (%)]]+0</f>
        <v>0</v>
      </c>
      <c r="H496" s="6" t="s">
        <v>2197</v>
      </c>
      <c r="I496" s="6">
        <f>ecommerce_dataset_updated[[#This Row],['[Price (Rs.)']]]*ecommerce_dataset_updated[[#This Row],['[Discount (%)']]]/100</f>
        <v>0</v>
      </c>
      <c r="J496" s="6">
        <f>ecommerce_dataset_updated[[#This Row],[Final_Price(Rs.)]]+0</f>
        <v>384.61</v>
      </c>
      <c r="K496" s="6">
        <f xml:space="preserve"> ecommerce_dataset_updated[[#This Row],['[Price (Rs.)']]]-ecommerce_dataset_updated[[#This Row],[Discount Amount _]]</f>
        <v>384.61</v>
      </c>
      <c r="L496" t="s">
        <v>35</v>
      </c>
      <c r="M496" t="s">
        <v>1553</v>
      </c>
      <c r="N496" s="4" t="s">
        <v>14058</v>
      </c>
      <c r="O496" s="4" t="s">
        <v>14051</v>
      </c>
      <c r="P496" s="4" t="s">
        <v>14079</v>
      </c>
      <c r="Q496" s="5">
        <f>DATE(ecommerce_dataset_updated[[#This Row],[YYYY]],ecommerce_dataset_updated[[#This Row],[MM]],ecommerce_dataset_updated[[#This Row],[DD]])</f>
        <v>45351</v>
      </c>
      <c r="R496" s="6" t="str">
        <f>TEXT(ecommerce_dataset_updated[[#This Row],['[Purchase_Date']]], "mmm")</f>
        <v>Feb</v>
      </c>
      <c r="S496" s="6" t="str">
        <f>TEXT(ecommerce_dataset_updated[[#This Row],['[Purchase_Date']]], "ddd")</f>
        <v>Thu</v>
      </c>
      <c r="T496" s="6">
        <f>ecommerce_dataset_updated[[#This Row],[Final_Price(Rs.) _]]-ecommerce_dataset_updated[[#This Row],['[Final_Price(Rs.)']]]</f>
        <v>0</v>
      </c>
      <c r="U496" s="6" t="b">
        <f xml:space="preserve"> AND(ecommerce_dataset_updated[[#This Row],[Final_Price(Rs.) _]]=ecommerce_dataset_updated[[#This Row],['[Final_Price(Rs.)']]])</f>
        <v>1</v>
      </c>
      <c r="V496" s="5"/>
    </row>
    <row r="497" spans="1:22">
      <c r="A497" t="s">
        <v>2198</v>
      </c>
      <c r="B497" t="s">
        <v>2199</v>
      </c>
      <c r="C497" t="s">
        <v>18</v>
      </c>
      <c r="D497" s="9" t="s">
        <v>2200</v>
      </c>
      <c r="E497" s="8">
        <f>ecommerce_dataset_updated[[#This Row],[Price (Rs.)]]+0</f>
        <v>203.19</v>
      </c>
      <c r="F497" s="6" t="s">
        <v>20</v>
      </c>
      <c r="G497" s="7">
        <f>ecommerce_dataset_updated[[#This Row],[Discount (%)]]+0</f>
        <v>20</v>
      </c>
      <c r="H497" s="6" t="s">
        <v>2201</v>
      </c>
      <c r="I497" s="6">
        <f>ecommerce_dataset_updated[[#This Row],['[Price (Rs.)']]]*ecommerce_dataset_updated[[#This Row],['[Discount (%)']]]/100</f>
        <v>40.638000000000005</v>
      </c>
      <c r="J497" s="6">
        <f>ecommerce_dataset_updated[[#This Row],[Final_Price(Rs.)]]+0</f>
        <v>162.55000000000001</v>
      </c>
      <c r="K497" s="6">
        <f xml:space="preserve"> ecommerce_dataset_updated[[#This Row],['[Price (Rs.)']]]-ecommerce_dataset_updated[[#This Row],[Discount Amount _]]</f>
        <v>162.55199999999999</v>
      </c>
      <c r="L497" t="s">
        <v>35</v>
      </c>
      <c r="M497" t="s">
        <v>1983</v>
      </c>
      <c r="N497" s="4" t="s">
        <v>14048</v>
      </c>
      <c r="O497" s="4" t="s">
        <v>14057</v>
      </c>
      <c r="P497" s="4" t="s">
        <v>14079</v>
      </c>
      <c r="Q497" s="5">
        <f>DATE(ecommerce_dataset_updated[[#This Row],[YYYY]],ecommerce_dataset_updated[[#This Row],[MM]],ecommerce_dataset_updated[[#This Row],[DD]])</f>
        <v>45363</v>
      </c>
      <c r="R497" s="6" t="str">
        <f>TEXT(ecommerce_dataset_updated[[#This Row],['[Purchase_Date']]], "mmm")</f>
        <v>Mar</v>
      </c>
      <c r="S497" s="6" t="str">
        <f>TEXT(ecommerce_dataset_updated[[#This Row],['[Purchase_Date']]], "ddd")</f>
        <v>Tue</v>
      </c>
      <c r="T497" s="6">
        <f>ecommerce_dataset_updated[[#This Row],[Final_Price(Rs.) _]]-ecommerce_dataset_updated[[#This Row],['[Final_Price(Rs.)']]]</f>
        <v>1.999999999981128E-3</v>
      </c>
      <c r="U497" s="6" t="b">
        <f xml:space="preserve"> AND(ecommerce_dataset_updated[[#This Row],[Final_Price(Rs.) _]]=ecommerce_dataset_updated[[#This Row],['[Final_Price(Rs.)']]])</f>
        <v>0</v>
      </c>
      <c r="V497" s="5"/>
    </row>
    <row r="498" spans="1:22">
      <c r="A498" t="s">
        <v>2202</v>
      </c>
      <c r="B498" t="s">
        <v>2203</v>
      </c>
      <c r="C498" t="s">
        <v>114</v>
      </c>
      <c r="D498" s="9" t="s">
        <v>2204</v>
      </c>
      <c r="E498" s="8">
        <f>ecommerce_dataset_updated[[#This Row],[Price (Rs.)]]+0</f>
        <v>394.31</v>
      </c>
      <c r="F498" s="6" t="s">
        <v>20</v>
      </c>
      <c r="G498" s="7">
        <f>ecommerce_dataset_updated[[#This Row],[Discount (%)]]+0</f>
        <v>20</v>
      </c>
      <c r="H498" s="6" t="s">
        <v>2205</v>
      </c>
      <c r="I498" s="6">
        <f>ecommerce_dataset_updated[[#This Row],['[Price (Rs.)']]]*ecommerce_dataset_updated[[#This Row],['[Discount (%)']]]/100</f>
        <v>78.861999999999995</v>
      </c>
      <c r="J498" s="6">
        <f>ecommerce_dataset_updated[[#This Row],[Final_Price(Rs.)]]+0</f>
        <v>315.45</v>
      </c>
      <c r="K498" s="6">
        <f xml:space="preserve"> ecommerce_dataset_updated[[#This Row],['[Price (Rs.)']]]-ecommerce_dataset_updated[[#This Row],[Discount Amount _]]</f>
        <v>315.44799999999998</v>
      </c>
      <c r="L498" t="s">
        <v>28</v>
      </c>
      <c r="M498" t="s">
        <v>1487</v>
      </c>
      <c r="N498" s="4" t="s">
        <v>154</v>
      </c>
      <c r="O498" s="4" t="s">
        <v>14059</v>
      </c>
      <c r="P498" s="4" t="s">
        <v>14079</v>
      </c>
      <c r="Q498" s="5">
        <f>DATE(ecommerce_dataset_updated[[#This Row],[YYYY]],ecommerce_dataset_updated[[#This Row],[MM]],ecommerce_dataset_updated[[#This Row],[DD]])</f>
        <v>45442</v>
      </c>
      <c r="R498" s="6" t="str">
        <f>TEXT(ecommerce_dataset_updated[[#This Row],['[Purchase_Date']]], "mmm")</f>
        <v>May</v>
      </c>
      <c r="S498" s="6" t="str">
        <f>TEXT(ecommerce_dataset_updated[[#This Row],['[Purchase_Date']]], "ddd")</f>
        <v>Thu</v>
      </c>
      <c r="T498" s="6">
        <f>ecommerce_dataset_updated[[#This Row],[Final_Price(Rs.) _]]-ecommerce_dataset_updated[[#This Row],['[Final_Price(Rs.)']]]</f>
        <v>-2.0000000000095497E-3</v>
      </c>
      <c r="U498" s="6" t="b">
        <f xml:space="preserve"> AND(ecommerce_dataset_updated[[#This Row],[Final_Price(Rs.) _]]=ecommerce_dataset_updated[[#This Row],['[Final_Price(Rs.)']]])</f>
        <v>0</v>
      </c>
      <c r="V498" s="5"/>
    </row>
    <row r="499" spans="1:22">
      <c r="A499" t="s">
        <v>2206</v>
      </c>
      <c r="B499" t="s">
        <v>2207</v>
      </c>
      <c r="C499" t="s">
        <v>39</v>
      </c>
      <c r="D499" s="9" t="s">
        <v>2208</v>
      </c>
      <c r="E499" s="8">
        <f>ecommerce_dataset_updated[[#This Row],[Price (Rs.)]]+0</f>
        <v>135.22</v>
      </c>
      <c r="F499" s="6" t="s">
        <v>26</v>
      </c>
      <c r="G499" s="7">
        <f>ecommerce_dataset_updated[[#This Row],[Discount (%)]]+0</f>
        <v>25</v>
      </c>
      <c r="H499" s="6" t="s">
        <v>2209</v>
      </c>
      <c r="I499" s="6">
        <f>ecommerce_dataset_updated[[#This Row],['[Price (Rs.)']]]*ecommerce_dataset_updated[[#This Row],['[Discount (%)']]]/100</f>
        <v>33.805</v>
      </c>
      <c r="J499" s="6">
        <f>ecommerce_dataset_updated[[#This Row],[Final_Price(Rs.)]]+0</f>
        <v>101.41</v>
      </c>
      <c r="K499" s="6">
        <f xml:space="preserve"> ecommerce_dataset_updated[[#This Row],['[Price (Rs.)']]]-ecommerce_dataset_updated[[#This Row],[Discount Amount _]]</f>
        <v>101.41499999999999</v>
      </c>
      <c r="L499" t="s">
        <v>35</v>
      </c>
      <c r="M499" t="s">
        <v>2210</v>
      </c>
      <c r="N499" s="4" t="s">
        <v>14066</v>
      </c>
      <c r="O499" s="4" t="s">
        <v>14052</v>
      </c>
      <c r="P499" s="4" t="s">
        <v>14079</v>
      </c>
      <c r="Q499" s="5">
        <f>DATE(ecommerce_dataset_updated[[#This Row],[YYYY]],ecommerce_dataset_updated[[#This Row],[MM]],ecommerce_dataset_updated[[#This Row],[DD]])</f>
        <v>45310</v>
      </c>
      <c r="R499" s="6" t="str">
        <f>TEXT(ecommerce_dataset_updated[[#This Row],['[Purchase_Date']]], "mmm")</f>
        <v>Jan</v>
      </c>
      <c r="S499" s="6" t="str">
        <f>TEXT(ecommerce_dataset_updated[[#This Row],['[Purchase_Date']]], "ddd")</f>
        <v>Fri</v>
      </c>
      <c r="T499" s="6">
        <f>ecommerce_dataset_updated[[#This Row],[Final_Price(Rs.) _]]-ecommerce_dataset_updated[[#This Row],['[Final_Price(Rs.)']]]</f>
        <v>4.9999999999954525E-3</v>
      </c>
      <c r="U499" s="6" t="b">
        <f xml:space="preserve"> AND(ecommerce_dataset_updated[[#This Row],[Final_Price(Rs.) _]]=ecommerce_dataset_updated[[#This Row],['[Final_Price(Rs.)']]])</f>
        <v>0</v>
      </c>
      <c r="V499" s="5"/>
    </row>
    <row r="500" spans="1:22">
      <c r="A500" t="s">
        <v>2211</v>
      </c>
      <c r="B500" t="s">
        <v>2212</v>
      </c>
      <c r="C500" t="s">
        <v>32</v>
      </c>
      <c r="D500" s="9" t="s">
        <v>2213</v>
      </c>
      <c r="E500" s="8">
        <f>ecommerce_dataset_updated[[#This Row],[Price (Rs.)]]+0</f>
        <v>241.76</v>
      </c>
      <c r="F500" s="6" t="s">
        <v>47</v>
      </c>
      <c r="G500" s="7">
        <f>ecommerce_dataset_updated[[#This Row],[Discount (%)]]+0</f>
        <v>50</v>
      </c>
      <c r="H500" s="6" t="s">
        <v>2214</v>
      </c>
      <c r="I500" s="6">
        <f>ecommerce_dataset_updated[[#This Row],['[Price (Rs.)']]]*ecommerce_dataset_updated[[#This Row],['[Discount (%)']]]/100</f>
        <v>120.88</v>
      </c>
      <c r="J500" s="6">
        <f>ecommerce_dataset_updated[[#This Row],[Final_Price(Rs.)]]+0</f>
        <v>120.88</v>
      </c>
      <c r="K500" s="6">
        <f xml:space="preserve"> ecommerce_dataset_updated[[#This Row],['[Price (Rs.)']]]-ecommerce_dataset_updated[[#This Row],[Discount Amount _]]</f>
        <v>120.88</v>
      </c>
      <c r="L500" t="s">
        <v>35</v>
      </c>
      <c r="M500" t="s">
        <v>205</v>
      </c>
      <c r="N500" s="4" t="s">
        <v>12</v>
      </c>
      <c r="O500" s="4" t="s">
        <v>14052</v>
      </c>
      <c r="P500" s="4" t="s">
        <v>14079</v>
      </c>
      <c r="Q500" s="5">
        <f>DATE(ecommerce_dataset_updated[[#This Row],[YYYY]],ecommerce_dataset_updated[[#This Row],[MM]],ecommerce_dataset_updated[[#This Row],[DD]])</f>
        <v>45306</v>
      </c>
      <c r="R500" s="6" t="str">
        <f>TEXT(ecommerce_dataset_updated[[#This Row],['[Purchase_Date']]], "mmm")</f>
        <v>Jan</v>
      </c>
      <c r="S500" s="6" t="str">
        <f>TEXT(ecommerce_dataset_updated[[#This Row],['[Purchase_Date']]], "ddd")</f>
        <v>Mon</v>
      </c>
      <c r="T500" s="6">
        <f>ecommerce_dataset_updated[[#This Row],[Final_Price(Rs.) _]]-ecommerce_dataset_updated[[#This Row],['[Final_Price(Rs.)']]]</f>
        <v>0</v>
      </c>
      <c r="U500" s="6" t="b">
        <f xml:space="preserve"> AND(ecommerce_dataset_updated[[#This Row],[Final_Price(Rs.) _]]=ecommerce_dataset_updated[[#This Row],['[Final_Price(Rs.)']]])</f>
        <v>1</v>
      </c>
      <c r="V500" s="5"/>
    </row>
    <row r="501" spans="1:22">
      <c r="A501" t="s">
        <v>2215</v>
      </c>
      <c r="B501" t="s">
        <v>2216</v>
      </c>
      <c r="C501" t="s">
        <v>32</v>
      </c>
      <c r="D501" s="9" t="s">
        <v>2217</v>
      </c>
      <c r="E501" s="8">
        <f>ecommerce_dataset_updated[[#This Row],[Price (Rs.)]]+0</f>
        <v>20.309999999999999</v>
      </c>
      <c r="F501" s="6" t="s">
        <v>53</v>
      </c>
      <c r="G501" s="7">
        <f>ecommerce_dataset_updated[[#This Row],[Discount (%)]]+0</f>
        <v>5</v>
      </c>
      <c r="H501" s="6" t="s">
        <v>2218</v>
      </c>
      <c r="I501" s="6">
        <f>ecommerce_dataset_updated[[#This Row],['[Price (Rs.)']]]*ecommerce_dataset_updated[[#This Row],['[Discount (%)']]]/100</f>
        <v>1.0155000000000001</v>
      </c>
      <c r="J501" s="6">
        <f>ecommerce_dataset_updated[[#This Row],[Final_Price(Rs.)]]+0</f>
        <v>19.29</v>
      </c>
      <c r="K501" s="6">
        <f xml:space="preserve"> ecommerce_dataset_updated[[#This Row],['[Price (Rs.)']]]-ecommerce_dataset_updated[[#This Row],[Discount Amount _]]</f>
        <v>19.294499999999999</v>
      </c>
      <c r="L501" t="s">
        <v>14</v>
      </c>
      <c r="M501" t="s">
        <v>1055</v>
      </c>
      <c r="N501" s="4" t="s">
        <v>14059</v>
      </c>
      <c r="O501" s="4" t="s">
        <v>14062</v>
      </c>
      <c r="P501" s="4" t="s">
        <v>14079</v>
      </c>
      <c r="Q501" s="5">
        <f>DATE(ecommerce_dataset_updated[[#This Row],[YYYY]],ecommerce_dataset_updated[[#This Row],[MM]],ecommerce_dataset_updated[[#This Row],[DD]])</f>
        <v>45448</v>
      </c>
      <c r="R501" s="6" t="str">
        <f>TEXT(ecommerce_dataset_updated[[#This Row],['[Purchase_Date']]], "mmm")</f>
        <v>Jun</v>
      </c>
      <c r="S501" s="6" t="str">
        <f>TEXT(ecommerce_dataset_updated[[#This Row],['[Purchase_Date']]], "ddd")</f>
        <v>Wed</v>
      </c>
      <c r="T501" s="6">
        <f>ecommerce_dataset_updated[[#This Row],[Final_Price(Rs.) _]]-ecommerce_dataset_updated[[#This Row],['[Final_Price(Rs.)']]]</f>
        <v>4.5000000000001705E-3</v>
      </c>
      <c r="U501" s="6" t="b">
        <f xml:space="preserve"> AND(ecommerce_dataset_updated[[#This Row],[Final_Price(Rs.) _]]=ecommerce_dataset_updated[[#This Row],['[Final_Price(Rs.)']]])</f>
        <v>0</v>
      </c>
      <c r="V501" s="5"/>
    </row>
    <row r="502" spans="1:22">
      <c r="A502" t="s">
        <v>2219</v>
      </c>
      <c r="B502" t="s">
        <v>2220</v>
      </c>
      <c r="C502" t="s">
        <v>32</v>
      </c>
      <c r="D502" s="9" t="s">
        <v>2221</v>
      </c>
      <c r="E502" s="8">
        <f>ecommerce_dataset_updated[[#This Row],[Price (Rs.)]]+0</f>
        <v>236.62</v>
      </c>
      <c r="F502" s="6" t="s">
        <v>20</v>
      </c>
      <c r="G502" s="7">
        <f>ecommerce_dataset_updated[[#This Row],[Discount (%)]]+0</f>
        <v>20</v>
      </c>
      <c r="H502" s="6" t="s">
        <v>2222</v>
      </c>
      <c r="I502" s="6">
        <f>ecommerce_dataset_updated[[#This Row],['[Price (Rs.)']]]*ecommerce_dataset_updated[[#This Row],['[Discount (%)']]]/100</f>
        <v>47.323999999999998</v>
      </c>
      <c r="J502" s="6">
        <f>ecommerce_dataset_updated[[#This Row],[Final_Price(Rs.)]]+0</f>
        <v>189.3</v>
      </c>
      <c r="K502" s="6">
        <f xml:space="preserve"> ecommerce_dataset_updated[[#This Row],['[Price (Rs.)']]]-ecommerce_dataset_updated[[#This Row],[Discount Amount _]]</f>
        <v>189.29599999999999</v>
      </c>
      <c r="L502" t="s">
        <v>120</v>
      </c>
      <c r="M502" t="s">
        <v>1424</v>
      </c>
      <c r="N502" s="4" t="s">
        <v>14058</v>
      </c>
      <c r="O502" s="4" t="s">
        <v>14050</v>
      </c>
      <c r="P502" s="4" t="s">
        <v>14079</v>
      </c>
      <c r="Q502" s="5">
        <f>DATE(ecommerce_dataset_updated[[#This Row],[YYYY]],ecommerce_dataset_updated[[#This Row],[MM]],ecommerce_dataset_updated[[#This Row],[DD]])</f>
        <v>45564</v>
      </c>
      <c r="R502" s="6" t="str">
        <f>TEXT(ecommerce_dataset_updated[[#This Row],['[Purchase_Date']]], "mmm")</f>
        <v>Sep</v>
      </c>
      <c r="S502" s="6" t="str">
        <f>TEXT(ecommerce_dataset_updated[[#This Row],['[Purchase_Date']]], "ddd")</f>
        <v>Sun</v>
      </c>
      <c r="T502" s="6">
        <f>ecommerce_dataset_updated[[#This Row],[Final_Price(Rs.) _]]-ecommerce_dataset_updated[[#This Row],['[Final_Price(Rs.)']]]</f>
        <v>-4.0000000000190994E-3</v>
      </c>
      <c r="U502" s="6" t="b">
        <f xml:space="preserve"> AND(ecommerce_dataset_updated[[#This Row],[Final_Price(Rs.) _]]=ecommerce_dataset_updated[[#This Row],['[Final_Price(Rs.)']]])</f>
        <v>0</v>
      </c>
      <c r="V502" s="5"/>
    </row>
    <row r="503" spans="1:22">
      <c r="A503" t="s">
        <v>2223</v>
      </c>
      <c r="B503" t="s">
        <v>2224</v>
      </c>
      <c r="C503" t="s">
        <v>10</v>
      </c>
      <c r="D503" s="9" t="s">
        <v>2225</v>
      </c>
      <c r="E503" s="8">
        <f>ecommerce_dataset_updated[[#This Row],[Price (Rs.)]]+0</f>
        <v>250.72</v>
      </c>
      <c r="F503" s="6" t="s">
        <v>107</v>
      </c>
      <c r="G503" s="7">
        <f>ecommerce_dataset_updated[[#This Row],[Discount (%)]]+0</f>
        <v>0</v>
      </c>
      <c r="H503" s="6" t="s">
        <v>2225</v>
      </c>
      <c r="I503" s="6">
        <f>ecommerce_dataset_updated[[#This Row],['[Price (Rs.)']]]*ecommerce_dataset_updated[[#This Row],['[Discount (%)']]]/100</f>
        <v>0</v>
      </c>
      <c r="J503" s="6">
        <f>ecommerce_dataset_updated[[#This Row],[Final_Price(Rs.)]]+0</f>
        <v>250.72</v>
      </c>
      <c r="K503" s="6">
        <f xml:space="preserve"> ecommerce_dataset_updated[[#This Row],['[Price (Rs.)']]]-ecommerce_dataset_updated[[#This Row],[Discount Amount _]]</f>
        <v>250.72</v>
      </c>
      <c r="L503" t="s">
        <v>28</v>
      </c>
      <c r="M503" t="s">
        <v>774</v>
      </c>
      <c r="N503" s="4" t="s">
        <v>14070</v>
      </c>
      <c r="O503" s="4" t="s">
        <v>14055</v>
      </c>
      <c r="P503" s="4" t="s">
        <v>14079</v>
      </c>
      <c r="Q503" s="5">
        <f>DATE(ecommerce_dataset_updated[[#This Row],[YYYY]],ecommerce_dataset_updated[[#This Row],[MM]],ecommerce_dataset_updated[[#This Row],[DD]])</f>
        <v>45522</v>
      </c>
      <c r="R503" s="6" t="str">
        <f>TEXT(ecommerce_dataset_updated[[#This Row],['[Purchase_Date']]], "mmm")</f>
        <v>Aug</v>
      </c>
      <c r="S503" s="6" t="str">
        <f>TEXT(ecommerce_dataset_updated[[#This Row],['[Purchase_Date']]], "ddd")</f>
        <v>Sun</v>
      </c>
      <c r="T503" s="6">
        <f>ecommerce_dataset_updated[[#This Row],[Final_Price(Rs.) _]]-ecommerce_dataset_updated[[#This Row],['[Final_Price(Rs.)']]]</f>
        <v>0</v>
      </c>
      <c r="U503" s="6" t="b">
        <f xml:space="preserve"> AND(ecommerce_dataset_updated[[#This Row],[Final_Price(Rs.) _]]=ecommerce_dataset_updated[[#This Row],['[Final_Price(Rs.)']]])</f>
        <v>1</v>
      </c>
      <c r="V503" s="5"/>
    </row>
    <row r="504" spans="1:22">
      <c r="A504" t="s">
        <v>2226</v>
      </c>
      <c r="B504" t="s">
        <v>2227</v>
      </c>
      <c r="C504" t="s">
        <v>45</v>
      </c>
      <c r="D504" s="9" t="s">
        <v>2228</v>
      </c>
      <c r="E504" s="8">
        <f>ecommerce_dataset_updated[[#This Row],[Price (Rs.)]]+0</f>
        <v>407.45</v>
      </c>
      <c r="F504" s="6" t="s">
        <v>154</v>
      </c>
      <c r="G504" s="7">
        <f>ecommerce_dataset_updated[[#This Row],[Discount (%)]]+0</f>
        <v>30</v>
      </c>
      <c r="H504" s="6" t="s">
        <v>2229</v>
      </c>
      <c r="I504" s="6">
        <f>ecommerce_dataset_updated[[#This Row],['[Price (Rs.)']]]*ecommerce_dataset_updated[[#This Row],['[Discount (%)']]]/100</f>
        <v>122.235</v>
      </c>
      <c r="J504" s="6">
        <f>ecommerce_dataset_updated[[#This Row],[Final_Price(Rs.)]]+0</f>
        <v>285.20999999999998</v>
      </c>
      <c r="K504" s="6">
        <f xml:space="preserve"> ecommerce_dataset_updated[[#This Row],['[Price (Rs.)']]]-ecommerce_dataset_updated[[#This Row],[Discount Amount _]]</f>
        <v>285.21499999999997</v>
      </c>
      <c r="L504" t="s">
        <v>35</v>
      </c>
      <c r="M504" t="s">
        <v>2230</v>
      </c>
      <c r="N504" s="4" t="s">
        <v>14065</v>
      </c>
      <c r="O504" s="4" t="s">
        <v>14053</v>
      </c>
      <c r="P504" s="4" t="s">
        <v>14079</v>
      </c>
      <c r="Q504" s="5">
        <f>DATE(ecommerce_dataset_updated[[#This Row],[YYYY]],ecommerce_dataset_updated[[#This Row],[MM]],ecommerce_dataset_updated[[#This Row],[DD]])</f>
        <v>45405</v>
      </c>
      <c r="R504" s="6" t="str">
        <f>TEXT(ecommerce_dataset_updated[[#This Row],['[Purchase_Date']]], "mmm")</f>
        <v>Apr</v>
      </c>
      <c r="S504" s="6" t="str">
        <f>TEXT(ecommerce_dataset_updated[[#This Row],['[Purchase_Date']]], "ddd")</f>
        <v>Tue</v>
      </c>
      <c r="T504" s="6">
        <f>ecommerce_dataset_updated[[#This Row],[Final_Price(Rs.) _]]-ecommerce_dataset_updated[[#This Row],['[Final_Price(Rs.)']]]</f>
        <v>4.9999999999954525E-3</v>
      </c>
      <c r="U504" s="6" t="b">
        <f xml:space="preserve"> AND(ecommerce_dataset_updated[[#This Row],[Final_Price(Rs.) _]]=ecommerce_dataset_updated[[#This Row],['[Final_Price(Rs.)']]])</f>
        <v>0</v>
      </c>
      <c r="V504" s="5"/>
    </row>
    <row r="505" spans="1:22">
      <c r="A505" t="s">
        <v>2231</v>
      </c>
      <c r="B505" t="s">
        <v>2232</v>
      </c>
      <c r="C505" t="s">
        <v>114</v>
      </c>
      <c r="D505" s="9" t="s">
        <v>2233</v>
      </c>
      <c r="E505" s="8">
        <f>ecommerce_dataset_updated[[#This Row],[Price (Rs.)]]+0</f>
        <v>436.95</v>
      </c>
      <c r="F505" s="6" t="s">
        <v>75</v>
      </c>
      <c r="G505" s="7">
        <f>ecommerce_dataset_updated[[#This Row],[Discount (%)]]+0</f>
        <v>10</v>
      </c>
      <c r="H505" s="6" t="s">
        <v>2234</v>
      </c>
      <c r="I505" s="6">
        <f>ecommerce_dataset_updated[[#This Row],['[Price (Rs.)']]]*ecommerce_dataset_updated[[#This Row],['[Discount (%)']]]/100</f>
        <v>43.695</v>
      </c>
      <c r="J505" s="6">
        <f>ecommerce_dataset_updated[[#This Row],[Final_Price(Rs.)]]+0</f>
        <v>393.25</v>
      </c>
      <c r="K505" s="6">
        <f xml:space="preserve"> ecommerce_dataset_updated[[#This Row],['[Price (Rs.)']]]-ecommerce_dataset_updated[[#This Row],[Discount Amount _]]</f>
        <v>393.255</v>
      </c>
      <c r="L505" t="s">
        <v>28</v>
      </c>
      <c r="M505" t="s">
        <v>1429</v>
      </c>
      <c r="N505" s="4" t="s">
        <v>14070</v>
      </c>
      <c r="O505" s="4" t="s">
        <v>75</v>
      </c>
      <c r="P505" s="4" t="s">
        <v>14079</v>
      </c>
      <c r="Q505" s="5">
        <f>DATE(ecommerce_dataset_updated[[#This Row],[YYYY]],ecommerce_dataset_updated[[#This Row],[MM]],ecommerce_dataset_updated[[#This Row],[DD]])</f>
        <v>45583</v>
      </c>
      <c r="R505" s="6" t="str">
        <f>TEXT(ecommerce_dataset_updated[[#This Row],['[Purchase_Date']]], "mmm")</f>
        <v>Oct</v>
      </c>
      <c r="S505" s="6" t="str">
        <f>TEXT(ecommerce_dataset_updated[[#This Row],['[Purchase_Date']]], "ddd")</f>
        <v>Fri</v>
      </c>
      <c r="T505" s="6">
        <f>ecommerce_dataset_updated[[#This Row],[Final_Price(Rs.) _]]-ecommerce_dataset_updated[[#This Row],['[Final_Price(Rs.)']]]</f>
        <v>4.9999999999954525E-3</v>
      </c>
      <c r="U505" s="6" t="b">
        <f xml:space="preserve"> AND(ecommerce_dataset_updated[[#This Row],[Final_Price(Rs.) _]]=ecommerce_dataset_updated[[#This Row],['[Final_Price(Rs.)']]])</f>
        <v>0</v>
      </c>
      <c r="V505" s="5"/>
    </row>
    <row r="506" spans="1:22">
      <c r="A506" t="s">
        <v>2235</v>
      </c>
      <c r="B506" t="s">
        <v>2236</v>
      </c>
      <c r="C506" t="s">
        <v>32</v>
      </c>
      <c r="D506" s="9" t="s">
        <v>2237</v>
      </c>
      <c r="E506" s="8">
        <f>ecommerce_dataset_updated[[#This Row],[Price (Rs.)]]+0</f>
        <v>292.37</v>
      </c>
      <c r="F506" s="6" t="s">
        <v>47</v>
      </c>
      <c r="G506" s="7">
        <f>ecommerce_dataset_updated[[#This Row],[Discount (%)]]+0</f>
        <v>50</v>
      </c>
      <c r="H506" s="6" t="s">
        <v>2238</v>
      </c>
      <c r="I506" s="6">
        <f>ecommerce_dataset_updated[[#This Row],['[Price (Rs.)']]]*ecommerce_dataset_updated[[#This Row],['[Discount (%)']]]/100</f>
        <v>146.185</v>
      </c>
      <c r="J506" s="6">
        <f>ecommerce_dataset_updated[[#This Row],[Final_Price(Rs.)]]+0</f>
        <v>146.19</v>
      </c>
      <c r="K506" s="6">
        <f xml:space="preserve"> ecommerce_dataset_updated[[#This Row],['[Price (Rs.)']]]-ecommerce_dataset_updated[[#This Row],[Discount Amount _]]</f>
        <v>146.185</v>
      </c>
      <c r="L506" t="s">
        <v>120</v>
      </c>
      <c r="M506" t="s">
        <v>1429</v>
      </c>
      <c r="N506" s="4" t="s">
        <v>14070</v>
      </c>
      <c r="O506" s="4" t="s">
        <v>75</v>
      </c>
      <c r="P506" s="4" t="s">
        <v>14079</v>
      </c>
      <c r="Q506" s="5">
        <f>DATE(ecommerce_dataset_updated[[#This Row],[YYYY]],ecommerce_dataset_updated[[#This Row],[MM]],ecommerce_dataset_updated[[#This Row],[DD]])</f>
        <v>45583</v>
      </c>
      <c r="R506" s="6" t="str">
        <f>TEXT(ecommerce_dataset_updated[[#This Row],['[Purchase_Date']]], "mmm")</f>
        <v>Oct</v>
      </c>
      <c r="S506" s="6" t="str">
        <f>TEXT(ecommerce_dataset_updated[[#This Row],['[Purchase_Date']]], "ddd")</f>
        <v>Fri</v>
      </c>
      <c r="T506" s="6">
        <f>ecommerce_dataset_updated[[#This Row],[Final_Price(Rs.) _]]-ecommerce_dataset_updated[[#This Row],['[Final_Price(Rs.)']]]</f>
        <v>-4.9999999999954525E-3</v>
      </c>
      <c r="U506" s="6" t="b">
        <f xml:space="preserve"> AND(ecommerce_dataset_updated[[#This Row],[Final_Price(Rs.) _]]=ecommerce_dataset_updated[[#This Row],['[Final_Price(Rs.)']]])</f>
        <v>0</v>
      </c>
      <c r="V506" s="5"/>
    </row>
    <row r="507" spans="1:22">
      <c r="A507" t="s">
        <v>2239</v>
      </c>
      <c r="B507" t="s">
        <v>2240</v>
      </c>
      <c r="C507" t="s">
        <v>10</v>
      </c>
      <c r="D507" s="9" t="s">
        <v>2241</v>
      </c>
      <c r="E507" s="8">
        <f>ecommerce_dataset_updated[[#This Row],[Price (Rs.)]]+0</f>
        <v>63.8</v>
      </c>
      <c r="F507" s="6" t="s">
        <v>107</v>
      </c>
      <c r="G507" s="7">
        <f>ecommerce_dataset_updated[[#This Row],[Discount (%)]]+0</f>
        <v>0</v>
      </c>
      <c r="H507" s="6" t="s">
        <v>2241</v>
      </c>
      <c r="I507" s="6">
        <f>ecommerce_dataset_updated[[#This Row],['[Price (Rs.)']]]*ecommerce_dataset_updated[[#This Row],['[Discount (%)']]]/100</f>
        <v>0</v>
      </c>
      <c r="J507" s="6">
        <f>ecommerce_dataset_updated[[#This Row],[Final_Price(Rs.)]]+0</f>
        <v>63.8</v>
      </c>
      <c r="K507" s="6">
        <f xml:space="preserve"> ecommerce_dataset_updated[[#This Row],['[Price (Rs.)']]]-ecommerce_dataset_updated[[#This Row],[Discount Amount _]]</f>
        <v>63.8</v>
      </c>
      <c r="L507" t="s">
        <v>28</v>
      </c>
      <c r="M507" t="s">
        <v>1126</v>
      </c>
      <c r="N507" s="4" t="s">
        <v>14048</v>
      </c>
      <c r="O507" s="4" t="s">
        <v>14050</v>
      </c>
      <c r="P507" s="4" t="s">
        <v>14079</v>
      </c>
      <c r="Q507" s="5">
        <f>DATE(ecommerce_dataset_updated[[#This Row],[YYYY]],ecommerce_dataset_updated[[#This Row],[MM]],ecommerce_dataset_updated[[#This Row],[DD]])</f>
        <v>45547</v>
      </c>
      <c r="R507" s="6" t="str">
        <f>TEXT(ecommerce_dataset_updated[[#This Row],['[Purchase_Date']]], "mmm")</f>
        <v>Sep</v>
      </c>
      <c r="S507" s="6" t="str">
        <f>TEXT(ecommerce_dataset_updated[[#This Row],['[Purchase_Date']]], "ddd")</f>
        <v>Thu</v>
      </c>
      <c r="T507" s="6">
        <f>ecommerce_dataset_updated[[#This Row],[Final_Price(Rs.) _]]-ecommerce_dataset_updated[[#This Row],['[Final_Price(Rs.)']]]</f>
        <v>0</v>
      </c>
      <c r="U507" s="6" t="b">
        <f xml:space="preserve"> AND(ecommerce_dataset_updated[[#This Row],[Final_Price(Rs.) _]]=ecommerce_dataset_updated[[#This Row],['[Final_Price(Rs.)']]])</f>
        <v>1</v>
      </c>
      <c r="V507" s="5"/>
    </row>
    <row r="508" spans="1:22">
      <c r="A508" t="s">
        <v>2242</v>
      </c>
      <c r="B508" t="s">
        <v>2243</v>
      </c>
      <c r="C508" t="s">
        <v>10</v>
      </c>
      <c r="D508" s="9" t="s">
        <v>2244</v>
      </c>
      <c r="E508" s="8">
        <f>ecommerce_dataset_updated[[#This Row],[Price (Rs.)]]+0</f>
        <v>462.49</v>
      </c>
      <c r="F508" s="6" t="s">
        <v>12</v>
      </c>
      <c r="G508" s="7">
        <f>ecommerce_dataset_updated[[#This Row],[Discount (%)]]+0</f>
        <v>15</v>
      </c>
      <c r="H508" s="6" t="s">
        <v>2245</v>
      </c>
      <c r="I508" s="6">
        <f>ecommerce_dataset_updated[[#This Row],['[Price (Rs.)']]]*ecommerce_dataset_updated[[#This Row],['[Discount (%)']]]/100</f>
        <v>69.373500000000007</v>
      </c>
      <c r="J508" s="6">
        <f>ecommerce_dataset_updated[[#This Row],[Final_Price(Rs.)]]+0</f>
        <v>393.12</v>
      </c>
      <c r="K508" s="6">
        <f xml:space="preserve"> ecommerce_dataset_updated[[#This Row],['[Price (Rs.)']]]-ecommerce_dataset_updated[[#This Row],[Discount Amount _]]</f>
        <v>393.11649999999997</v>
      </c>
      <c r="L508" t="s">
        <v>77</v>
      </c>
      <c r="M508" t="s">
        <v>140</v>
      </c>
      <c r="N508" s="4" t="s">
        <v>14068</v>
      </c>
      <c r="O508" s="4" t="s">
        <v>14055</v>
      </c>
      <c r="P508" s="4" t="s">
        <v>14079</v>
      </c>
      <c r="Q508" s="5">
        <f>DATE(ecommerce_dataset_updated[[#This Row],[YYYY]],ecommerce_dataset_updated[[#This Row],[MM]],ecommerce_dataset_updated[[#This Row],[DD]])</f>
        <v>45535</v>
      </c>
      <c r="R508" s="6" t="str">
        <f>TEXT(ecommerce_dataset_updated[[#This Row],['[Purchase_Date']]], "mmm")</f>
        <v>Aug</v>
      </c>
      <c r="S508" s="6" t="str">
        <f>TEXT(ecommerce_dataset_updated[[#This Row],['[Purchase_Date']]], "ddd")</f>
        <v>Sat</v>
      </c>
      <c r="T508" s="6">
        <f>ecommerce_dataset_updated[[#This Row],[Final_Price(Rs.) _]]-ecommerce_dataset_updated[[#This Row],['[Final_Price(Rs.)']]]</f>
        <v>-3.5000000000309228E-3</v>
      </c>
      <c r="U508" s="6" t="b">
        <f xml:space="preserve"> AND(ecommerce_dataset_updated[[#This Row],[Final_Price(Rs.) _]]=ecommerce_dataset_updated[[#This Row],['[Final_Price(Rs.)']]])</f>
        <v>0</v>
      </c>
      <c r="V508" s="5"/>
    </row>
    <row r="509" spans="1:22">
      <c r="A509" t="s">
        <v>2246</v>
      </c>
      <c r="B509" t="s">
        <v>2247</v>
      </c>
      <c r="C509" t="s">
        <v>10</v>
      </c>
      <c r="D509" s="9" t="s">
        <v>2248</v>
      </c>
      <c r="E509" s="8">
        <f>ecommerce_dataset_updated[[#This Row],[Price (Rs.)]]+0</f>
        <v>122.14</v>
      </c>
      <c r="F509" s="6" t="s">
        <v>53</v>
      </c>
      <c r="G509" s="7">
        <f>ecommerce_dataset_updated[[#This Row],[Discount (%)]]+0</f>
        <v>5</v>
      </c>
      <c r="H509" s="6" t="s">
        <v>2249</v>
      </c>
      <c r="I509" s="6">
        <f>ecommerce_dataset_updated[[#This Row],['[Price (Rs.)']]]*ecommerce_dataset_updated[[#This Row],['[Discount (%)']]]/100</f>
        <v>6.1070000000000002</v>
      </c>
      <c r="J509" s="6">
        <f>ecommerce_dataset_updated[[#This Row],[Final_Price(Rs.)]]+0</f>
        <v>116.03</v>
      </c>
      <c r="K509" s="6">
        <f xml:space="preserve"> ecommerce_dataset_updated[[#This Row],['[Price (Rs.)']]]-ecommerce_dataset_updated[[#This Row],[Discount Amount _]]</f>
        <v>116.033</v>
      </c>
      <c r="L509" t="s">
        <v>28</v>
      </c>
      <c r="M509" t="s">
        <v>287</v>
      </c>
      <c r="N509" s="4" t="s">
        <v>14055</v>
      </c>
      <c r="O509" s="4" t="s">
        <v>14059</v>
      </c>
      <c r="P509" s="4" t="s">
        <v>14079</v>
      </c>
      <c r="Q509" s="5">
        <f>DATE(ecommerce_dataset_updated[[#This Row],[YYYY]],ecommerce_dataset_updated[[#This Row],[MM]],ecommerce_dataset_updated[[#This Row],[DD]])</f>
        <v>45420</v>
      </c>
      <c r="R509" s="6" t="str">
        <f>TEXT(ecommerce_dataset_updated[[#This Row],['[Purchase_Date']]], "mmm")</f>
        <v>May</v>
      </c>
      <c r="S509" s="6" t="str">
        <f>TEXT(ecommerce_dataset_updated[[#This Row],['[Purchase_Date']]], "ddd")</f>
        <v>Wed</v>
      </c>
      <c r="T509" s="6">
        <f>ecommerce_dataset_updated[[#This Row],[Final_Price(Rs.) _]]-ecommerce_dataset_updated[[#This Row],['[Final_Price(Rs.)']]]</f>
        <v>3.0000000000001137E-3</v>
      </c>
      <c r="U509" s="6" t="b">
        <f xml:space="preserve"> AND(ecommerce_dataset_updated[[#This Row],[Final_Price(Rs.) _]]=ecommerce_dataset_updated[[#This Row],['[Final_Price(Rs.)']]])</f>
        <v>0</v>
      </c>
      <c r="V509" s="5"/>
    </row>
    <row r="510" spans="1:22">
      <c r="A510" t="s">
        <v>2250</v>
      </c>
      <c r="B510" t="s">
        <v>2251</v>
      </c>
      <c r="C510" t="s">
        <v>32</v>
      </c>
      <c r="D510" s="9" t="s">
        <v>2252</v>
      </c>
      <c r="E510" s="8">
        <f>ecommerce_dataset_updated[[#This Row],[Price (Rs.)]]+0</f>
        <v>430.8</v>
      </c>
      <c r="F510" s="6" t="s">
        <v>47</v>
      </c>
      <c r="G510" s="7">
        <f>ecommerce_dataset_updated[[#This Row],[Discount (%)]]+0</f>
        <v>50</v>
      </c>
      <c r="H510" s="6" t="s">
        <v>2253</v>
      </c>
      <c r="I510" s="6">
        <f>ecommerce_dataset_updated[[#This Row],['[Price (Rs.)']]]*ecommerce_dataset_updated[[#This Row],['[Discount (%)']]]/100</f>
        <v>215.4</v>
      </c>
      <c r="J510" s="6">
        <f>ecommerce_dataset_updated[[#This Row],[Final_Price(Rs.)]]+0</f>
        <v>215.4</v>
      </c>
      <c r="K510" s="6">
        <f xml:space="preserve"> ecommerce_dataset_updated[[#This Row],['[Price (Rs.)']]]-ecommerce_dataset_updated[[#This Row],[Discount Amount _]]</f>
        <v>215.4</v>
      </c>
      <c r="L510" t="s">
        <v>35</v>
      </c>
      <c r="M510" t="s">
        <v>886</v>
      </c>
      <c r="N510" s="4" t="s">
        <v>14057</v>
      </c>
      <c r="O510" s="4" t="s">
        <v>14053</v>
      </c>
      <c r="P510" s="4" t="s">
        <v>14079</v>
      </c>
      <c r="Q510" s="5">
        <f>DATE(ecommerce_dataset_updated[[#This Row],[YYYY]],ecommerce_dataset_updated[[#This Row],[MM]],ecommerce_dataset_updated[[#This Row],[DD]])</f>
        <v>45385</v>
      </c>
      <c r="R510" s="6" t="str">
        <f>TEXT(ecommerce_dataset_updated[[#This Row],['[Purchase_Date']]], "mmm")</f>
        <v>Apr</v>
      </c>
      <c r="S510" s="6" t="str">
        <f>TEXT(ecommerce_dataset_updated[[#This Row],['[Purchase_Date']]], "ddd")</f>
        <v>Wed</v>
      </c>
      <c r="T510" s="6">
        <f>ecommerce_dataset_updated[[#This Row],[Final_Price(Rs.) _]]-ecommerce_dataset_updated[[#This Row],['[Final_Price(Rs.)']]]</f>
        <v>0</v>
      </c>
      <c r="U510" s="6" t="b">
        <f xml:space="preserve"> AND(ecommerce_dataset_updated[[#This Row],[Final_Price(Rs.) _]]=ecommerce_dataset_updated[[#This Row],['[Final_Price(Rs.)']]])</f>
        <v>1</v>
      </c>
      <c r="V510" s="5"/>
    </row>
    <row r="511" spans="1:22">
      <c r="A511" t="s">
        <v>2254</v>
      </c>
      <c r="B511" t="s">
        <v>2255</v>
      </c>
      <c r="C511" t="s">
        <v>45</v>
      </c>
      <c r="D511" s="9" t="s">
        <v>2256</v>
      </c>
      <c r="E511" s="8">
        <f>ecommerce_dataset_updated[[#This Row],[Price (Rs.)]]+0</f>
        <v>245.54</v>
      </c>
      <c r="F511" s="6" t="s">
        <v>12</v>
      </c>
      <c r="G511" s="7">
        <f>ecommerce_dataset_updated[[#This Row],[Discount (%)]]+0</f>
        <v>15</v>
      </c>
      <c r="H511" s="6" t="s">
        <v>2257</v>
      </c>
      <c r="I511" s="6">
        <f>ecommerce_dataset_updated[[#This Row],['[Price (Rs.)']]]*ecommerce_dataset_updated[[#This Row],['[Discount (%)']]]/100</f>
        <v>36.830999999999996</v>
      </c>
      <c r="J511" s="6">
        <f>ecommerce_dataset_updated[[#This Row],[Final_Price(Rs.)]]+0</f>
        <v>208.71</v>
      </c>
      <c r="K511" s="6">
        <f xml:space="preserve"> ecommerce_dataset_updated[[#This Row],['[Price (Rs.)']]]-ecommerce_dataset_updated[[#This Row],[Discount Amount _]]</f>
        <v>208.709</v>
      </c>
      <c r="L511" t="s">
        <v>77</v>
      </c>
      <c r="M511" t="s">
        <v>389</v>
      </c>
      <c r="N511" s="4" t="s">
        <v>14063</v>
      </c>
      <c r="O511" s="4" t="s">
        <v>14050</v>
      </c>
      <c r="P511" s="4" t="s">
        <v>14079</v>
      </c>
      <c r="Q511" s="5">
        <f>DATE(ecommerce_dataset_updated[[#This Row],[YYYY]],ecommerce_dataset_updated[[#This Row],[MM]],ecommerce_dataset_updated[[#This Row],[DD]])</f>
        <v>45552</v>
      </c>
      <c r="R511" s="6" t="str">
        <f>TEXT(ecommerce_dataset_updated[[#This Row],['[Purchase_Date']]], "mmm")</f>
        <v>Sep</v>
      </c>
      <c r="S511" s="6" t="str">
        <f>TEXT(ecommerce_dataset_updated[[#This Row],['[Purchase_Date']]], "ddd")</f>
        <v>Tue</v>
      </c>
      <c r="T511" s="6">
        <f>ecommerce_dataset_updated[[#This Row],[Final_Price(Rs.) _]]-ecommerce_dataset_updated[[#This Row],['[Final_Price(Rs.)']]]</f>
        <v>-1.0000000000047748E-3</v>
      </c>
      <c r="U511" s="6" t="b">
        <f xml:space="preserve"> AND(ecommerce_dataset_updated[[#This Row],[Final_Price(Rs.) _]]=ecommerce_dataset_updated[[#This Row],['[Final_Price(Rs.)']]])</f>
        <v>0</v>
      </c>
      <c r="V511" s="5"/>
    </row>
    <row r="512" spans="1:22">
      <c r="A512" t="s">
        <v>2258</v>
      </c>
      <c r="B512" t="s">
        <v>2259</v>
      </c>
      <c r="C512" t="s">
        <v>32</v>
      </c>
      <c r="D512" s="9" t="s">
        <v>2260</v>
      </c>
      <c r="E512" s="8">
        <f>ecommerce_dataset_updated[[#This Row],[Price (Rs.)]]+0</f>
        <v>411.1</v>
      </c>
      <c r="F512" s="6" t="s">
        <v>154</v>
      </c>
      <c r="G512" s="7">
        <f>ecommerce_dataset_updated[[#This Row],[Discount (%)]]+0</f>
        <v>30</v>
      </c>
      <c r="H512" s="6" t="s">
        <v>2261</v>
      </c>
      <c r="I512" s="6">
        <f>ecommerce_dataset_updated[[#This Row],['[Price (Rs.)']]]*ecommerce_dataset_updated[[#This Row],['[Discount (%)']]]/100</f>
        <v>123.33</v>
      </c>
      <c r="J512" s="6">
        <f>ecommerce_dataset_updated[[#This Row],[Final_Price(Rs.)]]+0</f>
        <v>287.77</v>
      </c>
      <c r="K512" s="6">
        <f xml:space="preserve"> ecommerce_dataset_updated[[#This Row],['[Price (Rs.)']]]-ecommerce_dataset_updated[[#This Row],[Discount Amount _]]</f>
        <v>287.77000000000004</v>
      </c>
      <c r="L512" t="s">
        <v>77</v>
      </c>
      <c r="M512" t="s">
        <v>1014</v>
      </c>
      <c r="N512" s="4" t="s">
        <v>14066</v>
      </c>
      <c r="O512" s="4" t="s">
        <v>14062</v>
      </c>
      <c r="P512" s="4" t="s">
        <v>14079</v>
      </c>
      <c r="Q512" s="5">
        <f>DATE(ecommerce_dataset_updated[[#This Row],[YYYY]],ecommerce_dataset_updated[[#This Row],[MM]],ecommerce_dataset_updated[[#This Row],[DD]])</f>
        <v>45462</v>
      </c>
      <c r="R512" s="6" t="str">
        <f>TEXT(ecommerce_dataset_updated[[#This Row],['[Purchase_Date']]], "mmm")</f>
        <v>Jun</v>
      </c>
      <c r="S512" s="6" t="str">
        <f>TEXT(ecommerce_dataset_updated[[#This Row],['[Purchase_Date']]], "ddd")</f>
        <v>Wed</v>
      </c>
      <c r="T512" s="6">
        <f>ecommerce_dataset_updated[[#This Row],[Final_Price(Rs.) _]]-ecommerce_dataset_updated[[#This Row],['[Final_Price(Rs.)']]]</f>
        <v>0</v>
      </c>
      <c r="U512" s="6" t="b">
        <f xml:space="preserve"> AND(ecommerce_dataset_updated[[#This Row],[Final_Price(Rs.) _]]=ecommerce_dataset_updated[[#This Row],['[Final_Price(Rs.)']]])</f>
        <v>1</v>
      </c>
      <c r="V512" s="5"/>
    </row>
    <row r="513" spans="1:22">
      <c r="A513" t="s">
        <v>2262</v>
      </c>
      <c r="B513" t="s">
        <v>2263</v>
      </c>
      <c r="C513" t="s">
        <v>18</v>
      </c>
      <c r="D513" s="9" t="s">
        <v>2264</v>
      </c>
      <c r="E513" s="8">
        <f>ecommerce_dataset_updated[[#This Row],[Price (Rs.)]]+0</f>
        <v>152.62</v>
      </c>
      <c r="F513" s="6" t="s">
        <v>47</v>
      </c>
      <c r="G513" s="7">
        <f>ecommerce_dataset_updated[[#This Row],[Discount (%)]]+0</f>
        <v>50</v>
      </c>
      <c r="H513" s="6" t="s">
        <v>2265</v>
      </c>
      <c r="I513" s="6">
        <f>ecommerce_dataset_updated[[#This Row],['[Price (Rs.)']]]*ecommerce_dataset_updated[[#This Row],['[Discount (%)']]]/100</f>
        <v>76.31</v>
      </c>
      <c r="J513" s="6">
        <f>ecommerce_dataset_updated[[#This Row],[Final_Price(Rs.)]]+0</f>
        <v>76.31</v>
      </c>
      <c r="K513" s="6">
        <f xml:space="preserve"> ecommerce_dataset_updated[[#This Row],['[Price (Rs.)']]]-ecommerce_dataset_updated[[#This Row],[Discount Amount _]]</f>
        <v>76.31</v>
      </c>
      <c r="L513" t="s">
        <v>28</v>
      </c>
      <c r="M513" t="s">
        <v>1131</v>
      </c>
      <c r="N513" s="4" t="s">
        <v>12</v>
      </c>
      <c r="O513" s="4" t="s">
        <v>14059</v>
      </c>
      <c r="P513" s="4" t="s">
        <v>14079</v>
      </c>
      <c r="Q513" s="5">
        <f>DATE(ecommerce_dataset_updated[[#This Row],[YYYY]],ecommerce_dataset_updated[[#This Row],[MM]],ecommerce_dataset_updated[[#This Row],[DD]])</f>
        <v>45427</v>
      </c>
      <c r="R513" s="6" t="str">
        <f>TEXT(ecommerce_dataset_updated[[#This Row],['[Purchase_Date']]], "mmm")</f>
        <v>May</v>
      </c>
      <c r="S513" s="6" t="str">
        <f>TEXT(ecommerce_dataset_updated[[#This Row],['[Purchase_Date']]], "ddd")</f>
        <v>Wed</v>
      </c>
      <c r="T513" s="6">
        <f>ecommerce_dataset_updated[[#This Row],[Final_Price(Rs.) _]]-ecommerce_dataset_updated[[#This Row],['[Final_Price(Rs.)']]]</f>
        <v>0</v>
      </c>
      <c r="U513" s="6" t="b">
        <f xml:space="preserve"> AND(ecommerce_dataset_updated[[#This Row],[Final_Price(Rs.) _]]=ecommerce_dataset_updated[[#This Row],['[Final_Price(Rs.)']]])</f>
        <v>1</v>
      </c>
      <c r="V513" s="5"/>
    </row>
    <row r="514" spans="1:22">
      <c r="A514" t="s">
        <v>2266</v>
      </c>
      <c r="B514" t="s">
        <v>2267</v>
      </c>
      <c r="C514" t="s">
        <v>32</v>
      </c>
      <c r="D514" s="9" t="s">
        <v>2268</v>
      </c>
      <c r="E514" s="8">
        <f>ecommerce_dataset_updated[[#This Row],[Price (Rs.)]]+0</f>
        <v>141.24</v>
      </c>
      <c r="F514" s="6" t="s">
        <v>47</v>
      </c>
      <c r="G514" s="7">
        <f>ecommerce_dataset_updated[[#This Row],[Discount (%)]]+0</f>
        <v>50</v>
      </c>
      <c r="H514" s="6" t="s">
        <v>2269</v>
      </c>
      <c r="I514" s="6">
        <f>ecommerce_dataset_updated[[#This Row],['[Price (Rs.)']]]*ecommerce_dataset_updated[[#This Row],['[Discount (%)']]]/100</f>
        <v>70.62</v>
      </c>
      <c r="J514" s="6">
        <f>ecommerce_dataset_updated[[#This Row],[Final_Price(Rs.)]]+0</f>
        <v>70.62</v>
      </c>
      <c r="K514" s="6">
        <f xml:space="preserve"> ecommerce_dataset_updated[[#This Row],['[Price (Rs.)']]]-ecommerce_dataset_updated[[#This Row],[Discount Amount _]]</f>
        <v>70.62</v>
      </c>
      <c r="L514" t="s">
        <v>28</v>
      </c>
      <c r="M514" t="s">
        <v>596</v>
      </c>
      <c r="N514" s="4" t="s">
        <v>14071</v>
      </c>
      <c r="O514" s="4" t="s">
        <v>14050</v>
      </c>
      <c r="P514" s="4" t="s">
        <v>14079</v>
      </c>
      <c r="Q514" s="5">
        <f>DATE(ecommerce_dataset_updated[[#This Row],[YYYY]],ecommerce_dataset_updated[[#This Row],[MM]],ecommerce_dataset_updated[[#This Row],[DD]])</f>
        <v>45559</v>
      </c>
      <c r="R514" s="6" t="str">
        <f>TEXT(ecommerce_dataset_updated[[#This Row],['[Purchase_Date']]], "mmm")</f>
        <v>Sep</v>
      </c>
      <c r="S514" s="6" t="str">
        <f>TEXT(ecommerce_dataset_updated[[#This Row],['[Purchase_Date']]], "ddd")</f>
        <v>Tue</v>
      </c>
      <c r="T514" s="6">
        <f>ecommerce_dataset_updated[[#This Row],[Final_Price(Rs.) _]]-ecommerce_dataset_updated[[#This Row],['[Final_Price(Rs.)']]]</f>
        <v>0</v>
      </c>
      <c r="U514" s="6" t="b">
        <f xml:space="preserve"> AND(ecommerce_dataset_updated[[#This Row],[Final_Price(Rs.) _]]=ecommerce_dataset_updated[[#This Row],['[Final_Price(Rs.)']]])</f>
        <v>1</v>
      </c>
      <c r="V514" s="5"/>
    </row>
    <row r="515" spans="1:22">
      <c r="A515" t="s">
        <v>2270</v>
      </c>
      <c r="B515" t="s">
        <v>2271</v>
      </c>
      <c r="C515" t="s">
        <v>114</v>
      </c>
      <c r="D515" s="9" t="s">
        <v>2272</v>
      </c>
      <c r="E515" s="8">
        <f>ecommerce_dataset_updated[[#This Row],[Price (Rs.)]]+0</f>
        <v>419.81</v>
      </c>
      <c r="F515" s="6" t="s">
        <v>12</v>
      </c>
      <c r="G515" s="7">
        <f>ecommerce_dataset_updated[[#This Row],[Discount (%)]]+0</f>
        <v>15</v>
      </c>
      <c r="H515" s="6" t="s">
        <v>2273</v>
      </c>
      <c r="I515" s="6">
        <f>ecommerce_dataset_updated[[#This Row],['[Price (Rs.)']]]*ecommerce_dataset_updated[[#This Row],['[Discount (%)']]]/100</f>
        <v>62.971499999999999</v>
      </c>
      <c r="J515" s="6">
        <f>ecommerce_dataset_updated[[#This Row],[Final_Price(Rs.)]]+0</f>
        <v>356.84</v>
      </c>
      <c r="K515" s="6">
        <f xml:space="preserve"> ecommerce_dataset_updated[[#This Row],['[Price (Rs.)']]]-ecommerce_dataset_updated[[#This Row],[Discount Amount _]]</f>
        <v>356.83850000000001</v>
      </c>
      <c r="L515" t="s">
        <v>28</v>
      </c>
      <c r="M515" t="s">
        <v>2274</v>
      </c>
      <c r="N515" s="4" t="s">
        <v>14050</v>
      </c>
      <c r="O515" s="4" t="s">
        <v>14053</v>
      </c>
      <c r="P515" s="4" t="s">
        <v>14079</v>
      </c>
      <c r="Q515" s="5">
        <f>DATE(ecommerce_dataset_updated[[#This Row],[YYYY]],ecommerce_dataset_updated[[#This Row],[MM]],ecommerce_dataset_updated[[#This Row],[DD]])</f>
        <v>45391</v>
      </c>
      <c r="R515" s="6" t="str">
        <f>TEXT(ecommerce_dataset_updated[[#This Row],['[Purchase_Date']]], "mmm")</f>
        <v>Apr</v>
      </c>
      <c r="S515" s="6" t="str">
        <f>TEXT(ecommerce_dataset_updated[[#This Row],['[Purchase_Date']]], "ddd")</f>
        <v>Tue</v>
      </c>
      <c r="T515" s="6">
        <f>ecommerce_dataset_updated[[#This Row],[Final_Price(Rs.) _]]-ecommerce_dataset_updated[[#This Row],['[Final_Price(Rs.)']]]</f>
        <v>-1.4999999999645297E-3</v>
      </c>
      <c r="U515" s="6" t="b">
        <f xml:space="preserve"> AND(ecommerce_dataset_updated[[#This Row],[Final_Price(Rs.) _]]=ecommerce_dataset_updated[[#This Row],['[Final_Price(Rs.)']]])</f>
        <v>0</v>
      </c>
      <c r="V515" s="5"/>
    </row>
    <row r="516" spans="1:22">
      <c r="A516" t="s">
        <v>2275</v>
      </c>
      <c r="B516" t="s">
        <v>2276</v>
      </c>
      <c r="C516" t="s">
        <v>18</v>
      </c>
      <c r="D516" s="9" t="s">
        <v>2277</v>
      </c>
      <c r="E516" s="8">
        <f>ecommerce_dataset_updated[[#This Row],[Price (Rs.)]]+0</f>
        <v>389.67</v>
      </c>
      <c r="F516" s="6" t="s">
        <v>107</v>
      </c>
      <c r="G516" s="7">
        <f>ecommerce_dataset_updated[[#This Row],[Discount (%)]]+0</f>
        <v>0</v>
      </c>
      <c r="H516" s="6" t="s">
        <v>2277</v>
      </c>
      <c r="I516" s="6">
        <f>ecommerce_dataset_updated[[#This Row],['[Price (Rs.)']]]*ecommerce_dataset_updated[[#This Row],['[Discount (%)']]]/100</f>
        <v>0</v>
      </c>
      <c r="J516" s="6">
        <f>ecommerce_dataset_updated[[#This Row],[Final_Price(Rs.)]]+0</f>
        <v>389.67</v>
      </c>
      <c r="K516" s="6">
        <f xml:space="preserve"> ecommerce_dataset_updated[[#This Row],['[Price (Rs.)']]]-ecommerce_dataset_updated[[#This Row],[Discount Amount _]]</f>
        <v>389.67</v>
      </c>
      <c r="L516" t="s">
        <v>120</v>
      </c>
      <c r="M516" t="s">
        <v>1024</v>
      </c>
      <c r="N516" s="4" t="s">
        <v>14053</v>
      </c>
      <c r="O516" s="4" t="s">
        <v>14062</v>
      </c>
      <c r="P516" s="4" t="s">
        <v>14079</v>
      </c>
      <c r="Q516" s="5">
        <f>DATE(ecommerce_dataset_updated[[#This Row],[YYYY]],ecommerce_dataset_updated[[#This Row],[MM]],ecommerce_dataset_updated[[#This Row],[DD]])</f>
        <v>45447</v>
      </c>
      <c r="R516" s="6" t="str">
        <f>TEXT(ecommerce_dataset_updated[[#This Row],['[Purchase_Date']]], "mmm")</f>
        <v>Jun</v>
      </c>
      <c r="S516" s="6" t="str">
        <f>TEXT(ecommerce_dataset_updated[[#This Row],['[Purchase_Date']]], "ddd")</f>
        <v>Tue</v>
      </c>
      <c r="T516" s="6">
        <f>ecommerce_dataset_updated[[#This Row],[Final_Price(Rs.) _]]-ecommerce_dataset_updated[[#This Row],['[Final_Price(Rs.)']]]</f>
        <v>0</v>
      </c>
      <c r="U516" s="6" t="b">
        <f xml:space="preserve"> AND(ecommerce_dataset_updated[[#This Row],[Final_Price(Rs.) _]]=ecommerce_dataset_updated[[#This Row],['[Final_Price(Rs.)']]])</f>
        <v>1</v>
      </c>
      <c r="V516" s="5"/>
    </row>
    <row r="517" spans="1:22">
      <c r="A517" t="s">
        <v>2278</v>
      </c>
      <c r="B517" t="s">
        <v>2279</v>
      </c>
      <c r="C517" t="s">
        <v>114</v>
      </c>
      <c r="D517" s="9" t="s">
        <v>2280</v>
      </c>
      <c r="E517" s="8">
        <f>ecommerce_dataset_updated[[#This Row],[Price (Rs.)]]+0</f>
        <v>426.13</v>
      </c>
      <c r="F517" s="6" t="s">
        <v>20</v>
      </c>
      <c r="G517" s="7">
        <f>ecommerce_dataset_updated[[#This Row],[Discount (%)]]+0</f>
        <v>20</v>
      </c>
      <c r="H517" s="6" t="s">
        <v>2281</v>
      </c>
      <c r="I517" s="6">
        <f>ecommerce_dataset_updated[[#This Row],['[Price (Rs.)']]]*ecommerce_dataset_updated[[#This Row],['[Discount (%)']]]/100</f>
        <v>85.225999999999999</v>
      </c>
      <c r="J517" s="6">
        <f>ecommerce_dataset_updated[[#This Row],[Final_Price(Rs.)]]+0</f>
        <v>340.9</v>
      </c>
      <c r="K517" s="6">
        <f xml:space="preserve"> ecommerce_dataset_updated[[#This Row],['[Price (Rs.)']]]-ecommerce_dataset_updated[[#This Row],[Discount Amount _]]</f>
        <v>340.904</v>
      </c>
      <c r="L517" t="s">
        <v>28</v>
      </c>
      <c r="M517" t="s">
        <v>1586</v>
      </c>
      <c r="N517" s="4" t="s">
        <v>14059</v>
      </c>
      <c r="O517" s="4" t="s">
        <v>14053</v>
      </c>
      <c r="P517" s="4" t="s">
        <v>14079</v>
      </c>
      <c r="Q517" s="5">
        <f>DATE(ecommerce_dataset_updated[[#This Row],[YYYY]],ecommerce_dataset_updated[[#This Row],[MM]],ecommerce_dataset_updated[[#This Row],[DD]])</f>
        <v>45387</v>
      </c>
      <c r="R517" s="6" t="str">
        <f>TEXT(ecommerce_dataset_updated[[#This Row],['[Purchase_Date']]], "mmm")</f>
        <v>Apr</v>
      </c>
      <c r="S517" s="6" t="str">
        <f>TEXT(ecommerce_dataset_updated[[#This Row],['[Purchase_Date']]], "ddd")</f>
        <v>Fri</v>
      </c>
      <c r="T517" s="6">
        <f>ecommerce_dataset_updated[[#This Row],[Final_Price(Rs.) _]]-ecommerce_dataset_updated[[#This Row],['[Final_Price(Rs.)']]]</f>
        <v>4.0000000000190994E-3</v>
      </c>
      <c r="U517" s="6" t="b">
        <f xml:space="preserve"> AND(ecommerce_dataset_updated[[#This Row],[Final_Price(Rs.) _]]=ecommerce_dataset_updated[[#This Row],['[Final_Price(Rs.)']]])</f>
        <v>0</v>
      </c>
      <c r="V517" s="5"/>
    </row>
    <row r="518" spans="1:22">
      <c r="A518" t="s">
        <v>2282</v>
      </c>
      <c r="B518" t="s">
        <v>2283</v>
      </c>
      <c r="C518" t="s">
        <v>114</v>
      </c>
      <c r="D518" s="9" t="s">
        <v>2284</v>
      </c>
      <c r="E518" s="8">
        <f>ecommerce_dataset_updated[[#This Row],[Price (Rs.)]]+0</f>
        <v>496.76</v>
      </c>
      <c r="F518" s="6" t="s">
        <v>53</v>
      </c>
      <c r="G518" s="7">
        <f>ecommerce_dataset_updated[[#This Row],[Discount (%)]]+0</f>
        <v>5</v>
      </c>
      <c r="H518" s="6" t="s">
        <v>2285</v>
      </c>
      <c r="I518" s="6">
        <f>ecommerce_dataset_updated[[#This Row],['[Price (Rs.)']]]*ecommerce_dataset_updated[[#This Row],['[Discount (%)']]]/100</f>
        <v>24.838000000000001</v>
      </c>
      <c r="J518" s="6">
        <f>ecommerce_dataset_updated[[#This Row],[Final_Price(Rs.)]]+0</f>
        <v>471.92</v>
      </c>
      <c r="K518" s="6">
        <f xml:space="preserve"> ecommerce_dataset_updated[[#This Row],['[Price (Rs.)']]]-ecommerce_dataset_updated[[#This Row],[Discount Amount _]]</f>
        <v>471.92199999999997</v>
      </c>
      <c r="L518" t="s">
        <v>77</v>
      </c>
      <c r="M518" t="s">
        <v>191</v>
      </c>
      <c r="N518" s="4" t="s">
        <v>75</v>
      </c>
      <c r="O518" s="4" t="s">
        <v>14057</v>
      </c>
      <c r="P518" s="4" t="s">
        <v>14079</v>
      </c>
      <c r="Q518" s="5">
        <f>DATE(ecommerce_dataset_updated[[#This Row],[YYYY]],ecommerce_dataset_updated[[#This Row],[MM]],ecommerce_dataset_updated[[#This Row],[DD]])</f>
        <v>45361</v>
      </c>
      <c r="R518" s="6" t="str">
        <f>TEXT(ecommerce_dataset_updated[[#This Row],['[Purchase_Date']]], "mmm")</f>
        <v>Mar</v>
      </c>
      <c r="S518" s="6" t="str">
        <f>TEXT(ecommerce_dataset_updated[[#This Row],['[Purchase_Date']]], "ddd")</f>
        <v>Sun</v>
      </c>
      <c r="T518" s="6">
        <f>ecommerce_dataset_updated[[#This Row],[Final_Price(Rs.) _]]-ecommerce_dataset_updated[[#This Row],['[Final_Price(Rs.)']]]</f>
        <v>1.9999999999527063E-3</v>
      </c>
      <c r="U518" s="6" t="b">
        <f xml:space="preserve"> AND(ecommerce_dataset_updated[[#This Row],[Final_Price(Rs.) _]]=ecommerce_dataset_updated[[#This Row],['[Final_Price(Rs.)']]])</f>
        <v>0</v>
      </c>
      <c r="V518" s="5"/>
    </row>
    <row r="519" spans="1:22">
      <c r="A519" t="s">
        <v>2286</v>
      </c>
      <c r="B519" t="s">
        <v>2287</v>
      </c>
      <c r="C519" t="s">
        <v>114</v>
      </c>
      <c r="D519" s="9" t="s">
        <v>2288</v>
      </c>
      <c r="E519" s="8">
        <f>ecommerce_dataset_updated[[#This Row],[Price (Rs.)]]+0</f>
        <v>109.99</v>
      </c>
      <c r="F519" s="6" t="s">
        <v>12</v>
      </c>
      <c r="G519" s="7">
        <f>ecommerce_dataset_updated[[#This Row],[Discount (%)]]+0</f>
        <v>15</v>
      </c>
      <c r="H519" s="6" t="s">
        <v>2289</v>
      </c>
      <c r="I519" s="6">
        <f>ecommerce_dataset_updated[[#This Row],['[Price (Rs.)']]]*ecommerce_dataset_updated[[#This Row],['[Discount (%)']]]/100</f>
        <v>16.4985</v>
      </c>
      <c r="J519" s="6">
        <f>ecommerce_dataset_updated[[#This Row],[Final_Price(Rs.)]]+0</f>
        <v>93.49</v>
      </c>
      <c r="K519" s="6">
        <f xml:space="preserve"> ecommerce_dataset_updated[[#This Row],['[Price (Rs.)']]]-ecommerce_dataset_updated[[#This Row],[Discount Amount _]]</f>
        <v>93.491500000000002</v>
      </c>
      <c r="L519" t="s">
        <v>77</v>
      </c>
      <c r="M519" t="s">
        <v>239</v>
      </c>
      <c r="N519" s="4" t="s">
        <v>14070</v>
      </c>
      <c r="O519" s="4" t="s">
        <v>14062</v>
      </c>
      <c r="P519" s="4" t="s">
        <v>14079</v>
      </c>
      <c r="Q519" s="5">
        <f>DATE(ecommerce_dataset_updated[[#This Row],[YYYY]],ecommerce_dataset_updated[[#This Row],[MM]],ecommerce_dataset_updated[[#This Row],[DD]])</f>
        <v>45461</v>
      </c>
      <c r="R519" s="6" t="str">
        <f>TEXT(ecommerce_dataset_updated[[#This Row],['[Purchase_Date']]], "mmm")</f>
        <v>Jun</v>
      </c>
      <c r="S519" s="6" t="str">
        <f>TEXT(ecommerce_dataset_updated[[#This Row],['[Purchase_Date']]], "ddd")</f>
        <v>Tue</v>
      </c>
      <c r="T519" s="6">
        <f>ecommerce_dataset_updated[[#This Row],[Final_Price(Rs.) _]]-ecommerce_dataset_updated[[#This Row],['[Final_Price(Rs.)']]]</f>
        <v>1.5000000000071623E-3</v>
      </c>
      <c r="U519" s="6" t="b">
        <f xml:space="preserve"> AND(ecommerce_dataset_updated[[#This Row],[Final_Price(Rs.) _]]=ecommerce_dataset_updated[[#This Row],['[Final_Price(Rs.)']]])</f>
        <v>0</v>
      </c>
      <c r="V519" s="5"/>
    </row>
    <row r="520" spans="1:22">
      <c r="A520" t="s">
        <v>2290</v>
      </c>
      <c r="B520" t="s">
        <v>2291</v>
      </c>
      <c r="C520" t="s">
        <v>45</v>
      </c>
      <c r="D520" s="9" t="s">
        <v>2292</v>
      </c>
      <c r="E520" s="8">
        <f>ecommerce_dataset_updated[[#This Row],[Price (Rs.)]]+0</f>
        <v>423.41</v>
      </c>
      <c r="F520" s="6" t="s">
        <v>26</v>
      </c>
      <c r="G520" s="7">
        <f>ecommerce_dataset_updated[[#This Row],[Discount (%)]]+0</f>
        <v>25</v>
      </c>
      <c r="H520" s="6" t="s">
        <v>2293</v>
      </c>
      <c r="I520" s="6">
        <f>ecommerce_dataset_updated[[#This Row],['[Price (Rs.)']]]*ecommerce_dataset_updated[[#This Row],['[Discount (%)']]]/100</f>
        <v>105.85250000000001</v>
      </c>
      <c r="J520" s="6">
        <f>ecommerce_dataset_updated[[#This Row],[Final_Price(Rs.)]]+0</f>
        <v>317.56</v>
      </c>
      <c r="K520" s="6">
        <f xml:space="preserve"> ecommerce_dataset_updated[[#This Row],['[Price (Rs.)']]]-ecommerce_dataset_updated[[#This Row],[Discount Amount _]]</f>
        <v>317.5575</v>
      </c>
      <c r="L520" t="s">
        <v>77</v>
      </c>
      <c r="M520" t="s">
        <v>1024</v>
      </c>
      <c r="N520" s="4" t="s">
        <v>14053</v>
      </c>
      <c r="O520" s="4" t="s">
        <v>14062</v>
      </c>
      <c r="P520" s="4" t="s">
        <v>14079</v>
      </c>
      <c r="Q520" s="5">
        <f>DATE(ecommerce_dataset_updated[[#This Row],[YYYY]],ecommerce_dataset_updated[[#This Row],[MM]],ecommerce_dataset_updated[[#This Row],[DD]])</f>
        <v>45447</v>
      </c>
      <c r="R520" s="6" t="str">
        <f>TEXT(ecommerce_dataset_updated[[#This Row],['[Purchase_Date']]], "mmm")</f>
        <v>Jun</v>
      </c>
      <c r="S520" s="6" t="str">
        <f>TEXT(ecommerce_dataset_updated[[#This Row],['[Purchase_Date']]], "ddd")</f>
        <v>Tue</v>
      </c>
      <c r="T520" s="6">
        <f>ecommerce_dataset_updated[[#This Row],[Final_Price(Rs.) _]]-ecommerce_dataset_updated[[#This Row],['[Final_Price(Rs.)']]]</f>
        <v>-2.4999999999977263E-3</v>
      </c>
      <c r="U520" s="6" t="b">
        <f xml:space="preserve"> AND(ecommerce_dataset_updated[[#This Row],[Final_Price(Rs.) _]]=ecommerce_dataset_updated[[#This Row],['[Final_Price(Rs.)']]])</f>
        <v>0</v>
      </c>
      <c r="V520" s="5"/>
    </row>
    <row r="521" spans="1:22">
      <c r="A521" t="s">
        <v>2294</v>
      </c>
      <c r="B521" t="s">
        <v>2295</v>
      </c>
      <c r="C521" t="s">
        <v>68</v>
      </c>
      <c r="D521" s="9" t="s">
        <v>2296</v>
      </c>
      <c r="E521" s="8">
        <f>ecommerce_dataset_updated[[#This Row],[Price (Rs.)]]+0</f>
        <v>59.42</v>
      </c>
      <c r="F521" s="6" t="s">
        <v>20</v>
      </c>
      <c r="G521" s="7">
        <f>ecommerce_dataset_updated[[#This Row],[Discount (%)]]+0</f>
        <v>20</v>
      </c>
      <c r="H521" s="6" t="s">
        <v>2297</v>
      </c>
      <c r="I521" s="6">
        <f>ecommerce_dataset_updated[[#This Row],['[Price (Rs.)']]]*ecommerce_dataset_updated[[#This Row],['[Discount (%)']]]/100</f>
        <v>11.884</v>
      </c>
      <c r="J521" s="6">
        <f>ecommerce_dataset_updated[[#This Row],[Final_Price(Rs.)]]+0</f>
        <v>47.54</v>
      </c>
      <c r="K521" s="6">
        <f xml:space="preserve"> ecommerce_dataset_updated[[#This Row],['[Price (Rs.)']]]-ecommerce_dataset_updated[[#This Row],[Discount Amount _]]</f>
        <v>47.536000000000001</v>
      </c>
      <c r="L521" t="s">
        <v>35</v>
      </c>
      <c r="M521" t="s">
        <v>622</v>
      </c>
      <c r="N521" s="4" t="s">
        <v>14070</v>
      </c>
      <c r="O521" s="4" t="s">
        <v>14049</v>
      </c>
      <c r="P521" s="4" t="s">
        <v>14079</v>
      </c>
      <c r="Q521" s="5">
        <f>DATE(ecommerce_dataset_updated[[#This Row],[YYYY]],ecommerce_dataset_updated[[#This Row],[MM]],ecommerce_dataset_updated[[#This Row],[DD]])</f>
        <v>45614</v>
      </c>
      <c r="R521" s="6" t="str">
        <f>TEXT(ecommerce_dataset_updated[[#This Row],['[Purchase_Date']]], "mmm")</f>
        <v>Nov</v>
      </c>
      <c r="S521" s="6" t="str">
        <f>TEXT(ecommerce_dataset_updated[[#This Row],['[Purchase_Date']]], "ddd")</f>
        <v>Mon</v>
      </c>
      <c r="T521" s="6">
        <f>ecommerce_dataset_updated[[#This Row],[Final_Price(Rs.) _]]-ecommerce_dataset_updated[[#This Row],['[Final_Price(Rs.)']]]</f>
        <v>-3.9999999999977831E-3</v>
      </c>
      <c r="U521" s="6" t="b">
        <f xml:space="preserve"> AND(ecommerce_dataset_updated[[#This Row],[Final_Price(Rs.) _]]=ecommerce_dataset_updated[[#This Row],['[Final_Price(Rs.)']]])</f>
        <v>0</v>
      </c>
      <c r="V521" s="5"/>
    </row>
    <row r="522" spans="1:22">
      <c r="A522" t="s">
        <v>2298</v>
      </c>
      <c r="B522" t="s">
        <v>2299</v>
      </c>
      <c r="C522" t="s">
        <v>18</v>
      </c>
      <c r="D522" s="9" t="s">
        <v>2300</v>
      </c>
      <c r="E522" s="8">
        <f>ecommerce_dataset_updated[[#This Row],[Price (Rs.)]]+0</f>
        <v>14.4</v>
      </c>
      <c r="F522" s="6" t="s">
        <v>20</v>
      </c>
      <c r="G522" s="7">
        <f>ecommerce_dataset_updated[[#This Row],[Discount (%)]]+0</f>
        <v>20</v>
      </c>
      <c r="H522" s="6" t="s">
        <v>2301</v>
      </c>
      <c r="I522" s="6">
        <f>ecommerce_dataset_updated[[#This Row],['[Price (Rs.)']]]*ecommerce_dataset_updated[[#This Row],['[Discount (%)']]]/100</f>
        <v>2.88</v>
      </c>
      <c r="J522" s="6">
        <f>ecommerce_dataset_updated[[#This Row],[Final_Price(Rs.)]]+0</f>
        <v>11.52</v>
      </c>
      <c r="K522" s="6">
        <f xml:space="preserve"> ecommerce_dataset_updated[[#This Row],['[Price (Rs.)']]]-ecommerce_dataset_updated[[#This Row],[Discount Amount _]]</f>
        <v>11.52</v>
      </c>
      <c r="L522" t="s">
        <v>120</v>
      </c>
      <c r="M522" t="s">
        <v>196</v>
      </c>
      <c r="N522" s="4" t="s">
        <v>14061</v>
      </c>
      <c r="O522" s="4" t="s">
        <v>14059</v>
      </c>
      <c r="P522" s="4" t="s">
        <v>14079</v>
      </c>
      <c r="Q522" s="5">
        <f>DATE(ecommerce_dataset_updated[[#This Row],[YYYY]],ecommerce_dataset_updated[[#This Row],[MM]],ecommerce_dataset_updated[[#This Row],[DD]])</f>
        <v>45433</v>
      </c>
      <c r="R522" s="6" t="str">
        <f>TEXT(ecommerce_dataset_updated[[#This Row],['[Purchase_Date']]], "mmm")</f>
        <v>May</v>
      </c>
      <c r="S522" s="6" t="str">
        <f>TEXT(ecommerce_dataset_updated[[#This Row],['[Purchase_Date']]], "ddd")</f>
        <v>Tue</v>
      </c>
      <c r="T522" s="6">
        <f>ecommerce_dataset_updated[[#This Row],[Final_Price(Rs.) _]]-ecommerce_dataset_updated[[#This Row],['[Final_Price(Rs.)']]]</f>
        <v>0</v>
      </c>
      <c r="U522" s="6" t="b">
        <f xml:space="preserve"> AND(ecommerce_dataset_updated[[#This Row],[Final_Price(Rs.) _]]=ecommerce_dataset_updated[[#This Row],['[Final_Price(Rs.)']]])</f>
        <v>1</v>
      </c>
      <c r="V522" s="5"/>
    </row>
    <row r="523" spans="1:22">
      <c r="A523" t="s">
        <v>2302</v>
      </c>
      <c r="B523" t="s">
        <v>2303</v>
      </c>
      <c r="C523" t="s">
        <v>39</v>
      </c>
      <c r="D523" s="9" t="s">
        <v>2304</v>
      </c>
      <c r="E523" s="8">
        <f>ecommerce_dataset_updated[[#This Row],[Price (Rs.)]]+0</f>
        <v>127.92</v>
      </c>
      <c r="F523" s="6" t="s">
        <v>75</v>
      </c>
      <c r="G523" s="7">
        <f>ecommerce_dataset_updated[[#This Row],[Discount (%)]]+0</f>
        <v>10</v>
      </c>
      <c r="H523" s="6" t="s">
        <v>2305</v>
      </c>
      <c r="I523" s="6">
        <f>ecommerce_dataset_updated[[#This Row],['[Price (Rs.)']]]*ecommerce_dataset_updated[[#This Row],['[Discount (%)']]]/100</f>
        <v>12.792</v>
      </c>
      <c r="J523" s="6">
        <f>ecommerce_dataset_updated[[#This Row],[Final_Price(Rs.)]]+0</f>
        <v>115.13</v>
      </c>
      <c r="K523" s="6">
        <f xml:space="preserve"> ecommerce_dataset_updated[[#This Row],['[Price (Rs.)']]]-ecommerce_dataset_updated[[#This Row],[Discount Amount _]]</f>
        <v>115.128</v>
      </c>
      <c r="L523" t="s">
        <v>35</v>
      </c>
      <c r="M523" t="s">
        <v>2306</v>
      </c>
      <c r="N523" s="4" t="s">
        <v>14060</v>
      </c>
      <c r="O523" s="4" t="s">
        <v>14055</v>
      </c>
      <c r="P523" s="4" t="s">
        <v>14079</v>
      </c>
      <c r="Q523" s="5">
        <f>DATE(ecommerce_dataset_updated[[#This Row],[YYYY]],ecommerce_dataset_updated[[#This Row],[MM]],ecommerce_dataset_updated[[#This Row],[DD]])</f>
        <v>45530</v>
      </c>
      <c r="R523" s="6" t="str">
        <f>TEXT(ecommerce_dataset_updated[[#This Row],['[Purchase_Date']]], "mmm")</f>
        <v>Aug</v>
      </c>
      <c r="S523" s="6" t="str">
        <f>TEXT(ecommerce_dataset_updated[[#This Row],['[Purchase_Date']]], "ddd")</f>
        <v>Mon</v>
      </c>
      <c r="T523" s="6">
        <f>ecommerce_dataset_updated[[#This Row],[Final_Price(Rs.) _]]-ecommerce_dataset_updated[[#This Row],['[Final_Price(Rs.)']]]</f>
        <v>-1.9999999999953388E-3</v>
      </c>
      <c r="U523" s="6" t="b">
        <f xml:space="preserve"> AND(ecommerce_dataset_updated[[#This Row],[Final_Price(Rs.) _]]=ecommerce_dataset_updated[[#This Row],['[Final_Price(Rs.)']]])</f>
        <v>0</v>
      </c>
      <c r="V523" s="5"/>
    </row>
    <row r="524" spans="1:22">
      <c r="A524" t="s">
        <v>2307</v>
      </c>
      <c r="B524" t="s">
        <v>2308</v>
      </c>
      <c r="C524" t="s">
        <v>10</v>
      </c>
      <c r="D524" s="9" t="s">
        <v>2309</v>
      </c>
      <c r="E524" s="8">
        <f>ecommerce_dataset_updated[[#This Row],[Price (Rs.)]]+0</f>
        <v>190.26</v>
      </c>
      <c r="F524" s="6" t="s">
        <v>107</v>
      </c>
      <c r="G524" s="7">
        <f>ecommerce_dataset_updated[[#This Row],[Discount (%)]]+0</f>
        <v>0</v>
      </c>
      <c r="H524" s="6" t="s">
        <v>2309</v>
      </c>
      <c r="I524" s="6">
        <f>ecommerce_dataset_updated[[#This Row],['[Price (Rs.)']]]*ecommerce_dataset_updated[[#This Row],['[Discount (%)']]]/100</f>
        <v>0</v>
      </c>
      <c r="J524" s="6">
        <f>ecommerce_dataset_updated[[#This Row],[Final_Price(Rs.)]]+0</f>
        <v>190.26</v>
      </c>
      <c r="K524" s="6">
        <f xml:space="preserve"> ecommerce_dataset_updated[[#This Row],['[Price (Rs.)']]]-ecommerce_dataset_updated[[#This Row],[Discount Amount _]]</f>
        <v>190.26</v>
      </c>
      <c r="L524" t="s">
        <v>120</v>
      </c>
      <c r="M524" t="s">
        <v>205</v>
      </c>
      <c r="N524" s="4" t="s">
        <v>12</v>
      </c>
      <c r="O524" s="4" t="s">
        <v>14052</v>
      </c>
      <c r="P524" s="4" t="s">
        <v>14079</v>
      </c>
      <c r="Q524" s="5">
        <f>DATE(ecommerce_dataset_updated[[#This Row],[YYYY]],ecommerce_dataset_updated[[#This Row],[MM]],ecommerce_dataset_updated[[#This Row],[DD]])</f>
        <v>45306</v>
      </c>
      <c r="R524" s="6" t="str">
        <f>TEXT(ecommerce_dataset_updated[[#This Row],['[Purchase_Date']]], "mmm")</f>
        <v>Jan</v>
      </c>
      <c r="S524" s="6" t="str">
        <f>TEXT(ecommerce_dataset_updated[[#This Row],['[Purchase_Date']]], "ddd")</f>
        <v>Mon</v>
      </c>
      <c r="T524" s="6">
        <f>ecommerce_dataset_updated[[#This Row],[Final_Price(Rs.) _]]-ecommerce_dataset_updated[[#This Row],['[Final_Price(Rs.)']]]</f>
        <v>0</v>
      </c>
      <c r="U524" s="6" t="b">
        <f xml:space="preserve"> AND(ecommerce_dataset_updated[[#This Row],[Final_Price(Rs.) _]]=ecommerce_dataset_updated[[#This Row],['[Final_Price(Rs.)']]])</f>
        <v>1</v>
      </c>
      <c r="V524" s="5"/>
    </row>
    <row r="525" spans="1:22">
      <c r="A525" t="s">
        <v>2310</v>
      </c>
      <c r="B525" t="s">
        <v>2311</v>
      </c>
      <c r="C525" t="s">
        <v>45</v>
      </c>
      <c r="D525" s="9" t="s">
        <v>2312</v>
      </c>
      <c r="E525" s="8">
        <f>ecommerce_dataset_updated[[#This Row],[Price (Rs.)]]+0</f>
        <v>366.79</v>
      </c>
      <c r="F525" s="6" t="s">
        <v>20</v>
      </c>
      <c r="G525" s="7">
        <f>ecommerce_dataset_updated[[#This Row],[Discount (%)]]+0</f>
        <v>20</v>
      </c>
      <c r="H525" s="6" t="s">
        <v>2313</v>
      </c>
      <c r="I525" s="6">
        <f>ecommerce_dataset_updated[[#This Row],['[Price (Rs.)']]]*ecommerce_dataset_updated[[#This Row],['[Discount (%)']]]/100</f>
        <v>73.358000000000004</v>
      </c>
      <c r="J525" s="6">
        <f>ecommerce_dataset_updated[[#This Row],[Final_Price(Rs.)]]+0</f>
        <v>293.43</v>
      </c>
      <c r="K525" s="6">
        <f xml:space="preserve"> ecommerce_dataset_updated[[#This Row],['[Price (Rs.)']]]-ecommerce_dataset_updated[[#This Row],[Discount Amount _]]</f>
        <v>293.43200000000002</v>
      </c>
      <c r="L525" t="s">
        <v>77</v>
      </c>
      <c r="M525" t="s">
        <v>1848</v>
      </c>
      <c r="N525" s="4" t="s">
        <v>14069</v>
      </c>
      <c r="O525" s="4" t="s">
        <v>14057</v>
      </c>
      <c r="P525" s="4" t="s">
        <v>14079</v>
      </c>
      <c r="Q525" s="5">
        <f>DATE(ecommerce_dataset_updated[[#This Row],[YYYY]],ecommerce_dataset_updated[[#This Row],[MM]],ecommerce_dataset_updated[[#This Row],[DD]])</f>
        <v>45373</v>
      </c>
      <c r="R525" s="6" t="str">
        <f>TEXT(ecommerce_dataset_updated[[#This Row],['[Purchase_Date']]], "mmm")</f>
        <v>Mar</v>
      </c>
      <c r="S525" s="6" t="str">
        <f>TEXT(ecommerce_dataset_updated[[#This Row],['[Purchase_Date']]], "ddd")</f>
        <v>Fri</v>
      </c>
      <c r="T525" s="6">
        <f>ecommerce_dataset_updated[[#This Row],[Final_Price(Rs.) _]]-ecommerce_dataset_updated[[#This Row],['[Final_Price(Rs.)']]]</f>
        <v>2.0000000000095497E-3</v>
      </c>
      <c r="U525" s="6" t="b">
        <f xml:space="preserve"> AND(ecommerce_dataset_updated[[#This Row],[Final_Price(Rs.) _]]=ecommerce_dataset_updated[[#This Row],['[Final_Price(Rs.)']]])</f>
        <v>0</v>
      </c>
      <c r="V525" s="5"/>
    </row>
    <row r="526" spans="1:22">
      <c r="A526" t="s">
        <v>2314</v>
      </c>
      <c r="B526" t="s">
        <v>2315</v>
      </c>
      <c r="C526" t="s">
        <v>68</v>
      </c>
      <c r="D526" s="9" t="s">
        <v>2316</v>
      </c>
      <c r="E526" s="8">
        <f>ecommerce_dataset_updated[[#This Row],[Price (Rs.)]]+0</f>
        <v>238.92</v>
      </c>
      <c r="F526" s="6" t="s">
        <v>26</v>
      </c>
      <c r="G526" s="7">
        <f>ecommerce_dataset_updated[[#This Row],[Discount (%)]]+0</f>
        <v>25</v>
      </c>
      <c r="H526" s="6" t="s">
        <v>2317</v>
      </c>
      <c r="I526" s="6">
        <f>ecommerce_dataset_updated[[#This Row],['[Price (Rs.)']]]*ecommerce_dataset_updated[[#This Row],['[Discount (%)']]]/100</f>
        <v>59.73</v>
      </c>
      <c r="J526" s="6">
        <f>ecommerce_dataset_updated[[#This Row],[Final_Price(Rs.)]]+0</f>
        <v>179.19</v>
      </c>
      <c r="K526" s="6">
        <f xml:space="preserve"> ecommerce_dataset_updated[[#This Row],['[Price (Rs.)']]]-ecommerce_dataset_updated[[#This Row],[Discount Amount _]]</f>
        <v>179.19</v>
      </c>
      <c r="L526" t="s">
        <v>77</v>
      </c>
      <c r="M526" t="s">
        <v>15</v>
      </c>
      <c r="N526" s="4" t="s">
        <v>14048</v>
      </c>
      <c r="O526" s="4" t="s">
        <v>14049</v>
      </c>
      <c r="P526" s="4" t="s">
        <v>14079</v>
      </c>
      <c r="Q526" s="5">
        <f>DATE(ecommerce_dataset_updated[[#This Row],[YYYY]],ecommerce_dataset_updated[[#This Row],[MM]],ecommerce_dataset_updated[[#This Row],[DD]])</f>
        <v>45608</v>
      </c>
      <c r="R526" s="6" t="str">
        <f>TEXT(ecommerce_dataset_updated[[#This Row],['[Purchase_Date']]], "mmm")</f>
        <v>Nov</v>
      </c>
      <c r="S526" s="6" t="str">
        <f>TEXT(ecommerce_dataset_updated[[#This Row],['[Purchase_Date']]], "ddd")</f>
        <v>Tue</v>
      </c>
      <c r="T526" s="6">
        <f>ecommerce_dataset_updated[[#This Row],[Final_Price(Rs.) _]]-ecommerce_dataset_updated[[#This Row],['[Final_Price(Rs.)']]]</f>
        <v>0</v>
      </c>
      <c r="U526" s="6" t="b">
        <f xml:space="preserve"> AND(ecommerce_dataset_updated[[#This Row],[Final_Price(Rs.) _]]=ecommerce_dataset_updated[[#This Row],['[Final_Price(Rs.)']]])</f>
        <v>1</v>
      </c>
      <c r="V526" s="5"/>
    </row>
    <row r="527" spans="1:22">
      <c r="A527" t="s">
        <v>2318</v>
      </c>
      <c r="B527" t="s">
        <v>2319</v>
      </c>
      <c r="C527" t="s">
        <v>45</v>
      </c>
      <c r="D527" s="9" t="s">
        <v>2320</v>
      </c>
      <c r="E527" s="8">
        <f>ecommerce_dataset_updated[[#This Row],[Price (Rs.)]]+0</f>
        <v>105.61</v>
      </c>
      <c r="F527" s="6" t="s">
        <v>75</v>
      </c>
      <c r="G527" s="7">
        <f>ecommerce_dataset_updated[[#This Row],[Discount (%)]]+0</f>
        <v>10</v>
      </c>
      <c r="H527" s="6" t="s">
        <v>2321</v>
      </c>
      <c r="I527" s="6">
        <f>ecommerce_dataset_updated[[#This Row],['[Price (Rs.)']]]*ecommerce_dataset_updated[[#This Row],['[Discount (%)']]]/100</f>
        <v>10.561</v>
      </c>
      <c r="J527" s="6">
        <f>ecommerce_dataset_updated[[#This Row],[Final_Price(Rs.)]]+0</f>
        <v>95.05</v>
      </c>
      <c r="K527" s="6">
        <f xml:space="preserve"> ecommerce_dataset_updated[[#This Row],['[Price (Rs.)']]]-ecommerce_dataset_updated[[#This Row],[Discount Amount _]]</f>
        <v>95.049000000000007</v>
      </c>
      <c r="L527" t="s">
        <v>77</v>
      </c>
      <c r="M527" t="s">
        <v>2322</v>
      </c>
      <c r="N527" s="4" t="s">
        <v>14064</v>
      </c>
      <c r="O527" s="4" t="s">
        <v>14067</v>
      </c>
      <c r="P527" s="4" t="s">
        <v>14079</v>
      </c>
      <c r="Q527" s="5">
        <f>DATE(ecommerce_dataset_updated[[#This Row],[YYYY]],ecommerce_dataset_updated[[#This Row],[MM]],ecommerce_dataset_updated[[#This Row],[DD]])</f>
        <v>45486</v>
      </c>
      <c r="R527" s="6" t="str">
        <f>TEXT(ecommerce_dataset_updated[[#This Row],['[Purchase_Date']]], "mmm")</f>
        <v>Jul</v>
      </c>
      <c r="S527" s="6" t="str">
        <f>TEXT(ecommerce_dataset_updated[[#This Row],['[Purchase_Date']]], "ddd")</f>
        <v>Sat</v>
      </c>
      <c r="T527" s="6">
        <f>ecommerce_dataset_updated[[#This Row],[Final_Price(Rs.) _]]-ecommerce_dataset_updated[[#This Row],['[Final_Price(Rs.)']]]</f>
        <v>-9.9999999999056399E-4</v>
      </c>
      <c r="U527" s="6" t="b">
        <f xml:space="preserve"> AND(ecommerce_dataset_updated[[#This Row],[Final_Price(Rs.) _]]=ecommerce_dataset_updated[[#This Row],['[Final_Price(Rs.)']]])</f>
        <v>0</v>
      </c>
      <c r="V527" s="5"/>
    </row>
    <row r="528" spans="1:22">
      <c r="A528" t="s">
        <v>2323</v>
      </c>
      <c r="B528" t="s">
        <v>2324</v>
      </c>
      <c r="C528" t="s">
        <v>39</v>
      </c>
      <c r="D528" s="9" t="s">
        <v>2325</v>
      </c>
      <c r="E528" s="8">
        <f>ecommerce_dataset_updated[[#This Row],[Price (Rs.)]]+0</f>
        <v>251.84</v>
      </c>
      <c r="F528" s="6" t="s">
        <v>53</v>
      </c>
      <c r="G528" s="7">
        <f>ecommerce_dataset_updated[[#This Row],[Discount (%)]]+0</f>
        <v>5</v>
      </c>
      <c r="H528" s="6" t="s">
        <v>2326</v>
      </c>
      <c r="I528" s="6">
        <f>ecommerce_dataset_updated[[#This Row],['[Price (Rs.)']]]*ecommerce_dataset_updated[[#This Row],['[Discount (%)']]]/100</f>
        <v>12.592000000000001</v>
      </c>
      <c r="J528" s="6">
        <f>ecommerce_dataset_updated[[#This Row],[Final_Price(Rs.)]]+0</f>
        <v>239.25</v>
      </c>
      <c r="K528" s="6">
        <f xml:space="preserve"> ecommerce_dataset_updated[[#This Row],['[Price (Rs.)']]]-ecommerce_dataset_updated[[#This Row],[Discount Amount _]]</f>
        <v>239.24799999999999</v>
      </c>
      <c r="L528" t="s">
        <v>28</v>
      </c>
      <c r="M528" t="s">
        <v>2327</v>
      </c>
      <c r="N528" s="4" t="s">
        <v>14065</v>
      </c>
      <c r="O528" s="4" t="s">
        <v>14052</v>
      </c>
      <c r="P528" s="4" t="s">
        <v>14079</v>
      </c>
      <c r="Q528" s="5">
        <f>DATE(ecommerce_dataset_updated[[#This Row],[YYYY]],ecommerce_dataset_updated[[#This Row],[MM]],ecommerce_dataset_updated[[#This Row],[DD]])</f>
        <v>45314</v>
      </c>
      <c r="R528" s="6" t="str">
        <f>TEXT(ecommerce_dataset_updated[[#This Row],['[Purchase_Date']]], "mmm")</f>
        <v>Jan</v>
      </c>
      <c r="S528" s="6" t="str">
        <f>TEXT(ecommerce_dataset_updated[[#This Row],['[Purchase_Date']]], "ddd")</f>
        <v>Tue</v>
      </c>
      <c r="T528" s="6">
        <f>ecommerce_dataset_updated[[#This Row],[Final_Price(Rs.) _]]-ecommerce_dataset_updated[[#This Row],['[Final_Price(Rs.)']]]</f>
        <v>-2.0000000000095497E-3</v>
      </c>
      <c r="U528" s="6" t="b">
        <f xml:space="preserve"> AND(ecommerce_dataset_updated[[#This Row],[Final_Price(Rs.) _]]=ecommerce_dataset_updated[[#This Row],['[Final_Price(Rs.)']]])</f>
        <v>0</v>
      </c>
      <c r="V528" s="5"/>
    </row>
    <row r="529" spans="1:22">
      <c r="A529" t="s">
        <v>2328</v>
      </c>
      <c r="B529" t="s">
        <v>2329</v>
      </c>
      <c r="C529" t="s">
        <v>32</v>
      </c>
      <c r="D529" s="9" t="s">
        <v>2330</v>
      </c>
      <c r="E529" s="8">
        <f>ecommerce_dataset_updated[[#This Row],[Price (Rs.)]]+0</f>
        <v>482.78</v>
      </c>
      <c r="F529" s="6" t="s">
        <v>154</v>
      </c>
      <c r="G529" s="7">
        <f>ecommerce_dataset_updated[[#This Row],[Discount (%)]]+0</f>
        <v>30</v>
      </c>
      <c r="H529" s="6" t="s">
        <v>2331</v>
      </c>
      <c r="I529" s="6">
        <f>ecommerce_dataset_updated[[#This Row],['[Price (Rs.)']]]*ecommerce_dataset_updated[[#This Row],['[Discount (%)']]]/100</f>
        <v>144.834</v>
      </c>
      <c r="J529" s="6">
        <f>ecommerce_dataset_updated[[#This Row],[Final_Price(Rs.)]]+0</f>
        <v>337.95</v>
      </c>
      <c r="K529" s="6">
        <f xml:space="preserve"> ecommerce_dataset_updated[[#This Row],['[Price (Rs.)']]]-ecommerce_dataset_updated[[#This Row],[Discount Amount _]]</f>
        <v>337.94599999999997</v>
      </c>
      <c r="L529" t="s">
        <v>28</v>
      </c>
      <c r="M529" t="s">
        <v>220</v>
      </c>
      <c r="N529" s="4" t="s">
        <v>14052</v>
      </c>
      <c r="O529" s="4" t="s">
        <v>14067</v>
      </c>
      <c r="P529" s="4" t="s">
        <v>14079</v>
      </c>
      <c r="Q529" s="5">
        <f>DATE(ecommerce_dataset_updated[[#This Row],[YYYY]],ecommerce_dataset_updated[[#This Row],[MM]],ecommerce_dataset_updated[[#This Row],[DD]])</f>
        <v>45474</v>
      </c>
      <c r="R529" s="6" t="str">
        <f>TEXT(ecommerce_dataset_updated[[#This Row],['[Purchase_Date']]], "mmm")</f>
        <v>Jul</v>
      </c>
      <c r="S529" s="6" t="str">
        <f>TEXT(ecommerce_dataset_updated[[#This Row],['[Purchase_Date']]], "ddd")</f>
        <v>Mon</v>
      </c>
      <c r="T529" s="6">
        <f>ecommerce_dataset_updated[[#This Row],[Final_Price(Rs.) _]]-ecommerce_dataset_updated[[#This Row],['[Final_Price(Rs.)']]]</f>
        <v>-4.0000000000190994E-3</v>
      </c>
      <c r="U529" s="6" t="b">
        <f xml:space="preserve"> AND(ecommerce_dataset_updated[[#This Row],[Final_Price(Rs.) _]]=ecommerce_dataset_updated[[#This Row],['[Final_Price(Rs.)']]])</f>
        <v>0</v>
      </c>
      <c r="V529" s="5"/>
    </row>
    <row r="530" spans="1:22">
      <c r="A530" t="s">
        <v>2332</v>
      </c>
      <c r="B530" t="s">
        <v>2333</v>
      </c>
      <c r="C530" t="s">
        <v>32</v>
      </c>
      <c r="D530" s="9" t="s">
        <v>2334</v>
      </c>
      <c r="E530" s="8">
        <f>ecommerce_dataset_updated[[#This Row],[Price (Rs.)]]+0</f>
        <v>204.49</v>
      </c>
      <c r="F530" s="6" t="s">
        <v>53</v>
      </c>
      <c r="G530" s="7">
        <f>ecommerce_dataset_updated[[#This Row],[Discount (%)]]+0</f>
        <v>5</v>
      </c>
      <c r="H530" s="6" t="s">
        <v>2335</v>
      </c>
      <c r="I530" s="6">
        <f>ecommerce_dataset_updated[[#This Row],['[Price (Rs.)']]]*ecommerce_dataset_updated[[#This Row],['[Discount (%)']]]/100</f>
        <v>10.224500000000001</v>
      </c>
      <c r="J530" s="6">
        <f>ecommerce_dataset_updated[[#This Row],[Final_Price(Rs.)]]+0</f>
        <v>194.27</v>
      </c>
      <c r="K530" s="6">
        <f xml:space="preserve"> ecommerce_dataset_updated[[#This Row],['[Price (Rs.)']]]-ecommerce_dataset_updated[[#This Row],[Discount Amount _]]</f>
        <v>194.2655</v>
      </c>
      <c r="L530" t="s">
        <v>120</v>
      </c>
      <c r="M530" t="s">
        <v>591</v>
      </c>
      <c r="N530" s="4" t="s">
        <v>14071</v>
      </c>
      <c r="O530" s="4" t="s">
        <v>14051</v>
      </c>
      <c r="P530" s="4" t="s">
        <v>14079</v>
      </c>
      <c r="Q530" s="5">
        <f>DATE(ecommerce_dataset_updated[[#This Row],[YYYY]],ecommerce_dataset_updated[[#This Row],[MM]],ecommerce_dataset_updated[[#This Row],[DD]])</f>
        <v>45346</v>
      </c>
      <c r="R530" s="6" t="str">
        <f>TEXT(ecommerce_dataset_updated[[#This Row],['[Purchase_Date']]], "mmm")</f>
        <v>Feb</v>
      </c>
      <c r="S530" s="6" t="str">
        <f>TEXT(ecommerce_dataset_updated[[#This Row],['[Purchase_Date']]], "ddd")</f>
        <v>Sat</v>
      </c>
      <c r="T530" s="6">
        <f>ecommerce_dataset_updated[[#This Row],[Final_Price(Rs.) _]]-ecommerce_dataset_updated[[#This Row],['[Final_Price(Rs.)']]]</f>
        <v>-4.500000000007276E-3</v>
      </c>
      <c r="U530" s="6" t="b">
        <f xml:space="preserve"> AND(ecommerce_dataset_updated[[#This Row],[Final_Price(Rs.) _]]=ecommerce_dataset_updated[[#This Row],['[Final_Price(Rs.)']]])</f>
        <v>0</v>
      </c>
      <c r="V530" s="5"/>
    </row>
    <row r="531" spans="1:22">
      <c r="A531" t="s">
        <v>2336</v>
      </c>
      <c r="B531" t="s">
        <v>2337</v>
      </c>
      <c r="C531" t="s">
        <v>114</v>
      </c>
      <c r="D531" s="9" t="s">
        <v>2338</v>
      </c>
      <c r="E531" s="8">
        <f>ecommerce_dataset_updated[[#This Row],[Price (Rs.)]]+0</f>
        <v>364.65</v>
      </c>
      <c r="F531" s="6" t="s">
        <v>53</v>
      </c>
      <c r="G531" s="7">
        <f>ecommerce_dataset_updated[[#This Row],[Discount (%)]]+0</f>
        <v>5</v>
      </c>
      <c r="H531" s="6" t="s">
        <v>2339</v>
      </c>
      <c r="I531" s="6">
        <f>ecommerce_dataset_updated[[#This Row],['[Price (Rs.)']]]*ecommerce_dataset_updated[[#This Row],['[Discount (%)']]]/100</f>
        <v>18.232500000000002</v>
      </c>
      <c r="J531" s="6">
        <f>ecommerce_dataset_updated[[#This Row],[Final_Price(Rs.)]]+0</f>
        <v>346.42</v>
      </c>
      <c r="K531" s="6">
        <f xml:space="preserve"> ecommerce_dataset_updated[[#This Row],['[Price (Rs.)']]]-ecommerce_dataset_updated[[#This Row],[Discount Amount _]]</f>
        <v>346.41749999999996</v>
      </c>
      <c r="L531" t="s">
        <v>28</v>
      </c>
      <c r="M531" t="s">
        <v>531</v>
      </c>
      <c r="N531" s="4" t="s">
        <v>14069</v>
      </c>
      <c r="O531" s="4" t="s">
        <v>14051</v>
      </c>
      <c r="P531" s="4" t="s">
        <v>14079</v>
      </c>
      <c r="Q531" s="5">
        <f>DATE(ecommerce_dataset_updated[[#This Row],[YYYY]],ecommerce_dataset_updated[[#This Row],[MM]],ecommerce_dataset_updated[[#This Row],[DD]])</f>
        <v>45344</v>
      </c>
      <c r="R531" s="6" t="str">
        <f>TEXT(ecommerce_dataset_updated[[#This Row],['[Purchase_Date']]], "mmm")</f>
        <v>Feb</v>
      </c>
      <c r="S531" s="6" t="str">
        <f>TEXT(ecommerce_dataset_updated[[#This Row],['[Purchase_Date']]], "ddd")</f>
        <v>Thu</v>
      </c>
      <c r="T531" s="6">
        <f>ecommerce_dataset_updated[[#This Row],[Final_Price(Rs.) _]]-ecommerce_dataset_updated[[#This Row],['[Final_Price(Rs.)']]]</f>
        <v>-2.5000000000545697E-3</v>
      </c>
      <c r="U531" s="6" t="b">
        <f xml:space="preserve"> AND(ecommerce_dataset_updated[[#This Row],[Final_Price(Rs.) _]]=ecommerce_dataset_updated[[#This Row],['[Final_Price(Rs.)']]])</f>
        <v>0</v>
      </c>
      <c r="V531" s="5"/>
    </row>
    <row r="532" spans="1:22">
      <c r="A532" t="s">
        <v>2340</v>
      </c>
      <c r="B532" t="s">
        <v>2341</v>
      </c>
      <c r="C532" t="s">
        <v>45</v>
      </c>
      <c r="D532" s="9" t="s">
        <v>2342</v>
      </c>
      <c r="E532" s="8">
        <f>ecommerce_dataset_updated[[#This Row],[Price (Rs.)]]+0</f>
        <v>66.290000000000006</v>
      </c>
      <c r="F532" s="6" t="s">
        <v>47</v>
      </c>
      <c r="G532" s="7">
        <f>ecommerce_dataset_updated[[#This Row],[Discount (%)]]+0</f>
        <v>50</v>
      </c>
      <c r="H532" s="6" t="s">
        <v>2343</v>
      </c>
      <c r="I532" s="6">
        <f>ecommerce_dataset_updated[[#This Row],['[Price (Rs.)']]]*ecommerce_dataset_updated[[#This Row],['[Discount (%)']]]/100</f>
        <v>33.145000000000003</v>
      </c>
      <c r="J532" s="6">
        <f>ecommerce_dataset_updated[[#This Row],[Final_Price(Rs.)]]+0</f>
        <v>33.15</v>
      </c>
      <c r="K532" s="6">
        <f xml:space="preserve"> ecommerce_dataset_updated[[#This Row],['[Price (Rs.)']]]-ecommerce_dataset_updated[[#This Row],[Discount Amount _]]</f>
        <v>33.145000000000003</v>
      </c>
      <c r="L532" t="s">
        <v>35</v>
      </c>
      <c r="M532" t="s">
        <v>334</v>
      </c>
      <c r="N532" s="4" t="s">
        <v>14072</v>
      </c>
      <c r="O532" s="4" t="s">
        <v>14050</v>
      </c>
      <c r="P532" s="4" t="s">
        <v>14079</v>
      </c>
      <c r="Q532" s="5">
        <f>DATE(ecommerce_dataset_updated[[#This Row],[YYYY]],ecommerce_dataset_updated[[#This Row],[MM]],ecommerce_dataset_updated[[#This Row],[DD]])</f>
        <v>45551</v>
      </c>
      <c r="R532" s="6" t="str">
        <f>TEXT(ecommerce_dataset_updated[[#This Row],['[Purchase_Date']]], "mmm")</f>
        <v>Sep</v>
      </c>
      <c r="S532" s="6" t="str">
        <f>TEXT(ecommerce_dataset_updated[[#This Row],['[Purchase_Date']]], "ddd")</f>
        <v>Mon</v>
      </c>
      <c r="T532" s="6">
        <f>ecommerce_dataset_updated[[#This Row],[Final_Price(Rs.) _]]-ecommerce_dataset_updated[[#This Row],['[Final_Price(Rs.)']]]</f>
        <v>-4.9999999999954525E-3</v>
      </c>
      <c r="U532" s="6" t="b">
        <f xml:space="preserve"> AND(ecommerce_dataset_updated[[#This Row],[Final_Price(Rs.) _]]=ecommerce_dataset_updated[[#This Row],['[Final_Price(Rs.)']]])</f>
        <v>0</v>
      </c>
      <c r="V532" s="5"/>
    </row>
    <row r="533" spans="1:22">
      <c r="A533" t="s">
        <v>2344</v>
      </c>
      <c r="B533" t="s">
        <v>2345</v>
      </c>
      <c r="C533" t="s">
        <v>68</v>
      </c>
      <c r="D533" s="9" t="s">
        <v>2346</v>
      </c>
      <c r="E533" s="8">
        <f>ecommerce_dataset_updated[[#This Row],[Price (Rs.)]]+0</f>
        <v>122.79</v>
      </c>
      <c r="F533" s="6" t="s">
        <v>26</v>
      </c>
      <c r="G533" s="7">
        <f>ecommerce_dataset_updated[[#This Row],[Discount (%)]]+0</f>
        <v>25</v>
      </c>
      <c r="H533" s="6" t="s">
        <v>2347</v>
      </c>
      <c r="I533" s="6">
        <f>ecommerce_dataset_updated[[#This Row],['[Price (Rs.)']]]*ecommerce_dataset_updated[[#This Row],['[Discount (%)']]]/100</f>
        <v>30.697500000000002</v>
      </c>
      <c r="J533" s="6">
        <f>ecommerce_dataset_updated[[#This Row],[Final_Price(Rs.)]]+0</f>
        <v>92.09</v>
      </c>
      <c r="K533" s="6">
        <f xml:space="preserve"> ecommerce_dataset_updated[[#This Row],['[Price (Rs.)']]]-ecommerce_dataset_updated[[#This Row],[Discount Amount _]]</f>
        <v>92.092500000000001</v>
      </c>
      <c r="L533" t="s">
        <v>120</v>
      </c>
      <c r="M533" t="s">
        <v>408</v>
      </c>
      <c r="N533" s="4" t="s">
        <v>14050</v>
      </c>
      <c r="O533" s="4" t="s">
        <v>14052</v>
      </c>
      <c r="P533" s="4" t="s">
        <v>14079</v>
      </c>
      <c r="Q533" s="5">
        <f>DATE(ecommerce_dataset_updated[[#This Row],[YYYY]],ecommerce_dataset_updated[[#This Row],[MM]],ecommerce_dataset_updated[[#This Row],[DD]])</f>
        <v>45300</v>
      </c>
      <c r="R533" s="6" t="str">
        <f>TEXT(ecommerce_dataset_updated[[#This Row],['[Purchase_Date']]], "mmm")</f>
        <v>Jan</v>
      </c>
      <c r="S533" s="6" t="str">
        <f>TEXT(ecommerce_dataset_updated[[#This Row],['[Purchase_Date']]], "ddd")</f>
        <v>Tue</v>
      </c>
      <c r="T533" s="6">
        <f>ecommerce_dataset_updated[[#This Row],[Final_Price(Rs.) _]]-ecommerce_dataset_updated[[#This Row],['[Final_Price(Rs.)']]]</f>
        <v>2.4999999999977263E-3</v>
      </c>
      <c r="U533" s="6" t="b">
        <f xml:space="preserve"> AND(ecommerce_dataset_updated[[#This Row],[Final_Price(Rs.) _]]=ecommerce_dataset_updated[[#This Row],['[Final_Price(Rs.)']]])</f>
        <v>0</v>
      </c>
      <c r="V533" s="5"/>
    </row>
    <row r="534" spans="1:22">
      <c r="A534" t="s">
        <v>2348</v>
      </c>
      <c r="B534" t="s">
        <v>2349</v>
      </c>
      <c r="C534" t="s">
        <v>68</v>
      </c>
      <c r="D534" s="9" t="s">
        <v>2350</v>
      </c>
      <c r="E534" s="8">
        <f>ecommerce_dataset_updated[[#This Row],[Price (Rs.)]]+0</f>
        <v>59.16</v>
      </c>
      <c r="F534" s="6" t="s">
        <v>20</v>
      </c>
      <c r="G534" s="7">
        <f>ecommerce_dataset_updated[[#This Row],[Discount (%)]]+0</f>
        <v>20</v>
      </c>
      <c r="H534" s="6" t="s">
        <v>2351</v>
      </c>
      <c r="I534" s="6">
        <f>ecommerce_dataset_updated[[#This Row],['[Price (Rs.)']]]*ecommerce_dataset_updated[[#This Row],['[Discount (%)']]]/100</f>
        <v>11.831999999999999</v>
      </c>
      <c r="J534" s="6">
        <f>ecommerce_dataset_updated[[#This Row],[Final_Price(Rs.)]]+0</f>
        <v>47.33</v>
      </c>
      <c r="K534" s="6">
        <f xml:space="preserve"> ecommerce_dataset_updated[[#This Row],['[Price (Rs.)']]]-ecommerce_dataset_updated[[#This Row],[Discount Amount _]]</f>
        <v>47.327999999999996</v>
      </c>
      <c r="L534" t="s">
        <v>77</v>
      </c>
      <c r="M534" t="s">
        <v>2031</v>
      </c>
      <c r="N534" s="4" t="s">
        <v>26</v>
      </c>
      <c r="O534" s="4" t="s">
        <v>14057</v>
      </c>
      <c r="P534" s="4" t="s">
        <v>14079</v>
      </c>
      <c r="Q534" s="5">
        <f>DATE(ecommerce_dataset_updated[[#This Row],[YYYY]],ecommerce_dataset_updated[[#This Row],[MM]],ecommerce_dataset_updated[[#This Row],[DD]])</f>
        <v>45376</v>
      </c>
      <c r="R534" s="6" t="str">
        <f>TEXT(ecommerce_dataset_updated[[#This Row],['[Purchase_Date']]], "mmm")</f>
        <v>Mar</v>
      </c>
      <c r="S534" s="6" t="str">
        <f>TEXT(ecommerce_dataset_updated[[#This Row],['[Purchase_Date']]], "ddd")</f>
        <v>Mon</v>
      </c>
      <c r="T534" s="6">
        <f>ecommerce_dataset_updated[[#This Row],[Final_Price(Rs.) _]]-ecommerce_dataset_updated[[#This Row],['[Final_Price(Rs.)']]]</f>
        <v>-2.0000000000024443E-3</v>
      </c>
      <c r="U534" s="6" t="b">
        <f xml:space="preserve"> AND(ecommerce_dataset_updated[[#This Row],[Final_Price(Rs.) _]]=ecommerce_dataset_updated[[#This Row],['[Final_Price(Rs.)']]])</f>
        <v>0</v>
      </c>
      <c r="V534" s="5"/>
    </row>
    <row r="535" spans="1:22">
      <c r="A535" t="s">
        <v>2352</v>
      </c>
      <c r="B535" t="s">
        <v>2353</v>
      </c>
      <c r="C535" t="s">
        <v>32</v>
      </c>
      <c r="D535" s="9" t="s">
        <v>2354</v>
      </c>
      <c r="E535" s="8">
        <f>ecommerce_dataset_updated[[#This Row],[Price (Rs.)]]+0</f>
        <v>482.74</v>
      </c>
      <c r="F535" s="6" t="s">
        <v>20</v>
      </c>
      <c r="G535" s="7">
        <f>ecommerce_dataset_updated[[#This Row],[Discount (%)]]+0</f>
        <v>20</v>
      </c>
      <c r="H535" s="6" t="s">
        <v>2355</v>
      </c>
      <c r="I535" s="6">
        <f>ecommerce_dataset_updated[[#This Row],['[Price (Rs.)']]]*ecommerce_dataset_updated[[#This Row],['[Discount (%)']]]/100</f>
        <v>96.547999999999988</v>
      </c>
      <c r="J535" s="6">
        <f>ecommerce_dataset_updated[[#This Row],[Final_Price(Rs.)]]+0</f>
        <v>386.19</v>
      </c>
      <c r="K535" s="6">
        <f xml:space="preserve"> ecommerce_dataset_updated[[#This Row],['[Price (Rs.)']]]-ecommerce_dataset_updated[[#This Row],[Discount Amount _]]</f>
        <v>386.19200000000001</v>
      </c>
      <c r="L535" t="s">
        <v>77</v>
      </c>
      <c r="M535" t="s">
        <v>88</v>
      </c>
      <c r="N535" s="4" t="s">
        <v>14055</v>
      </c>
      <c r="O535" s="4" t="s">
        <v>14057</v>
      </c>
      <c r="P535" s="4" t="s">
        <v>14079</v>
      </c>
      <c r="Q535" s="5">
        <f>DATE(ecommerce_dataset_updated[[#This Row],[YYYY]],ecommerce_dataset_updated[[#This Row],[MM]],ecommerce_dataset_updated[[#This Row],[DD]])</f>
        <v>45359</v>
      </c>
      <c r="R535" s="6" t="str">
        <f>TEXT(ecommerce_dataset_updated[[#This Row],['[Purchase_Date']]], "mmm")</f>
        <v>Mar</v>
      </c>
      <c r="S535" s="6" t="str">
        <f>TEXT(ecommerce_dataset_updated[[#This Row],['[Purchase_Date']]], "ddd")</f>
        <v>Fri</v>
      </c>
      <c r="T535" s="6">
        <f>ecommerce_dataset_updated[[#This Row],[Final_Price(Rs.) _]]-ecommerce_dataset_updated[[#This Row],['[Final_Price(Rs.)']]]</f>
        <v>2.0000000000095497E-3</v>
      </c>
      <c r="U535" s="6" t="b">
        <f xml:space="preserve"> AND(ecommerce_dataset_updated[[#This Row],[Final_Price(Rs.) _]]=ecommerce_dataset_updated[[#This Row],['[Final_Price(Rs.)']]])</f>
        <v>0</v>
      </c>
      <c r="V535" s="5"/>
    </row>
    <row r="536" spans="1:22">
      <c r="A536" t="s">
        <v>2356</v>
      </c>
      <c r="B536" t="s">
        <v>2357</v>
      </c>
      <c r="C536" t="s">
        <v>32</v>
      </c>
      <c r="D536" s="9" t="s">
        <v>2358</v>
      </c>
      <c r="E536" s="8">
        <f>ecommerce_dataset_updated[[#This Row],[Price (Rs.)]]+0</f>
        <v>400.25</v>
      </c>
      <c r="F536" s="6" t="s">
        <v>154</v>
      </c>
      <c r="G536" s="7">
        <f>ecommerce_dataset_updated[[#This Row],[Discount (%)]]+0</f>
        <v>30</v>
      </c>
      <c r="H536" s="6" t="s">
        <v>2359</v>
      </c>
      <c r="I536" s="6">
        <f>ecommerce_dataset_updated[[#This Row],['[Price (Rs.)']]]*ecommerce_dataset_updated[[#This Row],['[Discount (%)']]]/100</f>
        <v>120.075</v>
      </c>
      <c r="J536" s="6">
        <f>ecommerce_dataset_updated[[#This Row],[Final_Price(Rs.)]]+0</f>
        <v>280.17</v>
      </c>
      <c r="K536" s="6">
        <f xml:space="preserve"> ecommerce_dataset_updated[[#This Row],['[Price (Rs.)']]]-ecommerce_dataset_updated[[#This Row],[Discount Amount _]]</f>
        <v>280.17500000000001</v>
      </c>
      <c r="L536" t="s">
        <v>28</v>
      </c>
      <c r="M536" t="s">
        <v>343</v>
      </c>
      <c r="N536" s="4" t="s">
        <v>14067</v>
      </c>
      <c r="O536" s="4" t="s">
        <v>14067</v>
      </c>
      <c r="P536" s="4" t="s">
        <v>14079</v>
      </c>
      <c r="Q536" s="5">
        <f>DATE(ecommerce_dataset_updated[[#This Row],[YYYY]],ecommerce_dataset_updated[[#This Row],[MM]],ecommerce_dataset_updated[[#This Row],[DD]])</f>
        <v>45480</v>
      </c>
      <c r="R536" s="6" t="str">
        <f>TEXT(ecommerce_dataset_updated[[#This Row],['[Purchase_Date']]], "mmm")</f>
        <v>Jul</v>
      </c>
      <c r="S536" s="6" t="str">
        <f>TEXT(ecommerce_dataset_updated[[#This Row],['[Purchase_Date']]], "ddd")</f>
        <v>Sun</v>
      </c>
      <c r="T536" s="6">
        <f>ecommerce_dataset_updated[[#This Row],[Final_Price(Rs.) _]]-ecommerce_dataset_updated[[#This Row],['[Final_Price(Rs.)']]]</f>
        <v>4.9999999999954525E-3</v>
      </c>
      <c r="U536" s="6" t="b">
        <f xml:space="preserve"> AND(ecommerce_dataset_updated[[#This Row],[Final_Price(Rs.) _]]=ecommerce_dataset_updated[[#This Row],['[Final_Price(Rs.)']]])</f>
        <v>0</v>
      </c>
      <c r="V536" s="5"/>
    </row>
    <row r="537" spans="1:22">
      <c r="A537" t="s">
        <v>2360</v>
      </c>
      <c r="B537" t="s">
        <v>2361</v>
      </c>
      <c r="C537" t="s">
        <v>18</v>
      </c>
      <c r="D537" s="9" t="s">
        <v>2362</v>
      </c>
      <c r="E537" s="8">
        <f>ecommerce_dataset_updated[[#This Row],[Price (Rs.)]]+0</f>
        <v>278.69</v>
      </c>
      <c r="F537" s="6" t="s">
        <v>154</v>
      </c>
      <c r="G537" s="7">
        <f>ecommerce_dataset_updated[[#This Row],[Discount (%)]]+0</f>
        <v>30</v>
      </c>
      <c r="H537" s="6" t="s">
        <v>2363</v>
      </c>
      <c r="I537" s="6">
        <f>ecommerce_dataset_updated[[#This Row],['[Price (Rs.)']]]*ecommerce_dataset_updated[[#This Row],['[Discount (%)']]]/100</f>
        <v>83.607000000000014</v>
      </c>
      <c r="J537" s="6">
        <f>ecommerce_dataset_updated[[#This Row],[Final_Price(Rs.)]]+0</f>
        <v>195.08</v>
      </c>
      <c r="K537" s="6">
        <f xml:space="preserve"> ecommerce_dataset_updated[[#This Row],['[Price (Rs.)']]]-ecommerce_dataset_updated[[#This Row],[Discount Amount _]]</f>
        <v>195.08299999999997</v>
      </c>
      <c r="L537" t="s">
        <v>28</v>
      </c>
      <c r="M537" t="s">
        <v>2364</v>
      </c>
      <c r="N537" s="4" t="s">
        <v>2910</v>
      </c>
      <c r="O537" s="4" t="s">
        <v>75</v>
      </c>
      <c r="P537" s="4" t="s">
        <v>14079</v>
      </c>
      <c r="Q537" s="5">
        <f>DATE(ecommerce_dataset_updated[[#This Row],[YYYY]],ecommerce_dataset_updated[[#This Row],[MM]],ecommerce_dataset_updated[[#This Row],[DD]])</f>
        <v>45579</v>
      </c>
      <c r="R537" s="6" t="str">
        <f>TEXT(ecommerce_dataset_updated[[#This Row],['[Purchase_Date']]], "mmm")</f>
        <v>Oct</v>
      </c>
      <c r="S537" s="6" t="str">
        <f>TEXT(ecommerce_dataset_updated[[#This Row],['[Purchase_Date']]], "ddd")</f>
        <v>Mon</v>
      </c>
      <c r="T537" s="6">
        <f>ecommerce_dataset_updated[[#This Row],[Final_Price(Rs.) _]]-ecommerce_dataset_updated[[#This Row],['[Final_Price(Rs.)']]]</f>
        <v>2.9999999999574811E-3</v>
      </c>
      <c r="U537" s="6" t="b">
        <f xml:space="preserve"> AND(ecommerce_dataset_updated[[#This Row],[Final_Price(Rs.) _]]=ecommerce_dataset_updated[[#This Row],['[Final_Price(Rs.)']]])</f>
        <v>0</v>
      </c>
      <c r="V537" s="5"/>
    </row>
    <row r="538" spans="1:22">
      <c r="A538" t="s">
        <v>2365</v>
      </c>
      <c r="B538" t="s">
        <v>2366</v>
      </c>
      <c r="C538" t="s">
        <v>45</v>
      </c>
      <c r="D538" s="9" t="s">
        <v>2367</v>
      </c>
      <c r="E538" s="8">
        <f>ecommerce_dataset_updated[[#This Row],[Price (Rs.)]]+0</f>
        <v>446.45</v>
      </c>
      <c r="F538" s="6" t="s">
        <v>53</v>
      </c>
      <c r="G538" s="7">
        <f>ecommerce_dataset_updated[[#This Row],[Discount (%)]]+0</f>
        <v>5</v>
      </c>
      <c r="H538" s="6" t="s">
        <v>2368</v>
      </c>
      <c r="I538" s="6">
        <f>ecommerce_dataset_updated[[#This Row],['[Price (Rs.)']]]*ecommerce_dataset_updated[[#This Row],['[Discount (%)']]]/100</f>
        <v>22.322500000000002</v>
      </c>
      <c r="J538" s="6">
        <f>ecommerce_dataset_updated[[#This Row],[Final_Price(Rs.)]]+0</f>
        <v>424.13</v>
      </c>
      <c r="K538" s="6">
        <f xml:space="preserve"> ecommerce_dataset_updated[[#This Row],['[Price (Rs.)']]]-ecommerce_dataset_updated[[#This Row],[Discount Amount _]]</f>
        <v>424.1275</v>
      </c>
      <c r="L538" t="s">
        <v>35</v>
      </c>
      <c r="M538" t="s">
        <v>1709</v>
      </c>
      <c r="N538" s="4" t="s">
        <v>12</v>
      </c>
      <c r="O538" s="4" t="s">
        <v>75</v>
      </c>
      <c r="P538" s="4" t="s">
        <v>14079</v>
      </c>
      <c r="Q538" s="5">
        <f>DATE(ecommerce_dataset_updated[[#This Row],[YYYY]],ecommerce_dataset_updated[[#This Row],[MM]],ecommerce_dataset_updated[[#This Row],[DD]])</f>
        <v>45580</v>
      </c>
      <c r="R538" s="6" t="str">
        <f>TEXT(ecommerce_dataset_updated[[#This Row],['[Purchase_Date']]], "mmm")</f>
        <v>Oct</v>
      </c>
      <c r="S538" s="6" t="str">
        <f>TEXT(ecommerce_dataset_updated[[#This Row],['[Purchase_Date']]], "ddd")</f>
        <v>Tue</v>
      </c>
      <c r="T538" s="6">
        <f>ecommerce_dataset_updated[[#This Row],[Final_Price(Rs.) _]]-ecommerce_dataset_updated[[#This Row],['[Final_Price(Rs.)']]]</f>
        <v>-2.4999999999977263E-3</v>
      </c>
      <c r="U538" s="6" t="b">
        <f xml:space="preserve"> AND(ecommerce_dataset_updated[[#This Row],[Final_Price(Rs.) _]]=ecommerce_dataset_updated[[#This Row],['[Final_Price(Rs.)']]])</f>
        <v>0</v>
      </c>
      <c r="V538" s="5"/>
    </row>
    <row r="539" spans="1:22">
      <c r="A539" t="s">
        <v>2369</v>
      </c>
      <c r="B539" t="s">
        <v>2370</v>
      </c>
      <c r="C539" t="s">
        <v>32</v>
      </c>
      <c r="D539" s="9" t="s">
        <v>2371</v>
      </c>
      <c r="E539" s="8">
        <f>ecommerce_dataset_updated[[#This Row],[Price (Rs.)]]+0</f>
        <v>77.790000000000006</v>
      </c>
      <c r="F539" s="6" t="s">
        <v>75</v>
      </c>
      <c r="G539" s="7">
        <f>ecommerce_dataset_updated[[#This Row],[Discount (%)]]+0</f>
        <v>10</v>
      </c>
      <c r="H539" s="6" t="s">
        <v>2372</v>
      </c>
      <c r="I539" s="6">
        <f>ecommerce_dataset_updated[[#This Row],['[Price (Rs.)']]]*ecommerce_dataset_updated[[#This Row],['[Discount (%)']]]/100</f>
        <v>7.7790000000000008</v>
      </c>
      <c r="J539" s="6">
        <f>ecommerce_dataset_updated[[#This Row],[Final_Price(Rs.)]]+0</f>
        <v>70.010000000000005</v>
      </c>
      <c r="K539" s="6">
        <f xml:space="preserve"> ecommerce_dataset_updated[[#This Row],['[Price (Rs.)']]]-ecommerce_dataset_updated[[#This Row],[Discount Amount _]]</f>
        <v>70.01100000000001</v>
      </c>
      <c r="L539" t="s">
        <v>35</v>
      </c>
      <c r="M539" t="s">
        <v>1395</v>
      </c>
      <c r="N539" s="4" t="s">
        <v>14059</v>
      </c>
      <c r="O539" s="4" t="s">
        <v>14052</v>
      </c>
      <c r="P539" s="4" t="s">
        <v>14079</v>
      </c>
      <c r="Q539" s="5">
        <f>DATE(ecommerce_dataset_updated[[#This Row],[YYYY]],ecommerce_dataset_updated[[#This Row],[MM]],ecommerce_dataset_updated[[#This Row],[DD]])</f>
        <v>45296</v>
      </c>
      <c r="R539" s="6" t="str">
        <f>TEXT(ecommerce_dataset_updated[[#This Row],['[Purchase_Date']]], "mmm")</f>
        <v>Jan</v>
      </c>
      <c r="S539" s="6" t="str">
        <f>TEXT(ecommerce_dataset_updated[[#This Row],['[Purchase_Date']]], "ddd")</f>
        <v>Fri</v>
      </c>
      <c r="T539" s="6">
        <f>ecommerce_dataset_updated[[#This Row],[Final_Price(Rs.) _]]-ecommerce_dataset_updated[[#This Row],['[Final_Price(Rs.)']]]</f>
        <v>1.0000000000047748E-3</v>
      </c>
      <c r="U539" s="6" t="b">
        <f xml:space="preserve"> AND(ecommerce_dataset_updated[[#This Row],[Final_Price(Rs.) _]]=ecommerce_dataset_updated[[#This Row],['[Final_Price(Rs.)']]])</f>
        <v>0</v>
      </c>
      <c r="V539" s="5"/>
    </row>
    <row r="540" spans="1:22">
      <c r="A540" t="s">
        <v>2373</v>
      </c>
      <c r="B540" t="s">
        <v>2374</v>
      </c>
      <c r="C540" t="s">
        <v>18</v>
      </c>
      <c r="D540" s="9" t="s">
        <v>2375</v>
      </c>
      <c r="E540" s="8">
        <f>ecommerce_dataset_updated[[#This Row],[Price (Rs.)]]+0</f>
        <v>126.91</v>
      </c>
      <c r="F540" s="6" t="s">
        <v>20</v>
      </c>
      <c r="G540" s="7">
        <f>ecommerce_dataset_updated[[#This Row],[Discount (%)]]+0</f>
        <v>20</v>
      </c>
      <c r="H540" s="6" t="s">
        <v>2376</v>
      </c>
      <c r="I540" s="6">
        <f>ecommerce_dataset_updated[[#This Row],['[Price (Rs.)']]]*ecommerce_dataset_updated[[#This Row],['[Discount (%)']]]/100</f>
        <v>25.381999999999998</v>
      </c>
      <c r="J540" s="6">
        <f>ecommerce_dataset_updated[[#This Row],[Final_Price(Rs.)]]+0</f>
        <v>101.53</v>
      </c>
      <c r="K540" s="6">
        <f xml:space="preserve"> ecommerce_dataset_updated[[#This Row],['[Price (Rs.)']]]-ecommerce_dataset_updated[[#This Row],[Discount Amount _]]</f>
        <v>101.52799999999999</v>
      </c>
      <c r="L540" t="s">
        <v>120</v>
      </c>
      <c r="M540" t="s">
        <v>509</v>
      </c>
      <c r="N540" s="4" t="s">
        <v>14067</v>
      </c>
      <c r="O540" s="4" t="s">
        <v>14050</v>
      </c>
      <c r="P540" s="4" t="s">
        <v>14079</v>
      </c>
      <c r="Q540" s="5">
        <f>DATE(ecommerce_dataset_updated[[#This Row],[YYYY]],ecommerce_dataset_updated[[#This Row],[MM]],ecommerce_dataset_updated[[#This Row],[DD]])</f>
        <v>45542</v>
      </c>
      <c r="R540" s="6" t="str">
        <f>TEXT(ecommerce_dataset_updated[[#This Row],['[Purchase_Date']]], "mmm")</f>
        <v>Sep</v>
      </c>
      <c r="S540" s="6" t="str">
        <f>TEXT(ecommerce_dataset_updated[[#This Row],['[Purchase_Date']]], "ddd")</f>
        <v>Sat</v>
      </c>
      <c r="T540" s="6">
        <f>ecommerce_dataset_updated[[#This Row],[Final_Price(Rs.) _]]-ecommerce_dataset_updated[[#This Row],['[Final_Price(Rs.)']]]</f>
        <v>-2.0000000000095497E-3</v>
      </c>
      <c r="U540" s="6" t="b">
        <f xml:space="preserve"> AND(ecommerce_dataset_updated[[#This Row],[Final_Price(Rs.) _]]=ecommerce_dataset_updated[[#This Row],['[Final_Price(Rs.)']]])</f>
        <v>0</v>
      </c>
      <c r="V540" s="5"/>
    </row>
    <row r="541" spans="1:22">
      <c r="A541" t="s">
        <v>2377</v>
      </c>
      <c r="B541" t="s">
        <v>2378</v>
      </c>
      <c r="C541" t="s">
        <v>32</v>
      </c>
      <c r="D541" s="9" t="s">
        <v>2379</v>
      </c>
      <c r="E541" s="8">
        <f>ecommerce_dataset_updated[[#This Row],[Price (Rs.)]]+0</f>
        <v>350.82</v>
      </c>
      <c r="F541" s="6" t="s">
        <v>154</v>
      </c>
      <c r="G541" s="7">
        <f>ecommerce_dataset_updated[[#This Row],[Discount (%)]]+0</f>
        <v>30</v>
      </c>
      <c r="H541" s="6" t="s">
        <v>2380</v>
      </c>
      <c r="I541" s="6">
        <f>ecommerce_dataset_updated[[#This Row],['[Price (Rs.)']]]*ecommerce_dataset_updated[[#This Row],['[Discount (%)']]]/100</f>
        <v>105.24600000000001</v>
      </c>
      <c r="J541" s="6">
        <f>ecommerce_dataset_updated[[#This Row],[Final_Price(Rs.)]]+0</f>
        <v>245.57</v>
      </c>
      <c r="K541" s="6">
        <f xml:space="preserve"> ecommerce_dataset_updated[[#This Row],['[Price (Rs.)']]]-ecommerce_dataset_updated[[#This Row],[Discount Amount _]]</f>
        <v>245.57399999999998</v>
      </c>
      <c r="L541" t="s">
        <v>35</v>
      </c>
      <c r="M541" t="s">
        <v>60</v>
      </c>
      <c r="N541" s="4" t="s">
        <v>14058</v>
      </c>
      <c r="O541" s="4" t="s">
        <v>14059</v>
      </c>
      <c r="P541" s="4" t="s">
        <v>14079</v>
      </c>
      <c r="Q541" s="5">
        <f>DATE(ecommerce_dataset_updated[[#This Row],[YYYY]],ecommerce_dataset_updated[[#This Row],[MM]],ecommerce_dataset_updated[[#This Row],[DD]])</f>
        <v>45441</v>
      </c>
      <c r="R541" s="6" t="str">
        <f>TEXT(ecommerce_dataset_updated[[#This Row],['[Purchase_Date']]], "mmm")</f>
        <v>May</v>
      </c>
      <c r="S541" s="6" t="str">
        <f>TEXT(ecommerce_dataset_updated[[#This Row],['[Purchase_Date']]], "ddd")</f>
        <v>Wed</v>
      </c>
      <c r="T541" s="6">
        <f>ecommerce_dataset_updated[[#This Row],[Final_Price(Rs.) _]]-ecommerce_dataset_updated[[#This Row],['[Final_Price(Rs.)']]]</f>
        <v>3.9999999999906777E-3</v>
      </c>
      <c r="U541" s="6" t="b">
        <f xml:space="preserve"> AND(ecommerce_dataset_updated[[#This Row],[Final_Price(Rs.) _]]=ecommerce_dataset_updated[[#This Row],['[Final_Price(Rs.)']]])</f>
        <v>0</v>
      </c>
      <c r="V541" s="5"/>
    </row>
    <row r="542" spans="1:22">
      <c r="A542" t="s">
        <v>2381</v>
      </c>
      <c r="B542" t="s">
        <v>2382</v>
      </c>
      <c r="C542" t="s">
        <v>45</v>
      </c>
      <c r="D542" s="9" t="s">
        <v>2383</v>
      </c>
      <c r="E542" s="8">
        <f>ecommerce_dataset_updated[[#This Row],[Price (Rs.)]]+0</f>
        <v>43.02</v>
      </c>
      <c r="F542" s="6" t="s">
        <v>75</v>
      </c>
      <c r="G542" s="7">
        <f>ecommerce_dataset_updated[[#This Row],[Discount (%)]]+0</f>
        <v>10</v>
      </c>
      <c r="H542" s="6" t="s">
        <v>2384</v>
      </c>
      <c r="I542" s="6">
        <f>ecommerce_dataset_updated[[#This Row],['[Price (Rs.)']]]*ecommerce_dataset_updated[[#This Row],['[Discount (%)']]]/100</f>
        <v>4.3020000000000005</v>
      </c>
      <c r="J542" s="6">
        <f>ecommerce_dataset_updated[[#This Row],[Final_Price(Rs.)]]+0</f>
        <v>38.72</v>
      </c>
      <c r="K542" s="6">
        <f xml:space="preserve"> ecommerce_dataset_updated[[#This Row],['[Price (Rs.)']]]-ecommerce_dataset_updated[[#This Row],[Discount Amount _]]</f>
        <v>38.718000000000004</v>
      </c>
      <c r="L542" t="s">
        <v>14</v>
      </c>
      <c r="M542" t="s">
        <v>2385</v>
      </c>
      <c r="N542" s="4" t="s">
        <v>14070</v>
      </c>
      <c r="O542" s="4" t="s">
        <v>14052</v>
      </c>
      <c r="P542" s="4" t="s">
        <v>14079</v>
      </c>
      <c r="Q542" s="5">
        <f>DATE(ecommerce_dataset_updated[[#This Row],[YYYY]],ecommerce_dataset_updated[[#This Row],[MM]],ecommerce_dataset_updated[[#This Row],[DD]])</f>
        <v>45309</v>
      </c>
      <c r="R542" s="6" t="str">
        <f>TEXT(ecommerce_dataset_updated[[#This Row],['[Purchase_Date']]], "mmm")</f>
        <v>Jan</v>
      </c>
      <c r="S542" s="6" t="str">
        <f>TEXT(ecommerce_dataset_updated[[#This Row],['[Purchase_Date']]], "ddd")</f>
        <v>Thu</v>
      </c>
      <c r="T542" s="6">
        <f>ecommerce_dataset_updated[[#This Row],[Final_Price(Rs.) _]]-ecommerce_dataset_updated[[#This Row],['[Final_Price(Rs.)']]]</f>
        <v>-1.9999999999953388E-3</v>
      </c>
      <c r="U542" s="6" t="b">
        <f xml:space="preserve"> AND(ecommerce_dataset_updated[[#This Row],[Final_Price(Rs.) _]]=ecommerce_dataset_updated[[#This Row],['[Final_Price(Rs.)']]])</f>
        <v>0</v>
      </c>
      <c r="V542" s="5"/>
    </row>
    <row r="543" spans="1:22">
      <c r="A543" t="s">
        <v>2386</v>
      </c>
      <c r="B543" t="s">
        <v>2387</v>
      </c>
      <c r="C543" t="s">
        <v>32</v>
      </c>
      <c r="D543" s="9" t="s">
        <v>2388</v>
      </c>
      <c r="E543" s="8">
        <f>ecommerce_dataset_updated[[#This Row],[Price (Rs.)]]+0</f>
        <v>416.29</v>
      </c>
      <c r="F543" s="6" t="s">
        <v>26</v>
      </c>
      <c r="G543" s="7">
        <f>ecommerce_dataset_updated[[#This Row],[Discount (%)]]+0</f>
        <v>25</v>
      </c>
      <c r="H543" s="6" t="s">
        <v>2389</v>
      </c>
      <c r="I543" s="6">
        <f>ecommerce_dataset_updated[[#This Row],['[Price (Rs.)']]]*ecommerce_dataset_updated[[#This Row],['[Discount (%)']]]/100</f>
        <v>104.07250000000001</v>
      </c>
      <c r="J543" s="6">
        <f>ecommerce_dataset_updated[[#This Row],[Final_Price(Rs.)]]+0</f>
        <v>312.22000000000003</v>
      </c>
      <c r="K543" s="6">
        <f xml:space="preserve"> ecommerce_dataset_updated[[#This Row],['[Price (Rs.)']]]-ecommerce_dataset_updated[[#This Row],[Discount Amount _]]</f>
        <v>312.21750000000003</v>
      </c>
      <c r="L543" t="s">
        <v>35</v>
      </c>
      <c r="M543" t="s">
        <v>2390</v>
      </c>
      <c r="N543" s="4" t="s">
        <v>14050</v>
      </c>
      <c r="O543" s="4" t="s">
        <v>14050</v>
      </c>
      <c r="P543" s="4" t="s">
        <v>14079</v>
      </c>
      <c r="Q543" s="5">
        <f>DATE(ecommerce_dataset_updated[[#This Row],[YYYY]],ecommerce_dataset_updated[[#This Row],[MM]],ecommerce_dataset_updated[[#This Row],[DD]])</f>
        <v>45544</v>
      </c>
      <c r="R543" s="6" t="str">
        <f>TEXT(ecommerce_dataset_updated[[#This Row],['[Purchase_Date']]], "mmm")</f>
        <v>Sep</v>
      </c>
      <c r="S543" s="6" t="str">
        <f>TEXT(ecommerce_dataset_updated[[#This Row],['[Purchase_Date']]], "ddd")</f>
        <v>Mon</v>
      </c>
      <c r="T543" s="6">
        <f>ecommerce_dataset_updated[[#This Row],[Final_Price(Rs.) _]]-ecommerce_dataset_updated[[#This Row],['[Final_Price(Rs.)']]]</f>
        <v>-2.4999999999977263E-3</v>
      </c>
      <c r="U543" s="6" t="b">
        <f xml:space="preserve"> AND(ecommerce_dataset_updated[[#This Row],[Final_Price(Rs.) _]]=ecommerce_dataset_updated[[#This Row],['[Final_Price(Rs.)']]])</f>
        <v>0</v>
      </c>
      <c r="V543" s="5"/>
    </row>
    <row r="544" spans="1:22">
      <c r="A544" t="s">
        <v>2391</v>
      </c>
      <c r="B544" t="s">
        <v>2392</v>
      </c>
      <c r="C544" t="s">
        <v>45</v>
      </c>
      <c r="D544" s="9" t="s">
        <v>2393</v>
      </c>
      <c r="E544" s="8">
        <f>ecommerce_dataset_updated[[#This Row],[Price (Rs.)]]+0</f>
        <v>128.19999999999999</v>
      </c>
      <c r="F544" s="6" t="s">
        <v>12</v>
      </c>
      <c r="G544" s="7">
        <f>ecommerce_dataset_updated[[#This Row],[Discount (%)]]+0</f>
        <v>15</v>
      </c>
      <c r="H544" s="6" t="s">
        <v>2394</v>
      </c>
      <c r="I544" s="6">
        <f>ecommerce_dataset_updated[[#This Row],['[Price (Rs.)']]]*ecommerce_dataset_updated[[#This Row],['[Discount (%)']]]/100</f>
        <v>19.229999999999997</v>
      </c>
      <c r="J544" s="6">
        <f>ecommerce_dataset_updated[[#This Row],[Final_Price(Rs.)]]+0</f>
        <v>108.97</v>
      </c>
      <c r="K544" s="6">
        <f xml:space="preserve"> ecommerce_dataset_updated[[#This Row],['[Price (Rs.)']]]-ecommerce_dataset_updated[[#This Row],[Discount Amount _]]</f>
        <v>108.97</v>
      </c>
      <c r="L544" t="s">
        <v>120</v>
      </c>
      <c r="M544" t="s">
        <v>2395</v>
      </c>
      <c r="N544" s="4" t="s">
        <v>154</v>
      </c>
      <c r="O544" s="4" t="s">
        <v>14050</v>
      </c>
      <c r="P544" s="4" t="s">
        <v>14079</v>
      </c>
      <c r="Q544" s="5">
        <f>DATE(ecommerce_dataset_updated[[#This Row],[YYYY]],ecommerce_dataset_updated[[#This Row],[MM]],ecommerce_dataset_updated[[#This Row],[DD]])</f>
        <v>45565</v>
      </c>
      <c r="R544" s="6" t="str">
        <f>TEXT(ecommerce_dataset_updated[[#This Row],['[Purchase_Date']]], "mmm")</f>
        <v>Sep</v>
      </c>
      <c r="S544" s="6" t="str">
        <f>TEXT(ecommerce_dataset_updated[[#This Row],['[Purchase_Date']]], "ddd")</f>
        <v>Mon</v>
      </c>
      <c r="T544" s="6">
        <f>ecommerce_dataset_updated[[#This Row],[Final_Price(Rs.) _]]-ecommerce_dataset_updated[[#This Row],['[Final_Price(Rs.)']]]</f>
        <v>0</v>
      </c>
      <c r="U544" s="6" t="b">
        <f xml:space="preserve"> AND(ecommerce_dataset_updated[[#This Row],[Final_Price(Rs.) _]]=ecommerce_dataset_updated[[#This Row],['[Final_Price(Rs.)']]])</f>
        <v>1</v>
      </c>
      <c r="V544" s="5"/>
    </row>
    <row r="545" spans="1:22">
      <c r="A545" t="s">
        <v>2396</v>
      </c>
      <c r="B545" t="s">
        <v>2397</v>
      </c>
      <c r="C545" t="s">
        <v>32</v>
      </c>
      <c r="D545" s="9" t="s">
        <v>2398</v>
      </c>
      <c r="E545" s="8">
        <f>ecommerce_dataset_updated[[#This Row],[Price (Rs.)]]+0</f>
        <v>112.97</v>
      </c>
      <c r="F545" s="6" t="s">
        <v>26</v>
      </c>
      <c r="G545" s="7">
        <f>ecommerce_dataset_updated[[#This Row],[Discount (%)]]+0</f>
        <v>25</v>
      </c>
      <c r="H545" s="6" t="s">
        <v>2399</v>
      </c>
      <c r="I545" s="6">
        <f>ecommerce_dataset_updated[[#This Row],['[Price (Rs.)']]]*ecommerce_dataset_updated[[#This Row],['[Discount (%)']]]/100</f>
        <v>28.2425</v>
      </c>
      <c r="J545" s="6">
        <f>ecommerce_dataset_updated[[#This Row],[Final_Price(Rs.)]]+0</f>
        <v>84.73</v>
      </c>
      <c r="K545" s="6">
        <f xml:space="preserve"> ecommerce_dataset_updated[[#This Row],['[Price (Rs.)']]]-ecommerce_dataset_updated[[#This Row],[Discount Amount _]]</f>
        <v>84.727499999999992</v>
      </c>
      <c r="L545" t="s">
        <v>35</v>
      </c>
      <c r="M545" t="s">
        <v>1005</v>
      </c>
      <c r="N545" s="4" t="s">
        <v>14051</v>
      </c>
      <c r="O545" s="4" t="s">
        <v>14049</v>
      </c>
      <c r="P545" s="4" t="s">
        <v>14079</v>
      </c>
      <c r="Q545" s="5">
        <f>DATE(ecommerce_dataset_updated[[#This Row],[YYYY]],ecommerce_dataset_updated[[#This Row],[MM]],ecommerce_dataset_updated[[#This Row],[DD]])</f>
        <v>45598</v>
      </c>
      <c r="R545" s="6" t="str">
        <f>TEXT(ecommerce_dataset_updated[[#This Row],['[Purchase_Date']]], "mmm")</f>
        <v>Nov</v>
      </c>
      <c r="S545" s="6" t="str">
        <f>TEXT(ecommerce_dataset_updated[[#This Row],['[Purchase_Date']]], "ddd")</f>
        <v>Sat</v>
      </c>
      <c r="T545" s="6">
        <f>ecommerce_dataset_updated[[#This Row],[Final_Price(Rs.) _]]-ecommerce_dataset_updated[[#This Row],['[Final_Price(Rs.)']]]</f>
        <v>-2.5000000000119371E-3</v>
      </c>
      <c r="U545" s="6" t="b">
        <f xml:space="preserve"> AND(ecommerce_dataset_updated[[#This Row],[Final_Price(Rs.) _]]=ecommerce_dataset_updated[[#This Row],['[Final_Price(Rs.)']]])</f>
        <v>0</v>
      </c>
      <c r="V545" s="5"/>
    </row>
    <row r="546" spans="1:22">
      <c r="A546" t="s">
        <v>2400</v>
      </c>
      <c r="B546" t="s">
        <v>2401</v>
      </c>
      <c r="C546" t="s">
        <v>32</v>
      </c>
      <c r="D546" s="9" t="s">
        <v>2402</v>
      </c>
      <c r="E546" s="8">
        <f>ecommerce_dataset_updated[[#This Row],[Price (Rs.)]]+0</f>
        <v>221.92</v>
      </c>
      <c r="F546" s="6" t="s">
        <v>20</v>
      </c>
      <c r="G546" s="7">
        <f>ecommerce_dataset_updated[[#This Row],[Discount (%)]]+0</f>
        <v>20</v>
      </c>
      <c r="H546" s="6" t="s">
        <v>2403</v>
      </c>
      <c r="I546" s="6">
        <f>ecommerce_dataset_updated[[#This Row],['[Price (Rs.)']]]*ecommerce_dataset_updated[[#This Row],['[Discount (%)']]]/100</f>
        <v>44.383999999999993</v>
      </c>
      <c r="J546" s="6">
        <f>ecommerce_dataset_updated[[#This Row],[Final_Price(Rs.)]]+0</f>
        <v>177.54</v>
      </c>
      <c r="K546" s="6">
        <f xml:space="preserve"> ecommerce_dataset_updated[[#This Row],['[Price (Rs.)']]]-ecommerce_dataset_updated[[#This Row],[Discount Amount _]]</f>
        <v>177.536</v>
      </c>
      <c r="L546" t="s">
        <v>120</v>
      </c>
      <c r="M546" t="s">
        <v>1574</v>
      </c>
      <c r="N546" s="4" t="s">
        <v>14061</v>
      </c>
      <c r="O546" s="4" t="s">
        <v>14055</v>
      </c>
      <c r="P546" s="4" t="s">
        <v>14079</v>
      </c>
      <c r="Q546" s="5">
        <f>DATE(ecommerce_dataset_updated[[#This Row],[YYYY]],ecommerce_dataset_updated[[#This Row],[MM]],ecommerce_dataset_updated[[#This Row],[DD]])</f>
        <v>45525</v>
      </c>
      <c r="R546" s="6" t="str">
        <f>TEXT(ecommerce_dataset_updated[[#This Row],['[Purchase_Date']]], "mmm")</f>
        <v>Aug</v>
      </c>
      <c r="S546" s="6" t="str">
        <f>TEXT(ecommerce_dataset_updated[[#This Row],['[Purchase_Date']]], "ddd")</f>
        <v>Wed</v>
      </c>
      <c r="T546" s="6">
        <f>ecommerce_dataset_updated[[#This Row],[Final_Price(Rs.) _]]-ecommerce_dataset_updated[[#This Row],['[Final_Price(Rs.)']]]</f>
        <v>-3.9999999999906777E-3</v>
      </c>
      <c r="U546" s="6" t="b">
        <f xml:space="preserve"> AND(ecommerce_dataset_updated[[#This Row],[Final_Price(Rs.) _]]=ecommerce_dataset_updated[[#This Row],['[Final_Price(Rs.)']]])</f>
        <v>0</v>
      </c>
      <c r="V546" s="5"/>
    </row>
    <row r="547" spans="1:22">
      <c r="A547" t="s">
        <v>2404</v>
      </c>
      <c r="B547" t="s">
        <v>2405</v>
      </c>
      <c r="C547" t="s">
        <v>32</v>
      </c>
      <c r="D547" s="9" t="s">
        <v>2406</v>
      </c>
      <c r="E547" s="8">
        <f>ecommerce_dataset_updated[[#This Row],[Price (Rs.)]]+0</f>
        <v>356.78</v>
      </c>
      <c r="F547" s="6" t="s">
        <v>20</v>
      </c>
      <c r="G547" s="7">
        <f>ecommerce_dataset_updated[[#This Row],[Discount (%)]]+0</f>
        <v>20</v>
      </c>
      <c r="H547" s="6" t="s">
        <v>2407</v>
      </c>
      <c r="I547" s="6">
        <f>ecommerce_dataset_updated[[#This Row],['[Price (Rs.)']]]*ecommerce_dataset_updated[[#This Row],['[Discount (%)']]]/100</f>
        <v>71.355999999999995</v>
      </c>
      <c r="J547" s="6">
        <f>ecommerce_dataset_updated[[#This Row],[Final_Price(Rs.)]]+0</f>
        <v>285.42</v>
      </c>
      <c r="K547" s="6">
        <f xml:space="preserve"> ecommerce_dataset_updated[[#This Row],['[Price (Rs.)']]]-ecommerce_dataset_updated[[#This Row],[Discount Amount _]]</f>
        <v>285.42399999999998</v>
      </c>
      <c r="L547" t="s">
        <v>120</v>
      </c>
      <c r="M547" t="s">
        <v>1848</v>
      </c>
      <c r="N547" s="4" t="s">
        <v>14069</v>
      </c>
      <c r="O547" s="4" t="s">
        <v>14057</v>
      </c>
      <c r="P547" s="4" t="s">
        <v>14079</v>
      </c>
      <c r="Q547" s="5">
        <f>DATE(ecommerce_dataset_updated[[#This Row],[YYYY]],ecommerce_dataset_updated[[#This Row],[MM]],ecommerce_dataset_updated[[#This Row],[DD]])</f>
        <v>45373</v>
      </c>
      <c r="R547" s="6" t="str">
        <f>TEXT(ecommerce_dataset_updated[[#This Row],['[Purchase_Date']]], "mmm")</f>
        <v>Mar</v>
      </c>
      <c r="S547" s="6" t="str">
        <f>TEXT(ecommerce_dataset_updated[[#This Row],['[Purchase_Date']]], "ddd")</f>
        <v>Fri</v>
      </c>
      <c r="T547" s="6">
        <f>ecommerce_dataset_updated[[#This Row],[Final_Price(Rs.) _]]-ecommerce_dataset_updated[[#This Row],['[Final_Price(Rs.)']]]</f>
        <v>3.999999999962256E-3</v>
      </c>
      <c r="U547" s="6" t="b">
        <f xml:space="preserve"> AND(ecommerce_dataset_updated[[#This Row],[Final_Price(Rs.) _]]=ecommerce_dataset_updated[[#This Row],['[Final_Price(Rs.)']]])</f>
        <v>0</v>
      </c>
      <c r="V547" s="5"/>
    </row>
    <row r="548" spans="1:22">
      <c r="A548" t="s">
        <v>2408</v>
      </c>
      <c r="B548" t="s">
        <v>2409</v>
      </c>
      <c r="C548" t="s">
        <v>10</v>
      </c>
      <c r="D548" s="9" t="s">
        <v>2410</v>
      </c>
      <c r="E548" s="8">
        <f>ecommerce_dataset_updated[[#This Row],[Price (Rs.)]]+0</f>
        <v>309.92</v>
      </c>
      <c r="F548" s="6" t="s">
        <v>154</v>
      </c>
      <c r="G548" s="7">
        <f>ecommerce_dataset_updated[[#This Row],[Discount (%)]]+0</f>
        <v>30</v>
      </c>
      <c r="H548" s="6" t="s">
        <v>2411</v>
      </c>
      <c r="I548" s="6">
        <f>ecommerce_dataset_updated[[#This Row],['[Price (Rs.)']]]*ecommerce_dataset_updated[[#This Row],['[Discount (%)']]]/100</f>
        <v>92.975999999999999</v>
      </c>
      <c r="J548" s="6">
        <f>ecommerce_dataset_updated[[#This Row],[Final_Price(Rs.)]]+0</f>
        <v>216.94</v>
      </c>
      <c r="K548" s="6">
        <f xml:space="preserve"> ecommerce_dataset_updated[[#This Row],['[Price (Rs.)']]]-ecommerce_dataset_updated[[#This Row],[Discount Amount _]]</f>
        <v>216.94400000000002</v>
      </c>
      <c r="L548" t="s">
        <v>14</v>
      </c>
      <c r="M548" t="s">
        <v>324</v>
      </c>
      <c r="N548" s="4" t="s">
        <v>14069</v>
      </c>
      <c r="O548" s="4" t="s">
        <v>14055</v>
      </c>
      <c r="P548" s="4" t="s">
        <v>14079</v>
      </c>
      <c r="Q548" s="5">
        <f>DATE(ecommerce_dataset_updated[[#This Row],[YYYY]],ecommerce_dataset_updated[[#This Row],[MM]],ecommerce_dataset_updated[[#This Row],[DD]])</f>
        <v>45526</v>
      </c>
      <c r="R548" s="6" t="str">
        <f>TEXT(ecommerce_dataset_updated[[#This Row],['[Purchase_Date']]], "mmm")</f>
        <v>Aug</v>
      </c>
      <c r="S548" s="6" t="str">
        <f>TEXT(ecommerce_dataset_updated[[#This Row],['[Purchase_Date']]], "ddd")</f>
        <v>Thu</v>
      </c>
      <c r="T548" s="6">
        <f>ecommerce_dataset_updated[[#This Row],[Final_Price(Rs.) _]]-ecommerce_dataset_updated[[#This Row],['[Final_Price(Rs.)']]]</f>
        <v>4.0000000000190994E-3</v>
      </c>
      <c r="U548" s="6" t="b">
        <f xml:space="preserve"> AND(ecommerce_dataset_updated[[#This Row],[Final_Price(Rs.) _]]=ecommerce_dataset_updated[[#This Row],['[Final_Price(Rs.)']]])</f>
        <v>0</v>
      </c>
      <c r="V548" s="5"/>
    </row>
    <row r="549" spans="1:22">
      <c r="A549" t="s">
        <v>2412</v>
      </c>
      <c r="B549" t="s">
        <v>2413</v>
      </c>
      <c r="C549" t="s">
        <v>45</v>
      </c>
      <c r="D549" s="9" t="s">
        <v>2414</v>
      </c>
      <c r="E549" s="8">
        <f>ecommerce_dataset_updated[[#This Row],[Price (Rs.)]]+0</f>
        <v>400.63</v>
      </c>
      <c r="F549" s="6" t="s">
        <v>154</v>
      </c>
      <c r="G549" s="7">
        <f>ecommerce_dataset_updated[[#This Row],[Discount (%)]]+0</f>
        <v>30</v>
      </c>
      <c r="H549" s="6" t="s">
        <v>2415</v>
      </c>
      <c r="I549" s="6">
        <f>ecommerce_dataset_updated[[#This Row],['[Price (Rs.)']]]*ecommerce_dataset_updated[[#This Row],['[Discount (%)']]]/100</f>
        <v>120.18899999999999</v>
      </c>
      <c r="J549" s="6">
        <f>ecommerce_dataset_updated[[#This Row],[Final_Price(Rs.)]]+0</f>
        <v>280.44</v>
      </c>
      <c r="K549" s="6">
        <f xml:space="preserve"> ecommerce_dataset_updated[[#This Row],['[Price (Rs.)']]]-ecommerce_dataset_updated[[#This Row],[Discount Amount _]]</f>
        <v>280.44100000000003</v>
      </c>
      <c r="L549" t="s">
        <v>35</v>
      </c>
      <c r="M549" t="s">
        <v>631</v>
      </c>
      <c r="N549" s="4" t="s">
        <v>12</v>
      </c>
      <c r="O549" s="4" t="s">
        <v>14057</v>
      </c>
      <c r="P549" s="4" t="s">
        <v>14079</v>
      </c>
      <c r="Q549" s="5">
        <f>DATE(ecommerce_dataset_updated[[#This Row],[YYYY]],ecommerce_dataset_updated[[#This Row],[MM]],ecommerce_dataset_updated[[#This Row],[DD]])</f>
        <v>45366</v>
      </c>
      <c r="R549" s="6" t="str">
        <f>TEXT(ecommerce_dataset_updated[[#This Row],['[Purchase_Date']]], "mmm")</f>
        <v>Mar</v>
      </c>
      <c r="S549" s="6" t="str">
        <f>TEXT(ecommerce_dataset_updated[[#This Row],['[Purchase_Date']]], "ddd")</f>
        <v>Fri</v>
      </c>
      <c r="T549" s="6">
        <f>ecommerce_dataset_updated[[#This Row],[Final_Price(Rs.) _]]-ecommerce_dataset_updated[[#This Row],['[Final_Price(Rs.)']]]</f>
        <v>1.0000000000331966E-3</v>
      </c>
      <c r="U549" s="6" t="b">
        <f xml:space="preserve"> AND(ecommerce_dataset_updated[[#This Row],[Final_Price(Rs.) _]]=ecommerce_dataset_updated[[#This Row],['[Final_Price(Rs.)']]])</f>
        <v>0</v>
      </c>
      <c r="V549" s="5"/>
    </row>
    <row r="550" spans="1:22">
      <c r="A550" t="s">
        <v>2416</v>
      </c>
      <c r="B550" t="s">
        <v>2417</v>
      </c>
      <c r="C550" t="s">
        <v>45</v>
      </c>
      <c r="D550" s="9" t="s">
        <v>2418</v>
      </c>
      <c r="E550" s="8">
        <f>ecommerce_dataset_updated[[#This Row],[Price (Rs.)]]+0</f>
        <v>377.55</v>
      </c>
      <c r="F550" s="6" t="s">
        <v>47</v>
      </c>
      <c r="G550" s="7">
        <f>ecommerce_dataset_updated[[#This Row],[Discount (%)]]+0</f>
        <v>50</v>
      </c>
      <c r="H550" s="6" t="s">
        <v>2419</v>
      </c>
      <c r="I550" s="6">
        <f>ecommerce_dataset_updated[[#This Row],['[Price (Rs.)']]]*ecommerce_dataset_updated[[#This Row],['[Discount (%)']]]/100</f>
        <v>188.77500000000001</v>
      </c>
      <c r="J550" s="6">
        <f>ecommerce_dataset_updated[[#This Row],[Final_Price(Rs.)]]+0</f>
        <v>188.78</v>
      </c>
      <c r="K550" s="6">
        <f xml:space="preserve"> ecommerce_dataset_updated[[#This Row],['[Price (Rs.)']]]-ecommerce_dataset_updated[[#This Row],[Discount Amount _]]</f>
        <v>188.77500000000001</v>
      </c>
      <c r="L550" t="s">
        <v>35</v>
      </c>
      <c r="M550" t="s">
        <v>230</v>
      </c>
      <c r="N550" s="4" t="s">
        <v>26</v>
      </c>
      <c r="O550" s="4" t="s">
        <v>14055</v>
      </c>
      <c r="P550" s="4" t="s">
        <v>14079</v>
      </c>
      <c r="Q550" s="5">
        <f>DATE(ecommerce_dataset_updated[[#This Row],[YYYY]],ecommerce_dataset_updated[[#This Row],[MM]],ecommerce_dataset_updated[[#This Row],[DD]])</f>
        <v>45529</v>
      </c>
      <c r="R550" s="6" t="str">
        <f>TEXT(ecommerce_dataset_updated[[#This Row],['[Purchase_Date']]], "mmm")</f>
        <v>Aug</v>
      </c>
      <c r="S550" s="6" t="str">
        <f>TEXT(ecommerce_dataset_updated[[#This Row],['[Purchase_Date']]], "ddd")</f>
        <v>Sun</v>
      </c>
      <c r="T550" s="6">
        <f>ecommerce_dataset_updated[[#This Row],[Final_Price(Rs.) _]]-ecommerce_dataset_updated[[#This Row],['[Final_Price(Rs.)']]]</f>
        <v>-4.9999999999954525E-3</v>
      </c>
      <c r="U550" s="6" t="b">
        <f xml:space="preserve"> AND(ecommerce_dataset_updated[[#This Row],[Final_Price(Rs.) _]]=ecommerce_dataset_updated[[#This Row],['[Final_Price(Rs.)']]])</f>
        <v>0</v>
      </c>
      <c r="V550" s="5"/>
    </row>
    <row r="551" spans="1:22">
      <c r="A551" t="s">
        <v>2420</v>
      </c>
      <c r="B551" t="s">
        <v>2421</v>
      </c>
      <c r="C551" t="s">
        <v>39</v>
      </c>
      <c r="D551" s="9" t="s">
        <v>2422</v>
      </c>
      <c r="E551" s="8">
        <f>ecommerce_dataset_updated[[#This Row],[Price (Rs.)]]+0</f>
        <v>382.33</v>
      </c>
      <c r="F551" s="6" t="s">
        <v>12</v>
      </c>
      <c r="G551" s="7">
        <f>ecommerce_dataset_updated[[#This Row],[Discount (%)]]+0</f>
        <v>15</v>
      </c>
      <c r="H551" s="6" t="s">
        <v>2423</v>
      </c>
      <c r="I551" s="6">
        <f>ecommerce_dataset_updated[[#This Row],['[Price (Rs.)']]]*ecommerce_dataset_updated[[#This Row],['[Discount (%)']]]/100</f>
        <v>57.349499999999999</v>
      </c>
      <c r="J551" s="6">
        <f>ecommerce_dataset_updated[[#This Row],[Final_Price(Rs.)]]+0</f>
        <v>324.98</v>
      </c>
      <c r="K551" s="6">
        <f xml:space="preserve"> ecommerce_dataset_updated[[#This Row],['[Price (Rs.)']]]-ecommerce_dataset_updated[[#This Row],[Discount Amount _]]</f>
        <v>324.98050000000001</v>
      </c>
      <c r="L551" t="s">
        <v>28</v>
      </c>
      <c r="M551" t="s">
        <v>2390</v>
      </c>
      <c r="N551" s="4" t="s">
        <v>14050</v>
      </c>
      <c r="O551" s="4" t="s">
        <v>14050</v>
      </c>
      <c r="P551" s="4" t="s">
        <v>14079</v>
      </c>
      <c r="Q551" s="5">
        <f>DATE(ecommerce_dataset_updated[[#This Row],[YYYY]],ecommerce_dataset_updated[[#This Row],[MM]],ecommerce_dataset_updated[[#This Row],[DD]])</f>
        <v>45544</v>
      </c>
      <c r="R551" s="6" t="str">
        <f>TEXT(ecommerce_dataset_updated[[#This Row],['[Purchase_Date']]], "mmm")</f>
        <v>Sep</v>
      </c>
      <c r="S551" s="6" t="str">
        <f>TEXT(ecommerce_dataset_updated[[#This Row],['[Purchase_Date']]], "ddd")</f>
        <v>Mon</v>
      </c>
      <c r="T551" s="6">
        <f>ecommerce_dataset_updated[[#This Row],[Final_Price(Rs.) _]]-ecommerce_dataset_updated[[#This Row],['[Final_Price(Rs.)']]]</f>
        <v>4.9999999998817657E-4</v>
      </c>
      <c r="U551" s="6" t="b">
        <f xml:space="preserve"> AND(ecommerce_dataset_updated[[#This Row],[Final_Price(Rs.) _]]=ecommerce_dataset_updated[[#This Row],['[Final_Price(Rs.)']]])</f>
        <v>0</v>
      </c>
      <c r="V551" s="5"/>
    </row>
    <row r="552" spans="1:22">
      <c r="A552" t="s">
        <v>2424</v>
      </c>
      <c r="B552" t="s">
        <v>2425</v>
      </c>
      <c r="C552" t="s">
        <v>39</v>
      </c>
      <c r="D552" s="9" t="s">
        <v>2426</v>
      </c>
      <c r="E552" s="8">
        <f>ecommerce_dataset_updated[[#This Row],[Price (Rs.)]]+0</f>
        <v>215.61</v>
      </c>
      <c r="F552" s="6" t="s">
        <v>12</v>
      </c>
      <c r="G552" s="7">
        <f>ecommerce_dataset_updated[[#This Row],[Discount (%)]]+0</f>
        <v>15</v>
      </c>
      <c r="H552" s="6" t="s">
        <v>2427</v>
      </c>
      <c r="I552" s="6">
        <f>ecommerce_dataset_updated[[#This Row],['[Price (Rs.)']]]*ecommerce_dataset_updated[[#This Row],['[Discount (%)']]]/100</f>
        <v>32.341500000000003</v>
      </c>
      <c r="J552" s="6">
        <f>ecommerce_dataset_updated[[#This Row],[Final_Price(Rs.)]]+0</f>
        <v>183.27</v>
      </c>
      <c r="K552" s="6">
        <f xml:space="preserve"> ecommerce_dataset_updated[[#This Row],['[Price (Rs.)']]]-ecommerce_dataset_updated[[#This Row],[Discount Amount _]]</f>
        <v>183.26850000000002</v>
      </c>
      <c r="L552" t="s">
        <v>28</v>
      </c>
      <c r="M552" t="s">
        <v>2428</v>
      </c>
      <c r="N552" s="4" t="s">
        <v>14052</v>
      </c>
      <c r="O552" s="4" t="s">
        <v>14057</v>
      </c>
      <c r="P552" s="4" t="s">
        <v>14079</v>
      </c>
      <c r="Q552" s="5">
        <f>DATE(ecommerce_dataset_updated[[#This Row],[YYYY]],ecommerce_dataset_updated[[#This Row],[MM]],ecommerce_dataset_updated[[#This Row],[DD]])</f>
        <v>45352</v>
      </c>
      <c r="R552" s="6" t="str">
        <f>TEXT(ecommerce_dataset_updated[[#This Row],['[Purchase_Date']]], "mmm")</f>
        <v>Mar</v>
      </c>
      <c r="S552" s="6" t="str">
        <f>TEXT(ecommerce_dataset_updated[[#This Row],['[Purchase_Date']]], "ddd")</f>
        <v>Fri</v>
      </c>
      <c r="T552" s="6">
        <f>ecommerce_dataset_updated[[#This Row],[Final_Price(Rs.) _]]-ecommerce_dataset_updated[[#This Row],['[Final_Price(Rs.)']]]</f>
        <v>-1.4999999999929514E-3</v>
      </c>
      <c r="U552" s="6" t="b">
        <f xml:space="preserve"> AND(ecommerce_dataset_updated[[#This Row],[Final_Price(Rs.) _]]=ecommerce_dataset_updated[[#This Row],['[Final_Price(Rs.)']]])</f>
        <v>0</v>
      </c>
      <c r="V552" s="5"/>
    </row>
    <row r="553" spans="1:22">
      <c r="A553" t="s">
        <v>2429</v>
      </c>
      <c r="B553" t="s">
        <v>2430</v>
      </c>
      <c r="C553" t="s">
        <v>45</v>
      </c>
      <c r="D553" s="9" t="s">
        <v>2431</v>
      </c>
      <c r="E553" s="8">
        <f>ecommerce_dataset_updated[[#This Row],[Price (Rs.)]]+0</f>
        <v>352.89</v>
      </c>
      <c r="F553" s="6" t="s">
        <v>75</v>
      </c>
      <c r="G553" s="7">
        <f>ecommerce_dataset_updated[[#This Row],[Discount (%)]]+0</f>
        <v>10</v>
      </c>
      <c r="H553" s="6" t="s">
        <v>2432</v>
      </c>
      <c r="I553" s="6">
        <f>ecommerce_dataset_updated[[#This Row],['[Price (Rs.)']]]*ecommerce_dataset_updated[[#This Row],['[Discount (%)']]]/100</f>
        <v>35.288999999999994</v>
      </c>
      <c r="J553" s="6">
        <f>ecommerce_dataset_updated[[#This Row],[Final_Price(Rs.)]]+0</f>
        <v>317.60000000000002</v>
      </c>
      <c r="K553" s="6">
        <f xml:space="preserve"> ecommerce_dataset_updated[[#This Row],['[Price (Rs.)']]]-ecommerce_dataset_updated[[#This Row],[Discount Amount _]]</f>
        <v>317.601</v>
      </c>
      <c r="L553" t="s">
        <v>35</v>
      </c>
      <c r="M553" t="s">
        <v>751</v>
      </c>
      <c r="N553" s="4" t="s">
        <v>14051</v>
      </c>
      <c r="O553" s="4" t="s">
        <v>14051</v>
      </c>
      <c r="P553" s="4" t="s">
        <v>14079</v>
      </c>
      <c r="Q553" s="5">
        <f>DATE(ecommerce_dataset_updated[[#This Row],[YYYY]],ecommerce_dataset_updated[[#This Row],[MM]],ecommerce_dataset_updated[[#This Row],[DD]])</f>
        <v>45324</v>
      </c>
      <c r="R553" s="6" t="str">
        <f>TEXT(ecommerce_dataset_updated[[#This Row],['[Purchase_Date']]], "mmm")</f>
        <v>Feb</v>
      </c>
      <c r="S553" s="6" t="str">
        <f>TEXT(ecommerce_dataset_updated[[#This Row],['[Purchase_Date']]], "ddd")</f>
        <v>Fri</v>
      </c>
      <c r="T553" s="6">
        <f>ecommerce_dataset_updated[[#This Row],[Final_Price(Rs.) _]]-ecommerce_dataset_updated[[#This Row],['[Final_Price(Rs.)']]]</f>
        <v>9.9999999997635314E-4</v>
      </c>
      <c r="U553" s="6" t="b">
        <f xml:space="preserve"> AND(ecommerce_dataset_updated[[#This Row],[Final_Price(Rs.) _]]=ecommerce_dataset_updated[[#This Row],['[Final_Price(Rs.)']]])</f>
        <v>0</v>
      </c>
      <c r="V553" s="5"/>
    </row>
    <row r="554" spans="1:22">
      <c r="A554" t="s">
        <v>2433</v>
      </c>
      <c r="B554" t="s">
        <v>2434</v>
      </c>
      <c r="C554" t="s">
        <v>18</v>
      </c>
      <c r="D554" s="9" t="s">
        <v>2435</v>
      </c>
      <c r="E554" s="8">
        <f>ecommerce_dataset_updated[[#This Row],[Price (Rs.)]]+0</f>
        <v>403.98</v>
      </c>
      <c r="F554" s="6" t="s">
        <v>12</v>
      </c>
      <c r="G554" s="7">
        <f>ecommerce_dataset_updated[[#This Row],[Discount (%)]]+0</f>
        <v>15</v>
      </c>
      <c r="H554" s="6" t="s">
        <v>2436</v>
      </c>
      <c r="I554" s="6">
        <f>ecommerce_dataset_updated[[#This Row],['[Price (Rs.)']]]*ecommerce_dataset_updated[[#This Row],['[Discount (%)']]]/100</f>
        <v>60.597000000000008</v>
      </c>
      <c r="J554" s="6">
        <f>ecommerce_dataset_updated[[#This Row],[Final_Price(Rs.)]]+0</f>
        <v>343.38</v>
      </c>
      <c r="K554" s="6">
        <f xml:space="preserve"> ecommerce_dataset_updated[[#This Row],['[Price (Rs.)']]]-ecommerce_dataset_updated[[#This Row],[Discount Amount _]]</f>
        <v>343.38300000000004</v>
      </c>
      <c r="L554" t="s">
        <v>14</v>
      </c>
      <c r="M554" t="s">
        <v>1884</v>
      </c>
      <c r="N554" s="4" t="s">
        <v>14055</v>
      </c>
      <c r="O554" s="4" t="s">
        <v>14050</v>
      </c>
      <c r="P554" s="4" t="s">
        <v>14079</v>
      </c>
      <c r="Q554" s="5">
        <f>DATE(ecommerce_dataset_updated[[#This Row],[YYYY]],ecommerce_dataset_updated[[#This Row],[MM]],ecommerce_dataset_updated[[#This Row],[DD]])</f>
        <v>45543</v>
      </c>
      <c r="R554" s="6" t="str">
        <f>TEXT(ecommerce_dataset_updated[[#This Row],['[Purchase_Date']]], "mmm")</f>
        <v>Sep</v>
      </c>
      <c r="S554" s="6" t="str">
        <f>TEXT(ecommerce_dataset_updated[[#This Row],['[Purchase_Date']]], "ddd")</f>
        <v>Sun</v>
      </c>
      <c r="T554" s="6">
        <f>ecommerce_dataset_updated[[#This Row],[Final_Price(Rs.) _]]-ecommerce_dataset_updated[[#This Row],['[Final_Price(Rs.)']]]</f>
        <v>3.0000000000427463E-3</v>
      </c>
      <c r="U554" s="6" t="b">
        <f xml:space="preserve"> AND(ecommerce_dataset_updated[[#This Row],[Final_Price(Rs.) _]]=ecommerce_dataset_updated[[#This Row],['[Final_Price(Rs.)']]])</f>
        <v>0</v>
      </c>
      <c r="V554" s="5"/>
    </row>
    <row r="555" spans="1:22">
      <c r="A555" t="s">
        <v>2437</v>
      </c>
      <c r="B555" t="s">
        <v>2438</v>
      </c>
      <c r="C555" t="s">
        <v>39</v>
      </c>
      <c r="D555" s="9" t="s">
        <v>2439</v>
      </c>
      <c r="E555" s="8">
        <f>ecommerce_dataset_updated[[#This Row],[Price (Rs.)]]+0</f>
        <v>19.440000000000001</v>
      </c>
      <c r="F555" s="6" t="s">
        <v>12</v>
      </c>
      <c r="G555" s="7">
        <f>ecommerce_dataset_updated[[#This Row],[Discount (%)]]+0</f>
        <v>15</v>
      </c>
      <c r="H555" s="6" t="s">
        <v>2440</v>
      </c>
      <c r="I555" s="6">
        <f>ecommerce_dataset_updated[[#This Row],['[Price (Rs.)']]]*ecommerce_dataset_updated[[#This Row],['[Discount (%)']]]/100</f>
        <v>2.9160000000000004</v>
      </c>
      <c r="J555" s="6">
        <f>ecommerce_dataset_updated[[#This Row],[Final_Price(Rs.)]]+0</f>
        <v>16.52</v>
      </c>
      <c r="K555" s="6">
        <f xml:space="preserve"> ecommerce_dataset_updated[[#This Row],['[Price (Rs.)']]]-ecommerce_dataset_updated[[#This Row],[Discount Amount _]]</f>
        <v>16.524000000000001</v>
      </c>
      <c r="L555" t="s">
        <v>14</v>
      </c>
      <c r="M555" t="s">
        <v>569</v>
      </c>
      <c r="N555" s="4" t="s">
        <v>154</v>
      </c>
      <c r="O555" s="4" t="s">
        <v>14067</v>
      </c>
      <c r="P555" s="4" t="s">
        <v>14079</v>
      </c>
      <c r="Q555" s="5">
        <f>DATE(ecommerce_dataset_updated[[#This Row],[YYYY]],ecommerce_dataset_updated[[#This Row],[MM]],ecommerce_dataset_updated[[#This Row],[DD]])</f>
        <v>45503</v>
      </c>
      <c r="R555" s="6" t="str">
        <f>TEXT(ecommerce_dataset_updated[[#This Row],['[Purchase_Date']]], "mmm")</f>
        <v>Jul</v>
      </c>
      <c r="S555" s="6" t="str">
        <f>TEXT(ecommerce_dataset_updated[[#This Row],['[Purchase_Date']]], "ddd")</f>
        <v>Tue</v>
      </c>
      <c r="T555" s="6">
        <f>ecommerce_dataset_updated[[#This Row],[Final_Price(Rs.) _]]-ecommerce_dataset_updated[[#This Row],['[Final_Price(Rs.)']]]</f>
        <v>4.0000000000013358E-3</v>
      </c>
      <c r="U555" s="6" t="b">
        <f xml:space="preserve"> AND(ecommerce_dataset_updated[[#This Row],[Final_Price(Rs.) _]]=ecommerce_dataset_updated[[#This Row],['[Final_Price(Rs.)']]])</f>
        <v>0</v>
      </c>
      <c r="V555" s="5"/>
    </row>
    <row r="556" spans="1:22">
      <c r="A556" t="s">
        <v>2441</v>
      </c>
      <c r="B556" t="s">
        <v>2442</v>
      </c>
      <c r="C556" t="s">
        <v>32</v>
      </c>
      <c r="D556" s="9" t="s">
        <v>2443</v>
      </c>
      <c r="E556" s="8">
        <f>ecommerce_dataset_updated[[#This Row],[Price (Rs.)]]+0</f>
        <v>422.63</v>
      </c>
      <c r="F556" s="6" t="s">
        <v>47</v>
      </c>
      <c r="G556" s="7">
        <f>ecommerce_dataset_updated[[#This Row],[Discount (%)]]+0</f>
        <v>50</v>
      </c>
      <c r="H556" s="6" t="s">
        <v>2444</v>
      </c>
      <c r="I556" s="6">
        <f>ecommerce_dataset_updated[[#This Row],['[Price (Rs.)']]]*ecommerce_dataset_updated[[#This Row],['[Discount (%)']]]/100</f>
        <v>211.315</v>
      </c>
      <c r="J556" s="6">
        <f>ecommerce_dataset_updated[[#This Row],[Final_Price(Rs.)]]+0</f>
        <v>211.31</v>
      </c>
      <c r="K556" s="6">
        <f xml:space="preserve"> ecommerce_dataset_updated[[#This Row],['[Price (Rs.)']]]-ecommerce_dataset_updated[[#This Row],[Discount Amount _]]</f>
        <v>211.315</v>
      </c>
      <c r="L556" t="s">
        <v>35</v>
      </c>
      <c r="M556" t="s">
        <v>78</v>
      </c>
      <c r="N556" s="4" t="s">
        <v>14061</v>
      </c>
      <c r="O556" s="4" t="s">
        <v>75</v>
      </c>
      <c r="P556" s="4" t="s">
        <v>14079</v>
      </c>
      <c r="Q556" s="5">
        <f>DATE(ecommerce_dataset_updated[[#This Row],[YYYY]],ecommerce_dataset_updated[[#This Row],[MM]],ecommerce_dataset_updated[[#This Row],[DD]])</f>
        <v>45586</v>
      </c>
      <c r="R556" s="6" t="str">
        <f>TEXT(ecommerce_dataset_updated[[#This Row],['[Purchase_Date']]], "mmm")</f>
        <v>Oct</v>
      </c>
      <c r="S556" s="6" t="str">
        <f>TEXT(ecommerce_dataset_updated[[#This Row],['[Purchase_Date']]], "ddd")</f>
        <v>Mon</v>
      </c>
      <c r="T556" s="6">
        <f>ecommerce_dataset_updated[[#This Row],[Final_Price(Rs.) _]]-ecommerce_dataset_updated[[#This Row],['[Final_Price(Rs.)']]]</f>
        <v>4.9999999999954525E-3</v>
      </c>
      <c r="U556" s="6" t="b">
        <f xml:space="preserve"> AND(ecommerce_dataset_updated[[#This Row],[Final_Price(Rs.) _]]=ecommerce_dataset_updated[[#This Row],['[Final_Price(Rs.)']]])</f>
        <v>0</v>
      </c>
      <c r="V556" s="5"/>
    </row>
    <row r="557" spans="1:22">
      <c r="A557" t="s">
        <v>2445</v>
      </c>
      <c r="B557" t="s">
        <v>2446</v>
      </c>
      <c r="C557" t="s">
        <v>32</v>
      </c>
      <c r="D557" s="9" t="s">
        <v>2447</v>
      </c>
      <c r="E557" s="8">
        <f>ecommerce_dataset_updated[[#This Row],[Price (Rs.)]]+0</f>
        <v>302.73</v>
      </c>
      <c r="F557" s="6" t="s">
        <v>154</v>
      </c>
      <c r="G557" s="7">
        <f>ecommerce_dataset_updated[[#This Row],[Discount (%)]]+0</f>
        <v>30</v>
      </c>
      <c r="H557" s="6" t="s">
        <v>2448</v>
      </c>
      <c r="I557" s="6">
        <f>ecommerce_dataset_updated[[#This Row],['[Price (Rs.)']]]*ecommerce_dataset_updated[[#This Row],['[Discount (%)']]]/100</f>
        <v>90.819000000000017</v>
      </c>
      <c r="J557" s="6">
        <f>ecommerce_dataset_updated[[#This Row],[Final_Price(Rs.)]]+0</f>
        <v>211.91</v>
      </c>
      <c r="K557" s="6">
        <f xml:space="preserve"> ecommerce_dataset_updated[[#This Row],['[Price (Rs.)']]]-ecommerce_dataset_updated[[#This Row],[Discount Amount _]]</f>
        <v>211.911</v>
      </c>
      <c r="L557" t="s">
        <v>35</v>
      </c>
      <c r="M557" t="s">
        <v>587</v>
      </c>
      <c r="N557" s="4" t="s">
        <v>14071</v>
      </c>
      <c r="O557" s="4" t="s">
        <v>14059</v>
      </c>
      <c r="P557" s="4" t="s">
        <v>14079</v>
      </c>
      <c r="Q557" s="5">
        <f>DATE(ecommerce_dataset_updated[[#This Row],[YYYY]],ecommerce_dataset_updated[[#This Row],[MM]],ecommerce_dataset_updated[[#This Row],[DD]])</f>
        <v>45436</v>
      </c>
      <c r="R557" s="6" t="str">
        <f>TEXT(ecommerce_dataset_updated[[#This Row],['[Purchase_Date']]], "mmm")</f>
        <v>May</v>
      </c>
      <c r="S557" s="6" t="str">
        <f>TEXT(ecommerce_dataset_updated[[#This Row],['[Purchase_Date']]], "ddd")</f>
        <v>Fri</v>
      </c>
      <c r="T557" s="6">
        <f>ecommerce_dataset_updated[[#This Row],[Final_Price(Rs.) _]]-ecommerce_dataset_updated[[#This Row],['[Final_Price(Rs.)']]]</f>
        <v>1.0000000000047748E-3</v>
      </c>
      <c r="U557" s="6" t="b">
        <f xml:space="preserve"> AND(ecommerce_dataset_updated[[#This Row],[Final_Price(Rs.) _]]=ecommerce_dataset_updated[[#This Row],['[Final_Price(Rs.)']]])</f>
        <v>0</v>
      </c>
      <c r="V557" s="5"/>
    </row>
    <row r="558" spans="1:22">
      <c r="A558" t="s">
        <v>2449</v>
      </c>
      <c r="B558" t="s">
        <v>2450</v>
      </c>
      <c r="C558" t="s">
        <v>39</v>
      </c>
      <c r="D558" s="9" t="s">
        <v>2451</v>
      </c>
      <c r="E558" s="8">
        <f>ecommerce_dataset_updated[[#This Row],[Price (Rs.)]]+0</f>
        <v>71.260000000000005</v>
      </c>
      <c r="F558" s="6" t="s">
        <v>107</v>
      </c>
      <c r="G558" s="7">
        <f>ecommerce_dataset_updated[[#This Row],[Discount (%)]]+0</f>
        <v>0</v>
      </c>
      <c r="H558" s="6" t="s">
        <v>2451</v>
      </c>
      <c r="I558" s="6">
        <f>ecommerce_dataset_updated[[#This Row],['[Price (Rs.)']]]*ecommerce_dataset_updated[[#This Row],['[Discount (%)']]]/100</f>
        <v>0</v>
      </c>
      <c r="J558" s="6">
        <f>ecommerce_dataset_updated[[#This Row],[Final_Price(Rs.)]]+0</f>
        <v>71.260000000000005</v>
      </c>
      <c r="K558" s="6">
        <f xml:space="preserve"> ecommerce_dataset_updated[[#This Row],['[Price (Rs.)']]]-ecommerce_dataset_updated[[#This Row],[Discount Amount _]]</f>
        <v>71.260000000000005</v>
      </c>
      <c r="L558" t="s">
        <v>28</v>
      </c>
      <c r="M558" t="s">
        <v>413</v>
      </c>
      <c r="N558" s="4" t="s">
        <v>14057</v>
      </c>
      <c r="O558" s="4" t="s">
        <v>14050</v>
      </c>
      <c r="P558" s="4" t="s">
        <v>14079</v>
      </c>
      <c r="Q558" s="5">
        <f>DATE(ecommerce_dataset_updated[[#This Row],[YYYY]],ecommerce_dataset_updated[[#This Row],[MM]],ecommerce_dataset_updated[[#This Row],[DD]])</f>
        <v>45538</v>
      </c>
      <c r="R558" s="6" t="str">
        <f>TEXT(ecommerce_dataset_updated[[#This Row],['[Purchase_Date']]], "mmm")</f>
        <v>Sep</v>
      </c>
      <c r="S558" s="6" t="str">
        <f>TEXT(ecommerce_dataset_updated[[#This Row],['[Purchase_Date']]], "ddd")</f>
        <v>Tue</v>
      </c>
      <c r="T558" s="6">
        <f>ecommerce_dataset_updated[[#This Row],[Final_Price(Rs.) _]]-ecommerce_dataset_updated[[#This Row],['[Final_Price(Rs.)']]]</f>
        <v>0</v>
      </c>
      <c r="U558" s="6" t="b">
        <f xml:space="preserve"> AND(ecommerce_dataset_updated[[#This Row],[Final_Price(Rs.) _]]=ecommerce_dataset_updated[[#This Row],['[Final_Price(Rs.)']]])</f>
        <v>1</v>
      </c>
      <c r="V558" s="5"/>
    </row>
    <row r="559" spans="1:22">
      <c r="A559" t="s">
        <v>2452</v>
      </c>
      <c r="B559" t="s">
        <v>2453</v>
      </c>
      <c r="C559" t="s">
        <v>45</v>
      </c>
      <c r="D559" s="9" t="s">
        <v>2454</v>
      </c>
      <c r="E559" s="8">
        <f>ecommerce_dataset_updated[[#This Row],[Price (Rs.)]]+0</f>
        <v>332.89</v>
      </c>
      <c r="F559" s="6" t="s">
        <v>107</v>
      </c>
      <c r="G559" s="7">
        <f>ecommerce_dataset_updated[[#This Row],[Discount (%)]]+0</f>
        <v>0</v>
      </c>
      <c r="H559" s="6" t="s">
        <v>2454</v>
      </c>
      <c r="I559" s="6">
        <f>ecommerce_dataset_updated[[#This Row],['[Price (Rs.)']]]*ecommerce_dataset_updated[[#This Row],['[Discount (%)']]]/100</f>
        <v>0</v>
      </c>
      <c r="J559" s="6">
        <f>ecommerce_dataset_updated[[#This Row],[Final_Price(Rs.)]]+0</f>
        <v>332.89</v>
      </c>
      <c r="K559" s="6">
        <f xml:space="preserve"> ecommerce_dataset_updated[[#This Row],['[Price (Rs.)']]]-ecommerce_dataset_updated[[#This Row],[Discount Amount _]]</f>
        <v>332.89</v>
      </c>
      <c r="L559" t="s">
        <v>14</v>
      </c>
      <c r="M559" t="s">
        <v>2000</v>
      </c>
      <c r="N559" s="4" t="s">
        <v>26</v>
      </c>
      <c r="O559" s="4" t="s">
        <v>14067</v>
      </c>
      <c r="P559" s="4" t="s">
        <v>14079</v>
      </c>
      <c r="Q559" s="5">
        <f>DATE(ecommerce_dataset_updated[[#This Row],[YYYY]],ecommerce_dataset_updated[[#This Row],[MM]],ecommerce_dataset_updated[[#This Row],[DD]])</f>
        <v>45498</v>
      </c>
      <c r="R559" s="6" t="str">
        <f>TEXT(ecommerce_dataset_updated[[#This Row],['[Purchase_Date']]], "mmm")</f>
        <v>Jul</v>
      </c>
      <c r="S559" s="6" t="str">
        <f>TEXT(ecommerce_dataset_updated[[#This Row],['[Purchase_Date']]], "ddd")</f>
        <v>Thu</v>
      </c>
      <c r="T559" s="6">
        <f>ecommerce_dataset_updated[[#This Row],[Final_Price(Rs.) _]]-ecommerce_dataset_updated[[#This Row],['[Final_Price(Rs.)']]]</f>
        <v>0</v>
      </c>
      <c r="U559" s="6" t="b">
        <f xml:space="preserve"> AND(ecommerce_dataset_updated[[#This Row],[Final_Price(Rs.) _]]=ecommerce_dataset_updated[[#This Row],['[Final_Price(Rs.)']]])</f>
        <v>1</v>
      </c>
      <c r="V559" s="5"/>
    </row>
    <row r="560" spans="1:22">
      <c r="A560" t="s">
        <v>2455</v>
      </c>
      <c r="B560" t="s">
        <v>2456</v>
      </c>
      <c r="C560" t="s">
        <v>18</v>
      </c>
      <c r="D560" s="9" t="s">
        <v>2457</v>
      </c>
      <c r="E560" s="8">
        <f>ecommerce_dataset_updated[[#This Row],[Price (Rs.)]]+0</f>
        <v>254.19</v>
      </c>
      <c r="F560" s="6" t="s">
        <v>75</v>
      </c>
      <c r="G560" s="7">
        <f>ecommerce_dataset_updated[[#This Row],[Discount (%)]]+0</f>
        <v>10</v>
      </c>
      <c r="H560" s="6" t="s">
        <v>2458</v>
      </c>
      <c r="I560" s="6">
        <f>ecommerce_dataset_updated[[#This Row],['[Price (Rs.)']]]*ecommerce_dataset_updated[[#This Row],['[Discount (%)']]]/100</f>
        <v>25.419</v>
      </c>
      <c r="J560" s="6">
        <f>ecommerce_dataset_updated[[#This Row],[Final_Price(Rs.)]]+0</f>
        <v>228.77</v>
      </c>
      <c r="K560" s="6">
        <f xml:space="preserve"> ecommerce_dataset_updated[[#This Row],['[Price (Rs.)']]]-ecommerce_dataset_updated[[#This Row],[Discount Amount _]]</f>
        <v>228.77099999999999</v>
      </c>
      <c r="L560" t="s">
        <v>28</v>
      </c>
      <c r="M560" t="s">
        <v>2459</v>
      </c>
      <c r="N560" s="4" t="s">
        <v>14058</v>
      </c>
      <c r="O560" s="4" t="s">
        <v>14067</v>
      </c>
      <c r="P560" s="4" t="s">
        <v>14079</v>
      </c>
      <c r="Q560" s="5">
        <f>DATE(ecommerce_dataset_updated[[#This Row],[YYYY]],ecommerce_dataset_updated[[#This Row],[MM]],ecommerce_dataset_updated[[#This Row],[DD]])</f>
        <v>45502</v>
      </c>
      <c r="R560" s="6" t="str">
        <f>TEXT(ecommerce_dataset_updated[[#This Row],['[Purchase_Date']]], "mmm")</f>
        <v>Jul</v>
      </c>
      <c r="S560" s="6" t="str">
        <f>TEXT(ecommerce_dataset_updated[[#This Row],['[Purchase_Date']]], "ddd")</f>
        <v>Mon</v>
      </c>
      <c r="T560" s="6">
        <f>ecommerce_dataset_updated[[#This Row],[Final_Price(Rs.) _]]-ecommerce_dataset_updated[[#This Row],['[Final_Price(Rs.)']]]</f>
        <v>9.9999999997635314E-4</v>
      </c>
      <c r="U560" s="6" t="b">
        <f xml:space="preserve"> AND(ecommerce_dataset_updated[[#This Row],[Final_Price(Rs.) _]]=ecommerce_dataset_updated[[#This Row],['[Final_Price(Rs.)']]])</f>
        <v>0</v>
      </c>
      <c r="V560" s="5"/>
    </row>
    <row r="561" spans="1:22">
      <c r="A561" t="s">
        <v>2460</v>
      </c>
      <c r="B561" t="s">
        <v>2461</v>
      </c>
      <c r="C561" t="s">
        <v>39</v>
      </c>
      <c r="D561" s="9" t="s">
        <v>2462</v>
      </c>
      <c r="E561" s="8">
        <f>ecommerce_dataset_updated[[#This Row],[Price (Rs.)]]+0</f>
        <v>436.15</v>
      </c>
      <c r="F561" s="6" t="s">
        <v>154</v>
      </c>
      <c r="G561" s="7">
        <f>ecommerce_dataset_updated[[#This Row],[Discount (%)]]+0</f>
        <v>30</v>
      </c>
      <c r="H561" s="6" t="s">
        <v>2463</v>
      </c>
      <c r="I561" s="6">
        <f>ecommerce_dataset_updated[[#This Row],['[Price (Rs.)']]]*ecommerce_dataset_updated[[#This Row],['[Discount (%)']]]/100</f>
        <v>130.845</v>
      </c>
      <c r="J561" s="6">
        <f>ecommerce_dataset_updated[[#This Row],[Final_Price(Rs.)]]+0</f>
        <v>305.3</v>
      </c>
      <c r="K561" s="6">
        <f xml:space="preserve"> ecommerce_dataset_updated[[#This Row],['[Price (Rs.)']]]-ecommerce_dataset_updated[[#This Row],[Discount Amount _]]</f>
        <v>305.30499999999995</v>
      </c>
      <c r="L561" t="s">
        <v>35</v>
      </c>
      <c r="M561" t="s">
        <v>2141</v>
      </c>
      <c r="N561" s="4" t="s">
        <v>2910</v>
      </c>
      <c r="O561" s="4" t="s">
        <v>14055</v>
      </c>
      <c r="P561" s="4" t="s">
        <v>14079</v>
      </c>
      <c r="Q561" s="5">
        <f>DATE(ecommerce_dataset_updated[[#This Row],[YYYY]],ecommerce_dataset_updated[[#This Row],[MM]],ecommerce_dataset_updated[[#This Row],[DD]])</f>
        <v>45518</v>
      </c>
      <c r="R561" s="6" t="str">
        <f>TEXT(ecommerce_dataset_updated[[#This Row],['[Purchase_Date']]], "mmm")</f>
        <v>Aug</v>
      </c>
      <c r="S561" s="6" t="str">
        <f>TEXT(ecommerce_dataset_updated[[#This Row],['[Purchase_Date']]], "ddd")</f>
        <v>Wed</v>
      </c>
      <c r="T561" s="6">
        <f>ecommerce_dataset_updated[[#This Row],[Final_Price(Rs.) _]]-ecommerce_dataset_updated[[#This Row],['[Final_Price(Rs.)']]]</f>
        <v>4.9999999999386091E-3</v>
      </c>
      <c r="U561" s="6" t="b">
        <f xml:space="preserve"> AND(ecommerce_dataset_updated[[#This Row],[Final_Price(Rs.) _]]=ecommerce_dataset_updated[[#This Row],['[Final_Price(Rs.)']]])</f>
        <v>0</v>
      </c>
      <c r="V561" s="5"/>
    </row>
    <row r="562" spans="1:22">
      <c r="A562" t="s">
        <v>2464</v>
      </c>
      <c r="B562" t="s">
        <v>2465</v>
      </c>
      <c r="C562" t="s">
        <v>32</v>
      </c>
      <c r="D562" s="9" t="s">
        <v>2466</v>
      </c>
      <c r="E562" s="8">
        <f>ecommerce_dataset_updated[[#This Row],[Price (Rs.)]]+0</f>
        <v>379.65</v>
      </c>
      <c r="F562" s="6" t="s">
        <v>154</v>
      </c>
      <c r="G562" s="7">
        <f>ecommerce_dataset_updated[[#This Row],[Discount (%)]]+0</f>
        <v>30</v>
      </c>
      <c r="H562" s="6" t="s">
        <v>2467</v>
      </c>
      <c r="I562" s="6">
        <f>ecommerce_dataset_updated[[#This Row],['[Price (Rs.)']]]*ecommerce_dataset_updated[[#This Row],['[Discount (%)']]]/100</f>
        <v>113.895</v>
      </c>
      <c r="J562" s="6">
        <f>ecommerce_dataset_updated[[#This Row],[Final_Price(Rs.)]]+0</f>
        <v>265.75</v>
      </c>
      <c r="K562" s="6">
        <f xml:space="preserve"> ecommerce_dataset_updated[[#This Row],['[Price (Rs.)']]]-ecommerce_dataset_updated[[#This Row],[Discount Amount _]]</f>
        <v>265.755</v>
      </c>
      <c r="L562" t="s">
        <v>28</v>
      </c>
      <c r="M562" t="s">
        <v>2468</v>
      </c>
      <c r="N562" s="4" t="s">
        <v>14053</v>
      </c>
      <c r="O562" s="4" t="s">
        <v>14049</v>
      </c>
      <c r="P562" s="4" t="s">
        <v>14079</v>
      </c>
      <c r="Q562" s="5">
        <f>DATE(ecommerce_dataset_updated[[#This Row],[YYYY]],ecommerce_dataset_updated[[#This Row],[MM]],ecommerce_dataset_updated[[#This Row],[DD]])</f>
        <v>45600</v>
      </c>
      <c r="R562" s="6" t="str">
        <f>TEXT(ecommerce_dataset_updated[[#This Row],['[Purchase_Date']]], "mmm")</f>
        <v>Nov</v>
      </c>
      <c r="S562" s="6" t="str">
        <f>TEXT(ecommerce_dataset_updated[[#This Row],['[Purchase_Date']]], "ddd")</f>
        <v>Mon</v>
      </c>
      <c r="T562" s="6">
        <f>ecommerce_dataset_updated[[#This Row],[Final_Price(Rs.) _]]-ecommerce_dataset_updated[[#This Row],['[Final_Price(Rs.)']]]</f>
        <v>4.9999999999954525E-3</v>
      </c>
      <c r="U562" s="6" t="b">
        <f xml:space="preserve"> AND(ecommerce_dataset_updated[[#This Row],[Final_Price(Rs.) _]]=ecommerce_dataset_updated[[#This Row],['[Final_Price(Rs.)']]])</f>
        <v>0</v>
      </c>
      <c r="V562" s="5"/>
    </row>
    <row r="563" spans="1:22">
      <c r="A563" t="s">
        <v>2469</v>
      </c>
      <c r="B563" t="s">
        <v>2470</v>
      </c>
      <c r="C563" t="s">
        <v>32</v>
      </c>
      <c r="D563" s="9" t="s">
        <v>2471</v>
      </c>
      <c r="E563" s="8">
        <f>ecommerce_dataset_updated[[#This Row],[Price (Rs.)]]+0</f>
        <v>440.27</v>
      </c>
      <c r="F563" s="6" t="s">
        <v>20</v>
      </c>
      <c r="G563" s="7">
        <f>ecommerce_dataset_updated[[#This Row],[Discount (%)]]+0</f>
        <v>20</v>
      </c>
      <c r="H563" s="6" t="s">
        <v>2472</v>
      </c>
      <c r="I563" s="6">
        <f>ecommerce_dataset_updated[[#This Row],['[Price (Rs.)']]]*ecommerce_dataset_updated[[#This Row],['[Discount (%)']]]/100</f>
        <v>88.054000000000002</v>
      </c>
      <c r="J563" s="6">
        <f>ecommerce_dataset_updated[[#This Row],[Final_Price(Rs.)]]+0</f>
        <v>352.22</v>
      </c>
      <c r="K563" s="6">
        <f xml:space="preserve"> ecommerce_dataset_updated[[#This Row],['[Price (Rs.)']]]-ecommerce_dataset_updated[[#This Row],[Discount Amount _]]</f>
        <v>352.21600000000001</v>
      </c>
      <c r="L563" t="s">
        <v>77</v>
      </c>
      <c r="M563" t="s">
        <v>36</v>
      </c>
      <c r="N563" s="4" t="s">
        <v>14052</v>
      </c>
      <c r="O563" s="4" t="s">
        <v>14053</v>
      </c>
      <c r="P563" s="4" t="s">
        <v>14079</v>
      </c>
      <c r="Q563" s="5">
        <f>DATE(ecommerce_dataset_updated[[#This Row],[YYYY]],ecommerce_dataset_updated[[#This Row],[MM]],ecommerce_dataset_updated[[#This Row],[DD]])</f>
        <v>45383</v>
      </c>
      <c r="R563" s="6" t="str">
        <f>TEXT(ecommerce_dataset_updated[[#This Row],['[Purchase_Date']]], "mmm")</f>
        <v>Apr</v>
      </c>
      <c r="S563" s="6" t="str">
        <f>TEXT(ecommerce_dataset_updated[[#This Row],['[Purchase_Date']]], "ddd")</f>
        <v>Mon</v>
      </c>
      <c r="T563" s="6">
        <f>ecommerce_dataset_updated[[#This Row],[Final_Price(Rs.) _]]-ecommerce_dataset_updated[[#This Row],['[Final_Price(Rs.)']]]</f>
        <v>-4.0000000000190994E-3</v>
      </c>
      <c r="U563" s="6" t="b">
        <f xml:space="preserve"> AND(ecommerce_dataset_updated[[#This Row],[Final_Price(Rs.) _]]=ecommerce_dataset_updated[[#This Row],['[Final_Price(Rs.)']]])</f>
        <v>0</v>
      </c>
      <c r="V563" s="5"/>
    </row>
    <row r="564" spans="1:22">
      <c r="A564" t="s">
        <v>2473</v>
      </c>
      <c r="B564" t="s">
        <v>2474</v>
      </c>
      <c r="C564" t="s">
        <v>32</v>
      </c>
      <c r="D564" s="9" t="s">
        <v>2475</v>
      </c>
      <c r="E564" s="8">
        <f>ecommerce_dataset_updated[[#This Row],[Price (Rs.)]]+0</f>
        <v>358.89</v>
      </c>
      <c r="F564" s="6" t="s">
        <v>107</v>
      </c>
      <c r="G564" s="7">
        <f>ecommerce_dataset_updated[[#This Row],[Discount (%)]]+0</f>
        <v>0</v>
      </c>
      <c r="H564" s="6" t="s">
        <v>2475</v>
      </c>
      <c r="I564" s="6">
        <f>ecommerce_dataset_updated[[#This Row],['[Price (Rs.)']]]*ecommerce_dataset_updated[[#This Row],['[Discount (%)']]]/100</f>
        <v>0</v>
      </c>
      <c r="J564" s="6">
        <f>ecommerce_dataset_updated[[#This Row],[Final_Price(Rs.)]]+0</f>
        <v>358.89</v>
      </c>
      <c r="K564" s="6">
        <f xml:space="preserve"> ecommerce_dataset_updated[[#This Row],['[Price (Rs.)']]]-ecommerce_dataset_updated[[#This Row],[Discount Amount _]]</f>
        <v>358.89</v>
      </c>
      <c r="L564" t="s">
        <v>14</v>
      </c>
      <c r="M564" t="s">
        <v>2385</v>
      </c>
      <c r="N564" s="4" t="s">
        <v>14070</v>
      </c>
      <c r="O564" s="4" t="s">
        <v>14052</v>
      </c>
      <c r="P564" s="4" t="s">
        <v>14079</v>
      </c>
      <c r="Q564" s="5">
        <f>DATE(ecommerce_dataset_updated[[#This Row],[YYYY]],ecommerce_dataset_updated[[#This Row],[MM]],ecommerce_dataset_updated[[#This Row],[DD]])</f>
        <v>45309</v>
      </c>
      <c r="R564" s="6" t="str">
        <f>TEXT(ecommerce_dataset_updated[[#This Row],['[Purchase_Date']]], "mmm")</f>
        <v>Jan</v>
      </c>
      <c r="S564" s="6" t="str">
        <f>TEXT(ecommerce_dataset_updated[[#This Row],['[Purchase_Date']]], "ddd")</f>
        <v>Thu</v>
      </c>
      <c r="T564" s="6">
        <f>ecommerce_dataset_updated[[#This Row],[Final_Price(Rs.) _]]-ecommerce_dataset_updated[[#This Row],['[Final_Price(Rs.)']]]</f>
        <v>0</v>
      </c>
      <c r="U564" s="6" t="b">
        <f xml:space="preserve"> AND(ecommerce_dataset_updated[[#This Row],[Final_Price(Rs.) _]]=ecommerce_dataset_updated[[#This Row],['[Final_Price(Rs.)']]])</f>
        <v>1</v>
      </c>
      <c r="V564" s="5"/>
    </row>
    <row r="565" spans="1:22">
      <c r="A565" t="s">
        <v>2476</v>
      </c>
      <c r="B565" t="s">
        <v>2477</v>
      </c>
      <c r="C565" t="s">
        <v>68</v>
      </c>
      <c r="D565" s="9" t="s">
        <v>2478</v>
      </c>
      <c r="E565" s="8">
        <f>ecommerce_dataset_updated[[#This Row],[Price (Rs.)]]+0</f>
        <v>463.05</v>
      </c>
      <c r="F565" s="6" t="s">
        <v>12</v>
      </c>
      <c r="G565" s="7">
        <f>ecommerce_dataset_updated[[#This Row],[Discount (%)]]+0</f>
        <v>15</v>
      </c>
      <c r="H565" s="6" t="s">
        <v>2479</v>
      </c>
      <c r="I565" s="6">
        <f>ecommerce_dataset_updated[[#This Row],['[Price (Rs.)']]]*ecommerce_dataset_updated[[#This Row],['[Discount (%)']]]/100</f>
        <v>69.457499999999996</v>
      </c>
      <c r="J565" s="6">
        <f>ecommerce_dataset_updated[[#This Row],[Final_Price(Rs.)]]+0</f>
        <v>393.59</v>
      </c>
      <c r="K565" s="6">
        <f xml:space="preserve"> ecommerce_dataset_updated[[#This Row],['[Price (Rs.)']]]-ecommerce_dataset_updated[[#This Row],[Discount Amount _]]</f>
        <v>393.59250000000003</v>
      </c>
      <c r="L565" t="s">
        <v>120</v>
      </c>
      <c r="M565" t="s">
        <v>1643</v>
      </c>
      <c r="N565" s="4" t="s">
        <v>14062</v>
      </c>
      <c r="O565" s="4" t="s">
        <v>14053</v>
      </c>
      <c r="P565" s="4" t="s">
        <v>14079</v>
      </c>
      <c r="Q565" s="5">
        <f>DATE(ecommerce_dataset_updated[[#This Row],[YYYY]],ecommerce_dataset_updated[[#This Row],[MM]],ecommerce_dataset_updated[[#This Row],[DD]])</f>
        <v>45388</v>
      </c>
      <c r="R565" s="6" t="str">
        <f>TEXT(ecommerce_dataset_updated[[#This Row],['[Purchase_Date']]], "mmm")</f>
        <v>Apr</v>
      </c>
      <c r="S565" s="6" t="str">
        <f>TEXT(ecommerce_dataset_updated[[#This Row],['[Purchase_Date']]], "ddd")</f>
        <v>Sat</v>
      </c>
      <c r="T565" s="6">
        <f>ecommerce_dataset_updated[[#This Row],[Final_Price(Rs.) _]]-ecommerce_dataset_updated[[#This Row],['[Final_Price(Rs.)']]]</f>
        <v>2.5000000000545697E-3</v>
      </c>
      <c r="U565" s="6" t="b">
        <f xml:space="preserve"> AND(ecommerce_dataset_updated[[#This Row],[Final_Price(Rs.) _]]=ecommerce_dataset_updated[[#This Row],['[Final_Price(Rs.)']]])</f>
        <v>0</v>
      </c>
      <c r="V565" s="5"/>
    </row>
    <row r="566" spans="1:22">
      <c r="A566" t="s">
        <v>2480</v>
      </c>
      <c r="B566" t="s">
        <v>2481</v>
      </c>
      <c r="C566" t="s">
        <v>18</v>
      </c>
      <c r="D566" s="9" t="s">
        <v>2482</v>
      </c>
      <c r="E566" s="8">
        <f>ecommerce_dataset_updated[[#This Row],[Price (Rs.)]]+0</f>
        <v>14.66</v>
      </c>
      <c r="F566" s="6" t="s">
        <v>47</v>
      </c>
      <c r="G566" s="7">
        <f>ecommerce_dataset_updated[[#This Row],[Discount (%)]]+0</f>
        <v>50</v>
      </c>
      <c r="H566" s="6" t="s">
        <v>2483</v>
      </c>
      <c r="I566" s="6">
        <f>ecommerce_dataset_updated[[#This Row],['[Price (Rs.)']]]*ecommerce_dataset_updated[[#This Row],['[Discount (%)']]]/100</f>
        <v>7.33</v>
      </c>
      <c r="J566" s="6">
        <f>ecommerce_dataset_updated[[#This Row],[Final_Price(Rs.)]]+0</f>
        <v>7.33</v>
      </c>
      <c r="K566" s="6">
        <f xml:space="preserve"> ecommerce_dataset_updated[[#This Row],['[Price (Rs.)']]]-ecommerce_dataset_updated[[#This Row],[Discount Amount _]]</f>
        <v>7.33</v>
      </c>
      <c r="L566" t="s">
        <v>28</v>
      </c>
      <c r="M566" t="s">
        <v>1131</v>
      </c>
      <c r="N566" s="4" t="s">
        <v>12</v>
      </c>
      <c r="O566" s="4" t="s">
        <v>14059</v>
      </c>
      <c r="P566" s="4" t="s">
        <v>14079</v>
      </c>
      <c r="Q566" s="5">
        <f>DATE(ecommerce_dataset_updated[[#This Row],[YYYY]],ecommerce_dataset_updated[[#This Row],[MM]],ecommerce_dataset_updated[[#This Row],[DD]])</f>
        <v>45427</v>
      </c>
      <c r="R566" s="6" t="str">
        <f>TEXT(ecommerce_dataset_updated[[#This Row],['[Purchase_Date']]], "mmm")</f>
        <v>May</v>
      </c>
      <c r="S566" s="6" t="str">
        <f>TEXT(ecommerce_dataset_updated[[#This Row],['[Purchase_Date']]], "ddd")</f>
        <v>Wed</v>
      </c>
      <c r="T566" s="6">
        <f>ecommerce_dataset_updated[[#This Row],[Final_Price(Rs.) _]]-ecommerce_dataset_updated[[#This Row],['[Final_Price(Rs.)']]]</f>
        <v>0</v>
      </c>
      <c r="U566" s="6" t="b">
        <f xml:space="preserve"> AND(ecommerce_dataset_updated[[#This Row],[Final_Price(Rs.) _]]=ecommerce_dataset_updated[[#This Row],['[Final_Price(Rs.)']]])</f>
        <v>1</v>
      </c>
      <c r="V566" s="5"/>
    </row>
    <row r="567" spans="1:22">
      <c r="A567" t="s">
        <v>2484</v>
      </c>
      <c r="B567" t="s">
        <v>2485</v>
      </c>
      <c r="C567" t="s">
        <v>18</v>
      </c>
      <c r="D567" s="9" t="s">
        <v>2486</v>
      </c>
      <c r="E567" s="8">
        <f>ecommerce_dataset_updated[[#This Row],[Price (Rs.)]]+0</f>
        <v>374.15</v>
      </c>
      <c r="F567" s="6" t="s">
        <v>75</v>
      </c>
      <c r="G567" s="7">
        <f>ecommerce_dataset_updated[[#This Row],[Discount (%)]]+0</f>
        <v>10</v>
      </c>
      <c r="H567" s="6" t="s">
        <v>2487</v>
      </c>
      <c r="I567" s="6">
        <f>ecommerce_dataset_updated[[#This Row],['[Price (Rs.)']]]*ecommerce_dataset_updated[[#This Row],['[Discount (%)']]]/100</f>
        <v>37.414999999999999</v>
      </c>
      <c r="J567" s="6">
        <f>ecommerce_dataset_updated[[#This Row],[Final_Price(Rs.)]]+0</f>
        <v>336.74</v>
      </c>
      <c r="K567" s="6">
        <f xml:space="preserve"> ecommerce_dataset_updated[[#This Row],['[Price (Rs.)']]]-ecommerce_dataset_updated[[#This Row],[Discount Amount _]]</f>
        <v>336.73499999999996</v>
      </c>
      <c r="L567" t="s">
        <v>14</v>
      </c>
      <c r="M567" t="s">
        <v>49</v>
      </c>
      <c r="N567" s="4" t="s">
        <v>14055</v>
      </c>
      <c r="O567" s="4" t="s">
        <v>14055</v>
      </c>
      <c r="P567" s="4" t="s">
        <v>14079</v>
      </c>
      <c r="Q567" s="5">
        <f>DATE(ecommerce_dataset_updated[[#This Row],[YYYY]],ecommerce_dataset_updated[[#This Row],[MM]],ecommerce_dataset_updated[[#This Row],[DD]])</f>
        <v>45512</v>
      </c>
      <c r="R567" s="6" t="str">
        <f>TEXT(ecommerce_dataset_updated[[#This Row],['[Purchase_Date']]], "mmm")</f>
        <v>Aug</v>
      </c>
      <c r="S567" s="6" t="str">
        <f>TEXT(ecommerce_dataset_updated[[#This Row],['[Purchase_Date']]], "ddd")</f>
        <v>Thu</v>
      </c>
      <c r="T567" s="6">
        <f>ecommerce_dataset_updated[[#This Row],[Final_Price(Rs.) _]]-ecommerce_dataset_updated[[#This Row],['[Final_Price(Rs.)']]]</f>
        <v>-5.0000000000522959E-3</v>
      </c>
      <c r="U567" s="6" t="b">
        <f xml:space="preserve"> AND(ecommerce_dataset_updated[[#This Row],[Final_Price(Rs.) _]]=ecommerce_dataset_updated[[#This Row],['[Final_Price(Rs.)']]])</f>
        <v>0</v>
      </c>
      <c r="V567" s="5"/>
    </row>
    <row r="568" spans="1:22">
      <c r="A568" t="s">
        <v>2488</v>
      </c>
      <c r="B568" t="s">
        <v>2489</v>
      </c>
      <c r="C568" t="s">
        <v>39</v>
      </c>
      <c r="D568" s="9" t="s">
        <v>2490</v>
      </c>
      <c r="E568" s="8">
        <f>ecommerce_dataset_updated[[#This Row],[Price (Rs.)]]+0</f>
        <v>330.67</v>
      </c>
      <c r="F568" s="6" t="s">
        <v>12</v>
      </c>
      <c r="G568" s="7">
        <f>ecommerce_dataset_updated[[#This Row],[Discount (%)]]+0</f>
        <v>15</v>
      </c>
      <c r="H568" s="6" t="s">
        <v>468</v>
      </c>
      <c r="I568" s="6">
        <f>ecommerce_dataset_updated[[#This Row],['[Price (Rs.)']]]*ecommerce_dataset_updated[[#This Row],['[Discount (%)']]]/100</f>
        <v>49.600500000000004</v>
      </c>
      <c r="J568" s="6">
        <f>ecommerce_dataset_updated[[#This Row],[Final_Price(Rs.)]]+0</f>
        <v>281.07</v>
      </c>
      <c r="K568" s="6">
        <f xml:space="preserve"> ecommerce_dataset_updated[[#This Row],['[Price (Rs.)']]]-ecommerce_dataset_updated[[#This Row],[Discount Amount _]]</f>
        <v>281.06950000000001</v>
      </c>
      <c r="L568" t="s">
        <v>28</v>
      </c>
      <c r="M568" t="s">
        <v>1140</v>
      </c>
      <c r="N568" s="4" t="s">
        <v>14054</v>
      </c>
      <c r="O568" s="4" t="s">
        <v>14059</v>
      </c>
      <c r="P568" s="4" t="s">
        <v>14079</v>
      </c>
      <c r="Q568" s="5">
        <f>DATE(ecommerce_dataset_updated[[#This Row],[YYYY]],ecommerce_dataset_updated[[#This Row],[MM]],ecommerce_dataset_updated[[#This Row],[DD]])</f>
        <v>45439</v>
      </c>
      <c r="R568" s="6" t="str">
        <f>TEXT(ecommerce_dataset_updated[[#This Row],['[Purchase_Date']]], "mmm")</f>
        <v>May</v>
      </c>
      <c r="S568" s="6" t="str">
        <f>TEXT(ecommerce_dataset_updated[[#This Row],['[Purchase_Date']]], "ddd")</f>
        <v>Mon</v>
      </c>
      <c r="T568" s="6">
        <f>ecommerce_dataset_updated[[#This Row],[Final_Price(Rs.) _]]-ecommerce_dataset_updated[[#This Row],['[Final_Price(Rs.)']]]</f>
        <v>-4.9999999998817657E-4</v>
      </c>
      <c r="U568" s="6" t="b">
        <f xml:space="preserve"> AND(ecommerce_dataset_updated[[#This Row],[Final_Price(Rs.) _]]=ecommerce_dataset_updated[[#This Row],['[Final_Price(Rs.)']]])</f>
        <v>0</v>
      </c>
      <c r="V568" s="5"/>
    </row>
    <row r="569" spans="1:22">
      <c r="A569" t="s">
        <v>2491</v>
      </c>
      <c r="B569" t="s">
        <v>2492</v>
      </c>
      <c r="C569" t="s">
        <v>45</v>
      </c>
      <c r="D569" s="9" t="s">
        <v>2493</v>
      </c>
      <c r="E569" s="8">
        <f>ecommerce_dataset_updated[[#This Row],[Price (Rs.)]]+0</f>
        <v>367.14</v>
      </c>
      <c r="F569" s="6" t="s">
        <v>53</v>
      </c>
      <c r="G569" s="7">
        <f>ecommerce_dataset_updated[[#This Row],[Discount (%)]]+0</f>
        <v>5</v>
      </c>
      <c r="H569" s="6" t="s">
        <v>2494</v>
      </c>
      <c r="I569" s="6">
        <f>ecommerce_dataset_updated[[#This Row],['[Price (Rs.)']]]*ecommerce_dataset_updated[[#This Row],['[Discount (%)']]]/100</f>
        <v>18.356999999999999</v>
      </c>
      <c r="J569" s="6">
        <f>ecommerce_dataset_updated[[#This Row],[Final_Price(Rs.)]]+0</f>
        <v>348.78</v>
      </c>
      <c r="K569" s="6">
        <f xml:space="preserve"> ecommerce_dataset_updated[[#This Row],['[Price (Rs.)']]]-ecommerce_dataset_updated[[#This Row],[Discount Amount _]]</f>
        <v>348.78300000000002</v>
      </c>
      <c r="L569" t="s">
        <v>14</v>
      </c>
      <c r="M569" t="s">
        <v>2495</v>
      </c>
      <c r="N569" s="4" t="s">
        <v>14060</v>
      </c>
      <c r="O569" s="4" t="s">
        <v>14050</v>
      </c>
      <c r="P569" s="4" t="s">
        <v>14079</v>
      </c>
      <c r="Q569" s="5">
        <f>DATE(ecommerce_dataset_updated[[#This Row],[YYYY]],ecommerce_dataset_updated[[#This Row],[MM]],ecommerce_dataset_updated[[#This Row],[DD]])</f>
        <v>45561</v>
      </c>
      <c r="R569" s="6" t="str">
        <f>TEXT(ecommerce_dataset_updated[[#This Row],['[Purchase_Date']]], "mmm")</f>
        <v>Sep</v>
      </c>
      <c r="S569" s="6" t="str">
        <f>TEXT(ecommerce_dataset_updated[[#This Row],['[Purchase_Date']]], "ddd")</f>
        <v>Thu</v>
      </c>
      <c r="T569" s="6">
        <f>ecommerce_dataset_updated[[#This Row],[Final_Price(Rs.) _]]-ecommerce_dataset_updated[[#This Row],['[Final_Price(Rs.)']]]</f>
        <v>3.0000000000427463E-3</v>
      </c>
      <c r="U569" s="6" t="b">
        <f xml:space="preserve"> AND(ecommerce_dataset_updated[[#This Row],[Final_Price(Rs.) _]]=ecommerce_dataset_updated[[#This Row],['[Final_Price(Rs.)']]])</f>
        <v>0</v>
      </c>
      <c r="V569" s="5"/>
    </row>
    <row r="570" spans="1:22">
      <c r="A570" t="s">
        <v>2496</v>
      </c>
      <c r="B570" t="s">
        <v>2497</v>
      </c>
      <c r="C570" t="s">
        <v>114</v>
      </c>
      <c r="D570" s="9" t="s">
        <v>2498</v>
      </c>
      <c r="E570" s="8">
        <f>ecommerce_dataset_updated[[#This Row],[Price (Rs.)]]+0</f>
        <v>96.93</v>
      </c>
      <c r="F570" s="6" t="s">
        <v>47</v>
      </c>
      <c r="G570" s="7">
        <f>ecommerce_dataset_updated[[#This Row],[Discount (%)]]+0</f>
        <v>50</v>
      </c>
      <c r="H570" s="6" t="s">
        <v>2499</v>
      </c>
      <c r="I570" s="6">
        <f>ecommerce_dataset_updated[[#This Row],['[Price (Rs.)']]]*ecommerce_dataset_updated[[#This Row],['[Discount (%)']]]/100</f>
        <v>48.465000000000003</v>
      </c>
      <c r="J570" s="6">
        <f>ecommerce_dataset_updated[[#This Row],[Final_Price(Rs.)]]+0</f>
        <v>48.47</v>
      </c>
      <c r="K570" s="6">
        <f xml:space="preserve"> ecommerce_dataset_updated[[#This Row],['[Price (Rs.)']]]-ecommerce_dataset_updated[[#This Row],[Discount Amount _]]</f>
        <v>48.465000000000003</v>
      </c>
      <c r="L570" t="s">
        <v>77</v>
      </c>
      <c r="M570" t="s">
        <v>2500</v>
      </c>
      <c r="N570" s="4" t="s">
        <v>12</v>
      </c>
      <c r="O570" s="4" t="s">
        <v>14055</v>
      </c>
      <c r="P570" s="4" t="s">
        <v>14079</v>
      </c>
      <c r="Q570" s="5">
        <f>DATE(ecommerce_dataset_updated[[#This Row],[YYYY]],ecommerce_dataset_updated[[#This Row],[MM]],ecommerce_dataset_updated[[#This Row],[DD]])</f>
        <v>45519</v>
      </c>
      <c r="R570" s="6" t="str">
        <f>TEXT(ecommerce_dataset_updated[[#This Row],['[Purchase_Date']]], "mmm")</f>
        <v>Aug</v>
      </c>
      <c r="S570" s="6" t="str">
        <f>TEXT(ecommerce_dataset_updated[[#This Row],['[Purchase_Date']]], "ddd")</f>
        <v>Thu</v>
      </c>
      <c r="T570" s="6">
        <f>ecommerce_dataset_updated[[#This Row],[Final_Price(Rs.) _]]-ecommerce_dataset_updated[[#This Row],['[Final_Price(Rs.)']]]</f>
        <v>-4.9999999999954525E-3</v>
      </c>
      <c r="U570" s="6" t="b">
        <f xml:space="preserve"> AND(ecommerce_dataset_updated[[#This Row],[Final_Price(Rs.) _]]=ecommerce_dataset_updated[[#This Row],['[Final_Price(Rs.)']]])</f>
        <v>0</v>
      </c>
      <c r="V570" s="5"/>
    </row>
    <row r="571" spans="1:22">
      <c r="A571" t="s">
        <v>2501</v>
      </c>
      <c r="B571" t="s">
        <v>2502</v>
      </c>
      <c r="C571" t="s">
        <v>68</v>
      </c>
      <c r="D571" s="9" t="s">
        <v>2503</v>
      </c>
      <c r="E571" s="8">
        <f>ecommerce_dataset_updated[[#This Row],[Price (Rs.)]]+0</f>
        <v>326.94</v>
      </c>
      <c r="F571" s="6" t="s">
        <v>53</v>
      </c>
      <c r="G571" s="7">
        <f>ecommerce_dataset_updated[[#This Row],[Discount (%)]]+0</f>
        <v>5</v>
      </c>
      <c r="H571" s="6" t="s">
        <v>2504</v>
      </c>
      <c r="I571" s="6">
        <f>ecommerce_dataset_updated[[#This Row],['[Price (Rs.)']]]*ecommerce_dataset_updated[[#This Row],['[Discount (%)']]]/100</f>
        <v>16.347000000000001</v>
      </c>
      <c r="J571" s="6">
        <f>ecommerce_dataset_updated[[#This Row],[Final_Price(Rs.)]]+0</f>
        <v>310.58999999999997</v>
      </c>
      <c r="K571" s="6">
        <f xml:space="preserve"> ecommerce_dataset_updated[[#This Row],['[Price (Rs.)']]]-ecommerce_dataset_updated[[#This Row],[Discount Amount _]]</f>
        <v>310.59300000000002</v>
      </c>
      <c r="L571" t="s">
        <v>14</v>
      </c>
      <c r="M571" t="s">
        <v>2495</v>
      </c>
      <c r="N571" s="4" t="s">
        <v>14060</v>
      </c>
      <c r="O571" s="4" t="s">
        <v>14050</v>
      </c>
      <c r="P571" s="4" t="s">
        <v>14079</v>
      </c>
      <c r="Q571" s="5">
        <f>DATE(ecommerce_dataset_updated[[#This Row],[YYYY]],ecommerce_dataset_updated[[#This Row],[MM]],ecommerce_dataset_updated[[#This Row],[DD]])</f>
        <v>45561</v>
      </c>
      <c r="R571" s="6" t="str">
        <f>TEXT(ecommerce_dataset_updated[[#This Row],['[Purchase_Date']]], "mmm")</f>
        <v>Sep</v>
      </c>
      <c r="S571" s="6" t="str">
        <f>TEXT(ecommerce_dataset_updated[[#This Row],['[Purchase_Date']]], "ddd")</f>
        <v>Thu</v>
      </c>
      <c r="T571" s="6">
        <f>ecommerce_dataset_updated[[#This Row],[Final_Price(Rs.) _]]-ecommerce_dataset_updated[[#This Row],['[Final_Price(Rs.)']]]</f>
        <v>3.0000000000427463E-3</v>
      </c>
      <c r="U571" s="6" t="b">
        <f xml:space="preserve"> AND(ecommerce_dataset_updated[[#This Row],[Final_Price(Rs.) _]]=ecommerce_dataset_updated[[#This Row],['[Final_Price(Rs.)']]])</f>
        <v>0</v>
      </c>
      <c r="V571" s="5"/>
    </row>
    <row r="572" spans="1:22">
      <c r="A572" t="s">
        <v>2505</v>
      </c>
      <c r="B572" t="s">
        <v>2506</v>
      </c>
      <c r="C572" t="s">
        <v>10</v>
      </c>
      <c r="D572" s="9" t="s">
        <v>2507</v>
      </c>
      <c r="E572" s="8">
        <f>ecommerce_dataset_updated[[#This Row],[Price (Rs.)]]+0</f>
        <v>133.61000000000001</v>
      </c>
      <c r="F572" s="6" t="s">
        <v>75</v>
      </c>
      <c r="G572" s="7">
        <f>ecommerce_dataset_updated[[#This Row],[Discount (%)]]+0</f>
        <v>10</v>
      </c>
      <c r="H572" s="6" t="s">
        <v>2508</v>
      </c>
      <c r="I572" s="6">
        <f>ecommerce_dataset_updated[[#This Row],['[Price (Rs.)']]]*ecommerce_dataset_updated[[#This Row],['[Discount (%)']]]/100</f>
        <v>13.361000000000001</v>
      </c>
      <c r="J572" s="6">
        <f>ecommerce_dataset_updated[[#This Row],[Final_Price(Rs.)]]+0</f>
        <v>120.25</v>
      </c>
      <c r="K572" s="6">
        <f xml:space="preserve"> ecommerce_dataset_updated[[#This Row],['[Price (Rs.)']]]-ecommerce_dataset_updated[[#This Row],[Discount Amount _]]</f>
        <v>120.24900000000001</v>
      </c>
      <c r="L572" t="s">
        <v>77</v>
      </c>
      <c r="M572" t="s">
        <v>1095</v>
      </c>
      <c r="N572" s="4" t="s">
        <v>14062</v>
      </c>
      <c r="O572" s="4" t="s">
        <v>14052</v>
      </c>
      <c r="P572" s="4" t="s">
        <v>14079</v>
      </c>
      <c r="Q572" s="5">
        <f>DATE(ecommerce_dataset_updated[[#This Row],[YYYY]],ecommerce_dataset_updated[[#This Row],[MM]],ecommerce_dataset_updated[[#This Row],[DD]])</f>
        <v>45297</v>
      </c>
      <c r="R572" s="6" t="str">
        <f>TEXT(ecommerce_dataset_updated[[#This Row],['[Purchase_Date']]], "mmm")</f>
        <v>Jan</v>
      </c>
      <c r="S572" s="6" t="str">
        <f>TEXT(ecommerce_dataset_updated[[#This Row],['[Purchase_Date']]], "ddd")</f>
        <v>Sat</v>
      </c>
      <c r="T572" s="6">
        <f>ecommerce_dataset_updated[[#This Row],[Final_Price(Rs.) _]]-ecommerce_dataset_updated[[#This Row],['[Final_Price(Rs.)']]]</f>
        <v>-9.9999999999056399E-4</v>
      </c>
      <c r="U572" s="6" t="b">
        <f xml:space="preserve"> AND(ecommerce_dataset_updated[[#This Row],[Final_Price(Rs.) _]]=ecommerce_dataset_updated[[#This Row],['[Final_Price(Rs.)']]])</f>
        <v>0</v>
      </c>
      <c r="V572" s="5"/>
    </row>
    <row r="573" spans="1:22">
      <c r="A573" t="s">
        <v>2509</v>
      </c>
      <c r="B573" t="s">
        <v>2510</v>
      </c>
      <c r="C573" t="s">
        <v>114</v>
      </c>
      <c r="D573" s="9" t="s">
        <v>223</v>
      </c>
      <c r="E573" s="8">
        <f>ecommerce_dataset_updated[[#This Row],[Price (Rs.)]]+0</f>
        <v>319.29000000000002</v>
      </c>
      <c r="F573" s="6" t="s">
        <v>47</v>
      </c>
      <c r="G573" s="7">
        <f>ecommerce_dataset_updated[[#This Row],[Discount (%)]]+0</f>
        <v>50</v>
      </c>
      <c r="H573" s="6" t="s">
        <v>2511</v>
      </c>
      <c r="I573" s="6">
        <f>ecommerce_dataset_updated[[#This Row],['[Price (Rs.)']]]*ecommerce_dataset_updated[[#This Row],['[Discount (%)']]]/100</f>
        <v>159.64500000000001</v>
      </c>
      <c r="J573" s="6">
        <f>ecommerce_dataset_updated[[#This Row],[Final_Price(Rs.)]]+0</f>
        <v>159.65</v>
      </c>
      <c r="K573" s="6">
        <f xml:space="preserve"> ecommerce_dataset_updated[[#This Row],['[Price (Rs.)']]]-ecommerce_dataset_updated[[#This Row],[Discount Amount _]]</f>
        <v>159.64500000000001</v>
      </c>
      <c r="L573" t="s">
        <v>35</v>
      </c>
      <c r="M573" t="s">
        <v>667</v>
      </c>
      <c r="N573" s="4" t="s">
        <v>14069</v>
      </c>
      <c r="O573" s="4" t="s">
        <v>14067</v>
      </c>
      <c r="P573" s="4" t="s">
        <v>14079</v>
      </c>
      <c r="Q573" s="5">
        <f>DATE(ecommerce_dataset_updated[[#This Row],[YYYY]],ecommerce_dataset_updated[[#This Row],[MM]],ecommerce_dataset_updated[[#This Row],[DD]])</f>
        <v>45495</v>
      </c>
      <c r="R573" s="6" t="str">
        <f>TEXT(ecommerce_dataset_updated[[#This Row],['[Purchase_Date']]], "mmm")</f>
        <v>Jul</v>
      </c>
      <c r="S573" s="6" t="str">
        <f>TEXT(ecommerce_dataset_updated[[#This Row],['[Purchase_Date']]], "ddd")</f>
        <v>Mon</v>
      </c>
      <c r="T573" s="6">
        <f>ecommerce_dataset_updated[[#This Row],[Final_Price(Rs.) _]]-ecommerce_dataset_updated[[#This Row],['[Final_Price(Rs.)']]]</f>
        <v>-4.9999999999954525E-3</v>
      </c>
      <c r="U573" s="6" t="b">
        <f xml:space="preserve"> AND(ecommerce_dataset_updated[[#This Row],[Final_Price(Rs.) _]]=ecommerce_dataset_updated[[#This Row],['[Final_Price(Rs.)']]])</f>
        <v>0</v>
      </c>
      <c r="V573" s="5"/>
    </row>
    <row r="574" spans="1:22">
      <c r="A574" t="s">
        <v>2512</v>
      </c>
      <c r="B574" t="s">
        <v>2513</v>
      </c>
      <c r="C574" t="s">
        <v>68</v>
      </c>
      <c r="D574" s="9" t="s">
        <v>2514</v>
      </c>
      <c r="E574" s="8">
        <f>ecommerce_dataset_updated[[#This Row],[Price (Rs.)]]+0</f>
        <v>473.16</v>
      </c>
      <c r="F574" s="6" t="s">
        <v>154</v>
      </c>
      <c r="G574" s="7">
        <f>ecommerce_dataset_updated[[#This Row],[Discount (%)]]+0</f>
        <v>30</v>
      </c>
      <c r="H574" s="6" t="s">
        <v>2515</v>
      </c>
      <c r="I574" s="6">
        <f>ecommerce_dataset_updated[[#This Row],['[Price (Rs.)']]]*ecommerce_dataset_updated[[#This Row],['[Discount (%)']]]/100</f>
        <v>141.94800000000001</v>
      </c>
      <c r="J574" s="6">
        <f>ecommerce_dataset_updated[[#This Row],[Final_Price(Rs.)]]+0</f>
        <v>331.21</v>
      </c>
      <c r="K574" s="6">
        <f xml:space="preserve"> ecommerce_dataset_updated[[#This Row],['[Price (Rs.)']]]-ecommerce_dataset_updated[[#This Row],[Discount Amount _]]</f>
        <v>331.21199999999999</v>
      </c>
      <c r="L574" t="s">
        <v>14</v>
      </c>
      <c r="M574" t="s">
        <v>121</v>
      </c>
      <c r="N574" s="4" t="s">
        <v>14065</v>
      </c>
      <c r="O574" s="4" t="s">
        <v>14050</v>
      </c>
      <c r="P574" s="4" t="s">
        <v>14079</v>
      </c>
      <c r="Q574" s="5">
        <f>DATE(ecommerce_dataset_updated[[#This Row],[YYYY]],ecommerce_dataset_updated[[#This Row],[MM]],ecommerce_dataset_updated[[#This Row],[DD]])</f>
        <v>45558</v>
      </c>
      <c r="R574" s="6" t="str">
        <f>TEXT(ecommerce_dataset_updated[[#This Row],['[Purchase_Date']]], "mmm")</f>
        <v>Sep</v>
      </c>
      <c r="S574" s="6" t="str">
        <f>TEXT(ecommerce_dataset_updated[[#This Row],['[Purchase_Date']]], "ddd")</f>
        <v>Mon</v>
      </c>
      <c r="T574" s="6">
        <f>ecommerce_dataset_updated[[#This Row],[Final_Price(Rs.) _]]-ecommerce_dataset_updated[[#This Row],['[Final_Price(Rs.)']]]</f>
        <v>2.0000000000095497E-3</v>
      </c>
      <c r="U574" s="6" t="b">
        <f xml:space="preserve"> AND(ecommerce_dataset_updated[[#This Row],[Final_Price(Rs.) _]]=ecommerce_dataset_updated[[#This Row],['[Final_Price(Rs.)']]])</f>
        <v>0</v>
      </c>
      <c r="V574" s="5"/>
    </row>
    <row r="575" spans="1:22">
      <c r="A575" t="s">
        <v>2516</v>
      </c>
      <c r="B575" t="s">
        <v>2517</v>
      </c>
      <c r="C575" t="s">
        <v>114</v>
      </c>
      <c r="D575" s="9" t="s">
        <v>2518</v>
      </c>
      <c r="E575" s="8">
        <f>ecommerce_dataset_updated[[#This Row],[Price (Rs.)]]+0</f>
        <v>261.33</v>
      </c>
      <c r="F575" s="6" t="s">
        <v>154</v>
      </c>
      <c r="G575" s="7">
        <f>ecommerce_dataset_updated[[#This Row],[Discount (%)]]+0</f>
        <v>30</v>
      </c>
      <c r="H575" s="6" t="s">
        <v>2519</v>
      </c>
      <c r="I575" s="6">
        <f>ecommerce_dataset_updated[[#This Row],['[Price (Rs.)']]]*ecommerce_dataset_updated[[#This Row],['[Discount (%)']]]/100</f>
        <v>78.399000000000001</v>
      </c>
      <c r="J575" s="6">
        <f>ecommerce_dataset_updated[[#This Row],[Final_Price(Rs.)]]+0</f>
        <v>182.93</v>
      </c>
      <c r="K575" s="6">
        <f xml:space="preserve"> ecommerce_dataset_updated[[#This Row],['[Price (Rs.)']]]-ecommerce_dataset_updated[[#This Row],[Discount Amount _]]</f>
        <v>182.93099999999998</v>
      </c>
      <c r="L575" t="s">
        <v>28</v>
      </c>
      <c r="M575" t="s">
        <v>2230</v>
      </c>
      <c r="N575" s="4" t="s">
        <v>14065</v>
      </c>
      <c r="O575" s="4" t="s">
        <v>14053</v>
      </c>
      <c r="P575" s="4" t="s">
        <v>14079</v>
      </c>
      <c r="Q575" s="5">
        <f>DATE(ecommerce_dataset_updated[[#This Row],[YYYY]],ecommerce_dataset_updated[[#This Row],[MM]],ecommerce_dataset_updated[[#This Row],[DD]])</f>
        <v>45405</v>
      </c>
      <c r="R575" s="6" t="str">
        <f>TEXT(ecommerce_dataset_updated[[#This Row],['[Purchase_Date']]], "mmm")</f>
        <v>Apr</v>
      </c>
      <c r="S575" s="6" t="str">
        <f>TEXT(ecommerce_dataset_updated[[#This Row],['[Purchase_Date']]], "ddd")</f>
        <v>Tue</v>
      </c>
      <c r="T575" s="6">
        <f>ecommerce_dataset_updated[[#This Row],[Final_Price(Rs.) _]]-ecommerce_dataset_updated[[#This Row],['[Final_Price(Rs.)']]]</f>
        <v>9.9999999997635314E-4</v>
      </c>
      <c r="U575" s="6" t="b">
        <f xml:space="preserve"> AND(ecommerce_dataset_updated[[#This Row],[Final_Price(Rs.) _]]=ecommerce_dataset_updated[[#This Row],['[Final_Price(Rs.)']]])</f>
        <v>0</v>
      </c>
      <c r="V575" s="5"/>
    </row>
    <row r="576" spans="1:22">
      <c r="A576" t="s">
        <v>2520</v>
      </c>
      <c r="B576" t="s">
        <v>2521</v>
      </c>
      <c r="C576" t="s">
        <v>68</v>
      </c>
      <c r="D576" s="9" t="s">
        <v>2522</v>
      </c>
      <c r="E576" s="8">
        <f>ecommerce_dataset_updated[[#This Row],[Price (Rs.)]]+0</f>
        <v>332.48</v>
      </c>
      <c r="F576" s="6" t="s">
        <v>53</v>
      </c>
      <c r="G576" s="7">
        <f>ecommerce_dataset_updated[[#This Row],[Discount (%)]]+0</f>
        <v>5</v>
      </c>
      <c r="H576" s="6" t="s">
        <v>2523</v>
      </c>
      <c r="I576" s="6">
        <f>ecommerce_dataset_updated[[#This Row],['[Price (Rs.)']]]*ecommerce_dataset_updated[[#This Row],['[Discount (%)']]]/100</f>
        <v>16.624000000000002</v>
      </c>
      <c r="J576" s="6">
        <f>ecommerce_dataset_updated[[#This Row],[Final_Price(Rs.)]]+0</f>
        <v>315.86</v>
      </c>
      <c r="K576" s="6">
        <f xml:space="preserve"> ecommerce_dataset_updated[[#This Row],['[Price (Rs.)']]]-ecommerce_dataset_updated[[#This Row],[Discount Amount _]]</f>
        <v>315.85599999999999</v>
      </c>
      <c r="L576" t="s">
        <v>35</v>
      </c>
      <c r="M576" t="s">
        <v>389</v>
      </c>
      <c r="N576" s="4" t="s">
        <v>14063</v>
      </c>
      <c r="O576" s="4" t="s">
        <v>14050</v>
      </c>
      <c r="P576" s="4" t="s">
        <v>14079</v>
      </c>
      <c r="Q576" s="5">
        <f>DATE(ecommerce_dataset_updated[[#This Row],[YYYY]],ecommerce_dataset_updated[[#This Row],[MM]],ecommerce_dataset_updated[[#This Row],[DD]])</f>
        <v>45552</v>
      </c>
      <c r="R576" s="6" t="str">
        <f>TEXT(ecommerce_dataset_updated[[#This Row],['[Purchase_Date']]], "mmm")</f>
        <v>Sep</v>
      </c>
      <c r="S576" s="6" t="str">
        <f>TEXT(ecommerce_dataset_updated[[#This Row],['[Purchase_Date']]], "ddd")</f>
        <v>Tue</v>
      </c>
      <c r="T576" s="6">
        <f>ecommerce_dataset_updated[[#This Row],[Final_Price(Rs.) _]]-ecommerce_dataset_updated[[#This Row],['[Final_Price(Rs.)']]]</f>
        <v>-4.0000000000190994E-3</v>
      </c>
      <c r="U576" s="6" t="b">
        <f xml:space="preserve"> AND(ecommerce_dataset_updated[[#This Row],[Final_Price(Rs.) _]]=ecommerce_dataset_updated[[#This Row],['[Final_Price(Rs.)']]])</f>
        <v>0</v>
      </c>
      <c r="V576" s="5"/>
    </row>
    <row r="577" spans="1:22">
      <c r="A577" t="s">
        <v>2524</v>
      </c>
      <c r="B577" t="s">
        <v>2525</v>
      </c>
      <c r="C577" t="s">
        <v>18</v>
      </c>
      <c r="D577" s="9" t="s">
        <v>2526</v>
      </c>
      <c r="E577" s="8">
        <f>ecommerce_dataset_updated[[#This Row],[Price (Rs.)]]+0</f>
        <v>180.06</v>
      </c>
      <c r="F577" s="6" t="s">
        <v>53</v>
      </c>
      <c r="G577" s="7">
        <f>ecommerce_dataset_updated[[#This Row],[Discount (%)]]+0</f>
        <v>5</v>
      </c>
      <c r="H577" s="6" t="s">
        <v>2527</v>
      </c>
      <c r="I577" s="6">
        <f>ecommerce_dataset_updated[[#This Row],['[Price (Rs.)']]]*ecommerce_dataset_updated[[#This Row],['[Discount (%)']]]/100</f>
        <v>9.0030000000000001</v>
      </c>
      <c r="J577" s="6">
        <f>ecommerce_dataset_updated[[#This Row],[Final_Price(Rs.)]]+0</f>
        <v>171.06</v>
      </c>
      <c r="K577" s="6">
        <f xml:space="preserve"> ecommerce_dataset_updated[[#This Row],['[Price (Rs.)']]]-ecommerce_dataset_updated[[#This Row],[Discount Amount _]]</f>
        <v>171.05700000000002</v>
      </c>
      <c r="L577" t="s">
        <v>120</v>
      </c>
      <c r="M577" t="s">
        <v>186</v>
      </c>
      <c r="N577" s="4" t="s">
        <v>20</v>
      </c>
      <c r="O577" s="4" t="s">
        <v>14057</v>
      </c>
      <c r="P577" s="4" t="s">
        <v>14079</v>
      </c>
      <c r="Q577" s="5">
        <f>DATE(ecommerce_dataset_updated[[#This Row],[YYYY]],ecommerce_dataset_updated[[#This Row],[MM]],ecommerce_dataset_updated[[#This Row],[DD]])</f>
        <v>45371</v>
      </c>
      <c r="R577" s="6" t="str">
        <f>TEXT(ecommerce_dataset_updated[[#This Row],['[Purchase_Date']]], "mmm")</f>
        <v>Mar</v>
      </c>
      <c r="S577" s="6" t="str">
        <f>TEXT(ecommerce_dataset_updated[[#This Row],['[Purchase_Date']]], "ddd")</f>
        <v>Wed</v>
      </c>
      <c r="T577" s="6">
        <f>ecommerce_dataset_updated[[#This Row],[Final_Price(Rs.) _]]-ecommerce_dataset_updated[[#This Row],['[Final_Price(Rs.)']]]</f>
        <v>-2.9999999999859028E-3</v>
      </c>
      <c r="U577" s="6" t="b">
        <f xml:space="preserve"> AND(ecommerce_dataset_updated[[#This Row],[Final_Price(Rs.) _]]=ecommerce_dataset_updated[[#This Row],['[Final_Price(Rs.)']]])</f>
        <v>0</v>
      </c>
      <c r="V577" s="5"/>
    </row>
    <row r="578" spans="1:22">
      <c r="A578" t="s">
        <v>2528</v>
      </c>
      <c r="B578" t="s">
        <v>2529</v>
      </c>
      <c r="C578" t="s">
        <v>68</v>
      </c>
      <c r="D578" s="9" t="s">
        <v>2530</v>
      </c>
      <c r="E578" s="8">
        <f>ecommerce_dataset_updated[[#This Row],[Price (Rs.)]]+0</f>
        <v>478.62</v>
      </c>
      <c r="F578" s="6" t="s">
        <v>53</v>
      </c>
      <c r="G578" s="7">
        <f>ecommerce_dataset_updated[[#This Row],[Discount (%)]]+0</f>
        <v>5</v>
      </c>
      <c r="H578" s="6" t="s">
        <v>2531</v>
      </c>
      <c r="I578" s="6">
        <f>ecommerce_dataset_updated[[#This Row],['[Price (Rs.)']]]*ecommerce_dataset_updated[[#This Row],['[Discount (%)']]]/100</f>
        <v>23.930999999999997</v>
      </c>
      <c r="J578" s="6">
        <f>ecommerce_dataset_updated[[#This Row],[Final_Price(Rs.)]]+0</f>
        <v>454.69</v>
      </c>
      <c r="K578" s="6">
        <f xml:space="preserve"> ecommerce_dataset_updated[[#This Row],['[Price (Rs.)']]]-ecommerce_dataset_updated[[#This Row],[Discount Amount _]]</f>
        <v>454.68900000000002</v>
      </c>
      <c r="L578" t="s">
        <v>77</v>
      </c>
      <c r="M578" t="s">
        <v>352</v>
      </c>
      <c r="N578" s="4" t="s">
        <v>14050</v>
      </c>
      <c r="O578" s="4" t="s">
        <v>14057</v>
      </c>
      <c r="P578" s="4" t="s">
        <v>14079</v>
      </c>
      <c r="Q578" s="5">
        <f>DATE(ecommerce_dataset_updated[[#This Row],[YYYY]],ecommerce_dataset_updated[[#This Row],[MM]],ecommerce_dataset_updated[[#This Row],[DD]])</f>
        <v>45360</v>
      </c>
      <c r="R578" s="6" t="str">
        <f>TEXT(ecommerce_dataset_updated[[#This Row],['[Purchase_Date']]], "mmm")</f>
        <v>Mar</v>
      </c>
      <c r="S578" s="6" t="str">
        <f>TEXT(ecommerce_dataset_updated[[#This Row],['[Purchase_Date']]], "ddd")</f>
        <v>Sat</v>
      </c>
      <c r="T578" s="6">
        <f>ecommerce_dataset_updated[[#This Row],[Final_Price(Rs.) _]]-ecommerce_dataset_updated[[#This Row],['[Final_Price(Rs.)']]]</f>
        <v>-9.9999999997635314E-4</v>
      </c>
      <c r="U578" s="6" t="b">
        <f xml:space="preserve"> AND(ecommerce_dataset_updated[[#This Row],[Final_Price(Rs.) _]]=ecommerce_dataset_updated[[#This Row],['[Final_Price(Rs.)']]])</f>
        <v>0</v>
      </c>
      <c r="V578" s="5"/>
    </row>
    <row r="579" spans="1:22">
      <c r="A579" t="s">
        <v>2532</v>
      </c>
      <c r="B579" t="s">
        <v>2533</v>
      </c>
      <c r="C579" t="s">
        <v>10</v>
      </c>
      <c r="D579" s="9" t="s">
        <v>2534</v>
      </c>
      <c r="E579" s="8">
        <f>ecommerce_dataset_updated[[#This Row],[Price (Rs.)]]+0</f>
        <v>391.77</v>
      </c>
      <c r="F579" s="6" t="s">
        <v>154</v>
      </c>
      <c r="G579" s="7">
        <f>ecommerce_dataset_updated[[#This Row],[Discount (%)]]+0</f>
        <v>30</v>
      </c>
      <c r="H579" s="6" t="s">
        <v>2535</v>
      </c>
      <c r="I579" s="6">
        <f>ecommerce_dataset_updated[[#This Row],['[Price (Rs.)']]]*ecommerce_dataset_updated[[#This Row],['[Discount (%)']]]/100</f>
        <v>117.53099999999999</v>
      </c>
      <c r="J579" s="6">
        <f>ecommerce_dataset_updated[[#This Row],[Final_Price(Rs.)]]+0</f>
        <v>274.24</v>
      </c>
      <c r="K579" s="6">
        <f xml:space="preserve"> ecommerce_dataset_updated[[#This Row],['[Price (Rs.)']]]-ecommerce_dataset_updated[[#This Row],[Discount Amount _]]</f>
        <v>274.23899999999998</v>
      </c>
      <c r="L579" t="s">
        <v>35</v>
      </c>
      <c r="M579" t="s">
        <v>1953</v>
      </c>
      <c r="N579" s="4" t="s">
        <v>14065</v>
      </c>
      <c r="O579" s="4" t="s">
        <v>14059</v>
      </c>
      <c r="P579" s="4" t="s">
        <v>14079</v>
      </c>
      <c r="Q579" s="5">
        <f>DATE(ecommerce_dataset_updated[[#This Row],[YYYY]],ecommerce_dataset_updated[[#This Row],[MM]],ecommerce_dataset_updated[[#This Row],[DD]])</f>
        <v>45435</v>
      </c>
      <c r="R579" s="6" t="str">
        <f>TEXT(ecommerce_dataset_updated[[#This Row],['[Purchase_Date']]], "mmm")</f>
        <v>May</v>
      </c>
      <c r="S579" s="6" t="str">
        <f>TEXT(ecommerce_dataset_updated[[#This Row],['[Purchase_Date']]], "ddd")</f>
        <v>Thu</v>
      </c>
      <c r="T579" s="6">
        <f>ecommerce_dataset_updated[[#This Row],[Final_Price(Rs.) _]]-ecommerce_dataset_updated[[#This Row],['[Final_Price(Rs.)']]]</f>
        <v>-1.0000000000331966E-3</v>
      </c>
      <c r="U579" s="6" t="b">
        <f xml:space="preserve"> AND(ecommerce_dataset_updated[[#This Row],[Final_Price(Rs.) _]]=ecommerce_dataset_updated[[#This Row],['[Final_Price(Rs.)']]])</f>
        <v>0</v>
      </c>
      <c r="V579" s="5"/>
    </row>
    <row r="580" spans="1:22">
      <c r="A580" t="s">
        <v>2536</v>
      </c>
      <c r="B580" t="s">
        <v>2537</v>
      </c>
      <c r="C580" t="s">
        <v>39</v>
      </c>
      <c r="D580" s="9" t="s">
        <v>2538</v>
      </c>
      <c r="E580" s="8">
        <f>ecommerce_dataset_updated[[#This Row],[Price (Rs.)]]+0</f>
        <v>194.6</v>
      </c>
      <c r="F580" s="6" t="s">
        <v>47</v>
      </c>
      <c r="G580" s="7">
        <f>ecommerce_dataset_updated[[#This Row],[Discount (%)]]+0</f>
        <v>50</v>
      </c>
      <c r="H580" s="6" t="s">
        <v>2539</v>
      </c>
      <c r="I580" s="6">
        <f>ecommerce_dataset_updated[[#This Row],['[Price (Rs.)']]]*ecommerce_dataset_updated[[#This Row],['[Discount (%)']]]/100</f>
        <v>97.3</v>
      </c>
      <c r="J580" s="6">
        <f>ecommerce_dataset_updated[[#This Row],[Final_Price(Rs.)]]+0</f>
        <v>97.3</v>
      </c>
      <c r="K580" s="6">
        <f xml:space="preserve"> ecommerce_dataset_updated[[#This Row],['[Price (Rs.)']]]-ecommerce_dataset_updated[[#This Row],[Discount Amount _]]</f>
        <v>97.3</v>
      </c>
      <c r="L580" t="s">
        <v>35</v>
      </c>
      <c r="M580" t="s">
        <v>2540</v>
      </c>
      <c r="N580" s="4" t="s">
        <v>14066</v>
      </c>
      <c r="O580" s="4" t="s">
        <v>14049</v>
      </c>
      <c r="P580" s="4" t="s">
        <v>14079</v>
      </c>
      <c r="Q580" s="5">
        <f>DATE(ecommerce_dataset_updated[[#This Row],[YYYY]],ecommerce_dataset_updated[[#This Row],[MM]],ecommerce_dataset_updated[[#This Row],[DD]])</f>
        <v>45615</v>
      </c>
      <c r="R580" s="6" t="str">
        <f>TEXT(ecommerce_dataset_updated[[#This Row],['[Purchase_Date']]], "mmm")</f>
        <v>Nov</v>
      </c>
      <c r="S580" s="6" t="str">
        <f>TEXT(ecommerce_dataset_updated[[#This Row],['[Purchase_Date']]], "ddd")</f>
        <v>Tue</v>
      </c>
      <c r="T580" s="6">
        <f>ecommerce_dataset_updated[[#This Row],[Final_Price(Rs.) _]]-ecommerce_dataset_updated[[#This Row],['[Final_Price(Rs.)']]]</f>
        <v>0</v>
      </c>
      <c r="U580" s="6" t="b">
        <f xml:space="preserve"> AND(ecommerce_dataset_updated[[#This Row],[Final_Price(Rs.) _]]=ecommerce_dataset_updated[[#This Row],['[Final_Price(Rs.)']]])</f>
        <v>1</v>
      </c>
      <c r="V580" s="5"/>
    </row>
    <row r="581" spans="1:22">
      <c r="A581" t="s">
        <v>2541</v>
      </c>
      <c r="B581" t="s">
        <v>2542</v>
      </c>
      <c r="C581" t="s">
        <v>114</v>
      </c>
      <c r="D581" s="9" t="s">
        <v>2543</v>
      </c>
      <c r="E581" s="8">
        <f>ecommerce_dataset_updated[[#This Row],[Price (Rs.)]]+0</f>
        <v>145.56</v>
      </c>
      <c r="F581" s="6" t="s">
        <v>47</v>
      </c>
      <c r="G581" s="7">
        <f>ecommerce_dataset_updated[[#This Row],[Discount (%)]]+0</f>
        <v>50</v>
      </c>
      <c r="H581" s="6" t="s">
        <v>2544</v>
      </c>
      <c r="I581" s="6">
        <f>ecommerce_dataset_updated[[#This Row],['[Price (Rs.)']]]*ecommerce_dataset_updated[[#This Row],['[Discount (%)']]]/100</f>
        <v>72.78</v>
      </c>
      <c r="J581" s="6">
        <f>ecommerce_dataset_updated[[#This Row],[Final_Price(Rs.)]]+0</f>
        <v>72.78</v>
      </c>
      <c r="K581" s="6">
        <f xml:space="preserve"> ecommerce_dataset_updated[[#This Row],['[Price (Rs.)']]]-ecommerce_dataset_updated[[#This Row],[Discount Amount _]]</f>
        <v>72.78</v>
      </c>
      <c r="L581" t="s">
        <v>77</v>
      </c>
      <c r="M581" t="s">
        <v>225</v>
      </c>
      <c r="N581" s="4" t="s">
        <v>20</v>
      </c>
      <c r="O581" s="4" t="s">
        <v>14051</v>
      </c>
      <c r="P581" s="4" t="s">
        <v>14079</v>
      </c>
      <c r="Q581" s="5">
        <f>DATE(ecommerce_dataset_updated[[#This Row],[YYYY]],ecommerce_dataset_updated[[#This Row],[MM]],ecommerce_dataset_updated[[#This Row],[DD]])</f>
        <v>45342</v>
      </c>
      <c r="R581" s="6" t="str">
        <f>TEXT(ecommerce_dataset_updated[[#This Row],['[Purchase_Date']]], "mmm")</f>
        <v>Feb</v>
      </c>
      <c r="S581" s="6" t="str">
        <f>TEXT(ecommerce_dataset_updated[[#This Row],['[Purchase_Date']]], "ddd")</f>
        <v>Tue</v>
      </c>
      <c r="T581" s="6">
        <f>ecommerce_dataset_updated[[#This Row],[Final_Price(Rs.) _]]-ecommerce_dataset_updated[[#This Row],['[Final_Price(Rs.)']]]</f>
        <v>0</v>
      </c>
      <c r="U581" s="6" t="b">
        <f xml:space="preserve"> AND(ecommerce_dataset_updated[[#This Row],[Final_Price(Rs.) _]]=ecommerce_dataset_updated[[#This Row],['[Final_Price(Rs.)']]])</f>
        <v>1</v>
      </c>
      <c r="V581" s="5"/>
    </row>
    <row r="582" spans="1:22">
      <c r="A582" t="s">
        <v>2545</v>
      </c>
      <c r="B582" t="s">
        <v>2546</v>
      </c>
      <c r="C582" t="s">
        <v>32</v>
      </c>
      <c r="D582" s="9" t="s">
        <v>2547</v>
      </c>
      <c r="E582" s="8">
        <f>ecommerce_dataset_updated[[#This Row],[Price (Rs.)]]+0</f>
        <v>149.93</v>
      </c>
      <c r="F582" s="6" t="s">
        <v>107</v>
      </c>
      <c r="G582" s="7">
        <f>ecommerce_dataset_updated[[#This Row],[Discount (%)]]+0</f>
        <v>0</v>
      </c>
      <c r="H582" s="6" t="s">
        <v>2547</v>
      </c>
      <c r="I582" s="6">
        <f>ecommerce_dataset_updated[[#This Row],['[Price (Rs.)']]]*ecommerce_dataset_updated[[#This Row],['[Discount (%)']]]/100</f>
        <v>0</v>
      </c>
      <c r="J582" s="6">
        <f>ecommerce_dataset_updated[[#This Row],[Final_Price(Rs.)]]+0</f>
        <v>149.93</v>
      </c>
      <c r="K582" s="6">
        <f xml:space="preserve"> ecommerce_dataset_updated[[#This Row],['[Price (Rs.)']]]-ecommerce_dataset_updated[[#This Row],[Discount Amount _]]</f>
        <v>149.93</v>
      </c>
      <c r="L582" t="s">
        <v>35</v>
      </c>
      <c r="M582" t="s">
        <v>686</v>
      </c>
      <c r="N582" s="4" t="s">
        <v>75</v>
      </c>
      <c r="O582" s="4" t="s">
        <v>14051</v>
      </c>
      <c r="P582" s="4" t="s">
        <v>14079</v>
      </c>
      <c r="Q582" s="5">
        <f>DATE(ecommerce_dataset_updated[[#This Row],[YYYY]],ecommerce_dataset_updated[[#This Row],[MM]],ecommerce_dataset_updated[[#This Row],[DD]])</f>
        <v>45332</v>
      </c>
      <c r="R582" s="6" t="str">
        <f>TEXT(ecommerce_dataset_updated[[#This Row],['[Purchase_Date']]], "mmm")</f>
        <v>Feb</v>
      </c>
      <c r="S582" s="6" t="str">
        <f>TEXT(ecommerce_dataset_updated[[#This Row],['[Purchase_Date']]], "ddd")</f>
        <v>Sat</v>
      </c>
      <c r="T582" s="6">
        <f>ecommerce_dataset_updated[[#This Row],[Final_Price(Rs.) _]]-ecommerce_dataset_updated[[#This Row],['[Final_Price(Rs.)']]]</f>
        <v>0</v>
      </c>
      <c r="U582" s="6" t="b">
        <f xml:space="preserve"> AND(ecommerce_dataset_updated[[#This Row],[Final_Price(Rs.) _]]=ecommerce_dataset_updated[[#This Row],['[Final_Price(Rs.)']]])</f>
        <v>1</v>
      </c>
      <c r="V582" s="5"/>
    </row>
    <row r="583" spans="1:22">
      <c r="A583" t="s">
        <v>2548</v>
      </c>
      <c r="B583" t="s">
        <v>2549</v>
      </c>
      <c r="C583" t="s">
        <v>45</v>
      </c>
      <c r="D583" s="9" t="s">
        <v>2550</v>
      </c>
      <c r="E583" s="8">
        <f>ecommerce_dataset_updated[[#This Row],[Price (Rs.)]]+0</f>
        <v>197.26</v>
      </c>
      <c r="F583" s="6" t="s">
        <v>20</v>
      </c>
      <c r="G583" s="7">
        <f>ecommerce_dataset_updated[[#This Row],[Discount (%)]]+0</f>
        <v>20</v>
      </c>
      <c r="H583" s="6" t="s">
        <v>2551</v>
      </c>
      <c r="I583" s="6">
        <f>ecommerce_dataset_updated[[#This Row],['[Price (Rs.)']]]*ecommerce_dataset_updated[[#This Row],['[Discount (%)']]]/100</f>
        <v>39.451999999999998</v>
      </c>
      <c r="J583" s="6">
        <f>ecommerce_dataset_updated[[#This Row],[Final_Price(Rs.)]]+0</f>
        <v>157.81</v>
      </c>
      <c r="K583" s="6">
        <f xml:space="preserve"> ecommerce_dataset_updated[[#This Row],['[Price (Rs.)']]]-ecommerce_dataset_updated[[#This Row],[Discount Amount _]]</f>
        <v>157.80799999999999</v>
      </c>
      <c r="L583" t="s">
        <v>77</v>
      </c>
      <c r="M583" t="s">
        <v>268</v>
      </c>
      <c r="N583" s="4" t="s">
        <v>14057</v>
      </c>
      <c r="O583" s="4" t="s">
        <v>14062</v>
      </c>
      <c r="P583" s="4" t="s">
        <v>14079</v>
      </c>
      <c r="Q583" s="5">
        <f>DATE(ecommerce_dataset_updated[[#This Row],[YYYY]],ecommerce_dataset_updated[[#This Row],[MM]],ecommerce_dataset_updated[[#This Row],[DD]])</f>
        <v>45446</v>
      </c>
      <c r="R583" s="6" t="str">
        <f>TEXT(ecommerce_dataset_updated[[#This Row],['[Purchase_Date']]], "mmm")</f>
        <v>Jun</v>
      </c>
      <c r="S583" s="6" t="str">
        <f>TEXT(ecommerce_dataset_updated[[#This Row],['[Purchase_Date']]], "ddd")</f>
        <v>Mon</v>
      </c>
      <c r="T583" s="6">
        <f>ecommerce_dataset_updated[[#This Row],[Final_Price(Rs.) _]]-ecommerce_dataset_updated[[#This Row],['[Final_Price(Rs.)']]]</f>
        <v>-2.0000000000095497E-3</v>
      </c>
      <c r="U583" s="6" t="b">
        <f xml:space="preserve"> AND(ecommerce_dataset_updated[[#This Row],[Final_Price(Rs.) _]]=ecommerce_dataset_updated[[#This Row],['[Final_Price(Rs.)']]])</f>
        <v>0</v>
      </c>
      <c r="V583" s="5"/>
    </row>
    <row r="584" spans="1:22">
      <c r="A584" t="s">
        <v>2552</v>
      </c>
      <c r="B584" t="s">
        <v>2553</v>
      </c>
      <c r="C584" t="s">
        <v>45</v>
      </c>
      <c r="D584" s="9" t="s">
        <v>2554</v>
      </c>
      <c r="E584" s="8">
        <f>ecommerce_dataset_updated[[#This Row],[Price (Rs.)]]+0</f>
        <v>125.47</v>
      </c>
      <c r="F584" s="6" t="s">
        <v>12</v>
      </c>
      <c r="G584" s="7">
        <f>ecommerce_dataset_updated[[#This Row],[Discount (%)]]+0</f>
        <v>15</v>
      </c>
      <c r="H584" s="6" t="s">
        <v>2555</v>
      </c>
      <c r="I584" s="6">
        <f>ecommerce_dataset_updated[[#This Row],['[Price (Rs.)']]]*ecommerce_dataset_updated[[#This Row],['[Discount (%)']]]/100</f>
        <v>18.820499999999999</v>
      </c>
      <c r="J584" s="6">
        <f>ecommerce_dataset_updated[[#This Row],[Final_Price(Rs.)]]+0</f>
        <v>106.65</v>
      </c>
      <c r="K584" s="6">
        <f xml:space="preserve"> ecommerce_dataset_updated[[#This Row],['[Price (Rs.)']]]-ecommerce_dataset_updated[[#This Row],[Discount Amount _]]</f>
        <v>106.6495</v>
      </c>
      <c r="L584" t="s">
        <v>77</v>
      </c>
      <c r="M584" t="s">
        <v>1207</v>
      </c>
      <c r="N584" s="4" t="s">
        <v>14069</v>
      </c>
      <c r="O584" s="4" t="s">
        <v>14050</v>
      </c>
      <c r="P584" s="4" t="s">
        <v>14079</v>
      </c>
      <c r="Q584" s="5">
        <f>DATE(ecommerce_dataset_updated[[#This Row],[YYYY]],ecommerce_dataset_updated[[#This Row],[MM]],ecommerce_dataset_updated[[#This Row],[DD]])</f>
        <v>45557</v>
      </c>
      <c r="R584" s="6" t="str">
        <f>TEXT(ecommerce_dataset_updated[[#This Row],['[Purchase_Date']]], "mmm")</f>
        <v>Sep</v>
      </c>
      <c r="S584" s="6" t="str">
        <f>TEXT(ecommerce_dataset_updated[[#This Row],['[Purchase_Date']]], "ddd")</f>
        <v>Sun</v>
      </c>
      <c r="T584" s="6">
        <f>ecommerce_dataset_updated[[#This Row],[Final_Price(Rs.) _]]-ecommerce_dataset_updated[[#This Row],['[Final_Price(Rs.)']]]</f>
        <v>-5.0000000000238742E-4</v>
      </c>
      <c r="U584" s="6" t="b">
        <f xml:space="preserve"> AND(ecommerce_dataset_updated[[#This Row],[Final_Price(Rs.) _]]=ecommerce_dataset_updated[[#This Row],['[Final_Price(Rs.)']]])</f>
        <v>0</v>
      </c>
      <c r="V584" s="5"/>
    </row>
    <row r="585" spans="1:22">
      <c r="A585" t="s">
        <v>2556</v>
      </c>
      <c r="B585" t="s">
        <v>2557</v>
      </c>
      <c r="C585" t="s">
        <v>10</v>
      </c>
      <c r="D585" s="9" t="s">
        <v>2558</v>
      </c>
      <c r="E585" s="8">
        <f>ecommerce_dataset_updated[[#This Row],[Price (Rs.)]]+0</f>
        <v>221.24</v>
      </c>
      <c r="F585" s="6" t="s">
        <v>107</v>
      </c>
      <c r="G585" s="7">
        <f>ecommerce_dataset_updated[[#This Row],[Discount (%)]]+0</f>
        <v>0</v>
      </c>
      <c r="H585" s="6" t="s">
        <v>2558</v>
      </c>
      <c r="I585" s="6">
        <f>ecommerce_dataset_updated[[#This Row],['[Price (Rs.)']]]*ecommerce_dataset_updated[[#This Row],['[Discount (%)']]]/100</f>
        <v>0</v>
      </c>
      <c r="J585" s="6">
        <f>ecommerce_dataset_updated[[#This Row],[Final_Price(Rs.)]]+0</f>
        <v>221.24</v>
      </c>
      <c r="K585" s="6">
        <f xml:space="preserve"> ecommerce_dataset_updated[[#This Row],['[Price (Rs.)']]]-ecommerce_dataset_updated[[#This Row],[Discount Amount _]]</f>
        <v>221.24</v>
      </c>
      <c r="L585" t="s">
        <v>14</v>
      </c>
      <c r="M585" t="s">
        <v>2559</v>
      </c>
      <c r="N585" s="4" t="s">
        <v>14053</v>
      </c>
      <c r="O585" s="4" t="s">
        <v>14052</v>
      </c>
      <c r="P585" s="4" t="s">
        <v>14079</v>
      </c>
      <c r="Q585" s="5">
        <f>DATE(ecommerce_dataset_updated[[#This Row],[YYYY]],ecommerce_dataset_updated[[#This Row],[MM]],ecommerce_dataset_updated[[#This Row],[DD]])</f>
        <v>45295</v>
      </c>
      <c r="R585" s="6" t="str">
        <f>TEXT(ecommerce_dataset_updated[[#This Row],['[Purchase_Date']]], "mmm")</f>
        <v>Jan</v>
      </c>
      <c r="S585" s="6" t="str">
        <f>TEXT(ecommerce_dataset_updated[[#This Row],['[Purchase_Date']]], "ddd")</f>
        <v>Thu</v>
      </c>
      <c r="T585" s="6">
        <f>ecommerce_dataset_updated[[#This Row],[Final_Price(Rs.) _]]-ecommerce_dataset_updated[[#This Row],['[Final_Price(Rs.)']]]</f>
        <v>0</v>
      </c>
      <c r="U585" s="6" t="b">
        <f xml:space="preserve"> AND(ecommerce_dataset_updated[[#This Row],[Final_Price(Rs.) _]]=ecommerce_dataset_updated[[#This Row],['[Final_Price(Rs.)']]])</f>
        <v>1</v>
      </c>
      <c r="V585" s="5"/>
    </row>
    <row r="586" spans="1:22">
      <c r="A586" t="s">
        <v>2560</v>
      </c>
      <c r="B586" t="s">
        <v>2561</v>
      </c>
      <c r="C586" t="s">
        <v>18</v>
      </c>
      <c r="D586" s="9" t="s">
        <v>2562</v>
      </c>
      <c r="E586" s="8">
        <f>ecommerce_dataset_updated[[#This Row],[Price (Rs.)]]+0</f>
        <v>421.76</v>
      </c>
      <c r="F586" s="6" t="s">
        <v>47</v>
      </c>
      <c r="G586" s="7">
        <f>ecommerce_dataset_updated[[#This Row],[Discount (%)]]+0</f>
        <v>50</v>
      </c>
      <c r="H586" s="6" t="s">
        <v>2563</v>
      </c>
      <c r="I586" s="6">
        <f>ecommerce_dataset_updated[[#This Row],['[Price (Rs.)']]]*ecommerce_dataset_updated[[#This Row],['[Discount (%)']]]/100</f>
        <v>210.88</v>
      </c>
      <c r="J586" s="6">
        <f>ecommerce_dataset_updated[[#This Row],[Final_Price(Rs.)]]+0</f>
        <v>210.88</v>
      </c>
      <c r="K586" s="6">
        <f xml:space="preserve"> ecommerce_dataset_updated[[#This Row],['[Price (Rs.)']]]-ecommerce_dataset_updated[[#This Row],[Discount Amount _]]</f>
        <v>210.88</v>
      </c>
      <c r="L586" t="s">
        <v>28</v>
      </c>
      <c r="M586" t="s">
        <v>1744</v>
      </c>
      <c r="N586" s="4" t="s">
        <v>14061</v>
      </c>
      <c r="O586" s="4" t="s">
        <v>14057</v>
      </c>
      <c r="P586" s="4" t="s">
        <v>14079</v>
      </c>
      <c r="Q586" s="5">
        <f>DATE(ecommerce_dataset_updated[[#This Row],[YYYY]],ecommerce_dataset_updated[[#This Row],[MM]],ecommerce_dataset_updated[[#This Row],[DD]])</f>
        <v>45372</v>
      </c>
      <c r="R586" s="6" t="str">
        <f>TEXT(ecommerce_dataset_updated[[#This Row],['[Purchase_Date']]], "mmm")</f>
        <v>Mar</v>
      </c>
      <c r="S586" s="6" t="str">
        <f>TEXT(ecommerce_dataset_updated[[#This Row],['[Purchase_Date']]], "ddd")</f>
        <v>Thu</v>
      </c>
      <c r="T586" s="6">
        <f>ecommerce_dataset_updated[[#This Row],[Final_Price(Rs.) _]]-ecommerce_dataset_updated[[#This Row],['[Final_Price(Rs.)']]]</f>
        <v>0</v>
      </c>
      <c r="U586" s="6" t="b">
        <f xml:space="preserve"> AND(ecommerce_dataset_updated[[#This Row],[Final_Price(Rs.) _]]=ecommerce_dataset_updated[[#This Row],['[Final_Price(Rs.)']]])</f>
        <v>1</v>
      </c>
      <c r="V586" s="5"/>
    </row>
    <row r="587" spans="1:22">
      <c r="A587" t="s">
        <v>2564</v>
      </c>
      <c r="B587" t="s">
        <v>2565</v>
      </c>
      <c r="C587" t="s">
        <v>10</v>
      </c>
      <c r="D587" s="9" t="s">
        <v>2566</v>
      </c>
      <c r="E587" s="8">
        <f>ecommerce_dataset_updated[[#This Row],[Price (Rs.)]]+0</f>
        <v>342.6</v>
      </c>
      <c r="F587" s="6" t="s">
        <v>20</v>
      </c>
      <c r="G587" s="7">
        <f>ecommerce_dataset_updated[[#This Row],[Discount (%)]]+0</f>
        <v>20</v>
      </c>
      <c r="H587" s="6" t="s">
        <v>2567</v>
      </c>
      <c r="I587" s="6">
        <f>ecommerce_dataset_updated[[#This Row],['[Price (Rs.)']]]*ecommerce_dataset_updated[[#This Row],['[Discount (%)']]]/100</f>
        <v>68.52</v>
      </c>
      <c r="J587" s="6">
        <f>ecommerce_dataset_updated[[#This Row],[Final_Price(Rs.)]]+0</f>
        <v>274.08</v>
      </c>
      <c r="K587" s="6">
        <f xml:space="preserve"> ecommerce_dataset_updated[[#This Row],['[Price (Rs.)']]]-ecommerce_dataset_updated[[#This Row],[Discount Amount _]]</f>
        <v>274.08000000000004</v>
      </c>
      <c r="L587" t="s">
        <v>14</v>
      </c>
      <c r="M587" t="s">
        <v>2568</v>
      </c>
      <c r="N587" s="4" t="s">
        <v>14053</v>
      </c>
      <c r="O587" s="4" t="s">
        <v>14051</v>
      </c>
      <c r="P587" s="4" t="s">
        <v>14079</v>
      </c>
      <c r="Q587" s="5">
        <f>DATE(ecommerce_dataset_updated[[#This Row],[YYYY]],ecommerce_dataset_updated[[#This Row],[MM]],ecommerce_dataset_updated[[#This Row],[DD]])</f>
        <v>45326</v>
      </c>
      <c r="R587" s="6" t="str">
        <f>TEXT(ecommerce_dataset_updated[[#This Row],['[Purchase_Date']]], "mmm")</f>
        <v>Feb</v>
      </c>
      <c r="S587" s="6" t="str">
        <f>TEXT(ecommerce_dataset_updated[[#This Row],['[Purchase_Date']]], "ddd")</f>
        <v>Sun</v>
      </c>
      <c r="T587" s="6">
        <f>ecommerce_dataset_updated[[#This Row],[Final_Price(Rs.) _]]-ecommerce_dataset_updated[[#This Row],['[Final_Price(Rs.)']]]</f>
        <v>0</v>
      </c>
      <c r="U587" s="6" t="b">
        <f xml:space="preserve"> AND(ecommerce_dataset_updated[[#This Row],[Final_Price(Rs.) _]]=ecommerce_dataset_updated[[#This Row],['[Final_Price(Rs.)']]])</f>
        <v>1</v>
      </c>
      <c r="V587" s="5"/>
    </row>
    <row r="588" spans="1:22">
      <c r="A588" t="s">
        <v>2569</v>
      </c>
      <c r="B588" t="s">
        <v>2570</v>
      </c>
      <c r="C588" t="s">
        <v>39</v>
      </c>
      <c r="D588" s="9" t="s">
        <v>2571</v>
      </c>
      <c r="E588" s="8">
        <f>ecommerce_dataset_updated[[#This Row],[Price (Rs.)]]+0</f>
        <v>380.5</v>
      </c>
      <c r="F588" s="6" t="s">
        <v>26</v>
      </c>
      <c r="G588" s="7">
        <f>ecommerce_dataset_updated[[#This Row],[Discount (%)]]+0</f>
        <v>25</v>
      </c>
      <c r="H588" s="6" t="s">
        <v>2572</v>
      </c>
      <c r="I588" s="6">
        <f>ecommerce_dataset_updated[[#This Row],['[Price (Rs.)']]]*ecommerce_dataset_updated[[#This Row],['[Discount (%)']]]/100</f>
        <v>95.125</v>
      </c>
      <c r="J588" s="6">
        <f>ecommerce_dataset_updated[[#This Row],[Final_Price(Rs.)]]+0</f>
        <v>285.38</v>
      </c>
      <c r="K588" s="6">
        <f xml:space="preserve"> ecommerce_dataset_updated[[#This Row],['[Price (Rs.)']]]-ecommerce_dataset_updated[[#This Row],[Discount Amount _]]</f>
        <v>285.375</v>
      </c>
      <c r="L588" t="s">
        <v>35</v>
      </c>
      <c r="M588" t="s">
        <v>1809</v>
      </c>
      <c r="N588" s="4" t="s">
        <v>14067</v>
      </c>
      <c r="O588" s="4" t="s">
        <v>14055</v>
      </c>
      <c r="P588" s="4" t="s">
        <v>14079</v>
      </c>
      <c r="Q588" s="5">
        <f>DATE(ecommerce_dataset_updated[[#This Row],[YYYY]],ecommerce_dataset_updated[[#This Row],[MM]],ecommerce_dataset_updated[[#This Row],[DD]])</f>
        <v>45511</v>
      </c>
      <c r="R588" s="6" t="str">
        <f>TEXT(ecommerce_dataset_updated[[#This Row],['[Purchase_Date']]], "mmm")</f>
        <v>Aug</v>
      </c>
      <c r="S588" s="6" t="str">
        <f>TEXT(ecommerce_dataset_updated[[#This Row],['[Purchase_Date']]], "ddd")</f>
        <v>Wed</v>
      </c>
      <c r="T588" s="6">
        <f>ecommerce_dataset_updated[[#This Row],[Final_Price(Rs.) _]]-ecommerce_dataset_updated[[#This Row],['[Final_Price(Rs.)']]]</f>
        <v>-4.9999999999954525E-3</v>
      </c>
      <c r="U588" s="6" t="b">
        <f xml:space="preserve"> AND(ecommerce_dataset_updated[[#This Row],[Final_Price(Rs.) _]]=ecommerce_dataset_updated[[#This Row],['[Final_Price(Rs.)']]])</f>
        <v>0</v>
      </c>
      <c r="V588" s="5"/>
    </row>
    <row r="589" spans="1:22">
      <c r="A589" t="s">
        <v>2573</v>
      </c>
      <c r="B589" t="s">
        <v>2574</v>
      </c>
      <c r="C589" t="s">
        <v>114</v>
      </c>
      <c r="D589" s="9" t="s">
        <v>2575</v>
      </c>
      <c r="E589" s="8">
        <f>ecommerce_dataset_updated[[#This Row],[Price (Rs.)]]+0</f>
        <v>435.45</v>
      </c>
      <c r="F589" s="6" t="s">
        <v>107</v>
      </c>
      <c r="G589" s="7">
        <f>ecommerce_dataset_updated[[#This Row],[Discount (%)]]+0</f>
        <v>0</v>
      </c>
      <c r="H589" s="6" t="s">
        <v>2575</v>
      </c>
      <c r="I589" s="6">
        <f>ecommerce_dataset_updated[[#This Row],['[Price (Rs.)']]]*ecommerce_dataset_updated[[#This Row],['[Discount (%)']]]/100</f>
        <v>0</v>
      </c>
      <c r="J589" s="6">
        <f>ecommerce_dataset_updated[[#This Row],[Final_Price(Rs.)]]+0</f>
        <v>435.45</v>
      </c>
      <c r="K589" s="6">
        <f xml:space="preserve"> ecommerce_dataset_updated[[#This Row],['[Price (Rs.)']]]-ecommerce_dataset_updated[[#This Row],[Discount Amount _]]</f>
        <v>435.45</v>
      </c>
      <c r="L589" t="s">
        <v>28</v>
      </c>
      <c r="M589" t="s">
        <v>955</v>
      </c>
      <c r="N589" s="4" t="s">
        <v>2910</v>
      </c>
      <c r="O589" s="4" t="s">
        <v>14052</v>
      </c>
      <c r="P589" s="4" t="s">
        <v>14079</v>
      </c>
      <c r="Q589" s="5">
        <f>DATE(ecommerce_dataset_updated[[#This Row],[YYYY]],ecommerce_dataset_updated[[#This Row],[MM]],ecommerce_dataset_updated[[#This Row],[DD]])</f>
        <v>45305</v>
      </c>
      <c r="R589" s="6" t="str">
        <f>TEXT(ecommerce_dataset_updated[[#This Row],['[Purchase_Date']]], "mmm")</f>
        <v>Jan</v>
      </c>
      <c r="S589" s="6" t="str">
        <f>TEXT(ecommerce_dataset_updated[[#This Row],['[Purchase_Date']]], "ddd")</f>
        <v>Sun</v>
      </c>
      <c r="T589" s="6">
        <f>ecommerce_dataset_updated[[#This Row],[Final_Price(Rs.) _]]-ecommerce_dataset_updated[[#This Row],['[Final_Price(Rs.)']]]</f>
        <v>0</v>
      </c>
      <c r="U589" s="6" t="b">
        <f xml:space="preserve"> AND(ecommerce_dataset_updated[[#This Row],[Final_Price(Rs.) _]]=ecommerce_dataset_updated[[#This Row],['[Final_Price(Rs.)']]])</f>
        <v>1</v>
      </c>
      <c r="V589" s="5"/>
    </row>
    <row r="590" spans="1:22">
      <c r="A590" t="s">
        <v>2576</v>
      </c>
      <c r="B590" t="s">
        <v>2577</v>
      </c>
      <c r="C590" t="s">
        <v>45</v>
      </c>
      <c r="D590" s="9" t="s">
        <v>2578</v>
      </c>
      <c r="E590" s="8">
        <f>ecommerce_dataset_updated[[#This Row],[Price (Rs.)]]+0</f>
        <v>255.26</v>
      </c>
      <c r="F590" s="6" t="s">
        <v>26</v>
      </c>
      <c r="G590" s="7">
        <f>ecommerce_dataset_updated[[#This Row],[Discount (%)]]+0</f>
        <v>25</v>
      </c>
      <c r="H590" s="6" t="s">
        <v>2579</v>
      </c>
      <c r="I590" s="6">
        <f>ecommerce_dataset_updated[[#This Row],['[Price (Rs.)']]]*ecommerce_dataset_updated[[#This Row],['[Discount (%)']]]/100</f>
        <v>63.814999999999998</v>
      </c>
      <c r="J590" s="6">
        <f>ecommerce_dataset_updated[[#This Row],[Final_Price(Rs.)]]+0</f>
        <v>191.44</v>
      </c>
      <c r="K590" s="6">
        <f xml:space="preserve"> ecommerce_dataset_updated[[#This Row],['[Price (Rs.)']]]-ecommerce_dataset_updated[[#This Row],[Discount Amount _]]</f>
        <v>191.44499999999999</v>
      </c>
      <c r="L590" t="s">
        <v>14</v>
      </c>
      <c r="M590" t="s">
        <v>2580</v>
      </c>
      <c r="N590" s="4" t="s">
        <v>14057</v>
      </c>
      <c r="O590" s="4" t="s">
        <v>14049</v>
      </c>
      <c r="P590" s="4" t="s">
        <v>14079</v>
      </c>
      <c r="Q590" s="5">
        <f>DATE(ecommerce_dataset_updated[[#This Row],[YYYY]],ecommerce_dataset_updated[[#This Row],[MM]],ecommerce_dataset_updated[[#This Row],[DD]])</f>
        <v>45599</v>
      </c>
      <c r="R590" s="6" t="str">
        <f>TEXT(ecommerce_dataset_updated[[#This Row],['[Purchase_Date']]], "mmm")</f>
        <v>Nov</v>
      </c>
      <c r="S590" s="6" t="str">
        <f>TEXT(ecommerce_dataset_updated[[#This Row],['[Purchase_Date']]], "ddd")</f>
        <v>Sun</v>
      </c>
      <c r="T590" s="6">
        <f>ecommerce_dataset_updated[[#This Row],[Final_Price(Rs.) _]]-ecommerce_dataset_updated[[#This Row],['[Final_Price(Rs.)']]]</f>
        <v>4.9999999999954525E-3</v>
      </c>
      <c r="U590" s="6" t="b">
        <f xml:space="preserve"> AND(ecommerce_dataset_updated[[#This Row],[Final_Price(Rs.) _]]=ecommerce_dataset_updated[[#This Row],['[Final_Price(Rs.)']]])</f>
        <v>0</v>
      </c>
      <c r="V590" s="5"/>
    </row>
    <row r="591" spans="1:22">
      <c r="A591" t="s">
        <v>2581</v>
      </c>
      <c r="B591" t="s">
        <v>2582</v>
      </c>
      <c r="C591" t="s">
        <v>10</v>
      </c>
      <c r="D591" s="9" t="s">
        <v>2583</v>
      </c>
      <c r="E591" s="8">
        <f>ecommerce_dataset_updated[[#This Row],[Price (Rs.)]]+0</f>
        <v>142.91999999999999</v>
      </c>
      <c r="F591" s="6" t="s">
        <v>26</v>
      </c>
      <c r="G591" s="7">
        <f>ecommerce_dataset_updated[[#This Row],[Discount (%)]]+0</f>
        <v>25</v>
      </c>
      <c r="H591" s="6" t="s">
        <v>2584</v>
      </c>
      <c r="I591" s="6">
        <f>ecommerce_dataset_updated[[#This Row],['[Price (Rs.)']]]*ecommerce_dataset_updated[[#This Row],['[Discount (%)']]]/100</f>
        <v>35.729999999999997</v>
      </c>
      <c r="J591" s="6">
        <f>ecommerce_dataset_updated[[#This Row],[Final_Price(Rs.)]]+0</f>
        <v>107.19</v>
      </c>
      <c r="K591" s="6">
        <f xml:space="preserve"> ecommerce_dataset_updated[[#This Row],['[Price (Rs.)']]]-ecommerce_dataset_updated[[#This Row],[Discount Amount _]]</f>
        <v>107.19</v>
      </c>
      <c r="L591" t="s">
        <v>14</v>
      </c>
      <c r="M591" t="s">
        <v>1373</v>
      </c>
      <c r="N591" s="4" t="s">
        <v>14071</v>
      </c>
      <c r="O591" s="4" t="s">
        <v>14055</v>
      </c>
      <c r="P591" s="4" t="s">
        <v>14079</v>
      </c>
      <c r="Q591" s="5">
        <f>DATE(ecommerce_dataset_updated[[#This Row],[YYYY]],ecommerce_dataset_updated[[#This Row],[MM]],ecommerce_dataset_updated[[#This Row],[DD]])</f>
        <v>45528</v>
      </c>
      <c r="R591" s="6" t="str">
        <f>TEXT(ecommerce_dataset_updated[[#This Row],['[Purchase_Date']]], "mmm")</f>
        <v>Aug</v>
      </c>
      <c r="S591" s="6" t="str">
        <f>TEXT(ecommerce_dataset_updated[[#This Row],['[Purchase_Date']]], "ddd")</f>
        <v>Sat</v>
      </c>
      <c r="T591" s="6">
        <f>ecommerce_dataset_updated[[#This Row],[Final_Price(Rs.) _]]-ecommerce_dataset_updated[[#This Row],['[Final_Price(Rs.)']]]</f>
        <v>0</v>
      </c>
      <c r="U591" s="6" t="b">
        <f xml:space="preserve"> AND(ecommerce_dataset_updated[[#This Row],[Final_Price(Rs.) _]]=ecommerce_dataset_updated[[#This Row],['[Final_Price(Rs.)']]])</f>
        <v>1</v>
      </c>
      <c r="V591" s="5"/>
    </row>
    <row r="592" spans="1:22">
      <c r="A592" t="s">
        <v>2585</v>
      </c>
      <c r="B592" t="s">
        <v>2586</v>
      </c>
      <c r="C592" t="s">
        <v>114</v>
      </c>
      <c r="D592" s="9" t="s">
        <v>2587</v>
      </c>
      <c r="E592" s="8">
        <f>ecommerce_dataset_updated[[#This Row],[Price (Rs.)]]+0</f>
        <v>203.54</v>
      </c>
      <c r="F592" s="6" t="s">
        <v>26</v>
      </c>
      <c r="G592" s="7">
        <f>ecommerce_dataset_updated[[#This Row],[Discount (%)]]+0</f>
        <v>25</v>
      </c>
      <c r="H592" s="6" t="s">
        <v>2588</v>
      </c>
      <c r="I592" s="6">
        <f>ecommerce_dataset_updated[[#This Row],['[Price (Rs.)']]]*ecommerce_dataset_updated[[#This Row],['[Discount (%)']]]/100</f>
        <v>50.884999999999998</v>
      </c>
      <c r="J592" s="6">
        <f>ecommerce_dataset_updated[[#This Row],[Final_Price(Rs.)]]+0</f>
        <v>152.66</v>
      </c>
      <c r="K592" s="6">
        <f xml:space="preserve"> ecommerce_dataset_updated[[#This Row],['[Price (Rs.)']]]-ecommerce_dataset_updated[[#This Row],[Discount Amount _]]</f>
        <v>152.655</v>
      </c>
      <c r="L592" t="s">
        <v>35</v>
      </c>
      <c r="M592" t="s">
        <v>1983</v>
      </c>
      <c r="N592" s="4" t="s">
        <v>14048</v>
      </c>
      <c r="O592" s="4" t="s">
        <v>14057</v>
      </c>
      <c r="P592" s="4" t="s">
        <v>14079</v>
      </c>
      <c r="Q592" s="5">
        <f>DATE(ecommerce_dataset_updated[[#This Row],[YYYY]],ecommerce_dataset_updated[[#This Row],[MM]],ecommerce_dataset_updated[[#This Row],[DD]])</f>
        <v>45363</v>
      </c>
      <c r="R592" s="6" t="str">
        <f>TEXT(ecommerce_dataset_updated[[#This Row],['[Purchase_Date']]], "mmm")</f>
        <v>Mar</v>
      </c>
      <c r="S592" s="6" t="str">
        <f>TEXT(ecommerce_dataset_updated[[#This Row],['[Purchase_Date']]], "ddd")</f>
        <v>Tue</v>
      </c>
      <c r="T592" s="6">
        <f>ecommerce_dataset_updated[[#This Row],[Final_Price(Rs.) _]]-ecommerce_dataset_updated[[#This Row],['[Final_Price(Rs.)']]]</f>
        <v>-4.9999999999954525E-3</v>
      </c>
      <c r="U592" s="6" t="b">
        <f xml:space="preserve"> AND(ecommerce_dataset_updated[[#This Row],[Final_Price(Rs.) _]]=ecommerce_dataset_updated[[#This Row],['[Final_Price(Rs.)']]])</f>
        <v>0</v>
      </c>
      <c r="V592" s="5"/>
    </row>
    <row r="593" spans="1:22">
      <c r="A593" t="s">
        <v>2589</v>
      </c>
      <c r="B593" t="s">
        <v>2590</v>
      </c>
      <c r="C593" t="s">
        <v>114</v>
      </c>
      <c r="D593" s="9" t="s">
        <v>2591</v>
      </c>
      <c r="E593" s="8">
        <f>ecommerce_dataset_updated[[#This Row],[Price (Rs.)]]+0</f>
        <v>71.16</v>
      </c>
      <c r="F593" s="6" t="s">
        <v>107</v>
      </c>
      <c r="G593" s="7">
        <f>ecommerce_dataset_updated[[#This Row],[Discount (%)]]+0</f>
        <v>0</v>
      </c>
      <c r="H593" s="6" t="s">
        <v>2591</v>
      </c>
      <c r="I593" s="6">
        <f>ecommerce_dataset_updated[[#This Row],['[Price (Rs.)']]]*ecommerce_dataset_updated[[#This Row],['[Discount (%)']]]/100</f>
        <v>0</v>
      </c>
      <c r="J593" s="6">
        <f>ecommerce_dataset_updated[[#This Row],[Final_Price(Rs.)]]+0</f>
        <v>71.16</v>
      </c>
      <c r="K593" s="6">
        <f xml:space="preserve"> ecommerce_dataset_updated[[#This Row],['[Price (Rs.)']]]-ecommerce_dataset_updated[[#This Row],[Discount Amount _]]</f>
        <v>71.16</v>
      </c>
      <c r="L593" t="s">
        <v>14</v>
      </c>
      <c r="M593" t="s">
        <v>1696</v>
      </c>
      <c r="N593" s="4" t="s">
        <v>14052</v>
      </c>
      <c r="O593" s="4" t="s">
        <v>14055</v>
      </c>
      <c r="P593" s="4" t="s">
        <v>14079</v>
      </c>
      <c r="Q593" s="5">
        <f>DATE(ecommerce_dataset_updated[[#This Row],[YYYY]],ecommerce_dataset_updated[[#This Row],[MM]],ecommerce_dataset_updated[[#This Row],[DD]])</f>
        <v>45505</v>
      </c>
      <c r="R593" s="6" t="str">
        <f>TEXT(ecommerce_dataset_updated[[#This Row],['[Purchase_Date']]], "mmm")</f>
        <v>Aug</v>
      </c>
      <c r="S593" s="6" t="str">
        <f>TEXT(ecommerce_dataset_updated[[#This Row],['[Purchase_Date']]], "ddd")</f>
        <v>Thu</v>
      </c>
      <c r="T593" s="6">
        <f>ecommerce_dataset_updated[[#This Row],[Final_Price(Rs.) _]]-ecommerce_dataset_updated[[#This Row],['[Final_Price(Rs.)']]]</f>
        <v>0</v>
      </c>
      <c r="U593" s="6" t="b">
        <f xml:space="preserve"> AND(ecommerce_dataset_updated[[#This Row],[Final_Price(Rs.) _]]=ecommerce_dataset_updated[[#This Row],['[Final_Price(Rs.)']]])</f>
        <v>1</v>
      </c>
      <c r="V593" s="5"/>
    </row>
    <row r="594" spans="1:22">
      <c r="A594" t="s">
        <v>2592</v>
      </c>
      <c r="B594" t="s">
        <v>2593</v>
      </c>
      <c r="C594" t="s">
        <v>45</v>
      </c>
      <c r="D594" s="9" t="s">
        <v>2594</v>
      </c>
      <c r="E594" s="8">
        <f>ecommerce_dataset_updated[[#This Row],[Price (Rs.)]]+0</f>
        <v>484.89</v>
      </c>
      <c r="F594" s="6" t="s">
        <v>20</v>
      </c>
      <c r="G594" s="7">
        <f>ecommerce_dataset_updated[[#This Row],[Discount (%)]]+0</f>
        <v>20</v>
      </c>
      <c r="H594" s="6" t="s">
        <v>2595</v>
      </c>
      <c r="I594" s="6">
        <f>ecommerce_dataset_updated[[#This Row],['[Price (Rs.)']]]*ecommerce_dataset_updated[[#This Row],['[Discount (%)']]]/100</f>
        <v>96.977999999999994</v>
      </c>
      <c r="J594" s="6">
        <f>ecommerce_dataset_updated[[#This Row],[Final_Price(Rs.)]]+0</f>
        <v>387.91</v>
      </c>
      <c r="K594" s="6">
        <f xml:space="preserve"> ecommerce_dataset_updated[[#This Row],['[Price (Rs.)']]]-ecommerce_dataset_updated[[#This Row],[Discount Amount _]]</f>
        <v>387.91199999999998</v>
      </c>
      <c r="L594" t="s">
        <v>28</v>
      </c>
      <c r="M594" t="s">
        <v>546</v>
      </c>
      <c r="N594" s="4" t="s">
        <v>14052</v>
      </c>
      <c r="O594" s="4" t="s">
        <v>14059</v>
      </c>
      <c r="P594" s="4" t="s">
        <v>14079</v>
      </c>
      <c r="Q594" s="5">
        <f>DATE(ecommerce_dataset_updated[[#This Row],[YYYY]],ecommerce_dataset_updated[[#This Row],[MM]],ecommerce_dataset_updated[[#This Row],[DD]])</f>
        <v>45413</v>
      </c>
      <c r="R594" s="6" t="str">
        <f>TEXT(ecommerce_dataset_updated[[#This Row],['[Purchase_Date']]], "mmm")</f>
        <v>May</v>
      </c>
      <c r="S594" s="6" t="str">
        <f>TEXT(ecommerce_dataset_updated[[#This Row],['[Purchase_Date']]], "ddd")</f>
        <v>Wed</v>
      </c>
      <c r="T594" s="6">
        <f>ecommerce_dataset_updated[[#This Row],[Final_Price(Rs.) _]]-ecommerce_dataset_updated[[#This Row],['[Final_Price(Rs.)']]]</f>
        <v>1.9999999999527063E-3</v>
      </c>
      <c r="U594" s="6" t="b">
        <f xml:space="preserve"> AND(ecommerce_dataset_updated[[#This Row],[Final_Price(Rs.) _]]=ecommerce_dataset_updated[[#This Row],['[Final_Price(Rs.)']]])</f>
        <v>0</v>
      </c>
      <c r="V594" s="5"/>
    </row>
    <row r="595" spans="1:22">
      <c r="A595" t="s">
        <v>2596</v>
      </c>
      <c r="B595" t="s">
        <v>2597</v>
      </c>
      <c r="C595" t="s">
        <v>68</v>
      </c>
      <c r="D595" s="9" t="s">
        <v>2598</v>
      </c>
      <c r="E595" s="8">
        <f>ecommerce_dataset_updated[[#This Row],[Price (Rs.)]]+0</f>
        <v>431.84</v>
      </c>
      <c r="F595" s="6" t="s">
        <v>75</v>
      </c>
      <c r="G595" s="7">
        <f>ecommerce_dataset_updated[[#This Row],[Discount (%)]]+0</f>
        <v>10</v>
      </c>
      <c r="H595" s="6" t="s">
        <v>2599</v>
      </c>
      <c r="I595" s="6">
        <f>ecommerce_dataset_updated[[#This Row],['[Price (Rs.)']]]*ecommerce_dataset_updated[[#This Row],['[Discount (%)']]]/100</f>
        <v>43.183999999999997</v>
      </c>
      <c r="J595" s="6">
        <f>ecommerce_dataset_updated[[#This Row],[Final_Price(Rs.)]]+0</f>
        <v>388.66</v>
      </c>
      <c r="K595" s="6">
        <f xml:space="preserve"> ecommerce_dataset_updated[[#This Row],['[Price (Rs.)']]]-ecommerce_dataset_updated[[#This Row],[Discount Amount _]]</f>
        <v>388.65599999999995</v>
      </c>
      <c r="L595" t="s">
        <v>28</v>
      </c>
      <c r="M595" t="s">
        <v>339</v>
      </c>
      <c r="N595" s="4" t="s">
        <v>14070</v>
      </c>
      <c r="O595" s="4" t="s">
        <v>14067</v>
      </c>
      <c r="P595" s="4" t="s">
        <v>14079</v>
      </c>
      <c r="Q595" s="5">
        <f>DATE(ecommerce_dataset_updated[[#This Row],[YYYY]],ecommerce_dataset_updated[[#This Row],[MM]],ecommerce_dataset_updated[[#This Row],[DD]])</f>
        <v>45491</v>
      </c>
      <c r="R595" s="6" t="str">
        <f>TEXT(ecommerce_dataset_updated[[#This Row],['[Purchase_Date']]], "mmm")</f>
        <v>Jul</v>
      </c>
      <c r="S595" s="6" t="str">
        <f>TEXT(ecommerce_dataset_updated[[#This Row],['[Purchase_Date']]], "ddd")</f>
        <v>Thu</v>
      </c>
      <c r="T595" s="6">
        <f>ecommerce_dataset_updated[[#This Row],[Final_Price(Rs.) _]]-ecommerce_dataset_updated[[#This Row],['[Final_Price(Rs.)']]]</f>
        <v>-4.0000000000759428E-3</v>
      </c>
      <c r="U595" s="6" t="b">
        <f xml:space="preserve"> AND(ecommerce_dataset_updated[[#This Row],[Final_Price(Rs.) _]]=ecommerce_dataset_updated[[#This Row],['[Final_Price(Rs.)']]])</f>
        <v>0</v>
      </c>
      <c r="V595" s="5"/>
    </row>
    <row r="596" spans="1:22">
      <c r="A596" t="s">
        <v>2600</v>
      </c>
      <c r="B596" t="s">
        <v>2601</v>
      </c>
      <c r="C596" t="s">
        <v>45</v>
      </c>
      <c r="D596" s="9" t="s">
        <v>2602</v>
      </c>
      <c r="E596" s="8">
        <f>ecommerce_dataset_updated[[#This Row],[Price (Rs.)]]+0</f>
        <v>236.16</v>
      </c>
      <c r="F596" s="6" t="s">
        <v>12</v>
      </c>
      <c r="G596" s="7">
        <f>ecommerce_dataset_updated[[#This Row],[Discount (%)]]+0</f>
        <v>15</v>
      </c>
      <c r="H596" s="6" t="s">
        <v>2603</v>
      </c>
      <c r="I596" s="6">
        <f>ecommerce_dataset_updated[[#This Row],['[Price (Rs.)']]]*ecommerce_dataset_updated[[#This Row],['[Discount (%)']]]/100</f>
        <v>35.423999999999999</v>
      </c>
      <c r="J596" s="6">
        <f>ecommerce_dataset_updated[[#This Row],[Final_Price(Rs.)]]+0</f>
        <v>200.74</v>
      </c>
      <c r="K596" s="6">
        <f xml:space="preserve"> ecommerce_dataset_updated[[#This Row],['[Price (Rs.)']]]-ecommerce_dataset_updated[[#This Row],[Discount Amount _]]</f>
        <v>200.73599999999999</v>
      </c>
      <c r="L596" t="s">
        <v>14</v>
      </c>
      <c r="M596" t="s">
        <v>1553</v>
      </c>
      <c r="N596" s="4" t="s">
        <v>14058</v>
      </c>
      <c r="O596" s="4" t="s">
        <v>14051</v>
      </c>
      <c r="P596" s="4" t="s">
        <v>14079</v>
      </c>
      <c r="Q596" s="5">
        <f>DATE(ecommerce_dataset_updated[[#This Row],[YYYY]],ecommerce_dataset_updated[[#This Row],[MM]],ecommerce_dataset_updated[[#This Row],[DD]])</f>
        <v>45351</v>
      </c>
      <c r="R596" s="6" t="str">
        <f>TEXT(ecommerce_dataset_updated[[#This Row],['[Purchase_Date']]], "mmm")</f>
        <v>Feb</v>
      </c>
      <c r="S596" s="6" t="str">
        <f>TEXT(ecommerce_dataset_updated[[#This Row],['[Purchase_Date']]], "ddd")</f>
        <v>Thu</v>
      </c>
      <c r="T596" s="6">
        <f>ecommerce_dataset_updated[[#This Row],[Final_Price(Rs.) _]]-ecommerce_dataset_updated[[#This Row],['[Final_Price(Rs.)']]]</f>
        <v>-4.0000000000190994E-3</v>
      </c>
      <c r="U596" s="6" t="b">
        <f xml:space="preserve"> AND(ecommerce_dataset_updated[[#This Row],[Final_Price(Rs.) _]]=ecommerce_dataset_updated[[#This Row],['[Final_Price(Rs.)']]])</f>
        <v>0</v>
      </c>
      <c r="V596" s="5"/>
    </row>
    <row r="597" spans="1:22">
      <c r="A597" t="s">
        <v>2604</v>
      </c>
      <c r="B597" t="s">
        <v>2605</v>
      </c>
      <c r="C597" t="s">
        <v>114</v>
      </c>
      <c r="D597" s="9" t="s">
        <v>2606</v>
      </c>
      <c r="E597" s="8">
        <f>ecommerce_dataset_updated[[#This Row],[Price (Rs.)]]+0</f>
        <v>319.55</v>
      </c>
      <c r="F597" s="6" t="s">
        <v>26</v>
      </c>
      <c r="G597" s="7">
        <f>ecommerce_dataset_updated[[#This Row],[Discount (%)]]+0</f>
        <v>25</v>
      </c>
      <c r="H597" s="6" t="s">
        <v>2607</v>
      </c>
      <c r="I597" s="6">
        <f>ecommerce_dataset_updated[[#This Row],['[Price (Rs.)']]]*ecommerce_dataset_updated[[#This Row],['[Discount (%)']]]/100</f>
        <v>79.887500000000003</v>
      </c>
      <c r="J597" s="6">
        <f>ecommerce_dataset_updated[[#This Row],[Final_Price(Rs.)]]+0</f>
        <v>239.66</v>
      </c>
      <c r="K597" s="6">
        <f xml:space="preserve"> ecommerce_dataset_updated[[#This Row],['[Price (Rs.)']]]-ecommerce_dataset_updated[[#This Row],[Discount Amount _]]</f>
        <v>239.66250000000002</v>
      </c>
      <c r="L597" t="s">
        <v>35</v>
      </c>
      <c r="M597" t="s">
        <v>2608</v>
      </c>
      <c r="N597" s="4" t="s">
        <v>14061</v>
      </c>
      <c r="O597" s="4" t="s">
        <v>14050</v>
      </c>
      <c r="P597" s="4" t="s">
        <v>14079</v>
      </c>
      <c r="Q597" s="5">
        <f>DATE(ecommerce_dataset_updated[[#This Row],[YYYY]],ecommerce_dataset_updated[[#This Row],[MM]],ecommerce_dataset_updated[[#This Row],[DD]])</f>
        <v>45556</v>
      </c>
      <c r="R597" s="6" t="str">
        <f>TEXT(ecommerce_dataset_updated[[#This Row],['[Purchase_Date']]], "mmm")</f>
        <v>Sep</v>
      </c>
      <c r="S597" s="6" t="str">
        <f>TEXT(ecommerce_dataset_updated[[#This Row],['[Purchase_Date']]], "ddd")</f>
        <v>Sat</v>
      </c>
      <c r="T597" s="6">
        <f>ecommerce_dataset_updated[[#This Row],[Final_Price(Rs.) _]]-ecommerce_dataset_updated[[#This Row],['[Final_Price(Rs.)']]]</f>
        <v>2.500000000026148E-3</v>
      </c>
      <c r="U597" s="6" t="b">
        <f xml:space="preserve"> AND(ecommerce_dataset_updated[[#This Row],[Final_Price(Rs.) _]]=ecommerce_dataset_updated[[#This Row],['[Final_Price(Rs.)']]])</f>
        <v>0</v>
      </c>
      <c r="V597" s="5"/>
    </row>
    <row r="598" spans="1:22">
      <c r="A598" t="s">
        <v>2609</v>
      </c>
      <c r="B598" t="s">
        <v>2610</v>
      </c>
      <c r="C598" t="s">
        <v>18</v>
      </c>
      <c r="D598" s="9" t="s">
        <v>2611</v>
      </c>
      <c r="E598" s="8">
        <f>ecommerce_dataset_updated[[#This Row],[Price (Rs.)]]+0</f>
        <v>132.66999999999999</v>
      </c>
      <c r="F598" s="6" t="s">
        <v>12</v>
      </c>
      <c r="G598" s="7">
        <f>ecommerce_dataset_updated[[#This Row],[Discount (%)]]+0</f>
        <v>15</v>
      </c>
      <c r="H598" s="6" t="s">
        <v>2612</v>
      </c>
      <c r="I598" s="6">
        <f>ecommerce_dataset_updated[[#This Row],['[Price (Rs.)']]]*ecommerce_dataset_updated[[#This Row],['[Discount (%)']]]/100</f>
        <v>19.900499999999997</v>
      </c>
      <c r="J598" s="6">
        <f>ecommerce_dataset_updated[[#This Row],[Final_Price(Rs.)]]+0</f>
        <v>112.77</v>
      </c>
      <c r="K598" s="6">
        <f xml:space="preserve"> ecommerce_dataset_updated[[#This Row],['[Price (Rs.)']]]-ecommerce_dataset_updated[[#This Row],[Discount Amount _]]</f>
        <v>112.76949999999999</v>
      </c>
      <c r="L598" t="s">
        <v>77</v>
      </c>
      <c r="M598" t="s">
        <v>891</v>
      </c>
      <c r="N598" s="4" t="s">
        <v>20</v>
      </c>
      <c r="O598" s="4" t="s">
        <v>75</v>
      </c>
      <c r="P598" s="4" t="s">
        <v>14079</v>
      </c>
      <c r="Q598" s="5">
        <f>DATE(ecommerce_dataset_updated[[#This Row],[YYYY]],ecommerce_dataset_updated[[#This Row],[MM]],ecommerce_dataset_updated[[#This Row],[DD]])</f>
        <v>45585</v>
      </c>
      <c r="R598" s="6" t="str">
        <f>TEXT(ecommerce_dataset_updated[[#This Row],['[Purchase_Date']]], "mmm")</f>
        <v>Oct</v>
      </c>
      <c r="S598" s="6" t="str">
        <f>TEXT(ecommerce_dataset_updated[[#This Row],['[Purchase_Date']]], "ddd")</f>
        <v>Sun</v>
      </c>
      <c r="T598" s="6">
        <f>ecommerce_dataset_updated[[#This Row],[Final_Price(Rs.) _]]-ecommerce_dataset_updated[[#This Row],['[Final_Price(Rs.)']]]</f>
        <v>-5.0000000000238742E-4</v>
      </c>
      <c r="U598" s="6" t="b">
        <f xml:space="preserve"> AND(ecommerce_dataset_updated[[#This Row],[Final_Price(Rs.) _]]=ecommerce_dataset_updated[[#This Row],['[Final_Price(Rs.)']]])</f>
        <v>0</v>
      </c>
      <c r="V598" s="5"/>
    </row>
    <row r="599" spans="1:22">
      <c r="A599" t="s">
        <v>2613</v>
      </c>
      <c r="B599" t="s">
        <v>2614</v>
      </c>
      <c r="C599" t="s">
        <v>32</v>
      </c>
      <c r="D599" s="9" t="s">
        <v>2615</v>
      </c>
      <c r="E599" s="8">
        <f>ecommerce_dataset_updated[[#This Row],[Price (Rs.)]]+0</f>
        <v>112.35</v>
      </c>
      <c r="F599" s="6" t="s">
        <v>53</v>
      </c>
      <c r="G599" s="7">
        <f>ecommerce_dataset_updated[[#This Row],[Discount (%)]]+0</f>
        <v>5</v>
      </c>
      <c r="H599" s="6" t="s">
        <v>2616</v>
      </c>
      <c r="I599" s="6">
        <f>ecommerce_dataset_updated[[#This Row],['[Price (Rs.)']]]*ecommerce_dataset_updated[[#This Row],['[Discount (%)']]]/100</f>
        <v>5.6174999999999997</v>
      </c>
      <c r="J599" s="6">
        <f>ecommerce_dataset_updated[[#This Row],[Final_Price(Rs.)]]+0</f>
        <v>106.73</v>
      </c>
      <c r="K599" s="6">
        <f xml:space="preserve"> ecommerce_dataset_updated[[#This Row],['[Price (Rs.)']]]-ecommerce_dataset_updated[[#This Row],[Discount Amount _]]</f>
        <v>106.73249999999999</v>
      </c>
      <c r="L599" t="s">
        <v>28</v>
      </c>
      <c r="M599" t="s">
        <v>531</v>
      </c>
      <c r="N599" s="4" t="s">
        <v>14069</v>
      </c>
      <c r="O599" s="4" t="s">
        <v>14051</v>
      </c>
      <c r="P599" s="4" t="s">
        <v>14079</v>
      </c>
      <c r="Q599" s="5">
        <f>DATE(ecommerce_dataset_updated[[#This Row],[YYYY]],ecommerce_dataset_updated[[#This Row],[MM]],ecommerce_dataset_updated[[#This Row],[DD]])</f>
        <v>45344</v>
      </c>
      <c r="R599" s="6" t="str">
        <f>TEXT(ecommerce_dataset_updated[[#This Row],['[Purchase_Date']]], "mmm")</f>
        <v>Feb</v>
      </c>
      <c r="S599" s="6" t="str">
        <f>TEXT(ecommerce_dataset_updated[[#This Row],['[Purchase_Date']]], "ddd")</f>
        <v>Thu</v>
      </c>
      <c r="T599" s="6">
        <f>ecommerce_dataset_updated[[#This Row],[Final_Price(Rs.) _]]-ecommerce_dataset_updated[[#This Row],['[Final_Price(Rs.)']]]</f>
        <v>2.4999999999835154E-3</v>
      </c>
      <c r="U599" s="6" t="b">
        <f xml:space="preserve"> AND(ecommerce_dataset_updated[[#This Row],[Final_Price(Rs.) _]]=ecommerce_dataset_updated[[#This Row],['[Final_Price(Rs.)']]])</f>
        <v>0</v>
      </c>
      <c r="V599" s="5"/>
    </row>
    <row r="600" spans="1:22">
      <c r="A600" t="s">
        <v>2617</v>
      </c>
      <c r="B600" t="s">
        <v>2618</v>
      </c>
      <c r="C600" t="s">
        <v>45</v>
      </c>
      <c r="D600" s="9" t="s">
        <v>2619</v>
      </c>
      <c r="E600" s="8">
        <f>ecommerce_dataset_updated[[#This Row],[Price (Rs.)]]+0</f>
        <v>170.5</v>
      </c>
      <c r="F600" s="6" t="s">
        <v>75</v>
      </c>
      <c r="G600" s="7">
        <f>ecommerce_dataset_updated[[#This Row],[Discount (%)]]+0</f>
        <v>10</v>
      </c>
      <c r="H600" s="6" t="s">
        <v>2620</v>
      </c>
      <c r="I600" s="6">
        <f>ecommerce_dataset_updated[[#This Row],['[Price (Rs.)']]]*ecommerce_dataset_updated[[#This Row],['[Discount (%)']]]/100</f>
        <v>17.05</v>
      </c>
      <c r="J600" s="6">
        <f>ecommerce_dataset_updated[[#This Row],[Final_Price(Rs.)]]+0</f>
        <v>153.44999999999999</v>
      </c>
      <c r="K600" s="6">
        <f xml:space="preserve"> ecommerce_dataset_updated[[#This Row],['[Price (Rs.)']]]-ecommerce_dataset_updated[[#This Row],[Discount Amount _]]</f>
        <v>153.44999999999999</v>
      </c>
      <c r="L600" t="s">
        <v>77</v>
      </c>
      <c r="M600" t="s">
        <v>309</v>
      </c>
      <c r="N600" s="4" t="s">
        <v>14069</v>
      </c>
      <c r="O600" s="4" t="s">
        <v>75</v>
      </c>
      <c r="P600" s="4" t="s">
        <v>14079</v>
      </c>
      <c r="Q600" s="5">
        <f>DATE(ecommerce_dataset_updated[[#This Row],[YYYY]],ecommerce_dataset_updated[[#This Row],[MM]],ecommerce_dataset_updated[[#This Row],[DD]])</f>
        <v>45587</v>
      </c>
      <c r="R600" s="6" t="str">
        <f>TEXT(ecommerce_dataset_updated[[#This Row],['[Purchase_Date']]], "mmm")</f>
        <v>Oct</v>
      </c>
      <c r="S600" s="6" t="str">
        <f>TEXT(ecommerce_dataset_updated[[#This Row],['[Purchase_Date']]], "ddd")</f>
        <v>Tue</v>
      </c>
      <c r="T600" s="6">
        <f>ecommerce_dataset_updated[[#This Row],[Final_Price(Rs.) _]]-ecommerce_dataset_updated[[#This Row],['[Final_Price(Rs.)']]]</f>
        <v>0</v>
      </c>
      <c r="U600" s="6" t="b">
        <f xml:space="preserve"> AND(ecommerce_dataset_updated[[#This Row],[Final_Price(Rs.) _]]=ecommerce_dataset_updated[[#This Row],['[Final_Price(Rs.)']]])</f>
        <v>1</v>
      </c>
      <c r="V600" s="5"/>
    </row>
    <row r="601" spans="1:22">
      <c r="A601" t="s">
        <v>2621</v>
      </c>
      <c r="B601" t="s">
        <v>2622</v>
      </c>
      <c r="C601" t="s">
        <v>114</v>
      </c>
      <c r="D601" s="9" t="s">
        <v>86</v>
      </c>
      <c r="E601" s="8">
        <f>ecommerce_dataset_updated[[#This Row],[Price (Rs.)]]+0</f>
        <v>287.69</v>
      </c>
      <c r="F601" s="6" t="s">
        <v>75</v>
      </c>
      <c r="G601" s="7">
        <f>ecommerce_dataset_updated[[#This Row],[Discount (%)]]+0</f>
        <v>10</v>
      </c>
      <c r="H601" s="6" t="s">
        <v>87</v>
      </c>
      <c r="I601" s="6">
        <f>ecommerce_dataset_updated[[#This Row],['[Price (Rs.)']]]*ecommerce_dataset_updated[[#This Row],['[Discount (%)']]]/100</f>
        <v>28.769000000000002</v>
      </c>
      <c r="J601" s="6">
        <f>ecommerce_dataset_updated[[#This Row],[Final_Price(Rs.)]]+0</f>
        <v>258.92</v>
      </c>
      <c r="K601" s="6">
        <f xml:space="preserve"> ecommerce_dataset_updated[[#This Row],['[Price (Rs.)']]]-ecommerce_dataset_updated[[#This Row],[Discount Amount _]]</f>
        <v>258.92099999999999</v>
      </c>
      <c r="L601" t="s">
        <v>35</v>
      </c>
      <c r="M601" t="s">
        <v>455</v>
      </c>
      <c r="N601" s="4" t="s">
        <v>14064</v>
      </c>
      <c r="O601" s="4" t="s">
        <v>14051</v>
      </c>
      <c r="P601" s="4" t="s">
        <v>14079</v>
      </c>
      <c r="Q601" s="5">
        <f>DATE(ecommerce_dataset_updated[[#This Row],[YYYY]],ecommerce_dataset_updated[[#This Row],[MM]],ecommerce_dataset_updated[[#This Row],[DD]])</f>
        <v>45335</v>
      </c>
      <c r="R601" s="6" t="str">
        <f>TEXT(ecommerce_dataset_updated[[#This Row],['[Purchase_Date']]], "mmm")</f>
        <v>Feb</v>
      </c>
      <c r="S601" s="6" t="str">
        <f>TEXT(ecommerce_dataset_updated[[#This Row],['[Purchase_Date']]], "ddd")</f>
        <v>Tue</v>
      </c>
      <c r="T601" s="6">
        <f>ecommerce_dataset_updated[[#This Row],[Final_Price(Rs.) _]]-ecommerce_dataset_updated[[#This Row],['[Final_Price(Rs.)']]]</f>
        <v>9.9999999997635314E-4</v>
      </c>
      <c r="U601" s="6" t="b">
        <f xml:space="preserve"> AND(ecommerce_dataset_updated[[#This Row],[Final_Price(Rs.) _]]=ecommerce_dataset_updated[[#This Row],['[Final_Price(Rs.)']]])</f>
        <v>0</v>
      </c>
      <c r="V601" s="5"/>
    </row>
    <row r="602" spans="1:22">
      <c r="A602" t="s">
        <v>2623</v>
      </c>
      <c r="B602" t="s">
        <v>2624</v>
      </c>
      <c r="C602" t="s">
        <v>32</v>
      </c>
      <c r="D602" s="9" t="s">
        <v>2625</v>
      </c>
      <c r="E602" s="8">
        <f>ecommerce_dataset_updated[[#This Row],[Price (Rs.)]]+0</f>
        <v>216.75</v>
      </c>
      <c r="F602" s="6" t="s">
        <v>107</v>
      </c>
      <c r="G602" s="7">
        <f>ecommerce_dataset_updated[[#This Row],[Discount (%)]]+0</f>
        <v>0</v>
      </c>
      <c r="H602" s="6" t="s">
        <v>2625</v>
      </c>
      <c r="I602" s="6">
        <f>ecommerce_dataset_updated[[#This Row],['[Price (Rs.)']]]*ecommerce_dataset_updated[[#This Row],['[Discount (%)']]]/100</f>
        <v>0</v>
      </c>
      <c r="J602" s="6">
        <f>ecommerce_dataset_updated[[#This Row],[Final_Price(Rs.)]]+0</f>
        <v>216.75</v>
      </c>
      <c r="K602" s="6">
        <f xml:space="preserve"> ecommerce_dataset_updated[[#This Row],['[Price (Rs.)']]]-ecommerce_dataset_updated[[#This Row],[Discount Amount _]]</f>
        <v>216.75</v>
      </c>
      <c r="L602" t="s">
        <v>35</v>
      </c>
      <c r="M602" t="s">
        <v>846</v>
      </c>
      <c r="N602" s="4" t="s">
        <v>14056</v>
      </c>
      <c r="O602" s="4" t="s">
        <v>14059</v>
      </c>
      <c r="P602" s="4" t="s">
        <v>14079</v>
      </c>
      <c r="Q602" s="5">
        <f>DATE(ecommerce_dataset_updated[[#This Row],[YYYY]],ecommerce_dataset_updated[[#This Row],[MM]],ecommerce_dataset_updated[[#This Row],[DD]])</f>
        <v>45440</v>
      </c>
      <c r="R602" s="6" t="str">
        <f>TEXT(ecommerce_dataset_updated[[#This Row],['[Purchase_Date']]], "mmm")</f>
        <v>May</v>
      </c>
      <c r="S602" s="6" t="str">
        <f>TEXT(ecommerce_dataset_updated[[#This Row],['[Purchase_Date']]], "ddd")</f>
        <v>Tue</v>
      </c>
      <c r="T602" s="6">
        <f>ecommerce_dataset_updated[[#This Row],[Final_Price(Rs.) _]]-ecommerce_dataset_updated[[#This Row],['[Final_Price(Rs.)']]]</f>
        <v>0</v>
      </c>
      <c r="U602" s="6" t="b">
        <f xml:space="preserve"> AND(ecommerce_dataset_updated[[#This Row],[Final_Price(Rs.) _]]=ecommerce_dataset_updated[[#This Row],['[Final_Price(Rs.)']]])</f>
        <v>1</v>
      </c>
      <c r="V602" s="5"/>
    </row>
    <row r="603" spans="1:22">
      <c r="A603" t="s">
        <v>2626</v>
      </c>
      <c r="B603" t="s">
        <v>2627</v>
      </c>
      <c r="C603" t="s">
        <v>114</v>
      </c>
      <c r="D603" s="9" t="s">
        <v>2628</v>
      </c>
      <c r="E603" s="8">
        <f>ecommerce_dataset_updated[[#This Row],[Price (Rs.)]]+0</f>
        <v>37.79</v>
      </c>
      <c r="F603" s="6" t="s">
        <v>75</v>
      </c>
      <c r="G603" s="7">
        <f>ecommerce_dataset_updated[[#This Row],[Discount (%)]]+0</f>
        <v>10</v>
      </c>
      <c r="H603" s="6" t="s">
        <v>2629</v>
      </c>
      <c r="I603" s="6">
        <f>ecommerce_dataset_updated[[#This Row],['[Price (Rs.)']]]*ecommerce_dataset_updated[[#This Row],['[Discount (%)']]]/100</f>
        <v>3.7789999999999999</v>
      </c>
      <c r="J603" s="6">
        <f>ecommerce_dataset_updated[[#This Row],[Final_Price(Rs.)]]+0</f>
        <v>34.01</v>
      </c>
      <c r="K603" s="6">
        <f xml:space="preserve"> ecommerce_dataset_updated[[#This Row],['[Price (Rs.)']]]-ecommerce_dataset_updated[[#This Row],[Discount Amount _]]</f>
        <v>34.010999999999996</v>
      </c>
      <c r="L603" t="s">
        <v>14</v>
      </c>
      <c r="M603" t="s">
        <v>287</v>
      </c>
      <c r="N603" s="4" t="s">
        <v>14055</v>
      </c>
      <c r="O603" s="4" t="s">
        <v>14059</v>
      </c>
      <c r="P603" s="4" t="s">
        <v>14079</v>
      </c>
      <c r="Q603" s="5">
        <f>DATE(ecommerce_dataset_updated[[#This Row],[YYYY]],ecommerce_dataset_updated[[#This Row],[MM]],ecommerce_dataset_updated[[#This Row],[DD]])</f>
        <v>45420</v>
      </c>
      <c r="R603" s="6" t="str">
        <f>TEXT(ecommerce_dataset_updated[[#This Row],['[Purchase_Date']]], "mmm")</f>
        <v>May</v>
      </c>
      <c r="S603" s="6" t="str">
        <f>TEXT(ecommerce_dataset_updated[[#This Row],['[Purchase_Date']]], "ddd")</f>
        <v>Wed</v>
      </c>
      <c r="T603" s="6">
        <f>ecommerce_dataset_updated[[#This Row],[Final_Price(Rs.) _]]-ecommerce_dataset_updated[[#This Row],['[Final_Price(Rs.)']]]</f>
        <v>9.9999999999766942E-4</v>
      </c>
      <c r="U603" s="6" t="b">
        <f xml:space="preserve"> AND(ecommerce_dataset_updated[[#This Row],[Final_Price(Rs.) _]]=ecommerce_dataset_updated[[#This Row],['[Final_Price(Rs.)']]])</f>
        <v>0</v>
      </c>
      <c r="V603" s="5"/>
    </row>
    <row r="604" spans="1:22">
      <c r="A604" t="s">
        <v>2630</v>
      </c>
      <c r="B604" t="s">
        <v>2631</v>
      </c>
      <c r="C604" t="s">
        <v>45</v>
      </c>
      <c r="D604" s="9" t="s">
        <v>2632</v>
      </c>
      <c r="E604" s="8">
        <f>ecommerce_dataset_updated[[#This Row],[Price (Rs.)]]+0</f>
        <v>100.23</v>
      </c>
      <c r="F604" s="6" t="s">
        <v>47</v>
      </c>
      <c r="G604" s="7">
        <f>ecommerce_dataset_updated[[#This Row],[Discount (%)]]+0</f>
        <v>50</v>
      </c>
      <c r="H604" s="6" t="s">
        <v>2633</v>
      </c>
      <c r="I604" s="6">
        <f>ecommerce_dataset_updated[[#This Row],['[Price (Rs.)']]]*ecommerce_dataset_updated[[#This Row],['[Discount (%)']]]/100</f>
        <v>50.115000000000002</v>
      </c>
      <c r="J604" s="6">
        <f>ecommerce_dataset_updated[[#This Row],[Final_Price(Rs.)]]+0</f>
        <v>50.12</v>
      </c>
      <c r="K604" s="6">
        <f xml:space="preserve"> ecommerce_dataset_updated[[#This Row],['[Price (Rs.)']]]-ecommerce_dataset_updated[[#This Row],[Discount Amount _]]</f>
        <v>50.115000000000002</v>
      </c>
      <c r="L604" t="s">
        <v>14</v>
      </c>
      <c r="M604" t="s">
        <v>556</v>
      </c>
      <c r="N604" s="4" t="s">
        <v>14068</v>
      </c>
      <c r="O604" s="4" t="s">
        <v>14059</v>
      </c>
      <c r="P604" s="4" t="s">
        <v>14079</v>
      </c>
      <c r="Q604" s="5">
        <f>DATE(ecommerce_dataset_updated[[#This Row],[YYYY]],ecommerce_dataset_updated[[#This Row],[MM]],ecommerce_dataset_updated[[#This Row],[DD]])</f>
        <v>45443</v>
      </c>
      <c r="R604" s="6" t="str">
        <f>TEXT(ecommerce_dataset_updated[[#This Row],['[Purchase_Date']]], "mmm")</f>
        <v>May</v>
      </c>
      <c r="S604" s="6" t="str">
        <f>TEXT(ecommerce_dataset_updated[[#This Row],['[Purchase_Date']]], "ddd")</f>
        <v>Fri</v>
      </c>
      <c r="T604" s="6">
        <f>ecommerce_dataset_updated[[#This Row],[Final_Price(Rs.) _]]-ecommerce_dataset_updated[[#This Row],['[Final_Price(Rs.)']]]</f>
        <v>-4.9999999999954525E-3</v>
      </c>
      <c r="U604" s="6" t="b">
        <f xml:space="preserve"> AND(ecommerce_dataset_updated[[#This Row],[Final_Price(Rs.) _]]=ecommerce_dataset_updated[[#This Row],['[Final_Price(Rs.)']]])</f>
        <v>0</v>
      </c>
      <c r="V604" s="5"/>
    </row>
    <row r="605" spans="1:22">
      <c r="A605" t="s">
        <v>2634</v>
      </c>
      <c r="B605" t="s">
        <v>2635</v>
      </c>
      <c r="C605" t="s">
        <v>39</v>
      </c>
      <c r="D605" s="9" t="s">
        <v>2636</v>
      </c>
      <c r="E605" s="8">
        <f>ecommerce_dataset_updated[[#This Row],[Price (Rs.)]]+0</f>
        <v>453.66</v>
      </c>
      <c r="F605" s="6" t="s">
        <v>107</v>
      </c>
      <c r="G605" s="7">
        <f>ecommerce_dataset_updated[[#This Row],[Discount (%)]]+0</f>
        <v>0</v>
      </c>
      <c r="H605" s="6" t="s">
        <v>2636</v>
      </c>
      <c r="I605" s="6">
        <f>ecommerce_dataset_updated[[#This Row],['[Price (Rs.)']]]*ecommerce_dataset_updated[[#This Row],['[Discount (%)']]]/100</f>
        <v>0</v>
      </c>
      <c r="J605" s="6">
        <f>ecommerce_dataset_updated[[#This Row],[Final_Price(Rs.)]]+0</f>
        <v>453.66</v>
      </c>
      <c r="K605" s="6">
        <f xml:space="preserve"> ecommerce_dataset_updated[[#This Row],['[Price (Rs.)']]]-ecommerce_dataset_updated[[#This Row],[Discount Amount _]]</f>
        <v>453.66</v>
      </c>
      <c r="L605" t="s">
        <v>77</v>
      </c>
      <c r="M605" t="s">
        <v>2459</v>
      </c>
      <c r="N605" s="4" t="s">
        <v>14058</v>
      </c>
      <c r="O605" s="4" t="s">
        <v>14067</v>
      </c>
      <c r="P605" s="4" t="s">
        <v>14079</v>
      </c>
      <c r="Q605" s="5">
        <f>DATE(ecommerce_dataset_updated[[#This Row],[YYYY]],ecommerce_dataset_updated[[#This Row],[MM]],ecommerce_dataset_updated[[#This Row],[DD]])</f>
        <v>45502</v>
      </c>
      <c r="R605" s="6" t="str">
        <f>TEXT(ecommerce_dataset_updated[[#This Row],['[Purchase_Date']]], "mmm")</f>
        <v>Jul</v>
      </c>
      <c r="S605" s="6" t="str">
        <f>TEXT(ecommerce_dataset_updated[[#This Row],['[Purchase_Date']]], "ddd")</f>
        <v>Mon</v>
      </c>
      <c r="T605" s="6">
        <f>ecommerce_dataset_updated[[#This Row],[Final_Price(Rs.) _]]-ecommerce_dataset_updated[[#This Row],['[Final_Price(Rs.)']]]</f>
        <v>0</v>
      </c>
      <c r="U605" s="6" t="b">
        <f xml:space="preserve"> AND(ecommerce_dataset_updated[[#This Row],[Final_Price(Rs.) _]]=ecommerce_dataset_updated[[#This Row],['[Final_Price(Rs.)']]])</f>
        <v>1</v>
      </c>
      <c r="V605" s="5"/>
    </row>
    <row r="606" spans="1:22">
      <c r="A606" t="s">
        <v>2637</v>
      </c>
      <c r="B606" t="s">
        <v>2638</v>
      </c>
      <c r="C606" t="s">
        <v>32</v>
      </c>
      <c r="D606" s="9" t="s">
        <v>2639</v>
      </c>
      <c r="E606" s="8">
        <f>ecommerce_dataset_updated[[#This Row],[Price (Rs.)]]+0</f>
        <v>401.54</v>
      </c>
      <c r="F606" s="6" t="s">
        <v>75</v>
      </c>
      <c r="G606" s="7">
        <f>ecommerce_dataset_updated[[#This Row],[Discount (%)]]+0</f>
        <v>10</v>
      </c>
      <c r="H606" s="6" t="s">
        <v>2640</v>
      </c>
      <c r="I606" s="6">
        <f>ecommerce_dataset_updated[[#This Row],['[Price (Rs.)']]]*ecommerce_dataset_updated[[#This Row],['[Discount (%)']]]/100</f>
        <v>40.154000000000003</v>
      </c>
      <c r="J606" s="6">
        <f>ecommerce_dataset_updated[[#This Row],[Final_Price(Rs.)]]+0</f>
        <v>361.39</v>
      </c>
      <c r="K606" s="6">
        <f xml:space="preserve"> ecommerce_dataset_updated[[#This Row],['[Price (Rs.)']]]-ecommerce_dataset_updated[[#This Row],[Discount Amount _]]</f>
        <v>361.38600000000002</v>
      </c>
      <c r="L606" t="s">
        <v>120</v>
      </c>
      <c r="M606" t="s">
        <v>145</v>
      </c>
      <c r="N606" s="4" t="s">
        <v>2910</v>
      </c>
      <c r="O606" s="4" t="s">
        <v>14050</v>
      </c>
      <c r="P606" s="4" t="s">
        <v>14079</v>
      </c>
      <c r="Q606" s="5">
        <f>DATE(ecommerce_dataset_updated[[#This Row],[YYYY]],ecommerce_dataset_updated[[#This Row],[MM]],ecommerce_dataset_updated[[#This Row],[DD]])</f>
        <v>45549</v>
      </c>
      <c r="R606" s="6" t="str">
        <f>TEXT(ecommerce_dataset_updated[[#This Row],['[Purchase_Date']]], "mmm")</f>
        <v>Sep</v>
      </c>
      <c r="S606" s="6" t="str">
        <f>TEXT(ecommerce_dataset_updated[[#This Row],['[Purchase_Date']]], "ddd")</f>
        <v>Sat</v>
      </c>
      <c r="T606" s="6">
        <f>ecommerce_dataset_updated[[#This Row],[Final_Price(Rs.) _]]-ecommerce_dataset_updated[[#This Row],['[Final_Price(Rs.)']]]</f>
        <v>-3.999999999962256E-3</v>
      </c>
      <c r="U606" s="6" t="b">
        <f xml:space="preserve"> AND(ecommerce_dataset_updated[[#This Row],[Final_Price(Rs.) _]]=ecommerce_dataset_updated[[#This Row],['[Final_Price(Rs.)']]])</f>
        <v>0</v>
      </c>
      <c r="V606" s="5"/>
    </row>
    <row r="607" spans="1:22">
      <c r="A607" t="s">
        <v>2641</v>
      </c>
      <c r="B607" t="s">
        <v>2642</v>
      </c>
      <c r="C607" t="s">
        <v>39</v>
      </c>
      <c r="D607" s="9" t="s">
        <v>2643</v>
      </c>
      <c r="E607" s="8">
        <f>ecommerce_dataset_updated[[#This Row],[Price (Rs.)]]+0</f>
        <v>442.41</v>
      </c>
      <c r="F607" s="6" t="s">
        <v>12</v>
      </c>
      <c r="G607" s="7">
        <f>ecommerce_dataset_updated[[#This Row],[Discount (%)]]+0</f>
        <v>15</v>
      </c>
      <c r="H607" s="6" t="s">
        <v>2644</v>
      </c>
      <c r="I607" s="6">
        <f>ecommerce_dataset_updated[[#This Row],['[Price (Rs.)']]]*ecommerce_dataset_updated[[#This Row],['[Discount (%)']]]/100</f>
        <v>66.361500000000007</v>
      </c>
      <c r="J607" s="6">
        <f>ecommerce_dataset_updated[[#This Row],[Final_Price(Rs.)]]+0</f>
        <v>376.05</v>
      </c>
      <c r="K607" s="6">
        <f xml:space="preserve"> ecommerce_dataset_updated[[#This Row],['[Price (Rs.)']]]-ecommerce_dataset_updated[[#This Row],[Discount Amount _]]</f>
        <v>376.04849999999999</v>
      </c>
      <c r="L607" t="s">
        <v>120</v>
      </c>
      <c r="M607" t="s">
        <v>972</v>
      </c>
      <c r="N607" s="4" t="s">
        <v>14066</v>
      </c>
      <c r="O607" s="4" t="s">
        <v>14057</v>
      </c>
      <c r="P607" s="4" t="s">
        <v>14079</v>
      </c>
      <c r="Q607" s="5">
        <f>DATE(ecommerce_dataset_updated[[#This Row],[YYYY]],ecommerce_dataset_updated[[#This Row],[MM]],ecommerce_dataset_updated[[#This Row],[DD]])</f>
        <v>45370</v>
      </c>
      <c r="R607" s="6" t="str">
        <f>TEXT(ecommerce_dataset_updated[[#This Row],['[Purchase_Date']]], "mmm")</f>
        <v>Mar</v>
      </c>
      <c r="S607" s="6" t="str">
        <f>TEXT(ecommerce_dataset_updated[[#This Row],['[Purchase_Date']]], "ddd")</f>
        <v>Tue</v>
      </c>
      <c r="T607" s="6">
        <f>ecommerce_dataset_updated[[#This Row],[Final_Price(Rs.) _]]-ecommerce_dataset_updated[[#This Row],['[Final_Price(Rs.)']]]</f>
        <v>-1.5000000000213731E-3</v>
      </c>
      <c r="U607" s="6" t="b">
        <f xml:space="preserve"> AND(ecommerce_dataset_updated[[#This Row],[Final_Price(Rs.) _]]=ecommerce_dataset_updated[[#This Row],['[Final_Price(Rs.)']]])</f>
        <v>0</v>
      </c>
      <c r="V607" s="5"/>
    </row>
    <row r="608" spans="1:22">
      <c r="A608" t="s">
        <v>2645</v>
      </c>
      <c r="B608" t="s">
        <v>2646</v>
      </c>
      <c r="C608" t="s">
        <v>114</v>
      </c>
      <c r="D608" s="9" t="s">
        <v>2647</v>
      </c>
      <c r="E608" s="8">
        <f>ecommerce_dataset_updated[[#This Row],[Price (Rs.)]]+0</f>
        <v>224.56</v>
      </c>
      <c r="F608" s="6" t="s">
        <v>47</v>
      </c>
      <c r="G608" s="7">
        <f>ecommerce_dataset_updated[[#This Row],[Discount (%)]]+0</f>
        <v>50</v>
      </c>
      <c r="H608" s="6" t="s">
        <v>2648</v>
      </c>
      <c r="I608" s="6">
        <f>ecommerce_dataset_updated[[#This Row],['[Price (Rs.)']]]*ecommerce_dataset_updated[[#This Row],['[Discount (%)']]]/100</f>
        <v>112.28</v>
      </c>
      <c r="J608" s="6">
        <f>ecommerce_dataset_updated[[#This Row],[Final_Price(Rs.)]]+0</f>
        <v>112.28</v>
      </c>
      <c r="K608" s="6">
        <f xml:space="preserve"> ecommerce_dataset_updated[[#This Row],['[Price (Rs.)']]]-ecommerce_dataset_updated[[#This Row],[Discount Amount _]]</f>
        <v>112.28</v>
      </c>
      <c r="L608" t="s">
        <v>77</v>
      </c>
      <c r="M608" t="s">
        <v>380</v>
      </c>
      <c r="N608" s="4" t="s">
        <v>14066</v>
      </c>
      <c r="O608" s="4" t="s">
        <v>75</v>
      </c>
      <c r="P608" s="4" t="s">
        <v>14079</v>
      </c>
      <c r="Q608" s="5">
        <f>DATE(ecommerce_dataset_updated[[#This Row],[YYYY]],ecommerce_dataset_updated[[#This Row],[MM]],ecommerce_dataset_updated[[#This Row],[DD]])</f>
        <v>45584</v>
      </c>
      <c r="R608" s="6" t="str">
        <f>TEXT(ecommerce_dataset_updated[[#This Row],['[Purchase_Date']]], "mmm")</f>
        <v>Oct</v>
      </c>
      <c r="S608" s="6" t="str">
        <f>TEXT(ecommerce_dataset_updated[[#This Row],['[Purchase_Date']]], "ddd")</f>
        <v>Sat</v>
      </c>
      <c r="T608" s="6">
        <f>ecommerce_dataset_updated[[#This Row],[Final_Price(Rs.) _]]-ecommerce_dataset_updated[[#This Row],['[Final_Price(Rs.)']]]</f>
        <v>0</v>
      </c>
      <c r="U608" s="6" t="b">
        <f xml:space="preserve"> AND(ecommerce_dataset_updated[[#This Row],[Final_Price(Rs.) _]]=ecommerce_dataset_updated[[#This Row],['[Final_Price(Rs.)']]])</f>
        <v>1</v>
      </c>
      <c r="V608" s="5"/>
    </row>
    <row r="609" spans="1:22">
      <c r="A609" t="s">
        <v>2649</v>
      </c>
      <c r="B609" t="s">
        <v>2650</v>
      </c>
      <c r="C609" t="s">
        <v>18</v>
      </c>
      <c r="D609" s="9" t="s">
        <v>2651</v>
      </c>
      <c r="E609" s="8">
        <f>ecommerce_dataset_updated[[#This Row],[Price (Rs.)]]+0</f>
        <v>435.97</v>
      </c>
      <c r="F609" s="6" t="s">
        <v>12</v>
      </c>
      <c r="G609" s="7">
        <f>ecommerce_dataset_updated[[#This Row],[Discount (%)]]+0</f>
        <v>15</v>
      </c>
      <c r="H609" s="6" t="s">
        <v>2652</v>
      </c>
      <c r="I609" s="6">
        <f>ecommerce_dataset_updated[[#This Row],['[Price (Rs.)']]]*ecommerce_dataset_updated[[#This Row],['[Discount (%)']]]/100</f>
        <v>65.395499999999998</v>
      </c>
      <c r="J609" s="6">
        <f>ecommerce_dataset_updated[[#This Row],[Final_Price(Rs.)]]+0</f>
        <v>370.57</v>
      </c>
      <c r="K609" s="6">
        <f xml:space="preserve"> ecommerce_dataset_updated[[#This Row],['[Price (Rs.)']]]-ecommerce_dataset_updated[[#This Row],[Discount Amount _]]</f>
        <v>370.57450000000006</v>
      </c>
      <c r="L609" t="s">
        <v>35</v>
      </c>
      <c r="M609" t="s">
        <v>774</v>
      </c>
      <c r="N609" s="4" t="s">
        <v>14070</v>
      </c>
      <c r="O609" s="4" t="s">
        <v>14055</v>
      </c>
      <c r="P609" s="4" t="s">
        <v>14079</v>
      </c>
      <c r="Q609" s="5">
        <f>DATE(ecommerce_dataset_updated[[#This Row],[YYYY]],ecommerce_dataset_updated[[#This Row],[MM]],ecommerce_dataset_updated[[#This Row],[DD]])</f>
        <v>45522</v>
      </c>
      <c r="R609" s="6" t="str">
        <f>TEXT(ecommerce_dataset_updated[[#This Row],['[Purchase_Date']]], "mmm")</f>
        <v>Aug</v>
      </c>
      <c r="S609" s="6" t="str">
        <f>TEXT(ecommerce_dataset_updated[[#This Row],['[Purchase_Date']]], "ddd")</f>
        <v>Sun</v>
      </c>
      <c r="T609" s="6">
        <f>ecommerce_dataset_updated[[#This Row],[Final_Price(Rs.) _]]-ecommerce_dataset_updated[[#This Row],['[Final_Price(Rs.)']]]</f>
        <v>4.5000000000641194E-3</v>
      </c>
      <c r="U609" s="6" t="b">
        <f xml:space="preserve"> AND(ecommerce_dataset_updated[[#This Row],[Final_Price(Rs.) _]]=ecommerce_dataset_updated[[#This Row],['[Final_Price(Rs.)']]])</f>
        <v>0</v>
      </c>
      <c r="V609" s="5"/>
    </row>
    <row r="610" spans="1:22">
      <c r="A610" t="s">
        <v>2653</v>
      </c>
      <c r="B610" t="s">
        <v>2654</v>
      </c>
      <c r="C610" t="s">
        <v>114</v>
      </c>
      <c r="D610" s="9" t="s">
        <v>2655</v>
      </c>
      <c r="E610" s="8">
        <f>ecommerce_dataset_updated[[#This Row],[Price (Rs.)]]+0</f>
        <v>398.25</v>
      </c>
      <c r="F610" s="6" t="s">
        <v>12</v>
      </c>
      <c r="G610" s="7">
        <f>ecommerce_dataset_updated[[#This Row],[Discount (%)]]+0</f>
        <v>15</v>
      </c>
      <c r="H610" s="6" t="s">
        <v>2656</v>
      </c>
      <c r="I610" s="6">
        <f>ecommerce_dataset_updated[[#This Row],['[Price (Rs.)']]]*ecommerce_dataset_updated[[#This Row],['[Discount (%)']]]/100</f>
        <v>59.737499999999997</v>
      </c>
      <c r="J610" s="6">
        <f>ecommerce_dataset_updated[[#This Row],[Final_Price(Rs.)]]+0</f>
        <v>338.51</v>
      </c>
      <c r="K610" s="6">
        <f xml:space="preserve"> ecommerce_dataset_updated[[#This Row],['[Price (Rs.)']]]-ecommerce_dataset_updated[[#This Row],[Discount Amount _]]</f>
        <v>338.51249999999999</v>
      </c>
      <c r="L610" t="s">
        <v>14</v>
      </c>
      <c r="M610" t="s">
        <v>1586</v>
      </c>
      <c r="N610" s="4" t="s">
        <v>14059</v>
      </c>
      <c r="O610" s="4" t="s">
        <v>14053</v>
      </c>
      <c r="P610" s="4" t="s">
        <v>14079</v>
      </c>
      <c r="Q610" s="5">
        <f>DATE(ecommerce_dataset_updated[[#This Row],[YYYY]],ecommerce_dataset_updated[[#This Row],[MM]],ecommerce_dataset_updated[[#This Row],[DD]])</f>
        <v>45387</v>
      </c>
      <c r="R610" s="6" t="str">
        <f>TEXT(ecommerce_dataset_updated[[#This Row],['[Purchase_Date']]], "mmm")</f>
        <v>Apr</v>
      </c>
      <c r="S610" s="6" t="str">
        <f>TEXT(ecommerce_dataset_updated[[#This Row],['[Purchase_Date']]], "ddd")</f>
        <v>Fri</v>
      </c>
      <c r="T610" s="6">
        <f>ecommerce_dataset_updated[[#This Row],[Final_Price(Rs.) _]]-ecommerce_dataset_updated[[#This Row],['[Final_Price(Rs.)']]]</f>
        <v>2.4999999999977263E-3</v>
      </c>
      <c r="U610" s="6" t="b">
        <f xml:space="preserve"> AND(ecommerce_dataset_updated[[#This Row],[Final_Price(Rs.) _]]=ecommerce_dataset_updated[[#This Row],['[Final_Price(Rs.)']]])</f>
        <v>0</v>
      </c>
      <c r="V610" s="5"/>
    </row>
    <row r="611" spans="1:22">
      <c r="A611" t="s">
        <v>2657</v>
      </c>
      <c r="B611" t="s">
        <v>2658</v>
      </c>
      <c r="C611" t="s">
        <v>32</v>
      </c>
      <c r="D611" s="9" t="s">
        <v>2659</v>
      </c>
      <c r="E611" s="8">
        <f>ecommerce_dataset_updated[[#This Row],[Price (Rs.)]]+0</f>
        <v>262.8</v>
      </c>
      <c r="F611" s="6" t="s">
        <v>107</v>
      </c>
      <c r="G611" s="7">
        <f>ecommerce_dataset_updated[[#This Row],[Discount (%)]]+0</f>
        <v>0</v>
      </c>
      <c r="H611" s="6" t="s">
        <v>2659</v>
      </c>
      <c r="I611" s="6">
        <f>ecommerce_dataset_updated[[#This Row],['[Price (Rs.)']]]*ecommerce_dataset_updated[[#This Row],['[Discount (%)']]]/100</f>
        <v>0</v>
      </c>
      <c r="J611" s="6">
        <f>ecommerce_dataset_updated[[#This Row],[Final_Price(Rs.)]]+0</f>
        <v>262.8</v>
      </c>
      <c r="K611" s="6">
        <f xml:space="preserve"> ecommerce_dataset_updated[[#This Row],['[Price (Rs.)']]]-ecommerce_dataset_updated[[#This Row],[Discount Amount _]]</f>
        <v>262.8</v>
      </c>
      <c r="L611" t="s">
        <v>28</v>
      </c>
      <c r="M611" t="s">
        <v>1562</v>
      </c>
      <c r="N611" s="4" t="s">
        <v>14070</v>
      </c>
      <c r="O611" s="4" t="s">
        <v>14057</v>
      </c>
      <c r="P611" s="4" t="s">
        <v>14079</v>
      </c>
      <c r="Q611" s="5">
        <f>DATE(ecommerce_dataset_updated[[#This Row],[YYYY]],ecommerce_dataset_updated[[#This Row],[MM]],ecommerce_dataset_updated[[#This Row],[DD]])</f>
        <v>45369</v>
      </c>
      <c r="R611" s="6" t="str">
        <f>TEXT(ecommerce_dataset_updated[[#This Row],['[Purchase_Date']]], "mmm")</f>
        <v>Mar</v>
      </c>
      <c r="S611" s="6" t="str">
        <f>TEXT(ecommerce_dataset_updated[[#This Row],['[Purchase_Date']]], "ddd")</f>
        <v>Mon</v>
      </c>
      <c r="T611" s="6">
        <f>ecommerce_dataset_updated[[#This Row],[Final_Price(Rs.) _]]-ecommerce_dataset_updated[[#This Row],['[Final_Price(Rs.)']]]</f>
        <v>0</v>
      </c>
      <c r="U611" s="6" t="b">
        <f xml:space="preserve"> AND(ecommerce_dataset_updated[[#This Row],[Final_Price(Rs.) _]]=ecommerce_dataset_updated[[#This Row],['[Final_Price(Rs.)']]])</f>
        <v>1</v>
      </c>
      <c r="V611" s="5"/>
    </row>
    <row r="612" spans="1:22">
      <c r="A612" t="s">
        <v>2660</v>
      </c>
      <c r="B612" t="s">
        <v>2661</v>
      </c>
      <c r="C612" t="s">
        <v>68</v>
      </c>
      <c r="D612" s="9" t="s">
        <v>2662</v>
      </c>
      <c r="E612" s="8">
        <f>ecommerce_dataset_updated[[#This Row],[Price (Rs.)]]+0</f>
        <v>257.67</v>
      </c>
      <c r="F612" s="6" t="s">
        <v>107</v>
      </c>
      <c r="G612" s="7">
        <f>ecommerce_dataset_updated[[#This Row],[Discount (%)]]+0</f>
        <v>0</v>
      </c>
      <c r="H612" s="6" t="s">
        <v>2662</v>
      </c>
      <c r="I612" s="6">
        <f>ecommerce_dataset_updated[[#This Row],['[Price (Rs.)']]]*ecommerce_dataset_updated[[#This Row],['[Discount (%)']]]/100</f>
        <v>0</v>
      </c>
      <c r="J612" s="6">
        <f>ecommerce_dataset_updated[[#This Row],[Final_Price(Rs.)]]+0</f>
        <v>257.67</v>
      </c>
      <c r="K612" s="6">
        <f xml:space="preserve"> ecommerce_dataset_updated[[#This Row],['[Price (Rs.)']]]-ecommerce_dataset_updated[[#This Row],[Discount Amount _]]</f>
        <v>257.67</v>
      </c>
      <c r="L612" t="s">
        <v>120</v>
      </c>
      <c r="M612" t="s">
        <v>2468</v>
      </c>
      <c r="N612" s="4" t="s">
        <v>14053</v>
      </c>
      <c r="O612" s="4" t="s">
        <v>14049</v>
      </c>
      <c r="P612" s="4" t="s">
        <v>14079</v>
      </c>
      <c r="Q612" s="5">
        <f>DATE(ecommerce_dataset_updated[[#This Row],[YYYY]],ecommerce_dataset_updated[[#This Row],[MM]],ecommerce_dataset_updated[[#This Row],[DD]])</f>
        <v>45600</v>
      </c>
      <c r="R612" s="6" t="str">
        <f>TEXT(ecommerce_dataset_updated[[#This Row],['[Purchase_Date']]], "mmm")</f>
        <v>Nov</v>
      </c>
      <c r="S612" s="6" t="str">
        <f>TEXT(ecommerce_dataset_updated[[#This Row],['[Purchase_Date']]], "ddd")</f>
        <v>Mon</v>
      </c>
      <c r="T612" s="6">
        <f>ecommerce_dataset_updated[[#This Row],[Final_Price(Rs.) _]]-ecommerce_dataset_updated[[#This Row],['[Final_Price(Rs.)']]]</f>
        <v>0</v>
      </c>
      <c r="U612" s="6" t="b">
        <f xml:space="preserve"> AND(ecommerce_dataset_updated[[#This Row],[Final_Price(Rs.) _]]=ecommerce_dataset_updated[[#This Row],['[Final_Price(Rs.)']]])</f>
        <v>1</v>
      </c>
      <c r="V612" s="5"/>
    </row>
    <row r="613" spans="1:22">
      <c r="A613" t="s">
        <v>2663</v>
      </c>
      <c r="B613" t="s">
        <v>2664</v>
      </c>
      <c r="C613" t="s">
        <v>32</v>
      </c>
      <c r="D613" s="9" t="s">
        <v>2665</v>
      </c>
      <c r="E613" s="8">
        <f>ecommerce_dataset_updated[[#This Row],[Price (Rs.)]]+0</f>
        <v>410.07</v>
      </c>
      <c r="F613" s="6" t="s">
        <v>47</v>
      </c>
      <c r="G613" s="7">
        <f>ecommerce_dataset_updated[[#This Row],[Discount (%)]]+0</f>
        <v>50</v>
      </c>
      <c r="H613" s="6" t="s">
        <v>2666</v>
      </c>
      <c r="I613" s="6">
        <f>ecommerce_dataset_updated[[#This Row],['[Price (Rs.)']]]*ecommerce_dataset_updated[[#This Row],['[Discount (%)']]]/100</f>
        <v>205.035</v>
      </c>
      <c r="J613" s="6">
        <f>ecommerce_dataset_updated[[#This Row],[Final_Price(Rs.)]]+0</f>
        <v>205.03</v>
      </c>
      <c r="K613" s="6">
        <f xml:space="preserve"> ecommerce_dataset_updated[[#This Row],['[Price (Rs.)']]]-ecommerce_dataset_updated[[#This Row],[Discount Amount _]]</f>
        <v>205.035</v>
      </c>
      <c r="L613" t="s">
        <v>77</v>
      </c>
      <c r="M613" t="s">
        <v>541</v>
      </c>
      <c r="N613" s="4" t="s">
        <v>14059</v>
      </c>
      <c r="O613" s="4" t="s">
        <v>14050</v>
      </c>
      <c r="P613" s="4" t="s">
        <v>14079</v>
      </c>
      <c r="Q613" s="5">
        <f>DATE(ecommerce_dataset_updated[[#This Row],[YYYY]],ecommerce_dataset_updated[[#This Row],[MM]],ecommerce_dataset_updated[[#This Row],[DD]])</f>
        <v>45540</v>
      </c>
      <c r="R613" s="6" t="str">
        <f>TEXT(ecommerce_dataset_updated[[#This Row],['[Purchase_Date']]], "mmm")</f>
        <v>Sep</v>
      </c>
      <c r="S613" s="6" t="str">
        <f>TEXT(ecommerce_dataset_updated[[#This Row],['[Purchase_Date']]], "ddd")</f>
        <v>Thu</v>
      </c>
      <c r="T613" s="6">
        <f>ecommerce_dataset_updated[[#This Row],[Final_Price(Rs.) _]]-ecommerce_dataset_updated[[#This Row],['[Final_Price(Rs.)']]]</f>
        <v>4.9999999999954525E-3</v>
      </c>
      <c r="U613" s="6" t="b">
        <f xml:space="preserve"> AND(ecommerce_dataset_updated[[#This Row],[Final_Price(Rs.) _]]=ecommerce_dataset_updated[[#This Row],['[Final_Price(Rs.)']]])</f>
        <v>0</v>
      </c>
      <c r="V613" s="5"/>
    </row>
    <row r="614" spans="1:22">
      <c r="A614" t="s">
        <v>2667</v>
      </c>
      <c r="B614" t="s">
        <v>2668</v>
      </c>
      <c r="C614" t="s">
        <v>32</v>
      </c>
      <c r="D614" s="9" t="s">
        <v>2669</v>
      </c>
      <c r="E614" s="8">
        <f>ecommerce_dataset_updated[[#This Row],[Price (Rs.)]]+0</f>
        <v>51.33</v>
      </c>
      <c r="F614" s="6" t="s">
        <v>20</v>
      </c>
      <c r="G614" s="7">
        <f>ecommerce_dataset_updated[[#This Row],[Discount (%)]]+0</f>
        <v>20</v>
      </c>
      <c r="H614" s="6" t="s">
        <v>2670</v>
      </c>
      <c r="I614" s="6">
        <f>ecommerce_dataset_updated[[#This Row],['[Price (Rs.)']]]*ecommerce_dataset_updated[[#This Row],['[Discount (%)']]]/100</f>
        <v>10.265999999999998</v>
      </c>
      <c r="J614" s="6">
        <f>ecommerce_dataset_updated[[#This Row],[Final_Price(Rs.)]]+0</f>
        <v>41.06</v>
      </c>
      <c r="K614" s="6">
        <f xml:space="preserve"> ecommerce_dataset_updated[[#This Row],['[Price (Rs.)']]]-ecommerce_dataset_updated[[#This Row],[Discount Amount _]]</f>
        <v>41.064</v>
      </c>
      <c r="L614" t="s">
        <v>28</v>
      </c>
      <c r="M614" t="s">
        <v>1884</v>
      </c>
      <c r="N614" s="4" t="s">
        <v>14055</v>
      </c>
      <c r="O614" s="4" t="s">
        <v>14050</v>
      </c>
      <c r="P614" s="4" t="s">
        <v>14079</v>
      </c>
      <c r="Q614" s="5">
        <f>DATE(ecommerce_dataset_updated[[#This Row],[YYYY]],ecommerce_dataset_updated[[#This Row],[MM]],ecommerce_dataset_updated[[#This Row],[DD]])</f>
        <v>45543</v>
      </c>
      <c r="R614" s="6" t="str">
        <f>TEXT(ecommerce_dataset_updated[[#This Row],['[Purchase_Date']]], "mmm")</f>
        <v>Sep</v>
      </c>
      <c r="S614" s="6" t="str">
        <f>TEXT(ecommerce_dataset_updated[[#This Row],['[Purchase_Date']]], "ddd")</f>
        <v>Sun</v>
      </c>
      <c r="T614" s="6">
        <f>ecommerce_dataset_updated[[#This Row],[Final_Price(Rs.) _]]-ecommerce_dataset_updated[[#This Row],['[Final_Price(Rs.)']]]</f>
        <v>3.9999999999977831E-3</v>
      </c>
      <c r="U614" s="6" t="b">
        <f xml:space="preserve"> AND(ecommerce_dataset_updated[[#This Row],[Final_Price(Rs.) _]]=ecommerce_dataset_updated[[#This Row],['[Final_Price(Rs.)']]])</f>
        <v>0</v>
      </c>
      <c r="V614" s="5"/>
    </row>
    <row r="615" spans="1:22">
      <c r="A615" t="s">
        <v>2671</v>
      </c>
      <c r="B615" t="s">
        <v>2672</v>
      </c>
      <c r="C615" t="s">
        <v>39</v>
      </c>
      <c r="D615" s="9" t="s">
        <v>2673</v>
      </c>
      <c r="E615" s="8">
        <f>ecommerce_dataset_updated[[#This Row],[Price (Rs.)]]+0</f>
        <v>28.77</v>
      </c>
      <c r="F615" s="6" t="s">
        <v>75</v>
      </c>
      <c r="G615" s="7">
        <f>ecommerce_dataset_updated[[#This Row],[Discount (%)]]+0</f>
        <v>10</v>
      </c>
      <c r="H615" s="6" t="s">
        <v>2674</v>
      </c>
      <c r="I615" s="6">
        <f>ecommerce_dataset_updated[[#This Row],['[Price (Rs.)']]]*ecommerce_dataset_updated[[#This Row],['[Discount (%)']]]/100</f>
        <v>2.8769999999999998</v>
      </c>
      <c r="J615" s="6">
        <f>ecommerce_dataset_updated[[#This Row],[Final_Price(Rs.)]]+0</f>
        <v>25.89</v>
      </c>
      <c r="K615" s="6">
        <f xml:space="preserve"> ecommerce_dataset_updated[[#This Row],['[Price (Rs.)']]]-ecommerce_dataset_updated[[#This Row],[Discount Amount _]]</f>
        <v>25.893000000000001</v>
      </c>
      <c r="L615" t="s">
        <v>120</v>
      </c>
      <c r="M615" t="s">
        <v>1150</v>
      </c>
      <c r="N615" s="4" t="s">
        <v>14062</v>
      </c>
      <c r="O615" s="4" t="s">
        <v>14050</v>
      </c>
      <c r="P615" s="4" t="s">
        <v>14079</v>
      </c>
      <c r="Q615" s="5">
        <f>DATE(ecommerce_dataset_updated[[#This Row],[YYYY]],ecommerce_dataset_updated[[#This Row],[MM]],ecommerce_dataset_updated[[#This Row],[DD]])</f>
        <v>45541</v>
      </c>
      <c r="R615" s="6" t="str">
        <f>TEXT(ecommerce_dataset_updated[[#This Row],['[Purchase_Date']]], "mmm")</f>
        <v>Sep</v>
      </c>
      <c r="S615" s="6" t="str">
        <f>TEXT(ecommerce_dataset_updated[[#This Row],['[Purchase_Date']]], "ddd")</f>
        <v>Fri</v>
      </c>
      <c r="T615" s="6">
        <f>ecommerce_dataset_updated[[#This Row],[Final_Price(Rs.) _]]-ecommerce_dataset_updated[[#This Row],['[Final_Price(Rs.)']]]</f>
        <v>3.0000000000001137E-3</v>
      </c>
      <c r="U615" s="6" t="b">
        <f xml:space="preserve"> AND(ecommerce_dataset_updated[[#This Row],[Final_Price(Rs.) _]]=ecommerce_dataset_updated[[#This Row],['[Final_Price(Rs.)']]])</f>
        <v>0</v>
      </c>
      <c r="V615" s="5"/>
    </row>
    <row r="616" spans="1:22">
      <c r="A616" t="s">
        <v>2675</v>
      </c>
      <c r="B616" t="s">
        <v>2676</v>
      </c>
      <c r="C616" t="s">
        <v>18</v>
      </c>
      <c r="D616" s="9" t="s">
        <v>2677</v>
      </c>
      <c r="E616" s="8">
        <f>ecommerce_dataset_updated[[#This Row],[Price (Rs.)]]+0</f>
        <v>130.27000000000001</v>
      </c>
      <c r="F616" s="6" t="s">
        <v>20</v>
      </c>
      <c r="G616" s="7">
        <f>ecommerce_dataset_updated[[#This Row],[Discount (%)]]+0</f>
        <v>20</v>
      </c>
      <c r="H616" s="6" t="s">
        <v>2678</v>
      </c>
      <c r="I616" s="6">
        <f>ecommerce_dataset_updated[[#This Row],['[Price (Rs.)']]]*ecommerce_dataset_updated[[#This Row],['[Discount (%)']]]/100</f>
        <v>26.054000000000002</v>
      </c>
      <c r="J616" s="6">
        <f>ecommerce_dataset_updated[[#This Row],[Final_Price(Rs.)]]+0</f>
        <v>104.22</v>
      </c>
      <c r="K616" s="6">
        <f xml:space="preserve"> ecommerce_dataset_updated[[#This Row],['[Price (Rs.)']]]-ecommerce_dataset_updated[[#This Row],[Discount Amount _]]</f>
        <v>104.21600000000001</v>
      </c>
      <c r="L616" t="s">
        <v>77</v>
      </c>
      <c r="M616" t="s">
        <v>1800</v>
      </c>
      <c r="N616" s="4" t="s">
        <v>14070</v>
      </c>
      <c r="O616" s="4" t="s">
        <v>14053</v>
      </c>
      <c r="P616" s="4" t="s">
        <v>14079</v>
      </c>
      <c r="Q616" s="5">
        <f>DATE(ecommerce_dataset_updated[[#This Row],[YYYY]],ecommerce_dataset_updated[[#This Row],[MM]],ecommerce_dataset_updated[[#This Row],[DD]])</f>
        <v>45400</v>
      </c>
      <c r="R616" s="6" t="str">
        <f>TEXT(ecommerce_dataset_updated[[#This Row],['[Purchase_Date']]], "mmm")</f>
        <v>Apr</v>
      </c>
      <c r="S616" s="6" t="str">
        <f>TEXT(ecommerce_dataset_updated[[#This Row],['[Purchase_Date']]], "ddd")</f>
        <v>Thu</v>
      </c>
      <c r="T616" s="6">
        <f>ecommerce_dataset_updated[[#This Row],[Final_Price(Rs.) _]]-ecommerce_dataset_updated[[#This Row],['[Final_Price(Rs.)']]]</f>
        <v>-3.9999999999906777E-3</v>
      </c>
      <c r="U616" s="6" t="b">
        <f xml:space="preserve"> AND(ecommerce_dataset_updated[[#This Row],[Final_Price(Rs.) _]]=ecommerce_dataset_updated[[#This Row],['[Final_Price(Rs.)']]])</f>
        <v>0</v>
      </c>
      <c r="V616" s="5"/>
    </row>
    <row r="617" spans="1:22">
      <c r="A617" t="s">
        <v>2679</v>
      </c>
      <c r="B617" t="s">
        <v>2680</v>
      </c>
      <c r="C617" t="s">
        <v>39</v>
      </c>
      <c r="D617" s="9" t="s">
        <v>2681</v>
      </c>
      <c r="E617" s="8">
        <f>ecommerce_dataset_updated[[#This Row],[Price (Rs.)]]+0</f>
        <v>113.72</v>
      </c>
      <c r="F617" s="6" t="s">
        <v>47</v>
      </c>
      <c r="G617" s="7">
        <f>ecommerce_dataset_updated[[#This Row],[Discount (%)]]+0</f>
        <v>50</v>
      </c>
      <c r="H617" s="6" t="s">
        <v>2682</v>
      </c>
      <c r="I617" s="6">
        <f>ecommerce_dataset_updated[[#This Row],['[Price (Rs.)']]]*ecommerce_dataset_updated[[#This Row],['[Discount (%)']]]/100</f>
        <v>56.86</v>
      </c>
      <c r="J617" s="6">
        <f>ecommerce_dataset_updated[[#This Row],[Final_Price(Rs.)]]+0</f>
        <v>56.86</v>
      </c>
      <c r="K617" s="6">
        <f xml:space="preserve"> ecommerce_dataset_updated[[#This Row],['[Price (Rs.)']]]-ecommerce_dataset_updated[[#This Row],[Discount Amount _]]</f>
        <v>56.86</v>
      </c>
      <c r="L617" t="s">
        <v>35</v>
      </c>
      <c r="M617" t="s">
        <v>2683</v>
      </c>
      <c r="N617" s="4" t="s">
        <v>14052</v>
      </c>
      <c r="O617" s="4" t="s">
        <v>14049</v>
      </c>
      <c r="P617" s="4" t="s">
        <v>14079</v>
      </c>
      <c r="Q617" s="5">
        <f>DATE(ecommerce_dataset_updated[[#This Row],[YYYY]],ecommerce_dataset_updated[[#This Row],[MM]],ecommerce_dataset_updated[[#This Row],[DD]])</f>
        <v>45597</v>
      </c>
      <c r="R617" s="6" t="str">
        <f>TEXT(ecommerce_dataset_updated[[#This Row],['[Purchase_Date']]], "mmm")</f>
        <v>Nov</v>
      </c>
      <c r="S617" s="6" t="str">
        <f>TEXT(ecommerce_dataset_updated[[#This Row],['[Purchase_Date']]], "ddd")</f>
        <v>Fri</v>
      </c>
      <c r="T617" s="6">
        <f>ecommerce_dataset_updated[[#This Row],[Final_Price(Rs.) _]]-ecommerce_dataset_updated[[#This Row],['[Final_Price(Rs.)']]]</f>
        <v>0</v>
      </c>
      <c r="U617" s="6" t="b">
        <f xml:space="preserve"> AND(ecommerce_dataset_updated[[#This Row],[Final_Price(Rs.) _]]=ecommerce_dataset_updated[[#This Row],['[Final_Price(Rs.)']]])</f>
        <v>1</v>
      </c>
      <c r="V617" s="5"/>
    </row>
    <row r="618" spans="1:22">
      <c r="A618" t="s">
        <v>2684</v>
      </c>
      <c r="B618" t="s">
        <v>2685</v>
      </c>
      <c r="C618" t="s">
        <v>39</v>
      </c>
      <c r="D618" s="9" t="s">
        <v>2686</v>
      </c>
      <c r="E618" s="8">
        <f>ecommerce_dataset_updated[[#This Row],[Price (Rs.)]]+0</f>
        <v>306.77</v>
      </c>
      <c r="F618" s="6" t="s">
        <v>47</v>
      </c>
      <c r="G618" s="7">
        <f>ecommerce_dataset_updated[[#This Row],[Discount (%)]]+0</f>
        <v>50</v>
      </c>
      <c r="H618" s="6" t="s">
        <v>2687</v>
      </c>
      <c r="I618" s="6">
        <f>ecommerce_dataset_updated[[#This Row],['[Price (Rs.)']]]*ecommerce_dataset_updated[[#This Row],['[Discount (%)']]]/100</f>
        <v>153.38499999999999</v>
      </c>
      <c r="J618" s="6">
        <f>ecommerce_dataset_updated[[#This Row],[Final_Price(Rs.)]]+0</f>
        <v>153.38</v>
      </c>
      <c r="K618" s="6">
        <f xml:space="preserve"> ecommerce_dataset_updated[[#This Row],['[Price (Rs.)']]]-ecommerce_dataset_updated[[#This Row],[Discount Amount _]]</f>
        <v>153.38499999999999</v>
      </c>
      <c r="L618" t="s">
        <v>14</v>
      </c>
      <c r="M618" t="s">
        <v>126</v>
      </c>
      <c r="N618" s="4" t="s">
        <v>14052</v>
      </c>
      <c r="O618" s="4" t="s">
        <v>14062</v>
      </c>
      <c r="P618" s="4" t="s">
        <v>14079</v>
      </c>
      <c r="Q618" s="5">
        <f>DATE(ecommerce_dataset_updated[[#This Row],[YYYY]],ecommerce_dataset_updated[[#This Row],[MM]],ecommerce_dataset_updated[[#This Row],[DD]])</f>
        <v>45444</v>
      </c>
      <c r="R618" s="6" t="str">
        <f>TEXT(ecommerce_dataset_updated[[#This Row],['[Purchase_Date']]], "mmm")</f>
        <v>Jun</v>
      </c>
      <c r="S618" s="6" t="str">
        <f>TEXT(ecommerce_dataset_updated[[#This Row],['[Purchase_Date']]], "ddd")</f>
        <v>Sat</v>
      </c>
      <c r="T618" s="6">
        <f>ecommerce_dataset_updated[[#This Row],[Final_Price(Rs.) _]]-ecommerce_dataset_updated[[#This Row],['[Final_Price(Rs.)']]]</f>
        <v>4.9999999999954525E-3</v>
      </c>
      <c r="U618" s="6" t="b">
        <f xml:space="preserve"> AND(ecommerce_dataset_updated[[#This Row],[Final_Price(Rs.) _]]=ecommerce_dataset_updated[[#This Row],['[Final_Price(Rs.)']]])</f>
        <v>0</v>
      </c>
      <c r="V618" s="5"/>
    </row>
    <row r="619" spans="1:22">
      <c r="A619" t="s">
        <v>2688</v>
      </c>
      <c r="B619" t="s">
        <v>2689</v>
      </c>
      <c r="C619" t="s">
        <v>68</v>
      </c>
      <c r="D619" s="9" t="s">
        <v>2690</v>
      </c>
      <c r="E619" s="8">
        <f>ecommerce_dataset_updated[[#This Row],[Price (Rs.)]]+0</f>
        <v>68.53</v>
      </c>
      <c r="F619" s="6" t="s">
        <v>107</v>
      </c>
      <c r="G619" s="7">
        <f>ecommerce_dataset_updated[[#This Row],[Discount (%)]]+0</f>
        <v>0</v>
      </c>
      <c r="H619" s="6" t="s">
        <v>2690</v>
      </c>
      <c r="I619" s="6">
        <f>ecommerce_dataset_updated[[#This Row],['[Price (Rs.)']]]*ecommerce_dataset_updated[[#This Row],['[Discount (%)']]]/100</f>
        <v>0</v>
      </c>
      <c r="J619" s="6">
        <f>ecommerce_dataset_updated[[#This Row],[Final_Price(Rs.)]]+0</f>
        <v>68.53</v>
      </c>
      <c r="K619" s="6">
        <f xml:space="preserve"> ecommerce_dataset_updated[[#This Row],['[Price (Rs.)']]]-ecommerce_dataset_updated[[#This Row],[Discount Amount _]]</f>
        <v>68.53</v>
      </c>
      <c r="L619" t="s">
        <v>120</v>
      </c>
      <c r="M619" t="s">
        <v>78</v>
      </c>
      <c r="N619" s="4" t="s">
        <v>14061</v>
      </c>
      <c r="O619" s="4" t="s">
        <v>75</v>
      </c>
      <c r="P619" s="4" t="s">
        <v>14079</v>
      </c>
      <c r="Q619" s="5">
        <f>DATE(ecommerce_dataset_updated[[#This Row],[YYYY]],ecommerce_dataset_updated[[#This Row],[MM]],ecommerce_dataset_updated[[#This Row],[DD]])</f>
        <v>45586</v>
      </c>
      <c r="R619" s="6" t="str">
        <f>TEXT(ecommerce_dataset_updated[[#This Row],['[Purchase_Date']]], "mmm")</f>
        <v>Oct</v>
      </c>
      <c r="S619" s="6" t="str">
        <f>TEXT(ecommerce_dataset_updated[[#This Row],['[Purchase_Date']]], "ddd")</f>
        <v>Mon</v>
      </c>
      <c r="T619" s="6">
        <f>ecommerce_dataset_updated[[#This Row],[Final_Price(Rs.) _]]-ecommerce_dataset_updated[[#This Row],['[Final_Price(Rs.)']]]</f>
        <v>0</v>
      </c>
      <c r="U619" s="6" t="b">
        <f xml:space="preserve"> AND(ecommerce_dataset_updated[[#This Row],[Final_Price(Rs.) _]]=ecommerce_dataset_updated[[#This Row],['[Final_Price(Rs.)']]])</f>
        <v>1</v>
      </c>
      <c r="V619" s="5"/>
    </row>
    <row r="620" spans="1:22">
      <c r="A620" t="s">
        <v>2691</v>
      </c>
      <c r="B620" t="s">
        <v>2692</v>
      </c>
      <c r="C620" t="s">
        <v>114</v>
      </c>
      <c r="D620" s="9" t="s">
        <v>2693</v>
      </c>
      <c r="E620" s="8">
        <f>ecommerce_dataset_updated[[#This Row],[Price (Rs.)]]+0</f>
        <v>186.96</v>
      </c>
      <c r="F620" s="6" t="s">
        <v>20</v>
      </c>
      <c r="G620" s="7">
        <f>ecommerce_dataset_updated[[#This Row],[Discount (%)]]+0</f>
        <v>20</v>
      </c>
      <c r="H620" s="6" t="s">
        <v>2694</v>
      </c>
      <c r="I620" s="6">
        <f>ecommerce_dataset_updated[[#This Row],['[Price (Rs.)']]]*ecommerce_dataset_updated[[#This Row],['[Discount (%)']]]/100</f>
        <v>37.392000000000003</v>
      </c>
      <c r="J620" s="6">
        <f>ecommerce_dataset_updated[[#This Row],[Final_Price(Rs.)]]+0</f>
        <v>149.57</v>
      </c>
      <c r="K620" s="6">
        <f xml:space="preserve"> ecommerce_dataset_updated[[#This Row],['[Price (Rs.)']]]-ecommerce_dataset_updated[[#This Row],[Discount Amount _]]</f>
        <v>149.56800000000001</v>
      </c>
      <c r="L620" t="s">
        <v>28</v>
      </c>
      <c r="M620" t="s">
        <v>161</v>
      </c>
      <c r="N620" s="4" t="s">
        <v>14062</v>
      </c>
      <c r="O620" s="4" t="s">
        <v>14055</v>
      </c>
      <c r="P620" s="4" t="s">
        <v>14079</v>
      </c>
      <c r="Q620" s="5">
        <f>DATE(ecommerce_dataset_updated[[#This Row],[YYYY]],ecommerce_dataset_updated[[#This Row],[MM]],ecommerce_dataset_updated[[#This Row],[DD]])</f>
        <v>45510</v>
      </c>
      <c r="R620" s="6" t="str">
        <f>TEXT(ecommerce_dataset_updated[[#This Row],['[Purchase_Date']]], "mmm")</f>
        <v>Aug</v>
      </c>
      <c r="S620" s="6" t="str">
        <f>TEXT(ecommerce_dataset_updated[[#This Row],['[Purchase_Date']]], "ddd")</f>
        <v>Tue</v>
      </c>
      <c r="T620" s="6">
        <f>ecommerce_dataset_updated[[#This Row],[Final_Price(Rs.) _]]-ecommerce_dataset_updated[[#This Row],['[Final_Price(Rs.)']]]</f>
        <v>-1.999999999981128E-3</v>
      </c>
      <c r="U620" s="6" t="b">
        <f xml:space="preserve"> AND(ecommerce_dataset_updated[[#This Row],[Final_Price(Rs.) _]]=ecommerce_dataset_updated[[#This Row],['[Final_Price(Rs.)']]])</f>
        <v>0</v>
      </c>
      <c r="V620" s="5"/>
    </row>
    <row r="621" spans="1:22">
      <c r="A621" t="s">
        <v>2695</v>
      </c>
      <c r="B621" t="s">
        <v>2696</v>
      </c>
      <c r="C621" t="s">
        <v>10</v>
      </c>
      <c r="D621" s="9" t="s">
        <v>2697</v>
      </c>
      <c r="E621" s="8">
        <f>ecommerce_dataset_updated[[#This Row],[Price (Rs.)]]+0</f>
        <v>496.79</v>
      </c>
      <c r="F621" s="6" t="s">
        <v>53</v>
      </c>
      <c r="G621" s="7">
        <f>ecommerce_dataset_updated[[#This Row],[Discount (%)]]+0</f>
        <v>5</v>
      </c>
      <c r="H621" s="6" t="s">
        <v>2698</v>
      </c>
      <c r="I621" s="6">
        <f>ecommerce_dataset_updated[[#This Row],['[Price (Rs.)']]]*ecommerce_dataset_updated[[#This Row],['[Discount (%)']]]/100</f>
        <v>24.839500000000001</v>
      </c>
      <c r="J621" s="6">
        <f>ecommerce_dataset_updated[[#This Row],[Final_Price(Rs.)]]+0</f>
        <v>471.95</v>
      </c>
      <c r="K621" s="6">
        <f xml:space="preserve"> ecommerce_dataset_updated[[#This Row],['[Price (Rs.)']]]-ecommerce_dataset_updated[[#This Row],[Discount Amount _]]</f>
        <v>471.95050000000003</v>
      </c>
      <c r="L621" t="s">
        <v>28</v>
      </c>
      <c r="M621" t="s">
        <v>93</v>
      </c>
      <c r="N621" s="4" t="s">
        <v>75</v>
      </c>
      <c r="O621" s="4" t="s">
        <v>14059</v>
      </c>
      <c r="P621" s="4" t="s">
        <v>14079</v>
      </c>
      <c r="Q621" s="5">
        <f>DATE(ecommerce_dataset_updated[[#This Row],[YYYY]],ecommerce_dataset_updated[[#This Row],[MM]],ecommerce_dataset_updated[[#This Row],[DD]])</f>
        <v>45422</v>
      </c>
      <c r="R621" s="6" t="str">
        <f>TEXT(ecommerce_dataset_updated[[#This Row],['[Purchase_Date']]], "mmm")</f>
        <v>May</v>
      </c>
      <c r="S621" s="6" t="str">
        <f>TEXT(ecommerce_dataset_updated[[#This Row],['[Purchase_Date']]], "ddd")</f>
        <v>Fri</v>
      </c>
      <c r="T621" s="6">
        <f>ecommerce_dataset_updated[[#This Row],[Final_Price(Rs.) _]]-ecommerce_dataset_updated[[#This Row],['[Final_Price(Rs.)']]]</f>
        <v>5.0000000004501999E-4</v>
      </c>
      <c r="U621" s="6" t="b">
        <f xml:space="preserve"> AND(ecommerce_dataset_updated[[#This Row],[Final_Price(Rs.) _]]=ecommerce_dataset_updated[[#This Row],['[Final_Price(Rs.)']]])</f>
        <v>0</v>
      </c>
      <c r="V621" s="5"/>
    </row>
    <row r="622" spans="1:22">
      <c r="A622" t="s">
        <v>2699</v>
      </c>
      <c r="B622" t="s">
        <v>2700</v>
      </c>
      <c r="C622" t="s">
        <v>45</v>
      </c>
      <c r="D622" s="9" t="s">
        <v>2701</v>
      </c>
      <c r="E622" s="8">
        <f>ecommerce_dataset_updated[[#This Row],[Price (Rs.)]]+0</f>
        <v>479.63</v>
      </c>
      <c r="F622" s="6" t="s">
        <v>107</v>
      </c>
      <c r="G622" s="7">
        <f>ecommerce_dataset_updated[[#This Row],[Discount (%)]]+0</f>
        <v>0</v>
      </c>
      <c r="H622" s="6" t="s">
        <v>2701</v>
      </c>
      <c r="I622" s="6">
        <f>ecommerce_dataset_updated[[#This Row],['[Price (Rs.)']]]*ecommerce_dataset_updated[[#This Row],['[Discount (%)']]]/100</f>
        <v>0</v>
      </c>
      <c r="J622" s="6">
        <f>ecommerce_dataset_updated[[#This Row],[Final_Price(Rs.)]]+0</f>
        <v>479.63</v>
      </c>
      <c r="K622" s="6">
        <f xml:space="preserve"> ecommerce_dataset_updated[[#This Row],['[Price (Rs.)']]]-ecommerce_dataset_updated[[#This Row],[Discount Amount _]]</f>
        <v>479.63</v>
      </c>
      <c r="L622" t="s">
        <v>35</v>
      </c>
      <c r="M622" t="s">
        <v>676</v>
      </c>
      <c r="N622" s="4" t="s">
        <v>14048</v>
      </c>
      <c r="O622" s="4" t="s">
        <v>14053</v>
      </c>
      <c r="P622" s="4" t="s">
        <v>14079</v>
      </c>
      <c r="Q622" s="5">
        <f>DATE(ecommerce_dataset_updated[[#This Row],[YYYY]],ecommerce_dataset_updated[[#This Row],[MM]],ecommerce_dataset_updated[[#This Row],[DD]])</f>
        <v>45394</v>
      </c>
      <c r="R622" s="6" t="str">
        <f>TEXT(ecommerce_dataset_updated[[#This Row],['[Purchase_Date']]], "mmm")</f>
        <v>Apr</v>
      </c>
      <c r="S622" s="6" t="str">
        <f>TEXT(ecommerce_dataset_updated[[#This Row],['[Purchase_Date']]], "ddd")</f>
        <v>Fri</v>
      </c>
      <c r="T622" s="6">
        <f>ecommerce_dataset_updated[[#This Row],[Final_Price(Rs.) _]]-ecommerce_dataset_updated[[#This Row],['[Final_Price(Rs.)']]]</f>
        <v>0</v>
      </c>
      <c r="U622" s="6" t="b">
        <f xml:space="preserve"> AND(ecommerce_dataset_updated[[#This Row],[Final_Price(Rs.) _]]=ecommerce_dataset_updated[[#This Row],['[Final_Price(Rs.)']]])</f>
        <v>1</v>
      </c>
      <c r="V622" s="5"/>
    </row>
    <row r="623" spans="1:22">
      <c r="A623" t="s">
        <v>2702</v>
      </c>
      <c r="B623" t="s">
        <v>2703</v>
      </c>
      <c r="C623" t="s">
        <v>10</v>
      </c>
      <c r="D623" s="9" t="s">
        <v>2704</v>
      </c>
      <c r="E623" s="8">
        <f>ecommerce_dataset_updated[[#This Row],[Price (Rs.)]]+0</f>
        <v>235.86</v>
      </c>
      <c r="F623" s="6" t="s">
        <v>20</v>
      </c>
      <c r="G623" s="7">
        <f>ecommerce_dataset_updated[[#This Row],[Discount (%)]]+0</f>
        <v>20</v>
      </c>
      <c r="H623" s="6" t="s">
        <v>2705</v>
      </c>
      <c r="I623" s="6">
        <f>ecommerce_dataset_updated[[#This Row],['[Price (Rs.)']]]*ecommerce_dataset_updated[[#This Row],['[Discount (%)']]]/100</f>
        <v>47.172000000000004</v>
      </c>
      <c r="J623" s="6">
        <f>ecommerce_dataset_updated[[#This Row],[Final_Price(Rs.)]]+0</f>
        <v>188.69</v>
      </c>
      <c r="K623" s="6">
        <f xml:space="preserve"> ecommerce_dataset_updated[[#This Row],['[Price (Rs.)']]]-ecommerce_dataset_updated[[#This Row],[Discount Amount _]]</f>
        <v>188.68800000000002</v>
      </c>
      <c r="L623" t="s">
        <v>14</v>
      </c>
      <c r="M623" t="s">
        <v>1239</v>
      </c>
      <c r="N623" s="4" t="s">
        <v>14068</v>
      </c>
      <c r="O623" s="4" t="s">
        <v>75</v>
      </c>
      <c r="P623" s="4" t="s">
        <v>14079</v>
      </c>
      <c r="Q623" s="5">
        <f>DATE(ecommerce_dataset_updated[[#This Row],[YYYY]],ecommerce_dataset_updated[[#This Row],[MM]],ecommerce_dataset_updated[[#This Row],[DD]])</f>
        <v>45596</v>
      </c>
      <c r="R623" s="6" t="str">
        <f>TEXT(ecommerce_dataset_updated[[#This Row],['[Purchase_Date']]], "mmm")</f>
        <v>Oct</v>
      </c>
      <c r="S623" s="6" t="str">
        <f>TEXT(ecommerce_dataset_updated[[#This Row],['[Purchase_Date']]], "ddd")</f>
        <v>Thu</v>
      </c>
      <c r="T623" s="6">
        <f>ecommerce_dataset_updated[[#This Row],[Final_Price(Rs.) _]]-ecommerce_dataset_updated[[#This Row],['[Final_Price(Rs.)']]]</f>
        <v>-1.999999999981128E-3</v>
      </c>
      <c r="U623" s="6" t="b">
        <f xml:space="preserve"> AND(ecommerce_dataset_updated[[#This Row],[Final_Price(Rs.) _]]=ecommerce_dataset_updated[[#This Row],['[Final_Price(Rs.)']]])</f>
        <v>0</v>
      </c>
      <c r="V623" s="5"/>
    </row>
    <row r="624" spans="1:22">
      <c r="A624" t="s">
        <v>2706</v>
      </c>
      <c r="B624" t="s">
        <v>2707</v>
      </c>
      <c r="C624" t="s">
        <v>39</v>
      </c>
      <c r="D624" s="9" t="s">
        <v>2708</v>
      </c>
      <c r="E624" s="8">
        <f>ecommerce_dataset_updated[[#This Row],[Price (Rs.)]]+0</f>
        <v>74.55</v>
      </c>
      <c r="F624" s="6" t="s">
        <v>154</v>
      </c>
      <c r="G624" s="7">
        <f>ecommerce_dataset_updated[[#This Row],[Discount (%)]]+0</f>
        <v>30</v>
      </c>
      <c r="H624" s="6" t="s">
        <v>2709</v>
      </c>
      <c r="I624" s="6">
        <f>ecommerce_dataset_updated[[#This Row],['[Price (Rs.)']]]*ecommerce_dataset_updated[[#This Row],['[Discount (%)']]]/100</f>
        <v>22.364999999999998</v>
      </c>
      <c r="J624" s="6">
        <f>ecommerce_dataset_updated[[#This Row],[Final_Price(Rs.)]]+0</f>
        <v>52.18</v>
      </c>
      <c r="K624" s="6">
        <f xml:space="preserve"> ecommerce_dataset_updated[[#This Row],['[Price (Rs.)']]]-ecommerce_dataset_updated[[#This Row],[Discount Amount _]]</f>
        <v>52.185000000000002</v>
      </c>
      <c r="L624" t="s">
        <v>77</v>
      </c>
      <c r="M624" t="s">
        <v>1046</v>
      </c>
      <c r="N624" s="4" t="s">
        <v>14065</v>
      </c>
      <c r="O624" s="4" t="s">
        <v>14067</v>
      </c>
      <c r="P624" s="4" t="s">
        <v>14079</v>
      </c>
      <c r="Q624" s="5">
        <f>DATE(ecommerce_dataset_updated[[#This Row],[YYYY]],ecommerce_dataset_updated[[#This Row],[MM]],ecommerce_dataset_updated[[#This Row],[DD]])</f>
        <v>45496</v>
      </c>
      <c r="R624" s="6" t="str">
        <f>TEXT(ecommerce_dataset_updated[[#This Row],['[Purchase_Date']]], "mmm")</f>
        <v>Jul</v>
      </c>
      <c r="S624" s="6" t="str">
        <f>TEXT(ecommerce_dataset_updated[[#This Row],['[Purchase_Date']]], "ddd")</f>
        <v>Tue</v>
      </c>
      <c r="T624" s="6">
        <f>ecommerce_dataset_updated[[#This Row],[Final_Price(Rs.) _]]-ecommerce_dataset_updated[[#This Row],['[Final_Price(Rs.)']]]</f>
        <v>5.000000000002558E-3</v>
      </c>
      <c r="U624" s="6" t="b">
        <f xml:space="preserve"> AND(ecommerce_dataset_updated[[#This Row],[Final_Price(Rs.) _]]=ecommerce_dataset_updated[[#This Row],['[Final_Price(Rs.)']]])</f>
        <v>0</v>
      </c>
      <c r="V624" s="5"/>
    </row>
    <row r="625" spans="1:22">
      <c r="A625" t="s">
        <v>2710</v>
      </c>
      <c r="B625" t="s">
        <v>2711</v>
      </c>
      <c r="C625" t="s">
        <v>68</v>
      </c>
      <c r="D625" s="9" t="s">
        <v>2712</v>
      </c>
      <c r="E625" s="8">
        <f>ecommerce_dataset_updated[[#This Row],[Price (Rs.)]]+0</f>
        <v>269.25</v>
      </c>
      <c r="F625" s="6" t="s">
        <v>154</v>
      </c>
      <c r="G625" s="7">
        <f>ecommerce_dataset_updated[[#This Row],[Discount (%)]]+0</f>
        <v>30</v>
      </c>
      <c r="H625" s="6" t="s">
        <v>2713</v>
      </c>
      <c r="I625" s="6">
        <f>ecommerce_dataset_updated[[#This Row],['[Price (Rs.)']]]*ecommerce_dataset_updated[[#This Row],['[Discount (%)']]]/100</f>
        <v>80.775000000000006</v>
      </c>
      <c r="J625" s="6">
        <f>ecommerce_dataset_updated[[#This Row],[Final_Price(Rs.)]]+0</f>
        <v>188.47</v>
      </c>
      <c r="K625" s="6">
        <f xml:space="preserve"> ecommerce_dataset_updated[[#This Row],['[Price (Rs.)']]]-ecommerce_dataset_updated[[#This Row],[Discount Amount _]]</f>
        <v>188.47499999999999</v>
      </c>
      <c r="L625" t="s">
        <v>35</v>
      </c>
      <c r="M625" t="s">
        <v>2714</v>
      </c>
      <c r="N625" s="4" t="s">
        <v>14050</v>
      </c>
      <c r="O625" s="4" t="s">
        <v>75</v>
      </c>
      <c r="P625" s="4" t="s">
        <v>14079</v>
      </c>
      <c r="Q625" s="5">
        <f>DATE(ecommerce_dataset_updated[[#This Row],[YYYY]],ecommerce_dataset_updated[[#This Row],[MM]],ecommerce_dataset_updated[[#This Row],[DD]])</f>
        <v>45574</v>
      </c>
      <c r="R625" s="6" t="str">
        <f>TEXT(ecommerce_dataset_updated[[#This Row],['[Purchase_Date']]], "mmm")</f>
        <v>Oct</v>
      </c>
      <c r="S625" s="6" t="str">
        <f>TEXT(ecommerce_dataset_updated[[#This Row],['[Purchase_Date']]], "ddd")</f>
        <v>Wed</v>
      </c>
      <c r="T625" s="6">
        <f>ecommerce_dataset_updated[[#This Row],[Final_Price(Rs.) _]]-ecommerce_dataset_updated[[#This Row],['[Final_Price(Rs.)']]]</f>
        <v>4.9999999999954525E-3</v>
      </c>
      <c r="U625" s="6" t="b">
        <f xml:space="preserve"> AND(ecommerce_dataset_updated[[#This Row],[Final_Price(Rs.) _]]=ecommerce_dataset_updated[[#This Row],['[Final_Price(Rs.)']]])</f>
        <v>0</v>
      </c>
      <c r="V625" s="5"/>
    </row>
    <row r="626" spans="1:22">
      <c r="A626" t="s">
        <v>2715</v>
      </c>
      <c r="B626" t="s">
        <v>2716</v>
      </c>
      <c r="C626" t="s">
        <v>45</v>
      </c>
      <c r="D626" s="9" t="s">
        <v>2717</v>
      </c>
      <c r="E626" s="8">
        <f>ecommerce_dataset_updated[[#This Row],[Price (Rs.)]]+0</f>
        <v>66.37</v>
      </c>
      <c r="F626" s="6" t="s">
        <v>26</v>
      </c>
      <c r="G626" s="7">
        <f>ecommerce_dataset_updated[[#This Row],[Discount (%)]]+0</f>
        <v>25</v>
      </c>
      <c r="H626" s="6" t="s">
        <v>2718</v>
      </c>
      <c r="I626" s="6">
        <f>ecommerce_dataset_updated[[#This Row],['[Price (Rs.)']]]*ecommerce_dataset_updated[[#This Row],['[Discount (%)']]]/100</f>
        <v>16.592500000000001</v>
      </c>
      <c r="J626" s="6">
        <f>ecommerce_dataset_updated[[#This Row],[Final_Price(Rs.)]]+0</f>
        <v>49.78</v>
      </c>
      <c r="K626" s="6">
        <f xml:space="preserve"> ecommerce_dataset_updated[[#This Row],['[Price (Rs.)']]]-ecommerce_dataset_updated[[#This Row],[Discount Amount _]]</f>
        <v>49.777500000000003</v>
      </c>
      <c r="L626" t="s">
        <v>77</v>
      </c>
      <c r="M626" t="s">
        <v>2390</v>
      </c>
      <c r="N626" s="4" t="s">
        <v>14050</v>
      </c>
      <c r="O626" s="4" t="s">
        <v>14050</v>
      </c>
      <c r="P626" s="4" t="s">
        <v>14079</v>
      </c>
      <c r="Q626" s="5">
        <f>DATE(ecommerce_dataset_updated[[#This Row],[YYYY]],ecommerce_dataset_updated[[#This Row],[MM]],ecommerce_dataset_updated[[#This Row],[DD]])</f>
        <v>45544</v>
      </c>
      <c r="R626" s="6" t="str">
        <f>TEXT(ecommerce_dataset_updated[[#This Row],['[Purchase_Date']]], "mmm")</f>
        <v>Sep</v>
      </c>
      <c r="S626" s="6" t="str">
        <f>TEXT(ecommerce_dataset_updated[[#This Row],['[Purchase_Date']]], "ddd")</f>
        <v>Mon</v>
      </c>
      <c r="T626" s="6">
        <f>ecommerce_dataset_updated[[#This Row],[Final_Price(Rs.) _]]-ecommerce_dataset_updated[[#This Row],['[Final_Price(Rs.)']]]</f>
        <v>-2.4999999999977263E-3</v>
      </c>
      <c r="U626" s="6" t="b">
        <f xml:space="preserve"> AND(ecommerce_dataset_updated[[#This Row],[Final_Price(Rs.) _]]=ecommerce_dataset_updated[[#This Row],['[Final_Price(Rs.)']]])</f>
        <v>0</v>
      </c>
      <c r="V626" s="5"/>
    </row>
    <row r="627" spans="1:22">
      <c r="A627" t="s">
        <v>2719</v>
      </c>
      <c r="B627" t="s">
        <v>2720</v>
      </c>
      <c r="C627" t="s">
        <v>32</v>
      </c>
      <c r="D627" s="9" t="s">
        <v>2721</v>
      </c>
      <c r="E627" s="8">
        <f>ecommerce_dataset_updated[[#This Row],[Price (Rs.)]]+0</f>
        <v>122.84</v>
      </c>
      <c r="F627" s="6" t="s">
        <v>53</v>
      </c>
      <c r="G627" s="7">
        <f>ecommerce_dataset_updated[[#This Row],[Discount (%)]]+0</f>
        <v>5</v>
      </c>
      <c r="H627" s="6" t="s">
        <v>2722</v>
      </c>
      <c r="I627" s="6">
        <f>ecommerce_dataset_updated[[#This Row],['[Price (Rs.)']]]*ecommerce_dataset_updated[[#This Row],['[Discount (%)']]]/100</f>
        <v>6.1420000000000003</v>
      </c>
      <c r="J627" s="6">
        <f>ecommerce_dataset_updated[[#This Row],[Final_Price(Rs.)]]+0</f>
        <v>116.7</v>
      </c>
      <c r="K627" s="6">
        <f xml:space="preserve"> ecommerce_dataset_updated[[#This Row],['[Price (Rs.)']]]-ecommerce_dataset_updated[[#This Row],[Discount Amount _]]</f>
        <v>116.69800000000001</v>
      </c>
      <c r="L627" t="s">
        <v>35</v>
      </c>
      <c r="M627" t="s">
        <v>2022</v>
      </c>
      <c r="N627" s="4" t="s">
        <v>14060</v>
      </c>
      <c r="O627" s="4" t="s">
        <v>14053</v>
      </c>
      <c r="P627" s="4" t="s">
        <v>14079</v>
      </c>
      <c r="Q627" s="5">
        <f>DATE(ecommerce_dataset_updated[[#This Row],[YYYY]],ecommerce_dataset_updated[[#This Row],[MM]],ecommerce_dataset_updated[[#This Row],[DD]])</f>
        <v>45408</v>
      </c>
      <c r="R627" s="6" t="str">
        <f>TEXT(ecommerce_dataset_updated[[#This Row],['[Purchase_Date']]], "mmm")</f>
        <v>Apr</v>
      </c>
      <c r="S627" s="6" t="str">
        <f>TEXT(ecommerce_dataset_updated[[#This Row],['[Purchase_Date']]], "ddd")</f>
        <v>Fri</v>
      </c>
      <c r="T627" s="6">
        <f>ecommerce_dataset_updated[[#This Row],[Final_Price(Rs.) _]]-ecommerce_dataset_updated[[#This Row],['[Final_Price(Rs.)']]]</f>
        <v>-1.9999999999953388E-3</v>
      </c>
      <c r="U627" s="6" t="b">
        <f xml:space="preserve"> AND(ecommerce_dataset_updated[[#This Row],[Final_Price(Rs.) _]]=ecommerce_dataset_updated[[#This Row],['[Final_Price(Rs.)']]])</f>
        <v>0</v>
      </c>
      <c r="V627" s="5"/>
    </row>
    <row r="628" spans="1:22">
      <c r="A628" t="s">
        <v>2723</v>
      </c>
      <c r="B628" t="s">
        <v>2724</v>
      </c>
      <c r="C628" t="s">
        <v>114</v>
      </c>
      <c r="D628" s="9" t="s">
        <v>2725</v>
      </c>
      <c r="E628" s="8">
        <f>ecommerce_dataset_updated[[#This Row],[Price (Rs.)]]+0</f>
        <v>209.68</v>
      </c>
      <c r="F628" s="6" t="s">
        <v>53</v>
      </c>
      <c r="G628" s="7">
        <f>ecommerce_dataset_updated[[#This Row],[Discount (%)]]+0</f>
        <v>5</v>
      </c>
      <c r="H628" s="6" t="s">
        <v>2726</v>
      </c>
      <c r="I628" s="6">
        <f>ecommerce_dataset_updated[[#This Row],['[Price (Rs.)']]]*ecommerce_dataset_updated[[#This Row],['[Discount (%)']]]/100</f>
        <v>10.484000000000002</v>
      </c>
      <c r="J628" s="6">
        <f>ecommerce_dataset_updated[[#This Row],[Final_Price(Rs.)]]+0</f>
        <v>199.2</v>
      </c>
      <c r="K628" s="6">
        <f xml:space="preserve"> ecommerce_dataset_updated[[#This Row],['[Price (Rs.)']]]-ecommerce_dataset_updated[[#This Row],[Discount Amount _]]</f>
        <v>199.196</v>
      </c>
      <c r="L628" t="s">
        <v>77</v>
      </c>
      <c r="M628" t="s">
        <v>103</v>
      </c>
      <c r="N628" s="4" t="s">
        <v>14056</v>
      </c>
      <c r="O628" s="4" t="s">
        <v>14053</v>
      </c>
      <c r="P628" s="4" t="s">
        <v>14079</v>
      </c>
      <c r="Q628" s="5">
        <f>DATE(ecommerce_dataset_updated[[#This Row],[YYYY]],ecommerce_dataset_updated[[#This Row],[MM]],ecommerce_dataset_updated[[#This Row],[DD]])</f>
        <v>45410</v>
      </c>
      <c r="R628" s="6" t="str">
        <f>TEXT(ecommerce_dataset_updated[[#This Row],['[Purchase_Date']]], "mmm")</f>
        <v>Apr</v>
      </c>
      <c r="S628" s="6" t="str">
        <f>TEXT(ecommerce_dataset_updated[[#This Row],['[Purchase_Date']]], "ddd")</f>
        <v>Sun</v>
      </c>
      <c r="T628" s="6">
        <f>ecommerce_dataset_updated[[#This Row],[Final_Price(Rs.) _]]-ecommerce_dataset_updated[[#This Row],['[Final_Price(Rs.)']]]</f>
        <v>-3.9999999999906777E-3</v>
      </c>
      <c r="U628" s="6" t="b">
        <f xml:space="preserve"> AND(ecommerce_dataset_updated[[#This Row],[Final_Price(Rs.) _]]=ecommerce_dataset_updated[[#This Row],['[Final_Price(Rs.)']]])</f>
        <v>0</v>
      </c>
      <c r="V628" s="5"/>
    </row>
    <row r="629" spans="1:22">
      <c r="A629" t="s">
        <v>2727</v>
      </c>
      <c r="B629" t="s">
        <v>2728</v>
      </c>
      <c r="C629" t="s">
        <v>68</v>
      </c>
      <c r="D629" s="9" t="s">
        <v>2729</v>
      </c>
      <c r="E629" s="8">
        <f>ecommerce_dataset_updated[[#This Row],[Price (Rs.)]]+0</f>
        <v>243.62</v>
      </c>
      <c r="F629" s="6" t="s">
        <v>20</v>
      </c>
      <c r="G629" s="7">
        <f>ecommerce_dataset_updated[[#This Row],[Discount (%)]]+0</f>
        <v>20</v>
      </c>
      <c r="H629" s="6" t="s">
        <v>2730</v>
      </c>
      <c r="I629" s="6">
        <f>ecommerce_dataset_updated[[#This Row],['[Price (Rs.)']]]*ecommerce_dataset_updated[[#This Row],['[Discount (%)']]]/100</f>
        <v>48.723999999999997</v>
      </c>
      <c r="J629" s="6">
        <f>ecommerce_dataset_updated[[#This Row],[Final_Price(Rs.)]]+0</f>
        <v>194.9</v>
      </c>
      <c r="K629" s="6">
        <f xml:space="preserve"> ecommerce_dataset_updated[[#This Row],['[Price (Rs.)']]]-ecommerce_dataset_updated[[#This Row],[Discount Amount _]]</f>
        <v>194.89600000000002</v>
      </c>
      <c r="L629" t="s">
        <v>28</v>
      </c>
      <c r="M629" t="s">
        <v>2322</v>
      </c>
      <c r="N629" s="4" t="s">
        <v>14064</v>
      </c>
      <c r="O629" s="4" t="s">
        <v>14067</v>
      </c>
      <c r="P629" s="4" t="s">
        <v>14079</v>
      </c>
      <c r="Q629" s="5">
        <f>DATE(ecommerce_dataset_updated[[#This Row],[YYYY]],ecommerce_dataset_updated[[#This Row],[MM]],ecommerce_dataset_updated[[#This Row],[DD]])</f>
        <v>45486</v>
      </c>
      <c r="R629" s="6" t="str">
        <f>TEXT(ecommerce_dataset_updated[[#This Row],['[Purchase_Date']]], "mmm")</f>
        <v>Jul</v>
      </c>
      <c r="S629" s="6" t="str">
        <f>TEXT(ecommerce_dataset_updated[[#This Row],['[Purchase_Date']]], "ddd")</f>
        <v>Sat</v>
      </c>
      <c r="T629" s="6">
        <f>ecommerce_dataset_updated[[#This Row],[Final_Price(Rs.) _]]-ecommerce_dataset_updated[[#This Row],['[Final_Price(Rs.)']]]</f>
        <v>-3.9999999999906777E-3</v>
      </c>
      <c r="U629" s="6" t="b">
        <f xml:space="preserve"> AND(ecommerce_dataset_updated[[#This Row],[Final_Price(Rs.) _]]=ecommerce_dataset_updated[[#This Row],['[Final_Price(Rs.)']]])</f>
        <v>0</v>
      </c>
      <c r="V629" s="5"/>
    </row>
    <row r="630" spans="1:22">
      <c r="A630" t="s">
        <v>2731</v>
      </c>
      <c r="B630" t="s">
        <v>2732</v>
      </c>
      <c r="C630" t="s">
        <v>10</v>
      </c>
      <c r="D630" s="9" t="s">
        <v>2733</v>
      </c>
      <c r="E630" s="8">
        <f>ecommerce_dataset_updated[[#This Row],[Price (Rs.)]]+0</f>
        <v>421.25</v>
      </c>
      <c r="F630" s="6" t="s">
        <v>26</v>
      </c>
      <c r="G630" s="7">
        <f>ecommerce_dataset_updated[[#This Row],[Discount (%)]]+0</f>
        <v>25</v>
      </c>
      <c r="H630" s="6" t="s">
        <v>2734</v>
      </c>
      <c r="I630" s="6">
        <f>ecommerce_dataset_updated[[#This Row],['[Price (Rs.)']]]*ecommerce_dataset_updated[[#This Row],['[Discount (%)']]]/100</f>
        <v>105.3125</v>
      </c>
      <c r="J630" s="6">
        <f>ecommerce_dataset_updated[[#This Row],[Final_Price(Rs.)]]+0</f>
        <v>315.94</v>
      </c>
      <c r="K630" s="6">
        <f xml:space="preserve"> ecommerce_dataset_updated[[#This Row],['[Price (Rs.)']]]-ecommerce_dataset_updated[[#This Row],[Discount Amount _]]</f>
        <v>315.9375</v>
      </c>
      <c r="L630" t="s">
        <v>77</v>
      </c>
      <c r="M630" t="s">
        <v>600</v>
      </c>
      <c r="N630" s="4" t="s">
        <v>14072</v>
      </c>
      <c r="O630" s="4" t="s">
        <v>14053</v>
      </c>
      <c r="P630" s="4" t="s">
        <v>14079</v>
      </c>
      <c r="Q630" s="5">
        <f>DATE(ecommerce_dataset_updated[[#This Row],[YYYY]],ecommerce_dataset_updated[[#This Row],[MM]],ecommerce_dataset_updated[[#This Row],[DD]])</f>
        <v>45398</v>
      </c>
      <c r="R630" s="6" t="str">
        <f>TEXT(ecommerce_dataset_updated[[#This Row],['[Purchase_Date']]], "mmm")</f>
        <v>Apr</v>
      </c>
      <c r="S630" s="6" t="str">
        <f>TEXT(ecommerce_dataset_updated[[#This Row],['[Purchase_Date']]], "ddd")</f>
        <v>Tue</v>
      </c>
      <c r="T630" s="6">
        <f>ecommerce_dataset_updated[[#This Row],[Final_Price(Rs.) _]]-ecommerce_dataset_updated[[#This Row],['[Final_Price(Rs.)']]]</f>
        <v>-2.4999999999977263E-3</v>
      </c>
      <c r="U630" s="6" t="b">
        <f xml:space="preserve"> AND(ecommerce_dataset_updated[[#This Row],[Final_Price(Rs.) _]]=ecommerce_dataset_updated[[#This Row],['[Final_Price(Rs.)']]])</f>
        <v>0</v>
      </c>
      <c r="V630" s="5"/>
    </row>
    <row r="631" spans="1:22">
      <c r="A631" t="s">
        <v>2735</v>
      </c>
      <c r="B631" t="s">
        <v>2736</v>
      </c>
      <c r="C631" t="s">
        <v>39</v>
      </c>
      <c r="D631" s="9" t="s">
        <v>2737</v>
      </c>
      <c r="E631" s="8">
        <f>ecommerce_dataset_updated[[#This Row],[Price (Rs.)]]+0</f>
        <v>281.60000000000002</v>
      </c>
      <c r="F631" s="6" t="s">
        <v>47</v>
      </c>
      <c r="G631" s="7">
        <f>ecommerce_dataset_updated[[#This Row],[Discount (%)]]+0</f>
        <v>50</v>
      </c>
      <c r="H631" s="6" t="s">
        <v>2738</v>
      </c>
      <c r="I631" s="6">
        <f>ecommerce_dataset_updated[[#This Row],['[Price (Rs.)']]]*ecommerce_dataset_updated[[#This Row],['[Discount (%)']]]/100</f>
        <v>140.80000000000001</v>
      </c>
      <c r="J631" s="6">
        <f>ecommerce_dataset_updated[[#This Row],[Final_Price(Rs.)]]+0</f>
        <v>140.80000000000001</v>
      </c>
      <c r="K631" s="6">
        <f xml:space="preserve"> ecommerce_dataset_updated[[#This Row],['[Price (Rs.)']]]-ecommerce_dataset_updated[[#This Row],[Discount Amount _]]</f>
        <v>140.80000000000001</v>
      </c>
      <c r="L631" t="s">
        <v>14</v>
      </c>
      <c r="M631" t="s">
        <v>574</v>
      </c>
      <c r="N631" s="4" t="s">
        <v>14058</v>
      </c>
      <c r="O631" s="4" t="s">
        <v>14053</v>
      </c>
      <c r="P631" s="4" t="s">
        <v>14079</v>
      </c>
      <c r="Q631" s="5">
        <f>DATE(ecommerce_dataset_updated[[#This Row],[YYYY]],ecommerce_dataset_updated[[#This Row],[MM]],ecommerce_dataset_updated[[#This Row],[DD]])</f>
        <v>45411</v>
      </c>
      <c r="R631" s="6" t="str">
        <f>TEXT(ecommerce_dataset_updated[[#This Row],['[Purchase_Date']]], "mmm")</f>
        <v>Apr</v>
      </c>
      <c r="S631" s="6" t="str">
        <f>TEXT(ecommerce_dataset_updated[[#This Row],['[Purchase_Date']]], "ddd")</f>
        <v>Mon</v>
      </c>
      <c r="T631" s="6">
        <f>ecommerce_dataset_updated[[#This Row],[Final_Price(Rs.) _]]-ecommerce_dataset_updated[[#This Row],['[Final_Price(Rs.)']]]</f>
        <v>0</v>
      </c>
      <c r="U631" s="6" t="b">
        <f xml:space="preserve"> AND(ecommerce_dataset_updated[[#This Row],[Final_Price(Rs.) _]]=ecommerce_dataset_updated[[#This Row],['[Final_Price(Rs.)']]])</f>
        <v>1</v>
      </c>
      <c r="V631" s="5"/>
    </row>
    <row r="632" spans="1:22">
      <c r="A632" t="s">
        <v>2739</v>
      </c>
      <c r="B632" t="s">
        <v>2740</v>
      </c>
      <c r="C632" t="s">
        <v>18</v>
      </c>
      <c r="D632" s="9" t="s">
        <v>2741</v>
      </c>
      <c r="E632" s="8">
        <f>ecommerce_dataset_updated[[#This Row],[Price (Rs.)]]+0</f>
        <v>355.16</v>
      </c>
      <c r="F632" s="6" t="s">
        <v>75</v>
      </c>
      <c r="G632" s="7">
        <f>ecommerce_dataset_updated[[#This Row],[Discount (%)]]+0</f>
        <v>10</v>
      </c>
      <c r="H632" s="6" t="s">
        <v>2742</v>
      </c>
      <c r="I632" s="6">
        <f>ecommerce_dataset_updated[[#This Row],['[Price (Rs.)']]]*ecommerce_dataset_updated[[#This Row],['[Discount (%)']]]/100</f>
        <v>35.516000000000005</v>
      </c>
      <c r="J632" s="6">
        <f>ecommerce_dataset_updated[[#This Row],[Final_Price(Rs.)]]+0</f>
        <v>319.64</v>
      </c>
      <c r="K632" s="6">
        <f xml:space="preserve"> ecommerce_dataset_updated[[#This Row],['[Price (Rs.)']]]-ecommerce_dataset_updated[[#This Row],[Discount Amount _]]</f>
        <v>319.64400000000001</v>
      </c>
      <c r="L632" t="s">
        <v>35</v>
      </c>
      <c r="M632" t="s">
        <v>103</v>
      </c>
      <c r="N632" s="4" t="s">
        <v>14056</v>
      </c>
      <c r="O632" s="4" t="s">
        <v>14053</v>
      </c>
      <c r="P632" s="4" t="s">
        <v>14079</v>
      </c>
      <c r="Q632" s="5">
        <f>DATE(ecommerce_dataset_updated[[#This Row],[YYYY]],ecommerce_dataset_updated[[#This Row],[MM]],ecommerce_dataset_updated[[#This Row],[DD]])</f>
        <v>45410</v>
      </c>
      <c r="R632" s="6" t="str">
        <f>TEXT(ecommerce_dataset_updated[[#This Row],['[Purchase_Date']]], "mmm")</f>
        <v>Apr</v>
      </c>
      <c r="S632" s="6" t="str">
        <f>TEXT(ecommerce_dataset_updated[[#This Row],['[Purchase_Date']]], "ddd")</f>
        <v>Sun</v>
      </c>
      <c r="T632" s="6">
        <f>ecommerce_dataset_updated[[#This Row],[Final_Price(Rs.) _]]-ecommerce_dataset_updated[[#This Row],['[Final_Price(Rs.)']]]</f>
        <v>4.0000000000190994E-3</v>
      </c>
      <c r="U632" s="6" t="b">
        <f xml:space="preserve"> AND(ecommerce_dataset_updated[[#This Row],[Final_Price(Rs.) _]]=ecommerce_dataset_updated[[#This Row],['[Final_Price(Rs.)']]])</f>
        <v>0</v>
      </c>
      <c r="V632" s="5"/>
    </row>
    <row r="633" spans="1:22">
      <c r="A633" t="s">
        <v>2743</v>
      </c>
      <c r="B633" t="s">
        <v>2744</v>
      </c>
      <c r="C633" t="s">
        <v>18</v>
      </c>
      <c r="D633" s="9" t="s">
        <v>2745</v>
      </c>
      <c r="E633" s="8">
        <f>ecommerce_dataset_updated[[#This Row],[Price (Rs.)]]+0</f>
        <v>172.78</v>
      </c>
      <c r="F633" s="6" t="s">
        <v>53</v>
      </c>
      <c r="G633" s="7">
        <f>ecommerce_dataset_updated[[#This Row],[Discount (%)]]+0</f>
        <v>5</v>
      </c>
      <c r="H633" s="6" t="s">
        <v>2746</v>
      </c>
      <c r="I633" s="6">
        <f>ecommerce_dataset_updated[[#This Row],['[Price (Rs.)']]]*ecommerce_dataset_updated[[#This Row],['[Discount (%)']]]/100</f>
        <v>8.6389999999999993</v>
      </c>
      <c r="J633" s="6">
        <f>ecommerce_dataset_updated[[#This Row],[Final_Price(Rs.)]]+0</f>
        <v>164.14</v>
      </c>
      <c r="K633" s="6">
        <f xml:space="preserve"> ecommerce_dataset_updated[[#This Row],['[Price (Rs.)']]]-ecommerce_dataset_updated[[#This Row],[Discount Amount _]]</f>
        <v>164.14099999999999</v>
      </c>
      <c r="L633" t="s">
        <v>120</v>
      </c>
      <c r="M633" t="s">
        <v>126</v>
      </c>
      <c r="N633" s="4" t="s">
        <v>14052</v>
      </c>
      <c r="O633" s="4" t="s">
        <v>14062</v>
      </c>
      <c r="P633" s="4" t="s">
        <v>14079</v>
      </c>
      <c r="Q633" s="5">
        <f>DATE(ecommerce_dataset_updated[[#This Row],[YYYY]],ecommerce_dataset_updated[[#This Row],[MM]],ecommerce_dataset_updated[[#This Row],[DD]])</f>
        <v>45444</v>
      </c>
      <c r="R633" s="6" t="str">
        <f>TEXT(ecommerce_dataset_updated[[#This Row],['[Purchase_Date']]], "mmm")</f>
        <v>Jun</v>
      </c>
      <c r="S633" s="6" t="str">
        <f>TEXT(ecommerce_dataset_updated[[#This Row],['[Purchase_Date']]], "ddd")</f>
        <v>Sat</v>
      </c>
      <c r="T633" s="6">
        <f>ecommerce_dataset_updated[[#This Row],[Final_Price(Rs.) _]]-ecommerce_dataset_updated[[#This Row],['[Final_Price(Rs.)']]]</f>
        <v>1.0000000000047748E-3</v>
      </c>
      <c r="U633" s="6" t="b">
        <f xml:space="preserve"> AND(ecommerce_dataset_updated[[#This Row],[Final_Price(Rs.) _]]=ecommerce_dataset_updated[[#This Row],['[Final_Price(Rs.)']]])</f>
        <v>0</v>
      </c>
      <c r="V633" s="5"/>
    </row>
    <row r="634" spans="1:22">
      <c r="A634" t="s">
        <v>2747</v>
      </c>
      <c r="B634" t="s">
        <v>2748</v>
      </c>
      <c r="C634" t="s">
        <v>114</v>
      </c>
      <c r="D634" s="9" t="s">
        <v>2749</v>
      </c>
      <c r="E634" s="8">
        <f>ecommerce_dataset_updated[[#This Row],[Price (Rs.)]]+0</f>
        <v>96.27</v>
      </c>
      <c r="F634" s="6" t="s">
        <v>154</v>
      </c>
      <c r="G634" s="7">
        <f>ecommerce_dataset_updated[[#This Row],[Discount (%)]]+0</f>
        <v>30</v>
      </c>
      <c r="H634" s="6" t="s">
        <v>2750</v>
      </c>
      <c r="I634" s="6">
        <f>ecommerce_dataset_updated[[#This Row],['[Price (Rs.)']]]*ecommerce_dataset_updated[[#This Row],['[Discount (%)']]]/100</f>
        <v>28.881</v>
      </c>
      <c r="J634" s="6">
        <f>ecommerce_dataset_updated[[#This Row],[Final_Price(Rs.)]]+0</f>
        <v>67.39</v>
      </c>
      <c r="K634" s="6">
        <f xml:space="preserve"> ecommerce_dataset_updated[[#This Row],['[Price (Rs.)']]]-ecommerce_dataset_updated[[#This Row],[Discount Amount _]]</f>
        <v>67.388999999999996</v>
      </c>
      <c r="L634" t="s">
        <v>28</v>
      </c>
      <c r="M634" t="s">
        <v>121</v>
      </c>
      <c r="N634" s="4" t="s">
        <v>14065</v>
      </c>
      <c r="O634" s="4" t="s">
        <v>14050</v>
      </c>
      <c r="P634" s="4" t="s">
        <v>14079</v>
      </c>
      <c r="Q634" s="5">
        <f>DATE(ecommerce_dataset_updated[[#This Row],[YYYY]],ecommerce_dataset_updated[[#This Row],[MM]],ecommerce_dataset_updated[[#This Row],[DD]])</f>
        <v>45558</v>
      </c>
      <c r="R634" s="6" t="str">
        <f>TEXT(ecommerce_dataset_updated[[#This Row],['[Purchase_Date']]], "mmm")</f>
        <v>Sep</v>
      </c>
      <c r="S634" s="6" t="str">
        <f>TEXT(ecommerce_dataset_updated[[#This Row],['[Purchase_Date']]], "ddd")</f>
        <v>Mon</v>
      </c>
      <c r="T634" s="6">
        <f>ecommerce_dataset_updated[[#This Row],[Final_Price(Rs.) _]]-ecommerce_dataset_updated[[#This Row],['[Final_Price(Rs.)']]]</f>
        <v>-1.0000000000047748E-3</v>
      </c>
      <c r="U634" s="6" t="b">
        <f xml:space="preserve"> AND(ecommerce_dataset_updated[[#This Row],[Final_Price(Rs.) _]]=ecommerce_dataset_updated[[#This Row],['[Final_Price(Rs.)']]])</f>
        <v>0</v>
      </c>
      <c r="V634" s="5"/>
    </row>
    <row r="635" spans="1:22">
      <c r="A635" t="s">
        <v>2751</v>
      </c>
      <c r="B635" t="s">
        <v>2752</v>
      </c>
      <c r="C635" t="s">
        <v>10</v>
      </c>
      <c r="D635" s="9" t="s">
        <v>1773</v>
      </c>
      <c r="E635" s="8">
        <f>ecommerce_dataset_updated[[#This Row],[Price (Rs.)]]+0</f>
        <v>286.08999999999997</v>
      </c>
      <c r="F635" s="6" t="s">
        <v>75</v>
      </c>
      <c r="G635" s="7">
        <f>ecommerce_dataset_updated[[#This Row],[Discount (%)]]+0</f>
        <v>10</v>
      </c>
      <c r="H635" s="6" t="s">
        <v>2753</v>
      </c>
      <c r="I635" s="6">
        <f>ecommerce_dataset_updated[[#This Row],['[Price (Rs.)']]]*ecommerce_dataset_updated[[#This Row],['[Discount (%)']]]/100</f>
        <v>28.608999999999995</v>
      </c>
      <c r="J635" s="6">
        <f>ecommerce_dataset_updated[[#This Row],[Final_Price(Rs.)]]+0</f>
        <v>257.48</v>
      </c>
      <c r="K635" s="6">
        <f xml:space="preserve"> ecommerce_dataset_updated[[#This Row],['[Price (Rs.)']]]-ecommerce_dataset_updated[[#This Row],[Discount Amount _]]</f>
        <v>257.48099999999999</v>
      </c>
      <c r="L635" t="s">
        <v>77</v>
      </c>
      <c r="M635" t="s">
        <v>1126</v>
      </c>
      <c r="N635" s="4" t="s">
        <v>14048</v>
      </c>
      <c r="O635" s="4" t="s">
        <v>14050</v>
      </c>
      <c r="P635" s="4" t="s">
        <v>14079</v>
      </c>
      <c r="Q635" s="5">
        <f>DATE(ecommerce_dataset_updated[[#This Row],[YYYY]],ecommerce_dataset_updated[[#This Row],[MM]],ecommerce_dataset_updated[[#This Row],[DD]])</f>
        <v>45547</v>
      </c>
      <c r="R635" s="6" t="str">
        <f>TEXT(ecommerce_dataset_updated[[#This Row],['[Purchase_Date']]], "mmm")</f>
        <v>Sep</v>
      </c>
      <c r="S635" s="6" t="str">
        <f>TEXT(ecommerce_dataset_updated[[#This Row],['[Purchase_Date']]], "ddd")</f>
        <v>Thu</v>
      </c>
      <c r="T635" s="6">
        <f>ecommerce_dataset_updated[[#This Row],[Final_Price(Rs.) _]]-ecommerce_dataset_updated[[#This Row],['[Final_Price(Rs.)']]]</f>
        <v>9.9999999997635314E-4</v>
      </c>
      <c r="U635" s="6" t="b">
        <f xml:space="preserve"> AND(ecommerce_dataset_updated[[#This Row],[Final_Price(Rs.) _]]=ecommerce_dataset_updated[[#This Row],['[Final_Price(Rs.)']]])</f>
        <v>0</v>
      </c>
      <c r="V635" s="5"/>
    </row>
    <row r="636" spans="1:22">
      <c r="A636" t="s">
        <v>2754</v>
      </c>
      <c r="B636" t="s">
        <v>2755</v>
      </c>
      <c r="C636" t="s">
        <v>68</v>
      </c>
      <c r="D636" s="9" t="s">
        <v>2756</v>
      </c>
      <c r="E636" s="8">
        <f>ecommerce_dataset_updated[[#This Row],[Price (Rs.)]]+0</f>
        <v>407.47</v>
      </c>
      <c r="F636" s="6" t="s">
        <v>154</v>
      </c>
      <c r="G636" s="7">
        <f>ecommerce_dataset_updated[[#This Row],[Discount (%)]]+0</f>
        <v>30</v>
      </c>
      <c r="H636" s="6" t="s">
        <v>2757</v>
      </c>
      <c r="I636" s="6">
        <f>ecommerce_dataset_updated[[#This Row],['[Price (Rs.)']]]*ecommerce_dataset_updated[[#This Row],['[Discount (%)']]]/100</f>
        <v>122.241</v>
      </c>
      <c r="J636" s="6">
        <f>ecommerce_dataset_updated[[#This Row],[Final_Price(Rs.)]]+0</f>
        <v>285.23</v>
      </c>
      <c r="K636" s="6">
        <f xml:space="preserve"> ecommerce_dataset_updated[[#This Row],['[Price (Rs.)']]]-ecommerce_dataset_updated[[#This Row],[Discount Amount _]]</f>
        <v>285.22900000000004</v>
      </c>
      <c r="L636" t="s">
        <v>28</v>
      </c>
      <c r="M636" t="s">
        <v>464</v>
      </c>
      <c r="N636" s="4" t="s">
        <v>14059</v>
      </c>
      <c r="O636" s="4" t="s">
        <v>75</v>
      </c>
      <c r="P636" s="4" t="s">
        <v>14079</v>
      </c>
      <c r="Q636" s="5">
        <f>DATE(ecommerce_dataset_updated[[#This Row],[YYYY]],ecommerce_dataset_updated[[#This Row],[MM]],ecommerce_dataset_updated[[#This Row],[DD]])</f>
        <v>45570</v>
      </c>
      <c r="R636" s="6" t="str">
        <f>TEXT(ecommerce_dataset_updated[[#This Row],['[Purchase_Date']]], "mmm")</f>
        <v>Oct</v>
      </c>
      <c r="S636" s="6" t="str">
        <f>TEXT(ecommerce_dataset_updated[[#This Row],['[Purchase_Date']]], "ddd")</f>
        <v>Sat</v>
      </c>
      <c r="T636" s="6">
        <f>ecommerce_dataset_updated[[#This Row],[Final_Price(Rs.) _]]-ecommerce_dataset_updated[[#This Row],['[Final_Price(Rs.)']]]</f>
        <v>-9.9999999997635314E-4</v>
      </c>
      <c r="U636" s="6" t="b">
        <f xml:space="preserve"> AND(ecommerce_dataset_updated[[#This Row],[Final_Price(Rs.) _]]=ecommerce_dataset_updated[[#This Row],['[Final_Price(Rs.)']]])</f>
        <v>0</v>
      </c>
      <c r="V636" s="5"/>
    </row>
    <row r="637" spans="1:22">
      <c r="A637" t="s">
        <v>2758</v>
      </c>
      <c r="B637" t="s">
        <v>2759</v>
      </c>
      <c r="C637" t="s">
        <v>18</v>
      </c>
      <c r="D637" s="9" t="s">
        <v>2760</v>
      </c>
      <c r="E637" s="8">
        <f>ecommerce_dataset_updated[[#This Row],[Price (Rs.)]]+0</f>
        <v>230.18</v>
      </c>
      <c r="F637" s="6" t="s">
        <v>75</v>
      </c>
      <c r="G637" s="7">
        <f>ecommerce_dataset_updated[[#This Row],[Discount (%)]]+0</f>
        <v>10</v>
      </c>
      <c r="H637" s="6" t="s">
        <v>2761</v>
      </c>
      <c r="I637" s="6">
        <f>ecommerce_dataset_updated[[#This Row],['[Price (Rs.)']]]*ecommerce_dataset_updated[[#This Row],['[Discount (%)']]]/100</f>
        <v>23.018000000000001</v>
      </c>
      <c r="J637" s="6">
        <f>ecommerce_dataset_updated[[#This Row],[Final_Price(Rs.)]]+0</f>
        <v>207.16</v>
      </c>
      <c r="K637" s="6">
        <f xml:space="preserve"> ecommerce_dataset_updated[[#This Row],['[Price (Rs.)']]]-ecommerce_dataset_updated[[#This Row],[Discount Amount _]]</f>
        <v>207.16200000000001</v>
      </c>
      <c r="L637" t="s">
        <v>14</v>
      </c>
      <c r="M637" t="s">
        <v>1261</v>
      </c>
      <c r="N637" s="4" t="s">
        <v>14060</v>
      </c>
      <c r="O637" s="4" t="s">
        <v>75</v>
      </c>
      <c r="P637" s="4" t="s">
        <v>14079</v>
      </c>
      <c r="Q637" s="5">
        <f>DATE(ecommerce_dataset_updated[[#This Row],[YYYY]],ecommerce_dataset_updated[[#This Row],[MM]],ecommerce_dataset_updated[[#This Row],[DD]])</f>
        <v>45591</v>
      </c>
      <c r="R637" s="6" t="str">
        <f>TEXT(ecommerce_dataset_updated[[#This Row],['[Purchase_Date']]], "mmm")</f>
        <v>Oct</v>
      </c>
      <c r="S637" s="6" t="str">
        <f>TEXT(ecommerce_dataset_updated[[#This Row],['[Purchase_Date']]], "ddd")</f>
        <v>Sat</v>
      </c>
      <c r="T637" s="6">
        <f>ecommerce_dataset_updated[[#This Row],[Final_Price(Rs.) _]]-ecommerce_dataset_updated[[#This Row],['[Final_Price(Rs.)']]]</f>
        <v>2.0000000000095497E-3</v>
      </c>
      <c r="U637" s="6" t="b">
        <f xml:space="preserve"> AND(ecommerce_dataset_updated[[#This Row],[Final_Price(Rs.) _]]=ecommerce_dataset_updated[[#This Row],['[Final_Price(Rs.)']]])</f>
        <v>0</v>
      </c>
      <c r="V637" s="5"/>
    </row>
    <row r="638" spans="1:22">
      <c r="A638" t="s">
        <v>2762</v>
      </c>
      <c r="B638" t="s">
        <v>2763</v>
      </c>
      <c r="C638" t="s">
        <v>68</v>
      </c>
      <c r="D638" s="9" t="s">
        <v>2764</v>
      </c>
      <c r="E638" s="8">
        <f>ecommerce_dataset_updated[[#This Row],[Price (Rs.)]]+0</f>
        <v>473.05</v>
      </c>
      <c r="F638" s="6" t="s">
        <v>47</v>
      </c>
      <c r="G638" s="7">
        <f>ecommerce_dataset_updated[[#This Row],[Discount (%)]]+0</f>
        <v>50</v>
      </c>
      <c r="H638" s="6" t="s">
        <v>2765</v>
      </c>
      <c r="I638" s="6">
        <f>ecommerce_dataset_updated[[#This Row],['[Price (Rs.)']]]*ecommerce_dataset_updated[[#This Row],['[Discount (%)']]]/100</f>
        <v>236.52500000000001</v>
      </c>
      <c r="J638" s="6">
        <f>ecommerce_dataset_updated[[#This Row],[Final_Price(Rs.)]]+0</f>
        <v>236.53</v>
      </c>
      <c r="K638" s="6">
        <f xml:space="preserve"> ecommerce_dataset_updated[[#This Row],['[Price (Rs.)']]]-ecommerce_dataset_updated[[#This Row],[Discount Amount _]]</f>
        <v>236.52500000000001</v>
      </c>
      <c r="L638" t="s">
        <v>14</v>
      </c>
      <c r="M638" t="s">
        <v>513</v>
      </c>
      <c r="N638" s="4" t="s">
        <v>14065</v>
      </c>
      <c r="O638" s="4" t="s">
        <v>14055</v>
      </c>
      <c r="P638" s="4" t="s">
        <v>14079</v>
      </c>
      <c r="Q638" s="5">
        <f>DATE(ecommerce_dataset_updated[[#This Row],[YYYY]],ecommerce_dataset_updated[[#This Row],[MM]],ecommerce_dataset_updated[[#This Row],[DD]])</f>
        <v>45527</v>
      </c>
      <c r="R638" s="6" t="str">
        <f>TEXT(ecommerce_dataset_updated[[#This Row],['[Purchase_Date']]], "mmm")</f>
        <v>Aug</v>
      </c>
      <c r="S638" s="6" t="str">
        <f>TEXT(ecommerce_dataset_updated[[#This Row],['[Purchase_Date']]], "ddd")</f>
        <v>Fri</v>
      </c>
      <c r="T638" s="6">
        <f>ecommerce_dataset_updated[[#This Row],[Final_Price(Rs.) _]]-ecommerce_dataset_updated[[#This Row],['[Final_Price(Rs.)']]]</f>
        <v>-4.9999999999954525E-3</v>
      </c>
      <c r="U638" s="6" t="b">
        <f xml:space="preserve"> AND(ecommerce_dataset_updated[[#This Row],[Final_Price(Rs.) _]]=ecommerce_dataset_updated[[#This Row],['[Final_Price(Rs.)']]])</f>
        <v>0</v>
      </c>
      <c r="V638" s="5"/>
    </row>
    <row r="639" spans="1:22">
      <c r="A639" t="s">
        <v>2766</v>
      </c>
      <c r="B639" t="s">
        <v>2767</v>
      </c>
      <c r="C639" t="s">
        <v>18</v>
      </c>
      <c r="D639" s="9" t="s">
        <v>2768</v>
      </c>
      <c r="E639" s="8">
        <f>ecommerce_dataset_updated[[#This Row],[Price (Rs.)]]+0</f>
        <v>126.42</v>
      </c>
      <c r="F639" s="6" t="s">
        <v>53</v>
      </c>
      <c r="G639" s="7">
        <f>ecommerce_dataset_updated[[#This Row],[Discount (%)]]+0</f>
        <v>5</v>
      </c>
      <c r="H639" s="6" t="s">
        <v>2769</v>
      </c>
      <c r="I639" s="6">
        <f>ecommerce_dataset_updated[[#This Row],['[Price (Rs.)']]]*ecommerce_dataset_updated[[#This Row],['[Discount (%)']]]/100</f>
        <v>6.3210000000000006</v>
      </c>
      <c r="J639" s="6">
        <f>ecommerce_dataset_updated[[#This Row],[Final_Price(Rs.)]]+0</f>
        <v>120.1</v>
      </c>
      <c r="K639" s="6">
        <f xml:space="preserve"> ecommerce_dataset_updated[[#This Row],['[Price (Rs.)']]]-ecommerce_dataset_updated[[#This Row],[Discount Amount _]]</f>
        <v>120.099</v>
      </c>
      <c r="L639" t="s">
        <v>14</v>
      </c>
      <c r="M639" t="s">
        <v>469</v>
      </c>
      <c r="N639" s="4" t="s">
        <v>14068</v>
      </c>
      <c r="O639" s="4" t="s">
        <v>14052</v>
      </c>
      <c r="P639" s="4" t="s">
        <v>14079</v>
      </c>
      <c r="Q639" s="5">
        <f>DATE(ecommerce_dataset_updated[[#This Row],[YYYY]],ecommerce_dataset_updated[[#This Row],[MM]],ecommerce_dataset_updated[[#This Row],[DD]])</f>
        <v>45322</v>
      </c>
      <c r="R639" s="6" t="str">
        <f>TEXT(ecommerce_dataset_updated[[#This Row],['[Purchase_Date']]], "mmm")</f>
        <v>Jan</v>
      </c>
      <c r="S639" s="6" t="str">
        <f>TEXT(ecommerce_dataset_updated[[#This Row],['[Purchase_Date']]], "ddd")</f>
        <v>Wed</v>
      </c>
      <c r="T639" s="6">
        <f>ecommerce_dataset_updated[[#This Row],[Final_Price(Rs.) _]]-ecommerce_dataset_updated[[#This Row],['[Final_Price(Rs.)']]]</f>
        <v>-9.9999999999056399E-4</v>
      </c>
      <c r="U639" s="6" t="b">
        <f xml:space="preserve"> AND(ecommerce_dataset_updated[[#This Row],[Final_Price(Rs.) _]]=ecommerce_dataset_updated[[#This Row],['[Final_Price(Rs.)']]])</f>
        <v>0</v>
      </c>
      <c r="V639" s="5"/>
    </row>
    <row r="640" spans="1:22">
      <c r="A640" t="s">
        <v>2770</v>
      </c>
      <c r="B640" t="s">
        <v>2771</v>
      </c>
      <c r="C640" t="s">
        <v>114</v>
      </c>
      <c r="D640" s="9" t="s">
        <v>2772</v>
      </c>
      <c r="E640" s="8">
        <f>ecommerce_dataset_updated[[#This Row],[Price (Rs.)]]+0</f>
        <v>357.02</v>
      </c>
      <c r="F640" s="6" t="s">
        <v>53</v>
      </c>
      <c r="G640" s="7">
        <f>ecommerce_dataset_updated[[#This Row],[Discount (%)]]+0</f>
        <v>5</v>
      </c>
      <c r="H640" s="6" t="s">
        <v>2773</v>
      </c>
      <c r="I640" s="6">
        <f>ecommerce_dataset_updated[[#This Row],['[Price (Rs.)']]]*ecommerce_dataset_updated[[#This Row],['[Discount (%)']]]/100</f>
        <v>17.850999999999999</v>
      </c>
      <c r="J640" s="6">
        <f>ecommerce_dataset_updated[[#This Row],[Final_Price(Rs.)]]+0</f>
        <v>339.17</v>
      </c>
      <c r="K640" s="6">
        <f xml:space="preserve"> ecommerce_dataset_updated[[#This Row],['[Price (Rs.)']]]-ecommerce_dataset_updated[[#This Row],[Discount Amount _]]</f>
        <v>339.16899999999998</v>
      </c>
      <c r="L640" t="s">
        <v>28</v>
      </c>
      <c r="M640" t="s">
        <v>1145</v>
      </c>
      <c r="N640" s="4" t="s">
        <v>14049</v>
      </c>
      <c r="O640" s="4" t="s">
        <v>14051</v>
      </c>
      <c r="P640" s="4" t="s">
        <v>14079</v>
      </c>
      <c r="Q640" s="5">
        <f>DATE(ecommerce_dataset_updated[[#This Row],[YYYY]],ecommerce_dataset_updated[[#This Row],[MM]],ecommerce_dataset_updated[[#This Row],[DD]])</f>
        <v>45333</v>
      </c>
      <c r="R640" s="6" t="str">
        <f>TEXT(ecommerce_dataset_updated[[#This Row],['[Purchase_Date']]], "mmm")</f>
        <v>Feb</v>
      </c>
      <c r="S640" s="6" t="str">
        <f>TEXT(ecommerce_dataset_updated[[#This Row],['[Purchase_Date']]], "ddd")</f>
        <v>Sun</v>
      </c>
      <c r="T640" s="6">
        <f>ecommerce_dataset_updated[[#This Row],[Final_Price(Rs.) _]]-ecommerce_dataset_updated[[#This Row],['[Final_Price(Rs.)']]]</f>
        <v>-1.0000000000331966E-3</v>
      </c>
      <c r="U640" s="6" t="b">
        <f xml:space="preserve"> AND(ecommerce_dataset_updated[[#This Row],[Final_Price(Rs.) _]]=ecommerce_dataset_updated[[#This Row],['[Final_Price(Rs.)']]])</f>
        <v>0</v>
      </c>
      <c r="V640" s="5"/>
    </row>
    <row r="641" spans="1:22">
      <c r="A641" t="s">
        <v>2774</v>
      </c>
      <c r="B641" t="s">
        <v>2775</v>
      </c>
      <c r="C641" t="s">
        <v>68</v>
      </c>
      <c r="D641" s="9" t="s">
        <v>2776</v>
      </c>
      <c r="E641" s="8">
        <f>ecommerce_dataset_updated[[#This Row],[Price (Rs.)]]+0</f>
        <v>114.6</v>
      </c>
      <c r="F641" s="6" t="s">
        <v>53</v>
      </c>
      <c r="G641" s="7">
        <f>ecommerce_dataset_updated[[#This Row],[Discount (%)]]+0</f>
        <v>5</v>
      </c>
      <c r="H641" s="6" t="s">
        <v>2777</v>
      </c>
      <c r="I641" s="6">
        <f>ecommerce_dataset_updated[[#This Row],['[Price (Rs.)']]]*ecommerce_dataset_updated[[#This Row],['[Discount (%)']]]/100</f>
        <v>5.73</v>
      </c>
      <c r="J641" s="6">
        <f>ecommerce_dataset_updated[[#This Row],[Final_Price(Rs.)]]+0</f>
        <v>108.87</v>
      </c>
      <c r="K641" s="6">
        <f xml:space="preserve"> ecommerce_dataset_updated[[#This Row],['[Price (Rs.)']]]-ecommerce_dataset_updated[[#This Row],[Discount Amount _]]</f>
        <v>108.86999999999999</v>
      </c>
      <c r="L641" t="s">
        <v>77</v>
      </c>
      <c r="M641" t="s">
        <v>1261</v>
      </c>
      <c r="N641" s="4" t="s">
        <v>14060</v>
      </c>
      <c r="O641" s="4" t="s">
        <v>75</v>
      </c>
      <c r="P641" s="4" t="s">
        <v>14079</v>
      </c>
      <c r="Q641" s="5">
        <f>DATE(ecommerce_dataset_updated[[#This Row],[YYYY]],ecommerce_dataset_updated[[#This Row],[MM]],ecommerce_dataset_updated[[#This Row],[DD]])</f>
        <v>45591</v>
      </c>
      <c r="R641" s="6" t="str">
        <f>TEXT(ecommerce_dataset_updated[[#This Row],['[Purchase_Date']]], "mmm")</f>
        <v>Oct</v>
      </c>
      <c r="S641" s="6" t="str">
        <f>TEXT(ecommerce_dataset_updated[[#This Row],['[Purchase_Date']]], "ddd")</f>
        <v>Sat</v>
      </c>
      <c r="T641" s="6">
        <f>ecommerce_dataset_updated[[#This Row],[Final_Price(Rs.) _]]-ecommerce_dataset_updated[[#This Row],['[Final_Price(Rs.)']]]</f>
        <v>0</v>
      </c>
      <c r="U641" s="6" t="b">
        <f xml:space="preserve"> AND(ecommerce_dataset_updated[[#This Row],[Final_Price(Rs.) _]]=ecommerce_dataset_updated[[#This Row],['[Final_Price(Rs.)']]])</f>
        <v>1</v>
      </c>
      <c r="V641" s="5"/>
    </row>
    <row r="642" spans="1:22">
      <c r="A642" t="s">
        <v>2778</v>
      </c>
      <c r="B642" t="s">
        <v>2779</v>
      </c>
      <c r="C642" t="s">
        <v>39</v>
      </c>
      <c r="D642" s="9" t="s">
        <v>2780</v>
      </c>
      <c r="E642" s="8">
        <f>ecommerce_dataset_updated[[#This Row],[Price (Rs.)]]+0</f>
        <v>483.93</v>
      </c>
      <c r="F642" s="6" t="s">
        <v>47</v>
      </c>
      <c r="G642" s="7">
        <f>ecommerce_dataset_updated[[#This Row],[Discount (%)]]+0</f>
        <v>50</v>
      </c>
      <c r="H642" s="6" t="s">
        <v>2781</v>
      </c>
      <c r="I642" s="6">
        <f>ecommerce_dataset_updated[[#This Row],['[Price (Rs.)']]]*ecommerce_dataset_updated[[#This Row],['[Discount (%)']]]/100</f>
        <v>241.965</v>
      </c>
      <c r="J642" s="6">
        <f>ecommerce_dataset_updated[[#This Row],[Final_Price(Rs.)]]+0</f>
        <v>241.97</v>
      </c>
      <c r="K642" s="6">
        <f xml:space="preserve"> ecommerce_dataset_updated[[#This Row],['[Price (Rs.)']]]-ecommerce_dataset_updated[[#This Row],[Discount Amount _]]</f>
        <v>241.965</v>
      </c>
      <c r="L642" t="s">
        <v>120</v>
      </c>
      <c r="M642" t="s">
        <v>83</v>
      </c>
      <c r="N642" s="4" t="s">
        <v>75</v>
      </c>
      <c r="O642" s="4" t="s">
        <v>14050</v>
      </c>
      <c r="P642" s="4" t="s">
        <v>14079</v>
      </c>
      <c r="Q642" s="5">
        <f>DATE(ecommerce_dataset_updated[[#This Row],[YYYY]],ecommerce_dataset_updated[[#This Row],[MM]],ecommerce_dataset_updated[[#This Row],[DD]])</f>
        <v>45545</v>
      </c>
      <c r="R642" s="6" t="str">
        <f>TEXT(ecommerce_dataset_updated[[#This Row],['[Purchase_Date']]], "mmm")</f>
        <v>Sep</v>
      </c>
      <c r="S642" s="6" t="str">
        <f>TEXT(ecommerce_dataset_updated[[#This Row],['[Purchase_Date']]], "ddd")</f>
        <v>Tue</v>
      </c>
      <c r="T642" s="6">
        <f>ecommerce_dataset_updated[[#This Row],[Final_Price(Rs.) _]]-ecommerce_dataset_updated[[#This Row],['[Final_Price(Rs.)']]]</f>
        <v>-4.9999999999954525E-3</v>
      </c>
      <c r="U642" s="6" t="b">
        <f xml:space="preserve"> AND(ecommerce_dataset_updated[[#This Row],[Final_Price(Rs.) _]]=ecommerce_dataset_updated[[#This Row],['[Final_Price(Rs.)']]])</f>
        <v>0</v>
      </c>
      <c r="V642" s="5"/>
    </row>
    <row r="643" spans="1:22">
      <c r="A643" t="s">
        <v>2782</v>
      </c>
      <c r="B643" t="s">
        <v>2783</v>
      </c>
      <c r="C643" t="s">
        <v>114</v>
      </c>
      <c r="D643" s="9" t="s">
        <v>2784</v>
      </c>
      <c r="E643" s="8">
        <f>ecommerce_dataset_updated[[#This Row],[Price (Rs.)]]+0</f>
        <v>410.02</v>
      </c>
      <c r="F643" s="6" t="s">
        <v>154</v>
      </c>
      <c r="G643" s="7">
        <f>ecommerce_dataset_updated[[#This Row],[Discount (%)]]+0</f>
        <v>30</v>
      </c>
      <c r="H643" s="6" t="s">
        <v>2785</v>
      </c>
      <c r="I643" s="6">
        <f>ecommerce_dataset_updated[[#This Row],['[Price (Rs.)']]]*ecommerce_dataset_updated[[#This Row],['[Discount (%)']]]/100</f>
        <v>123.00599999999999</v>
      </c>
      <c r="J643" s="6">
        <f>ecommerce_dataset_updated[[#This Row],[Final_Price(Rs.)]]+0</f>
        <v>287.01</v>
      </c>
      <c r="K643" s="6">
        <f xml:space="preserve"> ecommerce_dataset_updated[[#This Row],['[Price (Rs.)']]]-ecommerce_dataset_updated[[#This Row],[Discount Amount _]]</f>
        <v>287.01400000000001</v>
      </c>
      <c r="L643" t="s">
        <v>14</v>
      </c>
      <c r="M643" t="s">
        <v>783</v>
      </c>
      <c r="N643" s="4" t="s">
        <v>14058</v>
      </c>
      <c r="O643" s="4" t="s">
        <v>14057</v>
      </c>
      <c r="P643" s="4" t="s">
        <v>14079</v>
      </c>
      <c r="Q643" s="5">
        <f>DATE(ecommerce_dataset_updated[[#This Row],[YYYY]],ecommerce_dataset_updated[[#This Row],[MM]],ecommerce_dataset_updated[[#This Row],[DD]])</f>
        <v>45380</v>
      </c>
      <c r="R643" s="6" t="str">
        <f>TEXT(ecommerce_dataset_updated[[#This Row],['[Purchase_Date']]], "mmm")</f>
        <v>Mar</v>
      </c>
      <c r="S643" s="6" t="str">
        <f>TEXT(ecommerce_dataset_updated[[#This Row],['[Purchase_Date']]], "ddd")</f>
        <v>Fri</v>
      </c>
      <c r="T643" s="6">
        <f>ecommerce_dataset_updated[[#This Row],[Final_Price(Rs.) _]]-ecommerce_dataset_updated[[#This Row],['[Final_Price(Rs.)']]]</f>
        <v>4.0000000000190994E-3</v>
      </c>
      <c r="U643" s="6" t="b">
        <f xml:space="preserve"> AND(ecommerce_dataset_updated[[#This Row],[Final_Price(Rs.) _]]=ecommerce_dataset_updated[[#This Row],['[Final_Price(Rs.)']]])</f>
        <v>0</v>
      </c>
      <c r="V643" s="5"/>
    </row>
    <row r="644" spans="1:22">
      <c r="A644" t="s">
        <v>2786</v>
      </c>
      <c r="B644" t="s">
        <v>2787</v>
      </c>
      <c r="C644" t="s">
        <v>68</v>
      </c>
      <c r="D644" s="9" t="s">
        <v>2788</v>
      </c>
      <c r="E644" s="8">
        <f>ecommerce_dataset_updated[[#This Row],[Price (Rs.)]]+0</f>
        <v>39.29</v>
      </c>
      <c r="F644" s="6" t="s">
        <v>12</v>
      </c>
      <c r="G644" s="7">
        <f>ecommerce_dataset_updated[[#This Row],[Discount (%)]]+0</f>
        <v>15</v>
      </c>
      <c r="H644" s="6" t="s">
        <v>2789</v>
      </c>
      <c r="I644" s="6">
        <f>ecommerce_dataset_updated[[#This Row],['[Price (Rs.)']]]*ecommerce_dataset_updated[[#This Row],['[Discount (%)']]]/100</f>
        <v>5.8935000000000004</v>
      </c>
      <c r="J644" s="6">
        <f>ecommerce_dataset_updated[[#This Row],[Final_Price(Rs.)]]+0</f>
        <v>33.4</v>
      </c>
      <c r="K644" s="6">
        <f xml:space="preserve"> ecommerce_dataset_updated[[#This Row],['[Price (Rs.)']]]-ecommerce_dataset_updated[[#This Row],[Discount Amount _]]</f>
        <v>33.396499999999996</v>
      </c>
      <c r="L644" t="s">
        <v>28</v>
      </c>
      <c r="M644" t="s">
        <v>1207</v>
      </c>
      <c r="N644" s="4" t="s">
        <v>14069</v>
      </c>
      <c r="O644" s="4" t="s">
        <v>14050</v>
      </c>
      <c r="P644" s="4" t="s">
        <v>14079</v>
      </c>
      <c r="Q644" s="5">
        <f>DATE(ecommerce_dataset_updated[[#This Row],[YYYY]],ecommerce_dataset_updated[[#This Row],[MM]],ecommerce_dataset_updated[[#This Row],[DD]])</f>
        <v>45557</v>
      </c>
      <c r="R644" s="6" t="str">
        <f>TEXT(ecommerce_dataset_updated[[#This Row],['[Purchase_Date']]], "mmm")</f>
        <v>Sep</v>
      </c>
      <c r="S644" s="6" t="str">
        <f>TEXT(ecommerce_dataset_updated[[#This Row],['[Purchase_Date']]], "ddd")</f>
        <v>Sun</v>
      </c>
      <c r="T644" s="6">
        <f>ecommerce_dataset_updated[[#This Row],[Final_Price(Rs.) _]]-ecommerce_dataset_updated[[#This Row],['[Final_Price(Rs.)']]]</f>
        <v>-3.5000000000025011E-3</v>
      </c>
      <c r="U644" s="6" t="b">
        <f xml:space="preserve"> AND(ecommerce_dataset_updated[[#This Row],[Final_Price(Rs.) _]]=ecommerce_dataset_updated[[#This Row],['[Final_Price(Rs.)']]])</f>
        <v>0</v>
      </c>
      <c r="V644" s="5"/>
    </row>
    <row r="645" spans="1:22">
      <c r="A645" t="s">
        <v>2790</v>
      </c>
      <c r="B645" t="s">
        <v>2791</v>
      </c>
      <c r="C645" t="s">
        <v>68</v>
      </c>
      <c r="D645" s="9" t="s">
        <v>2792</v>
      </c>
      <c r="E645" s="8">
        <f>ecommerce_dataset_updated[[#This Row],[Price (Rs.)]]+0</f>
        <v>143.25</v>
      </c>
      <c r="F645" s="6" t="s">
        <v>20</v>
      </c>
      <c r="G645" s="7">
        <f>ecommerce_dataset_updated[[#This Row],[Discount (%)]]+0</f>
        <v>20</v>
      </c>
      <c r="H645" s="6" t="s">
        <v>2776</v>
      </c>
      <c r="I645" s="6">
        <f>ecommerce_dataset_updated[[#This Row],['[Price (Rs.)']]]*ecommerce_dataset_updated[[#This Row],['[Discount (%)']]]/100</f>
        <v>28.65</v>
      </c>
      <c r="J645" s="6">
        <f>ecommerce_dataset_updated[[#This Row],[Final_Price(Rs.)]]+0</f>
        <v>114.6</v>
      </c>
      <c r="K645" s="6">
        <f xml:space="preserve"> ecommerce_dataset_updated[[#This Row],['[Price (Rs.)']]]-ecommerce_dataset_updated[[#This Row],[Discount Amount _]]</f>
        <v>114.6</v>
      </c>
      <c r="L645" t="s">
        <v>35</v>
      </c>
      <c r="M645" t="s">
        <v>1076</v>
      </c>
      <c r="N645" s="4" t="s">
        <v>12</v>
      </c>
      <c r="O645" s="4" t="s">
        <v>14067</v>
      </c>
      <c r="P645" s="4" t="s">
        <v>14079</v>
      </c>
      <c r="Q645" s="5">
        <f>DATE(ecommerce_dataset_updated[[#This Row],[YYYY]],ecommerce_dataset_updated[[#This Row],[MM]],ecommerce_dataset_updated[[#This Row],[DD]])</f>
        <v>45488</v>
      </c>
      <c r="R645" s="6" t="str">
        <f>TEXT(ecommerce_dataset_updated[[#This Row],['[Purchase_Date']]], "mmm")</f>
        <v>Jul</v>
      </c>
      <c r="S645" s="6" t="str">
        <f>TEXT(ecommerce_dataset_updated[[#This Row],['[Purchase_Date']]], "ddd")</f>
        <v>Mon</v>
      </c>
      <c r="T645" s="6">
        <f>ecommerce_dataset_updated[[#This Row],[Final_Price(Rs.) _]]-ecommerce_dataset_updated[[#This Row],['[Final_Price(Rs.)']]]</f>
        <v>0</v>
      </c>
      <c r="U645" s="6" t="b">
        <f xml:space="preserve"> AND(ecommerce_dataset_updated[[#This Row],[Final_Price(Rs.) _]]=ecommerce_dataset_updated[[#This Row],['[Final_Price(Rs.)']]])</f>
        <v>1</v>
      </c>
      <c r="V645" s="5"/>
    </row>
    <row r="646" spans="1:22">
      <c r="A646" t="s">
        <v>2793</v>
      </c>
      <c r="B646" t="s">
        <v>2794</v>
      </c>
      <c r="C646" t="s">
        <v>10</v>
      </c>
      <c r="D646" s="9" t="s">
        <v>2795</v>
      </c>
      <c r="E646" s="8">
        <f>ecommerce_dataset_updated[[#This Row],[Price (Rs.)]]+0</f>
        <v>487.54</v>
      </c>
      <c r="F646" s="6" t="s">
        <v>47</v>
      </c>
      <c r="G646" s="7">
        <f>ecommerce_dataset_updated[[#This Row],[Discount (%)]]+0</f>
        <v>50</v>
      </c>
      <c r="H646" s="6" t="s">
        <v>2796</v>
      </c>
      <c r="I646" s="6">
        <f>ecommerce_dataset_updated[[#This Row],['[Price (Rs.)']]]*ecommerce_dataset_updated[[#This Row],['[Discount (%)']]]/100</f>
        <v>243.77</v>
      </c>
      <c r="J646" s="6">
        <f>ecommerce_dataset_updated[[#This Row],[Final_Price(Rs.)]]+0</f>
        <v>243.77</v>
      </c>
      <c r="K646" s="6">
        <f xml:space="preserve"> ecommerce_dataset_updated[[#This Row],['[Price (Rs.)']]]-ecommerce_dataset_updated[[#This Row],[Discount Amount _]]</f>
        <v>243.77</v>
      </c>
      <c r="L646" t="s">
        <v>14</v>
      </c>
      <c r="M646" t="s">
        <v>156</v>
      </c>
      <c r="N646" s="4" t="s">
        <v>2910</v>
      </c>
      <c r="O646" s="4" t="s">
        <v>14053</v>
      </c>
      <c r="P646" s="4" t="s">
        <v>14079</v>
      </c>
      <c r="Q646" s="5">
        <f>DATE(ecommerce_dataset_updated[[#This Row],[YYYY]],ecommerce_dataset_updated[[#This Row],[MM]],ecommerce_dataset_updated[[#This Row],[DD]])</f>
        <v>45396</v>
      </c>
      <c r="R646" s="6" t="str">
        <f>TEXT(ecommerce_dataset_updated[[#This Row],['[Purchase_Date']]], "mmm")</f>
        <v>Apr</v>
      </c>
      <c r="S646" s="6" t="str">
        <f>TEXT(ecommerce_dataset_updated[[#This Row],['[Purchase_Date']]], "ddd")</f>
        <v>Sun</v>
      </c>
      <c r="T646" s="6">
        <f>ecommerce_dataset_updated[[#This Row],[Final_Price(Rs.) _]]-ecommerce_dataset_updated[[#This Row],['[Final_Price(Rs.)']]]</f>
        <v>0</v>
      </c>
      <c r="U646" s="6" t="b">
        <f xml:space="preserve"> AND(ecommerce_dataset_updated[[#This Row],[Final_Price(Rs.) _]]=ecommerce_dataset_updated[[#This Row],['[Final_Price(Rs.)']]])</f>
        <v>1</v>
      </c>
      <c r="V646" s="5"/>
    </row>
    <row r="647" spans="1:22">
      <c r="A647" t="s">
        <v>2797</v>
      </c>
      <c r="B647" t="s">
        <v>2798</v>
      </c>
      <c r="C647" t="s">
        <v>32</v>
      </c>
      <c r="D647" s="9" t="s">
        <v>2799</v>
      </c>
      <c r="E647" s="8">
        <f>ecommerce_dataset_updated[[#This Row],[Price (Rs.)]]+0</f>
        <v>84.34</v>
      </c>
      <c r="F647" s="6" t="s">
        <v>47</v>
      </c>
      <c r="G647" s="7">
        <f>ecommerce_dataset_updated[[#This Row],[Discount (%)]]+0</f>
        <v>50</v>
      </c>
      <c r="H647" s="6" t="s">
        <v>2800</v>
      </c>
      <c r="I647" s="6">
        <f>ecommerce_dataset_updated[[#This Row],['[Price (Rs.)']]]*ecommerce_dataset_updated[[#This Row],['[Discount (%)']]]/100</f>
        <v>42.17</v>
      </c>
      <c r="J647" s="6">
        <f>ecommerce_dataset_updated[[#This Row],[Final_Price(Rs.)]]+0</f>
        <v>42.17</v>
      </c>
      <c r="K647" s="6">
        <f xml:space="preserve"> ecommerce_dataset_updated[[#This Row],['[Price (Rs.)']]]-ecommerce_dataset_updated[[#This Row],[Discount Amount _]]</f>
        <v>42.17</v>
      </c>
      <c r="L647" t="s">
        <v>14</v>
      </c>
      <c r="M647" t="s">
        <v>1949</v>
      </c>
      <c r="N647" s="4" t="s">
        <v>20</v>
      </c>
      <c r="O647" s="4" t="s">
        <v>14055</v>
      </c>
      <c r="P647" s="4" t="s">
        <v>14079</v>
      </c>
      <c r="Q647" s="5">
        <f>DATE(ecommerce_dataset_updated[[#This Row],[YYYY]],ecommerce_dataset_updated[[#This Row],[MM]],ecommerce_dataset_updated[[#This Row],[DD]])</f>
        <v>45524</v>
      </c>
      <c r="R647" s="6" t="str">
        <f>TEXT(ecommerce_dataset_updated[[#This Row],['[Purchase_Date']]], "mmm")</f>
        <v>Aug</v>
      </c>
      <c r="S647" s="6" t="str">
        <f>TEXT(ecommerce_dataset_updated[[#This Row],['[Purchase_Date']]], "ddd")</f>
        <v>Tue</v>
      </c>
      <c r="T647" s="6">
        <f>ecommerce_dataset_updated[[#This Row],[Final_Price(Rs.) _]]-ecommerce_dataset_updated[[#This Row],['[Final_Price(Rs.)']]]</f>
        <v>0</v>
      </c>
      <c r="U647" s="6" t="b">
        <f xml:space="preserve"> AND(ecommerce_dataset_updated[[#This Row],[Final_Price(Rs.) _]]=ecommerce_dataset_updated[[#This Row],['[Final_Price(Rs.)']]])</f>
        <v>1</v>
      </c>
      <c r="V647" s="5"/>
    </row>
    <row r="648" spans="1:22">
      <c r="A648" t="s">
        <v>2801</v>
      </c>
      <c r="B648" t="s">
        <v>2802</v>
      </c>
      <c r="C648" t="s">
        <v>114</v>
      </c>
      <c r="D648" s="9" t="s">
        <v>2803</v>
      </c>
      <c r="E648" s="8">
        <f>ecommerce_dataset_updated[[#This Row],[Price (Rs.)]]+0</f>
        <v>83.69</v>
      </c>
      <c r="F648" s="6" t="s">
        <v>75</v>
      </c>
      <c r="G648" s="7">
        <f>ecommerce_dataset_updated[[#This Row],[Discount (%)]]+0</f>
        <v>10</v>
      </c>
      <c r="H648" s="6" t="s">
        <v>2804</v>
      </c>
      <c r="I648" s="6">
        <f>ecommerce_dataset_updated[[#This Row],['[Price (Rs.)']]]*ecommerce_dataset_updated[[#This Row],['[Discount (%)']]]/100</f>
        <v>8.3689999999999998</v>
      </c>
      <c r="J648" s="6">
        <f>ecommerce_dataset_updated[[#This Row],[Final_Price(Rs.)]]+0</f>
        <v>75.319999999999993</v>
      </c>
      <c r="K648" s="6">
        <f xml:space="preserve"> ecommerce_dataset_updated[[#This Row],['[Price (Rs.)']]]-ecommerce_dataset_updated[[#This Row],[Discount Amount _]]</f>
        <v>75.320999999999998</v>
      </c>
      <c r="L648" t="s">
        <v>35</v>
      </c>
      <c r="M648" t="s">
        <v>1536</v>
      </c>
      <c r="N648" s="4" t="s">
        <v>14059</v>
      </c>
      <c r="O648" s="4" t="s">
        <v>14059</v>
      </c>
      <c r="P648" s="4" t="s">
        <v>14079</v>
      </c>
      <c r="Q648" s="5">
        <f>DATE(ecommerce_dataset_updated[[#This Row],[YYYY]],ecommerce_dataset_updated[[#This Row],[MM]],ecommerce_dataset_updated[[#This Row],[DD]])</f>
        <v>45417</v>
      </c>
      <c r="R648" s="6" t="str">
        <f>TEXT(ecommerce_dataset_updated[[#This Row],['[Purchase_Date']]], "mmm")</f>
        <v>May</v>
      </c>
      <c r="S648" s="6" t="str">
        <f>TEXT(ecommerce_dataset_updated[[#This Row],['[Purchase_Date']]], "ddd")</f>
        <v>Sun</v>
      </c>
      <c r="T648" s="6">
        <f>ecommerce_dataset_updated[[#This Row],[Final_Price(Rs.) _]]-ecommerce_dataset_updated[[#This Row],['[Final_Price(Rs.)']]]</f>
        <v>1.0000000000047748E-3</v>
      </c>
      <c r="U648" s="6" t="b">
        <f xml:space="preserve"> AND(ecommerce_dataset_updated[[#This Row],[Final_Price(Rs.) _]]=ecommerce_dataset_updated[[#This Row],['[Final_Price(Rs.)']]])</f>
        <v>0</v>
      </c>
      <c r="V648" s="5"/>
    </row>
    <row r="649" spans="1:22">
      <c r="A649" t="s">
        <v>2805</v>
      </c>
      <c r="B649" t="s">
        <v>2806</v>
      </c>
      <c r="C649" t="s">
        <v>114</v>
      </c>
      <c r="D649" s="9" t="s">
        <v>2807</v>
      </c>
      <c r="E649" s="8">
        <f>ecommerce_dataset_updated[[#This Row],[Price (Rs.)]]+0</f>
        <v>412.56</v>
      </c>
      <c r="F649" s="6" t="s">
        <v>47</v>
      </c>
      <c r="G649" s="7">
        <f>ecommerce_dataset_updated[[#This Row],[Discount (%)]]+0</f>
        <v>50</v>
      </c>
      <c r="H649" s="6" t="s">
        <v>2808</v>
      </c>
      <c r="I649" s="6">
        <f>ecommerce_dataset_updated[[#This Row],['[Price (Rs.)']]]*ecommerce_dataset_updated[[#This Row],['[Discount (%)']]]/100</f>
        <v>206.28</v>
      </c>
      <c r="J649" s="6">
        <f>ecommerce_dataset_updated[[#This Row],[Final_Price(Rs.)]]+0</f>
        <v>206.28</v>
      </c>
      <c r="K649" s="6">
        <f xml:space="preserve"> ecommerce_dataset_updated[[#This Row],['[Price (Rs.)']]]-ecommerce_dataset_updated[[#This Row],[Discount Amount _]]</f>
        <v>206.28</v>
      </c>
      <c r="L649" t="s">
        <v>14</v>
      </c>
      <c r="M649" t="s">
        <v>2809</v>
      </c>
      <c r="N649" s="4" t="s">
        <v>14072</v>
      </c>
      <c r="O649" s="4" t="s">
        <v>14062</v>
      </c>
      <c r="P649" s="4" t="s">
        <v>14079</v>
      </c>
      <c r="Q649" s="5">
        <f>DATE(ecommerce_dataset_updated[[#This Row],[YYYY]],ecommerce_dataset_updated[[#This Row],[MM]],ecommerce_dataset_updated[[#This Row],[DD]])</f>
        <v>45459</v>
      </c>
      <c r="R649" s="6" t="str">
        <f>TEXT(ecommerce_dataset_updated[[#This Row],['[Purchase_Date']]], "mmm")</f>
        <v>Jun</v>
      </c>
      <c r="S649" s="6" t="str">
        <f>TEXT(ecommerce_dataset_updated[[#This Row],['[Purchase_Date']]], "ddd")</f>
        <v>Sun</v>
      </c>
      <c r="T649" s="6">
        <f>ecommerce_dataset_updated[[#This Row],[Final_Price(Rs.) _]]-ecommerce_dataset_updated[[#This Row],['[Final_Price(Rs.)']]]</f>
        <v>0</v>
      </c>
      <c r="U649" s="6" t="b">
        <f xml:space="preserve"> AND(ecommerce_dataset_updated[[#This Row],[Final_Price(Rs.) _]]=ecommerce_dataset_updated[[#This Row],['[Final_Price(Rs.)']]])</f>
        <v>1</v>
      </c>
      <c r="V649" s="5"/>
    </row>
    <row r="650" spans="1:22">
      <c r="A650" t="s">
        <v>2810</v>
      </c>
      <c r="B650" t="s">
        <v>2811</v>
      </c>
      <c r="C650" t="s">
        <v>32</v>
      </c>
      <c r="D650" s="9" t="s">
        <v>2812</v>
      </c>
      <c r="E650" s="8">
        <f>ecommerce_dataset_updated[[#This Row],[Price (Rs.)]]+0</f>
        <v>83.48</v>
      </c>
      <c r="F650" s="6" t="s">
        <v>47</v>
      </c>
      <c r="G650" s="7">
        <f>ecommerce_dataset_updated[[#This Row],[Discount (%)]]+0</f>
        <v>50</v>
      </c>
      <c r="H650" s="6" t="s">
        <v>2813</v>
      </c>
      <c r="I650" s="6">
        <f>ecommerce_dataset_updated[[#This Row],['[Price (Rs.)']]]*ecommerce_dataset_updated[[#This Row],['[Discount (%)']]]/100</f>
        <v>41.74</v>
      </c>
      <c r="J650" s="6">
        <f>ecommerce_dataset_updated[[#This Row],[Final_Price(Rs.)]]+0</f>
        <v>41.74</v>
      </c>
      <c r="K650" s="6">
        <f xml:space="preserve"> ecommerce_dataset_updated[[#This Row],['[Price (Rs.)']]]-ecommerce_dataset_updated[[#This Row],[Discount Amount _]]</f>
        <v>41.74</v>
      </c>
      <c r="L650" t="s">
        <v>14</v>
      </c>
      <c r="M650" t="s">
        <v>2814</v>
      </c>
      <c r="N650" s="4" t="s">
        <v>14053</v>
      </c>
      <c r="O650" s="4" t="s">
        <v>14057</v>
      </c>
      <c r="P650" s="4" t="s">
        <v>14079</v>
      </c>
      <c r="Q650" s="5">
        <f>DATE(ecommerce_dataset_updated[[#This Row],[YYYY]],ecommerce_dataset_updated[[#This Row],[MM]],ecommerce_dataset_updated[[#This Row],[DD]])</f>
        <v>45355</v>
      </c>
      <c r="R650" s="6" t="str">
        <f>TEXT(ecommerce_dataset_updated[[#This Row],['[Purchase_Date']]], "mmm")</f>
        <v>Mar</v>
      </c>
      <c r="S650" s="6" t="str">
        <f>TEXT(ecommerce_dataset_updated[[#This Row],['[Purchase_Date']]], "ddd")</f>
        <v>Mon</v>
      </c>
      <c r="T650" s="6">
        <f>ecommerce_dataset_updated[[#This Row],[Final_Price(Rs.) _]]-ecommerce_dataset_updated[[#This Row],['[Final_Price(Rs.)']]]</f>
        <v>0</v>
      </c>
      <c r="U650" s="6" t="b">
        <f xml:space="preserve"> AND(ecommerce_dataset_updated[[#This Row],[Final_Price(Rs.) _]]=ecommerce_dataset_updated[[#This Row],['[Final_Price(Rs.)']]])</f>
        <v>1</v>
      </c>
      <c r="V650" s="5"/>
    </row>
    <row r="651" spans="1:22">
      <c r="A651" t="s">
        <v>2815</v>
      </c>
      <c r="B651" t="s">
        <v>2816</v>
      </c>
      <c r="C651" t="s">
        <v>18</v>
      </c>
      <c r="D651" s="9" t="s">
        <v>2817</v>
      </c>
      <c r="E651" s="8">
        <f>ecommerce_dataset_updated[[#This Row],[Price (Rs.)]]+0</f>
        <v>422.69</v>
      </c>
      <c r="F651" s="6" t="s">
        <v>20</v>
      </c>
      <c r="G651" s="7">
        <f>ecommerce_dataset_updated[[#This Row],[Discount (%)]]+0</f>
        <v>20</v>
      </c>
      <c r="H651" s="6" t="s">
        <v>2818</v>
      </c>
      <c r="I651" s="6">
        <f>ecommerce_dataset_updated[[#This Row],['[Price (Rs.)']]]*ecommerce_dataset_updated[[#This Row],['[Discount (%)']]]/100</f>
        <v>84.537999999999997</v>
      </c>
      <c r="J651" s="6">
        <f>ecommerce_dataset_updated[[#This Row],[Final_Price(Rs.)]]+0</f>
        <v>338.15</v>
      </c>
      <c r="K651" s="6">
        <f xml:space="preserve"> ecommerce_dataset_updated[[#This Row],['[Price (Rs.)']]]-ecommerce_dataset_updated[[#This Row],[Discount Amount _]]</f>
        <v>338.15199999999999</v>
      </c>
      <c r="L651" t="s">
        <v>14</v>
      </c>
      <c r="M651" t="s">
        <v>103</v>
      </c>
      <c r="N651" s="4" t="s">
        <v>14056</v>
      </c>
      <c r="O651" s="4" t="s">
        <v>14053</v>
      </c>
      <c r="P651" s="4" t="s">
        <v>14079</v>
      </c>
      <c r="Q651" s="5">
        <f>DATE(ecommerce_dataset_updated[[#This Row],[YYYY]],ecommerce_dataset_updated[[#This Row],[MM]],ecommerce_dataset_updated[[#This Row],[DD]])</f>
        <v>45410</v>
      </c>
      <c r="R651" s="6" t="str">
        <f>TEXT(ecommerce_dataset_updated[[#This Row],['[Purchase_Date']]], "mmm")</f>
        <v>Apr</v>
      </c>
      <c r="S651" s="6" t="str">
        <f>TEXT(ecommerce_dataset_updated[[#This Row],['[Purchase_Date']]], "ddd")</f>
        <v>Sun</v>
      </c>
      <c r="T651" s="6">
        <f>ecommerce_dataset_updated[[#This Row],[Final_Price(Rs.) _]]-ecommerce_dataset_updated[[#This Row],['[Final_Price(Rs.)']]]</f>
        <v>2.0000000000095497E-3</v>
      </c>
      <c r="U651" s="6" t="b">
        <f xml:space="preserve"> AND(ecommerce_dataset_updated[[#This Row],[Final_Price(Rs.) _]]=ecommerce_dataset_updated[[#This Row],['[Final_Price(Rs.)']]])</f>
        <v>0</v>
      </c>
      <c r="V651" s="5"/>
    </row>
    <row r="652" spans="1:22">
      <c r="A652" t="s">
        <v>2819</v>
      </c>
      <c r="B652" t="s">
        <v>2820</v>
      </c>
      <c r="C652" t="s">
        <v>32</v>
      </c>
      <c r="D652" s="9" t="s">
        <v>2821</v>
      </c>
      <c r="E652" s="8">
        <f>ecommerce_dataset_updated[[#This Row],[Price (Rs.)]]+0</f>
        <v>110.52</v>
      </c>
      <c r="F652" s="6" t="s">
        <v>20</v>
      </c>
      <c r="G652" s="7">
        <f>ecommerce_dataset_updated[[#This Row],[Discount (%)]]+0</f>
        <v>20</v>
      </c>
      <c r="H652" s="6" t="s">
        <v>2822</v>
      </c>
      <c r="I652" s="6">
        <f>ecommerce_dataset_updated[[#This Row],['[Price (Rs.)']]]*ecommerce_dataset_updated[[#This Row],['[Discount (%)']]]/100</f>
        <v>22.103999999999999</v>
      </c>
      <c r="J652" s="6">
        <f>ecommerce_dataset_updated[[#This Row],[Final_Price(Rs.)]]+0</f>
        <v>88.42</v>
      </c>
      <c r="K652" s="6">
        <f xml:space="preserve"> ecommerce_dataset_updated[[#This Row],['[Price (Rs.)']]]-ecommerce_dataset_updated[[#This Row],[Discount Amount _]]</f>
        <v>88.415999999999997</v>
      </c>
      <c r="L652" t="s">
        <v>28</v>
      </c>
      <c r="M652" t="s">
        <v>304</v>
      </c>
      <c r="N652" s="4" t="s">
        <v>14053</v>
      </c>
      <c r="O652" s="4" t="s">
        <v>75</v>
      </c>
      <c r="P652" s="4" t="s">
        <v>14079</v>
      </c>
      <c r="Q652" s="5">
        <f>DATE(ecommerce_dataset_updated[[#This Row],[YYYY]],ecommerce_dataset_updated[[#This Row],[MM]],ecommerce_dataset_updated[[#This Row],[DD]])</f>
        <v>45569</v>
      </c>
      <c r="R652" s="6" t="str">
        <f>TEXT(ecommerce_dataset_updated[[#This Row],['[Purchase_Date']]], "mmm")</f>
        <v>Oct</v>
      </c>
      <c r="S652" s="6" t="str">
        <f>TEXT(ecommerce_dataset_updated[[#This Row],['[Purchase_Date']]], "ddd")</f>
        <v>Fri</v>
      </c>
      <c r="T652" s="6">
        <f>ecommerce_dataset_updated[[#This Row],[Final_Price(Rs.) _]]-ecommerce_dataset_updated[[#This Row],['[Final_Price(Rs.)']]]</f>
        <v>-4.0000000000048885E-3</v>
      </c>
      <c r="U652" s="6" t="b">
        <f xml:space="preserve"> AND(ecommerce_dataset_updated[[#This Row],[Final_Price(Rs.) _]]=ecommerce_dataset_updated[[#This Row],['[Final_Price(Rs.)']]])</f>
        <v>0</v>
      </c>
      <c r="V652" s="5"/>
    </row>
    <row r="653" spans="1:22">
      <c r="A653" t="s">
        <v>2823</v>
      </c>
      <c r="B653" t="s">
        <v>2824</v>
      </c>
      <c r="C653" t="s">
        <v>114</v>
      </c>
      <c r="D653" s="9" t="s">
        <v>2825</v>
      </c>
      <c r="E653" s="8">
        <f>ecommerce_dataset_updated[[#This Row],[Price (Rs.)]]+0</f>
        <v>307.25</v>
      </c>
      <c r="F653" s="6" t="s">
        <v>75</v>
      </c>
      <c r="G653" s="7">
        <f>ecommerce_dataset_updated[[#This Row],[Discount (%)]]+0</f>
        <v>10</v>
      </c>
      <c r="H653" s="6" t="s">
        <v>2826</v>
      </c>
      <c r="I653" s="6">
        <f>ecommerce_dataset_updated[[#This Row],['[Price (Rs.)']]]*ecommerce_dataset_updated[[#This Row],['[Discount (%)']]]/100</f>
        <v>30.725000000000001</v>
      </c>
      <c r="J653" s="6">
        <f>ecommerce_dataset_updated[[#This Row],[Final_Price(Rs.)]]+0</f>
        <v>276.52999999999997</v>
      </c>
      <c r="K653" s="6">
        <f xml:space="preserve"> ecommerce_dataset_updated[[#This Row],['[Price (Rs.)']]]-ecommerce_dataset_updated[[#This Row],[Discount Amount _]]</f>
        <v>276.52499999999998</v>
      </c>
      <c r="L653" t="s">
        <v>77</v>
      </c>
      <c r="M653" t="s">
        <v>2827</v>
      </c>
      <c r="N653" s="4" t="s">
        <v>14065</v>
      </c>
      <c r="O653" s="4" t="s">
        <v>75</v>
      </c>
      <c r="P653" s="4" t="s">
        <v>14079</v>
      </c>
      <c r="Q653" s="5">
        <f>DATE(ecommerce_dataset_updated[[#This Row],[YYYY]],ecommerce_dataset_updated[[#This Row],[MM]],ecommerce_dataset_updated[[#This Row],[DD]])</f>
        <v>45588</v>
      </c>
      <c r="R653" s="6" t="str">
        <f>TEXT(ecommerce_dataset_updated[[#This Row],['[Purchase_Date']]], "mmm")</f>
        <v>Oct</v>
      </c>
      <c r="S653" s="6" t="str">
        <f>TEXT(ecommerce_dataset_updated[[#This Row],['[Purchase_Date']]], "ddd")</f>
        <v>Wed</v>
      </c>
      <c r="T653" s="6">
        <f>ecommerce_dataset_updated[[#This Row],[Final_Price(Rs.) _]]-ecommerce_dataset_updated[[#This Row],['[Final_Price(Rs.)']]]</f>
        <v>-4.9999999999954525E-3</v>
      </c>
      <c r="U653" s="6" t="b">
        <f xml:space="preserve"> AND(ecommerce_dataset_updated[[#This Row],[Final_Price(Rs.) _]]=ecommerce_dataset_updated[[#This Row],['[Final_Price(Rs.)']]])</f>
        <v>0</v>
      </c>
      <c r="V653" s="5"/>
    </row>
    <row r="654" spans="1:22">
      <c r="A654" t="s">
        <v>2828</v>
      </c>
      <c r="B654" t="s">
        <v>2829</v>
      </c>
      <c r="C654" t="s">
        <v>45</v>
      </c>
      <c r="D654" s="9" t="s">
        <v>2830</v>
      </c>
      <c r="E654" s="8">
        <f>ecommerce_dataset_updated[[#This Row],[Price (Rs.)]]+0</f>
        <v>83.16</v>
      </c>
      <c r="F654" s="6" t="s">
        <v>107</v>
      </c>
      <c r="G654" s="7">
        <f>ecommerce_dataset_updated[[#This Row],[Discount (%)]]+0</f>
        <v>0</v>
      </c>
      <c r="H654" s="6" t="s">
        <v>2830</v>
      </c>
      <c r="I654" s="6">
        <f>ecommerce_dataset_updated[[#This Row],['[Price (Rs.)']]]*ecommerce_dataset_updated[[#This Row],['[Discount (%)']]]/100</f>
        <v>0</v>
      </c>
      <c r="J654" s="6">
        <f>ecommerce_dataset_updated[[#This Row],[Final_Price(Rs.)]]+0</f>
        <v>83.16</v>
      </c>
      <c r="K654" s="6">
        <f xml:space="preserve"> ecommerce_dataset_updated[[#This Row],['[Price (Rs.)']]]-ecommerce_dataset_updated[[#This Row],[Discount Amount _]]</f>
        <v>83.16</v>
      </c>
      <c r="L654" t="s">
        <v>14</v>
      </c>
      <c r="M654" t="s">
        <v>496</v>
      </c>
      <c r="N654" s="4" t="s">
        <v>14071</v>
      </c>
      <c r="O654" s="4" t="s">
        <v>14053</v>
      </c>
      <c r="P654" s="4" t="s">
        <v>14079</v>
      </c>
      <c r="Q654" s="5">
        <f>DATE(ecommerce_dataset_updated[[#This Row],[YYYY]],ecommerce_dataset_updated[[#This Row],[MM]],ecommerce_dataset_updated[[#This Row],[DD]])</f>
        <v>45406</v>
      </c>
      <c r="R654" s="6" t="str">
        <f>TEXT(ecommerce_dataset_updated[[#This Row],['[Purchase_Date']]], "mmm")</f>
        <v>Apr</v>
      </c>
      <c r="S654" s="6" t="str">
        <f>TEXT(ecommerce_dataset_updated[[#This Row],['[Purchase_Date']]], "ddd")</f>
        <v>Wed</v>
      </c>
      <c r="T654" s="6">
        <f>ecommerce_dataset_updated[[#This Row],[Final_Price(Rs.) _]]-ecommerce_dataset_updated[[#This Row],['[Final_Price(Rs.)']]]</f>
        <v>0</v>
      </c>
      <c r="U654" s="6" t="b">
        <f xml:space="preserve"> AND(ecommerce_dataset_updated[[#This Row],[Final_Price(Rs.) _]]=ecommerce_dataset_updated[[#This Row],['[Final_Price(Rs.)']]])</f>
        <v>1</v>
      </c>
      <c r="V654" s="5"/>
    </row>
    <row r="655" spans="1:22">
      <c r="A655" t="s">
        <v>2831</v>
      </c>
      <c r="B655" t="s">
        <v>2832</v>
      </c>
      <c r="C655" t="s">
        <v>39</v>
      </c>
      <c r="D655" s="9" t="s">
        <v>2833</v>
      </c>
      <c r="E655" s="8">
        <f>ecommerce_dataset_updated[[#This Row],[Price (Rs.)]]+0</f>
        <v>33.33</v>
      </c>
      <c r="F655" s="6" t="s">
        <v>75</v>
      </c>
      <c r="G655" s="7">
        <f>ecommerce_dataset_updated[[#This Row],[Discount (%)]]+0</f>
        <v>10</v>
      </c>
      <c r="H655" s="6" t="s">
        <v>154</v>
      </c>
      <c r="I655" s="6">
        <f>ecommerce_dataset_updated[[#This Row],['[Price (Rs.)']]]*ecommerce_dataset_updated[[#This Row],['[Discount (%)']]]/100</f>
        <v>3.3329999999999997</v>
      </c>
      <c r="J655" s="6">
        <f>ecommerce_dataset_updated[[#This Row],[Final_Price(Rs.)]]+0</f>
        <v>30</v>
      </c>
      <c r="K655" s="6">
        <f xml:space="preserve"> ecommerce_dataset_updated[[#This Row],['[Price (Rs.)']]]-ecommerce_dataset_updated[[#This Row],[Discount Amount _]]</f>
        <v>29.997</v>
      </c>
      <c r="L655" t="s">
        <v>28</v>
      </c>
      <c r="M655" t="s">
        <v>765</v>
      </c>
      <c r="N655" s="4" t="s">
        <v>14063</v>
      </c>
      <c r="O655" s="4" t="s">
        <v>14049</v>
      </c>
      <c r="P655" s="4" t="s">
        <v>14079</v>
      </c>
      <c r="Q655" s="5">
        <f>DATE(ecommerce_dataset_updated[[#This Row],[YYYY]],ecommerce_dataset_updated[[#This Row],[MM]],ecommerce_dataset_updated[[#This Row],[DD]])</f>
        <v>45613</v>
      </c>
      <c r="R655" s="6" t="str">
        <f>TEXT(ecommerce_dataset_updated[[#This Row],['[Purchase_Date']]], "mmm")</f>
        <v>Nov</v>
      </c>
      <c r="S655" s="6" t="str">
        <f>TEXT(ecommerce_dataset_updated[[#This Row],['[Purchase_Date']]], "ddd")</f>
        <v>Sun</v>
      </c>
      <c r="T655" s="6">
        <f>ecommerce_dataset_updated[[#This Row],[Final_Price(Rs.) _]]-ecommerce_dataset_updated[[#This Row],['[Final_Price(Rs.)']]]</f>
        <v>-3.0000000000001137E-3</v>
      </c>
      <c r="U655" s="6" t="b">
        <f xml:space="preserve"> AND(ecommerce_dataset_updated[[#This Row],[Final_Price(Rs.) _]]=ecommerce_dataset_updated[[#This Row],['[Final_Price(Rs.)']]])</f>
        <v>0</v>
      </c>
      <c r="V655" s="5"/>
    </row>
    <row r="656" spans="1:22">
      <c r="A656" t="s">
        <v>2834</v>
      </c>
      <c r="B656" t="s">
        <v>2835</v>
      </c>
      <c r="C656" t="s">
        <v>45</v>
      </c>
      <c r="D656" s="9" t="s">
        <v>2836</v>
      </c>
      <c r="E656" s="8">
        <f>ecommerce_dataset_updated[[#This Row],[Price (Rs.)]]+0</f>
        <v>96.23</v>
      </c>
      <c r="F656" s="6" t="s">
        <v>20</v>
      </c>
      <c r="G656" s="7">
        <f>ecommerce_dataset_updated[[#This Row],[Discount (%)]]+0</f>
        <v>20</v>
      </c>
      <c r="H656" s="6" t="s">
        <v>2837</v>
      </c>
      <c r="I656" s="6">
        <f>ecommerce_dataset_updated[[#This Row],['[Price (Rs.)']]]*ecommerce_dataset_updated[[#This Row],['[Discount (%)']]]/100</f>
        <v>19.246000000000002</v>
      </c>
      <c r="J656" s="6">
        <f>ecommerce_dataset_updated[[#This Row],[Final_Price(Rs.)]]+0</f>
        <v>76.98</v>
      </c>
      <c r="K656" s="6">
        <f xml:space="preserve"> ecommerce_dataset_updated[[#This Row],['[Price (Rs.)']]]-ecommerce_dataset_updated[[#This Row],[Discount Amount _]]</f>
        <v>76.984000000000009</v>
      </c>
      <c r="L656" t="s">
        <v>120</v>
      </c>
      <c r="M656" t="s">
        <v>2111</v>
      </c>
      <c r="N656" s="4" t="s">
        <v>14066</v>
      </c>
      <c r="O656" s="4" t="s">
        <v>14067</v>
      </c>
      <c r="P656" s="4" t="s">
        <v>14079</v>
      </c>
      <c r="Q656" s="5">
        <f>DATE(ecommerce_dataset_updated[[#This Row],[YYYY]],ecommerce_dataset_updated[[#This Row],[MM]],ecommerce_dataset_updated[[#This Row],[DD]])</f>
        <v>45492</v>
      </c>
      <c r="R656" s="6" t="str">
        <f>TEXT(ecommerce_dataset_updated[[#This Row],['[Purchase_Date']]], "mmm")</f>
        <v>Jul</v>
      </c>
      <c r="S656" s="6" t="str">
        <f>TEXT(ecommerce_dataset_updated[[#This Row],['[Purchase_Date']]], "ddd")</f>
        <v>Fri</v>
      </c>
      <c r="T656" s="6">
        <f>ecommerce_dataset_updated[[#This Row],[Final_Price(Rs.) _]]-ecommerce_dataset_updated[[#This Row],['[Final_Price(Rs.)']]]</f>
        <v>4.0000000000048885E-3</v>
      </c>
      <c r="U656" s="6" t="b">
        <f xml:space="preserve"> AND(ecommerce_dataset_updated[[#This Row],[Final_Price(Rs.) _]]=ecommerce_dataset_updated[[#This Row],['[Final_Price(Rs.)']]])</f>
        <v>0</v>
      </c>
      <c r="V656" s="5"/>
    </row>
    <row r="657" spans="1:22">
      <c r="A657" t="s">
        <v>2838</v>
      </c>
      <c r="B657" t="s">
        <v>2839</v>
      </c>
      <c r="C657" t="s">
        <v>18</v>
      </c>
      <c r="D657" s="9" t="s">
        <v>2840</v>
      </c>
      <c r="E657" s="8">
        <f>ecommerce_dataset_updated[[#This Row],[Price (Rs.)]]+0</f>
        <v>246.49</v>
      </c>
      <c r="F657" s="6" t="s">
        <v>12</v>
      </c>
      <c r="G657" s="7">
        <f>ecommerce_dataset_updated[[#This Row],[Discount (%)]]+0</f>
        <v>15</v>
      </c>
      <c r="H657" s="6" t="s">
        <v>2841</v>
      </c>
      <c r="I657" s="6">
        <f>ecommerce_dataset_updated[[#This Row],['[Price (Rs.)']]]*ecommerce_dataset_updated[[#This Row],['[Discount (%)']]]/100</f>
        <v>36.973500000000001</v>
      </c>
      <c r="J657" s="6">
        <f>ecommerce_dataset_updated[[#This Row],[Final_Price(Rs.)]]+0</f>
        <v>209.52</v>
      </c>
      <c r="K657" s="6">
        <f xml:space="preserve"> ecommerce_dataset_updated[[#This Row],['[Price (Rs.)']]]-ecommerce_dataset_updated[[#This Row],[Discount Amount _]]</f>
        <v>209.51650000000001</v>
      </c>
      <c r="L657" t="s">
        <v>35</v>
      </c>
      <c r="M657" t="s">
        <v>2842</v>
      </c>
      <c r="N657" s="4" t="s">
        <v>14056</v>
      </c>
      <c r="O657" s="4" t="s">
        <v>14055</v>
      </c>
      <c r="P657" s="4" t="s">
        <v>14079</v>
      </c>
      <c r="Q657" s="5">
        <f>DATE(ecommerce_dataset_updated[[#This Row],[YYYY]],ecommerce_dataset_updated[[#This Row],[MM]],ecommerce_dataset_updated[[#This Row],[DD]])</f>
        <v>45532</v>
      </c>
      <c r="R657" s="6" t="str">
        <f>TEXT(ecommerce_dataset_updated[[#This Row],['[Purchase_Date']]], "mmm")</f>
        <v>Aug</v>
      </c>
      <c r="S657" s="6" t="str">
        <f>TEXT(ecommerce_dataset_updated[[#This Row],['[Purchase_Date']]], "ddd")</f>
        <v>Wed</v>
      </c>
      <c r="T657" s="6">
        <f>ecommerce_dataset_updated[[#This Row],[Final_Price(Rs.) _]]-ecommerce_dataset_updated[[#This Row],['[Final_Price(Rs.)']]]</f>
        <v>-3.5000000000025011E-3</v>
      </c>
      <c r="U657" s="6" t="b">
        <f xml:space="preserve"> AND(ecommerce_dataset_updated[[#This Row],[Final_Price(Rs.) _]]=ecommerce_dataset_updated[[#This Row],['[Final_Price(Rs.)']]])</f>
        <v>0</v>
      </c>
      <c r="V657" s="5"/>
    </row>
    <row r="658" spans="1:22">
      <c r="A658" t="s">
        <v>2843</v>
      </c>
      <c r="B658" t="s">
        <v>2844</v>
      </c>
      <c r="C658" t="s">
        <v>45</v>
      </c>
      <c r="D658" s="9" t="s">
        <v>2845</v>
      </c>
      <c r="E658" s="8">
        <f>ecommerce_dataset_updated[[#This Row],[Price (Rs.)]]+0</f>
        <v>414.86</v>
      </c>
      <c r="F658" s="6" t="s">
        <v>47</v>
      </c>
      <c r="G658" s="7">
        <f>ecommerce_dataset_updated[[#This Row],[Discount (%)]]+0</f>
        <v>50</v>
      </c>
      <c r="H658" s="6" t="s">
        <v>2846</v>
      </c>
      <c r="I658" s="6">
        <f>ecommerce_dataset_updated[[#This Row],['[Price (Rs.)']]]*ecommerce_dataset_updated[[#This Row],['[Discount (%)']]]/100</f>
        <v>207.43</v>
      </c>
      <c r="J658" s="6">
        <f>ecommerce_dataset_updated[[#This Row],[Final_Price(Rs.)]]+0</f>
        <v>207.43</v>
      </c>
      <c r="K658" s="6">
        <f xml:space="preserve"> ecommerce_dataset_updated[[#This Row],['[Price (Rs.)']]]-ecommerce_dataset_updated[[#This Row],[Discount Amount _]]</f>
        <v>207.43</v>
      </c>
      <c r="L658" t="s">
        <v>14</v>
      </c>
      <c r="M658" t="s">
        <v>496</v>
      </c>
      <c r="N658" s="4" t="s">
        <v>14071</v>
      </c>
      <c r="O658" s="4" t="s">
        <v>14053</v>
      </c>
      <c r="P658" s="4" t="s">
        <v>14079</v>
      </c>
      <c r="Q658" s="5">
        <f>DATE(ecommerce_dataset_updated[[#This Row],[YYYY]],ecommerce_dataset_updated[[#This Row],[MM]],ecommerce_dataset_updated[[#This Row],[DD]])</f>
        <v>45406</v>
      </c>
      <c r="R658" s="6" t="str">
        <f>TEXT(ecommerce_dataset_updated[[#This Row],['[Purchase_Date']]], "mmm")</f>
        <v>Apr</v>
      </c>
      <c r="S658" s="6" t="str">
        <f>TEXT(ecommerce_dataset_updated[[#This Row],['[Purchase_Date']]], "ddd")</f>
        <v>Wed</v>
      </c>
      <c r="T658" s="6">
        <f>ecommerce_dataset_updated[[#This Row],[Final_Price(Rs.) _]]-ecommerce_dataset_updated[[#This Row],['[Final_Price(Rs.)']]]</f>
        <v>0</v>
      </c>
      <c r="U658" s="6" t="b">
        <f xml:space="preserve"> AND(ecommerce_dataset_updated[[#This Row],[Final_Price(Rs.) _]]=ecommerce_dataset_updated[[#This Row],['[Final_Price(Rs.)']]])</f>
        <v>1</v>
      </c>
      <c r="V658" s="5"/>
    </row>
    <row r="659" spans="1:22">
      <c r="A659" t="s">
        <v>2847</v>
      </c>
      <c r="B659" t="s">
        <v>2848</v>
      </c>
      <c r="C659" t="s">
        <v>114</v>
      </c>
      <c r="D659" s="9" t="s">
        <v>2849</v>
      </c>
      <c r="E659" s="8">
        <f>ecommerce_dataset_updated[[#This Row],[Price (Rs.)]]+0</f>
        <v>87.2</v>
      </c>
      <c r="F659" s="6" t="s">
        <v>53</v>
      </c>
      <c r="G659" s="7">
        <f>ecommerce_dataset_updated[[#This Row],[Discount (%)]]+0</f>
        <v>5</v>
      </c>
      <c r="H659" s="6" t="s">
        <v>2850</v>
      </c>
      <c r="I659" s="6">
        <f>ecommerce_dataset_updated[[#This Row],['[Price (Rs.)']]]*ecommerce_dataset_updated[[#This Row],['[Discount (%)']]]/100</f>
        <v>4.3600000000000003</v>
      </c>
      <c r="J659" s="6">
        <f>ecommerce_dataset_updated[[#This Row],[Final_Price(Rs.)]]+0</f>
        <v>82.84</v>
      </c>
      <c r="K659" s="6">
        <f xml:space="preserve"> ecommerce_dataset_updated[[#This Row],['[Price (Rs.)']]]-ecommerce_dataset_updated[[#This Row],[Discount Amount _]]</f>
        <v>82.84</v>
      </c>
      <c r="L659" t="s">
        <v>35</v>
      </c>
      <c r="M659" t="s">
        <v>1709</v>
      </c>
      <c r="N659" s="4" t="s">
        <v>12</v>
      </c>
      <c r="O659" s="4" t="s">
        <v>75</v>
      </c>
      <c r="P659" s="4" t="s">
        <v>14079</v>
      </c>
      <c r="Q659" s="5">
        <f>DATE(ecommerce_dataset_updated[[#This Row],[YYYY]],ecommerce_dataset_updated[[#This Row],[MM]],ecommerce_dataset_updated[[#This Row],[DD]])</f>
        <v>45580</v>
      </c>
      <c r="R659" s="6" t="str">
        <f>TEXT(ecommerce_dataset_updated[[#This Row],['[Purchase_Date']]], "mmm")</f>
        <v>Oct</v>
      </c>
      <c r="S659" s="6" t="str">
        <f>TEXT(ecommerce_dataset_updated[[#This Row],['[Purchase_Date']]], "ddd")</f>
        <v>Tue</v>
      </c>
      <c r="T659" s="6">
        <f>ecommerce_dataset_updated[[#This Row],[Final_Price(Rs.) _]]-ecommerce_dataset_updated[[#This Row],['[Final_Price(Rs.)']]]</f>
        <v>0</v>
      </c>
      <c r="U659" s="6" t="b">
        <f xml:space="preserve"> AND(ecommerce_dataset_updated[[#This Row],[Final_Price(Rs.) _]]=ecommerce_dataset_updated[[#This Row],['[Final_Price(Rs.)']]])</f>
        <v>1</v>
      </c>
      <c r="V659" s="5"/>
    </row>
    <row r="660" spans="1:22">
      <c r="A660" t="s">
        <v>2851</v>
      </c>
      <c r="B660" t="s">
        <v>2852</v>
      </c>
      <c r="C660" t="s">
        <v>114</v>
      </c>
      <c r="D660" s="9" t="s">
        <v>2853</v>
      </c>
      <c r="E660" s="8">
        <f>ecommerce_dataset_updated[[#This Row],[Price (Rs.)]]+0</f>
        <v>15.67</v>
      </c>
      <c r="F660" s="6" t="s">
        <v>53</v>
      </c>
      <c r="G660" s="7">
        <f>ecommerce_dataset_updated[[#This Row],[Discount (%)]]+0</f>
        <v>5</v>
      </c>
      <c r="H660" s="6" t="s">
        <v>2854</v>
      </c>
      <c r="I660" s="6">
        <f>ecommerce_dataset_updated[[#This Row],['[Price (Rs.)']]]*ecommerce_dataset_updated[[#This Row],['[Discount (%)']]]/100</f>
        <v>0.78349999999999997</v>
      </c>
      <c r="J660" s="6">
        <f>ecommerce_dataset_updated[[#This Row],[Final_Price(Rs.)]]+0</f>
        <v>14.89</v>
      </c>
      <c r="K660" s="6">
        <f xml:space="preserve"> ecommerce_dataset_updated[[#This Row],['[Price (Rs.)']]]-ecommerce_dataset_updated[[#This Row],[Discount Amount _]]</f>
        <v>14.8865</v>
      </c>
      <c r="L660" t="s">
        <v>14</v>
      </c>
      <c r="M660" t="s">
        <v>1979</v>
      </c>
      <c r="N660" s="4" t="s">
        <v>75</v>
      </c>
      <c r="O660" s="4" t="s">
        <v>14052</v>
      </c>
      <c r="P660" s="4" t="s">
        <v>14079</v>
      </c>
      <c r="Q660" s="5">
        <f>DATE(ecommerce_dataset_updated[[#This Row],[YYYY]],ecommerce_dataset_updated[[#This Row],[MM]],ecommerce_dataset_updated[[#This Row],[DD]])</f>
        <v>45301</v>
      </c>
      <c r="R660" s="6" t="str">
        <f>TEXT(ecommerce_dataset_updated[[#This Row],['[Purchase_Date']]], "mmm")</f>
        <v>Jan</v>
      </c>
      <c r="S660" s="6" t="str">
        <f>TEXT(ecommerce_dataset_updated[[#This Row],['[Purchase_Date']]], "ddd")</f>
        <v>Wed</v>
      </c>
      <c r="T660" s="6">
        <f>ecommerce_dataset_updated[[#This Row],[Final_Price(Rs.) _]]-ecommerce_dataset_updated[[#This Row],['[Final_Price(Rs.)']]]</f>
        <v>-3.5000000000007248E-3</v>
      </c>
      <c r="U660" s="6" t="b">
        <f xml:space="preserve"> AND(ecommerce_dataset_updated[[#This Row],[Final_Price(Rs.) _]]=ecommerce_dataset_updated[[#This Row],['[Final_Price(Rs.)']]])</f>
        <v>0</v>
      </c>
      <c r="V660" s="5"/>
    </row>
    <row r="661" spans="1:22">
      <c r="A661" t="s">
        <v>2855</v>
      </c>
      <c r="B661" t="s">
        <v>2856</v>
      </c>
      <c r="C661" t="s">
        <v>39</v>
      </c>
      <c r="D661" s="9" t="s">
        <v>2857</v>
      </c>
      <c r="E661" s="8">
        <f>ecommerce_dataset_updated[[#This Row],[Price (Rs.)]]+0</f>
        <v>396.59</v>
      </c>
      <c r="F661" s="6" t="s">
        <v>12</v>
      </c>
      <c r="G661" s="7">
        <f>ecommerce_dataset_updated[[#This Row],[Discount (%)]]+0</f>
        <v>15</v>
      </c>
      <c r="H661" s="6" t="s">
        <v>2858</v>
      </c>
      <c r="I661" s="6">
        <f>ecommerce_dataset_updated[[#This Row],['[Price (Rs.)']]]*ecommerce_dataset_updated[[#This Row],['[Discount (%)']]]/100</f>
        <v>59.488499999999995</v>
      </c>
      <c r="J661" s="6">
        <f>ecommerce_dataset_updated[[#This Row],[Final_Price(Rs.)]]+0</f>
        <v>337.1</v>
      </c>
      <c r="K661" s="6">
        <f xml:space="preserve"> ecommerce_dataset_updated[[#This Row],['[Price (Rs.)']]]-ecommerce_dataset_updated[[#This Row],[Discount Amount _]]</f>
        <v>337.10149999999999</v>
      </c>
      <c r="L661" t="s">
        <v>120</v>
      </c>
      <c r="M661" t="s">
        <v>234</v>
      </c>
      <c r="N661" s="4" t="s">
        <v>14063</v>
      </c>
      <c r="O661" s="4" t="s">
        <v>14059</v>
      </c>
      <c r="P661" s="4" t="s">
        <v>14079</v>
      </c>
      <c r="Q661" s="5">
        <f>DATE(ecommerce_dataset_updated[[#This Row],[YYYY]],ecommerce_dataset_updated[[#This Row],[MM]],ecommerce_dataset_updated[[#This Row],[DD]])</f>
        <v>45429</v>
      </c>
      <c r="R661" s="6" t="str">
        <f>TEXT(ecommerce_dataset_updated[[#This Row],['[Purchase_Date']]], "mmm")</f>
        <v>May</v>
      </c>
      <c r="S661" s="6" t="str">
        <f>TEXT(ecommerce_dataset_updated[[#This Row],['[Purchase_Date']]], "ddd")</f>
        <v>Fri</v>
      </c>
      <c r="T661" s="6">
        <f>ecommerce_dataset_updated[[#This Row],[Final_Price(Rs.) _]]-ecommerce_dataset_updated[[#This Row],['[Final_Price(Rs.)']]]</f>
        <v>1.4999999999645297E-3</v>
      </c>
      <c r="U661" s="6" t="b">
        <f xml:space="preserve"> AND(ecommerce_dataset_updated[[#This Row],[Final_Price(Rs.) _]]=ecommerce_dataset_updated[[#This Row],['[Final_Price(Rs.)']]])</f>
        <v>0</v>
      </c>
      <c r="V661" s="5"/>
    </row>
    <row r="662" spans="1:22">
      <c r="A662" t="s">
        <v>2859</v>
      </c>
      <c r="B662" t="s">
        <v>2860</v>
      </c>
      <c r="C662" t="s">
        <v>45</v>
      </c>
      <c r="D662" s="9" t="s">
        <v>2861</v>
      </c>
      <c r="E662" s="8">
        <f>ecommerce_dataset_updated[[#This Row],[Price (Rs.)]]+0</f>
        <v>64.47</v>
      </c>
      <c r="F662" s="6" t="s">
        <v>12</v>
      </c>
      <c r="G662" s="7">
        <f>ecommerce_dataset_updated[[#This Row],[Discount (%)]]+0</f>
        <v>15</v>
      </c>
      <c r="H662" s="6" t="s">
        <v>2862</v>
      </c>
      <c r="I662" s="6">
        <f>ecommerce_dataset_updated[[#This Row],['[Price (Rs.)']]]*ecommerce_dataset_updated[[#This Row],['[Discount (%)']]]/100</f>
        <v>9.6704999999999988</v>
      </c>
      <c r="J662" s="6">
        <f>ecommerce_dataset_updated[[#This Row],[Final_Price(Rs.)]]+0</f>
        <v>54.8</v>
      </c>
      <c r="K662" s="6">
        <f xml:space="preserve"> ecommerce_dataset_updated[[#This Row],['[Price (Rs.)']]]-ecommerce_dataset_updated[[#This Row],[Discount Amount _]]</f>
        <v>54.799500000000002</v>
      </c>
      <c r="L662" t="s">
        <v>14</v>
      </c>
      <c r="M662" t="s">
        <v>428</v>
      </c>
      <c r="N662" s="4" t="s">
        <v>14070</v>
      </c>
      <c r="O662" s="4" t="s">
        <v>14050</v>
      </c>
      <c r="P662" s="4" t="s">
        <v>14079</v>
      </c>
      <c r="Q662" s="5">
        <f>DATE(ecommerce_dataset_updated[[#This Row],[YYYY]],ecommerce_dataset_updated[[#This Row],[MM]],ecommerce_dataset_updated[[#This Row],[DD]])</f>
        <v>45553</v>
      </c>
      <c r="R662" s="6" t="str">
        <f>TEXT(ecommerce_dataset_updated[[#This Row],['[Purchase_Date']]], "mmm")</f>
        <v>Sep</v>
      </c>
      <c r="S662" s="6" t="str">
        <f>TEXT(ecommerce_dataset_updated[[#This Row],['[Purchase_Date']]], "ddd")</f>
        <v>Wed</v>
      </c>
      <c r="T662" s="6">
        <f>ecommerce_dataset_updated[[#This Row],[Final_Price(Rs.) _]]-ecommerce_dataset_updated[[#This Row],['[Final_Price(Rs.)']]]</f>
        <v>-4.99999999995282E-4</v>
      </c>
      <c r="U662" s="6" t="b">
        <f xml:space="preserve"> AND(ecommerce_dataset_updated[[#This Row],[Final_Price(Rs.) _]]=ecommerce_dataset_updated[[#This Row],['[Final_Price(Rs.)']]])</f>
        <v>0</v>
      </c>
      <c r="V662" s="5"/>
    </row>
    <row r="663" spans="1:22">
      <c r="A663" t="s">
        <v>2863</v>
      </c>
      <c r="B663" t="s">
        <v>2864</v>
      </c>
      <c r="C663" t="s">
        <v>45</v>
      </c>
      <c r="D663" s="9" t="s">
        <v>2865</v>
      </c>
      <c r="E663" s="8">
        <f>ecommerce_dataset_updated[[#This Row],[Price (Rs.)]]+0</f>
        <v>364.19</v>
      </c>
      <c r="F663" s="6" t="s">
        <v>75</v>
      </c>
      <c r="G663" s="7">
        <f>ecommerce_dataset_updated[[#This Row],[Discount (%)]]+0</f>
        <v>10</v>
      </c>
      <c r="H663" s="6" t="s">
        <v>2866</v>
      </c>
      <c r="I663" s="6">
        <f>ecommerce_dataset_updated[[#This Row],['[Price (Rs.)']]]*ecommerce_dataset_updated[[#This Row],['[Discount (%)']]]/100</f>
        <v>36.419000000000004</v>
      </c>
      <c r="J663" s="6">
        <f>ecommerce_dataset_updated[[#This Row],[Final_Price(Rs.)]]+0</f>
        <v>327.77</v>
      </c>
      <c r="K663" s="6">
        <f xml:space="preserve"> ecommerce_dataset_updated[[#This Row],['[Price (Rs.)']]]-ecommerce_dataset_updated[[#This Row],[Discount Amount _]]</f>
        <v>327.77100000000002</v>
      </c>
      <c r="L663" t="s">
        <v>14</v>
      </c>
      <c r="M663" t="s">
        <v>546</v>
      </c>
      <c r="N663" s="4" t="s">
        <v>14052</v>
      </c>
      <c r="O663" s="4" t="s">
        <v>14059</v>
      </c>
      <c r="P663" s="4" t="s">
        <v>14079</v>
      </c>
      <c r="Q663" s="5">
        <f>DATE(ecommerce_dataset_updated[[#This Row],[YYYY]],ecommerce_dataset_updated[[#This Row],[MM]],ecommerce_dataset_updated[[#This Row],[DD]])</f>
        <v>45413</v>
      </c>
      <c r="R663" s="6" t="str">
        <f>TEXT(ecommerce_dataset_updated[[#This Row],['[Purchase_Date']]], "mmm")</f>
        <v>May</v>
      </c>
      <c r="S663" s="6" t="str">
        <f>TEXT(ecommerce_dataset_updated[[#This Row],['[Purchase_Date']]], "ddd")</f>
        <v>Wed</v>
      </c>
      <c r="T663" s="6">
        <f>ecommerce_dataset_updated[[#This Row],[Final_Price(Rs.) _]]-ecommerce_dataset_updated[[#This Row],['[Final_Price(Rs.)']]]</f>
        <v>1.0000000000331966E-3</v>
      </c>
      <c r="U663" s="6" t="b">
        <f xml:space="preserve"> AND(ecommerce_dataset_updated[[#This Row],[Final_Price(Rs.) _]]=ecommerce_dataset_updated[[#This Row],['[Final_Price(Rs.)']]])</f>
        <v>0</v>
      </c>
      <c r="V663" s="5"/>
    </row>
    <row r="664" spans="1:22">
      <c r="A664" t="s">
        <v>2867</v>
      </c>
      <c r="B664" t="s">
        <v>2868</v>
      </c>
      <c r="C664" t="s">
        <v>39</v>
      </c>
      <c r="D664" s="9" t="s">
        <v>2869</v>
      </c>
      <c r="E664" s="8">
        <f>ecommerce_dataset_updated[[#This Row],[Price (Rs.)]]+0</f>
        <v>265.86</v>
      </c>
      <c r="F664" s="6" t="s">
        <v>12</v>
      </c>
      <c r="G664" s="7">
        <f>ecommerce_dataset_updated[[#This Row],[Discount (%)]]+0</f>
        <v>15</v>
      </c>
      <c r="H664" s="6" t="s">
        <v>2870</v>
      </c>
      <c r="I664" s="6">
        <f>ecommerce_dataset_updated[[#This Row],['[Price (Rs.)']]]*ecommerce_dataset_updated[[#This Row],['[Discount (%)']]]/100</f>
        <v>39.878999999999998</v>
      </c>
      <c r="J664" s="6">
        <f>ecommerce_dataset_updated[[#This Row],[Final_Price(Rs.)]]+0</f>
        <v>225.98</v>
      </c>
      <c r="K664" s="6">
        <f xml:space="preserve"> ecommerce_dataset_updated[[#This Row],['[Price (Rs.)']]]-ecommerce_dataset_updated[[#This Row],[Discount Amount _]]</f>
        <v>225.98100000000002</v>
      </c>
      <c r="L664" t="s">
        <v>14</v>
      </c>
      <c r="M664" t="s">
        <v>2364</v>
      </c>
      <c r="N664" s="4" t="s">
        <v>2910</v>
      </c>
      <c r="O664" s="4" t="s">
        <v>75</v>
      </c>
      <c r="P664" s="4" t="s">
        <v>14079</v>
      </c>
      <c r="Q664" s="5">
        <f>DATE(ecommerce_dataset_updated[[#This Row],[YYYY]],ecommerce_dataset_updated[[#This Row],[MM]],ecommerce_dataset_updated[[#This Row],[DD]])</f>
        <v>45579</v>
      </c>
      <c r="R664" s="6" t="str">
        <f>TEXT(ecommerce_dataset_updated[[#This Row],['[Purchase_Date']]], "mmm")</f>
        <v>Oct</v>
      </c>
      <c r="S664" s="6" t="str">
        <f>TEXT(ecommerce_dataset_updated[[#This Row],['[Purchase_Date']]], "ddd")</f>
        <v>Mon</v>
      </c>
      <c r="T664" s="6">
        <f>ecommerce_dataset_updated[[#This Row],[Final_Price(Rs.) _]]-ecommerce_dataset_updated[[#This Row],['[Final_Price(Rs.)']]]</f>
        <v>1.0000000000331966E-3</v>
      </c>
      <c r="U664" s="6" t="b">
        <f xml:space="preserve"> AND(ecommerce_dataset_updated[[#This Row],[Final_Price(Rs.) _]]=ecommerce_dataset_updated[[#This Row],['[Final_Price(Rs.)']]])</f>
        <v>0</v>
      </c>
      <c r="V664" s="5"/>
    </row>
    <row r="665" spans="1:22">
      <c r="A665" t="s">
        <v>2871</v>
      </c>
      <c r="B665" t="s">
        <v>2872</v>
      </c>
      <c r="C665" t="s">
        <v>18</v>
      </c>
      <c r="D665" s="9" t="s">
        <v>2873</v>
      </c>
      <c r="E665" s="8">
        <f>ecommerce_dataset_updated[[#This Row],[Price (Rs.)]]+0</f>
        <v>202.03</v>
      </c>
      <c r="F665" s="6" t="s">
        <v>26</v>
      </c>
      <c r="G665" s="7">
        <f>ecommerce_dataset_updated[[#This Row],[Discount (%)]]+0</f>
        <v>25</v>
      </c>
      <c r="H665" s="6" t="s">
        <v>2874</v>
      </c>
      <c r="I665" s="6">
        <f>ecommerce_dataset_updated[[#This Row],['[Price (Rs.)']]]*ecommerce_dataset_updated[[#This Row],['[Discount (%)']]]/100</f>
        <v>50.5075</v>
      </c>
      <c r="J665" s="6">
        <f>ecommerce_dataset_updated[[#This Row],[Final_Price(Rs.)]]+0</f>
        <v>151.52000000000001</v>
      </c>
      <c r="K665" s="6">
        <f xml:space="preserve"> ecommerce_dataset_updated[[#This Row],['[Price (Rs.)']]]-ecommerce_dataset_updated[[#This Row],[Discount Amount _]]</f>
        <v>151.52250000000001</v>
      </c>
      <c r="L665" t="s">
        <v>14</v>
      </c>
      <c r="M665" t="s">
        <v>2875</v>
      </c>
      <c r="N665" s="4" t="s">
        <v>14066</v>
      </c>
      <c r="O665" s="4" t="s">
        <v>14055</v>
      </c>
      <c r="P665" s="4" t="s">
        <v>14079</v>
      </c>
      <c r="Q665" s="5">
        <f>DATE(ecommerce_dataset_updated[[#This Row],[YYYY]],ecommerce_dataset_updated[[#This Row],[MM]],ecommerce_dataset_updated[[#This Row],[DD]])</f>
        <v>45523</v>
      </c>
      <c r="R665" s="6" t="str">
        <f>TEXT(ecommerce_dataset_updated[[#This Row],['[Purchase_Date']]], "mmm")</f>
        <v>Aug</v>
      </c>
      <c r="S665" s="6" t="str">
        <f>TEXT(ecommerce_dataset_updated[[#This Row],['[Purchase_Date']]], "ddd")</f>
        <v>Mon</v>
      </c>
      <c r="T665" s="6">
        <f>ecommerce_dataset_updated[[#This Row],[Final_Price(Rs.) _]]-ecommerce_dataset_updated[[#This Row],['[Final_Price(Rs.)']]]</f>
        <v>2.4999999999977263E-3</v>
      </c>
      <c r="U665" s="6" t="b">
        <f xml:space="preserve"> AND(ecommerce_dataset_updated[[#This Row],[Final_Price(Rs.) _]]=ecommerce_dataset_updated[[#This Row],['[Final_Price(Rs.)']]])</f>
        <v>0</v>
      </c>
      <c r="V665" s="5"/>
    </row>
    <row r="666" spans="1:22">
      <c r="A666" t="s">
        <v>2876</v>
      </c>
      <c r="B666" t="s">
        <v>2877</v>
      </c>
      <c r="C666" t="s">
        <v>32</v>
      </c>
      <c r="D666" s="9" t="s">
        <v>2878</v>
      </c>
      <c r="E666" s="8">
        <f>ecommerce_dataset_updated[[#This Row],[Price (Rs.)]]+0</f>
        <v>340.26</v>
      </c>
      <c r="F666" s="6" t="s">
        <v>53</v>
      </c>
      <c r="G666" s="7">
        <f>ecommerce_dataset_updated[[#This Row],[Discount (%)]]+0</f>
        <v>5</v>
      </c>
      <c r="H666" s="6" t="s">
        <v>2879</v>
      </c>
      <c r="I666" s="6">
        <f>ecommerce_dataset_updated[[#This Row],['[Price (Rs.)']]]*ecommerce_dataset_updated[[#This Row],['[Discount (%)']]]/100</f>
        <v>17.012999999999998</v>
      </c>
      <c r="J666" s="6">
        <f>ecommerce_dataset_updated[[#This Row],[Final_Price(Rs.)]]+0</f>
        <v>323.25</v>
      </c>
      <c r="K666" s="6">
        <f xml:space="preserve"> ecommerce_dataset_updated[[#This Row],['[Price (Rs.)']]]-ecommerce_dataset_updated[[#This Row],[Discount Amount _]]</f>
        <v>323.24700000000001</v>
      </c>
      <c r="L666" t="s">
        <v>14</v>
      </c>
      <c r="M666" t="s">
        <v>408</v>
      </c>
      <c r="N666" s="4" t="s">
        <v>14050</v>
      </c>
      <c r="O666" s="4" t="s">
        <v>14052</v>
      </c>
      <c r="P666" s="4" t="s">
        <v>14079</v>
      </c>
      <c r="Q666" s="5">
        <f>DATE(ecommerce_dataset_updated[[#This Row],[YYYY]],ecommerce_dataset_updated[[#This Row],[MM]],ecommerce_dataset_updated[[#This Row],[DD]])</f>
        <v>45300</v>
      </c>
      <c r="R666" s="6" t="str">
        <f>TEXT(ecommerce_dataset_updated[[#This Row],['[Purchase_Date']]], "mmm")</f>
        <v>Jan</v>
      </c>
      <c r="S666" s="6" t="str">
        <f>TEXT(ecommerce_dataset_updated[[#This Row],['[Purchase_Date']]], "ddd")</f>
        <v>Tue</v>
      </c>
      <c r="T666" s="6">
        <f>ecommerce_dataset_updated[[#This Row],[Final_Price(Rs.) _]]-ecommerce_dataset_updated[[#This Row],['[Final_Price(Rs.)']]]</f>
        <v>-2.9999999999859028E-3</v>
      </c>
      <c r="U666" s="6" t="b">
        <f xml:space="preserve"> AND(ecommerce_dataset_updated[[#This Row],[Final_Price(Rs.) _]]=ecommerce_dataset_updated[[#This Row],['[Final_Price(Rs.)']]])</f>
        <v>0</v>
      </c>
      <c r="V666" s="5"/>
    </row>
    <row r="667" spans="1:22">
      <c r="A667" t="s">
        <v>2880</v>
      </c>
      <c r="B667" t="s">
        <v>2881</v>
      </c>
      <c r="C667" t="s">
        <v>18</v>
      </c>
      <c r="D667" s="9" t="s">
        <v>2882</v>
      </c>
      <c r="E667" s="8">
        <f>ecommerce_dataset_updated[[#This Row],[Price (Rs.)]]+0</f>
        <v>84.13</v>
      </c>
      <c r="F667" s="6" t="s">
        <v>154</v>
      </c>
      <c r="G667" s="7">
        <f>ecommerce_dataset_updated[[#This Row],[Discount (%)]]+0</f>
        <v>30</v>
      </c>
      <c r="H667" s="6" t="s">
        <v>2883</v>
      </c>
      <c r="I667" s="6">
        <f>ecommerce_dataset_updated[[#This Row],['[Price (Rs.)']]]*ecommerce_dataset_updated[[#This Row],['[Discount (%)']]]/100</f>
        <v>25.238999999999997</v>
      </c>
      <c r="J667" s="6">
        <f>ecommerce_dataset_updated[[#This Row],[Final_Price(Rs.)]]+0</f>
        <v>58.89</v>
      </c>
      <c r="K667" s="6">
        <f xml:space="preserve"> ecommerce_dataset_updated[[#This Row],['[Price (Rs.)']]]-ecommerce_dataset_updated[[#This Row],[Discount Amount _]]</f>
        <v>58.890999999999998</v>
      </c>
      <c r="L667" t="s">
        <v>28</v>
      </c>
      <c r="M667" t="s">
        <v>1195</v>
      </c>
      <c r="N667" s="4" t="s">
        <v>14054</v>
      </c>
      <c r="O667" s="4" t="s">
        <v>14053</v>
      </c>
      <c r="P667" s="4" t="s">
        <v>14079</v>
      </c>
      <c r="Q667" s="5">
        <f>DATE(ecommerce_dataset_updated[[#This Row],[YYYY]],ecommerce_dataset_updated[[#This Row],[MM]],ecommerce_dataset_updated[[#This Row],[DD]])</f>
        <v>45409</v>
      </c>
      <c r="R667" s="6" t="str">
        <f>TEXT(ecommerce_dataset_updated[[#This Row],['[Purchase_Date']]], "mmm")</f>
        <v>Apr</v>
      </c>
      <c r="S667" s="6" t="str">
        <f>TEXT(ecommerce_dataset_updated[[#This Row],['[Purchase_Date']]], "ddd")</f>
        <v>Sat</v>
      </c>
      <c r="T667" s="6">
        <f>ecommerce_dataset_updated[[#This Row],[Final_Price(Rs.) _]]-ecommerce_dataset_updated[[#This Row],['[Final_Price(Rs.)']]]</f>
        <v>9.9999999999766942E-4</v>
      </c>
      <c r="U667" s="6" t="b">
        <f xml:space="preserve"> AND(ecommerce_dataset_updated[[#This Row],[Final_Price(Rs.) _]]=ecommerce_dataset_updated[[#This Row],['[Final_Price(Rs.)']]])</f>
        <v>0</v>
      </c>
      <c r="V667" s="5"/>
    </row>
    <row r="668" spans="1:22">
      <c r="A668" t="s">
        <v>2884</v>
      </c>
      <c r="B668" t="s">
        <v>2885</v>
      </c>
      <c r="C668" t="s">
        <v>68</v>
      </c>
      <c r="D668" s="9" t="s">
        <v>2886</v>
      </c>
      <c r="E668" s="8">
        <f>ecommerce_dataset_updated[[#This Row],[Price (Rs.)]]+0</f>
        <v>72.959999999999994</v>
      </c>
      <c r="F668" s="6" t="s">
        <v>53</v>
      </c>
      <c r="G668" s="7">
        <f>ecommerce_dataset_updated[[#This Row],[Discount (%)]]+0</f>
        <v>5</v>
      </c>
      <c r="H668" s="6" t="s">
        <v>1720</v>
      </c>
      <c r="I668" s="6">
        <f>ecommerce_dataset_updated[[#This Row],['[Price (Rs.)']]]*ecommerce_dataset_updated[[#This Row],['[Discount (%)']]]/100</f>
        <v>3.6479999999999997</v>
      </c>
      <c r="J668" s="6">
        <f>ecommerce_dataset_updated[[#This Row],[Final_Price(Rs.)]]+0</f>
        <v>69.31</v>
      </c>
      <c r="K668" s="6">
        <f xml:space="preserve"> ecommerce_dataset_updated[[#This Row],['[Price (Rs.)']]]-ecommerce_dataset_updated[[#This Row],[Discount Amount _]]</f>
        <v>69.311999999999998</v>
      </c>
      <c r="L668" t="s">
        <v>28</v>
      </c>
      <c r="M668" t="s">
        <v>1163</v>
      </c>
      <c r="N668" s="4" t="s">
        <v>14054</v>
      </c>
      <c r="O668" s="4" t="s">
        <v>14055</v>
      </c>
      <c r="P668" s="4" t="s">
        <v>14079</v>
      </c>
      <c r="Q668" s="5">
        <f>DATE(ecommerce_dataset_updated[[#This Row],[YYYY]],ecommerce_dataset_updated[[#This Row],[MM]],ecommerce_dataset_updated[[#This Row],[DD]])</f>
        <v>45531</v>
      </c>
      <c r="R668" s="6" t="str">
        <f>TEXT(ecommerce_dataset_updated[[#This Row],['[Purchase_Date']]], "mmm")</f>
        <v>Aug</v>
      </c>
      <c r="S668" s="6" t="str">
        <f>TEXT(ecommerce_dataset_updated[[#This Row],['[Purchase_Date']]], "ddd")</f>
        <v>Tue</v>
      </c>
      <c r="T668" s="6">
        <f>ecommerce_dataset_updated[[#This Row],[Final_Price(Rs.) _]]-ecommerce_dataset_updated[[#This Row],['[Final_Price(Rs.)']]]</f>
        <v>1.9999999999953388E-3</v>
      </c>
      <c r="U668" s="6" t="b">
        <f xml:space="preserve"> AND(ecommerce_dataset_updated[[#This Row],[Final_Price(Rs.) _]]=ecommerce_dataset_updated[[#This Row],['[Final_Price(Rs.)']]])</f>
        <v>0</v>
      </c>
      <c r="V668" s="5"/>
    </row>
    <row r="669" spans="1:22">
      <c r="A669" t="s">
        <v>2887</v>
      </c>
      <c r="B669" t="s">
        <v>2888</v>
      </c>
      <c r="C669" t="s">
        <v>68</v>
      </c>
      <c r="D669" s="9" t="s">
        <v>2889</v>
      </c>
      <c r="E669" s="8">
        <f>ecommerce_dataset_updated[[#This Row],[Price (Rs.)]]+0</f>
        <v>412.27</v>
      </c>
      <c r="F669" s="6" t="s">
        <v>20</v>
      </c>
      <c r="G669" s="7">
        <f>ecommerce_dataset_updated[[#This Row],[Discount (%)]]+0</f>
        <v>20</v>
      </c>
      <c r="H669" s="6" t="s">
        <v>2890</v>
      </c>
      <c r="I669" s="6">
        <f>ecommerce_dataset_updated[[#This Row],['[Price (Rs.)']]]*ecommerce_dataset_updated[[#This Row],['[Discount (%)']]]/100</f>
        <v>82.453999999999994</v>
      </c>
      <c r="J669" s="6">
        <f>ecommerce_dataset_updated[[#This Row],[Final_Price(Rs.)]]+0</f>
        <v>329.82</v>
      </c>
      <c r="K669" s="6">
        <f xml:space="preserve"> ecommerce_dataset_updated[[#This Row],['[Price (Rs.)']]]-ecommerce_dataset_updated[[#This Row],[Discount Amount _]]</f>
        <v>329.81599999999997</v>
      </c>
      <c r="L669" t="s">
        <v>35</v>
      </c>
      <c r="M669" t="s">
        <v>1574</v>
      </c>
      <c r="N669" s="4" t="s">
        <v>14061</v>
      </c>
      <c r="O669" s="4" t="s">
        <v>14055</v>
      </c>
      <c r="P669" s="4" t="s">
        <v>14079</v>
      </c>
      <c r="Q669" s="5">
        <f>DATE(ecommerce_dataset_updated[[#This Row],[YYYY]],ecommerce_dataset_updated[[#This Row],[MM]],ecommerce_dataset_updated[[#This Row],[DD]])</f>
        <v>45525</v>
      </c>
      <c r="R669" s="6" t="str">
        <f>TEXT(ecommerce_dataset_updated[[#This Row],['[Purchase_Date']]], "mmm")</f>
        <v>Aug</v>
      </c>
      <c r="S669" s="6" t="str">
        <f>TEXT(ecommerce_dataset_updated[[#This Row],['[Purchase_Date']]], "ddd")</f>
        <v>Wed</v>
      </c>
      <c r="T669" s="6">
        <f>ecommerce_dataset_updated[[#This Row],[Final_Price(Rs.) _]]-ecommerce_dataset_updated[[#This Row],['[Final_Price(Rs.)']]]</f>
        <v>-4.0000000000190994E-3</v>
      </c>
      <c r="U669" s="6" t="b">
        <f xml:space="preserve"> AND(ecommerce_dataset_updated[[#This Row],[Final_Price(Rs.) _]]=ecommerce_dataset_updated[[#This Row],['[Final_Price(Rs.)']]])</f>
        <v>0</v>
      </c>
      <c r="V669" s="5"/>
    </row>
    <row r="670" spans="1:22">
      <c r="A670" t="s">
        <v>2891</v>
      </c>
      <c r="B670" t="s">
        <v>2892</v>
      </c>
      <c r="C670" t="s">
        <v>114</v>
      </c>
      <c r="D670" s="9" t="s">
        <v>2893</v>
      </c>
      <c r="E670" s="8">
        <f>ecommerce_dataset_updated[[#This Row],[Price (Rs.)]]+0</f>
        <v>16.079999999999998</v>
      </c>
      <c r="F670" s="6" t="s">
        <v>154</v>
      </c>
      <c r="G670" s="7">
        <f>ecommerce_dataset_updated[[#This Row],[Discount (%)]]+0</f>
        <v>30</v>
      </c>
      <c r="H670" s="6" t="s">
        <v>2894</v>
      </c>
      <c r="I670" s="6">
        <f>ecommerce_dataset_updated[[#This Row],['[Price (Rs.)']]]*ecommerce_dataset_updated[[#This Row],['[Discount (%)']]]/100</f>
        <v>4.8239999999999998</v>
      </c>
      <c r="J670" s="6">
        <f>ecommerce_dataset_updated[[#This Row],[Final_Price(Rs.)]]+0</f>
        <v>11.26</v>
      </c>
      <c r="K670" s="6">
        <f xml:space="preserve"> ecommerce_dataset_updated[[#This Row],['[Price (Rs.)']]]-ecommerce_dataset_updated[[#This Row],[Discount Amount _]]</f>
        <v>11.255999999999998</v>
      </c>
      <c r="L670" t="s">
        <v>28</v>
      </c>
      <c r="M670" t="s">
        <v>631</v>
      </c>
      <c r="N670" s="4" t="s">
        <v>12</v>
      </c>
      <c r="O670" s="4" t="s">
        <v>14057</v>
      </c>
      <c r="P670" s="4" t="s">
        <v>14079</v>
      </c>
      <c r="Q670" s="5">
        <f>DATE(ecommerce_dataset_updated[[#This Row],[YYYY]],ecommerce_dataset_updated[[#This Row],[MM]],ecommerce_dataset_updated[[#This Row],[DD]])</f>
        <v>45366</v>
      </c>
      <c r="R670" s="6" t="str">
        <f>TEXT(ecommerce_dataset_updated[[#This Row],['[Purchase_Date']]], "mmm")</f>
        <v>Mar</v>
      </c>
      <c r="S670" s="6" t="str">
        <f>TEXT(ecommerce_dataset_updated[[#This Row],['[Purchase_Date']]], "ddd")</f>
        <v>Fri</v>
      </c>
      <c r="T670" s="6">
        <f>ecommerce_dataset_updated[[#This Row],[Final_Price(Rs.) _]]-ecommerce_dataset_updated[[#This Row],['[Final_Price(Rs.)']]]</f>
        <v>-4.0000000000013358E-3</v>
      </c>
      <c r="U670" s="6" t="b">
        <f xml:space="preserve"> AND(ecommerce_dataset_updated[[#This Row],[Final_Price(Rs.) _]]=ecommerce_dataset_updated[[#This Row],['[Final_Price(Rs.)']]])</f>
        <v>0</v>
      </c>
      <c r="V670" s="5"/>
    </row>
    <row r="671" spans="1:22">
      <c r="A671" t="s">
        <v>2895</v>
      </c>
      <c r="B671" t="s">
        <v>2896</v>
      </c>
      <c r="C671" t="s">
        <v>39</v>
      </c>
      <c r="D671" s="9" t="s">
        <v>2897</v>
      </c>
      <c r="E671" s="8">
        <f>ecommerce_dataset_updated[[#This Row],[Price (Rs.)]]+0</f>
        <v>13.43</v>
      </c>
      <c r="F671" s="6" t="s">
        <v>75</v>
      </c>
      <c r="G671" s="7">
        <f>ecommerce_dataset_updated[[#This Row],[Discount (%)]]+0</f>
        <v>10</v>
      </c>
      <c r="H671" s="6" t="s">
        <v>2898</v>
      </c>
      <c r="I671" s="6">
        <f>ecommerce_dataset_updated[[#This Row],['[Price (Rs.)']]]*ecommerce_dataset_updated[[#This Row],['[Discount (%)']]]/100</f>
        <v>1.3430000000000002</v>
      </c>
      <c r="J671" s="6">
        <f>ecommerce_dataset_updated[[#This Row],[Final_Price(Rs.)]]+0</f>
        <v>12.09</v>
      </c>
      <c r="K671" s="6">
        <f xml:space="preserve"> ecommerce_dataset_updated[[#This Row],['[Price (Rs.)']]]-ecommerce_dataset_updated[[#This Row],[Discount Amount _]]</f>
        <v>12.087</v>
      </c>
      <c r="L671" t="s">
        <v>28</v>
      </c>
      <c r="M671" t="s">
        <v>2091</v>
      </c>
      <c r="N671" s="4" t="s">
        <v>14068</v>
      </c>
      <c r="O671" s="4" t="s">
        <v>14057</v>
      </c>
      <c r="P671" s="4" t="s">
        <v>14079</v>
      </c>
      <c r="Q671" s="5">
        <f>DATE(ecommerce_dataset_updated[[#This Row],[YYYY]],ecommerce_dataset_updated[[#This Row],[MM]],ecommerce_dataset_updated[[#This Row],[DD]])</f>
        <v>45382</v>
      </c>
      <c r="R671" s="6" t="str">
        <f>TEXT(ecommerce_dataset_updated[[#This Row],['[Purchase_Date']]], "mmm")</f>
        <v>Mar</v>
      </c>
      <c r="S671" s="6" t="str">
        <f>TEXT(ecommerce_dataset_updated[[#This Row],['[Purchase_Date']]], "ddd")</f>
        <v>Sun</v>
      </c>
      <c r="T671" s="6">
        <f>ecommerce_dataset_updated[[#This Row],[Final_Price(Rs.) _]]-ecommerce_dataset_updated[[#This Row],['[Final_Price(Rs.)']]]</f>
        <v>-3.0000000000001137E-3</v>
      </c>
      <c r="U671" s="6" t="b">
        <f xml:space="preserve"> AND(ecommerce_dataset_updated[[#This Row],[Final_Price(Rs.) _]]=ecommerce_dataset_updated[[#This Row],['[Final_Price(Rs.)']]])</f>
        <v>0</v>
      </c>
      <c r="V671" s="5"/>
    </row>
    <row r="672" spans="1:22">
      <c r="A672" t="s">
        <v>2899</v>
      </c>
      <c r="B672" t="s">
        <v>2900</v>
      </c>
      <c r="C672" t="s">
        <v>10</v>
      </c>
      <c r="D672" s="9" t="s">
        <v>2901</v>
      </c>
      <c r="E672" s="8">
        <f>ecommerce_dataset_updated[[#This Row],[Price (Rs.)]]+0</f>
        <v>375.79</v>
      </c>
      <c r="F672" s="6" t="s">
        <v>154</v>
      </c>
      <c r="G672" s="7">
        <f>ecommerce_dataset_updated[[#This Row],[Discount (%)]]+0</f>
        <v>30</v>
      </c>
      <c r="H672" s="6" t="s">
        <v>2902</v>
      </c>
      <c r="I672" s="6">
        <f>ecommerce_dataset_updated[[#This Row],['[Price (Rs.)']]]*ecommerce_dataset_updated[[#This Row],['[Discount (%)']]]/100</f>
        <v>112.73700000000001</v>
      </c>
      <c r="J672" s="6">
        <f>ecommerce_dataset_updated[[#This Row],[Final_Price(Rs.)]]+0</f>
        <v>263.05</v>
      </c>
      <c r="K672" s="6">
        <f xml:space="preserve"> ecommerce_dataset_updated[[#This Row],['[Price (Rs.)']]]-ecommerce_dataset_updated[[#This Row],[Discount Amount _]]</f>
        <v>263.053</v>
      </c>
      <c r="L672" t="s">
        <v>77</v>
      </c>
      <c r="M672" t="s">
        <v>1586</v>
      </c>
      <c r="N672" s="4" t="s">
        <v>14059</v>
      </c>
      <c r="O672" s="4" t="s">
        <v>14053</v>
      </c>
      <c r="P672" s="4" t="s">
        <v>14079</v>
      </c>
      <c r="Q672" s="5">
        <f>DATE(ecommerce_dataset_updated[[#This Row],[YYYY]],ecommerce_dataset_updated[[#This Row],[MM]],ecommerce_dataset_updated[[#This Row],[DD]])</f>
        <v>45387</v>
      </c>
      <c r="R672" s="6" t="str">
        <f>TEXT(ecommerce_dataset_updated[[#This Row],['[Purchase_Date']]], "mmm")</f>
        <v>Apr</v>
      </c>
      <c r="S672" s="6" t="str">
        <f>TEXT(ecommerce_dataset_updated[[#This Row],['[Purchase_Date']]], "ddd")</f>
        <v>Fri</v>
      </c>
      <c r="T672" s="6">
        <f>ecommerce_dataset_updated[[#This Row],[Final_Price(Rs.) _]]-ecommerce_dataset_updated[[#This Row],['[Final_Price(Rs.)']]]</f>
        <v>2.9999999999859028E-3</v>
      </c>
      <c r="U672" s="6" t="b">
        <f xml:space="preserve"> AND(ecommerce_dataset_updated[[#This Row],[Final_Price(Rs.) _]]=ecommerce_dataset_updated[[#This Row],['[Final_Price(Rs.)']]])</f>
        <v>0</v>
      </c>
      <c r="V672" s="5"/>
    </row>
    <row r="673" spans="1:22">
      <c r="A673" t="s">
        <v>2903</v>
      </c>
      <c r="B673" t="s">
        <v>2904</v>
      </c>
      <c r="C673" t="s">
        <v>45</v>
      </c>
      <c r="D673" s="9" t="s">
        <v>2905</v>
      </c>
      <c r="E673" s="8">
        <f>ecommerce_dataset_updated[[#This Row],[Price (Rs.)]]+0</f>
        <v>184.8</v>
      </c>
      <c r="F673" s="6" t="s">
        <v>154</v>
      </c>
      <c r="G673" s="7">
        <f>ecommerce_dataset_updated[[#This Row],[Discount (%)]]+0</f>
        <v>30</v>
      </c>
      <c r="H673" s="6" t="s">
        <v>2906</v>
      </c>
      <c r="I673" s="6">
        <f>ecommerce_dataset_updated[[#This Row],['[Price (Rs.)']]]*ecommerce_dataset_updated[[#This Row],['[Discount (%)']]]/100</f>
        <v>55.44</v>
      </c>
      <c r="J673" s="6">
        <f>ecommerce_dataset_updated[[#This Row],[Final_Price(Rs.)]]+0</f>
        <v>129.36000000000001</v>
      </c>
      <c r="K673" s="6">
        <f xml:space="preserve"> ecommerce_dataset_updated[[#This Row],['[Price (Rs.)']]]-ecommerce_dataset_updated[[#This Row],[Discount Amount _]]</f>
        <v>129.36000000000001</v>
      </c>
      <c r="L673" t="s">
        <v>120</v>
      </c>
      <c r="M673" t="s">
        <v>2907</v>
      </c>
      <c r="N673" s="4" t="s">
        <v>14052</v>
      </c>
      <c r="O673" s="4" t="s">
        <v>75</v>
      </c>
      <c r="P673" s="4" t="s">
        <v>14079</v>
      </c>
      <c r="Q673" s="5">
        <f>DATE(ecommerce_dataset_updated[[#This Row],[YYYY]],ecommerce_dataset_updated[[#This Row],[MM]],ecommerce_dataset_updated[[#This Row],[DD]])</f>
        <v>45566</v>
      </c>
      <c r="R673" s="6" t="str">
        <f>TEXT(ecommerce_dataset_updated[[#This Row],['[Purchase_Date']]], "mmm")</f>
        <v>Oct</v>
      </c>
      <c r="S673" s="6" t="str">
        <f>TEXT(ecommerce_dataset_updated[[#This Row],['[Purchase_Date']]], "ddd")</f>
        <v>Tue</v>
      </c>
      <c r="T673" s="6">
        <f>ecommerce_dataset_updated[[#This Row],[Final_Price(Rs.) _]]-ecommerce_dataset_updated[[#This Row],['[Final_Price(Rs.)']]]</f>
        <v>0</v>
      </c>
      <c r="U673" s="6" t="b">
        <f xml:space="preserve"> AND(ecommerce_dataset_updated[[#This Row],[Final_Price(Rs.) _]]=ecommerce_dataset_updated[[#This Row],['[Final_Price(Rs.)']]])</f>
        <v>1</v>
      </c>
      <c r="V673" s="5"/>
    </row>
    <row r="674" spans="1:22">
      <c r="A674" t="s">
        <v>2908</v>
      </c>
      <c r="B674" t="s">
        <v>2909</v>
      </c>
      <c r="C674" t="s">
        <v>32</v>
      </c>
      <c r="D674" s="9" t="s">
        <v>1725</v>
      </c>
      <c r="E674" s="8">
        <f>ecommerce_dataset_updated[[#This Row],[Price (Rs.)]]+0</f>
        <v>15.56</v>
      </c>
      <c r="F674" s="6" t="s">
        <v>75</v>
      </c>
      <c r="G674" s="7">
        <f>ecommerce_dataset_updated[[#This Row],[Discount (%)]]+0</f>
        <v>10</v>
      </c>
      <c r="H674" s="6" t="s">
        <v>2910</v>
      </c>
      <c r="I674" s="6">
        <f>ecommerce_dataset_updated[[#This Row],['[Price (Rs.)']]]*ecommerce_dataset_updated[[#This Row],['[Discount (%)']]]/100</f>
        <v>1.556</v>
      </c>
      <c r="J674" s="6">
        <f>ecommerce_dataset_updated[[#This Row],[Final_Price(Rs.)]]+0</f>
        <v>14</v>
      </c>
      <c r="K674" s="6">
        <f xml:space="preserve"> ecommerce_dataset_updated[[#This Row],['[Price (Rs.)']]]-ecommerce_dataset_updated[[#This Row],[Discount Amount _]]</f>
        <v>14.004000000000001</v>
      </c>
      <c r="L674" t="s">
        <v>120</v>
      </c>
      <c r="M674" t="s">
        <v>1390</v>
      </c>
      <c r="N674" s="4" t="s">
        <v>14071</v>
      </c>
      <c r="O674" s="4" t="s">
        <v>14052</v>
      </c>
      <c r="P674" s="4" t="s">
        <v>14079</v>
      </c>
      <c r="Q674" s="5">
        <f>DATE(ecommerce_dataset_updated[[#This Row],[YYYY]],ecommerce_dataset_updated[[#This Row],[MM]],ecommerce_dataset_updated[[#This Row],[DD]])</f>
        <v>45315</v>
      </c>
      <c r="R674" s="6" t="str">
        <f>TEXT(ecommerce_dataset_updated[[#This Row],['[Purchase_Date']]], "mmm")</f>
        <v>Jan</v>
      </c>
      <c r="S674" s="6" t="str">
        <f>TEXT(ecommerce_dataset_updated[[#This Row],['[Purchase_Date']]], "ddd")</f>
        <v>Wed</v>
      </c>
      <c r="T674" s="6">
        <f>ecommerce_dataset_updated[[#This Row],[Final_Price(Rs.) _]]-ecommerce_dataset_updated[[#This Row],['[Final_Price(Rs.)']]]</f>
        <v>4.0000000000013358E-3</v>
      </c>
      <c r="U674" s="6" t="b">
        <f xml:space="preserve"> AND(ecommerce_dataset_updated[[#This Row],[Final_Price(Rs.) _]]=ecommerce_dataset_updated[[#This Row],['[Final_Price(Rs.)']]])</f>
        <v>0</v>
      </c>
      <c r="V674" s="5"/>
    </row>
    <row r="675" spans="1:22">
      <c r="A675" t="s">
        <v>2911</v>
      </c>
      <c r="B675" t="s">
        <v>2912</v>
      </c>
      <c r="C675" t="s">
        <v>10</v>
      </c>
      <c r="D675" s="9" t="s">
        <v>2913</v>
      </c>
      <c r="E675" s="8">
        <f>ecommerce_dataset_updated[[#This Row],[Price (Rs.)]]+0</f>
        <v>197.79</v>
      </c>
      <c r="F675" s="6" t="s">
        <v>154</v>
      </c>
      <c r="G675" s="7">
        <f>ecommerce_dataset_updated[[#This Row],[Discount (%)]]+0</f>
        <v>30</v>
      </c>
      <c r="H675" s="6" t="s">
        <v>2914</v>
      </c>
      <c r="I675" s="6">
        <f>ecommerce_dataset_updated[[#This Row],['[Price (Rs.)']]]*ecommerce_dataset_updated[[#This Row],['[Discount (%)']]]/100</f>
        <v>59.336999999999996</v>
      </c>
      <c r="J675" s="6">
        <f>ecommerce_dataset_updated[[#This Row],[Final_Price(Rs.)]]+0</f>
        <v>138.44999999999999</v>
      </c>
      <c r="K675" s="6">
        <f xml:space="preserve"> ecommerce_dataset_updated[[#This Row],['[Price (Rs.)']]]-ecommerce_dataset_updated[[#This Row],[Discount Amount _]]</f>
        <v>138.453</v>
      </c>
      <c r="L675" t="s">
        <v>35</v>
      </c>
      <c r="M675" t="s">
        <v>943</v>
      </c>
      <c r="N675" s="4" t="s">
        <v>14070</v>
      </c>
      <c r="O675" s="4" t="s">
        <v>14051</v>
      </c>
      <c r="P675" s="4" t="s">
        <v>14079</v>
      </c>
      <c r="Q675" s="5">
        <f>DATE(ecommerce_dataset_updated[[#This Row],[YYYY]],ecommerce_dataset_updated[[#This Row],[MM]],ecommerce_dataset_updated[[#This Row],[DD]])</f>
        <v>45340</v>
      </c>
      <c r="R675" s="6" t="str">
        <f>TEXT(ecommerce_dataset_updated[[#This Row],['[Purchase_Date']]], "mmm")</f>
        <v>Feb</v>
      </c>
      <c r="S675" s="6" t="str">
        <f>TEXT(ecommerce_dataset_updated[[#This Row],['[Purchase_Date']]], "ddd")</f>
        <v>Sun</v>
      </c>
      <c r="T675" s="6">
        <f>ecommerce_dataset_updated[[#This Row],[Final_Price(Rs.) _]]-ecommerce_dataset_updated[[#This Row],['[Final_Price(Rs.)']]]</f>
        <v>3.0000000000143245E-3</v>
      </c>
      <c r="U675" s="6" t="b">
        <f xml:space="preserve"> AND(ecommerce_dataset_updated[[#This Row],[Final_Price(Rs.) _]]=ecommerce_dataset_updated[[#This Row],['[Final_Price(Rs.)']]])</f>
        <v>0</v>
      </c>
      <c r="V675" s="5"/>
    </row>
    <row r="676" spans="1:22">
      <c r="A676" t="s">
        <v>2915</v>
      </c>
      <c r="B676" t="s">
        <v>2916</v>
      </c>
      <c r="C676" t="s">
        <v>45</v>
      </c>
      <c r="D676" s="9" t="s">
        <v>2917</v>
      </c>
      <c r="E676" s="8">
        <f>ecommerce_dataset_updated[[#This Row],[Price (Rs.)]]+0</f>
        <v>175.77</v>
      </c>
      <c r="F676" s="6" t="s">
        <v>26</v>
      </c>
      <c r="G676" s="7">
        <f>ecommerce_dataset_updated[[#This Row],[Discount (%)]]+0</f>
        <v>25</v>
      </c>
      <c r="H676" s="6" t="s">
        <v>2918</v>
      </c>
      <c r="I676" s="6">
        <f>ecommerce_dataset_updated[[#This Row],['[Price (Rs.)']]]*ecommerce_dataset_updated[[#This Row],['[Discount (%)']]]/100</f>
        <v>43.942500000000003</v>
      </c>
      <c r="J676" s="6">
        <f>ecommerce_dataset_updated[[#This Row],[Final_Price(Rs.)]]+0</f>
        <v>131.83000000000001</v>
      </c>
      <c r="K676" s="6">
        <f xml:space="preserve"> ecommerce_dataset_updated[[#This Row],['[Price (Rs.)']]]-ecommerce_dataset_updated[[#This Row],[Discount Amount _]]</f>
        <v>131.82750000000001</v>
      </c>
      <c r="L676" t="s">
        <v>28</v>
      </c>
      <c r="M676" t="s">
        <v>2919</v>
      </c>
      <c r="N676" s="4" t="s">
        <v>14064</v>
      </c>
      <c r="O676" s="4" t="s">
        <v>14059</v>
      </c>
      <c r="P676" s="4" t="s">
        <v>14079</v>
      </c>
      <c r="Q676" s="5">
        <f>DATE(ecommerce_dataset_updated[[#This Row],[YYYY]],ecommerce_dataset_updated[[#This Row],[MM]],ecommerce_dataset_updated[[#This Row],[DD]])</f>
        <v>45425</v>
      </c>
      <c r="R676" s="6" t="str">
        <f>TEXT(ecommerce_dataset_updated[[#This Row],['[Purchase_Date']]], "mmm")</f>
        <v>May</v>
      </c>
      <c r="S676" s="6" t="str">
        <f>TEXT(ecommerce_dataset_updated[[#This Row],['[Purchase_Date']]], "ddd")</f>
        <v>Mon</v>
      </c>
      <c r="T676" s="6">
        <f>ecommerce_dataset_updated[[#This Row],[Final_Price(Rs.) _]]-ecommerce_dataset_updated[[#This Row],['[Final_Price(Rs.)']]]</f>
        <v>-2.4999999999977263E-3</v>
      </c>
      <c r="U676" s="6" t="b">
        <f xml:space="preserve"> AND(ecommerce_dataset_updated[[#This Row],[Final_Price(Rs.) _]]=ecommerce_dataset_updated[[#This Row],['[Final_Price(Rs.)']]])</f>
        <v>0</v>
      </c>
      <c r="V676" s="5"/>
    </row>
    <row r="677" spans="1:22">
      <c r="A677" t="s">
        <v>2920</v>
      </c>
      <c r="B677" t="s">
        <v>2921</v>
      </c>
      <c r="C677" t="s">
        <v>39</v>
      </c>
      <c r="D677" s="9" t="s">
        <v>2922</v>
      </c>
      <c r="E677" s="8">
        <f>ecommerce_dataset_updated[[#This Row],[Price (Rs.)]]+0</f>
        <v>174.56</v>
      </c>
      <c r="F677" s="6" t="s">
        <v>107</v>
      </c>
      <c r="G677" s="7">
        <f>ecommerce_dataset_updated[[#This Row],[Discount (%)]]+0</f>
        <v>0</v>
      </c>
      <c r="H677" s="6" t="s">
        <v>2922</v>
      </c>
      <c r="I677" s="6">
        <f>ecommerce_dataset_updated[[#This Row],['[Price (Rs.)']]]*ecommerce_dataset_updated[[#This Row],['[Discount (%)']]]/100</f>
        <v>0</v>
      </c>
      <c r="J677" s="6">
        <f>ecommerce_dataset_updated[[#This Row],[Final_Price(Rs.)]]+0</f>
        <v>174.56</v>
      </c>
      <c r="K677" s="6">
        <f xml:space="preserve"> ecommerce_dataset_updated[[#This Row],['[Price (Rs.)']]]-ecommerce_dataset_updated[[#This Row],[Discount Amount _]]</f>
        <v>174.56</v>
      </c>
      <c r="L677" t="s">
        <v>28</v>
      </c>
      <c r="M677" t="s">
        <v>596</v>
      </c>
      <c r="N677" s="4" t="s">
        <v>14071</v>
      </c>
      <c r="O677" s="4" t="s">
        <v>14050</v>
      </c>
      <c r="P677" s="4" t="s">
        <v>14079</v>
      </c>
      <c r="Q677" s="5">
        <f>DATE(ecommerce_dataset_updated[[#This Row],[YYYY]],ecommerce_dataset_updated[[#This Row],[MM]],ecommerce_dataset_updated[[#This Row],[DD]])</f>
        <v>45559</v>
      </c>
      <c r="R677" s="6" t="str">
        <f>TEXT(ecommerce_dataset_updated[[#This Row],['[Purchase_Date']]], "mmm")</f>
        <v>Sep</v>
      </c>
      <c r="S677" s="6" t="str">
        <f>TEXT(ecommerce_dataset_updated[[#This Row],['[Purchase_Date']]], "ddd")</f>
        <v>Tue</v>
      </c>
      <c r="T677" s="6">
        <f>ecommerce_dataset_updated[[#This Row],[Final_Price(Rs.) _]]-ecommerce_dataset_updated[[#This Row],['[Final_Price(Rs.)']]]</f>
        <v>0</v>
      </c>
      <c r="U677" s="6" t="b">
        <f xml:space="preserve"> AND(ecommerce_dataset_updated[[#This Row],[Final_Price(Rs.) _]]=ecommerce_dataset_updated[[#This Row],['[Final_Price(Rs.)']]])</f>
        <v>1</v>
      </c>
      <c r="V677" s="5"/>
    </row>
    <row r="678" spans="1:22">
      <c r="A678" t="s">
        <v>2923</v>
      </c>
      <c r="B678" t="s">
        <v>2924</v>
      </c>
      <c r="C678" t="s">
        <v>39</v>
      </c>
      <c r="D678" s="9" t="s">
        <v>2925</v>
      </c>
      <c r="E678" s="8">
        <f>ecommerce_dataset_updated[[#This Row],[Price (Rs.)]]+0</f>
        <v>279.38</v>
      </c>
      <c r="F678" s="6" t="s">
        <v>20</v>
      </c>
      <c r="G678" s="7">
        <f>ecommerce_dataset_updated[[#This Row],[Discount (%)]]+0</f>
        <v>20</v>
      </c>
      <c r="H678" s="6" t="s">
        <v>2926</v>
      </c>
      <c r="I678" s="6">
        <f>ecommerce_dataset_updated[[#This Row],['[Price (Rs.)']]]*ecommerce_dataset_updated[[#This Row],['[Discount (%)']]]/100</f>
        <v>55.876000000000005</v>
      </c>
      <c r="J678" s="6">
        <f>ecommerce_dataset_updated[[#This Row],[Final_Price(Rs.)]]+0</f>
        <v>223.5</v>
      </c>
      <c r="K678" s="6">
        <f xml:space="preserve"> ecommerce_dataset_updated[[#This Row],['[Price (Rs.)']]]-ecommerce_dataset_updated[[#This Row],[Discount Amount _]]</f>
        <v>223.50399999999999</v>
      </c>
      <c r="L678" t="s">
        <v>14</v>
      </c>
      <c r="M678" t="s">
        <v>591</v>
      </c>
      <c r="N678" s="4" t="s">
        <v>14071</v>
      </c>
      <c r="O678" s="4" t="s">
        <v>14051</v>
      </c>
      <c r="P678" s="4" t="s">
        <v>14079</v>
      </c>
      <c r="Q678" s="5">
        <f>DATE(ecommerce_dataset_updated[[#This Row],[YYYY]],ecommerce_dataset_updated[[#This Row],[MM]],ecommerce_dataset_updated[[#This Row],[DD]])</f>
        <v>45346</v>
      </c>
      <c r="R678" s="6" t="str">
        <f>TEXT(ecommerce_dataset_updated[[#This Row],['[Purchase_Date']]], "mmm")</f>
        <v>Feb</v>
      </c>
      <c r="S678" s="6" t="str">
        <f>TEXT(ecommerce_dataset_updated[[#This Row],['[Purchase_Date']]], "ddd")</f>
        <v>Sat</v>
      </c>
      <c r="T678" s="6">
        <f>ecommerce_dataset_updated[[#This Row],[Final_Price(Rs.) _]]-ecommerce_dataset_updated[[#This Row],['[Final_Price(Rs.)']]]</f>
        <v>3.9999999999906777E-3</v>
      </c>
      <c r="U678" s="6" t="b">
        <f xml:space="preserve"> AND(ecommerce_dataset_updated[[#This Row],[Final_Price(Rs.) _]]=ecommerce_dataset_updated[[#This Row],['[Final_Price(Rs.)']]])</f>
        <v>0</v>
      </c>
      <c r="V678" s="5"/>
    </row>
    <row r="679" spans="1:22">
      <c r="A679" t="s">
        <v>2927</v>
      </c>
      <c r="B679" t="s">
        <v>2928</v>
      </c>
      <c r="C679" t="s">
        <v>18</v>
      </c>
      <c r="D679" s="9" t="s">
        <v>2929</v>
      </c>
      <c r="E679" s="8">
        <f>ecommerce_dataset_updated[[#This Row],[Price (Rs.)]]+0</f>
        <v>129.52000000000001</v>
      </c>
      <c r="F679" s="6" t="s">
        <v>26</v>
      </c>
      <c r="G679" s="7">
        <f>ecommerce_dataset_updated[[#This Row],[Discount (%)]]+0</f>
        <v>25</v>
      </c>
      <c r="H679" s="6" t="s">
        <v>2930</v>
      </c>
      <c r="I679" s="6">
        <f>ecommerce_dataset_updated[[#This Row],['[Price (Rs.)']]]*ecommerce_dataset_updated[[#This Row],['[Discount (%)']]]/100</f>
        <v>32.380000000000003</v>
      </c>
      <c r="J679" s="6">
        <f>ecommerce_dataset_updated[[#This Row],[Final_Price(Rs.)]]+0</f>
        <v>97.14</v>
      </c>
      <c r="K679" s="6">
        <f xml:space="preserve"> ecommerce_dataset_updated[[#This Row],['[Price (Rs.)']]]-ecommerce_dataset_updated[[#This Row],[Discount Amount _]]</f>
        <v>97.140000000000015</v>
      </c>
      <c r="L679" t="s">
        <v>77</v>
      </c>
      <c r="M679" t="s">
        <v>1010</v>
      </c>
      <c r="N679" s="4" t="s">
        <v>14055</v>
      </c>
      <c r="O679" s="4" t="s">
        <v>14049</v>
      </c>
      <c r="P679" s="4" t="s">
        <v>14079</v>
      </c>
      <c r="Q679" s="5">
        <f>DATE(ecommerce_dataset_updated[[#This Row],[YYYY]],ecommerce_dataset_updated[[#This Row],[MM]],ecommerce_dataset_updated[[#This Row],[DD]])</f>
        <v>45604</v>
      </c>
      <c r="R679" s="6" t="str">
        <f>TEXT(ecommerce_dataset_updated[[#This Row],['[Purchase_Date']]], "mmm")</f>
        <v>Nov</v>
      </c>
      <c r="S679" s="6" t="str">
        <f>TEXT(ecommerce_dataset_updated[[#This Row],['[Purchase_Date']]], "ddd")</f>
        <v>Fri</v>
      </c>
      <c r="T679" s="6">
        <f>ecommerce_dataset_updated[[#This Row],[Final_Price(Rs.) _]]-ecommerce_dataset_updated[[#This Row],['[Final_Price(Rs.)']]]</f>
        <v>0</v>
      </c>
      <c r="U679" s="6" t="b">
        <f xml:space="preserve"> AND(ecommerce_dataset_updated[[#This Row],[Final_Price(Rs.) _]]=ecommerce_dataset_updated[[#This Row],['[Final_Price(Rs.)']]])</f>
        <v>1</v>
      </c>
      <c r="V679" s="5"/>
    </row>
    <row r="680" spans="1:22">
      <c r="A680" t="s">
        <v>2931</v>
      </c>
      <c r="B680" t="s">
        <v>2932</v>
      </c>
      <c r="C680" t="s">
        <v>18</v>
      </c>
      <c r="D680" s="9" t="s">
        <v>2933</v>
      </c>
      <c r="E680" s="8">
        <f>ecommerce_dataset_updated[[#This Row],[Price (Rs.)]]+0</f>
        <v>125.93</v>
      </c>
      <c r="F680" s="6" t="s">
        <v>20</v>
      </c>
      <c r="G680" s="7">
        <f>ecommerce_dataset_updated[[#This Row],[Discount (%)]]+0</f>
        <v>20</v>
      </c>
      <c r="H680" s="6" t="s">
        <v>2934</v>
      </c>
      <c r="I680" s="6">
        <f>ecommerce_dataset_updated[[#This Row],['[Price (Rs.)']]]*ecommerce_dataset_updated[[#This Row],['[Discount (%)']]]/100</f>
        <v>25.186000000000003</v>
      </c>
      <c r="J680" s="6">
        <f>ecommerce_dataset_updated[[#This Row],[Final_Price(Rs.)]]+0</f>
        <v>100.74</v>
      </c>
      <c r="K680" s="6">
        <f xml:space="preserve"> ecommerce_dataset_updated[[#This Row],['[Price (Rs.)']]]-ecommerce_dataset_updated[[#This Row],[Discount Amount _]]</f>
        <v>100.744</v>
      </c>
      <c r="L680" t="s">
        <v>14</v>
      </c>
      <c r="M680" t="s">
        <v>2935</v>
      </c>
      <c r="N680" s="4" t="s">
        <v>2910</v>
      </c>
      <c r="O680" s="4" t="s">
        <v>14062</v>
      </c>
      <c r="P680" s="4" t="s">
        <v>14079</v>
      </c>
      <c r="Q680" s="5">
        <f>DATE(ecommerce_dataset_updated[[#This Row],[YYYY]],ecommerce_dataset_updated[[#This Row],[MM]],ecommerce_dataset_updated[[#This Row],[DD]])</f>
        <v>45457</v>
      </c>
      <c r="R680" s="6" t="str">
        <f>TEXT(ecommerce_dataset_updated[[#This Row],['[Purchase_Date']]], "mmm")</f>
        <v>Jun</v>
      </c>
      <c r="S680" s="6" t="str">
        <f>TEXT(ecommerce_dataset_updated[[#This Row],['[Purchase_Date']]], "ddd")</f>
        <v>Fri</v>
      </c>
      <c r="T680" s="6">
        <f>ecommerce_dataset_updated[[#This Row],[Final_Price(Rs.) _]]-ecommerce_dataset_updated[[#This Row],['[Final_Price(Rs.)']]]</f>
        <v>4.0000000000048885E-3</v>
      </c>
      <c r="U680" s="6" t="b">
        <f xml:space="preserve"> AND(ecommerce_dataset_updated[[#This Row],[Final_Price(Rs.) _]]=ecommerce_dataset_updated[[#This Row],['[Final_Price(Rs.)']]])</f>
        <v>0</v>
      </c>
      <c r="V680" s="5"/>
    </row>
    <row r="681" spans="1:22">
      <c r="A681" t="s">
        <v>2936</v>
      </c>
      <c r="B681" t="s">
        <v>2937</v>
      </c>
      <c r="C681" t="s">
        <v>45</v>
      </c>
      <c r="D681" s="9" t="s">
        <v>2938</v>
      </c>
      <c r="E681" s="8">
        <f>ecommerce_dataset_updated[[#This Row],[Price (Rs.)]]+0</f>
        <v>78.34</v>
      </c>
      <c r="F681" s="6" t="s">
        <v>26</v>
      </c>
      <c r="G681" s="7">
        <f>ecommerce_dataset_updated[[#This Row],[Discount (%)]]+0</f>
        <v>25</v>
      </c>
      <c r="H681" s="6" t="s">
        <v>2939</v>
      </c>
      <c r="I681" s="6">
        <f>ecommerce_dataset_updated[[#This Row],['[Price (Rs.)']]]*ecommerce_dataset_updated[[#This Row],['[Discount (%)']]]/100</f>
        <v>19.585000000000001</v>
      </c>
      <c r="J681" s="6">
        <f>ecommerce_dataset_updated[[#This Row],[Final_Price(Rs.)]]+0</f>
        <v>58.76</v>
      </c>
      <c r="K681" s="6">
        <f xml:space="preserve"> ecommerce_dataset_updated[[#This Row],['[Price (Rs.)']]]-ecommerce_dataset_updated[[#This Row],[Discount Amount _]]</f>
        <v>58.755000000000003</v>
      </c>
      <c r="L681" t="s">
        <v>14</v>
      </c>
      <c r="M681" t="s">
        <v>747</v>
      </c>
      <c r="N681" s="4" t="s">
        <v>14050</v>
      </c>
      <c r="O681" s="4" t="s">
        <v>14062</v>
      </c>
      <c r="P681" s="4" t="s">
        <v>14079</v>
      </c>
      <c r="Q681" s="5">
        <f>DATE(ecommerce_dataset_updated[[#This Row],[YYYY]],ecommerce_dataset_updated[[#This Row],[MM]],ecommerce_dataset_updated[[#This Row],[DD]])</f>
        <v>45452</v>
      </c>
      <c r="R681" s="6" t="str">
        <f>TEXT(ecommerce_dataset_updated[[#This Row],['[Purchase_Date']]], "mmm")</f>
        <v>Jun</v>
      </c>
      <c r="S681" s="6" t="str">
        <f>TEXT(ecommerce_dataset_updated[[#This Row],['[Purchase_Date']]], "ddd")</f>
        <v>Sun</v>
      </c>
      <c r="T681" s="6">
        <f>ecommerce_dataset_updated[[#This Row],[Final_Price(Rs.) _]]-ecommerce_dataset_updated[[#This Row],['[Final_Price(Rs.)']]]</f>
        <v>-4.9999999999954525E-3</v>
      </c>
      <c r="U681" s="6" t="b">
        <f xml:space="preserve"> AND(ecommerce_dataset_updated[[#This Row],[Final_Price(Rs.) _]]=ecommerce_dataset_updated[[#This Row],['[Final_Price(Rs.)']]])</f>
        <v>0</v>
      </c>
      <c r="V681" s="5"/>
    </row>
    <row r="682" spans="1:22">
      <c r="A682" t="s">
        <v>2940</v>
      </c>
      <c r="B682" t="s">
        <v>2941</v>
      </c>
      <c r="C682" t="s">
        <v>10</v>
      </c>
      <c r="D682" s="9" t="s">
        <v>2942</v>
      </c>
      <c r="E682" s="8">
        <f>ecommerce_dataset_updated[[#This Row],[Price (Rs.)]]+0</f>
        <v>23.85</v>
      </c>
      <c r="F682" s="6" t="s">
        <v>20</v>
      </c>
      <c r="G682" s="7">
        <f>ecommerce_dataset_updated[[#This Row],[Discount (%)]]+0</f>
        <v>20</v>
      </c>
      <c r="H682" s="6" t="s">
        <v>2943</v>
      </c>
      <c r="I682" s="6">
        <f>ecommerce_dataset_updated[[#This Row],['[Price (Rs.)']]]*ecommerce_dataset_updated[[#This Row],['[Discount (%)']]]/100</f>
        <v>4.7699999999999996</v>
      </c>
      <c r="J682" s="6">
        <f>ecommerce_dataset_updated[[#This Row],[Final_Price(Rs.)]]+0</f>
        <v>19.079999999999998</v>
      </c>
      <c r="K682" s="6">
        <f xml:space="preserve"> ecommerce_dataset_updated[[#This Row],['[Price (Rs.)']]]-ecommerce_dataset_updated[[#This Row],[Discount Amount _]]</f>
        <v>19.080000000000002</v>
      </c>
      <c r="L682" t="s">
        <v>77</v>
      </c>
      <c r="M682" t="s">
        <v>1234</v>
      </c>
      <c r="N682" s="4" t="s">
        <v>75</v>
      </c>
      <c r="O682" s="4" t="s">
        <v>75</v>
      </c>
      <c r="P682" s="4" t="s">
        <v>14079</v>
      </c>
      <c r="Q682" s="5">
        <f>DATE(ecommerce_dataset_updated[[#This Row],[YYYY]],ecommerce_dataset_updated[[#This Row],[MM]],ecommerce_dataset_updated[[#This Row],[DD]])</f>
        <v>45575</v>
      </c>
      <c r="R682" s="6" t="str">
        <f>TEXT(ecommerce_dataset_updated[[#This Row],['[Purchase_Date']]], "mmm")</f>
        <v>Oct</v>
      </c>
      <c r="S682" s="6" t="str">
        <f>TEXT(ecommerce_dataset_updated[[#This Row],['[Purchase_Date']]], "ddd")</f>
        <v>Thu</v>
      </c>
      <c r="T682" s="6">
        <f>ecommerce_dataset_updated[[#This Row],[Final_Price(Rs.) _]]-ecommerce_dataset_updated[[#This Row],['[Final_Price(Rs.)']]]</f>
        <v>0</v>
      </c>
      <c r="U682" s="6" t="b">
        <f xml:space="preserve"> AND(ecommerce_dataset_updated[[#This Row],[Final_Price(Rs.) _]]=ecommerce_dataset_updated[[#This Row],['[Final_Price(Rs.)']]])</f>
        <v>1</v>
      </c>
      <c r="V682" s="5"/>
    </row>
    <row r="683" spans="1:22">
      <c r="A683" t="s">
        <v>2944</v>
      </c>
      <c r="B683" t="s">
        <v>2945</v>
      </c>
      <c r="C683" t="s">
        <v>68</v>
      </c>
      <c r="D683" s="9" t="s">
        <v>2946</v>
      </c>
      <c r="E683" s="8">
        <f>ecommerce_dataset_updated[[#This Row],[Price (Rs.)]]+0</f>
        <v>209.44</v>
      </c>
      <c r="F683" s="6" t="s">
        <v>12</v>
      </c>
      <c r="G683" s="7">
        <f>ecommerce_dataset_updated[[#This Row],[Discount (%)]]+0</f>
        <v>15</v>
      </c>
      <c r="H683" s="6" t="s">
        <v>2947</v>
      </c>
      <c r="I683" s="6">
        <f>ecommerce_dataset_updated[[#This Row],['[Price (Rs.)']]]*ecommerce_dataset_updated[[#This Row],['[Discount (%)']]]/100</f>
        <v>31.416</v>
      </c>
      <c r="J683" s="6">
        <f>ecommerce_dataset_updated[[#This Row],[Final_Price(Rs.)]]+0</f>
        <v>178.02</v>
      </c>
      <c r="K683" s="6">
        <f xml:space="preserve"> ecommerce_dataset_updated[[#This Row],['[Price (Rs.)']]]-ecommerce_dataset_updated[[#This Row],[Discount Amount _]]</f>
        <v>178.024</v>
      </c>
      <c r="L683" t="s">
        <v>28</v>
      </c>
      <c r="M683" t="s">
        <v>740</v>
      </c>
      <c r="N683" s="4" t="s">
        <v>14061</v>
      </c>
      <c r="O683" s="4" t="s">
        <v>14051</v>
      </c>
      <c r="P683" s="4" t="s">
        <v>14079</v>
      </c>
      <c r="Q683" s="5">
        <f>DATE(ecommerce_dataset_updated[[#This Row],[YYYY]],ecommerce_dataset_updated[[#This Row],[MM]],ecommerce_dataset_updated[[#This Row],[DD]])</f>
        <v>45343</v>
      </c>
      <c r="R683" s="6" t="str">
        <f>TEXT(ecommerce_dataset_updated[[#This Row],['[Purchase_Date']]], "mmm")</f>
        <v>Feb</v>
      </c>
      <c r="S683" s="6" t="str">
        <f>TEXT(ecommerce_dataset_updated[[#This Row],['[Purchase_Date']]], "ddd")</f>
        <v>Wed</v>
      </c>
      <c r="T683" s="6">
        <f>ecommerce_dataset_updated[[#This Row],[Final_Price(Rs.) _]]-ecommerce_dataset_updated[[#This Row],['[Final_Price(Rs.)']]]</f>
        <v>3.9999999999906777E-3</v>
      </c>
      <c r="U683" s="6" t="b">
        <f xml:space="preserve"> AND(ecommerce_dataset_updated[[#This Row],[Final_Price(Rs.) _]]=ecommerce_dataset_updated[[#This Row],['[Final_Price(Rs.)']]])</f>
        <v>0</v>
      </c>
      <c r="V683" s="5"/>
    </row>
    <row r="684" spans="1:22">
      <c r="A684" t="s">
        <v>2948</v>
      </c>
      <c r="B684" t="s">
        <v>2949</v>
      </c>
      <c r="C684" t="s">
        <v>114</v>
      </c>
      <c r="D684" s="9" t="s">
        <v>2950</v>
      </c>
      <c r="E684" s="8">
        <f>ecommerce_dataset_updated[[#This Row],[Price (Rs.)]]+0</f>
        <v>291.97000000000003</v>
      </c>
      <c r="F684" s="6" t="s">
        <v>12</v>
      </c>
      <c r="G684" s="7">
        <f>ecommerce_dataset_updated[[#This Row],[Discount (%)]]+0</f>
        <v>15</v>
      </c>
      <c r="H684" s="6" t="s">
        <v>2951</v>
      </c>
      <c r="I684" s="6">
        <f>ecommerce_dataset_updated[[#This Row],['[Price (Rs.)']]]*ecommerce_dataset_updated[[#This Row],['[Discount (%)']]]/100</f>
        <v>43.795500000000004</v>
      </c>
      <c r="J684" s="6">
        <f>ecommerce_dataset_updated[[#This Row],[Final_Price(Rs.)]]+0</f>
        <v>248.17</v>
      </c>
      <c r="K684" s="6">
        <f xml:space="preserve"> ecommerce_dataset_updated[[#This Row],['[Price (Rs.)']]]-ecommerce_dataset_updated[[#This Row],[Discount Amount _]]</f>
        <v>248.17450000000002</v>
      </c>
      <c r="L684" t="s">
        <v>120</v>
      </c>
      <c r="M684" t="s">
        <v>2952</v>
      </c>
      <c r="N684" s="4" t="s">
        <v>14062</v>
      </c>
      <c r="O684" s="4" t="s">
        <v>14051</v>
      </c>
      <c r="P684" s="4" t="s">
        <v>14079</v>
      </c>
      <c r="Q684" s="5">
        <f>DATE(ecommerce_dataset_updated[[#This Row],[YYYY]],ecommerce_dataset_updated[[#This Row],[MM]],ecommerce_dataset_updated[[#This Row],[DD]])</f>
        <v>45328</v>
      </c>
      <c r="R684" s="6" t="str">
        <f>TEXT(ecommerce_dataset_updated[[#This Row],['[Purchase_Date']]], "mmm")</f>
        <v>Feb</v>
      </c>
      <c r="S684" s="6" t="str">
        <f>TEXT(ecommerce_dataset_updated[[#This Row],['[Purchase_Date']]], "ddd")</f>
        <v>Tue</v>
      </c>
      <c r="T684" s="6">
        <f>ecommerce_dataset_updated[[#This Row],[Final_Price(Rs.) _]]-ecommerce_dataset_updated[[#This Row],['[Final_Price(Rs.)']]]</f>
        <v>4.5000000000356977E-3</v>
      </c>
      <c r="U684" s="6" t="b">
        <f xml:space="preserve"> AND(ecommerce_dataset_updated[[#This Row],[Final_Price(Rs.) _]]=ecommerce_dataset_updated[[#This Row],['[Final_Price(Rs.)']]])</f>
        <v>0</v>
      </c>
      <c r="V684" s="5"/>
    </row>
    <row r="685" spans="1:22">
      <c r="A685" t="s">
        <v>2953</v>
      </c>
      <c r="B685" t="s">
        <v>2954</v>
      </c>
      <c r="C685" t="s">
        <v>114</v>
      </c>
      <c r="D685" s="9" t="s">
        <v>2955</v>
      </c>
      <c r="E685" s="8">
        <f>ecommerce_dataset_updated[[#This Row],[Price (Rs.)]]+0</f>
        <v>401.11</v>
      </c>
      <c r="F685" s="6" t="s">
        <v>53</v>
      </c>
      <c r="G685" s="7">
        <f>ecommerce_dataset_updated[[#This Row],[Discount (%)]]+0</f>
        <v>5</v>
      </c>
      <c r="H685" s="6" t="s">
        <v>1682</v>
      </c>
      <c r="I685" s="6">
        <f>ecommerce_dataset_updated[[#This Row],['[Price (Rs.)']]]*ecommerce_dataset_updated[[#This Row],['[Discount (%)']]]/100</f>
        <v>20.055500000000002</v>
      </c>
      <c r="J685" s="6">
        <f>ecommerce_dataset_updated[[#This Row],[Final_Price(Rs.)]]+0</f>
        <v>381.05</v>
      </c>
      <c r="K685" s="6">
        <f xml:space="preserve"> ecommerce_dataset_updated[[#This Row],['[Price (Rs.)']]]-ecommerce_dataset_updated[[#This Row],[Discount Amount _]]</f>
        <v>381.05450000000002</v>
      </c>
      <c r="L685" t="s">
        <v>14</v>
      </c>
      <c r="M685" t="s">
        <v>314</v>
      </c>
      <c r="N685" s="4" t="s">
        <v>14058</v>
      </c>
      <c r="O685" s="4" t="s">
        <v>14055</v>
      </c>
      <c r="P685" s="4" t="s">
        <v>14079</v>
      </c>
      <c r="Q685" s="5">
        <f>DATE(ecommerce_dataset_updated[[#This Row],[YYYY]],ecommerce_dataset_updated[[#This Row],[MM]],ecommerce_dataset_updated[[#This Row],[DD]])</f>
        <v>45533</v>
      </c>
      <c r="R685" s="6" t="str">
        <f>TEXT(ecommerce_dataset_updated[[#This Row],['[Purchase_Date']]], "mmm")</f>
        <v>Aug</v>
      </c>
      <c r="S685" s="6" t="str">
        <f>TEXT(ecommerce_dataset_updated[[#This Row],['[Purchase_Date']]], "ddd")</f>
        <v>Thu</v>
      </c>
      <c r="T685" s="6">
        <f>ecommerce_dataset_updated[[#This Row],[Final_Price(Rs.) _]]-ecommerce_dataset_updated[[#This Row],['[Final_Price(Rs.)']]]</f>
        <v>4.500000000007276E-3</v>
      </c>
      <c r="U685" s="6" t="b">
        <f xml:space="preserve"> AND(ecommerce_dataset_updated[[#This Row],[Final_Price(Rs.) _]]=ecommerce_dataset_updated[[#This Row],['[Final_Price(Rs.)']]])</f>
        <v>0</v>
      </c>
      <c r="V685" s="5"/>
    </row>
    <row r="686" spans="1:22">
      <c r="A686" t="s">
        <v>2956</v>
      </c>
      <c r="B686" t="s">
        <v>2957</v>
      </c>
      <c r="C686" t="s">
        <v>45</v>
      </c>
      <c r="D686" s="9" t="s">
        <v>2958</v>
      </c>
      <c r="E686" s="8">
        <f>ecommerce_dataset_updated[[#This Row],[Price (Rs.)]]+0</f>
        <v>335.49</v>
      </c>
      <c r="F686" s="6" t="s">
        <v>107</v>
      </c>
      <c r="G686" s="7">
        <f>ecommerce_dataset_updated[[#This Row],[Discount (%)]]+0</f>
        <v>0</v>
      </c>
      <c r="H686" s="6" t="s">
        <v>2958</v>
      </c>
      <c r="I686" s="6">
        <f>ecommerce_dataset_updated[[#This Row],['[Price (Rs.)']]]*ecommerce_dataset_updated[[#This Row],['[Discount (%)']]]/100</f>
        <v>0</v>
      </c>
      <c r="J686" s="6">
        <f>ecommerce_dataset_updated[[#This Row],[Final_Price(Rs.)]]+0</f>
        <v>335.49</v>
      </c>
      <c r="K686" s="6">
        <f xml:space="preserve"> ecommerce_dataset_updated[[#This Row],['[Price (Rs.)']]]-ecommerce_dataset_updated[[#This Row],[Discount Amount _]]</f>
        <v>335.49</v>
      </c>
      <c r="L686" t="s">
        <v>14</v>
      </c>
      <c r="M686" t="s">
        <v>428</v>
      </c>
      <c r="N686" s="4" t="s">
        <v>14070</v>
      </c>
      <c r="O686" s="4" t="s">
        <v>14050</v>
      </c>
      <c r="P686" s="4" t="s">
        <v>14079</v>
      </c>
      <c r="Q686" s="5">
        <f>DATE(ecommerce_dataset_updated[[#This Row],[YYYY]],ecommerce_dataset_updated[[#This Row],[MM]],ecommerce_dataset_updated[[#This Row],[DD]])</f>
        <v>45553</v>
      </c>
      <c r="R686" s="6" t="str">
        <f>TEXT(ecommerce_dataset_updated[[#This Row],['[Purchase_Date']]], "mmm")</f>
        <v>Sep</v>
      </c>
      <c r="S686" s="6" t="str">
        <f>TEXT(ecommerce_dataset_updated[[#This Row],['[Purchase_Date']]], "ddd")</f>
        <v>Wed</v>
      </c>
      <c r="T686" s="6">
        <f>ecommerce_dataset_updated[[#This Row],[Final_Price(Rs.) _]]-ecommerce_dataset_updated[[#This Row],['[Final_Price(Rs.)']]]</f>
        <v>0</v>
      </c>
      <c r="U686" s="6" t="b">
        <f xml:space="preserve"> AND(ecommerce_dataset_updated[[#This Row],[Final_Price(Rs.) _]]=ecommerce_dataset_updated[[#This Row],['[Final_Price(Rs.)']]])</f>
        <v>1</v>
      </c>
      <c r="V686" s="5"/>
    </row>
    <row r="687" spans="1:22">
      <c r="A687" t="s">
        <v>2959</v>
      </c>
      <c r="B687" t="s">
        <v>2960</v>
      </c>
      <c r="C687" t="s">
        <v>18</v>
      </c>
      <c r="D687" s="9" t="s">
        <v>2961</v>
      </c>
      <c r="E687" s="8">
        <f>ecommerce_dataset_updated[[#This Row],[Price (Rs.)]]+0</f>
        <v>58.24</v>
      </c>
      <c r="F687" s="6" t="s">
        <v>47</v>
      </c>
      <c r="G687" s="7">
        <f>ecommerce_dataset_updated[[#This Row],[Discount (%)]]+0</f>
        <v>50</v>
      </c>
      <c r="H687" s="6" t="s">
        <v>2962</v>
      </c>
      <c r="I687" s="6">
        <f>ecommerce_dataset_updated[[#This Row],['[Price (Rs.)']]]*ecommerce_dataset_updated[[#This Row],['[Discount (%)']]]/100</f>
        <v>29.12</v>
      </c>
      <c r="J687" s="6">
        <f>ecommerce_dataset_updated[[#This Row],[Final_Price(Rs.)]]+0</f>
        <v>29.12</v>
      </c>
      <c r="K687" s="6">
        <f xml:space="preserve"> ecommerce_dataset_updated[[#This Row],['[Price (Rs.)']]]-ecommerce_dataset_updated[[#This Row],[Discount Amount _]]</f>
        <v>29.12</v>
      </c>
      <c r="L687" t="s">
        <v>28</v>
      </c>
      <c r="M687" t="s">
        <v>1352</v>
      </c>
      <c r="N687" s="4" t="s">
        <v>14067</v>
      </c>
      <c r="O687" s="4" t="s">
        <v>14052</v>
      </c>
      <c r="P687" s="4" t="s">
        <v>14079</v>
      </c>
      <c r="Q687" s="5">
        <f>DATE(ecommerce_dataset_updated[[#This Row],[YYYY]],ecommerce_dataset_updated[[#This Row],[MM]],ecommerce_dataset_updated[[#This Row],[DD]])</f>
        <v>45298</v>
      </c>
      <c r="R687" s="6" t="str">
        <f>TEXT(ecommerce_dataset_updated[[#This Row],['[Purchase_Date']]], "mmm")</f>
        <v>Jan</v>
      </c>
      <c r="S687" s="6" t="str">
        <f>TEXT(ecommerce_dataset_updated[[#This Row],['[Purchase_Date']]], "ddd")</f>
        <v>Sun</v>
      </c>
      <c r="T687" s="6">
        <f>ecommerce_dataset_updated[[#This Row],[Final_Price(Rs.) _]]-ecommerce_dataset_updated[[#This Row],['[Final_Price(Rs.)']]]</f>
        <v>0</v>
      </c>
      <c r="U687" s="6" t="b">
        <f xml:space="preserve"> AND(ecommerce_dataset_updated[[#This Row],[Final_Price(Rs.) _]]=ecommerce_dataset_updated[[#This Row],['[Final_Price(Rs.)']]])</f>
        <v>1</v>
      </c>
      <c r="V687" s="5"/>
    </row>
    <row r="688" spans="1:22">
      <c r="A688" t="s">
        <v>2963</v>
      </c>
      <c r="B688" t="s">
        <v>2964</v>
      </c>
      <c r="C688" t="s">
        <v>32</v>
      </c>
      <c r="D688" s="9" t="s">
        <v>2965</v>
      </c>
      <c r="E688" s="8">
        <f>ecommerce_dataset_updated[[#This Row],[Price (Rs.)]]+0</f>
        <v>164.37</v>
      </c>
      <c r="F688" s="6" t="s">
        <v>154</v>
      </c>
      <c r="G688" s="7">
        <f>ecommerce_dataset_updated[[#This Row],[Discount (%)]]+0</f>
        <v>30</v>
      </c>
      <c r="H688" s="6" t="s">
        <v>2966</v>
      </c>
      <c r="I688" s="6">
        <f>ecommerce_dataset_updated[[#This Row],['[Price (Rs.)']]]*ecommerce_dataset_updated[[#This Row],['[Discount (%)']]]/100</f>
        <v>49.311000000000007</v>
      </c>
      <c r="J688" s="6">
        <f>ecommerce_dataset_updated[[#This Row],[Final_Price(Rs.)]]+0</f>
        <v>115.06</v>
      </c>
      <c r="K688" s="6">
        <f xml:space="preserve"> ecommerce_dataset_updated[[#This Row],['[Price (Rs.)']]]-ecommerce_dataset_updated[[#This Row],[Discount Amount _]]</f>
        <v>115.059</v>
      </c>
      <c r="L688" t="s">
        <v>14</v>
      </c>
      <c r="M688" t="s">
        <v>943</v>
      </c>
      <c r="N688" s="4" t="s">
        <v>14070</v>
      </c>
      <c r="O688" s="4" t="s">
        <v>14051</v>
      </c>
      <c r="P688" s="4" t="s">
        <v>14079</v>
      </c>
      <c r="Q688" s="5">
        <f>DATE(ecommerce_dataset_updated[[#This Row],[YYYY]],ecommerce_dataset_updated[[#This Row],[MM]],ecommerce_dataset_updated[[#This Row],[DD]])</f>
        <v>45340</v>
      </c>
      <c r="R688" s="6" t="str">
        <f>TEXT(ecommerce_dataset_updated[[#This Row],['[Purchase_Date']]], "mmm")</f>
        <v>Feb</v>
      </c>
      <c r="S688" s="6" t="str">
        <f>TEXT(ecommerce_dataset_updated[[#This Row],['[Purchase_Date']]], "ddd")</f>
        <v>Sun</v>
      </c>
      <c r="T688" s="6">
        <f>ecommerce_dataset_updated[[#This Row],[Final_Price(Rs.) _]]-ecommerce_dataset_updated[[#This Row],['[Final_Price(Rs.)']]]</f>
        <v>-1.0000000000047748E-3</v>
      </c>
      <c r="U688" s="6" t="b">
        <f xml:space="preserve"> AND(ecommerce_dataset_updated[[#This Row],[Final_Price(Rs.) _]]=ecommerce_dataset_updated[[#This Row],['[Final_Price(Rs.)']]])</f>
        <v>0</v>
      </c>
      <c r="V688" s="5"/>
    </row>
    <row r="689" spans="1:22">
      <c r="A689" t="s">
        <v>2967</v>
      </c>
      <c r="B689" t="s">
        <v>2968</v>
      </c>
      <c r="C689" t="s">
        <v>39</v>
      </c>
      <c r="D689" s="9" t="s">
        <v>2969</v>
      </c>
      <c r="E689" s="8">
        <f>ecommerce_dataset_updated[[#This Row],[Price (Rs.)]]+0</f>
        <v>99.36</v>
      </c>
      <c r="F689" s="6" t="s">
        <v>53</v>
      </c>
      <c r="G689" s="7">
        <f>ecommerce_dataset_updated[[#This Row],[Discount (%)]]+0</f>
        <v>5</v>
      </c>
      <c r="H689" s="6" t="s">
        <v>2970</v>
      </c>
      <c r="I689" s="6">
        <f>ecommerce_dataset_updated[[#This Row],['[Price (Rs.)']]]*ecommerce_dataset_updated[[#This Row],['[Discount (%)']]]/100</f>
        <v>4.968</v>
      </c>
      <c r="J689" s="6">
        <f>ecommerce_dataset_updated[[#This Row],[Final_Price(Rs.)]]+0</f>
        <v>94.39</v>
      </c>
      <c r="K689" s="6">
        <f xml:space="preserve"> ecommerce_dataset_updated[[#This Row],['[Price (Rs.)']]]-ecommerce_dataset_updated[[#This Row],[Discount Amount _]]</f>
        <v>94.391999999999996</v>
      </c>
      <c r="L689" t="s">
        <v>14</v>
      </c>
      <c r="M689" t="s">
        <v>1726</v>
      </c>
      <c r="N689" s="4" t="s">
        <v>14072</v>
      </c>
      <c r="O689" s="4" t="s">
        <v>14055</v>
      </c>
      <c r="P689" s="4" t="s">
        <v>14079</v>
      </c>
      <c r="Q689" s="5">
        <f>DATE(ecommerce_dataset_updated[[#This Row],[YYYY]],ecommerce_dataset_updated[[#This Row],[MM]],ecommerce_dataset_updated[[#This Row],[DD]])</f>
        <v>45520</v>
      </c>
      <c r="R689" s="6" t="str">
        <f>TEXT(ecommerce_dataset_updated[[#This Row],['[Purchase_Date']]], "mmm")</f>
        <v>Aug</v>
      </c>
      <c r="S689" s="6" t="str">
        <f>TEXT(ecommerce_dataset_updated[[#This Row],['[Purchase_Date']]], "ddd")</f>
        <v>Fri</v>
      </c>
      <c r="T689" s="6">
        <f>ecommerce_dataset_updated[[#This Row],[Final_Price(Rs.) _]]-ecommerce_dataset_updated[[#This Row],['[Final_Price(Rs.)']]]</f>
        <v>1.9999999999953388E-3</v>
      </c>
      <c r="U689" s="6" t="b">
        <f xml:space="preserve"> AND(ecommerce_dataset_updated[[#This Row],[Final_Price(Rs.) _]]=ecommerce_dataset_updated[[#This Row],['[Final_Price(Rs.)']]])</f>
        <v>0</v>
      </c>
      <c r="V689" s="5"/>
    </row>
    <row r="690" spans="1:22">
      <c r="A690" t="s">
        <v>2971</v>
      </c>
      <c r="B690" t="s">
        <v>2972</v>
      </c>
      <c r="C690" t="s">
        <v>10</v>
      </c>
      <c r="D690" s="9" t="s">
        <v>2973</v>
      </c>
      <c r="E690" s="8">
        <f>ecommerce_dataset_updated[[#This Row],[Price (Rs.)]]+0</f>
        <v>351.99</v>
      </c>
      <c r="F690" s="6" t="s">
        <v>75</v>
      </c>
      <c r="G690" s="7">
        <f>ecommerce_dataset_updated[[#This Row],[Discount (%)]]+0</f>
        <v>10</v>
      </c>
      <c r="H690" s="6" t="s">
        <v>2974</v>
      </c>
      <c r="I690" s="6">
        <f>ecommerce_dataset_updated[[#This Row],['[Price (Rs.)']]]*ecommerce_dataset_updated[[#This Row],['[Discount (%)']]]/100</f>
        <v>35.198999999999998</v>
      </c>
      <c r="J690" s="6">
        <f>ecommerce_dataset_updated[[#This Row],[Final_Price(Rs.)]]+0</f>
        <v>316.79000000000002</v>
      </c>
      <c r="K690" s="6">
        <f xml:space="preserve"> ecommerce_dataset_updated[[#This Row],['[Price (Rs.)']]]-ecommerce_dataset_updated[[#This Row],[Discount Amount _]]</f>
        <v>316.791</v>
      </c>
      <c r="L690" t="s">
        <v>14</v>
      </c>
      <c r="M690" t="s">
        <v>389</v>
      </c>
      <c r="N690" s="4" t="s">
        <v>14063</v>
      </c>
      <c r="O690" s="4" t="s">
        <v>14050</v>
      </c>
      <c r="P690" s="4" t="s">
        <v>14079</v>
      </c>
      <c r="Q690" s="5">
        <f>DATE(ecommerce_dataset_updated[[#This Row],[YYYY]],ecommerce_dataset_updated[[#This Row],[MM]],ecommerce_dataset_updated[[#This Row],[DD]])</f>
        <v>45552</v>
      </c>
      <c r="R690" s="6" t="str">
        <f>TEXT(ecommerce_dataset_updated[[#This Row],['[Purchase_Date']]], "mmm")</f>
        <v>Sep</v>
      </c>
      <c r="S690" s="6" t="str">
        <f>TEXT(ecommerce_dataset_updated[[#This Row],['[Purchase_Date']]], "ddd")</f>
        <v>Tue</v>
      </c>
      <c r="T690" s="6">
        <f>ecommerce_dataset_updated[[#This Row],[Final_Price(Rs.) _]]-ecommerce_dataset_updated[[#This Row],['[Final_Price(Rs.)']]]</f>
        <v>9.9999999997635314E-4</v>
      </c>
      <c r="U690" s="6" t="b">
        <f xml:space="preserve"> AND(ecommerce_dataset_updated[[#This Row],[Final_Price(Rs.) _]]=ecommerce_dataset_updated[[#This Row],['[Final_Price(Rs.)']]])</f>
        <v>0</v>
      </c>
      <c r="V690" s="5"/>
    </row>
    <row r="691" spans="1:22">
      <c r="A691" t="s">
        <v>2975</v>
      </c>
      <c r="B691" t="s">
        <v>2976</v>
      </c>
      <c r="C691" t="s">
        <v>45</v>
      </c>
      <c r="D691" s="9" t="s">
        <v>2977</v>
      </c>
      <c r="E691" s="8">
        <f>ecommerce_dataset_updated[[#This Row],[Price (Rs.)]]+0</f>
        <v>365.39</v>
      </c>
      <c r="F691" s="6" t="s">
        <v>53</v>
      </c>
      <c r="G691" s="7">
        <f>ecommerce_dataset_updated[[#This Row],[Discount (%)]]+0</f>
        <v>5</v>
      </c>
      <c r="H691" s="6" t="s">
        <v>2978</v>
      </c>
      <c r="I691" s="6">
        <f>ecommerce_dataset_updated[[#This Row],['[Price (Rs.)']]]*ecommerce_dataset_updated[[#This Row],['[Discount (%)']]]/100</f>
        <v>18.269499999999997</v>
      </c>
      <c r="J691" s="6">
        <f>ecommerce_dataset_updated[[#This Row],[Final_Price(Rs.)]]+0</f>
        <v>347.12</v>
      </c>
      <c r="K691" s="6">
        <f xml:space="preserve"> ecommerce_dataset_updated[[#This Row],['[Price (Rs.)']]]-ecommerce_dataset_updated[[#This Row],[Discount Amount _]]</f>
        <v>347.12049999999999</v>
      </c>
      <c r="L691" t="s">
        <v>28</v>
      </c>
      <c r="M691" t="s">
        <v>1076</v>
      </c>
      <c r="N691" s="4" t="s">
        <v>12</v>
      </c>
      <c r="O691" s="4" t="s">
        <v>14067</v>
      </c>
      <c r="P691" s="4" t="s">
        <v>14079</v>
      </c>
      <c r="Q691" s="5">
        <f>DATE(ecommerce_dataset_updated[[#This Row],[YYYY]],ecommerce_dataset_updated[[#This Row],[MM]],ecommerce_dataset_updated[[#This Row],[DD]])</f>
        <v>45488</v>
      </c>
      <c r="R691" s="6" t="str">
        <f>TEXT(ecommerce_dataset_updated[[#This Row],['[Purchase_Date']]], "mmm")</f>
        <v>Jul</v>
      </c>
      <c r="S691" s="6" t="str">
        <f>TEXT(ecommerce_dataset_updated[[#This Row],['[Purchase_Date']]], "ddd")</f>
        <v>Mon</v>
      </c>
      <c r="T691" s="6">
        <f>ecommerce_dataset_updated[[#This Row],[Final_Price(Rs.) _]]-ecommerce_dataset_updated[[#This Row],['[Final_Price(Rs.)']]]</f>
        <v>4.9999999998817657E-4</v>
      </c>
      <c r="U691" s="6" t="b">
        <f xml:space="preserve"> AND(ecommerce_dataset_updated[[#This Row],[Final_Price(Rs.) _]]=ecommerce_dataset_updated[[#This Row],['[Final_Price(Rs.)']]])</f>
        <v>0</v>
      </c>
      <c r="V691" s="5"/>
    </row>
    <row r="692" spans="1:22">
      <c r="A692" t="s">
        <v>2979</v>
      </c>
      <c r="B692" t="s">
        <v>2980</v>
      </c>
      <c r="C692" t="s">
        <v>32</v>
      </c>
      <c r="D692" s="9" t="s">
        <v>2981</v>
      </c>
      <c r="E692" s="8">
        <f>ecommerce_dataset_updated[[#This Row],[Price (Rs.)]]+0</f>
        <v>12.32</v>
      </c>
      <c r="F692" s="6" t="s">
        <v>75</v>
      </c>
      <c r="G692" s="7">
        <f>ecommerce_dataset_updated[[#This Row],[Discount (%)]]+0</f>
        <v>10</v>
      </c>
      <c r="H692" s="6" t="s">
        <v>2982</v>
      </c>
      <c r="I692" s="6">
        <f>ecommerce_dataset_updated[[#This Row],['[Price (Rs.)']]]*ecommerce_dataset_updated[[#This Row],['[Discount (%)']]]/100</f>
        <v>1.232</v>
      </c>
      <c r="J692" s="6">
        <f>ecommerce_dataset_updated[[#This Row],[Final_Price(Rs.)]]+0</f>
        <v>11.09</v>
      </c>
      <c r="K692" s="6">
        <f xml:space="preserve"> ecommerce_dataset_updated[[#This Row],['[Price (Rs.)']]]-ecommerce_dataset_updated[[#This Row],[Discount Amount _]]</f>
        <v>11.088000000000001</v>
      </c>
      <c r="L692" t="s">
        <v>77</v>
      </c>
      <c r="M692" t="s">
        <v>2983</v>
      </c>
      <c r="N692" s="4" t="s">
        <v>14069</v>
      </c>
      <c r="O692" s="4" t="s">
        <v>14052</v>
      </c>
      <c r="P692" s="4" t="s">
        <v>14079</v>
      </c>
      <c r="Q692" s="5">
        <f>DATE(ecommerce_dataset_updated[[#This Row],[YYYY]],ecommerce_dataset_updated[[#This Row],[MM]],ecommerce_dataset_updated[[#This Row],[DD]])</f>
        <v>45313</v>
      </c>
      <c r="R692" s="6" t="str">
        <f>TEXT(ecommerce_dataset_updated[[#This Row],['[Purchase_Date']]], "mmm")</f>
        <v>Jan</v>
      </c>
      <c r="S692" s="6" t="str">
        <f>TEXT(ecommerce_dataset_updated[[#This Row],['[Purchase_Date']]], "ddd")</f>
        <v>Mon</v>
      </c>
      <c r="T692" s="6">
        <f>ecommerce_dataset_updated[[#This Row],[Final_Price(Rs.) _]]-ecommerce_dataset_updated[[#This Row],['[Final_Price(Rs.)']]]</f>
        <v>-1.9999999999988916E-3</v>
      </c>
      <c r="U692" s="6" t="b">
        <f xml:space="preserve"> AND(ecommerce_dataset_updated[[#This Row],[Final_Price(Rs.) _]]=ecommerce_dataset_updated[[#This Row],['[Final_Price(Rs.)']]])</f>
        <v>0</v>
      </c>
      <c r="V692" s="5"/>
    </row>
    <row r="693" spans="1:22">
      <c r="A693" t="s">
        <v>2984</v>
      </c>
      <c r="B693" t="s">
        <v>2985</v>
      </c>
      <c r="C693" t="s">
        <v>10</v>
      </c>
      <c r="D693" s="9" t="s">
        <v>2986</v>
      </c>
      <c r="E693" s="8">
        <f>ecommerce_dataset_updated[[#This Row],[Price (Rs.)]]+0</f>
        <v>355.88</v>
      </c>
      <c r="F693" s="6" t="s">
        <v>53</v>
      </c>
      <c r="G693" s="7">
        <f>ecommerce_dataset_updated[[#This Row],[Discount (%)]]+0</f>
        <v>5</v>
      </c>
      <c r="H693" s="6" t="s">
        <v>2987</v>
      </c>
      <c r="I693" s="6">
        <f>ecommerce_dataset_updated[[#This Row],['[Price (Rs.)']]]*ecommerce_dataset_updated[[#This Row],['[Discount (%)']]]/100</f>
        <v>17.794</v>
      </c>
      <c r="J693" s="6">
        <f>ecommerce_dataset_updated[[#This Row],[Final_Price(Rs.)]]+0</f>
        <v>338.09</v>
      </c>
      <c r="K693" s="6">
        <f xml:space="preserve"> ecommerce_dataset_updated[[#This Row],['[Price (Rs.)']]]-ecommerce_dataset_updated[[#This Row],[Discount Amount _]]</f>
        <v>338.08600000000001</v>
      </c>
      <c r="L693" t="s">
        <v>35</v>
      </c>
      <c r="M693" t="s">
        <v>2983</v>
      </c>
      <c r="N693" s="4" t="s">
        <v>14069</v>
      </c>
      <c r="O693" s="4" t="s">
        <v>14052</v>
      </c>
      <c r="P693" s="4" t="s">
        <v>14079</v>
      </c>
      <c r="Q693" s="5">
        <f>DATE(ecommerce_dataset_updated[[#This Row],[YYYY]],ecommerce_dataset_updated[[#This Row],[MM]],ecommerce_dataset_updated[[#This Row],[DD]])</f>
        <v>45313</v>
      </c>
      <c r="R693" s="6" t="str">
        <f>TEXT(ecommerce_dataset_updated[[#This Row],['[Purchase_Date']]], "mmm")</f>
        <v>Jan</v>
      </c>
      <c r="S693" s="6" t="str">
        <f>TEXT(ecommerce_dataset_updated[[#This Row],['[Purchase_Date']]], "ddd")</f>
        <v>Mon</v>
      </c>
      <c r="T693" s="6">
        <f>ecommerce_dataset_updated[[#This Row],[Final_Price(Rs.) _]]-ecommerce_dataset_updated[[#This Row],['[Final_Price(Rs.)']]]</f>
        <v>-3.999999999962256E-3</v>
      </c>
      <c r="U693" s="6" t="b">
        <f xml:space="preserve"> AND(ecommerce_dataset_updated[[#This Row],[Final_Price(Rs.) _]]=ecommerce_dataset_updated[[#This Row],['[Final_Price(Rs.)']]])</f>
        <v>0</v>
      </c>
      <c r="V693" s="5"/>
    </row>
    <row r="694" spans="1:22">
      <c r="A694" t="s">
        <v>2988</v>
      </c>
      <c r="B694" t="s">
        <v>2989</v>
      </c>
      <c r="C694" t="s">
        <v>39</v>
      </c>
      <c r="D694" s="9" t="s">
        <v>2990</v>
      </c>
      <c r="E694" s="8">
        <f>ecommerce_dataset_updated[[#This Row],[Price (Rs.)]]+0</f>
        <v>462.7</v>
      </c>
      <c r="F694" s="6" t="s">
        <v>12</v>
      </c>
      <c r="G694" s="7">
        <f>ecommerce_dataset_updated[[#This Row],[Discount (%)]]+0</f>
        <v>15</v>
      </c>
      <c r="H694" s="6" t="s">
        <v>2991</v>
      </c>
      <c r="I694" s="6">
        <f>ecommerce_dataset_updated[[#This Row],['[Price (Rs.)']]]*ecommerce_dataset_updated[[#This Row],['[Discount (%)']]]/100</f>
        <v>69.405000000000001</v>
      </c>
      <c r="J694" s="6">
        <f>ecommerce_dataset_updated[[#This Row],[Final_Price(Rs.)]]+0</f>
        <v>393.29</v>
      </c>
      <c r="K694" s="6">
        <f xml:space="preserve"> ecommerce_dataset_updated[[#This Row],['[Price (Rs.)']]]-ecommerce_dataset_updated[[#This Row],[Discount Amount _]]</f>
        <v>393.29499999999996</v>
      </c>
      <c r="L694" t="s">
        <v>120</v>
      </c>
      <c r="M694" t="s">
        <v>1866</v>
      </c>
      <c r="N694" s="4" t="s">
        <v>26</v>
      </c>
      <c r="O694" s="4" t="s">
        <v>14050</v>
      </c>
      <c r="P694" s="4" t="s">
        <v>14079</v>
      </c>
      <c r="Q694" s="5">
        <f>DATE(ecommerce_dataset_updated[[#This Row],[YYYY]],ecommerce_dataset_updated[[#This Row],[MM]],ecommerce_dataset_updated[[#This Row],[DD]])</f>
        <v>45560</v>
      </c>
      <c r="R694" s="6" t="str">
        <f>TEXT(ecommerce_dataset_updated[[#This Row],['[Purchase_Date']]], "mmm")</f>
        <v>Sep</v>
      </c>
      <c r="S694" s="6" t="str">
        <f>TEXT(ecommerce_dataset_updated[[#This Row],['[Purchase_Date']]], "ddd")</f>
        <v>Wed</v>
      </c>
      <c r="T694" s="6">
        <f>ecommerce_dataset_updated[[#This Row],[Final_Price(Rs.) _]]-ecommerce_dataset_updated[[#This Row],['[Final_Price(Rs.)']]]</f>
        <v>4.9999999999386091E-3</v>
      </c>
      <c r="U694" s="6" t="b">
        <f xml:space="preserve"> AND(ecommerce_dataset_updated[[#This Row],[Final_Price(Rs.) _]]=ecommerce_dataset_updated[[#This Row],['[Final_Price(Rs.)']]])</f>
        <v>0</v>
      </c>
      <c r="V694" s="5"/>
    </row>
    <row r="695" spans="1:22">
      <c r="A695" t="s">
        <v>2992</v>
      </c>
      <c r="B695" t="s">
        <v>2993</v>
      </c>
      <c r="C695" t="s">
        <v>18</v>
      </c>
      <c r="D695" s="9" t="s">
        <v>2994</v>
      </c>
      <c r="E695" s="8">
        <f>ecommerce_dataset_updated[[#This Row],[Price (Rs.)]]+0</f>
        <v>308.66000000000003</v>
      </c>
      <c r="F695" s="6" t="s">
        <v>53</v>
      </c>
      <c r="G695" s="7">
        <f>ecommerce_dataset_updated[[#This Row],[Discount (%)]]+0</f>
        <v>5</v>
      </c>
      <c r="H695" s="6" t="s">
        <v>2995</v>
      </c>
      <c r="I695" s="6">
        <f>ecommerce_dataset_updated[[#This Row],['[Price (Rs.)']]]*ecommerce_dataset_updated[[#This Row],['[Discount (%)']]]/100</f>
        <v>15.433000000000002</v>
      </c>
      <c r="J695" s="6">
        <f>ecommerce_dataset_updated[[#This Row],[Final_Price(Rs.)]]+0</f>
        <v>293.23</v>
      </c>
      <c r="K695" s="6">
        <f xml:space="preserve"> ecommerce_dataset_updated[[#This Row],['[Price (Rs.)']]]-ecommerce_dataset_updated[[#This Row],[Discount Amount _]]</f>
        <v>293.22700000000003</v>
      </c>
      <c r="L695" t="s">
        <v>35</v>
      </c>
      <c r="M695" t="s">
        <v>976</v>
      </c>
      <c r="N695" s="4" t="s">
        <v>26</v>
      </c>
      <c r="O695" s="4" t="s">
        <v>75</v>
      </c>
      <c r="P695" s="4" t="s">
        <v>14079</v>
      </c>
      <c r="Q695" s="5">
        <f>DATE(ecommerce_dataset_updated[[#This Row],[YYYY]],ecommerce_dataset_updated[[#This Row],[MM]],ecommerce_dataset_updated[[#This Row],[DD]])</f>
        <v>45590</v>
      </c>
      <c r="R695" s="6" t="str">
        <f>TEXT(ecommerce_dataset_updated[[#This Row],['[Purchase_Date']]], "mmm")</f>
        <v>Oct</v>
      </c>
      <c r="S695" s="6" t="str">
        <f>TEXT(ecommerce_dataset_updated[[#This Row],['[Purchase_Date']]], "ddd")</f>
        <v>Fri</v>
      </c>
      <c r="T695" s="6">
        <f>ecommerce_dataset_updated[[#This Row],[Final_Price(Rs.) _]]-ecommerce_dataset_updated[[#This Row],['[Final_Price(Rs.)']]]</f>
        <v>-2.9999999999859028E-3</v>
      </c>
      <c r="U695" s="6" t="b">
        <f xml:space="preserve"> AND(ecommerce_dataset_updated[[#This Row],[Final_Price(Rs.) _]]=ecommerce_dataset_updated[[#This Row],['[Final_Price(Rs.)']]])</f>
        <v>0</v>
      </c>
      <c r="V695" s="5"/>
    </row>
    <row r="696" spans="1:22">
      <c r="A696" t="s">
        <v>2996</v>
      </c>
      <c r="B696" t="s">
        <v>2997</v>
      </c>
      <c r="C696" t="s">
        <v>10</v>
      </c>
      <c r="D696" s="9" t="s">
        <v>2998</v>
      </c>
      <c r="E696" s="8">
        <f>ecommerce_dataset_updated[[#This Row],[Price (Rs.)]]+0</f>
        <v>155.19999999999999</v>
      </c>
      <c r="F696" s="6" t="s">
        <v>154</v>
      </c>
      <c r="G696" s="7">
        <f>ecommerce_dataset_updated[[#This Row],[Discount (%)]]+0</f>
        <v>30</v>
      </c>
      <c r="H696" s="6" t="s">
        <v>2999</v>
      </c>
      <c r="I696" s="6">
        <f>ecommerce_dataset_updated[[#This Row],['[Price (Rs.)']]]*ecommerce_dataset_updated[[#This Row],['[Discount (%)']]]/100</f>
        <v>46.56</v>
      </c>
      <c r="J696" s="6">
        <f>ecommerce_dataset_updated[[#This Row],[Final_Price(Rs.)]]+0</f>
        <v>108.64</v>
      </c>
      <c r="K696" s="6">
        <f xml:space="preserve"> ecommerce_dataset_updated[[#This Row],['[Price (Rs.)']]]-ecommerce_dataset_updated[[#This Row],[Discount Amount _]]</f>
        <v>108.63999999999999</v>
      </c>
      <c r="L696" t="s">
        <v>28</v>
      </c>
      <c r="M696" t="s">
        <v>3000</v>
      </c>
      <c r="N696" s="4" t="s">
        <v>14057</v>
      </c>
      <c r="O696" s="4" t="s">
        <v>14059</v>
      </c>
      <c r="P696" s="4" t="s">
        <v>14079</v>
      </c>
      <c r="Q696" s="5">
        <f>DATE(ecommerce_dataset_updated[[#This Row],[YYYY]],ecommerce_dataset_updated[[#This Row],[MM]],ecommerce_dataset_updated[[#This Row],[DD]])</f>
        <v>45415</v>
      </c>
      <c r="R696" s="6" t="str">
        <f>TEXT(ecommerce_dataset_updated[[#This Row],['[Purchase_Date']]], "mmm")</f>
        <v>May</v>
      </c>
      <c r="S696" s="6" t="str">
        <f>TEXT(ecommerce_dataset_updated[[#This Row],['[Purchase_Date']]], "ddd")</f>
        <v>Fri</v>
      </c>
      <c r="T696" s="6">
        <f>ecommerce_dataset_updated[[#This Row],[Final_Price(Rs.) _]]-ecommerce_dataset_updated[[#This Row],['[Final_Price(Rs.)']]]</f>
        <v>0</v>
      </c>
      <c r="U696" s="6" t="b">
        <f xml:space="preserve"> AND(ecommerce_dataset_updated[[#This Row],[Final_Price(Rs.) _]]=ecommerce_dataset_updated[[#This Row],['[Final_Price(Rs.)']]])</f>
        <v>1</v>
      </c>
      <c r="V696" s="5"/>
    </row>
    <row r="697" spans="1:22">
      <c r="A697" t="s">
        <v>3001</v>
      </c>
      <c r="B697" t="s">
        <v>3002</v>
      </c>
      <c r="C697" t="s">
        <v>39</v>
      </c>
      <c r="D697" s="9" t="s">
        <v>3003</v>
      </c>
      <c r="E697" s="8">
        <f>ecommerce_dataset_updated[[#This Row],[Price (Rs.)]]+0</f>
        <v>143.63</v>
      </c>
      <c r="F697" s="6" t="s">
        <v>26</v>
      </c>
      <c r="G697" s="7">
        <f>ecommerce_dataset_updated[[#This Row],[Discount (%)]]+0</f>
        <v>25</v>
      </c>
      <c r="H697" s="6" t="s">
        <v>422</v>
      </c>
      <c r="I697" s="6">
        <f>ecommerce_dataset_updated[[#This Row],['[Price (Rs.)']]]*ecommerce_dataset_updated[[#This Row],['[Discount (%)']]]/100</f>
        <v>35.907499999999999</v>
      </c>
      <c r="J697" s="6">
        <f>ecommerce_dataset_updated[[#This Row],[Final_Price(Rs.)]]+0</f>
        <v>107.72</v>
      </c>
      <c r="K697" s="6">
        <f xml:space="preserve"> ecommerce_dataset_updated[[#This Row],['[Price (Rs.)']]]-ecommerce_dataset_updated[[#This Row],[Discount Amount _]]</f>
        <v>107.7225</v>
      </c>
      <c r="L697" t="s">
        <v>120</v>
      </c>
      <c r="M697" t="s">
        <v>2116</v>
      </c>
      <c r="N697" s="4" t="s">
        <v>14072</v>
      </c>
      <c r="O697" s="4" t="s">
        <v>14052</v>
      </c>
      <c r="P697" s="4" t="s">
        <v>14079</v>
      </c>
      <c r="Q697" s="5">
        <f>DATE(ecommerce_dataset_updated[[#This Row],[YYYY]],ecommerce_dataset_updated[[#This Row],[MM]],ecommerce_dataset_updated[[#This Row],[DD]])</f>
        <v>45307</v>
      </c>
      <c r="R697" s="6" t="str">
        <f>TEXT(ecommerce_dataset_updated[[#This Row],['[Purchase_Date']]], "mmm")</f>
        <v>Jan</v>
      </c>
      <c r="S697" s="6" t="str">
        <f>TEXT(ecommerce_dataset_updated[[#This Row],['[Purchase_Date']]], "ddd")</f>
        <v>Tue</v>
      </c>
      <c r="T697" s="6">
        <f>ecommerce_dataset_updated[[#This Row],[Final_Price(Rs.) _]]-ecommerce_dataset_updated[[#This Row],['[Final_Price(Rs.)']]]</f>
        <v>2.4999999999977263E-3</v>
      </c>
      <c r="U697" s="6" t="b">
        <f xml:space="preserve"> AND(ecommerce_dataset_updated[[#This Row],[Final_Price(Rs.) _]]=ecommerce_dataset_updated[[#This Row],['[Final_Price(Rs.)']]])</f>
        <v>0</v>
      </c>
      <c r="V697" s="5"/>
    </row>
    <row r="698" spans="1:22">
      <c r="A698" t="s">
        <v>3004</v>
      </c>
      <c r="B698" t="s">
        <v>3005</v>
      </c>
      <c r="C698" t="s">
        <v>18</v>
      </c>
      <c r="D698" s="9" t="s">
        <v>3006</v>
      </c>
      <c r="E698" s="8">
        <f>ecommerce_dataset_updated[[#This Row],[Price (Rs.)]]+0</f>
        <v>23.78</v>
      </c>
      <c r="F698" s="6" t="s">
        <v>53</v>
      </c>
      <c r="G698" s="7">
        <f>ecommerce_dataset_updated[[#This Row],[Discount (%)]]+0</f>
        <v>5</v>
      </c>
      <c r="H698" s="6" t="s">
        <v>3007</v>
      </c>
      <c r="I698" s="6">
        <f>ecommerce_dataset_updated[[#This Row],['[Price (Rs.)']]]*ecommerce_dataset_updated[[#This Row],['[Discount (%)']]]/100</f>
        <v>1.1890000000000001</v>
      </c>
      <c r="J698" s="6">
        <f>ecommerce_dataset_updated[[#This Row],[Final_Price(Rs.)]]+0</f>
        <v>22.59</v>
      </c>
      <c r="K698" s="6">
        <f xml:space="preserve"> ecommerce_dataset_updated[[#This Row],['[Price (Rs.)']]]-ecommerce_dataset_updated[[#This Row],[Discount Amount _]]</f>
        <v>22.591000000000001</v>
      </c>
      <c r="L698" t="s">
        <v>14</v>
      </c>
      <c r="M698" t="s">
        <v>574</v>
      </c>
      <c r="N698" s="4" t="s">
        <v>14058</v>
      </c>
      <c r="O698" s="4" t="s">
        <v>14053</v>
      </c>
      <c r="P698" s="4" t="s">
        <v>14079</v>
      </c>
      <c r="Q698" s="5">
        <f>DATE(ecommerce_dataset_updated[[#This Row],[YYYY]],ecommerce_dataset_updated[[#This Row],[MM]],ecommerce_dataset_updated[[#This Row],[DD]])</f>
        <v>45411</v>
      </c>
      <c r="R698" s="6" t="str">
        <f>TEXT(ecommerce_dataset_updated[[#This Row],['[Purchase_Date']]], "mmm")</f>
        <v>Apr</v>
      </c>
      <c r="S698" s="6" t="str">
        <f>TEXT(ecommerce_dataset_updated[[#This Row],['[Purchase_Date']]], "ddd")</f>
        <v>Mon</v>
      </c>
      <c r="T698" s="6">
        <f>ecommerce_dataset_updated[[#This Row],[Final_Price(Rs.) _]]-ecommerce_dataset_updated[[#This Row],['[Final_Price(Rs.)']]]</f>
        <v>1.0000000000012221E-3</v>
      </c>
      <c r="U698" s="6" t="b">
        <f xml:space="preserve"> AND(ecommerce_dataset_updated[[#This Row],[Final_Price(Rs.) _]]=ecommerce_dataset_updated[[#This Row],['[Final_Price(Rs.)']]])</f>
        <v>0</v>
      </c>
      <c r="V698" s="5"/>
    </row>
    <row r="699" spans="1:22">
      <c r="A699" t="s">
        <v>3008</v>
      </c>
      <c r="B699" t="s">
        <v>3009</v>
      </c>
      <c r="C699" t="s">
        <v>114</v>
      </c>
      <c r="D699" s="9" t="s">
        <v>3010</v>
      </c>
      <c r="E699" s="8">
        <f>ecommerce_dataset_updated[[#This Row],[Price (Rs.)]]+0</f>
        <v>365.38</v>
      </c>
      <c r="F699" s="6" t="s">
        <v>47</v>
      </c>
      <c r="G699" s="7">
        <f>ecommerce_dataset_updated[[#This Row],[Discount (%)]]+0</f>
        <v>50</v>
      </c>
      <c r="H699" s="6" t="s">
        <v>3011</v>
      </c>
      <c r="I699" s="6">
        <f>ecommerce_dataset_updated[[#This Row],['[Price (Rs.)']]]*ecommerce_dataset_updated[[#This Row],['[Discount (%)']]]/100</f>
        <v>182.69</v>
      </c>
      <c r="J699" s="6">
        <f>ecommerce_dataset_updated[[#This Row],[Final_Price(Rs.)]]+0</f>
        <v>182.69</v>
      </c>
      <c r="K699" s="6">
        <f xml:space="preserve"> ecommerce_dataset_updated[[#This Row],['[Price (Rs.)']]]-ecommerce_dataset_updated[[#This Row],[Discount Amount _]]</f>
        <v>182.69</v>
      </c>
      <c r="L699" t="s">
        <v>35</v>
      </c>
      <c r="M699" t="s">
        <v>1186</v>
      </c>
      <c r="N699" s="4" t="s">
        <v>14051</v>
      </c>
      <c r="O699" s="4" t="s">
        <v>14055</v>
      </c>
      <c r="P699" s="4" t="s">
        <v>14079</v>
      </c>
      <c r="Q699" s="5">
        <f>DATE(ecommerce_dataset_updated[[#This Row],[YYYY]],ecommerce_dataset_updated[[#This Row],[MM]],ecommerce_dataset_updated[[#This Row],[DD]])</f>
        <v>45506</v>
      </c>
      <c r="R699" s="6" t="str">
        <f>TEXT(ecommerce_dataset_updated[[#This Row],['[Purchase_Date']]], "mmm")</f>
        <v>Aug</v>
      </c>
      <c r="S699" s="6" t="str">
        <f>TEXT(ecommerce_dataset_updated[[#This Row],['[Purchase_Date']]], "ddd")</f>
        <v>Fri</v>
      </c>
      <c r="T699" s="6">
        <f>ecommerce_dataset_updated[[#This Row],[Final_Price(Rs.) _]]-ecommerce_dataset_updated[[#This Row],['[Final_Price(Rs.)']]]</f>
        <v>0</v>
      </c>
      <c r="U699" s="6" t="b">
        <f xml:space="preserve"> AND(ecommerce_dataset_updated[[#This Row],[Final_Price(Rs.) _]]=ecommerce_dataset_updated[[#This Row],['[Final_Price(Rs.)']]])</f>
        <v>1</v>
      </c>
      <c r="V699" s="5"/>
    </row>
    <row r="700" spans="1:22">
      <c r="A700" t="s">
        <v>3012</v>
      </c>
      <c r="B700" t="s">
        <v>3013</v>
      </c>
      <c r="C700" t="s">
        <v>10</v>
      </c>
      <c r="D700" s="9" t="s">
        <v>3014</v>
      </c>
      <c r="E700" s="8">
        <f>ecommerce_dataset_updated[[#This Row],[Price (Rs.)]]+0</f>
        <v>156.88999999999999</v>
      </c>
      <c r="F700" s="6" t="s">
        <v>47</v>
      </c>
      <c r="G700" s="7">
        <f>ecommerce_dataset_updated[[#This Row],[Discount (%)]]+0</f>
        <v>50</v>
      </c>
      <c r="H700" s="6" t="s">
        <v>3015</v>
      </c>
      <c r="I700" s="6">
        <f>ecommerce_dataset_updated[[#This Row],['[Price (Rs.)']]]*ecommerce_dataset_updated[[#This Row],['[Discount (%)']]]/100</f>
        <v>78.444999999999993</v>
      </c>
      <c r="J700" s="6">
        <f>ecommerce_dataset_updated[[#This Row],[Final_Price(Rs.)]]+0</f>
        <v>78.44</v>
      </c>
      <c r="K700" s="6">
        <f xml:space="preserve"> ecommerce_dataset_updated[[#This Row],['[Price (Rs.)']]]-ecommerce_dataset_updated[[#This Row],[Discount Amount _]]</f>
        <v>78.444999999999993</v>
      </c>
      <c r="L700" t="s">
        <v>35</v>
      </c>
      <c r="M700" t="s">
        <v>1186</v>
      </c>
      <c r="N700" s="4" t="s">
        <v>14051</v>
      </c>
      <c r="O700" s="4" t="s">
        <v>14055</v>
      </c>
      <c r="P700" s="4" t="s">
        <v>14079</v>
      </c>
      <c r="Q700" s="5">
        <f>DATE(ecommerce_dataset_updated[[#This Row],[YYYY]],ecommerce_dataset_updated[[#This Row],[MM]],ecommerce_dataset_updated[[#This Row],[DD]])</f>
        <v>45506</v>
      </c>
      <c r="R700" s="6" t="str">
        <f>TEXT(ecommerce_dataset_updated[[#This Row],['[Purchase_Date']]], "mmm")</f>
        <v>Aug</v>
      </c>
      <c r="S700" s="6" t="str">
        <f>TEXT(ecommerce_dataset_updated[[#This Row],['[Purchase_Date']]], "ddd")</f>
        <v>Fri</v>
      </c>
      <c r="T700" s="6">
        <f>ecommerce_dataset_updated[[#This Row],[Final_Price(Rs.) _]]-ecommerce_dataset_updated[[#This Row],['[Final_Price(Rs.)']]]</f>
        <v>4.9999999999954525E-3</v>
      </c>
      <c r="U700" s="6" t="b">
        <f xml:space="preserve"> AND(ecommerce_dataset_updated[[#This Row],[Final_Price(Rs.) _]]=ecommerce_dataset_updated[[#This Row],['[Final_Price(Rs.)']]])</f>
        <v>0</v>
      </c>
      <c r="V700" s="5"/>
    </row>
    <row r="701" spans="1:22">
      <c r="A701" t="s">
        <v>3016</v>
      </c>
      <c r="B701" t="s">
        <v>3017</v>
      </c>
      <c r="C701" t="s">
        <v>45</v>
      </c>
      <c r="D701" s="9" t="s">
        <v>3018</v>
      </c>
      <c r="E701" s="8">
        <f>ecommerce_dataset_updated[[#This Row],[Price (Rs.)]]+0</f>
        <v>429.37</v>
      </c>
      <c r="F701" s="6" t="s">
        <v>47</v>
      </c>
      <c r="G701" s="7">
        <f>ecommerce_dataset_updated[[#This Row],[Discount (%)]]+0</f>
        <v>50</v>
      </c>
      <c r="H701" s="6" t="s">
        <v>3019</v>
      </c>
      <c r="I701" s="6">
        <f>ecommerce_dataset_updated[[#This Row],['[Price (Rs.)']]]*ecommerce_dataset_updated[[#This Row],['[Discount (%)']]]/100</f>
        <v>214.685</v>
      </c>
      <c r="J701" s="6">
        <f>ecommerce_dataset_updated[[#This Row],[Final_Price(Rs.)]]+0</f>
        <v>214.69</v>
      </c>
      <c r="K701" s="6">
        <f xml:space="preserve"> ecommerce_dataset_updated[[#This Row],['[Price (Rs.)']]]-ecommerce_dataset_updated[[#This Row],[Discount Amount _]]</f>
        <v>214.685</v>
      </c>
      <c r="L701" t="s">
        <v>28</v>
      </c>
      <c r="M701" t="s">
        <v>1239</v>
      </c>
      <c r="N701" s="4" t="s">
        <v>14068</v>
      </c>
      <c r="O701" s="4" t="s">
        <v>75</v>
      </c>
      <c r="P701" s="4" t="s">
        <v>14079</v>
      </c>
      <c r="Q701" s="5">
        <f>DATE(ecommerce_dataset_updated[[#This Row],[YYYY]],ecommerce_dataset_updated[[#This Row],[MM]],ecommerce_dataset_updated[[#This Row],[DD]])</f>
        <v>45596</v>
      </c>
      <c r="R701" s="6" t="str">
        <f>TEXT(ecommerce_dataset_updated[[#This Row],['[Purchase_Date']]], "mmm")</f>
        <v>Oct</v>
      </c>
      <c r="S701" s="6" t="str">
        <f>TEXT(ecommerce_dataset_updated[[#This Row],['[Purchase_Date']]], "ddd")</f>
        <v>Thu</v>
      </c>
      <c r="T701" s="6">
        <f>ecommerce_dataset_updated[[#This Row],[Final_Price(Rs.) _]]-ecommerce_dataset_updated[[#This Row],['[Final_Price(Rs.)']]]</f>
        <v>-4.9999999999954525E-3</v>
      </c>
      <c r="U701" s="6" t="b">
        <f xml:space="preserve"> AND(ecommerce_dataset_updated[[#This Row],[Final_Price(Rs.) _]]=ecommerce_dataset_updated[[#This Row],['[Final_Price(Rs.)']]])</f>
        <v>0</v>
      </c>
      <c r="V701" s="5"/>
    </row>
    <row r="702" spans="1:22">
      <c r="A702" t="s">
        <v>3020</v>
      </c>
      <c r="B702" t="s">
        <v>3021</v>
      </c>
      <c r="C702" t="s">
        <v>68</v>
      </c>
      <c r="D702" s="9" t="s">
        <v>3022</v>
      </c>
      <c r="E702" s="8">
        <f>ecommerce_dataset_updated[[#This Row],[Price (Rs.)]]+0</f>
        <v>197.66</v>
      </c>
      <c r="F702" s="6" t="s">
        <v>12</v>
      </c>
      <c r="G702" s="7">
        <f>ecommerce_dataset_updated[[#This Row],[Discount (%)]]+0</f>
        <v>15</v>
      </c>
      <c r="H702" s="6" t="s">
        <v>3023</v>
      </c>
      <c r="I702" s="6">
        <f>ecommerce_dataset_updated[[#This Row],['[Price (Rs.)']]]*ecommerce_dataset_updated[[#This Row],['[Discount (%)']]]/100</f>
        <v>29.649000000000001</v>
      </c>
      <c r="J702" s="6">
        <f>ecommerce_dataset_updated[[#This Row],[Final_Price(Rs.)]]+0</f>
        <v>168.01</v>
      </c>
      <c r="K702" s="6">
        <f xml:space="preserve"> ecommerce_dataset_updated[[#This Row],['[Price (Rs.)']]]-ecommerce_dataset_updated[[#This Row],[Discount Amount _]]</f>
        <v>168.011</v>
      </c>
      <c r="L702" t="s">
        <v>35</v>
      </c>
      <c r="M702" t="s">
        <v>304</v>
      </c>
      <c r="N702" s="4" t="s">
        <v>14053</v>
      </c>
      <c r="O702" s="4" t="s">
        <v>75</v>
      </c>
      <c r="P702" s="4" t="s">
        <v>14079</v>
      </c>
      <c r="Q702" s="5">
        <f>DATE(ecommerce_dataset_updated[[#This Row],[YYYY]],ecommerce_dataset_updated[[#This Row],[MM]],ecommerce_dataset_updated[[#This Row],[DD]])</f>
        <v>45569</v>
      </c>
      <c r="R702" s="6" t="str">
        <f>TEXT(ecommerce_dataset_updated[[#This Row],['[Purchase_Date']]], "mmm")</f>
        <v>Oct</v>
      </c>
      <c r="S702" s="6" t="str">
        <f>TEXT(ecommerce_dataset_updated[[#This Row],['[Purchase_Date']]], "ddd")</f>
        <v>Fri</v>
      </c>
      <c r="T702" s="6">
        <f>ecommerce_dataset_updated[[#This Row],[Final_Price(Rs.) _]]-ecommerce_dataset_updated[[#This Row],['[Final_Price(Rs.)']]]</f>
        <v>1.0000000000047748E-3</v>
      </c>
      <c r="U702" s="6" t="b">
        <f xml:space="preserve"> AND(ecommerce_dataset_updated[[#This Row],[Final_Price(Rs.) _]]=ecommerce_dataset_updated[[#This Row],['[Final_Price(Rs.)']]])</f>
        <v>0</v>
      </c>
      <c r="V702" s="5"/>
    </row>
    <row r="703" spans="1:22">
      <c r="A703" t="s">
        <v>3024</v>
      </c>
      <c r="B703" t="s">
        <v>3025</v>
      </c>
      <c r="C703" t="s">
        <v>39</v>
      </c>
      <c r="D703" s="9" t="s">
        <v>3026</v>
      </c>
      <c r="E703" s="8">
        <f>ecommerce_dataset_updated[[#This Row],[Price (Rs.)]]+0</f>
        <v>167.31</v>
      </c>
      <c r="F703" s="6" t="s">
        <v>20</v>
      </c>
      <c r="G703" s="7">
        <f>ecommerce_dataset_updated[[#This Row],[Discount (%)]]+0</f>
        <v>20</v>
      </c>
      <c r="H703" s="6" t="s">
        <v>3027</v>
      </c>
      <c r="I703" s="6">
        <f>ecommerce_dataset_updated[[#This Row],['[Price (Rs.)']]]*ecommerce_dataset_updated[[#This Row],['[Discount (%)']]]/100</f>
        <v>33.461999999999996</v>
      </c>
      <c r="J703" s="6">
        <f>ecommerce_dataset_updated[[#This Row],[Final_Price(Rs.)]]+0</f>
        <v>133.85</v>
      </c>
      <c r="K703" s="6">
        <f xml:space="preserve"> ecommerce_dataset_updated[[#This Row],['[Price (Rs.)']]]-ecommerce_dataset_updated[[#This Row],[Discount Amount _]]</f>
        <v>133.84800000000001</v>
      </c>
      <c r="L703" t="s">
        <v>77</v>
      </c>
      <c r="M703" t="s">
        <v>1979</v>
      </c>
      <c r="N703" s="4" t="s">
        <v>75</v>
      </c>
      <c r="O703" s="4" t="s">
        <v>14052</v>
      </c>
      <c r="P703" s="4" t="s">
        <v>14079</v>
      </c>
      <c r="Q703" s="5">
        <f>DATE(ecommerce_dataset_updated[[#This Row],[YYYY]],ecommerce_dataset_updated[[#This Row],[MM]],ecommerce_dataset_updated[[#This Row],[DD]])</f>
        <v>45301</v>
      </c>
      <c r="R703" s="6" t="str">
        <f>TEXT(ecommerce_dataset_updated[[#This Row],['[Purchase_Date']]], "mmm")</f>
        <v>Jan</v>
      </c>
      <c r="S703" s="6" t="str">
        <f>TEXT(ecommerce_dataset_updated[[#This Row],['[Purchase_Date']]], "ddd")</f>
        <v>Wed</v>
      </c>
      <c r="T703" s="6">
        <f>ecommerce_dataset_updated[[#This Row],[Final_Price(Rs.) _]]-ecommerce_dataset_updated[[#This Row],['[Final_Price(Rs.)']]]</f>
        <v>-1.999999999981128E-3</v>
      </c>
      <c r="U703" s="6" t="b">
        <f xml:space="preserve"> AND(ecommerce_dataset_updated[[#This Row],[Final_Price(Rs.) _]]=ecommerce_dataset_updated[[#This Row],['[Final_Price(Rs.)']]])</f>
        <v>0</v>
      </c>
      <c r="V703" s="5"/>
    </row>
    <row r="704" spans="1:22">
      <c r="A704" t="s">
        <v>3028</v>
      </c>
      <c r="B704" t="s">
        <v>3029</v>
      </c>
      <c r="C704" t="s">
        <v>32</v>
      </c>
      <c r="D704" s="9" t="s">
        <v>3030</v>
      </c>
      <c r="E704" s="8">
        <f>ecommerce_dataset_updated[[#This Row],[Price (Rs.)]]+0</f>
        <v>494.3</v>
      </c>
      <c r="F704" s="6" t="s">
        <v>20</v>
      </c>
      <c r="G704" s="7">
        <f>ecommerce_dataset_updated[[#This Row],[Discount (%)]]+0</f>
        <v>20</v>
      </c>
      <c r="H704" s="6" t="s">
        <v>3031</v>
      </c>
      <c r="I704" s="6">
        <f>ecommerce_dataset_updated[[#This Row],['[Price (Rs.)']]]*ecommerce_dataset_updated[[#This Row],['[Discount (%)']]]/100</f>
        <v>98.86</v>
      </c>
      <c r="J704" s="6">
        <f>ecommerce_dataset_updated[[#This Row],[Final_Price(Rs.)]]+0</f>
        <v>395.44</v>
      </c>
      <c r="K704" s="6">
        <f xml:space="preserve"> ecommerce_dataset_updated[[#This Row],['[Price (Rs.)']]]-ecommerce_dataset_updated[[#This Row],[Discount Amount _]]</f>
        <v>395.44</v>
      </c>
      <c r="L704" t="s">
        <v>77</v>
      </c>
      <c r="M704" t="s">
        <v>1545</v>
      </c>
      <c r="N704" s="4" t="s">
        <v>14048</v>
      </c>
      <c r="O704" s="4" t="s">
        <v>14052</v>
      </c>
      <c r="P704" s="4" t="s">
        <v>14079</v>
      </c>
      <c r="Q704" s="5">
        <f>DATE(ecommerce_dataset_updated[[#This Row],[YYYY]],ecommerce_dataset_updated[[#This Row],[MM]],ecommerce_dataset_updated[[#This Row],[DD]])</f>
        <v>45303</v>
      </c>
      <c r="R704" s="6" t="str">
        <f>TEXT(ecommerce_dataset_updated[[#This Row],['[Purchase_Date']]], "mmm")</f>
        <v>Jan</v>
      </c>
      <c r="S704" s="6" t="str">
        <f>TEXT(ecommerce_dataset_updated[[#This Row],['[Purchase_Date']]], "ddd")</f>
        <v>Fri</v>
      </c>
      <c r="T704" s="6">
        <f>ecommerce_dataset_updated[[#This Row],[Final_Price(Rs.) _]]-ecommerce_dataset_updated[[#This Row],['[Final_Price(Rs.)']]]</f>
        <v>0</v>
      </c>
      <c r="U704" s="6" t="b">
        <f xml:space="preserve"> AND(ecommerce_dataset_updated[[#This Row],[Final_Price(Rs.) _]]=ecommerce_dataset_updated[[#This Row],['[Final_Price(Rs.)']]])</f>
        <v>1</v>
      </c>
      <c r="V704" s="5"/>
    </row>
    <row r="705" spans="1:22">
      <c r="A705" t="s">
        <v>3032</v>
      </c>
      <c r="B705" t="s">
        <v>3033</v>
      </c>
      <c r="C705" t="s">
        <v>68</v>
      </c>
      <c r="D705" s="9" t="s">
        <v>3034</v>
      </c>
      <c r="E705" s="8">
        <f>ecommerce_dataset_updated[[#This Row],[Price (Rs.)]]+0</f>
        <v>115.09</v>
      </c>
      <c r="F705" s="6" t="s">
        <v>75</v>
      </c>
      <c r="G705" s="7">
        <f>ecommerce_dataset_updated[[#This Row],[Discount (%)]]+0</f>
        <v>10</v>
      </c>
      <c r="H705" s="6" t="s">
        <v>3035</v>
      </c>
      <c r="I705" s="6">
        <f>ecommerce_dataset_updated[[#This Row],['[Price (Rs.)']]]*ecommerce_dataset_updated[[#This Row],['[Discount (%)']]]/100</f>
        <v>11.509</v>
      </c>
      <c r="J705" s="6">
        <f>ecommerce_dataset_updated[[#This Row],[Final_Price(Rs.)]]+0</f>
        <v>103.58</v>
      </c>
      <c r="K705" s="6">
        <f xml:space="preserve"> ecommerce_dataset_updated[[#This Row],['[Price (Rs.)']]]-ecommerce_dataset_updated[[#This Row],[Discount Amount _]]</f>
        <v>103.581</v>
      </c>
      <c r="L705" t="s">
        <v>120</v>
      </c>
      <c r="M705" t="s">
        <v>1726</v>
      </c>
      <c r="N705" s="4" t="s">
        <v>14072</v>
      </c>
      <c r="O705" s="4" t="s">
        <v>14055</v>
      </c>
      <c r="P705" s="4" t="s">
        <v>14079</v>
      </c>
      <c r="Q705" s="5">
        <f>DATE(ecommerce_dataset_updated[[#This Row],[YYYY]],ecommerce_dataset_updated[[#This Row],[MM]],ecommerce_dataset_updated[[#This Row],[DD]])</f>
        <v>45520</v>
      </c>
      <c r="R705" s="6" t="str">
        <f>TEXT(ecommerce_dataset_updated[[#This Row],['[Purchase_Date']]], "mmm")</f>
        <v>Aug</v>
      </c>
      <c r="S705" s="6" t="str">
        <f>TEXT(ecommerce_dataset_updated[[#This Row],['[Purchase_Date']]], "ddd")</f>
        <v>Fri</v>
      </c>
      <c r="T705" s="6">
        <f>ecommerce_dataset_updated[[#This Row],[Final_Price(Rs.) _]]-ecommerce_dataset_updated[[#This Row],['[Final_Price(Rs.)']]]</f>
        <v>1.0000000000047748E-3</v>
      </c>
      <c r="U705" s="6" t="b">
        <f xml:space="preserve"> AND(ecommerce_dataset_updated[[#This Row],[Final_Price(Rs.) _]]=ecommerce_dataset_updated[[#This Row],['[Final_Price(Rs.)']]])</f>
        <v>0</v>
      </c>
      <c r="V705" s="5"/>
    </row>
    <row r="706" spans="1:22">
      <c r="A706" t="s">
        <v>3036</v>
      </c>
      <c r="B706" t="s">
        <v>3037</v>
      </c>
      <c r="C706" t="s">
        <v>10</v>
      </c>
      <c r="D706" s="9" t="s">
        <v>3038</v>
      </c>
      <c r="E706" s="8">
        <f>ecommerce_dataset_updated[[#This Row],[Price (Rs.)]]+0</f>
        <v>140.41999999999999</v>
      </c>
      <c r="F706" s="6" t="s">
        <v>107</v>
      </c>
      <c r="G706" s="7">
        <f>ecommerce_dataset_updated[[#This Row],[Discount (%)]]+0</f>
        <v>0</v>
      </c>
      <c r="H706" s="6" t="s">
        <v>3038</v>
      </c>
      <c r="I706" s="6">
        <f>ecommerce_dataset_updated[[#This Row],['[Price (Rs.)']]]*ecommerce_dataset_updated[[#This Row],['[Discount (%)']]]/100</f>
        <v>0</v>
      </c>
      <c r="J706" s="6">
        <f>ecommerce_dataset_updated[[#This Row],[Final_Price(Rs.)]]+0</f>
        <v>140.41999999999999</v>
      </c>
      <c r="K706" s="6">
        <f xml:space="preserve"> ecommerce_dataset_updated[[#This Row],['[Price (Rs.)']]]-ecommerce_dataset_updated[[#This Row],[Discount Amount _]]</f>
        <v>140.41999999999999</v>
      </c>
      <c r="L706" t="s">
        <v>77</v>
      </c>
      <c r="M706" t="s">
        <v>846</v>
      </c>
      <c r="N706" s="4" t="s">
        <v>14056</v>
      </c>
      <c r="O706" s="4" t="s">
        <v>14059</v>
      </c>
      <c r="P706" s="4" t="s">
        <v>14079</v>
      </c>
      <c r="Q706" s="5">
        <f>DATE(ecommerce_dataset_updated[[#This Row],[YYYY]],ecommerce_dataset_updated[[#This Row],[MM]],ecommerce_dataset_updated[[#This Row],[DD]])</f>
        <v>45440</v>
      </c>
      <c r="R706" s="6" t="str">
        <f>TEXT(ecommerce_dataset_updated[[#This Row],['[Purchase_Date']]], "mmm")</f>
        <v>May</v>
      </c>
      <c r="S706" s="6" t="str">
        <f>TEXT(ecommerce_dataset_updated[[#This Row],['[Purchase_Date']]], "ddd")</f>
        <v>Tue</v>
      </c>
      <c r="T706" s="6">
        <f>ecommerce_dataset_updated[[#This Row],[Final_Price(Rs.) _]]-ecommerce_dataset_updated[[#This Row],['[Final_Price(Rs.)']]]</f>
        <v>0</v>
      </c>
      <c r="U706" s="6" t="b">
        <f xml:space="preserve"> AND(ecommerce_dataset_updated[[#This Row],[Final_Price(Rs.) _]]=ecommerce_dataset_updated[[#This Row],['[Final_Price(Rs.)']]])</f>
        <v>1</v>
      </c>
      <c r="V706" s="5"/>
    </row>
    <row r="707" spans="1:22">
      <c r="A707" t="s">
        <v>3039</v>
      </c>
      <c r="B707" t="s">
        <v>3040</v>
      </c>
      <c r="C707" t="s">
        <v>68</v>
      </c>
      <c r="D707" s="9" t="s">
        <v>3041</v>
      </c>
      <c r="E707" s="8">
        <f>ecommerce_dataset_updated[[#This Row],[Price (Rs.)]]+0</f>
        <v>263.55</v>
      </c>
      <c r="F707" s="6" t="s">
        <v>47</v>
      </c>
      <c r="G707" s="7">
        <f>ecommerce_dataset_updated[[#This Row],[Discount (%)]]+0</f>
        <v>50</v>
      </c>
      <c r="H707" s="6" t="s">
        <v>3042</v>
      </c>
      <c r="I707" s="6">
        <f>ecommerce_dataset_updated[[#This Row],['[Price (Rs.)']]]*ecommerce_dataset_updated[[#This Row],['[Discount (%)']]]/100</f>
        <v>131.77500000000001</v>
      </c>
      <c r="J707" s="6">
        <f>ecommerce_dataset_updated[[#This Row],[Final_Price(Rs.)]]+0</f>
        <v>131.78</v>
      </c>
      <c r="K707" s="6">
        <f xml:space="preserve"> ecommerce_dataset_updated[[#This Row],['[Price (Rs.)']]]-ecommerce_dataset_updated[[#This Row],[Discount Amount _]]</f>
        <v>131.77500000000001</v>
      </c>
      <c r="L707" t="s">
        <v>120</v>
      </c>
      <c r="M707" t="s">
        <v>985</v>
      </c>
      <c r="N707" s="4" t="s">
        <v>75</v>
      </c>
      <c r="O707" s="4" t="s">
        <v>14049</v>
      </c>
      <c r="P707" s="4" t="s">
        <v>14079</v>
      </c>
      <c r="Q707" s="5">
        <f>DATE(ecommerce_dataset_updated[[#This Row],[YYYY]],ecommerce_dataset_updated[[#This Row],[MM]],ecommerce_dataset_updated[[#This Row],[DD]])</f>
        <v>45606</v>
      </c>
      <c r="R707" s="6" t="str">
        <f>TEXT(ecommerce_dataset_updated[[#This Row],['[Purchase_Date']]], "mmm")</f>
        <v>Nov</v>
      </c>
      <c r="S707" s="6" t="str">
        <f>TEXT(ecommerce_dataset_updated[[#This Row],['[Purchase_Date']]], "ddd")</f>
        <v>Sun</v>
      </c>
      <c r="T707" s="6">
        <f>ecommerce_dataset_updated[[#This Row],[Final_Price(Rs.) _]]-ecommerce_dataset_updated[[#This Row],['[Final_Price(Rs.)']]]</f>
        <v>-4.9999999999954525E-3</v>
      </c>
      <c r="U707" s="6" t="b">
        <f xml:space="preserve"> AND(ecommerce_dataset_updated[[#This Row],[Final_Price(Rs.) _]]=ecommerce_dataset_updated[[#This Row],['[Final_Price(Rs.)']]])</f>
        <v>0</v>
      </c>
      <c r="V707" s="5"/>
    </row>
    <row r="708" spans="1:22">
      <c r="A708" t="s">
        <v>3043</v>
      </c>
      <c r="B708" t="s">
        <v>3044</v>
      </c>
      <c r="C708" t="s">
        <v>68</v>
      </c>
      <c r="D708" s="9" t="s">
        <v>3045</v>
      </c>
      <c r="E708" s="8">
        <f>ecommerce_dataset_updated[[#This Row],[Price (Rs.)]]+0</f>
        <v>23.62</v>
      </c>
      <c r="F708" s="6" t="s">
        <v>12</v>
      </c>
      <c r="G708" s="7">
        <f>ecommerce_dataset_updated[[#This Row],[Discount (%)]]+0</f>
        <v>15</v>
      </c>
      <c r="H708" s="6" t="s">
        <v>3046</v>
      </c>
      <c r="I708" s="6">
        <f>ecommerce_dataset_updated[[#This Row],['[Price (Rs.)']]]*ecommerce_dataset_updated[[#This Row],['[Discount (%)']]]/100</f>
        <v>3.5430000000000001</v>
      </c>
      <c r="J708" s="6">
        <f>ecommerce_dataset_updated[[#This Row],[Final_Price(Rs.)]]+0</f>
        <v>20.079999999999998</v>
      </c>
      <c r="K708" s="6">
        <f xml:space="preserve"> ecommerce_dataset_updated[[#This Row],['[Price (Rs.)']]]-ecommerce_dataset_updated[[#This Row],[Discount Amount _]]</f>
        <v>20.077000000000002</v>
      </c>
      <c r="L708" t="s">
        <v>35</v>
      </c>
      <c r="M708" t="s">
        <v>176</v>
      </c>
      <c r="N708" s="4" t="s">
        <v>14069</v>
      </c>
      <c r="O708" s="4" t="s">
        <v>14053</v>
      </c>
      <c r="P708" s="4" t="s">
        <v>14079</v>
      </c>
      <c r="Q708" s="5">
        <f>DATE(ecommerce_dataset_updated[[#This Row],[YYYY]],ecommerce_dataset_updated[[#This Row],[MM]],ecommerce_dataset_updated[[#This Row],[DD]])</f>
        <v>45404</v>
      </c>
      <c r="R708" s="6" t="str">
        <f>TEXT(ecommerce_dataset_updated[[#This Row],['[Purchase_Date']]], "mmm")</f>
        <v>Apr</v>
      </c>
      <c r="S708" s="6" t="str">
        <f>TEXT(ecommerce_dataset_updated[[#This Row],['[Purchase_Date']]], "ddd")</f>
        <v>Mon</v>
      </c>
      <c r="T708" s="6">
        <f>ecommerce_dataset_updated[[#This Row],[Final_Price(Rs.) _]]-ecommerce_dataset_updated[[#This Row],['[Final_Price(Rs.)']]]</f>
        <v>-2.999999999996561E-3</v>
      </c>
      <c r="U708" s="6" t="b">
        <f xml:space="preserve"> AND(ecommerce_dataset_updated[[#This Row],[Final_Price(Rs.) _]]=ecommerce_dataset_updated[[#This Row],['[Final_Price(Rs.)']]])</f>
        <v>0</v>
      </c>
      <c r="V708" s="5"/>
    </row>
    <row r="709" spans="1:22">
      <c r="A709" t="s">
        <v>3047</v>
      </c>
      <c r="B709" t="s">
        <v>3048</v>
      </c>
      <c r="C709" t="s">
        <v>18</v>
      </c>
      <c r="D709" s="9" t="s">
        <v>3049</v>
      </c>
      <c r="E709" s="8">
        <f>ecommerce_dataset_updated[[#This Row],[Price (Rs.)]]+0</f>
        <v>181.26</v>
      </c>
      <c r="F709" s="6" t="s">
        <v>47</v>
      </c>
      <c r="G709" s="7">
        <f>ecommerce_dataset_updated[[#This Row],[Discount (%)]]+0</f>
        <v>50</v>
      </c>
      <c r="H709" s="6" t="s">
        <v>3050</v>
      </c>
      <c r="I709" s="6">
        <f>ecommerce_dataset_updated[[#This Row],['[Price (Rs.)']]]*ecommerce_dataset_updated[[#This Row],['[Discount (%)']]]/100</f>
        <v>90.63</v>
      </c>
      <c r="J709" s="6">
        <f>ecommerce_dataset_updated[[#This Row],[Final_Price(Rs.)]]+0</f>
        <v>90.63</v>
      </c>
      <c r="K709" s="6">
        <f xml:space="preserve"> ecommerce_dataset_updated[[#This Row],['[Price (Rs.)']]]-ecommerce_dataset_updated[[#This Row],[Discount Amount _]]</f>
        <v>90.63</v>
      </c>
      <c r="L709" t="s">
        <v>77</v>
      </c>
      <c r="M709" t="s">
        <v>1531</v>
      </c>
      <c r="N709" s="4" t="s">
        <v>14060</v>
      </c>
      <c r="O709" s="4" t="s">
        <v>14062</v>
      </c>
      <c r="P709" s="4" t="s">
        <v>14079</v>
      </c>
      <c r="Q709" s="5">
        <f>DATE(ecommerce_dataset_updated[[#This Row],[YYYY]],ecommerce_dataset_updated[[#This Row],[MM]],ecommerce_dataset_updated[[#This Row],[DD]])</f>
        <v>45469</v>
      </c>
      <c r="R709" s="6" t="str">
        <f>TEXT(ecommerce_dataset_updated[[#This Row],['[Purchase_Date']]], "mmm")</f>
        <v>Jun</v>
      </c>
      <c r="S709" s="6" t="str">
        <f>TEXT(ecommerce_dataset_updated[[#This Row],['[Purchase_Date']]], "ddd")</f>
        <v>Wed</v>
      </c>
      <c r="T709" s="6">
        <f>ecommerce_dataset_updated[[#This Row],[Final_Price(Rs.) _]]-ecommerce_dataset_updated[[#This Row],['[Final_Price(Rs.)']]]</f>
        <v>0</v>
      </c>
      <c r="U709" s="6" t="b">
        <f xml:space="preserve"> AND(ecommerce_dataset_updated[[#This Row],[Final_Price(Rs.) _]]=ecommerce_dataset_updated[[#This Row],['[Final_Price(Rs.)']]])</f>
        <v>1</v>
      </c>
      <c r="V709" s="5"/>
    </row>
    <row r="710" spans="1:22">
      <c r="A710" t="s">
        <v>3051</v>
      </c>
      <c r="B710" t="s">
        <v>3052</v>
      </c>
      <c r="C710" t="s">
        <v>45</v>
      </c>
      <c r="D710" s="9" t="s">
        <v>3053</v>
      </c>
      <c r="E710" s="8">
        <f>ecommerce_dataset_updated[[#This Row],[Price (Rs.)]]+0</f>
        <v>389.82</v>
      </c>
      <c r="F710" s="6" t="s">
        <v>26</v>
      </c>
      <c r="G710" s="7">
        <f>ecommerce_dataset_updated[[#This Row],[Discount (%)]]+0</f>
        <v>25</v>
      </c>
      <c r="H710" s="6" t="s">
        <v>2237</v>
      </c>
      <c r="I710" s="6">
        <f>ecommerce_dataset_updated[[#This Row],['[Price (Rs.)']]]*ecommerce_dataset_updated[[#This Row],['[Discount (%)']]]/100</f>
        <v>97.454999999999998</v>
      </c>
      <c r="J710" s="6">
        <f>ecommerce_dataset_updated[[#This Row],[Final_Price(Rs.)]]+0</f>
        <v>292.37</v>
      </c>
      <c r="K710" s="6">
        <f xml:space="preserve"> ecommerce_dataset_updated[[#This Row],['[Price (Rs.)']]]-ecommerce_dataset_updated[[#This Row],[Discount Amount _]]</f>
        <v>292.36500000000001</v>
      </c>
      <c r="L710" t="s">
        <v>35</v>
      </c>
      <c r="M710" t="s">
        <v>230</v>
      </c>
      <c r="N710" s="4" t="s">
        <v>26</v>
      </c>
      <c r="O710" s="4" t="s">
        <v>14055</v>
      </c>
      <c r="P710" s="4" t="s">
        <v>14079</v>
      </c>
      <c r="Q710" s="5">
        <f>DATE(ecommerce_dataset_updated[[#This Row],[YYYY]],ecommerce_dataset_updated[[#This Row],[MM]],ecommerce_dataset_updated[[#This Row],[DD]])</f>
        <v>45529</v>
      </c>
      <c r="R710" s="6" t="str">
        <f>TEXT(ecommerce_dataset_updated[[#This Row],['[Purchase_Date']]], "mmm")</f>
        <v>Aug</v>
      </c>
      <c r="S710" s="6" t="str">
        <f>TEXT(ecommerce_dataset_updated[[#This Row],['[Purchase_Date']]], "ddd")</f>
        <v>Sun</v>
      </c>
      <c r="T710" s="6">
        <f>ecommerce_dataset_updated[[#This Row],[Final_Price(Rs.) _]]-ecommerce_dataset_updated[[#This Row],['[Final_Price(Rs.)']]]</f>
        <v>-4.9999999999954525E-3</v>
      </c>
      <c r="U710" s="6" t="b">
        <f xml:space="preserve"> AND(ecommerce_dataset_updated[[#This Row],[Final_Price(Rs.) _]]=ecommerce_dataset_updated[[#This Row],['[Final_Price(Rs.)']]])</f>
        <v>0</v>
      </c>
      <c r="V710" s="5"/>
    </row>
    <row r="711" spans="1:22">
      <c r="A711" t="s">
        <v>3054</v>
      </c>
      <c r="B711" t="s">
        <v>3055</v>
      </c>
      <c r="C711" t="s">
        <v>10</v>
      </c>
      <c r="D711" s="9" t="s">
        <v>3056</v>
      </c>
      <c r="E711" s="8">
        <f>ecommerce_dataset_updated[[#This Row],[Price (Rs.)]]+0</f>
        <v>347.3</v>
      </c>
      <c r="F711" s="6" t="s">
        <v>107</v>
      </c>
      <c r="G711" s="7">
        <f>ecommerce_dataset_updated[[#This Row],[Discount (%)]]+0</f>
        <v>0</v>
      </c>
      <c r="H711" s="6" t="s">
        <v>3056</v>
      </c>
      <c r="I711" s="6">
        <f>ecommerce_dataset_updated[[#This Row],['[Price (Rs.)']]]*ecommerce_dataset_updated[[#This Row],['[Discount (%)']]]/100</f>
        <v>0</v>
      </c>
      <c r="J711" s="6">
        <f>ecommerce_dataset_updated[[#This Row],[Final_Price(Rs.)]]+0</f>
        <v>347.3</v>
      </c>
      <c r="K711" s="6">
        <f xml:space="preserve"> ecommerce_dataset_updated[[#This Row],['[Price (Rs.)']]]-ecommerce_dataset_updated[[#This Row],[Discount Amount _]]</f>
        <v>347.3</v>
      </c>
      <c r="L711" t="s">
        <v>35</v>
      </c>
      <c r="M711" t="s">
        <v>3057</v>
      </c>
      <c r="N711" s="4" t="s">
        <v>75</v>
      </c>
      <c r="O711" s="4" t="s">
        <v>14067</v>
      </c>
      <c r="P711" s="4" t="s">
        <v>14079</v>
      </c>
      <c r="Q711" s="5">
        <f>DATE(ecommerce_dataset_updated[[#This Row],[YYYY]],ecommerce_dataset_updated[[#This Row],[MM]],ecommerce_dataset_updated[[#This Row],[DD]])</f>
        <v>45483</v>
      </c>
      <c r="R711" s="6" t="str">
        <f>TEXT(ecommerce_dataset_updated[[#This Row],['[Purchase_Date']]], "mmm")</f>
        <v>Jul</v>
      </c>
      <c r="S711" s="6" t="str">
        <f>TEXT(ecommerce_dataset_updated[[#This Row],['[Purchase_Date']]], "ddd")</f>
        <v>Wed</v>
      </c>
      <c r="T711" s="6">
        <f>ecommerce_dataset_updated[[#This Row],[Final_Price(Rs.) _]]-ecommerce_dataset_updated[[#This Row],['[Final_Price(Rs.)']]]</f>
        <v>0</v>
      </c>
      <c r="U711" s="6" t="b">
        <f xml:space="preserve"> AND(ecommerce_dataset_updated[[#This Row],[Final_Price(Rs.) _]]=ecommerce_dataset_updated[[#This Row],['[Final_Price(Rs.)']]])</f>
        <v>1</v>
      </c>
      <c r="V711" s="5"/>
    </row>
    <row r="712" spans="1:22">
      <c r="A712" t="s">
        <v>3058</v>
      </c>
      <c r="B712" t="s">
        <v>3059</v>
      </c>
      <c r="C712" t="s">
        <v>45</v>
      </c>
      <c r="D712" s="9" t="s">
        <v>3060</v>
      </c>
      <c r="E712" s="8">
        <f>ecommerce_dataset_updated[[#This Row],[Price (Rs.)]]+0</f>
        <v>73.290000000000006</v>
      </c>
      <c r="F712" s="6" t="s">
        <v>107</v>
      </c>
      <c r="G712" s="7">
        <f>ecommerce_dataset_updated[[#This Row],[Discount (%)]]+0</f>
        <v>0</v>
      </c>
      <c r="H712" s="6" t="s">
        <v>3060</v>
      </c>
      <c r="I712" s="6">
        <f>ecommerce_dataset_updated[[#This Row],['[Price (Rs.)']]]*ecommerce_dataset_updated[[#This Row],['[Discount (%)']]]/100</f>
        <v>0</v>
      </c>
      <c r="J712" s="6">
        <f>ecommerce_dataset_updated[[#This Row],[Final_Price(Rs.)]]+0</f>
        <v>73.290000000000006</v>
      </c>
      <c r="K712" s="6">
        <f xml:space="preserve"> ecommerce_dataset_updated[[#This Row],['[Price (Rs.)']]]-ecommerce_dataset_updated[[#This Row],[Discount Amount _]]</f>
        <v>73.290000000000006</v>
      </c>
      <c r="L712" t="s">
        <v>35</v>
      </c>
      <c r="M712" t="s">
        <v>29</v>
      </c>
      <c r="N712" s="4" t="s">
        <v>14052</v>
      </c>
      <c r="O712" s="4" t="s">
        <v>14050</v>
      </c>
      <c r="P712" s="4" t="s">
        <v>14079</v>
      </c>
      <c r="Q712" s="5">
        <f>DATE(ecommerce_dataset_updated[[#This Row],[YYYY]],ecommerce_dataset_updated[[#This Row],[MM]],ecommerce_dataset_updated[[#This Row],[DD]])</f>
        <v>45536</v>
      </c>
      <c r="R712" s="6" t="str">
        <f>TEXT(ecommerce_dataset_updated[[#This Row],['[Purchase_Date']]], "mmm")</f>
        <v>Sep</v>
      </c>
      <c r="S712" s="6" t="str">
        <f>TEXT(ecommerce_dataset_updated[[#This Row],['[Purchase_Date']]], "ddd")</f>
        <v>Sun</v>
      </c>
      <c r="T712" s="6">
        <f>ecommerce_dataset_updated[[#This Row],[Final_Price(Rs.) _]]-ecommerce_dataset_updated[[#This Row],['[Final_Price(Rs.)']]]</f>
        <v>0</v>
      </c>
      <c r="U712" s="6" t="b">
        <f xml:space="preserve"> AND(ecommerce_dataset_updated[[#This Row],[Final_Price(Rs.) _]]=ecommerce_dataset_updated[[#This Row],['[Final_Price(Rs.)']]])</f>
        <v>1</v>
      </c>
      <c r="V712" s="5"/>
    </row>
    <row r="713" spans="1:22">
      <c r="A713" t="s">
        <v>3061</v>
      </c>
      <c r="B713" t="s">
        <v>3062</v>
      </c>
      <c r="C713" t="s">
        <v>114</v>
      </c>
      <c r="D713" s="9" t="s">
        <v>3063</v>
      </c>
      <c r="E713" s="8">
        <f>ecommerce_dataset_updated[[#This Row],[Price (Rs.)]]+0</f>
        <v>308.08999999999997</v>
      </c>
      <c r="F713" s="6" t="s">
        <v>107</v>
      </c>
      <c r="G713" s="7">
        <f>ecommerce_dataset_updated[[#This Row],[Discount (%)]]+0</f>
        <v>0</v>
      </c>
      <c r="H713" s="6" t="s">
        <v>3063</v>
      </c>
      <c r="I713" s="6">
        <f>ecommerce_dataset_updated[[#This Row],['[Price (Rs.)']]]*ecommerce_dataset_updated[[#This Row],['[Discount (%)']]]/100</f>
        <v>0</v>
      </c>
      <c r="J713" s="6">
        <f>ecommerce_dataset_updated[[#This Row],[Final_Price(Rs.)]]+0</f>
        <v>308.08999999999997</v>
      </c>
      <c r="K713" s="6">
        <f xml:space="preserve"> ecommerce_dataset_updated[[#This Row],['[Price (Rs.)']]]-ecommerce_dataset_updated[[#This Row],[Discount Amount _]]</f>
        <v>308.08999999999997</v>
      </c>
      <c r="L713" t="s">
        <v>28</v>
      </c>
      <c r="M713" t="s">
        <v>394</v>
      </c>
      <c r="N713" s="4" t="s">
        <v>14049</v>
      </c>
      <c r="O713" s="4" t="s">
        <v>14057</v>
      </c>
      <c r="P713" s="4" t="s">
        <v>14079</v>
      </c>
      <c r="Q713" s="5">
        <f>DATE(ecommerce_dataset_updated[[#This Row],[YYYY]],ecommerce_dataset_updated[[#This Row],[MM]],ecommerce_dataset_updated[[#This Row],[DD]])</f>
        <v>45362</v>
      </c>
      <c r="R713" s="6" t="str">
        <f>TEXT(ecommerce_dataset_updated[[#This Row],['[Purchase_Date']]], "mmm")</f>
        <v>Mar</v>
      </c>
      <c r="S713" s="6" t="str">
        <f>TEXT(ecommerce_dataset_updated[[#This Row],['[Purchase_Date']]], "ddd")</f>
        <v>Mon</v>
      </c>
      <c r="T713" s="6">
        <f>ecommerce_dataset_updated[[#This Row],[Final_Price(Rs.) _]]-ecommerce_dataset_updated[[#This Row],['[Final_Price(Rs.)']]]</f>
        <v>0</v>
      </c>
      <c r="U713" s="6" t="b">
        <f xml:space="preserve"> AND(ecommerce_dataset_updated[[#This Row],[Final_Price(Rs.) _]]=ecommerce_dataset_updated[[#This Row],['[Final_Price(Rs.)']]])</f>
        <v>1</v>
      </c>
      <c r="V713" s="5"/>
    </row>
    <row r="714" spans="1:22">
      <c r="A714" t="s">
        <v>3064</v>
      </c>
      <c r="B714" t="s">
        <v>3065</v>
      </c>
      <c r="C714" t="s">
        <v>18</v>
      </c>
      <c r="D714" s="9" t="s">
        <v>3066</v>
      </c>
      <c r="E714" s="8">
        <f>ecommerce_dataset_updated[[#This Row],[Price (Rs.)]]+0</f>
        <v>341.04</v>
      </c>
      <c r="F714" s="6" t="s">
        <v>75</v>
      </c>
      <c r="G714" s="7">
        <f>ecommerce_dataset_updated[[#This Row],[Discount (%)]]+0</f>
        <v>10</v>
      </c>
      <c r="H714" s="6" t="s">
        <v>3067</v>
      </c>
      <c r="I714" s="6">
        <f>ecommerce_dataset_updated[[#This Row],['[Price (Rs.)']]]*ecommerce_dataset_updated[[#This Row],['[Discount (%)']]]/100</f>
        <v>34.103999999999999</v>
      </c>
      <c r="J714" s="6">
        <f>ecommerce_dataset_updated[[#This Row],[Final_Price(Rs.)]]+0</f>
        <v>306.94</v>
      </c>
      <c r="K714" s="6">
        <f xml:space="preserve"> ecommerce_dataset_updated[[#This Row],['[Price (Rs.)']]]-ecommerce_dataset_updated[[#This Row],[Discount Amount _]]</f>
        <v>306.93600000000004</v>
      </c>
      <c r="L714" t="s">
        <v>120</v>
      </c>
      <c r="M714" t="s">
        <v>1979</v>
      </c>
      <c r="N714" s="4" t="s">
        <v>75</v>
      </c>
      <c r="O714" s="4" t="s">
        <v>14052</v>
      </c>
      <c r="P714" s="4" t="s">
        <v>14079</v>
      </c>
      <c r="Q714" s="5">
        <f>DATE(ecommerce_dataset_updated[[#This Row],[YYYY]],ecommerce_dataset_updated[[#This Row],[MM]],ecommerce_dataset_updated[[#This Row],[DD]])</f>
        <v>45301</v>
      </c>
      <c r="R714" s="6" t="str">
        <f>TEXT(ecommerce_dataset_updated[[#This Row],['[Purchase_Date']]], "mmm")</f>
        <v>Jan</v>
      </c>
      <c r="S714" s="6" t="str">
        <f>TEXT(ecommerce_dataset_updated[[#This Row],['[Purchase_Date']]], "ddd")</f>
        <v>Wed</v>
      </c>
      <c r="T714" s="6">
        <f>ecommerce_dataset_updated[[#This Row],[Final_Price(Rs.) _]]-ecommerce_dataset_updated[[#This Row],['[Final_Price(Rs.)']]]</f>
        <v>-3.999999999962256E-3</v>
      </c>
      <c r="U714" s="6" t="b">
        <f xml:space="preserve"> AND(ecommerce_dataset_updated[[#This Row],[Final_Price(Rs.) _]]=ecommerce_dataset_updated[[#This Row],['[Final_Price(Rs.)']]])</f>
        <v>0</v>
      </c>
      <c r="V714" s="5"/>
    </row>
    <row r="715" spans="1:22">
      <c r="A715" t="s">
        <v>3068</v>
      </c>
      <c r="B715" t="s">
        <v>3069</v>
      </c>
      <c r="C715" t="s">
        <v>18</v>
      </c>
      <c r="D715" s="9" t="s">
        <v>3070</v>
      </c>
      <c r="E715" s="8">
        <f>ecommerce_dataset_updated[[#This Row],[Price (Rs.)]]+0</f>
        <v>268.87</v>
      </c>
      <c r="F715" s="6" t="s">
        <v>75</v>
      </c>
      <c r="G715" s="7">
        <f>ecommerce_dataset_updated[[#This Row],[Discount (%)]]+0</f>
        <v>10</v>
      </c>
      <c r="H715" s="6" t="s">
        <v>3071</v>
      </c>
      <c r="I715" s="6">
        <f>ecommerce_dataset_updated[[#This Row],['[Price (Rs.)']]]*ecommerce_dataset_updated[[#This Row],['[Discount (%)']]]/100</f>
        <v>26.886999999999997</v>
      </c>
      <c r="J715" s="6">
        <f>ecommerce_dataset_updated[[#This Row],[Final_Price(Rs.)]]+0</f>
        <v>241.98</v>
      </c>
      <c r="K715" s="6">
        <f xml:space="preserve"> ecommerce_dataset_updated[[#This Row],['[Price (Rs.)']]]-ecommerce_dataset_updated[[#This Row],[Discount Amount _]]</f>
        <v>241.983</v>
      </c>
      <c r="L715" t="s">
        <v>120</v>
      </c>
      <c r="M715" t="s">
        <v>2390</v>
      </c>
      <c r="N715" s="4" t="s">
        <v>14050</v>
      </c>
      <c r="O715" s="4" t="s">
        <v>14050</v>
      </c>
      <c r="P715" s="4" t="s">
        <v>14079</v>
      </c>
      <c r="Q715" s="5">
        <f>DATE(ecommerce_dataset_updated[[#This Row],[YYYY]],ecommerce_dataset_updated[[#This Row],[MM]],ecommerce_dataset_updated[[#This Row],[DD]])</f>
        <v>45544</v>
      </c>
      <c r="R715" s="6" t="str">
        <f>TEXT(ecommerce_dataset_updated[[#This Row],['[Purchase_Date']]], "mmm")</f>
        <v>Sep</v>
      </c>
      <c r="S715" s="6" t="str">
        <f>TEXT(ecommerce_dataset_updated[[#This Row],['[Purchase_Date']]], "ddd")</f>
        <v>Mon</v>
      </c>
      <c r="T715" s="6">
        <f>ecommerce_dataset_updated[[#This Row],[Final_Price(Rs.) _]]-ecommerce_dataset_updated[[#This Row],['[Final_Price(Rs.)']]]</f>
        <v>3.0000000000143245E-3</v>
      </c>
      <c r="U715" s="6" t="b">
        <f xml:space="preserve"> AND(ecommerce_dataset_updated[[#This Row],[Final_Price(Rs.) _]]=ecommerce_dataset_updated[[#This Row],['[Final_Price(Rs.)']]])</f>
        <v>0</v>
      </c>
      <c r="V715" s="5"/>
    </row>
    <row r="716" spans="1:22">
      <c r="A716" t="s">
        <v>3072</v>
      </c>
      <c r="B716" t="s">
        <v>3073</v>
      </c>
      <c r="C716" t="s">
        <v>114</v>
      </c>
      <c r="D716" s="9" t="s">
        <v>3074</v>
      </c>
      <c r="E716" s="8">
        <f>ecommerce_dataset_updated[[#This Row],[Price (Rs.)]]+0</f>
        <v>30.54</v>
      </c>
      <c r="F716" s="6" t="s">
        <v>26</v>
      </c>
      <c r="G716" s="7">
        <f>ecommerce_dataset_updated[[#This Row],[Discount (%)]]+0</f>
        <v>25</v>
      </c>
      <c r="H716" s="6" t="s">
        <v>3075</v>
      </c>
      <c r="I716" s="6">
        <f>ecommerce_dataset_updated[[#This Row],['[Price (Rs.)']]]*ecommerce_dataset_updated[[#This Row],['[Discount (%)']]]/100</f>
        <v>7.6349999999999998</v>
      </c>
      <c r="J716" s="6">
        <f>ecommerce_dataset_updated[[#This Row],[Final_Price(Rs.)]]+0</f>
        <v>22.91</v>
      </c>
      <c r="K716" s="6">
        <f xml:space="preserve"> ecommerce_dataset_updated[[#This Row],['[Price (Rs.)']]]-ecommerce_dataset_updated[[#This Row],[Discount Amount _]]</f>
        <v>22.905000000000001</v>
      </c>
      <c r="L716" t="s">
        <v>120</v>
      </c>
      <c r="M716" t="s">
        <v>3076</v>
      </c>
      <c r="N716" s="4" t="s">
        <v>14053</v>
      </c>
      <c r="O716" s="4" t="s">
        <v>14059</v>
      </c>
      <c r="P716" s="4" t="s">
        <v>14079</v>
      </c>
      <c r="Q716" s="5">
        <f>DATE(ecommerce_dataset_updated[[#This Row],[YYYY]],ecommerce_dataset_updated[[#This Row],[MM]],ecommerce_dataset_updated[[#This Row],[DD]])</f>
        <v>45416</v>
      </c>
      <c r="R716" s="6" t="str">
        <f>TEXT(ecommerce_dataset_updated[[#This Row],['[Purchase_Date']]], "mmm")</f>
        <v>May</v>
      </c>
      <c r="S716" s="6" t="str">
        <f>TEXT(ecommerce_dataset_updated[[#This Row],['[Purchase_Date']]], "ddd")</f>
        <v>Sat</v>
      </c>
      <c r="T716" s="6">
        <f>ecommerce_dataset_updated[[#This Row],[Final_Price(Rs.) _]]-ecommerce_dataset_updated[[#This Row],['[Final_Price(Rs.)']]]</f>
        <v>-4.9999999999990052E-3</v>
      </c>
      <c r="U716" s="6" t="b">
        <f xml:space="preserve"> AND(ecommerce_dataset_updated[[#This Row],[Final_Price(Rs.) _]]=ecommerce_dataset_updated[[#This Row],['[Final_Price(Rs.)']]])</f>
        <v>0</v>
      </c>
      <c r="V716" s="5"/>
    </row>
    <row r="717" spans="1:22">
      <c r="A717" t="s">
        <v>3077</v>
      </c>
      <c r="B717" t="s">
        <v>3078</v>
      </c>
      <c r="C717" t="s">
        <v>32</v>
      </c>
      <c r="D717" s="9" t="s">
        <v>3079</v>
      </c>
      <c r="E717" s="8">
        <f>ecommerce_dataset_updated[[#This Row],[Price (Rs.)]]+0</f>
        <v>326.97000000000003</v>
      </c>
      <c r="F717" s="6" t="s">
        <v>20</v>
      </c>
      <c r="G717" s="7">
        <f>ecommerce_dataset_updated[[#This Row],[Discount (%)]]+0</f>
        <v>20</v>
      </c>
      <c r="H717" s="6" t="s">
        <v>3080</v>
      </c>
      <c r="I717" s="6">
        <f>ecommerce_dataset_updated[[#This Row],['[Price (Rs.)']]]*ecommerce_dataset_updated[[#This Row],['[Discount (%)']]]/100</f>
        <v>65.394000000000005</v>
      </c>
      <c r="J717" s="6">
        <f>ecommerce_dataset_updated[[#This Row],[Final_Price(Rs.)]]+0</f>
        <v>261.58</v>
      </c>
      <c r="K717" s="6">
        <f xml:space="preserve"> ecommerce_dataset_updated[[#This Row],['[Price (Rs.)']]]-ecommerce_dataset_updated[[#This Row],[Discount Amount _]]</f>
        <v>261.57600000000002</v>
      </c>
      <c r="L717" t="s">
        <v>28</v>
      </c>
      <c r="M717" t="s">
        <v>587</v>
      </c>
      <c r="N717" s="4" t="s">
        <v>14071</v>
      </c>
      <c r="O717" s="4" t="s">
        <v>14059</v>
      </c>
      <c r="P717" s="4" t="s">
        <v>14079</v>
      </c>
      <c r="Q717" s="5">
        <f>DATE(ecommerce_dataset_updated[[#This Row],[YYYY]],ecommerce_dataset_updated[[#This Row],[MM]],ecommerce_dataset_updated[[#This Row],[DD]])</f>
        <v>45436</v>
      </c>
      <c r="R717" s="6" t="str">
        <f>TEXT(ecommerce_dataset_updated[[#This Row],['[Purchase_Date']]], "mmm")</f>
        <v>May</v>
      </c>
      <c r="S717" s="6" t="str">
        <f>TEXT(ecommerce_dataset_updated[[#This Row],['[Purchase_Date']]], "ddd")</f>
        <v>Fri</v>
      </c>
      <c r="T717" s="6">
        <f>ecommerce_dataset_updated[[#This Row],[Final_Price(Rs.) _]]-ecommerce_dataset_updated[[#This Row],['[Final_Price(Rs.)']]]</f>
        <v>-3.999999999962256E-3</v>
      </c>
      <c r="U717" s="6" t="b">
        <f xml:space="preserve"> AND(ecommerce_dataset_updated[[#This Row],[Final_Price(Rs.) _]]=ecommerce_dataset_updated[[#This Row],['[Final_Price(Rs.)']]])</f>
        <v>0</v>
      </c>
      <c r="V717" s="5"/>
    </row>
    <row r="718" spans="1:22">
      <c r="A718" t="s">
        <v>3081</v>
      </c>
      <c r="B718" t="s">
        <v>3082</v>
      </c>
      <c r="C718" t="s">
        <v>10</v>
      </c>
      <c r="D718" s="9" t="s">
        <v>3083</v>
      </c>
      <c r="E718" s="8">
        <f>ecommerce_dataset_updated[[#This Row],[Price (Rs.)]]+0</f>
        <v>143.47</v>
      </c>
      <c r="F718" s="6" t="s">
        <v>26</v>
      </c>
      <c r="G718" s="7">
        <f>ecommerce_dataset_updated[[#This Row],[Discount (%)]]+0</f>
        <v>25</v>
      </c>
      <c r="H718" s="6" t="s">
        <v>3084</v>
      </c>
      <c r="I718" s="6">
        <f>ecommerce_dataset_updated[[#This Row],['[Price (Rs.)']]]*ecommerce_dataset_updated[[#This Row],['[Discount (%)']]]/100</f>
        <v>35.8675</v>
      </c>
      <c r="J718" s="6">
        <f>ecommerce_dataset_updated[[#This Row],[Final_Price(Rs.)]]+0</f>
        <v>107.6</v>
      </c>
      <c r="K718" s="6">
        <f xml:space="preserve"> ecommerce_dataset_updated[[#This Row],['[Price (Rs.)']]]-ecommerce_dataset_updated[[#This Row],[Discount Amount _]]</f>
        <v>107.60249999999999</v>
      </c>
      <c r="L718" t="s">
        <v>120</v>
      </c>
      <c r="M718" t="s">
        <v>793</v>
      </c>
      <c r="N718" s="4" t="s">
        <v>14067</v>
      </c>
      <c r="O718" s="4" t="s">
        <v>14062</v>
      </c>
      <c r="P718" s="4" t="s">
        <v>14079</v>
      </c>
      <c r="Q718" s="5">
        <f>DATE(ecommerce_dataset_updated[[#This Row],[YYYY]],ecommerce_dataset_updated[[#This Row],[MM]],ecommerce_dataset_updated[[#This Row],[DD]])</f>
        <v>45450</v>
      </c>
      <c r="R718" s="6" t="str">
        <f>TEXT(ecommerce_dataset_updated[[#This Row],['[Purchase_Date']]], "mmm")</f>
        <v>Jun</v>
      </c>
      <c r="S718" s="6" t="str">
        <f>TEXT(ecommerce_dataset_updated[[#This Row],['[Purchase_Date']]], "ddd")</f>
        <v>Fri</v>
      </c>
      <c r="T718" s="6">
        <f>ecommerce_dataset_updated[[#This Row],[Final_Price(Rs.) _]]-ecommerce_dataset_updated[[#This Row],['[Final_Price(Rs.)']]]</f>
        <v>2.4999999999977263E-3</v>
      </c>
      <c r="U718" s="6" t="b">
        <f xml:space="preserve"> AND(ecommerce_dataset_updated[[#This Row],[Final_Price(Rs.) _]]=ecommerce_dataset_updated[[#This Row],['[Final_Price(Rs.)']]])</f>
        <v>0</v>
      </c>
      <c r="V718" s="5"/>
    </row>
    <row r="719" spans="1:22">
      <c r="A719" t="s">
        <v>3085</v>
      </c>
      <c r="B719" t="s">
        <v>3086</v>
      </c>
      <c r="C719" t="s">
        <v>45</v>
      </c>
      <c r="D719" s="9" t="s">
        <v>3087</v>
      </c>
      <c r="E719" s="8">
        <f>ecommerce_dataset_updated[[#This Row],[Price (Rs.)]]+0</f>
        <v>243.15</v>
      </c>
      <c r="F719" s="6" t="s">
        <v>47</v>
      </c>
      <c r="G719" s="7">
        <f>ecommerce_dataset_updated[[#This Row],[Discount (%)]]+0</f>
        <v>50</v>
      </c>
      <c r="H719" s="6" t="s">
        <v>3088</v>
      </c>
      <c r="I719" s="6">
        <f>ecommerce_dataset_updated[[#This Row],['[Price (Rs.)']]]*ecommerce_dataset_updated[[#This Row],['[Discount (%)']]]/100</f>
        <v>121.575</v>
      </c>
      <c r="J719" s="6">
        <f>ecommerce_dataset_updated[[#This Row],[Final_Price(Rs.)]]+0</f>
        <v>121.58</v>
      </c>
      <c r="K719" s="6">
        <f xml:space="preserve"> ecommerce_dataset_updated[[#This Row],['[Price (Rs.)']]]-ecommerce_dataset_updated[[#This Row],[Discount Amount _]]</f>
        <v>121.575</v>
      </c>
      <c r="L719" t="s">
        <v>120</v>
      </c>
      <c r="M719" t="s">
        <v>1709</v>
      </c>
      <c r="N719" s="4" t="s">
        <v>12</v>
      </c>
      <c r="O719" s="4" t="s">
        <v>75</v>
      </c>
      <c r="P719" s="4" t="s">
        <v>14079</v>
      </c>
      <c r="Q719" s="5">
        <f>DATE(ecommerce_dataset_updated[[#This Row],[YYYY]],ecommerce_dataset_updated[[#This Row],[MM]],ecommerce_dataset_updated[[#This Row],[DD]])</f>
        <v>45580</v>
      </c>
      <c r="R719" s="6" t="str">
        <f>TEXT(ecommerce_dataset_updated[[#This Row],['[Purchase_Date']]], "mmm")</f>
        <v>Oct</v>
      </c>
      <c r="S719" s="6" t="str">
        <f>TEXT(ecommerce_dataset_updated[[#This Row],['[Purchase_Date']]], "ddd")</f>
        <v>Tue</v>
      </c>
      <c r="T719" s="6">
        <f>ecommerce_dataset_updated[[#This Row],[Final_Price(Rs.) _]]-ecommerce_dataset_updated[[#This Row],['[Final_Price(Rs.)']]]</f>
        <v>-4.9999999999954525E-3</v>
      </c>
      <c r="U719" s="6" t="b">
        <f xml:space="preserve"> AND(ecommerce_dataset_updated[[#This Row],[Final_Price(Rs.) _]]=ecommerce_dataset_updated[[#This Row],['[Final_Price(Rs.)']]])</f>
        <v>0</v>
      </c>
      <c r="V719" s="5"/>
    </row>
    <row r="720" spans="1:22">
      <c r="A720" t="s">
        <v>3089</v>
      </c>
      <c r="B720" t="s">
        <v>3090</v>
      </c>
      <c r="C720" t="s">
        <v>68</v>
      </c>
      <c r="D720" s="9" t="s">
        <v>3091</v>
      </c>
      <c r="E720" s="8">
        <f>ecommerce_dataset_updated[[#This Row],[Price (Rs.)]]+0</f>
        <v>422.47</v>
      </c>
      <c r="F720" s="6" t="s">
        <v>12</v>
      </c>
      <c r="G720" s="7">
        <f>ecommerce_dataset_updated[[#This Row],[Discount (%)]]+0</f>
        <v>15</v>
      </c>
      <c r="H720" s="6" t="s">
        <v>3092</v>
      </c>
      <c r="I720" s="6">
        <f>ecommerce_dataset_updated[[#This Row],['[Price (Rs.)']]]*ecommerce_dataset_updated[[#This Row],['[Discount (%)']]]/100</f>
        <v>63.3705</v>
      </c>
      <c r="J720" s="6">
        <f>ecommerce_dataset_updated[[#This Row],[Final_Price(Rs.)]]+0</f>
        <v>359.1</v>
      </c>
      <c r="K720" s="6">
        <f xml:space="preserve"> ecommerce_dataset_updated[[#This Row],['[Price (Rs.)']]]-ecommerce_dataset_updated[[#This Row],[Discount Amount _]]</f>
        <v>359.09950000000003</v>
      </c>
      <c r="L720" t="s">
        <v>120</v>
      </c>
      <c r="M720" t="s">
        <v>3093</v>
      </c>
      <c r="N720" s="4" t="s">
        <v>14054</v>
      </c>
      <c r="O720" s="4" t="s">
        <v>75</v>
      </c>
      <c r="P720" s="4" t="s">
        <v>14079</v>
      </c>
      <c r="Q720" s="5">
        <f>DATE(ecommerce_dataset_updated[[#This Row],[YYYY]],ecommerce_dataset_updated[[#This Row],[MM]],ecommerce_dataset_updated[[#This Row],[DD]])</f>
        <v>45592</v>
      </c>
      <c r="R720" s="6" t="str">
        <f>TEXT(ecommerce_dataset_updated[[#This Row],['[Purchase_Date']]], "mmm")</f>
        <v>Oct</v>
      </c>
      <c r="S720" s="6" t="str">
        <f>TEXT(ecommerce_dataset_updated[[#This Row],['[Purchase_Date']]], "ddd")</f>
        <v>Sun</v>
      </c>
      <c r="T720" s="6">
        <f>ecommerce_dataset_updated[[#This Row],[Final_Price(Rs.) _]]-ecommerce_dataset_updated[[#This Row],['[Final_Price(Rs.)']]]</f>
        <v>-4.9999999998817657E-4</v>
      </c>
      <c r="U720" s="6" t="b">
        <f xml:space="preserve"> AND(ecommerce_dataset_updated[[#This Row],[Final_Price(Rs.) _]]=ecommerce_dataset_updated[[#This Row],['[Final_Price(Rs.)']]])</f>
        <v>0</v>
      </c>
      <c r="V720" s="5"/>
    </row>
    <row r="721" spans="1:22">
      <c r="A721" t="s">
        <v>3094</v>
      </c>
      <c r="B721" t="s">
        <v>3095</v>
      </c>
      <c r="C721" t="s">
        <v>45</v>
      </c>
      <c r="D721" s="9" t="s">
        <v>3096</v>
      </c>
      <c r="E721" s="8">
        <f>ecommerce_dataset_updated[[#This Row],[Price (Rs.)]]+0</f>
        <v>243.06</v>
      </c>
      <c r="F721" s="6" t="s">
        <v>75</v>
      </c>
      <c r="G721" s="7">
        <f>ecommerce_dataset_updated[[#This Row],[Discount (%)]]+0</f>
        <v>10</v>
      </c>
      <c r="H721" s="6" t="s">
        <v>3097</v>
      </c>
      <c r="I721" s="6">
        <f>ecommerce_dataset_updated[[#This Row],['[Price (Rs.)']]]*ecommerce_dataset_updated[[#This Row],['[Discount (%)']]]/100</f>
        <v>24.305999999999997</v>
      </c>
      <c r="J721" s="6">
        <f>ecommerce_dataset_updated[[#This Row],[Final_Price(Rs.)]]+0</f>
        <v>218.75</v>
      </c>
      <c r="K721" s="6">
        <f xml:space="preserve"> ecommerce_dataset_updated[[#This Row],['[Price (Rs.)']]]-ecommerce_dataset_updated[[#This Row],[Discount Amount _]]</f>
        <v>218.75400000000002</v>
      </c>
      <c r="L721" t="s">
        <v>35</v>
      </c>
      <c r="M721" t="s">
        <v>215</v>
      </c>
      <c r="N721" s="4" t="s">
        <v>14057</v>
      </c>
      <c r="O721" s="4" t="s">
        <v>14055</v>
      </c>
      <c r="P721" s="4" t="s">
        <v>14079</v>
      </c>
      <c r="Q721" s="5">
        <f>DATE(ecommerce_dataset_updated[[#This Row],[YYYY]],ecommerce_dataset_updated[[#This Row],[MM]],ecommerce_dataset_updated[[#This Row],[DD]])</f>
        <v>45507</v>
      </c>
      <c r="R721" s="6" t="str">
        <f>TEXT(ecommerce_dataset_updated[[#This Row],['[Purchase_Date']]], "mmm")</f>
        <v>Aug</v>
      </c>
      <c r="S721" s="6" t="str">
        <f>TEXT(ecommerce_dataset_updated[[#This Row],['[Purchase_Date']]], "ddd")</f>
        <v>Sat</v>
      </c>
      <c r="T721" s="6">
        <f>ecommerce_dataset_updated[[#This Row],[Final_Price(Rs.) _]]-ecommerce_dataset_updated[[#This Row],['[Final_Price(Rs.)']]]</f>
        <v>4.0000000000190994E-3</v>
      </c>
      <c r="U721" s="6" t="b">
        <f xml:space="preserve"> AND(ecommerce_dataset_updated[[#This Row],[Final_Price(Rs.) _]]=ecommerce_dataset_updated[[#This Row],['[Final_Price(Rs.)']]])</f>
        <v>0</v>
      </c>
      <c r="V721" s="5"/>
    </row>
    <row r="722" spans="1:22">
      <c r="A722" t="s">
        <v>3098</v>
      </c>
      <c r="B722" t="s">
        <v>3099</v>
      </c>
      <c r="C722" t="s">
        <v>68</v>
      </c>
      <c r="D722" s="9" t="s">
        <v>3100</v>
      </c>
      <c r="E722" s="8">
        <f>ecommerce_dataset_updated[[#This Row],[Price (Rs.)]]+0</f>
        <v>179.92</v>
      </c>
      <c r="F722" s="6" t="s">
        <v>26</v>
      </c>
      <c r="G722" s="7">
        <f>ecommerce_dataset_updated[[#This Row],[Discount (%)]]+0</f>
        <v>25</v>
      </c>
      <c r="H722" s="6" t="s">
        <v>876</v>
      </c>
      <c r="I722" s="6">
        <f>ecommerce_dataset_updated[[#This Row],['[Price (Rs.)']]]*ecommerce_dataset_updated[[#This Row],['[Discount (%)']]]/100</f>
        <v>44.98</v>
      </c>
      <c r="J722" s="6">
        <f>ecommerce_dataset_updated[[#This Row],[Final_Price(Rs.)]]+0</f>
        <v>134.94</v>
      </c>
      <c r="K722" s="6">
        <f xml:space="preserve"> ecommerce_dataset_updated[[#This Row],['[Price (Rs.)']]]-ecommerce_dataset_updated[[#This Row],[Discount Amount _]]</f>
        <v>134.94</v>
      </c>
      <c r="L722" t="s">
        <v>14</v>
      </c>
      <c r="M722" t="s">
        <v>1352</v>
      </c>
      <c r="N722" s="4" t="s">
        <v>14067</v>
      </c>
      <c r="O722" s="4" t="s">
        <v>14052</v>
      </c>
      <c r="P722" s="4" t="s">
        <v>14079</v>
      </c>
      <c r="Q722" s="5">
        <f>DATE(ecommerce_dataset_updated[[#This Row],[YYYY]],ecommerce_dataset_updated[[#This Row],[MM]],ecommerce_dataset_updated[[#This Row],[DD]])</f>
        <v>45298</v>
      </c>
      <c r="R722" s="6" t="str">
        <f>TEXT(ecommerce_dataset_updated[[#This Row],['[Purchase_Date']]], "mmm")</f>
        <v>Jan</v>
      </c>
      <c r="S722" s="6" t="str">
        <f>TEXT(ecommerce_dataset_updated[[#This Row],['[Purchase_Date']]], "ddd")</f>
        <v>Sun</v>
      </c>
      <c r="T722" s="6">
        <f>ecommerce_dataset_updated[[#This Row],[Final_Price(Rs.) _]]-ecommerce_dataset_updated[[#This Row],['[Final_Price(Rs.)']]]</f>
        <v>0</v>
      </c>
      <c r="U722" s="6" t="b">
        <f xml:space="preserve"> AND(ecommerce_dataset_updated[[#This Row],[Final_Price(Rs.) _]]=ecommerce_dataset_updated[[#This Row],['[Final_Price(Rs.)']]])</f>
        <v>1</v>
      </c>
      <c r="V722" s="5"/>
    </row>
    <row r="723" spans="1:22">
      <c r="A723" t="s">
        <v>3101</v>
      </c>
      <c r="B723" t="s">
        <v>3102</v>
      </c>
      <c r="C723" t="s">
        <v>45</v>
      </c>
      <c r="D723" s="9" t="s">
        <v>3103</v>
      </c>
      <c r="E723" s="8">
        <f>ecommerce_dataset_updated[[#This Row],[Price (Rs.)]]+0</f>
        <v>95.75</v>
      </c>
      <c r="F723" s="6" t="s">
        <v>53</v>
      </c>
      <c r="G723" s="7">
        <f>ecommerce_dataset_updated[[#This Row],[Discount (%)]]+0</f>
        <v>5</v>
      </c>
      <c r="H723" s="6" t="s">
        <v>3104</v>
      </c>
      <c r="I723" s="6">
        <f>ecommerce_dataset_updated[[#This Row],['[Price (Rs.)']]]*ecommerce_dataset_updated[[#This Row],['[Discount (%)']]]/100</f>
        <v>4.7874999999999996</v>
      </c>
      <c r="J723" s="6">
        <f>ecommerce_dataset_updated[[#This Row],[Final_Price(Rs.)]]+0</f>
        <v>90.96</v>
      </c>
      <c r="K723" s="6">
        <f xml:space="preserve"> ecommerce_dataset_updated[[#This Row],['[Price (Rs.)']]]-ecommerce_dataset_updated[[#This Row],[Discount Amount _]]</f>
        <v>90.962500000000006</v>
      </c>
      <c r="L723" t="s">
        <v>35</v>
      </c>
      <c r="M723" t="s">
        <v>93</v>
      </c>
      <c r="N723" s="4" t="s">
        <v>75</v>
      </c>
      <c r="O723" s="4" t="s">
        <v>14059</v>
      </c>
      <c r="P723" s="4" t="s">
        <v>14079</v>
      </c>
      <c r="Q723" s="5">
        <f>DATE(ecommerce_dataset_updated[[#This Row],[YYYY]],ecommerce_dataset_updated[[#This Row],[MM]],ecommerce_dataset_updated[[#This Row],[DD]])</f>
        <v>45422</v>
      </c>
      <c r="R723" s="6" t="str">
        <f>TEXT(ecommerce_dataset_updated[[#This Row],['[Purchase_Date']]], "mmm")</f>
        <v>May</v>
      </c>
      <c r="S723" s="6" t="str">
        <f>TEXT(ecommerce_dataset_updated[[#This Row],['[Purchase_Date']]], "ddd")</f>
        <v>Fri</v>
      </c>
      <c r="T723" s="6">
        <f>ecommerce_dataset_updated[[#This Row],[Final_Price(Rs.) _]]-ecommerce_dataset_updated[[#This Row],['[Final_Price(Rs.)']]]</f>
        <v>2.5000000000119371E-3</v>
      </c>
      <c r="U723" s="6" t="b">
        <f xml:space="preserve"> AND(ecommerce_dataset_updated[[#This Row],[Final_Price(Rs.) _]]=ecommerce_dataset_updated[[#This Row],['[Final_Price(Rs.)']]])</f>
        <v>0</v>
      </c>
      <c r="V723" s="5"/>
    </row>
    <row r="724" spans="1:22">
      <c r="A724" t="s">
        <v>3105</v>
      </c>
      <c r="B724" t="s">
        <v>3106</v>
      </c>
      <c r="C724" t="s">
        <v>114</v>
      </c>
      <c r="D724" s="9" t="s">
        <v>3107</v>
      </c>
      <c r="E724" s="8">
        <f>ecommerce_dataset_updated[[#This Row],[Price (Rs.)]]+0</f>
        <v>398.4</v>
      </c>
      <c r="F724" s="6" t="s">
        <v>75</v>
      </c>
      <c r="G724" s="7">
        <f>ecommerce_dataset_updated[[#This Row],[Discount (%)]]+0</f>
        <v>10</v>
      </c>
      <c r="H724" s="6" t="s">
        <v>3108</v>
      </c>
      <c r="I724" s="6">
        <f>ecommerce_dataset_updated[[#This Row],['[Price (Rs.)']]]*ecommerce_dataset_updated[[#This Row],['[Discount (%)']]]/100</f>
        <v>39.840000000000003</v>
      </c>
      <c r="J724" s="6">
        <f>ecommerce_dataset_updated[[#This Row],[Final_Price(Rs.)]]+0</f>
        <v>358.56</v>
      </c>
      <c r="K724" s="6">
        <f xml:space="preserve"> ecommerce_dataset_updated[[#This Row],['[Price (Rs.)']]]-ecommerce_dataset_updated[[#This Row],[Discount Amount _]]</f>
        <v>358.55999999999995</v>
      </c>
      <c r="L724" t="s">
        <v>120</v>
      </c>
      <c r="M724" t="s">
        <v>2161</v>
      </c>
      <c r="N724" s="4" t="s">
        <v>75</v>
      </c>
      <c r="O724" s="4" t="s">
        <v>14062</v>
      </c>
      <c r="P724" s="4" t="s">
        <v>14079</v>
      </c>
      <c r="Q724" s="5">
        <f>DATE(ecommerce_dataset_updated[[#This Row],[YYYY]],ecommerce_dataset_updated[[#This Row],[MM]],ecommerce_dataset_updated[[#This Row],[DD]])</f>
        <v>45453</v>
      </c>
      <c r="R724" s="6" t="str">
        <f>TEXT(ecommerce_dataset_updated[[#This Row],['[Purchase_Date']]], "mmm")</f>
        <v>Jun</v>
      </c>
      <c r="S724" s="6" t="str">
        <f>TEXT(ecommerce_dataset_updated[[#This Row],['[Purchase_Date']]], "ddd")</f>
        <v>Mon</v>
      </c>
      <c r="T724" s="6">
        <f>ecommerce_dataset_updated[[#This Row],[Final_Price(Rs.) _]]-ecommerce_dataset_updated[[#This Row],['[Final_Price(Rs.)']]]</f>
        <v>0</v>
      </c>
      <c r="U724" s="6" t="b">
        <f xml:space="preserve"> AND(ecommerce_dataset_updated[[#This Row],[Final_Price(Rs.) _]]=ecommerce_dataset_updated[[#This Row],['[Final_Price(Rs.)']]])</f>
        <v>1</v>
      </c>
      <c r="V724" s="5"/>
    </row>
    <row r="725" spans="1:22">
      <c r="A725" t="s">
        <v>3109</v>
      </c>
      <c r="B725" t="s">
        <v>3110</v>
      </c>
      <c r="C725" t="s">
        <v>32</v>
      </c>
      <c r="D725" s="9" t="s">
        <v>3111</v>
      </c>
      <c r="E725" s="8">
        <f>ecommerce_dataset_updated[[#This Row],[Price (Rs.)]]+0</f>
        <v>447.35</v>
      </c>
      <c r="F725" s="6" t="s">
        <v>107</v>
      </c>
      <c r="G725" s="7">
        <f>ecommerce_dataset_updated[[#This Row],[Discount (%)]]+0</f>
        <v>0</v>
      </c>
      <c r="H725" s="6" t="s">
        <v>3111</v>
      </c>
      <c r="I725" s="6">
        <f>ecommerce_dataset_updated[[#This Row],['[Price (Rs.)']]]*ecommerce_dataset_updated[[#This Row],['[Discount (%)']]]/100</f>
        <v>0</v>
      </c>
      <c r="J725" s="6">
        <f>ecommerce_dataset_updated[[#This Row],[Final_Price(Rs.)]]+0</f>
        <v>447.35</v>
      </c>
      <c r="K725" s="6">
        <f xml:space="preserve"> ecommerce_dataset_updated[[#This Row],['[Price (Rs.)']]]-ecommerce_dataset_updated[[#This Row],[Discount Amount _]]</f>
        <v>447.35</v>
      </c>
      <c r="L725" t="s">
        <v>14</v>
      </c>
      <c r="M725" t="s">
        <v>2919</v>
      </c>
      <c r="N725" s="4" t="s">
        <v>14064</v>
      </c>
      <c r="O725" s="4" t="s">
        <v>14059</v>
      </c>
      <c r="P725" s="4" t="s">
        <v>14079</v>
      </c>
      <c r="Q725" s="5">
        <f>DATE(ecommerce_dataset_updated[[#This Row],[YYYY]],ecommerce_dataset_updated[[#This Row],[MM]],ecommerce_dataset_updated[[#This Row],[DD]])</f>
        <v>45425</v>
      </c>
      <c r="R725" s="6" t="str">
        <f>TEXT(ecommerce_dataset_updated[[#This Row],['[Purchase_Date']]], "mmm")</f>
        <v>May</v>
      </c>
      <c r="S725" s="6" t="str">
        <f>TEXT(ecommerce_dataset_updated[[#This Row],['[Purchase_Date']]], "ddd")</f>
        <v>Mon</v>
      </c>
      <c r="T725" s="6">
        <f>ecommerce_dataset_updated[[#This Row],[Final_Price(Rs.) _]]-ecommerce_dataset_updated[[#This Row],['[Final_Price(Rs.)']]]</f>
        <v>0</v>
      </c>
      <c r="U725" s="6" t="b">
        <f xml:space="preserve"> AND(ecommerce_dataset_updated[[#This Row],[Final_Price(Rs.) _]]=ecommerce_dataset_updated[[#This Row],['[Final_Price(Rs.)']]])</f>
        <v>1</v>
      </c>
      <c r="V725" s="5"/>
    </row>
    <row r="726" spans="1:22">
      <c r="A726" t="s">
        <v>3112</v>
      </c>
      <c r="B726" t="s">
        <v>3113</v>
      </c>
      <c r="C726" t="s">
        <v>68</v>
      </c>
      <c r="D726" s="9" t="s">
        <v>3114</v>
      </c>
      <c r="E726" s="8">
        <f>ecommerce_dataset_updated[[#This Row],[Price (Rs.)]]+0</f>
        <v>481.84</v>
      </c>
      <c r="F726" s="6" t="s">
        <v>53</v>
      </c>
      <c r="G726" s="7">
        <f>ecommerce_dataset_updated[[#This Row],[Discount (%)]]+0</f>
        <v>5</v>
      </c>
      <c r="H726" s="6" t="s">
        <v>3115</v>
      </c>
      <c r="I726" s="6">
        <f>ecommerce_dataset_updated[[#This Row],['[Price (Rs.)']]]*ecommerce_dataset_updated[[#This Row],['[Discount (%)']]]/100</f>
        <v>24.091999999999999</v>
      </c>
      <c r="J726" s="6">
        <f>ecommerce_dataset_updated[[#This Row],[Final_Price(Rs.)]]+0</f>
        <v>457.75</v>
      </c>
      <c r="K726" s="6">
        <f xml:space="preserve"> ecommerce_dataset_updated[[#This Row],['[Price (Rs.)']]]-ecommerce_dataset_updated[[#This Row],[Discount Amount _]]</f>
        <v>457.74799999999999</v>
      </c>
      <c r="L726" t="s">
        <v>35</v>
      </c>
      <c r="M726" t="s">
        <v>314</v>
      </c>
      <c r="N726" s="4" t="s">
        <v>14058</v>
      </c>
      <c r="O726" s="4" t="s">
        <v>14055</v>
      </c>
      <c r="P726" s="4" t="s">
        <v>14079</v>
      </c>
      <c r="Q726" s="5">
        <f>DATE(ecommerce_dataset_updated[[#This Row],[YYYY]],ecommerce_dataset_updated[[#This Row],[MM]],ecommerce_dataset_updated[[#This Row],[DD]])</f>
        <v>45533</v>
      </c>
      <c r="R726" s="6" t="str">
        <f>TEXT(ecommerce_dataset_updated[[#This Row],['[Purchase_Date']]], "mmm")</f>
        <v>Aug</v>
      </c>
      <c r="S726" s="6" t="str">
        <f>TEXT(ecommerce_dataset_updated[[#This Row],['[Purchase_Date']]], "ddd")</f>
        <v>Thu</v>
      </c>
      <c r="T726" s="6">
        <f>ecommerce_dataset_updated[[#This Row],[Final_Price(Rs.) _]]-ecommerce_dataset_updated[[#This Row],['[Final_Price(Rs.)']]]</f>
        <v>-2.0000000000095497E-3</v>
      </c>
      <c r="U726" s="6" t="b">
        <f xml:space="preserve"> AND(ecommerce_dataset_updated[[#This Row],[Final_Price(Rs.) _]]=ecommerce_dataset_updated[[#This Row],['[Final_Price(Rs.)']]])</f>
        <v>0</v>
      </c>
      <c r="V726" s="5"/>
    </row>
    <row r="727" spans="1:22">
      <c r="A727" t="s">
        <v>3116</v>
      </c>
      <c r="B727" t="s">
        <v>3117</v>
      </c>
      <c r="C727" t="s">
        <v>32</v>
      </c>
      <c r="D727" s="9" t="s">
        <v>3118</v>
      </c>
      <c r="E727" s="8">
        <f>ecommerce_dataset_updated[[#This Row],[Price (Rs.)]]+0</f>
        <v>112.69</v>
      </c>
      <c r="F727" s="6" t="s">
        <v>12</v>
      </c>
      <c r="G727" s="7">
        <f>ecommerce_dataset_updated[[#This Row],[Discount (%)]]+0</f>
        <v>15</v>
      </c>
      <c r="H727" s="6" t="s">
        <v>3119</v>
      </c>
      <c r="I727" s="6">
        <f>ecommerce_dataset_updated[[#This Row],['[Price (Rs.)']]]*ecommerce_dataset_updated[[#This Row],['[Discount (%)']]]/100</f>
        <v>16.903499999999998</v>
      </c>
      <c r="J727" s="6">
        <f>ecommerce_dataset_updated[[#This Row],[Final_Price(Rs.)]]+0</f>
        <v>95.79</v>
      </c>
      <c r="K727" s="6">
        <f xml:space="preserve"> ecommerce_dataset_updated[[#This Row],['[Price (Rs.)']]]-ecommerce_dataset_updated[[#This Row],[Discount Amount _]]</f>
        <v>95.786500000000004</v>
      </c>
      <c r="L727" t="s">
        <v>28</v>
      </c>
      <c r="M727" t="s">
        <v>3120</v>
      </c>
      <c r="N727" s="4" t="s">
        <v>14064</v>
      </c>
      <c r="O727" s="4" t="s">
        <v>14057</v>
      </c>
      <c r="P727" s="4" t="s">
        <v>14079</v>
      </c>
      <c r="Q727" s="5">
        <f>DATE(ecommerce_dataset_updated[[#This Row],[YYYY]],ecommerce_dataset_updated[[#This Row],[MM]],ecommerce_dataset_updated[[#This Row],[DD]])</f>
        <v>45364</v>
      </c>
      <c r="R727" s="6" t="str">
        <f>TEXT(ecommerce_dataset_updated[[#This Row],['[Purchase_Date']]], "mmm")</f>
        <v>Mar</v>
      </c>
      <c r="S727" s="6" t="str">
        <f>TEXT(ecommerce_dataset_updated[[#This Row],['[Purchase_Date']]], "ddd")</f>
        <v>Wed</v>
      </c>
      <c r="T727" s="6">
        <f>ecommerce_dataset_updated[[#This Row],[Final_Price(Rs.) _]]-ecommerce_dataset_updated[[#This Row],['[Final_Price(Rs.)']]]</f>
        <v>-3.5000000000025011E-3</v>
      </c>
      <c r="U727" s="6" t="b">
        <f xml:space="preserve"> AND(ecommerce_dataset_updated[[#This Row],[Final_Price(Rs.) _]]=ecommerce_dataset_updated[[#This Row],['[Final_Price(Rs.)']]])</f>
        <v>0</v>
      </c>
      <c r="V727" s="5"/>
    </row>
    <row r="728" spans="1:22">
      <c r="A728" t="s">
        <v>3121</v>
      </c>
      <c r="B728" t="s">
        <v>3122</v>
      </c>
      <c r="C728" t="s">
        <v>114</v>
      </c>
      <c r="D728" s="9" t="s">
        <v>3123</v>
      </c>
      <c r="E728" s="8">
        <f>ecommerce_dataset_updated[[#This Row],[Price (Rs.)]]+0</f>
        <v>466.59</v>
      </c>
      <c r="F728" s="6" t="s">
        <v>47</v>
      </c>
      <c r="G728" s="7">
        <f>ecommerce_dataset_updated[[#This Row],[Discount (%)]]+0</f>
        <v>50</v>
      </c>
      <c r="H728" s="6" t="s">
        <v>3124</v>
      </c>
      <c r="I728" s="6">
        <f>ecommerce_dataset_updated[[#This Row],['[Price (Rs.)']]]*ecommerce_dataset_updated[[#This Row],['[Discount (%)']]]/100</f>
        <v>233.29499999999999</v>
      </c>
      <c r="J728" s="6">
        <f>ecommerce_dataset_updated[[#This Row],[Final_Price(Rs.)]]+0</f>
        <v>233.29</v>
      </c>
      <c r="K728" s="6">
        <f xml:space="preserve"> ecommerce_dataset_updated[[#This Row],['[Price (Rs.)']]]-ecommerce_dataset_updated[[#This Row],[Discount Amount _]]</f>
        <v>233.29499999999999</v>
      </c>
      <c r="L728" t="s">
        <v>14</v>
      </c>
      <c r="M728" t="s">
        <v>131</v>
      </c>
      <c r="N728" s="4" t="s">
        <v>14066</v>
      </c>
      <c r="O728" s="4" t="s">
        <v>14053</v>
      </c>
      <c r="P728" s="4" t="s">
        <v>14079</v>
      </c>
      <c r="Q728" s="5">
        <f>DATE(ecommerce_dataset_updated[[#This Row],[YYYY]],ecommerce_dataset_updated[[#This Row],[MM]],ecommerce_dataset_updated[[#This Row],[DD]])</f>
        <v>45401</v>
      </c>
      <c r="R728" s="6" t="str">
        <f>TEXT(ecommerce_dataset_updated[[#This Row],['[Purchase_Date']]], "mmm")</f>
        <v>Apr</v>
      </c>
      <c r="S728" s="6" t="str">
        <f>TEXT(ecommerce_dataset_updated[[#This Row],['[Purchase_Date']]], "ddd")</f>
        <v>Fri</v>
      </c>
      <c r="T728" s="6">
        <f>ecommerce_dataset_updated[[#This Row],[Final_Price(Rs.) _]]-ecommerce_dataset_updated[[#This Row],['[Final_Price(Rs.)']]]</f>
        <v>4.9999999999954525E-3</v>
      </c>
      <c r="U728" s="6" t="b">
        <f xml:space="preserve"> AND(ecommerce_dataset_updated[[#This Row],[Final_Price(Rs.) _]]=ecommerce_dataset_updated[[#This Row],['[Final_Price(Rs.)']]])</f>
        <v>0</v>
      </c>
      <c r="V728" s="5"/>
    </row>
    <row r="729" spans="1:22">
      <c r="A729" t="s">
        <v>3125</v>
      </c>
      <c r="B729" t="s">
        <v>3126</v>
      </c>
      <c r="C729" t="s">
        <v>32</v>
      </c>
      <c r="D729" s="9" t="s">
        <v>3127</v>
      </c>
      <c r="E729" s="8">
        <f>ecommerce_dataset_updated[[#This Row],[Price (Rs.)]]+0</f>
        <v>37.83</v>
      </c>
      <c r="F729" s="6" t="s">
        <v>53</v>
      </c>
      <c r="G729" s="7">
        <f>ecommerce_dataset_updated[[#This Row],[Discount (%)]]+0</f>
        <v>5</v>
      </c>
      <c r="H729" s="6" t="s">
        <v>3128</v>
      </c>
      <c r="I729" s="6">
        <f>ecommerce_dataset_updated[[#This Row],['[Price (Rs.)']]]*ecommerce_dataset_updated[[#This Row],['[Discount (%)']]]/100</f>
        <v>1.8914999999999997</v>
      </c>
      <c r="J729" s="6">
        <f>ecommerce_dataset_updated[[#This Row],[Final_Price(Rs.)]]+0</f>
        <v>35.94</v>
      </c>
      <c r="K729" s="6">
        <f xml:space="preserve"> ecommerce_dataset_updated[[#This Row],['[Price (Rs.)']]]-ecommerce_dataset_updated[[#This Row],[Discount Amount _]]</f>
        <v>35.938499999999998</v>
      </c>
      <c r="L729" t="s">
        <v>28</v>
      </c>
      <c r="M729" t="s">
        <v>617</v>
      </c>
      <c r="N729" s="4" t="s">
        <v>14048</v>
      </c>
      <c r="O729" s="4" t="s">
        <v>75</v>
      </c>
      <c r="P729" s="4" t="s">
        <v>14079</v>
      </c>
      <c r="Q729" s="5">
        <f>DATE(ecommerce_dataset_updated[[#This Row],[YYYY]],ecommerce_dataset_updated[[#This Row],[MM]],ecommerce_dataset_updated[[#This Row],[DD]])</f>
        <v>45577</v>
      </c>
      <c r="R729" s="6" t="str">
        <f>TEXT(ecommerce_dataset_updated[[#This Row],['[Purchase_Date']]], "mmm")</f>
        <v>Oct</v>
      </c>
      <c r="S729" s="6" t="str">
        <f>TEXT(ecommerce_dataset_updated[[#This Row],['[Purchase_Date']]], "ddd")</f>
        <v>Sat</v>
      </c>
      <c r="T729" s="6">
        <f>ecommerce_dataset_updated[[#This Row],[Final_Price(Rs.) _]]-ecommerce_dataset_updated[[#This Row],['[Final_Price(Rs.)']]]</f>
        <v>-1.5000000000000568E-3</v>
      </c>
      <c r="U729" s="6" t="b">
        <f xml:space="preserve"> AND(ecommerce_dataset_updated[[#This Row],[Final_Price(Rs.) _]]=ecommerce_dataset_updated[[#This Row],['[Final_Price(Rs.)']]])</f>
        <v>0</v>
      </c>
      <c r="V729" s="5"/>
    </row>
    <row r="730" spans="1:22">
      <c r="A730" t="s">
        <v>3129</v>
      </c>
      <c r="B730" t="s">
        <v>3130</v>
      </c>
      <c r="C730" t="s">
        <v>39</v>
      </c>
      <c r="D730" s="9" t="s">
        <v>3131</v>
      </c>
      <c r="E730" s="8">
        <f>ecommerce_dataset_updated[[#This Row],[Price (Rs.)]]+0</f>
        <v>197.76</v>
      </c>
      <c r="F730" s="6" t="s">
        <v>107</v>
      </c>
      <c r="G730" s="7">
        <f>ecommerce_dataset_updated[[#This Row],[Discount (%)]]+0</f>
        <v>0</v>
      </c>
      <c r="H730" s="6" t="s">
        <v>3131</v>
      </c>
      <c r="I730" s="6">
        <f>ecommerce_dataset_updated[[#This Row],['[Price (Rs.)']]]*ecommerce_dataset_updated[[#This Row],['[Discount (%)']]]/100</f>
        <v>0</v>
      </c>
      <c r="J730" s="6">
        <f>ecommerce_dataset_updated[[#This Row],[Final_Price(Rs.)]]+0</f>
        <v>197.76</v>
      </c>
      <c r="K730" s="6">
        <f xml:space="preserve"> ecommerce_dataset_updated[[#This Row],['[Price (Rs.)']]]-ecommerce_dataset_updated[[#This Row],[Discount Amount _]]</f>
        <v>197.76</v>
      </c>
      <c r="L730" t="s">
        <v>120</v>
      </c>
      <c r="M730" t="s">
        <v>3132</v>
      </c>
      <c r="N730" s="4" t="s">
        <v>14056</v>
      </c>
      <c r="O730" s="4" t="s">
        <v>75</v>
      </c>
      <c r="P730" s="4" t="s">
        <v>14079</v>
      </c>
      <c r="Q730" s="5">
        <f>DATE(ecommerce_dataset_updated[[#This Row],[YYYY]],ecommerce_dataset_updated[[#This Row],[MM]],ecommerce_dataset_updated[[#This Row],[DD]])</f>
        <v>45593</v>
      </c>
      <c r="R730" s="6" t="str">
        <f>TEXT(ecommerce_dataset_updated[[#This Row],['[Purchase_Date']]], "mmm")</f>
        <v>Oct</v>
      </c>
      <c r="S730" s="6" t="str">
        <f>TEXT(ecommerce_dataset_updated[[#This Row],['[Purchase_Date']]], "ddd")</f>
        <v>Mon</v>
      </c>
      <c r="T730" s="6">
        <f>ecommerce_dataset_updated[[#This Row],[Final_Price(Rs.) _]]-ecommerce_dataset_updated[[#This Row],['[Final_Price(Rs.)']]]</f>
        <v>0</v>
      </c>
      <c r="U730" s="6" t="b">
        <f xml:space="preserve"> AND(ecommerce_dataset_updated[[#This Row],[Final_Price(Rs.) _]]=ecommerce_dataset_updated[[#This Row],['[Final_Price(Rs.)']]])</f>
        <v>1</v>
      </c>
      <c r="V730" s="5"/>
    </row>
    <row r="731" spans="1:22">
      <c r="A731" t="s">
        <v>3133</v>
      </c>
      <c r="B731" t="s">
        <v>3134</v>
      </c>
      <c r="C731" t="s">
        <v>10</v>
      </c>
      <c r="D731" s="9" t="s">
        <v>3135</v>
      </c>
      <c r="E731" s="8">
        <f>ecommerce_dataset_updated[[#This Row],[Price (Rs.)]]+0</f>
        <v>308.89999999999998</v>
      </c>
      <c r="F731" s="6" t="s">
        <v>154</v>
      </c>
      <c r="G731" s="7">
        <f>ecommerce_dataset_updated[[#This Row],[Discount (%)]]+0</f>
        <v>30</v>
      </c>
      <c r="H731" s="6" t="s">
        <v>3136</v>
      </c>
      <c r="I731" s="6">
        <f>ecommerce_dataset_updated[[#This Row],['[Price (Rs.)']]]*ecommerce_dataset_updated[[#This Row],['[Discount (%)']]]/100</f>
        <v>92.67</v>
      </c>
      <c r="J731" s="6">
        <f>ecommerce_dataset_updated[[#This Row],[Final_Price(Rs.)]]+0</f>
        <v>216.23</v>
      </c>
      <c r="K731" s="6">
        <f xml:space="preserve"> ecommerce_dataset_updated[[#This Row],['[Price (Rs.)']]]-ecommerce_dataset_updated[[#This Row],[Discount Amount _]]</f>
        <v>216.22999999999996</v>
      </c>
      <c r="L731" t="s">
        <v>77</v>
      </c>
      <c r="M731" t="s">
        <v>156</v>
      </c>
      <c r="N731" s="4" t="s">
        <v>2910</v>
      </c>
      <c r="O731" s="4" t="s">
        <v>14053</v>
      </c>
      <c r="P731" s="4" t="s">
        <v>14079</v>
      </c>
      <c r="Q731" s="5">
        <f>DATE(ecommerce_dataset_updated[[#This Row],[YYYY]],ecommerce_dataset_updated[[#This Row],[MM]],ecommerce_dataset_updated[[#This Row],[DD]])</f>
        <v>45396</v>
      </c>
      <c r="R731" s="6" t="str">
        <f>TEXT(ecommerce_dataset_updated[[#This Row],['[Purchase_Date']]], "mmm")</f>
        <v>Apr</v>
      </c>
      <c r="S731" s="6" t="str">
        <f>TEXT(ecommerce_dataset_updated[[#This Row],['[Purchase_Date']]], "ddd")</f>
        <v>Sun</v>
      </c>
      <c r="T731" s="6">
        <f>ecommerce_dataset_updated[[#This Row],[Final_Price(Rs.) _]]-ecommerce_dataset_updated[[#This Row],['[Final_Price(Rs.)']]]</f>
        <v>0</v>
      </c>
      <c r="U731" s="6" t="b">
        <f xml:space="preserve"> AND(ecommerce_dataset_updated[[#This Row],[Final_Price(Rs.) _]]=ecommerce_dataset_updated[[#This Row],['[Final_Price(Rs.)']]])</f>
        <v>1</v>
      </c>
      <c r="V731" s="5"/>
    </row>
    <row r="732" spans="1:22">
      <c r="A732" t="s">
        <v>3137</v>
      </c>
      <c r="B732" t="s">
        <v>3138</v>
      </c>
      <c r="C732" t="s">
        <v>68</v>
      </c>
      <c r="D732" s="9" t="s">
        <v>3139</v>
      </c>
      <c r="E732" s="8">
        <f>ecommerce_dataset_updated[[#This Row],[Price (Rs.)]]+0</f>
        <v>169.15</v>
      </c>
      <c r="F732" s="6" t="s">
        <v>107</v>
      </c>
      <c r="G732" s="7">
        <f>ecommerce_dataset_updated[[#This Row],[Discount (%)]]+0</f>
        <v>0</v>
      </c>
      <c r="H732" s="6" t="s">
        <v>3139</v>
      </c>
      <c r="I732" s="6">
        <f>ecommerce_dataset_updated[[#This Row],['[Price (Rs.)']]]*ecommerce_dataset_updated[[#This Row],['[Discount (%)']]]/100</f>
        <v>0</v>
      </c>
      <c r="J732" s="6">
        <f>ecommerce_dataset_updated[[#This Row],[Final_Price(Rs.)]]+0</f>
        <v>169.15</v>
      </c>
      <c r="K732" s="6">
        <f xml:space="preserve"> ecommerce_dataset_updated[[#This Row],['[Price (Rs.)']]]-ecommerce_dataset_updated[[#This Row],[Discount Amount _]]</f>
        <v>169.15</v>
      </c>
      <c r="L732" t="s">
        <v>120</v>
      </c>
      <c r="M732" t="s">
        <v>1407</v>
      </c>
      <c r="N732" s="4" t="s">
        <v>14063</v>
      </c>
      <c r="O732" s="4" t="s">
        <v>14057</v>
      </c>
      <c r="P732" s="4" t="s">
        <v>14079</v>
      </c>
      <c r="Q732" s="5">
        <f>DATE(ecommerce_dataset_updated[[#This Row],[YYYY]],ecommerce_dataset_updated[[#This Row],[MM]],ecommerce_dataset_updated[[#This Row],[DD]])</f>
        <v>45368</v>
      </c>
      <c r="R732" s="6" t="str">
        <f>TEXT(ecommerce_dataset_updated[[#This Row],['[Purchase_Date']]], "mmm")</f>
        <v>Mar</v>
      </c>
      <c r="S732" s="6" t="str">
        <f>TEXT(ecommerce_dataset_updated[[#This Row],['[Purchase_Date']]], "ddd")</f>
        <v>Sun</v>
      </c>
      <c r="T732" s="6">
        <f>ecommerce_dataset_updated[[#This Row],[Final_Price(Rs.) _]]-ecommerce_dataset_updated[[#This Row],['[Final_Price(Rs.)']]]</f>
        <v>0</v>
      </c>
      <c r="U732" s="6" t="b">
        <f xml:space="preserve"> AND(ecommerce_dataset_updated[[#This Row],[Final_Price(Rs.) _]]=ecommerce_dataset_updated[[#This Row],['[Final_Price(Rs.)']]])</f>
        <v>1</v>
      </c>
      <c r="V732" s="5"/>
    </row>
    <row r="733" spans="1:22">
      <c r="A733" t="s">
        <v>3140</v>
      </c>
      <c r="B733" t="s">
        <v>3141</v>
      </c>
      <c r="C733" t="s">
        <v>10</v>
      </c>
      <c r="D733" s="9" t="s">
        <v>3142</v>
      </c>
      <c r="E733" s="8">
        <f>ecommerce_dataset_updated[[#This Row],[Price (Rs.)]]+0</f>
        <v>220.98</v>
      </c>
      <c r="F733" s="6" t="s">
        <v>154</v>
      </c>
      <c r="G733" s="7">
        <f>ecommerce_dataset_updated[[#This Row],[Discount (%)]]+0</f>
        <v>30</v>
      </c>
      <c r="H733" s="6" t="s">
        <v>3143</v>
      </c>
      <c r="I733" s="6">
        <f>ecommerce_dataset_updated[[#This Row],['[Price (Rs.)']]]*ecommerce_dataset_updated[[#This Row],['[Discount (%)']]]/100</f>
        <v>66.293999999999997</v>
      </c>
      <c r="J733" s="6">
        <f>ecommerce_dataset_updated[[#This Row],[Final_Price(Rs.)]]+0</f>
        <v>154.69</v>
      </c>
      <c r="K733" s="6">
        <f xml:space="preserve"> ecommerce_dataset_updated[[#This Row],['[Price (Rs.)']]]-ecommerce_dataset_updated[[#This Row],[Discount Amount _]]</f>
        <v>154.68599999999998</v>
      </c>
      <c r="L733" t="s">
        <v>14</v>
      </c>
      <c r="M733" t="s">
        <v>1953</v>
      </c>
      <c r="N733" s="4" t="s">
        <v>14065</v>
      </c>
      <c r="O733" s="4" t="s">
        <v>14059</v>
      </c>
      <c r="P733" s="4" t="s">
        <v>14079</v>
      </c>
      <c r="Q733" s="5">
        <f>DATE(ecommerce_dataset_updated[[#This Row],[YYYY]],ecommerce_dataset_updated[[#This Row],[MM]],ecommerce_dataset_updated[[#This Row],[DD]])</f>
        <v>45435</v>
      </c>
      <c r="R733" s="6" t="str">
        <f>TEXT(ecommerce_dataset_updated[[#This Row],['[Purchase_Date']]], "mmm")</f>
        <v>May</v>
      </c>
      <c r="S733" s="6" t="str">
        <f>TEXT(ecommerce_dataset_updated[[#This Row],['[Purchase_Date']]], "ddd")</f>
        <v>Thu</v>
      </c>
      <c r="T733" s="6">
        <f>ecommerce_dataset_updated[[#This Row],[Final_Price(Rs.) _]]-ecommerce_dataset_updated[[#This Row],['[Final_Price(Rs.)']]]</f>
        <v>-4.0000000000190994E-3</v>
      </c>
      <c r="U733" s="6" t="b">
        <f xml:space="preserve"> AND(ecommerce_dataset_updated[[#This Row],[Final_Price(Rs.) _]]=ecommerce_dataset_updated[[#This Row],['[Final_Price(Rs.)']]])</f>
        <v>0</v>
      </c>
      <c r="V733" s="5"/>
    </row>
    <row r="734" spans="1:22">
      <c r="A734" t="s">
        <v>3144</v>
      </c>
      <c r="B734" t="s">
        <v>3145</v>
      </c>
      <c r="C734" t="s">
        <v>68</v>
      </c>
      <c r="D734" s="9" t="s">
        <v>3146</v>
      </c>
      <c r="E734" s="8">
        <f>ecommerce_dataset_updated[[#This Row],[Price (Rs.)]]+0</f>
        <v>218.58</v>
      </c>
      <c r="F734" s="6" t="s">
        <v>53</v>
      </c>
      <c r="G734" s="7">
        <f>ecommerce_dataset_updated[[#This Row],[Discount (%)]]+0</f>
        <v>5</v>
      </c>
      <c r="H734" s="6" t="s">
        <v>3147</v>
      </c>
      <c r="I734" s="6">
        <f>ecommerce_dataset_updated[[#This Row],['[Price (Rs.)']]]*ecommerce_dataset_updated[[#This Row],['[Discount (%)']]]/100</f>
        <v>10.929</v>
      </c>
      <c r="J734" s="6">
        <f>ecommerce_dataset_updated[[#This Row],[Final_Price(Rs.)]]+0</f>
        <v>207.65</v>
      </c>
      <c r="K734" s="6">
        <f xml:space="preserve"> ecommerce_dataset_updated[[#This Row],['[Price (Rs.)']]]-ecommerce_dataset_updated[[#This Row],[Discount Amount _]]</f>
        <v>207.65100000000001</v>
      </c>
      <c r="L734" t="s">
        <v>120</v>
      </c>
      <c r="M734" t="s">
        <v>161</v>
      </c>
      <c r="N734" s="4" t="s">
        <v>14062</v>
      </c>
      <c r="O734" s="4" t="s">
        <v>14055</v>
      </c>
      <c r="P734" s="4" t="s">
        <v>14079</v>
      </c>
      <c r="Q734" s="5">
        <f>DATE(ecommerce_dataset_updated[[#This Row],[YYYY]],ecommerce_dataset_updated[[#This Row],[MM]],ecommerce_dataset_updated[[#This Row],[DD]])</f>
        <v>45510</v>
      </c>
      <c r="R734" s="6" t="str">
        <f>TEXT(ecommerce_dataset_updated[[#This Row],['[Purchase_Date']]], "mmm")</f>
        <v>Aug</v>
      </c>
      <c r="S734" s="6" t="str">
        <f>TEXT(ecommerce_dataset_updated[[#This Row],['[Purchase_Date']]], "ddd")</f>
        <v>Tue</v>
      </c>
      <c r="T734" s="6">
        <f>ecommerce_dataset_updated[[#This Row],[Final_Price(Rs.) _]]-ecommerce_dataset_updated[[#This Row],['[Final_Price(Rs.)']]]</f>
        <v>1.0000000000047748E-3</v>
      </c>
      <c r="U734" s="6" t="b">
        <f xml:space="preserve"> AND(ecommerce_dataset_updated[[#This Row],[Final_Price(Rs.) _]]=ecommerce_dataset_updated[[#This Row],['[Final_Price(Rs.)']]])</f>
        <v>0</v>
      </c>
      <c r="V734" s="5"/>
    </row>
    <row r="735" spans="1:22">
      <c r="A735" t="s">
        <v>3148</v>
      </c>
      <c r="B735" t="s">
        <v>3149</v>
      </c>
      <c r="C735" t="s">
        <v>18</v>
      </c>
      <c r="D735" s="9" t="s">
        <v>3150</v>
      </c>
      <c r="E735" s="8">
        <f>ecommerce_dataset_updated[[#This Row],[Price (Rs.)]]+0</f>
        <v>259.42</v>
      </c>
      <c r="F735" s="6" t="s">
        <v>20</v>
      </c>
      <c r="G735" s="7">
        <f>ecommerce_dataset_updated[[#This Row],[Discount (%)]]+0</f>
        <v>20</v>
      </c>
      <c r="H735" s="6" t="s">
        <v>1529</v>
      </c>
      <c r="I735" s="6">
        <f>ecommerce_dataset_updated[[#This Row],['[Price (Rs.)']]]*ecommerce_dataset_updated[[#This Row],['[Discount (%)']]]/100</f>
        <v>51.884000000000007</v>
      </c>
      <c r="J735" s="6">
        <f>ecommerce_dataset_updated[[#This Row],[Final_Price(Rs.)]]+0</f>
        <v>207.54</v>
      </c>
      <c r="K735" s="6">
        <f xml:space="preserve"> ecommerce_dataset_updated[[#This Row],['[Price (Rs.)']]]-ecommerce_dataset_updated[[#This Row],[Discount Amount _]]</f>
        <v>207.536</v>
      </c>
      <c r="L735" t="s">
        <v>77</v>
      </c>
      <c r="M735" t="s">
        <v>1586</v>
      </c>
      <c r="N735" s="4" t="s">
        <v>14059</v>
      </c>
      <c r="O735" s="4" t="s">
        <v>14053</v>
      </c>
      <c r="P735" s="4" t="s">
        <v>14079</v>
      </c>
      <c r="Q735" s="5">
        <f>DATE(ecommerce_dataset_updated[[#This Row],[YYYY]],ecommerce_dataset_updated[[#This Row],[MM]],ecommerce_dataset_updated[[#This Row],[DD]])</f>
        <v>45387</v>
      </c>
      <c r="R735" s="6" t="str">
        <f>TEXT(ecommerce_dataset_updated[[#This Row],['[Purchase_Date']]], "mmm")</f>
        <v>Apr</v>
      </c>
      <c r="S735" s="6" t="str">
        <f>TEXT(ecommerce_dataset_updated[[#This Row],['[Purchase_Date']]], "ddd")</f>
        <v>Fri</v>
      </c>
      <c r="T735" s="6">
        <f>ecommerce_dataset_updated[[#This Row],[Final_Price(Rs.) _]]-ecommerce_dataset_updated[[#This Row],['[Final_Price(Rs.)']]]</f>
        <v>-3.9999999999906777E-3</v>
      </c>
      <c r="U735" s="6" t="b">
        <f xml:space="preserve"> AND(ecommerce_dataset_updated[[#This Row],[Final_Price(Rs.) _]]=ecommerce_dataset_updated[[#This Row],['[Final_Price(Rs.)']]])</f>
        <v>0</v>
      </c>
      <c r="V735" s="5"/>
    </row>
    <row r="736" spans="1:22">
      <c r="A736" t="s">
        <v>3151</v>
      </c>
      <c r="B736" t="s">
        <v>3152</v>
      </c>
      <c r="C736" t="s">
        <v>32</v>
      </c>
      <c r="D736" s="9" t="s">
        <v>3153</v>
      </c>
      <c r="E736" s="8">
        <f>ecommerce_dataset_updated[[#This Row],[Price (Rs.)]]+0</f>
        <v>369.33</v>
      </c>
      <c r="F736" s="6" t="s">
        <v>53</v>
      </c>
      <c r="G736" s="7">
        <f>ecommerce_dataset_updated[[#This Row],[Discount (%)]]+0</f>
        <v>5</v>
      </c>
      <c r="H736" s="6" t="s">
        <v>3154</v>
      </c>
      <c r="I736" s="6">
        <f>ecommerce_dataset_updated[[#This Row],['[Price (Rs.)']]]*ecommerce_dataset_updated[[#This Row],['[Discount (%)']]]/100</f>
        <v>18.4665</v>
      </c>
      <c r="J736" s="6">
        <f>ecommerce_dataset_updated[[#This Row],[Final_Price(Rs.)]]+0</f>
        <v>350.86</v>
      </c>
      <c r="K736" s="6">
        <f xml:space="preserve"> ecommerce_dataset_updated[[#This Row],['[Price (Rs.)']]]-ecommerce_dataset_updated[[#This Row],[Discount Amount _]]</f>
        <v>350.86349999999999</v>
      </c>
      <c r="L736" t="s">
        <v>35</v>
      </c>
      <c r="M736" t="s">
        <v>295</v>
      </c>
      <c r="N736" s="4" t="s">
        <v>154</v>
      </c>
      <c r="O736" s="4" t="s">
        <v>14062</v>
      </c>
      <c r="P736" s="4" t="s">
        <v>14079</v>
      </c>
      <c r="Q736" s="5">
        <f>DATE(ecommerce_dataset_updated[[#This Row],[YYYY]],ecommerce_dataset_updated[[#This Row],[MM]],ecommerce_dataset_updated[[#This Row],[DD]])</f>
        <v>45473</v>
      </c>
      <c r="R736" s="6" t="str">
        <f>TEXT(ecommerce_dataset_updated[[#This Row],['[Purchase_Date']]], "mmm")</f>
        <v>Jun</v>
      </c>
      <c r="S736" s="6" t="str">
        <f>TEXT(ecommerce_dataset_updated[[#This Row],['[Purchase_Date']]], "ddd")</f>
        <v>Sun</v>
      </c>
      <c r="T736" s="6">
        <f>ecommerce_dataset_updated[[#This Row],[Final_Price(Rs.) _]]-ecommerce_dataset_updated[[#This Row],['[Final_Price(Rs.)']]]</f>
        <v>3.4999999999740794E-3</v>
      </c>
      <c r="U736" s="6" t="b">
        <f xml:space="preserve"> AND(ecommerce_dataset_updated[[#This Row],[Final_Price(Rs.) _]]=ecommerce_dataset_updated[[#This Row],['[Final_Price(Rs.)']]])</f>
        <v>0</v>
      </c>
      <c r="V736" s="5"/>
    </row>
    <row r="737" spans="1:22">
      <c r="A737" t="s">
        <v>3155</v>
      </c>
      <c r="B737" t="s">
        <v>3156</v>
      </c>
      <c r="C737" t="s">
        <v>114</v>
      </c>
      <c r="D737" s="9" t="s">
        <v>3157</v>
      </c>
      <c r="E737" s="8">
        <f>ecommerce_dataset_updated[[#This Row],[Price (Rs.)]]+0</f>
        <v>424.82</v>
      </c>
      <c r="F737" s="6" t="s">
        <v>47</v>
      </c>
      <c r="G737" s="7">
        <f>ecommerce_dataset_updated[[#This Row],[Discount (%)]]+0</f>
        <v>50</v>
      </c>
      <c r="H737" s="6" t="s">
        <v>3158</v>
      </c>
      <c r="I737" s="6">
        <f>ecommerce_dataset_updated[[#This Row],['[Price (Rs.)']]]*ecommerce_dataset_updated[[#This Row],['[Discount (%)']]]/100</f>
        <v>212.41</v>
      </c>
      <c r="J737" s="6">
        <f>ecommerce_dataset_updated[[#This Row],[Final_Price(Rs.)]]+0</f>
        <v>212.41</v>
      </c>
      <c r="K737" s="6">
        <f xml:space="preserve"> ecommerce_dataset_updated[[#This Row],['[Price (Rs.)']]]-ecommerce_dataset_updated[[#This Row],[Discount Amount _]]</f>
        <v>212.41</v>
      </c>
      <c r="L737" t="s">
        <v>77</v>
      </c>
      <c r="M737" t="s">
        <v>469</v>
      </c>
      <c r="N737" s="4" t="s">
        <v>14068</v>
      </c>
      <c r="O737" s="4" t="s">
        <v>14052</v>
      </c>
      <c r="P737" s="4" t="s">
        <v>14079</v>
      </c>
      <c r="Q737" s="5">
        <f>DATE(ecommerce_dataset_updated[[#This Row],[YYYY]],ecommerce_dataset_updated[[#This Row],[MM]],ecommerce_dataset_updated[[#This Row],[DD]])</f>
        <v>45322</v>
      </c>
      <c r="R737" s="6" t="str">
        <f>TEXT(ecommerce_dataset_updated[[#This Row],['[Purchase_Date']]], "mmm")</f>
        <v>Jan</v>
      </c>
      <c r="S737" s="6" t="str">
        <f>TEXT(ecommerce_dataset_updated[[#This Row],['[Purchase_Date']]], "ddd")</f>
        <v>Wed</v>
      </c>
      <c r="T737" s="6">
        <f>ecommerce_dataset_updated[[#This Row],[Final_Price(Rs.) _]]-ecommerce_dataset_updated[[#This Row],['[Final_Price(Rs.)']]]</f>
        <v>0</v>
      </c>
      <c r="U737" s="6" t="b">
        <f xml:space="preserve"> AND(ecommerce_dataset_updated[[#This Row],[Final_Price(Rs.) _]]=ecommerce_dataset_updated[[#This Row],['[Final_Price(Rs.)']]])</f>
        <v>1</v>
      </c>
      <c r="V737" s="5"/>
    </row>
    <row r="738" spans="1:22">
      <c r="A738" t="s">
        <v>3159</v>
      </c>
      <c r="B738" t="s">
        <v>3160</v>
      </c>
      <c r="C738" t="s">
        <v>10</v>
      </c>
      <c r="D738" s="9" t="s">
        <v>3161</v>
      </c>
      <c r="E738" s="8">
        <f>ecommerce_dataset_updated[[#This Row],[Price (Rs.)]]+0</f>
        <v>426.82</v>
      </c>
      <c r="F738" s="6" t="s">
        <v>20</v>
      </c>
      <c r="G738" s="7">
        <f>ecommerce_dataset_updated[[#This Row],[Discount (%)]]+0</f>
        <v>20</v>
      </c>
      <c r="H738" s="6" t="s">
        <v>3162</v>
      </c>
      <c r="I738" s="6">
        <f>ecommerce_dataset_updated[[#This Row],['[Price (Rs.)']]]*ecommerce_dataset_updated[[#This Row],['[Discount (%)']]]/100</f>
        <v>85.36399999999999</v>
      </c>
      <c r="J738" s="6">
        <f>ecommerce_dataset_updated[[#This Row],[Final_Price(Rs.)]]+0</f>
        <v>341.46</v>
      </c>
      <c r="K738" s="6">
        <f xml:space="preserve"> ecommerce_dataset_updated[[#This Row],['[Price (Rs.)']]]-ecommerce_dataset_updated[[#This Row],[Discount Amount _]]</f>
        <v>341.45600000000002</v>
      </c>
      <c r="L738" t="s">
        <v>28</v>
      </c>
      <c r="M738" t="s">
        <v>783</v>
      </c>
      <c r="N738" s="4" t="s">
        <v>14058</v>
      </c>
      <c r="O738" s="4" t="s">
        <v>14057</v>
      </c>
      <c r="P738" s="4" t="s">
        <v>14079</v>
      </c>
      <c r="Q738" s="5">
        <f>DATE(ecommerce_dataset_updated[[#This Row],[YYYY]],ecommerce_dataset_updated[[#This Row],[MM]],ecommerce_dataset_updated[[#This Row],[DD]])</f>
        <v>45380</v>
      </c>
      <c r="R738" s="6" t="str">
        <f>TEXT(ecommerce_dataset_updated[[#This Row],['[Purchase_Date']]], "mmm")</f>
        <v>Mar</v>
      </c>
      <c r="S738" s="6" t="str">
        <f>TEXT(ecommerce_dataset_updated[[#This Row],['[Purchase_Date']]], "ddd")</f>
        <v>Fri</v>
      </c>
      <c r="T738" s="6">
        <f>ecommerce_dataset_updated[[#This Row],[Final_Price(Rs.) _]]-ecommerce_dataset_updated[[#This Row],['[Final_Price(Rs.)']]]</f>
        <v>-3.999999999962256E-3</v>
      </c>
      <c r="U738" s="6" t="b">
        <f xml:space="preserve"> AND(ecommerce_dataset_updated[[#This Row],[Final_Price(Rs.) _]]=ecommerce_dataset_updated[[#This Row],['[Final_Price(Rs.)']]])</f>
        <v>0</v>
      </c>
      <c r="V738" s="5"/>
    </row>
    <row r="739" spans="1:22">
      <c r="A739" t="s">
        <v>3163</v>
      </c>
      <c r="B739" t="s">
        <v>3164</v>
      </c>
      <c r="C739" t="s">
        <v>18</v>
      </c>
      <c r="D739" s="9" t="s">
        <v>3165</v>
      </c>
      <c r="E739" s="8">
        <f>ecommerce_dataset_updated[[#This Row],[Price (Rs.)]]+0</f>
        <v>50.89</v>
      </c>
      <c r="F739" s="6" t="s">
        <v>20</v>
      </c>
      <c r="G739" s="7">
        <f>ecommerce_dataset_updated[[#This Row],[Discount (%)]]+0</f>
        <v>20</v>
      </c>
      <c r="H739" s="6" t="s">
        <v>3166</v>
      </c>
      <c r="I739" s="6">
        <f>ecommerce_dataset_updated[[#This Row],['[Price (Rs.)']]]*ecommerce_dataset_updated[[#This Row],['[Discount (%)']]]/100</f>
        <v>10.177999999999999</v>
      </c>
      <c r="J739" s="6">
        <f>ecommerce_dataset_updated[[#This Row],[Final_Price(Rs.)]]+0</f>
        <v>40.71</v>
      </c>
      <c r="K739" s="6">
        <f xml:space="preserve"> ecommerce_dataset_updated[[#This Row],['[Price (Rs.)']]]-ecommerce_dataset_updated[[#This Row],[Discount Amount _]]</f>
        <v>40.712000000000003</v>
      </c>
      <c r="L739" t="s">
        <v>28</v>
      </c>
      <c r="M739" t="s">
        <v>98</v>
      </c>
      <c r="N739" s="4" t="s">
        <v>20</v>
      </c>
      <c r="O739" s="4" t="s">
        <v>14062</v>
      </c>
      <c r="P739" s="4" t="s">
        <v>14079</v>
      </c>
      <c r="Q739" s="5">
        <f>DATE(ecommerce_dataset_updated[[#This Row],[YYYY]],ecommerce_dataset_updated[[#This Row],[MM]],ecommerce_dataset_updated[[#This Row],[DD]])</f>
        <v>45463</v>
      </c>
      <c r="R739" s="6" t="str">
        <f>TEXT(ecommerce_dataset_updated[[#This Row],['[Purchase_Date']]], "mmm")</f>
        <v>Jun</v>
      </c>
      <c r="S739" s="6" t="str">
        <f>TEXT(ecommerce_dataset_updated[[#This Row],['[Purchase_Date']]], "ddd")</f>
        <v>Thu</v>
      </c>
      <c r="T739" s="6">
        <f>ecommerce_dataset_updated[[#This Row],[Final_Price(Rs.) _]]-ecommerce_dataset_updated[[#This Row],['[Final_Price(Rs.)']]]</f>
        <v>2.0000000000024443E-3</v>
      </c>
      <c r="U739" s="6" t="b">
        <f xml:space="preserve"> AND(ecommerce_dataset_updated[[#This Row],[Final_Price(Rs.) _]]=ecommerce_dataset_updated[[#This Row],['[Final_Price(Rs.)']]])</f>
        <v>0</v>
      </c>
      <c r="V739" s="5"/>
    </row>
    <row r="740" spans="1:22">
      <c r="A740" t="s">
        <v>3167</v>
      </c>
      <c r="B740" t="s">
        <v>3168</v>
      </c>
      <c r="C740" t="s">
        <v>32</v>
      </c>
      <c r="D740" s="9" t="s">
        <v>3169</v>
      </c>
      <c r="E740" s="8">
        <f>ecommerce_dataset_updated[[#This Row],[Price (Rs.)]]+0</f>
        <v>362.6</v>
      </c>
      <c r="F740" s="6" t="s">
        <v>20</v>
      </c>
      <c r="G740" s="7">
        <f>ecommerce_dataset_updated[[#This Row],[Discount (%)]]+0</f>
        <v>20</v>
      </c>
      <c r="H740" s="6" t="s">
        <v>3170</v>
      </c>
      <c r="I740" s="6">
        <f>ecommerce_dataset_updated[[#This Row],['[Price (Rs.)']]]*ecommerce_dataset_updated[[#This Row],['[Discount (%)']]]/100</f>
        <v>72.52</v>
      </c>
      <c r="J740" s="6">
        <f>ecommerce_dataset_updated[[#This Row],[Final_Price(Rs.)]]+0</f>
        <v>290.08</v>
      </c>
      <c r="K740" s="6">
        <f xml:space="preserve"> ecommerce_dataset_updated[[#This Row],['[Price (Rs.)']]]-ecommerce_dataset_updated[[#This Row],[Discount Amount _]]</f>
        <v>290.08000000000004</v>
      </c>
      <c r="L740" t="s">
        <v>77</v>
      </c>
      <c r="M740" t="s">
        <v>234</v>
      </c>
      <c r="N740" s="4" t="s">
        <v>14063</v>
      </c>
      <c r="O740" s="4" t="s">
        <v>14059</v>
      </c>
      <c r="P740" s="4" t="s">
        <v>14079</v>
      </c>
      <c r="Q740" s="5">
        <f>DATE(ecommerce_dataset_updated[[#This Row],[YYYY]],ecommerce_dataset_updated[[#This Row],[MM]],ecommerce_dataset_updated[[#This Row],[DD]])</f>
        <v>45429</v>
      </c>
      <c r="R740" s="6" t="str">
        <f>TEXT(ecommerce_dataset_updated[[#This Row],['[Purchase_Date']]], "mmm")</f>
        <v>May</v>
      </c>
      <c r="S740" s="6" t="str">
        <f>TEXT(ecommerce_dataset_updated[[#This Row],['[Purchase_Date']]], "ddd")</f>
        <v>Fri</v>
      </c>
      <c r="T740" s="6">
        <f>ecommerce_dataset_updated[[#This Row],[Final_Price(Rs.) _]]-ecommerce_dataset_updated[[#This Row],['[Final_Price(Rs.)']]]</f>
        <v>0</v>
      </c>
      <c r="U740" s="6" t="b">
        <f xml:space="preserve"> AND(ecommerce_dataset_updated[[#This Row],[Final_Price(Rs.) _]]=ecommerce_dataset_updated[[#This Row],['[Final_Price(Rs.)']]])</f>
        <v>1</v>
      </c>
      <c r="V740" s="5"/>
    </row>
    <row r="741" spans="1:22">
      <c r="A741" t="s">
        <v>3171</v>
      </c>
      <c r="B741" t="s">
        <v>3172</v>
      </c>
      <c r="C741" t="s">
        <v>18</v>
      </c>
      <c r="D741" s="9" t="s">
        <v>3173</v>
      </c>
      <c r="E741" s="8">
        <f>ecommerce_dataset_updated[[#This Row],[Price (Rs.)]]+0</f>
        <v>150.55000000000001</v>
      </c>
      <c r="F741" s="6" t="s">
        <v>26</v>
      </c>
      <c r="G741" s="7">
        <f>ecommerce_dataset_updated[[#This Row],[Discount (%)]]+0</f>
        <v>25</v>
      </c>
      <c r="H741" s="6" t="s">
        <v>3174</v>
      </c>
      <c r="I741" s="6">
        <f>ecommerce_dataset_updated[[#This Row],['[Price (Rs.)']]]*ecommerce_dataset_updated[[#This Row],['[Discount (%)']]]/100</f>
        <v>37.637500000000003</v>
      </c>
      <c r="J741" s="6">
        <f>ecommerce_dataset_updated[[#This Row],[Final_Price(Rs.)]]+0</f>
        <v>112.91</v>
      </c>
      <c r="K741" s="6">
        <f xml:space="preserve"> ecommerce_dataset_updated[[#This Row],['[Price (Rs.)']]]-ecommerce_dataset_updated[[#This Row],[Discount Amount _]]</f>
        <v>112.91250000000001</v>
      </c>
      <c r="L741" t="s">
        <v>77</v>
      </c>
      <c r="M741" t="s">
        <v>205</v>
      </c>
      <c r="N741" s="4" t="s">
        <v>12</v>
      </c>
      <c r="O741" s="4" t="s">
        <v>14052</v>
      </c>
      <c r="P741" s="4" t="s">
        <v>14079</v>
      </c>
      <c r="Q741" s="5">
        <f>DATE(ecommerce_dataset_updated[[#This Row],[YYYY]],ecommerce_dataset_updated[[#This Row],[MM]],ecommerce_dataset_updated[[#This Row],[DD]])</f>
        <v>45306</v>
      </c>
      <c r="R741" s="6" t="str">
        <f>TEXT(ecommerce_dataset_updated[[#This Row],['[Purchase_Date']]], "mmm")</f>
        <v>Jan</v>
      </c>
      <c r="S741" s="6" t="str">
        <f>TEXT(ecommerce_dataset_updated[[#This Row],['[Purchase_Date']]], "ddd")</f>
        <v>Mon</v>
      </c>
      <c r="T741" s="6">
        <f>ecommerce_dataset_updated[[#This Row],[Final_Price(Rs.) _]]-ecommerce_dataset_updated[[#This Row],['[Final_Price(Rs.)']]]</f>
        <v>2.5000000000119371E-3</v>
      </c>
      <c r="U741" s="6" t="b">
        <f xml:space="preserve"> AND(ecommerce_dataset_updated[[#This Row],[Final_Price(Rs.) _]]=ecommerce_dataset_updated[[#This Row],['[Final_Price(Rs.)']]])</f>
        <v>0</v>
      </c>
      <c r="V741" s="5"/>
    </row>
    <row r="742" spans="1:22">
      <c r="A742" t="s">
        <v>3175</v>
      </c>
      <c r="B742" t="s">
        <v>3176</v>
      </c>
      <c r="C742" t="s">
        <v>39</v>
      </c>
      <c r="D742" s="9" t="s">
        <v>3177</v>
      </c>
      <c r="E742" s="8">
        <f>ecommerce_dataset_updated[[#This Row],[Price (Rs.)]]+0</f>
        <v>48.18</v>
      </c>
      <c r="F742" s="6" t="s">
        <v>47</v>
      </c>
      <c r="G742" s="7">
        <f>ecommerce_dataset_updated[[#This Row],[Discount (%)]]+0</f>
        <v>50</v>
      </c>
      <c r="H742" s="6" t="s">
        <v>3178</v>
      </c>
      <c r="I742" s="6">
        <f>ecommerce_dataset_updated[[#This Row],['[Price (Rs.)']]]*ecommerce_dataset_updated[[#This Row],['[Discount (%)']]]/100</f>
        <v>24.09</v>
      </c>
      <c r="J742" s="6">
        <f>ecommerce_dataset_updated[[#This Row],[Final_Price(Rs.)]]+0</f>
        <v>24.09</v>
      </c>
      <c r="K742" s="6">
        <f xml:space="preserve"> ecommerce_dataset_updated[[#This Row],['[Price (Rs.)']]]-ecommerce_dataset_updated[[#This Row],[Discount Amount _]]</f>
        <v>24.09</v>
      </c>
      <c r="L742" t="s">
        <v>77</v>
      </c>
      <c r="M742" t="s">
        <v>2907</v>
      </c>
      <c r="N742" s="4" t="s">
        <v>14052</v>
      </c>
      <c r="O742" s="4" t="s">
        <v>75</v>
      </c>
      <c r="P742" s="4" t="s">
        <v>14079</v>
      </c>
      <c r="Q742" s="5">
        <f>DATE(ecommerce_dataset_updated[[#This Row],[YYYY]],ecommerce_dataset_updated[[#This Row],[MM]],ecommerce_dataset_updated[[#This Row],[DD]])</f>
        <v>45566</v>
      </c>
      <c r="R742" s="6" t="str">
        <f>TEXT(ecommerce_dataset_updated[[#This Row],['[Purchase_Date']]], "mmm")</f>
        <v>Oct</v>
      </c>
      <c r="S742" s="6" t="str">
        <f>TEXT(ecommerce_dataset_updated[[#This Row],['[Purchase_Date']]], "ddd")</f>
        <v>Tue</v>
      </c>
      <c r="T742" s="6">
        <f>ecommerce_dataset_updated[[#This Row],[Final_Price(Rs.) _]]-ecommerce_dataset_updated[[#This Row],['[Final_Price(Rs.)']]]</f>
        <v>0</v>
      </c>
      <c r="U742" s="6" t="b">
        <f xml:space="preserve"> AND(ecommerce_dataset_updated[[#This Row],[Final_Price(Rs.) _]]=ecommerce_dataset_updated[[#This Row],['[Final_Price(Rs.)']]])</f>
        <v>1</v>
      </c>
      <c r="V742" s="5"/>
    </row>
    <row r="743" spans="1:22">
      <c r="A743" t="s">
        <v>3179</v>
      </c>
      <c r="B743" t="s">
        <v>3180</v>
      </c>
      <c r="C743" t="s">
        <v>39</v>
      </c>
      <c r="D743" s="9" t="s">
        <v>3181</v>
      </c>
      <c r="E743" s="8">
        <f>ecommerce_dataset_updated[[#This Row],[Price (Rs.)]]+0</f>
        <v>138.63999999999999</v>
      </c>
      <c r="F743" s="6" t="s">
        <v>20</v>
      </c>
      <c r="G743" s="7">
        <f>ecommerce_dataset_updated[[#This Row],[Discount (%)]]+0</f>
        <v>20</v>
      </c>
      <c r="H743" s="6" t="s">
        <v>3182</v>
      </c>
      <c r="I743" s="6">
        <f>ecommerce_dataset_updated[[#This Row],['[Price (Rs.)']]]*ecommerce_dataset_updated[[#This Row],['[Discount (%)']]]/100</f>
        <v>27.727999999999998</v>
      </c>
      <c r="J743" s="6">
        <f>ecommerce_dataset_updated[[#This Row],[Final_Price(Rs.)]]+0</f>
        <v>110.91</v>
      </c>
      <c r="K743" s="6">
        <f xml:space="preserve"> ecommerce_dataset_updated[[#This Row],['[Price (Rs.)']]]-ecommerce_dataset_updated[[#This Row],[Discount Amount _]]</f>
        <v>110.91199999999999</v>
      </c>
      <c r="L743" t="s">
        <v>28</v>
      </c>
      <c r="M743" t="s">
        <v>273</v>
      </c>
      <c r="N743" s="4" t="s">
        <v>14055</v>
      </c>
      <c r="O743" s="4" t="s">
        <v>75</v>
      </c>
      <c r="P743" s="4" t="s">
        <v>14079</v>
      </c>
      <c r="Q743" s="5">
        <f>DATE(ecommerce_dataset_updated[[#This Row],[YYYY]],ecommerce_dataset_updated[[#This Row],[MM]],ecommerce_dataset_updated[[#This Row],[DD]])</f>
        <v>45573</v>
      </c>
      <c r="R743" s="6" t="str">
        <f>TEXT(ecommerce_dataset_updated[[#This Row],['[Purchase_Date']]], "mmm")</f>
        <v>Oct</v>
      </c>
      <c r="S743" s="6" t="str">
        <f>TEXT(ecommerce_dataset_updated[[#This Row],['[Purchase_Date']]], "ddd")</f>
        <v>Tue</v>
      </c>
      <c r="T743" s="6">
        <f>ecommerce_dataset_updated[[#This Row],[Final_Price(Rs.) _]]-ecommerce_dataset_updated[[#This Row],['[Final_Price(Rs.)']]]</f>
        <v>1.9999999999953388E-3</v>
      </c>
      <c r="U743" s="6" t="b">
        <f xml:space="preserve"> AND(ecommerce_dataset_updated[[#This Row],[Final_Price(Rs.) _]]=ecommerce_dataset_updated[[#This Row],['[Final_Price(Rs.)']]])</f>
        <v>0</v>
      </c>
      <c r="V743" s="5"/>
    </row>
    <row r="744" spans="1:22">
      <c r="A744" t="s">
        <v>3183</v>
      </c>
      <c r="B744" t="s">
        <v>3184</v>
      </c>
      <c r="C744" t="s">
        <v>114</v>
      </c>
      <c r="D744" s="9" t="s">
        <v>3185</v>
      </c>
      <c r="E744" s="8">
        <f>ecommerce_dataset_updated[[#This Row],[Price (Rs.)]]+0</f>
        <v>274.22000000000003</v>
      </c>
      <c r="F744" s="6" t="s">
        <v>26</v>
      </c>
      <c r="G744" s="7">
        <f>ecommerce_dataset_updated[[#This Row],[Discount (%)]]+0</f>
        <v>25</v>
      </c>
      <c r="H744" s="6" t="s">
        <v>3186</v>
      </c>
      <c r="I744" s="6">
        <f>ecommerce_dataset_updated[[#This Row],['[Price (Rs.)']]]*ecommerce_dataset_updated[[#This Row],['[Discount (%)']]]/100</f>
        <v>68.555000000000007</v>
      </c>
      <c r="J744" s="6">
        <f>ecommerce_dataset_updated[[#This Row],[Final_Price(Rs.)]]+0</f>
        <v>205.67</v>
      </c>
      <c r="K744" s="6">
        <f xml:space="preserve"> ecommerce_dataset_updated[[#This Row],['[Price (Rs.)']]]-ecommerce_dataset_updated[[#This Row],[Discount Amount _]]</f>
        <v>205.66500000000002</v>
      </c>
      <c r="L744" t="s">
        <v>14</v>
      </c>
      <c r="M744" t="s">
        <v>972</v>
      </c>
      <c r="N744" s="4" t="s">
        <v>14066</v>
      </c>
      <c r="O744" s="4" t="s">
        <v>14057</v>
      </c>
      <c r="P744" s="4" t="s">
        <v>14079</v>
      </c>
      <c r="Q744" s="5">
        <f>DATE(ecommerce_dataset_updated[[#This Row],[YYYY]],ecommerce_dataset_updated[[#This Row],[MM]],ecommerce_dataset_updated[[#This Row],[DD]])</f>
        <v>45370</v>
      </c>
      <c r="R744" s="6" t="str">
        <f>TEXT(ecommerce_dataset_updated[[#This Row],['[Purchase_Date']]], "mmm")</f>
        <v>Mar</v>
      </c>
      <c r="S744" s="6" t="str">
        <f>TEXT(ecommerce_dataset_updated[[#This Row],['[Purchase_Date']]], "ddd")</f>
        <v>Tue</v>
      </c>
      <c r="T744" s="6">
        <f>ecommerce_dataset_updated[[#This Row],[Final_Price(Rs.) _]]-ecommerce_dataset_updated[[#This Row],['[Final_Price(Rs.)']]]</f>
        <v>-4.9999999999670308E-3</v>
      </c>
      <c r="U744" s="6" t="b">
        <f xml:space="preserve"> AND(ecommerce_dataset_updated[[#This Row],[Final_Price(Rs.) _]]=ecommerce_dataset_updated[[#This Row],['[Final_Price(Rs.)']]])</f>
        <v>0</v>
      </c>
      <c r="V744" s="5"/>
    </row>
    <row r="745" spans="1:22">
      <c r="A745" t="s">
        <v>3187</v>
      </c>
      <c r="B745" t="s">
        <v>3188</v>
      </c>
      <c r="C745" t="s">
        <v>39</v>
      </c>
      <c r="D745" s="9" t="s">
        <v>3189</v>
      </c>
      <c r="E745" s="8">
        <f>ecommerce_dataset_updated[[#This Row],[Price (Rs.)]]+0</f>
        <v>327.52999999999997</v>
      </c>
      <c r="F745" s="6" t="s">
        <v>154</v>
      </c>
      <c r="G745" s="7">
        <f>ecommerce_dataset_updated[[#This Row],[Discount (%)]]+0</f>
        <v>30</v>
      </c>
      <c r="H745" s="6" t="s">
        <v>3190</v>
      </c>
      <c r="I745" s="6">
        <f>ecommerce_dataset_updated[[#This Row],['[Price (Rs.)']]]*ecommerce_dataset_updated[[#This Row],['[Discount (%)']]]/100</f>
        <v>98.259</v>
      </c>
      <c r="J745" s="6">
        <f>ecommerce_dataset_updated[[#This Row],[Final_Price(Rs.)]]+0</f>
        <v>229.27</v>
      </c>
      <c r="K745" s="6">
        <f xml:space="preserve"> ecommerce_dataset_updated[[#This Row],['[Price (Rs.)']]]-ecommerce_dataset_updated[[#This Row],[Discount Amount _]]</f>
        <v>229.27099999999996</v>
      </c>
      <c r="L745" t="s">
        <v>28</v>
      </c>
      <c r="M745" t="s">
        <v>3191</v>
      </c>
      <c r="N745" s="4" t="s">
        <v>14052</v>
      </c>
      <c r="O745" s="4" t="s">
        <v>14051</v>
      </c>
      <c r="P745" s="4" t="s">
        <v>14079</v>
      </c>
      <c r="Q745" s="5">
        <f>DATE(ecommerce_dataset_updated[[#This Row],[YYYY]],ecommerce_dataset_updated[[#This Row],[MM]],ecommerce_dataset_updated[[#This Row],[DD]])</f>
        <v>45323</v>
      </c>
      <c r="R745" s="6" t="str">
        <f>TEXT(ecommerce_dataset_updated[[#This Row],['[Purchase_Date']]], "mmm")</f>
        <v>Feb</v>
      </c>
      <c r="S745" s="6" t="str">
        <f>TEXT(ecommerce_dataset_updated[[#This Row],['[Purchase_Date']]], "ddd")</f>
        <v>Thu</v>
      </c>
      <c r="T745" s="6">
        <f>ecommerce_dataset_updated[[#This Row],[Final_Price(Rs.) _]]-ecommerce_dataset_updated[[#This Row],['[Final_Price(Rs.)']]]</f>
        <v>9.9999999994793143E-4</v>
      </c>
      <c r="U745" s="6" t="b">
        <f xml:space="preserve"> AND(ecommerce_dataset_updated[[#This Row],[Final_Price(Rs.) _]]=ecommerce_dataset_updated[[#This Row],['[Final_Price(Rs.)']]])</f>
        <v>0</v>
      </c>
      <c r="V745" s="5"/>
    </row>
    <row r="746" spans="1:22">
      <c r="A746" t="s">
        <v>3192</v>
      </c>
      <c r="B746" t="s">
        <v>3193</v>
      </c>
      <c r="C746" t="s">
        <v>18</v>
      </c>
      <c r="D746" s="9" t="s">
        <v>3194</v>
      </c>
      <c r="E746" s="8">
        <f>ecommerce_dataset_updated[[#This Row],[Price (Rs.)]]+0</f>
        <v>477.1</v>
      </c>
      <c r="F746" s="6" t="s">
        <v>12</v>
      </c>
      <c r="G746" s="7">
        <f>ecommerce_dataset_updated[[#This Row],[Discount (%)]]+0</f>
        <v>15</v>
      </c>
      <c r="H746" s="6" t="s">
        <v>3195</v>
      </c>
      <c r="I746" s="6">
        <f>ecommerce_dataset_updated[[#This Row],['[Price (Rs.)']]]*ecommerce_dataset_updated[[#This Row],['[Discount (%)']]]/100</f>
        <v>71.564999999999998</v>
      </c>
      <c r="J746" s="6">
        <f>ecommerce_dataset_updated[[#This Row],[Final_Price(Rs.)]]+0</f>
        <v>405.54</v>
      </c>
      <c r="K746" s="6">
        <f xml:space="preserve"> ecommerce_dataset_updated[[#This Row],['[Price (Rs.)']]]-ecommerce_dataset_updated[[#This Row],[Discount Amount _]]</f>
        <v>405.53500000000003</v>
      </c>
      <c r="L746" t="s">
        <v>77</v>
      </c>
      <c r="M746" t="s">
        <v>1000</v>
      </c>
      <c r="N746" s="4" t="s">
        <v>14072</v>
      </c>
      <c r="O746" s="4" t="s">
        <v>14049</v>
      </c>
      <c r="P746" s="4" t="s">
        <v>14079</v>
      </c>
      <c r="Q746" s="5">
        <f>DATE(ecommerce_dataset_updated[[#This Row],[YYYY]],ecommerce_dataset_updated[[#This Row],[MM]],ecommerce_dataset_updated[[#This Row],[DD]])</f>
        <v>45612</v>
      </c>
      <c r="R746" s="6" t="str">
        <f>TEXT(ecommerce_dataset_updated[[#This Row],['[Purchase_Date']]], "mmm")</f>
        <v>Nov</v>
      </c>
      <c r="S746" s="6" t="str">
        <f>TEXT(ecommerce_dataset_updated[[#This Row],['[Purchase_Date']]], "ddd")</f>
        <v>Sat</v>
      </c>
      <c r="T746" s="6">
        <f>ecommerce_dataset_updated[[#This Row],[Final_Price(Rs.) _]]-ecommerce_dataset_updated[[#This Row],['[Final_Price(Rs.)']]]</f>
        <v>-4.9999999999954525E-3</v>
      </c>
      <c r="U746" s="6" t="b">
        <f xml:space="preserve"> AND(ecommerce_dataset_updated[[#This Row],[Final_Price(Rs.) _]]=ecommerce_dataset_updated[[#This Row],['[Final_Price(Rs.)']]])</f>
        <v>0</v>
      </c>
      <c r="V746" s="5"/>
    </row>
    <row r="747" spans="1:22">
      <c r="A747" t="s">
        <v>3196</v>
      </c>
      <c r="B747" t="s">
        <v>3197</v>
      </c>
      <c r="C747" t="s">
        <v>39</v>
      </c>
      <c r="D747" s="9" t="s">
        <v>3198</v>
      </c>
      <c r="E747" s="8">
        <f>ecommerce_dataset_updated[[#This Row],[Price (Rs.)]]+0</f>
        <v>213.97</v>
      </c>
      <c r="F747" s="6" t="s">
        <v>47</v>
      </c>
      <c r="G747" s="7">
        <f>ecommerce_dataset_updated[[#This Row],[Discount (%)]]+0</f>
        <v>50</v>
      </c>
      <c r="H747" s="6" t="s">
        <v>3199</v>
      </c>
      <c r="I747" s="6">
        <f>ecommerce_dataset_updated[[#This Row],['[Price (Rs.)']]]*ecommerce_dataset_updated[[#This Row],['[Discount (%)']]]/100</f>
        <v>106.985</v>
      </c>
      <c r="J747" s="6">
        <f>ecommerce_dataset_updated[[#This Row],[Final_Price(Rs.)]]+0</f>
        <v>106.98</v>
      </c>
      <c r="K747" s="6">
        <f xml:space="preserve"> ecommerce_dataset_updated[[#This Row],['[Price (Rs.)']]]-ecommerce_dataset_updated[[#This Row],[Discount Amount _]]</f>
        <v>106.985</v>
      </c>
      <c r="L747" t="s">
        <v>35</v>
      </c>
      <c r="M747" t="s">
        <v>976</v>
      </c>
      <c r="N747" s="4" t="s">
        <v>26</v>
      </c>
      <c r="O747" s="4" t="s">
        <v>75</v>
      </c>
      <c r="P747" s="4" t="s">
        <v>14079</v>
      </c>
      <c r="Q747" s="5">
        <f>DATE(ecommerce_dataset_updated[[#This Row],[YYYY]],ecommerce_dataset_updated[[#This Row],[MM]],ecommerce_dataset_updated[[#This Row],[DD]])</f>
        <v>45590</v>
      </c>
      <c r="R747" s="6" t="str">
        <f>TEXT(ecommerce_dataset_updated[[#This Row],['[Purchase_Date']]], "mmm")</f>
        <v>Oct</v>
      </c>
      <c r="S747" s="6" t="str">
        <f>TEXT(ecommerce_dataset_updated[[#This Row],['[Purchase_Date']]], "ddd")</f>
        <v>Fri</v>
      </c>
      <c r="T747" s="6">
        <f>ecommerce_dataset_updated[[#This Row],[Final_Price(Rs.) _]]-ecommerce_dataset_updated[[#This Row],['[Final_Price(Rs.)']]]</f>
        <v>4.9999999999954525E-3</v>
      </c>
      <c r="U747" s="6" t="b">
        <f xml:space="preserve"> AND(ecommerce_dataset_updated[[#This Row],[Final_Price(Rs.) _]]=ecommerce_dataset_updated[[#This Row],['[Final_Price(Rs.)']]])</f>
        <v>0</v>
      </c>
      <c r="V747" s="5"/>
    </row>
    <row r="748" spans="1:22">
      <c r="A748" t="s">
        <v>3200</v>
      </c>
      <c r="B748" t="s">
        <v>3201</v>
      </c>
      <c r="C748" t="s">
        <v>10</v>
      </c>
      <c r="D748" s="9" t="s">
        <v>3202</v>
      </c>
      <c r="E748" s="8">
        <f>ecommerce_dataset_updated[[#This Row],[Price (Rs.)]]+0</f>
        <v>305.91000000000003</v>
      </c>
      <c r="F748" s="6" t="s">
        <v>20</v>
      </c>
      <c r="G748" s="7">
        <f>ecommerce_dataset_updated[[#This Row],[Discount (%)]]+0</f>
        <v>20</v>
      </c>
      <c r="H748" s="6" t="s">
        <v>2176</v>
      </c>
      <c r="I748" s="6">
        <f>ecommerce_dataset_updated[[#This Row],['[Price (Rs.)']]]*ecommerce_dataset_updated[[#This Row],['[Discount (%)']]]/100</f>
        <v>61.182000000000009</v>
      </c>
      <c r="J748" s="6">
        <f>ecommerce_dataset_updated[[#This Row],[Final_Price(Rs.)]]+0</f>
        <v>244.73</v>
      </c>
      <c r="K748" s="6">
        <f xml:space="preserve"> ecommerce_dataset_updated[[#This Row],['[Price (Rs.)']]]-ecommerce_dataset_updated[[#This Row],[Discount Amount _]]</f>
        <v>244.72800000000001</v>
      </c>
      <c r="L748" t="s">
        <v>120</v>
      </c>
      <c r="M748" t="s">
        <v>446</v>
      </c>
      <c r="N748" s="4" t="s">
        <v>14049</v>
      </c>
      <c r="O748" s="4" t="s">
        <v>14050</v>
      </c>
      <c r="P748" s="4" t="s">
        <v>14079</v>
      </c>
      <c r="Q748" s="5">
        <f>DATE(ecommerce_dataset_updated[[#This Row],[YYYY]],ecommerce_dataset_updated[[#This Row],[MM]],ecommerce_dataset_updated[[#This Row],[DD]])</f>
        <v>45546</v>
      </c>
      <c r="R748" s="6" t="str">
        <f>TEXT(ecommerce_dataset_updated[[#This Row],['[Purchase_Date']]], "mmm")</f>
        <v>Sep</v>
      </c>
      <c r="S748" s="6" t="str">
        <f>TEXT(ecommerce_dataset_updated[[#This Row],['[Purchase_Date']]], "ddd")</f>
        <v>Wed</v>
      </c>
      <c r="T748" s="6">
        <f>ecommerce_dataset_updated[[#This Row],[Final_Price(Rs.) _]]-ecommerce_dataset_updated[[#This Row],['[Final_Price(Rs.)']]]</f>
        <v>-1.999999999981128E-3</v>
      </c>
      <c r="U748" s="6" t="b">
        <f xml:space="preserve"> AND(ecommerce_dataset_updated[[#This Row],[Final_Price(Rs.) _]]=ecommerce_dataset_updated[[#This Row],['[Final_Price(Rs.)']]])</f>
        <v>0</v>
      </c>
      <c r="V748" s="5"/>
    </row>
    <row r="749" spans="1:22">
      <c r="A749" t="s">
        <v>3203</v>
      </c>
      <c r="B749" t="s">
        <v>3204</v>
      </c>
      <c r="C749" t="s">
        <v>45</v>
      </c>
      <c r="D749" s="9" t="s">
        <v>3205</v>
      </c>
      <c r="E749" s="8">
        <f>ecommerce_dataset_updated[[#This Row],[Price (Rs.)]]+0</f>
        <v>109.77</v>
      </c>
      <c r="F749" s="6" t="s">
        <v>75</v>
      </c>
      <c r="G749" s="7">
        <f>ecommerce_dataset_updated[[#This Row],[Discount (%)]]+0</f>
        <v>10</v>
      </c>
      <c r="H749" s="6" t="s">
        <v>3206</v>
      </c>
      <c r="I749" s="6">
        <f>ecommerce_dataset_updated[[#This Row],['[Price (Rs.)']]]*ecommerce_dataset_updated[[#This Row],['[Discount (%)']]]/100</f>
        <v>10.977</v>
      </c>
      <c r="J749" s="6">
        <f>ecommerce_dataset_updated[[#This Row],[Final_Price(Rs.)]]+0</f>
        <v>98.79</v>
      </c>
      <c r="K749" s="6">
        <f xml:space="preserve"> ecommerce_dataset_updated[[#This Row],['[Price (Rs.)']]]-ecommerce_dataset_updated[[#This Row],[Discount Amount _]]</f>
        <v>98.792999999999992</v>
      </c>
      <c r="L749" t="s">
        <v>28</v>
      </c>
      <c r="M749" t="s">
        <v>1000</v>
      </c>
      <c r="N749" s="4" t="s">
        <v>14072</v>
      </c>
      <c r="O749" s="4" t="s">
        <v>14049</v>
      </c>
      <c r="P749" s="4" t="s">
        <v>14079</v>
      </c>
      <c r="Q749" s="5">
        <f>DATE(ecommerce_dataset_updated[[#This Row],[YYYY]],ecommerce_dataset_updated[[#This Row],[MM]],ecommerce_dataset_updated[[#This Row],[DD]])</f>
        <v>45612</v>
      </c>
      <c r="R749" s="6" t="str">
        <f>TEXT(ecommerce_dataset_updated[[#This Row],['[Purchase_Date']]], "mmm")</f>
        <v>Nov</v>
      </c>
      <c r="S749" s="6" t="str">
        <f>TEXT(ecommerce_dataset_updated[[#This Row],['[Purchase_Date']]], "ddd")</f>
        <v>Sat</v>
      </c>
      <c r="T749" s="6">
        <f>ecommerce_dataset_updated[[#This Row],[Final_Price(Rs.) _]]-ecommerce_dataset_updated[[#This Row],['[Final_Price(Rs.)']]]</f>
        <v>2.9999999999859028E-3</v>
      </c>
      <c r="U749" s="6" t="b">
        <f xml:space="preserve"> AND(ecommerce_dataset_updated[[#This Row],[Final_Price(Rs.) _]]=ecommerce_dataset_updated[[#This Row],['[Final_Price(Rs.)']]])</f>
        <v>0</v>
      </c>
      <c r="V749" s="5"/>
    </row>
    <row r="750" spans="1:22">
      <c r="A750" t="s">
        <v>3207</v>
      </c>
      <c r="B750" t="s">
        <v>3208</v>
      </c>
      <c r="C750" t="s">
        <v>39</v>
      </c>
      <c r="D750" s="9" t="s">
        <v>3209</v>
      </c>
      <c r="E750" s="8">
        <f>ecommerce_dataset_updated[[#This Row],[Price (Rs.)]]+0</f>
        <v>42.93</v>
      </c>
      <c r="F750" s="6" t="s">
        <v>107</v>
      </c>
      <c r="G750" s="7">
        <f>ecommerce_dataset_updated[[#This Row],[Discount (%)]]+0</f>
        <v>0</v>
      </c>
      <c r="H750" s="6" t="s">
        <v>3209</v>
      </c>
      <c r="I750" s="6">
        <f>ecommerce_dataset_updated[[#This Row],['[Price (Rs.)']]]*ecommerce_dataset_updated[[#This Row],['[Discount (%)']]]/100</f>
        <v>0</v>
      </c>
      <c r="J750" s="6">
        <f>ecommerce_dataset_updated[[#This Row],[Final_Price(Rs.)]]+0</f>
        <v>42.93</v>
      </c>
      <c r="K750" s="6">
        <f xml:space="preserve"> ecommerce_dataset_updated[[#This Row],['[Price (Rs.)']]]-ecommerce_dataset_updated[[#This Row],[Discount Amount _]]</f>
        <v>42.93</v>
      </c>
      <c r="L750" t="s">
        <v>35</v>
      </c>
      <c r="M750" t="s">
        <v>2468</v>
      </c>
      <c r="N750" s="4" t="s">
        <v>14053</v>
      </c>
      <c r="O750" s="4" t="s">
        <v>14049</v>
      </c>
      <c r="P750" s="4" t="s">
        <v>14079</v>
      </c>
      <c r="Q750" s="5">
        <f>DATE(ecommerce_dataset_updated[[#This Row],[YYYY]],ecommerce_dataset_updated[[#This Row],[MM]],ecommerce_dataset_updated[[#This Row],[DD]])</f>
        <v>45600</v>
      </c>
      <c r="R750" s="6" t="str">
        <f>TEXT(ecommerce_dataset_updated[[#This Row],['[Purchase_Date']]], "mmm")</f>
        <v>Nov</v>
      </c>
      <c r="S750" s="6" t="str">
        <f>TEXT(ecommerce_dataset_updated[[#This Row],['[Purchase_Date']]], "ddd")</f>
        <v>Mon</v>
      </c>
      <c r="T750" s="6">
        <f>ecommerce_dataset_updated[[#This Row],[Final_Price(Rs.) _]]-ecommerce_dataset_updated[[#This Row],['[Final_Price(Rs.)']]]</f>
        <v>0</v>
      </c>
      <c r="U750" s="6" t="b">
        <f xml:space="preserve"> AND(ecommerce_dataset_updated[[#This Row],[Final_Price(Rs.) _]]=ecommerce_dataset_updated[[#This Row],['[Final_Price(Rs.)']]])</f>
        <v>1</v>
      </c>
      <c r="V750" s="5"/>
    </row>
    <row r="751" spans="1:22">
      <c r="A751" t="s">
        <v>3210</v>
      </c>
      <c r="B751" t="s">
        <v>3211</v>
      </c>
      <c r="C751" t="s">
        <v>45</v>
      </c>
      <c r="D751" s="9" t="s">
        <v>3212</v>
      </c>
      <c r="E751" s="8">
        <f>ecommerce_dataset_updated[[#This Row],[Price (Rs.)]]+0</f>
        <v>387.69</v>
      </c>
      <c r="F751" s="6" t="s">
        <v>26</v>
      </c>
      <c r="G751" s="7">
        <f>ecommerce_dataset_updated[[#This Row],[Discount (%)]]+0</f>
        <v>25</v>
      </c>
      <c r="H751" s="6" t="s">
        <v>3213</v>
      </c>
      <c r="I751" s="6">
        <f>ecommerce_dataset_updated[[#This Row],['[Price (Rs.)']]]*ecommerce_dataset_updated[[#This Row],['[Discount (%)']]]/100</f>
        <v>96.922499999999999</v>
      </c>
      <c r="J751" s="6">
        <f>ecommerce_dataset_updated[[#This Row],[Final_Price(Rs.)]]+0</f>
        <v>290.77</v>
      </c>
      <c r="K751" s="6">
        <f xml:space="preserve"> ecommerce_dataset_updated[[#This Row],['[Price (Rs.)']]]-ecommerce_dataset_updated[[#This Row],[Discount Amount _]]</f>
        <v>290.76749999999998</v>
      </c>
      <c r="L751" t="s">
        <v>14</v>
      </c>
      <c r="M751" t="s">
        <v>1229</v>
      </c>
      <c r="N751" s="4" t="s">
        <v>14066</v>
      </c>
      <c r="O751" s="4" t="s">
        <v>14050</v>
      </c>
      <c r="P751" s="4" t="s">
        <v>14079</v>
      </c>
      <c r="Q751" s="5">
        <f>DATE(ecommerce_dataset_updated[[#This Row],[YYYY]],ecommerce_dataset_updated[[#This Row],[MM]],ecommerce_dataset_updated[[#This Row],[DD]])</f>
        <v>45554</v>
      </c>
      <c r="R751" s="6" t="str">
        <f>TEXT(ecommerce_dataset_updated[[#This Row],['[Purchase_Date']]], "mmm")</f>
        <v>Sep</v>
      </c>
      <c r="S751" s="6" t="str">
        <f>TEXT(ecommerce_dataset_updated[[#This Row],['[Purchase_Date']]], "ddd")</f>
        <v>Thu</v>
      </c>
      <c r="T751" s="6">
        <f>ecommerce_dataset_updated[[#This Row],[Final_Price(Rs.) _]]-ecommerce_dataset_updated[[#This Row],['[Final_Price(Rs.)']]]</f>
        <v>-2.4999999999977263E-3</v>
      </c>
      <c r="U751" s="6" t="b">
        <f xml:space="preserve"> AND(ecommerce_dataset_updated[[#This Row],[Final_Price(Rs.) _]]=ecommerce_dataset_updated[[#This Row],['[Final_Price(Rs.)']]])</f>
        <v>0</v>
      </c>
      <c r="V751" s="5"/>
    </row>
    <row r="752" spans="1:22">
      <c r="A752" t="s">
        <v>3214</v>
      </c>
      <c r="B752" t="s">
        <v>3215</v>
      </c>
      <c r="C752" t="s">
        <v>10</v>
      </c>
      <c r="D752" s="9" t="s">
        <v>3216</v>
      </c>
      <c r="E752" s="8">
        <f>ecommerce_dataset_updated[[#This Row],[Price (Rs.)]]+0</f>
        <v>64.680000000000007</v>
      </c>
      <c r="F752" s="6" t="s">
        <v>154</v>
      </c>
      <c r="G752" s="7">
        <f>ecommerce_dataset_updated[[#This Row],[Discount (%)]]+0</f>
        <v>30</v>
      </c>
      <c r="H752" s="6" t="s">
        <v>3217</v>
      </c>
      <c r="I752" s="6">
        <f>ecommerce_dataset_updated[[#This Row],['[Price (Rs.)']]]*ecommerce_dataset_updated[[#This Row],['[Discount (%)']]]/100</f>
        <v>19.404</v>
      </c>
      <c r="J752" s="6">
        <f>ecommerce_dataset_updated[[#This Row],[Final_Price(Rs.)]]+0</f>
        <v>45.28</v>
      </c>
      <c r="K752" s="6">
        <f xml:space="preserve"> ecommerce_dataset_updated[[#This Row],['[Price (Rs.)']]]-ecommerce_dataset_updated[[#This Row],[Discount Amount _]]</f>
        <v>45.27600000000001</v>
      </c>
      <c r="L752" t="s">
        <v>28</v>
      </c>
      <c r="M752" t="s">
        <v>3218</v>
      </c>
      <c r="N752" s="4" t="s">
        <v>2910</v>
      </c>
      <c r="O752" s="4" t="s">
        <v>14067</v>
      </c>
      <c r="P752" s="4" t="s">
        <v>14079</v>
      </c>
      <c r="Q752" s="5">
        <f>DATE(ecommerce_dataset_updated[[#This Row],[YYYY]],ecommerce_dataset_updated[[#This Row],[MM]],ecommerce_dataset_updated[[#This Row],[DD]])</f>
        <v>45487</v>
      </c>
      <c r="R752" s="6" t="str">
        <f>TEXT(ecommerce_dataset_updated[[#This Row],['[Purchase_Date']]], "mmm")</f>
        <v>Jul</v>
      </c>
      <c r="S752" s="6" t="str">
        <f>TEXT(ecommerce_dataset_updated[[#This Row],['[Purchase_Date']]], "ddd")</f>
        <v>Sun</v>
      </c>
      <c r="T752" s="6">
        <f>ecommerce_dataset_updated[[#This Row],[Final_Price(Rs.) _]]-ecommerce_dataset_updated[[#This Row],['[Final_Price(Rs.)']]]</f>
        <v>-3.9999999999906777E-3</v>
      </c>
      <c r="U752" s="6" t="b">
        <f xml:space="preserve"> AND(ecommerce_dataset_updated[[#This Row],[Final_Price(Rs.) _]]=ecommerce_dataset_updated[[#This Row],['[Final_Price(Rs.)']]])</f>
        <v>0</v>
      </c>
      <c r="V752" s="5"/>
    </row>
    <row r="753" spans="1:22">
      <c r="A753" t="s">
        <v>3219</v>
      </c>
      <c r="B753" t="s">
        <v>3220</v>
      </c>
      <c r="C753" t="s">
        <v>68</v>
      </c>
      <c r="D753" s="9" t="s">
        <v>3221</v>
      </c>
      <c r="E753" s="8">
        <f>ecommerce_dataset_updated[[#This Row],[Price (Rs.)]]+0</f>
        <v>55</v>
      </c>
      <c r="F753" s="6" t="s">
        <v>12</v>
      </c>
      <c r="G753" s="7">
        <f>ecommerce_dataset_updated[[#This Row],[Discount (%)]]+0</f>
        <v>15</v>
      </c>
      <c r="H753" s="6" t="s">
        <v>3222</v>
      </c>
      <c r="I753" s="6">
        <f>ecommerce_dataset_updated[[#This Row],['[Price (Rs.)']]]*ecommerce_dataset_updated[[#This Row],['[Discount (%)']]]/100</f>
        <v>8.25</v>
      </c>
      <c r="J753" s="6">
        <f>ecommerce_dataset_updated[[#This Row],[Final_Price(Rs.)]]+0</f>
        <v>46.75</v>
      </c>
      <c r="K753" s="6">
        <f xml:space="preserve"> ecommerce_dataset_updated[[#This Row],['[Price (Rs.)']]]-ecommerce_dataset_updated[[#This Row],[Discount Amount _]]</f>
        <v>46.75</v>
      </c>
      <c r="L753" t="s">
        <v>35</v>
      </c>
      <c r="M753" t="s">
        <v>608</v>
      </c>
      <c r="N753" s="4" t="s">
        <v>14049</v>
      </c>
      <c r="O753" s="4" t="s">
        <v>75</v>
      </c>
      <c r="P753" s="4" t="s">
        <v>14079</v>
      </c>
      <c r="Q753" s="5">
        <f>DATE(ecommerce_dataset_updated[[#This Row],[YYYY]],ecommerce_dataset_updated[[#This Row],[MM]],ecommerce_dataset_updated[[#This Row],[DD]])</f>
        <v>45576</v>
      </c>
      <c r="R753" s="6" t="str">
        <f>TEXT(ecommerce_dataset_updated[[#This Row],['[Purchase_Date']]], "mmm")</f>
        <v>Oct</v>
      </c>
      <c r="S753" s="6" t="str">
        <f>TEXT(ecommerce_dataset_updated[[#This Row],['[Purchase_Date']]], "ddd")</f>
        <v>Fri</v>
      </c>
      <c r="T753" s="6">
        <f>ecommerce_dataset_updated[[#This Row],[Final_Price(Rs.) _]]-ecommerce_dataset_updated[[#This Row],['[Final_Price(Rs.)']]]</f>
        <v>0</v>
      </c>
      <c r="U753" s="6" t="b">
        <f xml:space="preserve"> AND(ecommerce_dataset_updated[[#This Row],[Final_Price(Rs.) _]]=ecommerce_dataset_updated[[#This Row],['[Final_Price(Rs.)']]])</f>
        <v>1</v>
      </c>
      <c r="V753" s="5"/>
    </row>
    <row r="754" spans="1:22">
      <c r="A754" t="s">
        <v>3223</v>
      </c>
      <c r="B754" t="s">
        <v>3224</v>
      </c>
      <c r="C754" t="s">
        <v>32</v>
      </c>
      <c r="D754" s="9" t="s">
        <v>3225</v>
      </c>
      <c r="E754" s="8">
        <f>ecommerce_dataset_updated[[#This Row],[Price (Rs.)]]+0</f>
        <v>261.36</v>
      </c>
      <c r="F754" s="6" t="s">
        <v>75</v>
      </c>
      <c r="G754" s="7">
        <f>ecommerce_dataset_updated[[#This Row],[Discount (%)]]+0</f>
        <v>10</v>
      </c>
      <c r="H754" s="6" t="s">
        <v>3226</v>
      </c>
      <c r="I754" s="6">
        <f>ecommerce_dataset_updated[[#This Row],['[Price (Rs.)']]]*ecommerce_dataset_updated[[#This Row],['[Discount (%)']]]/100</f>
        <v>26.136000000000003</v>
      </c>
      <c r="J754" s="6">
        <f>ecommerce_dataset_updated[[#This Row],[Final_Price(Rs.)]]+0</f>
        <v>235.22</v>
      </c>
      <c r="K754" s="6">
        <f xml:space="preserve"> ecommerce_dataset_updated[[#This Row],['[Price (Rs.)']]]-ecommerce_dataset_updated[[#This Row],[Discount Amount _]]</f>
        <v>235.22400000000002</v>
      </c>
      <c r="L754" t="s">
        <v>28</v>
      </c>
      <c r="M754" t="s">
        <v>1046</v>
      </c>
      <c r="N754" s="4" t="s">
        <v>14065</v>
      </c>
      <c r="O754" s="4" t="s">
        <v>14067</v>
      </c>
      <c r="P754" s="4" t="s">
        <v>14079</v>
      </c>
      <c r="Q754" s="5">
        <f>DATE(ecommerce_dataset_updated[[#This Row],[YYYY]],ecommerce_dataset_updated[[#This Row],[MM]],ecommerce_dataset_updated[[#This Row],[DD]])</f>
        <v>45496</v>
      </c>
      <c r="R754" s="6" t="str">
        <f>TEXT(ecommerce_dataset_updated[[#This Row],['[Purchase_Date']]], "mmm")</f>
        <v>Jul</v>
      </c>
      <c r="S754" s="6" t="str">
        <f>TEXT(ecommerce_dataset_updated[[#This Row],['[Purchase_Date']]], "ddd")</f>
        <v>Tue</v>
      </c>
      <c r="T754" s="6">
        <f>ecommerce_dataset_updated[[#This Row],[Final_Price(Rs.) _]]-ecommerce_dataset_updated[[#This Row],['[Final_Price(Rs.)']]]</f>
        <v>4.0000000000190994E-3</v>
      </c>
      <c r="U754" s="6" t="b">
        <f xml:space="preserve"> AND(ecommerce_dataset_updated[[#This Row],[Final_Price(Rs.) _]]=ecommerce_dataset_updated[[#This Row],['[Final_Price(Rs.)']]])</f>
        <v>0</v>
      </c>
      <c r="V754" s="5"/>
    </row>
    <row r="755" spans="1:22">
      <c r="A755" t="s">
        <v>3227</v>
      </c>
      <c r="B755" t="s">
        <v>3228</v>
      </c>
      <c r="C755" t="s">
        <v>68</v>
      </c>
      <c r="D755" s="9" t="s">
        <v>3229</v>
      </c>
      <c r="E755" s="8">
        <f>ecommerce_dataset_updated[[#This Row],[Price (Rs.)]]+0</f>
        <v>415.54</v>
      </c>
      <c r="F755" s="6" t="s">
        <v>75</v>
      </c>
      <c r="G755" s="7">
        <f>ecommerce_dataset_updated[[#This Row],[Discount (%)]]+0</f>
        <v>10</v>
      </c>
      <c r="H755" s="6" t="s">
        <v>3230</v>
      </c>
      <c r="I755" s="6">
        <f>ecommerce_dataset_updated[[#This Row],['[Price (Rs.)']]]*ecommerce_dataset_updated[[#This Row],['[Discount (%)']]]/100</f>
        <v>41.554000000000002</v>
      </c>
      <c r="J755" s="6">
        <f>ecommerce_dataset_updated[[#This Row],[Final_Price(Rs.)]]+0</f>
        <v>373.99</v>
      </c>
      <c r="K755" s="6">
        <f xml:space="preserve"> ecommerce_dataset_updated[[#This Row],['[Price (Rs.)']]]-ecommerce_dataset_updated[[#This Row],[Discount Amount _]]</f>
        <v>373.98599999999999</v>
      </c>
      <c r="L755" t="s">
        <v>77</v>
      </c>
      <c r="M755" t="s">
        <v>3231</v>
      </c>
      <c r="N755" s="4" t="s">
        <v>14059</v>
      </c>
      <c r="O755" s="4" t="s">
        <v>14057</v>
      </c>
      <c r="P755" s="4" t="s">
        <v>14079</v>
      </c>
      <c r="Q755" s="5">
        <f>DATE(ecommerce_dataset_updated[[#This Row],[YYYY]],ecommerce_dataset_updated[[#This Row],[MM]],ecommerce_dataset_updated[[#This Row],[DD]])</f>
        <v>45356</v>
      </c>
      <c r="R755" s="6" t="str">
        <f>TEXT(ecommerce_dataset_updated[[#This Row],['[Purchase_Date']]], "mmm")</f>
        <v>Mar</v>
      </c>
      <c r="S755" s="6" t="str">
        <f>TEXT(ecommerce_dataset_updated[[#This Row],['[Purchase_Date']]], "ddd")</f>
        <v>Tue</v>
      </c>
      <c r="T755" s="6">
        <f>ecommerce_dataset_updated[[#This Row],[Final_Price(Rs.) _]]-ecommerce_dataset_updated[[#This Row],['[Final_Price(Rs.)']]]</f>
        <v>-4.0000000000190994E-3</v>
      </c>
      <c r="U755" s="6" t="b">
        <f xml:space="preserve"> AND(ecommerce_dataset_updated[[#This Row],[Final_Price(Rs.) _]]=ecommerce_dataset_updated[[#This Row],['[Final_Price(Rs.)']]])</f>
        <v>0</v>
      </c>
      <c r="V755" s="5"/>
    </row>
    <row r="756" spans="1:22">
      <c r="A756" t="s">
        <v>3232</v>
      </c>
      <c r="B756" t="s">
        <v>3233</v>
      </c>
      <c r="C756" t="s">
        <v>10</v>
      </c>
      <c r="D756" s="9" t="s">
        <v>3234</v>
      </c>
      <c r="E756" s="8">
        <f>ecommerce_dataset_updated[[#This Row],[Price (Rs.)]]+0</f>
        <v>291.5</v>
      </c>
      <c r="F756" s="6" t="s">
        <v>26</v>
      </c>
      <c r="G756" s="7">
        <f>ecommerce_dataset_updated[[#This Row],[Discount (%)]]+0</f>
        <v>25</v>
      </c>
      <c r="H756" s="6" t="s">
        <v>3235</v>
      </c>
      <c r="I756" s="6">
        <f>ecommerce_dataset_updated[[#This Row],['[Price (Rs.)']]]*ecommerce_dataset_updated[[#This Row],['[Discount (%)']]]/100</f>
        <v>72.875</v>
      </c>
      <c r="J756" s="6">
        <f>ecommerce_dataset_updated[[#This Row],[Final_Price(Rs.)]]+0</f>
        <v>218.62</v>
      </c>
      <c r="K756" s="6">
        <f xml:space="preserve"> ecommerce_dataset_updated[[#This Row],['[Price (Rs.)']]]-ecommerce_dataset_updated[[#This Row],[Discount Amount _]]</f>
        <v>218.625</v>
      </c>
      <c r="L756" t="s">
        <v>14</v>
      </c>
      <c r="M756" t="s">
        <v>774</v>
      </c>
      <c r="N756" s="4" t="s">
        <v>14070</v>
      </c>
      <c r="O756" s="4" t="s">
        <v>14055</v>
      </c>
      <c r="P756" s="4" t="s">
        <v>14079</v>
      </c>
      <c r="Q756" s="5">
        <f>DATE(ecommerce_dataset_updated[[#This Row],[YYYY]],ecommerce_dataset_updated[[#This Row],[MM]],ecommerce_dataset_updated[[#This Row],[DD]])</f>
        <v>45522</v>
      </c>
      <c r="R756" s="6" t="str">
        <f>TEXT(ecommerce_dataset_updated[[#This Row],['[Purchase_Date']]], "mmm")</f>
        <v>Aug</v>
      </c>
      <c r="S756" s="6" t="str">
        <f>TEXT(ecommerce_dataset_updated[[#This Row],['[Purchase_Date']]], "ddd")</f>
        <v>Sun</v>
      </c>
      <c r="T756" s="6">
        <f>ecommerce_dataset_updated[[#This Row],[Final_Price(Rs.) _]]-ecommerce_dataset_updated[[#This Row],['[Final_Price(Rs.)']]]</f>
        <v>4.9999999999954525E-3</v>
      </c>
      <c r="U756" s="6" t="b">
        <f xml:space="preserve"> AND(ecommerce_dataset_updated[[#This Row],[Final_Price(Rs.) _]]=ecommerce_dataset_updated[[#This Row],['[Final_Price(Rs.)']]])</f>
        <v>0</v>
      </c>
      <c r="V756" s="5"/>
    </row>
    <row r="757" spans="1:22">
      <c r="A757" t="s">
        <v>3236</v>
      </c>
      <c r="B757" t="s">
        <v>3237</v>
      </c>
      <c r="C757" t="s">
        <v>45</v>
      </c>
      <c r="D757" s="9" t="s">
        <v>3238</v>
      </c>
      <c r="E757" s="8">
        <f>ecommerce_dataset_updated[[#This Row],[Price (Rs.)]]+0</f>
        <v>56.4</v>
      </c>
      <c r="F757" s="6" t="s">
        <v>53</v>
      </c>
      <c r="G757" s="7">
        <f>ecommerce_dataset_updated[[#This Row],[Discount (%)]]+0</f>
        <v>5</v>
      </c>
      <c r="H757" s="6" t="s">
        <v>3239</v>
      </c>
      <c r="I757" s="6">
        <f>ecommerce_dataset_updated[[#This Row],['[Price (Rs.)']]]*ecommerce_dataset_updated[[#This Row],['[Discount (%)']]]/100</f>
        <v>2.82</v>
      </c>
      <c r="J757" s="6">
        <f>ecommerce_dataset_updated[[#This Row],[Final_Price(Rs.)]]+0</f>
        <v>53.58</v>
      </c>
      <c r="K757" s="6">
        <f xml:space="preserve"> ecommerce_dataset_updated[[#This Row],['[Price (Rs.)']]]-ecommerce_dataset_updated[[#This Row],[Discount Amount _]]</f>
        <v>53.58</v>
      </c>
      <c r="L757" t="s">
        <v>120</v>
      </c>
      <c r="M757" t="s">
        <v>1735</v>
      </c>
      <c r="N757" s="4" t="s">
        <v>154</v>
      </c>
      <c r="O757" s="4" t="s">
        <v>14055</v>
      </c>
      <c r="P757" s="4" t="s">
        <v>14079</v>
      </c>
      <c r="Q757" s="5">
        <f>DATE(ecommerce_dataset_updated[[#This Row],[YYYY]],ecommerce_dataset_updated[[#This Row],[MM]],ecommerce_dataset_updated[[#This Row],[DD]])</f>
        <v>45534</v>
      </c>
      <c r="R757" s="6" t="str">
        <f>TEXT(ecommerce_dataset_updated[[#This Row],['[Purchase_Date']]], "mmm")</f>
        <v>Aug</v>
      </c>
      <c r="S757" s="6" t="str">
        <f>TEXT(ecommerce_dataset_updated[[#This Row],['[Purchase_Date']]], "ddd")</f>
        <v>Fri</v>
      </c>
      <c r="T757" s="6">
        <f>ecommerce_dataset_updated[[#This Row],[Final_Price(Rs.) _]]-ecommerce_dataset_updated[[#This Row],['[Final_Price(Rs.)']]]</f>
        <v>0</v>
      </c>
      <c r="U757" s="6" t="b">
        <f xml:space="preserve"> AND(ecommerce_dataset_updated[[#This Row],[Final_Price(Rs.) _]]=ecommerce_dataset_updated[[#This Row],['[Final_Price(Rs.)']]])</f>
        <v>1</v>
      </c>
      <c r="V757" s="5"/>
    </row>
    <row r="758" spans="1:22">
      <c r="A758" t="s">
        <v>3240</v>
      </c>
      <c r="B758" t="s">
        <v>3241</v>
      </c>
      <c r="C758" t="s">
        <v>32</v>
      </c>
      <c r="D758" s="9" t="s">
        <v>3242</v>
      </c>
      <c r="E758" s="8">
        <f>ecommerce_dataset_updated[[#This Row],[Price (Rs.)]]+0</f>
        <v>63.96</v>
      </c>
      <c r="F758" s="6" t="s">
        <v>53</v>
      </c>
      <c r="G758" s="7">
        <f>ecommerce_dataset_updated[[#This Row],[Discount (%)]]+0</f>
        <v>5</v>
      </c>
      <c r="H758" s="6" t="s">
        <v>3243</v>
      </c>
      <c r="I758" s="6">
        <f>ecommerce_dataset_updated[[#This Row],['[Price (Rs.)']]]*ecommerce_dataset_updated[[#This Row],['[Discount (%)']]]/100</f>
        <v>3.198</v>
      </c>
      <c r="J758" s="6">
        <f>ecommerce_dataset_updated[[#This Row],[Final_Price(Rs.)]]+0</f>
        <v>60.76</v>
      </c>
      <c r="K758" s="6">
        <f xml:space="preserve"> ecommerce_dataset_updated[[#This Row],['[Price (Rs.)']]]-ecommerce_dataset_updated[[#This Row],[Discount Amount _]]</f>
        <v>60.762</v>
      </c>
      <c r="L758" t="s">
        <v>35</v>
      </c>
      <c r="M758" t="s">
        <v>244</v>
      </c>
      <c r="N758" s="4" t="s">
        <v>12</v>
      </c>
      <c r="O758" s="4" t="s">
        <v>14050</v>
      </c>
      <c r="P758" s="4" t="s">
        <v>14079</v>
      </c>
      <c r="Q758" s="5">
        <f>DATE(ecommerce_dataset_updated[[#This Row],[YYYY]],ecommerce_dataset_updated[[#This Row],[MM]],ecommerce_dataset_updated[[#This Row],[DD]])</f>
        <v>45550</v>
      </c>
      <c r="R758" s="6" t="str">
        <f>TEXT(ecommerce_dataset_updated[[#This Row],['[Purchase_Date']]], "mmm")</f>
        <v>Sep</v>
      </c>
      <c r="S758" s="6" t="str">
        <f>TEXT(ecommerce_dataset_updated[[#This Row],['[Purchase_Date']]], "ddd")</f>
        <v>Sun</v>
      </c>
      <c r="T758" s="6">
        <f>ecommerce_dataset_updated[[#This Row],[Final_Price(Rs.) _]]-ecommerce_dataset_updated[[#This Row],['[Final_Price(Rs.)']]]</f>
        <v>2.0000000000024443E-3</v>
      </c>
      <c r="U758" s="6" t="b">
        <f xml:space="preserve"> AND(ecommerce_dataset_updated[[#This Row],[Final_Price(Rs.) _]]=ecommerce_dataset_updated[[#This Row],['[Final_Price(Rs.)']]])</f>
        <v>0</v>
      </c>
      <c r="V758" s="5"/>
    </row>
    <row r="759" spans="1:22">
      <c r="A759" t="s">
        <v>3244</v>
      </c>
      <c r="B759" t="s">
        <v>3245</v>
      </c>
      <c r="C759" t="s">
        <v>68</v>
      </c>
      <c r="D759" s="9" t="s">
        <v>3246</v>
      </c>
      <c r="E759" s="8">
        <f>ecommerce_dataset_updated[[#This Row],[Price (Rs.)]]+0</f>
        <v>246.62</v>
      </c>
      <c r="F759" s="6" t="s">
        <v>107</v>
      </c>
      <c r="G759" s="7">
        <f>ecommerce_dataset_updated[[#This Row],[Discount (%)]]+0</f>
        <v>0</v>
      </c>
      <c r="H759" s="6" t="s">
        <v>3246</v>
      </c>
      <c r="I759" s="6">
        <f>ecommerce_dataset_updated[[#This Row],['[Price (Rs.)']]]*ecommerce_dataset_updated[[#This Row],['[Discount (%)']]]/100</f>
        <v>0</v>
      </c>
      <c r="J759" s="6">
        <f>ecommerce_dataset_updated[[#This Row],[Final_Price(Rs.)]]+0</f>
        <v>246.62</v>
      </c>
      <c r="K759" s="6">
        <f xml:space="preserve"> ecommerce_dataset_updated[[#This Row],['[Price (Rs.)']]]-ecommerce_dataset_updated[[#This Row],[Discount Amount _]]</f>
        <v>246.62</v>
      </c>
      <c r="L759" t="s">
        <v>120</v>
      </c>
      <c r="M759" t="s">
        <v>556</v>
      </c>
      <c r="N759" s="4" t="s">
        <v>14068</v>
      </c>
      <c r="O759" s="4" t="s">
        <v>14059</v>
      </c>
      <c r="P759" s="4" t="s">
        <v>14079</v>
      </c>
      <c r="Q759" s="5">
        <f>DATE(ecommerce_dataset_updated[[#This Row],[YYYY]],ecommerce_dataset_updated[[#This Row],[MM]],ecommerce_dataset_updated[[#This Row],[DD]])</f>
        <v>45443</v>
      </c>
      <c r="R759" s="6" t="str">
        <f>TEXT(ecommerce_dataset_updated[[#This Row],['[Purchase_Date']]], "mmm")</f>
        <v>May</v>
      </c>
      <c r="S759" s="6" t="str">
        <f>TEXT(ecommerce_dataset_updated[[#This Row],['[Purchase_Date']]], "ddd")</f>
        <v>Fri</v>
      </c>
      <c r="T759" s="6">
        <f>ecommerce_dataset_updated[[#This Row],[Final_Price(Rs.) _]]-ecommerce_dataset_updated[[#This Row],['[Final_Price(Rs.)']]]</f>
        <v>0</v>
      </c>
      <c r="U759" s="6" t="b">
        <f xml:space="preserve"> AND(ecommerce_dataset_updated[[#This Row],[Final_Price(Rs.) _]]=ecommerce_dataset_updated[[#This Row],['[Final_Price(Rs.)']]])</f>
        <v>1</v>
      </c>
      <c r="V759" s="5"/>
    </row>
    <row r="760" spans="1:22">
      <c r="A760" t="s">
        <v>3247</v>
      </c>
      <c r="B760" t="s">
        <v>3248</v>
      </c>
      <c r="C760" t="s">
        <v>45</v>
      </c>
      <c r="D760" s="9" t="s">
        <v>3249</v>
      </c>
      <c r="E760" s="8">
        <f>ecommerce_dataset_updated[[#This Row],[Price (Rs.)]]+0</f>
        <v>61.7</v>
      </c>
      <c r="F760" s="6" t="s">
        <v>53</v>
      </c>
      <c r="G760" s="7">
        <f>ecommerce_dataset_updated[[#This Row],[Discount (%)]]+0</f>
        <v>5</v>
      </c>
      <c r="H760" s="6" t="s">
        <v>3250</v>
      </c>
      <c r="I760" s="6">
        <f>ecommerce_dataset_updated[[#This Row],['[Price (Rs.)']]]*ecommerce_dataset_updated[[#This Row],['[Discount (%)']]]/100</f>
        <v>3.085</v>
      </c>
      <c r="J760" s="6">
        <f>ecommerce_dataset_updated[[#This Row],[Final_Price(Rs.)]]+0</f>
        <v>58.62</v>
      </c>
      <c r="K760" s="6">
        <f xml:space="preserve"> ecommerce_dataset_updated[[#This Row],['[Price (Rs.)']]]-ecommerce_dataset_updated[[#This Row],[Discount Amount _]]</f>
        <v>58.615000000000002</v>
      </c>
      <c r="L760" t="s">
        <v>35</v>
      </c>
      <c r="M760" t="s">
        <v>591</v>
      </c>
      <c r="N760" s="4" t="s">
        <v>14071</v>
      </c>
      <c r="O760" s="4" t="s">
        <v>14051</v>
      </c>
      <c r="P760" s="4" t="s">
        <v>14079</v>
      </c>
      <c r="Q760" s="5">
        <f>DATE(ecommerce_dataset_updated[[#This Row],[YYYY]],ecommerce_dataset_updated[[#This Row],[MM]],ecommerce_dataset_updated[[#This Row],[DD]])</f>
        <v>45346</v>
      </c>
      <c r="R760" s="6" t="str">
        <f>TEXT(ecommerce_dataset_updated[[#This Row],['[Purchase_Date']]], "mmm")</f>
        <v>Feb</v>
      </c>
      <c r="S760" s="6" t="str">
        <f>TEXT(ecommerce_dataset_updated[[#This Row],['[Purchase_Date']]], "ddd")</f>
        <v>Sat</v>
      </c>
      <c r="T760" s="6">
        <f>ecommerce_dataset_updated[[#This Row],[Final_Price(Rs.) _]]-ecommerce_dataset_updated[[#This Row],['[Final_Price(Rs.)']]]</f>
        <v>-4.9999999999954525E-3</v>
      </c>
      <c r="U760" s="6" t="b">
        <f xml:space="preserve"> AND(ecommerce_dataset_updated[[#This Row],[Final_Price(Rs.) _]]=ecommerce_dataset_updated[[#This Row],['[Final_Price(Rs.)']]])</f>
        <v>0</v>
      </c>
      <c r="V760" s="5"/>
    </row>
    <row r="761" spans="1:22">
      <c r="A761" t="s">
        <v>3251</v>
      </c>
      <c r="B761" t="s">
        <v>3252</v>
      </c>
      <c r="C761" t="s">
        <v>45</v>
      </c>
      <c r="D761" s="9" t="s">
        <v>3253</v>
      </c>
      <c r="E761" s="8">
        <f>ecommerce_dataset_updated[[#This Row],[Price (Rs.)]]+0</f>
        <v>434.51</v>
      </c>
      <c r="F761" s="6" t="s">
        <v>12</v>
      </c>
      <c r="G761" s="7">
        <f>ecommerce_dataset_updated[[#This Row],[Discount (%)]]+0</f>
        <v>15</v>
      </c>
      <c r="H761" s="6" t="s">
        <v>3153</v>
      </c>
      <c r="I761" s="6">
        <f>ecommerce_dataset_updated[[#This Row],['[Price (Rs.)']]]*ecommerce_dataset_updated[[#This Row],['[Discount (%)']]]/100</f>
        <v>65.17649999999999</v>
      </c>
      <c r="J761" s="6">
        <f>ecommerce_dataset_updated[[#This Row],[Final_Price(Rs.)]]+0</f>
        <v>369.33</v>
      </c>
      <c r="K761" s="6">
        <f xml:space="preserve"> ecommerce_dataset_updated[[#This Row],['[Price (Rs.)']]]-ecommerce_dataset_updated[[#This Row],[Discount Amount _]]</f>
        <v>369.33350000000002</v>
      </c>
      <c r="L761" t="s">
        <v>28</v>
      </c>
      <c r="M761" t="s">
        <v>1076</v>
      </c>
      <c r="N761" s="4" t="s">
        <v>12</v>
      </c>
      <c r="O761" s="4" t="s">
        <v>14067</v>
      </c>
      <c r="P761" s="4" t="s">
        <v>14079</v>
      </c>
      <c r="Q761" s="5">
        <f>DATE(ecommerce_dataset_updated[[#This Row],[YYYY]],ecommerce_dataset_updated[[#This Row],[MM]],ecommerce_dataset_updated[[#This Row],[DD]])</f>
        <v>45488</v>
      </c>
      <c r="R761" s="6" t="str">
        <f>TEXT(ecommerce_dataset_updated[[#This Row],['[Purchase_Date']]], "mmm")</f>
        <v>Jul</v>
      </c>
      <c r="S761" s="6" t="str">
        <f>TEXT(ecommerce_dataset_updated[[#This Row],['[Purchase_Date']]], "ddd")</f>
        <v>Mon</v>
      </c>
      <c r="T761" s="6">
        <f>ecommerce_dataset_updated[[#This Row],[Final_Price(Rs.) _]]-ecommerce_dataset_updated[[#This Row],['[Final_Price(Rs.)']]]</f>
        <v>3.5000000000309228E-3</v>
      </c>
      <c r="U761" s="6" t="b">
        <f xml:space="preserve"> AND(ecommerce_dataset_updated[[#This Row],[Final_Price(Rs.) _]]=ecommerce_dataset_updated[[#This Row],['[Final_Price(Rs.)']]])</f>
        <v>0</v>
      </c>
      <c r="V761" s="5"/>
    </row>
    <row r="762" spans="1:22">
      <c r="A762" t="s">
        <v>3254</v>
      </c>
      <c r="B762" t="s">
        <v>3255</v>
      </c>
      <c r="C762" t="s">
        <v>18</v>
      </c>
      <c r="D762" s="9" t="s">
        <v>3256</v>
      </c>
      <c r="E762" s="8">
        <f>ecommerce_dataset_updated[[#This Row],[Price (Rs.)]]+0</f>
        <v>350.78</v>
      </c>
      <c r="F762" s="6" t="s">
        <v>75</v>
      </c>
      <c r="G762" s="7">
        <f>ecommerce_dataset_updated[[#This Row],[Discount (%)]]+0</f>
        <v>10</v>
      </c>
      <c r="H762" s="6" t="s">
        <v>3257</v>
      </c>
      <c r="I762" s="6">
        <f>ecommerce_dataset_updated[[#This Row],['[Price (Rs.)']]]*ecommerce_dataset_updated[[#This Row],['[Discount (%)']]]/100</f>
        <v>35.077999999999996</v>
      </c>
      <c r="J762" s="6">
        <f>ecommerce_dataset_updated[[#This Row],[Final_Price(Rs.)]]+0</f>
        <v>315.7</v>
      </c>
      <c r="K762" s="6">
        <f xml:space="preserve"> ecommerce_dataset_updated[[#This Row],['[Price (Rs.)']]]-ecommerce_dataset_updated[[#This Row],[Discount Amount _]]</f>
        <v>315.702</v>
      </c>
      <c r="L762" t="s">
        <v>120</v>
      </c>
      <c r="M762" t="s">
        <v>1441</v>
      </c>
      <c r="N762" s="4" t="s">
        <v>14071</v>
      </c>
      <c r="O762" s="4" t="s">
        <v>14062</v>
      </c>
      <c r="P762" s="4" t="s">
        <v>14079</v>
      </c>
      <c r="Q762" s="5">
        <f>DATE(ecommerce_dataset_updated[[#This Row],[YYYY]],ecommerce_dataset_updated[[#This Row],[MM]],ecommerce_dataset_updated[[#This Row],[DD]])</f>
        <v>45467</v>
      </c>
      <c r="R762" s="6" t="str">
        <f>TEXT(ecommerce_dataset_updated[[#This Row],['[Purchase_Date']]], "mmm")</f>
        <v>Jun</v>
      </c>
      <c r="S762" s="6" t="str">
        <f>TEXT(ecommerce_dataset_updated[[#This Row],['[Purchase_Date']]], "ddd")</f>
        <v>Mon</v>
      </c>
      <c r="T762" s="6">
        <f>ecommerce_dataset_updated[[#This Row],[Final_Price(Rs.) _]]-ecommerce_dataset_updated[[#This Row],['[Final_Price(Rs.)']]]</f>
        <v>2.0000000000095497E-3</v>
      </c>
      <c r="U762" s="6" t="b">
        <f xml:space="preserve"> AND(ecommerce_dataset_updated[[#This Row],[Final_Price(Rs.) _]]=ecommerce_dataset_updated[[#This Row],['[Final_Price(Rs.)']]])</f>
        <v>0</v>
      </c>
      <c r="V762" s="5"/>
    </row>
    <row r="763" spans="1:22">
      <c r="A763" t="s">
        <v>3258</v>
      </c>
      <c r="B763" t="s">
        <v>3259</v>
      </c>
      <c r="C763" t="s">
        <v>45</v>
      </c>
      <c r="D763" s="9" t="s">
        <v>3260</v>
      </c>
      <c r="E763" s="8">
        <f>ecommerce_dataset_updated[[#This Row],[Price (Rs.)]]+0</f>
        <v>137.81</v>
      </c>
      <c r="F763" s="6" t="s">
        <v>75</v>
      </c>
      <c r="G763" s="7">
        <f>ecommerce_dataset_updated[[#This Row],[Discount (%)]]+0</f>
        <v>10</v>
      </c>
      <c r="H763" s="6" t="s">
        <v>3261</v>
      </c>
      <c r="I763" s="6">
        <f>ecommerce_dataset_updated[[#This Row],['[Price (Rs.)']]]*ecommerce_dataset_updated[[#This Row],['[Discount (%)']]]/100</f>
        <v>13.780999999999999</v>
      </c>
      <c r="J763" s="6">
        <f>ecommerce_dataset_updated[[#This Row],[Final_Price(Rs.)]]+0</f>
        <v>124.03</v>
      </c>
      <c r="K763" s="6">
        <f xml:space="preserve"> ecommerce_dataset_updated[[#This Row],['[Price (Rs.)']]]-ecommerce_dataset_updated[[#This Row],[Discount Amount _]]</f>
        <v>124.029</v>
      </c>
      <c r="L763" t="s">
        <v>120</v>
      </c>
      <c r="M763" t="s">
        <v>3093</v>
      </c>
      <c r="N763" s="4" t="s">
        <v>14054</v>
      </c>
      <c r="O763" s="4" t="s">
        <v>75</v>
      </c>
      <c r="P763" s="4" t="s">
        <v>14079</v>
      </c>
      <c r="Q763" s="5">
        <f>DATE(ecommerce_dataset_updated[[#This Row],[YYYY]],ecommerce_dataset_updated[[#This Row],[MM]],ecommerce_dataset_updated[[#This Row],[DD]])</f>
        <v>45592</v>
      </c>
      <c r="R763" s="6" t="str">
        <f>TEXT(ecommerce_dataset_updated[[#This Row],['[Purchase_Date']]], "mmm")</f>
        <v>Oct</v>
      </c>
      <c r="S763" s="6" t="str">
        <f>TEXT(ecommerce_dataset_updated[[#This Row],['[Purchase_Date']]], "ddd")</f>
        <v>Sun</v>
      </c>
      <c r="T763" s="6">
        <f>ecommerce_dataset_updated[[#This Row],[Final_Price(Rs.) _]]-ecommerce_dataset_updated[[#This Row],['[Final_Price(Rs.)']]]</f>
        <v>-1.0000000000047748E-3</v>
      </c>
      <c r="U763" s="6" t="b">
        <f xml:space="preserve"> AND(ecommerce_dataset_updated[[#This Row],[Final_Price(Rs.) _]]=ecommerce_dataset_updated[[#This Row],['[Final_Price(Rs.)']]])</f>
        <v>0</v>
      </c>
      <c r="V763" s="5"/>
    </row>
    <row r="764" spans="1:22">
      <c r="A764" t="s">
        <v>3262</v>
      </c>
      <c r="B764" t="s">
        <v>3263</v>
      </c>
      <c r="C764" t="s">
        <v>39</v>
      </c>
      <c r="D764" s="9" t="s">
        <v>3264</v>
      </c>
      <c r="E764" s="8">
        <f>ecommerce_dataset_updated[[#This Row],[Price (Rs.)]]+0</f>
        <v>18.739999999999998</v>
      </c>
      <c r="F764" s="6" t="s">
        <v>53</v>
      </c>
      <c r="G764" s="7">
        <f>ecommerce_dataset_updated[[#This Row],[Discount (%)]]+0</f>
        <v>5</v>
      </c>
      <c r="H764" s="6" t="s">
        <v>3265</v>
      </c>
      <c r="I764" s="6">
        <f>ecommerce_dataset_updated[[#This Row],['[Price (Rs.)']]]*ecommerce_dataset_updated[[#This Row],['[Discount (%)']]]/100</f>
        <v>0.93699999999999983</v>
      </c>
      <c r="J764" s="6">
        <f>ecommerce_dataset_updated[[#This Row],[Final_Price(Rs.)]]+0</f>
        <v>17.8</v>
      </c>
      <c r="K764" s="6">
        <f xml:space="preserve"> ecommerce_dataset_updated[[#This Row],['[Price (Rs.)']]]-ecommerce_dataset_updated[[#This Row],[Discount Amount _]]</f>
        <v>17.802999999999997</v>
      </c>
      <c r="L764" t="s">
        <v>120</v>
      </c>
      <c r="M764" t="s">
        <v>1229</v>
      </c>
      <c r="N764" s="4" t="s">
        <v>14066</v>
      </c>
      <c r="O764" s="4" t="s">
        <v>14050</v>
      </c>
      <c r="P764" s="4" t="s">
        <v>14079</v>
      </c>
      <c r="Q764" s="5">
        <f>DATE(ecommerce_dataset_updated[[#This Row],[YYYY]],ecommerce_dataset_updated[[#This Row],[MM]],ecommerce_dataset_updated[[#This Row],[DD]])</f>
        <v>45554</v>
      </c>
      <c r="R764" s="6" t="str">
        <f>TEXT(ecommerce_dataset_updated[[#This Row],['[Purchase_Date']]], "mmm")</f>
        <v>Sep</v>
      </c>
      <c r="S764" s="6" t="str">
        <f>TEXT(ecommerce_dataset_updated[[#This Row],['[Purchase_Date']]], "ddd")</f>
        <v>Thu</v>
      </c>
      <c r="T764" s="6">
        <f>ecommerce_dataset_updated[[#This Row],[Final_Price(Rs.) _]]-ecommerce_dataset_updated[[#This Row],['[Final_Price(Rs.)']]]</f>
        <v>2.999999999996561E-3</v>
      </c>
      <c r="U764" s="6" t="b">
        <f xml:space="preserve"> AND(ecommerce_dataset_updated[[#This Row],[Final_Price(Rs.) _]]=ecommerce_dataset_updated[[#This Row],['[Final_Price(Rs.)']]])</f>
        <v>0</v>
      </c>
      <c r="V764" s="5"/>
    </row>
    <row r="765" spans="1:22">
      <c r="A765" t="s">
        <v>3266</v>
      </c>
      <c r="B765" t="s">
        <v>3267</v>
      </c>
      <c r="C765" t="s">
        <v>32</v>
      </c>
      <c r="D765" s="9" t="s">
        <v>3268</v>
      </c>
      <c r="E765" s="8">
        <f>ecommerce_dataset_updated[[#This Row],[Price (Rs.)]]+0</f>
        <v>457.22</v>
      </c>
      <c r="F765" s="6" t="s">
        <v>53</v>
      </c>
      <c r="G765" s="7">
        <f>ecommerce_dataset_updated[[#This Row],[Discount (%)]]+0</f>
        <v>5</v>
      </c>
      <c r="H765" s="6" t="s">
        <v>3269</v>
      </c>
      <c r="I765" s="6">
        <f>ecommerce_dataset_updated[[#This Row],['[Price (Rs.)']]]*ecommerce_dataset_updated[[#This Row],['[Discount (%)']]]/100</f>
        <v>22.861000000000004</v>
      </c>
      <c r="J765" s="6">
        <f>ecommerce_dataset_updated[[#This Row],[Final_Price(Rs.)]]+0</f>
        <v>434.36</v>
      </c>
      <c r="K765" s="6">
        <f xml:space="preserve"> ecommerce_dataset_updated[[#This Row],['[Price (Rs.)']]]-ecommerce_dataset_updated[[#This Row],[Discount Amount _]]</f>
        <v>434.35900000000004</v>
      </c>
      <c r="L765" t="s">
        <v>14</v>
      </c>
      <c r="M765" t="s">
        <v>900</v>
      </c>
      <c r="N765" s="4" t="s">
        <v>14051</v>
      </c>
      <c r="O765" s="4" t="s">
        <v>75</v>
      </c>
      <c r="P765" s="4" t="s">
        <v>14079</v>
      </c>
      <c r="Q765" s="5">
        <f>DATE(ecommerce_dataset_updated[[#This Row],[YYYY]],ecommerce_dataset_updated[[#This Row],[MM]],ecommerce_dataset_updated[[#This Row],[DD]])</f>
        <v>45567</v>
      </c>
      <c r="R765" s="6" t="str">
        <f>TEXT(ecommerce_dataset_updated[[#This Row],['[Purchase_Date']]], "mmm")</f>
        <v>Oct</v>
      </c>
      <c r="S765" s="6" t="str">
        <f>TEXT(ecommerce_dataset_updated[[#This Row],['[Purchase_Date']]], "ddd")</f>
        <v>Wed</v>
      </c>
      <c r="T765" s="6">
        <f>ecommerce_dataset_updated[[#This Row],[Final_Price(Rs.) _]]-ecommerce_dataset_updated[[#This Row],['[Final_Price(Rs.)']]]</f>
        <v>-9.9999999997635314E-4</v>
      </c>
      <c r="U765" s="6" t="b">
        <f xml:space="preserve"> AND(ecommerce_dataset_updated[[#This Row],[Final_Price(Rs.) _]]=ecommerce_dataset_updated[[#This Row],['[Final_Price(Rs.)']]])</f>
        <v>0</v>
      </c>
      <c r="V765" s="5"/>
    </row>
    <row r="766" spans="1:22">
      <c r="A766" t="s">
        <v>3270</v>
      </c>
      <c r="B766" t="s">
        <v>3271</v>
      </c>
      <c r="C766" t="s">
        <v>32</v>
      </c>
      <c r="D766" s="9" t="s">
        <v>3272</v>
      </c>
      <c r="E766" s="8">
        <f>ecommerce_dataset_updated[[#This Row],[Price (Rs.)]]+0</f>
        <v>233.57</v>
      </c>
      <c r="F766" s="6" t="s">
        <v>107</v>
      </c>
      <c r="G766" s="7">
        <f>ecommerce_dataset_updated[[#This Row],[Discount (%)]]+0</f>
        <v>0</v>
      </c>
      <c r="H766" s="6" t="s">
        <v>3272</v>
      </c>
      <c r="I766" s="6">
        <f>ecommerce_dataset_updated[[#This Row],['[Price (Rs.)']]]*ecommerce_dataset_updated[[#This Row],['[Discount (%)']]]/100</f>
        <v>0</v>
      </c>
      <c r="J766" s="6">
        <f>ecommerce_dataset_updated[[#This Row],[Final_Price(Rs.)]]+0</f>
        <v>233.57</v>
      </c>
      <c r="K766" s="6">
        <f xml:space="preserve"> ecommerce_dataset_updated[[#This Row],['[Price (Rs.)']]]-ecommerce_dataset_updated[[#This Row],[Discount Amount _]]</f>
        <v>233.57</v>
      </c>
      <c r="L766" t="s">
        <v>77</v>
      </c>
      <c r="M766" t="s">
        <v>774</v>
      </c>
      <c r="N766" s="4" t="s">
        <v>14070</v>
      </c>
      <c r="O766" s="4" t="s">
        <v>14055</v>
      </c>
      <c r="P766" s="4" t="s">
        <v>14079</v>
      </c>
      <c r="Q766" s="5">
        <f>DATE(ecommerce_dataset_updated[[#This Row],[YYYY]],ecommerce_dataset_updated[[#This Row],[MM]],ecommerce_dataset_updated[[#This Row],[DD]])</f>
        <v>45522</v>
      </c>
      <c r="R766" s="6" t="str">
        <f>TEXT(ecommerce_dataset_updated[[#This Row],['[Purchase_Date']]], "mmm")</f>
        <v>Aug</v>
      </c>
      <c r="S766" s="6" t="str">
        <f>TEXT(ecommerce_dataset_updated[[#This Row],['[Purchase_Date']]], "ddd")</f>
        <v>Sun</v>
      </c>
      <c r="T766" s="6">
        <f>ecommerce_dataset_updated[[#This Row],[Final_Price(Rs.) _]]-ecommerce_dataset_updated[[#This Row],['[Final_Price(Rs.)']]]</f>
        <v>0</v>
      </c>
      <c r="U766" s="6" t="b">
        <f xml:space="preserve"> AND(ecommerce_dataset_updated[[#This Row],[Final_Price(Rs.) _]]=ecommerce_dataset_updated[[#This Row],['[Final_Price(Rs.)']]])</f>
        <v>1</v>
      </c>
      <c r="V766" s="5"/>
    </row>
    <row r="767" spans="1:22">
      <c r="A767" t="s">
        <v>3273</v>
      </c>
      <c r="B767" t="s">
        <v>3274</v>
      </c>
      <c r="C767" t="s">
        <v>114</v>
      </c>
      <c r="D767" s="9" t="s">
        <v>3275</v>
      </c>
      <c r="E767" s="8">
        <f>ecommerce_dataset_updated[[#This Row],[Price (Rs.)]]+0</f>
        <v>136.96</v>
      </c>
      <c r="F767" s="6" t="s">
        <v>26</v>
      </c>
      <c r="G767" s="7">
        <f>ecommerce_dataset_updated[[#This Row],[Discount (%)]]+0</f>
        <v>25</v>
      </c>
      <c r="H767" s="6" t="s">
        <v>3276</v>
      </c>
      <c r="I767" s="6">
        <f>ecommerce_dataset_updated[[#This Row],['[Price (Rs.)']]]*ecommerce_dataset_updated[[#This Row],['[Discount (%)']]]/100</f>
        <v>34.24</v>
      </c>
      <c r="J767" s="6">
        <f>ecommerce_dataset_updated[[#This Row],[Final_Price(Rs.)]]+0</f>
        <v>102.72</v>
      </c>
      <c r="K767" s="6">
        <f xml:space="preserve"> ecommerce_dataset_updated[[#This Row],['[Price (Rs.)']]]-ecommerce_dataset_updated[[#This Row],[Discount Amount _]]</f>
        <v>102.72</v>
      </c>
      <c r="L767" t="s">
        <v>35</v>
      </c>
      <c r="M767" t="s">
        <v>1239</v>
      </c>
      <c r="N767" s="4" t="s">
        <v>14068</v>
      </c>
      <c r="O767" s="4" t="s">
        <v>75</v>
      </c>
      <c r="P767" s="4" t="s">
        <v>14079</v>
      </c>
      <c r="Q767" s="5">
        <f>DATE(ecommerce_dataset_updated[[#This Row],[YYYY]],ecommerce_dataset_updated[[#This Row],[MM]],ecommerce_dataset_updated[[#This Row],[DD]])</f>
        <v>45596</v>
      </c>
      <c r="R767" s="6" t="str">
        <f>TEXT(ecommerce_dataset_updated[[#This Row],['[Purchase_Date']]], "mmm")</f>
        <v>Oct</v>
      </c>
      <c r="S767" s="6" t="str">
        <f>TEXT(ecommerce_dataset_updated[[#This Row],['[Purchase_Date']]], "ddd")</f>
        <v>Thu</v>
      </c>
      <c r="T767" s="6">
        <f>ecommerce_dataset_updated[[#This Row],[Final_Price(Rs.) _]]-ecommerce_dataset_updated[[#This Row],['[Final_Price(Rs.)']]]</f>
        <v>0</v>
      </c>
      <c r="U767" s="6" t="b">
        <f xml:space="preserve"> AND(ecommerce_dataset_updated[[#This Row],[Final_Price(Rs.) _]]=ecommerce_dataset_updated[[#This Row],['[Final_Price(Rs.)']]])</f>
        <v>1</v>
      </c>
      <c r="V767" s="5"/>
    </row>
    <row r="768" spans="1:22">
      <c r="A768" t="s">
        <v>3277</v>
      </c>
      <c r="B768" t="s">
        <v>3278</v>
      </c>
      <c r="C768" t="s">
        <v>18</v>
      </c>
      <c r="D768" s="9" t="s">
        <v>3279</v>
      </c>
      <c r="E768" s="8">
        <f>ecommerce_dataset_updated[[#This Row],[Price (Rs.)]]+0</f>
        <v>440.6</v>
      </c>
      <c r="F768" s="6" t="s">
        <v>26</v>
      </c>
      <c r="G768" s="7">
        <f>ecommerce_dataset_updated[[#This Row],[Discount (%)]]+0</f>
        <v>25</v>
      </c>
      <c r="H768" s="6" t="s">
        <v>3280</v>
      </c>
      <c r="I768" s="6">
        <f>ecommerce_dataset_updated[[#This Row],['[Price (Rs.)']]]*ecommerce_dataset_updated[[#This Row],['[Discount (%)']]]/100</f>
        <v>110.15</v>
      </c>
      <c r="J768" s="6">
        <f>ecommerce_dataset_updated[[#This Row],[Final_Price(Rs.)]]+0</f>
        <v>330.45</v>
      </c>
      <c r="K768" s="6">
        <f xml:space="preserve"> ecommerce_dataset_updated[[#This Row],['[Price (Rs.)']]]-ecommerce_dataset_updated[[#This Row],[Discount Amount _]]</f>
        <v>330.45000000000005</v>
      </c>
      <c r="L768" t="s">
        <v>35</v>
      </c>
      <c r="M768" t="s">
        <v>3281</v>
      </c>
      <c r="N768" s="4" t="s">
        <v>14051</v>
      </c>
      <c r="O768" s="4" t="s">
        <v>14059</v>
      </c>
      <c r="P768" s="4" t="s">
        <v>14079</v>
      </c>
      <c r="Q768" s="5">
        <f>DATE(ecommerce_dataset_updated[[#This Row],[YYYY]],ecommerce_dataset_updated[[#This Row],[MM]],ecommerce_dataset_updated[[#This Row],[DD]])</f>
        <v>45414</v>
      </c>
      <c r="R768" s="6" t="str">
        <f>TEXT(ecommerce_dataset_updated[[#This Row],['[Purchase_Date']]], "mmm")</f>
        <v>May</v>
      </c>
      <c r="S768" s="6" t="str">
        <f>TEXT(ecommerce_dataset_updated[[#This Row],['[Purchase_Date']]], "ddd")</f>
        <v>Thu</v>
      </c>
      <c r="T768" s="6">
        <f>ecommerce_dataset_updated[[#This Row],[Final_Price(Rs.) _]]-ecommerce_dataset_updated[[#This Row],['[Final_Price(Rs.)']]]</f>
        <v>0</v>
      </c>
      <c r="U768" s="6" t="b">
        <f xml:space="preserve"> AND(ecommerce_dataset_updated[[#This Row],[Final_Price(Rs.) _]]=ecommerce_dataset_updated[[#This Row],['[Final_Price(Rs.)']]])</f>
        <v>1</v>
      </c>
      <c r="V768" s="5"/>
    </row>
    <row r="769" spans="1:22">
      <c r="A769" t="s">
        <v>3282</v>
      </c>
      <c r="B769" t="s">
        <v>3283</v>
      </c>
      <c r="C769" t="s">
        <v>114</v>
      </c>
      <c r="D769" s="9" t="s">
        <v>3284</v>
      </c>
      <c r="E769" s="8">
        <f>ecommerce_dataset_updated[[#This Row],[Price (Rs.)]]+0</f>
        <v>267.99</v>
      </c>
      <c r="F769" s="6" t="s">
        <v>53</v>
      </c>
      <c r="G769" s="7">
        <f>ecommerce_dataset_updated[[#This Row],[Discount (%)]]+0</f>
        <v>5</v>
      </c>
      <c r="H769" s="6" t="s">
        <v>3285</v>
      </c>
      <c r="I769" s="6">
        <f>ecommerce_dataset_updated[[#This Row],['[Price (Rs.)']]]*ecommerce_dataset_updated[[#This Row],['[Discount (%)']]]/100</f>
        <v>13.3995</v>
      </c>
      <c r="J769" s="6">
        <f>ecommerce_dataset_updated[[#This Row],[Final_Price(Rs.)]]+0</f>
        <v>254.59</v>
      </c>
      <c r="K769" s="6">
        <f xml:space="preserve"> ecommerce_dataset_updated[[#This Row],['[Price (Rs.)']]]-ecommerce_dataset_updated[[#This Row],[Discount Amount _]]</f>
        <v>254.59050000000002</v>
      </c>
      <c r="L769" t="s">
        <v>77</v>
      </c>
      <c r="M769" t="s">
        <v>2580</v>
      </c>
      <c r="N769" s="4" t="s">
        <v>14057</v>
      </c>
      <c r="O769" s="4" t="s">
        <v>14049</v>
      </c>
      <c r="P769" s="4" t="s">
        <v>14079</v>
      </c>
      <c r="Q769" s="5">
        <f>DATE(ecommerce_dataset_updated[[#This Row],[YYYY]],ecommerce_dataset_updated[[#This Row],[MM]],ecommerce_dataset_updated[[#This Row],[DD]])</f>
        <v>45599</v>
      </c>
      <c r="R769" s="6" t="str">
        <f>TEXT(ecommerce_dataset_updated[[#This Row],['[Purchase_Date']]], "mmm")</f>
        <v>Nov</v>
      </c>
      <c r="S769" s="6" t="str">
        <f>TEXT(ecommerce_dataset_updated[[#This Row],['[Purchase_Date']]], "ddd")</f>
        <v>Sun</v>
      </c>
      <c r="T769" s="6">
        <f>ecommerce_dataset_updated[[#This Row],[Final_Price(Rs.) _]]-ecommerce_dataset_updated[[#This Row],['[Final_Price(Rs.)']]]</f>
        <v>5.0000000001659828E-4</v>
      </c>
      <c r="U769" s="6" t="b">
        <f xml:space="preserve"> AND(ecommerce_dataset_updated[[#This Row],[Final_Price(Rs.) _]]=ecommerce_dataset_updated[[#This Row],['[Final_Price(Rs.)']]])</f>
        <v>0</v>
      </c>
      <c r="V769" s="5"/>
    </row>
    <row r="770" spans="1:22">
      <c r="A770" t="s">
        <v>3286</v>
      </c>
      <c r="B770" t="s">
        <v>3287</v>
      </c>
      <c r="C770" t="s">
        <v>39</v>
      </c>
      <c r="D770" s="9" t="s">
        <v>3288</v>
      </c>
      <c r="E770" s="8">
        <f>ecommerce_dataset_updated[[#This Row],[Price (Rs.)]]+0</f>
        <v>80.569999999999993</v>
      </c>
      <c r="F770" s="6" t="s">
        <v>26</v>
      </c>
      <c r="G770" s="7">
        <f>ecommerce_dataset_updated[[#This Row],[Discount (%)]]+0</f>
        <v>25</v>
      </c>
      <c r="H770" s="6" t="s">
        <v>3289</v>
      </c>
      <c r="I770" s="6">
        <f>ecommerce_dataset_updated[[#This Row],['[Price (Rs.)']]]*ecommerce_dataset_updated[[#This Row],['[Discount (%)']]]/100</f>
        <v>20.142499999999998</v>
      </c>
      <c r="J770" s="6">
        <f>ecommerce_dataset_updated[[#This Row],[Final_Price(Rs.)]]+0</f>
        <v>60.43</v>
      </c>
      <c r="K770" s="6">
        <f xml:space="preserve"> ecommerce_dataset_updated[[#This Row],['[Price (Rs.)']]]-ecommerce_dataset_updated[[#This Row],[Discount Amount _]]</f>
        <v>60.427499999999995</v>
      </c>
      <c r="L770" t="s">
        <v>14</v>
      </c>
      <c r="M770" t="s">
        <v>103</v>
      </c>
      <c r="N770" s="4" t="s">
        <v>14056</v>
      </c>
      <c r="O770" s="4" t="s">
        <v>14053</v>
      </c>
      <c r="P770" s="4" t="s">
        <v>14079</v>
      </c>
      <c r="Q770" s="5">
        <f>DATE(ecommerce_dataset_updated[[#This Row],[YYYY]],ecommerce_dataset_updated[[#This Row],[MM]],ecommerce_dataset_updated[[#This Row],[DD]])</f>
        <v>45410</v>
      </c>
      <c r="R770" s="6" t="str">
        <f>TEXT(ecommerce_dataset_updated[[#This Row],['[Purchase_Date']]], "mmm")</f>
        <v>Apr</v>
      </c>
      <c r="S770" s="6" t="str">
        <f>TEXT(ecommerce_dataset_updated[[#This Row],['[Purchase_Date']]], "ddd")</f>
        <v>Sun</v>
      </c>
      <c r="T770" s="6">
        <f>ecommerce_dataset_updated[[#This Row],[Final_Price(Rs.) _]]-ecommerce_dataset_updated[[#This Row],['[Final_Price(Rs.)']]]</f>
        <v>-2.5000000000048317E-3</v>
      </c>
      <c r="U770" s="6" t="b">
        <f xml:space="preserve"> AND(ecommerce_dataset_updated[[#This Row],[Final_Price(Rs.) _]]=ecommerce_dataset_updated[[#This Row],['[Final_Price(Rs.)']]])</f>
        <v>0</v>
      </c>
      <c r="V770" s="5"/>
    </row>
    <row r="771" spans="1:22">
      <c r="A771" t="s">
        <v>3290</v>
      </c>
      <c r="B771" t="s">
        <v>3291</v>
      </c>
      <c r="C771" t="s">
        <v>10</v>
      </c>
      <c r="D771" s="9" t="s">
        <v>3292</v>
      </c>
      <c r="E771" s="8">
        <f>ecommerce_dataset_updated[[#This Row],[Price (Rs.)]]+0</f>
        <v>417.36</v>
      </c>
      <c r="F771" s="6" t="s">
        <v>107</v>
      </c>
      <c r="G771" s="7">
        <f>ecommerce_dataset_updated[[#This Row],[Discount (%)]]+0</f>
        <v>0</v>
      </c>
      <c r="H771" s="6" t="s">
        <v>3292</v>
      </c>
      <c r="I771" s="6">
        <f>ecommerce_dataset_updated[[#This Row],['[Price (Rs.)']]]*ecommerce_dataset_updated[[#This Row],['[Discount (%)']]]/100</f>
        <v>0</v>
      </c>
      <c r="J771" s="6">
        <f>ecommerce_dataset_updated[[#This Row],[Final_Price(Rs.)]]+0</f>
        <v>417.36</v>
      </c>
      <c r="K771" s="6">
        <f xml:space="preserve"> ecommerce_dataset_updated[[#This Row],['[Price (Rs.)']]]-ecommerce_dataset_updated[[#This Row],[Discount Amount _]]</f>
        <v>417.36</v>
      </c>
      <c r="L771" t="s">
        <v>77</v>
      </c>
      <c r="M771" t="s">
        <v>1283</v>
      </c>
      <c r="N771" s="4" t="s">
        <v>2910</v>
      </c>
      <c r="O771" s="4" t="s">
        <v>14051</v>
      </c>
      <c r="P771" s="4" t="s">
        <v>14079</v>
      </c>
      <c r="Q771" s="5">
        <f>DATE(ecommerce_dataset_updated[[#This Row],[YYYY]],ecommerce_dataset_updated[[#This Row],[MM]],ecommerce_dataset_updated[[#This Row],[DD]])</f>
        <v>45336</v>
      </c>
      <c r="R771" s="6" t="str">
        <f>TEXT(ecommerce_dataset_updated[[#This Row],['[Purchase_Date']]], "mmm")</f>
        <v>Feb</v>
      </c>
      <c r="S771" s="6" t="str">
        <f>TEXT(ecommerce_dataset_updated[[#This Row],['[Purchase_Date']]], "ddd")</f>
        <v>Wed</v>
      </c>
      <c r="T771" s="6">
        <f>ecommerce_dataset_updated[[#This Row],[Final_Price(Rs.) _]]-ecommerce_dataset_updated[[#This Row],['[Final_Price(Rs.)']]]</f>
        <v>0</v>
      </c>
      <c r="U771" s="6" t="b">
        <f xml:space="preserve"> AND(ecommerce_dataset_updated[[#This Row],[Final_Price(Rs.) _]]=ecommerce_dataset_updated[[#This Row],['[Final_Price(Rs.)']]])</f>
        <v>1</v>
      </c>
      <c r="V771" s="5"/>
    </row>
    <row r="772" spans="1:22">
      <c r="A772" t="s">
        <v>3293</v>
      </c>
      <c r="B772" t="s">
        <v>3294</v>
      </c>
      <c r="C772" t="s">
        <v>114</v>
      </c>
      <c r="D772" s="9" t="s">
        <v>3295</v>
      </c>
      <c r="E772" s="8">
        <f>ecommerce_dataset_updated[[#This Row],[Price (Rs.)]]+0</f>
        <v>294.52</v>
      </c>
      <c r="F772" s="6" t="s">
        <v>75</v>
      </c>
      <c r="G772" s="7">
        <f>ecommerce_dataset_updated[[#This Row],[Discount (%)]]+0</f>
        <v>10</v>
      </c>
      <c r="H772" s="6" t="s">
        <v>3296</v>
      </c>
      <c r="I772" s="6">
        <f>ecommerce_dataset_updated[[#This Row],['[Price (Rs.)']]]*ecommerce_dataset_updated[[#This Row],['[Discount (%)']]]/100</f>
        <v>29.451999999999998</v>
      </c>
      <c r="J772" s="6">
        <f>ecommerce_dataset_updated[[#This Row],[Final_Price(Rs.)]]+0</f>
        <v>265.07</v>
      </c>
      <c r="K772" s="6">
        <f xml:space="preserve"> ecommerce_dataset_updated[[#This Row],['[Price (Rs.)']]]-ecommerce_dataset_updated[[#This Row],[Discount Amount _]]</f>
        <v>265.06799999999998</v>
      </c>
      <c r="L772" t="s">
        <v>14</v>
      </c>
      <c r="M772" t="s">
        <v>1390</v>
      </c>
      <c r="N772" s="4" t="s">
        <v>14071</v>
      </c>
      <c r="O772" s="4" t="s">
        <v>14052</v>
      </c>
      <c r="P772" s="4" t="s">
        <v>14079</v>
      </c>
      <c r="Q772" s="5">
        <f>DATE(ecommerce_dataset_updated[[#This Row],[YYYY]],ecommerce_dataset_updated[[#This Row],[MM]],ecommerce_dataset_updated[[#This Row],[DD]])</f>
        <v>45315</v>
      </c>
      <c r="R772" s="6" t="str">
        <f>TEXT(ecommerce_dataset_updated[[#This Row],['[Purchase_Date']]], "mmm")</f>
        <v>Jan</v>
      </c>
      <c r="S772" s="6" t="str">
        <f>TEXT(ecommerce_dataset_updated[[#This Row],['[Purchase_Date']]], "ddd")</f>
        <v>Wed</v>
      </c>
      <c r="T772" s="6">
        <f>ecommerce_dataset_updated[[#This Row],[Final_Price(Rs.) _]]-ecommerce_dataset_updated[[#This Row],['[Final_Price(Rs.)']]]</f>
        <v>-2.0000000000095497E-3</v>
      </c>
      <c r="U772" s="6" t="b">
        <f xml:space="preserve"> AND(ecommerce_dataset_updated[[#This Row],[Final_Price(Rs.) _]]=ecommerce_dataset_updated[[#This Row],['[Final_Price(Rs.)']]])</f>
        <v>0</v>
      </c>
      <c r="V772" s="5"/>
    </row>
    <row r="773" spans="1:22">
      <c r="A773" t="s">
        <v>3297</v>
      </c>
      <c r="B773" t="s">
        <v>3298</v>
      </c>
      <c r="C773" t="s">
        <v>10</v>
      </c>
      <c r="D773" s="9" t="s">
        <v>3299</v>
      </c>
      <c r="E773" s="8">
        <f>ecommerce_dataset_updated[[#This Row],[Price (Rs.)]]+0</f>
        <v>375</v>
      </c>
      <c r="F773" s="6" t="s">
        <v>20</v>
      </c>
      <c r="G773" s="7">
        <f>ecommerce_dataset_updated[[#This Row],[Discount (%)]]+0</f>
        <v>20</v>
      </c>
      <c r="H773" s="6" t="s">
        <v>3300</v>
      </c>
      <c r="I773" s="6">
        <f>ecommerce_dataset_updated[[#This Row],['[Price (Rs.)']]]*ecommerce_dataset_updated[[#This Row],['[Discount (%)']]]/100</f>
        <v>75</v>
      </c>
      <c r="J773" s="6">
        <f>ecommerce_dataset_updated[[#This Row],[Final_Price(Rs.)]]+0</f>
        <v>300</v>
      </c>
      <c r="K773" s="6">
        <f xml:space="preserve"> ecommerce_dataset_updated[[#This Row],['[Price (Rs.)']]]-ecommerce_dataset_updated[[#This Row],[Discount Amount _]]</f>
        <v>300</v>
      </c>
      <c r="L773" t="s">
        <v>35</v>
      </c>
      <c r="M773" t="s">
        <v>1770</v>
      </c>
      <c r="N773" s="4" t="s">
        <v>14057</v>
      </c>
      <c r="O773" s="4" t="s">
        <v>14057</v>
      </c>
      <c r="P773" s="4" t="s">
        <v>14079</v>
      </c>
      <c r="Q773" s="5">
        <f>DATE(ecommerce_dataset_updated[[#This Row],[YYYY]],ecommerce_dataset_updated[[#This Row],[MM]],ecommerce_dataset_updated[[#This Row],[DD]])</f>
        <v>45354</v>
      </c>
      <c r="R773" s="6" t="str">
        <f>TEXT(ecommerce_dataset_updated[[#This Row],['[Purchase_Date']]], "mmm")</f>
        <v>Mar</v>
      </c>
      <c r="S773" s="6" t="str">
        <f>TEXT(ecommerce_dataset_updated[[#This Row],['[Purchase_Date']]], "ddd")</f>
        <v>Sun</v>
      </c>
      <c r="T773" s="6">
        <f>ecommerce_dataset_updated[[#This Row],[Final_Price(Rs.) _]]-ecommerce_dataset_updated[[#This Row],['[Final_Price(Rs.)']]]</f>
        <v>0</v>
      </c>
      <c r="U773" s="6" t="b">
        <f xml:space="preserve"> AND(ecommerce_dataset_updated[[#This Row],[Final_Price(Rs.) _]]=ecommerce_dataset_updated[[#This Row],['[Final_Price(Rs.)']]])</f>
        <v>1</v>
      </c>
      <c r="V773" s="5"/>
    </row>
    <row r="774" spans="1:22">
      <c r="A774" t="s">
        <v>3301</v>
      </c>
      <c r="B774" t="s">
        <v>3302</v>
      </c>
      <c r="C774" t="s">
        <v>10</v>
      </c>
      <c r="D774" s="9" t="s">
        <v>3303</v>
      </c>
      <c r="E774" s="8">
        <f>ecommerce_dataset_updated[[#This Row],[Price (Rs.)]]+0</f>
        <v>60.63</v>
      </c>
      <c r="F774" s="6" t="s">
        <v>26</v>
      </c>
      <c r="G774" s="7">
        <f>ecommerce_dataset_updated[[#This Row],[Discount (%)]]+0</f>
        <v>25</v>
      </c>
      <c r="H774" s="6" t="s">
        <v>3304</v>
      </c>
      <c r="I774" s="6">
        <f>ecommerce_dataset_updated[[#This Row],['[Price (Rs.)']]]*ecommerce_dataset_updated[[#This Row],['[Discount (%)']]]/100</f>
        <v>15.157500000000001</v>
      </c>
      <c r="J774" s="6">
        <f>ecommerce_dataset_updated[[#This Row],[Final_Price(Rs.)]]+0</f>
        <v>45.47</v>
      </c>
      <c r="K774" s="6">
        <f xml:space="preserve"> ecommerce_dataset_updated[[#This Row],['[Price (Rs.)']]]-ecommerce_dataset_updated[[#This Row],[Discount Amount _]]</f>
        <v>45.472500000000004</v>
      </c>
      <c r="L774" t="s">
        <v>35</v>
      </c>
      <c r="M774" t="s">
        <v>1744</v>
      </c>
      <c r="N774" s="4" t="s">
        <v>14061</v>
      </c>
      <c r="O774" s="4" t="s">
        <v>14057</v>
      </c>
      <c r="P774" s="4" t="s">
        <v>14079</v>
      </c>
      <c r="Q774" s="5">
        <f>DATE(ecommerce_dataset_updated[[#This Row],[YYYY]],ecommerce_dataset_updated[[#This Row],[MM]],ecommerce_dataset_updated[[#This Row],[DD]])</f>
        <v>45372</v>
      </c>
      <c r="R774" s="6" t="str">
        <f>TEXT(ecommerce_dataset_updated[[#This Row],['[Purchase_Date']]], "mmm")</f>
        <v>Mar</v>
      </c>
      <c r="S774" s="6" t="str">
        <f>TEXT(ecommerce_dataset_updated[[#This Row],['[Purchase_Date']]], "ddd")</f>
        <v>Thu</v>
      </c>
      <c r="T774" s="6">
        <f>ecommerce_dataset_updated[[#This Row],[Final_Price(Rs.) _]]-ecommerce_dataset_updated[[#This Row],['[Final_Price(Rs.)']]]</f>
        <v>2.5000000000048317E-3</v>
      </c>
      <c r="U774" s="6" t="b">
        <f xml:space="preserve"> AND(ecommerce_dataset_updated[[#This Row],[Final_Price(Rs.) _]]=ecommerce_dataset_updated[[#This Row],['[Final_Price(Rs.)']]])</f>
        <v>0</v>
      </c>
      <c r="V774" s="5"/>
    </row>
    <row r="775" spans="1:22">
      <c r="A775" t="s">
        <v>3305</v>
      </c>
      <c r="B775" t="s">
        <v>3306</v>
      </c>
      <c r="C775" t="s">
        <v>18</v>
      </c>
      <c r="D775" s="9" t="s">
        <v>3307</v>
      </c>
      <c r="E775" s="8">
        <f>ecommerce_dataset_updated[[#This Row],[Price (Rs.)]]+0</f>
        <v>214.26</v>
      </c>
      <c r="F775" s="6" t="s">
        <v>75</v>
      </c>
      <c r="G775" s="7">
        <f>ecommerce_dataset_updated[[#This Row],[Discount (%)]]+0</f>
        <v>10</v>
      </c>
      <c r="H775" s="6" t="s">
        <v>3308</v>
      </c>
      <c r="I775" s="6">
        <f>ecommerce_dataset_updated[[#This Row],['[Price (Rs.)']]]*ecommerce_dataset_updated[[#This Row],['[Discount (%)']]]/100</f>
        <v>21.425999999999998</v>
      </c>
      <c r="J775" s="6">
        <f>ecommerce_dataset_updated[[#This Row],[Final_Price(Rs.)]]+0</f>
        <v>192.83</v>
      </c>
      <c r="K775" s="6">
        <f xml:space="preserve"> ecommerce_dataset_updated[[#This Row],['[Price (Rs.)']]]-ecommerce_dataset_updated[[#This Row],[Discount Amount _]]</f>
        <v>192.834</v>
      </c>
      <c r="L775" t="s">
        <v>77</v>
      </c>
      <c r="M775" t="s">
        <v>1390</v>
      </c>
      <c r="N775" s="4" t="s">
        <v>14071</v>
      </c>
      <c r="O775" s="4" t="s">
        <v>14052</v>
      </c>
      <c r="P775" s="4" t="s">
        <v>14079</v>
      </c>
      <c r="Q775" s="5">
        <f>DATE(ecommerce_dataset_updated[[#This Row],[YYYY]],ecommerce_dataset_updated[[#This Row],[MM]],ecommerce_dataset_updated[[#This Row],[DD]])</f>
        <v>45315</v>
      </c>
      <c r="R775" s="6" t="str">
        <f>TEXT(ecommerce_dataset_updated[[#This Row],['[Purchase_Date']]], "mmm")</f>
        <v>Jan</v>
      </c>
      <c r="S775" s="6" t="str">
        <f>TEXT(ecommerce_dataset_updated[[#This Row],['[Purchase_Date']]], "ddd")</f>
        <v>Wed</v>
      </c>
      <c r="T775" s="6">
        <f>ecommerce_dataset_updated[[#This Row],[Final_Price(Rs.) _]]-ecommerce_dataset_updated[[#This Row],['[Final_Price(Rs.)']]]</f>
        <v>3.9999999999906777E-3</v>
      </c>
      <c r="U775" s="6" t="b">
        <f xml:space="preserve"> AND(ecommerce_dataset_updated[[#This Row],[Final_Price(Rs.) _]]=ecommerce_dataset_updated[[#This Row],['[Final_Price(Rs.)']]])</f>
        <v>0</v>
      </c>
      <c r="V775" s="5"/>
    </row>
    <row r="776" spans="1:22">
      <c r="A776" t="s">
        <v>3309</v>
      </c>
      <c r="B776" t="s">
        <v>3310</v>
      </c>
      <c r="C776" t="s">
        <v>68</v>
      </c>
      <c r="D776" s="9" t="s">
        <v>3311</v>
      </c>
      <c r="E776" s="8">
        <f>ecommerce_dataset_updated[[#This Row],[Price (Rs.)]]+0</f>
        <v>131.08000000000001</v>
      </c>
      <c r="F776" s="6" t="s">
        <v>47</v>
      </c>
      <c r="G776" s="7">
        <f>ecommerce_dataset_updated[[#This Row],[Discount (%)]]+0</f>
        <v>50</v>
      </c>
      <c r="H776" s="6" t="s">
        <v>3312</v>
      </c>
      <c r="I776" s="6">
        <f>ecommerce_dataset_updated[[#This Row],['[Price (Rs.)']]]*ecommerce_dataset_updated[[#This Row],['[Discount (%)']]]/100</f>
        <v>65.540000000000006</v>
      </c>
      <c r="J776" s="6">
        <f>ecommerce_dataset_updated[[#This Row],[Final_Price(Rs.)]]+0</f>
        <v>65.540000000000006</v>
      </c>
      <c r="K776" s="6">
        <f xml:space="preserve"> ecommerce_dataset_updated[[#This Row],['[Price (Rs.)']]]-ecommerce_dataset_updated[[#This Row],[Discount Amount _]]</f>
        <v>65.540000000000006</v>
      </c>
      <c r="L776" t="s">
        <v>14</v>
      </c>
      <c r="M776" t="s">
        <v>176</v>
      </c>
      <c r="N776" s="4" t="s">
        <v>14069</v>
      </c>
      <c r="O776" s="4" t="s">
        <v>14053</v>
      </c>
      <c r="P776" s="4" t="s">
        <v>14079</v>
      </c>
      <c r="Q776" s="5">
        <f>DATE(ecommerce_dataset_updated[[#This Row],[YYYY]],ecommerce_dataset_updated[[#This Row],[MM]],ecommerce_dataset_updated[[#This Row],[DD]])</f>
        <v>45404</v>
      </c>
      <c r="R776" s="6" t="str">
        <f>TEXT(ecommerce_dataset_updated[[#This Row],['[Purchase_Date']]], "mmm")</f>
        <v>Apr</v>
      </c>
      <c r="S776" s="6" t="str">
        <f>TEXT(ecommerce_dataset_updated[[#This Row],['[Purchase_Date']]], "ddd")</f>
        <v>Mon</v>
      </c>
      <c r="T776" s="6">
        <f>ecommerce_dataset_updated[[#This Row],[Final_Price(Rs.) _]]-ecommerce_dataset_updated[[#This Row],['[Final_Price(Rs.)']]]</f>
        <v>0</v>
      </c>
      <c r="U776" s="6" t="b">
        <f xml:space="preserve"> AND(ecommerce_dataset_updated[[#This Row],[Final_Price(Rs.) _]]=ecommerce_dataset_updated[[#This Row],['[Final_Price(Rs.)']]])</f>
        <v>1</v>
      </c>
      <c r="V776" s="5"/>
    </row>
    <row r="777" spans="1:22">
      <c r="A777" t="s">
        <v>3313</v>
      </c>
      <c r="B777" t="s">
        <v>3314</v>
      </c>
      <c r="C777" t="s">
        <v>18</v>
      </c>
      <c r="D777" s="9" t="s">
        <v>3315</v>
      </c>
      <c r="E777" s="8">
        <f>ecommerce_dataset_updated[[#This Row],[Price (Rs.)]]+0</f>
        <v>395.41</v>
      </c>
      <c r="F777" s="6" t="s">
        <v>75</v>
      </c>
      <c r="G777" s="7">
        <f>ecommerce_dataset_updated[[#This Row],[Discount (%)]]+0</f>
        <v>10</v>
      </c>
      <c r="H777" s="6" t="s">
        <v>3316</v>
      </c>
      <c r="I777" s="6">
        <f>ecommerce_dataset_updated[[#This Row],['[Price (Rs.)']]]*ecommerce_dataset_updated[[#This Row],['[Discount (%)']]]/100</f>
        <v>39.541000000000004</v>
      </c>
      <c r="J777" s="6">
        <f>ecommerce_dataset_updated[[#This Row],[Final_Price(Rs.)]]+0</f>
        <v>355.87</v>
      </c>
      <c r="K777" s="6">
        <f xml:space="preserve"> ecommerce_dataset_updated[[#This Row],['[Price (Rs.)']]]-ecommerce_dataset_updated[[#This Row],[Discount Amount _]]</f>
        <v>355.86900000000003</v>
      </c>
      <c r="L777" t="s">
        <v>77</v>
      </c>
      <c r="M777" t="s">
        <v>1109</v>
      </c>
      <c r="N777" s="4" t="s">
        <v>14064</v>
      </c>
      <c r="O777" s="4" t="s">
        <v>14055</v>
      </c>
      <c r="P777" s="4" t="s">
        <v>14079</v>
      </c>
      <c r="Q777" s="5">
        <f>DATE(ecommerce_dataset_updated[[#This Row],[YYYY]],ecommerce_dataset_updated[[#This Row],[MM]],ecommerce_dataset_updated[[#This Row],[DD]])</f>
        <v>45517</v>
      </c>
      <c r="R777" s="6" t="str">
        <f>TEXT(ecommerce_dataset_updated[[#This Row],['[Purchase_Date']]], "mmm")</f>
        <v>Aug</v>
      </c>
      <c r="S777" s="6" t="str">
        <f>TEXT(ecommerce_dataset_updated[[#This Row],['[Purchase_Date']]], "ddd")</f>
        <v>Tue</v>
      </c>
      <c r="T777" s="6">
        <f>ecommerce_dataset_updated[[#This Row],[Final_Price(Rs.) _]]-ecommerce_dataset_updated[[#This Row],['[Final_Price(Rs.)']]]</f>
        <v>-9.9999999997635314E-4</v>
      </c>
      <c r="U777" s="6" t="b">
        <f xml:space="preserve"> AND(ecommerce_dataset_updated[[#This Row],[Final_Price(Rs.) _]]=ecommerce_dataset_updated[[#This Row],['[Final_Price(Rs.)']]])</f>
        <v>0</v>
      </c>
      <c r="V777" s="5"/>
    </row>
    <row r="778" spans="1:22">
      <c r="A778" t="s">
        <v>3317</v>
      </c>
      <c r="B778" t="s">
        <v>3318</v>
      </c>
      <c r="C778" t="s">
        <v>114</v>
      </c>
      <c r="D778" s="9" t="s">
        <v>3319</v>
      </c>
      <c r="E778" s="8">
        <f>ecommerce_dataset_updated[[#This Row],[Price (Rs.)]]+0</f>
        <v>477</v>
      </c>
      <c r="F778" s="6" t="s">
        <v>26</v>
      </c>
      <c r="G778" s="7">
        <f>ecommerce_dataset_updated[[#This Row],[Discount (%)]]+0</f>
        <v>25</v>
      </c>
      <c r="H778" s="6" t="s">
        <v>3320</v>
      </c>
      <c r="I778" s="6">
        <f>ecommerce_dataset_updated[[#This Row],['[Price (Rs.)']]]*ecommerce_dataset_updated[[#This Row],['[Discount (%)']]]/100</f>
        <v>119.25</v>
      </c>
      <c r="J778" s="6">
        <f>ecommerce_dataset_updated[[#This Row],[Final_Price(Rs.)]]+0</f>
        <v>357.75</v>
      </c>
      <c r="K778" s="6">
        <f xml:space="preserve"> ecommerce_dataset_updated[[#This Row],['[Price (Rs.)']]]-ecommerce_dataset_updated[[#This Row],[Discount Amount _]]</f>
        <v>357.75</v>
      </c>
      <c r="L778" t="s">
        <v>28</v>
      </c>
      <c r="M778" t="s">
        <v>2459</v>
      </c>
      <c r="N778" s="4" t="s">
        <v>14058</v>
      </c>
      <c r="O778" s="4" t="s">
        <v>14067</v>
      </c>
      <c r="P778" s="4" t="s">
        <v>14079</v>
      </c>
      <c r="Q778" s="5">
        <f>DATE(ecommerce_dataset_updated[[#This Row],[YYYY]],ecommerce_dataset_updated[[#This Row],[MM]],ecommerce_dataset_updated[[#This Row],[DD]])</f>
        <v>45502</v>
      </c>
      <c r="R778" s="6" t="str">
        <f>TEXT(ecommerce_dataset_updated[[#This Row],['[Purchase_Date']]], "mmm")</f>
        <v>Jul</v>
      </c>
      <c r="S778" s="6" t="str">
        <f>TEXT(ecommerce_dataset_updated[[#This Row],['[Purchase_Date']]], "ddd")</f>
        <v>Mon</v>
      </c>
      <c r="T778" s="6">
        <f>ecommerce_dataset_updated[[#This Row],[Final_Price(Rs.) _]]-ecommerce_dataset_updated[[#This Row],['[Final_Price(Rs.)']]]</f>
        <v>0</v>
      </c>
      <c r="U778" s="6" t="b">
        <f xml:space="preserve"> AND(ecommerce_dataset_updated[[#This Row],[Final_Price(Rs.) _]]=ecommerce_dataset_updated[[#This Row],['[Final_Price(Rs.)']]])</f>
        <v>1</v>
      </c>
      <c r="V778" s="5"/>
    </row>
    <row r="779" spans="1:22">
      <c r="A779" t="s">
        <v>3321</v>
      </c>
      <c r="B779" t="s">
        <v>3322</v>
      </c>
      <c r="C779" t="s">
        <v>114</v>
      </c>
      <c r="D779" s="9" t="s">
        <v>3323</v>
      </c>
      <c r="E779" s="8">
        <f>ecommerce_dataset_updated[[#This Row],[Price (Rs.)]]+0</f>
        <v>314.33999999999997</v>
      </c>
      <c r="F779" s="6" t="s">
        <v>47</v>
      </c>
      <c r="G779" s="7">
        <f>ecommerce_dataset_updated[[#This Row],[Discount (%)]]+0</f>
        <v>50</v>
      </c>
      <c r="H779" s="6" t="s">
        <v>3324</v>
      </c>
      <c r="I779" s="6">
        <f>ecommerce_dataset_updated[[#This Row],['[Price (Rs.)']]]*ecommerce_dataset_updated[[#This Row],['[Discount (%)']]]/100</f>
        <v>157.16999999999999</v>
      </c>
      <c r="J779" s="6">
        <f>ecommerce_dataset_updated[[#This Row],[Final_Price(Rs.)]]+0</f>
        <v>157.16999999999999</v>
      </c>
      <c r="K779" s="6">
        <f xml:space="preserve"> ecommerce_dataset_updated[[#This Row],['[Price (Rs.)']]]-ecommerce_dataset_updated[[#This Row],[Discount Amount _]]</f>
        <v>157.16999999999999</v>
      </c>
      <c r="L779" t="s">
        <v>28</v>
      </c>
      <c r="M779" t="s">
        <v>1983</v>
      </c>
      <c r="N779" s="4" t="s">
        <v>14048</v>
      </c>
      <c r="O779" s="4" t="s">
        <v>14057</v>
      </c>
      <c r="P779" s="4" t="s">
        <v>14079</v>
      </c>
      <c r="Q779" s="5">
        <f>DATE(ecommerce_dataset_updated[[#This Row],[YYYY]],ecommerce_dataset_updated[[#This Row],[MM]],ecommerce_dataset_updated[[#This Row],[DD]])</f>
        <v>45363</v>
      </c>
      <c r="R779" s="6" t="str">
        <f>TEXT(ecommerce_dataset_updated[[#This Row],['[Purchase_Date']]], "mmm")</f>
        <v>Mar</v>
      </c>
      <c r="S779" s="6" t="str">
        <f>TEXT(ecommerce_dataset_updated[[#This Row],['[Purchase_Date']]], "ddd")</f>
        <v>Tue</v>
      </c>
      <c r="T779" s="6">
        <f>ecommerce_dataset_updated[[#This Row],[Final_Price(Rs.) _]]-ecommerce_dataset_updated[[#This Row],['[Final_Price(Rs.)']]]</f>
        <v>0</v>
      </c>
      <c r="U779" s="6" t="b">
        <f xml:space="preserve"> AND(ecommerce_dataset_updated[[#This Row],[Final_Price(Rs.) _]]=ecommerce_dataset_updated[[#This Row],['[Final_Price(Rs.)']]])</f>
        <v>1</v>
      </c>
      <c r="V779" s="5"/>
    </row>
    <row r="780" spans="1:22">
      <c r="A780" t="s">
        <v>3325</v>
      </c>
      <c r="B780" t="s">
        <v>3326</v>
      </c>
      <c r="C780" t="s">
        <v>18</v>
      </c>
      <c r="D780" s="9" t="s">
        <v>3327</v>
      </c>
      <c r="E780" s="8">
        <f>ecommerce_dataset_updated[[#This Row],[Price (Rs.)]]+0</f>
        <v>232.51</v>
      </c>
      <c r="F780" s="6" t="s">
        <v>20</v>
      </c>
      <c r="G780" s="7">
        <f>ecommerce_dataset_updated[[#This Row],[Discount (%)]]+0</f>
        <v>20</v>
      </c>
      <c r="H780" s="6" t="s">
        <v>3328</v>
      </c>
      <c r="I780" s="6">
        <f>ecommerce_dataset_updated[[#This Row],['[Price (Rs.)']]]*ecommerce_dataset_updated[[#This Row],['[Discount (%)']]]/100</f>
        <v>46.501999999999995</v>
      </c>
      <c r="J780" s="6">
        <f>ecommerce_dataset_updated[[#This Row],[Final_Price(Rs.)]]+0</f>
        <v>186.01</v>
      </c>
      <c r="K780" s="6">
        <f xml:space="preserve"> ecommerce_dataset_updated[[#This Row],['[Price (Rs.)']]]-ecommerce_dataset_updated[[#This Row],[Discount Amount _]]</f>
        <v>186.00799999999998</v>
      </c>
      <c r="L780" t="s">
        <v>120</v>
      </c>
      <c r="M780" t="s">
        <v>3329</v>
      </c>
      <c r="N780" s="4" t="s">
        <v>12</v>
      </c>
      <c r="O780" s="4" t="s">
        <v>14051</v>
      </c>
      <c r="P780" s="4" t="s">
        <v>14079</v>
      </c>
      <c r="Q780" s="5">
        <f>DATE(ecommerce_dataset_updated[[#This Row],[YYYY]],ecommerce_dataset_updated[[#This Row],[MM]],ecommerce_dataset_updated[[#This Row],[DD]])</f>
        <v>45337</v>
      </c>
      <c r="R780" s="6" t="str">
        <f>TEXT(ecommerce_dataset_updated[[#This Row],['[Purchase_Date']]], "mmm")</f>
        <v>Feb</v>
      </c>
      <c r="S780" s="6" t="str">
        <f>TEXT(ecommerce_dataset_updated[[#This Row],['[Purchase_Date']]], "ddd")</f>
        <v>Thu</v>
      </c>
      <c r="T780" s="6">
        <f>ecommerce_dataset_updated[[#This Row],[Final_Price(Rs.) _]]-ecommerce_dataset_updated[[#This Row],['[Final_Price(Rs.)']]]</f>
        <v>-2.0000000000095497E-3</v>
      </c>
      <c r="U780" s="6" t="b">
        <f xml:space="preserve"> AND(ecommerce_dataset_updated[[#This Row],[Final_Price(Rs.) _]]=ecommerce_dataset_updated[[#This Row],['[Final_Price(Rs.)']]])</f>
        <v>0</v>
      </c>
      <c r="V780" s="5"/>
    </row>
    <row r="781" spans="1:22">
      <c r="A781" t="s">
        <v>3330</v>
      </c>
      <c r="B781" t="s">
        <v>3331</v>
      </c>
      <c r="C781" t="s">
        <v>45</v>
      </c>
      <c r="D781" s="9" t="s">
        <v>3332</v>
      </c>
      <c r="E781" s="8">
        <f>ecommerce_dataset_updated[[#This Row],[Price (Rs.)]]+0</f>
        <v>306.61</v>
      </c>
      <c r="F781" s="6" t="s">
        <v>20</v>
      </c>
      <c r="G781" s="7">
        <f>ecommerce_dataset_updated[[#This Row],[Discount (%)]]+0</f>
        <v>20</v>
      </c>
      <c r="H781" s="6" t="s">
        <v>3333</v>
      </c>
      <c r="I781" s="6">
        <f>ecommerce_dataset_updated[[#This Row],['[Price (Rs.)']]]*ecommerce_dataset_updated[[#This Row],['[Discount (%)']]]/100</f>
        <v>61.32200000000001</v>
      </c>
      <c r="J781" s="6">
        <f>ecommerce_dataset_updated[[#This Row],[Final_Price(Rs.)]]+0</f>
        <v>245.29</v>
      </c>
      <c r="K781" s="6">
        <f xml:space="preserve"> ecommerce_dataset_updated[[#This Row],['[Price (Rs.)']]]-ecommerce_dataset_updated[[#This Row],[Discount Amount _]]</f>
        <v>245.28800000000001</v>
      </c>
      <c r="L781" t="s">
        <v>14</v>
      </c>
      <c r="M781" t="s">
        <v>3000</v>
      </c>
      <c r="N781" s="4" t="s">
        <v>14057</v>
      </c>
      <c r="O781" s="4" t="s">
        <v>14059</v>
      </c>
      <c r="P781" s="4" t="s">
        <v>14079</v>
      </c>
      <c r="Q781" s="5">
        <f>DATE(ecommerce_dataset_updated[[#This Row],[YYYY]],ecommerce_dataset_updated[[#This Row],[MM]],ecommerce_dataset_updated[[#This Row],[DD]])</f>
        <v>45415</v>
      </c>
      <c r="R781" s="6" t="str">
        <f>TEXT(ecommerce_dataset_updated[[#This Row],['[Purchase_Date']]], "mmm")</f>
        <v>May</v>
      </c>
      <c r="S781" s="6" t="str">
        <f>TEXT(ecommerce_dataset_updated[[#This Row],['[Purchase_Date']]], "ddd")</f>
        <v>Fri</v>
      </c>
      <c r="T781" s="6">
        <f>ecommerce_dataset_updated[[#This Row],[Final_Price(Rs.) _]]-ecommerce_dataset_updated[[#This Row],['[Final_Price(Rs.)']]]</f>
        <v>-1.999999999981128E-3</v>
      </c>
      <c r="U781" s="6" t="b">
        <f xml:space="preserve"> AND(ecommerce_dataset_updated[[#This Row],[Final_Price(Rs.) _]]=ecommerce_dataset_updated[[#This Row],['[Final_Price(Rs.)']]])</f>
        <v>0</v>
      </c>
      <c r="V781" s="5"/>
    </row>
    <row r="782" spans="1:22">
      <c r="A782" t="s">
        <v>3334</v>
      </c>
      <c r="B782" t="s">
        <v>3335</v>
      </c>
      <c r="C782" t="s">
        <v>39</v>
      </c>
      <c r="D782" s="9" t="s">
        <v>3336</v>
      </c>
      <c r="E782" s="8">
        <f>ecommerce_dataset_updated[[#This Row],[Price (Rs.)]]+0</f>
        <v>271.74</v>
      </c>
      <c r="F782" s="6" t="s">
        <v>154</v>
      </c>
      <c r="G782" s="7">
        <f>ecommerce_dataset_updated[[#This Row],[Discount (%)]]+0</f>
        <v>30</v>
      </c>
      <c r="H782" s="6" t="s">
        <v>3337</v>
      </c>
      <c r="I782" s="6">
        <f>ecommerce_dataset_updated[[#This Row],['[Price (Rs.)']]]*ecommerce_dataset_updated[[#This Row],['[Discount (%)']]]/100</f>
        <v>81.522000000000006</v>
      </c>
      <c r="J782" s="6">
        <f>ecommerce_dataset_updated[[#This Row],[Final_Price(Rs.)]]+0</f>
        <v>190.22</v>
      </c>
      <c r="K782" s="6">
        <f xml:space="preserve"> ecommerce_dataset_updated[[#This Row],['[Price (Rs.)']]]-ecommerce_dataset_updated[[#This Row],[Discount Amount _]]</f>
        <v>190.21800000000002</v>
      </c>
      <c r="L782" t="s">
        <v>77</v>
      </c>
      <c r="M782" t="s">
        <v>1514</v>
      </c>
      <c r="N782" s="4" t="s">
        <v>14065</v>
      </c>
      <c r="O782" s="4" t="s">
        <v>14057</v>
      </c>
      <c r="P782" s="4" t="s">
        <v>14079</v>
      </c>
      <c r="Q782" s="5">
        <f>DATE(ecommerce_dataset_updated[[#This Row],[YYYY]],ecommerce_dataset_updated[[#This Row],[MM]],ecommerce_dataset_updated[[#This Row],[DD]])</f>
        <v>45374</v>
      </c>
      <c r="R782" s="6" t="str">
        <f>TEXT(ecommerce_dataset_updated[[#This Row],['[Purchase_Date']]], "mmm")</f>
        <v>Mar</v>
      </c>
      <c r="S782" s="6" t="str">
        <f>TEXT(ecommerce_dataset_updated[[#This Row],['[Purchase_Date']]], "ddd")</f>
        <v>Sat</v>
      </c>
      <c r="T782" s="6">
        <f>ecommerce_dataset_updated[[#This Row],[Final_Price(Rs.) _]]-ecommerce_dataset_updated[[#This Row],['[Final_Price(Rs.)']]]</f>
        <v>-1.999999999981128E-3</v>
      </c>
      <c r="U782" s="6" t="b">
        <f xml:space="preserve"> AND(ecommerce_dataset_updated[[#This Row],[Final_Price(Rs.) _]]=ecommerce_dataset_updated[[#This Row],['[Final_Price(Rs.)']]])</f>
        <v>0</v>
      </c>
      <c r="V782" s="5"/>
    </row>
    <row r="783" spans="1:22">
      <c r="A783" t="s">
        <v>3338</v>
      </c>
      <c r="B783" t="s">
        <v>3339</v>
      </c>
      <c r="C783" t="s">
        <v>10</v>
      </c>
      <c r="D783" s="9" t="s">
        <v>3340</v>
      </c>
      <c r="E783" s="8">
        <f>ecommerce_dataset_updated[[#This Row],[Price (Rs.)]]+0</f>
        <v>363.52</v>
      </c>
      <c r="F783" s="6" t="s">
        <v>154</v>
      </c>
      <c r="G783" s="7">
        <f>ecommerce_dataset_updated[[#This Row],[Discount (%)]]+0</f>
        <v>30</v>
      </c>
      <c r="H783" s="6" t="s">
        <v>3341</v>
      </c>
      <c r="I783" s="6">
        <f>ecommerce_dataset_updated[[#This Row],['[Price (Rs.)']]]*ecommerce_dataset_updated[[#This Row],['[Discount (%)']]]/100</f>
        <v>109.05599999999998</v>
      </c>
      <c r="J783" s="6">
        <f>ecommerce_dataset_updated[[#This Row],[Final_Price(Rs.)]]+0</f>
        <v>254.46</v>
      </c>
      <c r="K783" s="6">
        <f xml:space="preserve"> ecommerce_dataset_updated[[#This Row],['[Price (Rs.)']]]-ecommerce_dataset_updated[[#This Row],[Discount Amount _]]</f>
        <v>254.464</v>
      </c>
      <c r="L783" t="s">
        <v>14</v>
      </c>
      <c r="M783" t="s">
        <v>3342</v>
      </c>
      <c r="N783" s="4" t="s">
        <v>14055</v>
      </c>
      <c r="O783" s="4" t="s">
        <v>14051</v>
      </c>
      <c r="P783" s="4" t="s">
        <v>14079</v>
      </c>
      <c r="Q783" s="5">
        <f>DATE(ecommerce_dataset_updated[[#This Row],[YYYY]],ecommerce_dataset_updated[[#This Row],[MM]],ecommerce_dataset_updated[[#This Row],[DD]])</f>
        <v>45330</v>
      </c>
      <c r="R783" s="6" t="str">
        <f>TEXT(ecommerce_dataset_updated[[#This Row],['[Purchase_Date']]], "mmm")</f>
        <v>Feb</v>
      </c>
      <c r="S783" s="6" t="str">
        <f>TEXT(ecommerce_dataset_updated[[#This Row],['[Purchase_Date']]], "ddd")</f>
        <v>Thu</v>
      </c>
      <c r="T783" s="6">
        <f>ecommerce_dataset_updated[[#This Row],[Final_Price(Rs.) _]]-ecommerce_dataset_updated[[#This Row],['[Final_Price(Rs.)']]]</f>
        <v>3.9999999999906777E-3</v>
      </c>
      <c r="U783" s="6" t="b">
        <f xml:space="preserve"> AND(ecommerce_dataset_updated[[#This Row],[Final_Price(Rs.) _]]=ecommerce_dataset_updated[[#This Row],['[Final_Price(Rs.)']]])</f>
        <v>0</v>
      </c>
      <c r="V783" s="5"/>
    </row>
    <row r="784" spans="1:22">
      <c r="A784" t="s">
        <v>3343</v>
      </c>
      <c r="B784" t="s">
        <v>3344</v>
      </c>
      <c r="C784" t="s">
        <v>114</v>
      </c>
      <c r="D784" s="9" t="s">
        <v>3345</v>
      </c>
      <c r="E784" s="8">
        <f>ecommerce_dataset_updated[[#This Row],[Price (Rs.)]]+0</f>
        <v>304.33</v>
      </c>
      <c r="F784" s="6" t="s">
        <v>47</v>
      </c>
      <c r="G784" s="7">
        <f>ecommerce_dataset_updated[[#This Row],[Discount (%)]]+0</f>
        <v>50</v>
      </c>
      <c r="H784" s="6" t="s">
        <v>3346</v>
      </c>
      <c r="I784" s="6">
        <f>ecommerce_dataset_updated[[#This Row],['[Price (Rs.)']]]*ecommerce_dataset_updated[[#This Row],['[Discount (%)']]]/100</f>
        <v>152.16499999999999</v>
      </c>
      <c r="J784" s="6">
        <f>ecommerce_dataset_updated[[#This Row],[Final_Price(Rs.)]]+0</f>
        <v>152.16</v>
      </c>
      <c r="K784" s="6">
        <f xml:space="preserve"> ecommerce_dataset_updated[[#This Row],['[Price (Rs.)']]]-ecommerce_dataset_updated[[#This Row],[Discount Amount _]]</f>
        <v>152.16499999999999</v>
      </c>
      <c r="L784" t="s">
        <v>28</v>
      </c>
      <c r="M784" t="s">
        <v>3347</v>
      </c>
      <c r="N784" s="4" t="s">
        <v>14052</v>
      </c>
      <c r="O784" s="4" t="s">
        <v>14052</v>
      </c>
      <c r="P784" s="4" t="s">
        <v>14079</v>
      </c>
      <c r="Q784" s="5">
        <f>DATE(ecommerce_dataset_updated[[#This Row],[YYYY]],ecommerce_dataset_updated[[#This Row],[MM]],ecommerce_dataset_updated[[#This Row],[DD]])</f>
        <v>45292</v>
      </c>
      <c r="R784" s="6" t="str">
        <f>TEXT(ecommerce_dataset_updated[[#This Row],['[Purchase_Date']]], "mmm")</f>
        <v>Jan</v>
      </c>
      <c r="S784" s="6" t="str">
        <f>TEXT(ecommerce_dataset_updated[[#This Row],['[Purchase_Date']]], "ddd")</f>
        <v>Mon</v>
      </c>
      <c r="T784" s="6">
        <f>ecommerce_dataset_updated[[#This Row],[Final_Price(Rs.) _]]-ecommerce_dataset_updated[[#This Row],['[Final_Price(Rs.)']]]</f>
        <v>4.9999999999954525E-3</v>
      </c>
      <c r="U784" s="6" t="b">
        <f xml:space="preserve"> AND(ecommerce_dataset_updated[[#This Row],[Final_Price(Rs.) _]]=ecommerce_dataset_updated[[#This Row],['[Final_Price(Rs.)']]])</f>
        <v>0</v>
      </c>
      <c r="V784" s="5"/>
    </row>
    <row r="785" spans="1:22">
      <c r="A785" t="s">
        <v>3348</v>
      </c>
      <c r="B785" t="s">
        <v>3349</v>
      </c>
      <c r="C785" t="s">
        <v>39</v>
      </c>
      <c r="D785" s="9" t="s">
        <v>3350</v>
      </c>
      <c r="E785" s="8">
        <f>ecommerce_dataset_updated[[#This Row],[Price (Rs.)]]+0</f>
        <v>403.2</v>
      </c>
      <c r="F785" s="6" t="s">
        <v>75</v>
      </c>
      <c r="G785" s="7">
        <f>ecommerce_dataset_updated[[#This Row],[Discount (%)]]+0</f>
        <v>10</v>
      </c>
      <c r="H785" s="6" t="s">
        <v>3351</v>
      </c>
      <c r="I785" s="6">
        <f>ecommerce_dataset_updated[[#This Row],['[Price (Rs.)']]]*ecommerce_dataset_updated[[#This Row],['[Discount (%)']]]/100</f>
        <v>40.32</v>
      </c>
      <c r="J785" s="6">
        <f>ecommerce_dataset_updated[[#This Row],[Final_Price(Rs.)]]+0</f>
        <v>362.88</v>
      </c>
      <c r="K785" s="6">
        <f xml:space="preserve"> ecommerce_dataset_updated[[#This Row],['[Price (Rs.)']]]-ecommerce_dataset_updated[[#This Row],[Discount Amount _]]</f>
        <v>362.88</v>
      </c>
      <c r="L785" t="s">
        <v>120</v>
      </c>
      <c r="M785" t="s">
        <v>1037</v>
      </c>
      <c r="N785" s="4" t="s">
        <v>20</v>
      </c>
      <c r="O785" s="4" t="s">
        <v>14052</v>
      </c>
      <c r="P785" s="4" t="s">
        <v>14079</v>
      </c>
      <c r="Q785" s="5">
        <f>DATE(ecommerce_dataset_updated[[#This Row],[YYYY]],ecommerce_dataset_updated[[#This Row],[MM]],ecommerce_dataset_updated[[#This Row],[DD]])</f>
        <v>45311</v>
      </c>
      <c r="R785" s="6" t="str">
        <f>TEXT(ecommerce_dataset_updated[[#This Row],['[Purchase_Date']]], "mmm")</f>
        <v>Jan</v>
      </c>
      <c r="S785" s="6" t="str">
        <f>TEXT(ecommerce_dataset_updated[[#This Row],['[Purchase_Date']]], "ddd")</f>
        <v>Sat</v>
      </c>
      <c r="T785" s="6">
        <f>ecommerce_dataset_updated[[#This Row],[Final_Price(Rs.) _]]-ecommerce_dataset_updated[[#This Row],['[Final_Price(Rs.)']]]</f>
        <v>0</v>
      </c>
      <c r="U785" s="6" t="b">
        <f xml:space="preserve"> AND(ecommerce_dataset_updated[[#This Row],[Final_Price(Rs.) _]]=ecommerce_dataset_updated[[#This Row],['[Final_Price(Rs.)']]])</f>
        <v>1</v>
      </c>
      <c r="V785" s="5"/>
    </row>
    <row r="786" spans="1:22">
      <c r="A786" t="s">
        <v>3352</v>
      </c>
      <c r="B786" t="s">
        <v>3353</v>
      </c>
      <c r="C786" t="s">
        <v>114</v>
      </c>
      <c r="D786" s="9" t="s">
        <v>3354</v>
      </c>
      <c r="E786" s="8">
        <f>ecommerce_dataset_updated[[#This Row],[Price (Rs.)]]+0</f>
        <v>317.23</v>
      </c>
      <c r="F786" s="6" t="s">
        <v>154</v>
      </c>
      <c r="G786" s="7">
        <f>ecommerce_dataset_updated[[#This Row],[Discount (%)]]+0</f>
        <v>30</v>
      </c>
      <c r="H786" s="6" t="s">
        <v>3355</v>
      </c>
      <c r="I786" s="6">
        <f>ecommerce_dataset_updated[[#This Row],['[Price (Rs.)']]]*ecommerce_dataset_updated[[#This Row],['[Discount (%)']]]/100</f>
        <v>95.169000000000011</v>
      </c>
      <c r="J786" s="6">
        <f>ecommerce_dataset_updated[[#This Row],[Final_Price(Rs.)]]+0</f>
        <v>222.06</v>
      </c>
      <c r="K786" s="6">
        <f xml:space="preserve"> ecommerce_dataset_updated[[#This Row],['[Price (Rs.)']]]-ecommerce_dataset_updated[[#This Row],[Discount Amount _]]</f>
        <v>222.06100000000001</v>
      </c>
      <c r="L786" t="s">
        <v>35</v>
      </c>
      <c r="M786" t="s">
        <v>1014</v>
      </c>
      <c r="N786" s="4" t="s">
        <v>14066</v>
      </c>
      <c r="O786" s="4" t="s">
        <v>14062</v>
      </c>
      <c r="P786" s="4" t="s">
        <v>14079</v>
      </c>
      <c r="Q786" s="5">
        <f>DATE(ecommerce_dataset_updated[[#This Row],[YYYY]],ecommerce_dataset_updated[[#This Row],[MM]],ecommerce_dataset_updated[[#This Row],[DD]])</f>
        <v>45462</v>
      </c>
      <c r="R786" s="6" t="str">
        <f>TEXT(ecommerce_dataset_updated[[#This Row],['[Purchase_Date']]], "mmm")</f>
        <v>Jun</v>
      </c>
      <c r="S786" s="6" t="str">
        <f>TEXT(ecommerce_dataset_updated[[#This Row],['[Purchase_Date']]], "ddd")</f>
        <v>Wed</v>
      </c>
      <c r="T786" s="6">
        <f>ecommerce_dataset_updated[[#This Row],[Final_Price(Rs.) _]]-ecommerce_dataset_updated[[#This Row],['[Final_Price(Rs.)']]]</f>
        <v>1.0000000000047748E-3</v>
      </c>
      <c r="U786" s="6" t="b">
        <f xml:space="preserve"> AND(ecommerce_dataset_updated[[#This Row],[Final_Price(Rs.) _]]=ecommerce_dataset_updated[[#This Row],['[Final_Price(Rs.)']]])</f>
        <v>0</v>
      </c>
      <c r="V786" s="5"/>
    </row>
    <row r="787" spans="1:22">
      <c r="A787" t="s">
        <v>3356</v>
      </c>
      <c r="B787" t="s">
        <v>3357</v>
      </c>
      <c r="C787" t="s">
        <v>68</v>
      </c>
      <c r="D787" s="9" t="s">
        <v>3358</v>
      </c>
      <c r="E787" s="8">
        <f>ecommerce_dataset_updated[[#This Row],[Price (Rs.)]]+0</f>
        <v>325.63</v>
      </c>
      <c r="F787" s="6" t="s">
        <v>47</v>
      </c>
      <c r="G787" s="7">
        <f>ecommerce_dataset_updated[[#This Row],[Discount (%)]]+0</f>
        <v>50</v>
      </c>
      <c r="H787" s="6" t="s">
        <v>3359</v>
      </c>
      <c r="I787" s="6">
        <f>ecommerce_dataset_updated[[#This Row],['[Price (Rs.)']]]*ecommerce_dataset_updated[[#This Row],['[Discount (%)']]]/100</f>
        <v>162.815</v>
      </c>
      <c r="J787" s="6">
        <f>ecommerce_dataset_updated[[#This Row],[Final_Price(Rs.)]]+0</f>
        <v>162.81</v>
      </c>
      <c r="K787" s="6">
        <f xml:space="preserve"> ecommerce_dataset_updated[[#This Row],['[Price (Rs.)']]]-ecommerce_dataset_updated[[#This Row],[Discount Amount _]]</f>
        <v>162.815</v>
      </c>
      <c r="L787" t="s">
        <v>120</v>
      </c>
      <c r="M787" t="s">
        <v>156</v>
      </c>
      <c r="N787" s="4" t="s">
        <v>2910</v>
      </c>
      <c r="O787" s="4" t="s">
        <v>14053</v>
      </c>
      <c r="P787" s="4" t="s">
        <v>14079</v>
      </c>
      <c r="Q787" s="5">
        <f>DATE(ecommerce_dataset_updated[[#This Row],[YYYY]],ecommerce_dataset_updated[[#This Row],[MM]],ecommerce_dataset_updated[[#This Row],[DD]])</f>
        <v>45396</v>
      </c>
      <c r="R787" s="6" t="str">
        <f>TEXT(ecommerce_dataset_updated[[#This Row],['[Purchase_Date']]], "mmm")</f>
        <v>Apr</v>
      </c>
      <c r="S787" s="6" t="str">
        <f>TEXT(ecommerce_dataset_updated[[#This Row],['[Purchase_Date']]], "ddd")</f>
        <v>Sun</v>
      </c>
      <c r="T787" s="6">
        <f>ecommerce_dataset_updated[[#This Row],[Final_Price(Rs.) _]]-ecommerce_dataset_updated[[#This Row],['[Final_Price(Rs.)']]]</f>
        <v>4.9999999999954525E-3</v>
      </c>
      <c r="U787" s="6" t="b">
        <f xml:space="preserve"> AND(ecommerce_dataset_updated[[#This Row],[Final_Price(Rs.) _]]=ecommerce_dataset_updated[[#This Row],['[Final_Price(Rs.)']]])</f>
        <v>0</v>
      </c>
      <c r="V787" s="5"/>
    </row>
    <row r="788" spans="1:22">
      <c r="A788" t="s">
        <v>3360</v>
      </c>
      <c r="B788" t="s">
        <v>3361</v>
      </c>
      <c r="C788" t="s">
        <v>114</v>
      </c>
      <c r="D788" s="9" t="s">
        <v>3362</v>
      </c>
      <c r="E788" s="8">
        <f>ecommerce_dataset_updated[[#This Row],[Price (Rs.)]]+0</f>
        <v>443.94</v>
      </c>
      <c r="F788" s="6" t="s">
        <v>53</v>
      </c>
      <c r="G788" s="7">
        <f>ecommerce_dataset_updated[[#This Row],[Discount (%)]]+0</f>
        <v>5</v>
      </c>
      <c r="H788" s="6" t="s">
        <v>3363</v>
      </c>
      <c r="I788" s="6">
        <f>ecommerce_dataset_updated[[#This Row],['[Price (Rs.)']]]*ecommerce_dataset_updated[[#This Row],['[Discount (%)']]]/100</f>
        <v>22.196999999999999</v>
      </c>
      <c r="J788" s="6">
        <f>ecommerce_dataset_updated[[#This Row],[Final_Price(Rs.)]]+0</f>
        <v>421.74</v>
      </c>
      <c r="K788" s="6">
        <f xml:space="preserve"> ecommerce_dataset_updated[[#This Row],['[Price (Rs.)']]]-ecommerce_dataset_updated[[#This Row],[Discount Amount _]]</f>
        <v>421.74299999999999</v>
      </c>
      <c r="L788" t="s">
        <v>77</v>
      </c>
      <c r="M788" t="s">
        <v>995</v>
      </c>
      <c r="N788" s="4" t="s">
        <v>14049</v>
      </c>
      <c r="O788" s="4" t="s">
        <v>14059</v>
      </c>
      <c r="P788" s="4" t="s">
        <v>14079</v>
      </c>
      <c r="Q788" s="5">
        <f>DATE(ecommerce_dataset_updated[[#This Row],[YYYY]],ecommerce_dataset_updated[[#This Row],[MM]],ecommerce_dataset_updated[[#This Row],[DD]])</f>
        <v>45423</v>
      </c>
      <c r="R788" s="6" t="str">
        <f>TEXT(ecommerce_dataset_updated[[#This Row],['[Purchase_Date']]], "mmm")</f>
        <v>May</v>
      </c>
      <c r="S788" s="6" t="str">
        <f>TEXT(ecommerce_dataset_updated[[#This Row],['[Purchase_Date']]], "ddd")</f>
        <v>Sat</v>
      </c>
      <c r="T788" s="6">
        <f>ecommerce_dataset_updated[[#This Row],[Final_Price(Rs.) _]]-ecommerce_dataset_updated[[#This Row],['[Final_Price(Rs.)']]]</f>
        <v>2.9999999999859028E-3</v>
      </c>
      <c r="U788" s="6" t="b">
        <f xml:space="preserve"> AND(ecommerce_dataset_updated[[#This Row],[Final_Price(Rs.) _]]=ecommerce_dataset_updated[[#This Row],['[Final_Price(Rs.)']]])</f>
        <v>0</v>
      </c>
      <c r="V788" s="5"/>
    </row>
    <row r="789" spans="1:22">
      <c r="A789" t="s">
        <v>3364</v>
      </c>
      <c r="B789" t="s">
        <v>3365</v>
      </c>
      <c r="C789" t="s">
        <v>45</v>
      </c>
      <c r="D789" s="9" t="s">
        <v>3366</v>
      </c>
      <c r="E789" s="8">
        <f>ecommerce_dataset_updated[[#This Row],[Price (Rs.)]]+0</f>
        <v>105.16</v>
      </c>
      <c r="F789" s="6" t="s">
        <v>53</v>
      </c>
      <c r="G789" s="7">
        <f>ecommerce_dataset_updated[[#This Row],[Discount (%)]]+0</f>
        <v>5</v>
      </c>
      <c r="H789" s="6" t="s">
        <v>3367</v>
      </c>
      <c r="I789" s="6">
        <f>ecommerce_dataset_updated[[#This Row],['[Price (Rs.)']]]*ecommerce_dataset_updated[[#This Row],['[Discount (%)']]]/100</f>
        <v>5.2579999999999991</v>
      </c>
      <c r="J789" s="6">
        <f>ecommerce_dataset_updated[[#This Row],[Final_Price(Rs.)]]+0</f>
        <v>99.9</v>
      </c>
      <c r="K789" s="6">
        <f xml:space="preserve"> ecommerce_dataset_updated[[#This Row],['[Price (Rs.)']]]-ecommerce_dataset_updated[[#This Row],[Discount Amount _]]</f>
        <v>99.902000000000001</v>
      </c>
      <c r="L789" t="s">
        <v>14</v>
      </c>
      <c r="M789" t="s">
        <v>1163</v>
      </c>
      <c r="N789" s="4" t="s">
        <v>14054</v>
      </c>
      <c r="O789" s="4" t="s">
        <v>14055</v>
      </c>
      <c r="P789" s="4" t="s">
        <v>14079</v>
      </c>
      <c r="Q789" s="5">
        <f>DATE(ecommerce_dataset_updated[[#This Row],[YYYY]],ecommerce_dataset_updated[[#This Row],[MM]],ecommerce_dataset_updated[[#This Row],[DD]])</f>
        <v>45531</v>
      </c>
      <c r="R789" s="6" t="str">
        <f>TEXT(ecommerce_dataset_updated[[#This Row],['[Purchase_Date']]], "mmm")</f>
        <v>Aug</v>
      </c>
      <c r="S789" s="6" t="str">
        <f>TEXT(ecommerce_dataset_updated[[#This Row],['[Purchase_Date']]], "ddd")</f>
        <v>Tue</v>
      </c>
      <c r="T789" s="6">
        <f>ecommerce_dataset_updated[[#This Row],[Final_Price(Rs.) _]]-ecommerce_dataset_updated[[#This Row],['[Final_Price(Rs.)']]]</f>
        <v>1.9999999999953388E-3</v>
      </c>
      <c r="U789" s="6" t="b">
        <f xml:space="preserve"> AND(ecommerce_dataset_updated[[#This Row],[Final_Price(Rs.) _]]=ecommerce_dataset_updated[[#This Row],['[Final_Price(Rs.)']]])</f>
        <v>0</v>
      </c>
      <c r="V789" s="5"/>
    </row>
    <row r="790" spans="1:22">
      <c r="A790" t="s">
        <v>3368</v>
      </c>
      <c r="B790" t="s">
        <v>3369</v>
      </c>
      <c r="C790" t="s">
        <v>68</v>
      </c>
      <c r="D790" s="9" t="s">
        <v>3370</v>
      </c>
      <c r="E790" s="8">
        <f>ecommerce_dataset_updated[[#This Row],[Price (Rs.)]]+0</f>
        <v>95.11</v>
      </c>
      <c r="F790" s="6" t="s">
        <v>20</v>
      </c>
      <c r="G790" s="7">
        <f>ecommerce_dataset_updated[[#This Row],[Discount (%)]]+0</f>
        <v>20</v>
      </c>
      <c r="H790" s="6" t="s">
        <v>3371</v>
      </c>
      <c r="I790" s="6">
        <f>ecommerce_dataset_updated[[#This Row],['[Price (Rs.)']]]*ecommerce_dataset_updated[[#This Row],['[Discount (%)']]]/100</f>
        <v>19.022000000000002</v>
      </c>
      <c r="J790" s="6">
        <f>ecommerce_dataset_updated[[#This Row],[Final_Price(Rs.)]]+0</f>
        <v>76.09</v>
      </c>
      <c r="K790" s="6">
        <f xml:space="preserve"> ecommerce_dataset_updated[[#This Row],['[Price (Rs.)']]]-ecommerce_dataset_updated[[#This Row],[Discount Amount _]]</f>
        <v>76.087999999999994</v>
      </c>
      <c r="L790" t="s">
        <v>77</v>
      </c>
      <c r="M790" t="s">
        <v>2608</v>
      </c>
      <c r="N790" s="4" t="s">
        <v>14061</v>
      </c>
      <c r="O790" s="4" t="s">
        <v>14050</v>
      </c>
      <c r="P790" s="4" t="s">
        <v>14079</v>
      </c>
      <c r="Q790" s="5">
        <f>DATE(ecommerce_dataset_updated[[#This Row],[YYYY]],ecommerce_dataset_updated[[#This Row],[MM]],ecommerce_dataset_updated[[#This Row],[DD]])</f>
        <v>45556</v>
      </c>
      <c r="R790" s="6" t="str">
        <f>TEXT(ecommerce_dataset_updated[[#This Row],['[Purchase_Date']]], "mmm")</f>
        <v>Sep</v>
      </c>
      <c r="S790" s="6" t="str">
        <f>TEXT(ecommerce_dataset_updated[[#This Row],['[Purchase_Date']]], "ddd")</f>
        <v>Sat</v>
      </c>
      <c r="T790" s="6">
        <f>ecommerce_dataset_updated[[#This Row],[Final_Price(Rs.) _]]-ecommerce_dataset_updated[[#This Row],['[Final_Price(Rs.)']]]</f>
        <v>-2.0000000000095497E-3</v>
      </c>
      <c r="U790" s="6" t="b">
        <f xml:space="preserve"> AND(ecommerce_dataset_updated[[#This Row],[Final_Price(Rs.) _]]=ecommerce_dataset_updated[[#This Row],['[Final_Price(Rs.)']]])</f>
        <v>0</v>
      </c>
      <c r="V790" s="5"/>
    </row>
    <row r="791" spans="1:22">
      <c r="A791" t="s">
        <v>3372</v>
      </c>
      <c r="B791" t="s">
        <v>3373</v>
      </c>
      <c r="C791" t="s">
        <v>32</v>
      </c>
      <c r="D791" s="9" t="s">
        <v>3374</v>
      </c>
      <c r="E791" s="8">
        <f>ecommerce_dataset_updated[[#This Row],[Price (Rs.)]]+0</f>
        <v>231.11</v>
      </c>
      <c r="F791" s="6" t="s">
        <v>20</v>
      </c>
      <c r="G791" s="7">
        <f>ecommerce_dataset_updated[[#This Row],[Discount (%)]]+0</f>
        <v>20</v>
      </c>
      <c r="H791" s="6" t="s">
        <v>3375</v>
      </c>
      <c r="I791" s="6">
        <f>ecommerce_dataset_updated[[#This Row],['[Price (Rs.)']]]*ecommerce_dataset_updated[[#This Row],['[Discount (%)']]]/100</f>
        <v>46.222000000000008</v>
      </c>
      <c r="J791" s="6">
        <f>ecommerce_dataset_updated[[#This Row],[Final_Price(Rs.)]]+0</f>
        <v>184.89</v>
      </c>
      <c r="K791" s="6">
        <f xml:space="preserve"> ecommerce_dataset_updated[[#This Row],['[Price (Rs.)']]]-ecommerce_dataset_updated[[#This Row],[Discount Amount _]]</f>
        <v>184.88800000000001</v>
      </c>
      <c r="L791" t="s">
        <v>35</v>
      </c>
      <c r="M791" t="s">
        <v>927</v>
      </c>
      <c r="N791" s="4" t="s">
        <v>14064</v>
      </c>
      <c r="O791" s="4" t="s">
        <v>14049</v>
      </c>
      <c r="P791" s="4" t="s">
        <v>14079</v>
      </c>
      <c r="Q791" s="5">
        <f>DATE(ecommerce_dataset_updated[[#This Row],[YYYY]],ecommerce_dataset_updated[[#This Row],[MM]],ecommerce_dataset_updated[[#This Row],[DD]])</f>
        <v>45609</v>
      </c>
      <c r="R791" s="6" t="str">
        <f>TEXT(ecommerce_dataset_updated[[#This Row],['[Purchase_Date']]], "mmm")</f>
        <v>Nov</v>
      </c>
      <c r="S791" s="6" t="str">
        <f>TEXT(ecommerce_dataset_updated[[#This Row],['[Purchase_Date']]], "ddd")</f>
        <v>Wed</v>
      </c>
      <c r="T791" s="6">
        <f>ecommerce_dataset_updated[[#This Row],[Final_Price(Rs.) _]]-ecommerce_dataset_updated[[#This Row],['[Final_Price(Rs.)']]]</f>
        <v>-1.999999999981128E-3</v>
      </c>
      <c r="U791" s="6" t="b">
        <f xml:space="preserve"> AND(ecommerce_dataset_updated[[#This Row],[Final_Price(Rs.) _]]=ecommerce_dataset_updated[[#This Row],['[Final_Price(Rs.)']]])</f>
        <v>0</v>
      </c>
      <c r="V791" s="5"/>
    </row>
    <row r="792" spans="1:22">
      <c r="A792" t="s">
        <v>3376</v>
      </c>
      <c r="B792" t="s">
        <v>3377</v>
      </c>
      <c r="C792" t="s">
        <v>68</v>
      </c>
      <c r="D792" s="9" t="s">
        <v>3378</v>
      </c>
      <c r="E792" s="8">
        <f>ecommerce_dataset_updated[[#This Row],[Price (Rs.)]]+0</f>
        <v>89.92</v>
      </c>
      <c r="F792" s="6" t="s">
        <v>47</v>
      </c>
      <c r="G792" s="7">
        <f>ecommerce_dataset_updated[[#This Row],[Discount (%)]]+0</f>
        <v>50</v>
      </c>
      <c r="H792" s="6" t="s">
        <v>3379</v>
      </c>
      <c r="I792" s="6">
        <f>ecommerce_dataset_updated[[#This Row],['[Price (Rs.)']]]*ecommerce_dataset_updated[[#This Row],['[Discount (%)']]]/100</f>
        <v>44.96</v>
      </c>
      <c r="J792" s="6">
        <f>ecommerce_dataset_updated[[#This Row],[Final_Price(Rs.)]]+0</f>
        <v>44.96</v>
      </c>
      <c r="K792" s="6">
        <f xml:space="preserve"> ecommerce_dataset_updated[[#This Row],['[Price (Rs.)']]]-ecommerce_dataset_updated[[#This Row],[Discount Amount _]]</f>
        <v>44.96</v>
      </c>
      <c r="L792" t="s">
        <v>14</v>
      </c>
      <c r="M792" t="s">
        <v>2327</v>
      </c>
      <c r="N792" s="4" t="s">
        <v>14065</v>
      </c>
      <c r="O792" s="4" t="s">
        <v>14052</v>
      </c>
      <c r="P792" s="4" t="s">
        <v>14079</v>
      </c>
      <c r="Q792" s="5">
        <f>DATE(ecommerce_dataset_updated[[#This Row],[YYYY]],ecommerce_dataset_updated[[#This Row],[MM]],ecommerce_dataset_updated[[#This Row],[DD]])</f>
        <v>45314</v>
      </c>
      <c r="R792" s="6" t="str">
        <f>TEXT(ecommerce_dataset_updated[[#This Row],['[Purchase_Date']]], "mmm")</f>
        <v>Jan</v>
      </c>
      <c r="S792" s="6" t="str">
        <f>TEXT(ecommerce_dataset_updated[[#This Row],['[Purchase_Date']]], "ddd")</f>
        <v>Tue</v>
      </c>
      <c r="T792" s="6">
        <f>ecommerce_dataset_updated[[#This Row],[Final_Price(Rs.) _]]-ecommerce_dataset_updated[[#This Row],['[Final_Price(Rs.)']]]</f>
        <v>0</v>
      </c>
      <c r="U792" s="6" t="b">
        <f xml:space="preserve"> AND(ecommerce_dataset_updated[[#This Row],[Final_Price(Rs.) _]]=ecommerce_dataset_updated[[#This Row],['[Final_Price(Rs.)']]])</f>
        <v>1</v>
      </c>
      <c r="V792" s="5"/>
    </row>
    <row r="793" spans="1:22">
      <c r="A793" t="s">
        <v>3380</v>
      </c>
      <c r="B793" t="s">
        <v>3381</v>
      </c>
      <c r="C793" t="s">
        <v>68</v>
      </c>
      <c r="D793" s="9" t="s">
        <v>3382</v>
      </c>
      <c r="E793" s="8">
        <f>ecommerce_dataset_updated[[#This Row],[Price (Rs.)]]+0</f>
        <v>293.2</v>
      </c>
      <c r="F793" s="6" t="s">
        <v>47</v>
      </c>
      <c r="G793" s="7">
        <f>ecommerce_dataset_updated[[#This Row],[Discount (%)]]+0</f>
        <v>50</v>
      </c>
      <c r="H793" s="6" t="s">
        <v>3383</v>
      </c>
      <c r="I793" s="6">
        <f>ecommerce_dataset_updated[[#This Row],['[Price (Rs.)']]]*ecommerce_dataset_updated[[#This Row],['[Discount (%)']]]/100</f>
        <v>146.6</v>
      </c>
      <c r="J793" s="6">
        <f>ecommerce_dataset_updated[[#This Row],[Final_Price(Rs.)]]+0</f>
        <v>146.6</v>
      </c>
      <c r="K793" s="6">
        <f xml:space="preserve"> ecommerce_dataset_updated[[#This Row],['[Price (Rs.)']]]-ecommerce_dataset_updated[[#This Row],[Discount Amount _]]</f>
        <v>146.6</v>
      </c>
      <c r="L793" t="s">
        <v>14</v>
      </c>
      <c r="M793" t="s">
        <v>3384</v>
      </c>
      <c r="N793" s="4" t="s">
        <v>14072</v>
      </c>
      <c r="O793" s="4" t="s">
        <v>14051</v>
      </c>
      <c r="P793" s="4" t="s">
        <v>14079</v>
      </c>
      <c r="Q793" s="5">
        <f>DATE(ecommerce_dataset_updated[[#This Row],[YYYY]],ecommerce_dataset_updated[[#This Row],[MM]],ecommerce_dataset_updated[[#This Row],[DD]])</f>
        <v>45338</v>
      </c>
      <c r="R793" s="6" t="str">
        <f>TEXT(ecommerce_dataset_updated[[#This Row],['[Purchase_Date']]], "mmm")</f>
        <v>Feb</v>
      </c>
      <c r="S793" s="6" t="str">
        <f>TEXT(ecommerce_dataset_updated[[#This Row],['[Purchase_Date']]], "ddd")</f>
        <v>Fri</v>
      </c>
      <c r="T793" s="6">
        <f>ecommerce_dataset_updated[[#This Row],[Final_Price(Rs.) _]]-ecommerce_dataset_updated[[#This Row],['[Final_Price(Rs.)']]]</f>
        <v>0</v>
      </c>
      <c r="U793" s="6" t="b">
        <f xml:space="preserve"> AND(ecommerce_dataset_updated[[#This Row],[Final_Price(Rs.) _]]=ecommerce_dataset_updated[[#This Row],['[Final_Price(Rs.)']]])</f>
        <v>1</v>
      </c>
      <c r="V793" s="5"/>
    </row>
    <row r="794" spans="1:22">
      <c r="A794" t="s">
        <v>3385</v>
      </c>
      <c r="B794" t="s">
        <v>3386</v>
      </c>
      <c r="C794" t="s">
        <v>114</v>
      </c>
      <c r="D794" s="9" t="s">
        <v>3387</v>
      </c>
      <c r="E794" s="8">
        <f>ecommerce_dataset_updated[[#This Row],[Price (Rs.)]]+0</f>
        <v>171.28</v>
      </c>
      <c r="F794" s="6" t="s">
        <v>154</v>
      </c>
      <c r="G794" s="7">
        <f>ecommerce_dataset_updated[[#This Row],[Discount (%)]]+0</f>
        <v>30</v>
      </c>
      <c r="H794" s="6" t="s">
        <v>3388</v>
      </c>
      <c r="I794" s="6">
        <f>ecommerce_dataset_updated[[#This Row],['[Price (Rs.)']]]*ecommerce_dataset_updated[[#This Row],['[Discount (%)']]]/100</f>
        <v>51.383999999999993</v>
      </c>
      <c r="J794" s="6">
        <f>ecommerce_dataset_updated[[#This Row],[Final_Price(Rs.)]]+0</f>
        <v>119.9</v>
      </c>
      <c r="K794" s="6">
        <f xml:space="preserve"> ecommerce_dataset_updated[[#This Row],['[Price (Rs.)']]]-ecommerce_dataset_updated[[#This Row],[Discount Amount _]]</f>
        <v>119.89600000000002</v>
      </c>
      <c r="L794" t="s">
        <v>120</v>
      </c>
      <c r="M794" t="s">
        <v>259</v>
      </c>
      <c r="N794" s="4" t="s">
        <v>154</v>
      </c>
      <c r="O794" s="4" t="s">
        <v>75</v>
      </c>
      <c r="P794" s="4" t="s">
        <v>14079</v>
      </c>
      <c r="Q794" s="5">
        <f>DATE(ecommerce_dataset_updated[[#This Row],[YYYY]],ecommerce_dataset_updated[[#This Row],[MM]],ecommerce_dataset_updated[[#This Row],[DD]])</f>
        <v>45595</v>
      </c>
      <c r="R794" s="6" t="str">
        <f>TEXT(ecommerce_dataset_updated[[#This Row],['[Purchase_Date']]], "mmm")</f>
        <v>Oct</v>
      </c>
      <c r="S794" s="6" t="str">
        <f>TEXT(ecommerce_dataset_updated[[#This Row],['[Purchase_Date']]], "ddd")</f>
        <v>Wed</v>
      </c>
      <c r="T794" s="6">
        <f>ecommerce_dataset_updated[[#This Row],[Final_Price(Rs.) _]]-ecommerce_dataset_updated[[#This Row],['[Final_Price(Rs.)']]]</f>
        <v>-3.9999999999906777E-3</v>
      </c>
      <c r="U794" s="6" t="b">
        <f xml:space="preserve"> AND(ecommerce_dataset_updated[[#This Row],[Final_Price(Rs.) _]]=ecommerce_dataset_updated[[#This Row],['[Final_Price(Rs.)']]])</f>
        <v>0</v>
      </c>
      <c r="V794" s="5"/>
    </row>
    <row r="795" spans="1:22">
      <c r="A795" t="s">
        <v>3389</v>
      </c>
      <c r="B795" t="s">
        <v>3390</v>
      </c>
      <c r="C795" t="s">
        <v>39</v>
      </c>
      <c r="D795" s="9" t="s">
        <v>3391</v>
      </c>
      <c r="E795" s="8">
        <f>ecommerce_dataset_updated[[#This Row],[Price (Rs.)]]+0</f>
        <v>476.57</v>
      </c>
      <c r="F795" s="6" t="s">
        <v>53</v>
      </c>
      <c r="G795" s="7">
        <f>ecommerce_dataset_updated[[#This Row],[Discount (%)]]+0</f>
        <v>5</v>
      </c>
      <c r="H795" s="6" t="s">
        <v>3392</v>
      </c>
      <c r="I795" s="6">
        <f>ecommerce_dataset_updated[[#This Row],['[Price (Rs.)']]]*ecommerce_dataset_updated[[#This Row],['[Discount (%)']]]/100</f>
        <v>23.828499999999998</v>
      </c>
      <c r="J795" s="6">
        <f>ecommerce_dataset_updated[[#This Row],[Final_Price(Rs.)]]+0</f>
        <v>452.74</v>
      </c>
      <c r="K795" s="6">
        <f xml:space="preserve"> ecommerce_dataset_updated[[#This Row],['[Price (Rs.)']]]-ecommerce_dataset_updated[[#This Row],[Discount Amount _]]</f>
        <v>452.74149999999997</v>
      </c>
      <c r="L795" t="s">
        <v>28</v>
      </c>
      <c r="M795" t="s">
        <v>121</v>
      </c>
      <c r="N795" s="4" t="s">
        <v>14065</v>
      </c>
      <c r="O795" s="4" t="s">
        <v>14050</v>
      </c>
      <c r="P795" s="4" t="s">
        <v>14079</v>
      </c>
      <c r="Q795" s="5">
        <f>DATE(ecommerce_dataset_updated[[#This Row],[YYYY]],ecommerce_dataset_updated[[#This Row],[MM]],ecommerce_dataset_updated[[#This Row],[DD]])</f>
        <v>45558</v>
      </c>
      <c r="R795" s="6" t="str">
        <f>TEXT(ecommerce_dataset_updated[[#This Row],['[Purchase_Date']]], "mmm")</f>
        <v>Sep</v>
      </c>
      <c r="S795" s="6" t="str">
        <f>TEXT(ecommerce_dataset_updated[[#This Row],['[Purchase_Date']]], "ddd")</f>
        <v>Mon</v>
      </c>
      <c r="T795" s="6">
        <f>ecommerce_dataset_updated[[#This Row],[Final_Price(Rs.) _]]-ecommerce_dataset_updated[[#This Row],['[Final_Price(Rs.)']]]</f>
        <v>1.4999999999645297E-3</v>
      </c>
      <c r="U795" s="6" t="b">
        <f xml:space="preserve"> AND(ecommerce_dataset_updated[[#This Row],[Final_Price(Rs.) _]]=ecommerce_dataset_updated[[#This Row],['[Final_Price(Rs.)']]])</f>
        <v>0</v>
      </c>
      <c r="V795" s="5"/>
    </row>
    <row r="796" spans="1:22">
      <c r="A796" t="s">
        <v>3393</v>
      </c>
      <c r="B796" t="s">
        <v>3394</v>
      </c>
      <c r="C796" t="s">
        <v>10</v>
      </c>
      <c r="D796" s="9" t="s">
        <v>3395</v>
      </c>
      <c r="E796" s="8">
        <f>ecommerce_dataset_updated[[#This Row],[Price (Rs.)]]+0</f>
        <v>323.83999999999997</v>
      </c>
      <c r="F796" s="6" t="s">
        <v>154</v>
      </c>
      <c r="G796" s="7">
        <f>ecommerce_dataset_updated[[#This Row],[Discount (%)]]+0</f>
        <v>30</v>
      </c>
      <c r="H796" s="6" t="s">
        <v>3396</v>
      </c>
      <c r="I796" s="6">
        <f>ecommerce_dataset_updated[[#This Row],['[Price (Rs.)']]]*ecommerce_dataset_updated[[#This Row],['[Discount (%)']]]/100</f>
        <v>97.151999999999987</v>
      </c>
      <c r="J796" s="6">
        <f>ecommerce_dataset_updated[[#This Row],[Final_Price(Rs.)]]+0</f>
        <v>226.69</v>
      </c>
      <c r="K796" s="6">
        <f xml:space="preserve"> ecommerce_dataset_updated[[#This Row],['[Price (Rs.)']]]-ecommerce_dataset_updated[[#This Row],[Discount Amount _]]</f>
        <v>226.68799999999999</v>
      </c>
      <c r="L796" t="s">
        <v>120</v>
      </c>
      <c r="M796" t="s">
        <v>3384</v>
      </c>
      <c r="N796" s="4" t="s">
        <v>14072</v>
      </c>
      <c r="O796" s="4" t="s">
        <v>14051</v>
      </c>
      <c r="P796" s="4" t="s">
        <v>14079</v>
      </c>
      <c r="Q796" s="5">
        <f>DATE(ecommerce_dataset_updated[[#This Row],[YYYY]],ecommerce_dataset_updated[[#This Row],[MM]],ecommerce_dataset_updated[[#This Row],[DD]])</f>
        <v>45338</v>
      </c>
      <c r="R796" s="6" t="str">
        <f>TEXT(ecommerce_dataset_updated[[#This Row],['[Purchase_Date']]], "mmm")</f>
        <v>Feb</v>
      </c>
      <c r="S796" s="6" t="str">
        <f>TEXT(ecommerce_dataset_updated[[#This Row],['[Purchase_Date']]], "ddd")</f>
        <v>Fri</v>
      </c>
      <c r="T796" s="6">
        <f>ecommerce_dataset_updated[[#This Row],[Final_Price(Rs.) _]]-ecommerce_dataset_updated[[#This Row],['[Final_Price(Rs.)']]]</f>
        <v>-2.0000000000095497E-3</v>
      </c>
      <c r="U796" s="6" t="b">
        <f xml:space="preserve"> AND(ecommerce_dataset_updated[[#This Row],[Final_Price(Rs.) _]]=ecommerce_dataset_updated[[#This Row],['[Final_Price(Rs.)']]])</f>
        <v>0</v>
      </c>
      <c r="V796" s="5"/>
    </row>
    <row r="797" spans="1:22">
      <c r="A797" t="s">
        <v>3397</v>
      </c>
      <c r="B797" t="s">
        <v>3398</v>
      </c>
      <c r="C797" t="s">
        <v>10</v>
      </c>
      <c r="D797" s="9" t="s">
        <v>3399</v>
      </c>
      <c r="E797" s="8">
        <f>ecommerce_dataset_updated[[#This Row],[Price (Rs.)]]+0</f>
        <v>430.99</v>
      </c>
      <c r="F797" s="6" t="s">
        <v>154</v>
      </c>
      <c r="G797" s="7">
        <f>ecommerce_dataset_updated[[#This Row],[Discount (%)]]+0</f>
        <v>30</v>
      </c>
      <c r="H797" s="6" t="s">
        <v>3400</v>
      </c>
      <c r="I797" s="6">
        <f>ecommerce_dataset_updated[[#This Row],['[Price (Rs.)']]]*ecommerce_dataset_updated[[#This Row],['[Discount (%)']]]/100</f>
        <v>129.297</v>
      </c>
      <c r="J797" s="6">
        <f>ecommerce_dataset_updated[[#This Row],[Final_Price(Rs.)]]+0</f>
        <v>301.69</v>
      </c>
      <c r="K797" s="6">
        <f xml:space="preserve"> ecommerce_dataset_updated[[#This Row],['[Price (Rs.)']]]-ecommerce_dataset_updated[[#This Row],[Discount Amount _]]</f>
        <v>301.69299999999998</v>
      </c>
      <c r="L797" t="s">
        <v>28</v>
      </c>
      <c r="M797" t="s">
        <v>1076</v>
      </c>
      <c r="N797" s="4" t="s">
        <v>12</v>
      </c>
      <c r="O797" s="4" t="s">
        <v>14067</v>
      </c>
      <c r="P797" s="4" t="s">
        <v>14079</v>
      </c>
      <c r="Q797" s="5">
        <f>DATE(ecommerce_dataset_updated[[#This Row],[YYYY]],ecommerce_dataset_updated[[#This Row],[MM]],ecommerce_dataset_updated[[#This Row],[DD]])</f>
        <v>45488</v>
      </c>
      <c r="R797" s="6" t="str">
        <f>TEXT(ecommerce_dataset_updated[[#This Row],['[Purchase_Date']]], "mmm")</f>
        <v>Jul</v>
      </c>
      <c r="S797" s="6" t="str">
        <f>TEXT(ecommerce_dataset_updated[[#This Row],['[Purchase_Date']]], "ddd")</f>
        <v>Mon</v>
      </c>
      <c r="T797" s="6">
        <f>ecommerce_dataset_updated[[#This Row],[Final_Price(Rs.) _]]-ecommerce_dataset_updated[[#This Row],['[Final_Price(Rs.)']]]</f>
        <v>2.9999999999859028E-3</v>
      </c>
      <c r="U797" s="6" t="b">
        <f xml:space="preserve"> AND(ecommerce_dataset_updated[[#This Row],[Final_Price(Rs.) _]]=ecommerce_dataset_updated[[#This Row],['[Final_Price(Rs.)']]])</f>
        <v>0</v>
      </c>
      <c r="V797" s="5"/>
    </row>
    <row r="798" spans="1:22">
      <c r="A798" t="s">
        <v>3401</v>
      </c>
      <c r="B798" t="s">
        <v>3402</v>
      </c>
      <c r="C798" t="s">
        <v>68</v>
      </c>
      <c r="D798" s="9" t="s">
        <v>3403</v>
      </c>
      <c r="E798" s="8">
        <f>ecommerce_dataset_updated[[#This Row],[Price (Rs.)]]+0</f>
        <v>74.430000000000007</v>
      </c>
      <c r="F798" s="6" t="s">
        <v>12</v>
      </c>
      <c r="G798" s="7">
        <f>ecommerce_dataset_updated[[#This Row],[Discount (%)]]+0</f>
        <v>15</v>
      </c>
      <c r="H798" s="6" t="s">
        <v>3404</v>
      </c>
      <c r="I798" s="6">
        <f>ecommerce_dataset_updated[[#This Row],['[Price (Rs.)']]]*ecommerce_dataset_updated[[#This Row],['[Discount (%)']]]/100</f>
        <v>11.1645</v>
      </c>
      <c r="J798" s="6">
        <f>ecommerce_dataset_updated[[#This Row],[Final_Price(Rs.)]]+0</f>
        <v>63.27</v>
      </c>
      <c r="K798" s="6">
        <f xml:space="preserve"> ecommerce_dataset_updated[[#This Row],['[Price (Rs.)']]]-ecommerce_dataset_updated[[#This Row],[Discount Amount _]]</f>
        <v>63.265500000000003</v>
      </c>
      <c r="L798" t="s">
        <v>77</v>
      </c>
      <c r="M798" t="s">
        <v>362</v>
      </c>
      <c r="N798" s="4" t="s">
        <v>14054</v>
      </c>
      <c r="O798" s="4" t="s">
        <v>14051</v>
      </c>
      <c r="P798" s="4" t="s">
        <v>14079</v>
      </c>
      <c r="Q798" s="5">
        <f>DATE(ecommerce_dataset_updated[[#This Row],[YYYY]],ecommerce_dataset_updated[[#This Row],[MM]],ecommerce_dataset_updated[[#This Row],[DD]])</f>
        <v>45349</v>
      </c>
      <c r="R798" s="6" t="str">
        <f>TEXT(ecommerce_dataset_updated[[#This Row],['[Purchase_Date']]], "mmm")</f>
        <v>Feb</v>
      </c>
      <c r="S798" s="6" t="str">
        <f>TEXT(ecommerce_dataset_updated[[#This Row],['[Purchase_Date']]], "ddd")</f>
        <v>Tue</v>
      </c>
      <c r="T798" s="6">
        <f>ecommerce_dataset_updated[[#This Row],[Final_Price(Rs.) _]]-ecommerce_dataset_updated[[#This Row],['[Final_Price(Rs.)']]]</f>
        <v>-4.5000000000001705E-3</v>
      </c>
      <c r="U798" s="6" t="b">
        <f xml:space="preserve"> AND(ecommerce_dataset_updated[[#This Row],[Final_Price(Rs.) _]]=ecommerce_dataset_updated[[#This Row],['[Final_Price(Rs.)']]])</f>
        <v>0</v>
      </c>
      <c r="V798" s="5"/>
    </row>
    <row r="799" spans="1:22">
      <c r="A799" t="s">
        <v>3405</v>
      </c>
      <c r="B799" t="s">
        <v>3406</v>
      </c>
      <c r="C799" t="s">
        <v>18</v>
      </c>
      <c r="D799" s="9" t="s">
        <v>3407</v>
      </c>
      <c r="E799" s="8">
        <f>ecommerce_dataset_updated[[#This Row],[Price (Rs.)]]+0</f>
        <v>390.11</v>
      </c>
      <c r="F799" s="6" t="s">
        <v>107</v>
      </c>
      <c r="G799" s="7">
        <f>ecommerce_dataset_updated[[#This Row],[Discount (%)]]+0</f>
        <v>0</v>
      </c>
      <c r="H799" s="6" t="s">
        <v>3407</v>
      </c>
      <c r="I799" s="6">
        <f>ecommerce_dataset_updated[[#This Row],['[Price (Rs.)']]]*ecommerce_dataset_updated[[#This Row],['[Discount (%)']]]/100</f>
        <v>0</v>
      </c>
      <c r="J799" s="6">
        <f>ecommerce_dataset_updated[[#This Row],[Final_Price(Rs.)]]+0</f>
        <v>390.11</v>
      </c>
      <c r="K799" s="6">
        <f xml:space="preserve"> ecommerce_dataset_updated[[#This Row],['[Price (Rs.)']]]-ecommerce_dataset_updated[[#This Row],[Discount Amount _]]</f>
        <v>390.11</v>
      </c>
      <c r="L799" t="s">
        <v>14</v>
      </c>
      <c r="M799" t="s">
        <v>756</v>
      </c>
      <c r="N799" s="4" t="s">
        <v>14071</v>
      </c>
      <c r="O799" s="4" t="s">
        <v>14057</v>
      </c>
      <c r="P799" s="4" t="s">
        <v>14079</v>
      </c>
      <c r="Q799" s="5">
        <f>DATE(ecommerce_dataset_updated[[#This Row],[YYYY]],ecommerce_dataset_updated[[#This Row],[MM]],ecommerce_dataset_updated[[#This Row],[DD]])</f>
        <v>45375</v>
      </c>
      <c r="R799" s="6" t="str">
        <f>TEXT(ecommerce_dataset_updated[[#This Row],['[Purchase_Date']]], "mmm")</f>
        <v>Mar</v>
      </c>
      <c r="S799" s="6" t="str">
        <f>TEXT(ecommerce_dataset_updated[[#This Row],['[Purchase_Date']]], "ddd")</f>
        <v>Sun</v>
      </c>
      <c r="T799" s="6">
        <f>ecommerce_dataset_updated[[#This Row],[Final_Price(Rs.) _]]-ecommerce_dataset_updated[[#This Row],['[Final_Price(Rs.)']]]</f>
        <v>0</v>
      </c>
      <c r="U799" s="6" t="b">
        <f xml:space="preserve"> AND(ecommerce_dataset_updated[[#This Row],[Final_Price(Rs.) _]]=ecommerce_dataset_updated[[#This Row],['[Final_Price(Rs.)']]])</f>
        <v>1</v>
      </c>
      <c r="V799" s="5"/>
    </row>
    <row r="800" spans="1:22">
      <c r="A800" t="s">
        <v>3408</v>
      </c>
      <c r="B800" t="s">
        <v>3409</v>
      </c>
      <c r="C800" t="s">
        <v>39</v>
      </c>
      <c r="D800" s="9" t="s">
        <v>3410</v>
      </c>
      <c r="E800" s="8">
        <f>ecommerce_dataset_updated[[#This Row],[Price (Rs.)]]+0</f>
        <v>311.55</v>
      </c>
      <c r="F800" s="6" t="s">
        <v>26</v>
      </c>
      <c r="G800" s="7">
        <f>ecommerce_dataset_updated[[#This Row],[Discount (%)]]+0</f>
        <v>25</v>
      </c>
      <c r="H800" s="6" t="s">
        <v>3411</v>
      </c>
      <c r="I800" s="6">
        <f>ecommerce_dataset_updated[[#This Row],['[Price (Rs.)']]]*ecommerce_dataset_updated[[#This Row],['[Discount (%)']]]/100</f>
        <v>77.887500000000003</v>
      </c>
      <c r="J800" s="6">
        <f>ecommerce_dataset_updated[[#This Row],[Final_Price(Rs.)]]+0</f>
        <v>233.66</v>
      </c>
      <c r="K800" s="6">
        <f xml:space="preserve"> ecommerce_dataset_updated[[#This Row],['[Price (Rs.)']]]-ecommerce_dataset_updated[[#This Row],[Discount Amount _]]</f>
        <v>233.66250000000002</v>
      </c>
      <c r="L800" t="s">
        <v>28</v>
      </c>
      <c r="M800" t="s">
        <v>1352</v>
      </c>
      <c r="N800" s="4" t="s">
        <v>14067</v>
      </c>
      <c r="O800" s="4" t="s">
        <v>14052</v>
      </c>
      <c r="P800" s="4" t="s">
        <v>14079</v>
      </c>
      <c r="Q800" s="5">
        <f>DATE(ecommerce_dataset_updated[[#This Row],[YYYY]],ecommerce_dataset_updated[[#This Row],[MM]],ecommerce_dataset_updated[[#This Row],[DD]])</f>
        <v>45298</v>
      </c>
      <c r="R800" s="6" t="str">
        <f>TEXT(ecommerce_dataset_updated[[#This Row],['[Purchase_Date']]], "mmm")</f>
        <v>Jan</v>
      </c>
      <c r="S800" s="6" t="str">
        <f>TEXT(ecommerce_dataset_updated[[#This Row],['[Purchase_Date']]], "ddd")</f>
        <v>Sun</v>
      </c>
      <c r="T800" s="6">
        <f>ecommerce_dataset_updated[[#This Row],[Final_Price(Rs.) _]]-ecommerce_dataset_updated[[#This Row],['[Final_Price(Rs.)']]]</f>
        <v>2.500000000026148E-3</v>
      </c>
      <c r="U800" s="6" t="b">
        <f xml:space="preserve"> AND(ecommerce_dataset_updated[[#This Row],[Final_Price(Rs.) _]]=ecommerce_dataset_updated[[#This Row],['[Final_Price(Rs.)']]])</f>
        <v>0</v>
      </c>
      <c r="V800" s="5"/>
    </row>
    <row r="801" spans="1:22">
      <c r="A801" t="s">
        <v>3412</v>
      </c>
      <c r="B801" t="s">
        <v>3413</v>
      </c>
      <c r="C801" t="s">
        <v>32</v>
      </c>
      <c r="D801" s="9" t="s">
        <v>3414</v>
      </c>
      <c r="E801" s="8">
        <f>ecommerce_dataset_updated[[#This Row],[Price (Rs.)]]+0</f>
        <v>136.16999999999999</v>
      </c>
      <c r="F801" s="6" t="s">
        <v>75</v>
      </c>
      <c r="G801" s="7">
        <f>ecommerce_dataset_updated[[#This Row],[Discount (%)]]+0</f>
        <v>10</v>
      </c>
      <c r="H801" s="6" t="s">
        <v>3415</v>
      </c>
      <c r="I801" s="6">
        <f>ecommerce_dataset_updated[[#This Row],['[Price (Rs.)']]]*ecommerce_dataset_updated[[#This Row],['[Discount (%)']]]/100</f>
        <v>13.616999999999997</v>
      </c>
      <c r="J801" s="6">
        <f>ecommerce_dataset_updated[[#This Row],[Final_Price(Rs.)]]+0</f>
        <v>122.55</v>
      </c>
      <c r="K801" s="6">
        <f xml:space="preserve"> ecommerce_dataset_updated[[#This Row],['[Price (Rs.)']]]-ecommerce_dataset_updated[[#This Row],[Discount Amount _]]</f>
        <v>122.553</v>
      </c>
      <c r="L801" t="s">
        <v>14</v>
      </c>
      <c r="M801" t="s">
        <v>492</v>
      </c>
      <c r="N801" s="4" t="s">
        <v>12</v>
      </c>
      <c r="O801" s="4" t="s">
        <v>14062</v>
      </c>
      <c r="P801" s="4" t="s">
        <v>14079</v>
      </c>
      <c r="Q801" s="5">
        <f>DATE(ecommerce_dataset_updated[[#This Row],[YYYY]],ecommerce_dataset_updated[[#This Row],[MM]],ecommerce_dataset_updated[[#This Row],[DD]])</f>
        <v>45458</v>
      </c>
      <c r="R801" s="6" t="str">
        <f>TEXT(ecommerce_dataset_updated[[#This Row],['[Purchase_Date']]], "mmm")</f>
        <v>Jun</v>
      </c>
      <c r="S801" s="6" t="str">
        <f>TEXT(ecommerce_dataset_updated[[#This Row],['[Purchase_Date']]], "ddd")</f>
        <v>Sat</v>
      </c>
      <c r="T801" s="6">
        <f>ecommerce_dataset_updated[[#This Row],[Final_Price(Rs.) _]]-ecommerce_dataset_updated[[#This Row],['[Final_Price(Rs.)']]]</f>
        <v>3.0000000000001137E-3</v>
      </c>
      <c r="U801" s="6" t="b">
        <f xml:space="preserve"> AND(ecommerce_dataset_updated[[#This Row],[Final_Price(Rs.) _]]=ecommerce_dataset_updated[[#This Row],['[Final_Price(Rs.)']]])</f>
        <v>0</v>
      </c>
      <c r="V801" s="5"/>
    </row>
    <row r="802" spans="1:22">
      <c r="A802" t="s">
        <v>3416</v>
      </c>
      <c r="B802" t="s">
        <v>3417</v>
      </c>
      <c r="C802" t="s">
        <v>39</v>
      </c>
      <c r="D802" s="9" t="s">
        <v>3418</v>
      </c>
      <c r="E802" s="8">
        <f>ecommerce_dataset_updated[[#This Row],[Price (Rs.)]]+0</f>
        <v>290.57</v>
      </c>
      <c r="F802" s="6" t="s">
        <v>53</v>
      </c>
      <c r="G802" s="7">
        <f>ecommerce_dataset_updated[[#This Row],[Discount (%)]]+0</f>
        <v>5</v>
      </c>
      <c r="H802" s="6" t="s">
        <v>3419</v>
      </c>
      <c r="I802" s="6">
        <f>ecommerce_dataset_updated[[#This Row],['[Price (Rs.)']]]*ecommerce_dataset_updated[[#This Row],['[Discount (%)']]]/100</f>
        <v>14.528499999999999</v>
      </c>
      <c r="J802" s="6">
        <f>ecommerce_dataset_updated[[#This Row],[Final_Price(Rs.)]]+0</f>
        <v>276.04000000000002</v>
      </c>
      <c r="K802" s="6">
        <f xml:space="preserve"> ecommerce_dataset_updated[[#This Row],['[Price (Rs.)']]]-ecommerce_dataset_updated[[#This Row],[Discount Amount _]]</f>
        <v>276.04149999999998</v>
      </c>
      <c r="L802" t="s">
        <v>77</v>
      </c>
      <c r="M802" t="s">
        <v>1966</v>
      </c>
      <c r="N802" s="4" t="s">
        <v>14062</v>
      </c>
      <c r="O802" s="4" t="s">
        <v>14049</v>
      </c>
      <c r="P802" s="4" t="s">
        <v>14079</v>
      </c>
      <c r="Q802" s="5">
        <f>DATE(ecommerce_dataset_updated[[#This Row],[YYYY]],ecommerce_dataset_updated[[#This Row],[MM]],ecommerce_dataset_updated[[#This Row],[DD]])</f>
        <v>45602</v>
      </c>
      <c r="R802" s="6" t="str">
        <f>TEXT(ecommerce_dataset_updated[[#This Row],['[Purchase_Date']]], "mmm")</f>
        <v>Nov</v>
      </c>
      <c r="S802" s="6" t="str">
        <f>TEXT(ecommerce_dataset_updated[[#This Row],['[Purchase_Date']]], "ddd")</f>
        <v>Wed</v>
      </c>
      <c r="T802" s="6">
        <f>ecommerce_dataset_updated[[#This Row],[Final_Price(Rs.) _]]-ecommerce_dataset_updated[[#This Row],['[Final_Price(Rs.)']]]</f>
        <v>1.4999999999645297E-3</v>
      </c>
      <c r="U802" s="6" t="b">
        <f xml:space="preserve"> AND(ecommerce_dataset_updated[[#This Row],[Final_Price(Rs.) _]]=ecommerce_dataset_updated[[#This Row],['[Final_Price(Rs.)']]])</f>
        <v>0</v>
      </c>
      <c r="V802" s="5"/>
    </row>
    <row r="803" spans="1:22">
      <c r="A803" t="s">
        <v>3420</v>
      </c>
      <c r="B803" t="s">
        <v>3421</v>
      </c>
      <c r="C803" t="s">
        <v>39</v>
      </c>
      <c r="D803" s="9" t="s">
        <v>3422</v>
      </c>
      <c r="E803" s="8">
        <f>ecommerce_dataset_updated[[#This Row],[Price (Rs.)]]+0</f>
        <v>465.37</v>
      </c>
      <c r="F803" s="6" t="s">
        <v>47</v>
      </c>
      <c r="G803" s="7">
        <f>ecommerce_dataset_updated[[#This Row],[Discount (%)]]+0</f>
        <v>50</v>
      </c>
      <c r="H803" s="6" t="s">
        <v>3423</v>
      </c>
      <c r="I803" s="6">
        <f>ecommerce_dataset_updated[[#This Row],['[Price (Rs.)']]]*ecommerce_dataset_updated[[#This Row],['[Discount (%)']]]/100</f>
        <v>232.685</v>
      </c>
      <c r="J803" s="6">
        <f>ecommerce_dataset_updated[[#This Row],[Final_Price(Rs.)]]+0</f>
        <v>232.69</v>
      </c>
      <c r="K803" s="6">
        <f xml:space="preserve"> ecommerce_dataset_updated[[#This Row],['[Price (Rs.)']]]-ecommerce_dataset_updated[[#This Row],[Discount Amount _]]</f>
        <v>232.685</v>
      </c>
      <c r="L803" t="s">
        <v>28</v>
      </c>
      <c r="M803" t="s">
        <v>418</v>
      </c>
      <c r="N803" s="4" t="s">
        <v>14053</v>
      </c>
      <c r="O803" s="4" t="s">
        <v>14050</v>
      </c>
      <c r="P803" s="4" t="s">
        <v>14079</v>
      </c>
      <c r="Q803" s="5">
        <f>DATE(ecommerce_dataset_updated[[#This Row],[YYYY]],ecommerce_dataset_updated[[#This Row],[MM]],ecommerce_dataset_updated[[#This Row],[DD]])</f>
        <v>45539</v>
      </c>
      <c r="R803" s="6" t="str">
        <f>TEXT(ecommerce_dataset_updated[[#This Row],['[Purchase_Date']]], "mmm")</f>
        <v>Sep</v>
      </c>
      <c r="S803" s="6" t="str">
        <f>TEXT(ecommerce_dataset_updated[[#This Row],['[Purchase_Date']]], "ddd")</f>
        <v>Wed</v>
      </c>
      <c r="T803" s="6">
        <f>ecommerce_dataset_updated[[#This Row],[Final_Price(Rs.) _]]-ecommerce_dataset_updated[[#This Row],['[Final_Price(Rs.)']]]</f>
        <v>-4.9999999999954525E-3</v>
      </c>
      <c r="U803" s="6" t="b">
        <f xml:space="preserve"> AND(ecommerce_dataset_updated[[#This Row],[Final_Price(Rs.) _]]=ecommerce_dataset_updated[[#This Row],['[Final_Price(Rs.)']]])</f>
        <v>0</v>
      </c>
      <c r="V803" s="5"/>
    </row>
    <row r="804" spans="1:22">
      <c r="A804" t="s">
        <v>3424</v>
      </c>
      <c r="B804" t="s">
        <v>3425</v>
      </c>
      <c r="C804" t="s">
        <v>68</v>
      </c>
      <c r="D804" s="9" t="s">
        <v>3426</v>
      </c>
      <c r="E804" s="8">
        <f>ecommerce_dataset_updated[[#This Row],[Price (Rs.)]]+0</f>
        <v>98.93</v>
      </c>
      <c r="F804" s="6" t="s">
        <v>107</v>
      </c>
      <c r="G804" s="7">
        <f>ecommerce_dataset_updated[[#This Row],[Discount (%)]]+0</f>
        <v>0</v>
      </c>
      <c r="H804" s="6" t="s">
        <v>3426</v>
      </c>
      <c r="I804" s="6">
        <f>ecommerce_dataset_updated[[#This Row],['[Price (Rs.)']]]*ecommerce_dataset_updated[[#This Row],['[Discount (%)']]]/100</f>
        <v>0</v>
      </c>
      <c r="J804" s="6">
        <f>ecommerce_dataset_updated[[#This Row],[Final_Price(Rs.)]]+0</f>
        <v>98.93</v>
      </c>
      <c r="K804" s="6">
        <f xml:space="preserve"> ecommerce_dataset_updated[[#This Row],['[Price (Rs.)']]]-ecommerce_dataset_updated[[#This Row],[Discount Amount _]]</f>
        <v>98.93</v>
      </c>
      <c r="L804" t="s">
        <v>35</v>
      </c>
      <c r="M804" t="s">
        <v>259</v>
      </c>
      <c r="N804" s="4" t="s">
        <v>154</v>
      </c>
      <c r="O804" s="4" t="s">
        <v>75</v>
      </c>
      <c r="P804" s="4" t="s">
        <v>14079</v>
      </c>
      <c r="Q804" s="5">
        <f>DATE(ecommerce_dataset_updated[[#This Row],[YYYY]],ecommerce_dataset_updated[[#This Row],[MM]],ecommerce_dataset_updated[[#This Row],[DD]])</f>
        <v>45595</v>
      </c>
      <c r="R804" s="6" t="str">
        <f>TEXT(ecommerce_dataset_updated[[#This Row],['[Purchase_Date']]], "mmm")</f>
        <v>Oct</v>
      </c>
      <c r="S804" s="6" t="str">
        <f>TEXT(ecommerce_dataset_updated[[#This Row],['[Purchase_Date']]], "ddd")</f>
        <v>Wed</v>
      </c>
      <c r="T804" s="6">
        <f>ecommerce_dataset_updated[[#This Row],[Final_Price(Rs.) _]]-ecommerce_dataset_updated[[#This Row],['[Final_Price(Rs.)']]]</f>
        <v>0</v>
      </c>
      <c r="U804" s="6" t="b">
        <f xml:space="preserve"> AND(ecommerce_dataset_updated[[#This Row],[Final_Price(Rs.) _]]=ecommerce_dataset_updated[[#This Row],['[Final_Price(Rs.)']]])</f>
        <v>1</v>
      </c>
      <c r="V804" s="5"/>
    </row>
    <row r="805" spans="1:22">
      <c r="A805" t="s">
        <v>3427</v>
      </c>
      <c r="B805" t="s">
        <v>3428</v>
      </c>
      <c r="C805" t="s">
        <v>10</v>
      </c>
      <c r="D805" s="9" t="s">
        <v>3429</v>
      </c>
      <c r="E805" s="8">
        <f>ecommerce_dataset_updated[[#This Row],[Price (Rs.)]]+0</f>
        <v>468.2</v>
      </c>
      <c r="F805" s="6" t="s">
        <v>75</v>
      </c>
      <c r="G805" s="7">
        <f>ecommerce_dataset_updated[[#This Row],[Discount (%)]]+0</f>
        <v>10</v>
      </c>
      <c r="H805" s="6" t="s">
        <v>3430</v>
      </c>
      <c r="I805" s="6">
        <f>ecommerce_dataset_updated[[#This Row],['[Price (Rs.)']]]*ecommerce_dataset_updated[[#This Row],['[Discount (%)']]]/100</f>
        <v>46.82</v>
      </c>
      <c r="J805" s="6">
        <f>ecommerce_dataset_updated[[#This Row],[Final_Price(Rs.)]]+0</f>
        <v>421.38</v>
      </c>
      <c r="K805" s="6">
        <f xml:space="preserve"> ecommerce_dataset_updated[[#This Row],['[Price (Rs.)']]]-ecommerce_dataset_updated[[#This Row],[Discount Amount _]]</f>
        <v>421.38</v>
      </c>
      <c r="L805" t="s">
        <v>28</v>
      </c>
      <c r="M805" t="s">
        <v>1672</v>
      </c>
      <c r="N805" s="4" t="s">
        <v>14050</v>
      </c>
      <c r="O805" s="4" t="s">
        <v>14049</v>
      </c>
      <c r="P805" s="4" t="s">
        <v>14079</v>
      </c>
      <c r="Q805" s="5">
        <f>DATE(ecommerce_dataset_updated[[#This Row],[YYYY]],ecommerce_dataset_updated[[#This Row],[MM]],ecommerce_dataset_updated[[#This Row],[DD]])</f>
        <v>45605</v>
      </c>
      <c r="R805" s="6" t="str">
        <f>TEXT(ecommerce_dataset_updated[[#This Row],['[Purchase_Date']]], "mmm")</f>
        <v>Nov</v>
      </c>
      <c r="S805" s="6" t="str">
        <f>TEXT(ecommerce_dataset_updated[[#This Row],['[Purchase_Date']]], "ddd")</f>
        <v>Sat</v>
      </c>
      <c r="T805" s="6">
        <f>ecommerce_dataset_updated[[#This Row],[Final_Price(Rs.) _]]-ecommerce_dataset_updated[[#This Row],['[Final_Price(Rs.)']]]</f>
        <v>0</v>
      </c>
      <c r="U805" s="6" t="b">
        <f xml:space="preserve"> AND(ecommerce_dataset_updated[[#This Row],[Final_Price(Rs.) _]]=ecommerce_dataset_updated[[#This Row],['[Final_Price(Rs.)']]])</f>
        <v>1</v>
      </c>
      <c r="V805" s="5"/>
    </row>
    <row r="806" spans="1:22">
      <c r="A806" t="s">
        <v>3431</v>
      </c>
      <c r="B806" t="s">
        <v>3432</v>
      </c>
      <c r="C806" t="s">
        <v>45</v>
      </c>
      <c r="D806" s="9" t="s">
        <v>3433</v>
      </c>
      <c r="E806" s="8">
        <f>ecommerce_dataset_updated[[#This Row],[Price (Rs.)]]+0</f>
        <v>146.93</v>
      </c>
      <c r="F806" s="6" t="s">
        <v>20</v>
      </c>
      <c r="G806" s="7">
        <f>ecommerce_dataset_updated[[#This Row],[Discount (%)]]+0</f>
        <v>20</v>
      </c>
      <c r="H806" s="6" t="s">
        <v>3434</v>
      </c>
      <c r="I806" s="6">
        <f>ecommerce_dataset_updated[[#This Row],['[Price (Rs.)']]]*ecommerce_dataset_updated[[#This Row],['[Discount (%)']]]/100</f>
        <v>29.386000000000003</v>
      </c>
      <c r="J806" s="6">
        <f>ecommerce_dataset_updated[[#This Row],[Final_Price(Rs.)]]+0</f>
        <v>117.54</v>
      </c>
      <c r="K806" s="6">
        <f xml:space="preserve"> ecommerce_dataset_updated[[#This Row],['[Price (Rs.)']]]-ecommerce_dataset_updated[[#This Row],[Discount Amount _]]</f>
        <v>117.54400000000001</v>
      </c>
      <c r="L806" t="s">
        <v>120</v>
      </c>
      <c r="M806" t="s">
        <v>1234</v>
      </c>
      <c r="N806" s="4" t="s">
        <v>75</v>
      </c>
      <c r="O806" s="4" t="s">
        <v>75</v>
      </c>
      <c r="P806" s="4" t="s">
        <v>14079</v>
      </c>
      <c r="Q806" s="5">
        <f>DATE(ecommerce_dataset_updated[[#This Row],[YYYY]],ecommerce_dataset_updated[[#This Row],[MM]],ecommerce_dataset_updated[[#This Row],[DD]])</f>
        <v>45575</v>
      </c>
      <c r="R806" s="6" t="str">
        <f>TEXT(ecommerce_dataset_updated[[#This Row],['[Purchase_Date']]], "mmm")</f>
        <v>Oct</v>
      </c>
      <c r="S806" s="6" t="str">
        <f>TEXT(ecommerce_dataset_updated[[#This Row],['[Purchase_Date']]], "ddd")</f>
        <v>Thu</v>
      </c>
      <c r="T806" s="6">
        <f>ecommerce_dataset_updated[[#This Row],[Final_Price(Rs.) _]]-ecommerce_dataset_updated[[#This Row],['[Final_Price(Rs.)']]]</f>
        <v>4.0000000000048885E-3</v>
      </c>
      <c r="U806" s="6" t="b">
        <f xml:space="preserve"> AND(ecommerce_dataset_updated[[#This Row],[Final_Price(Rs.) _]]=ecommerce_dataset_updated[[#This Row],['[Final_Price(Rs.)']]])</f>
        <v>0</v>
      </c>
      <c r="V806" s="5"/>
    </row>
    <row r="807" spans="1:22">
      <c r="A807" t="s">
        <v>3435</v>
      </c>
      <c r="B807" t="s">
        <v>3436</v>
      </c>
      <c r="C807" t="s">
        <v>32</v>
      </c>
      <c r="D807" s="9" t="s">
        <v>3437</v>
      </c>
      <c r="E807" s="8">
        <f>ecommerce_dataset_updated[[#This Row],[Price (Rs.)]]+0</f>
        <v>481.22</v>
      </c>
      <c r="F807" s="6" t="s">
        <v>53</v>
      </c>
      <c r="G807" s="7">
        <f>ecommerce_dataset_updated[[#This Row],[Discount (%)]]+0</f>
        <v>5</v>
      </c>
      <c r="H807" s="6" t="s">
        <v>3438</v>
      </c>
      <c r="I807" s="6">
        <f>ecommerce_dataset_updated[[#This Row],['[Price (Rs.)']]]*ecommerce_dataset_updated[[#This Row],['[Discount (%)']]]/100</f>
        <v>24.061000000000003</v>
      </c>
      <c r="J807" s="6">
        <f>ecommerce_dataset_updated[[#This Row],[Final_Price(Rs.)]]+0</f>
        <v>457.16</v>
      </c>
      <c r="K807" s="6">
        <f xml:space="preserve"> ecommerce_dataset_updated[[#This Row],['[Price (Rs.)']]]-ecommerce_dataset_updated[[#This Row],[Discount Amount _]]</f>
        <v>457.15900000000005</v>
      </c>
      <c r="L807" t="s">
        <v>120</v>
      </c>
      <c r="M807" t="s">
        <v>798</v>
      </c>
      <c r="N807" s="4" t="s">
        <v>14059</v>
      </c>
      <c r="O807" s="4" t="s">
        <v>14049</v>
      </c>
      <c r="P807" s="4" t="s">
        <v>14079</v>
      </c>
      <c r="Q807" s="5">
        <f>DATE(ecommerce_dataset_updated[[#This Row],[YYYY]],ecommerce_dataset_updated[[#This Row],[MM]],ecommerce_dataset_updated[[#This Row],[DD]])</f>
        <v>45601</v>
      </c>
      <c r="R807" s="6" t="str">
        <f>TEXT(ecommerce_dataset_updated[[#This Row],['[Purchase_Date']]], "mmm")</f>
        <v>Nov</v>
      </c>
      <c r="S807" s="6" t="str">
        <f>TEXT(ecommerce_dataset_updated[[#This Row],['[Purchase_Date']]], "ddd")</f>
        <v>Tue</v>
      </c>
      <c r="T807" s="6">
        <f>ecommerce_dataset_updated[[#This Row],[Final_Price(Rs.) _]]-ecommerce_dataset_updated[[#This Row],['[Final_Price(Rs.)']]]</f>
        <v>-9.9999999997635314E-4</v>
      </c>
      <c r="U807" s="6" t="b">
        <f xml:space="preserve"> AND(ecommerce_dataset_updated[[#This Row],[Final_Price(Rs.) _]]=ecommerce_dataset_updated[[#This Row],['[Final_Price(Rs.)']]])</f>
        <v>0</v>
      </c>
      <c r="V807" s="5"/>
    </row>
    <row r="808" spans="1:22">
      <c r="A808" t="s">
        <v>3439</v>
      </c>
      <c r="B808" t="s">
        <v>3440</v>
      </c>
      <c r="C808" t="s">
        <v>68</v>
      </c>
      <c r="D808" s="9" t="s">
        <v>3441</v>
      </c>
      <c r="E808" s="8">
        <f>ecommerce_dataset_updated[[#This Row],[Price (Rs.)]]+0</f>
        <v>51.83</v>
      </c>
      <c r="F808" s="6" t="s">
        <v>47</v>
      </c>
      <c r="G808" s="7">
        <f>ecommerce_dataset_updated[[#This Row],[Discount (%)]]+0</f>
        <v>50</v>
      </c>
      <c r="H808" s="6" t="s">
        <v>1327</v>
      </c>
      <c r="I808" s="6">
        <f>ecommerce_dataset_updated[[#This Row],['[Price (Rs.)']]]*ecommerce_dataset_updated[[#This Row],['[Discount (%)']]]/100</f>
        <v>25.914999999999999</v>
      </c>
      <c r="J808" s="6">
        <f>ecommerce_dataset_updated[[#This Row],[Final_Price(Rs.)]]+0</f>
        <v>25.91</v>
      </c>
      <c r="K808" s="6">
        <f xml:space="preserve"> ecommerce_dataset_updated[[#This Row],['[Price (Rs.)']]]-ecommerce_dataset_updated[[#This Row],[Discount Amount _]]</f>
        <v>25.914999999999999</v>
      </c>
      <c r="L808" t="s">
        <v>120</v>
      </c>
      <c r="M808" t="s">
        <v>608</v>
      </c>
      <c r="N808" s="4" t="s">
        <v>14049</v>
      </c>
      <c r="O808" s="4" t="s">
        <v>75</v>
      </c>
      <c r="P808" s="4" t="s">
        <v>14079</v>
      </c>
      <c r="Q808" s="5">
        <f>DATE(ecommerce_dataset_updated[[#This Row],[YYYY]],ecommerce_dataset_updated[[#This Row],[MM]],ecommerce_dataset_updated[[#This Row],[DD]])</f>
        <v>45576</v>
      </c>
      <c r="R808" s="6" t="str">
        <f>TEXT(ecommerce_dataset_updated[[#This Row],['[Purchase_Date']]], "mmm")</f>
        <v>Oct</v>
      </c>
      <c r="S808" s="6" t="str">
        <f>TEXT(ecommerce_dataset_updated[[#This Row],['[Purchase_Date']]], "ddd")</f>
        <v>Fri</v>
      </c>
      <c r="T808" s="6">
        <f>ecommerce_dataset_updated[[#This Row],[Final_Price(Rs.) _]]-ecommerce_dataset_updated[[#This Row],['[Final_Price(Rs.)']]]</f>
        <v>4.9999999999990052E-3</v>
      </c>
      <c r="U808" s="6" t="b">
        <f xml:space="preserve"> AND(ecommerce_dataset_updated[[#This Row],[Final_Price(Rs.) _]]=ecommerce_dataset_updated[[#This Row],['[Final_Price(Rs.)']]])</f>
        <v>0</v>
      </c>
      <c r="V808" s="5"/>
    </row>
    <row r="809" spans="1:22">
      <c r="A809" t="s">
        <v>3442</v>
      </c>
      <c r="B809" t="s">
        <v>3443</v>
      </c>
      <c r="C809" t="s">
        <v>45</v>
      </c>
      <c r="D809" s="9" t="s">
        <v>3444</v>
      </c>
      <c r="E809" s="8">
        <f>ecommerce_dataset_updated[[#This Row],[Price (Rs.)]]+0</f>
        <v>221.27</v>
      </c>
      <c r="F809" s="6" t="s">
        <v>154</v>
      </c>
      <c r="G809" s="7">
        <f>ecommerce_dataset_updated[[#This Row],[Discount (%)]]+0</f>
        <v>30</v>
      </c>
      <c r="H809" s="6" t="s">
        <v>3445</v>
      </c>
      <c r="I809" s="6">
        <f>ecommerce_dataset_updated[[#This Row],['[Price (Rs.)']]]*ecommerce_dataset_updated[[#This Row],['[Discount (%)']]]/100</f>
        <v>66.381</v>
      </c>
      <c r="J809" s="6">
        <f>ecommerce_dataset_updated[[#This Row],[Final_Price(Rs.)]]+0</f>
        <v>154.88999999999999</v>
      </c>
      <c r="K809" s="6">
        <f xml:space="preserve"> ecommerce_dataset_updated[[#This Row],['[Price (Rs.)']]]-ecommerce_dataset_updated[[#This Row],[Discount Amount _]]</f>
        <v>154.88900000000001</v>
      </c>
      <c r="L809" t="s">
        <v>77</v>
      </c>
      <c r="M809" t="s">
        <v>1748</v>
      </c>
      <c r="N809" s="4" t="s">
        <v>14050</v>
      </c>
      <c r="O809" s="4" t="s">
        <v>14055</v>
      </c>
      <c r="P809" s="4" t="s">
        <v>14079</v>
      </c>
      <c r="Q809" s="5">
        <f>DATE(ecommerce_dataset_updated[[#This Row],[YYYY]],ecommerce_dataset_updated[[#This Row],[MM]],ecommerce_dataset_updated[[#This Row],[DD]])</f>
        <v>45513</v>
      </c>
      <c r="R809" s="6" t="str">
        <f>TEXT(ecommerce_dataset_updated[[#This Row],['[Purchase_Date']]], "mmm")</f>
        <v>Aug</v>
      </c>
      <c r="S809" s="6" t="str">
        <f>TEXT(ecommerce_dataset_updated[[#This Row],['[Purchase_Date']]], "ddd")</f>
        <v>Fri</v>
      </c>
      <c r="T809" s="6">
        <f>ecommerce_dataset_updated[[#This Row],[Final_Price(Rs.) _]]-ecommerce_dataset_updated[[#This Row],['[Final_Price(Rs.)']]]</f>
        <v>-9.9999999997635314E-4</v>
      </c>
      <c r="U809" s="6" t="b">
        <f xml:space="preserve"> AND(ecommerce_dataset_updated[[#This Row],[Final_Price(Rs.) _]]=ecommerce_dataset_updated[[#This Row],['[Final_Price(Rs.)']]])</f>
        <v>0</v>
      </c>
      <c r="V809" s="5"/>
    </row>
    <row r="810" spans="1:22">
      <c r="A810" t="s">
        <v>3446</v>
      </c>
      <c r="B810" t="s">
        <v>3447</v>
      </c>
      <c r="C810" t="s">
        <v>18</v>
      </c>
      <c r="D810" s="9" t="s">
        <v>3448</v>
      </c>
      <c r="E810" s="8">
        <f>ecommerce_dataset_updated[[#This Row],[Price (Rs.)]]+0</f>
        <v>39.97</v>
      </c>
      <c r="F810" s="6" t="s">
        <v>20</v>
      </c>
      <c r="G810" s="7">
        <f>ecommerce_dataset_updated[[#This Row],[Discount (%)]]+0</f>
        <v>20</v>
      </c>
      <c r="H810" s="6" t="s">
        <v>3449</v>
      </c>
      <c r="I810" s="6">
        <f>ecommerce_dataset_updated[[#This Row],['[Price (Rs.)']]]*ecommerce_dataset_updated[[#This Row],['[Discount (%)']]]/100</f>
        <v>7.9939999999999998</v>
      </c>
      <c r="J810" s="6">
        <f>ecommerce_dataset_updated[[#This Row],[Final_Price(Rs.)]]+0</f>
        <v>31.98</v>
      </c>
      <c r="K810" s="6">
        <f xml:space="preserve"> ecommerce_dataset_updated[[#This Row],['[Price (Rs.)']]]-ecommerce_dataset_updated[[#This Row],[Discount Amount _]]</f>
        <v>31.975999999999999</v>
      </c>
      <c r="L810" t="s">
        <v>77</v>
      </c>
      <c r="M810" t="s">
        <v>474</v>
      </c>
      <c r="N810" s="4" t="s">
        <v>14049</v>
      </c>
      <c r="O810" s="4" t="s">
        <v>14062</v>
      </c>
      <c r="P810" s="4" t="s">
        <v>14079</v>
      </c>
      <c r="Q810" s="5">
        <f>DATE(ecommerce_dataset_updated[[#This Row],[YYYY]],ecommerce_dataset_updated[[#This Row],[MM]],ecommerce_dataset_updated[[#This Row],[DD]])</f>
        <v>45454</v>
      </c>
      <c r="R810" s="6" t="str">
        <f>TEXT(ecommerce_dataset_updated[[#This Row],['[Purchase_Date']]], "mmm")</f>
        <v>Jun</v>
      </c>
      <c r="S810" s="6" t="str">
        <f>TEXT(ecommerce_dataset_updated[[#This Row],['[Purchase_Date']]], "ddd")</f>
        <v>Tue</v>
      </c>
      <c r="T810" s="6">
        <f>ecommerce_dataset_updated[[#This Row],[Final_Price(Rs.) _]]-ecommerce_dataset_updated[[#This Row],['[Final_Price(Rs.)']]]</f>
        <v>-4.0000000000013358E-3</v>
      </c>
      <c r="U810" s="6" t="b">
        <f xml:space="preserve"> AND(ecommerce_dataset_updated[[#This Row],[Final_Price(Rs.) _]]=ecommerce_dataset_updated[[#This Row],['[Final_Price(Rs.)']]])</f>
        <v>0</v>
      </c>
      <c r="V810" s="5"/>
    </row>
    <row r="811" spans="1:22">
      <c r="A811" t="s">
        <v>3450</v>
      </c>
      <c r="B811" t="s">
        <v>3451</v>
      </c>
      <c r="C811" t="s">
        <v>39</v>
      </c>
      <c r="D811" s="9" t="s">
        <v>3452</v>
      </c>
      <c r="E811" s="8">
        <f>ecommerce_dataset_updated[[#This Row],[Price (Rs.)]]+0</f>
        <v>219.61</v>
      </c>
      <c r="F811" s="6" t="s">
        <v>12</v>
      </c>
      <c r="G811" s="7">
        <f>ecommerce_dataset_updated[[#This Row],[Discount (%)]]+0</f>
        <v>15</v>
      </c>
      <c r="H811" s="6" t="s">
        <v>3453</v>
      </c>
      <c r="I811" s="6">
        <f>ecommerce_dataset_updated[[#This Row],['[Price (Rs.)']]]*ecommerce_dataset_updated[[#This Row],['[Discount (%)']]]/100</f>
        <v>32.941499999999998</v>
      </c>
      <c r="J811" s="6">
        <f>ecommerce_dataset_updated[[#This Row],[Final_Price(Rs.)]]+0</f>
        <v>186.67</v>
      </c>
      <c r="K811" s="6">
        <f xml:space="preserve"> ecommerce_dataset_updated[[#This Row],['[Price (Rs.)']]]-ecommerce_dataset_updated[[#This Row],[Discount Amount _]]</f>
        <v>186.66850000000002</v>
      </c>
      <c r="L811" t="s">
        <v>14</v>
      </c>
      <c r="M811" t="s">
        <v>186</v>
      </c>
      <c r="N811" s="4" t="s">
        <v>20</v>
      </c>
      <c r="O811" s="4" t="s">
        <v>14057</v>
      </c>
      <c r="P811" s="4" t="s">
        <v>14079</v>
      </c>
      <c r="Q811" s="5">
        <f>DATE(ecommerce_dataset_updated[[#This Row],[YYYY]],ecommerce_dataset_updated[[#This Row],[MM]],ecommerce_dataset_updated[[#This Row],[DD]])</f>
        <v>45371</v>
      </c>
      <c r="R811" s="6" t="str">
        <f>TEXT(ecommerce_dataset_updated[[#This Row],['[Purchase_Date']]], "mmm")</f>
        <v>Mar</v>
      </c>
      <c r="S811" s="6" t="str">
        <f>TEXT(ecommerce_dataset_updated[[#This Row],['[Purchase_Date']]], "ddd")</f>
        <v>Wed</v>
      </c>
      <c r="T811" s="6">
        <f>ecommerce_dataset_updated[[#This Row],[Final_Price(Rs.) _]]-ecommerce_dataset_updated[[#This Row],['[Final_Price(Rs.)']]]</f>
        <v>-1.4999999999645297E-3</v>
      </c>
      <c r="U811" s="6" t="b">
        <f xml:space="preserve"> AND(ecommerce_dataset_updated[[#This Row],[Final_Price(Rs.) _]]=ecommerce_dataset_updated[[#This Row],['[Final_Price(Rs.)']]])</f>
        <v>0</v>
      </c>
      <c r="V811" s="5"/>
    </row>
    <row r="812" spans="1:22">
      <c r="A812" t="s">
        <v>3454</v>
      </c>
      <c r="B812" t="s">
        <v>3455</v>
      </c>
      <c r="C812" t="s">
        <v>10</v>
      </c>
      <c r="D812" s="9" t="s">
        <v>3456</v>
      </c>
      <c r="E812" s="8">
        <f>ecommerce_dataset_updated[[#This Row],[Price (Rs.)]]+0</f>
        <v>153.68</v>
      </c>
      <c r="F812" s="6" t="s">
        <v>26</v>
      </c>
      <c r="G812" s="7">
        <f>ecommerce_dataset_updated[[#This Row],[Discount (%)]]+0</f>
        <v>25</v>
      </c>
      <c r="H812" s="6" t="s">
        <v>3457</v>
      </c>
      <c r="I812" s="6">
        <f>ecommerce_dataset_updated[[#This Row],['[Price (Rs.)']]]*ecommerce_dataset_updated[[#This Row],['[Discount (%)']]]/100</f>
        <v>38.42</v>
      </c>
      <c r="J812" s="6">
        <f>ecommerce_dataset_updated[[#This Row],[Final_Price(Rs.)]]+0</f>
        <v>115.26</v>
      </c>
      <c r="K812" s="6">
        <f xml:space="preserve"> ecommerce_dataset_updated[[#This Row],['[Price (Rs.)']]]-ecommerce_dataset_updated[[#This Row],[Discount Amount _]]</f>
        <v>115.26</v>
      </c>
      <c r="L812" t="s">
        <v>35</v>
      </c>
      <c r="M812" t="s">
        <v>3458</v>
      </c>
      <c r="N812" s="4" t="s">
        <v>14061</v>
      </c>
      <c r="O812" s="4" t="s">
        <v>14067</v>
      </c>
      <c r="P812" s="4" t="s">
        <v>14079</v>
      </c>
      <c r="Q812" s="5">
        <f>DATE(ecommerce_dataset_updated[[#This Row],[YYYY]],ecommerce_dataset_updated[[#This Row],[MM]],ecommerce_dataset_updated[[#This Row],[DD]])</f>
        <v>45494</v>
      </c>
      <c r="R812" s="6" t="str">
        <f>TEXT(ecommerce_dataset_updated[[#This Row],['[Purchase_Date']]], "mmm")</f>
        <v>Jul</v>
      </c>
      <c r="S812" s="6" t="str">
        <f>TEXT(ecommerce_dataset_updated[[#This Row],['[Purchase_Date']]], "ddd")</f>
        <v>Sun</v>
      </c>
      <c r="T812" s="6">
        <f>ecommerce_dataset_updated[[#This Row],[Final_Price(Rs.) _]]-ecommerce_dataset_updated[[#This Row],['[Final_Price(Rs.)']]]</f>
        <v>0</v>
      </c>
      <c r="U812" s="6" t="b">
        <f xml:space="preserve"> AND(ecommerce_dataset_updated[[#This Row],[Final_Price(Rs.) _]]=ecommerce_dataset_updated[[#This Row],['[Final_Price(Rs.)']]])</f>
        <v>1</v>
      </c>
      <c r="V812" s="5"/>
    </row>
    <row r="813" spans="1:22">
      <c r="A813" t="s">
        <v>3459</v>
      </c>
      <c r="B813" t="s">
        <v>3460</v>
      </c>
      <c r="C813" t="s">
        <v>18</v>
      </c>
      <c r="D813" s="9" t="s">
        <v>3461</v>
      </c>
      <c r="E813" s="8">
        <f>ecommerce_dataset_updated[[#This Row],[Price (Rs.)]]+0</f>
        <v>393.56</v>
      </c>
      <c r="F813" s="6" t="s">
        <v>26</v>
      </c>
      <c r="G813" s="7">
        <f>ecommerce_dataset_updated[[#This Row],[Discount (%)]]+0</f>
        <v>25</v>
      </c>
      <c r="H813" s="6" t="s">
        <v>3462</v>
      </c>
      <c r="I813" s="6">
        <f>ecommerce_dataset_updated[[#This Row],['[Price (Rs.)']]]*ecommerce_dataset_updated[[#This Row],['[Discount (%)']]]/100</f>
        <v>98.39</v>
      </c>
      <c r="J813" s="6">
        <f>ecommerce_dataset_updated[[#This Row],[Final_Price(Rs.)]]+0</f>
        <v>295.17</v>
      </c>
      <c r="K813" s="6">
        <f xml:space="preserve"> ecommerce_dataset_updated[[#This Row],['[Price (Rs.)']]]-ecommerce_dataset_updated[[#This Row],[Discount Amount _]]</f>
        <v>295.17</v>
      </c>
      <c r="L813" t="s">
        <v>14</v>
      </c>
      <c r="M813" t="s">
        <v>3458</v>
      </c>
      <c r="N813" s="4" t="s">
        <v>14061</v>
      </c>
      <c r="O813" s="4" t="s">
        <v>14067</v>
      </c>
      <c r="P813" s="4" t="s">
        <v>14079</v>
      </c>
      <c r="Q813" s="5">
        <f>DATE(ecommerce_dataset_updated[[#This Row],[YYYY]],ecommerce_dataset_updated[[#This Row],[MM]],ecommerce_dataset_updated[[#This Row],[DD]])</f>
        <v>45494</v>
      </c>
      <c r="R813" s="6" t="str">
        <f>TEXT(ecommerce_dataset_updated[[#This Row],['[Purchase_Date']]], "mmm")</f>
        <v>Jul</v>
      </c>
      <c r="S813" s="6" t="str">
        <f>TEXT(ecommerce_dataset_updated[[#This Row],['[Purchase_Date']]], "ddd")</f>
        <v>Sun</v>
      </c>
      <c r="T813" s="6">
        <f>ecommerce_dataset_updated[[#This Row],[Final_Price(Rs.) _]]-ecommerce_dataset_updated[[#This Row],['[Final_Price(Rs.)']]]</f>
        <v>0</v>
      </c>
      <c r="U813" s="6" t="b">
        <f xml:space="preserve"> AND(ecommerce_dataset_updated[[#This Row],[Final_Price(Rs.) _]]=ecommerce_dataset_updated[[#This Row],['[Final_Price(Rs.)']]])</f>
        <v>1</v>
      </c>
      <c r="V813" s="5"/>
    </row>
    <row r="814" spans="1:22">
      <c r="A814" t="s">
        <v>3463</v>
      </c>
      <c r="B814" t="s">
        <v>3464</v>
      </c>
      <c r="C814" t="s">
        <v>18</v>
      </c>
      <c r="D814" s="9" t="s">
        <v>3465</v>
      </c>
      <c r="E814" s="8">
        <f>ecommerce_dataset_updated[[#This Row],[Price (Rs.)]]+0</f>
        <v>27.49</v>
      </c>
      <c r="F814" s="6" t="s">
        <v>20</v>
      </c>
      <c r="G814" s="7">
        <f>ecommerce_dataset_updated[[#This Row],[Discount (%)]]+0</f>
        <v>20</v>
      </c>
      <c r="H814" s="6" t="s">
        <v>3466</v>
      </c>
      <c r="I814" s="6">
        <f>ecommerce_dataset_updated[[#This Row],['[Price (Rs.)']]]*ecommerce_dataset_updated[[#This Row],['[Discount (%)']]]/100</f>
        <v>5.4979999999999993</v>
      </c>
      <c r="J814" s="6">
        <f>ecommerce_dataset_updated[[#This Row],[Final_Price(Rs.)]]+0</f>
        <v>21.99</v>
      </c>
      <c r="K814" s="6">
        <f xml:space="preserve"> ecommerce_dataset_updated[[#This Row],['[Price (Rs.)']]]-ecommerce_dataset_updated[[#This Row],[Discount Amount _]]</f>
        <v>21.991999999999997</v>
      </c>
      <c r="L814" t="s">
        <v>14</v>
      </c>
      <c r="M814" t="s">
        <v>3281</v>
      </c>
      <c r="N814" s="4" t="s">
        <v>14051</v>
      </c>
      <c r="O814" s="4" t="s">
        <v>14059</v>
      </c>
      <c r="P814" s="4" t="s">
        <v>14079</v>
      </c>
      <c r="Q814" s="5">
        <f>DATE(ecommerce_dataset_updated[[#This Row],[YYYY]],ecommerce_dataset_updated[[#This Row],[MM]],ecommerce_dataset_updated[[#This Row],[DD]])</f>
        <v>45414</v>
      </c>
      <c r="R814" s="6" t="str">
        <f>TEXT(ecommerce_dataset_updated[[#This Row],['[Purchase_Date']]], "mmm")</f>
        <v>May</v>
      </c>
      <c r="S814" s="6" t="str">
        <f>TEXT(ecommerce_dataset_updated[[#This Row],['[Purchase_Date']]], "ddd")</f>
        <v>Thu</v>
      </c>
      <c r="T814" s="6">
        <f>ecommerce_dataset_updated[[#This Row],[Final_Price(Rs.) _]]-ecommerce_dataset_updated[[#This Row],['[Final_Price(Rs.)']]]</f>
        <v>1.9999999999988916E-3</v>
      </c>
      <c r="U814" s="6" t="b">
        <f xml:space="preserve"> AND(ecommerce_dataset_updated[[#This Row],[Final_Price(Rs.) _]]=ecommerce_dataset_updated[[#This Row],['[Final_Price(Rs.)']]])</f>
        <v>0</v>
      </c>
      <c r="V814" s="5"/>
    </row>
    <row r="815" spans="1:22">
      <c r="A815" t="s">
        <v>3467</v>
      </c>
      <c r="B815" t="s">
        <v>3468</v>
      </c>
      <c r="C815" t="s">
        <v>68</v>
      </c>
      <c r="D815" s="9" t="s">
        <v>3469</v>
      </c>
      <c r="E815" s="8">
        <f>ecommerce_dataset_updated[[#This Row],[Price (Rs.)]]+0</f>
        <v>279.27999999999997</v>
      </c>
      <c r="F815" s="6" t="s">
        <v>53</v>
      </c>
      <c r="G815" s="7">
        <f>ecommerce_dataset_updated[[#This Row],[Discount (%)]]+0</f>
        <v>5</v>
      </c>
      <c r="H815" s="6" t="s">
        <v>3470</v>
      </c>
      <c r="I815" s="6">
        <f>ecommerce_dataset_updated[[#This Row],['[Price (Rs.)']]]*ecommerce_dataset_updated[[#This Row],['[Discount (%)']]]/100</f>
        <v>13.963999999999999</v>
      </c>
      <c r="J815" s="6">
        <f>ecommerce_dataset_updated[[#This Row],[Final_Price(Rs.)]]+0</f>
        <v>265.32</v>
      </c>
      <c r="K815" s="6">
        <f xml:space="preserve"> ecommerce_dataset_updated[[#This Row],['[Price (Rs.)']]]-ecommerce_dataset_updated[[#This Row],[Discount Amount _]]</f>
        <v>265.31599999999997</v>
      </c>
      <c r="L815" t="s">
        <v>28</v>
      </c>
      <c r="M815" t="s">
        <v>681</v>
      </c>
      <c r="N815" s="4" t="s">
        <v>14051</v>
      </c>
      <c r="O815" s="4" t="s">
        <v>14062</v>
      </c>
      <c r="P815" s="4" t="s">
        <v>14079</v>
      </c>
      <c r="Q815" s="5">
        <f>DATE(ecommerce_dataset_updated[[#This Row],[YYYY]],ecommerce_dataset_updated[[#This Row],[MM]],ecommerce_dataset_updated[[#This Row],[DD]])</f>
        <v>45445</v>
      </c>
      <c r="R815" s="6" t="str">
        <f>TEXT(ecommerce_dataset_updated[[#This Row],['[Purchase_Date']]], "mmm")</f>
        <v>Jun</v>
      </c>
      <c r="S815" s="6" t="str">
        <f>TEXT(ecommerce_dataset_updated[[#This Row],['[Purchase_Date']]], "ddd")</f>
        <v>Sun</v>
      </c>
      <c r="T815" s="6">
        <f>ecommerce_dataset_updated[[#This Row],[Final_Price(Rs.) _]]-ecommerce_dataset_updated[[#This Row],['[Final_Price(Rs.)']]]</f>
        <v>-4.0000000000190994E-3</v>
      </c>
      <c r="U815" s="6" t="b">
        <f xml:space="preserve"> AND(ecommerce_dataset_updated[[#This Row],[Final_Price(Rs.) _]]=ecommerce_dataset_updated[[#This Row],['[Final_Price(Rs.)']]])</f>
        <v>0</v>
      </c>
      <c r="V815" s="5"/>
    </row>
    <row r="816" spans="1:22">
      <c r="A816" t="s">
        <v>3471</v>
      </c>
      <c r="B816" t="s">
        <v>3472</v>
      </c>
      <c r="C816" t="s">
        <v>114</v>
      </c>
      <c r="D816" s="9" t="s">
        <v>3473</v>
      </c>
      <c r="E816" s="8">
        <f>ecommerce_dataset_updated[[#This Row],[Price (Rs.)]]+0</f>
        <v>77.45</v>
      </c>
      <c r="F816" s="6" t="s">
        <v>20</v>
      </c>
      <c r="G816" s="7">
        <f>ecommerce_dataset_updated[[#This Row],[Discount (%)]]+0</f>
        <v>20</v>
      </c>
      <c r="H816" s="6" t="s">
        <v>3474</v>
      </c>
      <c r="I816" s="6">
        <f>ecommerce_dataset_updated[[#This Row],['[Price (Rs.)']]]*ecommerce_dataset_updated[[#This Row],['[Discount (%)']]]/100</f>
        <v>15.49</v>
      </c>
      <c r="J816" s="6">
        <f>ecommerce_dataset_updated[[#This Row],[Final_Price(Rs.)]]+0</f>
        <v>61.96</v>
      </c>
      <c r="K816" s="6">
        <f xml:space="preserve"> ecommerce_dataset_updated[[#This Row],['[Price (Rs.)']]]-ecommerce_dataset_updated[[#This Row],[Discount Amount _]]</f>
        <v>61.96</v>
      </c>
      <c r="L816" t="s">
        <v>77</v>
      </c>
      <c r="M816" t="s">
        <v>644</v>
      </c>
      <c r="N816" s="4" t="s">
        <v>2910</v>
      </c>
      <c r="O816" s="4" t="s">
        <v>14059</v>
      </c>
      <c r="P816" s="4" t="s">
        <v>14079</v>
      </c>
      <c r="Q816" s="5">
        <f>DATE(ecommerce_dataset_updated[[#This Row],[YYYY]],ecommerce_dataset_updated[[#This Row],[MM]],ecommerce_dataset_updated[[#This Row],[DD]])</f>
        <v>45426</v>
      </c>
      <c r="R816" s="6" t="str">
        <f>TEXT(ecommerce_dataset_updated[[#This Row],['[Purchase_Date']]], "mmm")</f>
        <v>May</v>
      </c>
      <c r="S816" s="6" t="str">
        <f>TEXT(ecommerce_dataset_updated[[#This Row],['[Purchase_Date']]], "ddd")</f>
        <v>Tue</v>
      </c>
      <c r="T816" s="6">
        <f>ecommerce_dataset_updated[[#This Row],[Final_Price(Rs.) _]]-ecommerce_dataset_updated[[#This Row],['[Final_Price(Rs.)']]]</f>
        <v>0</v>
      </c>
      <c r="U816" s="6" t="b">
        <f xml:space="preserve"> AND(ecommerce_dataset_updated[[#This Row],[Final_Price(Rs.) _]]=ecommerce_dataset_updated[[#This Row],['[Final_Price(Rs.)']]])</f>
        <v>1</v>
      </c>
      <c r="V816" s="5"/>
    </row>
    <row r="817" spans="1:22">
      <c r="A817" t="s">
        <v>3475</v>
      </c>
      <c r="B817" t="s">
        <v>3476</v>
      </c>
      <c r="C817" t="s">
        <v>10</v>
      </c>
      <c r="D817" s="9" t="s">
        <v>3477</v>
      </c>
      <c r="E817" s="8">
        <f>ecommerce_dataset_updated[[#This Row],[Price (Rs.)]]+0</f>
        <v>226.49</v>
      </c>
      <c r="F817" s="6" t="s">
        <v>75</v>
      </c>
      <c r="G817" s="7">
        <f>ecommerce_dataset_updated[[#This Row],[Discount (%)]]+0</f>
        <v>10</v>
      </c>
      <c r="H817" s="6" t="s">
        <v>3478</v>
      </c>
      <c r="I817" s="6">
        <f>ecommerce_dataset_updated[[#This Row],['[Price (Rs.)']]]*ecommerce_dataset_updated[[#This Row],['[Discount (%)']]]/100</f>
        <v>22.649000000000001</v>
      </c>
      <c r="J817" s="6">
        <f>ecommerce_dataset_updated[[#This Row],[Final_Price(Rs.)]]+0</f>
        <v>203.84</v>
      </c>
      <c r="K817" s="6">
        <f xml:space="preserve"> ecommerce_dataset_updated[[#This Row],['[Price (Rs.)']]]-ecommerce_dataset_updated[[#This Row],[Discount Amount _]]</f>
        <v>203.84100000000001</v>
      </c>
      <c r="L817" t="s">
        <v>120</v>
      </c>
      <c r="M817" t="s">
        <v>304</v>
      </c>
      <c r="N817" s="4" t="s">
        <v>14053</v>
      </c>
      <c r="O817" s="4" t="s">
        <v>75</v>
      </c>
      <c r="P817" s="4" t="s">
        <v>14079</v>
      </c>
      <c r="Q817" s="5">
        <f>DATE(ecommerce_dataset_updated[[#This Row],[YYYY]],ecommerce_dataset_updated[[#This Row],[MM]],ecommerce_dataset_updated[[#This Row],[DD]])</f>
        <v>45569</v>
      </c>
      <c r="R817" s="6" t="str">
        <f>TEXT(ecommerce_dataset_updated[[#This Row],['[Purchase_Date']]], "mmm")</f>
        <v>Oct</v>
      </c>
      <c r="S817" s="6" t="str">
        <f>TEXT(ecommerce_dataset_updated[[#This Row],['[Purchase_Date']]], "ddd")</f>
        <v>Fri</v>
      </c>
      <c r="T817" s="6">
        <f>ecommerce_dataset_updated[[#This Row],[Final_Price(Rs.) _]]-ecommerce_dataset_updated[[#This Row],['[Final_Price(Rs.)']]]</f>
        <v>1.0000000000047748E-3</v>
      </c>
      <c r="U817" s="6" t="b">
        <f xml:space="preserve"> AND(ecommerce_dataset_updated[[#This Row],[Final_Price(Rs.) _]]=ecommerce_dataset_updated[[#This Row],['[Final_Price(Rs.)']]])</f>
        <v>0</v>
      </c>
      <c r="V817" s="5"/>
    </row>
    <row r="818" spans="1:22">
      <c r="A818" t="s">
        <v>3479</v>
      </c>
      <c r="B818" t="s">
        <v>3480</v>
      </c>
      <c r="C818" t="s">
        <v>39</v>
      </c>
      <c r="D818" s="9" t="s">
        <v>3481</v>
      </c>
      <c r="E818" s="8">
        <f>ecommerce_dataset_updated[[#This Row],[Price (Rs.)]]+0</f>
        <v>111.14</v>
      </c>
      <c r="F818" s="6" t="s">
        <v>107</v>
      </c>
      <c r="G818" s="7">
        <f>ecommerce_dataset_updated[[#This Row],[Discount (%)]]+0</f>
        <v>0</v>
      </c>
      <c r="H818" s="6" t="s">
        <v>3481</v>
      </c>
      <c r="I818" s="6">
        <f>ecommerce_dataset_updated[[#This Row],['[Price (Rs.)']]]*ecommerce_dataset_updated[[#This Row],['[Discount (%)']]]/100</f>
        <v>0</v>
      </c>
      <c r="J818" s="6">
        <f>ecommerce_dataset_updated[[#This Row],[Final_Price(Rs.)]]+0</f>
        <v>111.14</v>
      </c>
      <c r="K818" s="6">
        <f xml:space="preserve"> ecommerce_dataset_updated[[#This Row],['[Price (Rs.)']]]-ecommerce_dataset_updated[[#This Row],[Discount Amount _]]</f>
        <v>111.14</v>
      </c>
      <c r="L818" t="s">
        <v>77</v>
      </c>
      <c r="M818" t="s">
        <v>55</v>
      </c>
      <c r="N818" s="4" t="s">
        <v>14056</v>
      </c>
      <c r="O818" s="4" t="s">
        <v>14057</v>
      </c>
      <c r="P818" s="4" t="s">
        <v>14079</v>
      </c>
      <c r="Q818" s="5">
        <f>DATE(ecommerce_dataset_updated[[#This Row],[YYYY]],ecommerce_dataset_updated[[#This Row],[MM]],ecommerce_dataset_updated[[#This Row],[DD]])</f>
        <v>45379</v>
      </c>
      <c r="R818" s="6" t="str">
        <f>TEXT(ecommerce_dataset_updated[[#This Row],['[Purchase_Date']]], "mmm")</f>
        <v>Mar</v>
      </c>
      <c r="S818" s="6" t="str">
        <f>TEXT(ecommerce_dataset_updated[[#This Row],['[Purchase_Date']]], "ddd")</f>
        <v>Thu</v>
      </c>
      <c r="T818" s="6">
        <f>ecommerce_dataset_updated[[#This Row],[Final_Price(Rs.) _]]-ecommerce_dataset_updated[[#This Row],['[Final_Price(Rs.)']]]</f>
        <v>0</v>
      </c>
      <c r="U818" s="6" t="b">
        <f xml:space="preserve"> AND(ecommerce_dataset_updated[[#This Row],[Final_Price(Rs.) _]]=ecommerce_dataset_updated[[#This Row],['[Final_Price(Rs.)']]])</f>
        <v>1</v>
      </c>
      <c r="V818" s="5"/>
    </row>
    <row r="819" spans="1:22">
      <c r="A819" t="s">
        <v>3482</v>
      </c>
      <c r="B819" t="s">
        <v>3483</v>
      </c>
      <c r="C819" t="s">
        <v>10</v>
      </c>
      <c r="D819" s="9" t="s">
        <v>3484</v>
      </c>
      <c r="E819" s="8">
        <f>ecommerce_dataset_updated[[#This Row],[Price (Rs.)]]+0</f>
        <v>323.64</v>
      </c>
      <c r="F819" s="6" t="s">
        <v>47</v>
      </c>
      <c r="G819" s="7">
        <f>ecommerce_dataset_updated[[#This Row],[Discount (%)]]+0</f>
        <v>50</v>
      </c>
      <c r="H819" s="6" t="s">
        <v>3485</v>
      </c>
      <c r="I819" s="6">
        <f>ecommerce_dataset_updated[[#This Row],['[Price (Rs.)']]]*ecommerce_dataset_updated[[#This Row],['[Discount (%)']]]/100</f>
        <v>161.82</v>
      </c>
      <c r="J819" s="6">
        <f>ecommerce_dataset_updated[[#This Row],[Final_Price(Rs.)]]+0</f>
        <v>161.82</v>
      </c>
      <c r="K819" s="6">
        <f xml:space="preserve"> ecommerce_dataset_updated[[#This Row],['[Price (Rs.)']]]-ecommerce_dataset_updated[[#This Row],[Discount Amount _]]</f>
        <v>161.82</v>
      </c>
      <c r="L819" t="s">
        <v>120</v>
      </c>
      <c r="M819" t="s">
        <v>858</v>
      </c>
      <c r="N819" s="4" t="s">
        <v>14059</v>
      </c>
      <c r="O819" s="4" t="s">
        <v>14051</v>
      </c>
      <c r="P819" s="4" t="s">
        <v>14079</v>
      </c>
      <c r="Q819" s="5">
        <f>DATE(ecommerce_dataset_updated[[#This Row],[YYYY]],ecommerce_dataset_updated[[#This Row],[MM]],ecommerce_dataset_updated[[#This Row],[DD]])</f>
        <v>45327</v>
      </c>
      <c r="R819" s="6" t="str">
        <f>TEXT(ecommerce_dataset_updated[[#This Row],['[Purchase_Date']]], "mmm")</f>
        <v>Feb</v>
      </c>
      <c r="S819" s="6" t="str">
        <f>TEXT(ecommerce_dataset_updated[[#This Row],['[Purchase_Date']]], "ddd")</f>
        <v>Mon</v>
      </c>
      <c r="T819" s="6">
        <f>ecommerce_dataset_updated[[#This Row],[Final_Price(Rs.) _]]-ecommerce_dataset_updated[[#This Row],['[Final_Price(Rs.)']]]</f>
        <v>0</v>
      </c>
      <c r="U819" s="6" t="b">
        <f xml:space="preserve"> AND(ecommerce_dataset_updated[[#This Row],[Final_Price(Rs.) _]]=ecommerce_dataset_updated[[#This Row],['[Final_Price(Rs.)']]])</f>
        <v>1</v>
      </c>
      <c r="V819" s="5"/>
    </row>
    <row r="820" spans="1:22">
      <c r="A820" t="s">
        <v>3486</v>
      </c>
      <c r="B820" t="s">
        <v>3487</v>
      </c>
      <c r="C820" t="s">
        <v>45</v>
      </c>
      <c r="D820" s="9" t="s">
        <v>3488</v>
      </c>
      <c r="E820" s="8">
        <f>ecommerce_dataset_updated[[#This Row],[Price (Rs.)]]+0</f>
        <v>235.75</v>
      </c>
      <c r="F820" s="6" t="s">
        <v>20</v>
      </c>
      <c r="G820" s="7">
        <f>ecommerce_dataset_updated[[#This Row],[Discount (%)]]+0</f>
        <v>20</v>
      </c>
      <c r="H820" s="6" t="s">
        <v>3489</v>
      </c>
      <c r="I820" s="6">
        <f>ecommerce_dataset_updated[[#This Row],['[Price (Rs.)']]]*ecommerce_dataset_updated[[#This Row],['[Discount (%)']]]/100</f>
        <v>47.15</v>
      </c>
      <c r="J820" s="6">
        <f>ecommerce_dataset_updated[[#This Row],[Final_Price(Rs.)]]+0</f>
        <v>188.6</v>
      </c>
      <c r="K820" s="6">
        <f xml:space="preserve"> ecommerce_dataset_updated[[#This Row],['[Price (Rs.)']]]-ecommerce_dataset_updated[[#This Row],[Discount Amount _]]</f>
        <v>188.6</v>
      </c>
      <c r="L820" t="s">
        <v>77</v>
      </c>
      <c r="M820" t="s">
        <v>49</v>
      </c>
      <c r="N820" s="4" t="s">
        <v>14055</v>
      </c>
      <c r="O820" s="4" t="s">
        <v>14055</v>
      </c>
      <c r="P820" s="4" t="s">
        <v>14079</v>
      </c>
      <c r="Q820" s="5">
        <f>DATE(ecommerce_dataset_updated[[#This Row],[YYYY]],ecommerce_dataset_updated[[#This Row],[MM]],ecommerce_dataset_updated[[#This Row],[DD]])</f>
        <v>45512</v>
      </c>
      <c r="R820" s="6" t="str">
        <f>TEXT(ecommerce_dataset_updated[[#This Row],['[Purchase_Date']]], "mmm")</f>
        <v>Aug</v>
      </c>
      <c r="S820" s="6" t="str">
        <f>TEXT(ecommerce_dataset_updated[[#This Row],['[Purchase_Date']]], "ddd")</f>
        <v>Thu</v>
      </c>
      <c r="T820" s="6">
        <f>ecommerce_dataset_updated[[#This Row],[Final_Price(Rs.) _]]-ecommerce_dataset_updated[[#This Row],['[Final_Price(Rs.)']]]</f>
        <v>0</v>
      </c>
      <c r="U820" s="6" t="b">
        <f xml:space="preserve"> AND(ecommerce_dataset_updated[[#This Row],[Final_Price(Rs.) _]]=ecommerce_dataset_updated[[#This Row],['[Final_Price(Rs.)']]])</f>
        <v>1</v>
      </c>
      <c r="V820" s="5"/>
    </row>
    <row r="821" spans="1:22">
      <c r="A821" t="s">
        <v>3490</v>
      </c>
      <c r="B821" t="s">
        <v>3491</v>
      </c>
      <c r="C821" t="s">
        <v>68</v>
      </c>
      <c r="D821" s="9" t="s">
        <v>3492</v>
      </c>
      <c r="E821" s="8">
        <f>ecommerce_dataset_updated[[#This Row],[Price (Rs.)]]+0</f>
        <v>40.1</v>
      </c>
      <c r="F821" s="6" t="s">
        <v>53</v>
      </c>
      <c r="G821" s="7">
        <f>ecommerce_dataset_updated[[#This Row],[Discount (%)]]+0</f>
        <v>5</v>
      </c>
      <c r="H821" s="6" t="s">
        <v>3493</v>
      </c>
      <c r="I821" s="6">
        <f>ecommerce_dataset_updated[[#This Row],['[Price (Rs.)']]]*ecommerce_dataset_updated[[#This Row],['[Discount (%)']]]/100</f>
        <v>2.0049999999999999</v>
      </c>
      <c r="J821" s="6">
        <f>ecommerce_dataset_updated[[#This Row],[Final_Price(Rs.)]]+0</f>
        <v>38.090000000000003</v>
      </c>
      <c r="K821" s="6">
        <f xml:space="preserve"> ecommerce_dataset_updated[[#This Row],['[Price (Rs.)']]]-ecommerce_dataset_updated[[#This Row],[Discount Amount _]]</f>
        <v>38.094999999999999</v>
      </c>
      <c r="L821" t="s">
        <v>77</v>
      </c>
      <c r="M821" t="s">
        <v>2559</v>
      </c>
      <c r="N821" s="4" t="s">
        <v>14053</v>
      </c>
      <c r="O821" s="4" t="s">
        <v>14052</v>
      </c>
      <c r="P821" s="4" t="s">
        <v>14079</v>
      </c>
      <c r="Q821" s="5">
        <f>DATE(ecommerce_dataset_updated[[#This Row],[YYYY]],ecommerce_dataset_updated[[#This Row],[MM]],ecommerce_dataset_updated[[#This Row],[DD]])</f>
        <v>45295</v>
      </c>
      <c r="R821" s="6" t="str">
        <f>TEXT(ecommerce_dataset_updated[[#This Row],['[Purchase_Date']]], "mmm")</f>
        <v>Jan</v>
      </c>
      <c r="S821" s="6" t="str">
        <f>TEXT(ecommerce_dataset_updated[[#This Row],['[Purchase_Date']]], "ddd")</f>
        <v>Thu</v>
      </c>
      <c r="T821" s="6">
        <f>ecommerce_dataset_updated[[#This Row],[Final_Price(Rs.) _]]-ecommerce_dataset_updated[[#This Row],['[Final_Price(Rs.)']]]</f>
        <v>4.9999999999954525E-3</v>
      </c>
      <c r="U821" s="6" t="b">
        <f xml:space="preserve"> AND(ecommerce_dataset_updated[[#This Row],[Final_Price(Rs.) _]]=ecommerce_dataset_updated[[#This Row],['[Final_Price(Rs.)']]])</f>
        <v>0</v>
      </c>
      <c r="V821" s="5"/>
    </row>
    <row r="822" spans="1:22">
      <c r="A822" t="s">
        <v>3494</v>
      </c>
      <c r="B822" t="s">
        <v>3495</v>
      </c>
      <c r="C822" t="s">
        <v>68</v>
      </c>
      <c r="D822" s="9" t="s">
        <v>3496</v>
      </c>
      <c r="E822" s="8">
        <f>ecommerce_dataset_updated[[#This Row],[Price (Rs.)]]+0</f>
        <v>379.07</v>
      </c>
      <c r="F822" s="6" t="s">
        <v>20</v>
      </c>
      <c r="G822" s="7">
        <f>ecommerce_dataset_updated[[#This Row],[Discount (%)]]+0</f>
        <v>20</v>
      </c>
      <c r="H822" s="6" t="s">
        <v>3497</v>
      </c>
      <c r="I822" s="6">
        <f>ecommerce_dataset_updated[[#This Row],['[Price (Rs.)']]]*ecommerce_dataset_updated[[#This Row],['[Discount (%)']]]/100</f>
        <v>75.813999999999993</v>
      </c>
      <c r="J822" s="6">
        <f>ecommerce_dataset_updated[[#This Row],[Final_Price(Rs.)]]+0</f>
        <v>303.26</v>
      </c>
      <c r="K822" s="6">
        <f xml:space="preserve"> ecommerce_dataset_updated[[#This Row],['[Price (Rs.)']]]-ecommerce_dataset_updated[[#This Row],[Discount Amount _]]</f>
        <v>303.25599999999997</v>
      </c>
      <c r="L822" t="s">
        <v>14</v>
      </c>
      <c r="M822" t="s">
        <v>3498</v>
      </c>
      <c r="N822" s="4" t="s">
        <v>14057</v>
      </c>
      <c r="O822" s="4" t="s">
        <v>75</v>
      </c>
      <c r="P822" s="4" t="s">
        <v>14079</v>
      </c>
      <c r="Q822" s="5">
        <f>DATE(ecommerce_dataset_updated[[#This Row],[YYYY]],ecommerce_dataset_updated[[#This Row],[MM]],ecommerce_dataset_updated[[#This Row],[DD]])</f>
        <v>45568</v>
      </c>
      <c r="R822" s="6" t="str">
        <f>TEXT(ecommerce_dataset_updated[[#This Row],['[Purchase_Date']]], "mmm")</f>
        <v>Oct</v>
      </c>
      <c r="S822" s="6" t="str">
        <f>TEXT(ecommerce_dataset_updated[[#This Row],['[Purchase_Date']]], "ddd")</f>
        <v>Thu</v>
      </c>
      <c r="T822" s="6">
        <f>ecommerce_dataset_updated[[#This Row],[Final_Price(Rs.) _]]-ecommerce_dataset_updated[[#This Row],['[Final_Price(Rs.)']]]</f>
        <v>-4.0000000000190994E-3</v>
      </c>
      <c r="U822" s="6" t="b">
        <f xml:space="preserve"> AND(ecommerce_dataset_updated[[#This Row],[Final_Price(Rs.) _]]=ecommerce_dataset_updated[[#This Row],['[Final_Price(Rs.)']]])</f>
        <v>0</v>
      </c>
      <c r="V822" s="5"/>
    </row>
    <row r="823" spans="1:22">
      <c r="A823" t="s">
        <v>3499</v>
      </c>
      <c r="B823" t="s">
        <v>3500</v>
      </c>
      <c r="C823" t="s">
        <v>114</v>
      </c>
      <c r="D823" s="9" t="s">
        <v>3501</v>
      </c>
      <c r="E823" s="8">
        <f>ecommerce_dataset_updated[[#This Row],[Price (Rs.)]]+0</f>
        <v>25.28</v>
      </c>
      <c r="F823" s="6" t="s">
        <v>53</v>
      </c>
      <c r="G823" s="7">
        <f>ecommerce_dataset_updated[[#This Row],[Discount (%)]]+0</f>
        <v>5</v>
      </c>
      <c r="H823" s="6" t="s">
        <v>3502</v>
      </c>
      <c r="I823" s="6">
        <f>ecommerce_dataset_updated[[#This Row],['[Price (Rs.)']]]*ecommerce_dataset_updated[[#This Row],['[Discount (%)']]]/100</f>
        <v>1.264</v>
      </c>
      <c r="J823" s="6">
        <f>ecommerce_dataset_updated[[#This Row],[Final_Price(Rs.)]]+0</f>
        <v>24.02</v>
      </c>
      <c r="K823" s="6">
        <f xml:space="preserve"> ecommerce_dataset_updated[[#This Row],['[Price (Rs.)']]]-ecommerce_dataset_updated[[#This Row],[Discount Amount _]]</f>
        <v>24.016000000000002</v>
      </c>
      <c r="L823" t="s">
        <v>14</v>
      </c>
      <c r="M823" t="s">
        <v>1735</v>
      </c>
      <c r="N823" s="4" t="s">
        <v>154</v>
      </c>
      <c r="O823" s="4" t="s">
        <v>14055</v>
      </c>
      <c r="P823" s="4" t="s">
        <v>14079</v>
      </c>
      <c r="Q823" s="5">
        <f>DATE(ecommerce_dataset_updated[[#This Row],[YYYY]],ecommerce_dataset_updated[[#This Row],[MM]],ecommerce_dataset_updated[[#This Row],[DD]])</f>
        <v>45534</v>
      </c>
      <c r="R823" s="6" t="str">
        <f>TEXT(ecommerce_dataset_updated[[#This Row],['[Purchase_Date']]], "mmm")</f>
        <v>Aug</v>
      </c>
      <c r="S823" s="6" t="str">
        <f>TEXT(ecommerce_dataset_updated[[#This Row],['[Purchase_Date']]], "ddd")</f>
        <v>Fri</v>
      </c>
      <c r="T823" s="6">
        <f>ecommerce_dataset_updated[[#This Row],[Final_Price(Rs.) _]]-ecommerce_dataset_updated[[#This Row],['[Final_Price(Rs.)']]]</f>
        <v>-3.9999999999977831E-3</v>
      </c>
      <c r="U823" s="6" t="b">
        <f xml:space="preserve"> AND(ecommerce_dataset_updated[[#This Row],[Final_Price(Rs.) _]]=ecommerce_dataset_updated[[#This Row],['[Final_Price(Rs.)']]])</f>
        <v>0</v>
      </c>
      <c r="V823" s="5"/>
    </row>
    <row r="824" spans="1:22">
      <c r="A824" t="s">
        <v>3503</v>
      </c>
      <c r="B824" t="s">
        <v>3504</v>
      </c>
      <c r="C824" t="s">
        <v>32</v>
      </c>
      <c r="D824" s="9" t="s">
        <v>3505</v>
      </c>
      <c r="E824" s="8">
        <f>ecommerce_dataset_updated[[#This Row],[Price (Rs.)]]+0</f>
        <v>340.18</v>
      </c>
      <c r="F824" s="6" t="s">
        <v>20</v>
      </c>
      <c r="G824" s="7">
        <f>ecommerce_dataset_updated[[#This Row],[Discount (%)]]+0</f>
        <v>20</v>
      </c>
      <c r="H824" s="6" t="s">
        <v>3506</v>
      </c>
      <c r="I824" s="6">
        <f>ecommerce_dataset_updated[[#This Row],['[Price (Rs.)']]]*ecommerce_dataset_updated[[#This Row],['[Discount (%)']]]/100</f>
        <v>68.036000000000001</v>
      </c>
      <c r="J824" s="6">
        <f>ecommerce_dataset_updated[[#This Row],[Final_Price(Rs.)]]+0</f>
        <v>272.14</v>
      </c>
      <c r="K824" s="6">
        <f xml:space="preserve"> ecommerce_dataset_updated[[#This Row],['[Price (Rs.)']]]-ecommerce_dataset_updated[[#This Row],[Discount Amount _]]</f>
        <v>272.14400000000001</v>
      </c>
      <c r="L824" t="s">
        <v>77</v>
      </c>
      <c r="M824" t="s">
        <v>858</v>
      </c>
      <c r="N824" s="4" t="s">
        <v>14059</v>
      </c>
      <c r="O824" s="4" t="s">
        <v>14051</v>
      </c>
      <c r="P824" s="4" t="s">
        <v>14079</v>
      </c>
      <c r="Q824" s="5">
        <f>DATE(ecommerce_dataset_updated[[#This Row],[YYYY]],ecommerce_dataset_updated[[#This Row],[MM]],ecommerce_dataset_updated[[#This Row],[DD]])</f>
        <v>45327</v>
      </c>
      <c r="R824" s="6" t="str">
        <f>TEXT(ecommerce_dataset_updated[[#This Row],['[Purchase_Date']]], "mmm")</f>
        <v>Feb</v>
      </c>
      <c r="S824" s="6" t="str">
        <f>TEXT(ecommerce_dataset_updated[[#This Row],['[Purchase_Date']]], "ddd")</f>
        <v>Mon</v>
      </c>
      <c r="T824" s="6">
        <f>ecommerce_dataset_updated[[#This Row],[Final_Price(Rs.) _]]-ecommerce_dataset_updated[[#This Row],['[Final_Price(Rs.)']]]</f>
        <v>4.0000000000190994E-3</v>
      </c>
      <c r="U824" s="6" t="b">
        <f xml:space="preserve"> AND(ecommerce_dataset_updated[[#This Row],[Final_Price(Rs.) _]]=ecommerce_dataset_updated[[#This Row],['[Final_Price(Rs.)']]])</f>
        <v>0</v>
      </c>
      <c r="V824" s="5"/>
    </row>
    <row r="825" spans="1:22">
      <c r="A825" t="s">
        <v>3507</v>
      </c>
      <c r="B825" t="s">
        <v>3508</v>
      </c>
      <c r="C825" t="s">
        <v>68</v>
      </c>
      <c r="D825" s="9" t="s">
        <v>3509</v>
      </c>
      <c r="E825" s="8">
        <f>ecommerce_dataset_updated[[#This Row],[Price (Rs.)]]+0</f>
        <v>10.37</v>
      </c>
      <c r="F825" s="6" t="s">
        <v>53</v>
      </c>
      <c r="G825" s="7">
        <f>ecommerce_dataset_updated[[#This Row],[Discount (%)]]+0</f>
        <v>5</v>
      </c>
      <c r="H825" s="6" t="s">
        <v>3510</v>
      </c>
      <c r="I825" s="6">
        <f>ecommerce_dataset_updated[[#This Row],['[Price (Rs.)']]]*ecommerce_dataset_updated[[#This Row],['[Discount (%)']]]/100</f>
        <v>0.51849999999999996</v>
      </c>
      <c r="J825" s="6">
        <f>ecommerce_dataset_updated[[#This Row],[Final_Price(Rs.)]]+0</f>
        <v>9.85</v>
      </c>
      <c r="K825" s="6">
        <f xml:space="preserve"> ecommerce_dataset_updated[[#This Row],['[Price (Rs.)']]]-ecommerce_dataset_updated[[#This Row],[Discount Amount _]]</f>
        <v>9.8514999999999997</v>
      </c>
      <c r="L825" t="s">
        <v>28</v>
      </c>
      <c r="M825" t="s">
        <v>1019</v>
      </c>
      <c r="N825" s="4" t="s">
        <v>14072</v>
      </c>
      <c r="O825" s="4" t="s">
        <v>75</v>
      </c>
      <c r="P825" s="4" t="s">
        <v>14079</v>
      </c>
      <c r="Q825" s="5">
        <f>DATE(ecommerce_dataset_updated[[#This Row],[YYYY]],ecommerce_dataset_updated[[#This Row],[MM]],ecommerce_dataset_updated[[#This Row],[DD]])</f>
        <v>45581</v>
      </c>
      <c r="R825" s="6" t="str">
        <f>TEXT(ecommerce_dataset_updated[[#This Row],['[Purchase_Date']]], "mmm")</f>
        <v>Oct</v>
      </c>
      <c r="S825" s="6" t="str">
        <f>TEXT(ecommerce_dataset_updated[[#This Row],['[Purchase_Date']]], "ddd")</f>
        <v>Wed</v>
      </c>
      <c r="T825" s="6">
        <f>ecommerce_dataset_updated[[#This Row],[Final_Price(Rs.) _]]-ecommerce_dataset_updated[[#This Row],['[Final_Price(Rs.)']]]</f>
        <v>1.5000000000000568E-3</v>
      </c>
      <c r="U825" s="6" t="b">
        <f xml:space="preserve"> AND(ecommerce_dataset_updated[[#This Row],[Final_Price(Rs.) _]]=ecommerce_dataset_updated[[#This Row],['[Final_Price(Rs.)']]])</f>
        <v>0</v>
      </c>
      <c r="V825" s="5"/>
    </row>
    <row r="826" spans="1:22">
      <c r="A826" t="s">
        <v>3511</v>
      </c>
      <c r="B826" t="s">
        <v>3512</v>
      </c>
      <c r="C826" t="s">
        <v>18</v>
      </c>
      <c r="D826" s="9" t="s">
        <v>832</v>
      </c>
      <c r="E826" s="8">
        <f>ecommerce_dataset_updated[[#This Row],[Price (Rs.)]]+0</f>
        <v>334.28</v>
      </c>
      <c r="F826" s="6" t="s">
        <v>154</v>
      </c>
      <c r="G826" s="7">
        <f>ecommerce_dataset_updated[[#This Row],[Discount (%)]]+0</f>
        <v>30</v>
      </c>
      <c r="H826" s="6" t="s">
        <v>3513</v>
      </c>
      <c r="I826" s="6">
        <f>ecommerce_dataset_updated[[#This Row],['[Price (Rs.)']]]*ecommerce_dataset_updated[[#This Row],['[Discount (%)']]]/100</f>
        <v>100.28399999999999</v>
      </c>
      <c r="J826" s="6">
        <f>ecommerce_dataset_updated[[#This Row],[Final_Price(Rs.)]]+0</f>
        <v>234</v>
      </c>
      <c r="K826" s="6">
        <f xml:space="preserve"> ecommerce_dataset_updated[[#This Row],['[Price (Rs.)']]]-ecommerce_dataset_updated[[#This Row],[Discount Amount _]]</f>
        <v>233.99599999999998</v>
      </c>
      <c r="L826" t="s">
        <v>28</v>
      </c>
      <c r="M826" t="s">
        <v>1244</v>
      </c>
      <c r="N826" s="4" t="s">
        <v>14067</v>
      </c>
      <c r="O826" s="4" t="s">
        <v>14057</v>
      </c>
      <c r="P826" s="4" t="s">
        <v>14079</v>
      </c>
      <c r="Q826" s="5">
        <f>DATE(ecommerce_dataset_updated[[#This Row],[YYYY]],ecommerce_dataset_updated[[#This Row],[MM]],ecommerce_dataset_updated[[#This Row],[DD]])</f>
        <v>45358</v>
      </c>
      <c r="R826" s="6" t="str">
        <f>TEXT(ecommerce_dataset_updated[[#This Row],['[Purchase_Date']]], "mmm")</f>
        <v>Mar</v>
      </c>
      <c r="S826" s="6" t="str">
        <f>TEXT(ecommerce_dataset_updated[[#This Row],['[Purchase_Date']]], "ddd")</f>
        <v>Thu</v>
      </c>
      <c r="T826" s="6">
        <f>ecommerce_dataset_updated[[#This Row],[Final_Price(Rs.) _]]-ecommerce_dataset_updated[[#This Row],['[Final_Price(Rs.)']]]</f>
        <v>-4.0000000000190994E-3</v>
      </c>
      <c r="U826" s="6" t="b">
        <f xml:space="preserve"> AND(ecommerce_dataset_updated[[#This Row],[Final_Price(Rs.) _]]=ecommerce_dataset_updated[[#This Row],['[Final_Price(Rs.)']]])</f>
        <v>0</v>
      </c>
      <c r="V826" s="5"/>
    </row>
    <row r="827" spans="1:22">
      <c r="A827" t="s">
        <v>3514</v>
      </c>
      <c r="B827" t="s">
        <v>3515</v>
      </c>
      <c r="C827" t="s">
        <v>39</v>
      </c>
      <c r="D827" s="9" t="s">
        <v>3516</v>
      </c>
      <c r="E827" s="8">
        <f>ecommerce_dataset_updated[[#This Row],[Price (Rs.)]]+0</f>
        <v>160.13</v>
      </c>
      <c r="F827" s="6" t="s">
        <v>12</v>
      </c>
      <c r="G827" s="7">
        <f>ecommerce_dataset_updated[[#This Row],[Discount (%)]]+0</f>
        <v>15</v>
      </c>
      <c r="H827" s="6" t="s">
        <v>3517</v>
      </c>
      <c r="I827" s="6">
        <f>ecommerce_dataset_updated[[#This Row],['[Price (Rs.)']]]*ecommerce_dataset_updated[[#This Row],['[Discount (%)']]]/100</f>
        <v>24.019499999999997</v>
      </c>
      <c r="J827" s="6">
        <f>ecommerce_dataset_updated[[#This Row],[Final_Price(Rs.)]]+0</f>
        <v>136.11000000000001</v>
      </c>
      <c r="K827" s="6">
        <f xml:space="preserve"> ecommerce_dataset_updated[[#This Row],['[Price (Rs.)']]]-ecommerce_dataset_updated[[#This Row],[Discount Amount _]]</f>
        <v>136.1105</v>
      </c>
      <c r="L827" t="s">
        <v>35</v>
      </c>
      <c r="M827" t="s">
        <v>551</v>
      </c>
      <c r="N827" s="4" t="s">
        <v>14054</v>
      </c>
      <c r="O827" s="4" t="s">
        <v>14052</v>
      </c>
      <c r="P827" s="4" t="s">
        <v>14079</v>
      </c>
      <c r="Q827" s="5">
        <f>DATE(ecommerce_dataset_updated[[#This Row],[YYYY]],ecommerce_dataset_updated[[#This Row],[MM]],ecommerce_dataset_updated[[#This Row],[DD]])</f>
        <v>45318</v>
      </c>
      <c r="R827" s="6" t="str">
        <f>TEXT(ecommerce_dataset_updated[[#This Row],['[Purchase_Date']]], "mmm")</f>
        <v>Jan</v>
      </c>
      <c r="S827" s="6" t="str">
        <f>TEXT(ecommerce_dataset_updated[[#This Row],['[Purchase_Date']]], "ddd")</f>
        <v>Sat</v>
      </c>
      <c r="T827" s="6">
        <f>ecommerce_dataset_updated[[#This Row],[Final_Price(Rs.) _]]-ecommerce_dataset_updated[[#This Row],['[Final_Price(Rs.)']]]</f>
        <v>4.9999999998817657E-4</v>
      </c>
      <c r="U827" s="6" t="b">
        <f xml:space="preserve"> AND(ecommerce_dataset_updated[[#This Row],[Final_Price(Rs.) _]]=ecommerce_dataset_updated[[#This Row],['[Final_Price(Rs.)']]])</f>
        <v>0</v>
      </c>
      <c r="V827" s="5"/>
    </row>
    <row r="828" spans="1:22">
      <c r="A828" t="s">
        <v>3518</v>
      </c>
      <c r="B828" t="s">
        <v>3519</v>
      </c>
      <c r="C828" t="s">
        <v>10</v>
      </c>
      <c r="D828" s="9" t="s">
        <v>3520</v>
      </c>
      <c r="E828" s="8">
        <f>ecommerce_dataset_updated[[#This Row],[Price (Rs.)]]+0</f>
        <v>223.01</v>
      </c>
      <c r="F828" s="6" t="s">
        <v>26</v>
      </c>
      <c r="G828" s="7">
        <f>ecommerce_dataset_updated[[#This Row],[Discount (%)]]+0</f>
        <v>25</v>
      </c>
      <c r="H828" s="6" t="s">
        <v>3521</v>
      </c>
      <c r="I828" s="6">
        <f>ecommerce_dataset_updated[[#This Row],['[Price (Rs.)']]]*ecommerce_dataset_updated[[#This Row],['[Discount (%)']]]/100</f>
        <v>55.752499999999998</v>
      </c>
      <c r="J828" s="6">
        <f>ecommerce_dataset_updated[[#This Row],[Final_Price(Rs.)]]+0</f>
        <v>167.26</v>
      </c>
      <c r="K828" s="6">
        <f xml:space="preserve"> ecommerce_dataset_updated[[#This Row],['[Price (Rs.)']]]-ecommerce_dataset_updated[[#This Row],[Discount Amount _]]</f>
        <v>167.25749999999999</v>
      </c>
      <c r="L828" t="s">
        <v>35</v>
      </c>
      <c r="M828" t="s">
        <v>83</v>
      </c>
      <c r="N828" s="4" t="s">
        <v>75</v>
      </c>
      <c r="O828" s="4" t="s">
        <v>14050</v>
      </c>
      <c r="P828" s="4" t="s">
        <v>14079</v>
      </c>
      <c r="Q828" s="5">
        <f>DATE(ecommerce_dataset_updated[[#This Row],[YYYY]],ecommerce_dataset_updated[[#This Row],[MM]],ecommerce_dataset_updated[[#This Row],[DD]])</f>
        <v>45545</v>
      </c>
      <c r="R828" s="6" t="str">
        <f>TEXT(ecommerce_dataset_updated[[#This Row],['[Purchase_Date']]], "mmm")</f>
        <v>Sep</v>
      </c>
      <c r="S828" s="6" t="str">
        <f>TEXT(ecommerce_dataset_updated[[#This Row],['[Purchase_Date']]], "ddd")</f>
        <v>Tue</v>
      </c>
      <c r="T828" s="6">
        <f>ecommerce_dataset_updated[[#This Row],[Final_Price(Rs.) _]]-ecommerce_dataset_updated[[#This Row],['[Final_Price(Rs.)']]]</f>
        <v>-2.4999999999977263E-3</v>
      </c>
      <c r="U828" s="6" t="b">
        <f xml:space="preserve"> AND(ecommerce_dataset_updated[[#This Row],[Final_Price(Rs.) _]]=ecommerce_dataset_updated[[#This Row],['[Final_Price(Rs.)']]])</f>
        <v>0</v>
      </c>
      <c r="V828" s="5"/>
    </row>
    <row r="829" spans="1:22">
      <c r="A829" t="s">
        <v>3522</v>
      </c>
      <c r="B829" t="s">
        <v>3523</v>
      </c>
      <c r="C829" t="s">
        <v>18</v>
      </c>
      <c r="D829" s="9" t="s">
        <v>3524</v>
      </c>
      <c r="E829" s="8">
        <f>ecommerce_dataset_updated[[#This Row],[Price (Rs.)]]+0</f>
        <v>330.76</v>
      </c>
      <c r="F829" s="6" t="s">
        <v>75</v>
      </c>
      <c r="G829" s="7">
        <f>ecommerce_dataset_updated[[#This Row],[Discount (%)]]+0</f>
        <v>10</v>
      </c>
      <c r="H829" s="6" t="s">
        <v>3525</v>
      </c>
      <c r="I829" s="6">
        <f>ecommerce_dataset_updated[[#This Row],['[Price (Rs.)']]]*ecommerce_dataset_updated[[#This Row],['[Discount (%)']]]/100</f>
        <v>33.076000000000001</v>
      </c>
      <c r="J829" s="6">
        <f>ecommerce_dataset_updated[[#This Row],[Final_Price(Rs.)]]+0</f>
        <v>297.68</v>
      </c>
      <c r="K829" s="6">
        <f xml:space="preserve"> ecommerce_dataset_updated[[#This Row],['[Price (Rs.)']]]-ecommerce_dataset_updated[[#This Row],[Discount Amount _]]</f>
        <v>297.68399999999997</v>
      </c>
      <c r="L829" t="s">
        <v>120</v>
      </c>
      <c r="M829" t="s">
        <v>441</v>
      </c>
      <c r="N829" s="4" t="s">
        <v>14049</v>
      </c>
      <c r="O829" s="4" t="s">
        <v>14049</v>
      </c>
      <c r="P829" s="4" t="s">
        <v>14079</v>
      </c>
      <c r="Q829" s="5">
        <f>DATE(ecommerce_dataset_updated[[#This Row],[YYYY]],ecommerce_dataset_updated[[#This Row],[MM]],ecommerce_dataset_updated[[#This Row],[DD]])</f>
        <v>45607</v>
      </c>
      <c r="R829" s="6" t="str">
        <f>TEXT(ecommerce_dataset_updated[[#This Row],['[Purchase_Date']]], "mmm")</f>
        <v>Nov</v>
      </c>
      <c r="S829" s="6" t="str">
        <f>TEXT(ecommerce_dataset_updated[[#This Row],['[Purchase_Date']]], "ddd")</f>
        <v>Mon</v>
      </c>
      <c r="T829" s="6">
        <f>ecommerce_dataset_updated[[#This Row],[Final_Price(Rs.) _]]-ecommerce_dataset_updated[[#This Row],['[Final_Price(Rs.)']]]</f>
        <v>3.999999999962256E-3</v>
      </c>
      <c r="U829" s="6" t="b">
        <f xml:space="preserve"> AND(ecommerce_dataset_updated[[#This Row],[Final_Price(Rs.) _]]=ecommerce_dataset_updated[[#This Row],['[Final_Price(Rs.)']]])</f>
        <v>0</v>
      </c>
      <c r="V829" s="5"/>
    </row>
    <row r="830" spans="1:22">
      <c r="A830" t="s">
        <v>3526</v>
      </c>
      <c r="B830" t="s">
        <v>3527</v>
      </c>
      <c r="C830" t="s">
        <v>10</v>
      </c>
      <c r="D830" s="9" t="s">
        <v>3528</v>
      </c>
      <c r="E830" s="8">
        <f>ecommerce_dataset_updated[[#This Row],[Price (Rs.)]]+0</f>
        <v>345.47</v>
      </c>
      <c r="F830" s="6" t="s">
        <v>26</v>
      </c>
      <c r="G830" s="7">
        <f>ecommerce_dataset_updated[[#This Row],[Discount (%)]]+0</f>
        <v>25</v>
      </c>
      <c r="H830" s="6" t="s">
        <v>3529</v>
      </c>
      <c r="I830" s="6">
        <f>ecommerce_dataset_updated[[#This Row],['[Price (Rs.)']]]*ecommerce_dataset_updated[[#This Row],['[Discount (%)']]]/100</f>
        <v>86.367500000000007</v>
      </c>
      <c r="J830" s="6">
        <f>ecommerce_dataset_updated[[#This Row],[Final_Price(Rs.)]]+0</f>
        <v>259.10000000000002</v>
      </c>
      <c r="K830" s="6">
        <f xml:space="preserve"> ecommerce_dataset_updated[[#This Row],['[Price (Rs.)']]]-ecommerce_dataset_updated[[#This Row],[Discount Amount _]]</f>
        <v>259.10250000000002</v>
      </c>
      <c r="L830" t="s">
        <v>77</v>
      </c>
      <c r="M830" t="s">
        <v>357</v>
      </c>
      <c r="N830" s="4" t="s">
        <v>14058</v>
      </c>
      <c r="O830" s="4" t="s">
        <v>14052</v>
      </c>
      <c r="P830" s="4" t="s">
        <v>14079</v>
      </c>
      <c r="Q830" s="5">
        <f>DATE(ecommerce_dataset_updated[[#This Row],[YYYY]],ecommerce_dataset_updated[[#This Row],[MM]],ecommerce_dataset_updated[[#This Row],[DD]])</f>
        <v>45320</v>
      </c>
      <c r="R830" s="6" t="str">
        <f>TEXT(ecommerce_dataset_updated[[#This Row],['[Purchase_Date']]], "mmm")</f>
        <v>Jan</v>
      </c>
      <c r="S830" s="6" t="str">
        <f>TEXT(ecommerce_dataset_updated[[#This Row],['[Purchase_Date']]], "ddd")</f>
        <v>Mon</v>
      </c>
      <c r="T830" s="6">
        <f>ecommerce_dataset_updated[[#This Row],[Final_Price(Rs.) _]]-ecommerce_dataset_updated[[#This Row],['[Final_Price(Rs.)']]]</f>
        <v>2.4999999999977263E-3</v>
      </c>
      <c r="U830" s="6" t="b">
        <f xml:space="preserve"> AND(ecommerce_dataset_updated[[#This Row],[Final_Price(Rs.) _]]=ecommerce_dataset_updated[[#This Row],['[Final_Price(Rs.)']]])</f>
        <v>0</v>
      </c>
      <c r="V830" s="5"/>
    </row>
    <row r="831" spans="1:22">
      <c r="A831" t="s">
        <v>3530</v>
      </c>
      <c r="B831" t="s">
        <v>3531</v>
      </c>
      <c r="C831" t="s">
        <v>45</v>
      </c>
      <c r="D831" s="9" t="s">
        <v>3532</v>
      </c>
      <c r="E831" s="8">
        <f>ecommerce_dataset_updated[[#This Row],[Price (Rs.)]]+0</f>
        <v>404.19</v>
      </c>
      <c r="F831" s="6" t="s">
        <v>12</v>
      </c>
      <c r="G831" s="7">
        <f>ecommerce_dataset_updated[[#This Row],[Discount (%)]]+0</f>
        <v>15</v>
      </c>
      <c r="H831" s="6" t="s">
        <v>3533</v>
      </c>
      <c r="I831" s="6">
        <f>ecommerce_dataset_updated[[#This Row],['[Price (Rs.)']]]*ecommerce_dataset_updated[[#This Row],['[Discount (%)']]]/100</f>
        <v>60.628500000000003</v>
      </c>
      <c r="J831" s="6">
        <f>ecommerce_dataset_updated[[#This Row],[Final_Price(Rs.)]]+0</f>
        <v>343.56</v>
      </c>
      <c r="K831" s="6">
        <f xml:space="preserve"> ecommerce_dataset_updated[[#This Row],['[Price (Rs.)']]]-ecommerce_dataset_updated[[#This Row],[Discount Amount _]]</f>
        <v>343.56150000000002</v>
      </c>
      <c r="L831" t="s">
        <v>14</v>
      </c>
      <c r="M831" t="s">
        <v>1958</v>
      </c>
      <c r="N831" s="4" t="s">
        <v>14056</v>
      </c>
      <c r="O831" s="4" t="s">
        <v>14051</v>
      </c>
      <c r="P831" s="4" t="s">
        <v>14079</v>
      </c>
      <c r="Q831" s="5">
        <f>DATE(ecommerce_dataset_updated[[#This Row],[YYYY]],ecommerce_dataset_updated[[#This Row],[MM]],ecommerce_dataset_updated[[#This Row],[DD]])</f>
        <v>45350</v>
      </c>
      <c r="R831" s="6" t="str">
        <f>TEXT(ecommerce_dataset_updated[[#This Row],['[Purchase_Date']]], "mmm")</f>
        <v>Feb</v>
      </c>
      <c r="S831" s="6" t="str">
        <f>TEXT(ecommerce_dataset_updated[[#This Row],['[Purchase_Date']]], "ddd")</f>
        <v>Wed</v>
      </c>
      <c r="T831" s="6">
        <f>ecommerce_dataset_updated[[#This Row],[Final_Price(Rs.) _]]-ecommerce_dataset_updated[[#This Row],['[Final_Price(Rs.)']]]</f>
        <v>1.5000000000213731E-3</v>
      </c>
      <c r="U831" s="6" t="b">
        <f xml:space="preserve"> AND(ecommerce_dataset_updated[[#This Row],[Final_Price(Rs.) _]]=ecommerce_dataset_updated[[#This Row],['[Final_Price(Rs.)']]])</f>
        <v>0</v>
      </c>
      <c r="V831" s="5"/>
    </row>
    <row r="832" spans="1:22">
      <c r="A832" t="s">
        <v>3534</v>
      </c>
      <c r="B832" t="s">
        <v>3535</v>
      </c>
      <c r="C832" t="s">
        <v>18</v>
      </c>
      <c r="D832" s="9" t="s">
        <v>3536</v>
      </c>
      <c r="E832" s="8">
        <f>ecommerce_dataset_updated[[#This Row],[Price (Rs.)]]+0</f>
        <v>328.44</v>
      </c>
      <c r="F832" s="6" t="s">
        <v>75</v>
      </c>
      <c r="G832" s="7">
        <f>ecommerce_dataset_updated[[#This Row],[Discount (%)]]+0</f>
        <v>10</v>
      </c>
      <c r="H832" s="6" t="s">
        <v>3537</v>
      </c>
      <c r="I832" s="6">
        <f>ecommerce_dataset_updated[[#This Row],['[Price (Rs.)']]]*ecommerce_dataset_updated[[#This Row],['[Discount (%)']]]/100</f>
        <v>32.844000000000001</v>
      </c>
      <c r="J832" s="6">
        <f>ecommerce_dataset_updated[[#This Row],[Final_Price(Rs.)]]+0</f>
        <v>295.60000000000002</v>
      </c>
      <c r="K832" s="6">
        <f xml:space="preserve"> ecommerce_dataset_updated[[#This Row],['[Price (Rs.)']]]-ecommerce_dataset_updated[[#This Row],[Discount Amount _]]</f>
        <v>295.596</v>
      </c>
      <c r="L832" t="s">
        <v>28</v>
      </c>
      <c r="M832" t="s">
        <v>2013</v>
      </c>
      <c r="N832" s="4" t="s">
        <v>14056</v>
      </c>
      <c r="O832" s="4" t="s">
        <v>14050</v>
      </c>
      <c r="P832" s="4" t="s">
        <v>14079</v>
      </c>
      <c r="Q832" s="5">
        <f>DATE(ecommerce_dataset_updated[[#This Row],[YYYY]],ecommerce_dataset_updated[[#This Row],[MM]],ecommerce_dataset_updated[[#This Row],[DD]])</f>
        <v>45563</v>
      </c>
      <c r="R832" s="6" t="str">
        <f>TEXT(ecommerce_dataset_updated[[#This Row],['[Purchase_Date']]], "mmm")</f>
        <v>Sep</v>
      </c>
      <c r="S832" s="6" t="str">
        <f>TEXT(ecommerce_dataset_updated[[#This Row],['[Purchase_Date']]], "ddd")</f>
        <v>Sat</v>
      </c>
      <c r="T832" s="6">
        <f>ecommerce_dataset_updated[[#This Row],[Final_Price(Rs.) _]]-ecommerce_dataset_updated[[#This Row],['[Final_Price(Rs.)']]]</f>
        <v>-4.0000000000190994E-3</v>
      </c>
      <c r="U832" s="6" t="b">
        <f xml:space="preserve"> AND(ecommerce_dataset_updated[[#This Row],[Final_Price(Rs.) _]]=ecommerce_dataset_updated[[#This Row],['[Final_Price(Rs.)']]])</f>
        <v>0</v>
      </c>
      <c r="V832" s="5"/>
    </row>
    <row r="833" spans="1:22">
      <c r="A833" t="s">
        <v>3538</v>
      </c>
      <c r="B833" t="s">
        <v>3539</v>
      </c>
      <c r="C833" t="s">
        <v>45</v>
      </c>
      <c r="D833" s="9" t="s">
        <v>3540</v>
      </c>
      <c r="E833" s="8">
        <f>ecommerce_dataset_updated[[#This Row],[Price (Rs.)]]+0</f>
        <v>152.84</v>
      </c>
      <c r="F833" s="6" t="s">
        <v>53</v>
      </c>
      <c r="G833" s="7">
        <f>ecommerce_dataset_updated[[#This Row],[Discount (%)]]+0</f>
        <v>5</v>
      </c>
      <c r="H833" s="6" t="s">
        <v>3541</v>
      </c>
      <c r="I833" s="6">
        <f>ecommerce_dataset_updated[[#This Row],['[Price (Rs.)']]]*ecommerce_dataset_updated[[#This Row],['[Discount (%)']]]/100</f>
        <v>7.6420000000000003</v>
      </c>
      <c r="J833" s="6">
        <f>ecommerce_dataset_updated[[#This Row],[Final_Price(Rs.)]]+0</f>
        <v>145.19999999999999</v>
      </c>
      <c r="K833" s="6">
        <f xml:space="preserve"> ecommerce_dataset_updated[[#This Row],['[Price (Rs.)']]]-ecommerce_dataset_updated[[#This Row],[Discount Amount _]]</f>
        <v>145.19800000000001</v>
      </c>
      <c r="L833" t="s">
        <v>77</v>
      </c>
      <c r="M833" t="s">
        <v>3542</v>
      </c>
      <c r="N833" s="4" t="s">
        <v>26</v>
      </c>
      <c r="O833" s="4" t="s">
        <v>14053</v>
      </c>
      <c r="P833" s="4" t="s">
        <v>14079</v>
      </c>
      <c r="Q833" s="5">
        <f>DATE(ecommerce_dataset_updated[[#This Row],[YYYY]],ecommerce_dataset_updated[[#This Row],[MM]],ecommerce_dataset_updated[[#This Row],[DD]])</f>
        <v>45407</v>
      </c>
      <c r="R833" s="6" t="str">
        <f>TEXT(ecommerce_dataset_updated[[#This Row],['[Purchase_Date']]], "mmm")</f>
        <v>Apr</v>
      </c>
      <c r="S833" s="6" t="str">
        <f>TEXT(ecommerce_dataset_updated[[#This Row],['[Purchase_Date']]], "ddd")</f>
        <v>Thu</v>
      </c>
      <c r="T833" s="6">
        <f>ecommerce_dataset_updated[[#This Row],[Final_Price(Rs.) _]]-ecommerce_dataset_updated[[#This Row],['[Final_Price(Rs.)']]]</f>
        <v>-1.999999999981128E-3</v>
      </c>
      <c r="U833" s="6" t="b">
        <f xml:space="preserve"> AND(ecommerce_dataset_updated[[#This Row],[Final_Price(Rs.) _]]=ecommerce_dataset_updated[[#This Row],['[Final_Price(Rs.)']]])</f>
        <v>0</v>
      </c>
      <c r="V833" s="5"/>
    </row>
    <row r="834" spans="1:22">
      <c r="A834" t="s">
        <v>3543</v>
      </c>
      <c r="B834" t="s">
        <v>3544</v>
      </c>
      <c r="C834" t="s">
        <v>10</v>
      </c>
      <c r="D834" s="9" t="s">
        <v>3545</v>
      </c>
      <c r="E834" s="8">
        <f>ecommerce_dataset_updated[[#This Row],[Price (Rs.)]]+0</f>
        <v>353.96</v>
      </c>
      <c r="F834" s="6" t="s">
        <v>75</v>
      </c>
      <c r="G834" s="7">
        <f>ecommerce_dataset_updated[[#This Row],[Discount (%)]]+0</f>
        <v>10</v>
      </c>
      <c r="H834" s="6" t="s">
        <v>3546</v>
      </c>
      <c r="I834" s="6">
        <f>ecommerce_dataset_updated[[#This Row],['[Price (Rs.)']]]*ecommerce_dataset_updated[[#This Row],['[Discount (%)']]]/100</f>
        <v>35.396000000000001</v>
      </c>
      <c r="J834" s="6">
        <f>ecommerce_dataset_updated[[#This Row],[Final_Price(Rs.)]]+0</f>
        <v>318.56</v>
      </c>
      <c r="K834" s="6">
        <f xml:space="preserve"> ecommerce_dataset_updated[[#This Row],['[Price (Rs.)']]]-ecommerce_dataset_updated[[#This Row],[Discount Amount _]]</f>
        <v>318.56399999999996</v>
      </c>
      <c r="L834" t="s">
        <v>77</v>
      </c>
      <c r="M834" t="s">
        <v>556</v>
      </c>
      <c r="N834" s="4" t="s">
        <v>14068</v>
      </c>
      <c r="O834" s="4" t="s">
        <v>14059</v>
      </c>
      <c r="P834" s="4" t="s">
        <v>14079</v>
      </c>
      <c r="Q834" s="5">
        <f>DATE(ecommerce_dataset_updated[[#This Row],[YYYY]],ecommerce_dataset_updated[[#This Row],[MM]],ecommerce_dataset_updated[[#This Row],[DD]])</f>
        <v>45443</v>
      </c>
      <c r="R834" s="6" t="str">
        <f>TEXT(ecommerce_dataset_updated[[#This Row],['[Purchase_Date']]], "mmm")</f>
        <v>May</v>
      </c>
      <c r="S834" s="6" t="str">
        <f>TEXT(ecommerce_dataset_updated[[#This Row],['[Purchase_Date']]], "ddd")</f>
        <v>Fri</v>
      </c>
      <c r="T834" s="6">
        <f>ecommerce_dataset_updated[[#This Row],[Final_Price(Rs.) _]]-ecommerce_dataset_updated[[#This Row],['[Final_Price(Rs.)']]]</f>
        <v>3.999999999962256E-3</v>
      </c>
      <c r="U834" s="6" t="b">
        <f xml:space="preserve"> AND(ecommerce_dataset_updated[[#This Row],[Final_Price(Rs.) _]]=ecommerce_dataset_updated[[#This Row],['[Final_Price(Rs.)']]])</f>
        <v>0</v>
      </c>
      <c r="V834" s="5"/>
    </row>
    <row r="835" spans="1:22">
      <c r="A835" t="s">
        <v>3547</v>
      </c>
      <c r="B835" t="s">
        <v>3548</v>
      </c>
      <c r="C835" t="s">
        <v>18</v>
      </c>
      <c r="D835" s="9" t="s">
        <v>3549</v>
      </c>
      <c r="E835" s="8">
        <f>ecommerce_dataset_updated[[#This Row],[Price (Rs.)]]+0</f>
        <v>151.55000000000001</v>
      </c>
      <c r="F835" s="6" t="s">
        <v>75</v>
      </c>
      <c r="G835" s="7">
        <f>ecommerce_dataset_updated[[#This Row],[Discount (%)]]+0</f>
        <v>10</v>
      </c>
      <c r="H835" s="6" t="s">
        <v>3550</v>
      </c>
      <c r="I835" s="6">
        <f>ecommerce_dataset_updated[[#This Row],['[Price (Rs.)']]]*ecommerce_dataset_updated[[#This Row],['[Discount (%)']]]/100</f>
        <v>15.154999999999999</v>
      </c>
      <c r="J835" s="6">
        <f>ecommerce_dataset_updated[[#This Row],[Final_Price(Rs.)]]+0</f>
        <v>136.4</v>
      </c>
      <c r="K835" s="6">
        <f xml:space="preserve"> ecommerce_dataset_updated[[#This Row],['[Price (Rs.)']]]-ecommerce_dataset_updated[[#This Row],[Discount Amount _]]</f>
        <v>136.39500000000001</v>
      </c>
      <c r="L835" t="s">
        <v>14</v>
      </c>
      <c r="M835" t="s">
        <v>927</v>
      </c>
      <c r="N835" s="4" t="s">
        <v>14064</v>
      </c>
      <c r="O835" s="4" t="s">
        <v>14049</v>
      </c>
      <c r="P835" s="4" t="s">
        <v>14079</v>
      </c>
      <c r="Q835" s="5">
        <f>DATE(ecommerce_dataset_updated[[#This Row],[YYYY]],ecommerce_dataset_updated[[#This Row],[MM]],ecommerce_dataset_updated[[#This Row],[DD]])</f>
        <v>45609</v>
      </c>
      <c r="R835" s="6" t="str">
        <f>TEXT(ecommerce_dataset_updated[[#This Row],['[Purchase_Date']]], "mmm")</f>
        <v>Nov</v>
      </c>
      <c r="S835" s="6" t="str">
        <f>TEXT(ecommerce_dataset_updated[[#This Row],['[Purchase_Date']]], "ddd")</f>
        <v>Wed</v>
      </c>
      <c r="T835" s="6">
        <f>ecommerce_dataset_updated[[#This Row],[Final_Price(Rs.) _]]-ecommerce_dataset_updated[[#This Row],['[Final_Price(Rs.)']]]</f>
        <v>-4.9999999999954525E-3</v>
      </c>
      <c r="U835" s="6" t="b">
        <f xml:space="preserve"> AND(ecommerce_dataset_updated[[#This Row],[Final_Price(Rs.) _]]=ecommerce_dataset_updated[[#This Row],['[Final_Price(Rs.)']]])</f>
        <v>0</v>
      </c>
      <c r="V835" s="5"/>
    </row>
    <row r="836" spans="1:22">
      <c r="A836" t="s">
        <v>3551</v>
      </c>
      <c r="B836" t="s">
        <v>3552</v>
      </c>
      <c r="C836" t="s">
        <v>18</v>
      </c>
      <c r="D836" s="9" t="s">
        <v>3553</v>
      </c>
      <c r="E836" s="8">
        <f>ecommerce_dataset_updated[[#This Row],[Price (Rs.)]]+0</f>
        <v>412.92</v>
      </c>
      <c r="F836" s="6" t="s">
        <v>47</v>
      </c>
      <c r="G836" s="7">
        <f>ecommerce_dataset_updated[[#This Row],[Discount (%)]]+0</f>
        <v>50</v>
      </c>
      <c r="H836" s="6" t="s">
        <v>3554</v>
      </c>
      <c r="I836" s="6">
        <f>ecommerce_dataset_updated[[#This Row],['[Price (Rs.)']]]*ecommerce_dataset_updated[[#This Row],['[Discount (%)']]]/100</f>
        <v>206.46</v>
      </c>
      <c r="J836" s="6">
        <f>ecommerce_dataset_updated[[#This Row],[Final_Price(Rs.)]]+0</f>
        <v>206.46</v>
      </c>
      <c r="K836" s="6">
        <f xml:space="preserve"> ecommerce_dataset_updated[[#This Row],['[Price (Rs.)']]]-ecommerce_dataset_updated[[#This Row],[Discount Amount _]]</f>
        <v>206.46</v>
      </c>
      <c r="L836" t="s">
        <v>77</v>
      </c>
      <c r="M836" t="s">
        <v>1244</v>
      </c>
      <c r="N836" s="4" t="s">
        <v>14067</v>
      </c>
      <c r="O836" s="4" t="s">
        <v>14057</v>
      </c>
      <c r="P836" s="4" t="s">
        <v>14079</v>
      </c>
      <c r="Q836" s="5">
        <f>DATE(ecommerce_dataset_updated[[#This Row],[YYYY]],ecommerce_dataset_updated[[#This Row],[MM]],ecommerce_dataset_updated[[#This Row],[DD]])</f>
        <v>45358</v>
      </c>
      <c r="R836" s="6" t="str">
        <f>TEXT(ecommerce_dataset_updated[[#This Row],['[Purchase_Date']]], "mmm")</f>
        <v>Mar</v>
      </c>
      <c r="S836" s="6" t="str">
        <f>TEXT(ecommerce_dataset_updated[[#This Row],['[Purchase_Date']]], "ddd")</f>
        <v>Thu</v>
      </c>
      <c r="T836" s="6">
        <f>ecommerce_dataset_updated[[#This Row],[Final_Price(Rs.) _]]-ecommerce_dataset_updated[[#This Row],['[Final_Price(Rs.)']]]</f>
        <v>0</v>
      </c>
      <c r="U836" s="6" t="b">
        <f xml:space="preserve"> AND(ecommerce_dataset_updated[[#This Row],[Final_Price(Rs.) _]]=ecommerce_dataset_updated[[#This Row],['[Final_Price(Rs.)']]])</f>
        <v>1</v>
      </c>
      <c r="V836" s="5"/>
    </row>
    <row r="837" spans="1:22">
      <c r="A837" t="s">
        <v>3555</v>
      </c>
      <c r="B837" t="s">
        <v>3556</v>
      </c>
      <c r="C837" t="s">
        <v>18</v>
      </c>
      <c r="D837" s="9" t="s">
        <v>3557</v>
      </c>
      <c r="E837" s="8">
        <f>ecommerce_dataset_updated[[#This Row],[Price (Rs.)]]+0</f>
        <v>326.52</v>
      </c>
      <c r="F837" s="6" t="s">
        <v>75</v>
      </c>
      <c r="G837" s="7">
        <f>ecommerce_dataset_updated[[#This Row],[Discount (%)]]+0</f>
        <v>10</v>
      </c>
      <c r="H837" s="6" t="s">
        <v>3558</v>
      </c>
      <c r="I837" s="6">
        <f>ecommerce_dataset_updated[[#This Row],['[Price (Rs.)']]]*ecommerce_dataset_updated[[#This Row],['[Discount (%)']]]/100</f>
        <v>32.652000000000001</v>
      </c>
      <c r="J837" s="6">
        <f>ecommerce_dataset_updated[[#This Row],[Final_Price(Rs.)]]+0</f>
        <v>293.87</v>
      </c>
      <c r="K837" s="6">
        <f xml:space="preserve"> ecommerce_dataset_updated[[#This Row],['[Price (Rs.)']]]-ecommerce_dataset_updated[[#This Row],[Discount Amount _]]</f>
        <v>293.86799999999999</v>
      </c>
      <c r="L837" t="s">
        <v>77</v>
      </c>
      <c r="M837" t="s">
        <v>3559</v>
      </c>
      <c r="N837" s="4" t="s">
        <v>14051</v>
      </c>
      <c r="O837" s="4" t="s">
        <v>14057</v>
      </c>
      <c r="P837" s="4" t="s">
        <v>14079</v>
      </c>
      <c r="Q837" s="5">
        <f>DATE(ecommerce_dataset_updated[[#This Row],[YYYY]],ecommerce_dataset_updated[[#This Row],[MM]],ecommerce_dataset_updated[[#This Row],[DD]])</f>
        <v>45353</v>
      </c>
      <c r="R837" s="6" t="str">
        <f>TEXT(ecommerce_dataset_updated[[#This Row],['[Purchase_Date']]], "mmm")</f>
        <v>Mar</v>
      </c>
      <c r="S837" s="6" t="str">
        <f>TEXT(ecommerce_dataset_updated[[#This Row],['[Purchase_Date']]], "ddd")</f>
        <v>Sat</v>
      </c>
      <c r="T837" s="6">
        <f>ecommerce_dataset_updated[[#This Row],[Final_Price(Rs.) _]]-ecommerce_dataset_updated[[#This Row],['[Final_Price(Rs.)']]]</f>
        <v>-2.0000000000095497E-3</v>
      </c>
      <c r="U837" s="6" t="b">
        <f xml:space="preserve"> AND(ecommerce_dataset_updated[[#This Row],[Final_Price(Rs.) _]]=ecommerce_dataset_updated[[#This Row],['[Final_Price(Rs.)']]])</f>
        <v>0</v>
      </c>
      <c r="V837" s="5"/>
    </row>
    <row r="838" spans="1:22">
      <c r="A838" t="s">
        <v>3560</v>
      </c>
      <c r="B838" t="s">
        <v>3561</v>
      </c>
      <c r="C838" t="s">
        <v>114</v>
      </c>
      <c r="D838" s="9" t="s">
        <v>3562</v>
      </c>
      <c r="E838" s="8">
        <f>ecommerce_dataset_updated[[#This Row],[Price (Rs.)]]+0</f>
        <v>198.45</v>
      </c>
      <c r="F838" s="6" t="s">
        <v>26</v>
      </c>
      <c r="G838" s="7">
        <f>ecommerce_dataset_updated[[#This Row],[Discount (%)]]+0</f>
        <v>25</v>
      </c>
      <c r="H838" s="6" t="s">
        <v>3563</v>
      </c>
      <c r="I838" s="6">
        <f>ecommerce_dataset_updated[[#This Row],['[Price (Rs.)']]]*ecommerce_dataset_updated[[#This Row],['[Discount (%)']]]/100</f>
        <v>49.612499999999997</v>
      </c>
      <c r="J838" s="6">
        <f>ecommerce_dataset_updated[[#This Row],[Final_Price(Rs.)]]+0</f>
        <v>148.84</v>
      </c>
      <c r="K838" s="6">
        <f xml:space="preserve"> ecommerce_dataset_updated[[#This Row],['[Price (Rs.)']]]-ecommerce_dataset_updated[[#This Row],[Discount Amount _]]</f>
        <v>148.83749999999998</v>
      </c>
      <c r="L838" t="s">
        <v>77</v>
      </c>
      <c r="M838" t="s">
        <v>1953</v>
      </c>
      <c r="N838" s="4" t="s">
        <v>14065</v>
      </c>
      <c r="O838" s="4" t="s">
        <v>14059</v>
      </c>
      <c r="P838" s="4" t="s">
        <v>14079</v>
      </c>
      <c r="Q838" s="5">
        <f>DATE(ecommerce_dataset_updated[[#This Row],[YYYY]],ecommerce_dataset_updated[[#This Row],[MM]],ecommerce_dataset_updated[[#This Row],[DD]])</f>
        <v>45435</v>
      </c>
      <c r="R838" s="6" t="str">
        <f>TEXT(ecommerce_dataset_updated[[#This Row],['[Purchase_Date']]], "mmm")</f>
        <v>May</v>
      </c>
      <c r="S838" s="6" t="str">
        <f>TEXT(ecommerce_dataset_updated[[#This Row],['[Purchase_Date']]], "ddd")</f>
        <v>Thu</v>
      </c>
      <c r="T838" s="6">
        <f>ecommerce_dataset_updated[[#This Row],[Final_Price(Rs.) _]]-ecommerce_dataset_updated[[#This Row],['[Final_Price(Rs.)']]]</f>
        <v>-2.500000000026148E-3</v>
      </c>
      <c r="U838" s="6" t="b">
        <f xml:space="preserve"> AND(ecommerce_dataset_updated[[#This Row],[Final_Price(Rs.) _]]=ecommerce_dataset_updated[[#This Row],['[Final_Price(Rs.)']]])</f>
        <v>0</v>
      </c>
      <c r="V838" s="5"/>
    </row>
    <row r="839" spans="1:22">
      <c r="A839" t="s">
        <v>3564</v>
      </c>
      <c r="B839" t="s">
        <v>3565</v>
      </c>
      <c r="C839" t="s">
        <v>114</v>
      </c>
      <c r="D839" s="9" t="s">
        <v>3566</v>
      </c>
      <c r="E839" s="8">
        <f>ecommerce_dataset_updated[[#This Row],[Price (Rs.)]]+0</f>
        <v>132.31</v>
      </c>
      <c r="F839" s="6" t="s">
        <v>75</v>
      </c>
      <c r="G839" s="7">
        <f>ecommerce_dataset_updated[[#This Row],[Discount (%)]]+0</f>
        <v>10</v>
      </c>
      <c r="H839" s="6" t="s">
        <v>3567</v>
      </c>
      <c r="I839" s="6">
        <f>ecommerce_dataset_updated[[#This Row],['[Price (Rs.)']]]*ecommerce_dataset_updated[[#This Row],['[Discount (%)']]]/100</f>
        <v>13.231</v>
      </c>
      <c r="J839" s="6">
        <f>ecommerce_dataset_updated[[#This Row],[Final_Price(Rs.)]]+0</f>
        <v>119.08</v>
      </c>
      <c r="K839" s="6">
        <f xml:space="preserve"> ecommerce_dataset_updated[[#This Row],['[Price (Rs.)']]]-ecommerce_dataset_updated[[#This Row],[Discount Amount _]]</f>
        <v>119.07900000000001</v>
      </c>
      <c r="L839" t="s">
        <v>28</v>
      </c>
      <c r="M839" t="s">
        <v>1429</v>
      </c>
      <c r="N839" s="4" t="s">
        <v>14070</v>
      </c>
      <c r="O839" s="4" t="s">
        <v>75</v>
      </c>
      <c r="P839" s="4" t="s">
        <v>14079</v>
      </c>
      <c r="Q839" s="5">
        <f>DATE(ecommerce_dataset_updated[[#This Row],[YYYY]],ecommerce_dataset_updated[[#This Row],[MM]],ecommerce_dataset_updated[[#This Row],[DD]])</f>
        <v>45583</v>
      </c>
      <c r="R839" s="6" t="str">
        <f>TEXT(ecommerce_dataset_updated[[#This Row],['[Purchase_Date']]], "mmm")</f>
        <v>Oct</v>
      </c>
      <c r="S839" s="6" t="str">
        <f>TEXT(ecommerce_dataset_updated[[#This Row],['[Purchase_Date']]], "ddd")</f>
        <v>Fri</v>
      </c>
      <c r="T839" s="6">
        <f>ecommerce_dataset_updated[[#This Row],[Final_Price(Rs.) _]]-ecommerce_dataset_updated[[#This Row],['[Final_Price(Rs.)']]]</f>
        <v>-9.9999999999056399E-4</v>
      </c>
      <c r="U839" s="6" t="b">
        <f xml:space="preserve"> AND(ecommerce_dataset_updated[[#This Row],[Final_Price(Rs.) _]]=ecommerce_dataset_updated[[#This Row],['[Final_Price(Rs.)']]])</f>
        <v>0</v>
      </c>
      <c r="V839" s="5"/>
    </row>
    <row r="840" spans="1:22">
      <c r="A840" t="s">
        <v>3568</v>
      </c>
      <c r="B840" t="s">
        <v>3569</v>
      </c>
      <c r="C840" t="s">
        <v>114</v>
      </c>
      <c r="D840" s="9" t="s">
        <v>3570</v>
      </c>
      <c r="E840" s="8">
        <f>ecommerce_dataset_updated[[#This Row],[Price (Rs.)]]+0</f>
        <v>359.46</v>
      </c>
      <c r="F840" s="6" t="s">
        <v>47</v>
      </c>
      <c r="G840" s="7">
        <f>ecommerce_dataset_updated[[#This Row],[Discount (%)]]+0</f>
        <v>50</v>
      </c>
      <c r="H840" s="6" t="s">
        <v>3571</v>
      </c>
      <c r="I840" s="6">
        <f>ecommerce_dataset_updated[[#This Row],['[Price (Rs.)']]]*ecommerce_dataset_updated[[#This Row],['[Discount (%)']]]/100</f>
        <v>179.73</v>
      </c>
      <c r="J840" s="6">
        <f>ecommerce_dataset_updated[[#This Row],[Final_Price(Rs.)]]+0</f>
        <v>179.73</v>
      </c>
      <c r="K840" s="6">
        <f xml:space="preserve"> ecommerce_dataset_updated[[#This Row],['[Price (Rs.)']]]-ecommerce_dataset_updated[[#This Row],[Discount Amount _]]</f>
        <v>179.73</v>
      </c>
      <c r="L840" t="s">
        <v>120</v>
      </c>
      <c r="M840" t="s">
        <v>1909</v>
      </c>
      <c r="N840" s="4" t="s">
        <v>14065</v>
      </c>
      <c r="O840" s="4" t="s">
        <v>14051</v>
      </c>
      <c r="P840" s="4" t="s">
        <v>14079</v>
      </c>
      <c r="Q840" s="5">
        <f>DATE(ecommerce_dataset_updated[[#This Row],[YYYY]],ecommerce_dataset_updated[[#This Row],[MM]],ecommerce_dataset_updated[[#This Row],[DD]])</f>
        <v>45345</v>
      </c>
      <c r="R840" s="6" t="str">
        <f>TEXT(ecommerce_dataset_updated[[#This Row],['[Purchase_Date']]], "mmm")</f>
        <v>Feb</v>
      </c>
      <c r="S840" s="6" t="str">
        <f>TEXT(ecommerce_dataset_updated[[#This Row],['[Purchase_Date']]], "ddd")</f>
        <v>Fri</v>
      </c>
      <c r="T840" s="6">
        <f>ecommerce_dataset_updated[[#This Row],[Final_Price(Rs.) _]]-ecommerce_dataset_updated[[#This Row],['[Final_Price(Rs.)']]]</f>
        <v>0</v>
      </c>
      <c r="U840" s="6" t="b">
        <f xml:space="preserve"> AND(ecommerce_dataset_updated[[#This Row],[Final_Price(Rs.) _]]=ecommerce_dataset_updated[[#This Row],['[Final_Price(Rs.)']]])</f>
        <v>1</v>
      </c>
      <c r="V840" s="5"/>
    </row>
    <row r="841" spans="1:22">
      <c r="A841" t="s">
        <v>3572</v>
      </c>
      <c r="B841" t="s">
        <v>3573</v>
      </c>
      <c r="C841" t="s">
        <v>45</v>
      </c>
      <c r="D841" s="9" t="s">
        <v>3574</v>
      </c>
      <c r="E841" s="8">
        <f>ecommerce_dataset_updated[[#This Row],[Price (Rs.)]]+0</f>
        <v>466.36</v>
      </c>
      <c r="F841" s="6" t="s">
        <v>26</v>
      </c>
      <c r="G841" s="7">
        <f>ecommerce_dataset_updated[[#This Row],[Discount (%)]]+0</f>
        <v>25</v>
      </c>
      <c r="H841" s="6" t="s">
        <v>3575</v>
      </c>
      <c r="I841" s="6">
        <f>ecommerce_dataset_updated[[#This Row],['[Price (Rs.)']]]*ecommerce_dataset_updated[[#This Row],['[Discount (%)']]]/100</f>
        <v>116.59</v>
      </c>
      <c r="J841" s="6">
        <f>ecommerce_dataset_updated[[#This Row],[Final_Price(Rs.)]]+0</f>
        <v>349.77</v>
      </c>
      <c r="K841" s="6">
        <f xml:space="preserve"> ecommerce_dataset_updated[[#This Row],['[Price (Rs.)']]]-ecommerce_dataset_updated[[#This Row],[Discount Amount _]]</f>
        <v>349.77</v>
      </c>
      <c r="L841" t="s">
        <v>35</v>
      </c>
      <c r="M841" t="s">
        <v>366</v>
      </c>
      <c r="N841" s="4" t="s">
        <v>14064</v>
      </c>
      <c r="O841" s="4" t="s">
        <v>14050</v>
      </c>
      <c r="P841" s="4" t="s">
        <v>14079</v>
      </c>
      <c r="Q841" s="5">
        <f>DATE(ecommerce_dataset_updated[[#This Row],[YYYY]],ecommerce_dataset_updated[[#This Row],[MM]],ecommerce_dataset_updated[[#This Row],[DD]])</f>
        <v>45548</v>
      </c>
      <c r="R841" s="6" t="str">
        <f>TEXT(ecommerce_dataset_updated[[#This Row],['[Purchase_Date']]], "mmm")</f>
        <v>Sep</v>
      </c>
      <c r="S841" s="6" t="str">
        <f>TEXT(ecommerce_dataset_updated[[#This Row],['[Purchase_Date']]], "ddd")</f>
        <v>Fri</v>
      </c>
      <c r="T841" s="6">
        <f>ecommerce_dataset_updated[[#This Row],[Final_Price(Rs.) _]]-ecommerce_dataset_updated[[#This Row],['[Final_Price(Rs.)']]]</f>
        <v>0</v>
      </c>
      <c r="U841" s="6" t="b">
        <f xml:space="preserve"> AND(ecommerce_dataset_updated[[#This Row],[Final_Price(Rs.) _]]=ecommerce_dataset_updated[[#This Row],['[Final_Price(Rs.)']]])</f>
        <v>1</v>
      </c>
      <c r="V841" s="5"/>
    </row>
    <row r="842" spans="1:22">
      <c r="A842" t="s">
        <v>3576</v>
      </c>
      <c r="B842" t="s">
        <v>3577</v>
      </c>
      <c r="C842" t="s">
        <v>39</v>
      </c>
      <c r="D842" s="9" t="s">
        <v>3578</v>
      </c>
      <c r="E842" s="8">
        <f>ecommerce_dataset_updated[[#This Row],[Price (Rs.)]]+0</f>
        <v>368.62</v>
      </c>
      <c r="F842" s="6" t="s">
        <v>26</v>
      </c>
      <c r="G842" s="7">
        <f>ecommerce_dataset_updated[[#This Row],[Discount (%)]]+0</f>
        <v>25</v>
      </c>
      <c r="H842" s="6" t="s">
        <v>3579</v>
      </c>
      <c r="I842" s="6">
        <f>ecommerce_dataset_updated[[#This Row],['[Price (Rs.)']]]*ecommerce_dataset_updated[[#This Row],['[Discount (%)']]]/100</f>
        <v>92.155000000000001</v>
      </c>
      <c r="J842" s="6">
        <f>ecommerce_dataset_updated[[#This Row],[Final_Price(Rs.)]]+0</f>
        <v>276.47000000000003</v>
      </c>
      <c r="K842" s="6">
        <f xml:space="preserve"> ecommerce_dataset_updated[[#This Row],['[Price (Rs.)']]]-ecommerce_dataset_updated[[#This Row],[Discount Amount _]]</f>
        <v>276.46500000000003</v>
      </c>
      <c r="L842" t="s">
        <v>120</v>
      </c>
      <c r="M842" t="s">
        <v>186</v>
      </c>
      <c r="N842" s="4" t="s">
        <v>20</v>
      </c>
      <c r="O842" s="4" t="s">
        <v>14057</v>
      </c>
      <c r="P842" s="4" t="s">
        <v>14079</v>
      </c>
      <c r="Q842" s="5">
        <f>DATE(ecommerce_dataset_updated[[#This Row],[YYYY]],ecommerce_dataset_updated[[#This Row],[MM]],ecommerce_dataset_updated[[#This Row],[DD]])</f>
        <v>45371</v>
      </c>
      <c r="R842" s="6" t="str">
        <f>TEXT(ecommerce_dataset_updated[[#This Row],['[Purchase_Date']]], "mmm")</f>
        <v>Mar</v>
      </c>
      <c r="S842" s="6" t="str">
        <f>TEXT(ecommerce_dataset_updated[[#This Row],['[Purchase_Date']]], "ddd")</f>
        <v>Wed</v>
      </c>
      <c r="T842" s="6">
        <f>ecommerce_dataset_updated[[#This Row],[Final_Price(Rs.) _]]-ecommerce_dataset_updated[[#This Row],['[Final_Price(Rs.)']]]</f>
        <v>-4.9999999999954525E-3</v>
      </c>
      <c r="U842" s="6" t="b">
        <f xml:space="preserve"> AND(ecommerce_dataset_updated[[#This Row],[Final_Price(Rs.) _]]=ecommerce_dataset_updated[[#This Row],['[Final_Price(Rs.)']]])</f>
        <v>0</v>
      </c>
      <c r="V842" s="5"/>
    </row>
    <row r="843" spans="1:22">
      <c r="A843" t="s">
        <v>3580</v>
      </c>
      <c r="B843" t="s">
        <v>3581</v>
      </c>
      <c r="C843" t="s">
        <v>68</v>
      </c>
      <c r="D843" s="9" t="s">
        <v>3582</v>
      </c>
      <c r="E843" s="8">
        <f>ecommerce_dataset_updated[[#This Row],[Price (Rs.)]]+0</f>
        <v>374.41</v>
      </c>
      <c r="F843" s="6" t="s">
        <v>20</v>
      </c>
      <c r="G843" s="7">
        <f>ecommerce_dataset_updated[[#This Row],[Discount (%)]]+0</f>
        <v>20</v>
      </c>
      <c r="H843" s="6" t="s">
        <v>3583</v>
      </c>
      <c r="I843" s="6">
        <f>ecommerce_dataset_updated[[#This Row],['[Price (Rs.)']]]*ecommerce_dataset_updated[[#This Row],['[Discount (%)']]]/100</f>
        <v>74.882000000000005</v>
      </c>
      <c r="J843" s="6">
        <f>ecommerce_dataset_updated[[#This Row],[Final_Price(Rs.)]]+0</f>
        <v>299.52999999999997</v>
      </c>
      <c r="K843" s="6">
        <f xml:space="preserve"> ecommerce_dataset_updated[[#This Row],['[Price (Rs.)']]]-ecommerce_dataset_updated[[#This Row],[Discount Amount _]]</f>
        <v>299.52800000000002</v>
      </c>
      <c r="L843" t="s">
        <v>120</v>
      </c>
      <c r="M843" t="s">
        <v>3584</v>
      </c>
      <c r="N843" s="4" t="s">
        <v>14054</v>
      </c>
      <c r="O843" s="4" t="s">
        <v>14062</v>
      </c>
      <c r="P843" s="4" t="s">
        <v>14079</v>
      </c>
      <c r="Q843" s="5">
        <f>DATE(ecommerce_dataset_updated[[#This Row],[YYYY]],ecommerce_dataset_updated[[#This Row],[MM]],ecommerce_dataset_updated[[#This Row],[DD]])</f>
        <v>45470</v>
      </c>
      <c r="R843" s="6" t="str">
        <f>TEXT(ecommerce_dataset_updated[[#This Row],['[Purchase_Date']]], "mmm")</f>
        <v>Jun</v>
      </c>
      <c r="S843" s="6" t="str">
        <f>TEXT(ecommerce_dataset_updated[[#This Row],['[Purchase_Date']]], "ddd")</f>
        <v>Thu</v>
      </c>
      <c r="T843" s="6">
        <f>ecommerce_dataset_updated[[#This Row],[Final_Price(Rs.) _]]-ecommerce_dataset_updated[[#This Row],['[Final_Price(Rs.)']]]</f>
        <v>-1.9999999999527063E-3</v>
      </c>
      <c r="U843" s="6" t="b">
        <f xml:space="preserve"> AND(ecommerce_dataset_updated[[#This Row],[Final_Price(Rs.) _]]=ecommerce_dataset_updated[[#This Row],['[Final_Price(Rs.)']]])</f>
        <v>0</v>
      </c>
      <c r="V843" s="5"/>
    </row>
    <row r="844" spans="1:22">
      <c r="A844" t="s">
        <v>3585</v>
      </c>
      <c r="B844" t="s">
        <v>3586</v>
      </c>
      <c r="C844" t="s">
        <v>114</v>
      </c>
      <c r="D844" s="9" t="s">
        <v>3587</v>
      </c>
      <c r="E844" s="8">
        <f>ecommerce_dataset_updated[[#This Row],[Price (Rs.)]]+0</f>
        <v>408.46</v>
      </c>
      <c r="F844" s="6" t="s">
        <v>47</v>
      </c>
      <c r="G844" s="7">
        <f>ecommerce_dataset_updated[[#This Row],[Discount (%)]]+0</f>
        <v>50</v>
      </c>
      <c r="H844" s="6" t="s">
        <v>3588</v>
      </c>
      <c r="I844" s="6">
        <f>ecommerce_dataset_updated[[#This Row],['[Price (Rs.)']]]*ecommerce_dataset_updated[[#This Row],['[Discount (%)']]]/100</f>
        <v>204.23</v>
      </c>
      <c r="J844" s="6">
        <f>ecommerce_dataset_updated[[#This Row],[Final_Price(Rs.)]]+0</f>
        <v>204.23</v>
      </c>
      <c r="K844" s="6">
        <f xml:space="preserve"> ecommerce_dataset_updated[[#This Row],['[Price (Rs.)']]]-ecommerce_dataset_updated[[#This Row],[Discount Amount _]]</f>
        <v>204.23</v>
      </c>
      <c r="L844" t="s">
        <v>35</v>
      </c>
      <c r="M844" t="s">
        <v>259</v>
      </c>
      <c r="N844" s="4" t="s">
        <v>154</v>
      </c>
      <c r="O844" s="4" t="s">
        <v>75</v>
      </c>
      <c r="P844" s="4" t="s">
        <v>14079</v>
      </c>
      <c r="Q844" s="5">
        <f>DATE(ecommerce_dataset_updated[[#This Row],[YYYY]],ecommerce_dataset_updated[[#This Row],[MM]],ecommerce_dataset_updated[[#This Row],[DD]])</f>
        <v>45595</v>
      </c>
      <c r="R844" s="6" t="str">
        <f>TEXT(ecommerce_dataset_updated[[#This Row],['[Purchase_Date']]], "mmm")</f>
        <v>Oct</v>
      </c>
      <c r="S844" s="6" t="str">
        <f>TEXT(ecommerce_dataset_updated[[#This Row],['[Purchase_Date']]], "ddd")</f>
        <v>Wed</v>
      </c>
      <c r="T844" s="6">
        <f>ecommerce_dataset_updated[[#This Row],[Final_Price(Rs.) _]]-ecommerce_dataset_updated[[#This Row],['[Final_Price(Rs.)']]]</f>
        <v>0</v>
      </c>
      <c r="U844" s="6" t="b">
        <f xml:space="preserve"> AND(ecommerce_dataset_updated[[#This Row],[Final_Price(Rs.) _]]=ecommerce_dataset_updated[[#This Row],['[Final_Price(Rs.)']]])</f>
        <v>1</v>
      </c>
      <c r="V844" s="5"/>
    </row>
    <row r="845" spans="1:22">
      <c r="A845" t="s">
        <v>3589</v>
      </c>
      <c r="B845" t="s">
        <v>3590</v>
      </c>
      <c r="C845" t="s">
        <v>32</v>
      </c>
      <c r="D845" s="9" t="s">
        <v>3591</v>
      </c>
      <c r="E845" s="8">
        <f>ecommerce_dataset_updated[[#This Row],[Price (Rs.)]]+0</f>
        <v>252.68</v>
      </c>
      <c r="F845" s="6" t="s">
        <v>107</v>
      </c>
      <c r="G845" s="7">
        <f>ecommerce_dataset_updated[[#This Row],[Discount (%)]]+0</f>
        <v>0</v>
      </c>
      <c r="H845" s="6" t="s">
        <v>3591</v>
      </c>
      <c r="I845" s="6">
        <f>ecommerce_dataset_updated[[#This Row],['[Price (Rs.)']]]*ecommerce_dataset_updated[[#This Row],['[Discount (%)']]]/100</f>
        <v>0</v>
      </c>
      <c r="J845" s="6">
        <f>ecommerce_dataset_updated[[#This Row],[Final_Price(Rs.)]]+0</f>
        <v>252.68</v>
      </c>
      <c r="K845" s="6">
        <f xml:space="preserve"> ecommerce_dataset_updated[[#This Row],['[Price (Rs.)']]]-ecommerce_dataset_updated[[#This Row],[Discount Amount _]]</f>
        <v>252.68</v>
      </c>
      <c r="L845" t="s">
        <v>35</v>
      </c>
      <c r="M845" t="s">
        <v>1109</v>
      </c>
      <c r="N845" s="4" t="s">
        <v>14064</v>
      </c>
      <c r="O845" s="4" t="s">
        <v>14055</v>
      </c>
      <c r="P845" s="4" t="s">
        <v>14079</v>
      </c>
      <c r="Q845" s="5">
        <f>DATE(ecommerce_dataset_updated[[#This Row],[YYYY]],ecommerce_dataset_updated[[#This Row],[MM]],ecommerce_dataset_updated[[#This Row],[DD]])</f>
        <v>45517</v>
      </c>
      <c r="R845" s="6" t="str">
        <f>TEXT(ecommerce_dataset_updated[[#This Row],['[Purchase_Date']]], "mmm")</f>
        <v>Aug</v>
      </c>
      <c r="S845" s="6" t="str">
        <f>TEXT(ecommerce_dataset_updated[[#This Row],['[Purchase_Date']]], "ddd")</f>
        <v>Tue</v>
      </c>
      <c r="T845" s="6">
        <f>ecommerce_dataset_updated[[#This Row],[Final_Price(Rs.) _]]-ecommerce_dataset_updated[[#This Row],['[Final_Price(Rs.)']]]</f>
        <v>0</v>
      </c>
      <c r="U845" s="6" t="b">
        <f xml:space="preserve"> AND(ecommerce_dataset_updated[[#This Row],[Final_Price(Rs.) _]]=ecommerce_dataset_updated[[#This Row],['[Final_Price(Rs.)']]])</f>
        <v>1</v>
      </c>
      <c r="V845" s="5"/>
    </row>
    <row r="846" spans="1:22">
      <c r="A846" t="s">
        <v>3592</v>
      </c>
      <c r="B846" t="s">
        <v>3593</v>
      </c>
      <c r="C846" t="s">
        <v>45</v>
      </c>
      <c r="D846" s="9" t="s">
        <v>3594</v>
      </c>
      <c r="E846" s="8">
        <f>ecommerce_dataset_updated[[#This Row],[Price (Rs.)]]+0</f>
        <v>302.72000000000003</v>
      </c>
      <c r="F846" s="6" t="s">
        <v>47</v>
      </c>
      <c r="G846" s="7">
        <f>ecommerce_dataset_updated[[#This Row],[Discount (%)]]+0</f>
        <v>50</v>
      </c>
      <c r="H846" s="6" t="s">
        <v>3595</v>
      </c>
      <c r="I846" s="6">
        <f>ecommerce_dataset_updated[[#This Row],['[Price (Rs.)']]]*ecommerce_dataset_updated[[#This Row],['[Discount (%)']]]/100</f>
        <v>151.36000000000001</v>
      </c>
      <c r="J846" s="6">
        <f>ecommerce_dataset_updated[[#This Row],[Final_Price(Rs.)]]+0</f>
        <v>151.36000000000001</v>
      </c>
      <c r="K846" s="6">
        <f xml:space="preserve"> ecommerce_dataset_updated[[#This Row],['[Price (Rs.)']]]-ecommerce_dataset_updated[[#This Row],[Discount Amount _]]</f>
        <v>151.36000000000001</v>
      </c>
      <c r="L846" t="s">
        <v>35</v>
      </c>
      <c r="M846" t="s">
        <v>181</v>
      </c>
      <c r="N846" s="4" t="s">
        <v>14067</v>
      </c>
      <c r="O846" s="4" t="s">
        <v>75</v>
      </c>
      <c r="P846" s="4" t="s">
        <v>14079</v>
      </c>
      <c r="Q846" s="5">
        <f>DATE(ecommerce_dataset_updated[[#This Row],[YYYY]],ecommerce_dataset_updated[[#This Row],[MM]],ecommerce_dataset_updated[[#This Row],[DD]])</f>
        <v>45572</v>
      </c>
      <c r="R846" s="6" t="str">
        <f>TEXT(ecommerce_dataset_updated[[#This Row],['[Purchase_Date']]], "mmm")</f>
        <v>Oct</v>
      </c>
      <c r="S846" s="6" t="str">
        <f>TEXT(ecommerce_dataset_updated[[#This Row],['[Purchase_Date']]], "ddd")</f>
        <v>Mon</v>
      </c>
      <c r="T846" s="6">
        <f>ecommerce_dataset_updated[[#This Row],[Final_Price(Rs.) _]]-ecommerce_dataset_updated[[#This Row],['[Final_Price(Rs.)']]]</f>
        <v>0</v>
      </c>
      <c r="U846" s="6" t="b">
        <f xml:space="preserve"> AND(ecommerce_dataset_updated[[#This Row],[Final_Price(Rs.) _]]=ecommerce_dataset_updated[[#This Row],['[Final_Price(Rs.)']]])</f>
        <v>1</v>
      </c>
      <c r="V846" s="5"/>
    </row>
    <row r="847" spans="1:22">
      <c r="A847" t="s">
        <v>3596</v>
      </c>
      <c r="B847" t="s">
        <v>3597</v>
      </c>
      <c r="C847" t="s">
        <v>114</v>
      </c>
      <c r="D847" s="9" t="s">
        <v>3598</v>
      </c>
      <c r="E847" s="8">
        <f>ecommerce_dataset_updated[[#This Row],[Price (Rs.)]]+0</f>
        <v>335.31</v>
      </c>
      <c r="F847" s="6" t="s">
        <v>26</v>
      </c>
      <c r="G847" s="7">
        <f>ecommerce_dataset_updated[[#This Row],[Discount (%)]]+0</f>
        <v>25</v>
      </c>
      <c r="H847" s="6" t="s">
        <v>3599</v>
      </c>
      <c r="I847" s="6">
        <f>ecommerce_dataset_updated[[#This Row],['[Price (Rs.)']]]*ecommerce_dataset_updated[[#This Row],['[Discount (%)']]]/100</f>
        <v>83.827500000000001</v>
      </c>
      <c r="J847" s="6">
        <f>ecommerce_dataset_updated[[#This Row],[Final_Price(Rs.)]]+0</f>
        <v>251.48</v>
      </c>
      <c r="K847" s="6">
        <f xml:space="preserve"> ecommerce_dataset_updated[[#This Row],['[Price (Rs.)']]]-ecommerce_dataset_updated[[#This Row],[Discount Amount _]]</f>
        <v>251.48250000000002</v>
      </c>
      <c r="L847" t="s">
        <v>14</v>
      </c>
      <c r="M847" t="s">
        <v>366</v>
      </c>
      <c r="N847" s="4" t="s">
        <v>14064</v>
      </c>
      <c r="O847" s="4" t="s">
        <v>14050</v>
      </c>
      <c r="P847" s="4" t="s">
        <v>14079</v>
      </c>
      <c r="Q847" s="5">
        <f>DATE(ecommerce_dataset_updated[[#This Row],[YYYY]],ecommerce_dataset_updated[[#This Row],[MM]],ecommerce_dataset_updated[[#This Row],[DD]])</f>
        <v>45548</v>
      </c>
      <c r="R847" s="6" t="str">
        <f>TEXT(ecommerce_dataset_updated[[#This Row],['[Purchase_Date']]], "mmm")</f>
        <v>Sep</v>
      </c>
      <c r="S847" s="6" t="str">
        <f>TEXT(ecommerce_dataset_updated[[#This Row],['[Purchase_Date']]], "ddd")</f>
        <v>Fri</v>
      </c>
      <c r="T847" s="6">
        <f>ecommerce_dataset_updated[[#This Row],[Final_Price(Rs.) _]]-ecommerce_dataset_updated[[#This Row],['[Final_Price(Rs.)']]]</f>
        <v>2.500000000026148E-3</v>
      </c>
      <c r="U847" s="6" t="b">
        <f xml:space="preserve"> AND(ecommerce_dataset_updated[[#This Row],[Final_Price(Rs.) _]]=ecommerce_dataset_updated[[#This Row],['[Final_Price(Rs.)']]])</f>
        <v>0</v>
      </c>
      <c r="V847" s="5"/>
    </row>
    <row r="848" spans="1:22">
      <c r="A848" t="s">
        <v>3600</v>
      </c>
      <c r="B848" t="s">
        <v>3601</v>
      </c>
      <c r="C848" t="s">
        <v>45</v>
      </c>
      <c r="D848" s="9" t="s">
        <v>3602</v>
      </c>
      <c r="E848" s="8">
        <f>ecommerce_dataset_updated[[#This Row],[Price (Rs.)]]+0</f>
        <v>253.05</v>
      </c>
      <c r="F848" s="6" t="s">
        <v>20</v>
      </c>
      <c r="G848" s="7">
        <f>ecommerce_dataset_updated[[#This Row],[Discount (%)]]+0</f>
        <v>20</v>
      </c>
      <c r="H848" s="6" t="s">
        <v>3603</v>
      </c>
      <c r="I848" s="6">
        <f>ecommerce_dataset_updated[[#This Row],['[Price (Rs.)']]]*ecommerce_dataset_updated[[#This Row],['[Discount (%)']]]/100</f>
        <v>50.61</v>
      </c>
      <c r="J848" s="6">
        <f>ecommerce_dataset_updated[[#This Row],[Final_Price(Rs.)]]+0</f>
        <v>202.44</v>
      </c>
      <c r="K848" s="6">
        <f xml:space="preserve"> ecommerce_dataset_updated[[#This Row],['[Price (Rs.)']]]-ecommerce_dataset_updated[[#This Row],[Discount Amount _]]</f>
        <v>202.44</v>
      </c>
      <c r="L848" t="s">
        <v>14</v>
      </c>
      <c r="M848" t="s">
        <v>1177</v>
      </c>
      <c r="N848" s="4" t="s">
        <v>14066</v>
      </c>
      <c r="O848" s="4" t="s">
        <v>14059</v>
      </c>
      <c r="P848" s="4" t="s">
        <v>14079</v>
      </c>
      <c r="Q848" s="5">
        <f>DATE(ecommerce_dataset_updated[[#This Row],[YYYY]],ecommerce_dataset_updated[[#This Row],[MM]],ecommerce_dataset_updated[[#This Row],[DD]])</f>
        <v>45431</v>
      </c>
      <c r="R848" s="6" t="str">
        <f>TEXT(ecommerce_dataset_updated[[#This Row],['[Purchase_Date']]], "mmm")</f>
        <v>May</v>
      </c>
      <c r="S848" s="6" t="str">
        <f>TEXT(ecommerce_dataset_updated[[#This Row],['[Purchase_Date']]], "ddd")</f>
        <v>Sun</v>
      </c>
      <c r="T848" s="6">
        <f>ecommerce_dataset_updated[[#This Row],[Final_Price(Rs.) _]]-ecommerce_dataset_updated[[#This Row],['[Final_Price(Rs.)']]]</f>
        <v>0</v>
      </c>
      <c r="U848" s="6" t="b">
        <f xml:space="preserve"> AND(ecommerce_dataset_updated[[#This Row],[Final_Price(Rs.) _]]=ecommerce_dataset_updated[[#This Row],['[Final_Price(Rs.)']]])</f>
        <v>1</v>
      </c>
      <c r="V848" s="5"/>
    </row>
    <row r="849" spans="1:22">
      <c r="A849" t="s">
        <v>3604</v>
      </c>
      <c r="B849" t="s">
        <v>3605</v>
      </c>
      <c r="C849" t="s">
        <v>10</v>
      </c>
      <c r="D849" s="9" t="s">
        <v>3606</v>
      </c>
      <c r="E849" s="8">
        <f>ecommerce_dataset_updated[[#This Row],[Price (Rs.)]]+0</f>
        <v>482.4</v>
      </c>
      <c r="F849" s="6" t="s">
        <v>47</v>
      </c>
      <c r="G849" s="7">
        <f>ecommerce_dataset_updated[[#This Row],[Discount (%)]]+0</f>
        <v>50</v>
      </c>
      <c r="H849" s="6" t="s">
        <v>3607</v>
      </c>
      <c r="I849" s="6">
        <f>ecommerce_dataset_updated[[#This Row],['[Price (Rs.)']]]*ecommerce_dataset_updated[[#This Row],['[Discount (%)']]]/100</f>
        <v>241.2</v>
      </c>
      <c r="J849" s="6">
        <f>ecommerce_dataset_updated[[#This Row],[Final_Price(Rs.)]]+0</f>
        <v>241.2</v>
      </c>
      <c r="K849" s="6">
        <f xml:space="preserve"> ecommerce_dataset_updated[[#This Row],['[Price (Rs.)']]]-ecommerce_dataset_updated[[#This Row],[Discount Amount _]]</f>
        <v>241.2</v>
      </c>
      <c r="L849" t="s">
        <v>120</v>
      </c>
      <c r="M849" t="s">
        <v>1288</v>
      </c>
      <c r="N849" s="4" t="s">
        <v>14067</v>
      </c>
      <c r="O849" s="4" t="s">
        <v>14053</v>
      </c>
      <c r="P849" s="4" t="s">
        <v>14079</v>
      </c>
      <c r="Q849" s="5">
        <f>DATE(ecommerce_dataset_updated[[#This Row],[YYYY]],ecommerce_dataset_updated[[#This Row],[MM]],ecommerce_dataset_updated[[#This Row],[DD]])</f>
        <v>45389</v>
      </c>
      <c r="R849" s="6" t="str">
        <f>TEXT(ecommerce_dataset_updated[[#This Row],['[Purchase_Date']]], "mmm")</f>
        <v>Apr</v>
      </c>
      <c r="S849" s="6" t="str">
        <f>TEXT(ecommerce_dataset_updated[[#This Row],['[Purchase_Date']]], "ddd")</f>
        <v>Sun</v>
      </c>
      <c r="T849" s="6">
        <f>ecommerce_dataset_updated[[#This Row],[Final_Price(Rs.) _]]-ecommerce_dataset_updated[[#This Row],['[Final_Price(Rs.)']]]</f>
        <v>0</v>
      </c>
      <c r="U849" s="6" t="b">
        <f xml:space="preserve"> AND(ecommerce_dataset_updated[[#This Row],[Final_Price(Rs.) _]]=ecommerce_dataset_updated[[#This Row],['[Final_Price(Rs.)']]])</f>
        <v>1</v>
      </c>
      <c r="V849" s="5"/>
    </row>
    <row r="850" spans="1:22">
      <c r="A850" t="s">
        <v>3608</v>
      </c>
      <c r="B850" t="s">
        <v>3609</v>
      </c>
      <c r="C850" t="s">
        <v>39</v>
      </c>
      <c r="D850" s="9" t="s">
        <v>3610</v>
      </c>
      <c r="E850" s="8">
        <f>ecommerce_dataset_updated[[#This Row],[Price (Rs.)]]+0</f>
        <v>384.44</v>
      </c>
      <c r="F850" s="6" t="s">
        <v>75</v>
      </c>
      <c r="G850" s="7">
        <f>ecommerce_dataset_updated[[#This Row],[Discount (%)]]+0</f>
        <v>10</v>
      </c>
      <c r="H850" s="6" t="s">
        <v>3611</v>
      </c>
      <c r="I850" s="6">
        <f>ecommerce_dataset_updated[[#This Row],['[Price (Rs.)']]]*ecommerce_dataset_updated[[#This Row],['[Discount (%)']]]/100</f>
        <v>38.444000000000003</v>
      </c>
      <c r="J850" s="6">
        <f>ecommerce_dataset_updated[[#This Row],[Final_Price(Rs.)]]+0</f>
        <v>346</v>
      </c>
      <c r="K850" s="6">
        <f xml:space="preserve"> ecommerce_dataset_updated[[#This Row],['[Price (Rs.)']]]-ecommerce_dataset_updated[[#This Row],[Discount Amount _]]</f>
        <v>345.99599999999998</v>
      </c>
      <c r="L850" t="s">
        <v>35</v>
      </c>
      <c r="M850" t="s">
        <v>334</v>
      </c>
      <c r="N850" s="4" t="s">
        <v>14072</v>
      </c>
      <c r="O850" s="4" t="s">
        <v>14050</v>
      </c>
      <c r="P850" s="4" t="s">
        <v>14079</v>
      </c>
      <c r="Q850" s="5">
        <f>DATE(ecommerce_dataset_updated[[#This Row],[YYYY]],ecommerce_dataset_updated[[#This Row],[MM]],ecommerce_dataset_updated[[#This Row],[DD]])</f>
        <v>45551</v>
      </c>
      <c r="R850" s="6" t="str">
        <f>TEXT(ecommerce_dataset_updated[[#This Row],['[Purchase_Date']]], "mmm")</f>
        <v>Sep</v>
      </c>
      <c r="S850" s="6" t="str">
        <f>TEXT(ecommerce_dataset_updated[[#This Row],['[Purchase_Date']]], "ddd")</f>
        <v>Mon</v>
      </c>
      <c r="T850" s="6">
        <f>ecommerce_dataset_updated[[#This Row],[Final_Price(Rs.) _]]-ecommerce_dataset_updated[[#This Row],['[Final_Price(Rs.)']]]</f>
        <v>-4.0000000000190994E-3</v>
      </c>
      <c r="U850" s="6" t="b">
        <f xml:space="preserve"> AND(ecommerce_dataset_updated[[#This Row],[Final_Price(Rs.) _]]=ecommerce_dataset_updated[[#This Row],['[Final_Price(Rs.)']]])</f>
        <v>0</v>
      </c>
      <c r="V850" s="5"/>
    </row>
    <row r="851" spans="1:22">
      <c r="A851" t="s">
        <v>3612</v>
      </c>
      <c r="B851" t="s">
        <v>3613</v>
      </c>
      <c r="C851" t="s">
        <v>32</v>
      </c>
      <c r="D851" s="9" t="s">
        <v>3614</v>
      </c>
      <c r="E851" s="8">
        <f>ecommerce_dataset_updated[[#This Row],[Price (Rs.)]]+0</f>
        <v>340.43</v>
      </c>
      <c r="F851" s="6" t="s">
        <v>154</v>
      </c>
      <c r="G851" s="7">
        <f>ecommerce_dataset_updated[[#This Row],[Discount (%)]]+0</f>
        <v>30</v>
      </c>
      <c r="H851" s="6" t="s">
        <v>3615</v>
      </c>
      <c r="I851" s="6">
        <f>ecommerce_dataset_updated[[#This Row],['[Price (Rs.)']]]*ecommerce_dataset_updated[[#This Row],['[Discount (%)']]]/100</f>
        <v>102.12899999999999</v>
      </c>
      <c r="J851" s="6">
        <f>ecommerce_dataset_updated[[#This Row],[Final_Price(Rs.)]]+0</f>
        <v>238.3</v>
      </c>
      <c r="K851" s="6">
        <f xml:space="preserve"> ecommerce_dataset_updated[[#This Row],['[Price (Rs.)']]]-ecommerce_dataset_updated[[#This Row],[Discount Amount _]]</f>
        <v>238.30100000000002</v>
      </c>
      <c r="L851" t="s">
        <v>77</v>
      </c>
      <c r="M851" t="s">
        <v>126</v>
      </c>
      <c r="N851" s="4" t="s">
        <v>14052</v>
      </c>
      <c r="O851" s="4" t="s">
        <v>14062</v>
      </c>
      <c r="P851" s="4" t="s">
        <v>14079</v>
      </c>
      <c r="Q851" s="5">
        <f>DATE(ecommerce_dataset_updated[[#This Row],[YYYY]],ecommerce_dataset_updated[[#This Row],[MM]],ecommerce_dataset_updated[[#This Row],[DD]])</f>
        <v>45444</v>
      </c>
      <c r="R851" s="6" t="str">
        <f>TEXT(ecommerce_dataset_updated[[#This Row],['[Purchase_Date']]], "mmm")</f>
        <v>Jun</v>
      </c>
      <c r="S851" s="6" t="str">
        <f>TEXT(ecommerce_dataset_updated[[#This Row],['[Purchase_Date']]], "ddd")</f>
        <v>Sat</v>
      </c>
      <c r="T851" s="6">
        <f>ecommerce_dataset_updated[[#This Row],[Final_Price(Rs.) _]]-ecommerce_dataset_updated[[#This Row],['[Final_Price(Rs.)']]]</f>
        <v>1.0000000000047748E-3</v>
      </c>
      <c r="U851" s="6" t="b">
        <f xml:space="preserve"> AND(ecommerce_dataset_updated[[#This Row],[Final_Price(Rs.) _]]=ecommerce_dataset_updated[[#This Row],['[Final_Price(Rs.)']]])</f>
        <v>0</v>
      </c>
      <c r="V851" s="5"/>
    </row>
    <row r="852" spans="1:22">
      <c r="A852" t="s">
        <v>3616</v>
      </c>
      <c r="B852" t="s">
        <v>3617</v>
      </c>
      <c r="C852" t="s">
        <v>32</v>
      </c>
      <c r="D852" s="9" t="s">
        <v>3618</v>
      </c>
      <c r="E852" s="8">
        <f>ecommerce_dataset_updated[[#This Row],[Price (Rs.)]]+0</f>
        <v>323.45999999999998</v>
      </c>
      <c r="F852" s="6" t="s">
        <v>75</v>
      </c>
      <c r="G852" s="7">
        <f>ecommerce_dataset_updated[[#This Row],[Discount (%)]]+0</f>
        <v>10</v>
      </c>
      <c r="H852" s="6" t="s">
        <v>3619</v>
      </c>
      <c r="I852" s="6">
        <f>ecommerce_dataset_updated[[#This Row],['[Price (Rs.)']]]*ecommerce_dataset_updated[[#This Row],['[Discount (%)']]]/100</f>
        <v>32.345999999999997</v>
      </c>
      <c r="J852" s="6">
        <f>ecommerce_dataset_updated[[#This Row],[Final_Price(Rs.)]]+0</f>
        <v>291.11</v>
      </c>
      <c r="K852" s="6">
        <f xml:space="preserve"> ecommerce_dataset_updated[[#This Row],['[Price (Rs.)']]]-ecommerce_dataset_updated[[#This Row],[Discount Amount _]]</f>
        <v>291.11399999999998</v>
      </c>
      <c r="L852" t="s">
        <v>120</v>
      </c>
      <c r="M852" t="s">
        <v>816</v>
      </c>
      <c r="N852" s="4" t="s">
        <v>14057</v>
      </c>
      <c r="O852" s="4" t="s">
        <v>14067</v>
      </c>
      <c r="P852" s="4" t="s">
        <v>14079</v>
      </c>
      <c r="Q852" s="5">
        <f>DATE(ecommerce_dataset_updated[[#This Row],[YYYY]],ecommerce_dataset_updated[[#This Row],[MM]],ecommerce_dataset_updated[[#This Row],[DD]])</f>
        <v>45476</v>
      </c>
      <c r="R852" s="6" t="str">
        <f>TEXT(ecommerce_dataset_updated[[#This Row],['[Purchase_Date']]], "mmm")</f>
        <v>Jul</v>
      </c>
      <c r="S852" s="6" t="str">
        <f>TEXT(ecommerce_dataset_updated[[#This Row],['[Purchase_Date']]], "ddd")</f>
        <v>Wed</v>
      </c>
      <c r="T852" s="6">
        <f>ecommerce_dataset_updated[[#This Row],[Final_Price(Rs.) _]]-ecommerce_dataset_updated[[#This Row],['[Final_Price(Rs.)']]]</f>
        <v>3.999999999962256E-3</v>
      </c>
      <c r="U852" s="6" t="b">
        <f xml:space="preserve"> AND(ecommerce_dataset_updated[[#This Row],[Final_Price(Rs.) _]]=ecommerce_dataset_updated[[#This Row],['[Final_Price(Rs.)']]])</f>
        <v>0</v>
      </c>
      <c r="V852" s="5"/>
    </row>
    <row r="853" spans="1:22">
      <c r="A853" t="s">
        <v>3620</v>
      </c>
      <c r="B853" t="s">
        <v>3621</v>
      </c>
      <c r="C853" t="s">
        <v>18</v>
      </c>
      <c r="D853" s="9" t="s">
        <v>3622</v>
      </c>
      <c r="E853" s="8">
        <f>ecommerce_dataset_updated[[#This Row],[Price (Rs.)]]+0</f>
        <v>495.35</v>
      </c>
      <c r="F853" s="6" t="s">
        <v>154</v>
      </c>
      <c r="G853" s="7">
        <f>ecommerce_dataset_updated[[#This Row],[Discount (%)]]+0</f>
        <v>30</v>
      </c>
      <c r="H853" s="6" t="s">
        <v>3623</v>
      </c>
      <c r="I853" s="6">
        <f>ecommerce_dataset_updated[[#This Row],['[Price (Rs.)']]]*ecommerce_dataset_updated[[#This Row],['[Discount (%)']]]/100</f>
        <v>148.60499999999999</v>
      </c>
      <c r="J853" s="6">
        <f>ecommerce_dataset_updated[[#This Row],[Final_Price(Rs.)]]+0</f>
        <v>346.75</v>
      </c>
      <c r="K853" s="6">
        <f xml:space="preserve"> ecommerce_dataset_updated[[#This Row],['[Price (Rs.)']]]-ecommerce_dataset_updated[[#This Row],[Discount Amount _]]</f>
        <v>346.745</v>
      </c>
      <c r="L853" t="s">
        <v>120</v>
      </c>
      <c r="M853" t="s">
        <v>1131</v>
      </c>
      <c r="N853" s="4" t="s">
        <v>12</v>
      </c>
      <c r="O853" s="4" t="s">
        <v>14059</v>
      </c>
      <c r="P853" s="4" t="s">
        <v>14079</v>
      </c>
      <c r="Q853" s="5">
        <f>DATE(ecommerce_dataset_updated[[#This Row],[YYYY]],ecommerce_dataset_updated[[#This Row],[MM]],ecommerce_dataset_updated[[#This Row],[DD]])</f>
        <v>45427</v>
      </c>
      <c r="R853" s="6" t="str">
        <f>TEXT(ecommerce_dataset_updated[[#This Row],['[Purchase_Date']]], "mmm")</f>
        <v>May</v>
      </c>
      <c r="S853" s="6" t="str">
        <f>TEXT(ecommerce_dataset_updated[[#This Row],['[Purchase_Date']]], "ddd")</f>
        <v>Wed</v>
      </c>
      <c r="T853" s="6">
        <f>ecommerce_dataset_updated[[#This Row],[Final_Price(Rs.) _]]-ecommerce_dataset_updated[[#This Row],['[Final_Price(Rs.)']]]</f>
        <v>-4.9999999999954525E-3</v>
      </c>
      <c r="U853" s="6" t="b">
        <f xml:space="preserve"> AND(ecommerce_dataset_updated[[#This Row],[Final_Price(Rs.) _]]=ecommerce_dataset_updated[[#This Row],['[Final_Price(Rs.)']]])</f>
        <v>0</v>
      </c>
      <c r="V853" s="5"/>
    </row>
    <row r="854" spans="1:22">
      <c r="A854" t="s">
        <v>3624</v>
      </c>
      <c r="B854" t="s">
        <v>3625</v>
      </c>
      <c r="C854" t="s">
        <v>32</v>
      </c>
      <c r="D854" s="9" t="s">
        <v>3626</v>
      </c>
      <c r="E854" s="8">
        <f>ecommerce_dataset_updated[[#This Row],[Price (Rs.)]]+0</f>
        <v>422.7</v>
      </c>
      <c r="F854" s="6" t="s">
        <v>107</v>
      </c>
      <c r="G854" s="7">
        <f>ecommerce_dataset_updated[[#This Row],[Discount (%)]]+0</f>
        <v>0</v>
      </c>
      <c r="H854" s="6" t="s">
        <v>3626</v>
      </c>
      <c r="I854" s="6">
        <f>ecommerce_dataset_updated[[#This Row],['[Price (Rs.)']]]*ecommerce_dataset_updated[[#This Row],['[Discount (%)']]]/100</f>
        <v>0</v>
      </c>
      <c r="J854" s="6">
        <f>ecommerce_dataset_updated[[#This Row],[Final_Price(Rs.)]]+0</f>
        <v>422.7</v>
      </c>
      <c r="K854" s="6">
        <f xml:space="preserve"> ecommerce_dataset_updated[[#This Row],['[Price (Rs.)']]]-ecommerce_dataset_updated[[#This Row],[Discount Amount _]]</f>
        <v>422.7</v>
      </c>
      <c r="L854" t="s">
        <v>120</v>
      </c>
      <c r="M854" t="s">
        <v>1332</v>
      </c>
      <c r="N854" s="4" t="s">
        <v>20</v>
      </c>
      <c r="O854" s="4" t="s">
        <v>14050</v>
      </c>
      <c r="P854" s="4" t="s">
        <v>14079</v>
      </c>
      <c r="Q854" s="5">
        <f>DATE(ecommerce_dataset_updated[[#This Row],[YYYY]],ecommerce_dataset_updated[[#This Row],[MM]],ecommerce_dataset_updated[[#This Row],[DD]])</f>
        <v>45555</v>
      </c>
      <c r="R854" s="6" t="str">
        <f>TEXT(ecommerce_dataset_updated[[#This Row],['[Purchase_Date']]], "mmm")</f>
        <v>Sep</v>
      </c>
      <c r="S854" s="6" t="str">
        <f>TEXT(ecommerce_dataset_updated[[#This Row],['[Purchase_Date']]], "ddd")</f>
        <v>Fri</v>
      </c>
      <c r="T854" s="6">
        <f>ecommerce_dataset_updated[[#This Row],[Final_Price(Rs.) _]]-ecommerce_dataset_updated[[#This Row],['[Final_Price(Rs.)']]]</f>
        <v>0</v>
      </c>
      <c r="U854" s="6" t="b">
        <f xml:space="preserve"> AND(ecommerce_dataset_updated[[#This Row],[Final_Price(Rs.) _]]=ecommerce_dataset_updated[[#This Row],['[Final_Price(Rs.)']]])</f>
        <v>1</v>
      </c>
      <c r="V854" s="5"/>
    </row>
    <row r="855" spans="1:22">
      <c r="A855" t="s">
        <v>3627</v>
      </c>
      <c r="B855" t="s">
        <v>3628</v>
      </c>
      <c r="C855" t="s">
        <v>45</v>
      </c>
      <c r="D855" s="9" t="s">
        <v>3629</v>
      </c>
      <c r="E855" s="8">
        <f>ecommerce_dataset_updated[[#This Row],[Price (Rs.)]]+0</f>
        <v>183.06</v>
      </c>
      <c r="F855" s="6" t="s">
        <v>154</v>
      </c>
      <c r="G855" s="7">
        <f>ecommerce_dataset_updated[[#This Row],[Discount (%)]]+0</f>
        <v>30</v>
      </c>
      <c r="H855" s="6" t="s">
        <v>3630</v>
      </c>
      <c r="I855" s="6">
        <f>ecommerce_dataset_updated[[#This Row],['[Price (Rs.)']]]*ecommerce_dataset_updated[[#This Row],['[Discount (%)']]]/100</f>
        <v>54.917999999999999</v>
      </c>
      <c r="J855" s="6">
        <f>ecommerce_dataset_updated[[#This Row],[Final_Price(Rs.)]]+0</f>
        <v>128.13999999999999</v>
      </c>
      <c r="K855" s="6">
        <f xml:space="preserve"> ecommerce_dataset_updated[[#This Row],['[Price (Rs.)']]]-ecommerce_dataset_updated[[#This Row],[Discount Amount _]]</f>
        <v>128.142</v>
      </c>
      <c r="L855" t="s">
        <v>77</v>
      </c>
      <c r="M855" t="s">
        <v>263</v>
      </c>
      <c r="N855" s="4" t="s">
        <v>14049</v>
      </c>
      <c r="O855" s="4" t="s">
        <v>14055</v>
      </c>
      <c r="P855" s="4" t="s">
        <v>14079</v>
      </c>
      <c r="Q855" s="5">
        <f>DATE(ecommerce_dataset_updated[[#This Row],[YYYY]],ecommerce_dataset_updated[[#This Row],[MM]],ecommerce_dataset_updated[[#This Row],[DD]])</f>
        <v>45515</v>
      </c>
      <c r="R855" s="6" t="str">
        <f>TEXT(ecommerce_dataset_updated[[#This Row],['[Purchase_Date']]], "mmm")</f>
        <v>Aug</v>
      </c>
      <c r="S855" s="6" t="str">
        <f>TEXT(ecommerce_dataset_updated[[#This Row],['[Purchase_Date']]], "ddd")</f>
        <v>Sun</v>
      </c>
      <c r="T855" s="6">
        <f>ecommerce_dataset_updated[[#This Row],[Final_Price(Rs.) _]]-ecommerce_dataset_updated[[#This Row],['[Final_Price(Rs.)']]]</f>
        <v>2.0000000000095497E-3</v>
      </c>
      <c r="U855" s="6" t="b">
        <f xml:space="preserve"> AND(ecommerce_dataset_updated[[#This Row],[Final_Price(Rs.) _]]=ecommerce_dataset_updated[[#This Row],['[Final_Price(Rs.)']]])</f>
        <v>0</v>
      </c>
      <c r="V855" s="5"/>
    </row>
    <row r="856" spans="1:22">
      <c r="A856" t="s">
        <v>3631</v>
      </c>
      <c r="B856" t="s">
        <v>3632</v>
      </c>
      <c r="C856" t="s">
        <v>10</v>
      </c>
      <c r="D856" s="9" t="s">
        <v>3633</v>
      </c>
      <c r="E856" s="8">
        <f>ecommerce_dataset_updated[[#This Row],[Price (Rs.)]]+0</f>
        <v>439.67</v>
      </c>
      <c r="F856" s="6" t="s">
        <v>47</v>
      </c>
      <c r="G856" s="7">
        <f>ecommerce_dataset_updated[[#This Row],[Discount (%)]]+0</f>
        <v>50</v>
      </c>
      <c r="H856" s="6" t="s">
        <v>3634</v>
      </c>
      <c r="I856" s="6">
        <f>ecommerce_dataset_updated[[#This Row],['[Price (Rs.)']]]*ecommerce_dataset_updated[[#This Row],['[Discount (%)']]]/100</f>
        <v>219.83500000000001</v>
      </c>
      <c r="J856" s="6">
        <f>ecommerce_dataset_updated[[#This Row],[Final_Price(Rs.)]]+0</f>
        <v>219.84</v>
      </c>
      <c r="K856" s="6">
        <f xml:space="preserve"> ecommerce_dataset_updated[[#This Row],['[Price (Rs.)']]]-ecommerce_dataset_updated[[#This Row],[Discount Amount _]]</f>
        <v>219.83500000000001</v>
      </c>
      <c r="L856" t="s">
        <v>120</v>
      </c>
      <c r="M856" t="s">
        <v>644</v>
      </c>
      <c r="N856" s="4" t="s">
        <v>2910</v>
      </c>
      <c r="O856" s="4" t="s">
        <v>14059</v>
      </c>
      <c r="P856" s="4" t="s">
        <v>14079</v>
      </c>
      <c r="Q856" s="5">
        <f>DATE(ecommerce_dataset_updated[[#This Row],[YYYY]],ecommerce_dataset_updated[[#This Row],[MM]],ecommerce_dataset_updated[[#This Row],[DD]])</f>
        <v>45426</v>
      </c>
      <c r="R856" s="6" t="str">
        <f>TEXT(ecommerce_dataset_updated[[#This Row],['[Purchase_Date']]], "mmm")</f>
        <v>May</v>
      </c>
      <c r="S856" s="6" t="str">
        <f>TEXT(ecommerce_dataset_updated[[#This Row],['[Purchase_Date']]], "ddd")</f>
        <v>Tue</v>
      </c>
      <c r="T856" s="6">
        <f>ecommerce_dataset_updated[[#This Row],[Final_Price(Rs.) _]]-ecommerce_dataset_updated[[#This Row],['[Final_Price(Rs.)']]]</f>
        <v>-4.9999999999954525E-3</v>
      </c>
      <c r="U856" s="6" t="b">
        <f xml:space="preserve"> AND(ecommerce_dataset_updated[[#This Row],[Final_Price(Rs.) _]]=ecommerce_dataset_updated[[#This Row],['[Final_Price(Rs.)']]])</f>
        <v>0</v>
      </c>
      <c r="V856" s="5"/>
    </row>
    <row r="857" spans="1:22">
      <c r="A857" t="s">
        <v>3635</v>
      </c>
      <c r="B857" t="s">
        <v>3636</v>
      </c>
      <c r="C857" t="s">
        <v>114</v>
      </c>
      <c r="D857" s="9" t="s">
        <v>3637</v>
      </c>
      <c r="E857" s="8">
        <f>ecommerce_dataset_updated[[#This Row],[Price (Rs.)]]+0</f>
        <v>40.86</v>
      </c>
      <c r="F857" s="6" t="s">
        <v>154</v>
      </c>
      <c r="G857" s="7">
        <f>ecommerce_dataset_updated[[#This Row],[Discount (%)]]+0</f>
        <v>30</v>
      </c>
      <c r="H857" s="6" t="s">
        <v>129</v>
      </c>
      <c r="I857" s="6">
        <f>ecommerce_dataset_updated[[#This Row],['[Price (Rs.)']]]*ecommerce_dataset_updated[[#This Row],['[Discount (%)']]]/100</f>
        <v>12.257999999999999</v>
      </c>
      <c r="J857" s="6">
        <f>ecommerce_dataset_updated[[#This Row],[Final_Price(Rs.)]]+0</f>
        <v>28.6</v>
      </c>
      <c r="K857" s="6">
        <f xml:space="preserve"> ecommerce_dataset_updated[[#This Row],['[Price (Rs.)']]]-ecommerce_dataset_updated[[#This Row],[Discount Amount _]]</f>
        <v>28.602</v>
      </c>
      <c r="L857" t="s">
        <v>28</v>
      </c>
      <c r="M857" t="s">
        <v>3458</v>
      </c>
      <c r="N857" s="4" t="s">
        <v>14061</v>
      </c>
      <c r="O857" s="4" t="s">
        <v>14067</v>
      </c>
      <c r="P857" s="4" t="s">
        <v>14079</v>
      </c>
      <c r="Q857" s="5">
        <f>DATE(ecommerce_dataset_updated[[#This Row],[YYYY]],ecommerce_dataset_updated[[#This Row],[MM]],ecommerce_dataset_updated[[#This Row],[DD]])</f>
        <v>45494</v>
      </c>
      <c r="R857" s="6" t="str">
        <f>TEXT(ecommerce_dataset_updated[[#This Row],['[Purchase_Date']]], "mmm")</f>
        <v>Jul</v>
      </c>
      <c r="S857" s="6" t="str">
        <f>TEXT(ecommerce_dataset_updated[[#This Row],['[Purchase_Date']]], "ddd")</f>
        <v>Sun</v>
      </c>
      <c r="T857" s="6">
        <f>ecommerce_dataset_updated[[#This Row],[Final_Price(Rs.) _]]-ecommerce_dataset_updated[[#This Row],['[Final_Price(Rs.)']]]</f>
        <v>1.9999999999988916E-3</v>
      </c>
      <c r="U857" s="6" t="b">
        <f xml:space="preserve"> AND(ecommerce_dataset_updated[[#This Row],[Final_Price(Rs.) _]]=ecommerce_dataset_updated[[#This Row],['[Final_Price(Rs.)']]])</f>
        <v>0</v>
      </c>
      <c r="V857" s="5"/>
    </row>
    <row r="858" spans="1:22">
      <c r="A858" t="s">
        <v>3638</v>
      </c>
      <c r="B858" t="s">
        <v>3639</v>
      </c>
      <c r="C858" t="s">
        <v>45</v>
      </c>
      <c r="D858" s="9" t="s">
        <v>3640</v>
      </c>
      <c r="E858" s="8">
        <f>ecommerce_dataset_updated[[#This Row],[Price (Rs.)]]+0</f>
        <v>131.99</v>
      </c>
      <c r="F858" s="6" t="s">
        <v>47</v>
      </c>
      <c r="G858" s="7">
        <f>ecommerce_dataset_updated[[#This Row],[Discount (%)]]+0</f>
        <v>50</v>
      </c>
      <c r="H858" s="6" t="s">
        <v>3641</v>
      </c>
      <c r="I858" s="6">
        <f>ecommerce_dataset_updated[[#This Row],['[Price (Rs.)']]]*ecommerce_dataset_updated[[#This Row],['[Discount (%)']]]/100</f>
        <v>65.995000000000005</v>
      </c>
      <c r="J858" s="6">
        <f>ecommerce_dataset_updated[[#This Row],[Final_Price(Rs.)]]+0</f>
        <v>66</v>
      </c>
      <c r="K858" s="6">
        <f xml:space="preserve"> ecommerce_dataset_updated[[#This Row],['[Price (Rs.)']]]-ecommerce_dataset_updated[[#This Row],[Discount Amount _]]</f>
        <v>65.995000000000005</v>
      </c>
      <c r="L858" t="s">
        <v>35</v>
      </c>
      <c r="M858" t="s">
        <v>2495</v>
      </c>
      <c r="N858" s="4" t="s">
        <v>14060</v>
      </c>
      <c r="O858" s="4" t="s">
        <v>14050</v>
      </c>
      <c r="P858" s="4" t="s">
        <v>14079</v>
      </c>
      <c r="Q858" s="5">
        <f>DATE(ecommerce_dataset_updated[[#This Row],[YYYY]],ecommerce_dataset_updated[[#This Row],[MM]],ecommerce_dataset_updated[[#This Row],[DD]])</f>
        <v>45561</v>
      </c>
      <c r="R858" s="6" t="str">
        <f>TEXT(ecommerce_dataset_updated[[#This Row],['[Purchase_Date']]], "mmm")</f>
        <v>Sep</v>
      </c>
      <c r="S858" s="6" t="str">
        <f>TEXT(ecommerce_dataset_updated[[#This Row],['[Purchase_Date']]], "ddd")</f>
        <v>Thu</v>
      </c>
      <c r="T858" s="6">
        <f>ecommerce_dataset_updated[[#This Row],[Final_Price(Rs.) _]]-ecommerce_dataset_updated[[#This Row],['[Final_Price(Rs.)']]]</f>
        <v>-4.9999999999954525E-3</v>
      </c>
      <c r="U858" s="6" t="b">
        <f xml:space="preserve"> AND(ecommerce_dataset_updated[[#This Row],[Final_Price(Rs.) _]]=ecommerce_dataset_updated[[#This Row],['[Final_Price(Rs.)']]])</f>
        <v>0</v>
      </c>
      <c r="V858" s="5"/>
    </row>
    <row r="859" spans="1:22">
      <c r="A859" t="s">
        <v>3642</v>
      </c>
      <c r="B859" t="s">
        <v>3643</v>
      </c>
      <c r="C859" t="s">
        <v>18</v>
      </c>
      <c r="D859" s="9" t="s">
        <v>3644</v>
      </c>
      <c r="E859" s="8">
        <f>ecommerce_dataset_updated[[#This Row],[Price (Rs.)]]+0</f>
        <v>264.43</v>
      </c>
      <c r="F859" s="6" t="s">
        <v>107</v>
      </c>
      <c r="G859" s="7">
        <f>ecommerce_dataset_updated[[#This Row],[Discount (%)]]+0</f>
        <v>0</v>
      </c>
      <c r="H859" s="6" t="s">
        <v>3644</v>
      </c>
      <c r="I859" s="6">
        <f>ecommerce_dataset_updated[[#This Row],['[Price (Rs.)']]]*ecommerce_dataset_updated[[#This Row],['[Discount (%)']]]/100</f>
        <v>0</v>
      </c>
      <c r="J859" s="6">
        <f>ecommerce_dataset_updated[[#This Row],[Final_Price(Rs.)]]+0</f>
        <v>264.43</v>
      </c>
      <c r="K859" s="6">
        <f xml:space="preserve"> ecommerce_dataset_updated[[#This Row],['[Price (Rs.)']]]-ecommerce_dataset_updated[[#This Row],[Discount Amount _]]</f>
        <v>264.43</v>
      </c>
      <c r="L859" t="s">
        <v>35</v>
      </c>
      <c r="M859" t="s">
        <v>1145</v>
      </c>
      <c r="N859" s="4" t="s">
        <v>14049</v>
      </c>
      <c r="O859" s="4" t="s">
        <v>14051</v>
      </c>
      <c r="P859" s="4" t="s">
        <v>14079</v>
      </c>
      <c r="Q859" s="5">
        <f>DATE(ecommerce_dataset_updated[[#This Row],[YYYY]],ecommerce_dataset_updated[[#This Row],[MM]],ecommerce_dataset_updated[[#This Row],[DD]])</f>
        <v>45333</v>
      </c>
      <c r="R859" s="6" t="str">
        <f>TEXT(ecommerce_dataset_updated[[#This Row],['[Purchase_Date']]], "mmm")</f>
        <v>Feb</v>
      </c>
      <c r="S859" s="6" t="str">
        <f>TEXT(ecommerce_dataset_updated[[#This Row],['[Purchase_Date']]], "ddd")</f>
        <v>Sun</v>
      </c>
      <c r="T859" s="6">
        <f>ecommerce_dataset_updated[[#This Row],[Final_Price(Rs.) _]]-ecommerce_dataset_updated[[#This Row],['[Final_Price(Rs.)']]]</f>
        <v>0</v>
      </c>
      <c r="U859" s="6" t="b">
        <f xml:space="preserve"> AND(ecommerce_dataset_updated[[#This Row],[Final_Price(Rs.) _]]=ecommerce_dataset_updated[[#This Row],['[Final_Price(Rs.)']]])</f>
        <v>1</v>
      </c>
      <c r="V859" s="5"/>
    </row>
    <row r="860" spans="1:22">
      <c r="A860" t="s">
        <v>3645</v>
      </c>
      <c r="B860" t="s">
        <v>3646</v>
      </c>
      <c r="C860" t="s">
        <v>10</v>
      </c>
      <c r="D860" s="9" t="s">
        <v>3647</v>
      </c>
      <c r="E860" s="8">
        <f>ecommerce_dataset_updated[[#This Row],[Price (Rs.)]]+0</f>
        <v>152.63</v>
      </c>
      <c r="F860" s="6" t="s">
        <v>154</v>
      </c>
      <c r="G860" s="7">
        <f>ecommerce_dataset_updated[[#This Row],[Discount (%)]]+0</f>
        <v>30</v>
      </c>
      <c r="H860" s="6" t="s">
        <v>3648</v>
      </c>
      <c r="I860" s="6">
        <f>ecommerce_dataset_updated[[#This Row],['[Price (Rs.)']]]*ecommerce_dataset_updated[[#This Row],['[Discount (%)']]]/100</f>
        <v>45.788999999999994</v>
      </c>
      <c r="J860" s="6">
        <f>ecommerce_dataset_updated[[#This Row],[Final_Price(Rs.)]]+0</f>
        <v>106.84</v>
      </c>
      <c r="K860" s="6">
        <f xml:space="preserve"> ecommerce_dataset_updated[[#This Row],['[Price (Rs.)']]]-ecommerce_dataset_updated[[#This Row],[Discount Amount _]]</f>
        <v>106.84100000000001</v>
      </c>
      <c r="L860" t="s">
        <v>120</v>
      </c>
      <c r="M860" t="s">
        <v>1757</v>
      </c>
      <c r="N860" s="4" t="s">
        <v>14072</v>
      </c>
      <c r="O860" s="4" t="s">
        <v>14067</v>
      </c>
      <c r="P860" s="4" t="s">
        <v>14079</v>
      </c>
      <c r="Q860" s="5">
        <f>DATE(ecommerce_dataset_updated[[#This Row],[YYYY]],ecommerce_dataset_updated[[#This Row],[MM]],ecommerce_dataset_updated[[#This Row],[DD]])</f>
        <v>45489</v>
      </c>
      <c r="R860" s="6" t="str">
        <f>TEXT(ecommerce_dataset_updated[[#This Row],['[Purchase_Date']]], "mmm")</f>
        <v>Jul</v>
      </c>
      <c r="S860" s="6" t="str">
        <f>TEXT(ecommerce_dataset_updated[[#This Row],['[Purchase_Date']]], "ddd")</f>
        <v>Tue</v>
      </c>
      <c r="T860" s="6">
        <f>ecommerce_dataset_updated[[#This Row],[Final_Price(Rs.) _]]-ecommerce_dataset_updated[[#This Row],['[Final_Price(Rs.)']]]</f>
        <v>1.0000000000047748E-3</v>
      </c>
      <c r="U860" s="6" t="b">
        <f xml:space="preserve"> AND(ecommerce_dataset_updated[[#This Row],[Final_Price(Rs.) _]]=ecommerce_dataset_updated[[#This Row],['[Final_Price(Rs.)']]])</f>
        <v>0</v>
      </c>
      <c r="V860" s="5"/>
    </row>
    <row r="861" spans="1:22">
      <c r="A861" t="s">
        <v>3649</v>
      </c>
      <c r="B861" t="s">
        <v>3650</v>
      </c>
      <c r="C861" t="s">
        <v>32</v>
      </c>
      <c r="D861" s="9" t="s">
        <v>3651</v>
      </c>
      <c r="E861" s="8">
        <f>ecommerce_dataset_updated[[#This Row],[Price (Rs.)]]+0</f>
        <v>435.67</v>
      </c>
      <c r="F861" s="6" t="s">
        <v>107</v>
      </c>
      <c r="G861" s="7">
        <f>ecommerce_dataset_updated[[#This Row],[Discount (%)]]+0</f>
        <v>0</v>
      </c>
      <c r="H861" s="6" t="s">
        <v>3651</v>
      </c>
      <c r="I861" s="6">
        <f>ecommerce_dataset_updated[[#This Row],['[Price (Rs.)']]]*ecommerce_dataset_updated[[#This Row],['[Discount (%)']]]/100</f>
        <v>0</v>
      </c>
      <c r="J861" s="6">
        <f>ecommerce_dataset_updated[[#This Row],[Final_Price(Rs.)]]+0</f>
        <v>435.67</v>
      </c>
      <c r="K861" s="6">
        <f xml:space="preserve"> ecommerce_dataset_updated[[#This Row],['[Price (Rs.)']]]-ecommerce_dataset_updated[[#This Row],[Discount Amount _]]</f>
        <v>435.67</v>
      </c>
      <c r="L861" t="s">
        <v>120</v>
      </c>
      <c r="M861" t="s">
        <v>798</v>
      </c>
      <c r="N861" s="4" t="s">
        <v>14059</v>
      </c>
      <c r="O861" s="4" t="s">
        <v>14049</v>
      </c>
      <c r="P861" s="4" t="s">
        <v>14079</v>
      </c>
      <c r="Q861" s="5">
        <f>DATE(ecommerce_dataset_updated[[#This Row],[YYYY]],ecommerce_dataset_updated[[#This Row],[MM]],ecommerce_dataset_updated[[#This Row],[DD]])</f>
        <v>45601</v>
      </c>
      <c r="R861" s="6" t="str">
        <f>TEXT(ecommerce_dataset_updated[[#This Row],['[Purchase_Date']]], "mmm")</f>
        <v>Nov</v>
      </c>
      <c r="S861" s="6" t="str">
        <f>TEXT(ecommerce_dataset_updated[[#This Row],['[Purchase_Date']]], "ddd")</f>
        <v>Tue</v>
      </c>
      <c r="T861" s="6">
        <f>ecommerce_dataset_updated[[#This Row],[Final_Price(Rs.) _]]-ecommerce_dataset_updated[[#This Row],['[Final_Price(Rs.)']]]</f>
        <v>0</v>
      </c>
      <c r="U861" s="6" t="b">
        <f xml:space="preserve"> AND(ecommerce_dataset_updated[[#This Row],[Final_Price(Rs.) _]]=ecommerce_dataset_updated[[#This Row],['[Final_Price(Rs.)']]])</f>
        <v>1</v>
      </c>
      <c r="V861" s="5"/>
    </row>
    <row r="862" spans="1:22">
      <c r="A862" t="s">
        <v>3652</v>
      </c>
      <c r="B862" t="s">
        <v>3653</v>
      </c>
      <c r="C862" t="s">
        <v>45</v>
      </c>
      <c r="D862" s="9" t="s">
        <v>3654</v>
      </c>
      <c r="E862" s="8">
        <f>ecommerce_dataset_updated[[#This Row],[Price (Rs.)]]+0</f>
        <v>458.34</v>
      </c>
      <c r="F862" s="6" t="s">
        <v>107</v>
      </c>
      <c r="G862" s="7">
        <f>ecommerce_dataset_updated[[#This Row],[Discount (%)]]+0</f>
        <v>0</v>
      </c>
      <c r="H862" s="6" t="s">
        <v>3654</v>
      </c>
      <c r="I862" s="6">
        <f>ecommerce_dataset_updated[[#This Row],['[Price (Rs.)']]]*ecommerce_dataset_updated[[#This Row],['[Discount (%)']]]/100</f>
        <v>0</v>
      </c>
      <c r="J862" s="6">
        <f>ecommerce_dataset_updated[[#This Row],[Final_Price(Rs.)]]+0</f>
        <v>458.34</v>
      </c>
      <c r="K862" s="6">
        <f xml:space="preserve"> ecommerce_dataset_updated[[#This Row],['[Price (Rs.)']]]-ecommerce_dataset_updated[[#This Row],[Discount Amount _]]</f>
        <v>458.34</v>
      </c>
      <c r="L862" t="s">
        <v>35</v>
      </c>
      <c r="M862" t="s">
        <v>78</v>
      </c>
      <c r="N862" s="4" t="s">
        <v>14061</v>
      </c>
      <c r="O862" s="4" t="s">
        <v>75</v>
      </c>
      <c r="P862" s="4" t="s">
        <v>14079</v>
      </c>
      <c r="Q862" s="5">
        <f>DATE(ecommerce_dataset_updated[[#This Row],[YYYY]],ecommerce_dataset_updated[[#This Row],[MM]],ecommerce_dataset_updated[[#This Row],[DD]])</f>
        <v>45586</v>
      </c>
      <c r="R862" s="6" t="str">
        <f>TEXT(ecommerce_dataset_updated[[#This Row],['[Purchase_Date']]], "mmm")</f>
        <v>Oct</v>
      </c>
      <c r="S862" s="6" t="str">
        <f>TEXT(ecommerce_dataset_updated[[#This Row],['[Purchase_Date']]], "ddd")</f>
        <v>Mon</v>
      </c>
      <c r="T862" s="6">
        <f>ecommerce_dataset_updated[[#This Row],[Final_Price(Rs.) _]]-ecommerce_dataset_updated[[#This Row],['[Final_Price(Rs.)']]]</f>
        <v>0</v>
      </c>
      <c r="U862" s="6" t="b">
        <f xml:space="preserve"> AND(ecommerce_dataset_updated[[#This Row],[Final_Price(Rs.) _]]=ecommerce_dataset_updated[[#This Row],['[Final_Price(Rs.)']]])</f>
        <v>1</v>
      </c>
      <c r="V862" s="5"/>
    </row>
    <row r="863" spans="1:22">
      <c r="A863" t="s">
        <v>3655</v>
      </c>
      <c r="B863" t="s">
        <v>3656</v>
      </c>
      <c r="C863" t="s">
        <v>114</v>
      </c>
      <c r="D863" s="9" t="s">
        <v>3657</v>
      </c>
      <c r="E863" s="8">
        <f>ecommerce_dataset_updated[[#This Row],[Price (Rs.)]]+0</f>
        <v>201.3</v>
      </c>
      <c r="F863" s="6" t="s">
        <v>53</v>
      </c>
      <c r="G863" s="7">
        <f>ecommerce_dataset_updated[[#This Row],[Discount (%)]]+0</f>
        <v>5</v>
      </c>
      <c r="H863" s="6" t="s">
        <v>3658</v>
      </c>
      <c r="I863" s="6">
        <f>ecommerce_dataset_updated[[#This Row],['[Price (Rs.)']]]*ecommerce_dataset_updated[[#This Row],['[Discount (%)']]]/100</f>
        <v>10.065</v>
      </c>
      <c r="J863" s="6">
        <f>ecommerce_dataset_updated[[#This Row],[Final_Price(Rs.)]]+0</f>
        <v>191.24</v>
      </c>
      <c r="K863" s="6">
        <f xml:space="preserve"> ecommerce_dataset_updated[[#This Row],['[Price (Rs.)']]]-ecommerce_dataset_updated[[#This Row],[Discount Amount _]]</f>
        <v>191.23500000000001</v>
      </c>
      <c r="L863" t="s">
        <v>14</v>
      </c>
      <c r="M863" t="s">
        <v>972</v>
      </c>
      <c r="N863" s="4" t="s">
        <v>14066</v>
      </c>
      <c r="O863" s="4" t="s">
        <v>14057</v>
      </c>
      <c r="P863" s="4" t="s">
        <v>14079</v>
      </c>
      <c r="Q863" s="5">
        <f>DATE(ecommerce_dataset_updated[[#This Row],[YYYY]],ecommerce_dataset_updated[[#This Row],[MM]],ecommerce_dataset_updated[[#This Row],[DD]])</f>
        <v>45370</v>
      </c>
      <c r="R863" s="6" t="str">
        <f>TEXT(ecommerce_dataset_updated[[#This Row],['[Purchase_Date']]], "mmm")</f>
        <v>Mar</v>
      </c>
      <c r="S863" s="6" t="str">
        <f>TEXT(ecommerce_dataset_updated[[#This Row],['[Purchase_Date']]], "ddd")</f>
        <v>Tue</v>
      </c>
      <c r="T863" s="6">
        <f>ecommerce_dataset_updated[[#This Row],[Final_Price(Rs.) _]]-ecommerce_dataset_updated[[#This Row],['[Final_Price(Rs.)']]]</f>
        <v>-4.9999999999954525E-3</v>
      </c>
      <c r="U863" s="6" t="b">
        <f xml:space="preserve"> AND(ecommerce_dataset_updated[[#This Row],[Final_Price(Rs.) _]]=ecommerce_dataset_updated[[#This Row],['[Final_Price(Rs.)']]])</f>
        <v>0</v>
      </c>
      <c r="V863" s="5"/>
    </row>
    <row r="864" spans="1:22">
      <c r="A864" t="s">
        <v>3659</v>
      </c>
      <c r="B864" t="s">
        <v>3660</v>
      </c>
      <c r="C864" t="s">
        <v>32</v>
      </c>
      <c r="D864" s="9" t="s">
        <v>3661</v>
      </c>
      <c r="E864" s="8">
        <f>ecommerce_dataset_updated[[#This Row],[Price (Rs.)]]+0</f>
        <v>221.53</v>
      </c>
      <c r="F864" s="6" t="s">
        <v>154</v>
      </c>
      <c r="G864" s="7">
        <f>ecommerce_dataset_updated[[#This Row],[Discount (%)]]+0</f>
        <v>30</v>
      </c>
      <c r="H864" s="6" t="s">
        <v>3662</v>
      </c>
      <c r="I864" s="6">
        <f>ecommerce_dataset_updated[[#This Row],['[Price (Rs.)']]]*ecommerce_dataset_updated[[#This Row],['[Discount (%)']]]/100</f>
        <v>66.459000000000003</v>
      </c>
      <c r="J864" s="6">
        <f>ecommerce_dataset_updated[[#This Row],[Final_Price(Rs.)]]+0</f>
        <v>155.07</v>
      </c>
      <c r="K864" s="6">
        <f xml:space="preserve"> ecommerce_dataset_updated[[#This Row],['[Price (Rs.)']]]-ecommerce_dataset_updated[[#This Row],[Discount Amount _]]</f>
        <v>155.071</v>
      </c>
      <c r="L864" t="s">
        <v>35</v>
      </c>
      <c r="M864" t="s">
        <v>1019</v>
      </c>
      <c r="N864" s="4" t="s">
        <v>14072</v>
      </c>
      <c r="O864" s="4" t="s">
        <v>75</v>
      </c>
      <c r="P864" s="4" t="s">
        <v>14079</v>
      </c>
      <c r="Q864" s="5">
        <f>DATE(ecommerce_dataset_updated[[#This Row],[YYYY]],ecommerce_dataset_updated[[#This Row],[MM]],ecommerce_dataset_updated[[#This Row],[DD]])</f>
        <v>45581</v>
      </c>
      <c r="R864" s="6" t="str">
        <f>TEXT(ecommerce_dataset_updated[[#This Row],['[Purchase_Date']]], "mmm")</f>
        <v>Oct</v>
      </c>
      <c r="S864" s="6" t="str">
        <f>TEXT(ecommerce_dataset_updated[[#This Row],['[Purchase_Date']]], "ddd")</f>
        <v>Wed</v>
      </c>
      <c r="T864" s="6">
        <f>ecommerce_dataset_updated[[#This Row],[Final_Price(Rs.) _]]-ecommerce_dataset_updated[[#This Row],['[Final_Price(Rs.)']]]</f>
        <v>1.0000000000047748E-3</v>
      </c>
      <c r="U864" s="6" t="b">
        <f xml:space="preserve"> AND(ecommerce_dataset_updated[[#This Row],[Final_Price(Rs.) _]]=ecommerce_dataset_updated[[#This Row],['[Final_Price(Rs.)']]])</f>
        <v>0</v>
      </c>
      <c r="V864" s="5"/>
    </row>
    <row r="865" spans="1:22">
      <c r="A865" t="s">
        <v>3663</v>
      </c>
      <c r="B865" t="s">
        <v>3664</v>
      </c>
      <c r="C865" t="s">
        <v>10</v>
      </c>
      <c r="D865" s="9" t="s">
        <v>3665</v>
      </c>
      <c r="E865" s="8">
        <f>ecommerce_dataset_updated[[#This Row],[Price (Rs.)]]+0</f>
        <v>475.5</v>
      </c>
      <c r="F865" s="6" t="s">
        <v>75</v>
      </c>
      <c r="G865" s="7">
        <f>ecommerce_dataset_updated[[#This Row],[Discount (%)]]+0</f>
        <v>10</v>
      </c>
      <c r="H865" s="6" t="s">
        <v>3666</v>
      </c>
      <c r="I865" s="6">
        <f>ecommerce_dataset_updated[[#This Row],['[Price (Rs.)']]]*ecommerce_dataset_updated[[#This Row],['[Discount (%)']]]/100</f>
        <v>47.55</v>
      </c>
      <c r="J865" s="6">
        <f>ecommerce_dataset_updated[[#This Row],[Final_Price(Rs.)]]+0</f>
        <v>427.95</v>
      </c>
      <c r="K865" s="6">
        <f xml:space="preserve"> ecommerce_dataset_updated[[#This Row],['[Price (Rs.)']]]-ecommerce_dataset_updated[[#This Row],[Discount Amount _]]</f>
        <v>427.95</v>
      </c>
      <c r="L865" t="s">
        <v>77</v>
      </c>
      <c r="M865" t="s">
        <v>136</v>
      </c>
      <c r="N865" s="4" t="s">
        <v>14067</v>
      </c>
      <c r="O865" s="4" t="s">
        <v>14049</v>
      </c>
      <c r="P865" s="4" t="s">
        <v>14079</v>
      </c>
      <c r="Q865" s="5">
        <f>DATE(ecommerce_dataset_updated[[#This Row],[YYYY]],ecommerce_dataset_updated[[#This Row],[MM]],ecommerce_dataset_updated[[#This Row],[DD]])</f>
        <v>45603</v>
      </c>
      <c r="R865" s="6" t="str">
        <f>TEXT(ecommerce_dataset_updated[[#This Row],['[Purchase_Date']]], "mmm")</f>
        <v>Nov</v>
      </c>
      <c r="S865" s="6" t="str">
        <f>TEXT(ecommerce_dataset_updated[[#This Row],['[Purchase_Date']]], "ddd")</f>
        <v>Thu</v>
      </c>
      <c r="T865" s="6">
        <f>ecommerce_dataset_updated[[#This Row],[Final_Price(Rs.) _]]-ecommerce_dataset_updated[[#This Row],['[Final_Price(Rs.)']]]</f>
        <v>0</v>
      </c>
      <c r="U865" s="6" t="b">
        <f xml:space="preserve"> AND(ecommerce_dataset_updated[[#This Row],[Final_Price(Rs.) _]]=ecommerce_dataset_updated[[#This Row],['[Final_Price(Rs.)']]])</f>
        <v>1</v>
      </c>
      <c r="V865" s="5"/>
    </row>
    <row r="866" spans="1:22">
      <c r="A866" t="s">
        <v>3667</v>
      </c>
      <c r="B866" t="s">
        <v>3668</v>
      </c>
      <c r="C866" t="s">
        <v>39</v>
      </c>
      <c r="D866" s="9" t="s">
        <v>3669</v>
      </c>
      <c r="E866" s="8">
        <f>ecommerce_dataset_updated[[#This Row],[Price (Rs.)]]+0</f>
        <v>293.83999999999997</v>
      </c>
      <c r="F866" s="6" t="s">
        <v>12</v>
      </c>
      <c r="G866" s="7">
        <f>ecommerce_dataset_updated[[#This Row],[Discount (%)]]+0</f>
        <v>15</v>
      </c>
      <c r="H866" s="6" t="s">
        <v>3670</v>
      </c>
      <c r="I866" s="6">
        <f>ecommerce_dataset_updated[[#This Row],['[Price (Rs.)']]]*ecommerce_dataset_updated[[#This Row],['[Discount (%)']]]/100</f>
        <v>44.075999999999993</v>
      </c>
      <c r="J866" s="6">
        <f>ecommerce_dataset_updated[[#This Row],[Final_Price(Rs.)]]+0</f>
        <v>249.76</v>
      </c>
      <c r="K866" s="6">
        <f xml:space="preserve"> ecommerce_dataset_updated[[#This Row],['[Price (Rs.)']]]-ecommerce_dataset_updated[[#This Row],[Discount Amount _]]</f>
        <v>249.76399999999998</v>
      </c>
      <c r="L866" t="s">
        <v>35</v>
      </c>
      <c r="M866" t="s">
        <v>418</v>
      </c>
      <c r="N866" s="4" t="s">
        <v>14053</v>
      </c>
      <c r="O866" s="4" t="s">
        <v>14050</v>
      </c>
      <c r="P866" s="4" t="s">
        <v>14079</v>
      </c>
      <c r="Q866" s="5">
        <f>DATE(ecommerce_dataset_updated[[#This Row],[YYYY]],ecommerce_dataset_updated[[#This Row],[MM]],ecommerce_dataset_updated[[#This Row],[DD]])</f>
        <v>45539</v>
      </c>
      <c r="R866" s="6" t="str">
        <f>TEXT(ecommerce_dataset_updated[[#This Row],['[Purchase_Date']]], "mmm")</f>
        <v>Sep</v>
      </c>
      <c r="S866" s="6" t="str">
        <f>TEXT(ecommerce_dataset_updated[[#This Row],['[Purchase_Date']]], "ddd")</f>
        <v>Wed</v>
      </c>
      <c r="T866" s="6">
        <f>ecommerce_dataset_updated[[#This Row],[Final_Price(Rs.) _]]-ecommerce_dataset_updated[[#This Row],['[Final_Price(Rs.)']]]</f>
        <v>3.9999999999906777E-3</v>
      </c>
      <c r="U866" s="6" t="b">
        <f xml:space="preserve"> AND(ecommerce_dataset_updated[[#This Row],[Final_Price(Rs.) _]]=ecommerce_dataset_updated[[#This Row],['[Final_Price(Rs.)']]])</f>
        <v>0</v>
      </c>
      <c r="V866" s="5"/>
    </row>
    <row r="867" spans="1:22">
      <c r="A867" t="s">
        <v>3671</v>
      </c>
      <c r="B867" t="s">
        <v>3672</v>
      </c>
      <c r="C867" t="s">
        <v>10</v>
      </c>
      <c r="D867" s="9" t="s">
        <v>3673</v>
      </c>
      <c r="E867" s="8">
        <f>ecommerce_dataset_updated[[#This Row],[Price (Rs.)]]+0</f>
        <v>367.27</v>
      </c>
      <c r="F867" s="6" t="s">
        <v>26</v>
      </c>
      <c r="G867" s="7">
        <f>ecommerce_dataset_updated[[#This Row],[Discount (%)]]+0</f>
        <v>25</v>
      </c>
      <c r="H867" s="6" t="s">
        <v>3674</v>
      </c>
      <c r="I867" s="6">
        <f>ecommerce_dataset_updated[[#This Row],['[Price (Rs.)']]]*ecommerce_dataset_updated[[#This Row],['[Discount (%)']]]/100</f>
        <v>91.817499999999995</v>
      </c>
      <c r="J867" s="6">
        <f>ecommerce_dataset_updated[[#This Row],[Final_Price(Rs.)]]+0</f>
        <v>275.45</v>
      </c>
      <c r="K867" s="6">
        <f xml:space="preserve"> ecommerce_dataset_updated[[#This Row],['[Price (Rs.)']]]-ecommerce_dataset_updated[[#This Row],[Discount Amount _]]</f>
        <v>275.45249999999999</v>
      </c>
      <c r="L867" t="s">
        <v>35</v>
      </c>
      <c r="M867" t="s">
        <v>1574</v>
      </c>
      <c r="N867" s="4" t="s">
        <v>14061</v>
      </c>
      <c r="O867" s="4" t="s">
        <v>14055</v>
      </c>
      <c r="P867" s="4" t="s">
        <v>14079</v>
      </c>
      <c r="Q867" s="5">
        <f>DATE(ecommerce_dataset_updated[[#This Row],[YYYY]],ecommerce_dataset_updated[[#This Row],[MM]],ecommerce_dataset_updated[[#This Row],[DD]])</f>
        <v>45525</v>
      </c>
      <c r="R867" s="6" t="str">
        <f>TEXT(ecommerce_dataset_updated[[#This Row],['[Purchase_Date']]], "mmm")</f>
        <v>Aug</v>
      </c>
      <c r="S867" s="6" t="str">
        <f>TEXT(ecommerce_dataset_updated[[#This Row],['[Purchase_Date']]], "ddd")</f>
        <v>Wed</v>
      </c>
      <c r="T867" s="6">
        <f>ecommerce_dataset_updated[[#This Row],[Final_Price(Rs.) _]]-ecommerce_dataset_updated[[#This Row],['[Final_Price(Rs.)']]]</f>
        <v>2.4999999999977263E-3</v>
      </c>
      <c r="U867" s="6" t="b">
        <f xml:space="preserve"> AND(ecommerce_dataset_updated[[#This Row],[Final_Price(Rs.) _]]=ecommerce_dataset_updated[[#This Row],['[Final_Price(Rs.)']]])</f>
        <v>0</v>
      </c>
      <c r="V867" s="5"/>
    </row>
    <row r="868" spans="1:22">
      <c r="A868" t="s">
        <v>3675</v>
      </c>
      <c r="B868" t="s">
        <v>3676</v>
      </c>
      <c r="C868" t="s">
        <v>39</v>
      </c>
      <c r="D868" s="9" t="s">
        <v>3378</v>
      </c>
      <c r="E868" s="8">
        <f>ecommerce_dataset_updated[[#This Row],[Price (Rs.)]]+0</f>
        <v>89.92</v>
      </c>
      <c r="F868" s="6" t="s">
        <v>26</v>
      </c>
      <c r="G868" s="7">
        <f>ecommerce_dataset_updated[[#This Row],[Discount (%)]]+0</f>
        <v>25</v>
      </c>
      <c r="H868" s="6" t="s">
        <v>3677</v>
      </c>
      <c r="I868" s="6">
        <f>ecommerce_dataset_updated[[#This Row],['[Price (Rs.)']]]*ecommerce_dataset_updated[[#This Row],['[Discount (%)']]]/100</f>
        <v>22.48</v>
      </c>
      <c r="J868" s="6">
        <f>ecommerce_dataset_updated[[#This Row],[Final_Price(Rs.)]]+0</f>
        <v>67.44</v>
      </c>
      <c r="K868" s="6">
        <f xml:space="preserve"> ecommerce_dataset_updated[[#This Row],['[Price (Rs.)']]]-ecommerce_dataset_updated[[#This Row],[Discount Amount _]]</f>
        <v>67.44</v>
      </c>
      <c r="L868" t="s">
        <v>28</v>
      </c>
      <c r="M868" t="s">
        <v>1748</v>
      </c>
      <c r="N868" s="4" t="s">
        <v>14050</v>
      </c>
      <c r="O868" s="4" t="s">
        <v>14055</v>
      </c>
      <c r="P868" s="4" t="s">
        <v>14079</v>
      </c>
      <c r="Q868" s="5">
        <f>DATE(ecommerce_dataset_updated[[#This Row],[YYYY]],ecommerce_dataset_updated[[#This Row],[MM]],ecommerce_dataset_updated[[#This Row],[DD]])</f>
        <v>45513</v>
      </c>
      <c r="R868" s="6" t="str">
        <f>TEXT(ecommerce_dataset_updated[[#This Row],['[Purchase_Date']]], "mmm")</f>
        <v>Aug</v>
      </c>
      <c r="S868" s="6" t="str">
        <f>TEXT(ecommerce_dataset_updated[[#This Row],['[Purchase_Date']]], "ddd")</f>
        <v>Fri</v>
      </c>
      <c r="T868" s="6">
        <f>ecommerce_dataset_updated[[#This Row],[Final_Price(Rs.) _]]-ecommerce_dataset_updated[[#This Row],['[Final_Price(Rs.)']]]</f>
        <v>0</v>
      </c>
      <c r="U868" s="6" t="b">
        <f xml:space="preserve"> AND(ecommerce_dataset_updated[[#This Row],[Final_Price(Rs.) _]]=ecommerce_dataset_updated[[#This Row],['[Final_Price(Rs.)']]])</f>
        <v>1</v>
      </c>
      <c r="V868" s="5"/>
    </row>
    <row r="869" spans="1:22">
      <c r="A869" t="s">
        <v>3678</v>
      </c>
      <c r="B869" t="s">
        <v>3679</v>
      </c>
      <c r="C869" t="s">
        <v>114</v>
      </c>
      <c r="D869" s="9" t="s">
        <v>3680</v>
      </c>
      <c r="E869" s="8">
        <f>ecommerce_dataset_updated[[#This Row],[Price (Rs.)]]+0</f>
        <v>422.91</v>
      </c>
      <c r="F869" s="6" t="s">
        <v>75</v>
      </c>
      <c r="G869" s="7">
        <f>ecommerce_dataset_updated[[#This Row],[Discount (%)]]+0</f>
        <v>10</v>
      </c>
      <c r="H869" s="6" t="s">
        <v>3681</v>
      </c>
      <c r="I869" s="6">
        <f>ecommerce_dataset_updated[[#This Row],['[Price (Rs.)']]]*ecommerce_dataset_updated[[#This Row],['[Discount (%)']]]/100</f>
        <v>42.291000000000004</v>
      </c>
      <c r="J869" s="6">
        <f>ecommerce_dataset_updated[[#This Row],[Final_Price(Rs.)]]+0</f>
        <v>380.62</v>
      </c>
      <c r="K869" s="6">
        <f xml:space="preserve"> ecommerce_dataset_updated[[#This Row],['[Price (Rs.)']]]-ecommerce_dataset_updated[[#This Row],[Discount Amount _]]</f>
        <v>380.61900000000003</v>
      </c>
      <c r="L869" t="s">
        <v>120</v>
      </c>
      <c r="M869" t="s">
        <v>103</v>
      </c>
      <c r="N869" s="4" t="s">
        <v>14056</v>
      </c>
      <c r="O869" s="4" t="s">
        <v>14053</v>
      </c>
      <c r="P869" s="4" t="s">
        <v>14079</v>
      </c>
      <c r="Q869" s="5">
        <f>DATE(ecommerce_dataset_updated[[#This Row],[YYYY]],ecommerce_dataset_updated[[#This Row],[MM]],ecommerce_dataset_updated[[#This Row],[DD]])</f>
        <v>45410</v>
      </c>
      <c r="R869" s="6" t="str">
        <f>TEXT(ecommerce_dataset_updated[[#This Row],['[Purchase_Date']]], "mmm")</f>
        <v>Apr</v>
      </c>
      <c r="S869" s="6" t="str">
        <f>TEXT(ecommerce_dataset_updated[[#This Row],['[Purchase_Date']]], "ddd")</f>
        <v>Sun</v>
      </c>
      <c r="T869" s="6">
        <f>ecommerce_dataset_updated[[#This Row],[Final_Price(Rs.) _]]-ecommerce_dataset_updated[[#This Row],['[Final_Price(Rs.)']]]</f>
        <v>-9.9999999997635314E-4</v>
      </c>
      <c r="U869" s="6" t="b">
        <f xml:space="preserve"> AND(ecommerce_dataset_updated[[#This Row],[Final_Price(Rs.) _]]=ecommerce_dataset_updated[[#This Row],['[Final_Price(Rs.)']]])</f>
        <v>0</v>
      </c>
      <c r="V869" s="5"/>
    </row>
    <row r="870" spans="1:22">
      <c r="A870" t="s">
        <v>3682</v>
      </c>
      <c r="B870" t="s">
        <v>3683</v>
      </c>
      <c r="C870" t="s">
        <v>114</v>
      </c>
      <c r="D870" s="9" t="s">
        <v>3684</v>
      </c>
      <c r="E870" s="8">
        <f>ecommerce_dataset_updated[[#This Row],[Price (Rs.)]]+0</f>
        <v>276.94</v>
      </c>
      <c r="F870" s="6" t="s">
        <v>47</v>
      </c>
      <c r="G870" s="7">
        <f>ecommerce_dataset_updated[[#This Row],[Discount (%)]]+0</f>
        <v>50</v>
      </c>
      <c r="H870" s="6" t="s">
        <v>3685</v>
      </c>
      <c r="I870" s="6">
        <f>ecommerce_dataset_updated[[#This Row],['[Price (Rs.)']]]*ecommerce_dataset_updated[[#This Row],['[Discount (%)']]]/100</f>
        <v>138.47</v>
      </c>
      <c r="J870" s="6">
        <f>ecommerce_dataset_updated[[#This Row],[Final_Price(Rs.)]]+0</f>
        <v>138.47</v>
      </c>
      <c r="K870" s="6">
        <f xml:space="preserve"> ecommerce_dataset_updated[[#This Row],['[Price (Rs.)']]]-ecommerce_dataset_updated[[#This Row],[Discount Amount _]]</f>
        <v>138.47</v>
      </c>
      <c r="L870" t="s">
        <v>28</v>
      </c>
      <c r="M870" t="s">
        <v>3686</v>
      </c>
      <c r="N870" s="4" t="s">
        <v>14055</v>
      </c>
      <c r="O870" s="4" t="s">
        <v>14062</v>
      </c>
      <c r="P870" s="4" t="s">
        <v>14079</v>
      </c>
      <c r="Q870" s="5">
        <f>DATE(ecommerce_dataset_updated[[#This Row],[YYYY]],ecommerce_dataset_updated[[#This Row],[MM]],ecommerce_dataset_updated[[#This Row],[DD]])</f>
        <v>45451</v>
      </c>
      <c r="R870" s="6" t="str">
        <f>TEXT(ecommerce_dataset_updated[[#This Row],['[Purchase_Date']]], "mmm")</f>
        <v>Jun</v>
      </c>
      <c r="S870" s="6" t="str">
        <f>TEXT(ecommerce_dataset_updated[[#This Row],['[Purchase_Date']]], "ddd")</f>
        <v>Sat</v>
      </c>
      <c r="T870" s="6">
        <f>ecommerce_dataset_updated[[#This Row],[Final_Price(Rs.) _]]-ecommerce_dataset_updated[[#This Row],['[Final_Price(Rs.)']]]</f>
        <v>0</v>
      </c>
      <c r="U870" s="6" t="b">
        <f xml:space="preserve"> AND(ecommerce_dataset_updated[[#This Row],[Final_Price(Rs.) _]]=ecommerce_dataset_updated[[#This Row],['[Final_Price(Rs.)']]])</f>
        <v>1</v>
      </c>
      <c r="V870" s="5"/>
    </row>
    <row r="871" spans="1:22">
      <c r="A871" t="s">
        <v>3687</v>
      </c>
      <c r="B871" t="s">
        <v>3688</v>
      </c>
      <c r="C871" t="s">
        <v>68</v>
      </c>
      <c r="D871" s="9" t="s">
        <v>3689</v>
      </c>
      <c r="E871" s="8">
        <f>ecommerce_dataset_updated[[#This Row],[Price (Rs.)]]+0</f>
        <v>408.28</v>
      </c>
      <c r="F871" s="6" t="s">
        <v>26</v>
      </c>
      <c r="G871" s="7">
        <f>ecommerce_dataset_updated[[#This Row],[Discount (%)]]+0</f>
        <v>25</v>
      </c>
      <c r="H871" s="6" t="s">
        <v>3690</v>
      </c>
      <c r="I871" s="6">
        <f>ecommerce_dataset_updated[[#This Row],['[Price (Rs.)']]]*ecommerce_dataset_updated[[#This Row],['[Discount (%)']]]/100</f>
        <v>102.07</v>
      </c>
      <c r="J871" s="6">
        <f>ecommerce_dataset_updated[[#This Row],[Final_Price(Rs.)]]+0</f>
        <v>306.20999999999998</v>
      </c>
      <c r="K871" s="6">
        <f xml:space="preserve"> ecommerce_dataset_updated[[#This Row],['[Price (Rs.)']]]-ecommerce_dataset_updated[[#This Row],[Discount Amount _]]</f>
        <v>306.20999999999998</v>
      </c>
      <c r="L871" t="s">
        <v>35</v>
      </c>
      <c r="M871" t="s">
        <v>1046</v>
      </c>
      <c r="N871" s="4" t="s">
        <v>14065</v>
      </c>
      <c r="O871" s="4" t="s">
        <v>14067</v>
      </c>
      <c r="P871" s="4" t="s">
        <v>14079</v>
      </c>
      <c r="Q871" s="5">
        <f>DATE(ecommerce_dataset_updated[[#This Row],[YYYY]],ecommerce_dataset_updated[[#This Row],[MM]],ecommerce_dataset_updated[[#This Row],[DD]])</f>
        <v>45496</v>
      </c>
      <c r="R871" s="6" t="str">
        <f>TEXT(ecommerce_dataset_updated[[#This Row],['[Purchase_Date']]], "mmm")</f>
        <v>Jul</v>
      </c>
      <c r="S871" s="6" t="str">
        <f>TEXT(ecommerce_dataset_updated[[#This Row],['[Purchase_Date']]], "ddd")</f>
        <v>Tue</v>
      </c>
      <c r="T871" s="6">
        <f>ecommerce_dataset_updated[[#This Row],[Final_Price(Rs.) _]]-ecommerce_dataset_updated[[#This Row],['[Final_Price(Rs.)']]]</f>
        <v>0</v>
      </c>
      <c r="U871" s="6" t="b">
        <f xml:space="preserve"> AND(ecommerce_dataset_updated[[#This Row],[Final_Price(Rs.) _]]=ecommerce_dataset_updated[[#This Row],['[Final_Price(Rs.)']]])</f>
        <v>1</v>
      </c>
      <c r="V871" s="5"/>
    </row>
    <row r="872" spans="1:22">
      <c r="A872" t="s">
        <v>3691</v>
      </c>
      <c r="B872" t="s">
        <v>3692</v>
      </c>
      <c r="C872" t="s">
        <v>114</v>
      </c>
      <c r="D872" s="9" t="s">
        <v>3693</v>
      </c>
      <c r="E872" s="8">
        <f>ecommerce_dataset_updated[[#This Row],[Price (Rs.)]]+0</f>
        <v>146.46</v>
      </c>
      <c r="F872" s="6" t="s">
        <v>53</v>
      </c>
      <c r="G872" s="7">
        <f>ecommerce_dataset_updated[[#This Row],[Discount (%)]]+0</f>
        <v>5</v>
      </c>
      <c r="H872" s="6" t="s">
        <v>3694</v>
      </c>
      <c r="I872" s="6">
        <f>ecommerce_dataset_updated[[#This Row],['[Price (Rs.)']]]*ecommerce_dataset_updated[[#This Row],['[Discount (%)']]]/100</f>
        <v>7.3230000000000004</v>
      </c>
      <c r="J872" s="6">
        <f>ecommerce_dataset_updated[[#This Row],[Final_Price(Rs.)]]+0</f>
        <v>139.13999999999999</v>
      </c>
      <c r="K872" s="6">
        <f xml:space="preserve"> ecommerce_dataset_updated[[#This Row],['[Price (Rs.)']]]-ecommerce_dataset_updated[[#This Row],[Discount Amount _]]</f>
        <v>139.137</v>
      </c>
      <c r="L872" t="s">
        <v>14</v>
      </c>
      <c r="M872" t="s">
        <v>3218</v>
      </c>
      <c r="N872" s="4" t="s">
        <v>2910</v>
      </c>
      <c r="O872" s="4" t="s">
        <v>14067</v>
      </c>
      <c r="P872" s="4" t="s">
        <v>14079</v>
      </c>
      <c r="Q872" s="5">
        <f>DATE(ecommerce_dataset_updated[[#This Row],[YYYY]],ecommerce_dataset_updated[[#This Row],[MM]],ecommerce_dataset_updated[[#This Row],[DD]])</f>
        <v>45487</v>
      </c>
      <c r="R872" s="6" t="str">
        <f>TEXT(ecommerce_dataset_updated[[#This Row],['[Purchase_Date']]], "mmm")</f>
        <v>Jul</v>
      </c>
      <c r="S872" s="6" t="str">
        <f>TEXT(ecommerce_dataset_updated[[#This Row],['[Purchase_Date']]], "ddd")</f>
        <v>Sun</v>
      </c>
      <c r="T872" s="6">
        <f>ecommerce_dataset_updated[[#This Row],[Final_Price(Rs.) _]]-ecommerce_dataset_updated[[#This Row],['[Final_Price(Rs.)']]]</f>
        <v>-2.9999999999859028E-3</v>
      </c>
      <c r="U872" s="6" t="b">
        <f xml:space="preserve"> AND(ecommerce_dataset_updated[[#This Row],[Final_Price(Rs.) _]]=ecommerce_dataset_updated[[#This Row],['[Final_Price(Rs.)']]])</f>
        <v>0</v>
      </c>
      <c r="V872" s="5"/>
    </row>
    <row r="873" spans="1:22">
      <c r="A873" t="s">
        <v>3695</v>
      </c>
      <c r="B873" t="s">
        <v>3696</v>
      </c>
      <c r="C873" t="s">
        <v>68</v>
      </c>
      <c r="D873" s="9" t="s">
        <v>3697</v>
      </c>
      <c r="E873" s="8">
        <f>ecommerce_dataset_updated[[#This Row],[Price (Rs.)]]+0</f>
        <v>389.59</v>
      </c>
      <c r="F873" s="6" t="s">
        <v>75</v>
      </c>
      <c r="G873" s="7">
        <f>ecommerce_dataset_updated[[#This Row],[Discount (%)]]+0</f>
        <v>10</v>
      </c>
      <c r="H873" s="6" t="s">
        <v>3698</v>
      </c>
      <c r="I873" s="6">
        <f>ecommerce_dataset_updated[[#This Row],['[Price (Rs.)']]]*ecommerce_dataset_updated[[#This Row],['[Discount (%)']]]/100</f>
        <v>38.958999999999996</v>
      </c>
      <c r="J873" s="6">
        <f>ecommerce_dataset_updated[[#This Row],[Final_Price(Rs.)]]+0</f>
        <v>350.63</v>
      </c>
      <c r="K873" s="6">
        <f xml:space="preserve"> ecommerce_dataset_updated[[#This Row],['[Price (Rs.)']]]-ecommerce_dataset_updated[[#This Row],[Discount Amount _]]</f>
        <v>350.63099999999997</v>
      </c>
      <c r="L873" t="s">
        <v>28</v>
      </c>
      <c r="M873" t="s">
        <v>49</v>
      </c>
      <c r="N873" s="4" t="s">
        <v>14055</v>
      </c>
      <c r="O873" s="4" t="s">
        <v>14055</v>
      </c>
      <c r="P873" s="4" t="s">
        <v>14079</v>
      </c>
      <c r="Q873" s="5">
        <f>DATE(ecommerce_dataset_updated[[#This Row],[YYYY]],ecommerce_dataset_updated[[#This Row],[MM]],ecommerce_dataset_updated[[#This Row],[DD]])</f>
        <v>45512</v>
      </c>
      <c r="R873" s="6" t="str">
        <f>TEXT(ecommerce_dataset_updated[[#This Row],['[Purchase_Date']]], "mmm")</f>
        <v>Aug</v>
      </c>
      <c r="S873" s="6" t="str">
        <f>TEXT(ecommerce_dataset_updated[[#This Row],['[Purchase_Date']]], "ddd")</f>
        <v>Thu</v>
      </c>
      <c r="T873" s="6">
        <f>ecommerce_dataset_updated[[#This Row],[Final_Price(Rs.) _]]-ecommerce_dataset_updated[[#This Row],['[Final_Price(Rs.)']]]</f>
        <v>9.9999999997635314E-4</v>
      </c>
      <c r="U873" s="6" t="b">
        <f xml:space="preserve"> AND(ecommerce_dataset_updated[[#This Row],[Final_Price(Rs.) _]]=ecommerce_dataset_updated[[#This Row],['[Final_Price(Rs.)']]])</f>
        <v>0</v>
      </c>
      <c r="V873" s="5"/>
    </row>
    <row r="874" spans="1:22">
      <c r="A874" t="s">
        <v>3699</v>
      </c>
      <c r="B874" t="s">
        <v>3700</v>
      </c>
      <c r="C874" t="s">
        <v>114</v>
      </c>
      <c r="D874" s="9" t="s">
        <v>3701</v>
      </c>
      <c r="E874" s="8">
        <f>ecommerce_dataset_updated[[#This Row],[Price (Rs.)]]+0</f>
        <v>273.61</v>
      </c>
      <c r="F874" s="6" t="s">
        <v>154</v>
      </c>
      <c r="G874" s="7">
        <f>ecommerce_dataset_updated[[#This Row],[Discount (%)]]+0</f>
        <v>30</v>
      </c>
      <c r="H874" s="6" t="s">
        <v>3702</v>
      </c>
      <c r="I874" s="6">
        <f>ecommerce_dataset_updated[[#This Row],['[Price (Rs.)']]]*ecommerce_dataset_updated[[#This Row],['[Discount (%)']]]/100</f>
        <v>82.083000000000013</v>
      </c>
      <c r="J874" s="6">
        <f>ecommerce_dataset_updated[[#This Row],[Final_Price(Rs.)]]+0</f>
        <v>191.53</v>
      </c>
      <c r="K874" s="6">
        <f xml:space="preserve"> ecommerce_dataset_updated[[#This Row],['[Price (Rs.)']]]-ecommerce_dataset_updated[[#This Row],[Discount Amount _]]</f>
        <v>191.52699999999999</v>
      </c>
      <c r="L874" t="s">
        <v>35</v>
      </c>
      <c r="M874" t="s">
        <v>751</v>
      </c>
      <c r="N874" s="4" t="s">
        <v>14051</v>
      </c>
      <c r="O874" s="4" t="s">
        <v>14051</v>
      </c>
      <c r="P874" s="4" t="s">
        <v>14079</v>
      </c>
      <c r="Q874" s="5">
        <f>DATE(ecommerce_dataset_updated[[#This Row],[YYYY]],ecommerce_dataset_updated[[#This Row],[MM]],ecommerce_dataset_updated[[#This Row],[DD]])</f>
        <v>45324</v>
      </c>
      <c r="R874" s="6" t="str">
        <f>TEXT(ecommerce_dataset_updated[[#This Row],['[Purchase_Date']]], "mmm")</f>
        <v>Feb</v>
      </c>
      <c r="S874" s="6" t="str">
        <f>TEXT(ecommerce_dataset_updated[[#This Row],['[Purchase_Date']]], "ddd")</f>
        <v>Fri</v>
      </c>
      <c r="T874" s="6">
        <f>ecommerce_dataset_updated[[#This Row],[Final_Price(Rs.) _]]-ecommerce_dataset_updated[[#This Row],['[Final_Price(Rs.)']]]</f>
        <v>-3.0000000000143245E-3</v>
      </c>
      <c r="U874" s="6" t="b">
        <f xml:space="preserve"> AND(ecommerce_dataset_updated[[#This Row],[Final_Price(Rs.) _]]=ecommerce_dataset_updated[[#This Row],['[Final_Price(Rs.)']]])</f>
        <v>0</v>
      </c>
      <c r="V874" s="5"/>
    </row>
    <row r="875" spans="1:22">
      <c r="A875" t="s">
        <v>3703</v>
      </c>
      <c r="B875" t="s">
        <v>3704</v>
      </c>
      <c r="C875" t="s">
        <v>10</v>
      </c>
      <c r="D875" s="9" t="s">
        <v>3705</v>
      </c>
      <c r="E875" s="8">
        <f>ecommerce_dataset_updated[[#This Row],[Price (Rs.)]]+0</f>
        <v>373.25</v>
      </c>
      <c r="F875" s="6" t="s">
        <v>75</v>
      </c>
      <c r="G875" s="7">
        <f>ecommerce_dataset_updated[[#This Row],[Discount (%)]]+0</f>
        <v>10</v>
      </c>
      <c r="H875" s="6" t="s">
        <v>3706</v>
      </c>
      <c r="I875" s="6">
        <f>ecommerce_dataset_updated[[#This Row],['[Price (Rs.)']]]*ecommerce_dataset_updated[[#This Row],['[Discount (%)']]]/100</f>
        <v>37.325000000000003</v>
      </c>
      <c r="J875" s="6">
        <f>ecommerce_dataset_updated[[#This Row],[Final_Price(Rs.)]]+0</f>
        <v>335.93</v>
      </c>
      <c r="K875" s="6">
        <f xml:space="preserve"> ecommerce_dataset_updated[[#This Row],['[Price (Rs.)']]]-ecommerce_dataset_updated[[#This Row],[Discount Amount _]]</f>
        <v>335.92500000000001</v>
      </c>
      <c r="L875" t="s">
        <v>28</v>
      </c>
      <c r="M875" t="s">
        <v>600</v>
      </c>
      <c r="N875" s="4" t="s">
        <v>14072</v>
      </c>
      <c r="O875" s="4" t="s">
        <v>14053</v>
      </c>
      <c r="P875" s="4" t="s">
        <v>14079</v>
      </c>
      <c r="Q875" s="5">
        <f>DATE(ecommerce_dataset_updated[[#This Row],[YYYY]],ecommerce_dataset_updated[[#This Row],[MM]],ecommerce_dataset_updated[[#This Row],[DD]])</f>
        <v>45398</v>
      </c>
      <c r="R875" s="6" t="str">
        <f>TEXT(ecommerce_dataset_updated[[#This Row],['[Purchase_Date']]], "mmm")</f>
        <v>Apr</v>
      </c>
      <c r="S875" s="6" t="str">
        <f>TEXT(ecommerce_dataset_updated[[#This Row],['[Purchase_Date']]], "ddd")</f>
        <v>Tue</v>
      </c>
      <c r="T875" s="6">
        <f>ecommerce_dataset_updated[[#This Row],[Final_Price(Rs.) _]]-ecommerce_dataset_updated[[#This Row],['[Final_Price(Rs.)']]]</f>
        <v>-4.9999999999954525E-3</v>
      </c>
      <c r="U875" s="6" t="b">
        <f xml:space="preserve"> AND(ecommerce_dataset_updated[[#This Row],[Final_Price(Rs.) _]]=ecommerce_dataset_updated[[#This Row],['[Final_Price(Rs.)']]])</f>
        <v>0</v>
      </c>
      <c r="V875" s="5"/>
    </row>
    <row r="876" spans="1:22">
      <c r="A876" t="s">
        <v>3707</v>
      </c>
      <c r="B876" t="s">
        <v>3708</v>
      </c>
      <c r="C876" t="s">
        <v>68</v>
      </c>
      <c r="D876" s="9" t="s">
        <v>3709</v>
      </c>
      <c r="E876" s="8">
        <f>ecommerce_dataset_updated[[#This Row],[Price (Rs.)]]+0</f>
        <v>120.24</v>
      </c>
      <c r="F876" s="6" t="s">
        <v>154</v>
      </c>
      <c r="G876" s="7">
        <f>ecommerce_dataset_updated[[#This Row],[Discount (%)]]+0</f>
        <v>30</v>
      </c>
      <c r="H876" s="6" t="s">
        <v>3710</v>
      </c>
      <c r="I876" s="6">
        <f>ecommerce_dataset_updated[[#This Row],['[Price (Rs.)']]]*ecommerce_dataset_updated[[#This Row],['[Discount (%)']]]/100</f>
        <v>36.071999999999996</v>
      </c>
      <c r="J876" s="6">
        <f>ecommerce_dataset_updated[[#This Row],[Final_Price(Rs.)]]+0</f>
        <v>84.17</v>
      </c>
      <c r="K876" s="6">
        <f xml:space="preserve"> ecommerce_dataset_updated[[#This Row],['[Price (Rs.)']]]-ecommerce_dataset_updated[[#This Row],[Discount Amount _]]</f>
        <v>84.168000000000006</v>
      </c>
      <c r="L876" t="s">
        <v>28</v>
      </c>
      <c r="M876" t="s">
        <v>140</v>
      </c>
      <c r="N876" s="4" t="s">
        <v>14068</v>
      </c>
      <c r="O876" s="4" t="s">
        <v>14055</v>
      </c>
      <c r="P876" s="4" t="s">
        <v>14079</v>
      </c>
      <c r="Q876" s="5">
        <f>DATE(ecommerce_dataset_updated[[#This Row],[YYYY]],ecommerce_dataset_updated[[#This Row],[MM]],ecommerce_dataset_updated[[#This Row],[DD]])</f>
        <v>45535</v>
      </c>
      <c r="R876" s="6" t="str">
        <f>TEXT(ecommerce_dataset_updated[[#This Row],['[Purchase_Date']]], "mmm")</f>
        <v>Aug</v>
      </c>
      <c r="S876" s="6" t="str">
        <f>TEXT(ecommerce_dataset_updated[[#This Row],['[Purchase_Date']]], "ddd")</f>
        <v>Sat</v>
      </c>
      <c r="T876" s="6">
        <f>ecommerce_dataset_updated[[#This Row],[Final_Price(Rs.) _]]-ecommerce_dataset_updated[[#This Row],['[Final_Price(Rs.)']]]</f>
        <v>-1.9999999999953388E-3</v>
      </c>
      <c r="U876" s="6" t="b">
        <f xml:space="preserve"> AND(ecommerce_dataset_updated[[#This Row],[Final_Price(Rs.) _]]=ecommerce_dataset_updated[[#This Row],['[Final_Price(Rs.)']]])</f>
        <v>0</v>
      </c>
      <c r="V876" s="5"/>
    </row>
    <row r="877" spans="1:22">
      <c r="A877" t="s">
        <v>3711</v>
      </c>
      <c r="B877" t="s">
        <v>3712</v>
      </c>
      <c r="C877" t="s">
        <v>10</v>
      </c>
      <c r="D877" s="9" t="s">
        <v>3713</v>
      </c>
      <c r="E877" s="8">
        <f>ecommerce_dataset_updated[[#This Row],[Price (Rs.)]]+0</f>
        <v>195.46</v>
      </c>
      <c r="F877" s="6" t="s">
        <v>107</v>
      </c>
      <c r="G877" s="7">
        <f>ecommerce_dataset_updated[[#This Row],[Discount (%)]]+0</f>
        <v>0</v>
      </c>
      <c r="H877" s="6" t="s">
        <v>3713</v>
      </c>
      <c r="I877" s="6">
        <f>ecommerce_dataset_updated[[#This Row],['[Price (Rs.)']]]*ecommerce_dataset_updated[[#This Row],['[Discount (%)']]]/100</f>
        <v>0</v>
      </c>
      <c r="J877" s="6">
        <f>ecommerce_dataset_updated[[#This Row],[Final_Price(Rs.)]]+0</f>
        <v>195.46</v>
      </c>
      <c r="K877" s="6">
        <f xml:space="preserve"> ecommerce_dataset_updated[[#This Row],['[Price (Rs.)']]]-ecommerce_dataset_updated[[#This Row],[Discount Amount _]]</f>
        <v>195.46</v>
      </c>
      <c r="L877" t="s">
        <v>35</v>
      </c>
      <c r="M877" t="s">
        <v>171</v>
      </c>
      <c r="N877" s="4" t="s">
        <v>14056</v>
      </c>
      <c r="O877" s="4" t="s">
        <v>14062</v>
      </c>
      <c r="P877" s="4" t="s">
        <v>14079</v>
      </c>
      <c r="Q877" s="5">
        <f>DATE(ecommerce_dataset_updated[[#This Row],[YYYY]],ecommerce_dataset_updated[[#This Row],[MM]],ecommerce_dataset_updated[[#This Row],[DD]])</f>
        <v>45471</v>
      </c>
      <c r="R877" s="6" t="str">
        <f>TEXT(ecommerce_dataset_updated[[#This Row],['[Purchase_Date']]], "mmm")</f>
        <v>Jun</v>
      </c>
      <c r="S877" s="6" t="str">
        <f>TEXT(ecommerce_dataset_updated[[#This Row],['[Purchase_Date']]], "ddd")</f>
        <v>Fri</v>
      </c>
      <c r="T877" s="6">
        <f>ecommerce_dataset_updated[[#This Row],[Final_Price(Rs.) _]]-ecommerce_dataset_updated[[#This Row],['[Final_Price(Rs.)']]]</f>
        <v>0</v>
      </c>
      <c r="U877" s="6" t="b">
        <f xml:space="preserve"> AND(ecommerce_dataset_updated[[#This Row],[Final_Price(Rs.) _]]=ecommerce_dataset_updated[[#This Row],['[Final_Price(Rs.)']]])</f>
        <v>1</v>
      </c>
      <c r="V877" s="5"/>
    </row>
    <row r="878" spans="1:22">
      <c r="A878" t="s">
        <v>3714</v>
      </c>
      <c r="B878" t="s">
        <v>3715</v>
      </c>
      <c r="C878" t="s">
        <v>10</v>
      </c>
      <c r="D878" s="9" t="s">
        <v>3716</v>
      </c>
      <c r="E878" s="8">
        <f>ecommerce_dataset_updated[[#This Row],[Price (Rs.)]]+0</f>
        <v>18.989999999999998</v>
      </c>
      <c r="F878" s="6" t="s">
        <v>53</v>
      </c>
      <c r="G878" s="7">
        <f>ecommerce_dataset_updated[[#This Row],[Discount (%)]]+0</f>
        <v>5</v>
      </c>
      <c r="H878" s="6" t="s">
        <v>3717</v>
      </c>
      <c r="I878" s="6">
        <f>ecommerce_dataset_updated[[#This Row],['[Price (Rs.)']]]*ecommerce_dataset_updated[[#This Row],['[Discount (%)']]]/100</f>
        <v>0.9494999999999999</v>
      </c>
      <c r="J878" s="6">
        <f>ecommerce_dataset_updated[[#This Row],[Final_Price(Rs.)]]+0</f>
        <v>18.04</v>
      </c>
      <c r="K878" s="6">
        <f xml:space="preserve"> ecommerce_dataset_updated[[#This Row],['[Price (Rs.)']]]-ecommerce_dataset_updated[[#This Row],[Discount Amount _]]</f>
        <v>18.040499999999998</v>
      </c>
      <c r="L878" t="s">
        <v>120</v>
      </c>
      <c r="M878" t="s">
        <v>278</v>
      </c>
      <c r="N878" s="4" t="s">
        <v>14053</v>
      </c>
      <c r="O878" s="4" t="s">
        <v>14053</v>
      </c>
      <c r="P878" s="4" t="s">
        <v>14079</v>
      </c>
      <c r="Q878" s="5">
        <f>DATE(ecommerce_dataset_updated[[#This Row],[YYYY]],ecommerce_dataset_updated[[#This Row],[MM]],ecommerce_dataset_updated[[#This Row],[DD]])</f>
        <v>45386</v>
      </c>
      <c r="R878" s="6" t="str">
        <f>TEXT(ecommerce_dataset_updated[[#This Row],['[Purchase_Date']]], "mmm")</f>
        <v>Apr</v>
      </c>
      <c r="S878" s="6" t="str">
        <f>TEXT(ecommerce_dataset_updated[[#This Row],['[Purchase_Date']]], "ddd")</f>
        <v>Thu</v>
      </c>
      <c r="T878" s="6">
        <f>ecommerce_dataset_updated[[#This Row],[Final_Price(Rs.) _]]-ecommerce_dataset_updated[[#This Row],['[Final_Price(Rs.)']]]</f>
        <v>4.9999999999883471E-4</v>
      </c>
      <c r="U878" s="6" t="b">
        <f xml:space="preserve"> AND(ecommerce_dataset_updated[[#This Row],[Final_Price(Rs.) _]]=ecommerce_dataset_updated[[#This Row],['[Final_Price(Rs.)']]])</f>
        <v>0</v>
      </c>
      <c r="V878" s="5"/>
    </row>
    <row r="879" spans="1:22">
      <c r="A879" t="s">
        <v>3718</v>
      </c>
      <c r="B879" t="s">
        <v>3719</v>
      </c>
      <c r="C879" t="s">
        <v>45</v>
      </c>
      <c r="D879" s="9" t="s">
        <v>3720</v>
      </c>
      <c r="E879" s="8">
        <f>ecommerce_dataset_updated[[#This Row],[Price (Rs.)]]+0</f>
        <v>124.31</v>
      </c>
      <c r="F879" s="6" t="s">
        <v>47</v>
      </c>
      <c r="G879" s="7">
        <f>ecommerce_dataset_updated[[#This Row],[Discount (%)]]+0</f>
        <v>50</v>
      </c>
      <c r="H879" s="6" t="s">
        <v>3721</v>
      </c>
      <c r="I879" s="6">
        <f>ecommerce_dataset_updated[[#This Row],['[Price (Rs.)']]]*ecommerce_dataset_updated[[#This Row],['[Discount (%)']]]/100</f>
        <v>62.155000000000001</v>
      </c>
      <c r="J879" s="6">
        <f>ecommerce_dataset_updated[[#This Row],[Final_Price(Rs.)]]+0</f>
        <v>62.16</v>
      </c>
      <c r="K879" s="6">
        <f xml:space="preserve"> ecommerce_dataset_updated[[#This Row],['[Price (Rs.)']]]-ecommerce_dataset_updated[[#This Row],[Discount Amount _]]</f>
        <v>62.155000000000001</v>
      </c>
      <c r="L879" t="s">
        <v>35</v>
      </c>
      <c r="M879" t="s">
        <v>1014</v>
      </c>
      <c r="N879" s="4" t="s">
        <v>14066</v>
      </c>
      <c r="O879" s="4" t="s">
        <v>14062</v>
      </c>
      <c r="P879" s="4" t="s">
        <v>14079</v>
      </c>
      <c r="Q879" s="5">
        <f>DATE(ecommerce_dataset_updated[[#This Row],[YYYY]],ecommerce_dataset_updated[[#This Row],[MM]],ecommerce_dataset_updated[[#This Row],[DD]])</f>
        <v>45462</v>
      </c>
      <c r="R879" s="6" t="str">
        <f>TEXT(ecommerce_dataset_updated[[#This Row],['[Purchase_Date']]], "mmm")</f>
        <v>Jun</v>
      </c>
      <c r="S879" s="6" t="str">
        <f>TEXT(ecommerce_dataset_updated[[#This Row],['[Purchase_Date']]], "ddd")</f>
        <v>Wed</v>
      </c>
      <c r="T879" s="6">
        <f>ecommerce_dataset_updated[[#This Row],[Final_Price(Rs.) _]]-ecommerce_dataset_updated[[#This Row],['[Final_Price(Rs.)']]]</f>
        <v>-4.9999999999954525E-3</v>
      </c>
      <c r="U879" s="6" t="b">
        <f xml:space="preserve"> AND(ecommerce_dataset_updated[[#This Row],[Final_Price(Rs.) _]]=ecommerce_dataset_updated[[#This Row],['[Final_Price(Rs.)']]])</f>
        <v>0</v>
      </c>
      <c r="V879" s="5"/>
    </row>
    <row r="880" spans="1:22">
      <c r="A880" t="s">
        <v>3722</v>
      </c>
      <c r="B880" t="s">
        <v>3723</v>
      </c>
      <c r="C880" t="s">
        <v>18</v>
      </c>
      <c r="D880" s="9" t="s">
        <v>3724</v>
      </c>
      <c r="E880" s="8">
        <f>ecommerce_dataset_updated[[#This Row],[Price (Rs.)]]+0</f>
        <v>233.95</v>
      </c>
      <c r="F880" s="6" t="s">
        <v>75</v>
      </c>
      <c r="G880" s="7">
        <f>ecommerce_dataset_updated[[#This Row],[Discount (%)]]+0</f>
        <v>10</v>
      </c>
      <c r="H880" s="6" t="s">
        <v>3725</v>
      </c>
      <c r="I880" s="6">
        <f>ecommerce_dataset_updated[[#This Row],['[Price (Rs.)']]]*ecommerce_dataset_updated[[#This Row],['[Discount (%)']]]/100</f>
        <v>23.395</v>
      </c>
      <c r="J880" s="6">
        <f>ecommerce_dataset_updated[[#This Row],[Final_Price(Rs.)]]+0</f>
        <v>210.56</v>
      </c>
      <c r="K880" s="6">
        <f xml:space="preserve"> ecommerce_dataset_updated[[#This Row],['[Price (Rs.)']]]-ecommerce_dataset_updated[[#This Row],[Discount Amount _]]</f>
        <v>210.55499999999998</v>
      </c>
      <c r="L880" t="s">
        <v>77</v>
      </c>
      <c r="M880" t="s">
        <v>1748</v>
      </c>
      <c r="N880" s="4" t="s">
        <v>14050</v>
      </c>
      <c r="O880" s="4" t="s">
        <v>14055</v>
      </c>
      <c r="P880" s="4" t="s">
        <v>14079</v>
      </c>
      <c r="Q880" s="5">
        <f>DATE(ecommerce_dataset_updated[[#This Row],[YYYY]],ecommerce_dataset_updated[[#This Row],[MM]],ecommerce_dataset_updated[[#This Row],[DD]])</f>
        <v>45513</v>
      </c>
      <c r="R880" s="6" t="str">
        <f>TEXT(ecommerce_dataset_updated[[#This Row],['[Purchase_Date']]], "mmm")</f>
        <v>Aug</v>
      </c>
      <c r="S880" s="6" t="str">
        <f>TEXT(ecommerce_dataset_updated[[#This Row],['[Purchase_Date']]], "ddd")</f>
        <v>Fri</v>
      </c>
      <c r="T880" s="6">
        <f>ecommerce_dataset_updated[[#This Row],[Final_Price(Rs.) _]]-ecommerce_dataset_updated[[#This Row],['[Final_Price(Rs.)']]]</f>
        <v>-5.0000000000238742E-3</v>
      </c>
      <c r="U880" s="6" t="b">
        <f xml:space="preserve"> AND(ecommerce_dataset_updated[[#This Row],[Final_Price(Rs.) _]]=ecommerce_dataset_updated[[#This Row],['[Final_Price(Rs.)']]])</f>
        <v>0</v>
      </c>
      <c r="V880" s="5"/>
    </row>
    <row r="881" spans="1:22">
      <c r="A881" t="s">
        <v>3726</v>
      </c>
      <c r="B881" t="s">
        <v>3727</v>
      </c>
      <c r="C881" t="s">
        <v>32</v>
      </c>
      <c r="D881" s="9" t="s">
        <v>3728</v>
      </c>
      <c r="E881" s="8">
        <f>ecommerce_dataset_updated[[#This Row],[Price (Rs.)]]+0</f>
        <v>291.38</v>
      </c>
      <c r="F881" s="6" t="s">
        <v>75</v>
      </c>
      <c r="G881" s="7">
        <f>ecommerce_dataset_updated[[#This Row],[Discount (%)]]+0</f>
        <v>10</v>
      </c>
      <c r="H881" s="6" t="s">
        <v>3729</v>
      </c>
      <c r="I881" s="6">
        <f>ecommerce_dataset_updated[[#This Row],['[Price (Rs.)']]]*ecommerce_dataset_updated[[#This Row],['[Discount (%)']]]/100</f>
        <v>29.138000000000002</v>
      </c>
      <c r="J881" s="6">
        <f>ecommerce_dataset_updated[[#This Row],[Final_Price(Rs.)]]+0</f>
        <v>262.24</v>
      </c>
      <c r="K881" s="6">
        <f xml:space="preserve"> ecommerce_dataset_updated[[#This Row],['[Price (Rs.)']]]-ecommerce_dataset_updated[[#This Row],[Discount Amount _]]</f>
        <v>262.24200000000002</v>
      </c>
      <c r="L881" t="s">
        <v>120</v>
      </c>
      <c r="M881" t="s">
        <v>366</v>
      </c>
      <c r="N881" s="4" t="s">
        <v>14064</v>
      </c>
      <c r="O881" s="4" t="s">
        <v>14050</v>
      </c>
      <c r="P881" s="4" t="s">
        <v>14079</v>
      </c>
      <c r="Q881" s="5">
        <f>DATE(ecommerce_dataset_updated[[#This Row],[YYYY]],ecommerce_dataset_updated[[#This Row],[MM]],ecommerce_dataset_updated[[#This Row],[DD]])</f>
        <v>45548</v>
      </c>
      <c r="R881" s="6" t="str">
        <f>TEXT(ecommerce_dataset_updated[[#This Row],['[Purchase_Date']]], "mmm")</f>
        <v>Sep</v>
      </c>
      <c r="S881" s="6" t="str">
        <f>TEXT(ecommerce_dataset_updated[[#This Row],['[Purchase_Date']]], "ddd")</f>
        <v>Fri</v>
      </c>
      <c r="T881" s="6">
        <f>ecommerce_dataset_updated[[#This Row],[Final_Price(Rs.) _]]-ecommerce_dataset_updated[[#This Row],['[Final_Price(Rs.)']]]</f>
        <v>2.0000000000095497E-3</v>
      </c>
      <c r="U881" s="6" t="b">
        <f xml:space="preserve"> AND(ecommerce_dataset_updated[[#This Row],[Final_Price(Rs.) _]]=ecommerce_dataset_updated[[#This Row],['[Final_Price(Rs.)']]])</f>
        <v>0</v>
      </c>
      <c r="V881" s="5"/>
    </row>
    <row r="882" spans="1:22">
      <c r="A882" t="s">
        <v>3730</v>
      </c>
      <c r="B882" t="s">
        <v>3731</v>
      </c>
      <c r="C882" t="s">
        <v>114</v>
      </c>
      <c r="D882" s="9" t="s">
        <v>3732</v>
      </c>
      <c r="E882" s="8">
        <f>ecommerce_dataset_updated[[#This Row],[Price (Rs.)]]+0</f>
        <v>108.86</v>
      </c>
      <c r="F882" s="6" t="s">
        <v>53</v>
      </c>
      <c r="G882" s="7">
        <f>ecommerce_dataset_updated[[#This Row],[Discount (%)]]+0</f>
        <v>5</v>
      </c>
      <c r="H882" s="6" t="s">
        <v>3733</v>
      </c>
      <c r="I882" s="6">
        <f>ecommerce_dataset_updated[[#This Row],['[Price (Rs.)']]]*ecommerce_dataset_updated[[#This Row],['[Discount (%)']]]/100</f>
        <v>5.4429999999999996</v>
      </c>
      <c r="J882" s="6">
        <f>ecommerce_dataset_updated[[#This Row],[Final_Price(Rs.)]]+0</f>
        <v>103.42</v>
      </c>
      <c r="K882" s="6">
        <f xml:space="preserve"> ecommerce_dataset_updated[[#This Row],['[Price (Rs.)']]]-ecommerce_dataset_updated[[#This Row],[Discount Amount _]]</f>
        <v>103.417</v>
      </c>
      <c r="L882" t="s">
        <v>120</v>
      </c>
      <c r="M882" t="s">
        <v>78</v>
      </c>
      <c r="N882" s="4" t="s">
        <v>14061</v>
      </c>
      <c r="O882" s="4" t="s">
        <v>75</v>
      </c>
      <c r="P882" s="4" t="s">
        <v>14079</v>
      </c>
      <c r="Q882" s="5">
        <f>DATE(ecommerce_dataset_updated[[#This Row],[YYYY]],ecommerce_dataset_updated[[#This Row],[MM]],ecommerce_dataset_updated[[#This Row],[DD]])</f>
        <v>45586</v>
      </c>
      <c r="R882" s="6" t="str">
        <f>TEXT(ecommerce_dataset_updated[[#This Row],['[Purchase_Date']]], "mmm")</f>
        <v>Oct</v>
      </c>
      <c r="S882" s="6" t="str">
        <f>TEXT(ecommerce_dataset_updated[[#This Row],['[Purchase_Date']]], "ddd")</f>
        <v>Mon</v>
      </c>
      <c r="T882" s="6">
        <f>ecommerce_dataset_updated[[#This Row],[Final_Price(Rs.) _]]-ecommerce_dataset_updated[[#This Row],['[Final_Price(Rs.)']]]</f>
        <v>-3.0000000000001137E-3</v>
      </c>
      <c r="U882" s="6" t="b">
        <f xml:space="preserve"> AND(ecommerce_dataset_updated[[#This Row],[Final_Price(Rs.) _]]=ecommerce_dataset_updated[[#This Row],['[Final_Price(Rs.)']]])</f>
        <v>0</v>
      </c>
      <c r="V882" s="5"/>
    </row>
    <row r="883" spans="1:22">
      <c r="A883" t="s">
        <v>3734</v>
      </c>
      <c r="B883" t="s">
        <v>3735</v>
      </c>
      <c r="C883" t="s">
        <v>39</v>
      </c>
      <c r="D883" s="9" t="s">
        <v>3736</v>
      </c>
      <c r="E883" s="8">
        <f>ecommerce_dataset_updated[[#This Row],[Price (Rs.)]]+0</f>
        <v>201.42</v>
      </c>
      <c r="F883" s="6" t="s">
        <v>20</v>
      </c>
      <c r="G883" s="7">
        <f>ecommerce_dataset_updated[[#This Row],[Discount (%)]]+0</f>
        <v>20</v>
      </c>
      <c r="H883" s="6" t="s">
        <v>3737</v>
      </c>
      <c r="I883" s="6">
        <f>ecommerce_dataset_updated[[#This Row],['[Price (Rs.)']]]*ecommerce_dataset_updated[[#This Row],['[Discount (%)']]]/100</f>
        <v>40.283999999999999</v>
      </c>
      <c r="J883" s="6">
        <f>ecommerce_dataset_updated[[#This Row],[Final_Price(Rs.)]]+0</f>
        <v>161.13999999999999</v>
      </c>
      <c r="K883" s="6">
        <f xml:space="preserve"> ecommerce_dataset_updated[[#This Row],['[Price (Rs.)']]]-ecommerce_dataset_updated[[#This Row],[Discount Amount _]]</f>
        <v>161.136</v>
      </c>
      <c r="L883" t="s">
        <v>35</v>
      </c>
      <c r="M883" t="s">
        <v>846</v>
      </c>
      <c r="N883" s="4" t="s">
        <v>14056</v>
      </c>
      <c r="O883" s="4" t="s">
        <v>14059</v>
      </c>
      <c r="P883" s="4" t="s">
        <v>14079</v>
      </c>
      <c r="Q883" s="5">
        <f>DATE(ecommerce_dataset_updated[[#This Row],[YYYY]],ecommerce_dataset_updated[[#This Row],[MM]],ecommerce_dataset_updated[[#This Row],[DD]])</f>
        <v>45440</v>
      </c>
      <c r="R883" s="6" t="str">
        <f>TEXT(ecommerce_dataset_updated[[#This Row],['[Purchase_Date']]], "mmm")</f>
        <v>May</v>
      </c>
      <c r="S883" s="6" t="str">
        <f>TEXT(ecommerce_dataset_updated[[#This Row],['[Purchase_Date']]], "ddd")</f>
        <v>Tue</v>
      </c>
      <c r="T883" s="6">
        <f>ecommerce_dataset_updated[[#This Row],[Final_Price(Rs.) _]]-ecommerce_dataset_updated[[#This Row],['[Final_Price(Rs.)']]]</f>
        <v>-3.9999999999906777E-3</v>
      </c>
      <c r="U883" s="6" t="b">
        <f xml:space="preserve"> AND(ecommerce_dataset_updated[[#This Row],[Final_Price(Rs.) _]]=ecommerce_dataset_updated[[#This Row],['[Final_Price(Rs.)']]])</f>
        <v>0</v>
      </c>
      <c r="V883" s="5"/>
    </row>
    <row r="884" spans="1:22">
      <c r="A884" t="s">
        <v>3738</v>
      </c>
      <c r="B884" t="s">
        <v>3739</v>
      </c>
      <c r="C884" t="s">
        <v>68</v>
      </c>
      <c r="D884" s="9" t="s">
        <v>3740</v>
      </c>
      <c r="E884" s="8">
        <f>ecommerce_dataset_updated[[#This Row],[Price (Rs.)]]+0</f>
        <v>129.47999999999999</v>
      </c>
      <c r="F884" s="6" t="s">
        <v>12</v>
      </c>
      <c r="G884" s="7">
        <f>ecommerce_dataset_updated[[#This Row],[Discount (%)]]+0</f>
        <v>15</v>
      </c>
      <c r="H884" s="6" t="s">
        <v>3741</v>
      </c>
      <c r="I884" s="6">
        <f>ecommerce_dataset_updated[[#This Row],['[Price (Rs.)']]]*ecommerce_dataset_updated[[#This Row],['[Discount (%)']]]/100</f>
        <v>19.421999999999997</v>
      </c>
      <c r="J884" s="6">
        <f>ecommerce_dataset_updated[[#This Row],[Final_Price(Rs.)]]+0</f>
        <v>110.06</v>
      </c>
      <c r="K884" s="6">
        <f xml:space="preserve"> ecommerce_dataset_updated[[#This Row],['[Price (Rs.)']]]-ecommerce_dataset_updated[[#This Row],[Discount Amount _]]</f>
        <v>110.05799999999999</v>
      </c>
      <c r="L884" t="s">
        <v>28</v>
      </c>
      <c r="M884" t="s">
        <v>2540</v>
      </c>
      <c r="N884" s="4" t="s">
        <v>14066</v>
      </c>
      <c r="O884" s="4" t="s">
        <v>14049</v>
      </c>
      <c r="P884" s="4" t="s">
        <v>14079</v>
      </c>
      <c r="Q884" s="5">
        <f>DATE(ecommerce_dataset_updated[[#This Row],[YYYY]],ecommerce_dataset_updated[[#This Row],[MM]],ecommerce_dataset_updated[[#This Row],[DD]])</f>
        <v>45615</v>
      </c>
      <c r="R884" s="6" t="str">
        <f>TEXT(ecommerce_dataset_updated[[#This Row],['[Purchase_Date']]], "mmm")</f>
        <v>Nov</v>
      </c>
      <c r="S884" s="6" t="str">
        <f>TEXT(ecommerce_dataset_updated[[#This Row],['[Purchase_Date']]], "ddd")</f>
        <v>Tue</v>
      </c>
      <c r="T884" s="6">
        <f>ecommerce_dataset_updated[[#This Row],[Final_Price(Rs.) _]]-ecommerce_dataset_updated[[#This Row],['[Final_Price(Rs.)']]]</f>
        <v>-2.0000000000095497E-3</v>
      </c>
      <c r="U884" s="6" t="b">
        <f xml:space="preserve"> AND(ecommerce_dataset_updated[[#This Row],[Final_Price(Rs.) _]]=ecommerce_dataset_updated[[#This Row],['[Final_Price(Rs.)']]])</f>
        <v>0</v>
      </c>
      <c r="V884" s="5"/>
    </row>
    <row r="885" spans="1:22">
      <c r="A885" t="s">
        <v>3742</v>
      </c>
      <c r="B885" t="s">
        <v>3743</v>
      </c>
      <c r="C885" t="s">
        <v>39</v>
      </c>
      <c r="D885" s="9" t="s">
        <v>3744</v>
      </c>
      <c r="E885" s="8">
        <f>ecommerce_dataset_updated[[#This Row],[Price (Rs.)]]+0</f>
        <v>475.59</v>
      </c>
      <c r="F885" s="6" t="s">
        <v>20</v>
      </c>
      <c r="G885" s="7">
        <f>ecommerce_dataset_updated[[#This Row],[Discount (%)]]+0</f>
        <v>20</v>
      </c>
      <c r="H885" s="6" t="s">
        <v>3745</v>
      </c>
      <c r="I885" s="6">
        <f>ecommerce_dataset_updated[[#This Row],['[Price (Rs.)']]]*ecommerce_dataset_updated[[#This Row],['[Discount (%)']]]/100</f>
        <v>95.117999999999995</v>
      </c>
      <c r="J885" s="6">
        <f>ecommerce_dataset_updated[[#This Row],[Final_Price(Rs.)]]+0</f>
        <v>380.47</v>
      </c>
      <c r="K885" s="6">
        <f xml:space="preserve"> ecommerce_dataset_updated[[#This Row],['[Price (Rs.)']]]-ecommerce_dataset_updated[[#This Row],[Discount Amount _]]</f>
        <v>380.47199999999998</v>
      </c>
      <c r="L885" t="s">
        <v>14</v>
      </c>
      <c r="M885" t="s">
        <v>2364</v>
      </c>
      <c r="N885" s="4" t="s">
        <v>2910</v>
      </c>
      <c r="O885" s="4" t="s">
        <v>75</v>
      </c>
      <c r="P885" s="4" t="s">
        <v>14079</v>
      </c>
      <c r="Q885" s="5">
        <f>DATE(ecommerce_dataset_updated[[#This Row],[YYYY]],ecommerce_dataset_updated[[#This Row],[MM]],ecommerce_dataset_updated[[#This Row],[DD]])</f>
        <v>45579</v>
      </c>
      <c r="R885" s="6" t="str">
        <f>TEXT(ecommerce_dataset_updated[[#This Row],['[Purchase_Date']]], "mmm")</f>
        <v>Oct</v>
      </c>
      <c r="S885" s="6" t="str">
        <f>TEXT(ecommerce_dataset_updated[[#This Row],['[Purchase_Date']]], "ddd")</f>
        <v>Mon</v>
      </c>
      <c r="T885" s="6">
        <f>ecommerce_dataset_updated[[#This Row],[Final_Price(Rs.) _]]-ecommerce_dataset_updated[[#This Row],['[Final_Price(Rs.)']]]</f>
        <v>1.9999999999527063E-3</v>
      </c>
      <c r="U885" s="6" t="b">
        <f xml:space="preserve"> AND(ecommerce_dataset_updated[[#This Row],[Final_Price(Rs.) _]]=ecommerce_dataset_updated[[#This Row],['[Final_Price(Rs.)']]])</f>
        <v>0</v>
      </c>
      <c r="V885" s="5"/>
    </row>
    <row r="886" spans="1:22">
      <c r="A886" t="s">
        <v>3746</v>
      </c>
      <c r="B886" t="s">
        <v>3747</v>
      </c>
      <c r="C886" t="s">
        <v>10</v>
      </c>
      <c r="D886" s="9" t="s">
        <v>3748</v>
      </c>
      <c r="E886" s="8">
        <f>ecommerce_dataset_updated[[#This Row],[Price (Rs.)]]+0</f>
        <v>471.4</v>
      </c>
      <c r="F886" s="6" t="s">
        <v>154</v>
      </c>
      <c r="G886" s="7">
        <f>ecommerce_dataset_updated[[#This Row],[Discount (%)]]+0</f>
        <v>30</v>
      </c>
      <c r="H886" s="6" t="s">
        <v>3749</v>
      </c>
      <c r="I886" s="6">
        <f>ecommerce_dataset_updated[[#This Row],['[Price (Rs.)']]]*ecommerce_dataset_updated[[#This Row],['[Discount (%)']]]/100</f>
        <v>141.41999999999999</v>
      </c>
      <c r="J886" s="6">
        <f>ecommerce_dataset_updated[[#This Row],[Final_Price(Rs.)]]+0</f>
        <v>329.98</v>
      </c>
      <c r="K886" s="6">
        <f xml:space="preserve"> ecommerce_dataset_updated[[#This Row],['[Price (Rs.)']]]-ecommerce_dataset_updated[[#This Row],[Discount Amount _]]</f>
        <v>329.98</v>
      </c>
      <c r="L886" t="s">
        <v>120</v>
      </c>
      <c r="M886" t="s">
        <v>140</v>
      </c>
      <c r="N886" s="4" t="s">
        <v>14068</v>
      </c>
      <c r="O886" s="4" t="s">
        <v>14055</v>
      </c>
      <c r="P886" s="4" t="s">
        <v>14079</v>
      </c>
      <c r="Q886" s="5">
        <f>DATE(ecommerce_dataset_updated[[#This Row],[YYYY]],ecommerce_dataset_updated[[#This Row],[MM]],ecommerce_dataset_updated[[#This Row],[DD]])</f>
        <v>45535</v>
      </c>
      <c r="R886" s="6" t="str">
        <f>TEXT(ecommerce_dataset_updated[[#This Row],['[Purchase_Date']]], "mmm")</f>
        <v>Aug</v>
      </c>
      <c r="S886" s="6" t="str">
        <f>TEXT(ecommerce_dataset_updated[[#This Row],['[Purchase_Date']]], "ddd")</f>
        <v>Sat</v>
      </c>
      <c r="T886" s="6">
        <f>ecommerce_dataset_updated[[#This Row],[Final_Price(Rs.) _]]-ecommerce_dataset_updated[[#This Row],['[Final_Price(Rs.)']]]</f>
        <v>0</v>
      </c>
      <c r="U886" s="6" t="b">
        <f xml:space="preserve"> AND(ecommerce_dataset_updated[[#This Row],[Final_Price(Rs.) _]]=ecommerce_dataset_updated[[#This Row],['[Final_Price(Rs.)']]])</f>
        <v>1</v>
      </c>
      <c r="V886" s="5"/>
    </row>
    <row r="887" spans="1:22">
      <c r="A887" t="s">
        <v>3750</v>
      </c>
      <c r="B887" t="s">
        <v>3751</v>
      </c>
      <c r="C887" t="s">
        <v>45</v>
      </c>
      <c r="D887" s="9" t="s">
        <v>3752</v>
      </c>
      <c r="E887" s="8">
        <f>ecommerce_dataset_updated[[#This Row],[Price (Rs.)]]+0</f>
        <v>279.07</v>
      </c>
      <c r="F887" s="6" t="s">
        <v>75</v>
      </c>
      <c r="G887" s="7">
        <f>ecommerce_dataset_updated[[#This Row],[Discount (%)]]+0</f>
        <v>10</v>
      </c>
      <c r="H887" s="6" t="s">
        <v>3753</v>
      </c>
      <c r="I887" s="6">
        <f>ecommerce_dataset_updated[[#This Row],['[Price (Rs.)']]]*ecommerce_dataset_updated[[#This Row],['[Discount (%)']]]/100</f>
        <v>27.906999999999996</v>
      </c>
      <c r="J887" s="6">
        <f>ecommerce_dataset_updated[[#This Row],[Final_Price(Rs.)]]+0</f>
        <v>251.16</v>
      </c>
      <c r="K887" s="6">
        <f xml:space="preserve"> ecommerce_dataset_updated[[#This Row],['[Price (Rs.)']]]-ecommerce_dataset_updated[[#This Row],[Discount Amount _]]</f>
        <v>251.16300000000001</v>
      </c>
      <c r="L887" t="s">
        <v>120</v>
      </c>
      <c r="M887" t="s">
        <v>1770</v>
      </c>
      <c r="N887" s="4" t="s">
        <v>14057</v>
      </c>
      <c r="O887" s="4" t="s">
        <v>14057</v>
      </c>
      <c r="P887" s="4" t="s">
        <v>14079</v>
      </c>
      <c r="Q887" s="5">
        <f>DATE(ecommerce_dataset_updated[[#This Row],[YYYY]],ecommerce_dataset_updated[[#This Row],[MM]],ecommerce_dataset_updated[[#This Row],[DD]])</f>
        <v>45354</v>
      </c>
      <c r="R887" s="6" t="str">
        <f>TEXT(ecommerce_dataset_updated[[#This Row],['[Purchase_Date']]], "mmm")</f>
        <v>Mar</v>
      </c>
      <c r="S887" s="6" t="str">
        <f>TEXT(ecommerce_dataset_updated[[#This Row],['[Purchase_Date']]], "ddd")</f>
        <v>Sun</v>
      </c>
      <c r="T887" s="6">
        <f>ecommerce_dataset_updated[[#This Row],[Final_Price(Rs.) _]]-ecommerce_dataset_updated[[#This Row],['[Final_Price(Rs.)']]]</f>
        <v>3.0000000000143245E-3</v>
      </c>
      <c r="U887" s="6" t="b">
        <f xml:space="preserve"> AND(ecommerce_dataset_updated[[#This Row],[Final_Price(Rs.) _]]=ecommerce_dataset_updated[[#This Row],['[Final_Price(Rs.)']]])</f>
        <v>0</v>
      </c>
      <c r="V887" s="5"/>
    </row>
    <row r="888" spans="1:22">
      <c r="A888" t="s">
        <v>3754</v>
      </c>
      <c r="B888" t="s">
        <v>3755</v>
      </c>
      <c r="C888" t="s">
        <v>68</v>
      </c>
      <c r="D888" s="9" t="s">
        <v>3756</v>
      </c>
      <c r="E888" s="8">
        <f>ecommerce_dataset_updated[[#This Row],[Price (Rs.)]]+0</f>
        <v>373.45</v>
      </c>
      <c r="F888" s="6" t="s">
        <v>154</v>
      </c>
      <c r="G888" s="7">
        <f>ecommerce_dataset_updated[[#This Row],[Discount (%)]]+0</f>
        <v>30</v>
      </c>
      <c r="H888" s="6" t="s">
        <v>3757</v>
      </c>
      <c r="I888" s="6">
        <f>ecommerce_dataset_updated[[#This Row],['[Price (Rs.)']]]*ecommerce_dataset_updated[[#This Row],['[Discount (%)']]]/100</f>
        <v>112.035</v>
      </c>
      <c r="J888" s="6">
        <f>ecommerce_dataset_updated[[#This Row],[Final_Price(Rs.)]]+0</f>
        <v>261.41000000000003</v>
      </c>
      <c r="K888" s="6">
        <f xml:space="preserve"> ecommerce_dataset_updated[[#This Row],['[Price (Rs.)']]]-ecommerce_dataset_updated[[#This Row],[Discount Amount _]]</f>
        <v>261.41499999999996</v>
      </c>
      <c r="L888" t="s">
        <v>28</v>
      </c>
      <c r="M888" t="s">
        <v>1553</v>
      </c>
      <c r="N888" s="4" t="s">
        <v>14058</v>
      </c>
      <c r="O888" s="4" t="s">
        <v>14051</v>
      </c>
      <c r="P888" s="4" t="s">
        <v>14079</v>
      </c>
      <c r="Q888" s="5">
        <f>DATE(ecommerce_dataset_updated[[#This Row],[YYYY]],ecommerce_dataset_updated[[#This Row],[MM]],ecommerce_dataset_updated[[#This Row],[DD]])</f>
        <v>45351</v>
      </c>
      <c r="R888" s="6" t="str">
        <f>TEXT(ecommerce_dataset_updated[[#This Row],['[Purchase_Date']]], "mmm")</f>
        <v>Feb</v>
      </c>
      <c r="S888" s="6" t="str">
        <f>TEXT(ecommerce_dataset_updated[[#This Row],['[Purchase_Date']]], "ddd")</f>
        <v>Thu</v>
      </c>
      <c r="T888" s="6">
        <f>ecommerce_dataset_updated[[#This Row],[Final_Price(Rs.) _]]-ecommerce_dataset_updated[[#This Row],['[Final_Price(Rs.)']]]</f>
        <v>4.9999999999386091E-3</v>
      </c>
      <c r="U888" s="6" t="b">
        <f xml:space="preserve"> AND(ecommerce_dataset_updated[[#This Row],[Final_Price(Rs.) _]]=ecommerce_dataset_updated[[#This Row],['[Final_Price(Rs.)']]])</f>
        <v>0</v>
      </c>
      <c r="V888" s="5"/>
    </row>
    <row r="889" spans="1:22">
      <c r="A889" t="s">
        <v>3758</v>
      </c>
      <c r="B889" t="s">
        <v>3759</v>
      </c>
      <c r="C889" t="s">
        <v>18</v>
      </c>
      <c r="D889" s="9" t="s">
        <v>3760</v>
      </c>
      <c r="E889" s="8">
        <f>ecommerce_dataset_updated[[#This Row],[Price (Rs.)]]+0</f>
        <v>89.77</v>
      </c>
      <c r="F889" s="6" t="s">
        <v>75</v>
      </c>
      <c r="G889" s="7">
        <f>ecommerce_dataset_updated[[#This Row],[Discount (%)]]+0</f>
        <v>10</v>
      </c>
      <c r="H889" s="6" t="s">
        <v>3761</v>
      </c>
      <c r="I889" s="6">
        <f>ecommerce_dataset_updated[[#This Row],['[Price (Rs.)']]]*ecommerce_dataset_updated[[#This Row],['[Discount (%)']]]/100</f>
        <v>8.9769999999999985</v>
      </c>
      <c r="J889" s="6">
        <f>ecommerce_dataset_updated[[#This Row],[Final_Price(Rs.)]]+0</f>
        <v>80.790000000000006</v>
      </c>
      <c r="K889" s="6">
        <f xml:space="preserve"> ecommerce_dataset_updated[[#This Row],['[Price (Rs.)']]]-ecommerce_dataset_updated[[#This Row],[Discount Amount _]]</f>
        <v>80.792999999999992</v>
      </c>
      <c r="L889" t="s">
        <v>28</v>
      </c>
      <c r="M889" t="s">
        <v>145</v>
      </c>
      <c r="N889" s="4" t="s">
        <v>2910</v>
      </c>
      <c r="O889" s="4" t="s">
        <v>14050</v>
      </c>
      <c r="P889" s="4" t="s">
        <v>14079</v>
      </c>
      <c r="Q889" s="5">
        <f>DATE(ecommerce_dataset_updated[[#This Row],[YYYY]],ecommerce_dataset_updated[[#This Row],[MM]],ecommerce_dataset_updated[[#This Row],[DD]])</f>
        <v>45549</v>
      </c>
      <c r="R889" s="6" t="str">
        <f>TEXT(ecommerce_dataset_updated[[#This Row],['[Purchase_Date']]], "mmm")</f>
        <v>Sep</v>
      </c>
      <c r="S889" s="6" t="str">
        <f>TEXT(ecommerce_dataset_updated[[#This Row],['[Purchase_Date']]], "ddd")</f>
        <v>Sat</v>
      </c>
      <c r="T889" s="6">
        <f>ecommerce_dataset_updated[[#This Row],[Final_Price(Rs.) _]]-ecommerce_dataset_updated[[#This Row],['[Final_Price(Rs.)']]]</f>
        <v>2.9999999999859028E-3</v>
      </c>
      <c r="U889" s="6" t="b">
        <f xml:space="preserve"> AND(ecommerce_dataset_updated[[#This Row],[Final_Price(Rs.) _]]=ecommerce_dataset_updated[[#This Row],['[Final_Price(Rs.)']]])</f>
        <v>0</v>
      </c>
      <c r="V889" s="5"/>
    </row>
    <row r="890" spans="1:22">
      <c r="A890" t="s">
        <v>3762</v>
      </c>
      <c r="B890" t="s">
        <v>3763</v>
      </c>
      <c r="C890" t="s">
        <v>10</v>
      </c>
      <c r="D890" s="9" t="s">
        <v>3764</v>
      </c>
      <c r="E890" s="8">
        <f>ecommerce_dataset_updated[[#This Row],[Price (Rs.)]]+0</f>
        <v>102.51</v>
      </c>
      <c r="F890" s="6" t="s">
        <v>20</v>
      </c>
      <c r="G890" s="7">
        <f>ecommerce_dataset_updated[[#This Row],[Discount (%)]]+0</f>
        <v>20</v>
      </c>
      <c r="H890" s="6" t="s">
        <v>3765</v>
      </c>
      <c r="I890" s="6">
        <f>ecommerce_dataset_updated[[#This Row],['[Price (Rs.)']]]*ecommerce_dataset_updated[[#This Row],['[Discount (%)']]]/100</f>
        <v>20.502000000000002</v>
      </c>
      <c r="J890" s="6">
        <f>ecommerce_dataset_updated[[#This Row],[Final_Price(Rs.)]]+0</f>
        <v>82.01</v>
      </c>
      <c r="K890" s="6">
        <f xml:space="preserve"> ecommerce_dataset_updated[[#This Row],['[Price (Rs.)']]]-ecommerce_dataset_updated[[#This Row],[Discount Amount _]]</f>
        <v>82.00800000000001</v>
      </c>
      <c r="L890" t="s">
        <v>77</v>
      </c>
      <c r="M890" t="s">
        <v>1212</v>
      </c>
      <c r="N890" s="4" t="s">
        <v>14063</v>
      </c>
      <c r="O890" s="4" t="s">
        <v>14051</v>
      </c>
      <c r="P890" s="4" t="s">
        <v>14079</v>
      </c>
      <c r="Q890" s="5">
        <f>DATE(ecommerce_dataset_updated[[#This Row],[YYYY]],ecommerce_dataset_updated[[#This Row],[MM]],ecommerce_dataset_updated[[#This Row],[DD]])</f>
        <v>45339</v>
      </c>
      <c r="R890" s="6" t="str">
        <f>TEXT(ecommerce_dataset_updated[[#This Row],['[Purchase_Date']]], "mmm")</f>
        <v>Feb</v>
      </c>
      <c r="S890" s="6" t="str">
        <f>TEXT(ecommerce_dataset_updated[[#This Row],['[Purchase_Date']]], "ddd")</f>
        <v>Sat</v>
      </c>
      <c r="T890" s="6">
        <f>ecommerce_dataset_updated[[#This Row],[Final_Price(Rs.) _]]-ecommerce_dataset_updated[[#This Row],['[Final_Price(Rs.)']]]</f>
        <v>-1.9999999999953388E-3</v>
      </c>
      <c r="U890" s="6" t="b">
        <f xml:space="preserve"> AND(ecommerce_dataset_updated[[#This Row],[Final_Price(Rs.) _]]=ecommerce_dataset_updated[[#This Row],['[Final_Price(Rs.)']]])</f>
        <v>0</v>
      </c>
      <c r="V890" s="5"/>
    </row>
    <row r="891" spans="1:22">
      <c r="A891" t="s">
        <v>3766</v>
      </c>
      <c r="B891" t="s">
        <v>3767</v>
      </c>
      <c r="C891" t="s">
        <v>10</v>
      </c>
      <c r="D891" s="9" t="s">
        <v>3768</v>
      </c>
      <c r="E891" s="8">
        <f>ecommerce_dataset_updated[[#This Row],[Price (Rs.)]]+0</f>
        <v>246.87</v>
      </c>
      <c r="F891" s="6" t="s">
        <v>75</v>
      </c>
      <c r="G891" s="7">
        <f>ecommerce_dataset_updated[[#This Row],[Discount (%)]]+0</f>
        <v>10</v>
      </c>
      <c r="H891" s="6" t="s">
        <v>3769</v>
      </c>
      <c r="I891" s="6">
        <f>ecommerce_dataset_updated[[#This Row],['[Price (Rs.)']]]*ecommerce_dataset_updated[[#This Row],['[Discount (%)']]]/100</f>
        <v>24.686999999999998</v>
      </c>
      <c r="J891" s="6">
        <f>ecommerce_dataset_updated[[#This Row],[Final_Price(Rs.)]]+0</f>
        <v>222.18</v>
      </c>
      <c r="K891" s="6">
        <f xml:space="preserve"> ecommerce_dataset_updated[[#This Row],['[Price (Rs.)']]]-ecommerce_dataset_updated[[#This Row],[Discount Amount _]]</f>
        <v>222.18299999999999</v>
      </c>
      <c r="L891" t="s">
        <v>35</v>
      </c>
      <c r="M891" t="s">
        <v>1748</v>
      </c>
      <c r="N891" s="4" t="s">
        <v>14050</v>
      </c>
      <c r="O891" s="4" t="s">
        <v>14055</v>
      </c>
      <c r="P891" s="4" t="s">
        <v>14079</v>
      </c>
      <c r="Q891" s="5">
        <f>DATE(ecommerce_dataset_updated[[#This Row],[YYYY]],ecommerce_dataset_updated[[#This Row],[MM]],ecommerce_dataset_updated[[#This Row],[DD]])</f>
        <v>45513</v>
      </c>
      <c r="R891" s="6" t="str">
        <f>TEXT(ecommerce_dataset_updated[[#This Row],['[Purchase_Date']]], "mmm")</f>
        <v>Aug</v>
      </c>
      <c r="S891" s="6" t="str">
        <f>TEXT(ecommerce_dataset_updated[[#This Row],['[Purchase_Date']]], "ddd")</f>
        <v>Fri</v>
      </c>
      <c r="T891" s="6">
        <f>ecommerce_dataset_updated[[#This Row],[Final_Price(Rs.) _]]-ecommerce_dataset_updated[[#This Row],['[Final_Price(Rs.)']]]</f>
        <v>2.9999999999859028E-3</v>
      </c>
      <c r="U891" s="6" t="b">
        <f xml:space="preserve"> AND(ecommerce_dataset_updated[[#This Row],[Final_Price(Rs.) _]]=ecommerce_dataset_updated[[#This Row],['[Final_Price(Rs.)']]])</f>
        <v>0</v>
      </c>
      <c r="V891" s="5"/>
    </row>
    <row r="892" spans="1:22">
      <c r="A892" t="s">
        <v>3770</v>
      </c>
      <c r="B892" t="s">
        <v>3771</v>
      </c>
      <c r="C892" t="s">
        <v>10</v>
      </c>
      <c r="D892" s="9" t="s">
        <v>3772</v>
      </c>
      <c r="E892" s="8">
        <f>ecommerce_dataset_updated[[#This Row],[Price (Rs.)]]+0</f>
        <v>163.15</v>
      </c>
      <c r="F892" s="6" t="s">
        <v>53</v>
      </c>
      <c r="G892" s="7">
        <f>ecommerce_dataset_updated[[#This Row],[Discount (%)]]+0</f>
        <v>5</v>
      </c>
      <c r="H892" s="6" t="s">
        <v>3773</v>
      </c>
      <c r="I892" s="6">
        <f>ecommerce_dataset_updated[[#This Row],['[Price (Rs.)']]]*ecommerce_dataset_updated[[#This Row],['[Discount (%)']]]/100</f>
        <v>8.1575000000000006</v>
      </c>
      <c r="J892" s="6">
        <f>ecommerce_dataset_updated[[#This Row],[Final_Price(Rs.)]]+0</f>
        <v>154.99</v>
      </c>
      <c r="K892" s="6">
        <f xml:space="preserve"> ecommerce_dataset_updated[[#This Row],['[Price (Rs.)']]]-ecommerce_dataset_updated[[#This Row],[Discount Amount _]]</f>
        <v>154.99250000000001</v>
      </c>
      <c r="L892" t="s">
        <v>35</v>
      </c>
      <c r="M892" t="s">
        <v>587</v>
      </c>
      <c r="N892" s="4" t="s">
        <v>14071</v>
      </c>
      <c r="O892" s="4" t="s">
        <v>14059</v>
      </c>
      <c r="P892" s="4" t="s">
        <v>14079</v>
      </c>
      <c r="Q892" s="5">
        <f>DATE(ecommerce_dataset_updated[[#This Row],[YYYY]],ecommerce_dataset_updated[[#This Row],[MM]],ecommerce_dataset_updated[[#This Row],[DD]])</f>
        <v>45436</v>
      </c>
      <c r="R892" s="6" t="str">
        <f>TEXT(ecommerce_dataset_updated[[#This Row],['[Purchase_Date']]], "mmm")</f>
        <v>May</v>
      </c>
      <c r="S892" s="6" t="str">
        <f>TEXT(ecommerce_dataset_updated[[#This Row],['[Purchase_Date']]], "ddd")</f>
        <v>Fri</v>
      </c>
      <c r="T892" s="6">
        <f>ecommerce_dataset_updated[[#This Row],[Final_Price(Rs.) _]]-ecommerce_dataset_updated[[#This Row],['[Final_Price(Rs.)']]]</f>
        <v>2.4999999999977263E-3</v>
      </c>
      <c r="U892" s="6" t="b">
        <f xml:space="preserve"> AND(ecommerce_dataset_updated[[#This Row],[Final_Price(Rs.) _]]=ecommerce_dataset_updated[[#This Row],['[Final_Price(Rs.)']]])</f>
        <v>0</v>
      </c>
      <c r="V892" s="5"/>
    </row>
    <row r="893" spans="1:22">
      <c r="A893" t="s">
        <v>3774</v>
      </c>
      <c r="B893" t="s">
        <v>3775</v>
      </c>
      <c r="C893" t="s">
        <v>45</v>
      </c>
      <c r="D893" s="9" t="s">
        <v>3776</v>
      </c>
      <c r="E893" s="8">
        <f>ecommerce_dataset_updated[[#This Row],[Price (Rs.)]]+0</f>
        <v>221.52</v>
      </c>
      <c r="F893" s="6" t="s">
        <v>154</v>
      </c>
      <c r="G893" s="7">
        <f>ecommerce_dataset_updated[[#This Row],[Discount (%)]]+0</f>
        <v>30</v>
      </c>
      <c r="H893" s="6" t="s">
        <v>3777</v>
      </c>
      <c r="I893" s="6">
        <f>ecommerce_dataset_updated[[#This Row],['[Price (Rs.)']]]*ecommerce_dataset_updated[[#This Row],['[Discount (%)']]]/100</f>
        <v>66.456000000000003</v>
      </c>
      <c r="J893" s="6">
        <f>ecommerce_dataset_updated[[#This Row],[Final_Price(Rs.)]]+0</f>
        <v>155.06</v>
      </c>
      <c r="K893" s="6">
        <f xml:space="preserve"> ecommerce_dataset_updated[[#This Row],['[Price (Rs.)']]]-ecommerce_dataset_updated[[#This Row],[Discount Amount _]]</f>
        <v>155.06400000000002</v>
      </c>
      <c r="L893" t="s">
        <v>77</v>
      </c>
      <c r="M893" t="s">
        <v>1010</v>
      </c>
      <c r="N893" s="4" t="s">
        <v>14055</v>
      </c>
      <c r="O893" s="4" t="s">
        <v>14049</v>
      </c>
      <c r="P893" s="4" t="s">
        <v>14079</v>
      </c>
      <c r="Q893" s="5">
        <f>DATE(ecommerce_dataset_updated[[#This Row],[YYYY]],ecommerce_dataset_updated[[#This Row],[MM]],ecommerce_dataset_updated[[#This Row],[DD]])</f>
        <v>45604</v>
      </c>
      <c r="R893" s="6" t="str">
        <f>TEXT(ecommerce_dataset_updated[[#This Row],['[Purchase_Date']]], "mmm")</f>
        <v>Nov</v>
      </c>
      <c r="S893" s="6" t="str">
        <f>TEXT(ecommerce_dataset_updated[[#This Row],['[Purchase_Date']]], "ddd")</f>
        <v>Fri</v>
      </c>
      <c r="T893" s="6">
        <f>ecommerce_dataset_updated[[#This Row],[Final_Price(Rs.) _]]-ecommerce_dataset_updated[[#This Row],['[Final_Price(Rs.)']]]</f>
        <v>4.0000000000190994E-3</v>
      </c>
      <c r="U893" s="6" t="b">
        <f xml:space="preserve"> AND(ecommerce_dataset_updated[[#This Row],[Final_Price(Rs.) _]]=ecommerce_dataset_updated[[#This Row],['[Final_Price(Rs.)']]])</f>
        <v>0</v>
      </c>
      <c r="V893" s="5"/>
    </row>
    <row r="894" spans="1:22">
      <c r="A894" t="s">
        <v>3778</v>
      </c>
      <c r="B894" t="s">
        <v>3779</v>
      </c>
      <c r="C894" t="s">
        <v>114</v>
      </c>
      <c r="D894" s="9" t="s">
        <v>3780</v>
      </c>
      <c r="E894" s="8">
        <f>ecommerce_dataset_updated[[#This Row],[Price (Rs.)]]+0</f>
        <v>411.81</v>
      </c>
      <c r="F894" s="6" t="s">
        <v>53</v>
      </c>
      <c r="G894" s="7">
        <f>ecommerce_dataset_updated[[#This Row],[Discount (%)]]+0</f>
        <v>5</v>
      </c>
      <c r="H894" s="6" t="s">
        <v>3781</v>
      </c>
      <c r="I894" s="6">
        <f>ecommerce_dataset_updated[[#This Row],['[Price (Rs.)']]]*ecommerce_dataset_updated[[#This Row],['[Discount (%)']]]/100</f>
        <v>20.590500000000002</v>
      </c>
      <c r="J894" s="6">
        <f>ecommerce_dataset_updated[[#This Row],[Final_Price(Rs.)]]+0</f>
        <v>391.22</v>
      </c>
      <c r="K894" s="6">
        <f xml:space="preserve"> ecommerce_dataset_updated[[#This Row],['[Price (Rs.)']]]-ecommerce_dataset_updated[[#This Row],[Discount Amount _]]</f>
        <v>391.21949999999998</v>
      </c>
      <c r="L894" t="s">
        <v>77</v>
      </c>
      <c r="M894" t="s">
        <v>723</v>
      </c>
      <c r="N894" s="4" t="s">
        <v>14050</v>
      </c>
      <c r="O894" s="4" t="s">
        <v>14059</v>
      </c>
      <c r="P894" s="4" t="s">
        <v>14079</v>
      </c>
      <c r="Q894" s="5">
        <f>DATE(ecommerce_dataset_updated[[#This Row],[YYYY]],ecommerce_dataset_updated[[#This Row],[MM]],ecommerce_dataset_updated[[#This Row],[DD]])</f>
        <v>45421</v>
      </c>
      <c r="R894" s="6" t="str">
        <f>TEXT(ecommerce_dataset_updated[[#This Row],['[Purchase_Date']]], "mmm")</f>
        <v>May</v>
      </c>
      <c r="S894" s="6" t="str">
        <f>TEXT(ecommerce_dataset_updated[[#This Row],['[Purchase_Date']]], "ddd")</f>
        <v>Thu</v>
      </c>
      <c r="T894" s="6">
        <f>ecommerce_dataset_updated[[#This Row],[Final_Price(Rs.) _]]-ecommerce_dataset_updated[[#This Row],['[Final_Price(Rs.)']]]</f>
        <v>-5.0000000004501999E-4</v>
      </c>
      <c r="U894" s="6" t="b">
        <f xml:space="preserve"> AND(ecommerce_dataset_updated[[#This Row],[Final_Price(Rs.) _]]=ecommerce_dataset_updated[[#This Row],['[Final_Price(Rs.)']]])</f>
        <v>0</v>
      </c>
      <c r="V894" s="5"/>
    </row>
    <row r="895" spans="1:22">
      <c r="A895" t="s">
        <v>3782</v>
      </c>
      <c r="B895" t="s">
        <v>3783</v>
      </c>
      <c r="C895" t="s">
        <v>18</v>
      </c>
      <c r="D895" s="9" t="s">
        <v>3784</v>
      </c>
      <c r="E895" s="8">
        <f>ecommerce_dataset_updated[[#This Row],[Price (Rs.)]]+0</f>
        <v>466.18</v>
      </c>
      <c r="F895" s="6" t="s">
        <v>107</v>
      </c>
      <c r="G895" s="7">
        <f>ecommerce_dataset_updated[[#This Row],[Discount (%)]]+0</f>
        <v>0</v>
      </c>
      <c r="H895" s="6" t="s">
        <v>3784</v>
      </c>
      <c r="I895" s="6">
        <f>ecommerce_dataset_updated[[#This Row],['[Price (Rs.)']]]*ecommerce_dataset_updated[[#This Row],['[Discount (%)']]]/100</f>
        <v>0</v>
      </c>
      <c r="J895" s="6">
        <f>ecommerce_dataset_updated[[#This Row],[Final_Price(Rs.)]]+0</f>
        <v>466.18</v>
      </c>
      <c r="K895" s="6">
        <f xml:space="preserve"> ecommerce_dataset_updated[[#This Row],['[Price (Rs.)']]]-ecommerce_dataset_updated[[#This Row],[Discount Amount _]]</f>
        <v>466.18</v>
      </c>
      <c r="L895" t="s">
        <v>35</v>
      </c>
      <c r="M895" t="s">
        <v>22</v>
      </c>
      <c r="N895" s="4" t="s">
        <v>14050</v>
      </c>
      <c r="O895" s="4" t="s">
        <v>14051</v>
      </c>
      <c r="P895" s="4" t="s">
        <v>14079</v>
      </c>
      <c r="Q895" s="5">
        <f>DATE(ecommerce_dataset_updated[[#This Row],[YYYY]],ecommerce_dataset_updated[[#This Row],[MM]],ecommerce_dataset_updated[[#This Row],[DD]])</f>
        <v>45331</v>
      </c>
      <c r="R895" s="6" t="str">
        <f>TEXT(ecommerce_dataset_updated[[#This Row],['[Purchase_Date']]], "mmm")</f>
        <v>Feb</v>
      </c>
      <c r="S895" s="6" t="str">
        <f>TEXT(ecommerce_dataset_updated[[#This Row],['[Purchase_Date']]], "ddd")</f>
        <v>Fri</v>
      </c>
      <c r="T895" s="6">
        <f>ecommerce_dataset_updated[[#This Row],[Final_Price(Rs.) _]]-ecommerce_dataset_updated[[#This Row],['[Final_Price(Rs.)']]]</f>
        <v>0</v>
      </c>
      <c r="U895" s="6" t="b">
        <f xml:space="preserve"> AND(ecommerce_dataset_updated[[#This Row],[Final_Price(Rs.) _]]=ecommerce_dataset_updated[[#This Row],['[Final_Price(Rs.)']]])</f>
        <v>1</v>
      </c>
      <c r="V895" s="5"/>
    </row>
    <row r="896" spans="1:22">
      <c r="A896" t="s">
        <v>3785</v>
      </c>
      <c r="B896" t="s">
        <v>3786</v>
      </c>
      <c r="C896" t="s">
        <v>32</v>
      </c>
      <c r="D896" s="9" t="s">
        <v>3787</v>
      </c>
      <c r="E896" s="8">
        <f>ecommerce_dataset_updated[[#This Row],[Price (Rs.)]]+0</f>
        <v>446.49</v>
      </c>
      <c r="F896" s="6" t="s">
        <v>47</v>
      </c>
      <c r="G896" s="7">
        <f>ecommerce_dataset_updated[[#This Row],[Discount (%)]]+0</f>
        <v>50</v>
      </c>
      <c r="H896" s="6" t="s">
        <v>3788</v>
      </c>
      <c r="I896" s="6">
        <f>ecommerce_dataset_updated[[#This Row],['[Price (Rs.)']]]*ecommerce_dataset_updated[[#This Row],['[Discount (%)']]]/100</f>
        <v>223.245</v>
      </c>
      <c r="J896" s="6">
        <f>ecommerce_dataset_updated[[#This Row],[Final_Price(Rs.)]]+0</f>
        <v>223.25</v>
      </c>
      <c r="K896" s="6">
        <f xml:space="preserve"> ecommerce_dataset_updated[[#This Row],['[Price (Rs.)']]]-ecommerce_dataset_updated[[#This Row],[Discount Amount _]]</f>
        <v>223.245</v>
      </c>
      <c r="L896" t="s">
        <v>14</v>
      </c>
      <c r="M896" t="s">
        <v>1168</v>
      </c>
      <c r="N896" s="4" t="s">
        <v>14065</v>
      </c>
      <c r="O896" s="4" t="s">
        <v>14062</v>
      </c>
      <c r="P896" s="4" t="s">
        <v>14079</v>
      </c>
      <c r="Q896" s="5">
        <f>DATE(ecommerce_dataset_updated[[#This Row],[YYYY]],ecommerce_dataset_updated[[#This Row],[MM]],ecommerce_dataset_updated[[#This Row],[DD]])</f>
        <v>45466</v>
      </c>
      <c r="R896" s="6" t="str">
        <f>TEXT(ecommerce_dataset_updated[[#This Row],['[Purchase_Date']]], "mmm")</f>
        <v>Jun</v>
      </c>
      <c r="S896" s="6" t="str">
        <f>TEXT(ecommerce_dataset_updated[[#This Row],['[Purchase_Date']]], "ddd")</f>
        <v>Sun</v>
      </c>
      <c r="T896" s="6">
        <f>ecommerce_dataset_updated[[#This Row],[Final_Price(Rs.) _]]-ecommerce_dataset_updated[[#This Row],['[Final_Price(Rs.)']]]</f>
        <v>-4.9999999999954525E-3</v>
      </c>
      <c r="U896" s="6" t="b">
        <f xml:space="preserve"> AND(ecommerce_dataset_updated[[#This Row],[Final_Price(Rs.) _]]=ecommerce_dataset_updated[[#This Row],['[Final_Price(Rs.)']]])</f>
        <v>0</v>
      </c>
      <c r="V896" s="5"/>
    </row>
    <row r="897" spans="1:22">
      <c r="A897" t="s">
        <v>3789</v>
      </c>
      <c r="B897" t="s">
        <v>3790</v>
      </c>
      <c r="C897" t="s">
        <v>39</v>
      </c>
      <c r="D897" s="9" t="s">
        <v>3791</v>
      </c>
      <c r="E897" s="8">
        <f>ecommerce_dataset_updated[[#This Row],[Price (Rs.)]]+0</f>
        <v>259.36</v>
      </c>
      <c r="F897" s="6" t="s">
        <v>53</v>
      </c>
      <c r="G897" s="7">
        <f>ecommerce_dataset_updated[[#This Row],[Discount (%)]]+0</f>
        <v>5</v>
      </c>
      <c r="H897" s="6" t="s">
        <v>3792</v>
      </c>
      <c r="I897" s="6">
        <f>ecommerce_dataset_updated[[#This Row],['[Price (Rs.)']]]*ecommerce_dataset_updated[[#This Row],['[Discount (%)']]]/100</f>
        <v>12.968000000000002</v>
      </c>
      <c r="J897" s="6">
        <f>ecommerce_dataset_updated[[#This Row],[Final_Price(Rs.)]]+0</f>
        <v>246.39</v>
      </c>
      <c r="K897" s="6">
        <f xml:space="preserve"> ecommerce_dataset_updated[[#This Row],['[Price (Rs.)']]]-ecommerce_dataset_updated[[#This Row],[Discount Amount _]]</f>
        <v>246.39200000000002</v>
      </c>
      <c r="L897" t="s">
        <v>35</v>
      </c>
      <c r="M897" t="s">
        <v>176</v>
      </c>
      <c r="N897" s="4" t="s">
        <v>14069</v>
      </c>
      <c r="O897" s="4" t="s">
        <v>14053</v>
      </c>
      <c r="P897" s="4" t="s">
        <v>14079</v>
      </c>
      <c r="Q897" s="5">
        <f>DATE(ecommerce_dataset_updated[[#This Row],[YYYY]],ecommerce_dataset_updated[[#This Row],[MM]],ecommerce_dataset_updated[[#This Row],[DD]])</f>
        <v>45404</v>
      </c>
      <c r="R897" s="6" t="str">
        <f>TEXT(ecommerce_dataset_updated[[#This Row],['[Purchase_Date']]], "mmm")</f>
        <v>Apr</v>
      </c>
      <c r="S897" s="6" t="str">
        <f>TEXT(ecommerce_dataset_updated[[#This Row],['[Purchase_Date']]], "ddd")</f>
        <v>Mon</v>
      </c>
      <c r="T897" s="6">
        <f>ecommerce_dataset_updated[[#This Row],[Final_Price(Rs.) _]]-ecommerce_dataset_updated[[#This Row],['[Final_Price(Rs.)']]]</f>
        <v>2.0000000000379714E-3</v>
      </c>
      <c r="U897" s="6" t="b">
        <f xml:space="preserve"> AND(ecommerce_dataset_updated[[#This Row],[Final_Price(Rs.) _]]=ecommerce_dataset_updated[[#This Row],['[Final_Price(Rs.)']]])</f>
        <v>0</v>
      </c>
      <c r="V897" s="5"/>
    </row>
    <row r="898" spans="1:22">
      <c r="A898" t="s">
        <v>3793</v>
      </c>
      <c r="B898" t="s">
        <v>3794</v>
      </c>
      <c r="C898" t="s">
        <v>18</v>
      </c>
      <c r="D898" s="9" t="s">
        <v>3795</v>
      </c>
      <c r="E898" s="8">
        <f>ecommerce_dataset_updated[[#This Row],[Price (Rs.)]]+0</f>
        <v>261.74</v>
      </c>
      <c r="F898" s="6" t="s">
        <v>154</v>
      </c>
      <c r="G898" s="7">
        <f>ecommerce_dataset_updated[[#This Row],[Discount (%)]]+0</f>
        <v>30</v>
      </c>
      <c r="H898" s="6" t="s">
        <v>3796</v>
      </c>
      <c r="I898" s="6">
        <f>ecommerce_dataset_updated[[#This Row],['[Price (Rs.)']]]*ecommerce_dataset_updated[[#This Row],['[Discount (%)']]]/100</f>
        <v>78.522000000000006</v>
      </c>
      <c r="J898" s="6">
        <f>ecommerce_dataset_updated[[#This Row],[Final_Price(Rs.)]]+0</f>
        <v>183.22</v>
      </c>
      <c r="K898" s="6">
        <f xml:space="preserve"> ecommerce_dataset_updated[[#This Row],['[Price (Rs.)']]]-ecommerce_dataset_updated[[#This Row],[Discount Amount _]]</f>
        <v>183.21800000000002</v>
      </c>
      <c r="L898" t="s">
        <v>77</v>
      </c>
      <c r="M898" t="s">
        <v>596</v>
      </c>
      <c r="N898" s="4" t="s">
        <v>14071</v>
      </c>
      <c r="O898" s="4" t="s">
        <v>14050</v>
      </c>
      <c r="P898" s="4" t="s">
        <v>14079</v>
      </c>
      <c r="Q898" s="5">
        <f>DATE(ecommerce_dataset_updated[[#This Row],[YYYY]],ecommerce_dataset_updated[[#This Row],[MM]],ecommerce_dataset_updated[[#This Row],[DD]])</f>
        <v>45559</v>
      </c>
      <c r="R898" s="6" t="str">
        <f>TEXT(ecommerce_dataset_updated[[#This Row],['[Purchase_Date']]], "mmm")</f>
        <v>Sep</v>
      </c>
      <c r="S898" s="6" t="str">
        <f>TEXT(ecommerce_dataset_updated[[#This Row],['[Purchase_Date']]], "ddd")</f>
        <v>Tue</v>
      </c>
      <c r="T898" s="6">
        <f>ecommerce_dataset_updated[[#This Row],[Final_Price(Rs.) _]]-ecommerce_dataset_updated[[#This Row],['[Final_Price(Rs.)']]]</f>
        <v>-1.999999999981128E-3</v>
      </c>
      <c r="U898" s="6" t="b">
        <f xml:space="preserve"> AND(ecommerce_dataset_updated[[#This Row],[Final_Price(Rs.) _]]=ecommerce_dataset_updated[[#This Row],['[Final_Price(Rs.)']]])</f>
        <v>0</v>
      </c>
      <c r="V898" s="5"/>
    </row>
    <row r="899" spans="1:22">
      <c r="A899" t="s">
        <v>3797</v>
      </c>
      <c r="B899" t="s">
        <v>3798</v>
      </c>
      <c r="C899" t="s">
        <v>39</v>
      </c>
      <c r="D899" s="9" t="s">
        <v>3799</v>
      </c>
      <c r="E899" s="8">
        <f>ecommerce_dataset_updated[[#This Row],[Price (Rs.)]]+0</f>
        <v>226.02</v>
      </c>
      <c r="F899" s="6" t="s">
        <v>53</v>
      </c>
      <c r="G899" s="7">
        <f>ecommerce_dataset_updated[[#This Row],[Discount (%)]]+0</f>
        <v>5</v>
      </c>
      <c r="H899" s="6" t="s">
        <v>1974</v>
      </c>
      <c r="I899" s="6">
        <f>ecommerce_dataset_updated[[#This Row],['[Price (Rs.)']]]*ecommerce_dataset_updated[[#This Row],['[Discount (%)']]]/100</f>
        <v>11.301000000000002</v>
      </c>
      <c r="J899" s="6">
        <f>ecommerce_dataset_updated[[#This Row],[Final_Price(Rs.)]]+0</f>
        <v>214.72</v>
      </c>
      <c r="K899" s="6">
        <f xml:space="preserve"> ecommerce_dataset_updated[[#This Row],['[Price (Rs.)']]]-ecommerce_dataset_updated[[#This Row],[Discount Amount _]]</f>
        <v>214.71899999999999</v>
      </c>
      <c r="L899" t="s">
        <v>14</v>
      </c>
      <c r="M899" t="s">
        <v>1909</v>
      </c>
      <c r="N899" s="4" t="s">
        <v>14065</v>
      </c>
      <c r="O899" s="4" t="s">
        <v>14051</v>
      </c>
      <c r="P899" s="4" t="s">
        <v>14079</v>
      </c>
      <c r="Q899" s="5">
        <f>DATE(ecommerce_dataset_updated[[#This Row],[YYYY]],ecommerce_dataset_updated[[#This Row],[MM]],ecommerce_dataset_updated[[#This Row],[DD]])</f>
        <v>45345</v>
      </c>
      <c r="R899" s="6" t="str">
        <f>TEXT(ecommerce_dataset_updated[[#This Row],['[Purchase_Date']]], "mmm")</f>
        <v>Feb</v>
      </c>
      <c r="S899" s="6" t="str">
        <f>TEXT(ecommerce_dataset_updated[[#This Row],['[Purchase_Date']]], "ddd")</f>
        <v>Fri</v>
      </c>
      <c r="T899" s="6">
        <f>ecommerce_dataset_updated[[#This Row],[Final_Price(Rs.) _]]-ecommerce_dataset_updated[[#This Row],['[Final_Price(Rs.)']]]</f>
        <v>-1.0000000000047748E-3</v>
      </c>
      <c r="U899" s="6" t="b">
        <f xml:space="preserve"> AND(ecommerce_dataset_updated[[#This Row],[Final_Price(Rs.) _]]=ecommerce_dataset_updated[[#This Row],['[Final_Price(Rs.)']]])</f>
        <v>0</v>
      </c>
      <c r="V899" s="5"/>
    </row>
    <row r="900" spans="1:22">
      <c r="A900" t="s">
        <v>3800</v>
      </c>
      <c r="B900" t="s">
        <v>3801</v>
      </c>
      <c r="C900" t="s">
        <v>114</v>
      </c>
      <c r="D900" s="9" t="s">
        <v>3802</v>
      </c>
      <c r="E900" s="8">
        <f>ecommerce_dataset_updated[[#This Row],[Price (Rs.)]]+0</f>
        <v>149.94</v>
      </c>
      <c r="F900" s="6" t="s">
        <v>20</v>
      </c>
      <c r="G900" s="7">
        <f>ecommerce_dataset_updated[[#This Row],[Discount (%)]]+0</f>
        <v>20</v>
      </c>
      <c r="H900" s="6" t="s">
        <v>3803</v>
      </c>
      <c r="I900" s="6">
        <f>ecommerce_dataset_updated[[#This Row],['[Price (Rs.)']]]*ecommerce_dataset_updated[[#This Row],['[Discount (%)']]]/100</f>
        <v>29.988000000000003</v>
      </c>
      <c r="J900" s="6">
        <f>ecommerce_dataset_updated[[#This Row],[Final_Price(Rs.)]]+0</f>
        <v>119.95</v>
      </c>
      <c r="K900" s="6">
        <f xml:space="preserve"> ecommerce_dataset_updated[[#This Row],['[Price (Rs.)']]]-ecommerce_dataset_updated[[#This Row],[Discount Amount _]]</f>
        <v>119.952</v>
      </c>
      <c r="L900" t="s">
        <v>35</v>
      </c>
      <c r="M900" t="s">
        <v>1574</v>
      </c>
      <c r="N900" s="4" t="s">
        <v>14061</v>
      </c>
      <c r="O900" s="4" t="s">
        <v>14055</v>
      </c>
      <c r="P900" s="4" t="s">
        <v>14079</v>
      </c>
      <c r="Q900" s="5">
        <f>DATE(ecommerce_dataset_updated[[#This Row],[YYYY]],ecommerce_dataset_updated[[#This Row],[MM]],ecommerce_dataset_updated[[#This Row],[DD]])</f>
        <v>45525</v>
      </c>
      <c r="R900" s="6" t="str">
        <f>TEXT(ecommerce_dataset_updated[[#This Row],['[Purchase_Date']]], "mmm")</f>
        <v>Aug</v>
      </c>
      <c r="S900" s="6" t="str">
        <f>TEXT(ecommerce_dataset_updated[[#This Row],['[Purchase_Date']]], "ddd")</f>
        <v>Wed</v>
      </c>
      <c r="T900" s="6">
        <f>ecommerce_dataset_updated[[#This Row],[Final_Price(Rs.) _]]-ecommerce_dataset_updated[[#This Row],['[Final_Price(Rs.)']]]</f>
        <v>1.9999999999953388E-3</v>
      </c>
      <c r="U900" s="6" t="b">
        <f xml:space="preserve"> AND(ecommerce_dataset_updated[[#This Row],[Final_Price(Rs.) _]]=ecommerce_dataset_updated[[#This Row],['[Final_Price(Rs.)']]])</f>
        <v>0</v>
      </c>
      <c r="V900" s="5"/>
    </row>
    <row r="901" spans="1:22">
      <c r="A901" t="s">
        <v>3804</v>
      </c>
      <c r="B901" t="s">
        <v>3805</v>
      </c>
      <c r="C901" t="s">
        <v>45</v>
      </c>
      <c r="D901" s="9" t="s">
        <v>3806</v>
      </c>
      <c r="E901" s="8">
        <f>ecommerce_dataset_updated[[#This Row],[Price (Rs.)]]+0</f>
        <v>44.18</v>
      </c>
      <c r="F901" s="6" t="s">
        <v>154</v>
      </c>
      <c r="G901" s="7">
        <f>ecommerce_dataset_updated[[#This Row],[Discount (%)]]+0</f>
        <v>30</v>
      </c>
      <c r="H901" s="6" t="s">
        <v>3807</v>
      </c>
      <c r="I901" s="6">
        <f>ecommerce_dataset_updated[[#This Row],['[Price (Rs.)']]]*ecommerce_dataset_updated[[#This Row],['[Discount (%)']]]/100</f>
        <v>13.254000000000001</v>
      </c>
      <c r="J901" s="6">
        <f>ecommerce_dataset_updated[[#This Row],[Final_Price(Rs.)]]+0</f>
        <v>30.93</v>
      </c>
      <c r="K901" s="6">
        <f xml:space="preserve"> ecommerce_dataset_updated[[#This Row],['[Price (Rs.)']]]-ecommerce_dataset_updated[[#This Row],[Discount Amount _]]</f>
        <v>30.925999999999998</v>
      </c>
      <c r="L901" t="s">
        <v>77</v>
      </c>
      <c r="M901" t="s">
        <v>1145</v>
      </c>
      <c r="N901" s="4" t="s">
        <v>14049</v>
      </c>
      <c r="O901" s="4" t="s">
        <v>14051</v>
      </c>
      <c r="P901" s="4" t="s">
        <v>14079</v>
      </c>
      <c r="Q901" s="5">
        <f>DATE(ecommerce_dataset_updated[[#This Row],[YYYY]],ecommerce_dataset_updated[[#This Row],[MM]],ecommerce_dataset_updated[[#This Row],[DD]])</f>
        <v>45333</v>
      </c>
      <c r="R901" s="6" t="str">
        <f>TEXT(ecommerce_dataset_updated[[#This Row],['[Purchase_Date']]], "mmm")</f>
        <v>Feb</v>
      </c>
      <c r="S901" s="6" t="str">
        <f>TEXT(ecommerce_dataset_updated[[#This Row],['[Purchase_Date']]], "ddd")</f>
        <v>Sun</v>
      </c>
      <c r="T901" s="6">
        <f>ecommerce_dataset_updated[[#This Row],[Final_Price(Rs.) _]]-ecommerce_dataset_updated[[#This Row],['[Final_Price(Rs.)']]]</f>
        <v>-4.0000000000013358E-3</v>
      </c>
      <c r="U901" s="6" t="b">
        <f xml:space="preserve"> AND(ecommerce_dataset_updated[[#This Row],[Final_Price(Rs.) _]]=ecommerce_dataset_updated[[#This Row],['[Final_Price(Rs.)']]])</f>
        <v>0</v>
      </c>
      <c r="V901" s="5"/>
    </row>
    <row r="902" spans="1:22">
      <c r="A902" t="s">
        <v>3808</v>
      </c>
      <c r="B902" t="s">
        <v>3809</v>
      </c>
      <c r="C902" t="s">
        <v>114</v>
      </c>
      <c r="D902" s="9" t="s">
        <v>3810</v>
      </c>
      <c r="E902" s="8">
        <f>ecommerce_dataset_updated[[#This Row],[Price (Rs.)]]+0</f>
        <v>94.83</v>
      </c>
      <c r="F902" s="6" t="s">
        <v>107</v>
      </c>
      <c r="G902" s="7">
        <f>ecommerce_dataset_updated[[#This Row],[Discount (%)]]+0</f>
        <v>0</v>
      </c>
      <c r="H902" s="6" t="s">
        <v>3810</v>
      </c>
      <c r="I902" s="6">
        <f>ecommerce_dataset_updated[[#This Row],['[Price (Rs.)']]]*ecommerce_dataset_updated[[#This Row],['[Discount (%)']]]/100</f>
        <v>0</v>
      </c>
      <c r="J902" s="6">
        <f>ecommerce_dataset_updated[[#This Row],[Final_Price(Rs.)]]+0</f>
        <v>94.83</v>
      </c>
      <c r="K902" s="6">
        <f xml:space="preserve"> ecommerce_dataset_updated[[#This Row],['[Price (Rs.)']]]-ecommerce_dataset_updated[[#This Row],[Discount Amount _]]</f>
        <v>94.83</v>
      </c>
      <c r="L902" t="s">
        <v>28</v>
      </c>
      <c r="M902" t="s">
        <v>2111</v>
      </c>
      <c r="N902" s="4" t="s">
        <v>14066</v>
      </c>
      <c r="O902" s="4" t="s">
        <v>14067</v>
      </c>
      <c r="P902" s="4" t="s">
        <v>14079</v>
      </c>
      <c r="Q902" s="5">
        <f>DATE(ecommerce_dataset_updated[[#This Row],[YYYY]],ecommerce_dataset_updated[[#This Row],[MM]],ecommerce_dataset_updated[[#This Row],[DD]])</f>
        <v>45492</v>
      </c>
      <c r="R902" s="6" t="str">
        <f>TEXT(ecommerce_dataset_updated[[#This Row],['[Purchase_Date']]], "mmm")</f>
        <v>Jul</v>
      </c>
      <c r="S902" s="6" t="str">
        <f>TEXT(ecommerce_dataset_updated[[#This Row],['[Purchase_Date']]], "ddd")</f>
        <v>Fri</v>
      </c>
      <c r="T902" s="6">
        <f>ecommerce_dataset_updated[[#This Row],[Final_Price(Rs.) _]]-ecommerce_dataset_updated[[#This Row],['[Final_Price(Rs.)']]]</f>
        <v>0</v>
      </c>
      <c r="U902" s="6" t="b">
        <f xml:space="preserve"> AND(ecommerce_dataset_updated[[#This Row],[Final_Price(Rs.) _]]=ecommerce_dataset_updated[[#This Row],['[Final_Price(Rs.)']]])</f>
        <v>1</v>
      </c>
      <c r="V902" s="5"/>
    </row>
    <row r="903" spans="1:22">
      <c r="A903" t="s">
        <v>3811</v>
      </c>
      <c r="B903" t="s">
        <v>3812</v>
      </c>
      <c r="C903" t="s">
        <v>10</v>
      </c>
      <c r="D903" s="9" t="s">
        <v>3813</v>
      </c>
      <c r="E903" s="8">
        <f>ecommerce_dataset_updated[[#This Row],[Price (Rs.)]]+0</f>
        <v>313.20999999999998</v>
      </c>
      <c r="F903" s="6" t="s">
        <v>154</v>
      </c>
      <c r="G903" s="7">
        <f>ecommerce_dataset_updated[[#This Row],[Discount (%)]]+0</f>
        <v>30</v>
      </c>
      <c r="H903" s="6" t="s">
        <v>3814</v>
      </c>
      <c r="I903" s="6">
        <f>ecommerce_dataset_updated[[#This Row],['[Price (Rs.)']]]*ecommerce_dataset_updated[[#This Row],['[Discount (%)']]]/100</f>
        <v>93.962999999999994</v>
      </c>
      <c r="J903" s="6">
        <f>ecommerce_dataset_updated[[#This Row],[Final_Price(Rs.)]]+0</f>
        <v>219.25</v>
      </c>
      <c r="K903" s="6">
        <f xml:space="preserve"> ecommerce_dataset_updated[[#This Row],['[Price (Rs.)']]]-ecommerce_dataset_updated[[#This Row],[Discount Amount _]]</f>
        <v>219.24699999999999</v>
      </c>
      <c r="L903" t="s">
        <v>120</v>
      </c>
      <c r="M903" t="s">
        <v>441</v>
      </c>
      <c r="N903" s="4" t="s">
        <v>14049</v>
      </c>
      <c r="O903" s="4" t="s">
        <v>14049</v>
      </c>
      <c r="P903" s="4" t="s">
        <v>14079</v>
      </c>
      <c r="Q903" s="5">
        <f>DATE(ecommerce_dataset_updated[[#This Row],[YYYY]],ecommerce_dataset_updated[[#This Row],[MM]],ecommerce_dataset_updated[[#This Row],[DD]])</f>
        <v>45607</v>
      </c>
      <c r="R903" s="6" t="str">
        <f>TEXT(ecommerce_dataset_updated[[#This Row],['[Purchase_Date']]], "mmm")</f>
        <v>Nov</v>
      </c>
      <c r="S903" s="6" t="str">
        <f>TEXT(ecommerce_dataset_updated[[#This Row],['[Purchase_Date']]], "ddd")</f>
        <v>Mon</v>
      </c>
      <c r="T903" s="6">
        <f>ecommerce_dataset_updated[[#This Row],[Final_Price(Rs.) _]]-ecommerce_dataset_updated[[#This Row],['[Final_Price(Rs.)']]]</f>
        <v>-3.0000000000143245E-3</v>
      </c>
      <c r="U903" s="6" t="b">
        <f xml:space="preserve"> AND(ecommerce_dataset_updated[[#This Row],[Final_Price(Rs.) _]]=ecommerce_dataset_updated[[#This Row],['[Final_Price(Rs.)']]])</f>
        <v>0</v>
      </c>
      <c r="V903" s="5"/>
    </row>
    <row r="904" spans="1:22">
      <c r="A904" t="s">
        <v>3815</v>
      </c>
      <c r="B904" t="s">
        <v>3816</v>
      </c>
      <c r="C904" t="s">
        <v>18</v>
      </c>
      <c r="D904" s="9" t="s">
        <v>3817</v>
      </c>
      <c r="E904" s="8">
        <f>ecommerce_dataset_updated[[#This Row],[Price (Rs.)]]+0</f>
        <v>249.86</v>
      </c>
      <c r="F904" s="6" t="s">
        <v>47</v>
      </c>
      <c r="G904" s="7">
        <f>ecommerce_dataset_updated[[#This Row],[Discount (%)]]+0</f>
        <v>50</v>
      </c>
      <c r="H904" s="6" t="s">
        <v>3818</v>
      </c>
      <c r="I904" s="6">
        <f>ecommerce_dataset_updated[[#This Row],['[Price (Rs.)']]]*ecommerce_dataset_updated[[#This Row],['[Discount (%)']]]/100</f>
        <v>124.93</v>
      </c>
      <c r="J904" s="6">
        <f>ecommerce_dataset_updated[[#This Row],[Final_Price(Rs.)]]+0</f>
        <v>124.93</v>
      </c>
      <c r="K904" s="6">
        <f xml:space="preserve"> ecommerce_dataset_updated[[#This Row],['[Price (Rs.)']]]-ecommerce_dataset_updated[[#This Row],[Discount Amount _]]</f>
        <v>124.93</v>
      </c>
      <c r="L904" t="s">
        <v>120</v>
      </c>
      <c r="M904" t="s">
        <v>774</v>
      </c>
      <c r="N904" s="4" t="s">
        <v>14070</v>
      </c>
      <c r="O904" s="4" t="s">
        <v>14055</v>
      </c>
      <c r="P904" s="4" t="s">
        <v>14079</v>
      </c>
      <c r="Q904" s="5">
        <f>DATE(ecommerce_dataset_updated[[#This Row],[YYYY]],ecommerce_dataset_updated[[#This Row],[MM]],ecommerce_dataset_updated[[#This Row],[DD]])</f>
        <v>45522</v>
      </c>
      <c r="R904" s="6" t="str">
        <f>TEXT(ecommerce_dataset_updated[[#This Row],['[Purchase_Date']]], "mmm")</f>
        <v>Aug</v>
      </c>
      <c r="S904" s="6" t="str">
        <f>TEXT(ecommerce_dataset_updated[[#This Row],['[Purchase_Date']]], "ddd")</f>
        <v>Sun</v>
      </c>
      <c r="T904" s="6">
        <f>ecommerce_dataset_updated[[#This Row],[Final_Price(Rs.) _]]-ecommerce_dataset_updated[[#This Row],['[Final_Price(Rs.)']]]</f>
        <v>0</v>
      </c>
      <c r="U904" s="6" t="b">
        <f xml:space="preserve"> AND(ecommerce_dataset_updated[[#This Row],[Final_Price(Rs.) _]]=ecommerce_dataset_updated[[#This Row],['[Final_Price(Rs.)']]])</f>
        <v>1</v>
      </c>
      <c r="V904" s="5"/>
    </row>
    <row r="905" spans="1:22">
      <c r="A905" t="s">
        <v>3819</v>
      </c>
      <c r="B905" t="s">
        <v>3820</v>
      </c>
      <c r="C905" t="s">
        <v>10</v>
      </c>
      <c r="D905" s="9" t="s">
        <v>3821</v>
      </c>
      <c r="E905" s="8">
        <f>ecommerce_dataset_updated[[#This Row],[Price (Rs.)]]+0</f>
        <v>250.31</v>
      </c>
      <c r="F905" s="6" t="s">
        <v>47</v>
      </c>
      <c r="G905" s="7">
        <f>ecommerce_dataset_updated[[#This Row],[Discount (%)]]+0</f>
        <v>50</v>
      </c>
      <c r="H905" s="6" t="s">
        <v>3822</v>
      </c>
      <c r="I905" s="6">
        <f>ecommerce_dataset_updated[[#This Row],['[Price (Rs.)']]]*ecommerce_dataset_updated[[#This Row],['[Discount (%)']]]/100</f>
        <v>125.155</v>
      </c>
      <c r="J905" s="6">
        <f>ecommerce_dataset_updated[[#This Row],[Final_Price(Rs.)]]+0</f>
        <v>125.16</v>
      </c>
      <c r="K905" s="6">
        <f xml:space="preserve"> ecommerce_dataset_updated[[#This Row],['[Price (Rs.)']]]-ecommerce_dataset_updated[[#This Row],[Discount Amount _]]</f>
        <v>125.155</v>
      </c>
      <c r="L905" t="s">
        <v>28</v>
      </c>
      <c r="M905" t="s">
        <v>3823</v>
      </c>
      <c r="N905" s="4" t="s">
        <v>14055</v>
      </c>
      <c r="O905" s="4" t="s">
        <v>14053</v>
      </c>
      <c r="P905" s="4" t="s">
        <v>14079</v>
      </c>
      <c r="Q905" s="5">
        <f>DATE(ecommerce_dataset_updated[[#This Row],[YYYY]],ecommerce_dataset_updated[[#This Row],[MM]],ecommerce_dataset_updated[[#This Row],[DD]])</f>
        <v>45390</v>
      </c>
      <c r="R905" s="6" t="str">
        <f>TEXT(ecommerce_dataset_updated[[#This Row],['[Purchase_Date']]], "mmm")</f>
        <v>Apr</v>
      </c>
      <c r="S905" s="6" t="str">
        <f>TEXT(ecommerce_dataset_updated[[#This Row],['[Purchase_Date']]], "ddd")</f>
        <v>Mon</v>
      </c>
      <c r="T905" s="6">
        <f>ecommerce_dataset_updated[[#This Row],[Final_Price(Rs.) _]]-ecommerce_dataset_updated[[#This Row],['[Final_Price(Rs.)']]]</f>
        <v>-4.9999999999954525E-3</v>
      </c>
      <c r="U905" s="6" t="b">
        <f xml:space="preserve"> AND(ecommerce_dataset_updated[[#This Row],[Final_Price(Rs.) _]]=ecommerce_dataset_updated[[#This Row],['[Final_Price(Rs.)']]])</f>
        <v>0</v>
      </c>
      <c r="V905" s="5"/>
    </row>
    <row r="906" spans="1:22">
      <c r="A906" t="s">
        <v>3824</v>
      </c>
      <c r="B906" t="s">
        <v>3825</v>
      </c>
      <c r="C906" t="s">
        <v>10</v>
      </c>
      <c r="D906" s="9" t="s">
        <v>3826</v>
      </c>
      <c r="E906" s="8">
        <f>ecommerce_dataset_updated[[#This Row],[Price (Rs.)]]+0</f>
        <v>330.56</v>
      </c>
      <c r="F906" s="6" t="s">
        <v>12</v>
      </c>
      <c r="G906" s="7">
        <f>ecommerce_dataset_updated[[#This Row],[Discount (%)]]+0</f>
        <v>15</v>
      </c>
      <c r="H906" s="6" t="s">
        <v>3827</v>
      </c>
      <c r="I906" s="6">
        <f>ecommerce_dataset_updated[[#This Row],['[Price (Rs.)']]]*ecommerce_dataset_updated[[#This Row],['[Discount (%)']]]/100</f>
        <v>49.583999999999996</v>
      </c>
      <c r="J906" s="6">
        <f>ecommerce_dataset_updated[[#This Row],[Final_Price(Rs.)]]+0</f>
        <v>280.98</v>
      </c>
      <c r="K906" s="6">
        <f xml:space="preserve"> ecommerce_dataset_updated[[#This Row],['[Price (Rs.)']]]-ecommerce_dataset_updated[[#This Row],[Discount Amount _]]</f>
        <v>280.976</v>
      </c>
      <c r="L906" t="s">
        <v>14</v>
      </c>
      <c r="M906" t="s">
        <v>696</v>
      </c>
      <c r="N906" s="4" t="s">
        <v>14049</v>
      </c>
      <c r="O906" s="4" t="s">
        <v>14053</v>
      </c>
      <c r="P906" s="4" t="s">
        <v>14079</v>
      </c>
      <c r="Q906" s="5">
        <f>DATE(ecommerce_dataset_updated[[#This Row],[YYYY]],ecommerce_dataset_updated[[#This Row],[MM]],ecommerce_dataset_updated[[#This Row],[DD]])</f>
        <v>45393</v>
      </c>
      <c r="R906" s="6" t="str">
        <f>TEXT(ecommerce_dataset_updated[[#This Row],['[Purchase_Date']]], "mmm")</f>
        <v>Apr</v>
      </c>
      <c r="S906" s="6" t="str">
        <f>TEXT(ecommerce_dataset_updated[[#This Row],['[Purchase_Date']]], "ddd")</f>
        <v>Thu</v>
      </c>
      <c r="T906" s="6">
        <f>ecommerce_dataset_updated[[#This Row],[Final_Price(Rs.) _]]-ecommerce_dataset_updated[[#This Row],['[Final_Price(Rs.)']]]</f>
        <v>-4.0000000000190994E-3</v>
      </c>
      <c r="U906" s="6" t="b">
        <f xml:space="preserve"> AND(ecommerce_dataset_updated[[#This Row],[Final_Price(Rs.) _]]=ecommerce_dataset_updated[[#This Row],['[Final_Price(Rs.)']]])</f>
        <v>0</v>
      </c>
      <c r="V906" s="5"/>
    </row>
    <row r="907" spans="1:22">
      <c r="A907" t="s">
        <v>3828</v>
      </c>
      <c r="B907" t="s">
        <v>3829</v>
      </c>
      <c r="C907" t="s">
        <v>18</v>
      </c>
      <c r="D907" s="9" t="s">
        <v>3830</v>
      </c>
      <c r="E907" s="8">
        <f>ecommerce_dataset_updated[[#This Row],[Price (Rs.)]]+0</f>
        <v>377.06</v>
      </c>
      <c r="F907" s="6" t="s">
        <v>53</v>
      </c>
      <c r="G907" s="7">
        <f>ecommerce_dataset_updated[[#This Row],[Discount (%)]]+0</f>
        <v>5</v>
      </c>
      <c r="H907" s="6" t="s">
        <v>3831</v>
      </c>
      <c r="I907" s="6">
        <f>ecommerce_dataset_updated[[#This Row],['[Price (Rs.)']]]*ecommerce_dataset_updated[[#This Row],['[Discount (%)']]]/100</f>
        <v>18.852999999999998</v>
      </c>
      <c r="J907" s="6">
        <f>ecommerce_dataset_updated[[#This Row],[Final_Price(Rs.)]]+0</f>
        <v>358.21</v>
      </c>
      <c r="K907" s="6">
        <f xml:space="preserve"> ecommerce_dataset_updated[[#This Row],['[Price (Rs.)']]]-ecommerce_dataset_updated[[#This Row],[Discount Amount _]]</f>
        <v>358.20699999999999</v>
      </c>
      <c r="L907" t="s">
        <v>28</v>
      </c>
      <c r="M907" t="s">
        <v>263</v>
      </c>
      <c r="N907" s="4" t="s">
        <v>14049</v>
      </c>
      <c r="O907" s="4" t="s">
        <v>14055</v>
      </c>
      <c r="P907" s="4" t="s">
        <v>14079</v>
      </c>
      <c r="Q907" s="5">
        <f>DATE(ecommerce_dataset_updated[[#This Row],[YYYY]],ecommerce_dataset_updated[[#This Row],[MM]],ecommerce_dataset_updated[[#This Row],[DD]])</f>
        <v>45515</v>
      </c>
      <c r="R907" s="6" t="str">
        <f>TEXT(ecommerce_dataset_updated[[#This Row],['[Purchase_Date']]], "mmm")</f>
        <v>Aug</v>
      </c>
      <c r="S907" s="6" t="str">
        <f>TEXT(ecommerce_dataset_updated[[#This Row],['[Purchase_Date']]], "ddd")</f>
        <v>Sun</v>
      </c>
      <c r="T907" s="6">
        <f>ecommerce_dataset_updated[[#This Row],[Final_Price(Rs.) _]]-ecommerce_dataset_updated[[#This Row],['[Final_Price(Rs.)']]]</f>
        <v>-2.9999999999859028E-3</v>
      </c>
      <c r="U907" s="6" t="b">
        <f xml:space="preserve"> AND(ecommerce_dataset_updated[[#This Row],[Final_Price(Rs.) _]]=ecommerce_dataset_updated[[#This Row],['[Final_Price(Rs.)']]])</f>
        <v>0</v>
      </c>
      <c r="V907" s="5"/>
    </row>
    <row r="908" spans="1:22">
      <c r="A908" t="s">
        <v>3832</v>
      </c>
      <c r="B908" t="s">
        <v>3833</v>
      </c>
      <c r="C908" t="s">
        <v>32</v>
      </c>
      <c r="D908" s="9" t="s">
        <v>3834</v>
      </c>
      <c r="E908" s="8">
        <f>ecommerce_dataset_updated[[#This Row],[Price (Rs.)]]+0</f>
        <v>337.91</v>
      </c>
      <c r="F908" s="6" t="s">
        <v>53</v>
      </c>
      <c r="G908" s="7">
        <f>ecommerce_dataset_updated[[#This Row],[Discount (%)]]+0</f>
        <v>5</v>
      </c>
      <c r="H908" s="6" t="s">
        <v>3835</v>
      </c>
      <c r="I908" s="6">
        <f>ecommerce_dataset_updated[[#This Row],['[Price (Rs.)']]]*ecommerce_dataset_updated[[#This Row],['[Discount (%)']]]/100</f>
        <v>16.895500000000002</v>
      </c>
      <c r="J908" s="6">
        <f>ecommerce_dataset_updated[[#This Row],[Final_Price(Rs.)]]+0</f>
        <v>321.01</v>
      </c>
      <c r="K908" s="6">
        <f xml:space="preserve"> ecommerce_dataset_updated[[#This Row],['[Price (Rs.)']]]-ecommerce_dataset_updated[[#This Row],[Discount Amount _]]</f>
        <v>321.0145</v>
      </c>
      <c r="L908" t="s">
        <v>14</v>
      </c>
      <c r="M908" t="s">
        <v>3000</v>
      </c>
      <c r="N908" s="4" t="s">
        <v>14057</v>
      </c>
      <c r="O908" s="4" t="s">
        <v>14059</v>
      </c>
      <c r="P908" s="4" t="s">
        <v>14079</v>
      </c>
      <c r="Q908" s="5">
        <f>DATE(ecommerce_dataset_updated[[#This Row],[YYYY]],ecommerce_dataset_updated[[#This Row],[MM]],ecommerce_dataset_updated[[#This Row],[DD]])</f>
        <v>45415</v>
      </c>
      <c r="R908" s="6" t="str">
        <f>TEXT(ecommerce_dataset_updated[[#This Row],['[Purchase_Date']]], "mmm")</f>
        <v>May</v>
      </c>
      <c r="S908" s="6" t="str">
        <f>TEXT(ecommerce_dataset_updated[[#This Row],['[Purchase_Date']]], "ddd")</f>
        <v>Fri</v>
      </c>
      <c r="T908" s="6">
        <f>ecommerce_dataset_updated[[#This Row],[Final_Price(Rs.) _]]-ecommerce_dataset_updated[[#This Row],['[Final_Price(Rs.)']]]</f>
        <v>4.500000000007276E-3</v>
      </c>
      <c r="U908" s="6" t="b">
        <f xml:space="preserve"> AND(ecommerce_dataset_updated[[#This Row],[Final_Price(Rs.) _]]=ecommerce_dataset_updated[[#This Row],['[Final_Price(Rs.)']]])</f>
        <v>0</v>
      </c>
      <c r="V908" s="5"/>
    </row>
    <row r="909" spans="1:22">
      <c r="A909" t="s">
        <v>3836</v>
      </c>
      <c r="B909" t="s">
        <v>3837</v>
      </c>
      <c r="C909" t="s">
        <v>32</v>
      </c>
      <c r="D909" s="9" t="s">
        <v>3838</v>
      </c>
      <c r="E909" s="8">
        <f>ecommerce_dataset_updated[[#This Row],[Price (Rs.)]]+0</f>
        <v>52.16</v>
      </c>
      <c r="F909" s="6" t="s">
        <v>75</v>
      </c>
      <c r="G909" s="7">
        <f>ecommerce_dataset_updated[[#This Row],[Discount (%)]]+0</f>
        <v>10</v>
      </c>
      <c r="H909" s="6" t="s">
        <v>3839</v>
      </c>
      <c r="I909" s="6">
        <f>ecommerce_dataset_updated[[#This Row],['[Price (Rs.)']]]*ecommerce_dataset_updated[[#This Row],['[Discount (%)']]]/100</f>
        <v>5.2159999999999993</v>
      </c>
      <c r="J909" s="6">
        <f>ecommerce_dataset_updated[[#This Row],[Final_Price(Rs.)]]+0</f>
        <v>46.94</v>
      </c>
      <c r="K909" s="6">
        <f xml:space="preserve"> ecommerce_dataset_updated[[#This Row],['[Price (Rs.)']]]-ecommerce_dataset_updated[[#This Row],[Discount Amount _]]</f>
        <v>46.943999999999996</v>
      </c>
      <c r="L909" t="s">
        <v>77</v>
      </c>
      <c r="M909" t="s">
        <v>254</v>
      </c>
      <c r="N909" s="4" t="s">
        <v>26</v>
      </c>
      <c r="O909" s="4" t="s">
        <v>14051</v>
      </c>
      <c r="P909" s="4" t="s">
        <v>14079</v>
      </c>
      <c r="Q909" s="5">
        <f>DATE(ecommerce_dataset_updated[[#This Row],[YYYY]],ecommerce_dataset_updated[[#This Row],[MM]],ecommerce_dataset_updated[[#This Row],[DD]])</f>
        <v>45347</v>
      </c>
      <c r="R909" s="6" t="str">
        <f>TEXT(ecommerce_dataset_updated[[#This Row],['[Purchase_Date']]], "mmm")</f>
        <v>Feb</v>
      </c>
      <c r="S909" s="6" t="str">
        <f>TEXT(ecommerce_dataset_updated[[#This Row],['[Purchase_Date']]], "ddd")</f>
        <v>Sun</v>
      </c>
      <c r="T909" s="6">
        <f>ecommerce_dataset_updated[[#This Row],[Final_Price(Rs.) _]]-ecommerce_dataset_updated[[#This Row],['[Final_Price(Rs.)']]]</f>
        <v>3.9999999999977831E-3</v>
      </c>
      <c r="U909" s="6" t="b">
        <f xml:space="preserve"> AND(ecommerce_dataset_updated[[#This Row],[Final_Price(Rs.) _]]=ecommerce_dataset_updated[[#This Row],['[Final_Price(Rs.)']]])</f>
        <v>0</v>
      </c>
      <c r="V909" s="5"/>
    </row>
    <row r="910" spans="1:22">
      <c r="A910" t="s">
        <v>3840</v>
      </c>
      <c r="B910" t="s">
        <v>3841</v>
      </c>
      <c r="C910" t="s">
        <v>32</v>
      </c>
      <c r="D910" s="9" t="s">
        <v>3842</v>
      </c>
      <c r="E910" s="8">
        <f>ecommerce_dataset_updated[[#This Row],[Price (Rs.)]]+0</f>
        <v>95.61</v>
      </c>
      <c r="F910" s="6" t="s">
        <v>154</v>
      </c>
      <c r="G910" s="7">
        <f>ecommerce_dataset_updated[[#This Row],[Discount (%)]]+0</f>
        <v>30</v>
      </c>
      <c r="H910" s="6" t="s">
        <v>3843</v>
      </c>
      <c r="I910" s="6">
        <f>ecommerce_dataset_updated[[#This Row],['[Price (Rs.)']]]*ecommerce_dataset_updated[[#This Row],['[Discount (%)']]]/100</f>
        <v>28.683000000000003</v>
      </c>
      <c r="J910" s="6">
        <f>ecommerce_dataset_updated[[#This Row],[Final_Price(Rs.)]]+0</f>
        <v>66.930000000000007</v>
      </c>
      <c r="K910" s="6">
        <f xml:space="preserve"> ecommerce_dataset_updated[[#This Row],['[Price (Rs.)']]]-ecommerce_dataset_updated[[#This Row],[Discount Amount _]]</f>
        <v>66.926999999999992</v>
      </c>
      <c r="L910" t="s">
        <v>77</v>
      </c>
      <c r="M910" t="s">
        <v>263</v>
      </c>
      <c r="N910" s="4" t="s">
        <v>14049</v>
      </c>
      <c r="O910" s="4" t="s">
        <v>14055</v>
      </c>
      <c r="P910" s="4" t="s">
        <v>14079</v>
      </c>
      <c r="Q910" s="5">
        <f>DATE(ecommerce_dataset_updated[[#This Row],[YYYY]],ecommerce_dataset_updated[[#This Row],[MM]],ecommerce_dataset_updated[[#This Row],[DD]])</f>
        <v>45515</v>
      </c>
      <c r="R910" s="6" t="str">
        <f>TEXT(ecommerce_dataset_updated[[#This Row],['[Purchase_Date']]], "mmm")</f>
        <v>Aug</v>
      </c>
      <c r="S910" s="6" t="str">
        <f>TEXT(ecommerce_dataset_updated[[#This Row],['[Purchase_Date']]], "ddd")</f>
        <v>Sun</v>
      </c>
      <c r="T910" s="6">
        <f>ecommerce_dataset_updated[[#This Row],[Final_Price(Rs.) _]]-ecommerce_dataset_updated[[#This Row],['[Final_Price(Rs.)']]]</f>
        <v>-3.0000000000143245E-3</v>
      </c>
      <c r="U910" s="6" t="b">
        <f xml:space="preserve"> AND(ecommerce_dataset_updated[[#This Row],[Final_Price(Rs.) _]]=ecommerce_dataset_updated[[#This Row],['[Final_Price(Rs.)']]])</f>
        <v>0</v>
      </c>
      <c r="V910" s="5"/>
    </row>
    <row r="911" spans="1:22">
      <c r="A911" t="s">
        <v>3844</v>
      </c>
      <c r="B911" t="s">
        <v>3845</v>
      </c>
      <c r="C911" t="s">
        <v>10</v>
      </c>
      <c r="D911" s="9" t="s">
        <v>3846</v>
      </c>
      <c r="E911" s="8">
        <f>ecommerce_dataset_updated[[#This Row],[Price (Rs.)]]+0</f>
        <v>155.97999999999999</v>
      </c>
      <c r="F911" s="6" t="s">
        <v>20</v>
      </c>
      <c r="G911" s="7">
        <f>ecommerce_dataset_updated[[#This Row],[Discount (%)]]+0</f>
        <v>20</v>
      </c>
      <c r="H911" s="6" t="s">
        <v>3847</v>
      </c>
      <c r="I911" s="6">
        <f>ecommerce_dataset_updated[[#This Row],['[Price (Rs.)']]]*ecommerce_dataset_updated[[#This Row],['[Discount (%)']]]/100</f>
        <v>31.195999999999998</v>
      </c>
      <c r="J911" s="6">
        <f>ecommerce_dataset_updated[[#This Row],[Final_Price(Rs.)]]+0</f>
        <v>124.78</v>
      </c>
      <c r="K911" s="6">
        <f xml:space="preserve"> ecommerce_dataset_updated[[#This Row],['[Price (Rs.)']]]-ecommerce_dataset_updated[[#This Row],[Discount Amount _]]</f>
        <v>124.78399999999999</v>
      </c>
      <c r="L911" t="s">
        <v>28</v>
      </c>
      <c r="M911" t="s">
        <v>644</v>
      </c>
      <c r="N911" s="4" t="s">
        <v>2910</v>
      </c>
      <c r="O911" s="4" t="s">
        <v>14059</v>
      </c>
      <c r="P911" s="4" t="s">
        <v>14079</v>
      </c>
      <c r="Q911" s="5">
        <f>DATE(ecommerce_dataset_updated[[#This Row],[YYYY]],ecommerce_dataset_updated[[#This Row],[MM]],ecommerce_dataset_updated[[#This Row],[DD]])</f>
        <v>45426</v>
      </c>
      <c r="R911" s="6" t="str">
        <f>TEXT(ecommerce_dataset_updated[[#This Row],['[Purchase_Date']]], "mmm")</f>
        <v>May</v>
      </c>
      <c r="S911" s="6" t="str">
        <f>TEXT(ecommerce_dataset_updated[[#This Row],['[Purchase_Date']]], "ddd")</f>
        <v>Tue</v>
      </c>
      <c r="T911" s="6">
        <f>ecommerce_dataset_updated[[#This Row],[Final_Price(Rs.) _]]-ecommerce_dataset_updated[[#This Row],['[Final_Price(Rs.)']]]</f>
        <v>3.9999999999906777E-3</v>
      </c>
      <c r="U911" s="6" t="b">
        <f xml:space="preserve"> AND(ecommerce_dataset_updated[[#This Row],[Final_Price(Rs.) _]]=ecommerce_dataset_updated[[#This Row],['[Final_Price(Rs.)']]])</f>
        <v>0</v>
      </c>
      <c r="V911" s="5"/>
    </row>
    <row r="912" spans="1:22">
      <c r="A912" t="s">
        <v>3848</v>
      </c>
      <c r="B912" t="s">
        <v>3849</v>
      </c>
      <c r="C912" t="s">
        <v>114</v>
      </c>
      <c r="D912" s="9" t="s">
        <v>3850</v>
      </c>
      <c r="E912" s="8">
        <f>ecommerce_dataset_updated[[#This Row],[Price (Rs.)]]+0</f>
        <v>18.559999999999999</v>
      </c>
      <c r="F912" s="6" t="s">
        <v>12</v>
      </c>
      <c r="G912" s="7">
        <f>ecommerce_dataset_updated[[#This Row],[Discount (%)]]+0</f>
        <v>15</v>
      </c>
      <c r="H912" s="6" t="s">
        <v>3851</v>
      </c>
      <c r="I912" s="6">
        <f>ecommerce_dataset_updated[[#This Row],['[Price (Rs.)']]]*ecommerce_dataset_updated[[#This Row],['[Discount (%)']]]/100</f>
        <v>2.7839999999999998</v>
      </c>
      <c r="J912" s="6">
        <f>ecommerce_dataset_updated[[#This Row],[Final_Price(Rs.)]]+0</f>
        <v>15.78</v>
      </c>
      <c r="K912" s="6">
        <f xml:space="preserve"> ecommerce_dataset_updated[[#This Row],['[Price (Rs.)']]]-ecommerce_dataset_updated[[#This Row],[Discount Amount _]]</f>
        <v>15.776</v>
      </c>
      <c r="L912" t="s">
        <v>77</v>
      </c>
      <c r="M912" t="s">
        <v>891</v>
      </c>
      <c r="N912" s="4" t="s">
        <v>20</v>
      </c>
      <c r="O912" s="4" t="s">
        <v>75</v>
      </c>
      <c r="P912" s="4" t="s">
        <v>14079</v>
      </c>
      <c r="Q912" s="5">
        <f>DATE(ecommerce_dataset_updated[[#This Row],[YYYY]],ecommerce_dataset_updated[[#This Row],[MM]],ecommerce_dataset_updated[[#This Row],[DD]])</f>
        <v>45585</v>
      </c>
      <c r="R912" s="6" t="str">
        <f>TEXT(ecommerce_dataset_updated[[#This Row],['[Purchase_Date']]], "mmm")</f>
        <v>Oct</v>
      </c>
      <c r="S912" s="6" t="str">
        <f>TEXT(ecommerce_dataset_updated[[#This Row],['[Purchase_Date']]], "ddd")</f>
        <v>Sun</v>
      </c>
      <c r="T912" s="6">
        <f>ecommerce_dataset_updated[[#This Row],[Final_Price(Rs.) _]]-ecommerce_dataset_updated[[#This Row],['[Final_Price(Rs.)']]]</f>
        <v>-3.9999999999995595E-3</v>
      </c>
      <c r="U912" s="6" t="b">
        <f xml:space="preserve"> AND(ecommerce_dataset_updated[[#This Row],[Final_Price(Rs.) _]]=ecommerce_dataset_updated[[#This Row],['[Final_Price(Rs.)']]])</f>
        <v>0</v>
      </c>
      <c r="V912" s="5"/>
    </row>
    <row r="913" spans="1:22">
      <c r="A913" t="s">
        <v>3852</v>
      </c>
      <c r="B913" t="s">
        <v>3853</v>
      </c>
      <c r="C913" t="s">
        <v>114</v>
      </c>
      <c r="D913" s="9" t="s">
        <v>3854</v>
      </c>
      <c r="E913" s="8">
        <f>ecommerce_dataset_updated[[#This Row],[Price (Rs.)]]+0</f>
        <v>26.86</v>
      </c>
      <c r="F913" s="6" t="s">
        <v>12</v>
      </c>
      <c r="G913" s="7">
        <f>ecommerce_dataset_updated[[#This Row],[Discount (%)]]+0</f>
        <v>15</v>
      </c>
      <c r="H913" s="6" t="s">
        <v>3855</v>
      </c>
      <c r="I913" s="6">
        <f>ecommerce_dataset_updated[[#This Row],['[Price (Rs.)']]]*ecommerce_dataset_updated[[#This Row],['[Discount (%)']]]/100</f>
        <v>4.0289999999999999</v>
      </c>
      <c r="J913" s="6">
        <f>ecommerce_dataset_updated[[#This Row],[Final_Price(Rs.)]]+0</f>
        <v>22.83</v>
      </c>
      <c r="K913" s="6">
        <f xml:space="preserve"> ecommerce_dataset_updated[[#This Row],['[Price (Rs.)']]]-ecommerce_dataset_updated[[#This Row],[Discount Amount _]]</f>
        <v>22.831</v>
      </c>
      <c r="L913" t="s">
        <v>120</v>
      </c>
      <c r="M913" t="s">
        <v>309</v>
      </c>
      <c r="N913" s="4" t="s">
        <v>14069</v>
      </c>
      <c r="O913" s="4" t="s">
        <v>75</v>
      </c>
      <c r="P913" s="4" t="s">
        <v>14079</v>
      </c>
      <c r="Q913" s="5">
        <f>DATE(ecommerce_dataset_updated[[#This Row],[YYYY]],ecommerce_dataset_updated[[#This Row],[MM]],ecommerce_dataset_updated[[#This Row],[DD]])</f>
        <v>45587</v>
      </c>
      <c r="R913" s="6" t="str">
        <f>TEXT(ecommerce_dataset_updated[[#This Row],['[Purchase_Date']]], "mmm")</f>
        <v>Oct</v>
      </c>
      <c r="S913" s="6" t="str">
        <f>TEXT(ecommerce_dataset_updated[[#This Row],['[Purchase_Date']]], "ddd")</f>
        <v>Tue</v>
      </c>
      <c r="T913" s="6">
        <f>ecommerce_dataset_updated[[#This Row],[Final_Price(Rs.) _]]-ecommerce_dataset_updated[[#This Row],['[Final_Price(Rs.)']]]</f>
        <v>1.0000000000012221E-3</v>
      </c>
      <c r="U913" s="6" t="b">
        <f xml:space="preserve"> AND(ecommerce_dataset_updated[[#This Row],[Final_Price(Rs.) _]]=ecommerce_dataset_updated[[#This Row],['[Final_Price(Rs.)']]])</f>
        <v>0</v>
      </c>
      <c r="V913" s="5"/>
    </row>
    <row r="914" spans="1:22">
      <c r="A914" t="s">
        <v>3856</v>
      </c>
      <c r="B914" t="s">
        <v>3857</v>
      </c>
      <c r="C914" t="s">
        <v>68</v>
      </c>
      <c r="D914" s="9" t="s">
        <v>3858</v>
      </c>
      <c r="E914" s="8">
        <f>ecommerce_dataset_updated[[#This Row],[Price (Rs.)]]+0</f>
        <v>202.35</v>
      </c>
      <c r="F914" s="6" t="s">
        <v>154</v>
      </c>
      <c r="G914" s="7">
        <f>ecommerce_dataset_updated[[#This Row],[Discount (%)]]+0</f>
        <v>30</v>
      </c>
      <c r="H914" s="6" t="s">
        <v>3859</v>
      </c>
      <c r="I914" s="6">
        <f>ecommerce_dataset_updated[[#This Row],['[Price (Rs.)']]]*ecommerce_dataset_updated[[#This Row],['[Discount (%)']]]/100</f>
        <v>60.704999999999998</v>
      </c>
      <c r="J914" s="6">
        <f>ecommerce_dataset_updated[[#This Row],[Final_Price(Rs.)]]+0</f>
        <v>141.63999999999999</v>
      </c>
      <c r="K914" s="6">
        <f xml:space="preserve"> ecommerce_dataset_updated[[#This Row],['[Price (Rs.)']]]-ecommerce_dataset_updated[[#This Row],[Discount Amount _]]</f>
        <v>141.64499999999998</v>
      </c>
      <c r="L914" t="s">
        <v>35</v>
      </c>
      <c r="M914" t="s">
        <v>3860</v>
      </c>
      <c r="N914" s="4" t="s">
        <v>14061</v>
      </c>
      <c r="O914" s="4" t="s">
        <v>14062</v>
      </c>
      <c r="P914" s="4" t="s">
        <v>14079</v>
      </c>
      <c r="Q914" s="5">
        <f>DATE(ecommerce_dataset_updated[[#This Row],[YYYY]],ecommerce_dataset_updated[[#This Row],[MM]],ecommerce_dataset_updated[[#This Row],[DD]])</f>
        <v>45464</v>
      </c>
      <c r="R914" s="6" t="str">
        <f>TEXT(ecommerce_dataset_updated[[#This Row],['[Purchase_Date']]], "mmm")</f>
        <v>Jun</v>
      </c>
      <c r="S914" s="6" t="str">
        <f>TEXT(ecommerce_dataset_updated[[#This Row],['[Purchase_Date']]], "ddd")</f>
        <v>Fri</v>
      </c>
      <c r="T914" s="6">
        <f>ecommerce_dataset_updated[[#This Row],[Final_Price(Rs.) _]]-ecommerce_dataset_updated[[#This Row],['[Final_Price(Rs.)']]]</f>
        <v>4.9999999999954525E-3</v>
      </c>
      <c r="U914" s="6" t="b">
        <f xml:space="preserve"> AND(ecommerce_dataset_updated[[#This Row],[Final_Price(Rs.) _]]=ecommerce_dataset_updated[[#This Row],['[Final_Price(Rs.)']]])</f>
        <v>0</v>
      </c>
      <c r="V914" s="5"/>
    </row>
    <row r="915" spans="1:22">
      <c r="A915" t="s">
        <v>3861</v>
      </c>
      <c r="B915" t="s">
        <v>3862</v>
      </c>
      <c r="C915" t="s">
        <v>114</v>
      </c>
      <c r="D915" s="9" t="s">
        <v>3863</v>
      </c>
      <c r="E915" s="8">
        <f>ecommerce_dataset_updated[[#This Row],[Price (Rs.)]]+0</f>
        <v>263.22000000000003</v>
      </c>
      <c r="F915" s="6" t="s">
        <v>12</v>
      </c>
      <c r="G915" s="7">
        <f>ecommerce_dataset_updated[[#This Row],[Discount (%)]]+0</f>
        <v>15</v>
      </c>
      <c r="H915" s="6" t="s">
        <v>3864</v>
      </c>
      <c r="I915" s="6">
        <f>ecommerce_dataset_updated[[#This Row],['[Price (Rs.)']]]*ecommerce_dataset_updated[[#This Row],['[Discount (%)']]]/100</f>
        <v>39.483000000000004</v>
      </c>
      <c r="J915" s="6">
        <f>ecommerce_dataset_updated[[#This Row],[Final_Price(Rs.)]]+0</f>
        <v>223.74</v>
      </c>
      <c r="K915" s="6">
        <f xml:space="preserve"> ecommerce_dataset_updated[[#This Row],['[Price (Rs.)']]]-ecommerce_dataset_updated[[#This Row],[Discount Amount _]]</f>
        <v>223.73700000000002</v>
      </c>
      <c r="L915" t="s">
        <v>120</v>
      </c>
      <c r="M915" t="s">
        <v>324</v>
      </c>
      <c r="N915" s="4" t="s">
        <v>14069</v>
      </c>
      <c r="O915" s="4" t="s">
        <v>14055</v>
      </c>
      <c r="P915" s="4" t="s">
        <v>14079</v>
      </c>
      <c r="Q915" s="5">
        <f>DATE(ecommerce_dataset_updated[[#This Row],[YYYY]],ecommerce_dataset_updated[[#This Row],[MM]],ecommerce_dataset_updated[[#This Row],[DD]])</f>
        <v>45526</v>
      </c>
      <c r="R915" s="6" t="str">
        <f>TEXT(ecommerce_dataset_updated[[#This Row],['[Purchase_Date']]], "mmm")</f>
        <v>Aug</v>
      </c>
      <c r="S915" s="6" t="str">
        <f>TEXT(ecommerce_dataset_updated[[#This Row],['[Purchase_Date']]], "ddd")</f>
        <v>Thu</v>
      </c>
      <c r="T915" s="6">
        <f>ecommerce_dataset_updated[[#This Row],[Final_Price(Rs.) _]]-ecommerce_dataset_updated[[#This Row],['[Final_Price(Rs.)']]]</f>
        <v>-2.9999999999859028E-3</v>
      </c>
      <c r="U915" s="6" t="b">
        <f xml:space="preserve"> AND(ecommerce_dataset_updated[[#This Row],[Final_Price(Rs.) _]]=ecommerce_dataset_updated[[#This Row],['[Final_Price(Rs.)']]])</f>
        <v>0</v>
      </c>
      <c r="V915" s="5"/>
    </row>
    <row r="916" spans="1:22">
      <c r="A916" t="s">
        <v>3865</v>
      </c>
      <c r="B916" t="s">
        <v>3866</v>
      </c>
      <c r="C916" t="s">
        <v>18</v>
      </c>
      <c r="D916" s="9" t="s">
        <v>3867</v>
      </c>
      <c r="E916" s="8">
        <f>ecommerce_dataset_updated[[#This Row],[Price (Rs.)]]+0</f>
        <v>298.79000000000002</v>
      </c>
      <c r="F916" s="6" t="s">
        <v>12</v>
      </c>
      <c r="G916" s="7">
        <f>ecommerce_dataset_updated[[#This Row],[Discount (%)]]+0</f>
        <v>15</v>
      </c>
      <c r="H916" s="6" t="s">
        <v>3868</v>
      </c>
      <c r="I916" s="6">
        <f>ecommerce_dataset_updated[[#This Row],['[Price (Rs.)']]]*ecommerce_dataset_updated[[#This Row],['[Discount (%)']]]/100</f>
        <v>44.8185</v>
      </c>
      <c r="J916" s="6">
        <f>ecommerce_dataset_updated[[#This Row],[Final_Price(Rs.)]]+0</f>
        <v>253.97</v>
      </c>
      <c r="K916" s="6">
        <f xml:space="preserve"> ecommerce_dataset_updated[[#This Row],['[Price (Rs.)']]]-ecommerce_dataset_updated[[#This Row],[Discount Amount _]]</f>
        <v>253.97150000000002</v>
      </c>
      <c r="L916" t="s">
        <v>120</v>
      </c>
      <c r="M916" t="s">
        <v>1770</v>
      </c>
      <c r="N916" s="4" t="s">
        <v>14057</v>
      </c>
      <c r="O916" s="4" t="s">
        <v>14057</v>
      </c>
      <c r="P916" s="4" t="s">
        <v>14079</v>
      </c>
      <c r="Q916" s="5">
        <f>DATE(ecommerce_dataset_updated[[#This Row],[YYYY]],ecommerce_dataset_updated[[#This Row],[MM]],ecommerce_dataset_updated[[#This Row],[DD]])</f>
        <v>45354</v>
      </c>
      <c r="R916" s="6" t="str">
        <f>TEXT(ecommerce_dataset_updated[[#This Row],['[Purchase_Date']]], "mmm")</f>
        <v>Mar</v>
      </c>
      <c r="S916" s="6" t="str">
        <f>TEXT(ecommerce_dataset_updated[[#This Row],['[Purchase_Date']]], "ddd")</f>
        <v>Sun</v>
      </c>
      <c r="T916" s="6">
        <f>ecommerce_dataset_updated[[#This Row],[Final_Price(Rs.) _]]-ecommerce_dataset_updated[[#This Row],['[Final_Price(Rs.)']]]</f>
        <v>1.5000000000213731E-3</v>
      </c>
      <c r="U916" s="6" t="b">
        <f xml:space="preserve"> AND(ecommerce_dataset_updated[[#This Row],[Final_Price(Rs.) _]]=ecommerce_dataset_updated[[#This Row],['[Final_Price(Rs.)']]])</f>
        <v>0</v>
      </c>
      <c r="V916" s="5"/>
    </row>
    <row r="917" spans="1:22">
      <c r="A917" t="s">
        <v>3869</v>
      </c>
      <c r="B917" t="s">
        <v>3870</v>
      </c>
      <c r="C917" t="s">
        <v>18</v>
      </c>
      <c r="D917" s="9" t="s">
        <v>3871</v>
      </c>
      <c r="E917" s="8">
        <f>ecommerce_dataset_updated[[#This Row],[Price (Rs.)]]+0</f>
        <v>457.07</v>
      </c>
      <c r="F917" s="6" t="s">
        <v>107</v>
      </c>
      <c r="G917" s="7">
        <f>ecommerce_dataset_updated[[#This Row],[Discount (%)]]+0</f>
        <v>0</v>
      </c>
      <c r="H917" s="6" t="s">
        <v>3871</v>
      </c>
      <c r="I917" s="6">
        <f>ecommerce_dataset_updated[[#This Row],['[Price (Rs.)']]]*ecommerce_dataset_updated[[#This Row],['[Discount (%)']]]/100</f>
        <v>0</v>
      </c>
      <c r="J917" s="6">
        <f>ecommerce_dataset_updated[[#This Row],[Final_Price(Rs.)]]+0</f>
        <v>457.07</v>
      </c>
      <c r="K917" s="6">
        <f xml:space="preserve"> ecommerce_dataset_updated[[#This Row],['[Price (Rs.)']]]-ecommerce_dataset_updated[[#This Row],[Discount Amount _]]</f>
        <v>457.07</v>
      </c>
      <c r="L917" t="s">
        <v>77</v>
      </c>
      <c r="M917" t="s">
        <v>1817</v>
      </c>
      <c r="N917" s="4" t="s">
        <v>14063</v>
      </c>
      <c r="O917" s="4" t="s">
        <v>14052</v>
      </c>
      <c r="P917" s="4" t="s">
        <v>14079</v>
      </c>
      <c r="Q917" s="5">
        <f>DATE(ecommerce_dataset_updated[[#This Row],[YYYY]],ecommerce_dataset_updated[[#This Row],[MM]],ecommerce_dataset_updated[[#This Row],[DD]])</f>
        <v>45308</v>
      </c>
      <c r="R917" s="6" t="str">
        <f>TEXT(ecommerce_dataset_updated[[#This Row],['[Purchase_Date']]], "mmm")</f>
        <v>Jan</v>
      </c>
      <c r="S917" s="6" t="str">
        <f>TEXT(ecommerce_dataset_updated[[#This Row],['[Purchase_Date']]], "ddd")</f>
        <v>Wed</v>
      </c>
      <c r="T917" s="6">
        <f>ecommerce_dataset_updated[[#This Row],[Final_Price(Rs.) _]]-ecommerce_dataset_updated[[#This Row],['[Final_Price(Rs.)']]]</f>
        <v>0</v>
      </c>
      <c r="U917" s="6" t="b">
        <f xml:space="preserve"> AND(ecommerce_dataset_updated[[#This Row],[Final_Price(Rs.) _]]=ecommerce_dataset_updated[[#This Row],['[Final_Price(Rs.)']]])</f>
        <v>1</v>
      </c>
      <c r="V917" s="5"/>
    </row>
    <row r="918" spans="1:22">
      <c r="A918" t="s">
        <v>3872</v>
      </c>
      <c r="B918" t="s">
        <v>3873</v>
      </c>
      <c r="C918" t="s">
        <v>114</v>
      </c>
      <c r="D918" s="9" t="s">
        <v>3874</v>
      </c>
      <c r="E918" s="8">
        <f>ecommerce_dataset_updated[[#This Row],[Price (Rs.)]]+0</f>
        <v>442.46</v>
      </c>
      <c r="F918" s="6" t="s">
        <v>107</v>
      </c>
      <c r="G918" s="7">
        <f>ecommerce_dataset_updated[[#This Row],[Discount (%)]]+0</f>
        <v>0</v>
      </c>
      <c r="H918" s="6" t="s">
        <v>3874</v>
      </c>
      <c r="I918" s="6">
        <f>ecommerce_dataset_updated[[#This Row],['[Price (Rs.)']]]*ecommerce_dataset_updated[[#This Row],['[Discount (%)']]]/100</f>
        <v>0</v>
      </c>
      <c r="J918" s="6">
        <f>ecommerce_dataset_updated[[#This Row],[Final_Price(Rs.)]]+0</f>
        <v>442.46</v>
      </c>
      <c r="K918" s="6">
        <f xml:space="preserve"> ecommerce_dataset_updated[[#This Row],['[Price (Rs.)']]]-ecommerce_dataset_updated[[#This Row],[Discount Amount _]]</f>
        <v>442.46</v>
      </c>
      <c r="L918" t="s">
        <v>14</v>
      </c>
      <c r="M918" t="s">
        <v>798</v>
      </c>
      <c r="N918" s="4" t="s">
        <v>14059</v>
      </c>
      <c r="O918" s="4" t="s">
        <v>14049</v>
      </c>
      <c r="P918" s="4" t="s">
        <v>14079</v>
      </c>
      <c r="Q918" s="5">
        <f>DATE(ecommerce_dataset_updated[[#This Row],[YYYY]],ecommerce_dataset_updated[[#This Row],[MM]],ecommerce_dataset_updated[[#This Row],[DD]])</f>
        <v>45601</v>
      </c>
      <c r="R918" s="6" t="str">
        <f>TEXT(ecommerce_dataset_updated[[#This Row],['[Purchase_Date']]], "mmm")</f>
        <v>Nov</v>
      </c>
      <c r="S918" s="6" t="str">
        <f>TEXT(ecommerce_dataset_updated[[#This Row],['[Purchase_Date']]], "ddd")</f>
        <v>Tue</v>
      </c>
      <c r="T918" s="6">
        <f>ecommerce_dataset_updated[[#This Row],[Final_Price(Rs.) _]]-ecommerce_dataset_updated[[#This Row],['[Final_Price(Rs.)']]]</f>
        <v>0</v>
      </c>
      <c r="U918" s="6" t="b">
        <f xml:space="preserve"> AND(ecommerce_dataset_updated[[#This Row],[Final_Price(Rs.) _]]=ecommerce_dataset_updated[[#This Row],['[Final_Price(Rs.)']]])</f>
        <v>1</v>
      </c>
      <c r="V918" s="5"/>
    </row>
    <row r="919" spans="1:22">
      <c r="A919" t="s">
        <v>3875</v>
      </c>
      <c r="B919" t="s">
        <v>3876</v>
      </c>
      <c r="C919" t="s">
        <v>114</v>
      </c>
      <c r="D919" s="9" t="s">
        <v>3877</v>
      </c>
      <c r="E919" s="8">
        <f>ecommerce_dataset_updated[[#This Row],[Price (Rs.)]]+0</f>
        <v>255.81</v>
      </c>
      <c r="F919" s="6" t="s">
        <v>47</v>
      </c>
      <c r="G919" s="7">
        <f>ecommerce_dataset_updated[[#This Row],[Discount (%)]]+0</f>
        <v>50</v>
      </c>
      <c r="H919" s="6" t="s">
        <v>3878</v>
      </c>
      <c r="I919" s="6">
        <f>ecommerce_dataset_updated[[#This Row],['[Price (Rs.)']]]*ecommerce_dataset_updated[[#This Row],['[Discount (%)']]]/100</f>
        <v>127.905</v>
      </c>
      <c r="J919" s="6">
        <f>ecommerce_dataset_updated[[#This Row],[Final_Price(Rs.)]]+0</f>
        <v>127.91</v>
      </c>
      <c r="K919" s="6">
        <f xml:space="preserve"> ecommerce_dataset_updated[[#This Row],['[Price (Rs.)']]]-ecommerce_dataset_updated[[#This Row],[Discount Amount _]]</f>
        <v>127.905</v>
      </c>
      <c r="L919" t="s">
        <v>28</v>
      </c>
      <c r="M919" t="s">
        <v>1983</v>
      </c>
      <c r="N919" s="4" t="s">
        <v>14048</v>
      </c>
      <c r="O919" s="4" t="s">
        <v>14057</v>
      </c>
      <c r="P919" s="4" t="s">
        <v>14079</v>
      </c>
      <c r="Q919" s="5">
        <f>DATE(ecommerce_dataset_updated[[#This Row],[YYYY]],ecommerce_dataset_updated[[#This Row],[MM]],ecommerce_dataset_updated[[#This Row],[DD]])</f>
        <v>45363</v>
      </c>
      <c r="R919" s="6" t="str">
        <f>TEXT(ecommerce_dataset_updated[[#This Row],['[Purchase_Date']]], "mmm")</f>
        <v>Mar</v>
      </c>
      <c r="S919" s="6" t="str">
        <f>TEXT(ecommerce_dataset_updated[[#This Row],['[Purchase_Date']]], "ddd")</f>
        <v>Tue</v>
      </c>
      <c r="T919" s="6">
        <f>ecommerce_dataset_updated[[#This Row],[Final_Price(Rs.) _]]-ecommerce_dataset_updated[[#This Row],['[Final_Price(Rs.)']]]</f>
        <v>-4.9999999999954525E-3</v>
      </c>
      <c r="U919" s="6" t="b">
        <f xml:space="preserve"> AND(ecommerce_dataset_updated[[#This Row],[Final_Price(Rs.) _]]=ecommerce_dataset_updated[[#This Row],['[Final_Price(Rs.)']]])</f>
        <v>0</v>
      </c>
      <c r="V919" s="5"/>
    </row>
    <row r="920" spans="1:22">
      <c r="A920" t="s">
        <v>3879</v>
      </c>
      <c r="B920" t="s">
        <v>3880</v>
      </c>
      <c r="C920" t="s">
        <v>114</v>
      </c>
      <c r="D920" s="9" t="s">
        <v>1630</v>
      </c>
      <c r="E920" s="8">
        <f>ecommerce_dataset_updated[[#This Row],[Price (Rs.)]]+0</f>
        <v>32.89</v>
      </c>
      <c r="F920" s="6" t="s">
        <v>107</v>
      </c>
      <c r="G920" s="7">
        <f>ecommerce_dataset_updated[[#This Row],[Discount (%)]]+0</f>
        <v>0</v>
      </c>
      <c r="H920" s="6" t="s">
        <v>1630</v>
      </c>
      <c r="I920" s="6">
        <f>ecommerce_dataset_updated[[#This Row],['[Price (Rs.)']]]*ecommerce_dataset_updated[[#This Row],['[Discount (%)']]]/100</f>
        <v>0</v>
      </c>
      <c r="J920" s="6">
        <f>ecommerce_dataset_updated[[#This Row],[Final_Price(Rs.)]]+0</f>
        <v>32.89</v>
      </c>
      <c r="K920" s="6">
        <f xml:space="preserve"> ecommerce_dataset_updated[[#This Row],['[Price (Rs.)']]]-ecommerce_dataset_updated[[#This Row],[Discount Amount _]]</f>
        <v>32.89</v>
      </c>
      <c r="L920" t="s">
        <v>28</v>
      </c>
      <c r="M920" t="s">
        <v>273</v>
      </c>
      <c r="N920" s="4" t="s">
        <v>14055</v>
      </c>
      <c r="O920" s="4" t="s">
        <v>75</v>
      </c>
      <c r="P920" s="4" t="s">
        <v>14079</v>
      </c>
      <c r="Q920" s="5">
        <f>DATE(ecommerce_dataset_updated[[#This Row],[YYYY]],ecommerce_dataset_updated[[#This Row],[MM]],ecommerce_dataset_updated[[#This Row],[DD]])</f>
        <v>45573</v>
      </c>
      <c r="R920" s="6" t="str">
        <f>TEXT(ecommerce_dataset_updated[[#This Row],['[Purchase_Date']]], "mmm")</f>
        <v>Oct</v>
      </c>
      <c r="S920" s="6" t="str">
        <f>TEXT(ecommerce_dataset_updated[[#This Row],['[Purchase_Date']]], "ddd")</f>
        <v>Tue</v>
      </c>
      <c r="T920" s="6">
        <f>ecommerce_dataset_updated[[#This Row],[Final_Price(Rs.) _]]-ecommerce_dataset_updated[[#This Row],['[Final_Price(Rs.)']]]</f>
        <v>0</v>
      </c>
      <c r="U920" s="6" t="b">
        <f xml:space="preserve"> AND(ecommerce_dataset_updated[[#This Row],[Final_Price(Rs.) _]]=ecommerce_dataset_updated[[#This Row],['[Final_Price(Rs.)']]])</f>
        <v>1</v>
      </c>
      <c r="V920" s="5"/>
    </row>
    <row r="921" spans="1:22">
      <c r="A921" t="s">
        <v>3881</v>
      </c>
      <c r="B921" t="s">
        <v>3882</v>
      </c>
      <c r="C921" t="s">
        <v>18</v>
      </c>
      <c r="D921" s="9" t="s">
        <v>3883</v>
      </c>
      <c r="E921" s="8">
        <f>ecommerce_dataset_updated[[#This Row],[Price (Rs.)]]+0</f>
        <v>251.88</v>
      </c>
      <c r="F921" s="6" t="s">
        <v>75</v>
      </c>
      <c r="G921" s="7">
        <f>ecommerce_dataset_updated[[#This Row],[Discount (%)]]+0</f>
        <v>10</v>
      </c>
      <c r="H921" s="6" t="s">
        <v>3396</v>
      </c>
      <c r="I921" s="6">
        <f>ecommerce_dataset_updated[[#This Row],['[Price (Rs.)']]]*ecommerce_dataset_updated[[#This Row],['[Discount (%)']]]/100</f>
        <v>25.188000000000002</v>
      </c>
      <c r="J921" s="6">
        <f>ecommerce_dataset_updated[[#This Row],[Final_Price(Rs.)]]+0</f>
        <v>226.69</v>
      </c>
      <c r="K921" s="6">
        <f xml:space="preserve"> ecommerce_dataset_updated[[#This Row],['[Price (Rs.)']]]-ecommerce_dataset_updated[[#This Row],[Discount Amount _]]</f>
        <v>226.69200000000001</v>
      </c>
      <c r="L921" t="s">
        <v>77</v>
      </c>
      <c r="M921" t="s">
        <v>2327</v>
      </c>
      <c r="N921" s="4" t="s">
        <v>14065</v>
      </c>
      <c r="O921" s="4" t="s">
        <v>14052</v>
      </c>
      <c r="P921" s="4" t="s">
        <v>14079</v>
      </c>
      <c r="Q921" s="5">
        <f>DATE(ecommerce_dataset_updated[[#This Row],[YYYY]],ecommerce_dataset_updated[[#This Row],[MM]],ecommerce_dataset_updated[[#This Row],[DD]])</f>
        <v>45314</v>
      </c>
      <c r="R921" s="6" t="str">
        <f>TEXT(ecommerce_dataset_updated[[#This Row],['[Purchase_Date']]], "mmm")</f>
        <v>Jan</v>
      </c>
      <c r="S921" s="6" t="str">
        <f>TEXT(ecommerce_dataset_updated[[#This Row],['[Purchase_Date']]], "ddd")</f>
        <v>Tue</v>
      </c>
      <c r="T921" s="6">
        <f>ecommerce_dataset_updated[[#This Row],[Final_Price(Rs.) _]]-ecommerce_dataset_updated[[#This Row],['[Final_Price(Rs.)']]]</f>
        <v>2.0000000000095497E-3</v>
      </c>
      <c r="U921" s="6" t="b">
        <f xml:space="preserve"> AND(ecommerce_dataset_updated[[#This Row],[Final_Price(Rs.) _]]=ecommerce_dataset_updated[[#This Row],['[Final_Price(Rs.)']]])</f>
        <v>0</v>
      </c>
      <c r="V921" s="5"/>
    </row>
    <row r="922" spans="1:22">
      <c r="A922" t="s">
        <v>3884</v>
      </c>
      <c r="B922" t="s">
        <v>3885</v>
      </c>
      <c r="C922" t="s">
        <v>114</v>
      </c>
      <c r="D922" s="9" t="s">
        <v>3886</v>
      </c>
      <c r="E922" s="8">
        <f>ecommerce_dataset_updated[[#This Row],[Price (Rs.)]]+0</f>
        <v>120.68</v>
      </c>
      <c r="F922" s="6" t="s">
        <v>12</v>
      </c>
      <c r="G922" s="7">
        <f>ecommerce_dataset_updated[[#This Row],[Discount (%)]]+0</f>
        <v>15</v>
      </c>
      <c r="H922" s="6" t="s">
        <v>3887</v>
      </c>
      <c r="I922" s="6">
        <f>ecommerce_dataset_updated[[#This Row],['[Price (Rs.)']]]*ecommerce_dataset_updated[[#This Row],['[Discount (%)']]]/100</f>
        <v>18.102</v>
      </c>
      <c r="J922" s="6">
        <f>ecommerce_dataset_updated[[#This Row],[Final_Price(Rs.)]]+0</f>
        <v>102.58</v>
      </c>
      <c r="K922" s="6">
        <f xml:space="preserve"> ecommerce_dataset_updated[[#This Row],['[Price (Rs.)']]]-ecommerce_dataset_updated[[#This Row],[Discount Amount _]]</f>
        <v>102.578</v>
      </c>
      <c r="L922" t="s">
        <v>77</v>
      </c>
      <c r="M922" t="s">
        <v>2390</v>
      </c>
      <c r="N922" s="4" t="s">
        <v>14050</v>
      </c>
      <c r="O922" s="4" t="s">
        <v>14050</v>
      </c>
      <c r="P922" s="4" t="s">
        <v>14079</v>
      </c>
      <c r="Q922" s="5">
        <f>DATE(ecommerce_dataset_updated[[#This Row],[YYYY]],ecommerce_dataset_updated[[#This Row],[MM]],ecommerce_dataset_updated[[#This Row],[DD]])</f>
        <v>45544</v>
      </c>
      <c r="R922" s="6" t="str">
        <f>TEXT(ecommerce_dataset_updated[[#This Row],['[Purchase_Date']]], "mmm")</f>
        <v>Sep</v>
      </c>
      <c r="S922" s="6" t="str">
        <f>TEXT(ecommerce_dataset_updated[[#This Row],['[Purchase_Date']]], "ddd")</f>
        <v>Mon</v>
      </c>
      <c r="T922" s="6">
        <f>ecommerce_dataset_updated[[#This Row],[Final_Price(Rs.) _]]-ecommerce_dataset_updated[[#This Row],['[Final_Price(Rs.)']]]</f>
        <v>-1.9999999999953388E-3</v>
      </c>
      <c r="U922" s="6" t="b">
        <f xml:space="preserve"> AND(ecommerce_dataset_updated[[#This Row],[Final_Price(Rs.) _]]=ecommerce_dataset_updated[[#This Row],['[Final_Price(Rs.)']]])</f>
        <v>0</v>
      </c>
      <c r="V922" s="5"/>
    </row>
    <row r="923" spans="1:22">
      <c r="A923" t="s">
        <v>3888</v>
      </c>
      <c r="B923" t="s">
        <v>3889</v>
      </c>
      <c r="C923" t="s">
        <v>10</v>
      </c>
      <c r="D923" s="9" t="s">
        <v>3890</v>
      </c>
      <c r="E923" s="8">
        <f>ecommerce_dataset_updated[[#This Row],[Price (Rs.)]]+0</f>
        <v>30.21</v>
      </c>
      <c r="F923" s="6" t="s">
        <v>75</v>
      </c>
      <c r="G923" s="7">
        <f>ecommerce_dataset_updated[[#This Row],[Discount (%)]]+0</f>
        <v>10</v>
      </c>
      <c r="H923" s="6" t="s">
        <v>3891</v>
      </c>
      <c r="I923" s="6">
        <f>ecommerce_dataset_updated[[#This Row],['[Price (Rs.)']]]*ecommerce_dataset_updated[[#This Row],['[Discount (%)']]]/100</f>
        <v>3.0210000000000004</v>
      </c>
      <c r="J923" s="6">
        <f>ecommerce_dataset_updated[[#This Row],[Final_Price(Rs.)]]+0</f>
        <v>27.19</v>
      </c>
      <c r="K923" s="6">
        <f xml:space="preserve"> ecommerce_dataset_updated[[#This Row],['[Price (Rs.)']]]-ecommerce_dataset_updated[[#This Row],[Discount Amount _]]</f>
        <v>27.189</v>
      </c>
      <c r="L923" t="s">
        <v>28</v>
      </c>
      <c r="M923" t="s">
        <v>1234</v>
      </c>
      <c r="N923" s="4" t="s">
        <v>75</v>
      </c>
      <c r="O923" s="4" t="s">
        <v>75</v>
      </c>
      <c r="P923" s="4" t="s">
        <v>14079</v>
      </c>
      <c r="Q923" s="5">
        <f>DATE(ecommerce_dataset_updated[[#This Row],[YYYY]],ecommerce_dataset_updated[[#This Row],[MM]],ecommerce_dataset_updated[[#This Row],[DD]])</f>
        <v>45575</v>
      </c>
      <c r="R923" s="6" t="str">
        <f>TEXT(ecommerce_dataset_updated[[#This Row],['[Purchase_Date']]], "mmm")</f>
        <v>Oct</v>
      </c>
      <c r="S923" s="6" t="str">
        <f>TEXT(ecommerce_dataset_updated[[#This Row],['[Purchase_Date']]], "ddd")</f>
        <v>Thu</v>
      </c>
      <c r="T923" s="6">
        <f>ecommerce_dataset_updated[[#This Row],[Final_Price(Rs.) _]]-ecommerce_dataset_updated[[#This Row],['[Final_Price(Rs.)']]]</f>
        <v>-1.0000000000012221E-3</v>
      </c>
      <c r="U923" s="6" t="b">
        <f xml:space="preserve"> AND(ecommerce_dataset_updated[[#This Row],[Final_Price(Rs.) _]]=ecommerce_dataset_updated[[#This Row],['[Final_Price(Rs.)']]])</f>
        <v>0</v>
      </c>
      <c r="V923" s="5"/>
    </row>
    <row r="924" spans="1:22">
      <c r="A924" t="s">
        <v>3892</v>
      </c>
      <c r="B924" t="s">
        <v>3893</v>
      </c>
      <c r="C924" t="s">
        <v>45</v>
      </c>
      <c r="D924" s="9" t="s">
        <v>3894</v>
      </c>
      <c r="E924" s="8">
        <f>ecommerce_dataset_updated[[#This Row],[Price (Rs.)]]+0</f>
        <v>246.17</v>
      </c>
      <c r="F924" s="6" t="s">
        <v>53</v>
      </c>
      <c r="G924" s="7">
        <f>ecommerce_dataset_updated[[#This Row],[Discount (%)]]+0</f>
        <v>5</v>
      </c>
      <c r="H924" s="6" t="s">
        <v>3895</v>
      </c>
      <c r="I924" s="6">
        <f>ecommerce_dataset_updated[[#This Row],['[Price (Rs.)']]]*ecommerce_dataset_updated[[#This Row],['[Discount (%)']]]/100</f>
        <v>12.308499999999999</v>
      </c>
      <c r="J924" s="6">
        <f>ecommerce_dataset_updated[[#This Row],[Final_Price(Rs.)]]+0</f>
        <v>233.86</v>
      </c>
      <c r="K924" s="6">
        <f xml:space="preserve"> ecommerce_dataset_updated[[#This Row],['[Price (Rs.)']]]-ecommerce_dataset_updated[[#This Row],[Discount Amount _]]</f>
        <v>233.86149999999998</v>
      </c>
      <c r="L924" t="s">
        <v>28</v>
      </c>
      <c r="M924" t="s">
        <v>263</v>
      </c>
      <c r="N924" s="4" t="s">
        <v>14049</v>
      </c>
      <c r="O924" s="4" t="s">
        <v>14055</v>
      </c>
      <c r="P924" s="4" t="s">
        <v>14079</v>
      </c>
      <c r="Q924" s="5">
        <f>DATE(ecommerce_dataset_updated[[#This Row],[YYYY]],ecommerce_dataset_updated[[#This Row],[MM]],ecommerce_dataset_updated[[#This Row],[DD]])</f>
        <v>45515</v>
      </c>
      <c r="R924" s="6" t="str">
        <f>TEXT(ecommerce_dataset_updated[[#This Row],['[Purchase_Date']]], "mmm")</f>
        <v>Aug</v>
      </c>
      <c r="S924" s="6" t="str">
        <f>TEXT(ecommerce_dataset_updated[[#This Row],['[Purchase_Date']]], "ddd")</f>
        <v>Sun</v>
      </c>
      <c r="T924" s="6">
        <f>ecommerce_dataset_updated[[#This Row],[Final_Price(Rs.) _]]-ecommerce_dataset_updated[[#This Row],['[Final_Price(Rs.)']]]</f>
        <v>1.4999999999645297E-3</v>
      </c>
      <c r="U924" s="6" t="b">
        <f xml:space="preserve"> AND(ecommerce_dataset_updated[[#This Row],[Final_Price(Rs.) _]]=ecommerce_dataset_updated[[#This Row],['[Final_Price(Rs.)']]])</f>
        <v>0</v>
      </c>
      <c r="V924" s="5"/>
    </row>
    <row r="925" spans="1:22">
      <c r="A925" t="s">
        <v>3896</v>
      </c>
      <c r="B925" t="s">
        <v>3897</v>
      </c>
      <c r="C925" t="s">
        <v>32</v>
      </c>
      <c r="D925" s="9" t="s">
        <v>3898</v>
      </c>
      <c r="E925" s="8">
        <f>ecommerce_dataset_updated[[#This Row],[Price (Rs.)]]+0</f>
        <v>329.85</v>
      </c>
      <c r="F925" s="6" t="s">
        <v>75</v>
      </c>
      <c r="G925" s="7">
        <f>ecommerce_dataset_updated[[#This Row],[Discount (%)]]+0</f>
        <v>10</v>
      </c>
      <c r="H925" s="6" t="s">
        <v>3899</v>
      </c>
      <c r="I925" s="6">
        <f>ecommerce_dataset_updated[[#This Row],['[Price (Rs.)']]]*ecommerce_dataset_updated[[#This Row],['[Discount (%)']]]/100</f>
        <v>32.984999999999999</v>
      </c>
      <c r="J925" s="6">
        <f>ecommerce_dataset_updated[[#This Row],[Final_Price(Rs.)]]+0</f>
        <v>296.87</v>
      </c>
      <c r="K925" s="6">
        <f xml:space="preserve"> ecommerce_dataset_updated[[#This Row],['[Price (Rs.)']]]-ecommerce_dataset_updated[[#This Row],[Discount Amount _]]</f>
        <v>296.86500000000001</v>
      </c>
      <c r="L925" t="s">
        <v>28</v>
      </c>
      <c r="M925" t="s">
        <v>881</v>
      </c>
      <c r="N925" s="4" t="s">
        <v>26</v>
      </c>
      <c r="O925" s="4" t="s">
        <v>14062</v>
      </c>
      <c r="P925" s="4" t="s">
        <v>14079</v>
      </c>
      <c r="Q925" s="5">
        <f>DATE(ecommerce_dataset_updated[[#This Row],[YYYY]],ecommerce_dataset_updated[[#This Row],[MM]],ecommerce_dataset_updated[[#This Row],[DD]])</f>
        <v>45468</v>
      </c>
      <c r="R925" s="6" t="str">
        <f>TEXT(ecommerce_dataset_updated[[#This Row],['[Purchase_Date']]], "mmm")</f>
        <v>Jun</v>
      </c>
      <c r="S925" s="6" t="str">
        <f>TEXT(ecommerce_dataset_updated[[#This Row],['[Purchase_Date']]], "ddd")</f>
        <v>Tue</v>
      </c>
      <c r="T925" s="6">
        <f>ecommerce_dataset_updated[[#This Row],[Final_Price(Rs.) _]]-ecommerce_dataset_updated[[#This Row],['[Final_Price(Rs.)']]]</f>
        <v>-4.9999999999954525E-3</v>
      </c>
      <c r="U925" s="6" t="b">
        <f xml:space="preserve"> AND(ecommerce_dataset_updated[[#This Row],[Final_Price(Rs.) _]]=ecommerce_dataset_updated[[#This Row],['[Final_Price(Rs.)']]])</f>
        <v>0</v>
      </c>
      <c r="V925" s="5"/>
    </row>
    <row r="926" spans="1:22">
      <c r="A926" t="s">
        <v>3900</v>
      </c>
      <c r="B926" t="s">
        <v>3901</v>
      </c>
      <c r="C926" t="s">
        <v>32</v>
      </c>
      <c r="D926" s="9" t="s">
        <v>3902</v>
      </c>
      <c r="E926" s="8">
        <f>ecommerce_dataset_updated[[#This Row],[Price (Rs.)]]+0</f>
        <v>437.06</v>
      </c>
      <c r="F926" s="6" t="s">
        <v>107</v>
      </c>
      <c r="G926" s="7">
        <f>ecommerce_dataset_updated[[#This Row],[Discount (%)]]+0</f>
        <v>0</v>
      </c>
      <c r="H926" s="6" t="s">
        <v>3902</v>
      </c>
      <c r="I926" s="6">
        <f>ecommerce_dataset_updated[[#This Row],['[Price (Rs.)']]]*ecommerce_dataset_updated[[#This Row],['[Discount (%)']]]/100</f>
        <v>0</v>
      </c>
      <c r="J926" s="6">
        <f>ecommerce_dataset_updated[[#This Row],[Final_Price(Rs.)]]+0</f>
        <v>437.06</v>
      </c>
      <c r="K926" s="6">
        <f xml:space="preserve"> ecommerce_dataset_updated[[#This Row],['[Price (Rs.)']]]-ecommerce_dataset_updated[[#This Row],[Discount Amount _]]</f>
        <v>437.06</v>
      </c>
      <c r="L926" t="s">
        <v>120</v>
      </c>
      <c r="M926" t="s">
        <v>718</v>
      </c>
      <c r="N926" s="4" t="s">
        <v>14068</v>
      </c>
      <c r="O926" s="4" t="s">
        <v>14067</v>
      </c>
      <c r="P926" s="4" t="s">
        <v>14079</v>
      </c>
      <c r="Q926" s="5">
        <f>DATE(ecommerce_dataset_updated[[#This Row],[YYYY]],ecommerce_dataset_updated[[#This Row],[MM]],ecommerce_dataset_updated[[#This Row],[DD]])</f>
        <v>45504</v>
      </c>
      <c r="R926" s="6" t="str">
        <f>TEXT(ecommerce_dataset_updated[[#This Row],['[Purchase_Date']]], "mmm")</f>
        <v>Jul</v>
      </c>
      <c r="S926" s="6" t="str">
        <f>TEXT(ecommerce_dataset_updated[[#This Row],['[Purchase_Date']]], "ddd")</f>
        <v>Wed</v>
      </c>
      <c r="T926" s="6">
        <f>ecommerce_dataset_updated[[#This Row],[Final_Price(Rs.) _]]-ecommerce_dataset_updated[[#This Row],['[Final_Price(Rs.)']]]</f>
        <v>0</v>
      </c>
      <c r="U926" s="6" t="b">
        <f xml:space="preserve"> AND(ecommerce_dataset_updated[[#This Row],[Final_Price(Rs.) _]]=ecommerce_dataset_updated[[#This Row],['[Final_Price(Rs.)']]])</f>
        <v>1</v>
      </c>
      <c r="V926" s="5"/>
    </row>
    <row r="927" spans="1:22">
      <c r="A927" t="s">
        <v>3903</v>
      </c>
      <c r="B927" t="s">
        <v>3904</v>
      </c>
      <c r="C927" t="s">
        <v>68</v>
      </c>
      <c r="D927" s="9" t="s">
        <v>3905</v>
      </c>
      <c r="E927" s="8">
        <f>ecommerce_dataset_updated[[#This Row],[Price (Rs.)]]+0</f>
        <v>204</v>
      </c>
      <c r="F927" s="6" t="s">
        <v>53</v>
      </c>
      <c r="G927" s="7">
        <f>ecommerce_dataset_updated[[#This Row],[Discount (%)]]+0</f>
        <v>5</v>
      </c>
      <c r="H927" s="6" t="s">
        <v>3906</v>
      </c>
      <c r="I927" s="6">
        <f>ecommerce_dataset_updated[[#This Row],['[Price (Rs.)']]]*ecommerce_dataset_updated[[#This Row],['[Discount (%)']]]/100</f>
        <v>10.199999999999999</v>
      </c>
      <c r="J927" s="6">
        <f>ecommerce_dataset_updated[[#This Row],[Final_Price(Rs.)]]+0</f>
        <v>193.8</v>
      </c>
      <c r="K927" s="6">
        <f xml:space="preserve"> ecommerce_dataset_updated[[#This Row],['[Price (Rs.)']]]-ecommerce_dataset_updated[[#This Row],[Discount Amount _]]</f>
        <v>193.8</v>
      </c>
      <c r="L927" t="s">
        <v>77</v>
      </c>
      <c r="M927" t="s">
        <v>140</v>
      </c>
      <c r="N927" s="4" t="s">
        <v>14068</v>
      </c>
      <c r="O927" s="4" t="s">
        <v>14055</v>
      </c>
      <c r="P927" s="4" t="s">
        <v>14079</v>
      </c>
      <c r="Q927" s="5">
        <f>DATE(ecommerce_dataset_updated[[#This Row],[YYYY]],ecommerce_dataset_updated[[#This Row],[MM]],ecommerce_dataset_updated[[#This Row],[DD]])</f>
        <v>45535</v>
      </c>
      <c r="R927" s="6" t="str">
        <f>TEXT(ecommerce_dataset_updated[[#This Row],['[Purchase_Date']]], "mmm")</f>
        <v>Aug</v>
      </c>
      <c r="S927" s="6" t="str">
        <f>TEXT(ecommerce_dataset_updated[[#This Row],['[Purchase_Date']]], "ddd")</f>
        <v>Sat</v>
      </c>
      <c r="T927" s="6">
        <f>ecommerce_dataset_updated[[#This Row],[Final_Price(Rs.) _]]-ecommerce_dataset_updated[[#This Row],['[Final_Price(Rs.)']]]</f>
        <v>0</v>
      </c>
      <c r="U927" s="6" t="b">
        <f xml:space="preserve"> AND(ecommerce_dataset_updated[[#This Row],[Final_Price(Rs.) _]]=ecommerce_dataset_updated[[#This Row],['[Final_Price(Rs.)']]])</f>
        <v>1</v>
      </c>
      <c r="V927" s="5"/>
    </row>
    <row r="928" spans="1:22">
      <c r="A928" t="s">
        <v>3907</v>
      </c>
      <c r="B928" t="s">
        <v>3908</v>
      </c>
      <c r="C928" t="s">
        <v>45</v>
      </c>
      <c r="D928" s="9" t="s">
        <v>3909</v>
      </c>
      <c r="E928" s="8">
        <f>ecommerce_dataset_updated[[#This Row],[Price (Rs.)]]+0</f>
        <v>207.44</v>
      </c>
      <c r="F928" s="6" t="s">
        <v>20</v>
      </c>
      <c r="G928" s="7">
        <f>ecommerce_dataset_updated[[#This Row],[Discount (%)]]+0</f>
        <v>20</v>
      </c>
      <c r="H928" s="6" t="s">
        <v>3910</v>
      </c>
      <c r="I928" s="6">
        <f>ecommerce_dataset_updated[[#This Row],['[Price (Rs.)']]]*ecommerce_dataset_updated[[#This Row],['[Discount (%)']]]/100</f>
        <v>41.488</v>
      </c>
      <c r="J928" s="6">
        <f>ecommerce_dataset_updated[[#This Row],[Final_Price(Rs.)]]+0</f>
        <v>165.95</v>
      </c>
      <c r="K928" s="6">
        <f xml:space="preserve"> ecommerce_dataset_updated[[#This Row],['[Price (Rs.)']]]-ecommerce_dataset_updated[[#This Row],[Discount Amount _]]</f>
        <v>165.952</v>
      </c>
      <c r="L928" t="s">
        <v>35</v>
      </c>
      <c r="M928" t="s">
        <v>943</v>
      </c>
      <c r="N928" s="4" t="s">
        <v>14070</v>
      </c>
      <c r="O928" s="4" t="s">
        <v>14051</v>
      </c>
      <c r="P928" s="4" t="s">
        <v>14079</v>
      </c>
      <c r="Q928" s="5">
        <f>DATE(ecommerce_dataset_updated[[#This Row],[YYYY]],ecommerce_dataset_updated[[#This Row],[MM]],ecommerce_dataset_updated[[#This Row],[DD]])</f>
        <v>45340</v>
      </c>
      <c r="R928" s="6" t="str">
        <f>TEXT(ecommerce_dataset_updated[[#This Row],['[Purchase_Date']]], "mmm")</f>
        <v>Feb</v>
      </c>
      <c r="S928" s="6" t="str">
        <f>TEXT(ecommerce_dataset_updated[[#This Row],['[Purchase_Date']]], "ddd")</f>
        <v>Sun</v>
      </c>
      <c r="T928" s="6">
        <f>ecommerce_dataset_updated[[#This Row],[Final_Price(Rs.) _]]-ecommerce_dataset_updated[[#This Row],['[Final_Price(Rs.)']]]</f>
        <v>2.0000000000095497E-3</v>
      </c>
      <c r="U928" s="6" t="b">
        <f xml:space="preserve"> AND(ecommerce_dataset_updated[[#This Row],[Final_Price(Rs.) _]]=ecommerce_dataset_updated[[#This Row],['[Final_Price(Rs.)']]])</f>
        <v>0</v>
      </c>
      <c r="V928" s="5"/>
    </row>
    <row r="929" spans="1:22">
      <c r="A929" t="s">
        <v>3911</v>
      </c>
      <c r="B929" t="s">
        <v>3912</v>
      </c>
      <c r="C929" t="s">
        <v>68</v>
      </c>
      <c r="D929" s="9" t="s">
        <v>3913</v>
      </c>
      <c r="E929" s="8">
        <f>ecommerce_dataset_updated[[#This Row],[Price (Rs.)]]+0</f>
        <v>463.6</v>
      </c>
      <c r="F929" s="6" t="s">
        <v>26</v>
      </c>
      <c r="G929" s="7">
        <f>ecommerce_dataset_updated[[#This Row],[Discount (%)]]+0</f>
        <v>25</v>
      </c>
      <c r="H929" s="6" t="s">
        <v>3914</v>
      </c>
      <c r="I929" s="6">
        <f>ecommerce_dataset_updated[[#This Row],['[Price (Rs.)']]]*ecommerce_dataset_updated[[#This Row],['[Discount (%)']]]/100</f>
        <v>115.9</v>
      </c>
      <c r="J929" s="6">
        <f>ecommerce_dataset_updated[[#This Row],[Final_Price(Rs.)]]+0</f>
        <v>347.7</v>
      </c>
      <c r="K929" s="6">
        <f xml:space="preserve"> ecommerce_dataset_updated[[#This Row],['[Price (Rs.)']]]-ecommerce_dataset_updated[[#This Row],[Discount Amount _]]</f>
        <v>347.70000000000005</v>
      </c>
      <c r="L929" t="s">
        <v>28</v>
      </c>
      <c r="M929" t="s">
        <v>3915</v>
      </c>
      <c r="N929" s="4" t="s">
        <v>14072</v>
      </c>
      <c r="O929" s="4" t="s">
        <v>14057</v>
      </c>
      <c r="P929" s="4" t="s">
        <v>14079</v>
      </c>
      <c r="Q929" s="5">
        <f>DATE(ecommerce_dataset_updated[[#This Row],[YYYY]],ecommerce_dataset_updated[[#This Row],[MM]],ecommerce_dataset_updated[[#This Row],[DD]])</f>
        <v>45367</v>
      </c>
      <c r="R929" s="6" t="str">
        <f>TEXT(ecommerce_dataset_updated[[#This Row],['[Purchase_Date']]], "mmm")</f>
        <v>Mar</v>
      </c>
      <c r="S929" s="6" t="str">
        <f>TEXT(ecommerce_dataset_updated[[#This Row],['[Purchase_Date']]], "ddd")</f>
        <v>Sat</v>
      </c>
      <c r="T929" s="6">
        <f>ecommerce_dataset_updated[[#This Row],[Final_Price(Rs.) _]]-ecommerce_dataset_updated[[#This Row],['[Final_Price(Rs.)']]]</f>
        <v>0</v>
      </c>
      <c r="U929" s="6" t="b">
        <f xml:space="preserve"> AND(ecommerce_dataset_updated[[#This Row],[Final_Price(Rs.) _]]=ecommerce_dataset_updated[[#This Row],['[Final_Price(Rs.)']]])</f>
        <v>1</v>
      </c>
      <c r="V929" s="5"/>
    </row>
    <row r="930" spans="1:22">
      <c r="A930" t="s">
        <v>3916</v>
      </c>
      <c r="B930" t="s">
        <v>3917</v>
      </c>
      <c r="C930" t="s">
        <v>68</v>
      </c>
      <c r="D930" s="9" t="s">
        <v>3918</v>
      </c>
      <c r="E930" s="8">
        <f>ecommerce_dataset_updated[[#This Row],[Price (Rs.)]]+0</f>
        <v>359.03</v>
      </c>
      <c r="F930" s="6" t="s">
        <v>26</v>
      </c>
      <c r="G930" s="7">
        <f>ecommerce_dataset_updated[[#This Row],[Discount (%)]]+0</f>
        <v>25</v>
      </c>
      <c r="H930" s="6" t="s">
        <v>3919</v>
      </c>
      <c r="I930" s="6">
        <f>ecommerce_dataset_updated[[#This Row],['[Price (Rs.)']]]*ecommerce_dataset_updated[[#This Row],['[Discount (%)']]]/100</f>
        <v>89.757499999999993</v>
      </c>
      <c r="J930" s="6">
        <f>ecommerce_dataset_updated[[#This Row],[Final_Price(Rs.)]]+0</f>
        <v>269.27</v>
      </c>
      <c r="K930" s="6">
        <f xml:space="preserve"> ecommerce_dataset_updated[[#This Row],['[Price (Rs.)']]]-ecommerce_dataset_updated[[#This Row],[Discount Amount _]]</f>
        <v>269.27249999999998</v>
      </c>
      <c r="L930" t="s">
        <v>120</v>
      </c>
      <c r="M930" t="s">
        <v>1709</v>
      </c>
      <c r="N930" s="4" t="s">
        <v>12</v>
      </c>
      <c r="O930" s="4" t="s">
        <v>75</v>
      </c>
      <c r="P930" s="4" t="s">
        <v>14079</v>
      </c>
      <c r="Q930" s="5">
        <f>DATE(ecommerce_dataset_updated[[#This Row],[YYYY]],ecommerce_dataset_updated[[#This Row],[MM]],ecommerce_dataset_updated[[#This Row],[DD]])</f>
        <v>45580</v>
      </c>
      <c r="R930" s="6" t="str">
        <f>TEXT(ecommerce_dataset_updated[[#This Row],['[Purchase_Date']]], "mmm")</f>
        <v>Oct</v>
      </c>
      <c r="S930" s="6" t="str">
        <f>TEXT(ecommerce_dataset_updated[[#This Row],['[Purchase_Date']]], "ddd")</f>
        <v>Tue</v>
      </c>
      <c r="T930" s="6">
        <f>ecommerce_dataset_updated[[#This Row],[Final_Price(Rs.) _]]-ecommerce_dataset_updated[[#This Row],['[Final_Price(Rs.)']]]</f>
        <v>2.4999999999977263E-3</v>
      </c>
      <c r="U930" s="6" t="b">
        <f xml:space="preserve"> AND(ecommerce_dataset_updated[[#This Row],[Final_Price(Rs.) _]]=ecommerce_dataset_updated[[#This Row],['[Final_Price(Rs.)']]])</f>
        <v>0</v>
      </c>
      <c r="V930" s="5"/>
    </row>
    <row r="931" spans="1:22">
      <c r="A931" t="s">
        <v>3920</v>
      </c>
      <c r="B931" t="s">
        <v>3921</v>
      </c>
      <c r="C931" t="s">
        <v>45</v>
      </c>
      <c r="D931" s="9" t="s">
        <v>3922</v>
      </c>
      <c r="E931" s="8">
        <f>ecommerce_dataset_updated[[#This Row],[Price (Rs.)]]+0</f>
        <v>384.7</v>
      </c>
      <c r="F931" s="6" t="s">
        <v>12</v>
      </c>
      <c r="G931" s="7">
        <f>ecommerce_dataset_updated[[#This Row],[Discount (%)]]+0</f>
        <v>15</v>
      </c>
      <c r="H931" s="6" t="s">
        <v>3923</v>
      </c>
      <c r="I931" s="6">
        <f>ecommerce_dataset_updated[[#This Row],['[Price (Rs.)']]]*ecommerce_dataset_updated[[#This Row],['[Discount (%)']]]/100</f>
        <v>57.704999999999998</v>
      </c>
      <c r="J931" s="6">
        <f>ecommerce_dataset_updated[[#This Row],[Final_Price(Rs.)]]+0</f>
        <v>327</v>
      </c>
      <c r="K931" s="6">
        <f xml:space="preserve"> ecommerce_dataset_updated[[#This Row],['[Price (Rs.)']]]-ecommerce_dataset_updated[[#This Row],[Discount Amount _]]</f>
        <v>326.995</v>
      </c>
      <c r="L931" t="s">
        <v>120</v>
      </c>
      <c r="M931" t="s">
        <v>273</v>
      </c>
      <c r="N931" s="4" t="s">
        <v>14055</v>
      </c>
      <c r="O931" s="4" t="s">
        <v>75</v>
      </c>
      <c r="P931" s="4" t="s">
        <v>14079</v>
      </c>
      <c r="Q931" s="5">
        <f>DATE(ecommerce_dataset_updated[[#This Row],[YYYY]],ecommerce_dataset_updated[[#This Row],[MM]],ecommerce_dataset_updated[[#This Row],[DD]])</f>
        <v>45573</v>
      </c>
      <c r="R931" s="6" t="str">
        <f>TEXT(ecommerce_dataset_updated[[#This Row],['[Purchase_Date']]], "mmm")</f>
        <v>Oct</v>
      </c>
      <c r="S931" s="6" t="str">
        <f>TEXT(ecommerce_dataset_updated[[#This Row],['[Purchase_Date']]], "ddd")</f>
        <v>Tue</v>
      </c>
      <c r="T931" s="6">
        <f>ecommerce_dataset_updated[[#This Row],[Final_Price(Rs.) _]]-ecommerce_dataset_updated[[#This Row],['[Final_Price(Rs.)']]]</f>
        <v>-4.9999999999954525E-3</v>
      </c>
      <c r="U931" s="6" t="b">
        <f xml:space="preserve"> AND(ecommerce_dataset_updated[[#This Row],[Final_Price(Rs.) _]]=ecommerce_dataset_updated[[#This Row],['[Final_Price(Rs.)']]])</f>
        <v>0</v>
      </c>
      <c r="V931" s="5"/>
    </row>
    <row r="932" spans="1:22">
      <c r="A932" t="s">
        <v>3924</v>
      </c>
      <c r="B932" t="s">
        <v>3925</v>
      </c>
      <c r="C932" t="s">
        <v>114</v>
      </c>
      <c r="D932" s="9" t="s">
        <v>3926</v>
      </c>
      <c r="E932" s="8">
        <f>ecommerce_dataset_updated[[#This Row],[Price (Rs.)]]+0</f>
        <v>298.02</v>
      </c>
      <c r="F932" s="6" t="s">
        <v>26</v>
      </c>
      <c r="G932" s="7">
        <f>ecommerce_dataset_updated[[#This Row],[Discount (%)]]+0</f>
        <v>25</v>
      </c>
      <c r="H932" s="6" t="s">
        <v>3927</v>
      </c>
      <c r="I932" s="6">
        <f>ecommerce_dataset_updated[[#This Row],['[Price (Rs.)']]]*ecommerce_dataset_updated[[#This Row],['[Discount (%)']]]/100</f>
        <v>74.504999999999995</v>
      </c>
      <c r="J932" s="6">
        <f>ecommerce_dataset_updated[[#This Row],[Final_Price(Rs.)]]+0</f>
        <v>223.51</v>
      </c>
      <c r="K932" s="6">
        <f xml:space="preserve"> ecommerce_dataset_updated[[#This Row],['[Price (Rs.)']]]-ecommerce_dataset_updated[[#This Row],[Discount Amount _]]</f>
        <v>223.51499999999999</v>
      </c>
      <c r="L932" t="s">
        <v>28</v>
      </c>
      <c r="M932" t="s">
        <v>1131</v>
      </c>
      <c r="N932" s="4" t="s">
        <v>12</v>
      </c>
      <c r="O932" s="4" t="s">
        <v>14059</v>
      </c>
      <c r="P932" s="4" t="s">
        <v>14079</v>
      </c>
      <c r="Q932" s="5">
        <f>DATE(ecommerce_dataset_updated[[#This Row],[YYYY]],ecommerce_dataset_updated[[#This Row],[MM]],ecommerce_dataset_updated[[#This Row],[DD]])</f>
        <v>45427</v>
      </c>
      <c r="R932" s="6" t="str">
        <f>TEXT(ecommerce_dataset_updated[[#This Row],['[Purchase_Date']]], "mmm")</f>
        <v>May</v>
      </c>
      <c r="S932" s="6" t="str">
        <f>TEXT(ecommerce_dataset_updated[[#This Row],['[Purchase_Date']]], "ddd")</f>
        <v>Wed</v>
      </c>
      <c r="T932" s="6">
        <f>ecommerce_dataset_updated[[#This Row],[Final_Price(Rs.) _]]-ecommerce_dataset_updated[[#This Row],['[Final_Price(Rs.)']]]</f>
        <v>4.9999999999954525E-3</v>
      </c>
      <c r="U932" s="6" t="b">
        <f xml:space="preserve"> AND(ecommerce_dataset_updated[[#This Row],[Final_Price(Rs.) _]]=ecommerce_dataset_updated[[#This Row],['[Final_Price(Rs.)']]])</f>
        <v>0</v>
      </c>
      <c r="V932" s="5"/>
    </row>
    <row r="933" spans="1:22">
      <c r="A933" t="s">
        <v>3928</v>
      </c>
      <c r="B933" t="s">
        <v>3929</v>
      </c>
      <c r="C933" t="s">
        <v>18</v>
      </c>
      <c r="D933" s="9" t="s">
        <v>3930</v>
      </c>
      <c r="E933" s="8">
        <f>ecommerce_dataset_updated[[#This Row],[Price (Rs.)]]+0</f>
        <v>400.84</v>
      </c>
      <c r="F933" s="6" t="s">
        <v>75</v>
      </c>
      <c r="G933" s="7">
        <f>ecommerce_dataset_updated[[#This Row],[Discount (%)]]+0</f>
        <v>10</v>
      </c>
      <c r="H933" s="6" t="s">
        <v>3931</v>
      </c>
      <c r="I933" s="6">
        <f>ecommerce_dataset_updated[[#This Row],['[Price (Rs.)']]]*ecommerce_dataset_updated[[#This Row],['[Discount (%)']]]/100</f>
        <v>40.083999999999996</v>
      </c>
      <c r="J933" s="6">
        <f>ecommerce_dataset_updated[[#This Row],[Final_Price(Rs.)]]+0</f>
        <v>360.76</v>
      </c>
      <c r="K933" s="6">
        <f xml:space="preserve"> ecommerce_dataset_updated[[#This Row],['[Price (Rs.)']]]-ecommerce_dataset_updated[[#This Row],[Discount Amount _]]</f>
        <v>360.75599999999997</v>
      </c>
      <c r="L933" t="s">
        <v>28</v>
      </c>
      <c r="M933" t="s">
        <v>676</v>
      </c>
      <c r="N933" s="4" t="s">
        <v>14048</v>
      </c>
      <c r="O933" s="4" t="s">
        <v>14053</v>
      </c>
      <c r="P933" s="4" t="s">
        <v>14079</v>
      </c>
      <c r="Q933" s="5">
        <f>DATE(ecommerce_dataset_updated[[#This Row],[YYYY]],ecommerce_dataset_updated[[#This Row],[MM]],ecommerce_dataset_updated[[#This Row],[DD]])</f>
        <v>45394</v>
      </c>
      <c r="R933" s="6" t="str">
        <f>TEXT(ecommerce_dataset_updated[[#This Row],['[Purchase_Date']]], "mmm")</f>
        <v>Apr</v>
      </c>
      <c r="S933" s="6" t="str">
        <f>TEXT(ecommerce_dataset_updated[[#This Row],['[Purchase_Date']]], "ddd")</f>
        <v>Fri</v>
      </c>
      <c r="T933" s="6">
        <f>ecommerce_dataset_updated[[#This Row],[Final_Price(Rs.) _]]-ecommerce_dataset_updated[[#This Row],['[Final_Price(Rs.)']]]</f>
        <v>-4.0000000000190994E-3</v>
      </c>
      <c r="U933" s="6" t="b">
        <f xml:space="preserve"> AND(ecommerce_dataset_updated[[#This Row],[Final_Price(Rs.) _]]=ecommerce_dataset_updated[[#This Row],['[Final_Price(Rs.)']]])</f>
        <v>0</v>
      </c>
      <c r="V933" s="5"/>
    </row>
    <row r="934" spans="1:22">
      <c r="A934" t="s">
        <v>3932</v>
      </c>
      <c r="B934" t="s">
        <v>3933</v>
      </c>
      <c r="C934" t="s">
        <v>114</v>
      </c>
      <c r="D934" s="9" t="s">
        <v>3934</v>
      </c>
      <c r="E934" s="8">
        <f>ecommerce_dataset_updated[[#This Row],[Price (Rs.)]]+0</f>
        <v>464.71</v>
      </c>
      <c r="F934" s="6" t="s">
        <v>47</v>
      </c>
      <c r="G934" s="7">
        <f>ecommerce_dataset_updated[[#This Row],[Discount (%)]]+0</f>
        <v>50</v>
      </c>
      <c r="H934" s="6" t="s">
        <v>3935</v>
      </c>
      <c r="I934" s="6">
        <f>ecommerce_dataset_updated[[#This Row],['[Price (Rs.)']]]*ecommerce_dataset_updated[[#This Row],['[Discount (%)']]]/100</f>
        <v>232.35499999999999</v>
      </c>
      <c r="J934" s="6">
        <f>ecommerce_dataset_updated[[#This Row],[Final_Price(Rs.)]]+0</f>
        <v>232.35</v>
      </c>
      <c r="K934" s="6">
        <f xml:space="preserve"> ecommerce_dataset_updated[[#This Row],['[Price (Rs.)']]]-ecommerce_dataset_updated[[#This Row],[Discount Amount _]]</f>
        <v>232.35499999999999</v>
      </c>
      <c r="L934" t="s">
        <v>35</v>
      </c>
      <c r="M934" t="s">
        <v>215</v>
      </c>
      <c r="N934" s="4" t="s">
        <v>14057</v>
      </c>
      <c r="O934" s="4" t="s">
        <v>14055</v>
      </c>
      <c r="P934" s="4" t="s">
        <v>14079</v>
      </c>
      <c r="Q934" s="5">
        <f>DATE(ecommerce_dataset_updated[[#This Row],[YYYY]],ecommerce_dataset_updated[[#This Row],[MM]],ecommerce_dataset_updated[[#This Row],[DD]])</f>
        <v>45507</v>
      </c>
      <c r="R934" s="6" t="str">
        <f>TEXT(ecommerce_dataset_updated[[#This Row],['[Purchase_Date']]], "mmm")</f>
        <v>Aug</v>
      </c>
      <c r="S934" s="6" t="str">
        <f>TEXT(ecommerce_dataset_updated[[#This Row],['[Purchase_Date']]], "ddd")</f>
        <v>Sat</v>
      </c>
      <c r="T934" s="6">
        <f>ecommerce_dataset_updated[[#This Row],[Final_Price(Rs.) _]]-ecommerce_dataset_updated[[#This Row],['[Final_Price(Rs.)']]]</f>
        <v>4.9999999999954525E-3</v>
      </c>
      <c r="U934" s="6" t="b">
        <f xml:space="preserve"> AND(ecommerce_dataset_updated[[#This Row],[Final_Price(Rs.) _]]=ecommerce_dataset_updated[[#This Row],['[Final_Price(Rs.)']]])</f>
        <v>0</v>
      </c>
      <c r="V934" s="5"/>
    </row>
    <row r="935" spans="1:22">
      <c r="A935" t="s">
        <v>3936</v>
      </c>
      <c r="B935" t="s">
        <v>3937</v>
      </c>
      <c r="C935" t="s">
        <v>39</v>
      </c>
      <c r="D935" s="9" t="s">
        <v>3938</v>
      </c>
      <c r="E935" s="8">
        <f>ecommerce_dataset_updated[[#This Row],[Price (Rs.)]]+0</f>
        <v>16.11</v>
      </c>
      <c r="F935" s="6" t="s">
        <v>12</v>
      </c>
      <c r="G935" s="7">
        <f>ecommerce_dataset_updated[[#This Row],[Discount (%)]]+0</f>
        <v>15</v>
      </c>
      <c r="H935" s="6" t="s">
        <v>3939</v>
      </c>
      <c r="I935" s="6">
        <f>ecommerce_dataset_updated[[#This Row],['[Price (Rs.)']]]*ecommerce_dataset_updated[[#This Row],['[Discount (%)']]]/100</f>
        <v>2.4164999999999996</v>
      </c>
      <c r="J935" s="6">
        <f>ecommerce_dataset_updated[[#This Row],[Final_Price(Rs.)]]+0</f>
        <v>13.69</v>
      </c>
      <c r="K935" s="6">
        <f xml:space="preserve"> ecommerce_dataset_updated[[#This Row],['[Price (Rs.)']]]-ecommerce_dataset_updated[[#This Row],[Discount Amount _]]</f>
        <v>13.6935</v>
      </c>
      <c r="L935" t="s">
        <v>77</v>
      </c>
      <c r="M935" t="s">
        <v>1055</v>
      </c>
      <c r="N935" s="4" t="s">
        <v>14059</v>
      </c>
      <c r="O935" s="4" t="s">
        <v>14062</v>
      </c>
      <c r="P935" s="4" t="s">
        <v>14079</v>
      </c>
      <c r="Q935" s="5">
        <f>DATE(ecommerce_dataset_updated[[#This Row],[YYYY]],ecommerce_dataset_updated[[#This Row],[MM]],ecommerce_dataset_updated[[#This Row],[DD]])</f>
        <v>45448</v>
      </c>
      <c r="R935" s="6" t="str">
        <f>TEXT(ecommerce_dataset_updated[[#This Row],['[Purchase_Date']]], "mmm")</f>
        <v>Jun</v>
      </c>
      <c r="S935" s="6" t="str">
        <f>TEXT(ecommerce_dataset_updated[[#This Row],['[Purchase_Date']]], "ddd")</f>
        <v>Wed</v>
      </c>
      <c r="T935" s="6">
        <f>ecommerce_dataset_updated[[#This Row],[Final_Price(Rs.) _]]-ecommerce_dataset_updated[[#This Row],['[Final_Price(Rs.)']]]</f>
        <v>3.5000000000007248E-3</v>
      </c>
      <c r="U935" s="6" t="b">
        <f xml:space="preserve"> AND(ecommerce_dataset_updated[[#This Row],[Final_Price(Rs.) _]]=ecommerce_dataset_updated[[#This Row],['[Final_Price(Rs.)']]])</f>
        <v>0</v>
      </c>
      <c r="V935" s="5"/>
    </row>
    <row r="936" spans="1:22">
      <c r="A936" t="s">
        <v>3940</v>
      </c>
      <c r="B936" t="s">
        <v>3941</v>
      </c>
      <c r="C936" t="s">
        <v>45</v>
      </c>
      <c r="D936" s="9" t="s">
        <v>3942</v>
      </c>
      <c r="E936" s="8">
        <f>ecommerce_dataset_updated[[#This Row],[Price (Rs.)]]+0</f>
        <v>484.74</v>
      </c>
      <c r="F936" s="6" t="s">
        <v>154</v>
      </c>
      <c r="G936" s="7">
        <f>ecommerce_dataset_updated[[#This Row],[Discount (%)]]+0</f>
        <v>30</v>
      </c>
      <c r="H936" s="6" t="s">
        <v>3943</v>
      </c>
      <c r="I936" s="6">
        <f>ecommerce_dataset_updated[[#This Row],['[Price (Rs.)']]]*ecommerce_dataset_updated[[#This Row],['[Discount (%)']]]/100</f>
        <v>145.422</v>
      </c>
      <c r="J936" s="6">
        <f>ecommerce_dataset_updated[[#This Row],[Final_Price(Rs.)]]+0</f>
        <v>339.32</v>
      </c>
      <c r="K936" s="6">
        <f xml:space="preserve"> ecommerce_dataset_updated[[#This Row],['[Price (Rs.)']]]-ecommerce_dataset_updated[[#This Row],[Discount Amount _]]</f>
        <v>339.31799999999998</v>
      </c>
      <c r="L936" t="s">
        <v>77</v>
      </c>
      <c r="M936" t="s">
        <v>2385</v>
      </c>
      <c r="N936" s="4" t="s">
        <v>14070</v>
      </c>
      <c r="O936" s="4" t="s">
        <v>14052</v>
      </c>
      <c r="P936" s="4" t="s">
        <v>14079</v>
      </c>
      <c r="Q936" s="5">
        <f>DATE(ecommerce_dataset_updated[[#This Row],[YYYY]],ecommerce_dataset_updated[[#This Row],[MM]],ecommerce_dataset_updated[[#This Row],[DD]])</f>
        <v>45309</v>
      </c>
      <c r="R936" s="6" t="str">
        <f>TEXT(ecommerce_dataset_updated[[#This Row],['[Purchase_Date']]], "mmm")</f>
        <v>Jan</v>
      </c>
      <c r="S936" s="6" t="str">
        <f>TEXT(ecommerce_dataset_updated[[#This Row],['[Purchase_Date']]], "ddd")</f>
        <v>Thu</v>
      </c>
      <c r="T936" s="6">
        <f>ecommerce_dataset_updated[[#This Row],[Final_Price(Rs.) _]]-ecommerce_dataset_updated[[#This Row],['[Final_Price(Rs.)']]]</f>
        <v>-2.0000000000095497E-3</v>
      </c>
      <c r="U936" s="6" t="b">
        <f xml:space="preserve"> AND(ecommerce_dataset_updated[[#This Row],[Final_Price(Rs.) _]]=ecommerce_dataset_updated[[#This Row],['[Final_Price(Rs.)']]])</f>
        <v>0</v>
      </c>
      <c r="V936" s="5"/>
    </row>
    <row r="937" spans="1:22">
      <c r="A937" t="s">
        <v>3944</v>
      </c>
      <c r="B937" t="s">
        <v>3945</v>
      </c>
      <c r="C937" t="s">
        <v>32</v>
      </c>
      <c r="D937" s="9" t="s">
        <v>3946</v>
      </c>
      <c r="E937" s="8">
        <f>ecommerce_dataset_updated[[#This Row],[Price (Rs.)]]+0</f>
        <v>365.33</v>
      </c>
      <c r="F937" s="6" t="s">
        <v>53</v>
      </c>
      <c r="G937" s="7">
        <f>ecommerce_dataset_updated[[#This Row],[Discount (%)]]+0</f>
        <v>5</v>
      </c>
      <c r="H937" s="6" t="s">
        <v>3947</v>
      </c>
      <c r="I937" s="6">
        <f>ecommerce_dataset_updated[[#This Row],['[Price (Rs.)']]]*ecommerce_dataset_updated[[#This Row],['[Discount (%)']]]/100</f>
        <v>18.266499999999997</v>
      </c>
      <c r="J937" s="6">
        <f>ecommerce_dataset_updated[[#This Row],[Final_Price(Rs.)]]+0</f>
        <v>347.06</v>
      </c>
      <c r="K937" s="6">
        <f xml:space="preserve"> ecommerce_dataset_updated[[#This Row],['[Price (Rs.)']]]-ecommerce_dataset_updated[[#This Row],[Discount Amount _]]</f>
        <v>347.06349999999998</v>
      </c>
      <c r="L937" t="s">
        <v>28</v>
      </c>
      <c r="M937" t="s">
        <v>394</v>
      </c>
      <c r="N937" s="4" t="s">
        <v>14049</v>
      </c>
      <c r="O937" s="4" t="s">
        <v>14057</v>
      </c>
      <c r="P937" s="4" t="s">
        <v>14079</v>
      </c>
      <c r="Q937" s="5">
        <f>DATE(ecommerce_dataset_updated[[#This Row],[YYYY]],ecommerce_dataset_updated[[#This Row],[MM]],ecommerce_dataset_updated[[#This Row],[DD]])</f>
        <v>45362</v>
      </c>
      <c r="R937" s="6" t="str">
        <f>TEXT(ecommerce_dataset_updated[[#This Row],['[Purchase_Date']]], "mmm")</f>
        <v>Mar</v>
      </c>
      <c r="S937" s="6" t="str">
        <f>TEXT(ecommerce_dataset_updated[[#This Row],['[Purchase_Date']]], "ddd")</f>
        <v>Mon</v>
      </c>
      <c r="T937" s="6">
        <f>ecommerce_dataset_updated[[#This Row],[Final_Price(Rs.) _]]-ecommerce_dataset_updated[[#This Row],['[Final_Price(Rs.)']]]</f>
        <v>3.4999999999740794E-3</v>
      </c>
      <c r="U937" s="6" t="b">
        <f xml:space="preserve"> AND(ecommerce_dataset_updated[[#This Row],[Final_Price(Rs.) _]]=ecommerce_dataset_updated[[#This Row],['[Final_Price(Rs.)']]])</f>
        <v>0</v>
      </c>
      <c r="V937" s="5"/>
    </row>
    <row r="938" spans="1:22">
      <c r="A938" t="s">
        <v>3948</v>
      </c>
      <c r="B938" t="s">
        <v>3949</v>
      </c>
      <c r="C938" t="s">
        <v>114</v>
      </c>
      <c r="D938" s="9" t="s">
        <v>3950</v>
      </c>
      <c r="E938" s="8">
        <f>ecommerce_dataset_updated[[#This Row],[Price (Rs.)]]+0</f>
        <v>176.01</v>
      </c>
      <c r="F938" s="6" t="s">
        <v>107</v>
      </c>
      <c r="G938" s="7">
        <f>ecommerce_dataset_updated[[#This Row],[Discount (%)]]+0</f>
        <v>0</v>
      </c>
      <c r="H938" s="6" t="s">
        <v>3950</v>
      </c>
      <c r="I938" s="6">
        <f>ecommerce_dataset_updated[[#This Row],['[Price (Rs.)']]]*ecommerce_dataset_updated[[#This Row],['[Discount (%)']]]/100</f>
        <v>0</v>
      </c>
      <c r="J938" s="6">
        <f>ecommerce_dataset_updated[[#This Row],[Final_Price(Rs.)]]+0</f>
        <v>176.01</v>
      </c>
      <c r="K938" s="6">
        <f xml:space="preserve"> ecommerce_dataset_updated[[#This Row],['[Price (Rs.)']]]-ecommerce_dataset_updated[[#This Row],[Discount Amount _]]</f>
        <v>176.01</v>
      </c>
      <c r="L938" t="s">
        <v>120</v>
      </c>
      <c r="M938" t="s">
        <v>1991</v>
      </c>
      <c r="N938" s="4" t="s">
        <v>14050</v>
      </c>
      <c r="O938" s="4" t="s">
        <v>14067</v>
      </c>
      <c r="P938" s="4" t="s">
        <v>14079</v>
      </c>
      <c r="Q938" s="5">
        <f>DATE(ecommerce_dataset_updated[[#This Row],[YYYY]],ecommerce_dataset_updated[[#This Row],[MM]],ecommerce_dataset_updated[[#This Row],[DD]])</f>
        <v>45482</v>
      </c>
      <c r="R938" s="6" t="str">
        <f>TEXT(ecommerce_dataset_updated[[#This Row],['[Purchase_Date']]], "mmm")</f>
        <v>Jul</v>
      </c>
      <c r="S938" s="6" t="str">
        <f>TEXT(ecommerce_dataset_updated[[#This Row],['[Purchase_Date']]], "ddd")</f>
        <v>Tue</v>
      </c>
      <c r="T938" s="6">
        <f>ecommerce_dataset_updated[[#This Row],[Final_Price(Rs.) _]]-ecommerce_dataset_updated[[#This Row],['[Final_Price(Rs.)']]]</f>
        <v>0</v>
      </c>
      <c r="U938" s="6" t="b">
        <f xml:space="preserve"> AND(ecommerce_dataset_updated[[#This Row],[Final_Price(Rs.) _]]=ecommerce_dataset_updated[[#This Row],['[Final_Price(Rs.)']]])</f>
        <v>1</v>
      </c>
      <c r="V938" s="5"/>
    </row>
    <row r="939" spans="1:22">
      <c r="A939" t="s">
        <v>3951</v>
      </c>
      <c r="B939" t="s">
        <v>3952</v>
      </c>
      <c r="C939" t="s">
        <v>18</v>
      </c>
      <c r="D939" s="9" t="s">
        <v>3953</v>
      </c>
      <c r="E939" s="8">
        <f>ecommerce_dataset_updated[[#This Row],[Price (Rs.)]]+0</f>
        <v>464.89</v>
      </c>
      <c r="F939" s="6" t="s">
        <v>47</v>
      </c>
      <c r="G939" s="7">
        <f>ecommerce_dataset_updated[[#This Row],[Discount (%)]]+0</f>
        <v>50</v>
      </c>
      <c r="H939" s="6" t="s">
        <v>3954</v>
      </c>
      <c r="I939" s="6">
        <f>ecommerce_dataset_updated[[#This Row],['[Price (Rs.)']]]*ecommerce_dataset_updated[[#This Row],['[Discount (%)']]]/100</f>
        <v>232.44499999999999</v>
      </c>
      <c r="J939" s="6">
        <f>ecommerce_dataset_updated[[#This Row],[Final_Price(Rs.)]]+0</f>
        <v>232.44</v>
      </c>
      <c r="K939" s="6">
        <f xml:space="preserve"> ecommerce_dataset_updated[[#This Row],['[Price (Rs.)']]]-ecommerce_dataset_updated[[#This Row],[Discount Amount _]]</f>
        <v>232.44499999999999</v>
      </c>
      <c r="L939" t="s">
        <v>14</v>
      </c>
      <c r="M939" t="s">
        <v>304</v>
      </c>
      <c r="N939" s="4" t="s">
        <v>14053</v>
      </c>
      <c r="O939" s="4" t="s">
        <v>75</v>
      </c>
      <c r="P939" s="4" t="s">
        <v>14079</v>
      </c>
      <c r="Q939" s="5">
        <f>DATE(ecommerce_dataset_updated[[#This Row],[YYYY]],ecommerce_dataset_updated[[#This Row],[MM]],ecommerce_dataset_updated[[#This Row],[DD]])</f>
        <v>45569</v>
      </c>
      <c r="R939" s="6" t="str">
        <f>TEXT(ecommerce_dataset_updated[[#This Row],['[Purchase_Date']]], "mmm")</f>
        <v>Oct</v>
      </c>
      <c r="S939" s="6" t="str">
        <f>TEXT(ecommerce_dataset_updated[[#This Row],['[Purchase_Date']]], "ddd")</f>
        <v>Fri</v>
      </c>
      <c r="T939" s="6">
        <f>ecommerce_dataset_updated[[#This Row],[Final_Price(Rs.) _]]-ecommerce_dataset_updated[[#This Row],['[Final_Price(Rs.)']]]</f>
        <v>4.9999999999954525E-3</v>
      </c>
      <c r="U939" s="6" t="b">
        <f xml:space="preserve"> AND(ecommerce_dataset_updated[[#This Row],[Final_Price(Rs.) _]]=ecommerce_dataset_updated[[#This Row],['[Final_Price(Rs.)']]])</f>
        <v>0</v>
      </c>
      <c r="V939" s="5"/>
    </row>
    <row r="940" spans="1:22">
      <c r="A940" t="s">
        <v>3955</v>
      </c>
      <c r="B940" t="s">
        <v>3956</v>
      </c>
      <c r="C940" t="s">
        <v>18</v>
      </c>
      <c r="D940" s="9" t="s">
        <v>3957</v>
      </c>
      <c r="E940" s="8">
        <f>ecommerce_dataset_updated[[#This Row],[Price (Rs.)]]+0</f>
        <v>401.8</v>
      </c>
      <c r="F940" s="6" t="s">
        <v>75</v>
      </c>
      <c r="G940" s="7">
        <f>ecommerce_dataset_updated[[#This Row],[Discount (%)]]+0</f>
        <v>10</v>
      </c>
      <c r="H940" s="6" t="s">
        <v>3958</v>
      </c>
      <c r="I940" s="6">
        <f>ecommerce_dataset_updated[[#This Row],['[Price (Rs.)']]]*ecommerce_dataset_updated[[#This Row],['[Discount (%)']]]/100</f>
        <v>40.18</v>
      </c>
      <c r="J940" s="6">
        <f>ecommerce_dataset_updated[[#This Row],[Final_Price(Rs.)]]+0</f>
        <v>361.62</v>
      </c>
      <c r="K940" s="6">
        <f xml:space="preserve"> ecommerce_dataset_updated[[#This Row],['[Price (Rs.)']]]-ecommerce_dataset_updated[[#This Row],[Discount Amount _]]</f>
        <v>361.62</v>
      </c>
      <c r="L940" t="s">
        <v>14</v>
      </c>
      <c r="M940" t="s">
        <v>909</v>
      </c>
      <c r="N940" s="4" t="s">
        <v>20</v>
      </c>
      <c r="O940" s="4" t="s">
        <v>14049</v>
      </c>
      <c r="P940" s="4" t="s">
        <v>14079</v>
      </c>
      <c r="Q940" s="5">
        <f>DATE(ecommerce_dataset_updated[[#This Row],[YYYY]],ecommerce_dataset_updated[[#This Row],[MM]],ecommerce_dataset_updated[[#This Row],[DD]])</f>
        <v>45616</v>
      </c>
      <c r="R940" s="6" t="str">
        <f>TEXT(ecommerce_dataset_updated[[#This Row],['[Purchase_Date']]], "mmm")</f>
        <v>Nov</v>
      </c>
      <c r="S940" s="6" t="str">
        <f>TEXT(ecommerce_dataset_updated[[#This Row],['[Purchase_Date']]], "ddd")</f>
        <v>Wed</v>
      </c>
      <c r="T940" s="6">
        <f>ecommerce_dataset_updated[[#This Row],[Final_Price(Rs.) _]]-ecommerce_dataset_updated[[#This Row],['[Final_Price(Rs.)']]]</f>
        <v>0</v>
      </c>
      <c r="U940" s="6" t="b">
        <f xml:space="preserve"> AND(ecommerce_dataset_updated[[#This Row],[Final_Price(Rs.) _]]=ecommerce_dataset_updated[[#This Row],['[Final_Price(Rs.)']]])</f>
        <v>1</v>
      </c>
      <c r="V940" s="5"/>
    </row>
    <row r="941" spans="1:22">
      <c r="A941" t="s">
        <v>3959</v>
      </c>
      <c r="B941" t="s">
        <v>3960</v>
      </c>
      <c r="C941" t="s">
        <v>18</v>
      </c>
      <c r="D941" s="9" t="s">
        <v>3961</v>
      </c>
      <c r="E941" s="8">
        <f>ecommerce_dataset_updated[[#This Row],[Price (Rs.)]]+0</f>
        <v>210.96</v>
      </c>
      <c r="F941" s="6" t="s">
        <v>12</v>
      </c>
      <c r="G941" s="7">
        <f>ecommerce_dataset_updated[[#This Row],[Discount (%)]]+0</f>
        <v>15</v>
      </c>
      <c r="H941" s="6" t="s">
        <v>3962</v>
      </c>
      <c r="I941" s="6">
        <f>ecommerce_dataset_updated[[#This Row],['[Price (Rs.)']]]*ecommerce_dataset_updated[[#This Row],['[Discount (%)']]]/100</f>
        <v>31.644000000000002</v>
      </c>
      <c r="J941" s="6">
        <f>ecommerce_dataset_updated[[#This Row],[Final_Price(Rs.)]]+0</f>
        <v>179.32</v>
      </c>
      <c r="K941" s="6">
        <f xml:space="preserve"> ecommerce_dataset_updated[[#This Row],['[Price (Rs.)']]]-ecommerce_dataset_updated[[#This Row],[Discount Amount _]]</f>
        <v>179.316</v>
      </c>
      <c r="L941" t="s">
        <v>120</v>
      </c>
      <c r="M941" t="s">
        <v>3329</v>
      </c>
      <c r="N941" s="4" t="s">
        <v>12</v>
      </c>
      <c r="O941" s="4" t="s">
        <v>14051</v>
      </c>
      <c r="P941" s="4" t="s">
        <v>14079</v>
      </c>
      <c r="Q941" s="5">
        <f>DATE(ecommerce_dataset_updated[[#This Row],[YYYY]],ecommerce_dataset_updated[[#This Row],[MM]],ecommerce_dataset_updated[[#This Row],[DD]])</f>
        <v>45337</v>
      </c>
      <c r="R941" s="6" t="str">
        <f>TEXT(ecommerce_dataset_updated[[#This Row],['[Purchase_Date']]], "mmm")</f>
        <v>Feb</v>
      </c>
      <c r="S941" s="6" t="str">
        <f>TEXT(ecommerce_dataset_updated[[#This Row],['[Purchase_Date']]], "ddd")</f>
        <v>Thu</v>
      </c>
      <c r="T941" s="6">
        <f>ecommerce_dataset_updated[[#This Row],[Final_Price(Rs.) _]]-ecommerce_dataset_updated[[#This Row],['[Final_Price(Rs.)']]]</f>
        <v>-3.9999999999906777E-3</v>
      </c>
      <c r="U941" s="6" t="b">
        <f xml:space="preserve"> AND(ecommerce_dataset_updated[[#This Row],[Final_Price(Rs.) _]]=ecommerce_dataset_updated[[#This Row],['[Final_Price(Rs.)']]])</f>
        <v>0</v>
      </c>
      <c r="V941" s="5"/>
    </row>
    <row r="942" spans="1:22">
      <c r="A942" t="s">
        <v>3963</v>
      </c>
      <c r="B942" t="s">
        <v>3964</v>
      </c>
      <c r="C942" t="s">
        <v>32</v>
      </c>
      <c r="D942" s="9" t="s">
        <v>3965</v>
      </c>
      <c r="E942" s="8">
        <f>ecommerce_dataset_updated[[#This Row],[Price (Rs.)]]+0</f>
        <v>67.540000000000006</v>
      </c>
      <c r="F942" s="6" t="s">
        <v>20</v>
      </c>
      <c r="G942" s="7">
        <f>ecommerce_dataset_updated[[#This Row],[Discount (%)]]+0</f>
        <v>20</v>
      </c>
      <c r="H942" s="6" t="s">
        <v>3966</v>
      </c>
      <c r="I942" s="6">
        <f>ecommerce_dataset_updated[[#This Row],['[Price (Rs.)']]]*ecommerce_dataset_updated[[#This Row],['[Discount (%)']]]/100</f>
        <v>13.508000000000003</v>
      </c>
      <c r="J942" s="6">
        <f>ecommerce_dataset_updated[[#This Row],[Final_Price(Rs.)]]+0</f>
        <v>54.03</v>
      </c>
      <c r="K942" s="6">
        <f xml:space="preserve"> ecommerce_dataset_updated[[#This Row],['[Price (Rs.)']]]-ecommerce_dataset_updated[[#This Row],[Discount Amount _]]</f>
        <v>54.032000000000004</v>
      </c>
      <c r="L942" t="s">
        <v>28</v>
      </c>
      <c r="M942" t="s">
        <v>408</v>
      </c>
      <c r="N942" s="4" t="s">
        <v>14050</v>
      </c>
      <c r="O942" s="4" t="s">
        <v>14052</v>
      </c>
      <c r="P942" s="4" t="s">
        <v>14079</v>
      </c>
      <c r="Q942" s="5">
        <f>DATE(ecommerce_dataset_updated[[#This Row],[YYYY]],ecommerce_dataset_updated[[#This Row],[MM]],ecommerce_dataset_updated[[#This Row],[DD]])</f>
        <v>45300</v>
      </c>
      <c r="R942" s="6" t="str">
        <f>TEXT(ecommerce_dataset_updated[[#This Row],['[Purchase_Date']]], "mmm")</f>
        <v>Jan</v>
      </c>
      <c r="S942" s="6" t="str">
        <f>TEXT(ecommerce_dataset_updated[[#This Row],['[Purchase_Date']]], "ddd")</f>
        <v>Tue</v>
      </c>
      <c r="T942" s="6">
        <f>ecommerce_dataset_updated[[#This Row],[Final_Price(Rs.) _]]-ecommerce_dataset_updated[[#This Row],['[Final_Price(Rs.)']]]</f>
        <v>2.0000000000024443E-3</v>
      </c>
      <c r="U942" s="6" t="b">
        <f xml:space="preserve"> AND(ecommerce_dataset_updated[[#This Row],[Final_Price(Rs.) _]]=ecommerce_dataset_updated[[#This Row],['[Final_Price(Rs.)']]])</f>
        <v>0</v>
      </c>
      <c r="V942" s="5"/>
    </row>
    <row r="943" spans="1:22">
      <c r="A943" t="s">
        <v>3967</v>
      </c>
      <c r="B943" t="s">
        <v>3968</v>
      </c>
      <c r="C943" t="s">
        <v>45</v>
      </c>
      <c r="D943" s="9" t="s">
        <v>3969</v>
      </c>
      <c r="E943" s="8">
        <f>ecommerce_dataset_updated[[#This Row],[Price (Rs.)]]+0</f>
        <v>31.73</v>
      </c>
      <c r="F943" s="6" t="s">
        <v>53</v>
      </c>
      <c r="G943" s="7">
        <f>ecommerce_dataset_updated[[#This Row],[Discount (%)]]+0</f>
        <v>5</v>
      </c>
      <c r="H943" s="6" t="s">
        <v>3970</v>
      </c>
      <c r="I943" s="6">
        <f>ecommerce_dataset_updated[[#This Row],['[Price (Rs.)']]]*ecommerce_dataset_updated[[#This Row],['[Discount (%)']]]/100</f>
        <v>1.5865</v>
      </c>
      <c r="J943" s="6">
        <f>ecommerce_dataset_updated[[#This Row],[Final_Price(Rs.)]]+0</f>
        <v>30.14</v>
      </c>
      <c r="K943" s="6">
        <f xml:space="preserve"> ecommerce_dataset_updated[[#This Row],['[Price (Rs.)']]]-ecommerce_dataset_updated[[#This Row],[Discount Amount _]]</f>
        <v>30.1435</v>
      </c>
      <c r="L943" t="s">
        <v>77</v>
      </c>
      <c r="M943" t="s">
        <v>1424</v>
      </c>
      <c r="N943" s="4" t="s">
        <v>14058</v>
      </c>
      <c r="O943" s="4" t="s">
        <v>14050</v>
      </c>
      <c r="P943" s="4" t="s">
        <v>14079</v>
      </c>
      <c r="Q943" s="5">
        <f>DATE(ecommerce_dataset_updated[[#This Row],[YYYY]],ecommerce_dataset_updated[[#This Row],[MM]],ecommerce_dataset_updated[[#This Row],[DD]])</f>
        <v>45564</v>
      </c>
      <c r="R943" s="6" t="str">
        <f>TEXT(ecommerce_dataset_updated[[#This Row],['[Purchase_Date']]], "mmm")</f>
        <v>Sep</v>
      </c>
      <c r="S943" s="6" t="str">
        <f>TEXT(ecommerce_dataset_updated[[#This Row],['[Purchase_Date']]], "ddd")</f>
        <v>Sun</v>
      </c>
      <c r="T943" s="6">
        <f>ecommerce_dataset_updated[[#This Row],[Final_Price(Rs.) _]]-ecommerce_dataset_updated[[#This Row],['[Final_Price(Rs.)']]]</f>
        <v>3.4999999999989484E-3</v>
      </c>
      <c r="U943" s="6" t="b">
        <f xml:space="preserve"> AND(ecommerce_dataset_updated[[#This Row],[Final_Price(Rs.) _]]=ecommerce_dataset_updated[[#This Row],['[Final_Price(Rs.)']]])</f>
        <v>0</v>
      </c>
      <c r="V943" s="5"/>
    </row>
    <row r="944" spans="1:22">
      <c r="A944" t="s">
        <v>3971</v>
      </c>
      <c r="B944" t="s">
        <v>3972</v>
      </c>
      <c r="C944" t="s">
        <v>114</v>
      </c>
      <c r="D944" s="9" t="s">
        <v>3973</v>
      </c>
      <c r="E944" s="8">
        <f>ecommerce_dataset_updated[[#This Row],[Price (Rs.)]]+0</f>
        <v>298.26</v>
      </c>
      <c r="F944" s="6" t="s">
        <v>20</v>
      </c>
      <c r="G944" s="7">
        <f>ecommerce_dataset_updated[[#This Row],[Discount (%)]]+0</f>
        <v>20</v>
      </c>
      <c r="H944" s="6" t="s">
        <v>3974</v>
      </c>
      <c r="I944" s="6">
        <f>ecommerce_dataset_updated[[#This Row],['[Price (Rs.)']]]*ecommerce_dataset_updated[[#This Row],['[Discount (%)']]]/100</f>
        <v>59.652000000000001</v>
      </c>
      <c r="J944" s="6">
        <f>ecommerce_dataset_updated[[#This Row],[Final_Price(Rs.)]]+0</f>
        <v>238.61</v>
      </c>
      <c r="K944" s="6">
        <f xml:space="preserve"> ecommerce_dataset_updated[[#This Row],['[Price (Rs.)']]]-ecommerce_dataset_updated[[#This Row],[Discount Amount _]]</f>
        <v>238.608</v>
      </c>
      <c r="L944" t="s">
        <v>120</v>
      </c>
      <c r="M944" t="s">
        <v>2814</v>
      </c>
      <c r="N944" s="4" t="s">
        <v>14053</v>
      </c>
      <c r="O944" s="4" t="s">
        <v>14057</v>
      </c>
      <c r="P944" s="4" t="s">
        <v>14079</v>
      </c>
      <c r="Q944" s="5">
        <f>DATE(ecommerce_dataset_updated[[#This Row],[YYYY]],ecommerce_dataset_updated[[#This Row],[MM]],ecommerce_dataset_updated[[#This Row],[DD]])</f>
        <v>45355</v>
      </c>
      <c r="R944" s="6" t="str">
        <f>TEXT(ecommerce_dataset_updated[[#This Row],['[Purchase_Date']]], "mmm")</f>
        <v>Mar</v>
      </c>
      <c r="S944" s="6" t="str">
        <f>TEXT(ecommerce_dataset_updated[[#This Row],['[Purchase_Date']]], "ddd")</f>
        <v>Mon</v>
      </c>
      <c r="T944" s="6">
        <f>ecommerce_dataset_updated[[#This Row],[Final_Price(Rs.) _]]-ecommerce_dataset_updated[[#This Row],['[Final_Price(Rs.)']]]</f>
        <v>-2.0000000000095497E-3</v>
      </c>
      <c r="U944" s="6" t="b">
        <f xml:space="preserve"> AND(ecommerce_dataset_updated[[#This Row],[Final_Price(Rs.) _]]=ecommerce_dataset_updated[[#This Row],['[Final_Price(Rs.)']]])</f>
        <v>0</v>
      </c>
      <c r="V944" s="5"/>
    </row>
    <row r="945" spans="1:22">
      <c r="A945" t="s">
        <v>3975</v>
      </c>
      <c r="B945" t="s">
        <v>3976</v>
      </c>
      <c r="C945" t="s">
        <v>10</v>
      </c>
      <c r="D945" s="9" t="s">
        <v>3977</v>
      </c>
      <c r="E945" s="8">
        <f>ecommerce_dataset_updated[[#This Row],[Price (Rs.)]]+0</f>
        <v>247.86</v>
      </c>
      <c r="F945" s="6" t="s">
        <v>20</v>
      </c>
      <c r="G945" s="7">
        <f>ecommerce_dataset_updated[[#This Row],[Discount (%)]]+0</f>
        <v>20</v>
      </c>
      <c r="H945" s="6" t="s">
        <v>3978</v>
      </c>
      <c r="I945" s="6">
        <f>ecommerce_dataset_updated[[#This Row],['[Price (Rs.)']]]*ecommerce_dataset_updated[[#This Row],['[Discount (%)']]]/100</f>
        <v>49.57200000000001</v>
      </c>
      <c r="J945" s="6">
        <f>ecommerce_dataset_updated[[#This Row],[Final_Price(Rs.)]]+0</f>
        <v>198.29</v>
      </c>
      <c r="K945" s="6">
        <f xml:space="preserve"> ecommerce_dataset_updated[[#This Row],['[Price (Rs.)']]]-ecommerce_dataset_updated[[#This Row],[Discount Amount _]]</f>
        <v>198.28800000000001</v>
      </c>
      <c r="L945" t="s">
        <v>35</v>
      </c>
      <c r="M945" t="s">
        <v>126</v>
      </c>
      <c r="N945" s="4" t="s">
        <v>14052</v>
      </c>
      <c r="O945" s="4" t="s">
        <v>14062</v>
      </c>
      <c r="P945" s="4" t="s">
        <v>14079</v>
      </c>
      <c r="Q945" s="5">
        <f>DATE(ecommerce_dataset_updated[[#This Row],[YYYY]],ecommerce_dataset_updated[[#This Row],[MM]],ecommerce_dataset_updated[[#This Row],[DD]])</f>
        <v>45444</v>
      </c>
      <c r="R945" s="6" t="str">
        <f>TEXT(ecommerce_dataset_updated[[#This Row],['[Purchase_Date']]], "mmm")</f>
        <v>Jun</v>
      </c>
      <c r="S945" s="6" t="str">
        <f>TEXT(ecommerce_dataset_updated[[#This Row],['[Purchase_Date']]], "ddd")</f>
        <v>Sat</v>
      </c>
      <c r="T945" s="6">
        <f>ecommerce_dataset_updated[[#This Row],[Final_Price(Rs.) _]]-ecommerce_dataset_updated[[#This Row],['[Final_Price(Rs.)']]]</f>
        <v>-1.999999999981128E-3</v>
      </c>
      <c r="U945" s="6" t="b">
        <f xml:space="preserve"> AND(ecommerce_dataset_updated[[#This Row],[Final_Price(Rs.) _]]=ecommerce_dataset_updated[[#This Row],['[Final_Price(Rs.)']]])</f>
        <v>0</v>
      </c>
      <c r="V945" s="5"/>
    </row>
    <row r="946" spans="1:22">
      <c r="A946" t="s">
        <v>3979</v>
      </c>
      <c r="B946" t="s">
        <v>3980</v>
      </c>
      <c r="C946" t="s">
        <v>18</v>
      </c>
      <c r="D946" s="9" t="s">
        <v>3981</v>
      </c>
      <c r="E946" s="8">
        <f>ecommerce_dataset_updated[[#This Row],[Price (Rs.)]]+0</f>
        <v>362.83</v>
      </c>
      <c r="F946" s="6" t="s">
        <v>154</v>
      </c>
      <c r="G946" s="7">
        <f>ecommerce_dataset_updated[[#This Row],[Discount (%)]]+0</f>
        <v>30</v>
      </c>
      <c r="H946" s="6" t="s">
        <v>3982</v>
      </c>
      <c r="I946" s="6">
        <f>ecommerce_dataset_updated[[#This Row],['[Price (Rs.)']]]*ecommerce_dataset_updated[[#This Row],['[Discount (%)']]]/100</f>
        <v>108.84899999999999</v>
      </c>
      <c r="J946" s="6">
        <f>ecommerce_dataset_updated[[#This Row],[Final_Price(Rs.)]]+0</f>
        <v>253.98</v>
      </c>
      <c r="K946" s="6">
        <f xml:space="preserve"> ecommerce_dataset_updated[[#This Row],['[Price (Rs.)']]]-ecommerce_dataset_updated[[#This Row],[Discount Amount _]]</f>
        <v>253.98099999999999</v>
      </c>
      <c r="L946" t="s">
        <v>120</v>
      </c>
      <c r="M946" t="s">
        <v>131</v>
      </c>
      <c r="N946" s="4" t="s">
        <v>14066</v>
      </c>
      <c r="O946" s="4" t="s">
        <v>14053</v>
      </c>
      <c r="P946" s="4" t="s">
        <v>14079</v>
      </c>
      <c r="Q946" s="5">
        <f>DATE(ecommerce_dataset_updated[[#This Row],[YYYY]],ecommerce_dataset_updated[[#This Row],[MM]],ecommerce_dataset_updated[[#This Row],[DD]])</f>
        <v>45401</v>
      </c>
      <c r="R946" s="6" t="str">
        <f>TEXT(ecommerce_dataset_updated[[#This Row],['[Purchase_Date']]], "mmm")</f>
        <v>Apr</v>
      </c>
      <c r="S946" s="6" t="str">
        <f>TEXT(ecommerce_dataset_updated[[#This Row],['[Purchase_Date']]], "ddd")</f>
        <v>Fri</v>
      </c>
      <c r="T946" s="6">
        <f>ecommerce_dataset_updated[[#This Row],[Final_Price(Rs.) _]]-ecommerce_dataset_updated[[#This Row],['[Final_Price(Rs.)']]]</f>
        <v>1.0000000000047748E-3</v>
      </c>
      <c r="U946" s="6" t="b">
        <f xml:space="preserve"> AND(ecommerce_dataset_updated[[#This Row],[Final_Price(Rs.) _]]=ecommerce_dataset_updated[[#This Row],['[Final_Price(Rs.)']]])</f>
        <v>0</v>
      </c>
      <c r="V946" s="5"/>
    </row>
    <row r="947" spans="1:22">
      <c r="A947" t="s">
        <v>3983</v>
      </c>
      <c r="B947" t="s">
        <v>3984</v>
      </c>
      <c r="C947" t="s">
        <v>45</v>
      </c>
      <c r="D947" s="9" t="s">
        <v>3985</v>
      </c>
      <c r="E947" s="8">
        <f>ecommerce_dataset_updated[[#This Row],[Price (Rs.)]]+0</f>
        <v>476.64</v>
      </c>
      <c r="F947" s="6" t="s">
        <v>47</v>
      </c>
      <c r="G947" s="7">
        <f>ecommerce_dataset_updated[[#This Row],[Discount (%)]]+0</f>
        <v>50</v>
      </c>
      <c r="H947" s="6" t="s">
        <v>3986</v>
      </c>
      <c r="I947" s="6">
        <f>ecommerce_dataset_updated[[#This Row],['[Price (Rs.)']]]*ecommerce_dataset_updated[[#This Row],['[Discount (%)']]]/100</f>
        <v>238.32</v>
      </c>
      <c r="J947" s="6">
        <f>ecommerce_dataset_updated[[#This Row],[Final_Price(Rs.)]]+0</f>
        <v>238.32</v>
      </c>
      <c r="K947" s="6">
        <f xml:space="preserve"> ecommerce_dataset_updated[[#This Row],['[Price (Rs.)']]]-ecommerce_dataset_updated[[#This Row],[Discount Amount _]]</f>
        <v>238.32</v>
      </c>
      <c r="L947" t="s">
        <v>77</v>
      </c>
      <c r="M947" t="s">
        <v>234</v>
      </c>
      <c r="N947" s="4" t="s">
        <v>14063</v>
      </c>
      <c r="O947" s="4" t="s">
        <v>14059</v>
      </c>
      <c r="P947" s="4" t="s">
        <v>14079</v>
      </c>
      <c r="Q947" s="5">
        <f>DATE(ecommerce_dataset_updated[[#This Row],[YYYY]],ecommerce_dataset_updated[[#This Row],[MM]],ecommerce_dataset_updated[[#This Row],[DD]])</f>
        <v>45429</v>
      </c>
      <c r="R947" s="6" t="str">
        <f>TEXT(ecommerce_dataset_updated[[#This Row],['[Purchase_Date']]], "mmm")</f>
        <v>May</v>
      </c>
      <c r="S947" s="6" t="str">
        <f>TEXT(ecommerce_dataset_updated[[#This Row],['[Purchase_Date']]], "ddd")</f>
        <v>Fri</v>
      </c>
      <c r="T947" s="6">
        <f>ecommerce_dataset_updated[[#This Row],[Final_Price(Rs.) _]]-ecommerce_dataset_updated[[#This Row],['[Final_Price(Rs.)']]]</f>
        <v>0</v>
      </c>
      <c r="U947" s="6" t="b">
        <f xml:space="preserve"> AND(ecommerce_dataset_updated[[#This Row],[Final_Price(Rs.) _]]=ecommerce_dataset_updated[[#This Row],['[Final_Price(Rs.)']]])</f>
        <v>1</v>
      </c>
      <c r="V947" s="5"/>
    </row>
    <row r="948" spans="1:22">
      <c r="A948" t="s">
        <v>3987</v>
      </c>
      <c r="B948" t="s">
        <v>3988</v>
      </c>
      <c r="C948" t="s">
        <v>10</v>
      </c>
      <c r="D948" s="9" t="s">
        <v>3989</v>
      </c>
      <c r="E948" s="8">
        <f>ecommerce_dataset_updated[[#This Row],[Price (Rs.)]]+0</f>
        <v>388.38</v>
      </c>
      <c r="F948" s="6" t="s">
        <v>53</v>
      </c>
      <c r="G948" s="7">
        <f>ecommerce_dataset_updated[[#This Row],[Discount (%)]]+0</f>
        <v>5</v>
      </c>
      <c r="H948" s="6" t="s">
        <v>3990</v>
      </c>
      <c r="I948" s="6">
        <f>ecommerce_dataset_updated[[#This Row],['[Price (Rs.)']]]*ecommerce_dataset_updated[[#This Row],['[Discount (%)']]]/100</f>
        <v>19.419</v>
      </c>
      <c r="J948" s="6">
        <f>ecommerce_dataset_updated[[#This Row],[Final_Price(Rs.)]]+0</f>
        <v>368.96</v>
      </c>
      <c r="K948" s="6">
        <f xml:space="preserve"> ecommerce_dataset_updated[[#This Row],['[Price (Rs.)']]]-ecommerce_dataset_updated[[#This Row],[Discount Amount _]]</f>
        <v>368.96100000000001</v>
      </c>
      <c r="L948" t="s">
        <v>77</v>
      </c>
      <c r="M948" t="s">
        <v>455</v>
      </c>
      <c r="N948" s="4" t="s">
        <v>14064</v>
      </c>
      <c r="O948" s="4" t="s">
        <v>14051</v>
      </c>
      <c r="P948" s="4" t="s">
        <v>14079</v>
      </c>
      <c r="Q948" s="5">
        <f>DATE(ecommerce_dataset_updated[[#This Row],[YYYY]],ecommerce_dataset_updated[[#This Row],[MM]],ecommerce_dataset_updated[[#This Row],[DD]])</f>
        <v>45335</v>
      </c>
      <c r="R948" s="6" t="str">
        <f>TEXT(ecommerce_dataset_updated[[#This Row],['[Purchase_Date']]], "mmm")</f>
        <v>Feb</v>
      </c>
      <c r="S948" s="6" t="str">
        <f>TEXT(ecommerce_dataset_updated[[#This Row],['[Purchase_Date']]], "ddd")</f>
        <v>Tue</v>
      </c>
      <c r="T948" s="6">
        <f>ecommerce_dataset_updated[[#This Row],[Final_Price(Rs.) _]]-ecommerce_dataset_updated[[#This Row],['[Final_Price(Rs.)']]]</f>
        <v>1.0000000000331966E-3</v>
      </c>
      <c r="U948" s="6" t="b">
        <f xml:space="preserve"> AND(ecommerce_dataset_updated[[#This Row],[Final_Price(Rs.) _]]=ecommerce_dataset_updated[[#This Row],['[Final_Price(Rs.)']]])</f>
        <v>0</v>
      </c>
      <c r="V948" s="5"/>
    </row>
    <row r="949" spans="1:22">
      <c r="A949" t="s">
        <v>3991</v>
      </c>
      <c r="B949" t="s">
        <v>3992</v>
      </c>
      <c r="C949" t="s">
        <v>10</v>
      </c>
      <c r="D949" s="9" t="s">
        <v>3993</v>
      </c>
      <c r="E949" s="8">
        <f>ecommerce_dataset_updated[[#This Row],[Price (Rs.)]]+0</f>
        <v>337.33</v>
      </c>
      <c r="F949" s="6" t="s">
        <v>12</v>
      </c>
      <c r="G949" s="7">
        <f>ecommerce_dataset_updated[[#This Row],[Discount (%)]]+0</f>
        <v>15</v>
      </c>
      <c r="H949" s="6" t="s">
        <v>3994</v>
      </c>
      <c r="I949" s="6">
        <f>ecommerce_dataset_updated[[#This Row],['[Price (Rs.)']]]*ecommerce_dataset_updated[[#This Row],['[Discount (%)']]]/100</f>
        <v>50.599499999999999</v>
      </c>
      <c r="J949" s="6">
        <f>ecommerce_dataset_updated[[#This Row],[Final_Price(Rs.)]]+0</f>
        <v>286.73</v>
      </c>
      <c r="K949" s="6">
        <f xml:space="preserve"> ecommerce_dataset_updated[[#This Row],['[Price (Rs.)']]]-ecommerce_dataset_updated[[#This Row],[Discount Amount _]]</f>
        <v>286.73050000000001</v>
      </c>
      <c r="L949" t="s">
        <v>35</v>
      </c>
      <c r="M949" t="s">
        <v>608</v>
      </c>
      <c r="N949" s="4" t="s">
        <v>14049</v>
      </c>
      <c r="O949" s="4" t="s">
        <v>75</v>
      </c>
      <c r="P949" s="4" t="s">
        <v>14079</v>
      </c>
      <c r="Q949" s="5">
        <f>DATE(ecommerce_dataset_updated[[#This Row],[YYYY]],ecommerce_dataset_updated[[#This Row],[MM]],ecommerce_dataset_updated[[#This Row],[DD]])</f>
        <v>45576</v>
      </c>
      <c r="R949" s="6" t="str">
        <f>TEXT(ecommerce_dataset_updated[[#This Row],['[Purchase_Date']]], "mmm")</f>
        <v>Oct</v>
      </c>
      <c r="S949" s="6" t="str">
        <f>TEXT(ecommerce_dataset_updated[[#This Row],['[Purchase_Date']]], "ddd")</f>
        <v>Fri</v>
      </c>
      <c r="T949" s="6">
        <f>ecommerce_dataset_updated[[#This Row],[Final_Price(Rs.) _]]-ecommerce_dataset_updated[[#This Row],['[Final_Price(Rs.)']]]</f>
        <v>4.9999999998817657E-4</v>
      </c>
      <c r="U949" s="6" t="b">
        <f xml:space="preserve"> AND(ecommerce_dataset_updated[[#This Row],[Final_Price(Rs.) _]]=ecommerce_dataset_updated[[#This Row],['[Final_Price(Rs.)']]])</f>
        <v>0</v>
      </c>
      <c r="V949" s="5"/>
    </row>
    <row r="950" spans="1:22">
      <c r="A950" t="s">
        <v>3995</v>
      </c>
      <c r="B950" t="s">
        <v>3996</v>
      </c>
      <c r="C950" t="s">
        <v>45</v>
      </c>
      <c r="D950" s="9" t="s">
        <v>3997</v>
      </c>
      <c r="E950" s="8">
        <f>ecommerce_dataset_updated[[#This Row],[Price (Rs.)]]+0</f>
        <v>494.14</v>
      </c>
      <c r="F950" s="6" t="s">
        <v>47</v>
      </c>
      <c r="G950" s="7">
        <f>ecommerce_dataset_updated[[#This Row],[Discount (%)]]+0</f>
        <v>50</v>
      </c>
      <c r="H950" s="6" t="s">
        <v>3998</v>
      </c>
      <c r="I950" s="6">
        <f>ecommerce_dataset_updated[[#This Row],['[Price (Rs.)']]]*ecommerce_dataset_updated[[#This Row],['[Discount (%)']]]/100</f>
        <v>247.07</v>
      </c>
      <c r="J950" s="6">
        <f>ecommerce_dataset_updated[[#This Row],[Final_Price(Rs.)]]+0</f>
        <v>247.07</v>
      </c>
      <c r="K950" s="6">
        <f xml:space="preserve"> ecommerce_dataset_updated[[#This Row],['[Price (Rs.)']]]-ecommerce_dataset_updated[[#This Row],[Discount Amount _]]</f>
        <v>247.07</v>
      </c>
      <c r="L950" t="s">
        <v>35</v>
      </c>
      <c r="M950" t="s">
        <v>798</v>
      </c>
      <c r="N950" s="4" t="s">
        <v>14059</v>
      </c>
      <c r="O950" s="4" t="s">
        <v>14049</v>
      </c>
      <c r="P950" s="4" t="s">
        <v>14079</v>
      </c>
      <c r="Q950" s="5">
        <f>DATE(ecommerce_dataset_updated[[#This Row],[YYYY]],ecommerce_dataset_updated[[#This Row],[MM]],ecommerce_dataset_updated[[#This Row],[DD]])</f>
        <v>45601</v>
      </c>
      <c r="R950" s="6" t="str">
        <f>TEXT(ecommerce_dataset_updated[[#This Row],['[Purchase_Date']]], "mmm")</f>
        <v>Nov</v>
      </c>
      <c r="S950" s="6" t="str">
        <f>TEXT(ecommerce_dataset_updated[[#This Row],['[Purchase_Date']]], "ddd")</f>
        <v>Tue</v>
      </c>
      <c r="T950" s="6">
        <f>ecommerce_dataset_updated[[#This Row],[Final_Price(Rs.) _]]-ecommerce_dataset_updated[[#This Row],['[Final_Price(Rs.)']]]</f>
        <v>0</v>
      </c>
      <c r="U950" s="6" t="b">
        <f xml:space="preserve"> AND(ecommerce_dataset_updated[[#This Row],[Final_Price(Rs.) _]]=ecommerce_dataset_updated[[#This Row],['[Final_Price(Rs.)']]])</f>
        <v>1</v>
      </c>
      <c r="V950" s="5"/>
    </row>
    <row r="951" spans="1:22">
      <c r="A951" t="s">
        <v>3999</v>
      </c>
      <c r="B951" t="s">
        <v>4000</v>
      </c>
      <c r="C951" t="s">
        <v>10</v>
      </c>
      <c r="D951" s="9" t="s">
        <v>4001</v>
      </c>
      <c r="E951" s="8">
        <f>ecommerce_dataset_updated[[#This Row],[Price (Rs.)]]+0</f>
        <v>455.94</v>
      </c>
      <c r="F951" s="6" t="s">
        <v>154</v>
      </c>
      <c r="G951" s="7">
        <f>ecommerce_dataset_updated[[#This Row],[Discount (%)]]+0</f>
        <v>30</v>
      </c>
      <c r="H951" s="6" t="s">
        <v>4002</v>
      </c>
      <c r="I951" s="6">
        <f>ecommerce_dataset_updated[[#This Row],['[Price (Rs.)']]]*ecommerce_dataset_updated[[#This Row],['[Discount (%)']]]/100</f>
        <v>136.78200000000001</v>
      </c>
      <c r="J951" s="6">
        <f>ecommerce_dataset_updated[[#This Row],[Final_Price(Rs.)]]+0</f>
        <v>319.16000000000003</v>
      </c>
      <c r="K951" s="6">
        <f xml:space="preserve"> ecommerce_dataset_updated[[#This Row],['[Price (Rs.)']]]-ecommerce_dataset_updated[[#This Row],[Discount Amount _]]</f>
        <v>319.15800000000002</v>
      </c>
      <c r="L951" t="s">
        <v>14</v>
      </c>
      <c r="M951" t="s">
        <v>783</v>
      </c>
      <c r="N951" s="4" t="s">
        <v>14058</v>
      </c>
      <c r="O951" s="4" t="s">
        <v>14057</v>
      </c>
      <c r="P951" s="4" t="s">
        <v>14079</v>
      </c>
      <c r="Q951" s="5">
        <f>DATE(ecommerce_dataset_updated[[#This Row],[YYYY]],ecommerce_dataset_updated[[#This Row],[MM]],ecommerce_dataset_updated[[#This Row],[DD]])</f>
        <v>45380</v>
      </c>
      <c r="R951" s="6" t="str">
        <f>TEXT(ecommerce_dataset_updated[[#This Row],['[Purchase_Date']]], "mmm")</f>
        <v>Mar</v>
      </c>
      <c r="S951" s="6" t="str">
        <f>TEXT(ecommerce_dataset_updated[[#This Row],['[Purchase_Date']]], "ddd")</f>
        <v>Fri</v>
      </c>
      <c r="T951" s="6">
        <f>ecommerce_dataset_updated[[#This Row],[Final_Price(Rs.) _]]-ecommerce_dataset_updated[[#This Row],['[Final_Price(Rs.)']]]</f>
        <v>-2.0000000000095497E-3</v>
      </c>
      <c r="U951" s="6" t="b">
        <f xml:space="preserve"> AND(ecommerce_dataset_updated[[#This Row],[Final_Price(Rs.) _]]=ecommerce_dataset_updated[[#This Row],['[Final_Price(Rs.)']]])</f>
        <v>0</v>
      </c>
      <c r="V951" s="5"/>
    </row>
    <row r="952" spans="1:22">
      <c r="A952" t="s">
        <v>4003</v>
      </c>
      <c r="B952" t="s">
        <v>4004</v>
      </c>
      <c r="C952" t="s">
        <v>39</v>
      </c>
      <c r="D952" s="9" t="s">
        <v>3661</v>
      </c>
      <c r="E952" s="8">
        <f>ecommerce_dataset_updated[[#This Row],[Price (Rs.)]]+0</f>
        <v>221.53</v>
      </c>
      <c r="F952" s="6" t="s">
        <v>107</v>
      </c>
      <c r="G952" s="7">
        <f>ecommerce_dataset_updated[[#This Row],[Discount (%)]]+0</f>
        <v>0</v>
      </c>
      <c r="H952" s="6" t="s">
        <v>3661</v>
      </c>
      <c r="I952" s="6">
        <f>ecommerce_dataset_updated[[#This Row],['[Price (Rs.)']]]*ecommerce_dataset_updated[[#This Row],['[Discount (%)']]]/100</f>
        <v>0</v>
      </c>
      <c r="J952" s="6">
        <f>ecommerce_dataset_updated[[#This Row],[Final_Price(Rs.)]]+0</f>
        <v>221.53</v>
      </c>
      <c r="K952" s="6">
        <f xml:space="preserve"> ecommerce_dataset_updated[[#This Row],['[Price (Rs.)']]]-ecommerce_dataset_updated[[#This Row],[Discount Amount _]]</f>
        <v>221.53</v>
      </c>
      <c r="L952" t="s">
        <v>120</v>
      </c>
      <c r="M952" t="s">
        <v>166</v>
      </c>
      <c r="N952" s="4" t="s">
        <v>14059</v>
      </c>
      <c r="O952" s="4" t="s">
        <v>14055</v>
      </c>
      <c r="P952" s="4" t="s">
        <v>14079</v>
      </c>
      <c r="Q952" s="5">
        <f>DATE(ecommerce_dataset_updated[[#This Row],[YYYY]],ecommerce_dataset_updated[[#This Row],[MM]],ecommerce_dataset_updated[[#This Row],[DD]])</f>
        <v>45509</v>
      </c>
      <c r="R952" s="6" t="str">
        <f>TEXT(ecommerce_dataset_updated[[#This Row],['[Purchase_Date']]], "mmm")</f>
        <v>Aug</v>
      </c>
      <c r="S952" s="6" t="str">
        <f>TEXT(ecommerce_dataset_updated[[#This Row],['[Purchase_Date']]], "ddd")</f>
        <v>Mon</v>
      </c>
      <c r="T952" s="6">
        <f>ecommerce_dataset_updated[[#This Row],[Final_Price(Rs.) _]]-ecommerce_dataset_updated[[#This Row],['[Final_Price(Rs.)']]]</f>
        <v>0</v>
      </c>
      <c r="U952" s="6" t="b">
        <f xml:space="preserve"> AND(ecommerce_dataset_updated[[#This Row],[Final_Price(Rs.) _]]=ecommerce_dataset_updated[[#This Row],['[Final_Price(Rs.)']]])</f>
        <v>1</v>
      </c>
      <c r="V952" s="5"/>
    </row>
    <row r="953" spans="1:22">
      <c r="A953" t="s">
        <v>4005</v>
      </c>
      <c r="B953" t="s">
        <v>4006</v>
      </c>
      <c r="C953" t="s">
        <v>45</v>
      </c>
      <c r="D953" s="9" t="s">
        <v>4007</v>
      </c>
      <c r="E953" s="8">
        <f>ecommerce_dataset_updated[[#This Row],[Price (Rs.)]]+0</f>
        <v>461.56</v>
      </c>
      <c r="F953" s="6" t="s">
        <v>20</v>
      </c>
      <c r="G953" s="7">
        <f>ecommerce_dataset_updated[[#This Row],[Discount (%)]]+0</f>
        <v>20</v>
      </c>
      <c r="H953" s="6" t="s">
        <v>4008</v>
      </c>
      <c r="I953" s="6">
        <f>ecommerce_dataset_updated[[#This Row],['[Price (Rs.)']]]*ecommerce_dataset_updated[[#This Row],['[Discount (%)']]]/100</f>
        <v>92.312000000000012</v>
      </c>
      <c r="J953" s="6">
        <f>ecommerce_dataset_updated[[#This Row],[Final_Price(Rs.)]]+0</f>
        <v>369.25</v>
      </c>
      <c r="K953" s="6">
        <f xml:space="preserve"> ecommerce_dataset_updated[[#This Row],['[Price (Rs.)']]]-ecommerce_dataset_updated[[#This Row],[Discount Amount _]]</f>
        <v>369.24799999999999</v>
      </c>
      <c r="L953" t="s">
        <v>14</v>
      </c>
      <c r="M953" t="s">
        <v>29</v>
      </c>
      <c r="N953" s="4" t="s">
        <v>14052</v>
      </c>
      <c r="O953" s="4" t="s">
        <v>14050</v>
      </c>
      <c r="P953" s="4" t="s">
        <v>14079</v>
      </c>
      <c r="Q953" s="5">
        <f>DATE(ecommerce_dataset_updated[[#This Row],[YYYY]],ecommerce_dataset_updated[[#This Row],[MM]],ecommerce_dataset_updated[[#This Row],[DD]])</f>
        <v>45536</v>
      </c>
      <c r="R953" s="6" t="str">
        <f>TEXT(ecommerce_dataset_updated[[#This Row],['[Purchase_Date']]], "mmm")</f>
        <v>Sep</v>
      </c>
      <c r="S953" s="6" t="str">
        <f>TEXT(ecommerce_dataset_updated[[#This Row],['[Purchase_Date']]], "ddd")</f>
        <v>Sun</v>
      </c>
      <c r="T953" s="6">
        <f>ecommerce_dataset_updated[[#This Row],[Final_Price(Rs.) _]]-ecommerce_dataset_updated[[#This Row],['[Final_Price(Rs.)']]]</f>
        <v>-2.0000000000095497E-3</v>
      </c>
      <c r="U953" s="6" t="b">
        <f xml:space="preserve"> AND(ecommerce_dataset_updated[[#This Row],[Final_Price(Rs.) _]]=ecommerce_dataset_updated[[#This Row],['[Final_Price(Rs.)']]])</f>
        <v>0</v>
      </c>
      <c r="V953" s="5"/>
    </row>
    <row r="954" spans="1:22">
      <c r="A954" t="s">
        <v>4009</v>
      </c>
      <c r="B954" t="s">
        <v>4010</v>
      </c>
      <c r="C954" t="s">
        <v>114</v>
      </c>
      <c r="D954" s="9" t="s">
        <v>4011</v>
      </c>
      <c r="E954" s="8">
        <f>ecommerce_dataset_updated[[#This Row],[Price (Rs.)]]+0</f>
        <v>168.59</v>
      </c>
      <c r="F954" s="6" t="s">
        <v>20</v>
      </c>
      <c r="G954" s="7">
        <f>ecommerce_dataset_updated[[#This Row],[Discount (%)]]+0</f>
        <v>20</v>
      </c>
      <c r="H954" s="6" t="s">
        <v>4012</v>
      </c>
      <c r="I954" s="6">
        <f>ecommerce_dataset_updated[[#This Row],['[Price (Rs.)']]]*ecommerce_dataset_updated[[#This Row],['[Discount (%)']]]/100</f>
        <v>33.718000000000004</v>
      </c>
      <c r="J954" s="6">
        <f>ecommerce_dataset_updated[[#This Row],[Final_Price(Rs.)]]+0</f>
        <v>134.87</v>
      </c>
      <c r="K954" s="6">
        <f xml:space="preserve"> ecommerce_dataset_updated[[#This Row],['[Price (Rs.)']]]-ecommerce_dataset_updated[[#This Row],[Discount Amount _]]</f>
        <v>134.87200000000001</v>
      </c>
      <c r="L954" t="s">
        <v>28</v>
      </c>
      <c r="M954" t="s">
        <v>268</v>
      </c>
      <c r="N954" s="4" t="s">
        <v>14057</v>
      </c>
      <c r="O954" s="4" t="s">
        <v>14062</v>
      </c>
      <c r="P954" s="4" t="s">
        <v>14079</v>
      </c>
      <c r="Q954" s="5">
        <f>DATE(ecommerce_dataset_updated[[#This Row],[YYYY]],ecommerce_dataset_updated[[#This Row],[MM]],ecommerce_dataset_updated[[#This Row],[DD]])</f>
        <v>45446</v>
      </c>
      <c r="R954" s="6" t="str">
        <f>TEXT(ecommerce_dataset_updated[[#This Row],['[Purchase_Date']]], "mmm")</f>
        <v>Jun</v>
      </c>
      <c r="S954" s="6" t="str">
        <f>TEXT(ecommerce_dataset_updated[[#This Row],['[Purchase_Date']]], "ddd")</f>
        <v>Mon</v>
      </c>
      <c r="T954" s="6">
        <f>ecommerce_dataset_updated[[#This Row],[Final_Price(Rs.) _]]-ecommerce_dataset_updated[[#This Row],['[Final_Price(Rs.)']]]</f>
        <v>2.0000000000095497E-3</v>
      </c>
      <c r="U954" s="6" t="b">
        <f xml:space="preserve"> AND(ecommerce_dataset_updated[[#This Row],[Final_Price(Rs.) _]]=ecommerce_dataset_updated[[#This Row],['[Final_Price(Rs.)']]])</f>
        <v>0</v>
      </c>
      <c r="V954" s="5"/>
    </row>
    <row r="955" spans="1:22">
      <c r="A955" t="s">
        <v>4013</v>
      </c>
      <c r="B955" t="s">
        <v>4014</v>
      </c>
      <c r="C955" t="s">
        <v>18</v>
      </c>
      <c r="D955" s="9" t="s">
        <v>2354</v>
      </c>
      <c r="E955" s="8">
        <f>ecommerce_dataset_updated[[#This Row],[Price (Rs.)]]+0</f>
        <v>482.74</v>
      </c>
      <c r="F955" s="6" t="s">
        <v>53</v>
      </c>
      <c r="G955" s="7">
        <f>ecommerce_dataset_updated[[#This Row],[Discount (%)]]+0</f>
        <v>5</v>
      </c>
      <c r="H955" s="6" t="s">
        <v>4015</v>
      </c>
      <c r="I955" s="6">
        <f>ecommerce_dataset_updated[[#This Row],['[Price (Rs.)']]]*ecommerce_dataset_updated[[#This Row],['[Discount (%)']]]/100</f>
        <v>24.136999999999997</v>
      </c>
      <c r="J955" s="6">
        <f>ecommerce_dataset_updated[[#This Row],[Final_Price(Rs.)]]+0</f>
        <v>458.6</v>
      </c>
      <c r="K955" s="6">
        <f xml:space="preserve"> ecommerce_dataset_updated[[#This Row],['[Price (Rs.)']]]-ecommerce_dataset_updated[[#This Row],[Discount Amount _]]</f>
        <v>458.60300000000001</v>
      </c>
      <c r="L955" t="s">
        <v>14</v>
      </c>
      <c r="M955" t="s">
        <v>1487</v>
      </c>
      <c r="N955" s="4" t="s">
        <v>154</v>
      </c>
      <c r="O955" s="4" t="s">
        <v>14059</v>
      </c>
      <c r="P955" s="4" t="s">
        <v>14079</v>
      </c>
      <c r="Q955" s="5">
        <f>DATE(ecommerce_dataset_updated[[#This Row],[YYYY]],ecommerce_dataset_updated[[#This Row],[MM]],ecommerce_dataset_updated[[#This Row],[DD]])</f>
        <v>45442</v>
      </c>
      <c r="R955" s="6" t="str">
        <f>TEXT(ecommerce_dataset_updated[[#This Row],['[Purchase_Date']]], "mmm")</f>
        <v>May</v>
      </c>
      <c r="S955" s="6" t="str">
        <f>TEXT(ecommerce_dataset_updated[[#This Row],['[Purchase_Date']]], "ddd")</f>
        <v>Thu</v>
      </c>
      <c r="T955" s="6">
        <f>ecommerce_dataset_updated[[#This Row],[Final_Price(Rs.) _]]-ecommerce_dataset_updated[[#This Row],['[Final_Price(Rs.)']]]</f>
        <v>2.9999999999859028E-3</v>
      </c>
      <c r="U955" s="6" t="b">
        <f xml:space="preserve"> AND(ecommerce_dataset_updated[[#This Row],[Final_Price(Rs.) _]]=ecommerce_dataset_updated[[#This Row],['[Final_Price(Rs.)']]])</f>
        <v>0</v>
      </c>
      <c r="V955" s="5"/>
    </row>
    <row r="956" spans="1:22">
      <c r="A956" t="s">
        <v>4016</v>
      </c>
      <c r="B956" t="s">
        <v>4017</v>
      </c>
      <c r="C956" t="s">
        <v>45</v>
      </c>
      <c r="D956" s="9" t="s">
        <v>4018</v>
      </c>
      <c r="E956" s="8">
        <f>ecommerce_dataset_updated[[#This Row],[Price (Rs.)]]+0</f>
        <v>200.93</v>
      </c>
      <c r="F956" s="6" t="s">
        <v>154</v>
      </c>
      <c r="G956" s="7">
        <f>ecommerce_dataset_updated[[#This Row],[Discount (%)]]+0</f>
        <v>30</v>
      </c>
      <c r="H956" s="6" t="s">
        <v>4019</v>
      </c>
      <c r="I956" s="6">
        <f>ecommerce_dataset_updated[[#This Row],['[Price (Rs.)']]]*ecommerce_dataset_updated[[#This Row],['[Discount (%)']]]/100</f>
        <v>60.279000000000003</v>
      </c>
      <c r="J956" s="6">
        <f>ecommerce_dataset_updated[[#This Row],[Final_Price(Rs.)]]+0</f>
        <v>140.65</v>
      </c>
      <c r="K956" s="6">
        <f xml:space="preserve"> ecommerce_dataset_updated[[#This Row],['[Price (Rs.)']]]-ecommerce_dataset_updated[[#This Row],[Discount Amount _]]</f>
        <v>140.65100000000001</v>
      </c>
      <c r="L956" t="s">
        <v>77</v>
      </c>
      <c r="M956" t="s">
        <v>2952</v>
      </c>
      <c r="N956" s="4" t="s">
        <v>14062</v>
      </c>
      <c r="O956" s="4" t="s">
        <v>14051</v>
      </c>
      <c r="P956" s="4" t="s">
        <v>14079</v>
      </c>
      <c r="Q956" s="5">
        <f>DATE(ecommerce_dataset_updated[[#This Row],[YYYY]],ecommerce_dataset_updated[[#This Row],[MM]],ecommerce_dataset_updated[[#This Row],[DD]])</f>
        <v>45328</v>
      </c>
      <c r="R956" s="6" t="str">
        <f>TEXT(ecommerce_dataset_updated[[#This Row],['[Purchase_Date']]], "mmm")</f>
        <v>Feb</v>
      </c>
      <c r="S956" s="6" t="str">
        <f>TEXT(ecommerce_dataset_updated[[#This Row],['[Purchase_Date']]], "ddd")</f>
        <v>Tue</v>
      </c>
      <c r="T956" s="6">
        <f>ecommerce_dataset_updated[[#This Row],[Final_Price(Rs.) _]]-ecommerce_dataset_updated[[#This Row],['[Final_Price(Rs.)']]]</f>
        <v>1.0000000000047748E-3</v>
      </c>
      <c r="U956" s="6" t="b">
        <f xml:space="preserve"> AND(ecommerce_dataset_updated[[#This Row],[Final_Price(Rs.) _]]=ecommerce_dataset_updated[[#This Row],['[Final_Price(Rs.)']]])</f>
        <v>0</v>
      </c>
      <c r="V956" s="5"/>
    </row>
    <row r="957" spans="1:22">
      <c r="A957" t="s">
        <v>4020</v>
      </c>
      <c r="B957" t="s">
        <v>4021</v>
      </c>
      <c r="C957" t="s">
        <v>18</v>
      </c>
      <c r="D957" s="9" t="s">
        <v>4022</v>
      </c>
      <c r="E957" s="8">
        <f>ecommerce_dataset_updated[[#This Row],[Price (Rs.)]]+0</f>
        <v>18.84</v>
      </c>
      <c r="F957" s="6" t="s">
        <v>107</v>
      </c>
      <c r="G957" s="7">
        <f>ecommerce_dataset_updated[[#This Row],[Discount (%)]]+0</f>
        <v>0</v>
      </c>
      <c r="H957" s="6" t="s">
        <v>4022</v>
      </c>
      <c r="I957" s="6">
        <f>ecommerce_dataset_updated[[#This Row],['[Price (Rs.)']]]*ecommerce_dataset_updated[[#This Row],['[Discount (%)']]]/100</f>
        <v>0</v>
      </c>
      <c r="J957" s="6">
        <f>ecommerce_dataset_updated[[#This Row],[Final_Price(Rs.)]]+0</f>
        <v>18.84</v>
      </c>
      <c r="K957" s="6">
        <f xml:space="preserve"> ecommerce_dataset_updated[[#This Row],['[Price (Rs.)']]]-ecommerce_dataset_updated[[#This Row],[Discount Amount _]]</f>
        <v>18.84</v>
      </c>
      <c r="L957" t="s">
        <v>28</v>
      </c>
      <c r="M957" t="s">
        <v>1086</v>
      </c>
      <c r="N957" s="4" t="s">
        <v>14063</v>
      </c>
      <c r="O957" s="4" t="s">
        <v>14062</v>
      </c>
      <c r="P957" s="4" t="s">
        <v>14079</v>
      </c>
      <c r="Q957" s="5">
        <f>DATE(ecommerce_dataset_updated[[#This Row],[YYYY]],ecommerce_dataset_updated[[#This Row],[MM]],ecommerce_dataset_updated[[#This Row],[DD]])</f>
        <v>45460</v>
      </c>
      <c r="R957" s="6" t="str">
        <f>TEXT(ecommerce_dataset_updated[[#This Row],['[Purchase_Date']]], "mmm")</f>
        <v>Jun</v>
      </c>
      <c r="S957" s="6" t="str">
        <f>TEXT(ecommerce_dataset_updated[[#This Row],['[Purchase_Date']]], "ddd")</f>
        <v>Mon</v>
      </c>
      <c r="T957" s="6">
        <f>ecommerce_dataset_updated[[#This Row],[Final_Price(Rs.) _]]-ecommerce_dataset_updated[[#This Row],['[Final_Price(Rs.)']]]</f>
        <v>0</v>
      </c>
      <c r="U957" s="6" t="b">
        <f xml:space="preserve"> AND(ecommerce_dataset_updated[[#This Row],[Final_Price(Rs.) _]]=ecommerce_dataset_updated[[#This Row],['[Final_Price(Rs.)']]])</f>
        <v>1</v>
      </c>
      <c r="V957" s="5"/>
    </row>
    <row r="958" spans="1:22">
      <c r="A958" t="s">
        <v>4023</v>
      </c>
      <c r="B958" t="s">
        <v>4024</v>
      </c>
      <c r="C958" t="s">
        <v>68</v>
      </c>
      <c r="D958" s="9" t="s">
        <v>4025</v>
      </c>
      <c r="E958" s="8">
        <f>ecommerce_dataset_updated[[#This Row],[Price (Rs.)]]+0</f>
        <v>109.89</v>
      </c>
      <c r="F958" s="6" t="s">
        <v>12</v>
      </c>
      <c r="G958" s="7">
        <f>ecommerce_dataset_updated[[#This Row],[Discount (%)]]+0</f>
        <v>15</v>
      </c>
      <c r="H958" s="6" t="s">
        <v>4026</v>
      </c>
      <c r="I958" s="6">
        <f>ecommerce_dataset_updated[[#This Row],['[Price (Rs.)']]]*ecommerce_dataset_updated[[#This Row],['[Discount (%)']]]/100</f>
        <v>16.483499999999999</v>
      </c>
      <c r="J958" s="6">
        <f>ecommerce_dataset_updated[[#This Row],[Final_Price(Rs.)]]+0</f>
        <v>93.41</v>
      </c>
      <c r="K958" s="6">
        <f xml:space="preserve"> ecommerce_dataset_updated[[#This Row],['[Price (Rs.)']]]-ecommerce_dataset_updated[[#This Row],[Discount Amount _]]</f>
        <v>93.406499999999994</v>
      </c>
      <c r="L958" t="s">
        <v>35</v>
      </c>
      <c r="M958" t="s">
        <v>4027</v>
      </c>
      <c r="N958" s="4" t="s">
        <v>14064</v>
      </c>
      <c r="O958" s="4" t="s">
        <v>14053</v>
      </c>
      <c r="P958" s="4" t="s">
        <v>14079</v>
      </c>
      <c r="Q958" s="5">
        <f>DATE(ecommerce_dataset_updated[[#This Row],[YYYY]],ecommerce_dataset_updated[[#This Row],[MM]],ecommerce_dataset_updated[[#This Row],[DD]])</f>
        <v>45395</v>
      </c>
      <c r="R958" s="6" t="str">
        <f>TEXT(ecommerce_dataset_updated[[#This Row],['[Purchase_Date']]], "mmm")</f>
        <v>Apr</v>
      </c>
      <c r="S958" s="6" t="str">
        <f>TEXT(ecommerce_dataset_updated[[#This Row],['[Purchase_Date']]], "ddd")</f>
        <v>Sat</v>
      </c>
      <c r="T958" s="6">
        <f>ecommerce_dataset_updated[[#This Row],[Final_Price(Rs.) _]]-ecommerce_dataset_updated[[#This Row],['[Final_Price(Rs.)']]]</f>
        <v>-3.5000000000025011E-3</v>
      </c>
      <c r="U958" s="6" t="b">
        <f xml:space="preserve"> AND(ecommerce_dataset_updated[[#This Row],[Final_Price(Rs.) _]]=ecommerce_dataset_updated[[#This Row],['[Final_Price(Rs.)']]])</f>
        <v>0</v>
      </c>
      <c r="V958" s="5"/>
    </row>
    <row r="959" spans="1:22">
      <c r="A959" t="s">
        <v>4028</v>
      </c>
      <c r="B959" t="s">
        <v>4029</v>
      </c>
      <c r="C959" t="s">
        <v>114</v>
      </c>
      <c r="D959" s="9" t="s">
        <v>4030</v>
      </c>
      <c r="E959" s="8">
        <f>ecommerce_dataset_updated[[#This Row],[Price (Rs.)]]+0</f>
        <v>98.61</v>
      </c>
      <c r="F959" s="6" t="s">
        <v>107</v>
      </c>
      <c r="G959" s="7">
        <f>ecommerce_dataset_updated[[#This Row],[Discount (%)]]+0</f>
        <v>0</v>
      </c>
      <c r="H959" s="6" t="s">
        <v>4030</v>
      </c>
      <c r="I959" s="6">
        <f>ecommerce_dataset_updated[[#This Row],['[Price (Rs.)']]]*ecommerce_dataset_updated[[#This Row],['[Discount (%)']]]/100</f>
        <v>0</v>
      </c>
      <c r="J959" s="6">
        <f>ecommerce_dataset_updated[[#This Row],[Final_Price(Rs.)]]+0</f>
        <v>98.61</v>
      </c>
      <c r="K959" s="6">
        <f xml:space="preserve"> ecommerce_dataset_updated[[#This Row],['[Price (Rs.)']]]-ecommerce_dataset_updated[[#This Row],[Discount Amount _]]</f>
        <v>98.61</v>
      </c>
      <c r="L959" t="s">
        <v>14</v>
      </c>
      <c r="M959" t="s">
        <v>55</v>
      </c>
      <c r="N959" s="4" t="s">
        <v>14056</v>
      </c>
      <c r="O959" s="4" t="s">
        <v>14057</v>
      </c>
      <c r="P959" s="4" t="s">
        <v>14079</v>
      </c>
      <c r="Q959" s="5">
        <f>DATE(ecommerce_dataset_updated[[#This Row],[YYYY]],ecommerce_dataset_updated[[#This Row],[MM]],ecommerce_dataset_updated[[#This Row],[DD]])</f>
        <v>45379</v>
      </c>
      <c r="R959" s="6" t="str">
        <f>TEXT(ecommerce_dataset_updated[[#This Row],['[Purchase_Date']]], "mmm")</f>
        <v>Mar</v>
      </c>
      <c r="S959" s="6" t="str">
        <f>TEXT(ecommerce_dataset_updated[[#This Row],['[Purchase_Date']]], "ddd")</f>
        <v>Thu</v>
      </c>
      <c r="T959" s="6">
        <f>ecommerce_dataset_updated[[#This Row],[Final_Price(Rs.) _]]-ecommerce_dataset_updated[[#This Row],['[Final_Price(Rs.)']]]</f>
        <v>0</v>
      </c>
      <c r="U959" s="6" t="b">
        <f xml:space="preserve"> AND(ecommerce_dataset_updated[[#This Row],[Final_Price(Rs.) _]]=ecommerce_dataset_updated[[#This Row],['[Final_Price(Rs.)']]])</f>
        <v>1</v>
      </c>
      <c r="V959" s="5"/>
    </row>
    <row r="960" spans="1:22">
      <c r="A960" t="s">
        <v>4031</v>
      </c>
      <c r="B960" t="s">
        <v>4032</v>
      </c>
      <c r="C960" t="s">
        <v>114</v>
      </c>
      <c r="D960" s="9" t="s">
        <v>4033</v>
      </c>
      <c r="E960" s="8">
        <f>ecommerce_dataset_updated[[#This Row],[Price (Rs.)]]+0</f>
        <v>459.61</v>
      </c>
      <c r="F960" s="6" t="s">
        <v>75</v>
      </c>
      <c r="G960" s="7">
        <f>ecommerce_dataset_updated[[#This Row],[Discount (%)]]+0</f>
        <v>10</v>
      </c>
      <c r="H960" s="6" t="s">
        <v>4034</v>
      </c>
      <c r="I960" s="6">
        <f>ecommerce_dataset_updated[[#This Row],['[Price (Rs.)']]]*ecommerce_dataset_updated[[#This Row],['[Discount (%)']]]/100</f>
        <v>45.961000000000006</v>
      </c>
      <c r="J960" s="6">
        <f>ecommerce_dataset_updated[[#This Row],[Final_Price(Rs.)]]+0</f>
        <v>413.65</v>
      </c>
      <c r="K960" s="6">
        <f xml:space="preserve"> ecommerce_dataset_updated[[#This Row],['[Price (Rs.)']]]-ecommerce_dataset_updated[[#This Row],[Discount Amount _]]</f>
        <v>413.649</v>
      </c>
      <c r="L960" t="s">
        <v>120</v>
      </c>
      <c r="M960" t="s">
        <v>126</v>
      </c>
      <c r="N960" s="4" t="s">
        <v>14052</v>
      </c>
      <c r="O960" s="4" t="s">
        <v>14062</v>
      </c>
      <c r="P960" s="4" t="s">
        <v>14079</v>
      </c>
      <c r="Q960" s="5">
        <f>DATE(ecommerce_dataset_updated[[#This Row],[YYYY]],ecommerce_dataset_updated[[#This Row],[MM]],ecommerce_dataset_updated[[#This Row],[DD]])</f>
        <v>45444</v>
      </c>
      <c r="R960" s="6" t="str">
        <f>TEXT(ecommerce_dataset_updated[[#This Row],['[Purchase_Date']]], "mmm")</f>
        <v>Jun</v>
      </c>
      <c r="S960" s="6" t="str">
        <f>TEXT(ecommerce_dataset_updated[[#This Row],['[Purchase_Date']]], "ddd")</f>
        <v>Sat</v>
      </c>
      <c r="T960" s="6">
        <f>ecommerce_dataset_updated[[#This Row],[Final_Price(Rs.) _]]-ecommerce_dataset_updated[[#This Row],['[Final_Price(Rs.)']]]</f>
        <v>-9.9999999997635314E-4</v>
      </c>
      <c r="U960" s="6" t="b">
        <f xml:space="preserve"> AND(ecommerce_dataset_updated[[#This Row],[Final_Price(Rs.) _]]=ecommerce_dataset_updated[[#This Row],['[Final_Price(Rs.)']]])</f>
        <v>0</v>
      </c>
      <c r="V960" s="5"/>
    </row>
    <row r="961" spans="1:22">
      <c r="A961" t="s">
        <v>4035</v>
      </c>
      <c r="B961" t="s">
        <v>4036</v>
      </c>
      <c r="C961" t="s">
        <v>114</v>
      </c>
      <c r="D961" s="9" t="s">
        <v>4037</v>
      </c>
      <c r="E961" s="8">
        <f>ecommerce_dataset_updated[[#This Row],[Price (Rs.)]]+0</f>
        <v>28.61</v>
      </c>
      <c r="F961" s="6" t="s">
        <v>75</v>
      </c>
      <c r="G961" s="7">
        <f>ecommerce_dataset_updated[[#This Row],[Discount (%)]]+0</f>
        <v>10</v>
      </c>
      <c r="H961" s="6" t="s">
        <v>4038</v>
      </c>
      <c r="I961" s="6">
        <f>ecommerce_dataset_updated[[#This Row],['[Price (Rs.)']]]*ecommerce_dataset_updated[[#This Row],['[Discount (%)']]]/100</f>
        <v>2.8610000000000002</v>
      </c>
      <c r="J961" s="6">
        <f>ecommerce_dataset_updated[[#This Row],[Final_Price(Rs.)]]+0</f>
        <v>25.75</v>
      </c>
      <c r="K961" s="6">
        <f xml:space="preserve"> ecommerce_dataset_updated[[#This Row],['[Price (Rs.)']]]-ecommerce_dataset_updated[[#This Row],[Discount Amount _]]</f>
        <v>25.748999999999999</v>
      </c>
      <c r="L961" t="s">
        <v>120</v>
      </c>
      <c r="M961" t="s">
        <v>672</v>
      </c>
      <c r="N961" s="4" t="s">
        <v>14063</v>
      </c>
      <c r="O961" s="4" t="s">
        <v>14053</v>
      </c>
      <c r="P961" s="4" t="s">
        <v>14079</v>
      </c>
      <c r="Q961" s="5">
        <f>DATE(ecommerce_dataset_updated[[#This Row],[YYYY]],ecommerce_dataset_updated[[#This Row],[MM]],ecommerce_dataset_updated[[#This Row],[DD]])</f>
        <v>45399</v>
      </c>
      <c r="R961" s="6" t="str">
        <f>TEXT(ecommerce_dataset_updated[[#This Row],['[Purchase_Date']]], "mmm")</f>
        <v>Apr</v>
      </c>
      <c r="S961" s="6" t="str">
        <f>TEXT(ecommerce_dataset_updated[[#This Row],['[Purchase_Date']]], "ddd")</f>
        <v>Wed</v>
      </c>
      <c r="T961" s="6">
        <f>ecommerce_dataset_updated[[#This Row],[Final_Price(Rs.) _]]-ecommerce_dataset_updated[[#This Row],['[Final_Price(Rs.)']]]</f>
        <v>-1.0000000000012221E-3</v>
      </c>
      <c r="U961" s="6" t="b">
        <f xml:space="preserve"> AND(ecommerce_dataset_updated[[#This Row],[Final_Price(Rs.) _]]=ecommerce_dataset_updated[[#This Row],['[Final_Price(Rs.)']]])</f>
        <v>0</v>
      </c>
      <c r="V961" s="5"/>
    </row>
    <row r="962" spans="1:22">
      <c r="A962" t="s">
        <v>4039</v>
      </c>
      <c r="B962" t="s">
        <v>4040</v>
      </c>
      <c r="C962" t="s">
        <v>32</v>
      </c>
      <c r="D962" s="9" t="s">
        <v>4041</v>
      </c>
      <c r="E962" s="8">
        <f>ecommerce_dataset_updated[[#This Row],[Price (Rs.)]]+0</f>
        <v>378.85</v>
      </c>
      <c r="F962" s="6" t="s">
        <v>20</v>
      </c>
      <c r="G962" s="7">
        <f>ecommerce_dataset_updated[[#This Row],[Discount (%)]]+0</f>
        <v>20</v>
      </c>
      <c r="H962" s="6" t="s">
        <v>4042</v>
      </c>
      <c r="I962" s="6">
        <f>ecommerce_dataset_updated[[#This Row],['[Price (Rs.)']]]*ecommerce_dataset_updated[[#This Row],['[Discount (%)']]]/100</f>
        <v>75.77</v>
      </c>
      <c r="J962" s="6">
        <f>ecommerce_dataset_updated[[#This Row],[Final_Price(Rs.)]]+0</f>
        <v>303.08</v>
      </c>
      <c r="K962" s="6">
        <f xml:space="preserve"> ecommerce_dataset_updated[[#This Row],['[Price (Rs.)']]]-ecommerce_dataset_updated[[#This Row],[Discount Amount _]]</f>
        <v>303.08000000000004</v>
      </c>
      <c r="L962" t="s">
        <v>35</v>
      </c>
      <c r="M962" t="s">
        <v>649</v>
      </c>
      <c r="N962" s="4" t="s">
        <v>14070</v>
      </c>
      <c r="O962" s="4" t="s">
        <v>14059</v>
      </c>
      <c r="P962" s="4" t="s">
        <v>14079</v>
      </c>
      <c r="Q962" s="5">
        <f>DATE(ecommerce_dataset_updated[[#This Row],[YYYY]],ecommerce_dataset_updated[[#This Row],[MM]],ecommerce_dataset_updated[[#This Row],[DD]])</f>
        <v>45430</v>
      </c>
      <c r="R962" s="6" t="str">
        <f>TEXT(ecommerce_dataset_updated[[#This Row],['[Purchase_Date']]], "mmm")</f>
        <v>May</v>
      </c>
      <c r="S962" s="6" t="str">
        <f>TEXT(ecommerce_dataset_updated[[#This Row],['[Purchase_Date']]], "ddd")</f>
        <v>Sat</v>
      </c>
      <c r="T962" s="6">
        <f>ecommerce_dataset_updated[[#This Row],[Final_Price(Rs.) _]]-ecommerce_dataset_updated[[#This Row],['[Final_Price(Rs.)']]]</f>
        <v>0</v>
      </c>
      <c r="U962" s="6" t="b">
        <f xml:space="preserve"> AND(ecommerce_dataset_updated[[#This Row],[Final_Price(Rs.) _]]=ecommerce_dataset_updated[[#This Row],['[Final_Price(Rs.)']]])</f>
        <v>1</v>
      </c>
      <c r="V962" s="5"/>
    </row>
    <row r="963" spans="1:22">
      <c r="A963" t="s">
        <v>4043</v>
      </c>
      <c r="B963" t="s">
        <v>4044</v>
      </c>
      <c r="C963" t="s">
        <v>39</v>
      </c>
      <c r="D963" s="9" t="s">
        <v>4045</v>
      </c>
      <c r="E963" s="8">
        <f>ecommerce_dataset_updated[[#This Row],[Price (Rs.)]]+0</f>
        <v>78.87</v>
      </c>
      <c r="F963" s="6" t="s">
        <v>53</v>
      </c>
      <c r="G963" s="7">
        <f>ecommerce_dataset_updated[[#This Row],[Discount (%)]]+0</f>
        <v>5</v>
      </c>
      <c r="H963" s="6" t="s">
        <v>4046</v>
      </c>
      <c r="I963" s="6">
        <f>ecommerce_dataset_updated[[#This Row],['[Price (Rs.)']]]*ecommerce_dataset_updated[[#This Row],['[Discount (%)']]]/100</f>
        <v>3.9435000000000002</v>
      </c>
      <c r="J963" s="6">
        <f>ecommerce_dataset_updated[[#This Row],[Final_Price(Rs.)]]+0</f>
        <v>74.930000000000007</v>
      </c>
      <c r="K963" s="6">
        <f xml:space="preserve"> ecommerce_dataset_updated[[#This Row],['[Price (Rs.)']]]-ecommerce_dataset_updated[[#This Row],[Discount Amount _]]</f>
        <v>74.926500000000004</v>
      </c>
      <c r="L963" t="s">
        <v>120</v>
      </c>
      <c r="M963" t="s">
        <v>881</v>
      </c>
      <c r="N963" s="4" t="s">
        <v>26</v>
      </c>
      <c r="O963" s="4" t="s">
        <v>14062</v>
      </c>
      <c r="P963" s="4" t="s">
        <v>14079</v>
      </c>
      <c r="Q963" s="5">
        <f>DATE(ecommerce_dataset_updated[[#This Row],[YYYY]],ecommerce_dataset_updated[[#This Row],[MM]],ecommerce_dataset_updated[[#This Row],[DD]])</f>
        <v>45468</v>
      </c>
      <c r="R963" s="6" t="str">
        <f>TEXT(ecommerce_dataset_updated[[#This Row],['[Purchase_Date']]], "mmm")</f>
        <v>Jun</v>
      </c>
      <c r="S963" s="6" t="str">
        <f>TEXT(ecommerce_dataset_updated[[#This Row],['[Purchase_Date']]], "ddd")</f>
        <v>Tue</v>
      </c>
      <c r="T963" s="6">
        <f>ecommerce_dataset_updated[[#This Row],[Final_Price(Rs.) _]]-ecommerce_dataset_updated[[#This Row],['[Final_Price(Rs.)']]]</f>
        <v>-3.5000000000025011E-3</v>
      </c>
      <c r="U963" s="6" t="b">
        <f xml:space="preserve"> AND(ecommerce_dataset_updated[[#This Row],[Final_Price(Rs.) _]]=ecommerce_dataset_updated[[#This Row],['[Final_Price(Rs.)']]])</f>
        <v>0</v>
      </c>
      <c r="V963" s="5"/>
    </row>
    <row r="964" spans="1:22">
      <c r="A964" t="s">
        <v>4047</v>
      </c>
      <c r="B964" t="s">
        <v>4048</v>
      </c>
      <c r="C964" t="s">
        <v>39</v>
      </c>
      <c r="D964" s="9" t="s">
        <v>4049</v>
      </c>
      <c r="E964" s="8">
        <f>ecommerce_dataset_updated[[#This Row],[Price (Rs.)]]+0</f>
        <v>362.99</v>
      </c>
      <c r="F964" s="6" t="s">
        <v>12</v>
      </c>
      <c r="G964" s="7">
        <f>ecommerce_dataset_updated[[#This Row],[Discount (%)]]+0</f>
        <v>15</v>
      </c>
      <c r="H964" s="6" t="s">
        <v>4050</v>
      </c>
      <c r="I964" s="6">
        <f>ecommerce_dataset_updated[[#This Row],['[Price (Rs.)']]]*ecommerce_dataset_updated[[#This Row],['[Discount (%)']]]/100</f>
        <v>54.448500000000003</v>
      </c>
      <c r="J964" s="6">
        <f>ecommerce_dataset_updated[[#This Row],[Final_Price(Rs.)]]+0</f>
        <v>308.54000000000002</v>
      </c>
      <c r="K964" s="6">
        <f xml:space="preserve"> ecommerce_dataset_updated[[#This Row],['[Price (Rs.)']]]-ecommerce_dataset_updated[[#This Row],[Discount Amount _]]</f>
        <v>308.54149999999998</v>
      </c>
      <c r="L964" t="s">
        <v>28</v>
      </c>
      <c r="M964" t="s">
        <v>343</v>
      </c>
      <c r="N964" s="4" t="s">
        <v>14067</v>
      </c>
      <c r="O964" s="4" t="s">
        <v>14067</v>
      </c>
      <c r="P964" s="4" t="s">
        <v>14079</v>
      </c>
      <c r="Q964" s="5">
        <f>DATE(ecommerce_dataset_updated[[#This Row],[YYYY]],ecommerce_dataset_updated[[#This Row],[MM]],ecommerce_dataset_updated[[#This Row],[DD]])</f>
        <v>45480</v>
      </c>
      <c r="R964" s="6" t="str">
        <f>TEXT(ecommerce_dataset_updated[[#This Row],['[Purchase_Date']]], "mmm")</f>
        <v>Jul</v>
      </c>
      <c r="S964" s="6" t="str">
        <f>TEXT(ecommerce_dataset_updated[[#This Row],['[Purchase_Date']]], "ddd")</f>
        <v>Sun</v>
      </c>
      <c r="T964" s="6">
        <f>ecommerce_dataset_updated[[#This Row],[Final_Price(Rs.) _]]-ecommerce_dataset_updated[[#This Row],['[Final_Price(Rs.)']]]</f>
        <v>1.4999999999645297E-3</v>
      </c>
      <c r="U964" s="6" t="b">
        <f xml:space="preserve"> AND(ecommerce_dataset_updated[[#This Row],[Final_Price(Rs.) _]]=ecommerce_dataset_updated[[#This Row],['[Final_Price(Rs.)']]])</f>
        <v>0</v>
      </c>
      <c r="V964" s="5"/>
    </row>
    <row r="965" spans="1:22">
      <c r="A965" t="s">
        <v>4051</v>
      </c>
      <c r="B965" t="s">
        <v>4052</v>
      </c>
      <c r="C965" t="s">
        <v>10</v>
      </c>
      <c r="D965" s="9" t="s">
        <v>4053</v>
      </c>
      <c r="E965" s="8">
        <f>ecommerce_dataset_updated[[#This Row],[Price (Rs.)]]+0</f>
        <v>198.38</v>
      </c>
      <c r="F965" s="6" t="s">
        <v>26</v>
      </c>
      <c r="G965" s="7">
        <f>ecommerce_dataset_updated[[#This Row],[Discount (%)]]+0</f>
        <v>25</v>
      </c>
      <c r="H965" s="6" t="s">
        <v>4054</v>
      </c>
      <c r="I965" s="6">
        <f>ecommerce_dataset_updated[[#This Row],['[Price (Rs.)']]]*ecommerce_dataset_updated[[#This Row],['[Discount (%)']]]/100</f>
        <v>49.594999999999999</v>
      </c>
      <c r="J965" s="6">
        <f>ecommerce_dataset_updated[[#This Row],[Final_Price(Rs.)]]+0</f>
        <v>148.78</v>
      </c>
      <c r="K965" s="6">
        <f xml:space="preserve"> ecommerce_dataset_updated[[#This Row],['[Price (Rs.)']]]-ecommerce_dataset_updated[[#This Row],[Discount Amount _]]</f>
        <v>148.785</v>
      </c>
      <c r="L965" t="s">
        <v>28</v>
      </c>
      <c r="M965" t="s">
        <v>352</v>
      </c>
      <c r="N965" s="4" t="s">
        <v>14050</v>
      </c>
      <c r="O965" s="4" t="s">
        <v>14057</v>
      </c>
      <c r="P965" s="4" t="s">
        <v>14079</v>
      </c>
      <c r="Q965" s="5">
        <f>DATE(ecommerce_dataset_updated[[#This Row],[YYYY]],ecommerce_dataset_updated[[#This Row],[MM]],ecommerce_dataset_updated[[#This Row],[DD]])</f>
        <v>45360</v>
      </c>
      <c r="R965" s="6" t="str">
        <f>TEXT(ecommerce_dataset_updated[[#This Row],['[Purchase_Date']]], "mmm")</f>
        <v>Mar</v>
      </c>
      <c r="S965" s="6" t="str">
        <f>TEXT(ecommerce_dataset_updated[[#This Row],['[Purchase_Date']]], "ddd")</f>
        <v>Sat</v>
      </c>
      <c r="T965" s="6">
        <f>ecommerce_dataset_updated[[#This Row],[Final_Price(Rs.) _]]-ecommerce_dataset_updated[[#This Row],['[Final_Price(Rs.)']]]</f>
        <v>4.9999999999954525E-3</v>
      </c>
      <c r="U965" s="6" t="b">
        <f xml:space="preserve"> AND(ecommerce_dataset_updated[[#This Row],[Final_Price(Rs.) _]]=ecommerce_dataset_updated[[#This Row],['[Final_Price(Rs.)']]])</f>
        <v>0</v>
      </c>
      <c r="V965" s="5"/>
    </row>
    <row r="966" spans="1:22">
      <c r="A966" t="s">
        <v>4055</v>
      </c>
      <c r="B966" t="s">
        <v>4056</v>
      </c>
      <c r="C966" t="s">
        <v>45</v>
      </c>
      <c r="D966" s="9" t="s">
        <v>4057</v>
      </c>
      <c r="E966" s="8">
        <f>ecommerce_dataset_updated[[#This Row],[Price (Rs.)]]+0</f>
        <v>471.66</v>
      </c>
      <c r="F966" s="6" t="s">
        <v>53</v>
      </c>
      <c r="G966" s="7">
        <f>ecommerce_dataset_updated[[#This Row],[Discount (%)]]+0</f>
        <v>5</v>
      </c>
      <c r="H966" s="6" t="s">
        <v>4058</v>
      </c>
      <c r="I966" s="6">
        <f>ecommerce_dataset_updated[[#This Row],['[Price (Rs.)']]]*ecommerce_dataset_updated[[#This Row],['[Discount (%)']]]/100</f>
        <v>23.583000000000002</v>
      </c>
      <c r="J966" s="6">
        <f>ecommerce_dataset_updated[[#This Row],[Final_Price(Rs.)]]+0</f>
        <v>448.08</v>
      </c>
      <c r="K966" s="6">
        <f xml:space="preserve"> ecommerce_dataset_updated[[#This Row],['[Price (Rs.)']]]-ecommerce_dataset_updated[[#This Row],[Discount Amount _]]</f>
        <v>448.077</v>
      </c>
      <c r="L966" t="s">
        <v>28</v>
      </c>
      <c r="M966" t="s">
        <v>116</v>
      </c>
      <c r="N966" s="4" t="s">
        <v>14064</v>
      </c>
      <c r="O966" s="4" t="s">
        <v>14062</v>
      </c>
      <c r="P966" s="4" t="s">
        <v>14079</v>
      </c>
      <c r="Q966" s="5">
        <f>DATE(ecommerce_dataset_updated[[#This Row],[YYYY]],ecommerce_dataset_updated[[#This Row],[MM]],ecommerce_dataset_updated[[#This Row],[DD]])</f>
        <v>45456</v>
      </c>
      <c r="R966" s="6" t="str">
        <f>TEXT(ecommerce_dataset_updated[[#This Row],['[Purchase_Date']]], "mmm")</f>
        <v>Jun</v>
      </c>
      <c r="S966" s="6" t="str">
        <f>TEXT(ecommerce_dataset_updated[[#This Row],['[Purchase_Date']]], "ddd")</f>
        <v>Thu</v>
      </c>
      <c r="T966" s="6">
        <f>ecommerce_dataset_updated[[#This Row],[Final_Price(Rs.) _]]-ecommerce_dataset_updated[[#This Row],['[Final_Price(Rs.)']]]</f>
        <v>-2.9999999999859028E-3</v>
      </c>
      <c r="U966" s="6" t="b">
        <f xml:space="preserve"> AND(ecommerce_dataset_updated[[#This Row],[Final_Price(Rs.) _]]=ecommerce_dataset_updated[[#This Row],['[Final_Price(Rs.)']]])</f>
        <v>0</v>
      </c>
      <c r="V966" s="5"/>
    </row>
    <row r="967" spans="1:22">
      <c r="A967" t="s">
        <v>4059</v>
      </c>
      <c r="B967" t="s">
        <v>4060</v>
      </c>
      <c r="C967" t="s">
        <v>18</v>
      </c>
      <c r="D967" s="9" t="s">
        <v>4061</v>
      </c>
      <c r="E967" s="8">
        <f>ecommerce_dataset_updated[[#This Row],[Price (Rs.)]]+0</f>
        <v>68.680000000000007</v>
      </c>
      <c r="F967" s="6" t="s">
        <v>154</v>
      </c>
      <c r="G967" s="7">
        <f>ecommerce_dataset_updated[[#This Row],[Discount (%)]]+0</f>
        <v>30</v>
      </c>
      <c r="H967" s="6" t="s">
        <v>4062</v>
      </c>
      <c r="I967" s="6">
        <f>ecommerce_dataset_updated[[#This Row],['[Price (Rs.)']]]*ecommerce_dataset_updated[[#This Row],['[Discount (%)']]]/100</f>
        <v>20.603999999999999</v>
      </c>
      <c r="J967" s="6">
        <f>ecommerce_dataset_updated[[#This Row],[Final_Price(Rs.)]]+0</f>
        <v>48.08</v>
      </c>
      <c r="K967" s="6">
        <f xml:space="preserve"> ecommerce_dataset_updated[[#This Row],['[Price (Rs.)']]]-ecommerce_dataset_updated[[#This Row],[Discount Amount _]]</f>
        <v>48.076000000000008</v>
      </c>
      <c r="L967" t="s">
        <v>35</v>
      </c>
      <c r="M967" t="s">
        <v>181</v>
      </c>
      <c r="N967" s="4" t="s">
        <v>14067</v>
      </c>
      <c r="O967" s="4" t="s">
        <v>75</v>
      </c>
      <c r="P967" s="4" t="s">
        <v>14079</v>
      </c>
      <c r="Q967" s="5">
        <f>DATE(ecommerce_dataset_updated[[#This Row],[YYYY]],ecommerce_dataset_updated[[#This Row],[MM]],ecommerce_dataset_updated[[#This Row],[DD]])</f>
        <v>45572</v>
      </c>
      <c r="R967" s="6" t="str">
        <f>TEXT(ecommerce_dataset_updated[[#This Row],['[Purchase_Date']]], "mmm")</f>
        <v>Oct</v>
      </c>
      <c r="S967" s="6" t="str">
        <f>TEXT(ecommerce_dataset_updated[[#This Row],['[Purchase_Date']]], "ddd")</f>
        <v>Mon</v>
      </c>
      <c r="T967" s="6">
        <f>ecommerce_dataset_updated[[#This Row],[Final_Price(Rs.) _]]-ecommerce_dataset_updated[[#This Row],['[Final_Price(Rs.)']]]</f>
        <v>-3.9999999999906777E-3</v>
      </c>
      <c r="U967" s="6" t="b">
        <f xml:space="preserve"> AND(ecommerce_dataset_updated[[#This Row],[Final_Price(Rs.) _]]=ecommerce_dataset_updated[[#This Row],['[Final_Price(Rs.)']]])</f>
        <v>0</v>
      </c>
      <c r="V967" s="5"/>
    </row>
    <row r="968" spans="1:22">
      <c r="A968" t="s">
        <v>4063</v>
      </c>
      <c r="B968" t="s">
        <v>4064</v>
      </c>
      <c r="C968" t="s">
        <v>45</v>
      </c>
      <c r="D968" s="9" t="s">
        <v>4065</v>
      </c>
      <c r="E968" s="8">
        <f>ecommerce_dataset_updated[[#This Row],[Price (Rs.)]]+0</f>
        <v>289.83</v>
      </c>
      <c r="F968" s="6" t="s">
        <v>75</v>
      </c>
      <c r="G968" s="7">
        <f>ecommerce_dataset_updated[[#This Row],[Discount (%)]]+0</f>
        <v>10</v>
      </c>
      <c r="H968" s="6" t="s">
        <v>4066</v>
      </c>
      <c r="I968" s="6">
        <f>ecommerce_dataset_updated[[#This Row],['[Price (Rs.)']]]*ecommerce_dataset_updated[[#This Row],['[Discount (%)']]]/100</f>
        <v>28.982999999999997</v>
      </c>
      <c r="J968" s="6">
        <f>ecommerce_dataset_updated[[#This Row],[Final_Price(Rs.)]]+0</f>
        <v>260.85000000000002</v>
      </c>
      <c r="K968" s="6">
        <f xml:space="preserve"> ecommerce_dataset_updated[[#This Row],['[Price (Rs.)']]]-ecommerce_dataset_updated[[#This Row],[Discount Amount _]]</f>
        <v>260.84699999999998</v>
      </c>
      <c r="L968" t="s">
        <v>28</v>
      </c>
      <c r="M968" t="s">
        <v>1086</v>
      </c>
      <c r="N968" s="4" t="s">
        <v>14063</v>
      </c>
      <c r="O968" s="4" t="s">
        <v>14062</v>
      </c>
      <c r="P968" s="4" t="s">
        <v>14079</v>
      </c>
      <c r="Q968" s="5">
        <f>DATE(ecommerce_dataset_updated[[#This Row],[YYYY]],ecommerce_dataset_updated[[#This Row],[MM]],ecommerce_dataset_updated[[#This Row],[DD]])</f>
        <v>45460</v>
      </c>
      <c r="R968" s="6" t="str">
        <f>TEXT(ecommerce_dataset_updated[[#This Row],['[Purchase_Date']]], "mmm")</f>
        <v>Jun</v>
      </c>
      <c r="S968" s="6" t="str">
        <f>TEXT(ecommerce_dataset_updated[[#This Row],['[Purchase_Date']]], "ddd")</f>
        <v>Mon</v>
      </c>
      <c r="T968" s="6">
        <f>ecommerce_dataset_updated[[#This Row],[Final_Price(Rs.) _]]-ecommerce_dataset_updated[[#This Row],['[Final_Price(Rs.)']]]</f>
        <v>-3.0000000000427463E-3</v>
      </c>
      <c r="U968" s="6" t="b">
        <f xml:space="preserve"> AND(ecommerce_dataset_updated[[#This Row],[Final_Price(Rs.) _]]=ecommerce_dataset_updated[[#This Row],['[Final_Price(Rs.)']]])</f>
        <v>0</v>
      </c>
      <c r="V968" s="5"/>
    </row>
    <row r="969" spans="1:22">
      <c r="A969" t="s">
        <v>4067</v>
      </c>
      <c r="B969" t="s">
        <v>4068</v>
      </c>
      <c r="C969" t="s">
        <v>10</v>
      </c>
      <c r="D969" s="9" t="s">
        <v>4069</v>
      </c>
      <c r="E969" s="8">
        <f>ecommerce_dataset_updated[[#This Row],[Price (Rs.)]]+0</f>
        <v>343.43</v>
      </c>
      <c r="F969" s="6" t="s">
        <v>26</v>
      </c>
      <c r="G969" s="7">
        <f>ecommerce_dataset_updated[[#This Row],[Discount (%)]]+0</f>
        <v>25</v>
      </c>
      <c r="H969" s="6" t="s">
        <v>4070</v>
      </c>
      <c r="I969" s="6">
        <f>ecommerce_dataset_updated[[#This Row],['[Price (Rs.)']]]*ecommerce_dataset_updated[[#This Row],['[Discount (%)']]]/100</f>
        <v>85.857500000000002</v>
      </c>
      <c r="J969" s="6">
        <f>ecommerce_dataset_updated[[#This Row],[Final_Price(Rs.)]]+0</f>
        <v>257.57</v>
      </c>
      <c r="K969" s="6">
        <f xml:space="preserve"> ecommerce_dataset_updated[[#This Row],['[Price (Rs.)']]]-ecommerce_dataset_updated[[#This Row],[Discount Amount _]]</f>
        <v>257.57249999999999</v>
      </c>
      <c r="L969" t="s">
        <v>28</v>
      </c>
      <c r="M969" t="s">
        <v>191</v>
      </c>
      <c r="N969" s="4" t="s">
        <v>75</v>
      </c>
      <c r="O969" s="4" t="s">
        <v>14057</v>
      </c>
      <c r="P969" s="4" t="s">
        <v>14079</v>
      </c>
      <c r="Q969" s="5">
        <f>DATE(ecommerce_dataset_updated[[#This Row],[YYYY]],ecommerce_dataset_updated[[#This Row],[MM]],ecommerce_dataset_updated[[#This Row],[DD]])</f>
        <v>45361</v>
      </c>
      <c r="R969" s="6" t="str">
        <f>TEXT(ecommerce_dataset_updated[[#This Row],['[Purchase_Date']]], "mmm")</f>
        <v>Mar</v>
      </c>
      <c r="S969" s="6" t="str">
        <f>TEXT(ecommerce_dataset_updated[[#This Row],['[Purchase_Date']]], "ddd")</f>
        <v>Sun</v>
      </c>
      <c r="T969" s="6">
        <f>ecommerce_dataset_updated[[#This Row],[Final_Price(Rs.) _]]-ecommerce_dataset_updated[[#This Row],['[Final_Price(Rs.)']]]</f>
        <v>2.4999999999977263E-3</v>
      </c>
      <c r="U969" s="6" t="b">
        <f xml:space="preserve"> AND(ecommerce_dataset_updated[[#This Row],[Final_Price(Rs.) _]]=ecommerce_dataset_updated[[#This Row],['[Final_Price(Rs.)']]])</f>
        <v>0</v>
      </c>
      <c r="V969" s="5"/>
    </row>
    <row r="970" spans="1:22">
      <c r="A970" t="s">
        <v>4071</v>
      </c>
      <c r="B970" t="s">
        <v>4072</v>
      </c>
      <c r="C970" t="s">
        <v>32</v>
      </c>
      <c r="D970" s="9" t="s">
        <v>4073</v>
      </c>
      <c r="E970" s="8">
        <f>ecommerce_dataset_updated[[#This Row],[Price (Rs.)]]+0</f>
        <v>196.34</v>
      </c>
      <c r="F970" s="6" t="s">
        <v>53</v>
      </c>
      <c r="G970" s="7">
        <f>ecommerce_dataset_updated[[#This Row],[Discount (%)]]+0</f>
        <v>5</v>
      </c>
      <c r="H970" s="6" t="s">
        <v>4074</v>
      </c>
      <c r="I970" s="6">
        <f>ecommerce_dataset_updated[[#This Row],['[Price (Rs.)']]]*ecommerce_dataset_updated[[#This Row],['[Discount (%)']]]/100</f>
        <v>9.8170000000000002</v>
      </c>
      <c r="J970" s="6">
        <f>ecommerce_dataset_updated[[#This Row],[Final_Price(Rs.)]]+0</f>
        <v>186.52</v>
      </c>
      <c r="K970" s="6">
        <f xml:space="preserve"> ecommerce_dataset_updated[[#This Row],['[Price (Rs.)']]]-ecommerce_dataset_updated[[#This Row],[Discount Amount _]]</f>
        <v>186.523</v>
      </c>
      <c r="L970" t="s">
        <v>14</v>
      </c>
      <c r="M970" t="s">
        <v>1744</v>
      </c>
      <c r="N970" s="4" t="s">
        <v>14061</v>
      </c>
      <c r="O970" s="4" t="s">
        <v>14057</v>
      </c>
      <c r="P970" s="4" t="s">
        <v>14079</v>
      </c>
      <c r="Q970" s="5">
        <f>DATE(ecommerce_dataset_updated[[#This Row],[YYYY]],ecommerce_dataset_updated[[#This Row],[MM]],ecommerce_dataset_updated[[#This Row],[DD]])</f>
        <v>45372</v>
      </c>
      <c r="R970" s="6" t="str">
        <f>TEXT(ecommerce_dataset_updated[[#This Row],['[Purchase_Date']]], "mmm")</f>
        <v>Mar</v>
      </c>
      <c r="S970" s="6" t="str">
        <f>TEXT(ecommerce_dataset_updated[[#This Row],['[Purchase_Date']]], "ddd")</f>
        <v>Thu</v>
      </c>
      <c r="T970" s="6">
        <f>ecommerce_dataset_updated[[#This Row],[Final_Price(Rs.) _]]-ecommerce_dataset_updated[[#This Row],['[Final_Price(Rs.)']]]</f>
        <v>2.9999999999859028E-3</v>
      </c>
      <c r="U970" s="6" t="b">
        <f xml:space="preserve"> AND(ecommerce_dataset_updated[[#This Row],[Final_Price(Rs.) _]]=ecommerce_dataset_updated[[#This Row],['[Final_Price(Rs.)']]])</f>
        <v>0</v>
      </c>
      <c r="V970" s="5"/>
    </row>
    <row r="971" spans="1:22">
      <c r="A971" t="s">
        <v>4075</v>
      </c>
      <c r="B971" t="s">
        <v>4076</v>
      </c>
      <c r="C971" t="s">
        <v>45</v>
      </c>
      <c r="D971" s="9" t="s">
        <v>4077</v>
      </c>
      <c r="E971" s="8">
        <f>ecommerce_dataset_updated[[#This Row],[Price (Rs.)]]+0</f>
        <v>183.04</v>
      </c>
      <c r="F971" s="6" t="s">
        <v>154</v>
      </c>
      <c r="G971" s="7">
        <f>ecommerce_dataset_updated[[#This Row],[Discount (%)]]+0</f>
        <v>30</v>
      </c>
      <c r="H971" s="6" t="s">
        <v>4078</v>
      </c>
      <c r="I971" s="6">
        <f>ecommerce_dataset_updated[[#This Row],['[Price (Rs.)']]]*ecommerce_dataset_updated[[#This Row],['[Discount (%)']]]/100</f>
        <v>54.911999999999999</v>
      </c>
      <c r="J971" s="6">
        <f>ecommerce_dataset_updated[[#This Row],[Final_Price(Rs.)]]+0</f>
        <v>128.13</v>
      </c>
      <c r="K971" s="6">
        <f xml:space="preserve"> ecommerce_dataset_updated[[#This Row],['[Price (Rs.)']]]-ecommerce_dataset_updated[[#This Row],[Discount Amount _]]</f>
        <v>128.12799999999999</v>
      </c>
      <c r="L971" t="s">
        <v>35</v>
      </c>
      <c r="M971" t="s">
        <v>1487</v>
      </c>
      <c r="N971" s="4" t="s">
        <v>154</v>
      </c>
      <c r="O971" s="4" t="s">
        <v>14059</v>
      </c>
      <c r="P971" s="4" t="s">
        <v>14079</v>
      </c>
      <c r="Q971" s="5">
        <f>DATE(ecommerce_dataset_updated[[#This Row],[YYYY]],ecommerce_dataset_updated[[#This Row],[MM]],ecommerce_dataset_updated[[#This Row],[DD]])</f>
        <v>45442</v>
      </c>
      <c r="R971" s="6" t="str">
        <f>TEXT(ecommerce_dataset_updated[[#This Row],['[Purchase_Date']]], "mmm")</f>
        <v>May</v>
      </c>
      <c r="S971" s="6" t="str">
        <f>TEXT(ecommerce_dataset_updated[[#This Row],['[Purchase_Date']]], "ddd")</f>
        <v>Thu</v>
      </c>
      <c r="T971" s="6">
        <f>ecommerce_dataset_updated[[#This Row],[Final_Price(Rs.) _]]-ecommerce_dataset_updated[[#This Row],['[Final_Price(Rs.)']]]</f>
        <v>-2.0000000000095497E-3</v>
      </c>
      <c r="U971" s="6" t="b">
        <f xml:space="preserve"> AND(ecommerce_dataset_updated[[#This Row],[Final_Price(Rs.) _]]=ecommerce_dataset_updated[[#This Row],['[Final_Price(Rs.)']]])</f>
        <v>0</v>
      </c>
      <c r="V971" s="5"/>
    </row>
    <row r="972" spans="1:22">
      <c r="A972" t="s">
        <v>4079</v>
      </c>
      <c r="B972" t="s">
        <v>4080</v>
      </c>
      <c r="C972" t="s">
        <v>10</v>
      </c>
      <c r="D972" s="9" t="s">
        <v>4081</v>
      </c>
      <c r="E972" s="8">
        <f>ecommerce_dataset_updated[[#This Row],[Price (Rs.)]]+0</f>
        <v>182.28</v>
      </c>
      <c r="F972" s="6" t="s">
        <v>20</v>
      </c>
      <c r="G972" s="7">
        <f>ecommerce_dataset_updated[[#This Row],[Discount (%)]]+0</f>
        <v>20</v>
      </c>
      <c r="H972" s="6" t="s">
        <v>4082</v>
      </c>
      <c r="I972" s="6">
        <f>ecommerce_dataset_updated[[#This Row],['[Price (Rs.)']]]*ecommerce_dataset_updated[[#This Row],['[Discount (%)']]]/100</f>
        <v>36.455999999999996</v>
      </c>
      <c r="J972" s="6">
        <f>ecommerce_dataset_updated[[#This Row],[Final_Price(Rs.)]]+0</f>
        <v>145.82</v>
      </c>
      <c r="K972" s="6">
        <f xml:space="preserve"> ecommerce_dataset_updated[[#This Row],['[Price (Rs.)']]]-ecommerce_dataset_updated[[#This Row],[Discount Amount _]]</f>
        <v>145.82400000000001</v>
      </c>
      <c r="L972" t="s">
        <v>35</v>
      </c>
      <c r="M972" t="s">
        <v>2390</v>
      </c>
      <c r="N972" s="4" t="s">
        <v>14050</v>
      </c>
      <c r="O972" s="4" t="s">
        <v>14050</v>
      </c>
      <c r="P972" s="4" t="s">
        <v>14079</v>
      </c>
      <c r="Q972" s="5">
        <f>DATE(ecommerce_dataset_updated[[#This Row],[YYYY]],ecommerce_dataset_updated[[#This Row],[MM]],ecommerce_dataset_updated[[#This Row],[DD]])</f>
        <v>45544</v>
      </c>
      <c r="R972" s="6" t="str">
        <f>TEXT(ecommerce_dataset_updated[[#This Row],['[Purchase_Date']]], "mmm")</f>
        <v>Sep</v>
      </c>
      <c r="S972" s="6" t="str">
        <f>TEXT(ecommerce_dataset_updated[[#This Row],['[Purchase_Date']]], "ddd")</f>
        <v>Mon</v>
      </c>
      <c r="T972" s="6">
        <f>ecommerce_dataset_updated[[#This Row],[Final_Price(Rs.) _]]-ecommerce_dataset_updated[[#This Row],['[Final_Price(Rs.)']]]</f>
        <v>4.0000000000190994E-3</v>
      </c>
      <c r="U972" s="6" t="b">
        <f xml:space="preserve"> AND(ecommerce_dataset_updated[[#This Row],[Final_Price(Rs.) _]]=ecommerce_dataset_updated[[#This Row],['[Final_Price(Rs.)']]])</f>
        <v>0</v>
      </c>
      <c r="V972" s="5"/>
    </row>
    <row r="973" spans="1:22">
      <c r="A973" t="s">
        <v>4083</v>
      </c>
      <c r="B973" t="s">
        <v>4084</v>
      </c>
      <c r="C973" t="s">
        <v>32</v>
      </c>
      <c r="D973" s="9" t="s">
        <v>4085</v>
      </c>
      <c r="E973" s="8">
        <f>ecommerce_dataset_updated[[#This Row],[Price (Rs.)]]+0</f>
        <v>329.94</v>
      </c>
      <c r="F973" s="6" t="s">
        <v>12</v>
      </c>
      <c r="G973" s="7">
        <f>ecommerce_dataset_updated[[#This Row],[Discount (%)]]+0</f>
        <v>15</v>
      </c>
      <c r="H973" s="6" t="s">
        <v>4086</v>
      </c>
      <c r="I973" s="6">
        <f>ecommerce_dataset_updated[[#This Row],['[Price (Rs.)']]]*ecommerce_dataset_updated[[#This Row],['[Discount (%)']]]/100</f>
        <v>49.491000000000007</v>
      </c>
      <c r="J973" s="6">
        <f>ecommerce_dataset_updated[[#This Row],[Final_Price(Rs.)]]+0</f>
        <v>280.45</v>
      </c>
      <c r="K973" s="6">
        <f xml:space="preserve"> ecommerce_dataset_updated[[#This Row],['[Price (Rs.)']]]-ecommerce_dataset_updated[[#This Row],[Discount Amount _]]</f>
        <v>280.44900000000001</v>
      </c>
      <c r="L973" t="s">
        <v>120</v>
      </c>
      <c r="M973" t="s">
        <v>2000</v>
      </c>
      <c r="N973" s="4" t="s">
        <v>26</v>
      </c>
      <c r="O973" s="4" t="s">
        <v>14067</v>
      </c>
      <c r="P973" s="4" t="s">
        <v>14079</v>
      </c>
      <c r="Q973" s="5">
        <f>DATE(ecommerce_dataset_updated[[#This Row],[YYYY]],ecommerce_dataset_updated[[#This Row],[MM]],ecommerce_dataset_updated[[#This Row],[DD]])</f>
        <v>45498</v>
      </c>
      <c r="R973" s="6" t="str">
        <f>TEXT(ecommerce_dataset_updated[[#This Row],['[Purchase_Date']]], "mmm")</f>
        <v>Jul</v>
      </c>
      <c r="S973" s="6" t="str">
        <f>TEXT(ecommerce_dataset_updated[[#This Row],['[Purchase_Date']]], "ddd")</f>
        <v>Thu</v>
      </c>
      <c r="T973" s="6">
        <f>ecommerce_dataset_updated[[#This Row],[Final_Price(Rs.) _]]-ecommerce_dataset_updated[[#This Row],['[Final_Price(Rs.)']]]</f>
        <v>-9.9999999997635314E-4</v>
      </c>
      <c r="U973" s="6" t="b">
        <f xml:space="preserve"> AND(ecommerce_dataset_updated[[#This Row],[Final_Price(Rs.) _]]=ecommerce_dataset_updated[[#This Row],['[Final_Price(Rs.)']]])</f>
        <v>0</v>
      </c>
      <c r="V973" s="5"/>
    </row>
    <row r="974" spans="1:22">
      <c r="A974" t="s">
        <v>4087</v>
      </c>
      <c r="B974" t="s">
        <v>4088</v>
      </c>
      <c r="C974" t="s">
        <v>68</v>
      </c>
      <c r="D974" s="9" t="s">
        <v>4089</v>
      </c>
      <c r="E974" s="8">
        <f>ecommerce_dataset_updated[[#This Row],[Price (Rs.)]]+0</f>
        <v>50.63</v>
      </c>
      <c r="F974" s="6" t="s">
        <v>47</v>
      </c>
      <c r="G974" s="7">
        <f>ecommerce_dataset_updated[[#This Row],[Discount (%)]]+0</f>
        <v>50</v>
      </c>
      <c r="H974" s="6" t="s">
        <v>4090</v>
      </c>
      <c r="I974" s="6">
        <f>ecommerce_dataset_updated[[#This Row],['[Price (Rs.)']]]*ecommerce_dataset_updated[[#This Row],['[Discount (%)']]]/100</f>
        <v>25.315000000000001</v>
      </c>
      <c r="J974" s="6">
        <f>ecommerce_dataset_updated[[#This Row],[Final_Price(Rs.)]]+0</f>
        <v>25.32</v>
      </c>
      <c r="K974" s="6">
        <f xml:space="preserve"> ecommerce_dataset_updated[[#This Row],['[Price (Rs.)']]]-ecommerce_dataset_updated[[#This Row],[Discount Amount _]]</f>
        <v>25.315000000000001</v>
      </c>
      <c r="L974" t="s">
        <v>77</v>
      </c>
      <c r="M974" t="s">
        <v>196</v>
      </c>
      <c r="N974" s="4" t="s">
        <v>14061</v>
      </c>
      <c r="O974" s="4" t="s">
        <v>14059</v>
      </c>
      <c r="P974" s="4" t="s">
        <v>14079</v>
      </c>
      <c r="Q974" s="5">
        <f>DATE(ecommerce_dataset_updated[[#This Row],[YYYY]],ecommerce_dataset_updated[[#This Row],[MM]],ecommerce_dataset_updated[[#This Row],[DD]])</f>
        <v>45433</v>
      </c>
      <c r="R974" s="6" t="str">
        <f>TEXT(ecommerce_dataset_updated[[#This Row],['[Purchase_Date']]], "mmm")</f>
        <v>May</v>
      </c>
      <c r="S974" s="6" t="str">
        <f>TEXT(ecommerce_dataset_updated[[#This Row],['[Purchase_Date']]], "ddd")</f>
        <v>Tue</v>
      </c>
      <c r="T974" s="6">
        <f>ecommerce_dataset_updated[[#This Row],[Final_Price(Rs.) _]]-ecommerce_dataset_updated[[#This Row],['[Final_Price(Rs.)']]]</f>
        <v>-4.9999999999990052E-3</v>
      </c>
      <c r="U974" s="6" t="b">
        <f xml:space="preserve"> AND(ecommerce_dataset_updated[[#This Row],[Final_Price(Rs.) _]]=ecommerce_dataset_updated[[#This Row],['[Final_Price(Rs.)']]])</f>
        <v>0</v>
      </c>
      <c r="V974" s="5"/>
    </row>
    <row r="975" spans="1:22">
      <c r="A975" t="s">
        <v>4091</v>
      </c>
      <c r="B975" t="s">
        <v>4092</v>
      </c>
      <c r="C975" t="s">
        <v>10</v>
      </c>
      <c r="D975" s="9" t="s">
        <v>4093</v>
      </c>
      <c r="E975" s="8">
        <f>ecommerce_dataset_updated[[#This Row],[Price (Rs.)]]+0</f>
        <v>40.61</v>
      </c>
      <c r="F975" s="6" t="s">
        <v>154</v>
      </c>
      <c r="G975" s="7">
        <f>ecommerce_dataset_updated[[#This Row],[Discount (%)]]+0</f>
        <v>30</v>
      </c>
      <c r="H975" s="6" t="s">
        <v>4094</v>
      </c>
      <c r="I975" s="6">
        <f>ecommerce_dataset_updated[[#This Row],['[Price (Rs.)']]]*ecommerce_dataset_updated[[#This Row],['[Discount (%)']]]/100</f>
        <v>12.183</v>
      </c>
      <c r="J975" s="6">
        <f>ecommerce_dataset_updated[[#This Row],[Final_Price(Rs.)]]+0</f>
        <v>28.43</v>
      </c>
      <c r="K975" s="6">
        <f xml:space="preserve"> ecommerce_dataset_updated[[#This Row],['[Price (Rs.)']]]-ecommerce_dataset_updated[[#This Row],[Discount Amount _]]</f>
        <v>28.427</v>
      </c>
      <c r="L975" t="s">
        <v>120</v>
      </c>
      <c r="M975" t="s">
        <v>1332</v>
      </c>
      <c r="N975" s="4" t="s">
        <v>20</v>
      </c>
      <c r="O975" s="4" t="s">
        <v>14050</v>
      </c>
      <c r="P975" s="4" t="s">
        <v>14079</v>
      </c>
      <c r="Q975" s="5">
        <f>DATE(ecommerce_dataset_updated[[#This Row],[YYYY]],ecommerce_dataset_updated[[#This Row],[MM]],ecommerce_dataset_updated[[#This Row],[DD]])</f>
        <v>45555</v>
      </c>
      <c r="R975" s="6" t="str">
        <f>TEXT(ecommerce_dataset_updated[[#This Row],['[Purchase_Date']]], "mmm")</f>
        <v>Sep</v>
      </c>
      <c r="S975" s="6" t="str">
        <f>TEXT(ecommerce_dataset_updated[[#This Row],['[Purchase_Date']]], "ddd")</f>
        <v>Fri</v>
      </c>
      <c r="T975" s="6">
        <f>ecommerce_dataset_updated[[#This Row],[Final_Price(Rs.) _]]-ecommerce_dataset_updated[[#This Row],['[Final_Price(Rs.)']]]</f>
        <v>-3.0000000000001137E-3</v>
      </c>
      <c r="U975" s="6" t="b">
        <f xml:space="preserve"> AND(ecommerce_dataset_updated[[#This Row],[Final_Price(Rs.) _]]=ecommerce_dataset_updated[[#This Row],['[Final_Price(Rs.)']]])</f>
        <v>0</v>
      </c>
      <c r="V975" s="5"/>
    </row>
    <row r="976" spans="1:22">
      <c r="A976" t="s">
        <v>4095</v>
      </c>
      <c r="B976" t="s">
        <v>4096</v>
      </c>
      <c r="C976" t="s">
        <v>68</v>
      </c>
      <c r="D976" s="9" t="s">
        <v>4097</v>
      </c>
      <c r="E976" s="8">
        <f>ecommerce_dataset_updated[[#This Row],[Price (Rs.)]]+0</f>
        <v>73.19</v>
      </c>
      <c r="F976" s="6" t="s">
        <v>154</v>
      </c>
      <c r="G976" s="7">
        <f>ecommerce_dataset_updated[[#This Row],[Discount (%)]]+0</f>
        <v>30</v>
      </c>
      <c r="H976" s="6" t="s">
        <v>4098</v>
      </c>
      <c r="I976" s="6">
        <f>ecommerce_dataset_updated[[#This Row],['[Price (Rs.)']]]*ecommerce_dataset_updated[[#This Row],['[Discount (%)']]]/100</f>
        <v>21.956999999999997</v>
      </c>
      <c r="J976" s="6">
        <f>ecommerce_dataset_updated[[#This Row],[Final_Price(Rs.)]]+0</f>
        <v>51.23</v>
      </c>
      <c r="K976" s="6">
        <f xml:space="preserve"> ecommerce_dataset_updated[[#This Row],['[Price (Rs.)']]]-ecommerce_dataset_updated[[#This Row],[Discount Amount _]]</f>
        <v>51.233000000000004</v>
      </c>
      <c r="L976" t="s">
        <v>77</v>
      </c>
      <c r="M976" t="s">
        <v>492</v>
      </c>
      <c r="N976" s="4" t="s">
        <v>12</v>
      </c>
      <c r="O976" s="4" t="s">
        <v>14062</v>
      </c>
      <c r="P976" s="4" t="s">
        <v>14079</v>
      </c>
      <c r="Q976" s="5">
        <f>DATE(ecommerce_dataset_updated[[#This Row],[YYYY]],ecommerce_dataset_updated[[#This Row],[MM]],ecommerce_dataset_updated[[#This Row],[DD]])</f>
        <v>45458</v>
      </c>
      <c r="R976" s="6" t="str">
        <f>TEXT(ecommerce_dataset_updated[[#This Row],['[Purchase_Date']]], "mmm")</f>
        <v>Jun</v>
      </c>
      <c r="S976" s="6" t="str">
        <f>TEXT(ecommerce_dataset_updated[[#This Row],['[Purchase_Date']]], "ddd")</f>
        <v>Sat</v>
      </c>
      <c r="T976" s="6">
        <f>ecommerce_dataset_updated[[#This Row],[Final_Price(Rs.) _]]-ecommerce_dataset_updated[[#This Row],['[Final_Price(Rs.)']]]</f>
        <v>3.0000000000072191E-3</v>
      </c>
      <c r="U976" s="6" t="b">
        <f xml:space="preserve"> AND(ecommerce_dataset_updated[[#This Row],[Final_Price(Rs.) _]]=ecommerce_dataset_updated[[#This Row],['[Final_Price(Rs.)']]])</f>
        <v>0</v>
      </c>
      <c r="V976" s="5"/>
    </row>
    <row r="977" spans="1:22">
      <c r="A977" t="s">
        <v>4099</v>
      </c>
      <c r="B977" t="s">
        <v>4100</v>
      </c>
      <c r="C977" t="s">
        <v>114</v>
      </c>
      <c r="D977" s="9" t="s">
        <v>4101</v>
      </c>
      <c r="E977" s="8">
        <f>ecommerce_dataset_updated[[#This Row],[Price (Rs.)]]+0</f>
        <v>140.84</v>
      </c>
      <c r="F977" s="6" t="s">
        <v>26</v>
      </c>
      <c r="G977" s="7">
        <f>ecommerce_dataset_updated[[#This Row],[Discount (%)]]+0</f>
        <v>25</v>
      </c>
      <c r="H977" s="6" t="s">
        <v>4102</v>
      </c>
      <c r="I977" s="6">
        <f>ecommerce_dataset_updated[[#This Row],['[Price (Rs.)']]]*ecommerce_dataset_updated[[#This Row],['[Discount (%)']]]/100</f>
        <v>35.21</v>
      </c>
      <c r="J977" s="6">
        <f>ecommerce_dataset_updated[[#This Row],[Final_Price(Rs.)]]+0</f>
        <v>105.63</v>
      </c>
      <c r="K977" s="6">
        <f xml:space="preserve"> ecommerce_dataset_updated[[#This Row],['[Price (Rs.)']]]-ecommerce_dataset_updated[[#This Row],[Discount Amount _]]</f>
        <v>105.63</v>
      </c>
      <c r="L977" t="s">
        <v>35</v>
      </c>
      <c r="M977" t="s">
        <v>2814</v>
      </c>
      <c r="N977" s="4" t="s">
        <v>14053</v>
      </c>
      <c r="O977" s="4" t="s">
        <v>14057</v>
      </c>
      <c r="P977" s="4" t="s">
        <v>14079</v>
      </c>
      <c r="Q977" s="5">
        <f>DATE(ecommerce_dataset_updated[[#This Row],[YYYY]],ecommerce_dataset_updated[[#This Row],[MM]],ecommerce_dataset_updated[[#This Row],[DD]])</f>
        <v>45355</v>
      </c>
      <c r="R977" s="6" t="str">
        <f>TEXT(ecommerce_dataset_updated[[#This Row],['[Purchase_Date']]], "mmm")</f>
        <v>Mar</v>
      </c>
      <c r="S977" s="6" t="str">
        <f>TEXT(ecommerce_dataset_updated[[#This Row],['[Purchase_Date']]], "ddd")</f>
        <v>Mon</v>
      </c>
      <c r="T977" s="6">
        <f>ecommerce_dataset_updated[[#This Row],[Final_Price(Rs.) _]]-ecommerce_dataset_updated[[#This Row],['[Final_Price(Rs.)']]]</f>
        <v>0</v>
      </c>
      <c r="U977" s="6" t="b">
        <f xml:space="preserve"> AND(ecommerce_dataset_updated[[#This Row],[Final_Price(Rs.) _]]=ecommerce_dataset_updated[[#This Row],['[Final_Price(Rs.)']]])</f>
        <v>1</v>
      </c>
      <c r="V977" s="5"/>
    </row>
    <row r="978" spans="1:22">
      <c r="A978" t="s">
        <v>4103</v>
      </c>
      <c r="B978" t="s">
        <v>4104</v>
      </c>
      <c r="C978" t="s">
        <v>18</v>
      </c>
      <c r="D978" s="9" t="s">
        <v>4105</v>
      </c>
      <c r="E978" s="8">
        <f>ecommerce_dataset_updated[[#This Row],[Price (Rs.)]]+0</f>
        <v>460.17</v>
      </c>
      <c r="F978" s="6" t="s">
        <v>12</v>
      </c>
      <c r="G978" s="7">
        <f>ecommerce_dataset_updated[[#This Row],[Discount (%)]]+0</f>
        <v>15</v>
      </c>
      <c r="H978" s="6" t="s">
        <v>4106</v>
      </c>
      <c r="I978" s="6">
        <f>ecommerce_dataset_updated[[#This Row],['[Price (Rs.)']]]*ecommerce_dataset_updated[[#This Row],['[Discount (%)']]]/100</f>
        <v>69.025500000000008</v>
      </c>
      <c r="J978" s="6">
        <f>ecommerce_dataset_updated[[#This Row],[Final_Price(Rs.)]]+0</f>
        <v>391.14</v>
      </c>
      <c r="K978" s="6">
        <f xml:space="preserve"> ecommerce_dataset_updated[[#This Row],['[Price (Rs.)']]]-ecommerce_dataset_updated[[#This Row],[Discount Amount _]]</f>
        <v>391.14449999999999</v>
      </c>
      <c r="L978" t="s">
        <v>35</v>
      </c>
      <c r="M978" t="s">
        <v>765</v>
      </c>
      <c r="N978" s="4" t="s">
        <v>14063</v>
      </c>
      <c r="O978" s="4" t="s">
        <v>14049</v>
      </c>
      <c r="P978" s="4" t="s">
        <v>14079</v>
      </c>
      <c r="Q978" s="5">
        <f>DATE(ecommerce_dataset_updated[[#This Row],[YYYY]],ecommerce_dataset_updated[[#This Row],[MM]],ecommerce_dataset_updated[[#This Row],[DD]])</f>
        <v>45613</v>
      </c>
      <c r="R978" s="6" t="str">
        <f>TEXT(ecommerce_dataset_updated[[#This Row],['[Purchase_Date']]], "mmm")</f>
        <v>Nov</v>
      </c>
      <c r="S978" s="6" t="str">
        <f>TEXT(ecommerce_dataset_updated[[#This Row],['[Purchase_Date']]], "ddd")</f>
        <v>Sun</v>
      </c>
      <c r="T978" s="6">
        <f>ecommerce_dataset_updated[[#This Row],[Final_Price(Rs.) _]]-ecommerce_dataset_updated[[#This Row],['[Final_Price(Rs.)']]]</f>
        <v>4.500000000007276E-3</v>
      </c>
      <c r="U978" s="6" t="b">
        <f xml:space="preserve"> AND(ecommerce_dataset_updated[[#This Row],[Final_Price(Rs.) _]]=ecommerce_dataset_updated[[#This Row],['[Final_Price(Rs.)']]])</f>
        <v>0</v>
      </c>
      <c r="V978" s="5"/>
    </row>
    <row r="979" spans="1:22">
      <c r="A979" t="s">
        <v>4107</v>
      </c>
      <c r="B979" t="s">
        <v>4108</v>
      </c>
      <c r="C979" t="s">
        <v>32</v>
      </c>
      <c r="D979" s="9" t="s">
        <v>4109</v>
      </c>
      <c r="E979" s="8">
        <f>ecommerce_dataset_updated[[#This Row],[Price (Rs.)]]+0</f>
        <v>248.71</v>
      </c>
      <c r="F979" s="6" t="s">
        <v>12</v>
      </c>
      <c r="G979" s="7">
        <f>ecommerce_dataset_updated[[#This Row],[Discount (%)]]+0</f>
        <v>15</v>
      </c>
      <c r="H979" s="6" t="s">
        <v>4110</v>
      </c>
      <c r="I979" s="6">
        <f>ecommerce_dataset_updated[[#This Row],['[Price (Rs.)']]]*ecommerce_dataset_updated[[#This Row],['[Discount (%)']]]/100</f>
        <v>37.3065</v>
      </c>
      <c r="J979" s="6">
        <f>ecommerce_dataset_updated[[#This Row],[Final_Price(Rs.)]]+0</f>
        <v>211.4</v>
      </c>
      <c r="K979" s="6">
        <f xml:space="preserve"> ecommerce_dataset_updated[[#This Row],['[Price (Rs.)']]]-ecommerce_dataset_updated[[#This Row],[Discount Amount _]]</f>
        <v>211.40350000000001</v>
      </c>
      <c r="L979" t="s">
        <v>77</v>
      </c>
      <c r="M979" t="s">
        <v>171</v>
      </c>
      <c r="N979" s="4" t="s">
        <v>14056</v>
      </c>
      <c r="O979" s="4" t="s">
        <v>14062</v>
      </c>
      <c r="P979" s="4" t="s">
        <v>14079</v>
      </c>
      <c r="Q979" s="5">
        <f>DATE(ecommerce_dataset_updated[[#This Row],[YYYY]],ecommerce_dataset_updated[[#This Row],[MM]],ecommerce_dataset_updated[[#This Row],[DD]])</f>
        <v>45471</v>
      </c>
      <c r="R979" s="6" t="str">
        <f>TEXT(ecommerce_dataset_updated[[#This Row],['[Purchase_Date']]], "mmm")</f>
        <v>Jun</v>
      </c>
      <c r="S979" s="6" t="str">
        <f>TEXT(ecommerce_dataset_updated[[#This Row],['[Purchase_Date']]], "ddd")</f>
        <v>Fri</v>
      </c>
      <c r="T979" s="6">
        <f>ecommerce_dataset_updated[[#This Row],[Final_Price(Rs.) _]]-ecommerce_dataset_updated[[#This Row],['[Final_Price(Rs.)']]]</f>
        <v>3.5000000000025011E-3</v>
      </c>
      <c r="U979" s="6" t="b">
        <f xml:space="preserve"> AND(ecommerce_dataset_updated[[#This Row],[Final_Price(Rs.) _]]=ecommerce_dataset_updated[[#This Row],['[Final_Price(Rs.)']]])</f>
        <v>0</v>
      </c>
      <c r="V979" s="5"/>
    </row>
    <row r="980" spans="1:22">
      <c r="A980" t="s">
        <v>4111</v>
      </c>
      <c r="B980" t="s">
        <v>4112</v>
      </c>
      <c r="C980" t="s">
        <v>114</v>
      </c>
      <c r="D980" s="9" t="s">
        <v>4113</v>
      </c>
      <c r="E980" s="8">
        <f>ecommerce_dataset_updated[[#This Row],[Price (Rs.)]]+0</f>
        <v>33.880000000000003</v>
      </c>
      <c r="F980" s="6" t="s">
        <v>75</v>
      </c>
      <c r="G980" s="7">
        <f>ecommerce_dataset_updated[[#This Row],[Discount (%)]]+0</f>
        <v>10</v>
      </c>
      <c r="H980" s="6" t="s">
        <v>4114</v>
      </c>
      <c r="I980" s="6">
        <f>ecommerce_dataset_updated[[#This Row],['[Price (Rs.)']]]*ecommerce_dataset_updated[[#This Row],['[Discount (%)']]]/100</f>
        <v>3.3879999999999999</v>
      </c>
      <c r="J980" s="6">
        <f>ecommerce_dataset_updated[[#This Row],[Final_Price(Rs.)]]+0</f>
        <v>30.49</v>
      </c>
      <c r="K980" s="6">
        <f xml:space="preserve"> ecommerce_dataset_updated[[#This Row],['[Price (Rs.)']]]-ecommerce_dataset_updated[[#This Row],[Discount Amount _]]</f>
        <v>30.492000000000004</v>
      </c>
      <c r="L980" t="s">
        <v>28</v>
      </c>
      <c r="M980" t="s">
        <v>1983</v>
      </c>
      <c r="N980" s="4" t="s">
        <v>14048</v>
      </c>
      <c r="O980" s="4" t="s">
        <v>14057</v>
      </c>
      <c r="P980" s="4" t="s">
        <v>14079</v>
      </c>
      <c r="Q980" s="5">
        <f>DATE(ecommerce_dataset_updated[[#This Row],[YYYY]],ecommerce_dataset_updated[[#This Row],[MM]],ecommerce_dataset_updated[[#This Row],[DD]])</f>
        <v>45363</v>
      </c>
      <c r="R980" s="6" t="str">
        <f>TEXT(ecommerce_dataset_updated[[#This Row],['[Purchase_Date']]], "mmm")</f>
        <v>Mar</v>
      </c>
      <c r="S980" s="6" t="str">
        <f>TEXT(ecommerce_dataset_updated[[#This Row],['[Purchase_Date']]], "ddd")</f>
        <v>Tue</v>
      </c>
      <c r="T980" s="6">
        <f>ecommerce_dataset_updated[[#This Row],[Final_Price(Rs.) _]]-ecommerce_dataset_updated[[#This Row],['[Final_Price(Rs.)']]]</f>
        <v>2.000000000005997E-3</v>
      </c>
      <c r="U980" s="6" t="b">
        <f xml:space="preserve"> AND(ecommerce_dataset_updated[[#This Row],[Final_Price(Rs.) _]]=ecommerce_dataset_updated[[#This Row],['[Final_Price(Rs.)']]])</f>
        <v>0</v>
      </c>
      <c r="V980" s="5"/>
    </row>
    <row r="981" spans="1:22">
      <c r="A981" t="s">
        <v>4115</v>
      </c>
      <c r="B981" t="s">
        <v>4116</v>
      </c>
      <c r="C981" t="s">
        <v>45</v>
      </c>
      <c r="D981" s="9" t="s">
        <v>4117</v>
      </c>
      <c r="E981" s="8">
        <f>ecommerce_dataset_updated[[#This Row],[Price (Rs.)]]+0</f>
        <v>464.05</v>
      </c>
      <c r="F981" s="6" t="s">
        <v>20</v>
      </c>
      <c r="G981" s="7">
        <f>ecommerce_dataset_updated[[#This Row],[Discount (%)]]+0</f>
        <v>20</v>
      </c>
      <c r="H981" s="6" t="s">
        <v>4118</v>
      </c>
      <c r="I981" s="6">
        <f>ecommerce_dataset_updated[[#This Row],['[Price (Rs.)']]]*ecommerce_dataset_updated[[#This Row],['[Discount (%)']]]/100</f>
        <v>92.81</v>
      </c>
      <c r="J981" s="6">
        <f>ecommerce_dataset_updated[[#This Row],[Final_Price(Rs.)]]+0</f>
        <v>371.24</v>
      </c>
      <c r="K981" s="6">
        <f xml:space="preserve"> ecommerce_dataset_updated[[#This Row],['[Price (Rs.)']]]-ecommerce_dataset_updated[[#This Row],[Discount Amount _]]</f>
        <v>371.24</v>
      </c>
      <c r="L981" t="s">
        <v>28</v>
      </c>
      <c r="M981" t="s">
        <v>701</v>
      </c>
      <c r="N981" s="4" t="s">
        <v>14067</v>
      </c>
      <c r="O981" s="4" t="s">
        <v>14059</v>
      </c>
      <c r="P981" s="4" t="s">
        <v>14079</v>
      </c>
      <c r="Q981" s="5">
        <f>DATE(ecommerce_dataset_updated[[#This Row],[YYYY]],ecommerce_dataset_updated[[#This Row],[MM]],ecommerce_dataset_updated[[#This Row],[DD]])</f>
        <v>45419</v>
      </c>
      <c r="R981" s="6" t="str">
        <f>TEXT(ecommerce_dataset_updated[[#This Row],['[Purchase_Date']]], "mmm")</f>
        <v>May</v>
      </c>
      <c r="S981" s="6" t="str">
        <f>TEXT(ecommerce_dataset_updated[[#This Row],['[Purchase_Date']]], "ddd")</f>
        <v>Tue</v>
      </c>
      <c r="T981" s="6">
        <f>ecommerce_dataset_updated[[#This Row],[Final_Price(Rs.) _]]-ecommerce_dataset_updated[[#This Row],['[Final_Price(Rs.)']]]</f>
        <v>0</v>
      </c>
      <c r="U981" s="6" t="b">
        <f xml:space="preserve"> AND(ecommerce_dataset_updated[[#This Row],[Final_Price(Rs.) _]]=ecommerce_dataset_updated[[#This Row],['[Final_Price(Rs.)']]])</f>
        <v>1</v>
      </c>
      <c r="V981" s="5"/>
    </row>
    <row r="982" spans="1:22">
      <c r="A982" t="s">
        <v>4119</v>
      </c>
      <c r="B982" t="s">
        <v>4120</v>
      </c>
      <c r="C982" t="s">
        <v>114</v>
      </c>
      <c r="D982" s="9" t="s">
        <v>4121</v>
      </c>
      <c r="E982" s="8">
        <f>ecommerce_dataset_updated[[#This Row],[Price (Rs.)]]+0</f>
        <v>180.19</v>
      </c>
      <c r="F982" s="6" t="s">
        <v>154</v>
      </c>
      <c r="G982" s="7">
        <f>ecommerce_dataset_updated[[#This Row],[Discount (%)]]+0</f>
        <v>30</v>
      </c>
      <c r="H982" s="6" t="s">
        <v>4122</v>
      </c>
      <c r="I982" s="6">
        <f>ecommerce_dataset_updated[[#This Row],['[Price (Rs.)']]]*ecommerce_dataset_updated[[#This Row],['[Discount (%)']]]/100</f>
        <v>54.056999999999995</v>
      </c>
      <c r="J982" s="6">
        <f>ecommerce_dataset_updated[[#This Row],[Final_Price(Rs.)]]+0</f>
        <v>126.13</v>
      </c>
      <c r="K982" s="6">
        <f xml:space="preserve"> ecommerce_dataset_updated[[#This Row],['[Price (Rs.)']]]-ecommerce_dataset_updated[[#This Row],[Discount Amount _]]</f>
        <v>126.13300000000001</v>
      </c>
      <c r="L982" t="s">
        <v>35</v>
      </c>
      <c r="M982" t="s">
        <v>1574</v>
      </c>
      <c r="N982" s="4" t="s">
        <v>14061</v>
      </c>
      <c r="O982" s="4" t="s">
        <v>14055</v>
      </c>
      <c r="P982" s="4" t="s">
        <v>14079</v>
      </c>
      <c r="Q982" s="5">
        <f>DATE(ecommerce_dataset_updated[[#This Row],[YYYY]],ecommerce_dataset_updated[[#This Row],[MM]],ecommerce_dataset_updated[[#This Row],[DD]])</f>
        <v>45525</v>
      </c>
      <c r="R982" s="6" t="str">
        <f>TEXT(ecommerce_dataset_updated[[#This Row],['[Purchase_Date']]], "mmm")</f>
        <v>Aug</v>
      </c>
      <c r="S982" s="6" t="str">
        <f>TEXT(ecommerce_dataset_updated[[#This Row],['[Purchase_Date']]], "ddd")</f>
        <v>Wed</v>
      </c>
      <c r="T982" s="6">
        <f>ecommerce_dataset_updated[[#This Row],[Final_Price(Rs.) _]]-ecommerce_dataset_updated[[#This Row],['[Final_Price(Rs.)']]]</f>
        <v>3.0000000000143245E-3</v>
      </c>
      <c r="U982" s="6" t="b">
        <f xml:space="preserve"> AND(ecommerce_dataset_updated[[#This Row],[Final_Price(Rs.) _]]=ecommerce_dataset_updated[[#This Row],['[Final_Price(Rs.)']]])</f>
        <v>0</v>
      </c>
      <c r="V982" s="5"/>
    </row>
    <row r="983" spans="1:22">
      <c r="A983" t="s">
        <v>4123</v>
      </c>
      <c r="B983" t="s">
        <v>4124</v>
      </c>
      <c r="C983" t="s">
        <v>39</v>
      </c>
      <c r="D983" s="9" t="s">
        <v>4125</v>
      </c>
      <c r="E983" s="8">
        <f>ecommerce_dataset_updated[[#This Row],[Price (Rs.)]]+0</f>
        <v>329.78</v>
      </c>
      <c r="F983" s="6" t="s">
        <v>75</v>
      </c>
      <c r="G983" s="7">
        <f>ecommerce_dataset_updated[[#This Row],[Discount (%)]]+0</f>
        <v>10</v>
      </c>
      <c r="H983" s="6" t="s">
        <v>4126</v>
      </c>
      <c r="I983" s="6">
        <f>ecommerce_dataset_updated[[#This Row],['[Price (Rs.)']]]*ecommerce_dataset_updated[[#This Row],['[Discount (%)']]]/100</f>
        <v>32.977999999999994</v>
      </c>
      <c r="J983" s="6">
        <f>ecommerce_dataset_updated[[#This Row],[Final_Price(Rs.)]]+0</f>
        <v>296.8</v>
      </c>
      <c r="K983" s="6">
        <f xml:space="preserve"> ecommerce_dataset_updated[[#This Row],['[Price (Rs.)']]]-ecommerce_dataset_updated[[#This Row],[Discount Amount _]]</f>
        <v>296.80199999999996</v>
      </c>
      <c r="L983" t="s">
        <v>120</v>
      </c>
      <c r="M983" t="s">
        <v>1332</v>
      </c>
      <c r="N983" s="4" t="s">
        <v>20</v>
      </c>
      <c r="O983" s="4" t="s">
        <v>14050</v>
      </c>
      <c r="P983" s="4" t="s">
        <v>14079</v>
      </c>
      <c r="Q983" s="5">
        <f>DATE(ecommerce_dataset_updated[[#This Row],[YYYY]],ecommerce_dataset_updated[[#This Row],[MM]],ecommerce_dataset_updated[[#This Row],[DD]])</f>
        <v>45555</v>
      </c>
      <c r="R983" s="6" t="str">
        <f>TEXT(ecommerce_dataset_updated[[#This Row],['[Purchase_Date']]], "mmm")</f>
        <v>Sep</v>
      </c>
      <c r="S983" s="6" t="str">
        <f>TEXT(ecommerce_dataset_updated[[#This Row],['[Purchase_Date']]], "ddd")</f>
        <v>Fri</v>
      </c>
      <c r="T983" s="6">
        <f>ecommerce_dataset_updated[[#This Row],[Final_Price(Rs.) _]]-ecommerce_dataset_updated[[#This Row],['[Final_Price(Rs.)']]]</f>
        <v>1.9999999999527063E-3</v>
      </c>
      <c r="U983" s="6" t="b">
        <f xml:space="preserve"> AND(ecommerce_dataset_updated[[#This Row],[Final_Price(Rs.) _]]=ecommerce_dataset_updated[[#This Row],['[Final_Price(Rs.)']]])</f>
        <v>0</v>
      </c>
      <c r="V983" s="5"/>
    </row>
    <row r="984" spans="1:22">
      <c r="A984" t="s">
        <v>4127</v>
      </c>
      <c r="B984" t="s">
        <v>4128</v>
      </c>
      <c r="C984" t="s">
        <v>10</v>
      </c>
      <c r="D984" s="9" t="s">
        <v>4129</v>
      </c>
      <c r="E984" s="8">
        <f>ecommerce_dataset_updated[[#This Row],[Price (Rs.)]]+0</f>
        <v>336.05</v>
      </c>
      <c r="F984" s="6" t="s">
        <v>154</v>
      </c>
      <c r="G984" s="7">
        <f>ecommerce_dataset_updated[[#This Row],[Discount (%)]]+0</f>
        <v>30</v>
      </c>
      <c r="H984" s="6" t="s">
        <v>4130</v>
      </c>
      <c r="I984" s="6">
        <f>ecommerce_dataset_updated[[#This Row],['[Price (Rs.)']]]*ecommerce_dataset_updated[[#This Row],['[Discount (%)']]]/100</f>
        <v>100.815</v>
      </c>
      <c r="J984" s="6">
        <f>ecommerce_dataset_updated[[#This Row],[Final_Price(Rs.)]]+0</f>
        <v>235.23</v>
      </c>
      <c r="K984" s="6">
        <f xml:space="preserve"> ecommerce_dataset_updated[[#This Row],['[Price (Rs.)']]]-ecommerce_dataset_updated[[#This Row],[Discount Amount _]]</f>
        <v>235.23500000000001</v>
      </c>
      <c r="L984" t="s">
        <v>35</v>
      </c>
      <c r="M984" t="s">
        <v>352</v>
      </c>
      <c r="N984" s="4" t="s">
        <v>14050</v>
      </c>
      <c r="O984" s="4" t="s">
        <v>14057</v>
      </c>
      <c r="P984" s="4" t="s">
        <v>14079</v>
      </c>
      <c r="Q984" s="5">
        <f>DATE(ecommerce_dataset_updated[[#This Row],[YYYY]],ecommerce_dataset_updated[[#This Row],[MM]],ecommerce_dataset_updated[[#This Row],[DD]])</f>
        <v>45360</v>
      </c>
      <c r="R984" s="6" t="str">
        <f>TEXT(ecommerce_dataset_updated[[#This Row],['[Purchase_Date']]], "mmm")</f>
        <v>Mar</v>
      </c>
      <c r="S984" s="6" t="str">
        <f>TEXT(ecommerce_dataset_updated[[#This Row],['[Purchase_Date']]], "ddd")</f>
        <v>Sat</v>
      </c>
      <c r="T984" s="6">
        <f>ecommerce_dataset_updated[[#This Row],[Final_Price(Rs.) _]]-ecommerce_dataset_updated[[#This Row],['[Final_Price(Rs.)']]]</f>
        <v>5.0000000000238742E-3</v>
      </c>
      <c r="U984" s="6" t="b">
        <f xml:space="preserve"> AND(ecommerce_dataset_updated[[#This Row],[Final_Price(Rs.) _]]=ecommerce_dataset_updated[[#This Row],['[Final_Price(Rs.)']]])</f>
        <v>0</v>
      </c>
      <c r="V984" s="5"/>
    </row>
    <row r="985" spans="1:22">
      <c r="A985" t="s">
        <v>4131</v>
      </c>
      <c r="B985" t="s">
        <v>4132</v>
      </c>
      <c r="C985" t="s">
        <v>32</v>
      </c>
      <c r="D985" s="9" t="s">
        <v>4133</v>
      </c>
      <c r="E985" s="8">
        <f>ecommerce_dataset_updated[[#This Row],[Price (Rs.)]]+0</f>
        <v>95.06</v>
      </c>
      <c r="F985" s="6" t="s">
        <v>53</v>
      </c>
      <c r="G985" s="7">
        <f>ecommerce_dataset_updated[[#This Row],[Discount (%)]]+0</f>
        <v>5</v>
      </c>
      <c r="H985" s="6" t="s">
        <v>4134</v>
      </c>
      <c r="I985" s="6">
        <f>ecommerce_dataset_updated[[#This Row],['[Price (Rs.)']]]*ecommerce_dataset_updated[[#This Row],['[Discount (%)']]]/100</f>
        <v>4.7530000000000001</v>
      </c>
      <c r="J985" s="6">
        <f>ecommerce_dataset_updated[[#This Row],[Final_Price(Rs.)]]+0</f>
        <v>90.31</v>
      </c>
      <c r="K985" s="6">
        <f xml:space="preserve"> ecommerce_dataset_updated[[#This Row],['[Price (Rs.)']]]-ecommerce_dataset_updated[[#This Row],[Discount Amount _]]</f>
        <v>90.307000000000002</v>
      </c>
      <c r="L985" t="s">
        <v>77</v>
      </c>
      <c r="M985" t="s">
        <v>492</v>
      </c>
      <c r="N985" s="4" t="s">
        <v>12</v>
      </c>
      <c r="O985" s="4" t="s">
        <v>14062</v>
      </c>
      <c r="P985" s="4" t="s">
        <v>14079</v>
      </c>
      <c r="Q985" s="5">
        <f>DATE(ecommerce_dataset_updated[[#This Row],[YYYY]],ecommerce_dataset_updated[[#This Row],[MM]],ecommerce_dataset_updated[[#This Row],[DD]])</f>
        <v>45458</v>
      </c>
      <c r="R985" s="6" t="str">
        <f>TEXT(ecommerce_dataset_updated[[#This Row],['[Purchase_Date']]], "mmm")</f>
        <v>Jun</v>
      </c>
      <c r="S985" s="6" t="str">
        <f>TEXT(ecommerce_dataset_updated[[#This Row],['[Purchase_Date']]], "ddd")</f>
        <v>Sat</v>
      </c>
      <c r="T985" s="6">
        <f>ecommerce_dataset_updated[[#This Row],[Final_Price(Rs.) _]]-ecommerce_dataset_updated[[#This Row],['[Final_Price(Rs.)']]]</f>
        <v>-3.0000000000001137E-3</v>
      </c>
      <c r="U985" s="6" t="b">
        <f xml:space="preserve"> AND(ecommerce_dataset_updated[[#This Row],[Final_Price(Rs.) _]]=ecommerce_dataset_updated[[#This Row],['[Final_Price(Rs.)']]])</f>
        <v>0</v>
      </c>
      <c r="V985" s="5"/>
    </row>
    <row r="986" spans="1:22">
      <c r="A986" t="s">
        <v>4135</v>
      </c>
      <c r="B986" t="s">
        <v>4136</v>
      </c>
      <c r="C986" t="s">
        <v>39</v>
      </c>
      <c r="D986" s="9" t="s">
        <v>4137</v>
      </c>
      <c r="E986" s="8">
        <f>ecommerce_dataset_updated[[#This Row],[Price (Rs.)]]+0</f>
        <v>94.97</v>
      </c>
      <c r="F986" s="6" t="s">
        <v>154</v>
      </c>
      <c r="G986" s="7">
        <f>ecommerce_dataset_updated[[#This Row],[Discount (%)]]+0</f>
        <v>30</v>
      </c>
      <c r="H986" s="6" t="s">
        <v>4138</v>
      </c>
      <c r="I986" s="6">
        <f>ecommerce_dataset_updated[[#This Row],['[Price (Rs.)']]]*ecommerce_dataset_updated[[#This Row],['[Discount (%)']]]/100</f>
        <v>28.491</v>
      </c>
      <c r="J986" s="6">
        <f>ecommerce_dataset_updated[[#This Row],[Final_Price(Rs.)]]+0</f>
        <v>66.48</v>
      </c>
      <c r="K986" s="6">
        <f xml:space="preserve"> ecommerce_dataset_updated[[#This Row],['[Price (Rs.)']]]-ecommerce_dataset_updated[[#This Row],[Discount Amount _]]</f>
        <v>66.478999999999999</v>
      </c>
      <c r="L986" t="s">
        <v>35</v>
      </c>
      <c r="M986" t="s">
        <v>709</v>
      </c>
      <c r="N986" s="4" t="s">
        <v>14051</v>
      </c>
      <c r="O986" s="4" t="s">
        <v>14067</v>
      </c>
      <c r="P986" s="4" t="s">
        <v>14079</v>
      </c>
      <c r="Q986" s="5">
        <f>DATE(ecommerce_dataset_updated[[#This Row],[YYYY]],ecommerce_dataset_updated[[#This Row],[MM]],ecommerce_dataset_updated[[#This Row],[DD]])</f>
        <v>45475</v>
      </c>
      <c r="R986" s="6" t="str">
        <f>TEXT(ecommerce_dataset_updated[[#This Row],['[Purchase_Date']]], "mmm")</f>
        <v>Jul</v>
      </c>
      <c r="S986" s="6" t="str">
        <f>TEXT(ecommerce_dataset_updated[[#This Row],['[Purchase_Date']]], "ddd")</f>
        <v>Tue</v>
      </c>
      <c r="T986" s="6">
        <f>ecommerce_dataset_updated[[#This Row],[Final_Price(Rs.) _]]-ecommerce_dataset_updated[[#This Row],['[Final_Price(Rs.)']]]</f>
        <v>-1.0000000000047748E-3</v>
      </c>
      <c r="U986" s="6" t="b">
        <f xml:space="preserve"> AND(ecommerce_dataset_updated[[#This Row],[Final_Price(Rs.) _]]=ecommerce_dataset_updated[[#This Row],['[Final_Price(Rs.)']]])</f>
        <v>0</v>
      </c>
      <c r="V986" s="5"/>
    </row>
    <row r="987" spans="1:22">
      <c r="A987" t="s">
        <v>4139</v>
      </c>
      <c r="B987" t="s">
        <v>4140</v>
      </c>
      <c r="C987" t="s">
        <v>39</v>
      </c>
      <c r="D987" s="9" t="s">
        <v>4141</v>
      </c>
      <c r="E987" s="8">
        <f>ecommerce_dataset_updated[[#This Row],[Price (Rs.)]]+0</f>
        <v>443</v>
      </c>
      <c r="F987" s="6" t="s">
        <v>53</v>
      </c>
      <c r="G987" s="7">
        <f>ecommerce_dataset_updated[[#This Row],[Discount (%)]]+0</f>
        <v>5</v>
      </c>
      <c r="H987" s="6" t="s">
        <v>4142</v>
      </c>
      <c r="I987" s="6">
        <f>ecommerce_dataset_updated[[#This Row],['[Price (Rs.)']]]*ecommerce_dataset_updated[[#This Row],['[Discount (%)']]]/100</f>
        <v>22.15</v>
      </c>
      <c r="J987" s="6">
        <f>ecommerce_dataset_updated[[#This Row],[Final_Price(Rs.)]]+0</f>
        <v>420.85</v>
      </c>
      <c r="K987" s="6">
        <f xml:space="preserve"> ecommerce_dataset_updated[[#This Row],['[Price (Rs.)']]]-ecommerce_dataset_updated[[#This Row],[Discount Amount _]]</f>
        <v>420.85</v>
      </c>
      <c r="L987" t="s">
        <v>35</v>
      </c>
      <c r="M987" t="s">
        <v>2919</v>
      </c>
      <c r="N987" s="4" t="s">
        <v>14064</v>
      </c>
      <c r="O987" s="4" t="s">
        <v>14059</v>
      </c>
      <c r="P987" s="4" t="s">
        <v>14079</v>
      </c>
      <c r="Q987" s="5">
        <f>DATE(ecommerce_dataset_updated[[#This Row],[YYYY]],ecommerce_dataset_updated[[#This Row],[MM]],ecommerce_dataset_updated[[#This Row],[DD]])</f>
        <v>45425</v>
      </c>
      <c r="R987" s="6" t="str">
        <f>TEXT(ecommerce_dataset_updated[[#This Row],['[Purchase_Date']]], "mmm")</f>
        <v>May</v>
      </c>
      <c r="S987" s="6" t="str">
        <f>TEXT(ecommerce_dataset_updated[[#This Row],['[Purchase_Date']]], "ddd")</f>
        <v>Mon</v>
      </c>
      <c r="T987" s="6">
        <f>ecommerce_dataset_updated[[#This Row],[Final_Price(Rs.) _]]-ecommerce_dataset_updated[[#This Row],['[Final_Price(Rs.)']]]</f>
        <v>0</v>
      </c>
      <c r="U987" s="6" t="b">
        <f xml:space="preserve"> AND(ecommerce_dataset_updated[[#This Row],[Final_Price(Rs.) _]]=ecommerce_dataset_updated[[#This Row],['[Final_Price(Rs.)']]])</f>
        <v>1</v>
      </c>
      <c r="V987" s="5"/>
    </row>
    <row r="988" spans="1:22">
      <c r="A988" t="s">
        <v>4143</v>
      </c>
      <c r="B988" t="s">
        <v>4144</v>
      </c>
      <c r="C988" t="s">
        <v>10</v>
      </c>
      <c r="D988" s="9" t="s">
        <v>4145</v>
      </c>
      <c r="E988" s="8">
        <f>ecommerce_dataset_updated[[#This Row],[Price (Rs.)]]+0</f>
        <v>230.09</v>
      </c>
      <c r="F988" s="6" t="s">
        <v>12</v>
      </c>
      <c r="G988" s="7">
        <f>ecommerce_dataset_updated[[#This Row],[Discount (%)]]+0</f>
        <v>15</v>
      </c>
      <c r="H988" s="6" t="s">
        <v>4146</v>
      </c>
      <c r="I988" s="6">
        <f>ecommerce_dataset_updated[[#This Row],['[Price (Rs.)']]]*ecommerce_dataset_updated[[#This Row],['[Discount (%)']]]/100</f>
        <v>34.513500000000001</v>
      </c>
      <c r="J988" s="6">
        <f>ecommerce_dataset_updated[[#This Row],[Final_Price(Rs.)]]+0</f>
        <v>195.58</v>
      </c>
      <c r="K988" s="6">
        <f xml:space="preserve"> ecommerce_dataset_updated[[#This Row],['[Price (Rs.)']]]-ecommerce_dataset_updated[[#This Row],[Discount Amount _]]</f>
        <v>195.57650000000001</v>
      </c>
      <c r="L988" t="s">
        <v>28</v>
      </c>
      <c r="M988" t="s">
        <v>71</v>
      </c>
      <c r="N988" s="4" t="s">
        <v>14049</v>
      </c>
      <c r="O988" s="4" t="s">
        <v>14052</v>
      </c>
      <c r="P988" s="4" t="s">
        <v>14079</v>
      </c>
      <c r="Q988" s="5">
        <f>DATE(ecommerce_dataset_updated[[#This Row],[YYYY]],ecommerce_dataset_updated[[#This Row],[MM]],ecommerce_dataset_updated[[#This Row],[DD]])</f>
        <v>45302</v>
      </c>
      <c r="R988" s="6" t="str">
        <f>TEXT(ecommerce_dataset_updated[[#This Row],['[Purchase_Date']]], "mmm")</f>
        <v>Jan</v>
      </c>
      <c r="S988" s="6" t="str">
        <f>TEXT(ecommerce_dataset_updated[[#This Row],['[Purchase_Date']]], "ddd")</f>
        <v>Thu</v>
      </c>
      <c r="T988" s="6">
        <f>ecommerce_dataset_updated[[#This Row],[Final_Price(Rs.) _]]-ecommerce_dataset_updated[[#This Row],['[Final_Price(Rs.)']]]</f>
        <v>-3.5000000000025011E-3</v>
      </c>
      <c r="U988" s="6" t="b">
        <f xml:space="preserve"> AND(ecommerce_dataset_updated[[#This Row],[Final_Price(Rs.) _]]=ecommerce_dataset_updated[[#This Row],['[Final_Price(Rs.)']]])</f>
        <v>0</v>
      </c>
      <c r="V988" s="5"/>
    </row>
    <row r="989" spans="1:22">
      <c r="A989" t="s">
        <v>4147</v>
      </c>
      <c r="B989" t="s">
        <v>4148</v>
      </c>
      <c r="C989" t="s">
        <v>32</v>
      </c>
      <c r="D989" s="9" t="s">
        <v>4149</v>
      </c>
      <c r="E989" s="8">
        <f>ecommerce_dataset_updated[[#This Row],[Price (Rs.)]]+0</f>
        <v>65.75</v>
      </c>
      <c r="F989" s="6" t="s">
        <v>107</v>
      </c>
      <c r="G989" s="7">
        <f>ecommerce_dataset_updated[[#This Row],[Discount (%)]]+0</f>
        <v>0</v>
      </c>
      <c r="H989" s="6" t="s">
        <v>4149</v>
      </c>
      <c r="I989" s="6">
        <f>ecommerce_dataset_updated[[#This Row],['[Price (Rs.)']]]*ecommerce_dataset_updated[[#This Row],['[Discount (%)']]]/100</f>
        <v>0</v>
      </c>
      <c r="J989" s="6">
        <f>ecommerce_dataset_updated[[#This Row],[Final_Price(Rs.)]]+0</f>
        <v>65.75</v>
      </c>
      <c r="K989" s="6">
        <f xml:space="preserve"> ecommerce_dataset_updated[[#This Row],['[Price (Rs.)']]]-ecommerce_dataset_updated[[#This Row],[Discount Amount _]]</f>
        <v>65.75</v>
      </c>
      <c r="L989" t="s">
        <v>28</v>
      </c>
      <c r="M989" t="s">
        <v>1068</v>
      </c>
      <c r="N989" s="4" t="s">
        <v>14056</v>
      </c>
      <c r="O989" s="4" t="s">
        <v>14067</v>
      </c>
      <c r="P989" s="4" t="s">
        <v>14079</v>
      </c>
      <c r="Q989" s="5">
        <f>DATE(ecommerce_dataset_updated[[#This Row],[YYYY]],ecommerce_dataset_updated[[#This Row],[MM]],ecommerce_dataset_updated[[#This Row],[DD]])</f>
        <v>45501</v>
      </c>
      <c r="R989" s="6" t="str">
        <f>TEXT(ecommerce_dataset_updated[[#This Row],['[Purchase_Date']]], "mmm")</f>
        <v>Jul</v>
      </c>
      <c r="S989" s="6" t="str">
        <f>TEXT(ecommerce_dataset_updated[[#This Row],['[Purchase_Date']]], "ddd")</f>
        <v>Sun</v>
      </c>
      <c r="T989" s="6">
        <f>ecommerce_dataset_updated[[#This Row],[Final_Price(Rs.) _]]-ecommerce_dataset_updated[[#This Row],['[Final_Price(Rs.)']]]</f>
        <v>0</v>
      </c>
      <c r="U989" s="6" t="b">
        <f xml:space="preserve"> AND(ecommerce_dataset_updated[[#This Row],[Final_Price(Rs.) _]]=ecommerce_dataset_updated[[#This Row],['[Final_Price(Rs.)']]])</f>
        <v>1</v>
      </c>
      <c r="V989" s="5"/>
    </row>
    <row r="990" spans="1:22">
      <c r="A990" t="s">
        <v>4150</v>
      </c>
      <c r="B990" t="s">
        <v>4151</v>
      </c>
      <c r="C990" t="s">
        <v>18</v>
      </c>
      <c r="D990" s="9" t="s">
        <v>4152</v>
      </c>
      <c r="E990" s="8">
        <f>ecommerce_dataset_updated[[#This Row],[Price (Rs.)]]+0</f>
        <v>116.39</v>
      </c>
      <c r="F990" s="6" t="s">
        <v>26</v>
      </c>
      <c r="G990" s="7">
        <f>ecommerce_dataset_updated[[#This Row],[Discount (%)]]+0</f>
        <v>25</v>
      </c>
      <c r="H990" s="6" t="s">
        <v>4153</v>
      </c>
      <c r="I990" s="6">
        <f>ecommerce_dataset_updated[[#This Row],['[Price (Rs.)']]]*ecommerce_dataset_updated[[#This Row],['[Discount (%)']]]/100</f>
        <v>29.0975</v>
      </c>
      <c r="J990" s="6">
        <f>ecommerce_dataset_updated[[#This Row],[Final_Price(Rs.)]]+0</f>
        <v>87.29</v>
      </c>
      <c r="K990" s="6">
        <f xml:space="preserve"> ecommerce_dataset_updated[[#This Row],['[Price (Rs.)']]]-ecommerce_dataset_updated[[#This Row],[Discount Amount _]]</f>
        <v>87.292500000000004</v>
      </c>
      <c r="L990" t="s">
        <v>14</v>
      </c>
      <c r="M990" t="s">
        <v>225</v>
      </c>
      <c r="N990" s="4" t="s">
        <v>20</v>
      </c>
      <c r="O990" s="4" t="s">
        <v>14051</v>
      </c>
      <c r="P990" s="4" t="s">
        <v>14079</v>
      </c>
      <c r="Q990" s="5">
        <f>DATE(ecommerce_dataset_updated[[#This Row],[YYYY]],ecommerce_dataset_updated[[#This Row],[MM]],ecommerce_dataset_updated[[#This Row],[DD]])</f>
        <v>45342</v>
      </c>
      <c r="R990" s="6" t="str">
        <f>TEXT(ecommerce_dataset_updated[[#This Row],['[Purchase_Date']]], "mmm")</f>
        <v>Feb</v>
      </c>
      <c r="S990" s="6" t="str">
        <f>TEXT(ecommerce_dataset_updated[[#This Row],['[Purchase_Date']]], "ddd")</f>
        <v>Tue</v>
      </c>
      <c r="T990" s="6">
        <f>ecommerce_dataset_updated[[#This Row],[Final_Price(Rs.) _]]-ecommerce_dataset_updated[[#This Row],['[Final_Price(Rs.)']]]</f>
        <v>2.4999999999977263E-3</v>
      </c>
      <c r="U990" s="6" t="b">
        <f xml:space="preserve"> AND(ecommerce_dataset_updated[[#This Row],[Final_Price(Rs.) _]]=ecommerce_dataset_updated[[#This Row],['[Final_Price(Rs.)']]])</f>
        <v>0</v>
      </c>
      <c r="V990" s="5"/>
    </row>
    <row r="991" spans="1:22">
      <c r="A991" t="s">
        <v>4154</v>
      </c>
      <c r="B991" t="s">
        <v>4155</v>
      </c>
      <c r="C991" t="s">
        <v>45</v>
      </c>
      <c r="D991" s="9" t="s">
        <v>4156</v>
      </c>
      <c r="E991" s="8">
        <f>ecommerce_dataset_updated[[#This Row],[Price (Rs.)]]+0</f>
        <v>315.16000000000003</v>
      </c>
      <c r="F991" s="6" t="s">
        <v>47</v>
      </c>
      <c r="G991" s="7">
        <f>ecommerce_dataset_updated[[#This Row],[Discount (%)]]+0</f>
        <v>50</v>
      </c>
      <c r="H991" s="6" t="s">
        <v>4157</v>
      </c>
      <c r="I991" s="6">
        <f>ecommerce_dataset_updated[[#This Row],['[Price (Rs.)']]]*ecommerce_dataset_updated[[#This Row],['[Discount (%)']]]/100</f>
        <v>157.58000000000001</v>
      </c>
      <c r="J991" s="6">
        <f>ecommerce_dataset_updated[[#This Row],[Final_Price(Rs.)]]+0</f>
        <v>157.58000000000001</v>
      </c>
      <c r="K991" s="6">
        <f xml:space="preserve"> ecommerce_dataset_updated[[#This Row],['[Price (Rs.)']]]-ecommerce_dataset_updated[[#This Row],[Discount Amount _]]</f>
        <v>157.58000000000001</v>
      </c>
      <c r="L991" t="s">
        <v>14</v>
      </c>
      <c r="M991" t="s">
        <v>423</v>
      </c>
      <c r="N991" s="4" t="s">
        <v>14069</v>
      </c>
      <c r="O991" s="4" t="s">
        <v>14062</v>
      </c>
      <c r="P991" s="4" t="s">
        <v>14079</v>
      </c>
      <c r="Q991" s="5">
        <f>DATE(ecommerce_dataset_updated[[#This Row],[YYYY]],ecommerce_dataset_updated[[#This Row],[MM]],ecommerce_dataset_updated[[#This Row],[DD]])</f>
        <v>45465</v>
      </c>
      <c r="R991" s="6" t="str">
        <f>TEXT(ecommerce_dataset_updated[[#This Row],['[Purchase_Date']]], "mmm")</f>
        <v>Jun</v>
      </c>
      <c r="S991" s="6" t="str">
        <f>TEXT(ecommerce_dataset_updated[[#This Row],['[Purchase_Date']]], "ddd")</f>
        <v>Sat</v>
      </c>
      <c r="T991" s="6">
        <f>ecommerce_dataset_updated[[#This Row],[Final_Price(Rs.) _]]-ecommerce_dataset_updated[[#This Row],['[Final_Price(Rs.)']]]</f>
        <v>0</v>
      </c>
      <c r="U991" s="6" t="b">
        <f xml:space="preserve"> AND(ecommerce_dataset_updated[[#This Row],[Final_Price(Rs.) _]]=ecommerce_dataset_updated[[#This Row],['[Final_Price(Rs.)']]])</f>
        <v>1</v>
      </c>
      <c r="V991" s="5"/>
    </row>
    <row r="992" spans="1:22">
      <c r="A992" t="s">
        <v>4158</v>
      </c>
      <c r="B992" t="s">
        <v>4159</v>
      </c>
      <c r="C992" t="s">
        <v>10</v>
      </c>
      <c r="D992" s="9" t="s">
        <v>4160</v>
      </c>
      <c r="E992" s="8">
        <f>ecommerce_dataset_updated[[#This Row],[Price (Rs.)]]+0</f>
        <v>133.13999999999999</v>
      </c>
      <c r="F992" s="6" t="s">
        <v>26</v>
      </c>
      <c r="G992" s="7">
        <f>ecommerce_dataset_updated[[#This Row],[Discount (%)]]+0</f>
        <v>25</v>
      </c>
      <c r="H992" s="6" t="s">
        <v>4161</v>
      </c>
      <c r="I992" s="6">
        <f>ecommerce_dataset_updated[[#This Row],['[Price (Rs.)']]]*ecommerce_dataset_updated[[#This Row],['[Discount (%)']]]/100</f>
        <v>33.284999999999997</v>
      </c>
      <c r="J992" s="6">
        <f>ecommerce_dataset_updated[[#This Row],[Final_Price(Rs.)]]+0</f>
        <v>99.85</v>
      </c>
      <c r="K992" s="6">
        <f xml:space="preserve"> ecommerce_dataset_updated[[#This Row],['[Price (Rs.)']]]-ecommerce_dataset_updated[[#This Row],[Discount Amount _]]</f>
        <v>99.85499999999999</v>
      </c>
      <c r="L992" t="s">
        <v>35</v>
      </c>
      <c r="M992" t="s">
        <v>2468</v>
      </c>
      <c r="N992" s="4" t="s">
        <v>14053</v>
      </c>
      <c r="O992" s="4" t="s">
        <v>14049</v>
      </c>
      <c r="P992" s="4" t="s">
        <v>14079</v>
      </c>
      <c r="Q992" s="5">
        <f>DATE(ecommerce_dataset_updated[[#This Row],[YYYY]],ecommerce_dataset_updated[[#This Row],[MM]],ecommerce_dataset_updated[[#This Row],[DD]])</f>
        <v>45600</v>
      </c>
      <c r="R992" s="6" t="str">
        <f>TEXT(ecommerce_dataset_updated[[#This Row],['[Purchase_Date']]], "mmm")</f>
        <v>Nov</v>
      </c>
      <c r="S992" s="6" t="str">
        <f>TEXT(ecommerce_dataset_updated[[#This Row],['[Purchase_Date']]], "ddd")</f>
        <v>Mon</v>
      </c>
      <c r="T992" s="6">
        <f>ecommerce_dataset_updated[[#This Row],[Final_Price(Rs.) _]]-ecommerce_dataset_updated[[#This Row],['[Final_Price(Rs.)']]]</f>
        <v>4.9999999999954525E-3</v>
      </c>
      <c r="U992" s="6" t="b">
        <f xml:space="preserve"> AND(ecommerce_dataset_updated[[#This Row],[Final_Price(Rs.) _]]=ecommerce_dataset_updated[[#This Row],['[Final_Price(Rs.)']]])</f>
        <v>0</v>
      </c>
      <c r="V992" s="5"/>
    </row>
    <row r="993" spans="1:22">
      <c r="A993" t="s">
        <v>4162</v>
      </c>
      <c r="B993" t="s">
        <v>4163</v>
      </c>
      <c r="C993" t="s">
        <v>68</v>
      </c>
      <c r="D993" s="9" t="s">
        <v>4164</v>
      </c>
      <c r="E993" s="8">
        <f>ecommerce_dataset_updated[[#This Row],[Price (Rs.)]]+0</f>
        <v>167.4</v>
      </c>
      <c r="F993" s="6" t="s">
        <v>75</v>
      </c>
      <c r="G993" s="7">
        <f>ecommerce_dataset_updated[[#This Row],[Discount (%)]]+0</f>
        <v>10</v>
      </c>
      <c r="H993" s="6" t="s">
        <v>4165</v>
      </c>
      <c r="I993" s="6">
        <f>ecommerce_dataset_updated[[#This Row],['[Price (Rs.)']]]*ecommerce_dataset_updated[[#This Row],['[Discount (%)']]]/100</f>
        <v>16.739999999999998</v>
      </c>
      <c r="J993" s="6">
        <f>ecommerce_dataset_updated[[#This Row],[Final_Price(Rs.)]]+0</f>
        <v>150.66</v>
      </c>
      <c r="K993" s="6">
        <f xml:space="preserve"> ecommerce_dataset_updated[[#This Row],['[Price (Rs.)']]]-ecommerce_dataset_updated[[#This Row],[Discount Amount _]]</f>
        <v>150.66</v>
      </c>
      <c r="L993" t="s">
        <v>77</v>
      </c>
      <c r="M993" t="s">
        <v>83</v>
      </c>
      <c r="N993" s="4" t="s">
        <v>75</v>
      </c>
      <c r="O993" s="4" t="s">
        <v>14050</v>
      </c>
      <c r="P993" s="4" t="s">
        <v>14079</v>
      </c>
      <c r="Q993" s="5">
        <f>DATE(ecommerce_dataset_updated[[#This Row],[YYYY]],ecommerce_dataset_updated[[#This Row],[MM]],ecommerce_dataset_updated[[#This Row],[DD]])</f>
        <v>45545</v>
      </c>
      <c r="R993" s="6" t="str">
        <f>TEXT(ecommerce_dataset_updated[[#This Row],['[Purchase_Date']]], "mmm")</f>
        <v>Sep</v>
      </c>
      <c r="S993" s="6" t="str">
        <f>TEXT(ecommerce_dataset_updated[[#This Row],['[Purchase_Date']]], "ddd")</f>
        <v>Tue</v>
      </c>
      <c r="T993" s="6">
        <f>ecommerce_dataset_updated[[#This Row],[Final_Price(Rs.) _]]-ecommerce_dataset_updated[[#This Row],['[Final_Price(Rs.)']]]</f>
        <v>0</v>
      </c>
      <c r="U993" s="6" t="b">
        <f xml:space="preserve"> AND(ecommerce_dataset_updated[[#This Row],[Final_Price(Rs.) _]]=ecommerce_dataset_updated[[#This Row],['[Final_Price(Rs.)']]])</f>
        <v>1</v>
      </c>
      <c r="V993" s="5"/>
    </row>
    <row r="994" spans="1:22">
      <c r="A994" t="s">
        <v>4166</v>
      </c>
      <c r="B994" t="s">
        <v>4167</v>
      </c>
      <c r="C994" t="s">
        <v>18</v>
      </c>
      <c r="D994" s="9" t="s">
        <v>4168</v>
      </c>
      <c r="E994" s="8">
        <f>ecommerce_dataset_updated[[#This Row],[Price (Rs.)]]+0</f>
        <v>43.48</v>
      </c>
      <c r="F994" s="6" t="s">
        <v>26</v>
      </c>
      <c r="G994" s="7">
        <f>ecommerce_dataset_updated[[#This Row],[Discount (%)]]+0</f>
        <v>25</v>
      </c>
      <c r="H994" s="6" t="s">
        <v>4169</v>
      </c>
      <c r="I994" s="6">
        <f>ecommerce_dataset_updated[[#This Row],['[Price (Rs.)']]]*ecommerce_dataset_updated[[#This Row],['[Discount (%)']]]/100</f>
        <v>10.87</v>
      </c>
      <c r="J994" s="6">
        <f>ecommerce_dataset_updated[[#This Row],[Final_Price(Rs.)]]+0</f>
        <v>32.61</v>
      </c>
      <c r="K994" s="6">
        <f xml:space="preserve"> ecommerce_dataset_updated[[#This Row],['[Price (Rs.)']]]-ecommerce_dataset_updated[[#This Row],[Discount Amount _]]</f>
        <v>32.61</v>
      </c>
      <c r="L994" t="s">
        <v>35</v>
      </c>
      <c r="M994" t="s">
        <v>513</v>
      </c>
      <c r="N994" s="4" t="s">
        <v>14065</v>
      </c>
      <c r="O994" s="4" t="s">
        <v>14055</v>
      </c>
      <c r="P994" s="4" t="s">
        <v>14079</v>
      </c>
      <c r="Q994" s="5">
        <f>DATE(ecommerce_dataset_updated[[#This Row],[YYYY]],ecommerce_dataset_updated[[#This Row],[MM]],ecommerce_dataset_updated[[#This Row],[DD]])</f>
        <v>45527</v>
      </c>
      <c r="R994" s="6" t="str">
        <f>TEXT(ecommerce_dataset_updated[[#This Row],['[Purchase_Date']]], "mmm")</f>
        <v>Aug</v>
      </c>
      <c r="S994" s="6" t="str">
        <f>TEXT(ecommerce_dataset_updated[[#This Row],['[Purchase_Date']]], "ddd")</f>
        <v>Fri</v>
      </c>
      <c r="T994" s="6">
        <f>ecommerce_dataset_updated[[#This Row],[Final_Price(Rs.) _]]-ecommerce_dataset_updated[[#This Row],['[Final_Price(Rs.)']]]</f>
        <v>0</v>
      </c>
      <c r="U994" s="6" t="b">
        <f xml:space="preserve"> AND(ecommerce_dataset_updated[[#This Row],[Final_Price(Rs.) _]]=ecommerce_dataset_updated[[#This Row],['[Final_Price(Rs.)']]])</f>
        <v>1</v>
      </c>
      <c r="V994" s="5"/>
    </row>
    <row r="995" spans="1:22">
      <c r="A995" t="s">
        <v>4170</v>
      </c>
      <c r="B995" t="s">
        <v>4171</v>
      </c>
      <c r="C995" t="s">
        <v>114</v>
      </c>
      <c r="D995" s="9" t="s">
        <v>4172</v>
      </c>
      <c r="E995" s="8">
        <f>ecommerce_dataset_updated[[#This Row],[Price (Rs.)]]+0</f>
        <v>14.54</v>
      </c>
      <c r="F995" s="6" t="s">
        <v>53</v>
      </c>
      <c r="G995" s="7">
        <f>ecommerce_dataset_updated[[#This Row],[Discount (%)]]+0</f>
        <v>5</v>
      </c>
      <c r="H995" s="6" t="s">
        <v>4173</v>
      </c>
      <c r="I995" s="6">
        <f>ecommerce_dataset_updated[[#This Row],['[Price (Rs.)']]]*ecommerce_dataset_updated[[#This Row],['[Discount (%)']]]/100</f>
        <v>0.72699999999999987</v>
      </c>
      <c r="J995" s="6">
        <f>ecommerce_dataset_updated[[#This Row],[Final_Price(Rs.)]]+0</f>
        <v>13.81</v>
      </c>
      <c r="K995" s="6">
        <f xml:space="preserve"> ecommerce_dataset_updated[[#This Row],['[Price (Rs.)']]]-ecommerce_dataset_updated[[#This Row],[Discount Amount _]]</f>
        <v>13.812999999999999</v>
      </c>
      <c r="L995" t="s">
        <v>14</v>
      </c>
      <c r="M995" t="s">
        <v>2022</v>
      </c>
      <c r="N995" s="4" t="s">
        <v>14060</v>
      </c>
      <c r="O995" s="4" t="s">
        <v>14053</v>
      </c>
      <c r="P995" s="4" t="s">
        <v>14079</v>
      </c>
      <c r="Q995" s="5">
        <f>DATE(ecommerce_dataset_updated[[#This Row],[YYYY]],ecommerce_dataset_updated[[#This Row],[MM]],ecommerce_dataset_updated[[#This Row],[DD]])</f>
        <v>45408</v>
      </c>
      <c r="R995" s="6" t="str">
        <f>TEXT(ecommerce_dataset_updated[[#This Row],['[Purchase_Date']]], "mmm")</f>
        <v>Apr</v>
      </c>
      <c r="S995" s="6" t="str">
        <f>TEXT(ecommerce_dataset_updated[[#This Row],['[Purchase_Date']]], "ddd")</f>
        <v>Fri</v>
      </c>
      <c r="T995" s="6">
        <f>ecommerce_dataset_updated[[#This Row],[Final_Price(Rs.) _]]-ecommerce_dataset_updated[[#This Row],['[Final_Price(Rs.)']]]</f>
        <v>2.9999999999983373E-3</v>
      </c>
      <c r="U995" s="6" t="b">
        <f xml:space="preserve"> AND(ecommerce_dataset_updated[[#This Row],[Final_Price(Rs.) _]]=ecommerce_dataset_updated[[#This Row],['[Final_Price(Rs.)']]])</f>
        <v>0</v>
      </c>
      <c r="V995" s="5"/>
    </row>
    <row r="996" spans="1:22">
      <c r="A996" t="s">
        <v>4174</v>
      </c>
      <c r="B996" t="s">
        <v>4175</v>
      </c>
      <c r="C996" t="s">
        <v>10</v>
      </c>
      <c r="D996" s="9" t="s">
        <v>1045</v>
      </c>
      <c r="E996" s="8">
        <f>ecommerce_dataset_updated[[#This Row],[Price (Rs.)]]+0</f>
        <v>302.08</v>
      </c>
      <c r="F996" s="6" t="s">
        <v>26</v>
      </c>
      <c r="G996" s="7">
        <f>ecommerce_dataset_updated[[#This Row],[Discount (%)]]+0</f>
        <v>25</v>
      </c>
      <c r="H996" s="6" t="s">
        <v>4176</v>
      </c>
      <c r="I996" s="6">
        <f>ecommerce_dataset_updated[[#This Row],['[Price (Rs.)']]]*ecommerce_dataset_updated[[#This Row],['[Discount (%)']]]/100</f>
        <v>75.52</v>
      </c>
      <c r="J996" s="6">
        <f>ecommerce_dataset_updated[[#This Row],[Final_Price(Rs.)]]+0</f>
        <v>226.56</v>
      </c>
      <c r="K996" s="6">
        <f xml:space="preserve"> ecommerce_dataset_updated[[#This Row],['[Price (Rs.)']]]-ecommerce_dataset_updated[[#This Row],[Discount Amount _]]</f>
        <v>226.56</v>
      </c>
      <c r="L996" t="s">
        <v>35</v>
      </c>
      <c r="M996" t="s">
        <v>3823</v>
      </c>
      <c r="N996" s="4" t="s">
        <v>14055</v>
      </c>
      <c r="O996" s="4" t="s">
        <v>14053</v>
      </c>
      <c r="P996" s="4" t="s">
        <v>14079</v>
      </c>
      <c r="Q996" s="5">
        <f>DATE(ecommerce_dataset_updated[[#This Row],[YYYY]],ecommerce_dataset_updated[[#This Row],[MM]],ecommerce_dataset_updated[[#This Row],[DD]])</f>
        <v>45390</v>
      </c>
      <c r="R996" s="6" t="str">
        <f>TEXT(ecommerce_dataset_updated[[#This Row],['[Purchase_Date']]], "mmm")</f>
        <v>Apr</v>
      </c>
      <c r="S996" s="6" t="str">
        <f>TEXT(ecommerce_dataset_updated[[#This Row],['[Purchase_Date']]], "ddd")</f>
        <v>Mon</v>
      </c>
      <c r="T996" s="6">
        <f>ecommerce_dataset_updated[[#This Row],[Final_Price(Rs.) _]]-ecommerce_dataset_updated[[#This Row],['[Final_Price(Rs.)']]]</f>
        <v>0</v>
      </c>
      <c r="U996" s="6" t="b">
        <f xml:space="preserve"> AND(ecommerce_dataset_updated[[#This Row],[Final_Price(Rs.) _]]=ecommerce_dataset_updated[[#This Row],['[Final_Price(Rs.)']]])</f>
        <v>1</v>
      </c>
      <c r="V996" s="5"/>
    </row>
    <row r="997" spans="1:22">
      <c r="A997" t="s">
        <v>4177</v>
      </c>
      <c r="B997" t="s">
        <v>4178</v>
      </c>
      <c r="C997" t="s">
        <v>68</v>
      </c>
      <c r="D997" s="9" t="s">
        <v>4179</v>
      </c>
      <c r="E997" s="8">
        <f>ecommerce_dataset_updated[[#This Row],[Price (Rs.)]]+0</f>
        <v>474.64</v>
      </c>
      <c r="F997" s="6" t="s">
        <v>53</v>
      </c>
      <c r="G997" s="7">
        <f>ecommerce_dataset_updated[[#This Row],[Discount (%)]]+0</f>
        <v>5</v>
      </c>
      <c r="H997" s="6" t="s">
        <v>4180</v>
      </c>
      <c r="I997" s="6">
        <f>ecommerce_dataset_updated[[#This Row],['[Price (Rs.)']]]*ecommerce_dataset_updated[[#This Row],['[Discount (%)']]]/100</f>
        <v>23.731999999999999</v>
      </c>
      <c r="J997" s="6">
        <f>ecommerce_dataset_updated[[#This Row],[Final_Price(Rs.)]]+0</f>
        <v>450.91</v>
      </c>
      <c r="K997" s="6">
        <f xml:space="preserve"> ecommerce_dataset_updated[[#This Row],['[Price (Rs.)']]]-ecommerce_dataset_updated[[#This Row],[Discount Amount _]]</f>
        <v>450.90800000000002</v>
      </c>
      <c r="L997" t="s">
        <v>77</v>
      </c>
      <c r="M997" t="s">
        <v>2395</v>
      </c>
      <c r="N997" s="4" t="s">
        <v>154</v>
      </c>
      <c r="O997" s="4" t="s">
        <v>14050</v>
      </c>
      <c r="P997" s="4" t="s">
        <v>14079</v>
      </c>
      <c r="Q997" s="5">
        <f>DATE(ecommerce_dataset_updated[[#This Row],[YYYY]],ecommerce_dataset_updated[[#This Row],[MM]],ecommerce_dataset_updated[[#This Row],[DD]])</f>
        <v>45565</v>
      </c>
      <c r="R997" s="6" t="str">
        <f>TEXT(ecommerce_dataset_updated[[#This Row],['[Purchase_Date']]], "mmm")</f>
        <v>Sep</v>
      </c>
      <c r="S997" s="6" t="str">
        <f>TEXT(ecommerce_dataset_updated[[#This Row],['[Purchase_Date']]], "ddd")</f>
        <v>Mon</v>
      </c>
      <c r="T997" s="6">
        <f>ecommerce_dataset_updated[[#This Row],[Final_Price(Rs.) _]]-ecommerce_dataset_updated[[#This Row],['[Final_Price(Rs.)']]]</f>
        <v>-2.0000000000095497E-3</v>
      </c>
      <c r="U997" s="6" t="b">
        <f xml:space="preserve"> AND(ecommerce_dataset_updated[[#This Row],[Final_Price(Rs.) _]]=ecommerce_dataset_updated[[#This Row],['[Final_Price(Rs.)']]])</f>
        <v>0</v>
      </c>
      <c r="V997" s="5"/>
    </row>
    <row r="998" spans="1:22">
      <c r="A998" t="s">
        <v>4181</v>
      </c>
      <c r="B998" t="s">
        <v>4182</v>
      </c>
      <c r="C998" t="s">
        <v>32</v>
      </c>
      <c r="D998" s="9" t="s">
        <v>4183</v>
      </c>
      <c r="E998" s="8">
        <f>ecommerce_dataset_updated[[#This Row],[Price (Rs.)]]+0</f>
        <v>496.29</v>
      </c>
      <c r="F998" s="6" t="s">
        <v>12</v>
      </c>
      <c r="G998" s="7">
        <f>ecommerce_dataset_updated[[#This Row],[Discount (%)]]+0</f>
        <v>15</v>
      </c>
      <c r="H998" s="6" t="s">
        <v>4184</v>
      </c>
      <c r="I998" s="6">
        <f>ecommerce_dataset_updated[[#This Row],['[Price (Rs.)']]]*ecommerce_dataset_updated[[#This Row],['[Discount (%)']]]/100</f>
        <v>74.4435</v>
      </c>
      <c r="J998" s="6">
        <f>ecommerce_dataset_updated[[#This Row],[Final_Price(Rs.)]]+0</f>
        <v>421.85</v>
      </c>
      <c r="K998" s="6">
        <f xml:space="preserve"> ecommerce_dataset_updated[[#This Row],['[Price (Rs.)']]]-ecommerce_dataset_updated[[#This Row],[Discount Amount _]]</f>
        <v>421.84649999999999</v>
      </c>
      <c r="L998" t="s">
        <v>14</v>
      </c>
      <c r="M998" t="s">
        <v>1207</v>
      </c>
      <c r="N998" s="4" t="s">
        <v>14069</v>
      </c>
      <c r="O998" s="4" t="s">
        <v>14050</v>
      </c>
      <c r="P998" s="4" t="s">
        <v>14079</v>
      </c>
      <c r="Q998" s="5">
        <f>DATE(ecommerce_dataset_updated[[#This Row],[YYYY]],ecommerce_dataset_updated[[#This Row],[MM]],ecommerce_dataset_updated[[#This Row],[DD]])</f>
        <v>45557</v>
      </c>
      <c r="R998" s="6" t="str">
        <f>TEXT(ecommerce_dataset_updated[[#This Row],['[Purchase_Date']]], "mmm")</f>
        <v>Sep</v>
      </c>
      <c r="S998" s="6" t="str">
        <f>TEXT(ecommerce_dataset_updated[[#This Row],['[Purchase_Date']]], "ddd")</f>
        <v>Sun</v>
      </c>
      <c r="T998" s="6">
        <f>ecommerce_dataset_updated[[#This Row],[Final_Price(Rs.) _]]-ecommerce_dataset_updated[[#This Row],['[Final_Price(Rs.)']]]</f>
        <v>-3.5000000000309228E-3</v>
      </c>
      <c r="U998" s="6" t="b">
        <f xml:space="preserve"> AND(ecommerce_dataset_updated[[#This Row],[Final_Price(Rs.) _]]=ecommerce_dataset_updated[[#This Row],['[Final_Price(Rs.)']]])</f>
        <v>0</v>
      </c>
      <c r="V998" s="5"/>
    </row>
    <row r="999" spans="1:22">
      <c r="A999" t="s">
        <v>4185</v>
      </c>
      <c r="B999" t="s">
        <v>4186</v>
      </c>
      <c r="C999" t="s">
        <v>114</v>
      </c>
      <c r="D999" s="9" t="s">
        <v>4187</v>
      </c>
      <c r="E999" s="8">
        <f>ecommerce_dataset_updated[[#This Row],[Price (Rs.)]]+0</f>
        <v>397.3</v>
      </c>
      <c r="F999" s="6" t="s">
        <v>47</v>
      </c>
      <c r="G999" s="7">
        <f>ecommerce_dataset_updated[[#This Row],[Discount (%)]]+0</f>
        <v>50</v>
      </c>
      <c r="H999" s="6" t="s">
        <v>4188</v>
      </c>
      <c r="I999" s="6">
        <f>ecommerce_dataset_updated[[#This Row],['[Price (Rs.)']]]*ecommerce_dataset_updated[[#This Row],['[Discount (%)']]]/100</f>
        <v>198.65</v>
      </c>
      <c r="J999" s="6">
        <f>ecommerce_dataset_updated[[#This Row],[Final_Price(Rs.)]]+0</f>
        <v>198.65</v>
      </c>
      <c r="K999" s="6">
        <f xml:space="preserve"> ecommerce_dataset_updated[[#This Row],['[Price (Rs.)']]]-ecommerce_dataset_updated[[#This Row],[Discount Amount _]]</f>
        <v>198.65</v>
      </c>
      <c r="L999" t="s">
        <v>35</v>
      </c>
      <c r="M999" t="s">
        <v>1239</v>
      </c>
      <c r="N999" s="4" t="s">
        <v>14068</v>
      </c>
      <c r="O999" s="4" t="s">
        <v>75</v>
      </c>
      <c r="P999" s="4" t="s">
        <v>14079</v>
      </c>
      <c r="Q999" s="5">
        <f>DATE(ecommerce_dataset_updated[[#This Row],[YYYY]],ecommerce_dataset_updated[[#This Row],[MM]],ecommerce_dataset_updated[[#This Row],[DD]])</f>
        <v>45596</v>
      </c>
      <c r="R999" s="6" t="str">
        <f>TEXT(ecommerce_dataset_updated[[#This Row],['[Purchase_Date']]], "mmm")</f>
        <v>Oct</v>
      </c>
      <c r="S999" s="6" t="str">
        <f>TEXT(ecommerce_dataset_updated[[#This Row],['[Purchase_Date']]], "ddd")</f>
        <v>Thu</v>
      </c>
      <c r="T999" s="6">
        <f>ecommerce_dataset_updated[[#This Row],[Final_Price(Rs.) _]]-ecommerce_dataset_updated[[#This Row],['[Final_Price(Rs.)']]]</f>
        <v>0</v>
      </c>
      <c r="U999" s="6" t="b">
        <f xml:space="preserve"> AND(ecommerce_dataset_updated[[#This Row],[Final_Price(Rs.) _]]=ecommerce_dataset_updated[[#This Row],['[Final_Price(Rs.)']]])</f>
        <v>1</v>
      </c>
      <c r="V999" s="5"/>
    </row>
    <row r="1000" spans="1:22">
      <c r="A1000" t="s">
        <v>4189</v>
      </c>
      <c r="B1000" t="s">
        <v>4190</v>
      </c>
      <c r="C1000" t="s">
        <v>39</v>
      </c>
      <c r="D1000" s="9" t="s">
        <v>4191</v>
      </c>
      <c r="E1000" s="8">
        <f>ecommerce_dataset_updated[[#This Row],[Price (Rs.)]]+0</f>
        <v>284.26</v>
      </c>
      <c r="F1000" s="6" t="s">
        <v>47</v>
      </c>
      <c r="G1000" s="7">
        <f>ecommerce_dataset_updated[[#This Row],[Discount (%)]]+0</f>
        <v>50</v>
      </c>
      <c r="H1000" s="6" t="s">
        <v>4192</v>
      </c>
      <c r="I1000" s="6">
        <f>ecommerce_dataset_updated[[#This Row],['[Price (Rs.)']]]*ecommerce_dataset_updated[[#This Row],['[Discount (%)']]]/100</f>
        <v>142.13</v>
      </c>
      <c r="J1000" s="6">
        <f>ecommerce_dataset_updated[[#This Row],[Final_Price(Rs.)]]+0</f>
        <v>142.13</v>
      </c>
      <c r="K1000" s="6">
        <f xml:space="preserve"> ecommerce_dataset_updated[[#This Row],['[Price (Rs.)']]]-ecommerce_dataset_updated[[#This Row],[Discount Amount _]]</f>
        <v>142.13</v>
      </c>
      <c r="L1000" t="s">
        <v>120</v>
      </c>
      <c r="M1000" t="s">
        <v>1019</v>
      </c>
      <c r="N1000" s="4" t="s">
        <v>14072</v>
      </c>
      <c r="O1000" s="4" t="s">
        <v>75</v>
      </c>
      <c r="P1000" s="4" t="s">
        <v>14079</v>
      </c>
      <c r="Q1000" s="5">
        <f>DATE(ecommerce_dataset_updated[[#This Row],[YYYY]],ecommerce_dataset_updated[[#This Row],[MM]],ecommerce_dataset_updated[[#This Row],[DD]])</f>
        <v>45581</v>
      </c>
      <c r="R1000" s="6" t="str">
        <f>TEXT(ecommerce_dataset_updated[[#This Row],['[Purchase_Date']]], "mmm")</f>
        <v>Oct</v>
      </c>
      <c r="S1000" s="6" t="str">
        <f>TEXT(ecommerce_dataset_updated[[#This Row],['[Purchase_Date']]], "ddd")</f>
        <v>Wed</v>
      </c>
      <c r="T1000" s="6">
        <f>ecommerce_dataset_updated[[#This Row],[Final_Price(Rs.) _]]-ecommerce_dataset_updated[[#This Row],['[Final_Price(Rs.)']]]</f>
        <v>0</v>
      </c>
      <c r="U1000" s="6" t="b">
        <f xml:space="preserve"> AND(ecommerce_dataset_updated[[#This Row],[Final_Price(Rs.) _]]=ecommerce_dataset_updated[[#This Row],['[Final_Price(Rs.)']]])</f>
        <v>1</v>
      </c>
      <c r="V1000" s="5"/>
    </row>
    <row r="1001" spans="1:22">
      <c r="A1001" t="s">
        <v>4193</v>
      </c>
      <c r="B1001" t="s">
        <v>4194</v>
      </c>
      <c r="C1001" t="s">
        <v>32</v>
      </c>
      <c r="D1001" s="9" t="s">
        <v>4195</v>
      </c>
      <c r="E1001" s="8">
        <f>ecommerce_dataset_updated[[#This Row],[Price (Rs.)]]+0</f>
        <v>146.22</v>
      </c>
      <c r="F1001" s="6" t="s">
        <v>47</v>
      </c>
      <c r="G1001" s="7">
        <f>ecommerce_dataset_updated[[#This Row],[Discount (%)]]+0</f>
        <v>50</v>
      </c>
      <c r="H1001" s="6" t="s">
        <v>4196</v>
      </c>
      <c r="I1001" s="6">
        <f>ecommerce_dataset_updated[[#This Row],['[Price (Rs.)']]]*ecommerce_dataset_updated[[#This Row],['[Discount (%)']]]/100</f>
        <v>73.11</v>
      </c>
      <c r="J1001" s="6">
        <f>ecommerce_dataset_updated[[#This Row],[Final_Price(Rs.)]]+0</f>
        <v>73.11</v>
      </c>
      <c r="K1001" s="6">
        <f xml:space="preserve"> ecommerce_dataset_updated[[#This Row],['[Price (Rs.)']]]-ecommerce_dataset_updated[[#This Row],[Discount Amount _]]</f>
        <v>73.11</v>
      </c>
      <c r="L1001" t="s">
        <v>120</v>
      </c>
      <c r="M1001" t="s">
        <v>2091</v>
      </c>
      <c r="N1001" s="4" t="s">
        <v>14068</v>
      </c>
      <c r="O1001" s="4" t="s">
        <v>14057</v>
      </c>
      <c r="P1001" s="4" t="s">
        <v>14079</v>
      </c>
      <c r="Q1001" s="5">
        <f>DATE(ecommerce_dataset_updated[[#This Row],[YYYY]],ecommerce_dataset_updated[[#This Row],[MM]],ecommerce_dataset_updated[[#This Row],[DD]])</f>
        <v>45382</v>
      </c>
      <c r="R1001" s="6" t="str">
        <f>TEXT(ecommerce_dataset_updated[[#This Row],['[Purchase_Date']]], "mmm")</f>
        <v>Mar</v>
      </c>
      <c r="S1001" s="6" t="str">
        <f>TEXT(ecommerce_dataset_updated[[#This Row],['[Purchase_Date']]], "ddd")</f>
        <v>Sun</v>
      </c>
      <c r="T1001" s="6">
        <f>ecommerce_dataset_updated[[#This Row],[Final_Price(Rs.) _]]-ecommerce_dataset_updated[[#This Row],['[Final_Price(Rs.)']]]</f>
        <v>0</v>
      </c>
      <c r="U1001" s="6" t="b">
        <f xml:space="preserve"> AND(ecommerce_dataset_updated[[#This Row],[Final_Price(Rs.) _]]=ecommerce_dataset_updated[[#This Row],['[Final_Price(Rs.)']]])</f>
        <v>1</v>
      </c>
      <c r="V1001" s="5"/>
    </row>
    <row r="1002" spans="1:22">
      <c r="A1002" t="s">
        <v>4197</v>
      </c>
      <c r="B1002" t="s">
        <v>4198</v>
      </c>
      <c r="C1002" t="s">
        <v>39</v>
      </c>
      <c r="D1002" s="9" t="s">
        <v>4199</v>
      </c>
      <c r="E1002" s="8">
        <f>ecommerce_dataset_updated[[#This Row],[Price (Rs.)]]+0</f>
        <v>134.41</v>
      </c>
      <c r="F1002" s="6" t="s">
        <v>20</v>
      </c>
      <c r="G1002" s="7">
        <f>ecommerce_dataset_updated[[#This Row],[Discount (%)]]+0</f>
        <v>20</v>
      </c>
      <c r="H1002" s="6" t="s">
        <v>4200</v>
      </c>
      <c r="I1002" s="6">
        <f>ecommerce_dataset_updated[[#This Row],['[Price (Rs.)']]]*ecommerce_dataset_updated[[#This Row],['[Discount (%)']]]/100</f>
        <v>26.881999999999998</v>
      </c>
      <c r="J1002" s="6">
        <f>ecommerce_dataset_updated[[#This Row],[Final_Price(Rs.)]]+0</f>
        <v>107.53</v>
      </c>
      <c r="K1002" s="6">
        <f xml:space="preserve"> ecommerce_dataset_updated[[#This Row],['[Price (Rs.)']]]-ecommerce_dataset_updated[[#This Row],[Discount Amount _]]</f>
        <v>107.52799999999999</v>
      </c>
      <c r="L1002" t="s">
        <v>28</v>
      </c>
      <c r="M1002" t="s">
        <v>701</v>
      </c>
      <c r="N1002" s="4" t="s">
        <v>14067</v>
      </c>
      <c r="O1002" s="4" t="s">
        <v>14059</v>
      </c>
      <c r="P1002" s="4" t="s">
        <v>14079</v>
      </c>
      <c r="Q1002" s="5">
        <f>DATE(ecommerce_dataset_updated[[#This Row],[YYYY]],ecommerce_dataset_updated[[#This Row],[MM]],ecommerce_dataset_updated[[#This Row],[DD]])</f>
        <v>45419</v>
      </c>
      <c r="R1002" s="6" t="str">
        <f>TEXT(ecommerce_dataset_updated[[#This Row],['[Purchase_Date']]], "mmm")</f>
        <v>May</v>
      </c>
      <c r="S1002" s="6" t="str">
        <f>TEXT(ecommerce_dataset_updated[[#This Row],['[Purchase_Date']]], "ddd")</f>
        <v>Tue</v>
      </c>
      <c r="T1002" s="6">
        <f>ecommerce_dataset_updated[[#This Row],[Final_Price(Rs.) _]]-ecommerce_dataset_updated[[#This Row],['[Final_Price(Rs.)']]]</f>
        <v>-2.0000000000095497E-3</v>
      </c>
      <c r="U1002" s="6" t="b">
        <f xml:space="preserve"> AND(ecommerce_dataset_updated[[#This Row],[Final_Price(Rs.) _]]=ecommerce_dataset_updated[[#This Row],['[Final_Price(Rs.)']]])</f>
        <v>0</v>
      </c>
      <c r="V1002" s="5"/>
    </row>
    <row r="1003" spans="1:22">
      <c r="A1003" t="s">
        <v>4201</v>
      </c>
      <c r="B1003" t="s">
        <v>4202</v>
      </c>
      <c r="C1003" t="s">
        <v>32</v>
      </c>
      <c r="D1003" s="9" t="s">
        <v>4203</v>
      </c>
      <c r="E1003" s="8">
        <f>ecommerce_dataset_updated[[#This Row],[Price (Rs.)]]+0</f>
        <v>277.93</v>
      </c>
      <c r="F1003" s="6" t="s">
        <v>47</v>
      </c>
      <c r="G1003" s="7">
        <f>ecommerce_dataset_updated[[#This Row],[Discount (%)]]+0</f>
        <v>50</v>
      </c>
      <c r="H1003" s="6" t="s">
        <v>4204</v>
      </c>
      <c r="I1003" s="6">
        <f>ecommerce_dataset_updated[[#This Row],['[Price (Rs.)']]]*ecommerce_dataset_updated[[#This Row],['[Discount (%)']]]/100</f>
        <v>138.965</v>
      </c>
      <c r="J1003" s="6">
        <f>ecommerce_dataset_updated[[#This Row],[Final_Price(Rs.)]]+0</f>
        <v>138.97</v>
      </c>
      <c r="K1003" s="6">
        <f xml:space="preserve"> ecommerce_dataset_updated[[#This Row],['[Price (Rs.)']]]-ecommerce_dataset_updated[[#This Row],[Discount Amount _]]</f>
        <v>138.965</v>
      </c>
      <c r="L1003" t="s">
        <v>14</v>
      </c>
      <c r="M1003" t="s">
        <v>2230</v>
      </c>
      <c r="N1003" s="4" t="s">
        <v>14065</v>
      </c>
      <c r="O1003" s="4" t="s">
        <v>14053</v>
      </c>
      <c r="P1003" s="4" t="s">
        <v>14079</v>
      </c>
      <c r="Q1003" s="5">
        <f>DATE(ecommerce_dataset_updated[[#This Row],[YYYY]],ecommerce_dataset_updated[[#This Row],[MM]],ecommerce_dataset_updated[[#This Row],[DD]])</f>
        <v>45405</v>
      </c>
      <c r="R1003" s="6" t="str">
        <f>TEXT(ecommerce_dataset_updated[[#This Row],['[Purchase_Date']]], "mmm")</f>
        <v>Apr</v>
      </c>
      <c r="S1003" s="6" t="str">
        <f>TEXT(ecommerce_dataset_updated[[#This Row],['[Purchase_Date']]], "ddd")</f>
        <v>Tue</v>
      </c>
      <c r="T1003" s="6">
        <f>ecommerce_dataset_updated[[#This Row],[Final_Price(Rs.) _]]-ecommerce_dataset_updated[[#This Row],['[Final_Price(Rs.)']]]</f>
        <v>-4.9999999999954525E-3</v>
      </c>
      <c r="U1003" s="6" t="b">
        <f xml:space="preserve"> AND(ecommerce_dataset_updated[[#This Row],[Final_Price(Rs.) _]]=ecommerce_dataset_updated[[#This Row],['[Final_Price(Rs.)']]])</f>
        <v>0</v>
      </c>
      <c r="V1003" s="5"/>
    </row>
    <row r="1004" spans="1:22">
      <c r="A1004" t="s">
        <v>4205</v>
      </c>
      <c r="B1004" t="s">
        <v>4206</v>
      </c>
      <c r="C1004" t="s">
        <v>32</v>
      </c>
      <c r="D1004" s="9" t="s">
        <v>4207</v>
      </c>
      <c r="E1004" s="8">
        <f>ecommerce_dataset_updated[[#This Row],[Price (Rs.)]]+0</f>
        <v>175.25</v>
      </c>
      <c r="F1004" s="6" t="s">
        <v>154</v>
      </c>
      <c r="G1004" s="7">
        <f>ecommerce_dataset_updated[[#This Row],[Discount (%)]]+0</f>
        <v>30</v>
      </c>
      <c r="H1004" s="6" t="s">
        <v>4208</v>
      </c>
      <c r="I1004" s="6">
        <f>ecommerce_dataset_updated[[#This Row],['[Price (Rs.)']]]*ecommerce_dataset_updated[[#This Row],['[Discount (%)']]]/100</f>
        <v>52.575000000000003</v>
      </c>
      <c r="J1004" s="6">
        <f>ecommerce_dataset_updated[[#This Row],[Final_Price(Rs.)]]+0</f>
        <v>122.67</v>
      </c>
      <c r="K1004" s="6">
        <f xml:space="preserve"> ecommerce_dataset_updated[[#This Row],['[Price (Rs.)']]]-ecommerce_dataset_updated[[#This Row],[Discount Amount _]]</f>
        <v>122.675</v>
      </c>
      <c r="L1004" t="s">
        <v>28</v>
      </c>
      <c r="M1004" t="s">
        <v>1857</v>
      </c>
      <c r="N1004" s="4" t="s">
        <v>14062</v>
      </c>
      <c r="O1004" s="4" t="s">
        <v>75</v>
      </c>
      <c r="P1004" s="4" t="s">
        <v>14079</v>
      </c>
      <c r="Q1004" s="5">
        <f>DATE(ecommerce_dataset_updated[[#This Row],[YYYY]],ecommerce_dataset_updated[[#This Row],[MM]],ecommerce_dataset_updated[[#This Row],[DD]])</f>
        <v>45571</v>
      </c>
      <c r="R1004" s="6" t="str">
        <f>TEXT(ecommerce_dataset_updated[[#This Row],['[Purchase_Date']]], "mmm")</f>
        <v>Oct</v>
      </c>
      <c r="S1004" s="6" t="str">
        <f>TEXT(ecommerce_dataset_updated[[#This Row],['[Purchase_Date']]], "ddd")</f>
        <v>Sun</v>
      </c>
      <c r="T1004" s="6">
        <f>ecommerce_dataset_updated[[#This Row],[Final_Price(Rs.) _]]-ecommerce_dataset_updated[[#This Row],['[Final_Price(Rs.)']]]</f>
        <v>4.9999999999954525E-3</v>
      </c>
      <c r="U1004" s="6" t="b">
        <f xml:space="preserve"> AND(ecommerce_dataset_updated[[#This Row],[Final_Price(Rs.) _]]=ecommerce_dataset_updated[[#This Row],['[Final_Price(Rs.)']]])</f>
        <v>0</v>
      </c>
      <c r="V1004" s="5"/>
    </row>
    <row r="1005" spans="1:22">
      <c r="A1005" t="s">
        <v>4209</v>
      </c>
      <c r="B1005" t="s">
        <v>4210</v>
      </c>
      <c r="C1005" t="s">
        <v>32</v>
      </c>
      <c r="D1005" s="9" t="s">
        <v>4211</v>
      </c>
      <c r="E1005" s="8">
        <f>ecommerce_dataset_updated[[#This Row],[Price (Rs.)]]+0</f>
        <v>12.14</v>
      </c>
      <c r="F1005" s="6" t="s">
        <v>12</v>
      </c>
      <c r="G1005" s="7">
        <f>ecommerce_dataset_updated[[#This Row],[Discount (%)]]+0</f>
        <v>15</v>
      </c>
      <c r="H1005" s="6" t="s">
        <v>4212</v>
      </c>
      <c r="I1005" s="6">
        <f>ecommerce_dataset_updated[[#This Row],['[Price (Rs.)']]]*ecommerce_dataset_updated[[#This Row],['[Discount (%)']]]/100</f>
        <v>1.8210000000000002</v>
      </c>
      <c r="J1005" s="6">
        <f>ecommerce_dataset_updated[[#This Row],[Final_Price(Rs.)]]+0</f>
        <v>10.32</v>
      </c>
      <c r="K1005" s="6">
        <f xml:space="preserve"> ecommerce_dataset_updated[[#This Row],['[Price (Rs.)']]]-ecommerce_dataset_updated[[#This Row],[Discount Amount _]]</f>
        <v>10.319000000000001</v>
      </c>
      <c r="L1005" t="s">
        <v>28</v>
      </c>
      <c r="M1005" t="s">
        <v>2919</v>
      </c>
      <c r="N1005" s="4" t="s">
        <v>14064</v>
      </c>
      <c r="O1005" s="4" t="s">
        <v>14059</v>
      </c>
      <c r="P1005" s="4" t="s">
        <v>14079</v>
      </c>
      <c r="Q1005" s="5">
        <f>DATE(ecommerce_dataset_updated[[#This Row],[YYYY]],ecommerce_dataset_updated[[#This Row],[MM]],ecommerce_dataset_updated[[#This Row],[DD]])</f>
        <v>45425</v>
      </c>
      <c r="R1005" s="6" t="str">
        <f>TEXT(ecommerce_dataset_updated[[#This Row],['[Purchase_Date']]], "mmm")</f>
        <v>May</v>
      </c>
      <c r="S1005" s="6" t="str">
        <f>TEXT(ecommerce_dataset_updated[[#This Row],['[Purchase_Date']]], "ddd")</f>
        <v>Mon</v>
      </c>
      <c r="T1005" s="6">
        <f>ecommerce_dataset_updated[[#This Row],[Final_Price(Rs.) _]]-ecommerce_dataset_updated[[#This Row],['[Final_Price(Rs.)']]]</f>
        <v>-9.9999999999944578E-4</v>
      </c>
      <c r="U1005" s="6" t="b">
        <f xml:space="preserve"> AND(ecommerce_dataset_updated[[#This Row],[Final_Price(Rs.) _]]=ecommerce_dataset_updated[[#This Row],['[Final_Price(Rs.)']]])</f>
        <v>0</v>
      </c>
      <c r="V1005" s="5"/>
    </row>
    <row r="1006" spans="1:22">
      <c r="A1006" t="s">
        <v>4213</v>
      </c>
      <c r="B1006" t="s">
        <v>4214</v>
      </c>
      <c r="C1006" t="s">
        <v>45</v>
      </c>
      <c r="D1006" s="9" t="s">
        <v>4215</v>
      </c>
      <c r="E1006" s="8">
        <f>ecommerce_dataset_updated[[#This Row],[Price (Rs.)]]+0</f>
        <v>333.82</v>
      </c>
      <c r="F1006" s="6" t="s">
        <v>154</v>
      </c>
      <c r="G1006" s="7">
        <f>ecommerce_dataset_updated[[#This Row],[Discount (%)]]+0</f>
        <v>30</v>
      </c>
      <c r="H1006" s="6" t="s">
        <v>4216</v>
      </c>
      <c r="I1006" s="6">
        <f>ecommerce_dataset_updated[[#This Row],['[Price (Rs.)']]]*ecommerce_dataset_updated[[#This Row],['[Discount (%)']]]/100</f>
        <v>100.146</v>
      </c>
      <c r="J1006" s="6">
        <f>ecommerce_dataset_updated[[#This Row],[Final_Price(Rs.)]]+0</f>
        <v>233.67</v>
      </c>
      <c r="K1006" s="6">
        <f xml:space="preserve"> ecommerce_dataset_updated[[#This Row],['[Price (Rs.)']]]-ecommerce_dataset_updated[[#This Row],[Discount Amount _]]</f>
        <v>233.67399999999998</v>
      </c>
      <c r="L1006" t="s">
        <v>14</v>
      </c>
      <c r="M1006" t="s">
        <v>900</v>
      </c>
      <c r="N1006" s="4" t="s">
        <v>14051</v>
      </c>
      <c r="O1006" s="4" t="s">
        <v>75</v>
      </c>
      <c r="P1006" s="4" t="s">
        <v>14079</v>
      </c>
      <c r="Q1006" s="5">
        <f>DATE(ecommerce_dataset_updated[[#This Row],[YYYY]],ecommerce_dataset_updated[[#This Row],[MM]],ecommerce_dataset_updated[[#This Row],[DD]])</f>
        <v>45567</v>
      </c>
      <c r="R1006" s="6" t="str">
        <f>TEXT(ecommerce_dataset_updated[[#This Row],['[Purchase_Date']]], "mmm")</f>
        <v>Oct</v>
      </c>
      <c r="S1006" s="6" t="str">
        <f>TEXT(ecommerce_dataset_updated[[#This Row],['[Purchase_Date']]], "ddd")</f>
        <v>Wed</v>
      </c>
      <c r="T1006" s="6">
        <f>ecommerce_dataset_updated[[#This Row],[Final_Price(Rs.) _]]-ecommerce_dataset_updated[[#This Row],['[Final_Price(Rs.)']]]</f>
        <v>3.9999999999906777E-3</v>
      </c>
      <c r="U1006" s="6" t="b">
        <f xml:space="preserve"> AND(ecommerce_dataset_updated[[#This Row],[Final_Price(Rs.) _]]=ecommerce_dataset_updated[[#This Row],['[Final_Price(Rs.)']]])</f>
        <v>0</v>
      </c>
      <c r="V1006" s="5"/>
    </row>
    <row r="1007" spans="1:22">
      <c r="A1007" t="s">
        <v>4217</v>
      </c>
      <c r="B1007" t="s">
        <v>4218</v>
      </c>
      <c r="C1007" t="s">
        <v>45</v>
      </c>
      <c r="D1007" s="9" t="s">
        <v>4219</v>
      </c>
      <c r="E1007" s="8">
        <f>ecommerce_dataset_updated[[#This Row],[Price (Rs.)]]+0</f>
        <v>125.36</v>
      </c>
      <c r="F1007" s="6" t="s">
        <v>154</v>
      </c>
      <c r="G1007" s="7">
        <f>ecommerce_dataset_updated[[#This Row],[Discount (%)]]+0</f>
        <v>30</v>
      </c>
      <c r="H1007" s="6" t="s">
        <v>4220</v>
      </c>
      <c r="I1007" s="6">
        <f>ecommerce_dataset_updated[[#This Row],['[Price (Rs.)']]]*ecommerce_dataset_updated[[#This Row],['[Discount (%)']]]/100</f>
        <v>37.608000000000004</v>
      </c>
      <c r="J1007" s="6">
        <f>ecommerce_dataset_updated[[#This Row],[Final_Price(Rs.)]]+0</f>
        <v>87.75</v>
      </c>
      <c r="K1007" s="6">
        <f xml:space="preserve"> ecommerce_dataset_updated[[#This Row],['[Price (Rs.)']]]-ecommerce_dataset_updated[[#This Row],[Discount Amount _]]</f>
        <v>87.751999999999995</v>
      </c>
      <c r="L1007" t="s">
        <v>120</v>
      </c>
      <c r="M1007" t="s">
        <v>825</v>
      </c>
      <c r="N1007" s="4" t="s">
        <v>14064</v>
      </c>
      <c r="O1007" s="4" t="s">
        <v>75</v>
      </c>
      <c r="P1007" s="4" t="s">
        <v>14079</v>
      </c>
      <c r="Q1007" s="5">
        <f>DATE(ecommerce_dataset_updated[[#This Row],[YYYY]],ecommerce_dataset_updated[[#This Row],[MM]],ecommerce_dataset_updated[[#This Row],[DD]])</f>
        <v>45578</v>
      </c>
      <c r="R1007" s="6" t="str">
        <f>TEXT(ecommerce_dataset_updated[[#This Row],['[Purchase_Date']]], "mmm")</f>
        <v>Oct</v>
      </c>
      <c r="S1007" s="6" t="str">
        <f>TEXT(ecommerce_dataset_updated[[#This Row],['[Purchase_Date']]], "ddd")</f>
        <v>Sun</v>
      </c>
      <c r="T1007" s="6">
        <f>ecommerce_dataset_updated[[#This Row],[Final_Price(Rs.) _]]-ecommerce_dataset_updated[[#This Row],['[Final_Price(Rs.)']]]</f>
        <v>1.9999999999953388E-3</v>
      </c>
      <c r="U1007" s="6" t="b">
        <f xml:space="preserve"> AND(ecommerce_dataset_updated[[#This Row],[Final_Price(Rs.) _]]=ecommerce_dataset_updated[[#This Row],['[Final_Price(Rs.)']]])</f>
        <v>0</v>
      </c>
      <c r="V1007" s="5"/>
    </row>
    <row r="1008" spans="1:22">
      <c r="A1008" t="s">
        <v>4221</v>
      </c>
      <c r="B1008" t="s">
        <v>4222</v>
      </c>
      <c r="C1008" t="s">
        <v>114</v>
      </c>
      <c r="D1008" s="9" t="s">
        <v>4223</v>
      </c>
      <c r="E1008" s="8">
        <f>ecommerce_dataset_updated[[#This Row],[Price (Rs.)]]+0</f>
        <v>109.9</v>
      </c>
      <c r="F1008" s="6" t="s">
        <v>12</v>
      </c>
      <c r="G1008" s="7">
        <f>ecommerce_dataset_updated[[#This Row],[Discount (%)]]+0</f>
        <v>15</v>
      </c>
      <c r="H1008" s="6" t="s">
        <v>4224</v>
      </c>
      <c r="I1008" s="6">
        <f>ecommerce_dataset_updated[[#This Row],['[Price (Rs.)']]]*ecommerce_dataset_updated[[#This Row],['[Discount (%)']]]/100</f>
        <v>16.484999999999999</v>
      </c>
      <c r="J1008" s="6">
        <f>ecommerce_dataset_updated[[#This Row],[Final_Price(Rs.)]]+0</f>
        <v>93.42</v>
      </c>
      <c r="K1008" s="6">
        <f xml:space="preserve"> ecommerce_dataset_updated[[#This Row],['[Price (Rs.)']]]-ecommerce_dataset_updated[[#This Row],[Discount Amount _]]</f>
        <v>93.415000000000006</v>
      </c>
      <c r="L1008" t="s">
        <v>28</v>
      </c>
      <c r="M1008" t="s">
        <v>329</v>
      </c>
      <c r="N1008" s="4" t="s">
        <v>14071</v>
      </c>
      <c r="O1008" s="4" t="s">
        <v>14067</v>
      </c>
      <c r="P1008" s="4" t="s">
        <v>14079</v>
      </c>
      <c r="Q1008" s="5">
        <f>DATE(ecommerce_dataset_updated[[#This Row],[YYYY]],ecommerce_dataset_updated[[#This Row],[MM]],ecommerce_dataset_updated[[#This Row],[DD]])</f>
        <v>45497</v>
      </c>
      <c r="R1008" s="6" t="str">
        <f>TEXT(ecommerce_dataset_updated[[#This Row],['[Purchase_Date']]], "mmm")</f>
        <v>Jul</v>
      </c>
      <c r="S1008" s="6" t="str">
        <f>TEXT(ecommerce_dataset_updated[[#This Row],['[Purchase_Date']]], "ddd")</f>
        <v>Wed</v>
      </c>
      <c r="T1008" s="6">
        <f>ecommerce_dataset_updated[[#This Row],[Final_Price(Rs.) _]]-ecommerce_dataset_updated[[#This Row],['[Final_Price(Rs.)']]]</f>
        <v>-4.9999999999954525E-3</v>
      </c>
      <c r="U1008" s="6" t="b">
        <f xml:space="preserve"> AND(ecommerce_dataset_updated[[#This Row],[Final_Price(Rs.) _]]=ecommerce_dataset_updated[[#This Row],['[Final_Price(Rs.)']]])</f>
        <v>0</v>
      </c>
      <c r="V1008" s="5"/>
    </row>
    <row r="1009" spans="1:22">
      <c r="A1009" t="s">
        <v>4225</v>
      </c>
      <c r="B1009" t="s">
        <v>4226</v>
      </c>
      <c r="C1009" t="s">
        <v>18</v>
      </c>
      <c r="D1009" s="9" t="s">
        <v>4227</v>
      </c>
      <c r="E1009" s="8">
        <f>ecommerce_dataset_updated[[#This Row],[Price (Rs.)]]+0</f>
        <v>473.91</v>
      </c>
      <c r="F1009" s="6" t="s">
        <v>154</v>
      </c>
      <c r="G1009" s="7">
        <f>ecommerce_dataset_updated[[#This Row],[Discount (%)]]+0</f>
        <v>30</v>
      </c>
      <c r="H1009" s="6" t="s">
        <v>4228</v>
      </c>
      <c r="I1009" s="6">
        <f>ecommerce_dataset_updated[[#This Row],['[Price (Rs.)']]]*ecommerce_dataset_updated[[#This Row],['[Discount (%)']]]/100</f>
        <v>142.173</v>
      </c>
      <c r="J1009" s="6">
        <f>ecommerce_dataset_updated[[#This Row],[Final_Price(Rs.)]]+0</f>
        <v>331.74</v>
      </c>
      <c r="K1009" s="6">
        <f xml:space="preserve"> ecommerce_dataset_updated[[#This Row],['[Price (Rs.)']]]-ecommerce_dataset_updated[[#This Row],[Discount Amount _]]</f>
        <v>331.73700000000002</v>
      </c>
      <c r="L1009" t="s">
        <v>28</v>
      </c>
      <c r="M1009" t="s">
        <v>825</v>
      </c>
      <c r="N1009" s="4" t="s">
        <v>14064</v>
      </c>
      <c r="O1009" s="4" t="s">
        <v>75</v>
      </c>
      <c r="P1009" s="4" t="s">
        <v>14079</v>
      </c>
      <c r="Q1009" s="5">
        <f>DATE(ecommerce_dataset_updated[[#This Row],[YYYY]],ecommerce_dataset_updated[[#This Row],[MM]],ecommerce_dataset_updated[[#This Row],[DD]])</f>
        <v>45578</v>
      </c>
      <c r="R1009" s="6" t="str">
        <f>TEXT(ecommerce_dataset_updated[[#This Row],['[Purchase_Date']]], "mmm")</f>
        <v>Oct</v>
      </c>
      <c r="S1009" s="6" t="str">
        <f>TEXT(ecommerce_dataset_updated[[#This Row],['[Purchase_Date']]], "ddd")</f>
        <v>Sun</v>
      </c>
      <c r="T1009" s="6">
        <f>ecommerce_dataset_updated[[#This Row],[Final_Price(Rs.) _]]-ecommerce_dataset_updated[[#This Row],['[Final_Price(Rs.)']]]</f>
        <v>-2.9999999999859028E-3</v>
      </c>
      <c r="U1009" s="6" t="b">
        <f xml:space="preserve"> AND(ecommerce_dataset_updated[[#This Row],[Final_Price(Rs.) _]]=ecommerce_dataset_updated[[#This Row],['[Final_Price(Rs.)']]])</f>
        <v>0</v>
      </c>
      <c r="V1009" s="5"/>
    </row>
    <row r="1010" spans="1:22">
      <c r="A1010" t="s">
        <v>4229</v>
      </c>
      <c r="B1010" t="s">
        <v>4230</v>
      </c>
      <c r="C1010" t="s">
        <v>114</v>
      </c>
      <c r="D1010" s="9" t="s">
        <v>4231</v>
      </c>
      <c r="E1010" s="8">
        <f>ecommerce_dataset_updated[[#This Row],[Price (Rs.)]]+0</f>
        <v>294.36</v>
      </c>
      <c r="F1010" s="6" t="s">
        <v>47</v>
      </c>
      <c r="G1010" s="7">
        <f>ecommerce_dataset_updated[[#This Row],[Discount (%)]]+0</f>
        <v>50</v>
      </c>
      <c r="H1010" s="6" t="s">
        <v>4232</v>
      </c>
      <c r="I1010" s="6">
        <f>ecommerce_dataset_updated[[#This Row],['[Price (Rs.)']]]*ecommerce_dataset_updated[[#This Row],['[Discount (%)']]]/100</f>
        <v>147.18</v>
      </c>
      <c r="J1010" s="6">
        <f>ecommerce_dataset_updated[[#This Row],[Final_Price(Rs.)]]+0</f>
        <v>147.18</v>
      </c>
      <c r="K1010" s="6">
        <f xml:space="preserve"> ecommerce_dataset_updated[[#This Row],['[Price (Rs.)']]]-ecommerce_dataset_updated[[#This Row],[Discount Amount _]]</f>
        <v>147.18</v>
      </c>
      <c r="L1010" t="s">
        <v>77</v>
      </c>
      <c r="M1010" t="s">
        <v>803</v>
      </c>
      <c r="N1010" s="4" t="s">
        <v>20</v>
      </c>
      <c r="O1010" s="4" t="s">
        <v>14067</v>
      </c>
      <c r="P1010" s="4" t="s">
        <v>14079</v>
      </c>
      <c r="Q1010" s="5">
        <f>DATE(ecommerce_dataset_updated[[#This Row],[YYYY]],ecommerce_dataset_updated[[#This Row],[MM]],ecommerce_dataset_updated[[#This Row],[DD]])</f>
        <v>45493</v>
      </c>
      <c r="R1010" s="6" t="str">
        <f>TEXT(ecommerce_dataset_updated[[#This Row],['[Purchase_Date']]], "mmm")</f>
        <v>Jul</v>
      </c>
      <c r="S1010" s="6" t="str">
        <f>TEXT(ecommerce_dataset_updated[[#This Row],['[Purchase_Date']]], "ddd")</f>
        <v>Sat</v>
      </c>
      <c r="T1010" s="6">
        <f>ecommerce_dataset_updated[[#This Row],[Final_Price(Rs.) _]]-ecommerce_dataset_updated[[#This Row],['[Final_Price(Rs.)']]]</f>
        <v>0</v>
      </c>
      <c r="U1010" s="6" t="b">
        <f xml:space="preserve"> AND(ecommerce_dataset_updated[[#This Row],[Final_Price(Rs.) _]]=ecommerce_dataset_updated[[#This Row],['[Final_Price(Rs.)']]])</f>
        <v>1</v>
      </c>
      <c r="V1010" s="5"/>
    </row>
    <row r="1011" spans="1:22">
      <c r="A1011" t="s">
        <v>4233</v>
      </c>
      <c r="B1011" t="s">
        <v>4234</v>
      </c>
      <c r="C1011" t="s">
        <v>18</v>
      </c>
      <c r="D1011" s="9" t="s">
        <v>4235</v>
      </c>
      <c r="E1011" s="8">
        <f>ecommerce_dataset_updated[[#This Row],[Price (Rs.)]]+0</f>
        <v>460.68</v>
      </c>
      <c r="F1011" s="6" t="s">
        <v>75</v>
      </c>
      <c r="G1011" s="7">
        <f>ecommerce_dataset_updated[[#This Row],[Discount (%)]]+0</f>
        <v>10</v>
      </c>
      <c r="H1011" s="6" t="s">
        <v>4236</v>
      </c>
      <c r="I1011" s="6">
        <f>ecommerce_dataset_updated[[#This Row],['[Price (Rs.)']]]*ecommerce_dataset_updated[[#This Row],['[Discount (%)']]]/100</f>
        <v>46.068000000000005</v>
      </c>
      <c r="J1011" s="6">
        <f>ecommerce_dataset_updated[[#This Row],[Final_Price(Rs.)]]+0</f>
        <v>414.61</v>
      </c>
      <c r="K1011" s="6">
        <f xml:space="preserve"> ecommerce_dataset_updated[[#This Row],['[Price (Rs.)']]]-ecommerce_dataset_updated[[#This Row],[Discount Amount _]]</f>
        <v>414.61200000000002</v>
      </c>
      <c r="L1011" t="s">
        <v>28</v>
      </c>
      <c r="M1011" t="s">
        <v>1274</v>
      </c>
      <c r="N1011" s="4" t="s">
        <v>14067</v>
      </c>
      <c r="O1011" s="4" t="s">
        <v>14051</v>
      </c>
      <c r="P1011" s="4" t="s">
        <v>14079</v>
      </c>
      <c r="Q1011" s="5">
        <f>DATE(ecommerce_dataset_updated[[#This Row],[YYYY]],ecommerce_dataset_updated[[#This Row],[MM]],ecommerce_dataset_updated[[#This Row],[DD]])</f>
        <v>45329</v>
      </c>
      <c r="R1011" s="6" t="str">
        <f>TEXT(ecommerce_dataset_updated[[#This Row],['[Purchase_Date']]], "mmm")</f>
        <v>Feb</v>
      </c>
      <c r="S1011" s="6" t="str">
        <f>TEXT(ecommerce_dataset_updated[[#This Row],['[Purchase_Date']]], "ddd")</f>
        <v>Wed</v>
      </c>
      <c r="T1011" s="6">
        <f>ecommerce_dataset_updated[[#This Row],[Final_Price(Rs.) _]]-ecommerce_dataset_updated[[#This Row],['[Final_Price(Rs.)']]]</f>
        <v>2.0000000000095497E-3</v>
      </c>
      <c r="U1011" s="6" t="b">
        <f xml:space="preserve"> AND(ecommerce_dataset_updated[[#This Row],[Final_Price(Rs.) _]]=ecommerce_dataset_updated[[#This Row],['[Final_Price(Rs.)']]])</f>
        <v>0</v>
      </c>
      <c r="V1011" s="5"/>
    </row>
    <row r="1012" spans="1:22">
      <c r="A1012" t="s">
        <v>4237</v>
      </c>
      <c r="B1012" t="s">
        <v>4238</v>
      </c>
      <c r="C1012" t="s">
        <v>68</v>
      </c>
      <c r="D1012" s="9" t="s">
        <v>4239</v>
      </c>
      <c r="E1012" s="8">
        <f>ecommerce_dataset_updated[[#This Row],[Price (Rs.)]]+0</f>
        <v>362.96</v>
      </c>
      <c r="F1012" s="6" t="s">
        <v>75</v>
      </c>
      <c r="G1012" s="7">
        <f>ecommerce_dataset_updated[[#This Row],[Discount (%)]]+0</f>
        <v>10</v>
      </c>
      <c r="H1012" s="6" t="s">
        <v>4240</v>
      </c>
      <c r="I1012" s="6">
        <f>ecommerce_dataset_updated[[#This Row],['[Price (Rs.)']]]*ecommerce_dataset_updated[[#This Row],['[Discount (%)']]]/100</f>
        <v>36.295999999999999</v>
      </c>
      <c r="J1012" s="6">
        <f>ecommerce_dataset_updated[[#This Row],[Final_Price(Rs.)]]+0</f>
        <v>326.66000000000003</v>
      </c>
      <c r="K1012" s="6">
        <f xml:space="preserve"> ecommerce_dataset_updated[[#This Row],['[Price (Rs.)']]]-ecommerce_dataset_updated[[#This Row],[Discount Amount _]]</f>
        <v>326.66399999999999</v>
      </c>
      <c r="L1012" t="s">
        <v>120</v>
      </c>
      <c r="M1012" t="s">
        <v>2395</v>
      </c>
      <c r="N1012" s="4" t="s">
        <v>154</v>
      </c>
      <c r="O1012" s="4" t="s">
        <v>14050</v>
      </c>
      <c r="P1012" s="4" t="s">
        <v>14079</v>
      </c>
      <c r="Q1012" s="5">
        <f>DATE(ecommerce_dataset_updated[[#This Row],[YYYY]],ecommerce_dataset_updated[[#This Row],[MM]],ecommerce_dataset_updated[[#This Row],[DD]])</f>
        <v>45565</v>
      </c>
      <c r="R1012" s="6" t="str">
        <f>TEXT(ecommerce_dataset_updated[[#This Row],['[Purchase_Date']]], "mmm")</f>
        <v>Sep</v>
      </c>
      <c r="S1012" s="6" t="str">
        <f>TEXT(ecommerce_dataset_updated[[#This Row],['[Purchase_Date']]], "ddd")</f>
        <v>Mon</v>
      </c>
      <c r="T1012" s="6">
        <f>ecommerce_dataset_updated[[#This Row],[Final_Price(Rs.) _]]-ecommerce_dataset_updated[[#This Row],['[Final_Price(Rs.)']]]</f>
        <v>3.999999999962256E-3</v>
      </c>
      <c r="U1012" s="6" t="b">
        <f xml:space="preserve"> AND(ecommerce_dataset_updated[[#This Row],[Final_Price(Rs.) _]]=ecommerce_dataset_updated[[#This Row],['[Final_Price(Rs.)']]])</f>
        <v>0</v>
      </c>
      <c r="V1012" s="5"/>
    </row>
    <row r="1013" spans="1:22">
      <c r="A1013" t="s">
        <v>4241</v>
      </c>
      <c r="B1013" t="s">
        <v>4242</v>
      </c>
      <c r="C1013" t="s">
        <v>39</v>
      </c>
      <c r="D1013" s="9" t="s">
        <v>1742</v>
      </c>
      <c r="E1013" s="8">
        <f>ecommerce_dataset_updated[[#This Row],[Price (Rs.)]]+0</f>
        <v>95.3</v>
      </c>
      <c r="F1013" s="6" t="s">
        <v>53</v>
      </c>
      <c r="G1013" s="7">
        <f>ecommerce_dataset_updated[[#This Row],[Discount (%)]]+0</f>
        <v>5</v>
      </c>
      <c r="H1013" s="6" t="s">
        <v>4243</v>
      </c>
      <c r="I1013" s="6">
        <f>ecommerce_dataset_updated[[#This Row],['[Price (Rs.)']]]*ecommerce_dataset_updated[[#This Row],['[Discount (%)']]]/100</f>
        <v>4.7649999999999997</v>
      </c>
      <c r="J1013" s="6">
        <f>ecommerce_dataset_updated[[#This Row],[Final_Price(Rs.)]]+0</f>
        <v>90.53</v>
      </c>
      <c r="K1013" s="6">
        <f xml:space="preserve"> ecommerce_dataset_updated[[#This Row],['[Price (Rs.)']]]-ecommerce_dataset_updated[[#This Row],[Discount Amount _]]</f>
        <v>90.534999999999997</v>
      </c>
      <c r="L1013" t="s">
        <v>14</v>
      </c>
      <c r="M1013" t="s">
        <v>29</v>
      </c>
      <c r="N1013" s="4" t="s">
        <v>14052</v>
      </c>
      <c r="O1013" s="4" t="s">
        <v>14050</v>
      </c>
      <c r="P1013" s="4" t="s">
        <v>14079</v>
      </c>
      <c r="Q1013" s="5">
        <f>DATE(ecommerce_dataset_updated[[#This Row],[YYYY]],ecommerce_dataset_updated[[#This Row],[MM]],ecommerce_dataset_updated[[#This Row],[DD]])</f>
        <v>45536</v>
      </c>
      <c r="R1013" s="6" t="str">
        <f>TEXT(ecommerce_dataset_updated[[#This Row],['[Purchase_Date']]], "mmm")</f>
        <v>Sep</v>
      </c>
      <c r="S1013" s="6" t="str">
        <f>TEXT(ecommerce_dataset_updated[[#This Row],['[Purchase_Date']]], "ddd")</f>
        <v>Sun</v>
      </c>
      <c r="T1013" s="6">
        <f>ecommerce_dataset_updated[[#This Row],[Final_Price(Rs.) _]]-ecommerce_dataset_updated[[#This Row],['[Final_Price(Rs.)']]]</f>
        <v>4.9999999999954525E-3</v>
      </c>
      <c r="U1013" s="6" t="b">
        <f xml:space="preserve"> AND(ecommerce_dataset_updated[[#This Row],[Final_Price(Rs.) _]]=ecommerce_dataset_updated[[#This Row],['[Final_Price(Rs.)']]])</f>
        <v>0</v>
      </c>
      <c r="V1013" s="5"/>
    </row>
    <row r="1014" spans="1:22">
      <c r="A1014" t="s">
        <v>4244</v>
      </c>
      <c r="B1014" t="s">
        <v>4245</v>
      </c>
      <c r="C1014" t="s">
        <v>45</v>
      </c>
      <c r="D1014" s="9" t="s">
        <v>3529</v>
      </c>
      <c r="E1014" s="8">
        <f>ecommerce_dataset_updated[[#This Row],[Price (Rs.)]]+0</f>
        <v>259.10000000000002</v>
      </c>
      <c r="F1014" s="6" t="s">
        <v>107</v>
      </c>
      <c r="G1014" s="7">
        <f>ecommerce_dataset_updated[[#This Row],[Discount (%)]]+0</f>
        <v>0</v>
      </c>
      <c r="H1014" s="6" t="s">
        <v>3529</v>
      </c>
      <c r="I1014" s="6">
        <f>ecommerce_dataset_updated[[#This Row],['[Price (Rs.)']]]*ecommerce_dataset_updated[[#This Row],['[Discount (%)']]]/100</f>
        <v>0</v>
      </c>
      <c r="J1014" s="6">
        <f>ecommerce_dataset_updated[[#This Row],[Final_Price(Rs.)]]+0</f>
        <v>259.10000000000002</v>
      </c>
      <c r="K1014" s="6">
        <f xml:space="preserve"> ecommerce_dataset_updated[[#This Row],['[Price (Rs.)']]]-ecommerce_dataset_updated[[#This Row],[Discount Amount _]]</f>
        <v>259.10000000000002</v>
      </c>
      <c r="L1014" t="s">
        <v>28</v>
      </c>
      <c r="M1014" t="s">
        <v>627</v>
      </c>
      <c r="N1014" s="4" t="s">
        <v>14048</v>
      </c>
      <c r="O1014" s="4" t="s">
        <v>14062</v>
      </c>
      <c r="P1014" s="4" t="s">
        <v>14079</v>
      </c>
      <c r="Q1014" s="5">
        <f>DATE(ecommerce_dataset_updated[[#This Row],[YYYY]],ecommerce_dataset_updated[[#This Row],[MM]],ecommerce_dataset_updated[[#This Row],[DD]])</f>
        <v>45455</v>
      </c>
      <c r="R1014" s="6" t="str">
        <f>TEXT(ecommerce_dataset_updated[[#This Row],['[Purchase_Date']]], "mmm")</f>
        <v>Jun</v>
      </c>
      <c r="S1014" s="6" t="str">
        <f>TEXT(ecommerce_dataset_updated[[#This Row],['[Purchase_Date']]], "ddd")</f>
        <v>Wed</v>
      </c>
      <c r="T1014" s="6">
        <f>ecommerce_dataset_updated[[#This Row],[Final_Price(Rs.) _]]-ecommerce_dataset_updated[[#This Row],['[Final_Price(Rs.)']]]</f>
        <v>0</v>
      </c>
      <c r="U1014" s="6" t="b">
        <f xml:space="preserve"> AND(ecommerce_dataset_updated[[#This Row],[Final_Price(Rs.) _]]=ecommerce_dataset_updated[[#This Row],['[Final_Price(Rs.)']]])</f>
        <v>1</v>
      </c>
      <c r="V1014" s="5"/>
    </row>
    <row r="1015" spans="1:22">
      <c r="A1015" t="s">
        <v>4246</v>
      </c>
      <c r="B1015" t="s">
        <v>4247</v>
      </c>
      <c r="C1015" t="s">
        <v>45</v>
      </c>
      <c r="D1015" s="9" t="s">
        <v>4248</v>
      </c>
      <c r="E1015" s="8">
        <f>ecommerce_dataset_updated[[#This Row],[Price (Rs.)]]+0</f>
        <v>205.38</v>
      </c>
      <c r="F1015" s="6" t="s">
        <v>154</v>
      </c>
      <c r="G1015" s="7">
        <f>ecommerce_dataset_updated[[#This Row],[Discount (%)]]+0</f>
        <v>30</v>
      </c>
      <c r="H1015" s="6" t="s">
        <v>4249</v>
      </c>
      <c r="I1015" s="6">
        <f>ecommerce_dataset_updated[[#This Row],['[Price (Rs.)']]]*ecommerce_dataset_updated[[#This Row],['[Discount (%)']]]/100</f>
        <v>61.613999999999997</v>
      </c>
      <c r="J1015" s="6">
        <f>ecommerce_dataset_updated[[#This Row],[Final_Price(Rs.)]]+0</f>
        <v>143.77000000000001</v>
      </c>
      <c r="K1015" s="6">
        <f xml:space="preserve"> ecommerce_dataset_updated[[#This Row],['[Price (Rs.)']]]-ecommerce_dataset_updated[[#This Row],[Discount Amount _]]</f>
        <v>143.76599999999999</v>
      </c>
      <c r="L1015" t="s">
        <v>120</v>
      </c>
      <c r="M1015" t="s">
        <v>1168</v>
      </c>
      <c r="N1015" s="4" t="s">
        <v>14065</v>
      </c>
      <c r="O1015" s="4" t="s">
        <v>14062</v>
      </c>
      <c r="P1015" s="4" t="s">
        <v>14079</v>
      </c>
      <c r="Q1015" s="5">
        <f>DATE(ecommerce_dataset_updated[[#This Row],[YYYY]],ecommerce_dataset_updated[[#This Row],[MM]],ecommerce_dataset_updated[[#This Row],[DD]])</f>
        <v>45466</v>
      </c>
      <c r="R1015" s="6" t="str">
        <f>TEXT(ecommerce_dataset_updated[[#This Row],['[Purchase_Date']]], "mmm")</f>
        <v>Jun</v>
      </c>
      <c r="S1015" s="6" t="str">
        <f>TEXT(ecommerce_dataset_updated[[#This Row],['[Purchase_Date']]], "ddd")</f>
        <v>Sun</v>
      </c>
      <c r="T1015" s="6">
        <f>ecommerce_dataset_updated[[#This Row],[Final_Price(Rs.) _]]-ecommerce_dataset_updated[[#This Row],['[Final_Price(Rs.)']]]</f>
        <v>-4.0000000000190994E-3</v>
      </c>
      <c r="U1015" s="6" t="b">
        <f xml:space="preserve"> AND(ecommerce_dataset_updated[[#This Row],[Final_Price(Rs.) _]]=ecommerce_dataset_updated[[#This Row],['[Final_Price(Rs.)']]])</f>
        <v>0</v>
      </c>
      <c r="V1015" s="5"/>
    </row>
    <row r="1016" spans="1:22">
      <c r="A1016" t="s">
        <v>4250</v>
      </c>
      <c r="B1016" t="s">
        <v>4251</v>
      </c>
      <c r="C1016" t="s">
        <v>18</v>
      </c>
      <c r="D1016" s="9" t="s">
        <v>4252</v>
      </c>
      <c r="E1016" s="8">
        <f>ecommerce_dataset_updated[[#This Row],[Price (Rs.)]]+0</f>
        <v>370.12</v>
      </c>
      <c r="F1016" s="6" t="s">
        <v>75</v>
      </c>
      <c r="G1016" s="7">
        <f>ecommerce_dataset_updated[[#This Row],[Discount (%)]]+0</f>
        <v>10</v>
      </c>
      <c r="H1016" s="6" t="s">
        <v>4253</v>
      </c>
      <c r="I1016" s="6">
        <f>ecommerce_dataset_updated[[#This Row],['[Price (Rs.)']]]*ecommerce_dataset_updated[[#This Row],['[Discount (%)']]]/100</f>
        <v>37.012</v>
      </c>
      <c r="J1016" s="6">
        <f>ecommerce_dataset_updated[[#This Row],[Final_Price(Rs.)]]+0</f>
        <v>333.11</v>
      </c>
      <c r="K1016" s="6">
        <f xml:space="preserve"> ecommerce_dataset_updated[[#This Row],['[Price (Rs.)']]]-ecommerce_dataset_updated[[#This Row],[Discount Amount _]]</f>
        <v>333.108</v>
      </c>
      <c r="L1016" t="s">
        <v>77</v>
      </c>
      <c r="M1016" t="s">
        <v>955</v>
      </c>
      <c r="N1016" s="4" t="s">
        <v>2910</v>
      </c>
      <c r="O1016" s="4" t="s">
        <v>14052</v>
      </c>
      <c r="P1016" s="4" t="s">
        <v>14079</v>
      </c>
      <c r="Q1016" s="5">
        <f>DATE(ecommerce_dataset_updated[[#This Row],[YYYY]],ecommerce_dataset_updated[[#This Row],[MM]],ecommerce_dataset_updated[[#This Row],[DD]])</f>
        <v>45305</v>
      </c>
      <c r="R1016" s="6" t="str">
        <f>TEXT(ecommerce_dataset_updated[[#This Row],['[Purchase_Date']]], "mmm")</f>
        <v>Jan</v>
      </c>
      <c r="S1016" s="6" t="str">
        <f>TEXT(ecommerce_dataset_updated[[#This Row],['[Purchase_Date']]], "ddd")</f>
        <v>Sun</v>
      </c>
      <c r="T1016" s="6">
        <f>ecommerce_dataset_updated[[#This Row],[Final_Price(Rs.) _]]-ecommerce_dataset_updated[[#This Row],['[Final_Price(Rs.)']]]</f>
        <v>-2.0000000000095497E-3</v>
      </c>
      <c r="U1016" s="6" t="b">
        <f xml:space="preserve"> AND(ecommerce_dataset_updated[[#This Row],[Final_Price(Rs.) _]]=ecommerce_dataset_updated[[#This Row],['[Final_Price(Rs.)']]])</f>
        <v>0</v>
      </c>
      <c r="V1016" s="5"/>
    </row>
    <row r="1017" spans="1:22">
      <c r="A1017" t="s">
        <v>4254</v>
      </c>
      <c r="B1017" t="s">
        <v>4255</v>
      </c>
      <c r="C1017" t="s">
        <v>68</v>
      </c>
      <c r="D1017" s="9" t="s">
        <v>4256</v>
      </c>
      <c r="E1017" s="8">
        <f>ecommerce_dataset_updated[[#This Row],[Price (Rs.)]]+0</f>
        <v>97.7</v>
      </c>
      <c r="F1017" s="6" t="s">
        <v>12</v>
      </c>
      <c r="G1017" s="7">
        <f>ecommerce_dataset_updated[[#This Row],[Discount (%)]]+0</f>
        <v>15</v>
      </c>
      <c r="H1017" s="6" t="s">
        <v>4257</v>
      </c>
      <c r="I1017" s="6">
        <f>ecommerce_dataset_updated[[#This Row],['[Price (Rs.)']]]*ecommerce_dataset_updated[[#This Row],['[Discount (%)']]]/100</f>
        <v>14.654999999999999</v>
      </c>
      <c r="J1017" s="6">
        <f>ecommerce_dataset_updated[[#This Row],[Final_Price(Rs.)]]+0</f>
        <v>83.05</v>
      </c>
      <c r="K1017" s="6">
        <f xml:space="preserve"> ecommerce_dataset_updated[[#This Row],['[Price (Rs.)']]]-ecommerce_dataset_updated[[#This Row],[Discount Amount _]]</f>
        <v>83.045000000000002</v>
      </c>
      <c r="L1017" t="s">
        <v>77</v>
      </c>
      <c r="M1017" t="s">
        <v>1037</v>
      </c>
      <c r="N1017" s="4" t="s">
        <v>20</v>
      </c>
      <c r="O1017" s="4" t="s">
        <v>14052</v>
      </c>
      <c r="P1017" s="4" t="s">
        <v>14079</v>
      </c>
      <c r="Q1017" s="5">
        <f>DATE(ecommerce_dataset_updated[[#This Row],[YYYY]],ecommerce_dataset_updated[[#This Row],[MM]],ecommerce_dataset_updated[[#This Row],[DD]])</f>
        <v>45311</v>
      </c>
      <c r="R1017" s="6" t="str">
        <f>TEXT(ecommerce_dataset_updated[[#This Row],['[Purchase_Date']]], "mmm")</f>
        <v>Jan</v>
      </c>
      <c r="S1017" s="6" t="str">
        <f>TEXT(ecommerce_dataset_updated[[#This Row],['[Purchase_Date']]], "ddd")</f>
        <v>Sat</v>
      </c>
      <c r="T1017" s="6">
        <f>ecommerce_dataset_updated[[#This Row],[Final_Price(Rs.) _]]-ecommerce_dataset_updated[[#This Row],['[Final_Price(Rs.)']]]</f>
        <v>-4.9999999999954525E-3</v>
      </c>
      <c r="U1017" s="6" t="b">
        <f xml:space="preserve"> AND(ecommerce_dataset_updated[[#This Row],[Final_Price(Rs.) _]]=ecommerce_dataset_updated[[#This Row],['[Final_Price(Rs.)']]])</f>
        <v>0</v>
      </c>
      <c r="V1017" s="5"/>
    </row>
    <row r="1018" spans="1:22">
      <c r="A1018" t="s">
        <v>4258</v>
      </c>
      <c r="B1018" t="s">
        <v>4259</v>
      </c>
      <c r="C1018" t="s">
        <v>68</v>
      </c>
      <c r="D1018" s="9" t="s">
        <v>4260</v>
      </c>
      <c r="E1018" s="8">
        <f>ecommerce_dataset_updated[[#This Row],[Price (Rs.)]]+0</f>
        <v>306.02999999999997</v>
      </c>
      <c r="F1018" s="6" t="s">
        <v>47</v>
      </c>
      <c r="G1018" s="7">
        <f>ecommerce_dataset_updated[[#This Row],[Discount (%)]]+0</f>
        <v>50</v>
      </c>
      <c r="H1018" s="6" t="s">
        <v>4261</v>
      </c>
      <c r="I1018" s="6">
        <f>ecommerce_dataset_updated[[#This Row],['[Price (Rs.)']]]*ecommerce_dataset_updated[[#This Row],['[Discount (%)']]]/100</f>
        <v>153.01499999999999</v>
      </c>
      <c r="J1018" s="6">
        <f>ecommerce_dataset_updated[[#This Row],[Final_Price(Rs.)]]+0</f>
        <v>153.01</v>
      </c>
      <c r="K1018" s="6">
        <f xml:space="preserve"> ecommerce_dataset_updated[[#This Row],['[Price (Rs.)']]]-ecommerce_dataset_updated[[#This Row],[Discount Amount _]]</f>
        <v>153.01499999999999</v>
      </c>
      <c r="L1018" t="s">
        <v>77</v>
      </c>
      <c r="M1018" t="s">
        <v>1909</v>
      </c>
      <c r="N1018" s="4" t="s">
        <v>14065</v>
      </c>
      <c r="O1018" s="4" t="s">
        <v>14051</v>
      </c>
      <c r="P1018" s="4" t="s">
        <v>14079</v>
      </c>
      <c r="Q1018" s="5">
        <f>DATE(ecommerce_dataset_updated[[#This Row],[YYYY]],ecommerce_dataset_updated[[#This Row],[MM]],ecommerce_dataset_updated[[#This Row],[DD]])</f>
        <v>45345</v>
      </c>
      <c r="R1018" s="6" t="str">
        <f>TEXT(ecommerce_dataset_updated[[#This Row],['[Purchase_Date']]], "mmm")</f>
        <v>Feb</v>
      </c>
      <c r="S1018" s="6" t="str">
        <f>TEXT(ecommerce_dataset_updated[[#This Row],['[Purchase_Date']]], "ddd")</f>
        <v>Fri</v>
      </c>
      <c r="T1018" s="6">
        <f>ecommerce_dataset_updated[[#This Row],[Final_Price(Rs.) _]]-ecommerce_dataset_updated[[#This Row],['[Final_Price(Rs.)']]]</f>
        <v>4.9999999999954525E-3</v>
      </c>
      <c r="U1018" s="6" t="b">
        <f xml:space="preserve"> AND(ecommerce_dataset_updated[[#This Row],[Final_Price(Rs.) _]]=ecommerce_dataset_updated[[#This Row],['[Final_Price(Rs.)']]])</f>
        <v>0</v>
      </c>
      <c r="V1018" s="5"/>
    </row>
    <row r="1019" spans="1:22">
      <c r="A1019" t="s">
        <v>4262</v>
      </c>
      <c r="B1019" t="s">
        <v>4263</v>
      </c>
      <c r="C1019" t="s">
        <v>32</v>
      </c>
      <c r="D1019" s="9" t="s">
        <v>4264</v>
      </c>
      <c r="E1019" s="8">
        <f>ecommerce_dataset_updated[[#This Row],[Price (Rs.)]]+0</f>
        <v>72.75</v>
      </c>
      <c r="F1019" s="6" t="s">
        <v>20</v>
      </c>
      <c r="G1019" s="7">
        <f>ecommerce_dataset_updated[[#This Row],[Discount (%)]]+0</f>
        <v>20</v>
      </c>
      <c r="H1019" s="6" t="s">
        <v>4265</v>
      </c>
      <c r="I1019" s="6">
        <f>ecommerce_dataset_updated[[#This Row],['[Price (Rs.)']]]*ecommerce_dataset_updated[[#This Row],['[Discount (%)']]]/100</f>
        <v>14.55</v>
      </c>
      <c r="J1019" s="6">
        <f>ecommerce_dataset_updated[[#This Row],[Final_Price(Rs.)]]+0</f>
        <v>58.2</v>
      </c>
      <c r="K1019" s="6">
        <f xml:space="preserve"> ecommerce_dataset_updated[[#This Row],['[Price (Rs.)']]]-ecommerce_dataset_updated[[#This Row],[Discount Amount _]]</f>
        <v>58.2</v>
      </c>
      <c r="L1019" t="s">
        <v>120</v>
      </c>
      <c r="M1019" t="s">
        <v>676</v>
      </c>
      <c r="N1019" s="4" t="s">
        <v>14048</v>
      </c>
      <c r="O1019" s="4" t="s">
        <v>14053</v>
      </c>
      <c r="P1019" s="4" t="s">
        <v>14079</v>
      </c>
      <c r="Q1019" s="5">
        <f>DATE(ecommerce_dataset_updated[[#This Row],[YYYY]],ecommerce_dataset_updated[[#This Row],[MM]],ecommerce_dataset_updated[[#This Row],[DD]])</f>
        <v>45394</v>
      </c>
      <c r="R1019" s="6" t="str">
        <f>TEXT(ecommerce_dataset_updated[[#This Row],['[Purchase_Date']]], "mmm")</f>
        <v>Apr</v>
      </c>
      <c r="S1019" s="6" t="str">
        <f>TEXT(ecommerce_dataset_updated[[#This Row],['[Purchase_Date']]], "ddd")</f>
        <v>Fri</v>
      </c>
      <c r="T1019" s="6">
        <f>ecommerce_dataset_updated[[#This Row],[Final_Price(Rs.) _]]-ecommerce_dataset_updated[[#This Row],['[Final_Price(Rs.)']]]</f>
        <v>0</v>
      </c>
      <c r="U1019" s="6" t="b">
        <f xml:space="preserve"> AND(ecommerce_dataset_updated[[#This Row],[Final_Price(Rs.) _]]=ecommerce_dataset_updated[[#This Row],['[Final_Price(Rs.)']]])</f>
        <v>1</v>
      </c>
      <c r="V1019" s="5"/>
    </row>
    <row r="1020" spans="1:22">
      <c r="A1020" t="s">
        <v>4266</v>
      </c>
      <c r="B1020" t="s">
        <v>4267</v>
      </c>
      <c r="C1020" t="s">
        <v>18</v>
      </c>
      <c r="D1020" s="9" t="s">
        <v>4268</v>
      </c>
      <c r="E1020" s="8">
        <f>ecommerce_dataset_updated[[#This Row],[Price (Rs.)]]+0</f>
        <v>186.26</v>
      </c>
      <c r="F1020" s="6" t="s">
        <v>20</v>
      </c>
      <c r="G1020" s="7">
        <f>ecommerce_dataset_updated[[#This Row],[Discount (%)]]+0</f>
        <v>20</v>
      </c>
      <c r="H1020" s="6" t="s">
        <v>4269</v>
      </c>
      <c r="I1020" s="6">
        <f>ecommerce_dataset_updated[[#This Row],['[Price (Rs.)']]]*ecommerce_dataset_updated[[#This Row],['[Discount (%)']]]/100</f>
        <v>37.251999999999995</v>
      </c>
      <c r="J1020" s="6">
        <f>ecommerce_dataset_updated[[#This Row],[Final_Price(Rs.)]]+0</f>
        <v>149.01</v>
      </c>
      <c r="K1020" s="6">
        <f xml:space="preserve"> ecommerce_dataset_updated[[#This Row],['[Price (Rs.)']]]-ecommerce_dataset_updated[[#This Row],[Discount Amount _]]</f>
        <v>149.00799999999998</v>
      </c>
      <c r="L1020" t="s">
        <v>35</v>
      </c>
      <c r="M1020" t="s">
        <v>1000</v>
      </c>
      <c r="N1020" s="4" t="s">
        <v>14072</v>
      </c>
      <c r="O1020" s="4" t="s">
        <v>14049</v>
      </c>
      <c r="P1020" s="4" t="s">
        <v>14079</v>
      </c>
      <c r="Q1020" s="5">
        <f>DATE(ecommerce_dataset_updated[[#This Row],[YYYY]],ecommerce_dataset_updated[[#This Row],[MM]],ecommerce_dataset_updated[[#This Row],[DD]])</f>
        <v>45612</v>
      </c>
      <c r="R1020" s="6" t="str">
        <f>TEXT(ecommerce_dataset_updated[[#This Row],['[Purchase_Date']]], "mmm")</f>
        <v>Nov</v>
      </c>
      <c r="S1020" s="6" t="str">
        <f>TEXT(ecommerce_dataset_updated[[#This Row],['[Purchase_Date']]], "ddd")</f>
        <v>Sat</v>
      </c>
      <c r="T1020" s="6">
        <f>ecommerce_dataset_updated[[#This Row],[Final_Price(Rs.) _]]-ecommerce_dataset_updated[[#This Row],['[Final_Price(Rs.)']]]</f>
        <v>-2.0000000000095497E-3</v>
      </c>
      <c r="U1020" s="6" t="b">
        <f xml:space="preserve"> AND(ecommerce_dataset_updated[[#This Row],[Final_Price(Rs.) _]]=ecommerce_dataset_updated[[#This Row],['[Final_Price(Rs.)']]])</f>
        <v>0</v>
      </c>
      <c r="V1020" s="5"/>
    </row>
    <row r="1021" spans="1:22">
      <c r="A1021" t="s">
        <v>4270</v>
      </c>
      <c r="B1021" t="s">
        <v>4271</v>
      </c>
      <c r="C1021" t="s">
        <v>32</v>
      </c>
      <c r="D1021" s="9" t="s">
        <v>4272</v>
      </c>
      <c r="E1021" s="8">
        <f>ecommerce_dataset_updated[[#This Row],[Price (Rs.)]]+0</f>
        <v>16.7</v>
      </c>
      <c r="F1021" s="6" t="s">
        <v>47</v>
      </c>
      <c r="G1021" s="7">
        <f>ecommerce_dataset_updated[[#This Row],[Discount (%)]]+0</f>
        <v>50</v>
      </c>
      <c r="H1021" s="6" t="s">
        <v>4273</v>
      </c>
      <c r="I1021" s="6">
        <f>ecommerce_dataset_updated[[#This Row],['[Price (Rs.)']]]*ecommerce_dataset_updated[[#This Row],['[Discount (%)']]]/100</f>
        <v>8.35</v>
      </c>
      <c r="J1021" s="6">
        <f>ecommerce_dataset_updated[[#This Row],[Final_Price(Rs.)]]+0</f>
        <v>8.35</v>
      </c>
      <c r="K1021" s="6">
        <f xml:space="preserve"> ecommerce_dataset_updated[[#This Row],['[Price (Rs.)']]]-ecommerce_dataset_updated[[#This Row],[Discount Amount _]]</f>
        <v>8.35</v>
      </c>
      <c r="L1021" t="s">
        <v>77</v>
      </c>
      <c r="M1021" t="s">
        <v>191</v>
      </c>
      <c r="N1021" s="4" t="s">
        <v>75</v>
      </c>
      <c r="O1021" s="4" t="s">
        <v>14057</v>
      </c>
      <c r="P1021" s="4" t="s">
        <v>14079</v>
      </c>
      <c r="Q1021" s="5">
        <f>DATE(ecommerce_dataset_updated[[#This Row],[YYYY]],ecommerce_dataset_updated[[#This Row],[MM]],ecommerce_dataset_updated[[#This Row],[DD]])</f>
        <v>45361</v>
      </c>
      <c r="R1021" s="6" t="str">
        <f>TEXT(ecommerce_dataset_updated[[#This Row],['[Purchase_Date']]], "mmm")</f>
        <v>Mar</v>
      </c>
      <c r="S1021" s="6" t="str">
        <f>TEXT(ecommerce_dataset_updated[[#This Row],['[Purchase_Date']]], "ddd")</f>
        <v>Sun</v>
      </c>
      <c r="T1021" s="6">
        <f>ecommerce_dataset_updated[[#This Row],[Final_Price(Rs.) _]]-ecommerce_dataset_updated[[#This Row],['[Final_Price(Rs.)']]]</f>
        <v>0</v>
      </c>
      <c r="U1021" s="6" t="b">
        <f xml:space="preserve"> AND(ecommerce_dataset_updated[[#This Row],[Final_Price(Rs.) _]]=ecommerce_dataset_updated[[#This Row],['[Final_Price(Rs.)']]])</f>
        <v>1</v>
      </c>
      <c r="V1021" s="5"/>
    </row>
    <row r="1022" spans="1:22">
      <c r="A1022" t="s">
        <v>4274</v>
      </c>
      <c r="B1022" t="s">
        <v>4275</v>
      </c>
      <c r="C1022" t="s">
        <v>32</v>
      </c>
      <c r="D1022" s="9" t="s">
        <v>4276</v>
      </c>
      <c r="E1022" s="8">
        <f>ecommerce_dataset_updated[[#This Row],[Price (Rs.)]]+0</f>
        <v>191.15</v>
      </c>
      <c r="F1022" s="6" t="s">
        <v>47</v>
      </c>
      <c r="G1022" s="7">
        <f>ecommerce_dataset_updated[[#This Row],[Discount (%)]]+0</f>
        <v>50</v>
      </c>
      <c r="H1022" s="6" t="s">
        <v>4277</v>
      </c>
      <c r="I1022" s="6">
        <f>ecommerce_dataset_updated[[#This Row],['[Price (Rs.)']]]*ecommerce_dataset_updated[[#This Row],['[Discount (%)']]]/100</f>
        <v>95.575000000000003</v>
      </c>
      <c r="J1022" s="6">
        <f>ecommerce_dataset_updated[[#This Row],[Final_Price(Rs.)]]+0</f>
        <v>95.58</v>
      </c>
      <c r="K1022" s="6">
        <f xml:space="preserve"> ecommerce_dataset_updated[[#This Row],['[Price (Rs.)']]]-ecommerce_dataset_updated[[#This Row],[Discount Amount _]]</f>
        <v>95.575000000000003</v>
      </c>
      <c r="L1022" t="s">
        <v>35</v>
      </c>
      <c r="M1022" t="s">
        <v>116</v>
      </c>
      <c r="N1022" s="4" t="s">
        <v>14064</v>
      </c>
      <c r="O1022" s="4" t="s">
        <v>14062</v>
      </c>
      <c r="P1022" s="4" t="s">
        <v>14079</v>
      </c>
      <c r="Q1022" s="5">
        <f>DATE(ecommerce_dataset_updated[[#This Row],[YYYY]],ecommerce_dataset_updated[[#This Row],[MM]],ecommerce_dataset_updated[[#This Row],[DD]])</f>
        <v>45456</v>
      </c>
      <c r="R1022" s="6" t="str">
        <f>TEXT(ecommerce_dataset_updated[[#This Row],['[Purchase_Date']]], "mmm")</f>
        <v>Jun</v>
      </c>
      <c r="S1022" s="6" t="str">
        <f>TEXT(ecommerce_dataset_updated[[#This Row],['[Purchase_Date']]], "ddd")</f>
        <v>Thu</v>
      </c>
      <c r="T1022" s="6">
        <f>ecommerce_dataset_updated[[#This Row],[Final_Price(Rs.) _]]-ecommerce_dataset_updated[[#This Row],['[Final_Price(Rs.)']]]</f>
        <v>-4.9999999999954525E-3</v>
      </c>
      <c r="U1022" s="6" t="b">
        <f xml:space="preserve"> AND(ecommerce_dataset_updated[[#This Row],[Final_Price(Rs.) _]]=ecommerce_dataset_updated[[#This Row],['[Final_Price(Rs.)']]])</f>
        <v>0</v>
      </c>
      <c r="V1022" s="5"/>
    </row>
    <row r="1023" spans="1:22">
      <c r="A1023" t="s">
        <v>4278</v>
      </c>
      <c r="B1023" t="s">
        <v>4279</v>
      </c>
      <c r="C1023" t="s">
        <v>10</v>
      </c>
      <c r="D1023" s="9" t="s">
        <v>4280</v>
      </c>
      <c r="E1023" s="8">
        <f>ecommerce_dataset_updated[[#This Row],[Price (Rs.)]]+0</f>
        <v>232.55</v>
      </c>
      <c r="F1023" s="6" t="s">
        <v>26</v>
      </c>
      <c r="G1023" s="7">
        <f>ecommerce_dataset_updated[[#This Row],[Discount (%)]]+0</f>
        <v>25</v>
      </c>
      <c r="H1023" s="6" t="s">
        <v>4281</v>
      </c>
      <c r="I1023" s="6">
        <f>ecommerce_dataset_updated[[#This Row],['[Price (Rs.)']]]*ecommerce_dataset_updated[[#This Row],['[Discount (%)']]]/100</f>
        <v>58.137500000000003</v>
      </c>
      <c r="J1023" s="6">
        <f>ecommerce_dataset_updated[[#This Row],[Final_Price(Rs.)]]+0</f>
        <v>174.41</v>
      </c>
      <c r="K1023" s="6">
        <f xml:space="preserve"> ecommerce_dataset_updated[[#This Row],['[Price (Rs.)']]]-ecommerce_dataset_updated[[#This Row],[Discount Amount _]]</f>
        <v>174.41250000000002</v>
      </c>
      <c r="L1023" t="s">
        <v>77</v>
      </c>
      <c r="M1023" t="s">
        <v>627</v>
      </c>
      <c r="N1023" s="4" t="s">
        <v>14048</v>
      </c>
      <c r="O1023" s="4" t="s">
        <v>14062</v>
      </c>
      <c r="P1023" s="4" t="s">
        <v>14079</v>
      </c>
      <c r="Q1023" s="5">
        <f>DATE(ecommerce_dataset_updated[[#This Row],[YYYY]],ecommerce_dataset_updated[[#This Row],[MM]],ecommerce_dataset_updated[[#This Row],[DD]])</f>
        <v>45455</v>
      </c>
      <c r="R1023" s="6" t="str">
        <f>TEXT(ecommerce_dataset_updated[[#This Row],['[Purchase_Date']]], "mmm")</f>
        <v>Jun</v>
      </c>
      <c r="S1023" s="6" t="str">
        <f>TEXT(ecommerce_dataset_updated[[#This Row],['[Purchase_Date']]], "ddd")</f>
        <v>Wed</v>
      </c>
      <c r="T1023" s="6">
        <f>ecommerce_dataset_updated[[#This Row],[Final_Price(Rs.) _]]-ecommerce_dataset_updated[[#This Row],['[Final_Price(Rs.)']]]</f>
        <v>2.500000000026148E-3</v>
      </c>
      <c r="U1023" s="6" t="b">
        <f xml:space="preserve"> AND(ecommerce_dataset_updated[[#This Row],[Final_Price(Rs.) _]]=ecommerce_dataset_updated[[#This Row],['[Final_Price(Rs.)']]])</f>
        <v>0</v>
      </c>
      <c r="V1023" s="5"/>
    </row>
    <row r="1024" spans="1:22">
      <c r="A1024" t="s">
        <v>4282</v>
      </c>
      <c r="B1024" t="s">
        <v>4283</v>
      </c>
      <c r="C1024" t="s">
        <v>68</v>
      </c>
      <c r="D1024" s="9" t="s">
        <v>4284</v>
      </c>
      <c r="E1024" s="8">
        <f>ecommerce_dataset_updated[[#This Row],[Price (Rs.)]]+0</f>
        <v>234.62</v>
      </c>
      <c r="F1024" s="6" t="s">
        <v>12</v>
      </c>
      <c r="G1024" s="7">
        <f>ecommerce_dataset_updated[[#This Row],[Discount (%)]]+0</f>
        <v>15</v>
      </c>
      <c r="H1024" s="6" t="s">
        <v>4285</v>
      </c>
      <c r="I1024" s="6">
        <f>ecommerce_dataset_updated[[#This Row],['[Price (Rs.)']]]*ecommerce_dataset_updated[[#This Row],['[Discount (%)']]]/100</f>
        <v>35.193000000000005</v>
      </c>
      <c r="J1024" s="6">
        <f>ecommerce_dataset_updated[[#This Row],[Final_Price(Rs.)]]+0</f>
        <v>199.43</v>
      </c>
      <c r="K1024" s="6">
        <f xml:space="preserve"> ecommerce_dataset_updated[[#This Row],['[Price (Rs.)']]]-ecommerce_dataset_updated[[#This Row],[Discount Amount _]]</f>
        <v>199.42699999999999</v>
      </c>
      <c r="L1024" t="s">
        <v>28</v>
      </c>
      <c r="M1024" t="s">
        <v>1800</v>
      </c>
      <c r="N1024" s="4" t="s">
        <v>14070</v>
      </c>
      <c r="O1024" s="4" t="s">
        <v>14053</v>
      </c>
      <c r="P1024" s="4" t="s">
        <v>14079</v>
      </c>
      <c r="Q1024" s="5">
        <f>DATE(ecommerce_dataset_updated[[#This Row],[YYYY]],ecommerce_dataset_updated[[#This Row],[MM]],ecommerce_dataset_updated[[#This Row],[DD]])</f>
        <v>45400</v>
      </c>
      <c r="R1024" s="6" t="str">
        <f>TEXT(ecommerce_dataset_updated[[#This Row],['[Purchase_Date']]], "mmm")</f>
        <v>Apr</v>
      </c>
      <c r="S1024" s="6" t="str">
        <f>TEXT(ecommerce_dataset_updated[[#This Row],['[Purchase_Date']]], "ddd")</f>
        <v>Thu</v>
      </c>
      <c r="T1024" s="6">
        <f>ecommerce_dataset_updated[[#This Row],[Final_Price(Rs.) _]]-ecommerce_dataset_updated[[#This Row],['[Final_Price(Rs.)']]]</f>
        <v>-3.0000000000143245E-3</v>
      </c>
      <c r="U1024" s="6" t="b">
        <f xml:space="preserve"> AND(ecommerce_dataset_updated[[#This Row],[Final_Price(Rs.) _]]=ecommerce_dataset_updated[[#This Row],['[Final_Price(Rs.)']]])</f>
        <v>0</v>
      </c>
      <c r="V1024" s="5"/>
    </row>
    <row r="1025" spans="1:22">
      <c r="A1025" t="s">
        <v>4286</v>
      </c>
      <c r="B1025" t="s">
        <v>4287</v>
      </c>
      <c r="C1025" t="s">
        <v>114</v>
      </c>
      <c r="D1025" s="9" t="s">
        <v>4288</v>
      </c>
      <c r="E1025" s="8">
        <f>ecommerce_dataset_updated[[#This Row],[Price (Rs.)]]+0</f>
        <v>31.72</v>
      </c>
      <c r="F1025" s="6" t="s">
        <v>20</v>
      </c>
      <c r="G1025" s="7">
        <f>ecommerce_dataset_updated[[#This Row],[Discount (%)]]+0</f>
        <v>20</v>
      </c>
      <c r="H1025" s="6" t="s">
        <v>4289</v>
      </c>
      <c r="I1025" s="6">
        <f>ecommerce_dataset_updated[[#This Row],['[Price (Rs.)']]]*ecommerce_dataset_updated[[#This Row],['[Discount (%)']]]/100</f>
        <v>6.3439999999999994</v>
      </c>
      <c r="J1025" s="6">
        <f>ecommerce_dataset_updated[[#This Row],[Final_Price(Rs.)]]+0</f>
        <v>25.38</v>
      </c>
      <c r="K1025" s="6">
        <f xml:space="preserve"> ecommerce_dataset_updated[[#This Row],['[Price (Rs.)']]]-ecommerce_dataset_updated[[#This Row],[Discount Amount _]]</f>
        <v>25.375999999999998</v>
      </c>
      <c r="L1025" t="s">
        <v>35</v>
      </c>
      <c r="M1025" t="s">
        <v>1202</v>
      </c>
      <c r="N1025" s="4" t="s">
        <v>14058</v>
      </c>
      <c r="O1025" s="4" t="s">
        <v>14062</v>
      </c>
      <c r="P1025" s="4" t="s">
        <v>14079</v>
      </c>
      <c r="Q1025" s="5">
        <f>DATE(ecommerce_dataset_updated[[#This Row],[YYYY]],ecommerce_dataset_updated[[#This Row],[MM]],ecommerce_dataset_updated[[#This Row],[DD]])</f>
        <v>45472</v>
      </c>
      <c r="R1025" s="6" t="str">
        <f>TEXT(ecommerce_dataset_updated[[#This Row],['[Purchase_Date']]], "mmm")</f>
        <v>Jun</v>
      </c>
      <c r="S1025" s="6" t="str">
        <f>TEXT(ecommerce_dataset_updated[[#This Row],['[Purchase_Date']]], "ddd")</f>
        <v>Sat</v>
      </c>
      <c r="T1025" s="6">
        <f>ecommerce_dataset_updated[[#This Row],[Final_Price(Rs.) _]]-ecommerce_dataset_updated[[#This Row],['[Final_Price(Rs.)']]]</f>
        <v>-4.0000000000013358E-3</v>
      </c>
      <c r="U1025" s="6" t="b">
        <f xml:space="preserve"> AND(ecommerce_dataset_updated[[#This Row],[Final_Price(Rs.) _]]=ecommerce_dataset_updated[[#This Row],['[Final_Price(Rs.)']]])</f>
        <v>0</v>
      </c>
      <c r="V1025" s="5"/>
    </row>
    <row r="1026" spans="1:22">
      <c r="A1026" t="s">
        <v>4290</v>
      </c>
      <c r="B1026" t="s">
        <v>4291</v>
      </c>
      <c r="C1026" t="s">
        <v>114</v>
      </c>
      <c r="D1026" s="9" t="s">
        <v>4292</v>
      </c>
      <c r="E1026" s="8">
        <f>ecommerce_dataset_updated[[#This Row],[Price (Rs.)]]+0</f>
        <v>159.29</v>
      </c>
      <c r="F1026" s="6" t="s">
        <v>107</v>
      </c>
      <c r="G1026" s="7">
        <f>ecommerce_dataset_updated[[#This Row],[Discount (%)]]+0</f>
        <v>0</v>
      </c>
      <c r="H1026" s="6" t="s">
        <v>4292</v>
      </c>
      <c r="I1026" s="6">
        <f>ecommerce_dataset_updated[[#This Row],['[Price (Rs.)']]]*ecommerce_dataset_updated[[#This Row],['[Discount (%)']]]/100</f>
        <v>0</v>
      </c>
      <c r="J1026" s="6">
        <f>ecommerce_dataset_updated[[#This Row],[Final_Price(Rs.)]]+0</f>
        <v>159.29</v>
      </c>
      <c r="K1026" s="6">
        <f xml:space="preserve"> ecommerce_dataset_updated[[#This Row],['[Price (Rs.)']]]-ecommerce_dataset_updated[[#This Row],[Discount Amount _]]</f>
        <v>159.29</v>
      </c>
      <c r="L1026" t="s">
        <v>77</v>
      </c>
      <c r="M1026" t="s">
        <v>3458</v>
      </c>
      <c r="N1026" s="4" t="s">
        <v>14061</v>
      </c>
      <c r="O1026" s="4" t="s">
        <v>14067</v>
      </c>
      <c r="P1026" s="4" t="s">
        <v>14079</v>
      </c>
      <c r="Q1026" s="5">
        <f>DATE(ecommerce_dataset_updated[[#This Row],[YYYY]],ecommerce_dataset_updated[[#This Row],[MM]],ecommerce_dataset_updated[[#This Row],[DD]])</f>
        <v>45494</v>
      </c>
      <c r="R1026" s="6" t="str">
        <f>TEXT(ecommerce_dataset_updated[[#This Row],['[Purchase_Date']]], "mmm")</f>
        <v>Jul</v>
      </c>
      <c r="S1026" s="6" t="str">
        <f>TEXT(ecommerce_dataset_updated[[#This Row],['[Purchase_Date']]], "ddd")</f>
        <v>Sun</v>
      </c>
      <c r="T1026" s="6">
        <f>ecommerce_dataset_updated[[#This Row],[Final_Price(Rs.) _]]-ecommerce_dataset_updated[[#This Row],['[Final_Price(Rs.)']]]</f>
        <v>0</v>
      </c>
      <c r="U1026" s="6" t="b">
        <f xml:space="preserve"> AND(ecommerce_dataset_updated[[#This Row],[Final_Price(Rs.) _]]=ecommerce_dataset_updated[[#This Row],['[Final_Price(Rs.)']]])</f>
        <v>1</v>
      </c>
      <c r="V1026" s="5"/>
    </row>
    <row r="1027" spans="1:22">
      <c r="A1027" t="s">
        <v>4293</v>
      </c>
      <c r="B1027" t="s">
        <v>4294</v>
      </c>
      <c r="C1027" t="s">
        <v>18</v>
      </c>
      <c r="D1027" s="9" t="s">
        <v>4295</v>
      </c>
      <c r="E1027" s="8">
        <f>ecommerce_dataset_updated[[#This Row],[Price (Rs.)]]+0</f>
        <v>30.68</v>
      </c>
      <c r="F1027" s="6" t="s">
        <v>47</v>
      </c>
      <c r="G1027" s="7">
        <f>ecommerce_dataset_updated[[#This Row],[Discount (%)]]+0</f>
        <v>50</v>
      </c>
      <c r="H1027" s="6" t="s">
        <v>4296</v>
      </c>
      <c r="I1027" s="6">
        <f>ecommerce_dataset_updated[[#This Row],['[Price (Rs.)']]]*ecommerce_dataset_updated[[#This Row],['[Discount (%)']]]/100</f>
        <v>15.34</v>
      </c>
      <c r="J1027" s="6">
        <f>ecommerce_dataset_updated[[#This Row],[Final_Price(Rs.)]]+0</f>
        <v>15.34</v>
      </c>
      <c r="K1027" s="6">
        <f xml:space="preserve"> ecommerce_dataset_updated[[#This Row],['[Price (Rs.)']]]-ecommerce_dataset_updated[[#This Row],[Discount Amount _]]</f>
        <v>15.34</v>
      </c>
      <c r="L1027" t="s">
        <v>77</v>
      </c>
      <c r="M1027" t="s">
        <v>1884</v>
      </c>
      <c r="N1027" s="4" t="s">
        <v>14055</v>
      </c>
      <c r="O1027" s="4" t="s">
        <v>14050</v>
      </c>
      <c r="P1027" s="4" t="s">
        <v>14079</v>
      </c>
      <c r="Q1027" s="5">
        <f>DATE(ecommerce_dataset_updated[[#This Row],[YYYY]],ecommerce_dataset_updated[[#This Row],[MM]],ecommerce_dataset_updated[[#This Row],[DD]])</f>
        <v>45543</v>
      </c>
      <c r="R1027" s="6" t="str">
        <f>TEXT(ecommerce_dataset_updated[[#This Row],['[Purchase_Date']]], "mmm")</f>
        <v>Sep</v>
      </c>
      <c r="S1027" s="6" t="str">
        <f>TEXT(ecommerce_dataset_updated[[#This Row],['[Purchase_Date']]], "ddd")</f>
        <v>Sun</v>
      </c>
      <c r="T1027" s="6">
        <f>ecommerce_dataset_updated[[#This Row],[Final_Price(Rs.) _]]-ecommerce_dataset_updated[[#This Row],['[Final_Price(Rs.)']]]</f>
        <v>0</v>
      </c>
      <c r="U1027" s="6" t="b">
        <f xml:space="preserve"> AND(ecommerce_dataset_updated[[#This Row],[Final_Price(Rs.) _]]=ecommerce_dataset_updated[[#This Row],['[Final_Price(Rs.)']]])</f>
        <v>1</v>
      </c>
      <c r="V1027" s="5"/>
    </row>
    <row r="1028" spans="1:22">
      <c r="A1028" t="s">
        <v>4297</v>
      </c>
      <c r="B1028" t="s">
        <v>4298</v>
      </c>
      <c r="C1028" t="s">
        <v>45</v>
      </c>
      <c r="D1028" s="9" t="s">
        <v>4299</v>
      </c>
      <c r="E1028" s="8">
        <f>ecommerce_dataset_updated[[#This Row],[Price (Rs.)]]+0</f>
        <v>285.83</v>
      </c>
      <c r="F1028" s="6" t="s">
        <v>75</v>
      </c>
      <c r="G1028" s="7">
        <f>ecommerce_dataset_updated[[#This Row],[Discount (%)]]+0</f>
        <v>10</v>
      </c>
      <c r="H1028" s="6" t="s">
        <v>4300</v>
      </c>
      <c r="I1028" s="6">
        <f>ecommerce_dataset_updated[[#This Row],['[Price (Rs.)']]]*ecommerce_dataset_updated[[#This Row],['[Discount (%)']]]/100</f>
        <v>28.582999999999998</v>
      </c>
      <c r="J1028" s="6">
        <f>ecommerce_dataset_updated[[#This Row],[Final_Price(Rs.)]]+0</f>
        <v>257.25</v>
      </c>
      <c r="K1028" s="6">
        <f xml:space="preserve"> ecommerce_dataset_updated[[#This Row],['[Price (Rs.)']]]-ecommerce_dataset_updated[[#This Row],[Discount Amount _]]</f>
        <v>257.24699999999996</v>
      </c>
      <c r="L1028" t="s">
        <v>35</v>
      </c>
      <c r="M1028" t="s">
        <v>3584</v>
      </c>
      <c r="N1028" s="4" t="s">
        <v>14054</v>
      </c>
      <c r="O1028" s="4" t="s">
        <v>14062</v>
      </c>
      <c r="P1028" s="4" t="s">
        <v>14079</v>
      </c>
      <c r="Q1028" s="5">
        <f>DATE(ecommerce_dataset_updated[[#This Row],[YYYY]],ecommerce_dataset_updated[[#This Row],[MM]],ecommerce_dataset_updated[[#This Row],[DD]])</f>
        <v>45470</v>
      </c>
      <c r="R1028" s="6" t="str">
        <f>TEXT(ecommerce_dataset_updated[[#This Row],['[Purchase_Date']]], "mmm")</f>
        <v>Jun</v>
      </c>
      <c r="S1028" s="6" t="str">
        <f>TEXT(ecommerce_dataset_updated[[#This Row],['[Purchase_Date']]], "ddd")</f>
        <v>Thu</v>
      </c>
      <c r="T1028" s="6">
        <f>ecommerce_dataset_updated[[#This Row],[Final_Price(Rs.) _]]-ecommerce_dataset_updated[[#This Row],['[Final_Price(Rs.)']]]</f>
        <v>-3.0000000000427463E-3</v>
      </c>
      <c r="U1028" s="6" t="b">
        <f xml:space="preserve"> AND(ecommerce_dataset_updated[[#This Row],[Final_Price(Rs.) _]]=ecommerce_dataset_updated[[#This Row],['[Final_Price(Rs.)']]])</f>
        <v>0</v>
      </c>
      <c r="V1028" s="5"/>
    </row>
    <row r="1029" spans="1:22">
      <c r="A1029" t="s">
        <v>4301</v>
      </c>
      <c r="B1029" t="s">
        <v>4302</v>
      </c>
      <c r="C1029" t="s">
        <v>18</v>
      </c>
      <c r="D1029" s="9" t="s">
        <v>4303</v>
      </c>
      <c r="E1029" s="8">
        <f>ecommerce_dataset_updated[[#This Row],[Price (Rs.)]]+0</f>
        <v>311.67</v>
      </c>
      <c r="F1029" s="6" t="s">
        <v>12</v>
      </c>
      <c r="G1029" s="7">
        <f>ecommerce_dataset_updated[[#This Row],[Discount (%)]]+0</f>
        <v>15</v>
      </c>
      <c r="H1029" s="6" t="s">
        <v>4304</v>
      </c>
      <c r="I1029" s="6">
        <f>ecommerce_dataset_updated[[#This Row],['[Price (Rs.)']]]*ecommerce_dataset_updated[[#This Row],['[Discount (%)']]]/100</f>
        <v>46.750500000000002</v>
      </c>
      <c r="J1029" s="6">
        <f>ecommerce_dataset_updated[[#This Row],[Final_Price(Rs.)]]+0</f>
        <v>264.92</v>
      </c>
      <c r="K1029" s="6">
        <f xml:space="preserve"> ecommerce_dataset_updated[[#This Row],['[Price (Rs.)']]]-ecommerce_dataset_updated[[#This Row],[Discount Amount _]]</f>
        <v>264.91950000000003</v>
      </c>
      <c r="L1029" t="s">
        <v>14</v>
      </c>
      <c r="M1029" t="s">
        <v>2907</v>
      </c>
      <c r="N1029" s="4" t="s">
        <v>14052</v>
      </c>
      <c r="O1029" s="4" t="s">
        <v>75</v>
      </c>
      <c r="P1029" s="4" t="s">
        <v>14079</v>
      </c>
      <c r="Q1029" s="5">
        <f>DATE(ecommerce_dataset_updated[[#This Row],[YYYY]],ecommerce_dataset_updated[[#This Row],[MM]],ecommerce_dataset_updated[[#This Row],[DD]])</f>
        <v>45566</v>
      </c>
      <c r="R1029" s="6" t="str">
        <f>TEXT(ecommerce_dataset_updated[[#This Row],['[Purchase_Date']]], "mmm")</f>
        <v>Oct</v>
      </c>
      <c r="S1029" s="6" t="str">
        <f>TEXT(ecommerce_dataset_updated[[#This Row],['[Purchase_Date']]], "ddd")</f>
        <v>Tue</v>
      </c>
      <c r="T1029" s="6">
        <f>ecommerce_dataset_updated[[#This Row],[Final_Price(Rs.) _]]-ecommerce_dataset_updated[[#This Row],['[Final_Price(Rs.)']]]</f>
        <v>-4.9999999998817657E-4</v>
      </c>
      <c r="U1029" s="6" t="b">
        <f xml:space="preserve"> AND(ecommerce_dataset_updated[[#This Row],[Final_Price(Rs.) _]]=ecommerce_dataset_updated[[#This Row],['[Final_Price(Rs.)']]])</f>
        <v>0</v>
      </c>
      <c r="V1029" s="5"/>
    </row>
    <row r="1030" spans="1:22">
      <c r="A1030" t="s">
        <v>4305</v>
      </c>
      <c r="B1030" t="s">
        <v>4306</v>
      </c>
      <c r="C1030" t="s">
        <v>114</v>
      </c>
      <c r="D1030" s="9" t="s">
        <v>4307</v>
      </c>
      <c r="E1030" s="8">
        <f>ecommerce_dataset_updated[[#This Row],[Price (Rs.)]]+0</f>
        <v>277.94</v>
      </c>
      <c r="F1030" s="6" t="s">
        <v>53</v>
      </c>
      <c r="G1030" s="7">
        <f>ecommerce_dataset_updated[[#This Row],[Discount (%)]]+0</f>
        <v>5</v>
      </c>
      <c r="H1030" s="6" t="s">
        <v>4308</v>
      </c>
      <c r="I1030" s="6">
        <f>ecommerce_dataset_updated[[#This Row],['[Price (Rs.)']]]*ecommerce_dataset_updated[[#This Row],['[Discount (%)']]]/100</f>
        <v>13.897</v>
      </c>
      <c r="J1030" s="6">
        <f>ecommerce_dataset_updated[[#This Row],[Final_Price(Rs.)]]+0</f>
        <v>264.04000000000002</v>
      </c>
      <c r="K1030" s="6">
        <f xml:space="preserve"> ecommerce_dataset_updated[[#This Row],['[Price (Rs.)']]]-ecommerce_dataset_updated[[#This Row],[Discount Amount _]]</f>
        <v>264.04300000000001</v>
      </c>
      <c r="L1030" t="s">
        <v>120</v>
      </c>
      <c r="M1030" t="s">
        <v>418</v>
      </c>
      <c r="N1030" s="4" t="s">
        <v>14053</v>
      </c>
      <c r="O1030" s="4" t="s">
        <v>14050</v>
      </c>
      <c r="P1030" s="4" t="s">
        <v>14079</v>
      </c>
      <c r="Q1030" s="5">
        <f>DATE(ecommerce_dataset_updated[[#This Row],[YYYY]],ecommerce_dataset_updated[[#This Row],[MM]],ecommerce_dataset_updated[[#This Row],[DD]])</f>
        <v>45539</v>
      </c>
      <c r="R1030" s="6" t="str">
        <f>TEXT(ecommerce_dataset_updated[[#This Row],['[Purchase_Date']]], "mmm")</f>
        <v>Sep</v>
      </c>
      <c r="S1030" s="6" t="str">
        <f>TEXT(ecommerce_dataset_updated[[#This Row],['[Purchase_Date']]], "ddd")</f>
        <v>Wed</v>
      </c>
      <c r="T1030" s="6">
        <f>ecommerce_dataset_updated[[#This Row],[Final_Price(Rs.) _]]-ecommerce_dataset_updated[[#This Row],['[Final_Price(Rs.)']]]</f>
        <v>2.9999999999859028E-3</v>
      </c>
      <c r="U1030" s="6" t="b">
        <f xml:space="preserve"> AND(ecommerce_dataset_updated[[#This Row],[Final_Price(Rs.) _]]=ecommerce_dataset_updated[[#This Row],['[Final_Price(Rs.)']]])</f>
        <v>0</v>
      </c>
      <c r="V1030" s="5"/>
    </row>
    <row r="1031" spans="1:22">
      <c r="A1031" t="s">
        <v>4309</v>
      </c>
      <c r="B1031" t="s">
        <v>4310</v>
      </c>
      <c r="C1031" t="s">
        <v>45</v>
      </c>
      <c r="D1031" s="9" t="s">
        <v>4311</v>
      </c>
      <c r="E1031" s="8">
        <f>ecommerce_dataset_updated[[#This Row],[Price (Rs.)]]+0</f>
        <v>368.42</v>
      </c>
      <c r="F1031" s="6" t="s">
        <v>20</v>
      </c>
      <c r="G1031" s="7">
        <f>ecommerce_dataset_updated[[#This Row],[Discount (%)]]+0</f>
        <v>20</v>
      </c>
      <c r="H1031" s="6" t="s">
        <v>4312</v>
      </c>
      <c r="I1031" s="6">
        <f>ecommerce_dataset_updated[[#This Row],['[Price (Rs.)']]]*ecommerce_dataset_updated[[#This Row],['[Discount (%)']]]/100</f>
        <v>73.684000000000012</v>
      </c>
      <c r="J1031" s="6">
        <f>ecommerce_dataset_updated[[#This Row],[Final_Price(Rs.)]]+0</f>
        <v>294.74</v>
      </c>
      <c r="K1031" s="6">
        <f xml:space="preserve"> ecommerce_dataset_updated[[#This Row],['[Price (Rs.)']]]-ecommerce_dataset_updated[[#This Row],[Discount Amount _]]</f>
        <v>294.73599999999999</v>
      </c>
      <c r="L1031" t="s">
        <v>35</v>
      </c>
      <c r="M1031" t="s">
        <v>2322</v>
      </c>
      <c r="N1031" s="4" t="s">
        <v>14064</v>
      </c>
      <c r="O1031" s="4" t="s">
        <v>14067</v>
      </c>
      <c r="P1031" s="4" t="s">
        <v>14079</v>
      </c>
      <c r="Q1031" s="5">
        <f>DATE(ecommerce_dataset_updated[[#This Row],[YYYY]],ecommerce_dataset_updated[[#This Row],[MM]],ecommerce_dataset_updated[[#This Row],[DD]])</f>
        <v>45486</v>
      </c>
      <c r="R1031" s="6" t="str">
        <f>TEXT(ecommerce_dataset_updated[[#This Row],['[Purchase_Date']]], "mmm")</f>
        <v>Jul</v>
      </c>
      <c r="S1031" s="6" t="str">
        <f>TEXT(ecommerce_dataset_updated[[#This Row],['[Purchase_Date']]], "ddd")</f>
        <v>Sat</v>
      </c>
      <c r="T1031" s="6">
        <f>ecommerce_dataset_updated[[#This Row],[Final_Price(Rs.) _]]-ecommerce_dataset_updated[[#This Row],['[Final_Price(Rs.)']]]</f>
        <v>-4.0000000000190994E-3</v>
      </c>
      <c r="U1031" s="6" t="b">
        <f xml:space="preserve"> AND(ecommerce_dataset_updated[[#This Row],[Final_Price(Rs.) _]]=ecommerce_dataset_updated[[#This Row],['[Final_Price(Rs.)']]])</f>
        <v>0</v>
      </c>
      <c r="V1031" s="5"/>
    </row>
    <row r="1032" spans="1:22">
      <c r="A1032" t="s">
        <v>4313</v>
      </c>
      <c r="B1032" t="s">
        <v>4314</v>
      </c>
      <c r="C1032" t="s">
        <v>68</v>
      </c>
      <c r="D1032" s="9" t="s">
        <v>4315</v>
      </c>
      <c r="E1032" s="8">
        <f>ecommerce_dataset_updated[[#This Row],[Price (Rs.)]]+0</f>
        <v>379.22</v>
      </c>
      <c r="F1032" s="6" t="s">
        <v>12</v>
      </c>
      <c r="G1032" s="7">
        <f>ecommerce_dataset_updated[[#This Row],[Discount (%)]]+0</f>
        <v>15</v>
      </c>
      <c r="H1032" s="6" t="s">
        <v>4316</v>
      </c>
      <c r="I1032" s="6">
        <f>ecommerce_dataset_updated[[#This Row],['[Price (Rs.)']]]*ecommerce_dataset_updated[[#This Row],['[Discount (%)']]]/100</f>
        <v>56.883000000000003</v>
      </c>
      <c r="J1032" s="6">
        <f>ecommerce_dataset_updated[[#This Row],[Final_Price(Rs.)]]+0</f>
        <v>322.33999999999997</v>
      </c>
      <c r="K1032" s="6">
        <f xml:space="preserve"> ecommerce_dataset_updated[[#This Row],['[Price (Rs.)']]]-ecommerce_dataset_updated[[#This Row],[Discount Amount _]]</f>
        <v>322.33700000000005</v>
      </c>
      <c r="L1032" t="s">
        <v>14</v>
      </c>
      <c r="M1032" t="s">
        <v>4317</v>
      </c>
      <c r="N1032" s="4" t="s">
        <v>14063</v>
      </c>
      <c r="O1032" s="4" t="s">
        <v>14067</v>
      </c>
      <c r="P1032" s="4" t="s">
        <v>14079</v>
      </c>
      <c r="Q1032" s="5">
        <f>DATE(ecommerce_dataset_updated[[#This Row],[YYYY]],ecommerce_dataset_updated[[#This Row],[MM]],ecommerce_dataset_updated[[#This Row],[DD]])</f>
        <v>45490</v>
      </c>
      <c r="R1032" s="6" t="str">
        <f>TEXT(ecommerce_dataset_updated[[#This Row],['[Purchase_Date']]], "mmm")</f>
        <v>Jul</v>
      </c>
      <c r="S1032" s="6" t="str">
        <f>TEXT(ecommerce_dataset_updated[[#This Row],['[Purchase_Date']]], "ddd")</f>
        <v>Wed</v>
      </c>
      <c r="T1032" s="6">
        <f>ecommerce_dataset_updated[[#This Row],[Final_Price(Rs.) _]]-ecommerce_dataset_updated[[#This Row],['[Final_Price(Rs.)']]]</f>
        <v>-2.9999999999290594E-3</v>
      </c>
      <c r="U1032" s="6" t="b">
        <f xml:space="preserve"> AND(ecommerce_dataset_updated[[#This Row],[Final_Price(Rs.) _]]=ecommerce_dataset_updated[[#This Row],['[Final_Price(Rs.)']]])</f>
        <v>0</v>
      </c>
      <c r="V1032" s="5"/>
    </row>
    <row r="1033" spans="1:22">
      <c r="A1033" t="s">
        <v>4318</v>
      </c>
      <c r="B1033" t="s">
        <v>4319</v>
      </c>
      <c r="C1033" t="s">
        <v>114</v>
      </c>
      <c r="D1033" s="9" t="s">
        <v>4320</v>
      </c>
      <c r="E1033" s="8">
        <f>ecommerce_dataset_updated[[#This Row],[Price (Rs.)]]+0</f>
        <v>265.27</v>
      </c>
      <c r="F1033" s="6" t="s">
        <v>26</v>
      </c>
      <c r="G1033" s="7">
        <f>ecommerce_dataset_updated[[#This Row],[Discount (%)]]+0</f>
        <v>25</v>
      </c>
      <c r="H1033" s="6" t="s">
        <v>4321</v>
      </c>
      <c r="I1033" s="6">
        <f>ecommerce_dataset_updated[[#This Row],['[Price (Rs.)']]]*ecommerce_dataset_updated[[#This Row],['[Discount (%)']]]/100</f>
        <v>66.317499999999995</v>
      </c>
      <c r="J1033" s="6">
        <f>ecommerce_dataset_updated[[#This Row],[Final_Price(Rs.)]]+0</f>
        <v>198.95</v>
      </c>
      <c r="K1033" s="6">
        <f xml:space="preserve"> ecommerce_dataset_updated[[#This Row],['[Price (Rs.)']]]-ecommerce_dataset_updated[[#This Row],[Discount Amount _]]</f>
        <v>198.95249999999999</v>
      </c>
      <c r="L1033" t="s">
        <v>28</v>
      </c>
      <c r="M1033" t="s">
        <v>1958</v>
      </c>
      <c r="N1033" s="4" t="s">
        <v>14056</v>
      </c>
      <c r="O1033" s="4" t="s">
        <v>14051</v>
      </c>
      <c r="P1033" s="4" t="s">
        <v>14079</v>
      </c>
      <c r="Q1033" s="5">
        <f>DATE(ecommerce_dataset_updated[[#This Row],[YYYY]],ecommerce_dataset_updated[[#This Row],[MM]],ecommerce_dataset_updated[[#This Row],[DD]])</f>
        <v>45350</v>
      </c>
      <c r="R1033" s="6" t="str">
        <f>TEXT(ecommerce_dataset_updated[[#This Row],['[Purchase_Date']]], "mmm")</f>
        <v>Feb</v>
      </c>
      <c r="S1033" s="6" t="str">
        <f>TEXT(ecommerce_dataset_updated[[#This Row],['[Purchase_Date']]], "ddd")</f>
        <v>Wed</v>
      </c>
      <c r="T1033" s="6">
        <f>ecommerce_dataset_updated[[#This Row],[Final_Price(Rs.) _]]-ecommerce_dataset_updated[[#This Row],['[Final_Price(Rs.)']]]</f>
        <v>2.4999999999977263E-3</v>
      </c>
      <c r="U1033" s="6" t="b">
        <f xml:space="preserve"> AND(ecommerce_dataset_updated[[#This Row],[Final_Price(Rs.) _]]=ecommerce_dataset_updated[[#This Row],['[Final_Price(Rs.)']]])</f>
        <v>0</v>
      </c>
      <c r="V1033" s="5"/>
    </row>
    <row r="1034" spans="1:22">
      <c r="A1034" t="s">
        <v>4322</v>
      </c>
      <c r="B1034" t="s">
        <v>4323</v>
      </c>
      <c r="C1034" t="s">
        <v>68</v>
      </c>
      <c r="D1034" s="9" t="s">
        <v>4324</v>
      </c>
      <c r="E1034" s="8">
        <f>ecommerce_dataset_updated[[#This Row],[Price (Rs.)]]+0</f>
        <v>369.05</v>
      </c>
      <c r="F1034" s="6" t="s">
        <v>53</v>
      </c>
      <c r="G1034" s="7">
        <f>ecommerce_dataset_updated[[#This Row],[Discount (%)]]+0</f>
        <v>5</v>
      </c>
      <c r="H1034" s="6" t="s">
        <v>1808</v>
      </c>
      <c r="I1034" s="6">
        <f>ecommerce_dataset_updated[[#This Row],['[Price (Rs.)']]]*ecommerce_dataset_updated[[#This Row],['[Discount (%)']]]/100</f>
        <v>18.452500000000001</v>
      </c>
      <c r="J1034" s="6">
        <f>ecommerce_dataset_updated[[#This Row],[Final_Price(Rs.)]]+0</f>
        <v>350.6</v>
      </c>
      <c r="K1034" s="6">
        <f xml:space="preserve"> ecommerce_dataset_updated[[#This Row],['[Price (Rs.)']]]-ecommerce_dataset_updated[[#This Row],[Discount Amount _]]</f>
        <v>350.59750000000003</v>
      </c>
      <c r="L1034" t="s">
        <v>120</v>
      </c>
      <c r="M1034" t="s">
        <v>1531</v>
      </c>
      <c r="N1034" s="4" t="s">
        <v>14060</v>
      </c>
      <c r="O1034" s="4" t="s">
        <v>14062</v>
      </c>
      <c r="P1034" s="4" t="s">
        <v>14079</v>
      </c>
      <c r="Q1034" s="5">
        <f>DATE(ecommerce_dataset_updated[[#This Row],[YYYY]],ecommerce_dataset_updated[[#This Row],[MM]],ecommerce_dataset_updated[[#This Row],[DD]])</f>
        <v>45469</v>
      </c>
      <c r="R1034" s="6" t="str">
        <f>TEXT(ecommerce_dataset_updated[[#This Row],['[Purchase_Date']]], "mmm")</f>
        <v>Jun</v>
      </c>
      <c r="S1034" s="6" t="str">
        <f>TEXT(ecommerce_dataset_updated[[#This Row],['[Purchase_Date']]], "ddd")</f>
        <v>Wed</v>
      </c>
      <c r="T1034" s="6">
        <f>ecommerce_dataset_updated[[#This Row],[Final_Price(Rs.) _]]-ecommerce_dataset_updated[[#This Row],['[Final_Price(Rs.)']]]</f>
        <v>-2.4999999999977263E-3</v>
      </c>
      <c r="U1034" s="6" t="b">
        <f xml:space="preserve"> AND(ecommerce_dataset_updated[[#This Row],[Final_Price(Rs.) _]]=ecommerce_dataset_updated[[#This Row],['[Final_Price(Rs.)']]])</f>
        <v>0</v>
      </c>
      <c r="V1034" s="5"/>
    </row>
    <row r="1035" spans="1:22">
      <c r="A1035" t="s">
        <v>4325</v>
      </c>
      <c r="B1035" t="s">
        <v>4326</v>
      </c>
      <c r="C1035" t="s">
        <v>39</v>
      </c>
      <c r="D1035" s="9" t="s">
        <v>4327</v>
      </c>
      <c r="E1035" s="8">
        <f>ecommerce_dataset_updated[[#This Row],[Price (Rs.)]]+0</f>
        <v>493.7</v>
      </c>
      <c r="F1035" s="6" t="s">
        <v>20</v>
      </c>
      <c r="G1035" s="7">
        <f>ecommerce_dataset_updated[[#This Row],[Discount (%)]]+0</f>
        <v>20</v>
      </c>
      <c r="H1035" s="6" t="s">
        <v>4328</v>
      </c>
      <c r="I1035" s="6">
        <f>ecommerce_dataset_updated[[#This Row],['[Price (Rs.)']]]*ecommerce_dataset_updated[[#This Row],['[Discount (%)']]]/100</f>
        <v>98.74</v>
      </c>
      <c r="J1035" s="6">
        <f>ecommerce_dataset_updated[[#This Row],[Final_Price(Rs.)]]+0</f>
        <v>394.96</v>
      </c>
      <c r="K1035" s="6">
        <f xml:space="preserve"> ecommerce_dataset_updated[[#This Row],['[Price (Rs.)']]]-ecommerce_dataset_updated[[#This Row],[Discount Amount _]]</f>
        <v>394.96</v>
      </c>
      <c r="L1035" t="s">
        <v>77</v>
      </c>
      <c r="M1035" t="s">
        <v>3120</v>
      </c>
      <c r="N1035" s="4" t="s">
        <v>14064</v>
      </c>
      <c r="O1035" s="4" t="s">
        <v>14057</v>
      </c>
      <c r="P1035" s="4" t="s">
        <v>14079</v>
      </c>
      <c r="Q1035" s="5">
        <f>DATE(ecommerce_dataset_updated[[#This Row],[YYYY]],ecommerce_dataset_updated[[#This Row],[MM]],ecommerce_dataset_updated[[#This Row],[DD]])</f>
        <v>45364</v>
      </c>
      <c r="R1035" s="6" t="str">
        <f>TEXT(ecommerce_dataset_updated[[#This Row],['[Purchase_Date']]], "mmm")</f>
        <v>Mar</v>
      </c>
      <c r="S1035" s="6" t="str">
        <f>TEXT(ecommerce_dataset_updated[[#This Row],['[Purchase_Date']]], "ddd")</f>
        <v>Wed</v>
      </c>
      <c r="T1035" s="6">
        <f>ecommerce_dataset_updated[[#This Row],[Final_Price(Rs.) _]]-ecommerce_dataset_updated[[#This Row],['[Final_Price(Rs.)']]]</f>
        <v>0</v>
      </c>
      <c r="U1035" s="6" t="b">
        <f xml:space="preserve"> AND(ecommerce_dataset_updated[[#This Row],[Final_Price(Rs.) _]]=ecommerce_dataset_updated[[#This Row],['[Final_Price(Rs.)']]])</f>
        <v>1</v>
      </c>
      <c r="V1035" s="5"/>
    </row>
    <row r="1036" spans="1:22">
      <c r="A1036" t="s">
        <v>4329</v>
      </c>
      <c r="B1036" t="s">
        <v>4330</v>
      </c>
      <c r="C1036" t="s">
        <v>39</v>
      </c>
      <c r="D1036" s="9" t="s">
        <v>4331</v>
      </c>
      <c r="E1036" s="8">
        <f>ecommerce_dataset_updated[[#This Row],[Price (Rs.)]]+0</f>
        <v>499.65</v>
      </c>
      <c r="F1036" s="6" t="s">
        <v>75</v>
      </c>
      <c r="G1036" s="7">
        <f>ecommerce_dataset_updated[[#This Row],[Discount (%)]]+0</f>
        <v>10</v>
      </c>
      <c r="H1036" s="6" t="s">
        <v>4332</v>
      </c>
      <c r="I1036" s="6">
        <f>ecommerce_dataset_updated[[#This Row],['[Price (Rs.)']]]*ecommerce_dataset_updated[[#This Row],['[Discount (%)']]]/100</f>
        <v>49.965000000000003</v>
      </c>
      <c r="J1036" s="6">
        <f>ecommerce_dataset_updated[[#This Row],[Final_Price(Rs.)]]+0</f>
        <v>449.69</v>
      </c>
      <c r="K1036" s="6">
        <f xml:space="preserve"> ecommerce_dataset_updated[[#This Row],['[Price (Rs.)']]]-ecommerce_dataset_updated[[#This Row],[Discount Amount _]]</f>
        <v>449.68499999999995</v>
      </c>
      <c r="L1036" t="s">
        <v>120</v>
      </c>
      <c r="M1036" t="s">
        <v>2000</v>
      </c>
      <c r="N1036" s="4" t="s">
        <v>26</v>
      </c>
      <c r="O1036" s="4" t="s">
        <v>14067</v>
      </c>
      <c r="P1036" s="4" t="s">
        <v>14079</v>
      </c>
      <c r="Q1036" s="5">
        <f>DATE(ecommerce_dataset_updated[[#This Row],[YYYY]],ecommerce_dataset_updated[[#This Row],[MM]],ecommerce_dataset_updated[[#This Row],[DD]])</f>
        <v>45498</v>
      </c>
      <c r="R1036" s="6" t="str">
        <f>TEXT(ecommerce_dataset_updated[[#This Row],['[Purchase_Date']]], "mmm")</f>
        <v>Jul</v>
      </c>
      <c r="S1036" s="6" t="str">
        <f>TEXT(ecommerce_dataset_updated[[#This Row],['[Purchase_Date']]], "ddd")</f>
        <v>Thu</v>
      </c>
      <c r="T1036" s="6">
        <f>ecommerce_dataset_updated[[#This Row],[Final_Price(Rs.) _]]-ecommerce_dataset_updated[[#This Row],['[Final_Price(Rs.)']]]</f>
        <v>-5.0000000000522959E-3</v>
      </c>
      <c r="U1036" s="6" t="b">
        <f xml:space="preserve"> AND(ecommerce_dataset_updated[[#This Row],[Final_Price(Rs.) _]]=ecommerce_dataset_updated[[#This Row],['[Final_Price(Rs.)']]])</f>
        <v>0</v>
      </c>
      <c r="V1036" s="5"/>
    </row>
    <row r="1037" spans="1:22">
      <c r="A1037" t="s">
        <v>4333</v>
      </c>
      <c r="B1037" t="s">
        <v>4334</v>
      </c>
      <c r="C1037" t="s">
        <v>39</v>
      </c>
      <c r="D1037" s="9" t="s">
        <v>4335</v>
      </c>
      <c r="E1037" s="8">
        <f>ecommerce_dataset_updated[[#This Row],[Price (Rs.)]]+0</f>
        <v>31.78</v>
      </c>
      <c r="F1037" s="6" t="s">
        <v>12</v>
      </c>
      <c r="G1037" s="7">
        <f>ecommerce_dataset_updated[[#This Row],[Discount (%)]]+0</f>
        <v>15</v>
      </c>
      <c r="H1037" s="6" t="s">
        <v>4336</v>
      </c>
      <c r="I1037" s="6">
        <f>ecommerce_dataset_updated[[#This Row],['[Price (Rs.)']]]*ecommerce_dataset_updated[[#This Row],['[Discount (%)']]]/100</f>
        <v>4.7670000000000003</v>
      </c>
      <c r="J1037" s="6">
        <f>ecommerce_dataset_updated[[#This Row],[Final_Price(Rs.)]]+0</f>
        <v>27.01</v>
      </c>
      <c r="K1037" s="6">
        <f xml:space="preserve"> ecommerce_dataset_updated[[#This Row],['[Price (Rs.)']]]-ecommerce_dataset_updated[[#This Row],[Discount Amount _]]</f>
        <v>27.013000000000002</v>
      </c>
      <c r="L1037" t="s">
        <v>120</v>
      </c>
      <c r="M1037" t="s">
        <v>681</v>
      </c>
      <c r="N1037" s="4" t="s">
        <v>14051</v>
      </c>
      <c r="O1037" s="4" t="s">
        <v>14062</v>
      </c>
      <c r="P1037" s="4" t="s">
        <v>14079</v>
      </c>
      <c r="Q1037" s="5">
        <f>DATE(ecommerce_dataset_updated[[#This Row],[YYYY]],ecommerce_dataset_updated[[#This Row],[MM]],ecommerce_dataset_updated[[#This Row],[DD]])</f>
        <v>45445</v>
      </c>
      <c r="R1037" s="6" t="str">
        <f>TEXT(ecommerce_dataset_updated[[#This Row],['[Purchase_Date']]], "mmm")</f>
        <v>Jun</v>
      </c>
      <c r="S1037" s="6" t="str">
        <f>TEXT(ecommerce_dataset_updated[[#This Row],['[Purchase_Date']]], "ddd")</f>
        <v>Sun</v>
      </c>
      <c r="T1037" s="6">
        <f>ecommerce_dataset_updated[[#This Row],[Final_Price(Rs.) _]]-ecommerce_dataset_updated[[#This Row],['[Final_Price(Rs.)']]]</f>
        <v>3.0000000000001137E-3</v>
      </c>
      <c r="U1037" s="6" t="b">
        <f xml:space="preserve"> AND(ecommerce_dataset_updated[[#This Row],[Final_Price(Rs.) _]]=ecommerce_dataset_updated[[#This Row],['[Final_Price(Rs.)']]])</f>
        <v>0</v>
      </c>
      <c r="V1037" s="5"/>
    </row>
    <row r="1038" spans="1:22">
      <c r="A1038" t="s">
        <v>4337</v>
      </c>
      <c r="B1038" t="s">
        <v>4338</v>
      </c>
      <c r="C1038" t="s">
        <v>32</v>
      </c>
      <c r="D1038" s="9" t="s">
        <v>4339</v>
      </c>
      <c r="E1038" s="8">
        <f>ecommerce_dataset_updated[[#This Row],[Price (Rs.)]]+0</f>
        <v>145.1</v>
      </c>
      <c r="F1038" s="6" t="s">
        <v>26</v>
      </c>
      <c r="G1038" s="7">
        <f>ecommerce_dataset_updated[[#This Row],[Discount (%)]]+0</f>
        <v>25</v>
      </c>
      <c r="H1038" s="6" t="s">
        <v>4340</v>
      </c>
      <c r="I1038" s="6">
        <f>ecommerce_dataset_updated[[#This Row],['[Price (Rs.)']]]*ecommerce_dataset_updated[[#This Row],['[Discount (%)']]]/100</f>
        <v>36.274999999999999</v>
      </c>
      <c r="J1038" s="6">
        <f>ecommerce_dataset_updated[[#This Row],[Final_Price(Rs.)]]+0</f>
        <v>108.82</v>
      </c>
      <c r="K1038" s="6">
        <f xml:space="preserve"> ecommerce_dataset_updated[[#This Row],['[Price (Rs.)']]]-ecommerce_dataset_updated[[#This Row],[Discount Amount _]]</f>
        <v>108.82499999999999</v>
      </c>
      <c r="L1038" t="s">
        <v>35</v>
      </c>
      <c r="M1038" t="s">
        <v>408</v>
      </c>
      <c r="N1038" s="4" t="s">
        <v>14050</v>
      </c>
      <c r="O1038" s="4" t="s">
        <v>14052</v>
      </c>
      <c r="P1038" s="4" t="s">
        <v>14079</v>
      </c>
      <c r="Q1038" s="5">
        <f>DATE(ecommerce_dataset_updated[[#This Row],[YYYY]],ecommerce_dataset_updated[[#This Row],[MM]],ecommerce_dataset_updated[[#This Row],[DD]])</f>
        <v>45300</v>
      </c>
      <c r="R1038" s="6" t="str">
        <f>TEXT(ecommerce_dataset_updated[[#This Row],['[Purchase_Date']]], "mmm")</f>
        <v>Jan</v>
      </c>
      <c r="S1038" s="6" t="str">
        <f>TEXT(ecommerce_dataset_updated[[#This Row],['[Purchase_Date']]], "ddd")</f>
        <v>Tue</v>
      </c>
      <c r="T1038" s="6">
        <f>ecommerce_dataset_updated[[#This Row],[Final_Price(Rs.) _]]-ecommerce_dataset_updated[[#This Row],['[Final_Price(Rs.)']]]</f>
        <v>4.9999999999954525E-3</v>
      </c>
      <c r="U1038" s="6" t="b">
        <f xml:space="preserve"> AND(ecommerce_dataset_updated[[#This Row],[Final_Price(Rs.) _]]=ecommerce_dataset_updated[[#This Row],['[Final_Price(Rs.)']]])</f>
        <v>0</v>
      </c>
      <c r="V1038" s="5"/>
    </row>
    <row r="1039" spans="1:22">
      <c r="A1039" t="s">
        <v>4341</v>
      </c>
      <c r="B1039" t="s">
        <v>4342</v>
      </c>
      <c r="C1039" t="s">
        <v>32</v>
      </c>
      <c r="D1039" s="9" t="s">
        <v>4343</v>
      </c>
      <c r="E1039" s="8">
        <f>ecommerce_dataset_updated[[#This Row],[Price (Rs.)]]+0</f>
        <v>163.27000000000001</v>
      </c>
      <c r="F1039" s="6" t="s">
        <v>26</v>
      </c>
      <c r="G1039" s="7">
        <f>ecommerce_dataset_updated[[#This Row],[Discount (%)]]+0</f>
        <v>25</v>
      </c>
      <c r="H1039" s="6" t="s">
        <v>4344</v>
      </c>
      <c r="I1039" s="6">
        <f>ecommerce_dataset_updated[[#This Row],['[Price (Rs.)']]]*ecommerce_dataset_updated[[#This Row],['[Discount (%)']]]/100</f>
        <v>40.817500000000003</v>
      </c>
      <c r="J1039" s="6">
        <f>ecommerce_dataset_updated[[#This Row],[Final_Price(Rs.)]]+0</f>
        <v>122.45</v>
      </c>
      <c r="K1039" s="6">
        <f xml:space="preserve"> ecommerce_dataset_updated[[#This Row],['[Price (Rs.)']]]-ecommerce_dataset_updated[[#This Row],[Discount Amount _]]</f>
        <v>122.45250000000001</v>
      </c>
      <c r="L1039" t="s">
        <v>35</v>
      </c>
      <c r="M1039" t="s">
        <v>667</v>
      </c>
      <c r="N1039" s="4" t="s">
        <v>14069</v>
      </c>
      <c r="O1039" s="4" t="s">
        <v>14067</v>
      </c>
      <c r="P1039" s="4" t="s">
        <v>14079</v>
      </c>
      <c r="Q1039" s="5">
        <f>DATE(ecommerce_dataset_updated[[#This Row],[YYYY]],ecommerce_dataset_updated[[#This Row],[MM]],ecommerce_dataset_updated[[#This Row],[DD]])</f>
        <v>45495</v>
      </c>
      <c r="R1039" s="6" t="str">
        <f>TEXT(ecommerce_dataset_updated[[#This Row],['[Purchase_Date']]], "mmm")</f>
        <v>Jul</v>
      </c>
      <c r="S1039" s="6" t="str">
        <f>TEXT(ecommerce_dataset_updated[[#This Row],['[Purchase_Date']]], "ddd")</f>
        <v>Mon</v>
      </c>
      <c r="T1039" s="6">
        <f>ecommerce_dataset_updated[[#This Row],[Final_Price(Rs.) _]]-ecommerce_dataset_updated[[#This Row],['[Final_Price(Rs.)']]]</f>
        <v>2.5000000000119371E-3</v>
      </c>
      <c r="U1039" s="6" t="b">
        <f xml:space="preserve"> AND(ecommerce_dataset_updated[[#This Row],[Final_Price(Rs.) _]]=ecommerce_dataset_updated[[#This Row],['[Final_Price(Rs.)']]])</f>
        <v>0</v>
      </c>
      <c r="V1039" s="5"/>
    </row>
    <row r="1040" spans="1:22">
      <c r="A1040" t="s">
        <v>4345</v>
      </c>
      <c r="B1040" t="s">
        <v>4346</v>
      </c>
      <c r="C1040" t="s">
        <v>32</v>
      </c>
      <c r="D1040" s="9" t="s">
        <v>4347</v>
      </c>
      <c r="E1040" s="8">
        <f>ecommerce_dataset_updated[[#This Row],[Price (Rs.)]]+0</f>
        <v>223.69</v>
      </c>
      <c r="F1040" s="6" t="s">
        <v>20</v>
      </c>
      <c r="G1040" s="7">
        <f>ecommerce_dataset_updated[[#This Row],[Discount (%)]]+0</f>
        <v>20</v>
      </c>
      <c r="H1040" s="6" t="s">
        <v>4348</v>
      </c>
      <c r="I1040" s="6">
        <f>ecommerce_dataset_updated[[#This Row],['[Price (Rs.)']]]*ecommerce_dataset_updated[[#This Row],['[Discount (%)']]]/100</f>
        <v>44.738</v>
      </c>
      <c r="J1040" s="6">
        <f>ecommerce_dataset_updated[[#This Row],[Final_Price(Rs.)]]+0</f>
        <v>178.95</v>
      </c>
      <c r="K1040" s="6">
        <f xml:space="preserve"> ecommerce_dataset_updated[[#This Row],['[Price (Rs.)']]]-ecommerce_dataset_updated[[#This Row],[Discount Amount _]]</f>
        <v>178.952</v>
      </c>
      <c r="L1040" t="s">
        <v>28</v>
      </c>
      <c r="M1040" t="s">
        <v>2178</v>
      </c>
      <c r="N1040" s="4" t="s">
        <v>14051</v>
      </c>
      <c r="O1040" s="4" t="s">
        <v>14050</v>
      </c>
      <c r="P1040" s="4" t="s">
        <v>14079</v>
      </c>
      <c r="Q1040" s="5">
        <f>DATE(ecommerce_dataset_updated[[#This Row],[YYYY]],ecommerce_dataset_updated[[#This Row],[MM]],ecommerce_dataset_updated[[#This Row],[DD]])</f>
        <v>45537</v>
      </c>
      <c r="R1040" s="6" t="str">
        <f>TEXT(ecommerce_dataset_updated[[#This Row],['[Purchase_Date']]], "mmm")</f>
        <v>Sep</v>
      </c>
      <c r="S1040" s="6" t="str">
        <f>TEXT(ecommerce_dataset_updated[[#This Row],['[Purchase_Date']]], "ddd")</f>
        <v>Mon</v>
      </c>
      <c r="T1040" s="6">
        <f>ecommerce_dataset_updated[[#This Row],[Final_Price(Rs.) _]]-ecommerce_dataset_updated[[#This Row],['[Final_Price(Rs.)']]]</f>
        <v>2.0000000000095497E-3</v>
      </c>
      <c r="U1040" s="6" t="b">
        <f xml:space="preserve"> AND(ecommerce_dataset_updated[[#This Row],[Final_Price(Rs.) _]]=ecommerce_dataset_updated[[#This Row],['[Final_Price(Rs.)']]])</f>
        <v>0</v>
      </c>
      <c r="V1040" s="5"/>
    </row>
    <row r="1041" spans="1:22">
      <c r="A1041" t="s">
        <v>4349</v>
      </c>
      <c r="B1041" t="s">
        <v>4350</v>
      </c>
      <c r="C1041" t="s">
        <v>39</v>
      </c>
      <c r="D1041" s="9" t="s">
        <v>4351</v>
      </c>
      <c r="E1041" s="8">
        <f>ecommerce_dataset_updated[[#This Row],[Price (Rs.)]]+0</f>
        <v>417.94</v>
      </c>
      <c r="F1041" s="6" t="s">
        <v>107</v>
      </c>
      <c r="G1041" s="7">
        <f>ecommerce_dataset_updated[[#This Row],[Discount (%)]]+0</f>
        <v>0</v>
      </c>
      <c r="H1041" s="6" t="s">
        <v>4351</v>
      </c>
      <c r="I1041" s="6">
        <f>ecommerce_dataset_updated[[#This Row],['[Price (Rs.)']]]*ecommerce_dataset_updated[[#This Row],['[Discount (%)']]]/100</f>
        <v>0</v>
      </c>
      <c r="J1041" s="6">
        <f>ecommerce_dataset_updated[[#This Row],[Final_Price(Rs.)]]+0</f>
        <v>417.94</v>
      </c>
      <c r="K1041" s="6">
        <f xml:space="preserve"> ecommerce_dataset_updated[[#This Row],['[Price (Rs.)']]]-ecommerce_dataset_updated[[#This Row],[Discount Amount _]]</f>
        <v>417.94</v>
      </c>
      <c r="L1041" t="s">
        <v>77</v>
      </c>
      <c r="M1041" t="s">
        <v>522</v>
      </c>
      <c r="N1041" s="4" t="s">
        <v>14051</v>
      </c>
      <c r="O1041" s="4" t="s">
        <v>14053</v>
      </c>
      <c r="P1041" s="4" t="s">
        <v>14079</v>
      </c>
      <c r="Q1041" s="5">
        <f>DATE(ecommerce_dataset_updated[[#This Row],[YYYY]],ecommerce_dataset_updated[[#This Row],[MM]],ecommerce_dataset_updated[[#This Row],[DD]])</f>
        <v>45384</v>
      </c>
      <c r="R1041" s="6" t="str">
        <f>TEXT(ecommerce_dataset_updated[[#This Row],['[Purchase_Date']]], "mmm")</f>
        <v>Apr</v>
      </c>
      <c r="S1041" s="6" t="str">
        <f>TEXT(ecommerce_dataset_updated[[#This Row],['[Purchase_Date']]], "ddd")</f>
        <v>Tue</v>
      </c>
      <c r="T1041" s="6">
        <f>ecommerce_dataset_updated[[#This Row],[Final_Price(Rs.) _]]-ecommerce_dataset_updated[[#This Row],['[Final_Price(Rs.)']]]</f>
        <v>0</v>
      </c>
      <c r="U1041" s="6" t="b">
        <f xml:space="preserve"> AND(ecommerce_dataset_updated[[#This Row],[Final_Price(Rs.) _]]=ecommerce_dataset_updated[[#This Row],['[Final_Price(Rs.)']]])</f>
        <v>1</v>
      </c>
      <c r="V1041" s="5"/>
    </row>
    <row r="1042" spans="1:22">
      <c r="A1042" t="s">
        <v>4352</v>
      </c>
      <c r="B1042" t="s">
        <v>4353</v>
      </c>
      <c r="C1042" t="s">
        <v>68</v>
      </c>
      <c r="D1042" s="9" t="s">
        <v>4354</v>
      </c>
      <c r="E1042" s="8">
        <f>ecommerce_dataset_updated[[#This Row],[Price (Rs.)]]+0</f>
        <v>270.76</v>
      </c>
      <c r="F1042" s="6" t="s">
        <v>154</v>
      </c>
      <c r="G1042" s="7">
        <f>ecommerce_dataset_updated[[#This Row],[Discount (%)]]+0</f>
        <v>30</v>
      </c>
      <c r="H1042" s="6" t="s">
        <v>4355</v>
      </c>
      <c r="I1042" s="6">
        <f>ecommerce_dataset_updated[[#This Row],['[Price (Rs.)']]]*ecommerce_dataset_updated[[#This Row],['[Discount (%)']]]/100</f>
        <v>81.227999999999994</v>
      </c>
      <c r="J1042" s="6">
        <f>ecommerce_dataset_updated[[#This Row],[Final_Price(Rs.)]]+0</f>
        <v>189.53</v>
      </c>
      <c r="K1042" s="6">
        <f xml:space="preserve"> ecommerce_dataset_updated[[#This Row],['[Price (Rs.)']]]-ecommerce_dataset_updated[[#This Row],[Discount Amount _]]</f>
        <v>189.53199999999998</v>
      </c>
      <c r="L1042" t="s">
        <v>77</v>
      </c>
      <c r="M1042" t="s">
        <v>3342</v>
      </c>
      <c r="N1042" s="4" t="s">
        <v>14055</v>
      </c>
      <c r="O1042" s="4" t="s">
        <v>14051</v>
      </c>
      <c r="P1042" s="4" t="s">
        <v>14079</v>
      </c>
      <c r="Q1042" s="5">
        <f>DATE(ecommerce_dataset_updated[[#This Row],[YYYY]],ecommerce_dataset_updated[[#This Row],[MM]],ecommerce_dataset_updated[[#This Row],[DD]])</f>
        <v>45330</v>
      </c>
      <c r="R1042" s="6" t="str">
        <f>TEXT(ecommerce_dataset_updated[[#This Row],['[Purchase_Date']]], "mmm")</f>
        <v>Feb</v>
      </c>
      <c r="S1042" s="6" t="str">
        <f>TEXT(ecommerce_dataset_updated[[#This Row],['[Purchase_Date']]], "ddd")</f>
        <v>Thu</v>
      </c>
      <c r="T1042" s="6">
        <f>ecommerce_dataset_updated[[#This Row],[Final_Price(Rs.) _]]-ecommerce_dataset_updated[[#This Row],['[Final_Price(Rs.)']]]</f>
        <v>1.999999999981128E-3</v>
      </c>
      <c r="U1042" s="6" t="b">
        <f xml:space="preserve"> AND(ecommerce_dataset_updated[[#This Row],[Final_Price(Rs.) _]]=ecommerce_dataset_updated[[#This Row],['[Final_Price(Rs.)']]])</f>
        <v>0</v>
      </c>
      <c r="V1042" s="5"/>
    </row>
    <row r="1043" spans="1:22">
      <c r="A1043" t="s">
        <v>4356</v>
      </c>
      <c r="B1043" t="s">
        <v>4357</v>
      </c>
      <c r="C1043" t="s">
        <v>39</v>
      </c>
      <c r="D1043" s="9" t="s">
        <v>4358</v>
      </c>
      <c r="E1043" s="8">
        <f>ecommerce_dataset_updated[[#This Row],[Price (Rs.)]]+0</f>
        <v>497.52</v>
      </c>
      <c r="F1043" s="6" t="s">
        <v>47</v>
      </c>
      <c r="G1043" s="7">
        <f>ecommerce_dataset_updated[[#This Row],[Discount (%)]]+0</f>
        <v>50</v>
      </c>
      <c r="H1043" s="6" t="s">
        <v>4359</v>
      </c>
      <c r="I1043" s="6">
        <f>ecommerce_dataset_updated[[#This Row],['[Price (Rs.)']]]*ecommerce_dataset_updated[[#This Row],['[Discount (%)']]]/100</f>
        <v>248.76</v>
      </c>
      <c r="J1043" s="6">
        <f>ecommerce_dataset_updated[[#This Row],[Final_Price(Rs.)]]+0</f>
        <v>248.76</v>
      </c>
      <c r="K1043" s="6">
        <f xml:space="preserve"> ecommerce_dataset_updated[[#This Row],['[Price (Rs.)']]]-ecommerce_dataset_updated[[#This Row],[Discount Amount _]]</f>
        <v>248.76</v>
      </c>
      <c r="L1043" t="s">
        <v>35</v>
      </c>
      <c r="M1043" t="s">
        <v>1540</v>
      </c>
      <c r="N1043" s="4" t="s">
        <v>14060</v>
      </c>
      <c r="O1043" s="4" t="s">
        <v>14057</v>
      </c>
      <c r="P1043" s="4" t="s">
        <v>14079</v>
      </c>
      <c r="Q1043" s="5">
        <f>DATE(ecommerce_dataset_updated[[#This Row],[YYYY]],ecommerce_dataset_updated[[#This Row],[MM]],ecommerce_dataset_updated[[#This Row],[DD]])</f>
        <v>45377</v>
      </c>
      <c r="R1043" s="6" t="str">
        <f>TEXT(ecommerce_dataset_updated[[#This Row],['[Purchase_Date']]], "mmm")</f>
        <v>Mar</v>
      </c>
      <c r="S1043" s="6" t="str">
        <f>TEXT(ecommerce_dataset_updated[[#This Row],['[Purchase_Date']]], "ddd")</f>
        <v>Tue</v>
      </c>
      <c r="T1043" s="6">
        <f>ecommerce_dataset_updated[[#This Row],[Final_Price(Rs.) _]]-ecommerce_dataset_updated[[#This Row],['[Final_Price(Rs.)']]]</f>
        <v>0</v>
      </c>
      <c r="U1043" s="6" t="b">
        <f xml:space="preserve"> AND(ecommerce_dataset_updated[[#This Row],[Final_Price(Rs.) _]]=ecommerce_dataset_updated[[#This Row],['[Final_Price(Rs.)']]])</f>
        <v>1</v>
      </c>
      <c r="V1043" s="5"/>
    </row>
    <row r="1044" spans="1:22">
      <c r="A1044" t="s">
        <v>4360</v>
      </c>
      <c r="B1044" t="s">
        <v>4361</v>
      </c>
      <c r="C1044" t="s">
        <v>10</v>
      </c>
      <c r="D1044" s="9" t="s">
        <v>4362</v>
      </c>
      <c r="E1044" s="8">
        <f>ecommerce_dataset_updated[[#This Row],[Price (Rs.)]]+0</f>
        <v>348.59</v>
      </c>
      <c r="F1044" s="6" t="s">
        <v>53</v>
      </c>
      <c r="G1044" s="7">
        <f>ecommerce_dataset_updated[[#This Row],[Discount (%)]]+0</f>
        <v>5</v>
      </c>
      <c r="H1044" s="6" t="s">
        <v>4363</v>
      </c>
      <c r="I1044" s="6">
        <f>ecommerce_dataset_updated[[#This Row],['[Price (Rs.)']]]*ecommerce_dataset_updated[[#This Row],['[Discount (%)']]]/100</f>
        <v>17.429499999999997</v>
      </c>
      <c r="J1044" s="6">
        <f>ecommerce_dataset_updated[[#This Row],[Final_Price(Rs.)]]+0</f>
        <v>331.16</v>
      </c>
      <c r="K1044" s="6">
        <f xml:space="preserve"> ecommerce_dataset_updated[[#This Row],['[Price (Rs.)']]]-ecommerce_dataset_updated[[#This Row],[Discount Amount _]]</f>
        <v>331.16049999999996</v>
      </c>
      <c r="L1044" t="s">
        <v>35</v>
      </c>
      <c r="M1044" t="s">
        <v>1229</v>
      </c>
      <c r="N1044" s="4" t="s">
        <v>14066</v>
      </c>
      <c r="O1044" s="4" t="s">
        <v>14050</v>
      </c>
      <c r="P1044" s="4" t="s">
        <v>14079</v>
      </c>
      <c r="Q1044" s="5">
        <f>DATE(ecommerce_dataset_updated[[#This Row],[YYYY]],ecommerce_dataset_updated[[#This Row],[MM]],ecommerce_dataset_updated[[#This Row],[DD]])</f>
        <v>45554</v>
      </c>
      <c r="R1044" s="6" t="str">
        <f>TEXT(ecommerce_dataset_updated[[#This Row],['[Purchase_Date']]], "mmm")</f>
        <v>Sep</v>
      </c>
      <c r="S1044" s="6" t="str">
        <f>TEXT(ecommerce_dataset_updated[[#This Row],['[Purchase_Date']]], "ddd")</f>
        <v>Thu</v>
      </c>
      <c r="T1044" s="6">
        <f>ecommerce_dataset_updated[[#This Row],[Final_Price(Rs.) _]]-ecommerce_dataset_updated[[#This Row],['[Final_Price(Rs.)']]]</f>
        <v>4.9999999993133315E-4</v>
      </c>
      <c r="U1044" s="6" t="b">
        <f xml:space="preserve"> AND(ecommerce_dataset_updated[[#This Row],[Final_Price(Rs.) _]]=ecommerce_dataset_updated[[#This Row],['[Final_Price(Rs.)']]])</f>
        <v>0</v>
      </c>
      <c r="V1044" s="5"/>
    </row>
    <row r="1045" spans="1:22">
      <c r="A1045" t="s">
        <v>4364</v>
      </c>
      <c r="B1045" t="s">
        <v>4365</v>
      </c>
      <c r="C1045" t="s">
        <v>114</v>
      </c>
      <c r="D1045" s="9" t="s">
        <v>4366</v>
      </c>
      <c r="E1045" s="8">
        <f>ecommerce_dataset_updated[[#This Row],[Price (Rs.)]]+0</f>
        <v>362.5</v>
      </c>
      <c r="F1045" s="6" t="s">
        <v>75</v>
      </c>
      <c r="G1045" s="7">
        <f>ecommerce_dataset_updated[[#This Row],[Discount (%)]]+0</f>
        <v>10</v>
      </c>
      <c r="H1045" s="6" t="s">
        <v>4367</v>
      </c>
      <c r="I1045" s="6">
        <f>ecommerce_dataset_updated[[#This Row],['[Price (Rs.)']]]*ecommerce_dataset_updated[[#This Row],['[Discount (%)']]]/100</f>
        <v>36.25</v>
      </c>
      <c r="J1045" s="6">
        <f>ecommerce_dataset_updated[[#This Row],[Final_Price(Rs.)]]+0</f>
        <v>326.25</v>
      </c>
      <c r="K1045" s="6">
        <f xml:space="preserve"> ecommerce_dataset_updated[[#This Row],['[Price (Rs.)']]]-ecommerce_dataset_updated[[#This Row],[Discount Amount _]]</f>
        <v>326.25</v>
      </c>
      <c r="L1045" t="s">
        <v>28</v>
      </c>
      <c r="M1045" t="s">
        <v>83</v>
      </c>
      <c r="N1045" s="4" t="s">
        <v>75</v>
      </c>
      <c r="O1045" s="4" t="s">
        <v>14050</v>
      </c>
      <c r="P1045" s="4" t="s">
        <v>14079</v>
      </c>
      <c r="Q1045" s="5">
        <f>DATE(ecommerce_dataset_updated[[#This Row],[YYYY]],ecommerce_dataset_updated[[#This Row],[MM]],ecommerce_dataset_updated[[#This Row],[DD]])</f>
        <v>45545</v>
      </c>
      <c r="R1045" s="6" t="str">
        <f>TEXT(ecommerce_dataset_updated[[#This Row],['[Purchase_Date']]], "mmm")</f>
        <v>Sep</v>
      </c>
      <c r="S1045" s="6" t="str">
        <f>TEXT(ecommerce_dataset_updated[[#This Row],['[Purchase_Date']]], "ddd")</f>
        <v>Tue</v>
      </c>
      <c r="T1045" s="6">
        <f>ecommerce_dataset_updated[[#This Row],[Final_Price(Rs.) _]]-ecommerce_dataset_updated[[#This Row],['[Final_Price(Rs.)']]]</f>
        <v>0</v>
      </c>
      <c r="U1045" s="6" t="b">
        <f xml:space="preserve"> AND(ecommerce_dataset_updated[[#This Row],[Final_Price(Rs.) _]]=ecommerce_dataset_updated[[#This Row],['[Final_Price(Rs.)']]])</f>
        <v>1</v>
      </c>
      <c r="V1045" s="5"/>
    </row>
    <row r="1046" spans="1:22">
      <c r="A1046" t="s">
        <v>4368</v>
      </c>
      <c r="B1046" t="s">
        <v>4369</v>
      </c>
      <c r="C1046" t="s">
        <v>68</v>
      </c>
      <c r="D1046" s="9" t="s">
        <v>4370</v>
      </c>
      <c r="E1046" s="8">
        <f>ecommerce_dataset_updated[[#This Row],[Price (Rs.)]]+0</f>
        <v>411.6</v>
      </c>
      <c r="F1046" s="6" t="s">
        <v>154</v>
      </c>
      <c r="G1046" s="7">
        <f>ecommerce_dataset_updated[[#This Row],[Discount (%)]]+0</f>
        <v>30</v>
      </c>
      <c r="H1046" s="6" t="s">
        <v>4371</v>
      </c>
      <c r="I1046" s="6">
        <f>ecommerce_dataset_updated[[#This Row],['[Price (Rs.)']]]*ecommerce_dataset_updated[[#This Row],['[Discount (%)']]]/100</f>
        <v>123.48</v>
      </c>
      <c r="J1046" s="6">
        <f>ecommerce_dataset_updated[[#This Row],[Final_Price(Rs.)]]+0</f>
        <v>288.12</v>
      </c>
      <c r="K1046" s="6">
        <f xml:space="preserve"> ecommerce_dataset_updated[[#This Row],['[Price (Rs.)']]]-ecommerce_dataset_updated[[#This Row],[Discount Amount _]]</f>
        <v>288.12</v>
      </c>
      <c r="L1046" t="s">
        <v>120</v>
      </c>
      <c r="M1046" t="s">
        <v>15</v>
      </c>
      <c r="N1046" s="4" t="s">
        <v>14048</v>
      </c>
      <c r="O1046" s="4" t="s">
        <v>14049</v>
      </c>
      <c r="P1046" s="4" t="s">
        <v>14079</v>
      </c>
      <c r="Q1046" s="5">
        <f>DATE(ecommerce_dataset_updated[[#This Row],[YYYY]],ecommerce_dataset_updated[[#This Row],[MM]],ecommerce_dataset_updated[[#This Row],[DD]])</f>
        <v>45608</v>
      </c>
      <c r="R1046" s="6" t="str">
        <f>TEXT(ecommerce_dataset_updated[[#This Row],['[Purchase_Date']]], "mmm")</f>
        <v>Nov</v>
      </c>
      <c r="S1046" s="6" t="str">
        <f>TEXT(ecommerce_dataset_updated[[#This Row],['[Purchase_Date']]], "ddd")</f>
        <v>Tue</v>
      </c>
      <c r="T1046" s="6">
        <f>ecommerce_dataset_updated[[#This Row],[Final_Price(Rs.) _]]-ecommerce_dataset_updated[[#This Row],['[Final_Price(Rs.)']]]</f>
        <v>0</v>
      </c>
      <c r="U1046" s="6" t="b">
        <f xml:space="preserve"> AND(ecommerce_dataset_updated[[#This Row],[Final_Price(Rs.) _]]=ecommerce_dataset_updated[[#This Row],['[Final_Price(Rs.)']]])</f>
        <v>1</v>
      </c>
      <c r="V1046" s="5"/>
    </row>
    <row r="1047" spans="1:22">
      <c r="A1047" t="s">
        <v>4372</v>
      </c>
      <c r="B1047" t="s">
        <v>4373</v>
      </c>
      <c r="C1047" t="s">
        <v>45</v>
      </c>
      <c r="D1047" s="9" t="s">
        <v>4374</v>
      </c>
      <c r="E1047" s="8">
        <f>ecommerce_dataset_updated[[#This Row],[Price (Rs.)]]+0</f>
        <v>206.82</v>
      </c>
      <c r="F1047" s="6" t="s">
        <v>154</v>
      </c>
      <c r="G1047" s="7">
        <f>ecommerce_dataset_updated[[#This Row],[Discount (%)]]+0</f>
        <v>30</v>
      </c>
      <c r="H1047" s="6" t="s">
        <v>4375</v>
      </c>
      <c r="I1047" s="6">
        <f>ecommerce_dataset_updated[[#This Row],['[Price (Rs.)']]]*ecommerce_dataset_updated[[#This Row],['[Discount (%)']]]/100</f>
        <v>62.045999999999992</v>
      </c>
      <c r="J1047" s="6">
        <f>ecommerce_dataset_updated[[#This Row],[Final_Price(Rs.)]]+0</f>
        <v>144.77000000000001</v>
      </c>
      <c r="K1047" s="6">
        <f xml:space="preserve"> ecommerce_dataset_updated[[#This Row],['[Price (Rs.)']]]-ecommerce_dataset_updated[[#This Row],[Discount Amount _]]</f>
        <v>144.774</v>
      </c>
      <c r="L1047" t="s">
        <v>77</v>
      </c>
      <c r="M1047" t="s">
        <v>116</v>
      </c>
      <c r="N1047" s="4" t="s">
        <v>14064</v>
      </c>
      <c r="O1047" s="4" t="s">
        <v>14062</v>
      </c>
      <c r="P1047" s="4" t="s">
        <v>14079</v>
      </c>
      <c r="Q1047" s="5">
        <f>DATE(ecommerce_dataset_updated[[#This Row],[YYYY]],ecommerce_dataset_updated[[#This Row],[MM]],ecommerce_dataset_updated[[#This Row],[DD]])</f>
        <v>45456</v>
      </c>
      <c r="R1047" s="6" t="str">
        <f>TEXT(ecommerce_dataset_updated[[#This Row],['[Purchase_Date']]], "mmm")</f>
        <v>Jun</v>
      </c>
      <c r="S1047" s="6" t="str">
        <f>TEXT(ecommerce_dataset_updated[[#This Row],['[Purchase_Date']]], "ddd")</f>
        <v>Thu</v>
      </c>
      <c r="T1047" s="6">
        <f>ecommerce_dataset_updated[[#This Row],[Final_Price(Rs.) _]]-ecommerce_dataset_updated[[#This Row],['[Final_Price(Rs.)']]]</f>
        <v>3.9999999999906777E-3</v>
      </c>
      <c r="U1047" s="6" t="b">
        <f xml:space="preserve"> AND(ecommerce_dataset_updated[[#This Row],[Final_Price(Rs.) _]]=ecommerce_dataset_updated[[#This Row],['[Final_Price(Rs.)']]])</f>
        <v>0</v>
      </c>
      <c r="V1047" s="5"/>
    </row>
    <row r="1048" spans="1:22">
      <c r="A1048" t="s">
        <v>4376</v>
      </c>
      <c r="B1048" t="s">
        <v>4377</v>
      </c>
      <c r="C1048" t="s">
        <v>45</v>
      </c>
      <c r="D1048" s="9" t="s">
        <v>4378</v>
      </c>
      <c r="E1048" s="8">
        <f>ecommerce_dataset_updated[[#This Row],[Price (Rs.)]]+0</f>
        <v>161.63999999999999</v>
      </c>
      <c r="F1048" s="6" t="s">
        <v>107</v>
      </c>
      <c r="G1048" s="7">
        <f>ecommerce_dataset_updated[[#This Row],[Discount (%)]]+0</f>
        <v>0</v>
      </c>
      <c r="H1048" s="6" t="s">
        <v>4378</v>
      </c>
      <c r="I1048" s="6">
        <f>ecommerce_dataset_updated[[#This Row],['[Price (Rs.)']]]*ecommerce_dataset_updated[[#This Row],['[Discount (%)']]]/100</f>
        <v>0</v>
      </c>
      <c r="J1048" s="6">
        <f>ecommerce_dataset_updated[[#This Row],[Final_Price(Rs.)]]+0</f>
        <v>161.63999999999999</v>
      </c>
      <c r="K1048" s="6">
        <f xml:space="preserve"> ecommerce_dataset_updated[[#This Row],['[Price (Rs.)']]]-ecommerce_dataset_updated[[#This Row],[Discount Amount _]]</f>
        <v>161.63999999999999</v>
      </c>
      <c r="L1048" t="s">
        <v>14</v>
      </c>
      <c r="M1048" t="s">
        <v>825</v>
      </c>
      <c r="N1048" s="4" t="s">
        <v>14064</v>
      </c>
      <c r="O1048" s="4" t="s">
        <v>75</v>
      </c>
      <c r="P1048" s="4" t="s">
        <v>14079</v>
      </c>
      <c r="Q1048" s="5">
        <f>DATE(ecommerce_dataset_updated[[#This Row],[YYYY]],ecommerce_dataset_updated[[#This Row],[MM]],ecommerce_dataset_updated[[#This Row],[DD]])</f>
        <v>45578</v>
      </c>
      <c r="R1048" s="6" t="str">
        <f>TEXT(ecommerce_dataset_updated[[#This Row],['[Purchase_Date']]], "mmm")</f>
        <v>Oct</v>
      </c>
      <c r="S1048" s="6" t="str">
        <f>TEXT(ecommerce_dataset_updated[[#This Row],['[Purchase_Date']]], "ddd")</f>
        <v>Sun</v>
      </c>
      <c r="T1048" s="6">
        <f>ecommerce_dataset_updated[[#This Row],[Final_Price(Rs.) _]]-ecommerce_dataset_updated[[#This Row],['[Final_Price(Rs.)']]]</f>
        <v>0</v>
      </c>
      <c r="U1048" s="6" t="b">
        <f xml:space="preserve"> AND(ecommerce_dataset_updated[[#This Row],[Final_Price(Rs.) _]]=ecommerce_dataset_updated[[#This Row],['[Final_Price(Rs.)']]])</f>
        <v>1</v>
      </c>
      <c r="V1048" s="5"/>
    </row>
    <row r="1049" spans="1:22">
      <c r="A1049" t="s">
        <v>4379</v>
      </c>
      <c r="B1049" t="s">
        <v>4380</v>
      </c>
      <c r="C1049" t="s">
        <v>10</v>
      </c>
      <c r="D1049" s="9" t="s">
        <v>4381</v>
      </c>
      <c r="E1049" s="8">
        <f>ecommerce_dataset_updated[[#This Row],[Price (Rs.)]]+0</f>
        <v>27.22</v>
      </c>
      <c r="F1049" s="6" t="s">
        <v>20</v>
      </c>
      <c r="G1049" s="7">
        <f>ecommerce_dataset_updated[[#This Row],[Discount (%)]]+0</f>
        <v>20</v>
      </c>
      <c r="H1049" s="6" t="s">
        <v>4382</v>
      </c>
      <c r="I1049" s="6">
        <f>ecommerce_dataset_updated[[#This Row],['[Price (Rs.)']]]*ecommerce_dataset_updated[[#This Row],['[Discount (%)']]]/100</f>
        <v>5.444</v>
      </c>
      <c r="J1049" s="6">
        <f>ecommerce_dataset_updated[[#This Row],[Final_Price(Rs.)]]+0</f>
        <v>21.78</v>
      </c>
      <c r="K1049" s="6">
        <f xml:space="preserve"> ecommerce_dataset_updated[[#This Row],['[Price (Rs.)']]]-ecommerce_dataset_updated[[#This Row],[Discount Amount _]]</f>
        <v>21.776</v>
      </c>
      <c r="L1049" t="s">
        <v>120</v>
      </c>
      <c r="M1049" t="s">
        <v>413</v>
      </c>
      <c r="N1049" s="4" t="s">
        <v>14057</v>
      </c>
      <c r="O1049" s="4" t="s">
        <v>14050</v>
      </c>
      <c r="P1049" s="4" t="s">
        <v>14079</v>
      </c>
      <c r="Q1049" s="5">
        <f>DATE(ecommerce_dataset_updated[[#This Row],[YYYY]],ecommerce_dataset_updated[[#This Row],[MM]],ecommerce_dataset_updated[[#This Row],[DD]])</f>
        <v>45538</v>
      </c>
      <c r="R1049" s="6" t="str">
        <f>TEXT(ecommerce_dataset_updated[[#This Row],['[Purchase_Date']]], "mmm")</f>
        <v>Sep</v>
      </c>
      <c r="S1049" s="6" t="str">
        <f>TEXT(ecommerce_dataset_updated[[#This Row],['[Purchase_Date']]], "ddd")</f>
        <v>Tue</v>
      </c>
      <c r="T1049" s="6">
        <f>ecommerce_dataset_updated[[#This Row],[Final_Price(Rs.) _]]-ecommerce_dataset_updated[[#This Row],['[Final_Price(Rs.)']]]</f>
        <v>-4.0000000000013358E-3</v>
      </c>
      <c r="U1049" s="6" t="b">
        <f xml:space="preserve"> AND(ecommerce_dataset_updated[[#This Row],[Final_Price(Rs.) _]]=ecommerce_dataset_updated[[#This Row],['[Final_Price(Rs.)']]])</f>
        <v>0</v>
      </c>
      <c r="V1049" s="5"/>
    </row>
    <row r="1050" spans="1:22">
      <c r="A1050" t="s">
        <v>4383</v>
      </c>
      <c r="B1050" t="s">
        <v>4384</v>
      </c>
      <c r="C1050" t="s">
        <v>39</v>
      </c>
      <c r="D1050" s="9" t="s">
        <v>4385</v>
      </c>
      <c r="E1050" s="8">
        <f>ecommerce_dataset_updated[[#This Row],[Price (Rs.)]]+0</f>
        <v>310.77999999999997</v>
      </c>
      <c r="F1050" s="6" t="s">
        <v>53</v>
      </c>
      <c r="G1050" s="7">
        <f>ecommerce_dataset_updated[[#This Row],[Discount (%)]]+0</f>
        <v>5</v>
      </c>
      <c r="H1050" s="6" t="s">
        <v>4386</v>
      </c>
      <c r="I1050" s="6">
        <f>ecommerce_dataset_updated[[#This Row],['[Price (Rs.)']]]*ecommerce_dataset_updated[[#This Row],['[Discount (%)']]]/100</f>
        <v>15.538999999999998</v>
      </c>
      <c r="J1050" s="6">
        <f>ecommerce_dataset_updated[[#This Row],[Final_Price(Rs.)]]+0</f>
        <v>295.24</v>
      </c>
      <c r="K1050" s="6">
        <f xml:space="preserve"> ecommerce_dataset_updated[[#This Row],['[Price (Rs.)']]]-ecommerce_dataset_updated[[#This Row],[Discount Amount _]]</f>
        <v>295.24099999999999</v>
      </c>
      <c r="L1050" t="s">
        <v>77</v>
      </c>
      <c r="M1050" t="s">
        <v>686</v>
      </c>
      <c r="N1050" s="4" t="s">
        <v>75</v>
      </c>
      <c r="O1050" s="4" t="s">
        <v>14051</v>
      </c>
      <c r="P1050" s="4" t="s">
        <v>14079</v>
      </c>
      <c r="Q1050" s="5">
        <f>DATE(ecommerce_dataset_updated[[#This Row],[YYYY]],ecommerce_dataset_updated[[#This Row],[MM]],ecommerce_dataset_updated[[#This Row],[DD]])</f>
        <v>45332</v>
      </c>
      <c r="R1050" s="6" t="str">
        <f>TEXT(ecommerce_dataset_updated[[#This Row],['[Purchase_Date']]], "mmm")</f>
        <v>Feb</v>
      </c>
      <c r="S1050" s="6" t="str">
        <f>TEXT(ecommerce_dataset_updated[[#This Row],['[Purchase_Date']]], "ddd")</f>
        <v>Sat</v>
      </c>
      <c r="T1050" s="6">
        <f>ecommerce_dataset_updated[[#This Row],[Final_Price(Rs.) _]]-ecommerce_dataset_updated[[#This Row],['[Final_Price(Rs.)']]]</f>
        <v>9.9999999997635314E-4</v>
      </c>
      <c r="U1050" s="6" t="b">
        <f xml:space="preserve"> AND(ecommerce_dataset_updated[[#This Row],[Final_Price(Rs.) _]]=ecommerce_dataset_updated[[#This Row],['[Final_Price(Rs.)']]])</f>
        <v>0</v>
      </c>
      <c r="V1050" s="5"/>
    </row>
    <row r="1051" spans="1:22">
      <c r="A1051" t="s">
        <v>4387</v>
      </c>
      <c r="B1051" t="s">
        <v>4388</v>
      </c>
      <c r="C1051" t="s">
        <v>32</v>
      </c>
      <c r="D1051" s="9" t="s">
        <v>4389</v>
      </c>
      <c r="E1051" s="8">
        <f>ecommerce_dataset_updated[[#This Row],[Price (Rs.)]]+0</f>
        <v>227.18</v>
      </c>
      <c r="F1051" s="6" t="s">
        <v>53</v>
      </c>
      <c r="G1051" s="7">
        <f>ecommerce_dataset_updated[[#This Row],[Discount (%)]]+0</f>
        <v>5</v>
      </c>
      <c r="H1051" s="6" t="s">
        <v>4390</v>
      </c>
      <c r="I1051" s="6">
        <f>ecommerce_dataset_updated[[#This Row],['[Price (Rs.)']]]*ecommerce_dataset_updated[[#This Row],['[Discount (%)']]]/100</f>
        <v>11.359000000000002</v>
      </c>
      <c r="J1051" s="6">
        <f>ecommerce_dataset_updated[[#This Row],[Final_Price(Rs.)]]+0</f>
        <v>215.82</v>
      </c>
      <c r="K1051" s="6">
        <f xml:space="preserve"> ecommerce_dataset_updated[[#This Row],['[Price (Rs.)']]]-ecommerce_dataset_updated[[#This Row],[Discount Amount _]]</f>
        <v>215.821</v>
      </c>
      <c r="L1051" t="s">
        <v>14</v>
      </c>
      <c r="M1051" t="s">
        <v>244</v>
      </c>
      <c r="N1051" s="4" t="s">
        <v>12</v>
      </c>
      <c r="O1051" s="4" t="s">
        <v>14050</v>
      </c>
      <c r="P1051" s="4" t="s">
        <v>14079</v>
      </c>
      <c r="Q1051" s="5">
        <f>DATE(ecommerce_dataset_updated[[#This Row],[YYYY]],ecommerce_dataset_updated[[#This Row],[MM]],ecommerce_dataset_updated[[#This Row],[DD]])</f>
        <v>45550</v>
      </c>
      <c r="R1051" s="6" t="str">
        <f>TEXT(ecommerce_dataset_updated[[#This Row],['[Purchase_Date']]], "mmm")</f>
        <v>Sep</v>
      </c>
      <c r="S1051" s="6" t="str">
        <f>TEXT(ecommerce_dataset_updated[[#This Row],['[Purchase_Date']]], "ddd")</f>
        <v>Sun</v>
      </c>
      <c r="T1051" s="6">
        <f>ecommerce_dataset_updated[[#This Row],[Final_Price(Rs.) _]]-ecommerce_dataset_updated[[#This Row],['[Final_Price(Rs.)']]]</f>
        <v>1.0000000000047748E-3</v>
      </c>
      <c r="U1051" s="6" t="b">
        <f xml:space="preserve"> AND(ecommerce_dataset_updated[[#This Row],[Final_Price(Rs.) _]]=ecommerce_dataset_updated[[#This Row],['[Final_Price(Rs.)']]])</f>
        <v>0</v>
      </c>
      <c r="V1051" s="5"/>
    </row>
    <row r="1052" spans="1:22">
      <c r="A1052" t="s">
        <v>4391</v>
      </c>
      <c r="B1052" t="s">
        <v>4392</v>
      </c>
      <c r="C1052" t="s">
        <v>68</v>
      </c>
      <c r="D1052" s="9" t="s">
        <v>4393</v>
      </c>
      <c r="E1052" s="8">
        <f>ecommerce_dataset_updated[[#This Row],[Price (Rs.)]]+0</f>
        <v>383.65</v>
      </c>
      <c r="F1052" s="6" t="s">
        <v>12</v>
      </c>
      <c r="G1052" s="7">
        <f>ecommerce_dataset_updated[[#This Row],[Discount (%)]]+0</f>
        <v>15</v>
      </c>
      <c r="H1052" s="6" t="s">
        <v>4394</v>
      </c>
      <c r="I1052" s="6">
        <f>ecommerce_dataset_updated[[#This Row],['[Price (Rs.)']]]*ecommerce_dataset_updated[[#This Row],['[Discount (%)']]]/100</f>
        <v>57.547499999999999</v>
      </c>
      <c r="J1052" s="6">
        <f>ecommerce_dataset_updated[[#This Row],[Final_Price(Rs.)]]+0</f>
        <v>326.10000000000002</v>
      </c>
      <c r="K1052" s="6">
        <f xml:space="preserve"> ecommerce_dataset_updated[[#This Row],['[Price (Rs.)']]]-ecommerce_dataset_updated[[#This Row],[Discount Amount _]]</f>
        <v>326.10249999999996</v>
      </c>
      <c r="L1052" t="s">
        <v>14</v>
      </c>
      <c r="M1052" t="s">
        <v>4395</v>
      </c>
      <c r="N1052" s="4" t="s">
        <v>20</v>
      </c>
      <c r="O1052" s="4" t="s">
        <v>14059</v>
      </c>
      <c r="P1052" s="4" t="s">
        <v>14079</v>
      </c>
      <c r="Q1052" s="5">
        <f>DATE(ecommerce_dataset_updated[[#This Row],[YYYY]],ecommerce_dataset_updated[[#This Row],[MM]],ecommerce_dataset_updated[[#This Row],[DD]])</f>
        <v>45432</v>
      </c>
      <c r="R1052" s="6" t="str">
        <f>TEXT(ecommerce_dataset_updated[[#This Row],['[Purchase_Date']]], "mmm")</f>
        <v>May</v>
      </c>
      <c r="S1052" s="6" t="str">
        <f>TEXT(ecommerce_dataset_updated[[#This Row],['[Purchase_Date']]], "ddd")</f>
        <v>Mon</v>
      </c>
      <c r="T1052" s="6">
        <f>ecommerce_dataset_updated[[#This Row],[Final_Price(Rs.) _]]-ecommerce_dataset_updated[[#This Row],['[Final_Price(Rs.)']]]</f>
        <v>2.4999999999408828E-3</v>
      </c>
      <c r="U1052" s="6" t="b">
        <f xml:space="preserve"> AND(ecommerce_dataset_updated[[#This Row],[Final_Price(Rs.) _]]=ecommerce_dataset_updated[[#This Row],['[Final_Price(Rs.)']]])</f>
        <v>0</v>
      </c>
      <c r="V1052" s="5"/>
    </row>
    <row r="1053" spans="1:22">
      <c r="A1053" t="s">
        <v>4396</v>
      </c>
      <c r="B1053" t="s">
        <v>4397</v>
      </c>
      <c r="C1053" t="s">
        <v>68</v>
      </c>
      <c r="D1053" s="9" t="s">
        <v>4261</v>
      </c>
      <c r="E1053" s="8">
        <f>ecommerce_dataset_updated[[#This Row],[Price (Rs.)]]+0</f>
        <v>153.01</v>
      </c>
      <c r="F1053" s="6" t="s">
        <v>75</v>
      </c>
      <c r="G1053" s="7">
        <f>ecommerce_dataset_updated[[#This Row],[Discount (%)]]+0</f>
        <v>10</v>
      </c>
      <c r="H1053" s="6" t="s">
        <v>4398</v>
      </c>
      <c r="I1053" s="6">
        <f>ecommerce_dataset_updated[[#This Row],['[Price (Rs.)']]]*ecommerce_dataset_updated[[#This Row],['[Discount (%)']]]/100</f>
        <v>15.300999999999998</v>
      </c>
      <c r="J1053" s="6">
        <f>ecommerce_dataset_updated[[#This Row],[Final_Price(Rs.)]]+0</f>
        <v>137.71</v>
      </c>
      <c r="K1053" s="6">
        <f xml:space="preserve"> ecommerce_dataset_updated[[#This Row],['[Price (Rs.)']]]-ecommerce_dataset_updated[[#This Row],[Discount Amount _]]</f>
        <v>137.709</v>
      </c>
      <c r="L1053" t="s">
        <v>14</v>
      </c>
      <c r="M1053" t="s">
        <v>1983</v>
      </c>
      <c r="N1053" s="4" t="s">
        <v>14048</v>
      </c>
      <c r="O1053" s="4" t="s">
        <v>14057</v>
      </c>
      <c r="P1053" s="4" t="s">
        <v>14079</v>
      </c>
      <c r="Q1053" s="5">
        <f>DATE(ecommerce_dataset_updated[[#This Row],[YYYY]],ecommerce_dataset_updated[[#This Row],[MM]],ecommerce_dataset_updated[[#This Row],[DD]])</f>
        <v>45363</v>
      </c>
      <c r="R1053" s="6" t="str">
        <f>TEXT(ecommerce_dataset_updated[[#This Row],['[Purchase_Date']]], "mmm")</f>
        <v>Mar</v>
      </c>
      <c r="S1053" s="6" t="str">
        <f>TEXT(ecommerce_dataset_updated[[#This Row],['[Purchase_Date']]], "ddd")</f>
        <v>Tue</v>
      </c>
      <c r="T1053" s="6">
        <f>ecommerce_dataset_updated[[#This Row],[Final_Price(Rs.) _]]-ecommerce_dataset_updated[[#This Row],['[Final_Price(Rs.)']]]</f>
        <v>-1.0000000000047748E-3</v>
      </c>
      <c r="U1053" s="6" t="b">
        <f xml:space="preserve"> AND(ecommerce_dataset_updated[[#This Row],[Final_Price(Rs.) _]]=ecommerce_dataset_updated[[#This Row],['[Final_Price(Rs.)']]])</f>
        <v>0</v>
      </c>
      <c r="V1053" s="5"/>
    </row>
    <row r="1054" spans="1:22">
      <c r="A1054" t="s">
        <v>4399</v>
      </c>
      <c r="B1054" t="s">
        <v>4400</v>
      </c>
      <c r="C1054" t="s">
        <v>10</v>
      </c>
      <c r="D1054" s="9" t="s">
        <v>4401</v>
      </c>
      <c r="E1054" s="8">
        <f>ecommerce_dataset_updated[[#This Row],[Price (Rs.)]]+0</f>
        <v>202.59</v>
      </c>
      <c r="F1054" s="6" t="s">
        <v>154</v>
      </c>
      <c r="G1054" s="7">
        <f>ecommerce_dataset_updated[[#This Row],[Discount (%)]]+0</f>
        <v>30</v>
      </c>
      <c r="H1054" s="6" t="s">
        <v>4402</v>
      </c>
      <c r="I1054" s="6">
        <f>ecommerce_dataset_updated[[#This Row],['[Price (Rs.)']]]*ecommerce_dataset_updated[[#This Row],['[Discount (%)']]]/100</f>
        <v>60.777000000000001</v>
      </c>
      <c r="J1054" s="6">
        <f>ecommerce_dataset_updated[[#This Row],[Final_Price(Rs.)]]+0</f>
        <v>141.81</v>
      </c>
      <c r="K1054" s="6">
        <f xml:space="preserve"> ecommerce_dataset_updated[[#This Row],['[Price (Rs.)']]]-ecommerce_dataset_updated[[#This Row],[Discount Amount _]]</f>
        <v>141.81299999999999</v>
      </c>
      <c r="L1054" t="s">
        <v>14</v>
      </c>
      <c r="M1054" t="s">
        <v>1163</v>
      </c>
      <c r="N1054" s="4" t="s">
        <v>14054</v>
      </c>
      <c r="O1054" s="4" t="s">
        <v>14055</v>
      </c>
      <c r="P1054" s="4" t="s">
        <v>14079</v>
      </c>
      <c r="Q1054" s="5">
        <f>DATE(ecommerce_dataset_updated[[#This Row],[YYYY]],ecommerce_dataset_updated[[#This Row],[MM]],ecommerce_dataset_updated[[#This Row],[DD]])</f>
        <v>45531</v>
      </c>
      <c r="R1054" s="6" t="str">
        <f>TEXT(ecommerce_dataset_updated[[#This Row],['[Purchase_Date']]], "mmm")</f>
        <v>Aug</v>
      </c>
      <c r="S1054" s="6" t="str">
        <f>TEXT(ecommerce_dataset_updated[[#This Row],['[Purchase_Date']]], "ddd")</f>
        <v>Tue</v>
      </c>
      <c r="T1054" s="6">
        <f>ecommerce_dataset_updated[[#This Row],[Final_Price(Rs.) _]]-ecommerce_dataset_updated[[#This Row],['[Final_Price(Rs.)']]]</f>
        <v>2.9999999999859028E-3</v>
      </c>
      <c r="U1054" s="6" t="b">
        <f xml:space="preserve"> AND(ecommerce_dataset_updated[[#This Row],[Final_Price(Rs.) _]]=ecommerce_dataset_updated[[#This Row],['[Final_Price(Rs.)']]])</f>
        <v>0</v>
      </c>
      <c r="V1054" s="5"/>
    </row>
    <row r="1055" spans="1:22">
      <c r="A1055" t="s">
        <v>4403</v>
      </c>
      <c r="B1055" t="s">
        <v>4404</v>
      </c>
      <c r="C1055" t="s">
        <v>114</v>
      </c>
      <c r="D1055" s="9" t="s">
        <v>4405</v>
      </c>
      <c r="E1055" s="8">
        <f>ecommerce_dataset_updated[[#This Row],[Price (Rs.)]]+0</f>
        <v>464.92</v>
      </c>
      <c r="F1055" s="6" t="s">
        <v>12</v>
      </c>
      <c r="G1055" s="7">
        <f>ecommerce_dataset_updated[[#This Row],[Discount (%)]]+0</f>
        <v>15</v>
      </c>
      <c r="H1055" s="6" t="s">
        <v>4406</v>
      </c>
      <c r="I1055" s="6">
        <f>ecommerce_dataset_updated[[#This Row],['[Price (Rs.)']]]*ecommerce_dataset_updated[[#This Row],['[Discount (%)']]]/100</f>
        <v>69.738</v>
      </c>
      <c r="J1055" s="6">
        <f>ecommerce_dataset_updated[[#This Row],[Final_Price(Rs.)]]+0</f>
        <v>395.18</v>
      </c>
      <c r="K1055" s="6">
        <f xml:space="preserve"> ecommerce_dataset_updated[[#This Row],['[Price (Rs.)']]]-ecommerce_dataset_updated[[#This Row],[Discount Amount _]]</f>
        <v>395.18200000000002</v>
      </c>
      <c r="L1055" t="s">
        <v>77</v>
      </c>
      <c r="M1055" t="s">
        <v>3384</v>
      </c>
      <c r="N1055" s="4" t="s">
        <v>14072</v>
      </c>
      <c r="O1055" s="4" t="s">
        <v>14051</v>
      </c>
      <c r="P1055" s="4" t="s">
        <v>14079</v>
      </c>
      <c r="Q1055" s="5">
        <f>DATE(ecommerce_dataset_updated[[#This Row],[YYYY]],ecommerce_dataset_updated[[#This Row],[MM]],ecommerce_dataset_updated[[#This Row],[DD]])</f>
        <v>45338</v>
      </c>
      <c r="R1055" s="6" t="str">
        <f>TEXT(ecommerce_dataset_updated[[#This Row],['[Purchase_Date']]], "mmm")</f>
        <v>Feb</v>
      </c>
      <c r="S1055" s="6" t="str">
        <f>TEXT(ecommerce_dataset_updated[[#This Row],['[Purchase_Date']]], "ddd")</f>
        <v>Fri</v>
      </c>
      <c r="T1055" s="6">
        <f>ecommerce_dataset_updated[[#This Row],[Final_Price(Rs.) _]]-ecommerce_dataset_updated[[#This Row],['[Final_Price(Rs.)']]]</f>
        <v>2.0000000000095497E-3</v>
      </c>
      <c r="U1055" s="6" t="b">
        <f xml:space="preserve"> AND(ecommerce_dataset_updated[[#This Row],[Final_Price(Rs.) _]]=ecommerce_dataset_updated[[#This Row],['[Final_Price(Rs.)']]])</f>
        <v>0</v>
      </c>
      <c r="V1055" s="5"/>
    </row>
    <row r="1056" spans="1:22">
      <c r="A1056" t="s">
        <v>4407</v>
      </c>
      <c r="B1056" t="s">
        <v>4408</v>
      </c>
      <c r="C1056" t="s">
        <v>32</v>
      </c>
      <c r="D1056" s="9" t="s">
        <v>4409</v>
      </c>
      <c r="E1056" s="8">
        <f>ecommerce_dataset_updated[[#This Row],[Price (Rs.)]]+0</f>
        <v>241.52</v>
      </c>
      <c r="F1056" s="6" t="s">
        <v>53</v>
      </c>
      <c r="G1056" s="7">
        <f>ecommerce_dataset_updated[[#This Row],[Discount (%)]]+0</f>
        <v>5</v>
      </c>
      <c r="H1056" s="6" t="s">
        <v>4410</v>
      </c>
      <c r="I1056" s="6">
        <f>ecommerce_dataset_updated[[#This Row],['[Price (Rs.)']]]*ecommerce_dataset_updated[[#This Row],['[Discount (%)']]]/100</f>
        <v>12.076000000000001</v>
      </c>
      <c r="J1056" s="6">
        <f>ecommerce_dataset_updated[[#This Row],[Final_Price(Rs.)]]+0</f>
        <v>229.44</v>
      </c>
      <c r="K1056" s="6">
        <f xml:space="preserve"> ecommerce_dataset_updated[[#This Row],['[Price (Rs.)']]]-ecommerce_dataset_updated[[#This Row],[Discount Amount _]]</f>
        <v>229.44400000000002</v>
      </c>
      <c r="L1056" t="s">
        <v>120</v>
      </c>
      <c r="M1056" t="s">
        <v>343</v>
      </c>
      <c r="N1056" s="4" t="s">
        <v>14067</v>
      </c>
      <c r="O1056" s="4" t="s">
        <v>14067</v>
      </c>
      <c r="P1056" s="4" t="s">
        <v>14079</v>
      </c>
      <c r="Q1056" s="5">
        <f>DATE(ecommerce_dataset_updated[[#This Row],[YYYY]],ecommerce_dataset_updated[[#This Row],[MM]],ecommerce_dataset_updated[[#This Row],[DD]])</f>
        <v>45480</v>
      </c>
      <c r="R1056" s="6" t="str">
        <f>TEXT(ecommerce_dataset_updated[[#This Row],['[Purchase_Date']]], "mmm")</f>
        <v>Jul</v>
      </c>
      <c r="S1056" s="6" t="str">
        <f>TEXT(ecommerce_dataset_updated[[#This Row],['[Purchase_Date']]], "ddd")</f>
        <v>Sun</v>
      </c>
      <c r="T1056" s="6">
        <f>ecommerce_dataset_updated[[#This Row],[Final_Price(Rs.) _]]-ecommerce_dataset_updated[[#This Row],['[Final_Price(Rs.)']]]</f>
        <v>4.0000000000190994E-3</v>
      </c>
      <c r="U1056" s="6" t="b">
        <f xml:space="preserve"> AND(ecommerce_dataset_updated[[#This Row],[Final_Price(Rs.) _]]=ecommerce_dataset_updated[[#This Row],['[Final_Price(Rs.)']]])</f>
        <v>0</v>
      </c>
      <c r="V1056" s="5"/>
    </row>
    <row r="1057" spans="1:22">
      <c r="A1057" t="s">
        <v>4411</v>
      </c>
      <c r="B1057" t="s">
        <v>4412</v>
      </c>
      <c r="C1057" t="s">
        <v>18</v>
      </c>
      <c r="D1057" s="9" t="s">
        <v>4413</v>
      </c>
      <c r="E1057" s="8">
        <f>ecommerce_dataset_updated[[#This Row],[Price (Rs.)]]+0</f>
        <v>153.55000000000001</v>
      </c>
      <c r="F1057" s="6" t="s">
        <v>154</v>
      </c>
      <c r="G1057" s="7">
        <f>ecommerce_dataset_updated[[#This Row],[Discount (%)]]+0</f>
        <v>30</v>
      </c>
      <c r="H1057" s="6" t="s">
        <v>4414</v>
      </c>
      <c r="I1057" s="6">
        <f>ecommerce_dataset_updated[[#This Row],['[Price (Rs.)']]]*ecommerce_dataset_updated[[#This Row],['[Discount (%)']]]/100</f>
        <v>46.064999999999998</v>
      </c>
      <c r="J1057" s="6">
        <f>ecommerce_dataset_updated[[#This Row],[Final_Price(Rs.)]]+0</f>
        <v>107.48</v>
      </c>
      <c r="K1057" s="6">
        <f xml:space="preserve"> ecommerce_dataset_updated[[#This Row],['[Price (Rs.)']]]-ecommerce_dataset_updated[[#This Row],[Discount Amount _]]</f>
        <v>107.48500000000001</v>
      </c>
      <c r="L1057" t="s">
        <v>77</v>
      </c>
      <c r="M1057" t="s">
        <v>1395</v>
      </c>
      <c r="N1057" s="4" t="s">
        <v>14059</v>
      </c>
      <c r="O1057" s="4" t="s">
        <v>14052</v>
      </c>
      <c r="P1057" s="4" t="s">
        <v>14079</v>
      </c>
      <c r="Q1057" s="5">
        <f>DATE(ecommerce_dataset_updated[[#This Row],[YYYY]],ecommerce_dataset_updated[[#This Row],[MM]],ecommerce_dataset_updated[[#This Row],[DD]])</f>
        <v>45296</v>
      </c>
      <c r="R1057" s="6" t="str">
        <f>TEXT(ecommerce_dataset_updated[[#This Row],['[Purchase_Date']]], "mmm")</f>
        <v>Jan</v>
      </c>
      <c r="S1057" s="6" t="str">
        <f>TEXT(ecommerce_dataset_updated[[#This Row],['[Purchase_Date']]], "ddd")</f>
        <v>Fri</v>
      </c>
      <c r="T1057" s="6">
        <f>ecommerce_dataset_updated[[#This Row],[Final_Price(Rs.) _]]-ecommerce_dataset_updated[[#This Row],['[Final_Price(Rs.)']]]</f>
        <v>5.0000000000096634E-3</v>
      </c>
      <c r="U1057" s="6" t="b">
        <f xml:space="preserve"> AND(ecommerce_dataset_updated[[#This Row],[Final_Price(Rs.) _]]=ecommerce_dataset_updated[[#This Row],['[Final_Price(Rs.)']]])</f>
        <v>0</v>
      </c>
      <c r="V1057" s="5"/>
    </row>
    <row r="1058" spans="1:22">
      <c r="A1058" t="s">
        <v>4415</v>
      </c>
      <c r="B1058" t="s">
        <v>4416</v>
      </c>
      <c r="C1058" t="s">
        <v>114</v>
      </c>
      <c r="D1058" s="9" t="s">
        <v>4417</v>
      </c>
      <c r="E1058" s="8">
        <f>ecommerce_dataset_updated[[#This Row],[Price (Rs.)]]+0</f>
        <v>52.37</v>
      </c>
      <c r="F1058" s="6" t="s">
        <v>47</v>
      </c>
      <c r="G1058" s="7">
        <f>ecommerce_dataset_updated[[#This Row],[Discount (%)]]+0</f>
        <v>50</v>
      </c>
      <c r="H1058" s="6" t="s">
        <v>4418</v>
      </c>
      <c r="I1058" s="6">
        <f>ecommerce_dataset_updated[[#This Row],['[Price (Rs.)']]]*ecommerce_dataset_updated[[#This Row],['[Discount (%)']]]/100</f>
        <v>26.184999999999999</v>
      </c>
      <c r="J1058" s="6">
        <f>ecommerce_dataset_updated[[#This Row],[Final_Price(Rs.)]]+0</f>
        <v>26.18</v>
      </c>
      <c r="K1058" s="6">
        <f xml:space="preserve"> ecommerce_dataset_updated[[#This Row],['[Price (Rs.)']]]-ecommerce_dataset_updated[[#This Row],[Discount Amount _]]</f>
        <v>26.184999999999999</v>
      </c>
      <c r="L1058" t="s">
        <v>120</v>
      </c>
      <c r="M1058" t="s">
        <v>389</v>
      </c>
      <c r="N1058" s="4" t="s">
        <v>14063</v>
      </c>
      <c r="O1058" s="4" t="s">
        <v>14050</v>
      </c>
      <c r="P1058" s="4" t="s">
        <v>14079</v>
      </c>
      <c r="Q1058" s="5">
        <f>DATE(ecommerce_dataset_updated[[#This Row],[YYYY]],ecommerce_dataset_updated[[#This Row],[MM]],ecommerce_dataset_updated[[#This Row],[DD]])</f>
        <v>45552</v>
      </c>
      <c r="R1058" s="6" t="str">
        <f>TEXT(ecommerce_dataset_updated[[#This Row],['[Purchase_Date']]], "mmm")</f>
        <v>Sep</v>
      </c>
      <c r="S1058" s="6" t="str">
        <f>TEXT(ecommerce_dataset_updated[[#This Row],['[Purchase_Date']]], "ddd")</f>
        <v>Tue</v>
      </c>
      <c r="T1058" s="6">
        <f>ecommerce_dataset_updated[[#This Row],[Final_Price(Rs.) _]]-ecommerce_dataset_updated[[#This Row],['[Final_Price(Rs.)']]]</f>
        <v>4.9999999999990052E-3</v>
      </c>
      <c r="U1058" s="6" t="b">
        <f xml:space="preserve"> AND(ecommerce_dataset_updated[[#This Row],[Final_Price(Rs.) _]]=ecommerce_dataset_updated[[#This Row],['[Final_Price(Rs.)']]])</f>
        <v>0</v>
      </c>
      <c r="V1058" s="5"/>
    </row>
    <row r="1059" spans="1:22">
      <c r="A1059" t="s">
        <v>4419</v>
      </c>
      <c r="B1059" t="s">
        <v>4420</v>
      </c>
      <c r="C1059" t="s">
        <v>39</v>
      </c>
      <c r="D1059" s="9" t="s">
        <v>4421</v>
      </c>
      <c r="E1059" s="8">
        <f>ecommerce_dataset_updated[[#This Row],[Price (Rs.)]]+0</f>
        <v>83.47</v>
      </c>
      <c r="F1059" s="6" t="s">
        <v>20</v>
      </c>
      <c r="G1059" s="7">
        <f>ecommerce_dataset_updated[[#This Row],[Discount (%)]]+0</f>
        <v>20</v>
      </c>
      <c r="H1059" s="6" t="s">
        <v>4422</v>
      </c>
      <c r="I1059" s="6">
        <f>ecommerce_dataset_updated[[#This Row],['[Price (Rs.)']]]*ecommerce_dataset_updated[[#This Row],['[Discount (%)']]]/100</f>
        <v>16.694000000000003</v>
      </c>
      <c r="J1059" s="6">
        <f>ecommerce_dataset_updated[[#This Row],[Final_Price(Rs.)]]+0</f>
        <v>66.78</v>
      </c>
      <c r="K1059" s="6">
        <f xml:space="preserve"> ecommerce_dataset_updated[[#This Row],['[Price (Rs.)']]]-ecommerce_dataset_updated[[#This Row],[Discount Amount _]]</f>
        <v>66.775999999999996</v>
      </c>
      <c r="L1059" t="s">
        <v>77</v>
      </c>
      <c r="M1059" t="s">
        <v>371</v>
      </c>
      <c r="N1059" s="4" t="s">
        <v>14056</v>
      </c>
      <c r="O1059" s="4" t="s">
        <v>14052</v>
      </c>
      <c r="P1059" s="4" t="s">
        <v>14079</v>
      </c>
      <c r="Q1059" s="5">
        <f>DATE(ecommerce_dataset_updated[[#This Row],[YYYY]],ecommerce_dataset_updated[[#This Row],[MM]],ecommerce_dataset_updated[[#This Row],[DD]])</f>
        <v>45319</v>
      </c>
      <c r="R1059" s="6" t="str">
        <f>TEXT(ecommerce_dataset_updated[[#This Row],['[Purchase_Date']]], "mmm")</f>
        <v>Jan</v>
      </c>
      <c r="S1059" s="6" t="str">
        <f>TEXT(ecommerce_dataset_updated[[#This Row],['[Purchase_Date']]], "ddd")</f>
        <v>Sun</v>
      </c>
      <c r="T1059" s="6">
        <f>ecommerce_dataset_updated[[#This Row],[Final_Price(Rs.) _]]-ecommerce_dataset_updated[[#This Row],['[Final_Price(Rs.)']]]</f>
        <v>-4.0000000000048885E-3</v>
      </c>
      <c r="U1059" s="6" t="b">
        <f xml:space="preserve"> AND(ecommerce_dataset_updated[[#This Row],[Final_Price(Rs.) _]]=ecommerce_dataset_updated[[#This Row],['[Final_Price(Rs.)']]])</f>
        <v>0</v>
      </c>
      <c r="V1059" s="5"/>
    </row>
    <row r="1060" spans="1:22">
      <c r="A1060" t="s">
        <v>4423</v>
      </c>
      <c r="B1060" t="s">
        <v>4424</v>
      </c>
      <c r="C1060" t="s">
        <v>18</v>
      </c>
      <c r="D1060" s="9" t="s">
        <v>4425</v>
      </c>
      <c r="E1060" s="8">
        <f>ecommerce_dataset_updated[[#This Row],[Price (Rs.)]]+0</f>
        <v>56.54</v>
      </c>
      <c r="F1060" s="6" t="s">
        <v>47</v>
      </c>
      <c r="G1060" s="7">
        <f>ecommerce_dataset_updated[[#This Row],[Discount (%)]]+0</f>
        <v>50</v>
      </c>
      <c r="H1060" s="6" t="s">
        <v>4426</v>
      </c>
      <c r="I1060" s="6">
        <f>ecommerce_dataset_updated[[#This Row],['[Price (Rs.)']]]*ecommerce_dataset_updated[[#This Row],['[Discount (%)']]]/100</f>
        <v>28.27</v>
      </c>
      <c r="J1060" s="6">
        <f>ecommerce_dataset_updated[[#This Row],[Final_Price(Rs.)]]+0</f>
        <v>28.27</v>
      </c>
      <c r="K1060" s="6">
        <f xml:space="preserve"> ecommerce_dataset_updated[[#This Row],['[Price (Rs.)']]]-ecommerce_dataset_updated[[#This Row],[Discount Amount _]]</f>
        <v>28.27</v>
      </c>
      <c r="L1060" t="s">
        <v>120</v>
      </c>
      <c r="M1060" t="s">
        <v>2395</v>
      </c>
      <c r="N1060" s="4" t="s">
        <v>154</v>
      </c>
      <c r="O1060" s="4" t="s">
        <v>14050</v>
      </c>
      <c r="P1060" s="4" t="s">
        <v>14079</v>
      </c>
      <c r="Q1060" s="5">
        <f>DATE(ecommerce_dataset_updated[[#This Row],[YYYY]],ecommerce_dataset_updated[[#This Row],[MM]],ecommerce_dataset_updated[[#This Row],[DD]])</f>
        <v>45565</v>
      </c>
      <c r="R1060" s="6" t="str">
        <f>TEXT(ecommerce_dataset_updated[[#This Row],['[Purchase_Date']]], "mmm")</f>
        <v>Sep</v>
      </c>
      <c r="S1060" s="6" t="str">
        <f>TEXT(ecommerce_dataset_updated[[#This Row],['[Purchase_Date']]], "ddd")</f>
        <v>Mon</v>
      </c>
      <c r="T1060" s="6">
        <f>ecommerce_dataset_updated[[#This Row],[Final_Price(Rs.) _]]-ecommerce_dataset_updated[[#This Row],['[Final_Price(Rs.)']]]</f>
        <v>0</v>
      </c>
      <c r="U1060" s="6" t="b">
        <f xml:space="preserve"> AND(ecommerce_dataset_updated[[#This Row],[Final_Price(Rs.) _]]=ecommerce_dataset_updated[[#This Row],['[Final_Price(Rs.)']]])</f>
        <v>1</v>
      </c>
      <c r="V1060" s="5"/>
    </row>
    <row r="1061" spans="1:22">
      <c r="A1061" t="s">
        <v>4427</v>
      </c>
      <c r="B1061" t="s">
        <v>4428</v>
      </c>
      <c r="C1061" t="s">
        <v>45</v>
      </c>
      <c r="D1061" s="9" t="s">
        <v>4429</v>
      </c>
      <c r="E1061" s="8">
        <f>ecommerce_dataset_updated[[#This Row],[Price (Rs.)]]+0</f>
        <v>200.97</v>
      </c>
      <c r="F1061" s="6" t="s">
        <v>26</v>
      </c>
      <c r="G1061" s="7">
        <f>ecommerce_dataset_updated[[#This Row],[Discount (%)]]+0</f>
        <v>25</v>
      </c>
      <c r="H1061" s="6" t="s">
        <v>4430</v>
      </c>
      <c r="I1061" s="6">
        <f>ecommerce_dataset_updated[[#This Row],['[Price (Rs.)']]]*ecommerce_dataset_updated[[#This Row],['[Discount (%)']]]/100</f>
        <v>50.2425</v>
      </c>
      <c r="J1061" s="6">
        <f>ecommerce_dataset_updated[[#This Row],[Final_Price(Rs.)]]+0</f>
        <v>150.72999999999999</v>
      </c>
      <c r="K1061" s="6">
        <f xml:space="preserve"> ecommerce_dataset_updated[[#This Row],['[Price (Rs.)']]]-ecommerce_dataset_updated[[#This Row],[Discount Amount _]]</f>
        <v>150.72749999999999</v>
      </c>
      <c r="L1061" t="s">
        <v>35</v>
      </c>
      <c r="M1061" t="s">
        <v>4431</v>
      </c>
      <c r="N1061" s="4" t="s">
        <v>14066</v>
      </c>
      <c r="O1061" s="4" t="s">
        <v>14051</v>
      </c>
      <c r="P1061" s="4" t="s">
        <v>14079</v>
      </c>
      <c r="Q1061" s="5">
        <f>DATE(ecommerce_dataset_updated[[#This Row],[YYYY]],ecommerce_dataset_updated[[#This Row],[MM]],ecommerce_dataset_updated[[#This Row],[DD]])</f>
        <v>45341</v>
      </c>
      <c r="R1061" s="6" t="str">
        <f>TEXT(ecommerce_dataset_updated[[#This Row],['[Purchase_Date']]], "mmm")</f>
        <v>Feb</v>
      </c>
      <c r="S1061" s="6" t="str">
        <f>TEXT(ecommerce_dataset_updated[[#This Row],['[Purchase_Date']]], "ddd")</f>
        <v>Mon</v>
      </c>
      <c r="T1061" s="6">
        <f>ecommerce_dataset_updated[[#This Row],[Final_Price(Rs.) _]]-ecommerce_dataset_updated[[#This Row],['[Final_Price(Rs.)']]]</f>
        <v>-2.4999999999977263E-3</v>
      </c>
      <c r="U1061" s="6" t="b">
        <f xml:space="preserve"> AND(ecommerce_dataset_updated[[#This Row],[Final_Price(Rs.) _]]=ecommerce_dataset_updated[[#This Row],['[Final_Price(Rs.)']]])</f>
        <v>0</v>
      </c>
      <c r="V1061" s="5"/>
    </row>
    <row r="1062" spans="1:22">
      <c r="A1062" t="s">
        <v>4432</v>
      </c>
      <c r="B1062" t="s">
        <v>4433</v>
      </c>
      <c r="C1062" t="s">
        <v>114</v>
      </c>
      <c r="D1062" s="9" t="s">
        <v>4434</v>
      </c>
      <c r="E1062" s="8">
        <f>ecommerce_dataset_updated[[#This Row],[Price (Rs.)]]+0</f>
        <v>458.08</v>
      </c>
      <c r="F1062" s="6" t="s">
        <v>75</v>
      </c>
      <c r="G1062" s="7">
        <f>ecommerce_dataset_updated[[#This Row],[Discount (%)]]+0</f>
        <v>10</v>
      </c>
      <c r="H1062" s="6" t="s">
        <v>2889</v>
      </c>
      <c r="I1062" s="6">
        <f>ecommerce_dataset_updated[[#This Row],['[Price (Rs.)']]]*ecommerce_dataset_updated[[#This Row],['[Discount (%)']]]/100</f>
        <v>45.808</v>
      </c>
      <c r="J1062" s="6">
        <f>ecommerce_dataset_updated[[#This Row],[Final_Price(Rs.)]]+0</f>
        <v>412.27</v>
      </c>
      <c r="K1062" s="6">
        <f xml:space="preserve"> ecommerce_dataset_updated[[#This Row],['[Price (Rs.)']]]-ecommerce_dataset_updated[[#This Row],[Discount Amount _]]</f>
        <v>412.27199999999999</v>
      </c>
      <c r="L1062" t="s">
        <v>35</v>
      </c>
      <c r="M1062" t="s">
        <v>1643</v>
      </c>
      <c r="N1062" s="4" t="s">
        <v>14062</v>
      </c>
      <c r="O1062" s="4" t="s">
        <v>14053</v>
      </c>
      <c r="P1062" s="4" t="s">
        <v>14079</v>
      </c>
      <c r="Q1062" s="5">
        <f>DATE(ecommerce_dataset_updated[[#This Row],[YYYY]],ecommerce_dataset_updated[[#This Row],[MM]],ecommerce_dataset_updated[[#This Row],[DD]])</f>
        <v>45388</v>
      </c>
      <c r="R1062" s="6" t="str">
        <f>TEXT(ecommerce_dataset_updated[[#This Row],['[Purchase_Date']]], "mmm")</f>
        <v>Apr</v>
      </c>
      <c r="S1062" s="6" t="str">
        <f>TEXT(ecommerce_dataset_updated[[#This Row],['[Purchase_Date']]], "ddd")</f>
        <v>Sat</v>
      </c>
      <c r="T1062" s="6">
        <f>ecommerce_dataset_updated[[#This Row],[Final_Price(Rs.) _]]-ecommerce_dataset_updated[[#This Row],['[Final_Price(Rs.)']]]</f>
        <v>2.0000000000095497E-3</v>
      </c>
      <c r="U1062" s="6" t="b">
        <f xml:space="preserve"> AND(ecommerce_dataset_updated[[#This Row],[Final_Price(Rs.) _]]=ecommerce_dataset_updated[[#This Row],['[Final_Price(Rs.)']]])</f>
        <v>0</v>
      </c>
      <c r="V1062" s="5"/>
    </row>
    <row r="1063" spans="1:22">
      <c r="A1063" t="s">
        <v>4435</v>
      </c>
      <c r="B1063" t="s">
        <v>4436</v>
      </c>
      <c r="C1063" t="s">
        <v>68</v>
      </c>
      <c r="D1063" s="9" t="s">
        <v>4437</v>
      </c>
      <c r="E1063" s="8">
        <f>ecommerce_dataset_updated[[#This Row],[Price (Rs.)]]+0</f>
        <v>284.25</v>
      </c>
      <c r="F1063" s="6" t="s">
        <v>20</v>
      </c>
      <c r="G1063" s="7">
        <f>ecommerce_dataset_updated[[#This Row],[Discount (%)]]+0</f>
        <v>20</v>
      </c>
      <c r="H1063" s="6" t="s">
        <v>4438</v>
      </c>
      <c r="I1063" s="6">
        <f>ecommerce_dataset_updated[[#This Row],['[Price (Rs.)']]]*ecommerce_dataset_updated[[#This Row],['[Discount (%)']]]/100</f>
        <v>56.85</v>
      </c>
      <c r="J1063" s="6">
        <f>ecommerce_dataset_updated[[#This Row],[Final_Price(Rs.)]]+0</f>
        <v>227.4</v>
      </c>
      <c r="K1063" s="6">
        <f xml:space="preserve"> ecommerce_dataset_updated[[#This Row],['[Price (Rs.)']]]-ecommerce_dataset_updated[[#This Row],[Discount Amount _]]</f>
        <v>227.4</v>
      </c>
      <c r="L1063" t="s">
        <v>14</v>
      </c>
      <c r="M1063" t="s">
        <v>131</v>
      </c>
      <c r="N1063" s="4" t="s">
        <v>14066</v>
      </c>
      <c r="O1063" s="4" t="s">
        <v>14053</v>
      </c>
      <c r="P1063" s="4" t="s">
        <v>14079</v>
      </c>
      <c r="Q1063" s="5">
        <f>DATE(ecommerce_dataset_updated[[#This Row],[YYYY]],ecommerce_dataset_updated[[#This Row],[MM]],ecommerce_dataset_updated[[#This Row],[DD]])</f>
        <v>45401</v>
      </c>
      <c r="R1063" s="6" t="str">
        <f>TEXT(ecommerce_dataset_updated[[#This Row],['[Purchase_Date']]], "mmm")</f>
        <v>Apr</v>
      </c>
      <c r="S1063" s="6" t="str">
        <f>TEXT(ecommerce_dataset_updated[[#This Row],['[Purchase_Date']]], "ddd")</f>
        <v>Fri</v>
      </c>
      <c r="T1063" s="6">
        <f>ecommerce_dataset_updated[[#This Row],[Final_Price(Rs.) _]]-ecommerce_dataset_updated[[#This Row],['[Final_Price(Rs.)']]]</f>
        <v>0</v>
      </c>
      <c r="U1063" s="6" t="b">
        <f xml:space="preserve"> AND(ecommerce_dataset_updated[[#This Row],[Final_Price(Rs.) _]]=ecommerce_dataset_updated[[#This Row],['[Final_Price(Rs.)']]])</f>
        <v>1</v>
      </c>
      <c r="V1063" s="5"/>
    </row>
    <row r="1064" spans="1:22">
      <c r="A1064" t="s">
        <v>4439</v>
      </c>
      <c r="B1064" t="s">
        <v>4440</v>
      </c>
      <c r="C1064" t="s">
        <v>39</v>
      </c>
      <c r="D1064" s="9" t="s">
        <v>4441</v>
      </c>
      <c r="E1064" s="8">
        <f>ecommerce_dataset_updated[[#This Row],[Price (Rs.)]]+0</f>
        <v>329.64</v>
      </c>
      <c r="F1064" s="6" t="s">
        <v>12</v>
      </c>
      <c r="G1064" s="7">
        <f>ecommerce_dataset_updated[[#This Row],[Discount (%)]]+0</f>
        <v>15</v>
      </c>
      <c r="H1064" s="6" t="s">
        <v>4442</v>
      </c>
      <c r="I1064" s="6">
        <f>ecommerce_dataset_updated[[#This Row],['[Price (Rs.)']]]*ecommerce_dataset_updated[[#This Row],['[Discount (%)']]]/100</f>
        <v>49.445999999999998</v>
      </c>
      <c r="J1064" s="6">
        <f>ecommerce_dataset_updated[[#This Row],[Final_Price(Rs.)]]+0</f>
        <v>280.19</v>
      </c>
      <c r="K1064" s="6">
        <f xml:space="preserve"> ecommerce_dataset_updated[[#This Row],['[Price (Rs.)']]]-ecommerce_dataset_updated[[#This Row],[Discount Amount _]]</f>
        <v>280.19399999999996</v>
      </c>
      <c r="L1064" t="s">
        <v>28</v>
      </c>
      <c r="M1064" t="s">
        <v>3347</v>
      </c>
      <c r="N1064" s="4" t="s">
        <v>14052</v>
      </c>
      <c r="O1064" s="4" t="s">
        <v>14052</v>
      </c>
      <c r="P1064" s="4" t="s">
        <v>14079</v>
      </c>
      <c r="Q1064" s="5">
        <f>DATE(ecommerce_dataset_updated[[#This Row],[YYYY]],ecommerce_dataset_updated[[#This Row],[MM]],ecommerce_dataset_updated[[#This Row],[DD]])</f>
        <v>45292</v>
      </c>
      <c r="R1064" s="6" t="str">
        <f>TEXT(ecommerce_dataset_updated[[#This Row],['[Purchase_Date']]], "mmm")</f>
        <v>Jan</v>
      </c>
      <c r="S1064" s="6" t="str">
        <f>TEXT(ecommerce_dataset_updated[[#This Row],['[Purchase_Date']]], "ddd")</f>
        <v>Mon</v>
      </c>
      <c r="T1064" s="6">
        <f>ecommerce_dataset_updated[[#This Row],[Final_Price(Rs.) _]]-ecommerce_dataset_updated[[#This Row],['[Final_Price(Rs.)']]]</f>
        <v>3.999999999962256E-3</v>
      </c>
      <c r="U1064" s="6" t="b">
        <f xml:space="preserve"> AND(ecommerce_dataset_updated[[#This Row],[Final_Price(Rs.) _]]=ecommerce_dataset_updated[[#This Row],['[Final_Price(Rs.)']]])</f>
        <v>0</v>
      </c>
      <c r="V1064" s="5"/>
    </row>
    <row r="1065" spans="1:22">
      <c r="A1065" t="s">
        <v>4443</v>
      </c>
      <c r="B1065" t="s">
        <v>4444</v>
      </c>
      <c r="C1065" t="s">
        <v>45</v>
      </c>
      <c r="D1065" s="9" t="s">
        <v>4445</v>
      </c>
      <c r="E1065" s="8">
        <f>ecommerce_dataset_updated[[#This Row],[Price (Rs.)]]+0</f>
        <v>407.43</v>
      </c>
      <c r="F1065" s="6" t="s">
        <v>53</v>
      </c>
      <c r="G1065" s="7">
        <f>ecommerce_dataset_updated[[#This Row],[Discount (%)]]+0</f>
        <v>5</v>
      </c>
      <c r="H1065" s="6" t="s">
        <v>4446</v>
      </c>
      <c r="I1065" s="6">
        <f>ecommerce_dataset_updated[[#This Row],['[Price (Rs.)']]]*ecommerce_dataset_updated[[#This Row],['[Discount (%)']]]/100</f>
        <v>20.371500000000001</v>
      </c>
      <c r="J1065" s="6">
        <f>ecommerce_dataset_updated[[#This Row],[Final_Price(Rs.)]]+0</f>
        <v>387.06</v>
      </c>
      <c r="K1065" s="6">
        <f xml:space="preserve"> ecommerce_dataset_updated[[#This Row],['[Price (Rs.)']]]-ecommerce_dataset_updated[[#This Row],[Discount Amount _]]</f>
        <v>387.05849999999998</v>
      </c>
      <c r="L1065" t="s">
        <v>77</v>
      </c>
      <c r="M1065" t="s">
        <v>2842</v>
      </c>
      <c r="N1065" s="4" t="s">
        <v>14056</v>
      </c>
      <c r="O1065" s="4" t="s">
        <v>14055</v>
      </c>
      <c r="P1065" s="4" t="s">
        <v>14079</v>
      </c>
      <c r="Q1065" s="5">
        <f>DATE(ecommerce_dataset_updated[[#This Row],[YYYY]],ecommerce_dataset_updated[[#This Row],[MM]],ecommerce_dataset_updated[[#This Row],[DD]])</f>
        <v>45532</v>
      </c>
      <c r="R1065" s="6" t="str">
        <f>TEXT(ecommerce_dataset_updated[[#This Row],['[Purchase_Date']]], "mmm")</f>
        <v>Aug</v>
      </c>
      <c r="S1065" s="6" t="str">
        <f>TEXT(ecommerce_dataset_updated[[#This Row],['[Purchase_Date']]], "ddd")</f>
        <v>Wed</v>
      </c>
      <c r="T1065" s="6">
        <f>ecommerce_dataset_updated[[#This Row],[Final_Price(Rs.) _]]-ecommerce_dataset_updated[[#This Row],['[Final_Price(Rs.)']]]</f>
        <v>-1.5000000000213731E-3</v>
      </c>
      <c r="U1065" s="6" t="b">
        <f xml:space="preserve"> AND(ecommerce_dataset_updated[[#This Row],[Final_Price(Rs.) _]]=ecommerce_dataset_updated[[#This Row],['[Final_Price(Rs.)']]])</f>
        <v>0</v>
      </c>
      <c r="V1065" s="5"/>
    </row>
    <row r="1066" spans="1:22">
      <c r="A1066" t="s">
        <v>4447</v>
      </c>
      <c r="B1066" t="s">
        <v>4448</v>
      </c>
      <c r="C1066" t="s">
        <v>18</v>
      </c>
      <c r="D1066" s="9" t="s">
        <v>4449</v>
      </c>
      <c r="E1066" s="8">
        <f>ecommerce_dataset_updated[[#This Row],[Price (Rs.)]]+0</f>
        <v>141.16</v>
      </c>
      <c r="F1066" s="6" t="s">
        <v>53</v>
      </c>
      <c r="G1066" s="7">
        <f>ecommerce_dataset_updated[[#This Row],[Discount (%)]]+0</f>
        <v>5</v>
      </c>
      <c r="H1066" s="6" t="s">
        <v>4450</v>
      </c>
      <c r="I1066" s="6">
        <f>ecommerce_dataset_updated[[#This Row],['[Price (Rs.)']]]*ecommerce_dataset_updated[[#This Row],['[Discount (%)']]]/100</f>
        <v>7.0579999999999998</v>
      </c>
      <c r="J1066" s="6">
        <f>ecommerce_dataset_updated[[#This Row],[Final_Price(Rs.)]]+0</f>
        <v>134.1</v>
      </c>
      <c r="K1066" s="6">
        <f xml:space="preserve"> ecommerce_dataset_updated[[#This Row],['[Price (Rs.)']]]-ecommerce_dataset_updated[[#This Row],[Discount Amount _]]</f>
        <v>134.102</v>
      </c>
      <c r="L1066" t="s">
        <v>28</v>
      </c>
      <c r="M1066" t="s">
        <v>1909</v>
      </c>
      <c r="N1066" s="4" t="s">
        <v>14065</v>
      </c>
      <c r="O1066" s="4" t="s">
        <v>14051</v>
      </c>
      <c r="P1066" s="4" t="s">
        <v>14079</v>
      </c>
      <c r="Q1066" s="5">
        <f>DATE(ecommerce_dataset_updated[[#This Row],[YYYY]],ecommerce_dataset_updated[[#This Row],[MM]],ecommerce_dataset_updated[[#This Row],[DD]])</f>
        <v>45345</v>
      </c>
      <c r="R1066" s="6" t="str">
        <f>TEXT(ecommerce_dataset_updated[[#This Row],['[Purchase_Date']]], "mmm")</f>
        <v>Feb</v>
      </c>
      <c r="S1066" s="6" t="str">
        <f>TEXT(ecommerce_dataset_updated[[#This Row],['[Purchase_Date']]], "ddd")</f>
        <v>Fri</v>
      </c>
      <c r="T1066" s="6">
        <f>ecommerce_dataset_updated[[#This Row],[Final_Price(Rs.) _]]-ecommerce_dataset_updated[[#This Row],['[Final_Price(Rs.)']]]</f>
        <v>2.0000000000095497E-3</v>
      </c>
      <c r="U1066" s="6" t="b">
        <f xml:space="preserve"> AND(ecommerce_dataset_updated[[#This Row],[Final_Price(Rs.) _]]=ecommerce_dataset_updated[[#This Row],['[Final_Price(Rs.)']]])</f>
        <v>0</v>
      </c>
      <c r="V1066" s="5"/>
    </row>
    <row r="1067" spans="1:22">
      <c r="A1067" t="s">
        <v>4451</v>
      </c>
      <c r="B1067" t="s">
        <v>4452</v>
      </c>
      <c r="C1067" t="s">
        <v>39</v>
      </c>
      <c r="D1067" s="9" t="s">
        <v>4453</v>
      </c>
      <c r="E1067" s="8">
        <f>ecommerce_dataset_updated[[#This Row],[Price (Rs.)]]+0</f>
        <v>291.79000000000002</v>
      </c>
      <c r="F1067" s="6" t="s">
        <v>20</v>
      </c>
      <c r="G1067" s="7">
        <f>ecommerce_dataset_updated[[#This Row],[Discount (%)]]+0</f>
        <v>20</v>
      </c>
      <c r="H1067" s="6" t="s">
        <v>4454</v>
      </c>
      <c r="I1067" s="6">
        <f>ecommerce_dataset_updated[[#This Row],['[Price (Rs.)']]]*ecommerce_dataset_updated[[#This Row],['[Discount (%)']]]/100</f>
        <v>58.358000000000004</v>
      </c>
      <c r="J1067" s="6">
        <f>ecommerce_dataset_updated[[#This Row],[Final_Price(Rs.)]]+0</f>
        <v>233.43</v>
      </c>
      <c r="K1067" s="6">
        <f xml:space="preserve"> ecommerce_dataset_updated[[#This Row],['[Price (Rs.)']]]-ecommerce_dataset_updated[[#This Row],[Discount Amount _]]</f>
        <v>233.43200000000002</v>
      </c>
      <c r="L1067" t="s">
        <v>14</v>
      </c>
      <c r="M1067" t="s">
        <v>362</v>
      </c>
      <c r="N1067" s="4" t="s">
        <v>14054</v>
      </c>
      <c r="O1067" s="4" t="s">
        <v>14051</v>
      </c>
      <c r="P1067" s="4" t="s">
        <v>14079</v>
      </c>
      <c r="Q1067" s="5">
        <f>DATE(ecommerce_dataset_updated[[#This Row],[YYYY]],ecommerce_dataset_updated[[#This Row],[MM]],ecommerce_dataset_updated[[#This Row],[DD]])</f>
        <v>45349</v>
      </c>
      <c r="R1067" s="6" t="str">
        <f>TEXT(ecommerce_dataset_updated[[#This Row],['[Purchase_Date']]], "mmm")</f>
        <v>Feb</v>
      </c>
      <c r="S1067" s="6" t="str">
        <f>TEXT(ecommerce_dataset_updated[[#This Row],['[Purchase_Date']]], "ddd")</f>
        <v>Tue</v>
      </c>
      <c r="T1067" s="6">
        <f>ecommerce_dataset_updated[[#This Row],[Final_Price(Rs.) _]]-ecommerce_dataset_updated[[#This Row],['[Final_Price(Rs.)']]]</f>
        <v>2.0000000000095497E-3</v>
      </c>
      <c r="U1067" s="6" t="b">
        <f xml:space="preserve"> AND(ecommerce_dataset_updated[[#This Row],[Final_Price(Rs.) _]]=ecommerce_dataset_updated[[#This Row],['[Final_Price(Rs.)']]])</f>
        <v>0</v>
      </c>
      <c r="V1067" s="5"/>
    </row>
    <row r="1068" spans="1:22">
      <c r="A1068" t="s">
        <v>4455</v>
      </c>
      <c r="B1068" t="s">
        <v>4456</v>
      </c>
      <c r="C1068" t="s">
        <v>114</v>
      </c>
      <c r="D1068" s="9" t="s">
        <v>4457</v>
      </c>
      <c r="E1068" s="8">
        <f>ecommerce_dataset_updated[[#This Row],[Price (Rs.)]]+0</f>
        <v>211.17</v>
      </c>
      <c r="F1068" s="6" t="s">
        <v>47</v>
      </c>
      <c r="G1068" s="7">
        <f>ecommerce_dataset_updated[[#This Row],[Discount (%)]]+0</f>
        <v>50</v>
      </c>
      <c r="H1068" s="6" t="s">
        <v>4458</v>
      </c>
      <c r="I1068" s="6">
        <f>ecommerce_dataset_updated[[#This Row],['[Price (Rs.)']]]*ecommerce_dataset_updated[[#This Row],['[Discount (%)']]]/100</f>
        <v>105.58499999999999</v>
      </c>
      <c r="J1068" s="6">
        <f>ecommerce_dataset_updated[[#This Row],[Final_Price(Rs.)]]+0</f>
        <v>105.58</v>
      </c>
      <c r="K1068" s="6">
        <f xml:space="preserve"> ecommerce_dataset_updated[[#This Row],['[Price (Rs.)']]]-ecommerce_dataset_updated[[#This Row],[Discount Amount _]]</f>
        <v>105.58499999999999</v>
      </c>
      <c r="L1068" t="s">
        <v>35</v>
      </c>
      <c r="M1068" t="s">
        <v>343</v>
      </c>
      <c r="N1068" s="4" t="s">
        <v>14067</v>
      </c>
      <c r="O1068" s="4" t="s">
        <v>14067</v>
      </c>
      <c r="P1068" s="4" t="s">
        <v>14079</v>
      </c>
      <c r="Q1068" s="5">
        <f>DATE(ecommerce_dataset_updated[[#This Row],[YYYY]],ecommerce_dataset_updated[[#This Row],[MM]],ecommerce_dataset_updated[[#This Row],[DD]])</f>
        <v>45480</v>
      </c>
      <c r="R1068" s="6" t="str">
        <f>TEXT(ecommerce_dataset_updated[[#This Row],['[Purchase_Date']]], "mmm")</f>
        <v>Jul</v>
      </c>
      <c r="S1068" s="6" t="str">
        <f>TEXT(ecommerce_dataset_updated[[#This Row],['[Purchase_Date']]], "ddd")</f>
        <v>Sun</v>
      </c>
      <c r="T1068" s="6">
        <f>ecommerce_dataset_updated[[#This Row],[Final_Price(Rs.) _]]-ecommerce_dataset_updated[[#This Row],['[Final_Price(Rs.)']]]</f>
        <v>4.9999999999954525E-3</v>
      </c>
      <c r="U1068" s="6" t="b">
        <f xml:space="preserve"> AND(ecommerce_dataset_updated[[#This Row],[Final_Price(Rs.) _]]=ecommerce_dataset_updated[[#This Row],['[Final_Price(Rs.)']]])</f>
        <v>0</v>
      </c>
      <c r="V1068" s="5"/>
    </row>
    <row r="1069" spans="1:22">
      <c r="A1069" t="s">
        <v>4459</v>
      </c>
      <c r="B1069" t="s">
        <v>4460</v>
      </c>
      <c r="C1069" t="s">
        <v>18</v>
      </c>
      <c r="D1069" s="9" t="s">
        <v>4461</v>
      </c>
      <c r="E1069" s="8">
        <f>ecommerce_dataset_updated[[#This Row],[Price (Rs.)]]+0</f>
        <v>461.66</v>
      </c>
      <c r="F1069" s="6" t="s">
        <v>20</v>
      </c>
      <c r="G1069" s="7">
        <f>ecommerce_dataset_updated[[#This Row],[Discount (%)]]+0</f>
        <v>20</v>
      </c>
      <c r="H1069" s="6" t="s">
        <v>3153</v>
      </c>
      <c r="I1069" s="6">
        <f>ecommerce_dataset_updated[[#This Row],['[Price (Rs.)']]]*ecommerce_dataset_updated[[#This Row],['[Discount (%)']]]/100</f>
        <v>92.332000000000008</v>
      </c>
      <c r="J1069" s="6">
        <f>ecommerce_dataset_updated[[#This Row],[Final_Price(Rs.)]]+0</f>
        <v>369.33</v>
      </c>
      <c r="K1069" s="6">
        <f xml:space="preserve"> ecommerce_dataset_updated[[#This Row],['[Price (Rs.)']]]-ecommerce_dataset_updated[[#This Row],[Discount Amount _]]</f>
        <v>369.32800000000003</v>
      </c>
      <c r="L1069" t="s">
        <v>28</v>
      </c>
      <c r="M1069" t="s">
        <v>1857</v>
      </c>
      <c r="N1069" s="4" t="s">
        <v>14062</v>
      </c>
      <c r="O1069" s="4" t="s">
        <v>75</v>
      </c>
      <c r="P1069" s="4" t="s">
        <v>14079</v>
      </c>
      <c r="Q1069" s="5">
        <f>DATE(ecommerce_dataset_updated[[#This Row],[YYYY]],ecommerce_dataset_updated[[#This Row],[MM]],ecommerce_dataset_updated[[#This Row],[DD]])</f>
        <v>45571</v>
      </c>
      <c r="R1069" s="6" t="str">
        <f>TEXT(ecommerce_dataset_updated[[#This Row],['[Purchase_Date']]], "mmm")</f>
        <v>Oct</v>
      </c>
      <c r="S1069" s="6" t="str">
        <f>TEXT(ecommerce_dataset_updated[[#This Row],['[Purchase_Date']]], "ddd")</f>
        <v>Sun</v>
      </c>
      <c r="T1069" s="6">
        <f>ecommerce_dataset_updated[[#This Row],[Final_Price(Rs.) _]]-ecommerce_dataset_updated[[#This Row],['[Final_Price(Rs.)']]]</f>
        <v>-1.9999999999527063E-3</v>
      </c>
      <c r="U1069" s="6" t="b">
        <f xml:space="preserve"> AND(ecommerce_dataset_updated[[#This Row],[Final_Price(Rs.) _]]=ecommerce_dataset_updated[[#This Row],['[Final_Price(Rs.)']]])</f>
        <v>0</v>
      </c>
      <c r="V1069" s="5"/>
    </row>
    <row r="1070" spans="1:22">
      <c r="A1070" t="s">
        <v>4462</v>
      </c>
      <c r="B1070" t="s">
        <v>4463</v>
      </c>
      <c r="C1070" t="s">
        <v>10</v>
      </c>
      <c r="D1070" s="9" t="s">
        <v>4464</v>
      </c>
      <c r="E1070" s="8">
        <f>ecommerce_dataset_updated[[#This Row],[Price (Rs.)]]+0</f>
        <v>71.33</v>
      </c>
      <c r="F1070" s="6" t="s">
        <v>20</v>
      </c>
      <c r="G1070" s="7">
        <f>ecommerce_dataset_updated[[#This Row],[Discount (%)]]+0</f>
        <v>20</v>
      </c>
      <c r="H1070" s="6" t="s">
        <v>4465</v>
      </c>
      <c r="I1070" s="6">
        <f>ecommerce_dataset_updated[[#This Row],['[Price (Rs.)']]]*ecommerce_dataset_updated[[#This Row],['[Discount (%)']]]/100</f>
        <v>14.265999999999998</v>
      </c>
      <c r="J1070" s="6">
        <f>ecommerce_dataset_updated[[#This Row],[Final_Price(Rs.)]]+0</f>
        <v>57.06</v>
      </c>
      <c r="K1070" s="6">
        <f xml:space="preserve"> ecommerce_dataset_updated[[#This Row],['[Price (Rs.)']]]-ecommerce_dataset_updated[[#This Row],[Discount Amount _]]</f>
        <v>57.064</v>
      </c>
      <c r="L1070" t="s">
        <v>77</v>
      </c>
      <c r="M1070" t="s">
        <v>779</v>
      </c>
      <c r="N1070" s="4" t="s">
        <v>75</v>
      </c>
      <c r="O1070" s="4" t="s">
        <v>14053</v>
      </c>
      <c r="P1070" s="4" t="s">
        <v>14079</v>
      </c>
      <c r="Q1070" s="5">
        <f>DATE(ecommerce_dataset_updated[[#This Row],[YYYY]],ecommerce_dataset_updated[[#This Row],[MM]],ecommerce_dataset_updated[[#This Row],[DD]])</f>
        <v>45392</v>
      </c>
      <c r="R1070" s="6" t="str">
        <f>TEXT(ecommerce_dataset_updated[[#This Row],['[Purchase_Date']]], "mmm")</f>
        <v>Apr</v>
      </c>
      <c r="S1070" s="6" t="str">
        <f>TEXT(ecommerce_dataset_updated[[#This Row],['[Purchase_Date']]], "ddd")</f>
        <v>Wed</v>
      </c>
      <c r="T1070" s="6">
        <f>ecommerce_dataset_updated[[#This Row],[Final_Price(Rs.) _]]-ecommerce_dataset_updated[[#This Row],['[Final_Price(Rs.)']]]</f>
        <v>3.9999999999977831E-3</v>
      </c>
      <c r="U1070" s="6" t="b">
        <f xml:space="preserve"> AND(ecommerce_dataset_updated[[#This Row],[Final_Price(Rs.) _]]=ecommerce_dataset_updated[[#This Row],['[Final_Price(Rs.)']]])</f>
        <v>0</v>
      </c>
      <c r="V1070" s="5"/>
    </row>
    <row r="1071" spans="1:22">
      <c r="A1071" t="s">
        <v>4466</v>
      </c>
      <c r="B1071" t="s">
        <v>4467</v>
      </c>
      <c r="C1071" t="s">
        <v>10</v>
      </c>
      <c r="D1071" s="9" t="s">
        <v>4468</v>
      </c>
      <c r="E1071" s="8">
        <f>ecommerce_dataset_updated[[#This Row],[Price (Rs.)]]+0</f>
        <v>208.52</v>
      </c>
      <c r="F1071" s="6" t="s">
        <v>12</v>
      </c>
      <c r="G1071" s="7">
        <f>ecommerce_dataset_updated[[#This Row],[Discount (%)]]+0</f>
        <v>15</v>
      </c>
      <c r="H1071" s="6" t="s">
        <v>4469</v>
      </c>
      <c r="I1071" s="6">
        <f>ecommerce_dataset_updated[[#This Row],['[Price (Rs.)']]]*ecommerce_dataset_updated[[#This Row],['[Discount (%)']]]/100</f>
        <v>31.278000000000002</v>
      </c>
      <c r="J1071" s="6">
        <f>ecommerce_dataset_updated[[#This Row],[Final_Price(Rs.)]]+0</f>
        <v>177.24</v>
      </c>
      <c r="K1071" s="6">
        <f xml:space="preserve"> ecommerce_dataset_updated[[#This Row],['[Price (Rs.)']]]-ecommerce_dataset_updated[[#This Row],[Discount Amount _]]</f>
        <v>177.24200000000002</v>
      </c>
      <c r="L1071" t="s">
        <v>35</v>
      </c>
      <c r="M1071" t="s">
        <v>1983</v>
      </c>
      <c r="N1071" s="4" t="s">
        <v>14048</v>
      </c>
      <c r="O1071" s="4" t="s">
        <v>14057</v>
      </c>
      <c r="P1071" s="4" t="s">
        <v>14079</v>
      </c>
      <c r="Q1071" s="5">
        <f>DATE(ecommerce_dataset_updated[[#This Row],[YYYY]],ecommerce_dataset_updated[[#This Row],[MM]],ecommerce_dataset_updated[[#This Row],[DD]])</f>
        <v>45363</v>
      </c>
      <c r="R1071" s="6" t="str">
        <f>TEXT(ecommerce_dataset_updated[[#This Row],['[Purchase_Date']]], "mmm")</f>
        <v>Mar</v>
      </c>
      <c r="S1071" s="6" t="str">
        <f>TEXT(ecommerce_dataset_updated[[#This Row],['[Purchase_Date']]], "ddd")</f>
        <v>Tue</v>
      </c>
      <c r="T1071" s="6">
        <f>ecommerce_dataset_updated[[#This Row],[Final_Price(Rs.) _]]-ecommerce_dataset_updated[[#This Row],['[Final_Price(Rs.)']]]</f>
        <v>2.0000000000095497E-3</v>
      </c>
      <c r="U1071" s="6" t="b">
        <f xml:space="preserve"> AND(ecommerce_dataset_updated[[#This Row],[Final_Price(Rs.) _]]=ecommerce_dataset_updated[[#This Row],['[Final_Price(Rs.)']]])</f>
        <v>0</v>
      </c>
      <c r="V1071" s="5"/>
    </row>
    <row r="1072" spans="1:22">
      <c r="A1072" t="s">
        <v>4470</v>
      </c>
      <c r="B1072" t="s">
        <v>4471</v>
      </c>
      <c r="C1072" t="s">
        <v>32</v>
      </c>
      <c r="D1072" s="9" t="s">
        <v>4472</v>
      </c>
      <c r="E1072" s="8">
        <f>ecommerce_dataset_updated[[#This Row],[Price (Rs.)]]+0</f>
        <v>251.47</v>
      </c>
      <c r="F1072" s="6" t="s">
        <v>26</v>
      </c>
      <c r="G1072" s="7">
        <f>ecommerce_dataset_updated[[#This Row],[Discount (%)]]+0</f>
        <v>25</v>
      </c>
      <c r="H1072" s="6" t="s">
        <v>3489</v>
      </c>
      <c r="I1072" s="6">
        <f>ecommerce_dataset_updated[[#This Row],['[Price (Rs.)']]]*ecommerce_dataset_updated[[#This Row],['[Discount (%)']]]/100</f>
        <v>62.8675</v>
      </c>
      <c r="J1072" s="6">
        <f>ecommerce_dataset_updated[[#This Row],[Final_Price(Rs.)]]+0</f>
        <v>188.6</v>
      </c>
      <c r="K1072" s="6">
        <f xml:space="preserve"> ecommerce_dataset_updated[[#This Row],['[Price (Rs.)']]]-ecommerce_dataset_updated[[#This Row],[Discount Amount _]]</f>
        <v>188.60249999999999</v>
      </c>
      <c r="L1072" t="s">
        <v>14</v>
      </c>
      <c r="M1072" t="s">
        <v>4027</v>
      </c>
      <c r="N1072" s="4" t="s">
        <v>14064</v>
      </c>
      <c r="O1072" s="4" t="s">
        <v>14053</v>
      </c>
      <c r="P1072" s="4" t="s">
        <v>14079</v>
      </c>
      <c r="Q1072" s="5">
        <f>DATE(ecommerce_dataset_updated[[#This Row],[YYYY]],ecommerce_dataset_updated[[#This Row],[MM]],ecommerce_dataset_updated[[#This Row],[DD]])</f>
        <v>45395</v>
      </c>
      <c r="R1072" s="6" t="str">
        <f>TEXT(ecommerce_dataset_updated[[#This Row],['[Purchase_Date']]], "mmm")</f>
        <v>Apr</v>
      </c>
      <c r="S1072" s="6" t="str">
        <f>TEXT(ecommerce_dataset_updated[[#This Row],['[Purchase_Date']]], "ddd")</f>
        <v>Sat</v>
      </c>
      <c r="T1072" s="6">
        <f>ecommerce_dataset_updated[[#This Row],[Final_Price(Rs.) _]]-ecommerce_dataset_updated[[#This Row],['[Final_Price(Rs.)']]]</f>
        <v>2.4999999999977263E-3</v>
      </c>
      <c r="U1072" s="6" t="b">
        <f xml:space="preserve"> AND(ecommerce_dataset_updated[[#This Row],[Final_Price(Rs.) _]]=ecommerce_dataset_updated[[#This Row],['[Final_Price(Rs.)']]])</f>
        <v>0</v>
      </c>
      <c r="V1072" s="5"/>
    </row>
    <row r="1073" spans="1:22">
      <c r="A1073" t="s">
        <v>4473</v>
      </c>
      <c r="B1073" t="s">
        <v>4474</v>
      </c>
      <c r="C1073" t="s">
        <v>10</v>
      </c>
      <c r="D1073" s="9" t="s">
        <v>4475</v>
      </c>
      <c r="E1073" s="8">
        <f>ecommerce_dataset_updated[[#This Row],[Price (Rs.)]]+0</f>
        <v>249.57</v>
      </c>
      <c r="F1073" s="6" t="s">
        <v>47</v>
      </c>
      <c r="G1073" s="7">
        <f>ecommerce_dataset_updated[[#This Row],[Discount (%)]]+0</f>
        <v>50</v>
      </c>
      <c r="H1073" s="6" t="s">
        <v>3847</v>
      </c>
      <c r="I1073" s="6">
        <f>ecommerce_dataset_updated[[#This Row],['[Price (Rs.)']]]*ecommerce_dataset_updated[[#This Row],['[Discount (%)']]]/100</f>
        <v>124.785</v>
      </c>
      <c r="J1073" s="6">
        <f>ecommerce_dataset_updated[[#This Row],[Final_Price(Rs.)]]+0</f>
        <v>124.78</v>
      </c>
      <c r="K1073" s="6">
        <f xml:space="preserve"> ecommerce_dataset_updated[[#This Row],['[Price (Rs.)']]]-ecommerce_dataset_updated[[#This Row],[Discount Amount _]]</f>
        <v>124.785</v>
      </c>
      <c r="L1073" t="s">
        <v>120</v>
      </c>
      <c r="M1073" t="s">
        <v>1462</v>
      </c>
      <c r="N1073" s="4" t="s">
        <v>14054</v>
      </c>
      <c r="O1073" s="4" t="s">
        <v>14067</v>
      </c>
      <c r="P1073" s="4" t="s">
        <v>14079</v>
      </c>
      <c r="Q1073" s="5">
        <f>DATE(ecommerce_dataset_updated[[#This Row],[YYYY]],ecommerce_dataset_updated[[#This Row],[MM]],ecommerce_dataset_updated[[#This Row],[DD]])</f>
        <v>45500</v>
      </c>
      <c r="R1073" s="6" t="str">
        <f>TEXT(ecommerce_dataset_updated[[#This Row],['[Purchase_Date']]], "mmm")</f>
        <v>Jul</v>
      </c>
      <c r="S1073" s="6" t="str">
        <f>TEXT(ecommerce_dataset_updated[[#This Row],['[Purchase_Date']]], "ddd")</f>
        <v>Sat</v>
      </c>
      <c r="T1073" s="6">
        <f>ecommerce_dataset_updated[[#This Row],[Final_Price(Rs.) _]]-ecommerce_dataset_updated[[#This Row],['[Final_Price(Rs.)']]]</f>
        <v>4.9999999999954525E-3</v>
      </c>
      <c r="U1073" s="6" t="b">
        <f xml:space="preserve"> AND(ecommerce_dataset_updated[[#This Row],[Final_Price(Rs.) _]]=ecommerce_dataset_updated[[#This Row],['[Final_Price(Rs.)']]])</f>
        <v>0</v>
      </c>
      <c r="V1073" s="5"/>
    </row>
    <row r="1074" spans="1:22">
      <c r="A1074" t="s">
        <v>4476</v>
      </c>
      <c r="B1074" t="s">
        <v>4477</v>
      </c>
      <c r="C1074" t="s">
        <v>68</v>
      </c>
      <c r="D1074" s="9" t="s">
        <v>4478</v>
      </c>
      <c r="E1074" s="8">
        <f>ecommerce_dataset_updated[[#This Row],[Price (Rs.)]]+0</f>
        <v>327.60000000000002</v>
      </c>
      <c r="F1074" s="6" t="s">
        <v>154</v>
      </c>
      <c r="G1074" s="7">
        <f>ecommerce_dataset_updated[[#This Row],[Discount (%)]]+0</f>
        <v>30</v>
      </c>
      <c r="H1074" s="6" t="s">
        <v>4479</v>
      </c>
      <c r="I1074" s="6">
        <f>ecommerce_dataset_updated[[#This Row],['[Price (Rs.)']]]*ecommerce_dataset_updated[[#This Row],['[Discount (%)']]]/100</f>
        <v>98.28</v>
      </c>
      <c r="J1074" s="6">
        <f>ecommerce_dataset_updated[[#This Row],[Final_Price(Rs.)]]+0</f>
        <v>229.32</v>
      </c>
      <c r="K1074" s="6">
        <f xml:space="preserve"> ecommerce_dataset_updated[[#This Row],['[Price (Rs.)']]]-ecommerce_dataset_updated[[#This Row],[Discount Amount _]]</f>
        <v>229.32000000000002</v>
      </c>
      <c r="L1074" t="s">
        <v>28</v>
      </c>
      <c r="M1074" t="s">
        <v>900</v>
      </c>
      <c r="N1074" s="4" t="s">
        <v>14051</v>
      </c>
      <c r="O1074" s="4" t="s">
        <v>75</v>
      </c>
      <c r="P1074" s="4" t="s">
        <v>14079</v>
      </c>
      <c r="Q1074" s="5">
        <f>DATE(ecommerce_dataset_updated[[#This Row],[YYYY]],ecommerce_dataset_updated[[#This Row],[MM]],ecommerce_dataset_updated[[#This Row],[DD]])</f>
        <v>45567</v>
      </c>
      <c r="R1074" s="6" t="str">
        <f>TEXT(ecommerce_dataset_updated[[#This Row],['[Purchase_Date']]], "mmm")</f>
        <v>Oct</v>
      </c>
      <c r="S1074" s="6" t="str">
        <f>TEXT(ecommerce_dataset_updated[[#This Row],['[Purchase_Date']]], "ddd")</f>
        <v>Wed</v>
      </c>
      <c r="T1074" s="6">
        <f>ecommerce_dataset_updated[[#This Row],[Final_Price(Rs.) _]]-ecommerce_dataset_updated[[#This Row],['[Final_Price(Rs.)']]]</f>
        <v>0</v>
      </c>
      <c r="U1074" s="6" t="b">
        <f xml:space="preserve"> AND(ecommerce_dataset_updated[[#This Row],[Final_Price(Rs.) _]]=ecommerce_dataset_updated[[#This Row],['[Final_Price(Rs.)']]])</f>
        <v>1</v>
      </c>
      <c r="V1074" s="5"/>
    </row>
    <row r="1075" spans="1:22">
      <c r="A1075" t="s">
        <v>4480</v>
      </c>
      <c r="B1075" t="s">
        <v>4481</v>
      </c>
      <c r="C1075" t="s">
        <v>68</v>
      </c>
      <c r="D1075" s="9" t="s">
        <v>4482</v>
      </c>
      <c r="E1075" s="8">
        <f>ecommerce_dataset_updated[[#This Row],[Price (Rs.)]]+0</f>
        <v>79.12</v>
      </c>
      <c r="F1075" s="6" t="s">
        <v>47</v>
      </c>
      <c r="G1075" s="7">
        <f>ecommerce_dataset_updated[[#This Row],[Discount (%)]]+0</f>
        <v>50</v>
      </c>
      <c r="H1075" s="6" t="s">
        <v>4483</v>
      </c>
      <c r="I1075" s="6">
        <f>ecommerce_dataset_updated[[#This Row],['[Price (Rs.)']]]*ecommerce_dataset_updated[[#This Row],['[Discount (%)']]]/100</f>
        <v>39.56</v>
      </c>
      <c r="J1075" s="6">
        <f>ecommerce_dataset_updated[[#This Row],[Final_Price(Rs.)]]+0</f>
        <v>39.56</v>
      </c>
      <c r="K1075" s="6">
        <f xml:space="preserve"> ecommerce_dataset_updated[[#This Row],['[Price (Rs.)']]]-ecommerce_dataset_updated[[#This Row],[Discount Amount _]]</f>
        <v>39.56</v>
      </c>
      <c r="L1075" t="s">
        <v>28</v>
      </c>
      <c r="M1075" t="s">
        <v>2044</v>
      </c>
      <c r="N1075" s="4" t="s">
        <v>14055</v>
      </c>
      <c r="O1075" s="4" t="s">
        <v>14052</v>
      </c>
      <c r="P1075" s="4" t="s">
        <v>14079</v>
      </c>
      <c r="Q1075" s="5">
        <f>DATE(ecommerce_dataset_updated[[#This Row],[YYYY]],ecommerce_dataset_updated[[#This Row],[MM]],ecommerce_dataset_updated[[#This Row],[DD]])</f>
        <v>45299</v>
      </c>
      <c r="R1075" s="6" t="str">
        <f>TEXT(ecommerce_dataset_updated[[#This Row],['[Purchase_Date']]], "mmm")</f>
        <v>Jan</v>
      </c>
      <c r="S1075" s="6" t="str">
        <f>TEXT(ecommerce_dataset_updated[[#This Row],['[Purchase_Date']]], "ddd")</f>
        <v>Mon</v>
      </c>
      <c r="T1075" s="6">
        <f>ecommerce_dataset_updated[[#This Row],[Final_Price(Rs.) _]]-ecommerce_dataset_updated[[#This Row],['[Final_Price(Rs.)']]]</f>
        <v>0</v>
      </c>
      <c r="U1075" s="6" t="b">
        <f xml:space="preserve"> AND(ecommerce_dataset_updated[[#This Row],[Final_Price(Rs.) _]]=ecommerce_dataset_updated[[#This Row],['[Final_Price(Rs.)']]])</f>
        <v>1</v>
      </c>
      <c r="V1075" s="5"/>
    </row>
    <row r="1076" spans="1:22">
      <c r="A1076" t="s">
        <v>4484</v>
      </c>
      <c r="B1076" t="s">
        <v>4485</v>
      </c>
      <c r="C1076" t="s">
        <v>39</v>
      </c>
      <c r="D1076" s="9" t="s">
        <v>4486</v>
      </c>
      <c r="E1076" s="8">
        <f>ecommerce_dataset_updated[[#This Row],[Price (Rs.)]]+0</f>
        <v>419.33</v>
      </c>
      <c r="F1076" s="6" t="s">
        <v>20</v>
      </c>
      <c r="G1076" s="7">
        <f>ecommerce_dataset_updated[[#This Row],[Discount (%)]]+0</f>
        <v>20</v>
      </c>
      <c r="H1076" s="6" t="s">
        <v>4487</v>
      </c>
      <c r="I1076" s="6">
        <f>ecommerce_dataset_updated[[#This Row],['[Price (Rs.)']]]*ecommerce_dataset_updated[[#This Row],['[Discount (%)']]]/100</f>
        <v>83.866</v>
      </c>
      <c r="J1076" s="6">
        <f>ecommerce_dataset_updated[[#This Row],[Final_Price(Rs.)]]+0</f>
        <v>335.46</v>
      </c>
      <c r="K1076" s="6">
        <f xml:space="preserve"> ecommerce_dataset_updated[[#This Row],['[Price (Rs.)']]]-ecommerce_dataset_updated[[#This Row],[Discount Amount _]]</f>
        <v>335.464</v>
      </c>
      <c r="L1076" t="s">
        <v>14</v>
      </c>
      <c r="M1076" t="s">
        <v>1848</v>
      </c>
      <c r="N1076" s="4" t="s">
        <v>14069</v>
      </c>
      <c r="O1076" s="4" t="s">
        <v>14057</v>
      </c>
      <c r="P1076" s="4" t="s">
        <v>14079</v>
      </c>
      <c r="Q1076" s="5">
        <f>DATE(ecommerce_dataset_updated[[#This Row],[YYYY]],ecommerce_dataset_updated[[#This Row],[MM]],ecommerce_dataset_updated[[#This Row],[DD]])</f>
        <v>45373</v>
      </c>
      <c r="R1076" s="6" t="str">
        <f>TEXT(ecommerce_dataset_updated[[#This Row],['[Purchase_Date']]], "mmm")</f>
        <v>Mar</v>
      </c>
      <c r="S1076" s="6" t="str">
        <f>TEXT(ecommerce_dataset_updated[[#This Row],['[Purchase_Date']]], "ddd")</f>
        <v>Fri</v>
      </c>
      <c r="T1076" s="6">
        <f>ecommerce_dataset_updated[[#This Row],[Final_Price(Rs.) _]]-ecommerce_dataset_updated[[#This Row],['[Final_Price(Rs.)']]]</f>
        <v>4.0000000000190994E-3</v>
      </c>
      <c r="U1076" s="6" t="b">
        <f xml:space="preserve"> AND(ecommerce_dataset_updated[[#This Row],[Final_Price(Rs.) _]]=ecommerce_dataset_updated[[#This Row],['[Final_Price(Rs.)']]])</f>
        <v>0</v>
      </c>
      <c r="V1076" s="5"/>
    </row>
    <row r="1077" spans="1:22">
      <c r="A1077" t="s">
        <v>4488</v>
      </c>
      <c r="B1077" t="s">
        <v>4489</v>
      </c>
      <c r="C1077" t="s">
        <v>10</v>
      </c>
      <c r="D1077" s="9" t="s">
        <v>4490</v>
      </c>
      <c r="E1077" s="8">
        <f>ecommerce_dataset_updated[[#This Row],[Price (Rs.)]]+0</f>
        <v>485.37</v>
      </c>
      <c r="F1077" s="6" t="s">
        <v>12</v>
      </c>
      <c r="G1077" s="7">
        <f>ecommerce_dataset_updated[[#This Row],[Discount (%)]]+0</f>
        <v>15</v>
      </c>
      <c r="H1077" s="6" t="s">
        <v>2807</v>
      </c>
      <c r="I1077" s="6">
        <f>ecommerce_dataset_updated[[#This Row],['[Price (Rs.)']]]*ecommerce_dataset_updated[[#This Row],['[Discount (%)']]]/100</f>
        <v>72.805499999999995</v>
      </c>
      <c r="J1077" s="6">
        <f>ecommerce_dataset_updated[[#This Row],[Final_Price(Rs.)]]+0</f>
        <v>412.56</v>
      </c>
      <c r="K1077" s="6">
        <f xml:space="preserve"> ecommerce_dataset_updated[[#This Row],['[Price (Rs.)']]]-ecommerce_dataset_updated[[#This Row],[Discount Amount _]]</f>
        <v>412.56450000000001</v>
      </c>
      <c r="L1077" t="s">
        <v>35</v>
      </c>
      <c r="M1077" t="s">
        <v>2827</v>
      </c>
      <c r="N1077" s="4" t="s">
        <v>14065</v>
      </c>
      <c r="O1077" s="4" t="s">
        <v>75</v>
      </c>
      <c r="P1077" s="4" t="s">
        <v>14079</v>
      </c>
      <c r="Q1077" s="5">
        <f>DATE(ecommerce_dataset_updated[[#This Row],[YYYY]],ecommerce_dataset_updated[[#This Row],[MM]],ecommerce_dataset_updated[[#This Row],[DD]])</f>
        <v>45588</v>
      </c>
      <c r="R1077" s="6" t="str">
        <f>TEXT(ecommerce_dataset_updated[[#This Row],['[Purchase_Date']]], "mmm")</f>
        <v>Oct</v>
      </c>
      <c r="S1077" s="6" t="str">
        <f>TEXT(ecommerce_dataset_updated[[#This Row],['[Purchase_Date']]], "ddd")</f>
        <v>Wed</v>
      </c>
      <c r="T1077" s="6">
        <f>ecommerce_dataset_updated[[#This Row],[Final_Price(Rs.) _]]-ecommerce_dataset_updated[[#This Row],['[Final_Price(Rs.)']]]</f>
        <v>4.500000000007276E-3</v>
      </c>
      <c r="U1077" s="6" t="b">
        <f xml:space="preserve"> AND(ecommerce_dataset_updated[[#This Row],[Final_Price(Rs.) _]]=ecommerce_dataset_updated[[#This Row],['[Final_Price(Rs.)']]])</f>
        <v>0</v>
      </c>
      <c r="V1077" s="5"/>
    </row>
    <row r="1078" spans="1:22">
      <c r="A1078" t="s">
        <v>4491</v>
      </c>
      <c r="B1078" t="s">
        <v>4492</v>
      </c>
      <c r="C1078" t="s">
        <v>114</v>
      </c>
      <c r="D1078" s="9" t="s">
        <v>4493</v>
      </c>
      <c r="E1078" s="8">
        <f>ecommerce_dataset_updated[[#This Row],[Price (Rs.)]]+0</f>
        <v>381.37</v>
      </c>
      <c r="F1078" s="6" t="s">
        <v>20</v>
      </c>
      <c r="G1078" s="7">
        <f>ecommerce_dataset_updated[[#This Row],[Discount (%)]]+0</f>
        <v>20</v>
      </c>
      <c r="H1078" s="6" t="s">
        <v>96</v>
      </c>
      <c r="I1078" s="6">
        <f>ecommerce_dataset_updated[[#This Row],['[Price (Rs.)']]]*ecommerce_dataset_updated[[#This Row],['[Discount (%)']]]/100</f>
        <v>76.274000000000001</v>
      </c>
      <c r="J1078" s="6">
        <f>ecommerce_dataset_updated[[#This Row],[Final_Price(Rs.)]]+0</f>
        <v>305.10000000000002</v>
      </c>
      <c r="K1078" s="6">
        <f xml:space="preserve"> ecommerce_dataset_updated[[#This Row],['[Price (Rs.)']]]-ecommerce_dataset_updated[[#This Row],[Discount Amount _]]</f>
        <v>305.096</v>
      </c>
      <c r="L1078" t="s">
        <v>120</v>
      </c>
      <c r="M1078" t="s">
        <v>343</v>
      </c>
      <c r="N1078" s="4" t="s">
        <v>14067</v>
      </c>
      <c r="O1078" s="4" t="s">
        <v>14067</v>
      </c>
      <c r="P1078" s="4" t="s">
        <v>14079</v>
      </c>
      <c r="Q1078" s="5">
        <f>DATE(ecommerce_dataset_updated[[#This Row],[YYYY]],ecommerce_dataset_updated[[#This Row],[MM]],ecommerce_dataset_updated[[#This Row],[DD]])</f>
        <v>45480</v>
      </c>
      <c r="R1078" s="6" t="str">
        <f>TEXT(ecommerce_dataset_updated[[#This Row],['[Purchase_Date']]], "mmm")</f>
        <v>Jul</v>
      </c>
      <c r="S1078" s="6" t="str">
        <f>TEXT(ecommerce_dataset_updated[[#This Row],['[Purchase_Date']]], "ddd")</f>
        <v>Sun</v>
      </c>
      <c r="T1078" s="6">
        <f>ecommerce_dataset_updated[[#This Row],[Final_Price(Rs.) _]]-ecommerce_dataset_updated[[#This Row],['[Final_Price(Rs.)']]]</f>
        <v>-4.0000000000190994E-3</v>
      </c>
      <c r="U1078" s="6" t="b">
        <f xml:space="preserve"> AND(ecommerce_dataset_updated[[#This Row],[Final_Price(Rs.) _]]=ecommerce_dataset_updated[[#This Row],['[Final_Price(Rs.)']]])</f>
        <v>0</v>
      </c>
      <c r="V1078" s="5"/>
    </row>
    <row r="1079" spans="1:22">
      <c r="A1079" t="s">
        <v>4494</v>
      </c>
      <c r="B1079" t="s">
        <v>4495</v>
      </c>
      <c r="C1079" t="s">
        <v>114</v>
      </c>
      <c r="D1079" s="9" t="s">
        <v>4496</v>
      </c>
      <c r="E1079" s="8">
        <f>ecommerce_dataset_updated[[#This Row],[Price (Rs.)]]+0</f>
        <v>43.97</v>
      </c>
      <c r="F1079" s="6" t="s">
        <v>75</v>
      </c>
      <c r="G1079" s="7">
        <f>ecommerce_dataset_updated[[#This Row],[Discount (%)]]+0</f>
        <v>10</v>
      </c>
      <c r="H1079" s="6" t="s">
        <v>4497</v>
      </c>
      <c r="I1079" s="6">
        <f>ecommerce_dataset_updated[[#This Row],['[Price (Rs.)']]]*ecommerce_dataset_updated[[#This Row],['[Discount (%)']]]/100</f>
        <v>4.3970000000000002</v>
      </c>
      <c r="J1079" s="6">
        <f>ecommerce_dataset_updated[[#This Row],[Final_Price(Rs.)]]+0</f>
        <v>39.57</v>
      </c>
      <c r="K1079" s="6">
        <f xml:space="preserve"> ecommerce_dataset_updated[[#This Row],['[Price (Rs.)']]]-ecommerce_dataset_updated[[#This Row],[Discount Amount _]]</f>
        <v>39.573</v>
      </c>
      <c r="L1079" t="s">
        <v>14</v>
      </c>
      <c r="M1079" t="s">
        <v>1046</v>
      </c>
      <c r="N1079" s="4" t="s">
        <v>14065</v>
      </c>
      <c r="O1079" s="4" t="s">
        <v>14067</v>
      </c>
      <c r="P1079" s="4" t="s">
        <v>14079</v>
      </c>
      <c r="Q1079" s="5">
        <f>DATE(ecommerce_dataset_updated[[#This Row],[YYYY]],ecommerce_dataset_updated[[#This Row],[MM]],ecommerce_dataset_updated[[#This Row],[DD]])</f>
        <v>45496</v>
      </c>
      <c r="R1079" s="6" t="str">
        <f>TEXT(ecommerce_dataset_updated[[#This Row],['[Purchase_Date']]], "mmm")</f>
        <v>Jul</v>
      </c>
      <c r="S1079" s="6" t="str">
        <f>TEXT(ecommerce_dataset_updated[[#This Row],['[Purchase_Date']]], "ddd")</f>
        <v>Tue</v>
      </c>
      <c r="T1079" s="6">
        <f>ecommerce_dataset_updated[[#This Row],[Final_Price(Rs.) _]]-ecommerce_dataset_updated[[#This Row],['[Final_Price(Rs.)']]]</f>
        <v>3.0000000000001137E-3</v>
      </c>
      <c r="U1079" s="6" t="b">
        <f xml:space="preserve"> AND(ecommerce_dataset_updated[[#This Row],[Final_Price(Rs.) _]]=ecommerce_dataset_updated[[#This Row],['[Final_Price(Rs.)']]])</f>
        <v>0</v>
      </c>
      <c r="V1079" s="5"/>
    </row>
    <row r="1080" spans="1:22">
      <c r="A1080" t="s">
        <v>4498</v>
      </c>
      <c r="B1080" t="s">
        <v>4499</v>
      </c>
      <c r="C1080" t="s">
        <v>10</v>
      </c>
      <c r="D1080" s="9" t="s">
        <v>787</v>
      </c>
      <c r="E1080" s="8">
        <f>ecommerce_dataset_updated[[#This Row],[Price (Rs.)]]+0</f>
        <v>18.829999999999998</v>
      </c>
      <c r="F1080" s="6" t="s">
        <v>26</v>
      </c>
      <c r="G1080" s="7">
        <f>ecommerce_dataset_updated[[#This Row],[Discount (%)]]+0</f>
        <v>25</v>
      </c>
      <c r="H1080" s="6" t="s">
        <v>4500</v>
      </c>
      <c r="I1080" s="6">
        <f>ecommerce_dataset_updated[[#This Row],['[Price (Rs.)']]]*ecommerce_dataset_updated[[#This Row],['[Discount (%)']]]/100</f>
        <v>4.7074999999999996</v>
      </c>
      <c r="J1080" s="6">
        <f>ecommerce_dataset_updated[[#This Row],[Final_Price(Rs.)]]+0</f>
        <v>14.12</v>
      </c>
      <c r="K1080" s="6">
        <f xml:space="preserve"> ecommerce_dataset_updated[[#This Row],['[Price (Rs.)']]]-ecommerce_dataset_updated[[#This Row],[Discount Amount _]]</f>
        <v>14.122499999999999</v>
      </c>
      <c r="L1080" t="s">
        <v>77</v>
      </c>
      <c r="M1080" t="s">
        <v>1429</v>
      </c>
      <c r="N1080" s="4" t="s">
        <v>14070</v>
      </c>
      <c r="O1080" s="4" t="s">
        <v>75</v>
      </c>
      <c r="P1080" s="4" t="s">
        <v>14079</v>
      </c>
      <c r="Q1080" s="5">
        <f>DATE(ecommerce_dataset_updated[[#This Row],[YYYY]],ecommerce_dataset_updated[[#This Row],[MM]],ecommerce_dataset_updated[[#This Row],[DD]])</f>
        <v>45583</v>
      </c>
      <c r="R1080" s="6" t="str">
        <f>TEXT(ecommerce_dataset_updated[[#This Row],['[Purchase_Date']]], "mmm")</f>
        <v>Oct</v>
      </c>
      <c r="S1080" s="6" t="str">
        <f>TEXT(ecommerce_dataset_updated[[#This Row],['[Purchase_Date']]], "ddd")</f>
        <v>Fri</v>
      </c>
      <c r="T1080" s="6">
        <f>ecommerce_dataset_updated[[#This Row],[Final_Price(Rs.) _]]-ecommerce_dataset_updated[[#This Row],['[Final_Price(Rs.)']]]</f>
        <v>2.4999999999995026E-3</v>
      </c>
      <c r="U1080" s="6" t="b">
        <f xml:space="preserve"> AND(ecommerce_dataset_updated[[#This Row],[Final_Price(Rs.) _]]=ecommerce_dataset_updated[[#This Row],['[Final_Price(Rs.)']]])</f>
        <v>0</v>
      </c>
      <c r="V1080" s="5"/>
    </row>
    <row r="1081" spans="1:22">
      <c r="A1081" t="s">
        <v>4501</v>
      </c>
      <c r="B1081" t="s">
        <v>4502</v>
      </c>
      <c r="C1081" t="s">
        <v>10</v>
      </c>
      <c r="D1081" s="9" t="s">
        <v>4503</v>
      </c>
      <c r="E1081" s="8">
        <f>ecommerce_dataset_updated[[#This Row],[Price (Rs.)]]+0</f>
        <v>407.91</v>
      </c>
      <c r="F1081" s="6" t="s">
        <v>75</v>
      </c>
      <c r="G1081" s="7">
        <f>ecommerce_dataset_updated[[#This Row],[Discount (%)]]+0</f>
        <v>10</v>
      </c>
      <c r="H1081" s="6" t="s">
        <v>4504</v>
      </c>
      <c r="I1081" s="6">
        <f>ecommerce_dataset_updated[[#This Row],['[Price (Rs.)']]]*ecommerce_dataset_updated[[#This Row],['[Discount (%)']]]/100</f>
        <v>40.791000000000004</v>
      </c>
      <c r="J1081" s="6">
        <f>ecommerce_dataset_updated[[#This Row],[Final_Price(Rs.)]]+0</f>
        <v>367.12</v>
      </c>
      <c r="K1081" s="6">
        <f xml:space="preserve"> ecommerce_dataset_updated[[#This Row],['[Price (Rs.)']]]-ecommerce_dataset_updated[[#This Row],[Discount Amount _]]</f>
        <v>367.11900000000003</v>
      </c>
      <c r="L1081" t="s">
        <v>28</v>
      </c>
      <c r="M1081" t="s">
        <v>239</v>
      </c>
      <c r="N1081" s="4" t="s">
        <v>14070</v>
      </c>
      <c r="O1081" s="4" t="s">
        <v>14062</v>
      </c>
      <c r="P1081" s="4" t="s">
        <v>14079</v>
      </c>
      <c r="Q1081" s="5">
        <f>DATE(ecommerce_dataset_updated[[#This Row],[YYYY]],ecommerce_dataset_updated[[#This Row],[MM]],ecommerce_dataset_updated[[#This Row],[DD]])</f>
        <v>45461</v>
      </c>
      <c r="R1081" s="6" t="str">
        <f>TEXT(ecommerce_dataset_updated[[#This Row],['[Purchase_Date']]], "mmm")</f>
        <v>Jun</v>
      </c>
      <c r="S1081" s="6" t="str">
        <f>TEXT(ecommerce_dataset_updated[[#This Row],['[Purchase_Date']]], "ddd")</f>
        <v>Tue</v>
      </c>
      <c r="T1081" s="6">
        <f>ecommerce_dataset_updated[[#This Row],[Final_Price(Rs.) _]]-ecommerce_dataset_updated[[#This Row],['[Final_Price(Rs.)']]]</f>
        <v>-9.9999999997635314E-4</v>
      </c>
      <c r="U1081" s="6" t="b">
        <f xml:space="preserve"> AND(ecommerce_dataset_updated[[#This Row],[Final_Price(Rs.) _]]=ecommerce_dataset_updated[[#This Row],['[Final_Price(Rs.)']]])</f>
        <v>0</v>
      </c>
      <c r="V1081" s="5"/>
    </row>
    <row r="1082" spans="1:22">
      <c r="A1082" t="s">
        <v>4505</v>
      </c>
      <c r="B1082" t="s">
        <v>4506</v>
      </c>
      <c r="C1082" t="s">
        <v>114</v>
      </c>
      <c r="D1082" s="9" t="s">
        <v>4507</v>
      </c>
      <c r="E1082" s="8">
        <f>ecommerce_dataset_updated[[#This Row],[Price (Rs.)]]+0</f>
        <v>242.01</v>
      </c>
      <c r="F1082" s="6" t="s">
        <v>47</v>
      </c>
      <c r="G1082" s="7">
        <f>ecommerce_dataset_updated[[#This Row],[Discount (%)]]+0</f>
        <v>50</v>
      </c>
      <c r="H1082" s="6" t="s">
        <v>4508</v>
      </c>
      <c r="I1082" s="6">
        <f>ecommerce_dataset_updated[[#This Row],['[Price (Rs.)']]]*ecommerce_dataset_updated[[#This Row],['[Discount (%)']]]/100</f>
        <v>121.005</v>
      </c>
      <c r="J1082" s="6">
        <f>ecommerce_dataset_updated[[#This Row],[Final_Price(Rs.)]]+0</f>
        <v>121</v>
      </c>
      <c r="K1082" s="6">
        <f xml:space="preserve"> ecommerce_dataset_updated[[#This Row],['[Price (Rs.)']]]-ecommerce_dataset_updated[[#This Row],[Discount Amount _]]</f>
        <v>121.005</v>
      </c>
      <c r="L1082" t="s">
        <v>14</v>
      </c>
      <c r="M1082" t="s">
        <v>4395</v>
      </c>
      <c r="N1082" s="4" t="s">
        <v>20</v>
      </c>
      <c r="O1082" s="4" t="s">
        <v>14059</v>
      </c>
      <c r="P1082" s="4" t="s">
        <v>14079</v>
      </c>
      <c r="Q1082" s="5">
        <f>DATE(ecommerce_dataset_updated[[#This Row],[YYYY]],ecommerce_dataset_updated[[#This Row],[MM]],ecommerce_dataset_updated[[#This Row],[DD]])</f>
        <v>45432</v>
      </c>
      <c r="R1082" s="6" t="str">
        <f>TEXT(ecommerce_dataset_updated[[#This Row],['[Purchase_Date']]], "mmm")</f>
        <v>May</v>
      </c>
      <c r="S1082" s="6" t="str">
        <f>TEXT(ecommerce_dataset_updated[[#This Row],['[Purchase_Date']]], "ddd")</f>
        <v>Mon</v>
      </c>
      <c r="T1082" s="6">
        <f>ecommerce_dataset_updated[[#This Row],[Final_Price(Rs.) _]]-ecommerce_dataset_updated[[#This Row],['[Final_Price(Rs.)']]]</f>
        <v>4.9999999999954525E-3</v>
      </c>
      <c r="U1082" s="6" t="b">
        <f xml:space="preserve"> AND(ecommerce_dataset_updated[[#This Row],[Final_Price(Rs.) _]]=ecommerce_dataset_updated[[#This Row],['[Final_Price(Rs.)']]])</f>
        <v>0</v>
      </c>
      <c r="V1082" s="5"/>
    </row>
    <row r="1083" spans="1:22">
      <c r="A1083" t="s">
        <v>4509</v>
      </c>
      <c r="B1083" t="s">
        <v>4510</v>
      </c>
      <c r="C1083" t="s">
        <v>32</v>
      </c>
      <c r="D1083" s="9" t="s">
        <v>4511</v>
      </c>
      <c r="E1083" s="8">
        <f>ecommerce_dataset_updated[[#This Row],[Price (Rs.)]]+0</f>
        <v>284.88</v>
      </c>
      <c r="F1083" s="6" t="s">
        <v>154</v>
      </c>
      <c r="G1083" s="7">
        <f>ecommerce_dataset_updated[[#This Row],[Discount (%)]]+0</f>
        <v>30</v>
      </c>
      <c r="H1083" s="6" t="s">
        <v>4512</v>
      </c>
      <c r="I1083" s="6">
        <f>ecommerce_dataset_updated[[#This Row],['[Price (Rs.)']]]*ecommerce_dataset_updated[[#This Row],['[Discount (%)']]]/100</f>
        <v>85.463999999999999</v>
      </c>
      <c r="J1083" s="6">
        <f>ecommerce_dataset_updated[[#This Row],[Final_Price(Rs.)]]+0</f>
        <v>199.42</v>
      </c>
      <c r="K1083" s="6">
        <f xml:space="preserve"> ecommerce_dataset_updated[[#This Row],['[Price (Rs.)']]]-ecommerce_dataset_updated[[#This Row],[Discount Amount _]]</f>
        <v>199.416</v>
      </c>
      <c r="L1083" t="s">
        <v>28</v>
      </c>
      <c r="M1083" t="s">
        <v>479</v>
      </c>
      <c r="N1083" s="4" t="s">
        <v>14054</v>
      </c>
      <c r="O1083" s="4" t="s">
        <v>14057</v>
      </c>
      <c r="P1083" s="4" t="s">
        <v>14079</v>
      </c>
      <c r="Q1083" s="5">
        <f>DATE(ecommerce_dataset_updated[[#This Row],[YYYY]],ecommerce_dataset_updated[[#This Row],[MM]],ecommerce_dataset_updated[[#This Row],[DD]])</f>
        <v>45378</v>
      </c>
      <c r="R1083" s="6" t="str">
        <f>TEXT(ecommerce_dataset_updated[[#This Row],['[Purchase_Date']]], "mmm")</f>
        <v>Mar</v>
      </c>
      <c r="S1083" s="6" t="str">
        <f>TEXT(ecommerce_dataset_updated[[#This Row],['[Purchase_Date']]], "ddd")</f>
        <v>Wed</v>
      </c>
      <c r="T1083" s="6">
        <f>ecommerce_dataset_updated[[#This Row],[Final_Price(Rs.) _]]-ecommerce_dataset_updated[[#This Row],['[Final_Price(Rs.)']]]</f>
        <v>-3.9999999999906777E-3</v>
      </c>
      <c r="U1083" s="6" t="b">
        <f xml:space="preserve"> AND(ecommerce_dataset_updated[[#This Row],[Final_Price(Rs.) _]]=ecommerce_dataset_updated[[#This Row],['[Final_Price(Rs.)']]])</f>
        <v>0</v>
      </c>
      <c r="V1083" s="5"/>
    </row>
    <row r="1084" spans="1:22">
      <c r="A1084" t="s">
        <v>4513</v>
      </c>
      <c r="B1084" t="s">
        <v>4514</v>
      </c>
      <c r="C1084" t="s">
        <v>45</v>
      </c>
      <c r="D1084" s="9" t="s">
        <v>4515</v>
      </c>
      <c r="E1084" s="8">
        <f>ecommerce_dataset_updated[[#This Row],[Price (Rs.)]]+0</f>
        <v>277.39</v>
      </c>
      <c r="F1084" s="6" t="s">
        <v>20</v>
      </c>
      <c r="G1084" s="7">
        <f>ecommerce_dataset_updated[[#This Row],[Discount (%)]]+0</f>
        <v>20</v>
      </c>
      <c r="H1084" s="6" t="s">
        <v>4516</v>
      </c>
      <c r="I1084" s="6">
        <f>ecommerce_dataset_updated[[#This Row],['[Price (Rs.)']]]*ecommerce_dataset_updated[[#This Row],['[Discount (%)']]]/100</f>
        <v>55.477999999999994</v>
      </c>
      <c r="J1084" s="6">
        <f>ecommerce_dataset_updated[[#This Row],[Final_Price(Rs.)]]+0</f>
        <v>221.91</v>
      </c>
      <c r="K1084" s="6">
        <f xml:space="preserve"> ecommerce_dataset_updated[[#This Row],['[Price (Rs.)']]]-ecommerce_dataset_updated[[#This Row],[Discount Amount _]]</f>
        <v>221.91199999999998</v>
      </c>
      <c r="L1084" t="s">
        <v>35</v>
      </c>
      <c r="M1084" t="s">
        <v>1168</v>
      </c>
      <c r="N1084" s="4" t="s">
        <v>14065</v>
      </c>
      <c r="O1084" s="4" t="s">
        <v>14062</v>
      </c>
      <c r="P1084" s="4" t="s">
        <v>14079</v>
      </c>
      <c r="Q1084" s="5">
        <f>DATE(ecommerce_dataset_updated[[#This Row],[YYYY]],ecommerce_dataset_updated[[#This Row],[MM]],ecommerce_dataset_updated[[#This Row],[DD]])</f>
        <v>45466</v>
      </c>
      <c r="R1084" s="6" t="str">
        <f>TEXT(ecommerce_dataset_updated[[#This Row],['[Purchase_Date']]], "mmm")</f>
        <v>Jun</v>
      </c>
      <c r="S1084" s="6" t="str">
        <f>TEXT(ecommerce_dataset_updated[[#This Row],['[Purchase_Date']]], "ddd")</f>
        <v>Sun</v>
      </c>
      <c r="T1084" s="6">
        <f>ecommerce_dataset_updated[[#This Row],[Final_Price(Rs.) _]]-ecommerce_dataset_updated[[#This Row],['[Final_Price(Rs.)']]]</f>
        <v>1.999999999981128E-3</v>
      </c>
      <c r="U1084" s="6" t="b">
        <f xml:space="preserve"> AND(ecommerce_dataset_updated[[#This Row],[Final_Price(Rs.) _]]=ecommerce_dataset_updated[[#This Row],['[Final_Price(Rs.)']]])</f>
        <v>0</v>
      </c>
      <c r="V1084" s="5"/>
    </row>
    <row r="1085" spans="1:22">
      <c r="A1085" t="s">
        <v>4517</v>
      </c>
      <c r="B1085" t="s">
        <v>4518</v>
      </c>
      <c r="C1085" t="s">
        <v>114</v>
      </c>
      <c r="D1085" s="9" t="s">
        <v>4519</v>
      </c>
      <c r="E1085" s="8">
        <f>ecommerce_dataset_updated[[#This Row],[Price (Rs.)]]+0</f>
        <v>93.6</v>
      </c>
      <c r="F1085" s="6" t="s">
        <v>107</v>
      </c>
      <c r="G1085" s="7">
        <f>ecommerce_dataset_updated[[#This Row],[Discount (%)]]+0</f>
        <v>0</v>
      </c>
      <c r="H1085" s="6" t="s">
        <v>4519</v>
      </c>
      <c r="I1085" s="6">
        <f>ecommerce_dataset_updated[[#This Row],['[Price (Rs.)']]]*ecommerce_dataset_updated[[#This Row],['[Discount (%)']]]/100</f>
        <v>0</v>
      </c>
      <c r="J1085" s="6">
        <f>ecommerce_dataset_updated[[#This Row],[Final_Price(Rs.)]]+0</f>
        <v>93.6</v>
      </c>
      <c r="K1085" s="6">
        <f xml:space="preserve"> ecommerce_dataset_updated[[#This Row],['[Price (Rs.)']]]-ecommerce_dataset_updated[[#This Row],[Discount Amount _]]</f>
        <v>93.6</v>
      </c>
      <c r="L1085" t="s">
        <v>35</v>
      </c>
      <c r="M1085" t="s">
        <v>1395</v>
      </c>
      <c r="N1085" s="4" t="s">
        <v>14059</v>
      </c>
      <c r="O1085" s="4" t="s">
        <v>14052</v>
      </c>
      <c r="P1085" s="4" t="s">
        <v>14079</v>
      </c>
      <c r="Q1085" s="5">
        <f>DATE(ecommerce_dataset_updated[[#This Row],[YYYY]],ecommerce_dataset_updated[[#This Row],[MM]],ecommerce_dataset_updated[[#This Row],[DD]])</f>
        <v>45296</v>
      </c>
      <c r="R1085" s="6" t="str">
        <f>TEXT(ecommerce_dataset_updated[[#This Row],['[Purchase_Date']]], "mmm")</f>
        <v>Jan</v>
      </c>
      <c r="S1085" s="6" t="str">
        <f>TEXT(ecommerce_dataset_updated[[#This Row],['[Purchase_Date']]], "ddd")</f>
        <v>Fri</v>
      </c>
      <c r="T1085" s="6">
        <f>ecommerce_dataset_updated[[#This Row],[Final_Price(Rs.) _]]-ecommerce_dataset_updated[[#This Row],['[Final_Price(Rs.)']]]</f>
        <v>0</v>
      </c>
      <c r="U1085" s="6" t="b">
        <f xml:space="preserve"> AND(ecommerce_dataset_updated[[#This Row],[Final_Price(Rs.) _]]=ecommerce_dataset_updated[[#This Row],['[Final_Price(Rs.)']]])</f>
        <v>1</v>
      </c>
      <c r="V1085" s="5"/>
    </row>
    <row r="1086" spans="1:22">
      <c r="A1086" t="s">
        <v>4520</v>
      </c>
      <c r="B1086" t="s">
        <v>4521</v>
      </c>
      <c r="C1086" t="s">
        <v>114</v>
      </c>
      <c r="D1086" s="9" t="s">
        <v>4522</v>
      </c>
      <c r="E1086" s="8">
        <f>ecommerce_dataset_updated[[#This Row],[Price (Rs.)]]+0</f>
        <v>300.06</v>
      </c>
      <c r="F1086" s="6" t="s">
        <v>107</v>
      </c>
      <c r="G1086" s="7">
        <f>ecommerce_dataset_updated[[#This Row],[Discount (%)]]+0</f>
        <v>0</v>
      </c>
      <c r="H1086" s="6" t="s">
        <v>4522</v>
      </c>
      <c r="I1086" s="6">
        <f>ecommerce_dataset_updated[[#This Row],['[Price (Rs.)']]]*ecommerce_dataset_updated[[#This Row],['[Discount (%)']]]/100</f>
        <v>0</v>
      </c>
      <c r="J1086" s="6">
        <f>ecommerce_dataset_updated[[#This Row],[Final_Price(Rs.)]]+0</f>
        <v>300.06</v>
      </c>
      <c r="K1086" s="6">
        <f xml:space="preserve"> ecommerce_dataset_updated[[#This Row],['[Price (Rs.)']]]-ecommerce_dataset_updated[[#This Row],[Discount Amount _]]</f>
        <v>300.06</v>
      </c>
      <c r="L1086" t="s">
        <v>77</v>
      </c>
      <c r="M1086" t="s">
        <v>4523</v>
      </c>
      <c r="N1086" s="4" t="s">
        <v>20</v>
      </c>
      <c r="O1086" s="4" t="s">
        <v>14053</v>
      </c>
      <c r="P1086" s="4" t="s">
        <v>14079</v>
      </c>
      <c r="Q1086" s="5">
        <f>DATE(ecommerce_dataset_updated[[#This Row],[YYYY]],ecommerce_dataset_updated[[#This Row],[MM]],ecommerce_dataset_updated[[#This Row],[DD]])</f>
        <v>45402</v>
      </c>
      <c r="R1086" s="6" t="str">
        <f>TEXT(ecommerce_dataset_updated[[#This Row],['[Purchase_Date']]], "mmm")</f>
        <v>Apr</v>
      </c>
      <c r="S1086" s="6" t="str">
        <f>TEXT(ecommerce_dataset_updated[[#This Row],['[Purchase_Date']]], "ddd")</f>
        <v>Sat</v>
      </c>
      <c r="T1086" s="6">
        <f>ecommerce_dataset_updated[[#This Row],[Final_Price(Rs.) _]]-ecommerce_dataset_updated[[#This Row],['[Final_Price(Rs.)']]]</f>
        <v>0</v>
      </c>
      <c r="U1086" s="6" t="b">
        <f xml:space="preserve"> AND(ecommerce_dataset_updated[[#This Row],[Final_Price(Rs.) _]]=ecommerce_dataset_updated[[#This Row],['[Final_Price(Rs.)']]])</f>
        <v>1</v>
      </c>
      <c r="V1086" s="5"/>
    </row>
    <row r="1087" spans="1:22">
      <c r="A1087" t="s">
        <v>4524</v>
      </c>
      <c r="B1087" t="s">
        <v>4525</v>
      </c>
      <c r="C1087" t="s">
        <v>18</v>
      </c>
      <c r="D1087" s="9" t="s">
        <v>4526</v>
      </c>
      <c r="E1087" s="8">
        <f>ecommerce_dataset_updated[[#This Row],[Price (Rs.)]]+0</f>
        <v>34.36</v>
      </c>
      <c r="F1087" s="6" t="s">
        <v>53</v>
      </c>
      <c r="G1087" s="7">
        <f>ecommerce_dataset_updated[[#This Row],[Discount (%)]]+0</f>
        <v>5</v>
      </c>
      <c r="H1087" s="6" t="s">
        <v>4527</v>
      </c>
      <c r="I1087" s="6">
        <f>ecommerce_dataset_updated[[#This Row],['[Price (Rs.)']]]*ecommerce_dataset_updated[[#This Row],['[Discount (%)']]]/100</f>
        <v>1.7180000000000002</v>
      </c>
      <c r="J1087" s="6">
        <f>ecommerce_dataset_updated[[#This Row],[Final_Price(Rs.)]]+0</f>
        <v>32.64</v>
      </c>
      <c r="K1087" s="6">
        <f xml:space="preserve"> ecommerce_dataset_updated[[#This Row],['[Price (Rs.)']]]-ecommerce_dataset_updated[[#This Row],[Discount Amount _]]</f>
        <v>32.641999999999996</v>
      </c>
      <c r="L1087" t="s">
        <v>77</v>
      </c>
      <c r="M1087" t="s">
        <v>793</v>
      </c>
      <c r="N1087" s="4" t="s">
        <v>14067</v>
      </c>
      <c r="O1087" s="4" t="s">
        <v>14062</v>
      </c>
      <c r="P1087" s="4" t="s">
        <v>14079</v>
      </c>
      <c r="Q1087" s="5">
        <f>DATE(ecommerce_dataset_updated[[#This Row],[YYYY]],ecommerce_dataset_updated[[#This Row],[MM]],ecommerce_dataset_updated[[#This Row],[DD]])</f>
        <v>45450</v>
      </c>
      <c r="R1087" s="6" t="str">
        <f>TEXT(ecommerce_dataset_updated[[#This Row],['[Purchase_Date']]], "mmm")</f>
        <v>Jun</v>
      </c>
      <c r="S1087" s="6" t="str">
        <f>TEXT(ecommerce_dataset_updated[[#This Row],['[Purchase_Date']]], "ddd")</f>
        <v>Fri</v>
      </c>
      <c r="T1087" s="6">
        <f>ecommerce_dataset_updated[[#This Row],[Final_Price(Rs.) _]]-ecommerce_dataset_updated[[#This Row],['[Final_Price(Rs.)']]]</f>
        <v>1.9999999999953388E-3</v>
      </c>
      <c r="U1087" s="6" t="b">
        <f xml:space="preserve"> AND(ecommerce_dataset_updated[[#This Row],[Final_Price(Rs.) _]]=ecommerce_dataset_updated[[#This Row],['[Final_Price(Rs.)']]])</f>
        <v>0</v>
      </c>
      <c r="V1087" s="5"/>
    </row>
    <row r="1088" spans="1:22">
      <c r="A1088" t="s">
        <v>4528</v>
      </c>
      <c r="B1088" t="s">
        <v>4529</v>
      </c>
      <c r="C1088" t="s">
        <v>32</v>
      </c>
      <c r="D1088" s="9" t="s">
        <v>4530</v>
      </c>
      <c r="E1088" s="8">
        <f>ecommerce_dataset_updated[[#This Row],[Price (Rs.)]]+0</f>
        <v>258.39999999999998</v>
      </c>
      <c r="F1088" s="6" t="s">
        <v>26</v>
      </c>
      <c r="G1088" s="7">
        <f>ecommerce_dataset_updated[[#This Row],[Discount (%)]]+0</f>
        <v>25</v>
      </c>
      <c r="H1088" s="6" t="s">
        <v>3906</v>
      </c>
      <c r="I1088" s="6">
        <f>ecommerce_dataset_updated[[#This Row],['[Price (Rs.)']]]*ecommerce_dataset_updated[[#This Row],['[Discount (%)']]]/100</f>
        <v>64.599999999999994</v>
      </c>
      <c r="J1088" s="6">
        <f>ecommerce_dataset_updated[[#This Row],[Final_Price(Rs.)]]+0</f>
        <v>193.8</v>
      </c>
      <c r="K1088" s="6">
        <f xml:space="preserve"> ecommerce_dataset_updated[[#This Row],['[Price (Rs.)']]]-ecommerce_dataset_updated[[#This Row],[Discount Amount _]]</f>
        <v>193.79999999999998</v>
      </c>
      <c r="L1088" t="s">
        <v>35</v>
      </c>
      <c r="M1088" t="s">
        <v>3093</v>
      </c>
      <c r="N1088" s="4" t="s">
        <v>14054</v>
      </c>
      <c r="O1088" s="4" t="s">
        <v>75</v>
      </c>
      <c r="P1088" s="4" t="s">
        <v>14079</v>
      </c>
      <c r="Q1088" s="5">
        <f>DATE(ecommerce_dataset_updated[[#This Row],[YYYY]],ecommerce_dataset_updated[[#This Row],[MM]],ecommerce_dataset_updated[[#This Row],[DD]])</f>
        <v>45592</v>
      </c>
      <c r="R1088" s="6" t="str">
        <f>TEXT(ecommerce_dataset_updated[[#This Row],['[Purchase_Date']]], "mmm")</f>
        <v>Oct</v>
      </c>
      <c r="S1088" s="6" t="str">
        <f>TEXT(ecommerce_dataset_updated[[#This Row],['[Purchase_Date']]], "ddd")</f>
        <v>Sun</v>
      </c>
      <c r="T1088" s="6">
        <f>ecommerce_dataset_updated[[#This Row],[Final_Price(Rs.) _]]-ecommerce_dataset_updated[[#This Row],['[Final_Price(Rs.)']]]</f>
        <v>0</v>
      </c>
      <c r="U1088" s="6" t="b">
        <f xml:space="preserve"> AND(ecommerce_dataset_updated[[#This Row],[Final_Price(Rs.) _]]=ecommerce_dataset_updated[[#This Row],['[Final_Price(Rs.)']]])</f>
        <v>1</v>
      </c>
      <c r="V1088" s="5"/>
    </row>
    <row r="1089" spans="1:22">
      <c r="A1089" t="s">
        <v>4531</v>
      </c>
      <c r="B1089" t="s">
        <v>4532</v>
      </c>
      <c r="C1089" t="s">
        <v>18</v>
      </c>
      <c r="D1089" s="9" t="s">
        <v>4533</v>
      </c>
      <c r="E1089" s="8">
        <f>ecommerce_dataset_updated[[#This Row],[Price (Rs.)]]+0</f>
        <v>347.13</v>
      </c>
      <c r="F1089" s="6" t="s">
        <v>53</v>
      </c>
      <c r="G1089" s="7">
        <f>ecommerce_dataset_updated[[#This Row],[Discount (%)]]+0</f>
        <v>5</v>
      </c>
      <c r="H1089" s="6" t="s">
        <v>4534</v>
      </c>
      <c r="I1089" s="6">
        <f>ecommerce_dataset_updated[[#This Row],['[Price (Rs.)']]]*ecommerce_dataset_updated[[#This Row],['[Discount (%)']]]/100</f>
        <v>17.3565</v>
      </c>
      <c r="J1089" s="6">
        <f>ecommerce_dataset_updated[[#This Row],[Final_Price(Rs.)]]+0</f>
        <v>329.77</v>
      </c>
      <c r="K1089" s="6">
        <f xml:space="preserve"> ecommerce_dataset_updated[[#This Row],['[Price (Rs.)']]]-ecommerce_dataset_updated[[#This Row],[Discount Amount _]]</f>
        <v>329.77350000000001</v>
      </c>
      <c r="L1089" t="s">
        <v>14</v>
      </c>
      <c r="M1089" t="s">
        <v>622</v>
      </c>
      <c r="N1089" s="4" t="s">
        <v>14070</v>
      </c>
      <c r="O1089" s="4" t="s">
        <v>14049</v>
      </c>
      <c r="P1089" s="4" t="s">
        <v>14079</v>
      </c>
      <c r="Q1089" s="5">
        <f>DATE(ecommerce_dataset_updated[[#This Row],[YYYY]],ecommerce_dataset_updated[[#This Row],[MM]],ecommerce_dataset_updated[[#This Row],[DD]])</f>
        <v>45614</v>
      </c>
      <c r="R1089" s="6" t="str">
        <f>TEXT(ecommerce_dataset_updated[[#This Row],['[Purchase_Date']]], "mmm")</f>
        <v>Nov</v>
      </c>
      <c r="S1089" s="6" t="str">
        <f>TEXT(ecommerce_dataset_updated[[#This Row],['[Purchase_Date']]], "ddd")</f>
        <v>Mon</v>
      </c>
      <c r="T1089" s="6">
        <f>ecommerce_dataset_updated[[#This Row],[Final_Price(Rs.) _]]-ecommerce_dataset_updated[[#This Row],['[Final_Price(Rs.)']]]</f>
        <v>3.5000000000309228E-3</v>
      </c>
      <c r="U1089" s="6" t="b">
        <f xml:space="preserve"> AND(ecommerce_dataset_updated[[#This Row],[Final_Price(Rs.) _]]=ecommerce_dataset_updated[[#This Row],['[Final_Price(Rs.)']]])</f>
        <v>0</v>
      </c>
      <c r="V1089" s="5"/>
    </row>
    <row r="1090" spans="1:22">
      <c r="A1090" t="s">
        <v>4535</v>
      </c>
      <c r="B1090" t="s">
        <v>4536</v>
      </c>
      <c r="C1090" t="s">
        <v>68</v>
      </c>
      <c r="D1090" s="9" t="s">
        <v>4537</v>
      </c>
      <c r="E1090" s="8">
        <f>ecommerce_dataset_updated[[#This Row],[Price (Rs.)]]+0</f>
        <v>480.8</v>
      </c>
      <c r="F1090" s="6" t="s">
        <v>26</v>
      </c>
      <c r="G1090" s="7">
        <f>ecommerce_dataset_updated[[#This Row],[Discount (%)]]+0</f>
        <v>25</v>
      </c>
      <c r="H1090" s="6" t="s">
        <v>4538</v>
      </c>
      <c r="I1090" s="6">
        <f>ecommerce_dataset_updated[[#This Row],['[Price (Rs.)']]]*ecommerce_dataset_updated[[#This Row],['[Discount (%)']]]/100</f>
        <v>120.2</v>
      </c>
      <c r="J1090" s="6">
        <f>ecommerce_dataset_updated[[#This Row],[Final_Price(Rs.)]]+0</f>
        <v>360.6</v>
      </c>
      <c r="K1090" s="6">
        <f xml:space="preserve"> ecommerce_dataset_updated[[#This Row],['[Price (Rs.)']]]-ecommerce_dataset_updated[[#This Row],[Discount Amount _]]</f>
        <v>360.6</v>
      </c>
      <c r="L1090" t="s">
        <v>14</v>
      </c>
      <c r="M1090" t="s">
        <v>798</v>
      </c>
      <c r="N1090" s="4" t="s">
        <v>14059</v>
      </c>
      <c r="O1090" s="4" t="s">
        <v>14049</v>
      </c>
      <c r="P1090" s="4" t="s">
        <v>14079</v>
      </c>
      <c r="Q1090" s="5">
        <f>DATE(ecommerce_dataset_updated[[#This Row],[YYYY]],ecommerce_dataset_updated[[#This Row],[MM]],ecommerce_dataset_updated[[#This Row],[DD]])</f>
        <v>45601</v>
      </c>
      <c r="R1090" s="6" t="str">
        <f>TEXT(ecommerce_dataset_updated[[#This Row],['[Purchase_Date']]], "mmm")</f>
        <v>Nov</v>
      </c>
      <c r="S1090" s="6" t="str">
        <f>TEXT(ecommerce_dataset_updated[[#This Row],['[Purchase_Date']]], "ddd")</f>
        <v>Tue</v>
      </c>
      <c r="T1090" s="6">
        <f>ecommerce_dataset_updated[[#This Row],[Final_Price(Rs.) _]]-ecommerce_dataset_updated[[#This Row],['[Final_Price(Rs.)']]]</f>
        <v>0</v>
      </c>
      <c r="U1090" s="6" t="b">
        <f xml:space="preserve"> AND(ecommerce_dataset_updated[[#This Row],[Final_Price(Rs.) _]]=ecommerce_dataset_updated[[#This Row],['[Final_Price(Rs.)']]])</f>
        <v>1</v>
      </c>
      <c r="V1090" s="5"/>
    </row>
    <row r="1091" spans="1:22">
      <c r="A1091" t="s">
        <v>4539</v>
      </c>
      <c r="B1091" t="s">
        <v>4540</v>
      </c>
      <c r="C1091" t="s">
        <v>68</v>
      </c>
      <c r="D1091" s="9" t="s">
        <v>4541</v>
      </c>
      <c r="E1091" s="8">
        <f>ecommerce_dataset_updated[[#This Row],[Price (Rs.)]]+0</f>
        <v>92.03</v>
      </c>
      <c r="F1091" s="6" t="s">
        <v>20</v>
      </c>
      <c r="G1091" s="7">
        <f>ecommerce_dataset_updated[[#This Row],[Discount (%)]]+0</f>
        <v>20</v>
      </c>
      <c r="H1091" s="6" t="s">
        <v>4542</v>
      </c>
      <c r="I1091" s="6">
        <f>ecommerce_dataset_updated[[#This Row],['[Price (Rs.)']]]*ecommerce_dataset_updated[[#This Row],['[Discount (%)']]]/100</f>
        <v>18.405999999999999</v>
      </c>
      <c r="J1091" s="6">
        <f>ecommerce_dataset_updated[[#This Row],[Final_Price(Rs.)]]+0</f>
        <v>73.62</v>
      </c>
      <c r="K1091" s="6">
        <f xml:space="preserve"> ecommerce_dataset_updated[[#This Row],['[Price (Rs.)']]]-ecommerce_dataset_updated[[#This Row],[Discount Amount _]]</f>
        <v>73.623999999999995</v>
      </c>
      <c r="L1091" t="s">
        <v>28</v>
      </c>
      <c r="M1091" t="s">
        <v>3458</v>
      </c>
      <c r="N1091" s="4" t="s">
        <v>14061</v>
      </c>
      <c r="O1091" s="4" t="s">
        <v>14067</v>
      </c>
      <c r="P1091" s="4" t="s">
        <v>14079</v>
      </c>
      <c r="Q1091" s="5">
        <f>DATE(ecommerce_dataset_updated[[#This Row],[YYYY]],ecommerce_dataset_updated[[#This Row],[MM]],ecommerce_dataset_updated[[#This Row],[DD]])</f>
        <v>45494</v>
      </c>
      <c r="R1091" s="6" t="str">
        <f>TEXT(ecommerce_dataset_updated[[#This Row],['[Purchase_Date']]], "mmm")</f>
        <v>Jul</v>
      </c>
      <c r="S1091" s="6" t="str">
        <f>TEXT(ecommerce_dataset_updated[[#This Row],['[Purchase_Date']]], "ddd")</f>
        <v>Sun</v>
      </c>
      <c r="T1091" s="6">
        <f>ecommerce_dataset_updated[[#This Row],[Final_Price(Rs.) _]]-ecommerce_dataset_updated[[#This Row],['[Final_Price(Rs.)']]]</f>
        <v>3.9999999999906777E-3</v>
      </c>
      <c r="U1091" s="6" t="b">
        <f xml:space="preserve"> AND(ecommerce_dataset_updated[[#This Row],[Final_Price(Rs.) _]]=ecommerce_dataset_updated[[#This Row],['[Final_Price(Rs.)']]])</f>
        <v>0</v>
      </c>
      <c r="V1091" s="5"/>
    </row>
    <row r="1092" spans="1:22">
      <c r="A1092" t="s">
        <v>4543</v>
      </c>
      <c r="B1092" t="s">
        <v>4544</v>
      </c>
      <c r="C1092" t="s">
        <v>18</v>
      </c>
      <c r="D1092" s="9" t="s">
        <v>4545</v>
      </c>
      <c r="E1092" s="8">
        <f>ecommerce_dataset_updated[[#This Row],[Price (Rs.)]]+0</f>
        <v>341.83</v>
      </c>
      <c r="F1092" s="6" t="s">
        <v>53</v>
      </c>
      <c r="G1092" s="7">
        <f>ecommerce_dataset_updated[[#This Row],[Discount (%)]]+0</f>
        <v>5</v>
      </c>
      <c r="H1092" s="6" t="s">
        <v>4546</v>
      </c>
      <c r="I1092" s="6">
        <f>ecommerce_dataset_updated[[#This Row],['[Price (Rs.)']]]*ecommerce_dataset_updated[[#This Row],['[Discount (%)']]]/100</f>
        <v>17.0915</v>
      </c>
      <c r="J1092" s="6">
        <f>ecommerce_dataset_updated[[#This Row],[Final_Price(Rs.)]]+0</f>
        <v>324.74</v>
      </c>
      <c r="K1092" s="6">
        <f xml:space="preserve"> ecommerce_dataset_updated[[#This Row],['[Price (Rs.)']]]-ecommerce_dataset_updated[[#This Row],[Discount Amount _]]</f>
        <v>324.73849999999999</v>
      </c>
      <c r="L1092" t="s">
        <v>120</v>
      </c>
      <c r="M1092" t="s">
        <v>863</v>
      </c>
      <c r="N1092" s="4" t="s">
        <v>14062</v>
      </c>
      <c r="O1092" s="4" t="s">
        <v>14057</v>
      </c>
      <c r="P1092" s="4" t="s">
        <v>14079</v>
      </c>
      <c r="Q1092" s="5">
        <f>DATE(ecommerce_dataset_updated[[#This Row],[YYYY]],ecommerce_dataset_updated[[#This Row],[MM]],ecommerce_dataset_updated[[#This Row],[DD]])</f>
        <v>45357</v>
      </c>
      <c r="R1092" s="6" t="str">
        <f>TEXT(ecommerce_dataset_updated[[#This Row],['[Purchase_Date']]], "mmm")</f>
        <v>Mar</v>
      </c>
      <c r="S1092" s="6" t="str">
        <f>TEXT(ecommerce_dataset_updated[[#This Row],['[Purchase_Date']]], "ddd")</f>
        <v>Wed</v>
      </c>
      <c r="T1092" s="6">
        <f>ecommerce_dataset_updated[[#This Row],[Final_Price(Rs.) _]]-ecommerce_dataset_updated[[#This Row],['[Final_Price(Rs.)']]]</f>
        <v>-1.5000000000213731E-3</v>
      </c>
      <c r="U1092" s="6" t="b">
        <f xml:space="preserve"> AND(ecommerce_dataset_updated[[#This Row],[Final_Price(Rs.) _]]=ecommerce_dataset_updated[[#This Row],['[Final_Price(Rs.)']]])</f>
        <v>0</v>
      </c>
      <c r="V1092" s="5"/>
    </row>
    <row r="1093" spans="1:22">
      <c r="A1093" t="s">
        <v>4547</v>
      </c>
      <c r="B1093" t="s">
        <v>4548</v>
      </c>
      <c r="C1093" t="s">
        <v>114</v>
      </c>
      <c r="D1093" s="9" t="s">
        <v>4549</v>
      </c>
      <c r="E1093" s="8">
        <f>ecommerce_dataset_updated[[#This Row],[Price (Rs.)]]+0</f>
        <v>354.66</v>
      </c>
      <c r="F1093" s="6" t="s">
        <v>154</v>
      </c>
      <c r="G1093" s="7">
        <f>ecommerce_dataset_updated[[#This Row],[Discount (%)]]+0</f>
        <v>30</v>
      </c>
      <c r="H1093" s="6" t="s">
        <v>4550</v>
      </c>
      <c r="I1093" s="6">
        <f>ecommerce_dataset_updated[[#This Row],['[Price (Rs.)']]]*ecommerce_dataset_updated[[#This Row],['[Discount (%)']]]/100</f>
        <v>106.39800000000001</v>
      </c>
      <c r="J1093" s="6">
        <f>ecommerce_dataset_updated[[#This Row],[Final_Price(Rs.)]]+0</f>
        <v>248.26</v>
      </c>
      <c r="K1093" s="6">
        <f xml:space="preserve"> ecommerce_dataset_updated[[#This Row],['[Price (Rs.)']]]-ecommerce_dataset_updated[[#This Row],[Discount Amount _]]</f>
        <v>248.262</v>
      </c>
      <c r="L1093" t="s">
        <v>77</v>
      </c>
      <c r="M1093" t="s">
        <v>3498</v>
      </c>
      <c r="N1093" s="4" t="s">
        <v>14057</v>
      </c>
      <c r="O1093" s="4" t="s">
        <v>75</v>
      </c>
      <c r="P1093" s="4" t="s">
        <v>14079</v>
      </c>
      <c r="Q1093" s="5">
        <f>DATE(ecommerce_dataset_updated[[#This Row],[YYYY]],ecommerce_dataset_updated[[#This Row],[MM]],ecommerce_dataset_updated[[#This Row],[DD]])</f>
        <v>45568</v>
      </c>
      <c r="R1093" s="6" t="str">
        <f>TEXT(ecommerce_dataset_updated[[#This Row],['[Purchase_Date']]], "mmm")</f>
        <v>Oct</v>
      </c>
      <c r="S1093" s="6" t="str">
        <f>TEXT(ecommerce_dataset_updated[[#This Row],['[Purchase_Date']]], "ddd")</f>
        <v>Thu</v>
      </c>
      <c r="T1093" s="6">
        <f>ecommerce_dataset_updated[[#This Row],[Final_Price(Rs.) _]]-ecommerce_dataset_updated[[#This Row],['[Final_Price(Rs.)']]]</f>
        <v>2.0000000000095497E-3</v>
      </c>
      <c r="U1093" s="6" t="b">
        <f xml:space="preserve"> AND(ecommerce_dataset_updated[[#This Row],[Final_Price(Rs.) _]]=ecommerce_dataset_updated[[#This Row],['[Final_Price(Rs.)']]])</f>
        <v>0</v>
      </c>
      <c r="V1093" s="5"/>
    </row>
    <row r="1094" spans="1:22">
      <c r="A1094" t="s">
        <v>4551</v>
      </c>
      <c r="B1094" t="s">
        <v>4552</v>
      </c>
      <c r="C1094" t="s">
        <v>45</v>
      </c>
      <c r="D1094" s="9" t="s">
        <v>4553</v>
      </c>
      <c r="E1094" s="8">
        <f>ecommerce_dataset_updated[[#This Row],[Price (Rs.)]]+0</f>
        <v>441.84</v>
      </c>
      <c r="F1094" s="6" t="s">
        <v>26</v>
      </c>
      <c r="G1094" s="7">
        <f>ecommerce_dataset_updated[[#This Row],[Discount (%)]]+0</f>
        <v>25</v>
      </c>
      <c r="H1094" s="6" t="s">
        <v>4554</v>
      </c>
      <c r="I1094" s="6">
        <f>ecommerce_dataset_updated[[#This Row],['[Price (Rs.)']]]*ecommerce_dataset_updated[[#This Row],['[Discount (%)']]]/100</f>
        <v>110.46</v>
      </c>
      <c r="J1094" s="6">
        <f>ecommerce_dataset_updated[[#This Row],[Final_Price(Rs.)]]+0</f>
        <v>331.38</v>
      </c>
      <c r="K1094" s="6">
        <f xml:space="preserve"> ecommerce_dataset_updated[[#This Row],['[Price (Rs.)']]]-ecommerce_dataset_updated[[#This Row],[Discount Amount _]]</f>
        <v>331.38</v>
      </c>
      <c r="L1094" t="s">
        <v>14</v>
      </c>
      <c r="M1094" t="s">
        <v>2714</v>
      </c>
      <c r="N1094" s="4" t="s">
        <v>14050</v>
      </c>
      <c r="O1094" s="4" t="s">
        <v>75</v>
      </c>
      <c r="P1094" s="4" t="s">
        <v>14079</v>
      </c>
      <c r="Q1094" s="5">
        <f>DATE(ecommerce_dataset_updated[[#This Row],[YYYY]],ecommerce_dataset_updated[[#This Row],[MM]],ecommerce_dataset_updated[[#This Row],[DD]])</f>
        <v>45574</v>
      </c>
      <c r="R1094" s="6" t="str">
        <f>TEXT(ecommerce_dataset_updated[[#This Row],['[Purchase_Date']]], "mmm")</f>
        <v>Oct</v>
      </c>
      <c r="S1094" s="6" t="str">
        <f>TEXT(ecommerce_dataset_updated[[#This Row],['[Purchase_Date']]], "ddd")</f>
        <v>Wed</v>
      </c>
      <c r="T1094" s="6">
        <f>ecommerce_dataset_updated[[#This Row],[Final_Price(Rs.) _]]-ecommerce_dataset_updated[[#This Row],['[Final_Price(Rs.)']]]</f>
        <v>0</v>
      </c>
      <c r="U1094" s="6" t="b">
        <f xml:space="preserve"> AND(ecommerce_dataset_updated[[#This Row],[Final_Price(Rs.) _]]=ecommerce_dataset_updated[[#This Row],['[Final_Price(Rs.)']]])</f>
        <v>1</v>
      </c>
      <c r="V1094" s="5"/>
    </row>
    <row r="1095" spans="1:22">
      <c r="A1095" t="s">
        <v>4555</v>
      </c>
      <c r="B1095" t="s">
        <v>4556</v>
      </c>
      <c r="C1095" t="s">
        <v>68</v>
      </c>
      <c r="D1095" s="9" t="s">
        <v>4557</v>
      </c>
      <c r="E1095" s="8">
        <f>ecommerce_dataset_updated[[#This Row],[Price (Rs.)]]+0</f>
        <v>481.86</v>
      </c>
      <c r="F1095" s="6" t="s">
        <v>53</v>
      </c>
      <c r="G1095" s="7">
        <f>ecommerce_dataset_updated[[#This Row],[Discount (%)]]+0</f>
        <v>5</v>
      </c>
      <c r="H1095" s="6" t="s">
        <v>4558</v>
      </c>
      <c r="I1095" s="6">
        <f>ecommerce_dataset_updated[[#This Row],['[Price (Rs.)']]]*ecommerce_dataset_updated[[#This Row],['[Discount (%)']]]/100</f>
        <v>24.093000000000004</v>
      </c>
      <c r="J1095" s="6">
        <f>ecommerce_dataset_updated[[#This Row],[Final_Price(Rs.)]]+0</f>
        <v>457.77</v>
      </c>
      <c r="K1095" s="6">
        <f xml:space="preserve"> ecommerce_dataset_updated[[#This Row],['[Price (Rs.)']]]-ecommerce_dataset_updated[[#This Row],[Discount Amount _]]</f>
        <v>457.767</v>
      </c>
      <c r="L1095" t="s">
        <v>35</v>
      </c>
      <c r="M1095" t="s">
        <v>2500</v>
      </c>
      <c r="N1095" s="4" t="s">
        <v>12</v>
      </c>
      <c r="O1095" s="4" t="s">
        <v>14055</v>
      </c>
      <c r="P1095" s="4" t="s">
        <v>14079</v>
      </c>
      <c r="Q1095" s="5">
        <f>DATE(ecommerce_dataset_updated[[#This Row],[YYYY]],ecommerce_dataset_updated[[#This Row],[MM]],ecommerce_dataset_updated[[#This Row],[DD]])</f>
        <v>45519</v>
      </c>
      <c r="R1095" s="6" t="str">
        <f>TEXT(ecommerce_dataset_updated[[#This Row],['[Purchase_Date']]], "mmm")</f>
        <v>Aug</v>
      </c>
      <c r="S1095" s="6" t="str">
        <f>TEXT(ecommerce_dataset_updated[[#This Row],['[Purchase_Date']]], "ddd")</f>
        <v>Thu</v>
      </c>
      <c r="T1095" s="6">
        <f>ecommerce_dataset_updated[[#This Row],[Final_Price(Rs.) _]]-ecommerce_dataset_updated[[#This Row],['[Final_Price(Rs.)']]]</f>
        <v>-2.9999999999859028E-3</v>
      </c>
      <c r="U1095" s="6" t="b">
        <f xml:space="preserve"> AND(ecommerce_dataset_updated[[#This Row],[Final_Price(Rs.) _]]=ecommerce_dataset_updated[[#This Row],['[Final_Price(Rs.)']]])</f>
        <v>0</v>
      </c>
      <c r="V1095" s="5"/>
    </row>
    <row r="1096" spans="1:22">
      <c r="A1096" t="s">
        <v>4559</v>
      </c>
      <c r="B1096" t="s">
        <v>4560</v>
      </c>
      <c r="C1096" t="s">
        <v>45</v>
      </c>
      <c r="D1096" s="9" t="s">
        <v>4561</v>
      </c>
      <c r="E1096" s="8">
        <f>ecommerce_dataset_updated[[#This Row],[Price (Rs.)]]+0</f>
        <v>382.18</v>
      </c>
      <c r="F1096" s="6" t="s">
        <v>75</v>
      </c>
      <c r="G1096" s="7">
        <f>ecommerce_dataset_updated[[#This Row],[Discount (%)]]+0</f>
        <v>10</v>
      </c>
      <c r="H1096" s="6" t="s">
        <v>4562</v>
      </c>
      <c r="I1096" s="6">
        <f>ecommerce_dataset_updated[[#This Row],['[Price (Rs.)']]]*ecommerce_dataset_updated[[#This Row],['[Discount (%)']]]/100</f>
        <v>38.218000000000004</v>
      </c>
      <c r="J1096" s="6">
        <f>ecommerce_dataset_updated[[#This Row],[Final_Price(Rs.)]]+0</f>
        <v>343.96</v>
      </c>
      <c r="K1096" s="6">
        <f xml:space="preserve"> ecommerce_dataset_updated[[#This Row],['[Price (Rs.)']]]-ecommerce_dataset_updated[[#This Row],[Discount Amount _]]</f>
        <v>343.96199999999999</v>
      </c>
      <c r="L1096" t="s">
        <v>120</v>
      </c>
      <c r="M1096" t="s">
        <v>2022</v>
      </c>
      <c r="N1096" s="4" t="s">
        <v>14060</v>
      </c>
      <c r="O1096" s="4" t="s">
        <v>14053</v>
      </c>
      <c r="P1096" s="4" t="s">
        <v>14079</v>
      </c>
      <c r="Q1096" s="5">
        <f>DATE(ecommerce_dataset_updated[[#This Row],[YYYY]],ecommerce_dataset_updated[[#This Row],[MM]],ecommerce_dataset_updated[[#This Row],[DD]])</f>
        <v>45408</v>
      </c>
      <c r="R1096" s="6" t="str">
        <f>TEXT(ecommerce_dataset_updated[[#This Row],['[Purchase_Date']]], "mmm")</f>
        <v>Apr</v>
      </c>
      <c r="S1096" s="6" t="str">
        <f>TEXT(ecommerce_dataset_updated[[#This Row],['[Purchase_Date']]], "ddd")</f>
        <v>Fri</v>
      </c>
      <c r="T1096" s="6">
        <f>ecommerce_dataset_updated[[#This Row],[Final_Price(Rs.) _]]-ecommerce_dataset_updated[[#This Row],['[Final_Price(Rs.)']]]</f>
        <v>2.0000000000095497E-3</v>
      </c>
      <c r="U1096" s="6" t="b">
        <f xml:space="preserve"> AND(ecommerce_dataset_updated[[#This Row],[Final_Price(Rs.) _]]=ecommerce_dataset_updated[[#This Row],['[Final_Price(Rs.)']]])</f>
        <v>0</v>
      </c>
      <c r="V1096" s="5"/>
    </row>
    <row r="1097" spans="1:22">
      <c r="A1097" t="s">
        <v>4563</v>
      </c>
      <c r="B1097" t="s">
        <v>4564</v>
      </c>
      <c r="C1097" t="s">
        <v>18</v>
      </c>
      <c r="D1097" s="9" t="s">
        <v>4565</v>
      </c>
      <c r="E1097" s="8">
        <f>ecommerce_dataset_updated[[#This Row],[Price (Rs.)]]+0</f>
        <v>161.02000000000001</v>
      </c>
      <c r="F1097" s="6" t="s">
        <v>154</v>
      </c>
      <c r="G1097" s="7">
        <f>ecommerce_dataset_updated[[#This Row],[Discount (%)]]+0</f>
        <v>30</v>
      </c>
      <c r="H1097" s="6" t="s">
        <v>4566</v>
      </c>
      <c r="I1097" s="6">
        <f>ecommerce_dataset_updated[[#This Row],['[Price (Rs.)']]]*ecommerce_dataset_updated[[#This Row],['[Discount (%)']]]/100</f>
        <v>48.306000000000004</v>
      </c>
      <c r="J1097" s="6">
        <f>ecommerce_dataset_updated[[#This Row],[Final_Price(Rs.)]]+0</f>
        <v>112.71</v>
      </c>
      <c r="K1097" s="6">
        <f xml:space="preserve"> ecommerce_dataset_updated[[#This Row],['[Price (Rs.)']]]-ecommerce_dataset_updated[[#This Row],[Discount Amount _]]</f>
        <v>112.714</v>
      </c>
      <c r="L1097" t="s">
        <v>120</v>
      </c>
      <c r="M1097" t="s">
        <v>1441</v>
      </c>
      <c r="N1097" s="4" t="s">
        <v>14071</v>
      </c>
      <c r="O1097" s="4" t="s">
        <v>14062</v>
      </c>
      <c r="P1097" s="4" t="s">
        <v>14079</v>
      </c>
      <c r="Q1097" s="5">
        <f>DATE(ecommerce_dataset_updated[[#This Row],[YYYY]],ecommerce_dataset_updated[[#This Row],[MM]],ecommerce_dataset_updated[[#This Row],[DD]])</f>
        <v>45467</v>
      </c>
      <c r="R1097" s="6" t="str">
        <f>TEXT(ecommerce_dataset_updated[[#This Row],['[Purchase_Date']]], "mmm")</f>
        <v>Jun</v>
      </c>
      <c r="S1097" s="6" t="str">
        <f>TEXT(ecommerce_dataset_updated[[#This Row],['[Purchase_Date']]], "ddd")</f>
        <v>Mon</v>
      </c>
      <c r="T1097" s="6">
        <f>ecommerce_dataset_updated[[#This Row],[Final_Price(Rs.) _]]-ecommerce_dataset_updated[[#This Row],['[Final_Price(Rs.)']]]</f>
        <v>4.0000000000048885E-3</v>
      </c>
      <c r="U1097" s="6" t="b">
        <f xml:space="preserve"> AND(ecommerce_dataset_updated[[#This Row],[Final_Price(Rs.) _]]=ecommerce_dataset_updated[[#This Row],['[Final_Price(Rs.)']]])</f>
        <v>0</v>
      </c>
      <c r="V1097" s="5"/>
    </row>
    <row r="1098" spans="1:22">
      <c r="A1098" t="s">
        <v>4567</v>
      </c>
      <c r="B1098" t="s">
        <v>4568</v>
      </c>
      <c r="C1098" t="s">
        <v>32</v>
      </c>
      <c r="D1098" s="9" t="s">
        <v>4569</v>
      </c>
      <c r="E1098" s="8">
        <f>ecommerce_dataset_updated[[#This Row],[Price (Rs.)]]+0</f>
        <v>477.48</v>
      </c>
      <c r="F1098" s="6" t="s">
        <v>107</v>
      </c>
      <c r="G1098" s="7">
        <f>ecommerce_dataset_updated[[#This Row],[Discount (%)]]+0</f>
        <v>0</v>
      </c>
      <c r="H1098" s="6" t="s">
        <v>4569</v>
      </c>
      <c r="I1098" s="6">
        <f>ecommerce_dataset_updated[[#This Row],['[Price (Rs.)']]]*ecommerce_dataset_updated[[#This Row],['[Discount (%)']]]/100</f>
        <v>0</v>
      </c>
      <c r="J1098" s="6">
        <f>ecommerce_dataset_updated[[#This Row],[Final_Price(Rs.)]]+0</f>
        <v>477.48</v>
      </c>
      <c r="K1098" s="6">
        <f xml:space="preserve"> ecommerce_dataset_updated[[#This Row],['[Price (Rs.)']]]-ecommerce_dataset_updated[[#This Row],[Discount Amount _]]</f>
        <v>477.48</v>
      </c>
      <c r="L1098" t="s">
        <v>35</v>
      </c>
      <c r="M1098" t="s">
        <v>976</v>
      </c>
      <c r="N1098" s="4" t="s">
        <v>26</v>
      </c>
      <c r="O1098" s="4" t="s">
        <v>75</v>
      </c>
      <c r="P1098" s="4" t="s">
        <v>14079</v>
      </c>
      <c r="Q1098" s="5">
        <f>DATE(ecommerce_dataset_updated[[#This Row],[YYYY]],ecommerce_dataset_updated[[#This Row],[MM]],ecommerce_dataset_updated[[#This Row],[DD]])</f>
        <v>45590</v>
      </c>
      <c r="R1098" s="6" t="str">
        <f>TEXT(ecommerce_dataset_updated[[#This Row],['[Purchase_Date']]], "mmm")</f>
        <v>Oct</v>
      </c>
      <c r="S1098" s="6" t="str">
        <f>TEXT(ecommerce_dataset_updated[[#This Row],['[Purchase_Date']]], "ddd")</f>
        <v>Fri</v>
      </c>
      <c r="T1098" s="6">
        <f>ecommerce_dataset_updated[[#This Row],[Final_Price(Rs.) _]]-ecommerce_dataset_updated[[#This Row],['[Final_Price(Rs.)']]]</f>
        <v>0</v>
      </c>
      <c r="U1098" s="6" t="b">
        <f xml:space="preserve"> AND(ecommerce_dataset_updated[[#This Row],[Final_Price(Rs.) _]]=ecommerce_dataset_updated[[#This Row],['[Final_Price(Rs.)']]])</f>
        <v>1</v>
      </c>
      <c r="V1098" s="5"/>
    </row>
    <row r="1099" spans="1:22">
      <c r="A1099" t="s">
        <v>4570</v>
      </c>
      <c r="B1099" t="s">
        <v>4571</v>
      </c>
      <c r="C1099" t="s">
        <v>45</v>
      </c>
      <c r="D1099" s="9" t="s">
        <v>4572</v>
      </c>
      <c r="E1099" s="8">
        <f>ecommerce_dataset_updated[[#This Row],[Price (Rs.)]]+0</f>
        <v>301.17</v>
      </c>
      <c r="F1099" s="6" t="s">
        <v>26</v>
      </c>
      <c r="G1099" s="7">
        <f>ecommerce_dataset_updated[[#This Row],[Discount (%)]]+0</f>
        <v>25</v>
      </c>
      <c r="H1099" s="6" t="s">
        <v>4573</v>
      </c>
      <c r="I1099" s="6">
        <f>ecommerce_dataset_updated[[#This Row],['[Price (Rs.)']]]*ecommerce_dataset_updated[[#This Row],['[Discount (%)']]]/100</f>
        <v>75.292500000000004</v>
      </c>
      <c r="J1099" s="6">
        <f>ecommerce_dataset_updated[[#This Row],[Final_Price(Rs.)]]+0</f>
        <v>225.88</v>
      </c>
      <c r="K1099" s="6">
        <f xml:space="preserve"> ecommerce_dataset_updated[[#This Row],['[Price (Rs.)']]]-ecommerce_dataset_updated[[#This Row],[Discount Amount _]]</f>
        <v>225.8775</v>
      </c>
      <c r="L1099" t="s">
        <v>35</v>
      </c>
      <c r="M1099" t="s">
        <v>15</v>
      </c>
      <c r="N1099" s="4" t="s">
        <v>14048</v>
      </c>
      <c r="O1099" s="4" t="s">
        <v>14049</v>
      </c>
      <c r="P1099" s="4" t="s">
        <v>14079</v>
      </c>
      <c r="Q1099" s="5">
        <f>DATE(ecommerce_dataset_updated[[#This Row],[YYYY]],ecommerce_dataset_updated[[#This Row],[MM]],ecommerce_dataset_updated[[#This Row],[DD]])</f>
        <v>45608</v>
      </c>
      <c r="R1099" s="6" t="str">
        <f>TEXT(ecommerce_dataset_updated[[#This Row],['[Purchase_Date']]], "mmm")</f>
        <v>Nov</v>
      </c>
      <c r="S1099" s="6" t="str">
        <f>TEXT(ecommerce_dataset_updated[[#This Row],['[Purchase_Date']]], "ddd")</f>
        <v>Tue</v>
      </c>
      <c r="T1099" s="6">
        <f>ecommerce_dataset_updated[[#This Row],[Final_Price(Rs.) _]]-ecommerce_dataset_updated[[#This Row],['[Final_Price(Rs.)']]]</f>
        <v>-2.4999999999977263E-3</v>
      </c>
      <c r="U1099" s="6" t="b">
        <f xml:space="preserve"> AND(ecommerce_dataset_updated[[#This Row],[Final_Price(Rs.) _]]=ecommerce_dataset_updated[[#This Row],['[Final_Price(Rs.)']]])</f>
        <v>0</v>
      </c>
      <c r="V1099" s="5"/>
    </row>
    <row r="1100" spans="1:22">
      <c r="A1100" t="s">
        <v>4574</v>
      </c>
      <c r="B1100" t="s">
        <v>4575</v>
      </c>
      <c r="C1100" t="s">
        <v>68</v>
      </c>
      <c r="D1100" s="9" t="s">
        <v>4576</v>
      </c>
      <c r="E1100" s="8">
        <f>ecommerce_dataset_updated[[#This Row],[Price (Rs.)]]+0</f>
        <v>428.08</v>
      </c>
      <c r="F1100" s="6" t="s">
        <v>154</v>
      </c>
      <c r="G1100" s="7">
        <f>ecommerce_dataset_updated[[#This Row],[Discount (%)]]+0</f>
        <v>30</v>
      </c>
      <c r="H1100" s="6" t="s">
        <v>4577</v>
      </c>
      <c r="I1100" s="6">
        <f>ecommerce_dataset_updated[[#This Row],['[Price (Rs.)']]]*ecommerce_dataset_updated[[#This Row],['[Discount (%)']]]/100</f>
        <v>128.42400000000001</v>
      </c>
      <c r="J1100" s="6">
        <f>ecommerce_dataset_updated[[#This Row],[Final_Price(Rs.)]]+0</f>
        <v>299.66000000000003</v>
      </c>
      <c r="K1100" s="6">
        <f xml:space="preserve"> ecommerce_dataset_updated[[#This Row],['[Price (Rs.)']]]-ecommerce_dataset_updated[[#This Row],[Discount Amount _]]</f>
        <v>299.65599999999995</v>
      </c>
      <c r="L1100" t="s">
        <v>120</v>
      </c>
      <c r="M1100" t="s">
        <v>116</v>
      </c>
      <c r="N1100" s="4" t="s">
        <v>14064</v>
      </c>
      <c r="O1100" s="4" t="s">
        <v>14062</v>
      </c>
      <c r="P1100" s="4" t="s">
        <v>14079</v>
      </c>
      <c r="Q1100" s="5">
        <f>DATE(ecommerce_dataset_updated[[#This Row],[YYYY]],ecommerce_dataset_updated[[#This Row],[MM]],ecommerce_dataset_updated[[#This Row],[DD]])</f>
        <v>45456</v>
      </c>
      <c r="R1100" s="6" t="str">
        <f>TEXT(ecommerce_dataset_updated[[#This Row],['[Purchase_Date']]], "mmm")</f>
        <v>Jun</v>
      </c>
      <c r="S1100" s="6" t="str">
        <f>TEXT(ecommerce_dataset_updated[[#This Row],['[Purchase_Date']]], "ddd")</f>
        <v>Thu</v>
      </c>
      <c r="T1100" s="6">
        <f>ecommerce_dataset_updated[[#This Row],[Final_Price(Rs.) _]]-ecommerce_dataset_updated[[#This Row],['[Final_Price(Rs.)']]]</f>
        <v>-4.0000000000759428E-3</v>
      </c>
      <c r="U1100" s="6" t="b">
        <f xml:space="preserve"> AND(ecommerce_dataset_updated[[#This Row],[Final_Price(Rs.) _]]=ecommerce_dataset_updated[[#This Row],['[Final_Price(Rs.)']]])</f>
        <v>0</v>
      </c>
      <c r="V1100" s="5"/>
    </row>
    <row r="1101" spans="1:22">
      <c r="A1101" t="s">
        <v>4578</v>
      </c>
      <c r="B1101" t="s">
        <v>4579</v>
      </c>
      <c r="C1101" t="s">
        <v>114</v>
      </c>
      <c r="D1101" s="9" t="s">
        <v>1067</v>
      </c>
      <c r="E1101" s="8">
        <f>ecommerce_dataset_updated[[#This Row],[Price (Rs.)]]+0</f>
        <v>260.66000000000003</v>
      </c>
      <c r="F1101" s="6" t="s">
        <v>154</v>
      </c>
      <c r="G1101" s="7">
        <f>ecommerce_dataset_updated[[#This Row],[Discount (%)]]+0</f>
        <v>30</v>
      </c>
      <c r="H1101" s="6" t="s">
        <v>4580</v>
      </c>
      <c r="I1101" s="6">
        <f>ecommerce_dataset_updated[[#This Row],['[Price (Rs.)']]]*ecommerce_dataset_updated[[#This Row],['[Discount (%)']]]/100</f>
        <v>78.198000000000008</v>
      </c>
      <c r="J1101" s="6">
        <f>ecommerce_dataset_updated[[#This Row],[Final_Price(Rs.)]]+0</f>
        <v>182.46</v>
      </c>
      <c r="K1101" s="6">
        <f xml:space="preserve"> ecommerce_dataset_updated[[#This Row],['[Price (Rs.)']]]-ecommerce_dataset_updated[[#This Row],[Discount Amount _]]</f>
        <v>182.46200000000002</v>
      </c>
      <c r="L1101" t="s">
        <v>77</v>
      </c>
      <c r="M1101" t="s">
        <v>1424</v>
      </c>
      <c r="N1101" s="4" t="s">
        <v>14058</v>
      </c>
      <c r="O1101" s="4" t="s">
        <v>14050</v>
      </c>
      <c r="P1101" s="4" t="s">
        <v>14079</v>
      </c>
      <c r="Q1101" s="5">
        <f>DATE(ecommerce_dataset_updated[[#This Row],[YYYY]],ecommerce_dataset_updated[[#This Row],[MM]],ecommerce_dataset_updated[[#This Row],[DD]])</f>
        <v>45564</v>
      </c>
      <c r="R1101" s="6" t="str">
        <f>TEXT(ecommerce_dataset_updated[[#This Row],['[Purchase_Date']]], "mmm")</f>
        <v>Sep</v>
      </c>
      <c r="S1101" s="6" t="str">
        <f>TEXT(ecommerce_dataset_updated[[#This Row],['[Purchase_Date']]], "ddd")</f>
        <v>Sun</v>
      </c>
      <c r="T1101" s="6">
        <f>ecommerce_dataset_updated[[#This Row],[Final_Price(Rs.) _]]-ecommerce_dataset_updated[[#This Row],['[Final_Price(Rs.)']]]</f>
        <v>2.0000000000095497E-3</v>
      </c>
      <c r="U1101" s="6" t="b">
        <f xml:space="preserve"> AND(ecommerce_dataset_updated[[#This Row],[Final_Price(Rs.) _]]=ecommerce_dataset_updated[[#This Row],['[Final_Price(Rs.)']]])</f>
        <v>0</v>
      </c>
      <c r="V1101" s="5"/>
    </row>
    <row r="1102" spans="1:22">
      <c r="A1102" t="s">
        <v>4581</v>
      </c>
      <c r="B1102" t="s">
        <v>4582</v>
      </c>
      <c r="C1102" t="s">
        <v>45</v>
      </c>
      <c r="D1102" s="9" t="s">
        <v>4583</v>
      </c>
      <c r="E1102" s="8">
        <f>ecommerce_dataset_updated[[#This Row],[Price (Rs.)]]+0</f>
        <v>126.22</v>
      </c>
      <c r="F1102" s="6" t="s">
        <v>107</v>
      </c>
      <c r="G1102" s="7">
        <f>ecommerce_dataset_updated[[#This Row],[Discount (%)]]+0</f>
        <v>0</v>
      </c>
      <c r="H1102" s="6" t="s">
        <v>4583</v>
      </c>
      <c r="I1102" s="6">
        <f>ecommerce_dataset_updated[[#This Row],['[Price (Rs.)']]]*ecommerce_dataset_updated[[#This Row],['[Discount (%)']]]/100</f>
        <v>0</v>
      </c>
      <c r="J1102" s="6">
        <f>ecommerce_dataset_updated[[#This Row],[Final_Price(Rs.)]]+0</f>
        <v>126.22</v>
      </c>
      <c r="K1102" s="6">
        <f xml:space="preserve"> ecommerce_dataset_updated[[#This Row],['[Price (Rs.)']]]-ecommerce_dataset_updated[[#This Row],[Discount Amount _]]</f>
        <v>126.22</v>
      </c>
      <c r="L1102" t="s">
        <v>77</v>
      </c>
      <c r="M1102" t="s">
        <v>1037</v>
      </c>
      <c r="N1102" s="4" t="s">
        <v>20</v>
      </c>
      <c r="O1102" s="4" t="s">
        <v>14052</v>
      </c>
      <c r="P1102" s="4" t="s">
        <v>14079</v>
      </c>
      <c r="Q1102" s="5">
        <f>DATE(ecommerce_dataset_updated[[#This Row],[YYYY]],ecommerce_dataset_updated[[#This Row],[MM]],ecommerce_dataset_updated[[#This Row],[DD]])</f>
        <v>45311</v>
      </c>
      <c r="R1102" s="6" t="str">
        <f>TEXT(ecommerce_dataset_updated[[#This Row],['[Purchase_Date']]], "mmm")</f>
        <v>Jan</v>
      </c>
      <c r="S1102" s="6" t="str">
        <f>TEXT(ecommerce_dataset_updated[[#This Row],['[Purchase_Date']]], "ddd")</f>
        <v>Sat</v>
      </c>
      <c r="T1102" s="6">
        <f>ecommerce_dataset_updated[[#This Row],[Final_Price(Rs.) _]]-ecommerce_dataset_updated[[#This Row],['[Final_Price(Rs.)']]]</f>
        <v>0</v>
      </c>
      <c r="U1102" s="6" t="b">
        <f xml:space="preserve"> AND(ecommerce_dataset_updated[[#This Row],[Final_Price(Rs.) _]]=ecommerce_dataset_updated[[#This Row],['[Final_Price(Rs.)']]])</f>
        <v>1</v>
      </c>
      <c r="V1102" s="5"/>
    </row>
    <row r="1103" spans="1:22">
      <c r="A1103" t="s">
        <v>4584</v>
      </c>
      <c r="B1103" t="s">
        <v>4585</v>
      </c>
      <c r="C1103" t="s">
        <v>45</v>
      </c>
      <c r="D1103" s="9" t="s">
        <v>4586</v>
      </c>
      <c r="E1103" s="8">
        <f>ecommerce_dataset_updated[[#This Row],[Price (Rs.)]]+0</f>
        <v>15.04</v>
      </c>
      <c r="F1103" s="6" t="s">
        <v>26</v>
      </c>
      <c r="G1103" s="7">
        <f>ecommerce_dataset_updated[[#This Row],[Discount (%)]]+0</f>
        <v>25</v>
      </c>
      <c r="H1103" s="6" t="s">
        <v>4587</v>
      </c>
      <c r="I1103" s="6">
        <f>ecommerce_dataset_updated[[#This Row],['[Price (Rs.)']]]*ecommerce_dataset_updated[[#This Row],['[Discount (%)']]]/100</f>
        <v>3.76</v>
      </c>
      <c r="J1103" s="6">
        <f>ecommerce_dataset_updated[[#This Row],[Final_Price(Rs.)]]+0</f>
        <v>11.28</v>
      </c>
      <c r="K1103" s="6">
        <f xml:space="preserve"> ecommerce_dataset_updated[[#This Row],['[Price (Rs.)']]]-ecommerce_dataset_updated[[#This Row],[Discount Amount _]]</f>
        <v>11.28</v>
      </c>
      <c r="L1103" t="s">
        <v>14</v>
      </c>
      <c r="M1103" t="s">
        <v>191</v>
      </c>
      <c r="N1103" s="4" t="s">
        <v>75</v>
      </c>
      <c r="O1103" s="4" t="s">
        <v>14057</v>
      </c>
      <c r="P1103" s="4" t="s">
        <v>14079</v>
      </c>
      <c r="Q1103" s="5">
        <f>DATE(ecommerce_dataset_updated[[#This Row],[YYYY]],ecommerce_dataset_updated[[#This Row],[MM]],ecommerce_dataset_updated[[#This Row],[DD]])</f>
        <v>45361</v>
      </c>
      <c r="R1103" s="6" t="str">
        <f>TEXT(ecommerce_dataset_updated[[#This Row],['[Purchase_Date']]], "mmm")</f>
        <v>Mar</v>
      </c>
      <c r="S1103" s="6" t="str">
        <f>TEXT(ecommerce_dataset_updated[[#This Row],['[Purchase_Date']]], "ddd")</f>
        <v>Sun</v>
      </c>
      <c r="T1103" s="6">
        <f>ecommerce_dataset_updated[[#This Row],[Final_Price(Rs.) _]]-ecommerce_dataset_updated[[#This Row],['[Final_Price(Rs.)']]]</f>
        <v>0</v>
      </c>
      <c r="U1103" s="6" t="b">
        <f xml:space="preserve"> AND(ecommerce_dataset_updated[[#This Row],[Final_Price(Rs.) _]]=ecommerce_dataset_updated[[#This Row],['[Final_Price(Rs.)']]])</f>
        <v>1</v>
      </c>
      <c r="V1103" s="5"/>
    </row>
    <row r="1104" spans="1:22">
      <c r="A1104" t="s">
        <v>4588</v>
      </c>
      <c r="B1104" t="s">
        <v>4589</v>
      </c>
      <c r="C1104" t="s">
        <v>68</v>
      </c>
      <c r="D1104" s="9" t="s">
        <v>4590</v>
      </c>
      <c r="E1104" s="8">
        <f>ecommerce_dataset_updated[[#This Row],[Price (Rs.)]]+0</f>
        <v>474.05</v>
      </c>
      <c r="F1104" s="6" t="s">
        <v>20</v>
      </c>
      <c r="G1104" s="7">
        <f>ecommerce_dataset_updated[[#This Row],[Discount (%)]]+0</f>
        <v>20</v>
      </c>
      <c r="H1104" s="6" t="s">
        <v>4591</v>
      </c>
      <c r="I1104" s="6">
        <f>ecommerce_dataset_updated[[#This Row],['[Price (Rs.)']]]*ecommerce_dataset_updated[[#This Row],['[Discount (%)']]]/100</f>
        <v>94.81</v>
      </c>
      <c r="J1104" s="6">
        <f>ecommerce_dataset_updated[[#This Row],[Final_Price(Rs.)]]+0</f>
        <v>379.24</v>
      </c>
      <c r="K1104" s="6">
        <f xml:space="preserve"> ecommerce_dataset_updated[[#This Row],['[Price (Rs.)']]]-ecommerce_dataset_updated[[#This Row],[Discount Amount _]]</f>
        <v>379.24</v>
      </c>
      <c r="L1104" t="s">
        <v>77</v>
      </c>
      <c r="M1104" t="s">
        <v>196</v>
      </c>
      <c r="N1104" s="4" t="s">
        <v>14061</v>
      </c>
      <c r="O1104" s="4" t="s">
        <v>14059</v>
      </c>
      <c r="P1104" s="4" t="s">
        <v>14079</v>
      </c>
      <c r="Q1104" s="5">
        <f>DATE(ecommerce_dataset_updated[[#This Row],[YYYY]],ecommerce_dataset_updated[[#This Row],[MM]],ecommerce_dataset_updated[[#This Row],[DD]])</f>
        <v>45433</v>
      </c>
      <c r="R1104" s="6" t="str">
        <f>TEXT(ecommerce_dataset_updated[[#This Row],['[Purchase_Date']]], "mmm")</f>
        <v>May</v>
      </c>
      <c r="S1104" s="6" t="str">
        <f>TEXT(ecommerce_dataset_updated[[#This Row],['[Purchase_Date']]], "ddd")</f>
        <v>Tue</v>
      </c>
      <c r="T1104" s="6">
        <f>ecommerce_dataset_updated[[#This Row],[Final_Price(Rs.) _]]-ecommerce_dataset_updated[[#This Row],['[Final_Price(Rs.)']]]</f>
        <v>0</v>
      </c>
      <c r="U1104" s="6" t="b">
        <f xml:space="preserve"> AND(ecommerce_dataset_updated[[#This Row],[Final_Price(Rs.) _]]=ecommerce_dataset_updated[[#This Row],['[Final_Price(Rs.)']]])</f>
        <v>1</v>
      </c>
      <c r="V1104" s="5"/>
    </row>
    <row r="1105" spans="1:22">
      <c r="A1105" t="s">
        <v>4592</v>
      </c>
      <c r="B1105" t="s">
        <v>4593</v>
      </c>
      <c r="C1105" t="s">
        <v>68</v>
      </c>
      <c r="D1105" s="9" t="s">
        <v>3080</v>
      </c>
      <c r="E1105" s="8">
        <f>ecommerce_dataset_updated[[#This Row],[Price (Rs.)]]+0</f>
        <v>261.58</v>
      </c>
      <c r="F1105" s="6" t="s">
        <v>154</v>
      </c>
      <c r="G1105" s="7">
        <f>ecommerce_dataset_updated[[#This Row],[Discount (%)]]+0</f>
        <v>30</v>
      </c>
      <c r="H1105" s="6" t="s">
        <v>4594</v>
      </c>
      <c r="I1105" s="6">
        <f>ecommerce_dataset_updated[[#This Row],['[Price (Rs.)']]]*ecommerce_dataset_updated[[#This Row],['[Discount (%)']]]/100</f>
        <v>78.47399999999999</v>
      </c>
      <c r="J1105" s="6">
        <f>ecommerce_dataset_updated[[#This Row],[Final_Price(Rs.)]]+0</f>
        <v>183.11</v>
      </c>
      <c r="K1105" s="6">
        <f xml:space="preserve"> ecommerce_dataset_updated[[#This Row],['[Price (Rs.)']]]-ecommerce_dataset_updated[[#This Row],[Discount Amount _]]</f>
        <v>183.10599999999999</v>
      </c>
      <c r="L1105" t="s">
        <v>77</v>
      </c>
      <c r="M1105" t="s">
        <v>1274</v>
      </c>
      <c r="N1105" s="4" t="s">
        <v>14067</v>
      </c>
      <c r="O1105" s="4" t="s">
        <v>14051</v>
      </c>
      <c r="P1105" s="4" t="s">
        <v>14079</v>
      </c>
      <c r="Q1105" s="5">
        <f>DATE(ecommerce_dataset_updated[[#This Row],[YYYY]],ecommerce_dataset_updated[[#This Row],[MM]],ecommerce_dataset_updated[[#This Row],[DD]])</f>
        <v>45329</v>
      </c>
      <c r="R1105" s="6" t="str">
        <f>TEXT(ecommerce_dataset_updated[[#This Row],['[Purchase_Date']]], "mmm")</f>
        <v>Feb</v>
      </c>
      <c r="S1105" s="6" t="str">
        <f>TEXT(ecommerce_dataset_updated[[#This Row],['[Purchase_Date']]], "ddd")</f>
        <v>Wed</v>
      </c>
      <c r="T1105" s="6">
        <f>ecommerce_dataset_updated[[#This Row],[Final_Price(Rs.) _]]-ecommerce_dataset_updated[[#This Row],['[Final_Price(Rs.)']]]</f>
        <v>-4.0000000000190994E-3</v>
      </c>
      <c r="U1105" s="6" t="b">
        <f xml:space="preserve"> AND(ecommerce_dataset_updated[[#This Row],[Final_Price(Rs.) _]]=ecommerce_dataset_updated[[#This Row],['[Final_Price(Rs.)']]])</f>
        <v>0</v>
      </c>
      <c r="V1105" s="5"/>
    </row>
    <row r="1106" spans="1:22">
      <c r="A1106" t="s">
        <v>4595</v>
      </c>
      <c r="B1106" t="s">
        <v>4596</v>
      </c>
      <c r="C1106" t="s">
        <v>10</v>
      </c>
      <c r="D1106" s="9" t="s">
        <v>4597</v>
      </c>
      <c r="E1106" s="8">
        <f>ecommerce_dataset_updated[[#This Row],[Price (Rs.)]]+0</f>
        <v>484.13</v>
      </c>
      <c r="F1106" s="6" t="s">
        <v>154</v>
      </c>
      <c r="G1106" s="7">
        <f>ecommerce_dataset_updated[[#This Row],[Discount (%)]]+0</f>
        <v>30</v>
      </c>
      <c r="H1106" s="6" t="s">
        <v>4598</v>
      </c>
      <c r="I1106" s="6">
        <f>ecommerce_dataset_updated[[#This Row],['[Price (Rs.)']]]*ecommerce_dataset_updated[[#This Row],['[Discount (%)']]]/100</f>
        <v>145.239</v>
      </c>
      <c r="J1106" s="6">
        <f>ecommerce_dataset_updated[[#This Row],[Final_Price(Rs.)]]+0</f>
        <v>338.89</v>
      </c>
      <c r="K1106" s="6">
        <f xml:space="preserve"> ecommerce_dataset_updated[[#This Row],['[Price (Rs.)']]]-ecommerce_dataset_updated[[#This Row],[Discount Amount _]]</f>
        <v>338.89099999999996</v>
      </c>
      <c r="L1106" t="s">
        <v>35</v>
      </c>
      <c r="M1106" t="s">
        <v>2683</v>
      </c>
      <c r="N1106" s="4" t="s">
        <v>14052</v>
      </c>
      <c r="O1106" s="4" t="s">
        <v>14049</v>
      </c>
      <c r="P1106" s="4" t="s">
        <v>14079</v>
      </c>
      <c r="Q1106" s="5">
        <f>DATE(ecommerce_dataset_updated[[#This Row],[YYYY]],ecommerce_dataset_updated[[#This Row],[MM]],ecommerce_dataset_updated[[#This Row],[DD]])</f>
        <v>45597</v>
      </c>
      <c r="R1106" s="6" t="str">
        <f>TEXT(ecommerce_dataset_updated[[#This Row],['[Purchase_Date']]], "mmm")</f>
        <v>Nov</v>
      </c>
      <c r="S1106" s="6" t="str">
        <f>TEXT(ecommerce_dataset_updated[[#This Row],['[Purchase_Date']]], "ddd")</f>
        <v>Fri</v>
      </c>
      <c r="T1106" s="6">
        <f>ecommerce_dataset_updated[[#This Row],[Final_Price(Rs.) _]]-ecommerce_dataset_updated[[#This Row],['[Final_Price(Rs.)']]]</f>
        <v>9.9999999997635314E-4</v>
      </c>
      <c r="U1106" s="6" t="b">
        <f xml:space="preserve"> AND(ecommerce_dataset_updated[[#This Row],[Final_Price(Rs.) _]]=ecommerce_dataset_updated[[#This Row],['[Final_Price(Rs.)']]])</f>
        <v>0</v>
      </c>
      <c r="V1106" s="5"/>
    </row>
    <row r="1107" spans="1:22">
      <c r="A1107" t="s">
        <v>4599</v>
      </c>
      <c r="B1107" t="s">
        <v>4600</v>
      </c>
      <c r="C1107" t="s">
        <v>39</v>
      </c>
      <c r="D1107" s="9" t="s">
        <v>4601</v>
      </c>
      <c r="E1107" s="8">
        <f>ecommerce_dataset_updated[[#This Row],[Price (Rs.)]]+0</f>
        <v>73.239999999999995</v>
      </c>
      <c r="F1107" s="6" t="s">
        <v>75</v>
      </c>
      <c r="G1107" s="7">
        <f>ecommerce_dataset_updated[[#This Row],[Discount (%)]]+0</f>
        <v>10</v>
      </c>
      <c r="H1107" s="6" t="s">
        <v>4602</v>
      </c>
      <c r="I1107" s="6">
        <f>ecommerce_dataset_updated[[#This Row],['[Price (Rs.)']]]*ecommerce_dataset_updated[[#This Row],['[Discount (%)']]]/100</f>
        <v>7.3239999999999998</v>
      </c>
      <c r="J1107" s="6">
        <f>ecommerce_dataset_updated[[#This Row],[Final_Price(Rs.)]]+0</f>
        <v>65.92</v>
      </c>
      <c r="K1107" s="6">
        <f xml:space="preserve"> ecommerce_dataset_updated[[#This Row],['[Price (Rs.)']]]-ecommerce_dataset_updated[[#This Row],[Discount Amount _]]</f>
        <v>65.915999999999997</v>
      </c>
      <c r="L1107" t="s">
        <v>77</v>
      </c>
      <c r="M1107" t="s">
        <v>1352</v>
      </c>
      <c r="N1107" s="4" t="s">
        <v>14067</v>
      </c>
      <c r="O1107" s="4" t="s">
        <v>14052</v>
      </c>
      <c r="P1107" s="4" t="s">
        <v>14079</v>
      </c>
      <c r="Q1107" s="5">
        <f>DATE(ecommerce_dataset_updated[[#This Row],[YYYY]],ecommerce_dataset_updated[[#This Row],[MM]],ecommerce_dataset_updated[[#This Row],[DD]])</f>
        <v>45298</v>
      </c>
      <c r="R1107" s="6" t="str">
        <f>TEXT(ecommerce_dataset_updated[[#This Row],['[Purchase_Date']]], "mmm")</f>
        <v>Jan</v>
      </c>
      <c r="S1107" s="6" t="str">
        <f>TEXT(ecommerce_dataset_updated[[#This Row],['[Purchase_Date']]], "ddd")</f>
        <v>Sun</v>
      </c>
      <c r="T1107" s="6">
        <f>ecommerce_dataset_updated[[#This Row],[Final_Price(Rs.) _]]-ecommerce_dataset_updated[[#This Row],['[Final_Price(Rs.)']]]</f>
        <v>-4.0000000000048885E-3</v>
      </c>
      <c r="U1107" s="6" t="b">
        <f xml:space="preserve"> AND(ecommerce_dataset_updated[[#This Row],[Final_Price(Rs.) _]]=ecommerce_dataset_updated[[#This Row],['[Final_Price(Rs.)']]])</f>
        <v>0</v>
      </c>
      <c r="V1107" s="5"/>
    </row>
    <row r="1108" spans="1:22">
      <c r="A1108" t="s">
        <v>4603</v>
      </c>
      <c r="B1108" t="s">
        <v>4604</v>
      </c>
      <c r="C1108" t="s">
        <v>18</v>
      </c>
      <c r="D1108" s="9" t="s">
        <v>4605</v>
      </c>
      <c r="E1108" s="8">
        <f>ecommerce_dataset_updated[[#This Row],[Price (Rs.)]]+0</f>
        <v>342.32</v>
      </c>
      <c r="F1108" s="6" t="s">
        <v>20</v>
      </c>
      <c r="G1108" s="7">
        <f>ecommerce_dataset_updated[[#This Row],[Discount (%)]]+0</f>
        <v>20</v>
      </c>
      <c r="H1108" s="6" t="s">
        <v>4606</v>
      </c>
      <c r="I1108" s="6">
        <f>ecommerce_dataset_updated[[#This Row],['[Price (Rs.)']]]*ecommerce_dataset_updated[[#This Row],['[Discount (%)']]]/100</f>
        <v>68.463999999999999</v>
      </c>
      <c r="J1108" s="6">
        <f>ecommerce_dataset_updated[[#This Row],[Final_Price(Rs.)]]+0</f>
        <v>273.86</v>
      </c>
      <c r="K1108" s="6">
        <f xml:space="preserve"> ecommerce_dataset_updated[[#This Row],['[Price (Rs.)']]]-ecommerce_dataset_updated[[#This Row],[Discount Amount _]]</f>
        <v>273.85599999999999</v>
      </c>
      <c r="L1108" t="s">
        <v>120</v>
      </c>
      <c r="M1108" t="s">
        <v>1357</v>
      </c>
      <c r="N1108" s="4" t="s">
        <v>14061</v>
      </c>
      <c r="O1108" s="4" t="s">
        <v>14052</v>
      </c>
      <c r="P1108" s="4" t="s">
        <v>14079</v>
      </c>
      <c r="Q1108" s="5">
        <f>DATE(ecommerce_dataset_updated[[#This Row],[YYYY]],ecommerce_dataset_updated[[#This Row],[MM]],ecommerce_dataset_updated[[#This Row],[DD]])</f>
        <v>45312</v>
      </c>
      <c r="R1108" s="6" t="str">
        <f>TEXT(ecommerce_dataset_updated[[#This Row],['[Purchase_Date']]], "mmm")</f>
        <v>Jan</v>
      </c>
      <c r="S1108" s="6" t="str">
        <f>TEXT(ecommerce_dataset_updated[[#This Row],['[Purchase_Date']]], "ddd")</f>
        <v>Sun</v>
      </c>
      <c r="T1108" s="6">
        <f>ecommerce_dataset_updated[[#This Row],[Final_Price(Rs.) _]]-ecommerce_dataset_updated[[#This Row],['[Final_Price(Rs.)']]]</f>
        <v>-4.0000000000190994E-3</v>
      </c>
      <c r="U1108" s="6" t="b">
        <f xml:space="preserve"> AND(ecommerce_dataset_updated[[#This Row],[Final_Price(Rs.) _]]=ecommerce_dataset_updated[[#This Row],['[Final_Price(Rs.)']]])</f>
        <v>0</v>
      </c>
      <c r="V1108" s="5"/>
    </row>
    <row r="1109" spans="1:22">
      <c r="A1109" t="s">
        <v>4607</v>
      </c>
      <c r="B1109" t="s">
        <v>4608</v>
      </c>
      <c r="C1109" t="s">
        <v>68</v>
      </c>
      <c r="D1109" s="9" t="s">
        <v>4609</v>
      </c>
      <c r="E1109" s="8">
        <f>ecommerce_dataset_updated[[#This Row],[Price (Rs.)]]+0</f>
        <v>69.64</v>
      </c>
      <c r="F1109" s="6" t="s">
        <v>20</v>
      </c>
      <c r="G1109" s="7">
        <f>ecommerce_dataset_updated[[#This Row],[Discount (%)]]+0</f>
        <v>20</v>
      </c>
      <c r="H1109" s="6" t="s">
        <v>4610</v>
      </c>
      <c r="I1109" s="6">
        <f>ecommerce_dataset_updated[[#This Row],['[Price (Rs.)']]]*ecommerce_dataset_updated[[#This Row],['[Discount (%)']]]/100</f>
        <v>13.927999999999999</v>
      </c>
      <c r="J1109" s="6">
        <f>ecommerce_dataset_updated[[#This Row],[Final_Price(Rs.)]]+0</f>
        <v>55.71</v>
      </c>
      <c r="K1109" s="6">
        <f xml:space="preserve"> ecommerce_dataset_updated[[#This Row],['[Price (Rs.)']]]-ecommerce_dataset_updated[[#This Row],[Discount Amount _]]</f>
        <v>55.712000000000003</v>
      </c>
      <c r="L1109" t="s">
        <v>120</v>
      </c>
      <c r="M1109" t="s">
        <v>1866</v>
      </c>
      <c r="N1109" s="4" t="s">
        <v>26</v>
      </c>
      <c r="O1109" s="4" t="s">
        <v>14050</v>
      </c>
      <c r="P1109" s="4" t="s">
        <v>14079</v>
      </c>
      <c r="Q1109" s="5">
        <f>DATE(ecommerce_dataset_updated[[#This Row],[YYYY]],ecommerce_dataset_updated[[#This Row],[MM]],ecommerce_dataset_updated[[#This Row],[DD]])</f>
        <v>45560</v>
      </c>
      <c r="R1109" s="6" t="str">
        <f>TEXT(ecommerce_dataset_updated[[#This Row],['[Purchase_Date']]], "mmm")</f>
        <v>Sep</v>
      </c>
      <c r="S1109" s="6" t="str">
        <f>TEXT(ecommerce_dataset_updated[[#This Row],['[Purchase_Date']]], "ddd")</f>
        <v>Wed</v>
      </c>
      <c r="T1109" s="6">
        <f>ecommerce_dataset_updated[[#This Row],[Final_Price(Rs.) _]]-ecommerce_dataset_updated[[#This Row],['[Final_Price(Rs.)']]]</f>
        <v>2.0000000000024443E-3</v>
      </c>
      <c r="U1109" s="6" t="b">
        <f xml:space="preserve"> AND(ecommerce_dataset_updated[[#This Row],[Final_Price(Rs.) _]]=ecommerce_dataset_updated[[#This Row],['[Final_Price(Rs.)']]])</f>
        <v>0</v>
      </c>
      <c r="V1109" s="5"/>
    </row>
    <row r="1110" spans="1:22">
      <c r="A1110" t="s">
        <v>4611</v>
      </c>
      <c r="B1110" t="s">
        <v>4612</v>
      </c>
      <c r="C1110" t="s">
        <v>45</v>
      </c>
      <c r="D1110" s="9" t="s">
        <v>4613</v>
      </c>
      <c r="E1110" s="8">
        <f>ecommerce_dataset_updated[[#This Row],[Price (Rs.)]]+0</f>
        <v>407.48</v>
      </c>
      <c r="F1110" s="6" t="s">
        <v>53</v>
      </c>
      <c r="G1110" s="7">
        <f>ecommerce_dataset_updated[[#This Row],[Discount (%)]]+0</f>
        <v>5</v>
      </c>
      <c r="H1110" s="6" t="s">
        <v>4614</v>
      </c>
      <c r="I1110" s="6">
        <f>ecommerce_dataset_updated[[#This Row],['[Price (Rs.)']]]*ecommerce_dataset_updated[[#This Row],['[Discount (%)']]]/100</f>
        <v>20.374000000000002</v>
      </c>
      <c r="J1110" s="6">
        <f>ecommerce_dataset_updated[[#This Row],[Final_Price(Rs.)]]+0</f>
        <v>387.11</v>
      </c>
      <c r="K1110" s="6">
        <f xml:space="preserve"> ecommerce_dataset_updated[[#This Row],['[Price (Rs.)']]]-ecommerce_dataset_updated[[#This Row],[Discount Amount _]]</f>
        <v>387.10599999999999</v>
      </c>
      <c r="L1110" t="s">
        <v>28</v>
      </c>
      <c r="M1110" t="s">
        <v>108</v>
      </c>
      <c r="N1110" s="4" t="s">
        <v>14063</v>
      </c>
      <c r="O1110" s="4" t="s">
        <v>14055</v>
      </c>
      <c r="P1110" s="4" t="s">
        <v>14079</v>
      </c>
      <c r="Q1110" s="5">
        <f>DATE(ecommerce_dataset_updated[[#This Row],[YYYY]],ecommerce_dataset_updated[[#This Row],[MM]],ecommerce_dataset_updated[[#This Row],[DD]])</f>
        <v>45521</v>
      </c>
      <c r="R1110" s="6" t="str">
        <f>TEXT(ecommerce_dataset_updated[[#This Row],['[Purchase_Date']]], "mmm")</f>
        <v>Aug</v>
      </c>
      <c r="S1110" s="6" t="str">
        <f>TEXT(ecommerce_dataset_updated[[#This Row],['[Purchase_Date']]], "ddd")</f>
        <v>Sat</v>
      </c>
      <c r="T1110" s="6">
        <f>ecommerce_dataset_updated[[#This Row],[Final_Price(Rs.) _]]-ecommerce_dataset_updated[[#This Row],['[Final_Price(Rs.)']]]</f>
        <v>-4.0000000000190994E-3</v>
      </c>
      <c r="U1110" s="6" t="b">
        <f xml:space="preserve"> AND(ecommerce_dataset_updated[[#This Row],[Final_Price(Rs.) _]]=ecommerce_dataset_updated[[#This Row],['[Final_Price(Rs.)']]])</f>
        <v>0</v>
      </c>
      <c r="V1110" s="5"/>
    </row>
    <row r="1111" spans="1:22">
      <c r="A1111" t="s">
        <v>4615</v>
      </c>
      <c r="B1111" t="s">
        <v>4616</v>
      </c>
      <c r="C1111" t="s">
        <v>114</v>
      </c>
      <c r="D1111" s="9" t="s">
        <v>4617</v>
      </c>
      <c r="E1111" s="8">
        <f>ecommerce_dataset_updated[[#This Row],[Price (Rs.)]]+0</f>
        <v>99.49</v>
      </c>
      <c r="F1111" s="6" t="s">
        <v>20</v>
      </c>
      <c r="G1111" s="7">
        <f>ecommerce_dataset_updated[[#This Row],[Discount (%)]]+0</f>
        <v>20</v>
      </c>
      <c r="H1111" s="6" t="s">
        <v>4618</v>
      </c>
      <c r="I1111" s="6">
        <f>ecommerce_dataset_updated[[#This Row],['[Price (Rs.)']]]*ecommerce_dataset_updated[[#This Row],['[Discount (%)']]]/100</f>
        <v>19.898</v>
      </c>
      <c r="J1111" s="6">
        <f>ecommerce_dataset_updated[[#This Row],[Final_Price(Rs.)]]+0</f>
        <v>79.59</v>
      </c>
      <c r="K1111" s="6">
        <f xml:space="preserve"> ecommerce_dataset_updated[[#This Row],['[Price (Rs.)']]]-ecommerce_dataset_updated[[#This Row],[Discount Amount _]]</f>
        <v>79.591999999999999</v>
      </c>
      <c r="L1111" t="s">
        <v>120</v>
      </c>
      <c r="M1111" t="s">
        <v>4317</v>
      </c>
      <c r="N1111" s="4" t="s">
        <v>14063</v>
      </c>
      <c r="O1111" s="4" t="s">
        <v>14067</v>
      </c>
      <c r="P1111" s="4" t="s">
        <v>14079</v>
      </c>
      <c r="Q1111" s="5">
        <f>DATE(ecommerce_dataset_updated[[#This Row],[YYYY]],ecommerce_dataset_updated[[#This Row],[MM]],ecommerce_dataset_updated[[#This Row],[DD]])</f>
        <v>45490</v>
      </c>
      <c r="R1111" s="6" t="str">
        <f>TEXT(ecommerce_dataset_updated[[#This Row],['[Purchase_Date']]], "mmm")</f>
        <v>Jul</v>
      </c>
      <c r="S1111" s="6" t="str">
        <f>TEXT(ecommerce_dataset_updated[[#This Row],['[Purchase_Date']]], "ddd")</f>
        <v>Wed</v>
      </c>
      <c r="T1111" s="6">
        <f>ecommerce_dataset_updated[[#This Row],[Final_Price(Rs.) _]]-ecommerce_dataset_updated[[#This Row],['[Final_Price(Rs.)']]]</f>
        <v>1.9999999999953388E-3</v>
      </c>
      <c r="U1111" s="6" t="b">
        <f xml:space="preserve"> AND(ecommerce_dataset_updated[[#This Row],[Final_Price(Rs.) _]]=ecommerce_dataset_updated[[#This Row],['[Final_Price(Rs.)']]])</f>
        <v>0</v>
      </c>
      <c r="V1111" s="5"/>
    </row>
    <row r="1112" spans="1:22">
      <c r="A1112" t="s">
        <v>4619</v>
      </c>
      <c r="B1112" t="s">
        <v>4620</v>
      </c>
      <c r="C1112" t="s">
        <v>32</v>
      </c>
      <c r="D1112" s="9" t="s">
        <v>4621</v>
      </c>
      <c r="E1112" s="8">
        <f>ecommerce_dataset_updated[[#This Row],[Price (Rs.)]]+0</f>
        <v>330.6</v>
      </c>
      <c r="F1112" s="6" t="s">
        <v>154</v>
      </c>
      <c r="G1112" s="7">
        <f>ecommerce_dataset_updated[[#This Row],[Discount (%)]]+0</f>
        <v>30</v>
      </c>
      <c r="H1112" s="6" t="s">
        <v>4622</v>
      </c>
      <c r="I1112" s="6">
        <f>ecommerce_dataset_updated[[#This Row],['[Price (Rs.)']]]*ecommerce_dataset_updated[[#This Row],['[Discount (%)']]]/100</f>
        <v>99.18</v>
      </c>
      <c r="J1112" s="6">
        <f>ecommerce_dataset_updated[[#This Row],[Final_Price(Rs.)]]+0</f>
        <v>231.42</v>
      </c>
      <c r="K1112" s="6">
        <f xml:space="preserve"> ecommerce_dataset_updated[[#This Row],['[Price (Rs.)']]]-ecommerce_dataset_updated[[#This Row],[Discount Amount _]]</f>
        <v>231.42000000000002</v>
      </c>
      <c r="L1112" t="s">
        <v>77</v>
      </c>
      <c r="M1112" t="s">
        <v>230</v>
      </c>
      <c r="N1112" s="4" t="s">
        <v>26</v>
      </c>
      <c r="O1112" s="4" t="s">
        <v>14055</v>
      </c>
      <c r="P1112" s="4" t="s">
        <v>14079</v>
      </c>
      <c r="Q1112" s="5">
        <f>DATE(ecommerce_dataset_updated[[#This Row],[YYYY]],ecommerce_dataset_updated[[#This Row],[MM]],ecommerce_dataset_updated[[#This Row],[DD]])</f>
        <v>45529</v>
      </c>
      <c r="R1112" s="6" t="str">
        <f>TEXT(ecommerce_dataset_updated[[#This Row],['[Purchase_Date']]], "mmm")</f>
        <v>Aug</v>
      </c>
      <c r="S1112" s="6" t="str">
        <f>TEXT(ecommerce_dataset_updated[[#This Row],['[Purchase_Date']]], "ddd")</f>
        <v>Sun</v>
      </c>
      <c r="T1112" s="6">
        <f>ecommerce_dataset_updated[[#This Row],[Final_Price(Rs.) _]]-ecommerce_dataset_updated[[#This Row],['[Final_Price(Rs.)']]]</f>
        <v>0</v>
      </c>
      <c r="U1112" s="6" t="b">
        <f xml:space="preserve"> AND(ecommerce_dataset_updated[[#This Row],[Final_Price(Rs.) _]]=ecommerce_dataset_updated[[#This Row],['[Final_Price(Rs.)']]])</f>
        <v>1</v>
      </c>
      <c r="V1112" s="5"/>
    </row>
    <row r="1113" spans="1:22">
      <c r="A1113" t="s">
        <v>4623</v>
      </c>
      <c r="B1113" t="s">
        <v>4624</v>
      </c>
      <c r="C1113" t="s">
        <v>45</v>
      </c>
      <c r="D1113" s="9" t="s">
        <v>4625</v>
      </c>
      <c r="E1113" s="8">
        <f>ecommerce_dataset_updated[[#This Row],[Price (Rs.)]]+0</f>
        <v>90.77</v>
      </c>
      <c r="F1113" s="6" t="s">
        <v>53</v>
      </c>
      <c r="G1113" s="7">
        <f>ecommerce_dataset_updated[[#This Row],[Discount (%)]]+0</f>
        <v>5</v>
      </c>
      <c r="H1113" s="6" t="s">
        <v>4626</v>
      </c>
      <c r="I1113" s="6">
        <f>ecommerce_dataset_updated[[#This Row],['[Price (Rs.)']]]*ecommerce_dataset_updated[[#This Row],['[Discount (%)']]]/100</f>
        <v>4.5385</v>
      </c>
      <c r="J1113" s="6">
        <f>ecommerce_dataset_updated[[#This Row],[Final_Price(Rs.)]]+0</f>
        <v>86.23</v>
      </c>
      <c r="K1113" s="6">
        <f xml:space="preserve"> ecommerce_dataset_updated[[#This Row],['[Price (Rs.)']]]-ecommerce_dataset_updated[[#This Row],[Discount Amount _]]</f>
        <v>86.231499999999997</v>
      </c>
      <c r="L1113" t="s">
        <v>77</v>
      </c>
      <c r="M1113" t="s">
        <v>587</v>
      </c>
      <c r="N1113" s="4" t="s">
        <v>14071</v>
      </c>
      <c r="O1113" s="4" t="s">
        <v>14059</v>
      </c>
      <c r="P1113" s="4" t="s">
        <v>14079</v>
      </c>
      <c r="Q1113" s="5">
        <f>DATE(ecommerce_dataset_updated[[#This Row],[YYYY]],ecommerce_dataset_updated[[#This Row],[MM]],ecommerce_dataset_updated[[#This Row],[DD]])</f>
        <v>45436</v>
      </c>
      <c r="R1113" s="6" t="str">
        <f>TEXT(ecommerce_dataset_updated[[#This Row],['[Purchase_Date']]], "mmm")</f>
        <v>May</v>
      </c>
      <c r="S1113" s="6" t="str">
        <f>TEXT(ecommerce_dataset_updated[[#This Row],['[Purchase_Date']]], "ddd")</f>
        <v>Fri</v>
      </c>
      <c r="T1113" s="6">
        <f>ecommerce_dataset_updated[[#This Row],[Final_Price(Rs.) _]]-ecommerce_dataset_updated[[#This Row],['[Final_Price(Rs.)']]]</f>
        <v>1.4999999999929514E-3</v>
      </c>
      <c r="U1113" s="6" t="b">
        <f xml:space="preserve"> AND(ecommerce_dataset_updated[[#This Row],[Final_Price(Rs.) _]]=ecommerce_dataset_updated[[#This Row],['[Final_Price(Rs.)']]])</f>
        <v>0</v>
      </c>
      <c r="V1113" s="5"/>
    </row>
    <row r="1114" spans="1:22">
      <c r="A1114" t="s">
        <v>4627</v>
      </c>
      <c r="B1114" t="s">
        <v>4628</v>
      </c>
      <c r="C1114" t="s">
        <v>39</v>
      </c>
      <c r="D1114" s="9" t="s">
        <v>4629</v>
      </c>
      <c r="E1114" s="8">
        <f>ecommerce_dataset_updated[[#This Row],[Price (Rs.)]]+0</f>
        <v>130.13</v>
      </c>
      <c r="F1114" s="6" t="s">
        <v>75</v>
      </c>
      <c r="G1114" s="7">
        <f>ecommerce_dataset_updated[[#This Row],[Discount (%)]]+0</f>
        <v>10</v>
      </c>
      <c r="H1114" s="6" t="s">
        <v>4630</v>
      </c>
      <c r="I1114" s="6">
        <f>ecommerce_dataset_updated[[#This Row],['[Price (Rs.)']]]*ecommerce_dataset_updated[[#This Row],['[Discount (%)']]]/100</f>
        <v>13.013</v>
      </c>
      <c r="J1114" s="6">
        <f>ecommerce_dataset_updated[[#This Row],[Final_Price(Rs.)]]+0</f>
        <v>117.12</v>
      </c>
      <c r="K1114" s="6">
        <f xml:space="preserve"> ecommerce_dataset_updated[[#This Row],['[Price (Rs.)']]]-ecommerce_dataset_updated[[#This Row],[Discount Amount _]]</f>
        <v>117.11699999999999</v>
      </c>
      <c r="L1114" t="s">
        <v>35</v>
      </c>
      <c r="M1114" t="s">
        <v>2540</v>
      </c>
      <c r="N1114" s="4" t="s">
        <v>14066</v>
      </c>
      <c r="O1114" s="4" t="s">
        <v>14049</v>
      </c>
      <c r="P1114" s="4" t="s">
        <v>14079</v>
      </c>
      <c r="Q1114" s="5">
        <f>DATE(ecommerce_dataset_updated[[#This Row],[YYYY]],ecommerce_dataset_updated[[#This Row],[MM]],ecommerce_dataset_updated[[#This Row],[DD]])</f>
        <v>45615</v>
      </c>
      <c r="R1114" s="6" t="str">
        <f>TEXT(ecommerce_dataset_updated[[#This Row],['[Purchase_Date']]], "mmm")</f>
        <v>Nov</v>
      </c>
      <c r="S1114" s="6" t="str">
        <f>TEXT(ecommerce_dataset_updated[[#This Row],['[Purchase_Date']]], "ddd")</f>
        <v>Tue</v>
      </c>
      <c r="T1114" s="6">
        <f>ecommerce_dataset_updated[[#This Row],[Final_Price(Rs.) _]]-ecommerce_dataset_updated[[#This Row],['[Final_Price(Rs.)']]]</f>
        <v>-3.0000000000143245E-3</v>
      </c>
      <c r="U1114" s="6" t="b">
        <f xml:space="preserve"> AND(ecommerce_dataset_updated[[#This Row],[Final_Price(Rs.) _]]=ecommerce_dataset_updated[[#This Row],['[Final_Price(Rs.)']]])</f>
        <v>0</v>
      </c>
      <c r="V1114" s="5"/>
    </row>
    <row r="1115" spans="1:22">
      <c r="A1115" t="s">
        <v>4631</v>
      </c>
      <c r="B1115" t="s">
        <v>4632</v>
      </c>
      <c r="C1115" t="s">
        <v>45</v>
      </c>
      <c r="D1115" s="9" t="s">
        <v>4633</v>
      </c>
      <c r="E1115" s="8">
        <f>ecommerce_dataset_updated[[#This Row],[Price (Rs.)]]+0</f>
        <v>441.92</v>
      </c>
      <c r="F1115" s="6" t="s">
        <v>154</v>
      </c>
      <c r="G1115" s="7">
        <f>ecommerce_dataset_updated[[#This Row],[Discount (%)]]+0</f>
        <v>30</v>
      </c>
      <c r="H1115" s="6" t="s">
        <v>4634</v>
      </c>
      <c r="I1115" s="6">
        <f>ecommerce_dataset_updated[[#This Row],['[Price (Rs.)']]]*ecommerce_dataset_updated[[#This Row],['[Discount (%)']]]/100</f>
        <v>132.57599999999999</v>
      </c>
      <c r="J1115" s="6">
        <f>ecommerce_dataset_updated[[#This Row],[Final_Price(Rs.)]]+0</f>
        <v>309.33999999999997</v>
      </c>
      <c r="K1115" s="6">
        <f xml:space="preserve"> ecommerce_dataset_updated[[#This Row],['[Price (Rs.)']]]-ecommerce_dataset_updated[[#This Row],[Discount Amount _]]</f>
        <v>309.34400000000005</v>
      </c>
      <c r="L1115" t="s">
        <v>14</v>
      </c>
      <c r="M1115" t="s">
        <v>103</v>
      </c>
      <c r="N1115" s="4" t="s">
        <v>14056</v>
      </c>
      <c r="O1115" s="4" t="s">
        <v>14053</v>
      </c>
      <c r="P1115" s="4" t="s">
        <v>14079</v>
      </c>
      <c r="Q1115" s="5">
        <f>DATE(ecommerce_dataset_updated[[#This Row],[YYYY]],ecommerce_dataset_updated[[#This Row],[MM]],ecommerce_dataset_updated[[#This Row],[DD]])</f>
        <v>45410</v>
      </c>
      <c r="R1115" s="6" t="str">
        <f>TEXT(ecommerce_dataset_updated[[#This Row],['[Purchase_Date']]], "mmm")</f>
        <v>Apr</v>
      </c>
      <c r="S1115" s="6" t="str">
        <f>TEXT(ecommerce_dataset_updated[[#This Row],['[Purchase_Date']]], "ddd")</f>
        <v>Sun</v>
      </c>
      <c r="T1115" s="6">
        <f>ecommerce_dataset_updated[[#This Row],[Final_Price(Rs.) _]]-ecommerce_dataset_updated[[#This Row],['[Final_Price(Rs.)']]]</f>
        <v>4.0000000000759428E-3</v>
      </c>
      <c r="U1115" s="6" t="b">
        <f xml:space="preserve"> AND(ecommerce_dataset_updated[[#This Row],[Final_Price(Rs.) _]]=ecommerce_dataset_updated[[#This Row],['[Final_Price(Rs.)']]])</f>
        <v>0</v>
      </c>
      <c r="V1115" s="5"/>
    </row>
    <row r="1116" spans="1:22">
      <c r="A1116" t="s">
        <v>4635</v>
      </c>
      <c r="B1116" t="s">
        <v>4636</v>
      </c>
      <c r="C1116" t="s">
        <v>114</v>
      </c>
      <c r="D1116" s="9" t="s">
        <v>4637</v>
      </c>
      <c r="E1116" s="8">
        <f>ecommerce_dataset_updated[[#This Row],[Price (Rs.)]]+0</f>
        <v>256.51</v>
      </c>
      <c r="F1116" s="6" t="s">
        <v>107</v>
      </c>
      <c r="G1116" s="7">
        <f>ecommerce_dataset_updated[[#This Row],[Discount (%)]]+0</f>
        <v>0</v>
      </c>
      <c r="H1116" s="6" t="s">
        <v>4637</v>
      </c>
      <c r="I1116" s="6">
        <f>ecommerce_dataset_updated[[#This Row],['[Price (Rs.)']]]*ecommerce_dataset_updated[[#This Row],['[Discount (%)']]]/100</f>
        <v>0</v>
      </c>
      <c r="J1116" s="6">
        <f>ecommerce_dataset_updated[[#This Row],[Final_Price(Rs.)]]+0</f>
        <v>256.51</v>
      </c>
      <c r="K1116" s="6">
        <f xml:space="preserve"> ecommerce_dataset_updated[[#This Row],['[Price (Rs.)']]]-ecommerce_dataset_updated[[#This Row],[Discount Amount _]]</f>
        <v>256.51</v>
      </c>
      <c r="L1116" t="s">
        <v>14</v>
      </c>
      <c r="M1116" t="s">
        <v>3860</v>
      </c>
      <c r="N1116" s="4" t="s">
        <v>14061</v>
      </c>
      <c r="O1116" s="4" t="s">
        <v>14062</v>
      </c>
      <c r="P1116" s="4" t="s">
        <v>14079</v>
      </c>
      <c r="Q1116" s="5">
        <f>DATE(ecommerce_dataset_updated[[#This Row],[YYYY]],ecommerce_dataset_updated[[#This Row],[MM]],ecommerce_dataset_updated[[#This Row],[DD]])</f>
        <v>45464</v>
      </c>
      <c r="R1116" s="6" t="str">
        <f>TEXT(ecommerce_dataset_updated[[#This Row],['[Purchase_Date']]], "mmm")</f>
        <v>Jun</v>
      </c>
      <c r="S1116" s="6" t="str">
        <f>TEXT(ecommerce_dataset_updated[[#This Row],['[Purchase_Date']]], "ddd")</f>
        <v>Fri</v>
      </c>
      <c r="T1116" s="6">
        <f>ecommerce_dataset_updated[[#This Row],[Final_Price(Rs.) _]]-ecommerce_dataset_updated[[#This Row],['[Final_Price(Rs.)']]]</f>
        <v>0</v>
      </c>
      <c r="U1116" s="6" t="b">
        <f xml:space="preserve"> AND(ecommerce_dataset_updated[[#This Row],[Final_Price(Rs.) _]]=ecommerce_dataset_updated[[#This Row],['[Final_Price(Rs.)']]])</f>
        <v>1</v>
      </c>
      <c r="V1116" s="5"/>
    </row>
    <row r="1117" spans="1:22">
      <c r="A1117" t="s">
        <v>4638</v>
      </c>
      <c r="B1117" t="s">
        <v>4639</v>
      </c>
      <c r="C1117" t="s">
        <v>10</v>
      </c>
      <c r="D1117" s="9" t="s">
        <v>4640</v>
      </c>
      <c r="E1117" s="8">
        <f>ecommerce_dataset_updated[[#This Row],[Price (Rs.)]]+0</f>
        <v>392.04</v>
      </c>
      <c r="F1117" s="6" t="s">
        <v>20</v>
      </c>
      <c r="G1117" s="7">
        <f>ecommerce_dataset_updated[[#This Row],[Discount (%)]]+0</f>
        <v>20</v>
      </c>
      <c r="H1117" s="6" t="s">
        <v>4641</v>
      </c>
      <c r="I1117" s="6">
        <f>ecommerce_dataset_updated[[#This Row],['[Price (Rs.)']]]*ecommerce_dataset_updated[[#This Row],['[Discount (%)']]]/100</f>
        <v>78.408000000000001</v>
      </c>
      <c r="J1117" s="6">
        <f>ecommerce_dataset_updated[[#This Row],[Final_Price(Rs.)]]+0</f>
        <v>313.63</v>
      </c>
      <c r="K1117" s="6">
        <f xml:space="preserve"> ecommerce_dataset_updated[[#This Row],['[Price (Rs.)']]]-ecommerce_dataset_updated[[#This Row],[Discount Amount _]]</f>
        <v>313.63200000000001</v>
      </c>
      <c r="L1117" t="s">
        <v>77</v>
      </c>
      <c r="M1117" t="s">
        <v>88</v>
      </c>
      <c r="N1117" s="4" t="s">
        <v>14055</v>
      </c>
      <c r="O1117" s="4" t="s">
        <v>14057</v>
      </c>
      <c r="P1117" s="4" t="s">
        <v>14079</v>
      </c>
      <c r="Q1117" s="5">
        <f>DATE(ecommerce_dataset_updated[[#This Row],[YYYY]],ecommerce_dataset_updated[[#This Row],[MM]],ecommerce_dataset_updated[[#This Row],[DD]])</f>
        <v>45359</v>
      </c>
      <c r="R1117" s="6" t="str">
        <f>TEXT(ecommerce_dataset_updated[[#This Row],['[Purchase_Date']]], "mmm")</f>
        <v>Mar</v>
      </c>
      <c r="S1117" s="6" t="str">
        <f>TEXT(ecommerce_dataset_updated[[#This Row],['[Purchase_Date']]], "ddd")</f>
        <v>Fri</v>
      </c>
      <c r="T1117" s="6">
        <f>ecommerce_dataset_updated[[#This Row],[Final_Price(Rs.) _]]-ecommerce_dataset_updated[[#This Row],['[Final_Price(Rs.)']]]</f>
        <v>2.0000000000095497E-3</v>
      </c>
      <c r="U1117" s="6" t="b">
        <f xml:space="preserve"> AND(ecommerce_dataset_updated[[#This Row],[Final_Price(Rs.) _]]=ecommerce_dataset_updated[[#This Row],['[Final_Price(Rs.)']]])</f>
        <v>0</v>
      </c>
      <c r="V1117" s="5"/>
    </row>
    <row r="1118" spans="1:22">
      <c r="A1118" t="s">
        <v>4642</v>
      </c>
      <c r="B1118" t="s">
        <v>4643</v>
      </c>
      <c r="C1118" t="s">
        <v>68</v>
      </c>
      <c r="D1118" s="9" t="s">
        <v>4644</v>
      </c>
      <c r="E1118" s="8">
        <f>ecommerce_dataset_updated[[#This Row],[Price (Rs.)]]+0</f>
        <v>496.82</v>
      </c>
      <c r="F1118" s="6" t="s">
        <v>107</v>
      </c>
      <c r="G1118" s="7">
        <f>ecommerce_dataset_updated[[#This Row],[Discount (%)]]+0</f>
        <v>0</v>
      </c>
      <c r="H1118" s="6" t="s">
        <v>4644</v>
      </c>
      <c r="I1118" s="6">
        <f>ecommerce_dataset_updated[[#This Row],['[Price (Rs.)']]]*ecommerce_dataset_updated[[#This Row],['[Discount (%)']]]/100</f>
        <v>0</v>
      </c>
      <c r="J1118" s="6">
        <f>ecommerce_dataset_updated[[#This Row],[Final_Price(Rs.)]]+0</f>
        <v>496.82</v>
      </c>
      <c r="K1118" s="6">
        <f xml:space="preserve"> ecommerce_dataset_updated[[#This Row],['[Price (Rs.)']]]-ecommerce_dataset_updated[[#This Row],[Discount Amount _]]</f>
        <v>496.82</v>
      </c>
      <c r="L1118" t="s">
        <v>120</v>
      </c>
      <c r="M1118" t="s">
        <v>4523</v>
      </c>
      <c r="N1118" s="4" t="s">
        <v>20</v>
      </c>
      <c r="O1118" s="4" t="s">
        <v>14053</v>
      </c>
      <c r="P1118" s="4" t="s">
        <v>14079</v>
      </c>
      <c r="Q1118" s="5">
        <f>DATE(ecommerce_dataset_updated[[#This Row],[YYYY]],ecommerce_dataset_updated[[#This Row],[MM]],ecommerce_dataset_updated[[#This Row],[DD]])</f>
        <v>45402</v>
      </c>
      <c r="R1118" s="6" t="str">
        <f>TEXT(ecommerce_dataset_updated[[#This Row],['[Purchase_Date']]], "mmm")</f>
        <v>Apr</v>
      </c>
      <c r="S1118" s="6" t="str">
        <f>TEXT(ecommerce_dataset_updated[[#This Row],['[Purchase_Date']]], "ddd")</f>
        <v>Sat</v>
      </c>
      <c r="T1118" s="6">
        <f>ecommerce_dataset_updated[[#This Row],[Final_Price(Rs.) _]]-ecommerce_dataset_updated[[#This Row],['[Final_Price(Rs.)']]]</f>
        <v>0</v>
      </c>
      <c r="U1118" s="6" t="b">
        <f xml:space="preserve"> AND(ecommerce_dataset_updated[[#This Row],[Final_Price(Rs.) _]]=ecommerce_dataset_updated[[#This Row],['[Final_Price(Rs.)']]])</f>
        <v>1</v>
      </c>
      <c r="V1118" s="5"/>
    </row>
    <row r="1119" spans="1:22">
      <c r="A1119" t="s">
        <v>4645</v>
      </c>
      <c r="B1119" t="s">
        <v>4646</v>
      </c>
      <c r="C1119" t="s">
        <v>114</v>
      </c>
      <c r="D1119" s="9" t="s">
        <v>4647</v>
      </c>
      <c r="E1119" s="8">
        <f>ecommerce_dataset_updated[[#This Row],[Price (Rs.)]]+0</f>
        <v>206.43</v>
      </c>
      <c r="F1119" s="6" t="s">
        <v>26</v>
      </c>
      <c r="G1119" s="7">
        <f>ecommerce_dataset_updated[[#This Row],[Discount (%)]]+0</f>
        <v>25</v>
      </c>
      <c r="H1119" s="6" t="s">
        <v>4648</v>
      </c>
      <c r="I1119" s="6">
        <f>ecommerce_dataset_updated[[#This Row],['[Price (Rs.)']]]*ecommerce_dataset_updated[[#This Row],['[Discount (%)']]]/100</f>
        <v>51.607500000000002</v>
      </c>
      <c r="J1119" s="6">
        <f>ecommerce_dataset_updated[[#This Row],[Final_Price(Rs.)]]+0</f>
        <v>154.82</v>
      </c>
      <c r="K1119" s="6">
        <f xml:space="preserve"> ecommerce_dataset_updated[[#This Row],['[Price (Rs.)']]]-ecommerce_dataset_updated[[#This Row],[Discount Amount _]]</f>
        <v>154.82249999999999</v>
      </c>
      <c r="L1119" t="s">
        <v>35</v>
      </c>
      <c r="M1119" t="s">
        <v>1531</v>
      </c>
      <c r="N1119" s="4" t="s">
        <v>14060</v>
      </c>
      <c r="O1119" s="4" t="s">
        <v>14062</v>
      </c>
      <c r="P1119" s="4" t="s">
        <v>14079</v>
      </c>
      <c r="Q1119" s="5">
        <f>DATE(ecommerce_dataset_updated[[#This Row],[YYYY]],ecommerce_dataset_updated[[#This Row],[MM]],ecommerce_dataset_updated[[#This Row],[DD]])</f>
        <v>45469</v>
      </c>
      <c r="R1119" s="6" t="str">
        <f>TEXT(ecommerce_dataset_updated[[#This Row],['[Purchase_Date']]], "mmm")</f>
        <v>Jun</v>
      </c>
      <c r="S1119" s="6" t="str">
        <f>TEXT(ecommerce_dataset_updated[[#This Row],['[Purchase_Date']]], "ddd")</f>
        <v>Wed</v>
      </c>
      <c r="T1119" s="6">
        <f>ecommerce_dataset_updated[[#This Row],[Final_Price(Rs.) _]]-ecommerce_dataset_updated[[#This Row],['[Final_Price(Rs.)']]]</f>
        <v>2.4999999999977263E-3</v>
      </c>
      <c r="U1119" s="6" t="b">
        <f xml:space="preserve"> AND(ecommerce_dataset_updated[[#This Row],[Final_Price(Rs.) _]]=ecommerce_dataset_updated[[#This Row],['[Final_Price(Rs.)']]])</f>
        <v>0</v>
      </c>
      <c r="V1119" s="5"/>
    </row>
    <row r="1120" spans="1:22">
      <c r="A1120" t="s">
        <v>4649</v>
      </c>
      <c r="B1120" t="s">
        <v>4650</v>
      </c>
      <c r="C1120" t="s">
        <v>10</v>
      </c>
      <c r="D1120" s="9" t="s">
        <v>4651</v>
      </c>
      <c r="E1120" s="8">
        <f>ecommerce_dataset_updated[[#This Row],[Price (Rs.)]]+0</f>
        <v>278.41000000000003</v>
      </c>
      <c r="F1120" s="6" t="s">
        <v>53</v>
      </c>
      <c r="G1120" s="7">
        <f>ecommerce_dataset_updated[[#This Row],[Discount (%)]]+0</f>
        <v>5</v>
      </c>
      <c r="H1120" s="6" t="s">
        <v>4652</v>
      </c>
      <c r="I1120" s="6">
        <f>ecommerce_dataset_updated[[#This Row],['[Price (Rs.)']]]*ecommerce_dataset_updated[[#This Row],['[Discount (%)']]]/100</f>
        <v>13.920500000000002</v>
      </c>
      <c r="J1120" s="6">
        <f>ecommerce_dataset_updated[[#This Row],[Final_Price(Rs.)]]+0</f>
        <v>264.49</v>
      </c>
      <c r="K1120" s="6">
        <f xml:space="preserve"> ecommerce_dataset_updated[[#This Row],['[Price (Rs.)']]]-ecommerce_dataset_updated[[#This Row],[Discount Amount _]]</f>
        <v>264.48950000000002</v>
      </c>
      <c r="L1120" t="s">
        <v>77</v>
      </c>
      <c r="M1120" t="s">
        <v>136</v>
      </c>
      <c r="N1120" s="4" t="s">
        <v>14067</v>
      </c>
      <c r="O1120" s="4" t="s">
        <v>14049</v>
      </c>
      <c r="P1120" s="4" t="s">
        <v>14079</v>
      </c>
      <c r="Q1120" s="5">
        <f>DATE(ecommerce_dataset_updated[[#This Row],[YYYY]],ecommerce_dataset_updated[[#This Row],[MM]],ecommerce_dataset_updated[[#This Row],[DD]])</f>
        <v>45603</v>
      </c>
      <c r="R1120" s="6" t="str">
        <f>TEXT(ecommerce_dataset_updated[[#This Row],['[Purchase_Date']]], "mmm")</f>
        <v>Nov</v>
      </c>
      <c r="S1120" s="6" t="str">
        <f>TEXT(ecommerce_dataset_updated[[#This Row],['[Purchase_Date']]], "ddd")</f>
        <v>Thu</v>
      </c>
      <c r="T1120" s="6">
        <f>ecommerce_dataset_updated[[#This Row],[Final_Price(Rs.) _]]-ecommerce_dataset_updated[[#This Row],['[Final_Price(Rs.)']]]</f>
        <v>-4.9999999998817657E-4</v>
      </c>
      <c r="U1120" s="6" t="b">
        <f xml:space="preserve"> AND(ecommerce_dataset_updated[[#This Row],[Final_Price(Rs.) _]]=ecommerce_dataset_updated[[#This Row],['[Final_Price(Rs.)']]])</f>
        <v>0</v>
      </c>
      <c r="V1120" s="5"/>
    </row>
    <row r="1121" spans="1:22">
      <c r="A1121" t="s">
        <v>4653</v>
      </c>
      <c r="B1121" t="s">
        <v>4654</v>
      </c>
      <c r="C1121" t="s">
        <v>32</v>
      </c>
      <c r="D1121" s="9" t="s">
        <v>4655</v>
      </c>
      <c r="E1121" s="8">
        <f>ecommerce_dataset_updated[[#This Row],[Price (Rs.)]]+0</f>
        <v>221.23</v>
      </c>
      <c r="F1121" s="6" t="s">
        <v>26</v>
      </c>
      <c r="G1121" s="7">
        <f>ecommerce_dataset_updated[[#This Row],[Discount (%)]]+0</f>
        <v>25</v>
      </c>
      <c r="H1121" s="6" t="s">
        <v>4656</v>
      </c>
      <c r="I1121" s="6">
        <f>ecommerce_dataset_updated[[#This Row],['[Price (Rs.)']]]*ecommerce_dataset_updated[[#This Row],['[Discount (%)']]]/100</f>
        <v>55.307499999999997</v>
      </c>
      <c r="J1121" s="6">
        <f>ecommerce_dataset_updated[[#This Row],[Final_Price(Rs.)]]+0</f>
        <v>165.92</v>
      </c>
      <c r="K1121" s="6">
        <f xml:space="preserve"> ecommerce_dataset_updated[[#This Row],['[Price (Rs.)']]]-ecommerce_dataset_updated[[#This Row],[Discount Amount _]]</f>
        <v>165.92249999999999</v>
      </c>
      <c r="L1121" t="s">
        <v>35</v>
      </c>
      <c r="M1121" t="s">
        <v>1186</v>
      </c>
      <c r="N1121" s="4" t="s">
        <v>14051</v>
      </c>
      <c r="O1121" s="4" t="s">
        <v>14055</v>
      </c>
      <c r="P1121" s="4" t="s">
        <v>14079</v>
      </c>
      <c r="Q1121" s="5">
        <f>DATE(ecommerce_dataset_updated[[#This Row],[YYYY]],ecommerce_dataset_updated[[#This Row],[MM]],ecommerce_dataset_updated[[#This Row],[DD]])</f>
        <v>45506</v>
      </c>
      <c r="R1121" s="6" t="str">
        <f>TEXT(ecommerce_dataset_updated[[#This Row],['[Purchase_Date']]], "mmm")</f>
        <v>Aug</v>
      </c>
      <c r="S1121" s="6" t="str">
        <f>TEXT(ecommerce_dataset_updated[[#This Row],['[Purchase_Date']]], "ddd")</f>
        <v>Fri</v>
      </c>
      <c r="T1121" s="6">
        <f>ecommerce_dataset_updated[[#This Row],[Final_Price(Rs.) _]]-ecommerce_dataset_updated[[#This Row],['[Final_Price(Rs.)']]]</f>
        <v>2.4999999999977263E-3</v>
      </c>
      <c r="U1121" s="6" t="b">
        <f xml:space="preserve"> AND(ecommerce_dataset_updated[[#This Row],[Final_Price(Rs.) _]]=ecommerce_dataset_updated[[#This Row],['[Final_Price(Rs.)']]])</f>
        <v>0</v>
      </c>
      <c r="V1121" s="5"/>
    </row>
    <row r="1122" spans="1:22">
      <c r="A1122" t="s">
        <v>4657</v>
      </c>
      <c r="B1122" t="s">
        <v>4658</v>
      </c>
      <c r="C1122" t="s">
        <v>32</v>
      </c>
      <c r="D1122" s="9" t="s">
        <v>4659</v>
      </c>
      <c r="E1122" s="8">
        <f>ecommerce_dataset_updated[[#This Row],[Price (Rs.)]]+0</f>
        <v>253.31</v>
      </c>
      <c r="F1122" s="6" t="s">
        <v>53</v>
      </c>
      <c r="G1122" s="7">
        <f>ecommerce_dataset_updated[[#This Row],[Discount (%)]]+0</f>
        <v>5</v>
      </c>
      <c r="H1122" s="6" t="s">
        <v>4660</v>
      </c>
      <c r="I1122" s="6">
        <f>ecommerce_dataset_updated[[#This Row],['[Price (Rs.)']]]*ecommerce_dataset_updated[[#This Row],['[Discount (%)']]]/100</f>
        <v>12.6655</v>
      </c>
      <c r="J1122" s="6">
        <f>ecommerce_dataset_updated[[#This Row],[Final_Price(Rs.)]]+0</f>
        <v>240.64</v>
      </c>
      <c r="K1122" s="6">
        <f xml:space="preserve"> ecommerce_dataset_updated[[#This Row],['[Price (Rs.)']]]-ecommerce_dataset_updated[[#This Row],[Discount Amount _]]</f>
        <v>240.64449999999999</v>
      </c>
      <c r="L1122" t="s">
        <v>120</v>
      </c>
      <c r="M1122" t="s">
        <v>976</v>
      </c>
      <c r="N1122" s="4" t="s">
        <v>26</v>
      </c>
      <c r="O1122" s="4" t="s">
        <v>75</v>
      </c>
      <c r="P1122" s="4" t="s">
        <v>14079</v>
      </c>
      <c r="Q1122" s="5">
        <f>DATE(ecommerce_dataset_updated[[#This Row],[YYYY]],ecommerce_dataset_updated[[#This Row],[MM]],ecommerce_dataset_updated[[#This Row],[DD]])</f>
        <v>45590</v>
      </c>
      <c r="R1122" s="6" t="str">
        <f>TEXT(ecommerce_dataset_updated[[#This Row],['[Purchase_Date']]], "mmm")</f>
        <v>Oct</v>
      </c>
      <c r="S1122" s="6" t="str">
        <f>TEXT(ecommerce_dataset_updated[[#This Row],['[Purchase_Date']]], "ddd")</f>
        <v>Fri</v>
      </c>
      <c r="T1122" s="6">
        <f>ecommerce_dataset_updated[[#This Row],[Final_Price(Rs.) _]]-ecommerce_dataset_updated[[#This Row],['[Final_Price(Rs.)']]]</f>
        <v>4.500000000007276E-3</v>
      </c>
      <c r="U1122" s="6" t="b">
        <f xml:space="preserve"> AND(ecommerce_dataset_updated[[#This Row],[Final_Price(Rs.) _]]=ecommerce_dataset_updated[[#This Row],['[Final_Price(Rs.)']]])</f>
        <v>0</v>
      </c>
      <c r="V1122" s="5"/>
    </row>
    <row r="1123" spans="1:22">
      <c r="A1123" t="s">
        <v>4661</v>
      </c>
      <c r="B1123" t="s">
        <v>4662</v>
      </c>
      <c r="C1123" t="s">
        <v>39</v>
      </c>
      <c r="D1123" s="9" t="s">
        <v>4663</v>
      </c>
      <c r="E1123" s="8">
        <f>ecommerce_dataset_updated[[#This Row],[Price (Rs.)]]+0</f>
        <v>85.36</v>
      </c>
      <c r="F1123" s="6" t="s">
        <v>47</v>
      </c>
      <c r="G1123" s="7">
        <f>ecommerce_dataset_updated[[#This Row],[Discount (%)]]+0</f>
        <v>50</v>
      </c>
      <c r="H1123" s="6" t="s">
        <v>4664</v>
      </c>
      <c r="I1123" s="6">
        <f>ecommerce_dataset_updated[[#This Row],['[Price (Rs.)']]]*ecommerce_dataset_updated[[#This Row],['[Discount (%)']]]/100</f>
        <v>42.68</v>
      </c>
      <c r="J1123" s="6">
        <f>ecommerce_dataset_updated[[#This Row],[Final_Price(Rs.)]]+0</f>
        <v>42.68</v>
      </c>
      <c r="K1123" s="6">
        <f xml:space="preserve"> ecommerce_dataset_updated[[#This Row],['[Price (Rs.)']]]-ecommerce_dataset_updated[[#This Row],[Discount Amount _]]</f>
        <v>42.68</v>
      </c>
      <c r="L1123" t="s">
        <v>35</v>
      </c>
      <c r="M1123" t="s">
        <v>1207</v>
      </c>
      <c r="N1123" s="4" t="s">
        <v>14069</v>
      </c>
      <c r="O1123" s="4" t="s">
        <v>14050</v>
      </c>
      <c r="P1123" s="4" t="s">
        <v>14079</v>
      </c>
      <c r="Q1123" s="5">
        <f>DATE(ecommerce_dataset_updated[[#This Row],[YYYY]],ecommerce_dataset_updated[[#This Row],[MM]],ecommerce_dataset_updated[[#This Row],[DD]])</f>
        <v>45557</v>
      </c>
      <c r="R1123" s="6" t="str">
        <f>TEXT(ecommerce_dataset_updated[[#This Row],['[Purchase_Date']]], "mmm")</f>
        <v>Sep</v>
      </c>
      <c r="S1123" s="6" t="str">
        <f>TEXT(ecommerce_dataset_updated[[#This Row],['[Purchase_Date']]], "ddd")</f>
        <v>Sun</v>
      </c>
      <c r="T1123" s="6">
        <f>ecommerce_dataset_updated[[#This Row],[Final_Price(Rs.) _]]-ecommerce_dataset_updated[[#This Row],['[Final_Price(Rs.)']]]</f>
        <v>0</v>
      </c>
      <c r="U1123" s="6" t="b">
        <f xml:space="preserve"> AND(ecommerce_dataset_updated[[#This Row],[Final_Price(Rs.) _]]=ecommerce_dataset_updated[[#This Row],['[Final_Price(Rs.)']]])</f>
        <v>1</v>
      </c>
      <c r="V1123" s="5"/>
    </row>
    <row r="1124" spans="1:22">
      <c r="A1124" t="s">
        <v>4665</v>
      </c>
      <c r="B1124" t="s">
        <v>4666</v>
      </c>
      <c r="C1124" t="s">
        <v>18</v>
      </c>
      <c r="D1124" s="9" t="s">
        <v>4667</v>
      </c>
      <c r="E1124" s="8">
        <f>ecommerce_dataset_updated[[#This Row],[Price (Rs.)]]+0</f>
        <v>122.21</v>
      </c>
      <c r="F1124" s="6" t="s">
        <v>20</v>
      </c>
      <c r="G1124" s="7">
        <f>ecommerce_dataset_updated[[#This Row],[Discount (%)]]+0</f>
        <v>20</v>
      </c>
      <c r="H1124" s="6" t="s">
        <v>4668</v>
      </c>
      <c r="I1124" s="6">
        <f>ecommerce_dataset_updated[[#This Row],['[Price (Rs.)']]]*ecommerce_dataset_updated[[#This Row],['[Discount (%)']]]/100</f>
        <v>24.441999999999997</v>
      </c>
      <c r="J1124" s="6">
        <f>ecommerce_dataset_updated[[#This Row],[Final_Price(Rs.)]]+0</f>
        <v>97.77</v>
      </c>
      <c r="K1124" s="6">
        <f xml:space="preserve"> ecommerce_dataset_updated[[#This Row],['[Price (Rs.)']]]-ecommerce_dataset_updated[[#This Row],[Discount Amount _]]</f>
        <v>97.768000000000001</v>
      </c>
      <c r="L1124" t="s">
        <v>14</v>
      </c>
      <c r="M1124" t="s">
        <v>2111</v>
      </c>
      <c r="N1124" s="4" t="s">
        <v>14066</v>
      </c>
      <c r="O1124" s="4" t="s">
        <v>14067</v>
      </c>
      <c r="P1124" s="4" t="s">
        <v>14079</v>
      </c>
      <c r="Q1124" s="5">
        <f>DATE(ecommerce_dataset_updated[[#This Row],[YYYY]],ecommerce_dataset_updated[[#This Row],[MM]],ecommerce_dataset_updated[[#This Row],[DD]])</f>
        <v>45492</v>
      </c>
      <c r="R1124" s="6" t="str">
        <f>TEXT(ecommerce_dataset_updated[[#This Row],['[Purchase_Date']]], "mmm")</f>
        <v>Jul</v>
      </c>
      <c r="S1124" s="6" t="str">
        <f>TEXT(ecommerce_dataset_updated[[#This Row],['[Purchase_Date']]], "ddd")</f>
        <v>Fri</v>
      </c>
      <c r="T1124" s="6">
        <f>ecommerce_dataset_updated[[#This Row],[Final_Price(Rs.) _]]-ecommerce_dataset_updated[[#This Row],['[Final_Price(Rs.)']]]</f>
        <v>-1.9999999999953388E-3</v>
      </c>
      <c r="U1124" s="6" t="b">
        <f xml:space="preserve"> AND(ecommerce_dataset_updated[[#This Row],[Final_Price(Rs.) _]]=ecommerce_dataset_updated[[#This Row],['[Final_Price(Rs.)']]])</f>
        <v>0</v>
      </c>
      <c r="V1124" s="5"/>
    </row>
    <row r="1125" spans="1:22">
      <c r="A1125" t="s">
        <v>4669</v>
      </c>
      <c r="B1125" t="s">
        <v>4670</v>
      </c>
      <c r="C1125" t="s">
        <v>10</v>
      </c>
      <c r="D1125" s="9" t="s">
        <v>4671</v>
      </c>
      <c r="E1125" s="8">
        <f>ecommerce_dataset_updated[[#This Row],[Price (Rs.)]]+0</f>
        <v>40.020000000000003</v>
      </c>
      <c r="F1125" s="6" t="s">
        <v>47</v>
      </c>
      <c r="G1125" s="7">
        <f>ecommerce_dataset_updated[[#This Row],[Discount (%)]]+0</f>
        <v>50</v>
      </c>
      <c r="H1125" s="6" t="s">
        <v>4672</v>
      </c>
      <c r="I1125" s="6">
        <f>ecommerce_dataset_updated[[#This Row],['[Price (Rs.)']]]*ecommerce_dataset_updated[[#This Row],['[Discount (%)']]]/100</f>
        <v>20.010000000000002</v>
      </c>
      <c r="J1125" s="6">
        <f>ecommerce_dataset_updated[[#This Row],[Final_Price(Rs.)]]+0</f>
        <v>20.010000000000002</v>
      </c>
      <c r="K1125" s="6">
        <f xml:space="preserve"> ecommerce_dataset_updated[[#This Row],['[Price (Rs.)']]]-ecommerce_dataset_updated[[#This Row],[Discount Amount _]]</f>
        <v>20.010000000000002</v>
      </c>
      <c r="L1125" t="s">
        <v>28</v>
      </c>
      <c r="M1125" t="s">
        <v>4395</v>
      </c>
      <c r="N1125" s="4" t="s">
        <v>20</v>
      </c>
      <c r="O1125" s="4" t="s">
        <v>14059</v>
      </c>
      <c r="P1125" s="4" t="s">
        <v>14079</v>
      </c>
      <c r="Q1125" s="5">
        <f>DATE(ecommerce_dataset_updated[[#This Row],[YYYY]],ecommerce_dataset_updated[[#This Row],[MM]],ecommerce_dataset_updated[[#This Row],[DD]])</f>
        <v>45432</v>
      </c>
      <c r="R1125" s="6" t="str">
        <f>TEXT(ecommerce_dataset_updated[[#This Row],['[Purchase_Date']]], "mmm")</f>
        <v>May</v>
      </c>
      <c r="S1125" s="6" t="str">
        <f>TEXT(ecommerce_dataset_updated[[#This Row],['[Purchase_Date']]], "ddd")</f>
        <v>Mon</v>
      </c>
      <c r="T1125" s="6">
        <f>ecommerce_dataset_updated[[#This Row],[Final_Price(Rs.) _]]-ecommerce_dataset_updated[[#This Row],['[Final_Price(Rs.)']]]</f>
        <v>0</v>
      </c>
      <c r="U1125" s="6" t="b">
        <f xml:space="preserve"> AND(ecommerce_dataset_updated[[#This Row],[Final_Price(Rs.) _]]=ecommerce_dataset_updated[[#This Row],['[Final_Price(Rs.)']]])</f>
        <v>1</v>
      </c>
      <c r="V1125" s="5"/>
    </row>
    <row r="1126" spans="1:22">
      <c r="A1126" t="s">
        <v>4673</v>
      </c>
      <c r="B1126" t="s">
        <v>4674</v>
      </c>
      <c r="C1126" t="s">
        <v>10</v>
      </c>
      <c r="D1126" s="9" t="s">
        <v>4675</v>
      </c>
      <c r="E1126" s="8">
        <f>ecommerce_dataset_updated[[#This Row],[Price (Rs.)]]+0</f>
        <v>482.59</v>
      </c>
      <c r="F1126" s="6" t="s">
        <v>12</v>
      </c>
      <c r="G1126" s="7">
        <f>ecommerce_dataset_updated[[#This Row],[Discount (%)]]+0</f>
        <v>15</v>
      </c>
      <c r="H1126" s="6" t="s">
        <v>4676</v>
      </c>
      <c r="I1126" s="6">
        <f>ecommerce_dataset_updated[[#This Row],['[Price (Rs.)']]]*ecommerce_dataset_updated[[#This Row],['[Discount (%)']]]/100</f>
        <v>72.388499999999993</v>
      </c>
      <c r="J1126" s="6">
        <f>ecommerce_dataset_updated[[#This Row],[Final_Price(Rs.)]]+0</f>
        <v>410.2</v>
      </c>
      <c r="K1126" s="6">
        <f xml:space="preserve"> ecommerce_dataset_updated[[#This Row],['[Price (Rs.)']]]-ecommerce_dataset_updated[[#This Row],[Discount Amount _]]</f>
        <v>410.20150000000001</v>
      </c>
      <c r="L1126" t="s">
        <v>28</v>
      </c>
      <c r="M1126" t="s">
        <v>234</v>
      </c>
      <c r="N1126" s="4" t="s">
        <v>14063</v>
      </c>
      <c r="O1126" s="4" t="s">
        <v>14059</v>
      </c>
      <c r="P1126" s="4" t="s">
        <v>14079</v>
      </c>
      <c r="Q1126" s="5">
        <f>DATE(ecommerce_dataset_updated[[#This Row],[YYYY]],ecommerce_dataset_updated[[#This Row],[MM]],ecommerce_dataset_updated[[#This Row],[DD]])</f>
        <v>45429</v>
      </c>
      <c r="R1126" s="6" t="str">
        <f>TEXT(ecommerce_dataset_updated[[#This Row],['[Purchase_Date']]], "mmm")</f>
        <v>May</v>
      </c>
      <c r="S1126" s="6" t="str">
        <f>TEXT(ecommerce_dataset_updated[[#This Row],['[Purchase_Date']]], "ddd")</f>
        <v>Fri</v>
      </c>
      <c r="T1126" s="6">
        <f>ecommerce_dataset_updated[[#This Row],[Final_Price(Rs.) _]]-ecommerce_dataset_updated[[#This Row],['[Final_Price(Rs.)']]]</f>
        <v>1.5000000000213731E-3</v>
      </c>
      <c r="U1126" s="6" t="b">
        <f xml:space="preserve"> AND(ecommerce_dataset_updated[[#This Row],[Final_Price(Rs.) _]]=ecommerce_dataset_updated[[#This Row],['[Final_Price(Rs.)']]])</f>
        <v>0</v>
      </c>
      <c r="V1126" s="5"/>
    </row>
    <row r="1127" spans="1:22">
      <c r="A1127" t="s">
        <v>4677</v>
      </c>
      <c r="B1127" t="s">
        <v>4678</v>
      </c>
      <c r="C1127" t="s">
        <v>18</v>
      </c>
      <c r="D1127" s="9" t="s">
        <v>4679</v>
      </c>
      <c r="E1127" s="8">
        <f>ecommerce_dataset_updated[[#This Row],[Price (Rs.)]]+0</f>
        <v>343.71</v>
      </c>
      <c r="F1127" s="6" t="s">
        <v>47</v>
      </c>
      <c r="G1127" s="7">
        <f>ecommerce_dataset_updated[[#This Row],[Discount (%)]]+0</f>
        <v>50</v>
      </c>
      <c r="H1127" s="6" t="s">
        <v>4680</v>
      </c>
      <c r="I1127" s="6">
        <f>ecommerce_dataset_updated[[#This Row],['[Price (Rs.)']]]*ecommerce_dataset_updated[[#This Row],['[Discount (%)']]]/100</f>
        <v>171.85499999999999</v>
      </c>
      <c r="J1127" s="6">
        <f>ecommerce_dataset_updated[[#This Row],[Final_Price(Rs.)]]+0</f>
        <v>171.85</v>
      </c>
      <c r="K1127" s="6">
        <f xml:space="preserve"> ecommerce_dataset_updated[[#This Row],['[Price (Rs.)']]]-ecommerce_dataset_updated[[#This Row],[Discount Amount _]]</f>
        <v>171.85499999999999</v>
      </c>
      <c r="L1127" t="s">
        <v>77</v>
      </c>
      <c r="M1127" t="s">
        <v>3231</v>
      </c>
      <c r="N1127" s="4" t="s">
        <v>14059</v>
      </c>
      <c r="O1127" s="4" t="s">
        <v>14057</v>
      </c>
      <c r="P1127" s="4" t="s">
        <v>14079</v>
      </c>
      <c r="Q1127" s="5">
        <f>DATE(ecommerce_dataset_updated[[#This Row],[YYYY]],ecommerce_dataset_updated[[#This Row],[MM]],ecommerce_dataset_updated[[#This Row],[DD]])</f>
        <v>45356</v>
      </c>
      <c r="R1127" s="6" t="str">
        <f>TEXT(ecommerce_dataset_updated[[#This Row],['[Purchase_Date']]], "mmm")</f>
        <v>Mar</v>
      </c>
      <c r="S1127" s="6" t="str">
        <f>TEXT(ecommerce_dataset_updated[[#This Row],['[Purchase_Date']]], "ddd")</f>
        <v>Tue</v>
      </c>
      <c r="T1127" s="6">
        <f>ecommerce_dataset_updated[[#This Row],[Final_Price(Rs.) _]]-ecommerce_dataset_updated[[#This Row],['[Final_Price(Rs.)']]]</f>
        <v>4.9999999999954525E-3</v>
      </c>
      <c r="U1127" s="6" t="b">
        <f xml:space="preserve"> AND(ecommerce_dataset_updated[[#This Row],[Final_Price(Rs.) _]]=ecommerce_dataset_updated[[#This Row],['[Final_Price(Rs.)']]])</f>
        <v>0</v>
      </c>
      <c r="V1127" s="5"/>
    </row>
    <row r="1128" spans="1:22">
      <c r="A1128" t="s">
        <v>4681</v>
      </c>
      <c r="B1128" t="s">
        <v>4682</v>
      </c>
      <c r="C1128" t="s">
        <v>45</v>
      </c>
      <c r="D1128" s="9" t="s">
        <v>4683</v>
      </c>
      <c r="E1128" s="8">
        <f>ecommerce_dataset_updated[[#This Row],[Price (Rs.)]]+0</f>
        <v>407.74</v>
      </c>
      <c r="F1128" s="6" t="s">
        <v>53</v>
      </c>
      <c r="G1128" s="7">
        <f>ecommerce_dataset_updated[[#This Row],[Discount (%)]]+0</f>
        <v>5</v>
      </c>
      <c r="H1128" s="6" t="s">
        <v>4684</v>
      </c>
      <c r="I1128" s="6">
        <f>ecommerce_dataset_updated[[#This Row],['[Price (Rs.)']]]*ecommerce_dataset_updated[[#This Row],['[Discount (%)']]]/100</f>
        <v>20.387</v>
      </c>
      <c r="J1128" s="6">
        <f>ecommerce_dataset_updated[[#This Row],[Final_Price(Rs.)]]+0</f>
        <v>387.35</v>
      </c>
      <c r="K1128" s="6">
        <f xml:space="preserve"> ecommerce_dataset_updated[[#This Row],['[Price (Rs.)']]]-ecommerce_dataset_updated[[#This Row],[Discount Amount _]]</f>
        <v>387.35300000000001</v>
      </c>
      <c r="L1128" t="s">
        <v>28</v>
      </c>
      <c r="M1128" t="s">
        <v>600</v>
      </c>
      <c r="N1128" s="4" t="s">
        <v>14072</v>
      </c>
      <c r="O1128" s="4" t="s">
        <v>14053</v>
      </c>
      <c r="P1128" s="4" t="s">
        <v>14079</v>
      </c>
      <c r="Q1128" s="5">
        <f>DATE(ecommerce_dataset_updated[[#This Row],[YYYY]],ecommerce_dataset_updated[[#This Row],[MM]],ecommerce_dataset_updated[[#This Row],[DD]])</f>
        <v>45398</v>
      </c>
      <c r="R1128" s="6" t="str">
        <f>TEXT(ecommerce_dataset_updated[[#This Row],['[Purchase_Date']]], "mmm")</f>
        <v>Apr</v>
      </c>
      <c r="S1128" s="6" t="str">
        <f>TEXT(ecommerce_dataset_updated[[#This Row],['[Purchase_Date']]], "ddd")</f>
        <v>Tue</v>
      </c>
      <c r="T1128" s="6">
        <f>ecommerce_dataset_updated[[#This Row],[Final_Price(Rs.) _]]-ecommerce_dataset_updated[[#This Row],['[Final_Price(Rs.)']]]</f>
        <v>2.9999999999859028E-3</v>
      </c>
      <c r="U1128" s="6" t="b">
        <f xml:space="preserve"> AND(ecommerce_dataset_updated[[#This Row],[Final_Price(Rs.) _]]=ecommerce_dataset_updated[[#This Row],['[Final_Price(Rs.)']]])</f>
        <v>0</v>
      </c>
      <c r="V1128" s="5"/>
    </row>
    <row r="1129" spans="1:22">
      <c r="A1129" t="s">
        <v>4685</v>
      </c>
      <c r="B1129" t="s">
        <v>4686</v>
      </c>
      <c r="C1129" t="s">
        <v>45</v>
      </c>
      <c r="D1129" s="9" t="s">
        <v>4687</v>
      </c>
      <c r="E1129" s="8">
        <f>ecommerce_dataset_updated[[#This Row],[Price (Rs.)]]+0</f>
        <v>274.57</v>
      </c>
      <c r="F1129" s="6" t="s">
        <v>75</v>
      </c>
      <c r="G1129" s="7">
        <f>ecommerce_dataset_updated[[#This Row],[Discount (%)]]+0</f>
        <v>10</v>
      </c>
      <c r="H1129" s="6" t="s">
        <v>4688</v>
      </c>
      <c r="I1129" s="6">
        <f>ecommerce_dataset_updated[[#This Row],['[Price (Rs.)']]]*ecommerce_dataset_updated[[#This Row],['[Discount (%)']]]/100</f>
        <v>27.456999999999997</v>
      </c>
      <c r="J1129" s="6">
        <f>ecommerce_dataset_updated[[#This Row],[Final_Price(Rs.)]]+0</f>
        <v>247.11</v>
      </c>
      <c r="K1129" s="6">
        <f xml:space="preserve"> ecommerce_dataset_updated[[#This Row],['[Price (Rs.)']]]-ecommerce_dataset_updated[[#This Row],[Discount Amount _]]</f>
        <v>247.113</v>
      </c>
      <c r="L1129" t="s">
        <v>14</v>
      </c>
      <c r="M1129" t="s">
        <v>2274</v>
      </c>
      <c r="N1129" s="4" t="s">
        <v>14050</v>
      </c>
      <c r="O1129" s="4" t="s">
        <v>14053</v>
      </c>
      <c r="P1129" s="4" t="s">
        <v>14079</v>
      </c>
      <c r="Q1129" s="5">
        <f>DATE(ecommerce_dataset_updated[[#This Row],[YYYY]],ecommerce_dataset_updated[[#This Row],[MM]],ecommerce_dataset_updated[[#This Row],[DD]])</f>
        <v>45391</v>
      </c>
      <c r="R1129" s="6" t="str">
        <f>TEXT(ecommerce_dataset_updated[[#This Row],['[Purchase_Date']]], "mmm")</f>
        <v>Apr</v>
      </c>
      <c r="S1129" s="6" t="str">
        <f>TEXT(ecommerce_dataset_updated[[#This Row],['[Purchase_Date']]], "ddd")</f>
        <v>Tue</v>
      </c>
      <c r="T1129" s="6">
        <f>ecommerce_dataset_updated[[#This Row],[Final_Price(Rs.) _]]-ecommerce_dataset_updated[[#This Row],['[Final_Price(Rs.)']]]</f>
        <v>2.9999999999859028E-3</v>
      </c>
      <c r="U1129" s="6" t="b">
        <f xml:space="preserve"> AND(ecommerce_dataset_updated[[#This Row],[Final_Price(Rs.) _]]=ecommerce_dataset_updated[[#This Row],['[Final_Price(Rs.)']]])</f>
        <v>0</v>
      </c>
      <c r="V1129" s="5"/>
    </row>
    <row r="1130" spans="1:22">
      <c r="A1130" t="s">
        <v>4689</v>
      </c>
      <c r="B1130" t="s">
        <v>4690</v>
      </c>
      <c r="C1130" t="s">
        <v>68</v>
      </c>
      <c r="D1130" s="9" t="s">
        <v>4691</v>
      </c>
      <c r="E1130" s="8">
        <f>ecommerce_dataset_updated[[#This Row],[Price (Rs.)]]+0</f>
        <v>181.18</v>
      </c>
      <c r="F1130" s="6" t="s">
        <v>20</v>
      </c>
      <c r="G1130" s="7">
        <f>ecommerce_dataset_updated[[#This Row],[Discount (%)]]+0</f>
        <v>20</v>
      </c>
      <c r="H1130" s="6" t="s">
        <v>4692</v>
      </c>
      <c r="I1130" s="6">
        <f>ecommerce_dataset_updated[[#This Row],['[Price (Rs.)']]]*ecommerce_dataset_updated[[#This Row],['[Discount (%)']]]/100</f>
        <v>36.236000000000004</v>
      </c>
      <c r="J1130" s="6">
        <f>ecommerce_dataset_updated[[#This Row],[Final_Price(Rs.)]]+0</f>
        <v>144.94</v>
      </c>
      <c r="K1130" s="6">
        <f xml:space="preserve"> ecommerce_dataset_updated[[#This Row],['[Price (Rs.)']]]-ecommerce_dataset_updated[[#This Row],[Discount Amount _]]</f>
        <v>144.94400000000002</v>
      </c>
      <c r="L1130" t="s">
        <v>28</v>
      </c>
      <c r="M1130" t="s">
        <v>4693</v>
      </c>
      <c r="N1130" s="4" t="s">
        <v>154</v>
      </c>
      <c r="O1130" s="4" t="s">
        <v>14052</v>
      </c>
      <c r="P1130" s="4" t="s">
        <v>14079</v>
      </c>
      <c r="Q1130" s="5">
        <f>DATE(ecommerce_dataset_updated[[#This Row],[YYYY]],ecommerce_dataset_updated[[#This Row],[MM]],ecommerce_dataset_updated[[#This Row],[DD]])</f>
        <v>45321</v>
      </c>
      <c r="R1130" s="6" t="str">
        <f>TEXT(ecommerce_dataset_updated[[#This Row],['[Purchase_Date']]], "mmm")</f>
        <v>Jan</v>
      </c>
      <c r="S1130" s="6" t="str">
        <f>TEXT(ecommerce_dataset_updated[[#This Row],['[Purchase_Date']]], "ddd")</f>
        <v>Tue</v>
      </c>
      <c r="T1130" s="6">
        <f>ecommerce_dataset_updated[[#This Row],[Final_Price(Rs.) _]]-ecommerce_dataset_updated[[#This Row],['[Final_Price(Rs.)']]]</f>
        <v>4.0000000000190994E-3</v>
      </c>
      <c r="U1130" s="6" t="b">
        <f xml:space="preserve"> AND(ecommerce_dataset_updated[[#This Row],[Final_Price(Rs.) _]]=ecommerce_dataset_updated[[#This Row],['[Final_Price(Rs.)']]])</f>
        <v>0</v>
      </c>
      <c r="V1130" s="5"/>
    </row>
    <row r="1131" spans="1:22">
      <c r="A1131" t="s">
        <v>4694</v>
      </c>
      <c r="B1131" t="s">
        <v>4695</v>
      </c>
      <c r="C1131" t="s">
        <v>45</v>
      </c>
      <c r="D1131" s="9" t="s">
        <v>4696</v>
      </c>
      <c r="E1131" s="8">
        <f>ecommerce_dataset_updated[[#This Row],[Price (Rs.)]]+0</f>
        <v>301.20999999999998</v>
      </c>
      <c r="F1131" s="6" t="s">
        <v>154</v>
      </c>
      <c r="G1131" s="7">
        <f>ecommerce_dataset_updated[[#This Row],[Discount (%)]]+0</f>
        <v>30</v>
      </c>
      <c r="H1131" s="6" t="s">
        <v>4697</v>
      </c>
      <c r="I1131" s="6">
        <f>ecommerce_dataset_updated[[#This Row],['[Price (Rs.)']]]*ecommerce_dataset_updated[[#This Row],['[Discount (%)']]]/100</f>
        <v>90.363</v>
      </c>
      <c r="J1131" s="6">
        <f>ecommerce_dataset_updated[[#This Row],[Final_Price(Rs.)]]+0</f>
        <v>210.85</v>
      </c>
      <c r="K1131" s="6">
        <f xml:space="preserve"> ecommerce_dataset_updated[[#This Row],['[Price (Rs.)']]]-ecommerce_dataset_updated[[#This Row],[Discount Amount _]]</f>
        <v>210.84699999999998</v>
      </c>
      <c r="L1131" t="s">
        <v>14</v>
      </c>
      <c r="M1131" t="s">
        <v>2013</v>
      </c>
      <c r="N1131" s="4" t="s">
        <v>14056</v>
      </c>
      <c r="O1131" s="4" t="s">
        <v>14050</v>
      </c>
      <c r="P1131" s="4" t="s">
        <v>14079</v>
      </c>
      <c r="Q1131" s="5">
        <f>DATE(ecommerce_dataset_updated[[#This Row],[YYYY]],ecommerce_dataset_updated[[#This Row],[MM]],ecommerce_dataset_updated[[#This Row],[DD]])</f>
        <v>45563</v>
      </c>
      <c r="R1131" s="6" t="str">
        <f>TEXT(ecommerce_dataset_updated[[#This Row],['[Purchase_Date']]], "mmm")</f>
        <v>Sep</v>
      </c>
      <c r="S1131" s="6" t="str">
        <f>TEXT(ecommerce_dataset_updated[[#This Row],['[Purchase_Date']]], "ddd")</f>
        <v>Sat</v>
      </c>
      <c r="T1131" s="6">
        <f>ecommerce_dataset_updated[[#This Row],[Final_Price(Rs.) _]]-ecommerce_dataset_updated[[#This Row],['[Final_Price(Rs.)']]]</f>
        <v>-3.0000000000143245E-3</v>
      </c>
      <c r="U1131" s="6" t="b">
        <f xml:space="preserve"> AND(ecommerce_dataset_updated[[#This Row],[Final_Price(Rs.) _]]=ecommerce_dataset_updated[[#This Row],['[Final_Price(Rs.)']]])</f>
        <v>0</v>
      </c>
      <c r="V1131" s="5"/>
    </row>
    <row r="1132" spans="1:22">
      <c r="A1132" t="s">
        <v>4698</v>
      </c>
      <c r="B1132" t="s">
        <v>4699</v>
      </c>
      <c r="C1132" t="s">
        <v>10</v>
      </c>
      <c r="D1132" s="9" t="s">
        <v>4700</v>
      </c>
      <c r="E1132" s="8">
        <f>ecommerce_dataset_updated[[#This Row],[Price (Rs.)]]+0</f>
        <v>378.97</v>
      </c>
      <c r="F1132" s="6" t="s">
        <v>107</v>
      </c>
      <c r="G1132" s="7">
        <f>ecommerce_dataset_updated[[#This Row],[Discount (%)]]+0</f>
        <v>0</v>
      </c>
      <c r="H1132" s="6" t="s">
        <v>4700</v>
      </c>
      <c r="I1132" s="6">
        <f>ecommerce_dataset_updated[[#This Row],['[Price (Rs.)']]]*ecommerce_dataset_updated[[#This Row],['[Discount (%)']]]/100</f>
        <v>0</v>
      </c>
      <c r="J1132" s="6">
        <f>ecommerce_dataset_updated[[#This Row],[Final_Price(Rs.)]]+0</f>
        <v>378.97</v>
      </c>
      <c r="K1132" s="6">
        <f xml:space="preserve"> ecommerce_dataset_updated[[#This Row],['[Price (Rs.)']]]-ecommerce_dataset_updated[[#This Row],[Discount Amount _]]</f>
        <v>378.97</v>
      </c>
      <c r="L1132" t="s">
        <v>77</v>
      </c>
      <c r="M1132" t="s">
        <v>976</v>
      </c>
      <c r="N1132" s="4" t="s">
        <v>26</v>
      </c>
      <c r="O1132" s="4" t="s">
        <v>75</v>
      </c>
      <c r="P1132" s="4" t="s">
        <v>14079</v>
      </c>
      <c r="Q1132" s="5">
        <f>DATE(ecommerce_dataset_updated[[#This Row],[YYYY]],ecommerce_dataset_updated[[#This Row],[MM]],ecommerce_dataset_updated[[#This Row],[DD]])</f>
        <v>45590</v>
      </c>
      <c r="R1132" s="6" t="str">
        <f>TEXT(ecommerce_dataset_updated[[#This Row],['[Purchase_Date']]], "mmm")</f>
        <v>Oct</v>
      </c>
      <c r="S1132" s="6" t="str">
        <f>TEXT(ecommerce_dataset_updated[[#This Row],['[Purchase_Date']]], "ddd")</f>
        <v>Fri</v>
      </c>
      <c r="T1132" s="6">
        <f>ecommerce_dataset_updated[[#This Row],[Final_Price(Rs.) _]]-ecommerce_dataset_updated[[#This Row],['[Final_Price(Rs.)']]]</f>
        <v>0</v>
      </c>
      <c r="U1132" s="6" t="b">
        <f xml:space="preserve"> AND(ecommerce_dataset_updated[[#This Row],[Final_Price(Rs.) _]]=ecommerce_dataset_updated[[#This Row],['[Final_Price(Rs.)']]])</f>
        <v>1</v>
      </c>
      <c r="V1132" s="5"/>
    </row>
    <row r="1133" spans="1:22">
      <c r="A1133" t="s">
        <v>4701</v>
      </c>
      <c r="B1133" t="s">
        <v>4702</v>
      </c>
      <c r="C1133" t="s">
        <v>68</v>
      </c>
      <c r="D1133" s="9" t="s">
        <v>4703</v>
      </c>
      <c r="E1133" s="8">
        <f>ecommerce_dataset_updated[[#This Row],[Price (Rs.)]]+0</f>
        <v>291.57</v>
      </c>
      <c r="F1133" s="6" t="s">
        <v>12</v>
      </c>
      <c r="G1133" s="7">
        <f>ecommerce_dataset_updated[[#This Row],[Discount (%)]]+0</f>
        <v>15</v>
      </c>
      <c r="H1133" s="6" t="s">
        <v>4704</v>
      </c>
      <c r="I1133" s="6">
        <f>ecommerce_dataset_updated[[#This Row],['[Price (Rs.)']]]*ecommerce_dataset_updated[[#This Row],['[Discount (%)']]]/100</f>
        <v>43.735500000000002</v>
      </c>
      <c r="J1133" s="6">
        <f>ecommerce_dataset_updated[[#This Row],[Final_Price(Rs.)]]+0</f>
        <v>247.83</v>
      </c>
      <c r="K1133" s="6">
        <f xml:space="preserve"> ecommerce_dataset_updated[[#This Row],['[Price (Rs.)']]]-ecommerce_dataset_updated[[#This Row],[Discount Amount _]]</f>
        <v>247.83449999999999</v>
      </c>
      <c r="L1133" t="s">
        <v>35</v>
      </c>
      <c r="M1133" t="s">
        <v>1126</v>
      </c>
      <c r="N1133" s="4" t="s">
        <v>14048</v>
      </c>
      <c r="O1133" s="4" t="s">
        <v>14050</v>
      </c>
      <c r="P1133" s="4" t="s">
        <v>14079</v>
      </c>
      <c r="Q1133" s="5">
        <f>DATE(ecommerce_dataset_updated[[#This Row],[YYYY]],ecommerce_dataset_updated[[#This Row],[MM]],ecommerce_dataset_updated[[#This Row],[DD]])</f>
        <v>45547</v>
      </c>
      <c r="R1133" s="6" t="str">
        <f>TEXT(ecommerce_dataset_updated[[#This Row],['[Purchase_Date']]], "mmm")</f>
        <v>Sep</v>
      </c>
      <c r="S1133" s="6" t="str">
        <f>TEXT(ecommerce_dataset_updated[[#This Row],['[Purchase_Date']]], "ddd")</f>
        <v>Thu</v>
      </c>
      <c r="T1133" s="6">
        <f>ecommerce_dataset_updated[[#This Row],[Final_Price(Rs.) _]]-ecommerce_dataset_updated[[#This Row],['[Final_Price(Rs.)']]]</f>
        <v>4.4999999999788542E-3</v>
      </c>
      <c r="U1133" s="6" t="b">
        <f xml:space="preserve"> AND(ecommerce_dataset_updated[[#This Row],[Final_Price(Rs.) _]]=ecommerce_dataset_updated[[#This Row],['[Final_Price(Rs.)']]])</f>
        <v>0</v>
      </c>
      <c r="V1133" s="5"/>
    </row>
    <row r="1134" spans="1:22">
      <c r="A1134" t="s">
        <v>4705</v>
      </c>
      <c r="B1134" t="s">
        <v>4706</v>
      </c>
      <c r="C1134" t="s">
        <v>10</v>
      </c>
      <c r="D1134" s="9" t="s">
        <v>4707</v>
      </c>
      <c r="E1134" s="8">
        <f>ecommerce_dataset_updated[[#This Row],[Price (Rs.)]]+0</f>
        <v>374.81</v>
      </c>
      <c r="F1134" s="6" t="s">
        <v>47</v>
      </c>
      <c r="G1134" s="7">
        <f>ecommerce_dataset_updated[[#This Row],[Discount (%)]]+0</f>
        <v>50</v>
      </c>
      <c r="H1134" s="6" t="s">
        <v>4708</v>
      </c>
      <c r="I1134" s="6">
        <f>ecommerce_dataset_updated[[#This Row],['[Price (Rs.)']]]*ecommerce_dataset_updated[[#This Row],['[Discount (%)']]]/100</f>
        <v>187.405</v>
      </c>
      <c r="J1134" s="6">
        <f>ecommerce_dataset_updated[[#This Row],[Final_Price(Rs.)]]+0</f>
        <v>187.41</v>
      </c>
      <c r="K1134" s="6">
        <f xml:space="preserve"> ecommerce_dataset_updated[[#This Row],['[Price (Rs.)']]]-ecommerce_dataset_updated[[#This Row],[Discount Amount _]]</f>
        <v>187.405</v>
      </c>
      <c r="L1134" t="s">
        <v>28</v>
      </c>
      <c r="M1134" t="s">
        <v>4709</v>
      </c>
      <c r="N1134" s="4" t="s">
        <v>12</v>
      </c>
      <c r="O1134" s="4" t="s">
        <v>14053</v>
      </c>
      <c r="P1134" s="4" t="s">
        <v>14079</v>
      </c>
      <c r="Q1134" s="5">
        <f>DATE(ecommerce_dataset_updated[[#This Row],[YYYY]],ecommerce_dataset_updated[[#This Row],[MM]],ecommerce_dataset_updated[[#This Row],[DD]])</f>
        <v>45397</v>
      </c>
      <c r="R1134" s="6" t="str">
        <f>TEXT(ecommerce_dataset_updated[[#This Row],['[Purchase_Date']]], "mmm")</f>
        <v>Apr</v>
      </c>
      <c r="S1134" s="6" t="str">
        <f>TEXT(ecommerce_dataset_updated[[#This Row],['[Purchase_Date']]], "ddd")</f>
        <v>Mon</v>
      </c>
      <c r="T1134" s="6">
        <f>ecommerce_dataset_updated[[#This Row],[Final_Price(Rs.) _]]-ecommerce_dataset_updated[[#This Row],['[Final_Price(Rs.)']]]</f>
        <v>-4.9999999999954525E-3</v>
      </c>
      <c r="U1134" s="6" t="b">
        <f xml:space="preserve"> AND(ecommerce_dataset_updated[[#This Row],[Final_Price(Rs.) _]]=ecommerce_dataset_updated[[#This Row],['[Final_Price(Rs.)']]])</f>
        <v>0</v>
      </c>
      <c r="V1134" s="5"/>
    </row>
    <row r="1135" spans="1:22">
      <c r="A1135" t="s">
        <v>4710</v>
      </c>
      <c r="B1135" t="s">
        <v>4711</v>
      </c>
      <c r="C1135" t="s">
        <v>45</v>
      </c>
      <c r="D1135" s="9" t="s">
        <v>4712</v>
      </c>
      <c r="E1135" s="8">
        <f>ecommerce_dataset_updated[[#This Row],[Price (Rs.)]]+0</f>
        <v>285.95</v>
      </c>
      <c r="F1135" s="6" t="s">
        <v>20</v>
      </c>
      <c r="G1135" s="7">
        <f>ecommerce_dataset_updated[[#This Row],[Discount (%)]]+0</f>
        <v>20</v>
      </c>
      <c r="H1135" s="6" t="s">
        <v>4713</v>
      </c>
      <c r="I1135" s="6">
        <f>ecommerce_dataset_updated[[#This Row],['[Price (Rs.)']]]*ecommerce_dataset_updated[[#This Row],['[Discount (%)']]]/100</f>
        <v>57.19</v>
      </c>
      <c r="J1135" s="6">
        <f>ecommerce_dataset_updated[[#This Row],[Final_Price(Rs.)]]+0</f>
        <v>228.76</v>
      </c>
      <c r="K1135" s="6">
        <f xml:space="preserve"> ecommerce_dataset_updated[[#This Row],['[Price (Rs.)']]]-ecommerce_dataset_updated[[#This Row],[Discount Amount _]]</f>
        <v>228.76</v>
      </c>
      <c r="L1135" t="s">
        <v>14</v>
      </c>
      <c r="M1135" t="s">
        <v>900</v>
      </c>
      <c r="N1135" s="4" t="s">
        <v>14051</v>
      </c>
      <c r="O1135" s="4" t="s">
        <v>75</v>
      </c>
      <c r="P1135" s="4" t="s">
        <v>14079</v>
      </c>
      <c r="Q1135" s="5">
        <f>DATE(ecommerce_dataset_updated[[#This Row],[YYYY]],ecommerce_dataset_updated[[#This Row],[MM]],ecommerce_dataset_updated[[#This Row],[DD]])</f>
        <v>45567</v>
      </c>
      <c r="R1135" s="6" t="str">
        <f>TEXT(ecommerce_dataset_updated[[#This Row],['[Purchase_Date']]], "mmm")</f>
        <v>Oct</v>
      </c>
      <c r="S1135" s="6" t="str">
        <f>TEXT(ecommerce_dataset_updated[[#This Row],['[Purchase_Date']]], "ddd")</f>
        <v>Wed</v>
      </c>
      <c r="T1135" s="6">
        <f>ecommerce_dataset_updated[[#This Row],[Final_Price(Rs.) _]]-ecommerce_dataset_updated[[#This Row],['[Final_Price(Rs.)']]]</f>
        <v>0</v>
      </c>
      <c r="U1135" s="6" t="b">
        <f xml:space="preserve"> AND(ecommerce_dataset_updated[[#This Row],[Final_Price(Rs.) _]]=ecommerce_dataset_updated[[#This Row],['[Final_Price(Rs.)']]])</f>
        <v>1</v>
      </c>
      <c r="V1135" s="5"/>
    </row>
    <row r="1136" spans="1:22">
      <c r="A1136" t="s">
        <v>4714</v>
      </c>
      <c r="B1136" t="s">
        <v>4715</v>
      </c>
      <c r="C1136" t="s">
        <v>114</v>
      </c>
      <c r="D1136" s="9" t="s">
        <v>4716</v>
      </c>
      <c r="E1136" s="8">
        <f>ecommerce_dataset_updated[[#This Row],[Price (Rs.)]]+0</f>
        <v>309.01</v>
      </c>
      <c r="F1136" s="6" t="s">
        <v>26</v>
      </c>
      <c r="G1136" s="7">
        <f>ecommerce_dataset_updated[[#This Row],[Discount (%)]]+0</f>
        <v>25</v>
      </c>
      <c r="H1136" s="6" t="s">
        <v>4717</v>
      </c>
      <c r="I1136" s="6">
        <f>ecommerce_dataset_updated[[#This Row],['[Price (Rs.)']]]*ecommerce_dataset_updated[[#This Row],['[Discount (%)']]]/100</f>
        <v>77.252499999999998</v>
      </c>
      <c r="J1136" s="6">
        <f>ecommerce_dataset_updated[[#This Row],[Final_Price(Rs.)]]+0</f>
        <v>231.76</v>
      </c>
      <c r="K1136" s="6">
        <f xml:space="preserve"> ecommerce_dataset_updated[[#This Row],['[Price (Rs.)']]]-ecommerce_dataset_updated[[#This Row],[Discount Amount _]]</f>
        <v>231.75749999999999</v>
      </c>
      <c r="L1136" t="s">
        <v>120</v>
      </c>
      <c r="M1136" t="s">
        <v>78</v>
      </c>
      <c r="N1136" s="4" t="s">
        <v>14061</v>
      </c>
      <c r="O1136" s="4" t="s">
        <v>75</v>
      </c>
      <c r="P1136" s="4" t="s">
        <v>14079</v>
      </c>
      <c r="Q1136" s="5">
        <f>DATE(ecommerce_dataset_updated[[#This Row],[YYYY]],ecommerce_dataset_updated[[#This Row],[MM]],ecommerce_dataset_updated[[#This Row],[DD]])</f>
        <v>45586</v>
      </c>
      <c r="R1136" s="6" t="str">
        <f>TEXT(ecommerce_dataset_updated[[#This Row],['[Purchase_Date']]], "mmm")</f>
        <v>Oct</v>
      </c>
      <c r="S1136" s="6" t="str">
        <f>TEXT(ecommerce_dataset_updated[[#This Row],['[Purchase_Date']]], "ddd")</f>
        <v>Mon</v>
      </c>
      <c r="T1136" s="6">
        <f>ecommerce_dataset_updated[[#This Row],[Final_Price(Rs.) _]]-ecommerce_dataset_updated[[#This Row],['[Final_Price(Rs.)']]]</f>
        <v>-2.4999999999977263E-3</v>
      </c>
      <c r="U1136" s="6" t="b">
        <f xml:space="preserve"> AND(ecommerce_dataset_updated[[#This Row],[Final_Price(Rs.) _]]=ecommerce_dataset_updated[[#This Row],['[Final_Price(Rs.)']]])</f>
        <v>0</v>
      </c>
      <c r="V1136" s="5"/>
    </row>
    <row r="1137" spans="1:22">
      <c r="A1137" t="s">
        <v>4718</v>
      </c>
      <c r="B1137" t="s">
        <v>4719</v>
      </c>
      <c r="C1137" t="s">
        <v>10</v>
      </c>
      <c r="D1137" s="9" t="s">
        <v>4720</v>
      </c>
      <c r="E1137" s="8">
        <f>ecommerce_dataset_updated[[#This Row],[Price (Rs.)]]+0</f>
        <v>499.96</v>
      </c>
      <c r="F1137" s="6" t="s">
        <v>47</v>
      </c>
      <c r="G1137" s="7">
        <f>ecommerce_dataset_updated[[#This Row],[Discount (%)]]+0</f>
        <v>50</v>
      </c>
      <c r="H1137" s="6" t="s">
        <v>4721</v>
      </c>
      <c r="I1137" s="6">
        <f>ecommerce_dataset_updated[[#This Row],['[Price (Rs.)']]]*ecommerce_dataset_updated[[#This Row],['[Discount (%)']]]/100</f>
        <v>249.98</v>
      </c>
      <c r="J1137" s="6">
        <f>ecommerce_dataset_updated[[#This Row],[Final_Price(Rs.)]]+0</f>
        <v>249.98</v>
      </c>
      <c r="K1137" s="6">
        <f xml:space="preserve"> ecommerce_dataset_updated[[#This Row],['[Price (Rs.)']]]-ecommerce_dataset_updated[[#This Row],[Discount Amount _]]</f>
        <v>249.98</v>
      </c>
      <c r="L1137" t="s">
        <v>14</v>
      </c>
      <c r="M1137" t="s">
        <v>1373</v>
      </c>
      <c r="N1137" s="4" t="s">
        <v>14071</v>
      </c>
      <c r="O1137" s="4" t="s">
        <v>14055</v>
      </c>
      <c r="P1137" s="4" t="s">
        <v>14079</v>
      </c>
      <c r="Q1137" s="5">
        <f>DATE(ecommerce_dataset_updated[[#This Row],[YYYY]],ecommerce_dataset_updated[[#This Row],[MM]],ecommerce_dataset_updated[[#This Row],[DD]])</f>
        <v>45528</v>
      </c>
      <c r="R1137" s="6" t="str">
        <f>TEXT(ecommerce_dataset_updated[[#This Row],['[Purchase_Date']]], "mmm")</f>
        <v>Aug</v>
      </c>
      <c r="S1137" s="6" t="str">
        <f>TEXT(ecommerce_dataset_updated[[#This Row],['[Purchase_Date']]], "ddd")</f>
        <v>Sat</v>
      </c>
      <c r="T1137" s="6">
        <f>ecommerce_dataset_updated[[#This Row],[Final_Price(Rs.) _]]-ecommerce_dataset_updated[[#This Row],['[Final_Price(Rs.)']]]</f>
        <v>0</v>
      </c>
      <c r="U1137" s="6" t="b">
        <f xml:space="preserve"> AND(ecommerce_dataset_updated[[#This Row],[Final_Price(Rs.) _]]=ecommerce_dataset_updated[[#This Row],['[Final_Price(Rs.)']]])</f>
        <v>1</v>
      </c>
      <c r="V1137" s="5"/>
    </row>
    <row r="1138" spans="1:22">
      <c r="A1138" t="s">
        <v>4722</v>
      </c>
      <c r="B1138" t="s">
        <v>4723</v>
      </c>
      <c r="C1138" t="s">
        <v>114</v>
      </c>
      <c r="D1138" s="9" t="s">
        <v>4724</v>
      </c>
      <c r="E1138" s="8">
        <f>ecommerce_dataset_updated[[#This Row],[Price (Rs.)]]+0</f>
        <v>376.17</v>
      </c>
      <c r="F1138" s="6" t="s">
        <v>47</v>
      </c>
      <c r="G1138" s="7">
        <f>ecommerce_dataset_updated[[#This Row],[Discount (%)]]+0</f>
        <v>50</v>
      </c>
      <c r="H1138" s="6" t="s">
        <v>4725</v>
      </c>
      <c r="I1138" s="6">
        <f>ecommerce_dataset_updated[[#This Row],['[Price (Rs.)']]]*ecommerce_dataset_updated[[#This Row],['[Discount (%)']]]/100</f>
        <v>188.08500000000001</v>
      </c>
      <c r="J1138" s="6">
        <f>ecommerce_dataset_updated[[#This Row],[Final_Price(Rs.)]]+0</f>
        <v>188.09</v>
      </c>
      <c r="K1138" s="6">
        <f xml:space="preserve"> ecommerce_dataset_updated[[#This Row],['[Price (Rs.)']]]-ecommerce_dataset_updated[[#This Row],[Discount Amount _]]</f>
        <v>188.08500000000001</v>
      </c>
      <c r="L1138" t="s">
        <v>77</v>
      </c>
      <c r="M1138" t="s">
        <v>3498</v>
      </c>
      <c r="N1138" s="4" t="s">
        <v>14057</v>
      </c>
      <c r="O1138" s="4" t="s">
        <v>75</v>
      </c>
      <c r="P1138" s="4" t="s">
        <v>14079</v>
      </c>
      <c r="Q1138" s="5">
        <f>DATE(ecommerce_dataset_updated[[#This Row],[YYYY]],ecommerce_dataset_updated[[#This Row],[MM]],ecommerce_dataset_updated[[#This Row],[DD]])</f>
        <v>45568</v>
      </c>
      <c r="R1138" s="6" t="str">
        <f>TEXT(ecommerce_dataset_updated[[#This Row],['[Purchase_Date']]], "mmm")</f>
        <v>Oct</v>
      </c>
      <c r="S1138" s="6" t="str">
        <f>TEXT(ecommerce_dataset_updated[[#This Row],['[Purchase_Date']]], "ddd")</f>
        <v>Thu</v>
      </c>
      <c r="T1138" s="6">
        <f>ecommerce_dataset_updated[[#This Row],[Final_Price(Rs.) _]]-ecommerce_dataset_updated[[#This Row],['[Final_Price(Rs.)']]]</f>
        <v>-4.9999999999954525E-3</v>
      </c>
      <c r="U1138" s="6" t="b">
        <f xml:space="preserve"> AND(ecommerce_dataset_updated[[#This Row],[Final_Price(Rs.) _]]=ecommerce_dataset_updated[[#This Row],['[Final_Price(Rs.)']]])</f>
        <v>0</v>
      </c>
      <c r="V1138" s="5"/>
    </row>
    <row r="1139" spans="1:22">
      <c r="A1139" t="s">
        <v>4726</v>
      </c>
      <c r="B1139" t="s">
        <v>4727</v>
      </c>
      <c r="C1139" t="s">
        <v>32</v>
      </c>
      <c r="D1139" s="9" t="s">
        <v>4728</v>
      </c>
      <c r="E1139" s="8">
        <f>ecommerce_dataset_updated[[#This Row],[Price (Rs.)]]+0</f>
        <v>189</v>
      </c>
      <c r="F1139" s="6" t="s">
        <v>75</v>
      </c>
      <c r="G1139" s="7">
        <f>ecommerce_dataset_updated[[#This Row],[Discount (%)]]+0</f>
        <v>10</v>
      </c>
      <c r="H1139" s="6" t="s">
        <v>4729</v>
      </c>
      <c r="I1139" s="6">
        <f>ecommerce_dataset_updated[[#This Row],['[Price (Rs.)']]]*ecommerce_dataset_updated[[#This Row],['[Discount (%)']]]/100</f>
        <v>18.899999999999999</v>
      </c>
      <c r="J1139" s="6">
        <f>ecommerce_dataset_updated[[#This Row],[Final_Price(Rs.)]]+0</f>
        <v>170.1</v>
      </c>
      <c r="K1139" s="6">
        <f xml:space="preserve"> ecommerce_dataset_updated[[#This Row],['[Price (Rs.)']]]-ecommerce_dataset_updated[[#This Row],[Discount Amount _]]</f>
        <v>170.1</v>
      </c>
      <c r="L1139" t="s">
        <v>14</v>
      </c>
      <c r="M1139" t="s">
        <v>42</v>
      </c>
      <c r="N1139" s="4" t="s">
        <v>14054</v>
      </c>
      <c r="O1139" s="4" t="s">
        <v>14050</v>
      </c>
      <c r="P1139" s="4" t="s">
        <v>14079</v>
      </c>
      <c r="Q1139" s="5">
        <f>DATE(ecommerce_dataset_updated[[#This Row],[YYYY]],ecommerce_dataset_updated[[#This Row],[MM]],ecommerce_dataset_updated[[#This Row],[DD]])</f>
        <v>45562</v>
      </c>
      <c r="R1139" s="6" t="str">
        <f>TEXT(ecommerce_dataset_updated[[#This Row],['[Purchase_Date']]], "mmm")</f>
        <v>Sep</v>
      </c>
      <c r="S1139" s="6" t="str">
        <f>TEXT(ecommerce_dataset_updated[[#This Row],['[Purchase_Date']]], "ddd")</f>
        <v>Fri</v>
      </c>
      <c r="T1139" s="6">
        <f>ecommerce_dataset_updated[[#This Row],[Final_Price(Rs.) _]]-ecommerce_dataset_updated[[#This Row],['[Final_Price(Rs.)']]]</f>
        <v>0</v>
      </c>
      <c r="U1139" s="6" t="b">
        <f xml:space="preserve"> AND(ecommerce_dataset_updated[[#This Row],[Final_Price(Rs.) _]]=ecommerce_dataset_updated[[#This Row],['[Final_Price(Rs.)']]])</f>
        <v>1</v>
      </c>
      <c r="V1139" s="5"/>
    </row>
    <row r="1140" spans="1:22">
      <c r="A1140" t="s">
        <v>4730</v>
      </c>
      <c r="B1140" t="s">
        <v>4731</v>
      </c>
      <c r="C1140" t="s">
        <v>10</v>
      </c>
      <c r="D1140" s="9" t="s">
        <v>4732</v>
      </c>
      <c r="E1140" s="8">
        <f>ecommerce_dataset_updated[[#This Row],[Price (Rs.)]]+0</f>
        <v>471.23</v>
      </c>
      <c r="F1140" s="6" t="s">
        <v>20</v>
      </c>
      <c r="G1140" s="7">
        <f>ecommerce_dataset_updated[[#This Row],[Discount (%)]]+0</f>
        <v>20</v>
      </c>
      <c r="H1140" s="6" t="s">
        <v>4733</v>
      </c>
      <c r="I1140" s="6">
        <f>ecommerce_dataset_updated[[#This Row],['[Price (Rs.)']]]*ecommerce_dataset_updated[[#This Row],['[Discount (%)']]]/100</f>
        <v>94.246000000000009</v>
      </c>
      <c r="J1140" s="6">
        <f>ecommerce_dataset_updated[[#This Row],[Final_Price(Rs.)]]+0</f>
        <v>376.98</v>
      </c>
      <c r="K1140" s="6">
        <f xml:space="preserve"> ecommerce_dataset_updated[[#This Row],['[Price (Rs.)']]]-ecommerce_dataset_updated[[#This Row],[Discount Amount _]]</f>
        <v>376.98400000000004</v>
      </c>
      <c r="L1140" t="s">
        <v>14</v>
      </c>
      <c r="M1140" t="s">
        <v>1283</v>
      </c>
      <c r="N1140" s="4" t="s">
        <v>2910</v>
      </c>
      <c r="O1140" s="4" t="s">
        <v>14051</v>
      </c>
      <c r="P1140" s="4" t="s">
        <v>14079</v>
      </c>
      <c r="Q1140" s="5">
        <f>DATE(ecommerce_dataset_updated[[#This Row],[YYYY]],ecommerce_dataset_updated[[#This Row],[MM]],ecommerce_dataset_updated[[#This Row],[DD]])</f>
        <v>45336</v>
      </c>
      <c r="R1140" s="6" t="str">
        <f>TEXT(ecommerce_dataset_updated[[#This Row],['[Purchase_Date']]], "mmm")</f>
        <v>Feb</v>
      </c>
      <c r="S1140" s="6" t="str">
        <f>TEXT(ecommerce_dataset_updated[[#This Row],['[Purchase_Date']]], "ddd")</f>
        <v>Wed</v>
      </c>
      <c r="T1140" s="6">
        <f>ecommerce_dataset_updated[[#This Row],[Final_Price(Rs.) _]]-ecommerce_dataset_updated[[#This Row],['[Final_Price(Rs.)']]]</f>
        <v>4.0000000000190994E-3</v>
      </c>
      <c r="U1140" s="6" t="b">
        <f xml:space="preserve"> AND(ecommerce_dataset_updated[[#This Row],[Final_Price(Rs.) _]]=ecommerce_dataset_updated[[#This Row],['[Final_Price(Rs.)']]])</f>
        <v>0</v>
      </c>
      <c r="V1140" s="5"/>
    </row>
    <row r="1141" spans="1:22">
      <c r="A1141" t="s">
        <v>4734</v>
      </c>
      <c r="B1141" t="s">
        <v>4735</v>
      </c>
      <c r="C1141" t="s">
        <v>45</v>
      </c>
      <c r="D1141" s="9" t="s">
        <v>4736</v>
      </c>
      <c r="E1141" s="8">
        <f>ecommerce_dataset_updated[[#This Row],[Price (Rs.)]]+0</f>
        <v>108.88</v>
      </c>
      <c r="F1141" s="6" t="s">
        <v>12</v>
      </c>
      <c r="G1141" s="7">
        <f>ecommerce_dataset_updated[[#This Row],[Discount (%)]]+0</f>
        <v>15</v>
      </c>
      <c r="H1141" s="6" t="s">
        <v>4737</v>
      </c>
      <c r="I1141" s="6">
        <f>ecommerce_dataset_updated[[#This Row],['[Price (Rs.)']]]*ecommerce_dataset_updated[[#This Row],['[Discount (%)']]]/100</f>
        <v>16.331999999999997</v>
      </c>
      <c r="J1141" s="6">
        <f>ecommerce_dataset_updated[[#This Row],[Final_Price(Rs.)]]+0</f>
        <v>92.55</v>
      </c>
      <c r="K1141" s="6">
        <f xml:space="preserve"> ecommerce_dataset_updated[[#This Row],['[Price (Rs.)']]]-ecommerce_dataset_updated[[#This Row],[Discount Amount _]]</f>
        <v>92.548000000000002</v>
      </c>
      <c r="L1141" t="s">
        <v>14</v>
      </c>
      <c r="M1141" t="s">
        <v>2322</v>
      </c>
      <c r="N1141" s="4" t="s">
        <v>14064</v>
      </c>
      <c r="O1141" s="4" t="s">
        <v>14067</v>
      </c>
      <c r="P1141" s="4" t="s">
        <v>14079</v>
      </c>
      <c r="Q1141" s="5">
        <f>DATE(ecommerce_dataset_updated[[#This Row],[YYYY]],ecommerce_dataset_updated[[#This Row],[MM]],ecommerce_dataset_updated[[#This Row],[DD]])</f>
        <v>45486</v>
      </c>
      <c r="R1141" s="6" t="str">
        <f>TEXT(ecommerce_dataset_updated[[#This Row],['[Purchase_Date']]], "mmm")</f>
        <v>Jul</v>
      </c>
      <c r="S1141" s="6" t="str">
        <f>TEXT(ecommerce_dataset_updated[[#This Row],['[Purchase_Date']]], "ddd")</f>
        <v>Sat</v>
      </c>
      <c r="T1141" s="6">
        <f>ecommerce_dataset_updated[[#This Row],[Final_Price(Rs.) _]]-ecommerce_dataset_updated[[#This Row],['[Final_Price(Rs.)']]]</f>
        <v>-1.9999999999953388E-3</v>
      </c>
      <c r="U1141" s="6" t="b">
        <f xml:space="preserve"> AND(ecommerce_dataset_updated[[#This Row],[Final_Price(Rs.) _]]=ecommerce_dataset_updated[[#This Row],['[Final_Price(Rs.)']]])</f>
        <v>0</v>
      </c>
      <c r="V1141" s="5"/>
    </row>
    <row r="1142" spans="1:22">
      <c r="A1142" t="s">
        <v>4738</v>
      </c>
      <c r="B1142" t="s">
        <v>4739</v>
      </c>
      <c r="C1142" t="s">
        <v>68</v>
      </c>
      <c r="D1142" s="9" t="s">
        <v>4740</v>
      </c>
      <c r="E1142" s="8">
        <f>ecommerce_dataset_updated[[#This Row],[Price (Rs.)]]+0</f>
        <v>176.92</v>
      </c>
      <c r="F1142" s="6" t="s">
        <v>107</v>
      </c>
      <c r="G1142" s="7">
        <f>ecommerce_dataset_updated[[#This Row],[Discount (%)]]+0</f>
        <v>0</v>
      </c>
      <c r="H1142" s="6" t="s">
        <v>4740</v>
      </c>
      <c r="I1142" s="6">
        <f>ecommerce_dataset_updated[[#This Row],['[Price (Rs.)']]]*ecommerce_dataset_updated[[#This Row],['[Discount (%)']]]/100</f>
        <v>0</v>
      </c>
      <c r="J1142" s="6">
        <f>ecommerce_dataset_updated[[#This Row],[Final_Price(Rs.)]]+0</f>
        <v>176.92</v>
      </c>
      <c r="K1142" s="6">
        <f xml:space="preserve"> ecommerce_dataset_updated[[#This Row],['[Price (Rs.)']]]-ecommerce_dataset_updated[[#This Row],[Discount Amount _]]</f>
        <v>176.92</v>
      </c>
      <c r="L1142" t="s">
        <v>35</v>
      </c>
      <c r="M1142" t="s">
        <v>1239</v>
      </c>
      <c r="N1142" s="4" t="s">
        <v>14068</v>
      </c>
      <c r="O1142" s="4" t="s">
        <v>75</v>
      </c>
      <c r="P1142" s="4" t="s">
        <v>14079</v>
      </c>
      <c r="Q1142" s="5">
        <f>DATE(ecommerce_dataset_updated[[#This Row],[YYYY]],ecommerce_dataset_updated[[#This Row],[MM]],ecommerce_dataset_updated[[#This Row],[DD]])</f>
        <v>45596</v>
      </c>
      <c r="R1142" s="6" t="str">
        <f>TEXT(ecommerce_dataset_updated[[#This Row],['[Purchase_Date']]], "mmm")</f>
        <v>Oct</v>
      </c>
      <c r="S1142" s="6" t="str">
        <f>TEXT(ecommerce_dataset_updated[[#This Row],['[Purchase_Date']]], "ddd")</f>
        <v>Thu</v>
      </c>
      <c r="T1142" s="6">
        <f>ecommerce_dataset_updated[[#This Row],[Final_Price(Rs.) _]]-ecommerce_dataset_updated[[#This Row],['[Final_Price(Rs.)']]]</f>
        <v>0</v>
      </c>
      <c r="U1142" s="6" t="b">
        <f xml:space="preserve"> AND(ecommerce_dataset_updated[[#This Row],[Final_Price(Rs.) _]]=ecommerce_dataset_updated[[#This Row],['[Final_Price(Rs.)']]])</f>
        <v>1</v>
      </c>
      <c r="V1142" s="5"/>
    </row>
    <row r="1143" spans="1:22">
      <c r="A1143" t="s">
        <v>4741</v>
      </c>
      <c r="B1143" t="s">
        <v>4742</v>
      </c>
      <c r="C1143" t="s">
        <v>39</v>
      </c>
      <c r="D1143" s="9" t="s">
        <v>4743</v>
      </c>
      <c r="E1143" s="8">
        <f>ecommerce_dataset_updated[[#This Row],[Price (Rs.)]]+0</f>
        <v>172.71</v>
      </c>
      <c r="F1143" s="6" t="s">
        <v>26</v>
      </c>
      <c r="G1143" s="7">
        <f>ecommerce_dataset_updated[[#This Row],[Discount (%)]]+0</f>
        <v>25</v>
      </c>
      <c r="H1143" s="6" t="s">
        <v>4744</v>
      </c>
      <c r="I1143" s="6">
        <f>ecommerce_dataset_updated[[#This Row],['[Price (Rs.)']]]*ecommerce_dataset_updated[[#This Row],['[Discount (%)']]]/100</f>
        <v>43.177500000000002</v>
      </c>
      <c r="J1143" s="6">
        <f>ecommerce_dataset_updated[[#This Row],[Final_Price(Rs.)]]+0</f>
        <v>129.53</v>
      </c>
      <c r="K1143" s="6">
        <f xml:space="preserve"> ecommerce_dataset_updated[[#This Row],['[Price (Rs.)']]]-ecommerce_dataset_updated[[#This Row],[Discount Amount _]]</f>
        <v>129.5325</v>
      </c>
      <c r="L1143" t="s">
        <v>28</v>
      </c>
      <c r="M1143" t="s">
        <v>131</v>
      </c>
      <c r="N1143" s="4" t="s">
        <v>14066</v>
      </c>
      <c r="O1143" s="4" t="s">
        <v>14053</v>
      </c>
      <c r="P1143" s="4" t="s">
        <v>14079</v>
      </c>
      <c r="Q1143" s="5">
        <f>DATE(ecommerce_dataset_updated[[#This Row],[YYYY]],ecommerce_dataset_updated[[#This Row],[MM]],ecommerce_dataset_updated[[#This Row],[DD]])</f>
        <v>45401</v>
      </c>
      <c r="R1143" s="6" t="str">
        <f>TEXT(ecommerce_dataset_updated[[#This Row],['[Purchase_Date']]], "mmm")</f>
        <v>Apr</v>
      </c>
      <c r="S1143" s="6" t="str">
        <f>TEXT(ecommerce_dataset_updated[[#This Row],['[Purchase_Date']]], "ddd")</f>
        <v>Fri</v>
      </c>
      <c r="T1143" s="6">
        <f>ecommerce_dataset_updated[[#This Row],[Final_Price(Rs.) _]]-ecommerce_dataset_updated[[#This Row],['[Final_Price(Rs.)']]]</f>
        <v>2.4999999999977263E-3</v>
      </c>
      <c r="U1143" s="6" t="b">
        <f xml:space="preserve"> AND(ecommerce_dataset_updated[[#This Row],[Final_Price(Rs.) _]]=ecommerce_dataset_updated[[#This Row],['[Final_Price(Rs.)']]])</f>
        <v>0</v>
      </c>
      <c r="V1143" s="5"/>
    </row>
    <row r="1144" spans="1:22">
      <c r="A1144" t="s">
        <v>4745</v>
      </c>
      <c r="B1144" t="s">
        <v>4746</v>
      </c>
      <c r="C1144" t="s">
        <v>32</v>
      </c>
      <c r="D1144" s="9" t="s">
        <v>4747</v>
      </c>
      <c r="E1144" s="8">
        <f>ecommerce_dataset_updated[[#This Row],[Price (Rs.)]]+0</f>
        <v>403.23</v>
      </c>
      <c r="F1144" s="6" t="s">
        <v>53</v>
      </c>
      <c r="G1144" s="7">
        <f>ecommerce_dataset_updated[[#This Row],[Discount (%)]]+0</f>
        <v>5</v>
      </c>
      <c r="H1144" s="6" t="s">
        <v>4748</v>
      </c>
      <c r="I1144" s="6">
        <f>ecommerce_dataset_updated[[#This Row],['[Price (Rs.)']]]*ecommerce_dataset_updated[[#This Row],['[Discount (%)']]]/100</f>
        <v>20.1615</v>
      </c>
      <c r="J1144" s="6">
        <f>ecommerce_dataset_updated[[#This Row],[Final_Price(Rs.)]]+0</f>
        <v>383.07</v>
      </c>
      <c r="K1144" s="6">
        <f xml:space="preserve"> ecommerce_dataset_updated[[#This Row],['[Price (Rs.)']]]-ecommerce_dataset_updated[[#This Row],[Discount Amount _]]</f>
        <v>383.06850000000003</v>
      </c>
      <c r="L1144" t="s">
        <v>35</v>
      </c>
      <c r="M1144" t="s">
        <v>2580</v>
      </c>
      <c r="N1144" s="4" t="s">
        <v>14057</v>
      </c>
      <c r="O1144" s="4" t="s">
        <v>14049</v>
      </c>
      <c r="P1144" s="4" t="s">
        <v>14079</v>
      </c>
      <c r="Q1144" s="5">
        <f>DATE(ecommerce_dataset_updated[[#This Row],[YYYY]],ecommerce_dataset_updated[[#This Row],[MM]],ecommerce_dataset_updated[[#This Row],[DD]])</f>
        <v>45599</v>
      </c>
      <c r="R1144" s="6" t="str">
        <f>TEXT(ecommerce_dataset_updated[[#This Row],['[Purchase_Date']]], "mmm")</f>
        <v>Nov</v>
      </c>
      <c r="S1144" s="6" t="str">
        <f>TEXT(ecommerce_dataset_updated[[#This Row],['[Purchase_Date']]], "ddd")</f>
        <v>Sun</v>
      </c>
      <c r="T1144" s="6">
        <f>ecommerce_dataset_updated[[#This Row],[Final_Price(Rs.) _]]-ecommerce_dataset_updated[[#This Row],['[Final_Price(Rs.)']]]</f>
        <v>-1.4999999999645297E-3</v>
      </c>
      <c r="U1144" s="6" t="b">
        <f xml:space="preserve"> AND(ecommerce_dataset_updated[[#This Row],[Final_Price(Rs.) _]]=ecommerce_dataset_updated[[#This Row],['[Final_Price(Rs.)']]])</f>
        <v>0</v>
      </c>
      <c r="V1144" s="5"/>
    </row>
    <row r="1145" spans="1:22">
      <c r="A1145" t="s">
        <v>4749</v>
      </c>
      <c r="B1145" t="s">
        <v>4750</v>
      </c>
      <c r="C1145" t="s">
        <v>45</v>
      </c>
      <c r="D1145" s="9" t="s">
        <v>4751</v>
      </c>
      <c r="E1145" s="8">
        <f>ecommerce_dataset_updated[[#This Row],[Price (Rs.)]]+0</f>
        <v>224.05</v>
      </c>
      <c r="F1145" s="6" t="s">
        <v>75</v>
      </c>
      <c r="G1145" s="7">
        <f>ecommerce_dataset_updated[[#This Row],[Discount (%)]]+0</f>
        <v>10</v>
      </c>
      <c r="H1145" s="6" t="s">
        <v>4752</v>
      </c>
      <c r="I1145" s="6">
        <f>ecommerce_dataset_updated[[#This Row],['[Price (Rs.)']]]*ecommerce_dataset_updated[[#This Row],['[Discount (%)']]]/100</f>
        <v>22.405000000000001</v>
      </c>
      <c r="J1145" s="6">
        <f>ecommerce_dataset_updated[[#This Row],[Final_Price(Rs.)]]+0</f>
        <v>201.65</v>
      </c>
      <c r="K1145" s="6">
        <f xml:space="preserve"> ecommerce_dataset_updated[[#This Row],['[Price (Rs.)']]]-ecommerce_dataset_updated[[#This Row],[Discount Amount _]]</f>
        <v>201.64500000000001</v>
      </c>
      <c r="L1145" t="s">
        <v>120</v>
      </c>
      <c r="M1145" t="s">
        <v>103</v>
      </c>
      <c r="N1145" s="4" t="s">
        <v>14056</v>
      </c>
      <c r="O1145" s="4" t="s">
        <v>14053</v>
      </c>
      <c r="P1145" s="4" t="s">
        <v>14079</v>
      </c>
      <c r="Q1145" s="5">
        <f>DATE(ecommerce_dataset_updated[[#This Row],[YYYY]],ecommerce_dataset_updated[[#This Row],[MM]],ecommerce_dataset_updated[[#This Row],[DD]])</f>
        <v>45410</v>
      </c>
      <c r="R1145" s="6" t="str">
        <f>TEXT(ecommerce_dataset_updated[[#This Row],['[Purchase_Date']]], "mmm")</f>
        <v>Apr</v>
      </c>
      <c r="S1145" s="6" t="str">
        <f>TEXT(ecommerce_dataset_updated[[#This Row],['[Purchase_Date']]], "ddd")</f>
        <v>Sun</v>
      </c>
      <c r="T1145" s="6">
        <f>ecommerce_dataset_updated[[#This Row],[Final_Price(Rs.) _]]-ecommerce_dataset_updated[[#This Row],['[Final_Price(Rs.)']]]</f>
        <v>-4.9999999999954525E-3</v>
      </c>
      <c r="U1145" s="6" t="b">
        <f xml:space="preserve"> AND(ecommerce_dataset_updated[[#This Row],[Final_Price(Rs.) _]]=ecommerce_dataset_updated[[#This Row],['[Final_Price(Rs.)']]])</f>
        <v>0</v>
      </c>
      <c r="V1145" s="5"/>
    </row>
    <row r="1146" spans="1:22">
      <c r="A1146" t="s">
        <v>4753</v>
      </c>
      <c r="B1146" t="s">
        <v>4754</v>
      </c>
      <c r="C1146" t="s">
        <v>39</v>
      </c>
      <c r="D1146" s="9" t="s">
        <v>4755</v>
      </c>
      <c r="E1146" s="8">
        <f>ecommerce_dataset_updated[[#This Row],[Price (Rs.)]]+0</f>
        <v>458.94</v>
      </c>
      <c r="F1146" s="6" t="s">
        <v>107</v>
      </c>
      <c r="G1146" s="7">
        <f>ecommerce_dataset_updated[[#This Row],[Discount (%)]]+0</f>
        <v>0</v>
      </c>
      <c r="H1146" s="6" t="s">
        <v>4755</v>
      </c>
      <c r="I1146" s="6">
        <f>ecommerce_dataset_updated[[#This Row],['[Price (Rs.)']]]*ecommerce_dataset_updated[[#This Row],['[Discount (%)']]]/100</f>
        <v>0</v>
      </c>
      <c r="J1146" s="6">
        <f>ecommerce_dataset_updated[[#This Row],[Final_Price(Rs.)]]+0</f>
        <v>458.94</v>
      </c>
      <c r="K1146" s="6">
        <f xml:space="preserve"> ecommerce_dataset_updated[[#This Row],['[Price (Rs.)']]]-ecommerce_dataset_updated[[#This Row],[Discount Amount _]]</f>
        <v>458.94</v>
      </c>
      <c r="L1146" t="s">
        <v>35</v>
      </c>
      <c r="M1146" t="s">
        <v>691</v>
      </c>
      <c r="N1146" s="4" t="s">
        <v>2910</v>
      </c>
      <c r="O1146" s="4" t="s">
        <v>14057</v>
      </c>
      <c r="P1146" s="4" t="s">
        <v>14079</v>
      </c>
      <c r="Q1146" s="5">
        <f>DATE(ecommerce_dataset_updated[[#This Row],[YYYY]],ecommerce_dataset_updated[[#This Row],[MM]],ecommerce_dataset_updated[[#This Row],[DD]])</f>
        <v>45365</v>
      </c>
      <c r="R1146" s="6" t="str">
        <f>TEXT(ecommerce_dataset_updated[[#This Row],['[Purchase_Date']]], "mmm")</f>
        <v>Mar</v>
      </c>
      <c r="S1146" s="6" t="str">
        <f>TEXT(ecommerce_dataset_updated[[#This Row],['[Purchase_Date']]], "ddd")</f>
        <v>Thu</v>
      </c>
      <c r="T1146" s="6">
        <f>ecommerce_dataset_updated[[#This Row],[Final_Price(Rs.) _]]-ecommerce_dataset_updated[[#This Row],['[Final_Price(Rs.)']]]</f>
        <v>0</v>
      </c>
      <c r="U1146" s="6" t="b">
        <f xml:space="preserve"> AND(ecommerce_dataset_updated[[#This Row],[Final_Price(Rs.) _]]=ecommerce_dataset_updated[[#This Row],['[Final_Price(Rs.)']]])</f>
        <v>1</v>
      </c>
      <c r="V1146" s="5"/>
    </row>
    <row r="1147" spans="1:22">
      <c r="A1147" t="s">
        <v>4756</v>
      </c>
      <c r="B1147" t="s">
        <v>4757</v>
      </c>
      <c r="C1147" t="s">
        <v>68</v>
      </c>
      <c r="D1147" s="9" t="s">
        <v>4758</v>
      </c>
      <c r="E1147" s="8">
        <f>ecommerce_dataset_updated[[#This Row],[Price (Rs.)]]+0</f>
        <v>186.09</v>
      </c>
      <c r="F1147" s="6" t="s">
        <v>107</v>
      </c>
      <c r="G1147" s="7">
        <f>ecommerce_dataset_updated[[#This Row],[Discount (%)]]+0</f>
        <v>0</v>
      </c>
      <c r="H1147" s="6" t="s">
        <v>4758</v>
      </c>
      <c r="I1147" s="6">
        <f>ecommerce_dataset_updated[[#This Row],['[Price (Rs.)']]]*ecommerce_dataset_updated[[#This Row],['[Discount (%)']]]/100</f>
        <v>0</v>
      </c>
      <c r="J1147" s="6">
        <f>ecommerce_dataset_updated[[#This Row],[Final_Price(Rs.)]]+0</f>
        <v>186.09</v>
      </c>
      <c r="K1147" s="6">
        <f xml:space="preserve"> ecommerce_dataset_updated[[#This Row],['[Price (Rs.)']]]-ecommerce_dataset_updated[[#This Row],[Discount Amount _]]</f>
        <v>186.09</v>
      </c>
      <c r="L1147" t="s">
        <v>35</v>
      </c>
      <c r="M1147" t="s">
        <v>239</v>
      </c>
      <c r="N1147" s="4" t="s">
        <v>14070</v>
      </c>
      <c r="O1147" s="4" t="s">
        <v>14062</v>
      </c>
      <c r="P1147" s="4" t="s">
        <v>14079</v>
      </c>
      <c r="Q1147" s="5">
        <f>DATE(ecommerce_dataset_updated[[#This Row],[YYYY]],ecommerce_dataset_updated[[#This Row],[MM]],ecommerce_dataset_updated[[#This Row],[DD]])</f>
        <v>45461</v>
      </c>
      <c r="R1147" s="6" t="str">
        <f>TEXT(ecommerce_dataset_updated[[#This Row],['[Purchase_Date']]], "mmm")</f>
        <v>Jun</v>
      </c>
      <c r="S1147" s="6" t="str">
        <f>TEXT(ecommerce_dataset_updated[[#This Row],['[Purchase_Date']]], "ddd")</f>
        <v>Tue</v>
      </c>
      <c r="T1147" s="6">
        <f>ecommerce_dataset_updated[[#This Row],[Final_Price(Rs.) _]]-ecommerce_dataset_updated[[#This Row],['[Final_Price(Rs.)']]]</f>
        <v>0</v>
      </c>
      <c r="U1147" s="6" t="b">
        <f xml:space="preserve"> AND(ecommerce_dataset_updated[[#This Row],[Final_Price(Rs.) _]]=ecommerce_dataset_updated[[#This Row],['[Final_Price(Rs.)']]])</f>
        <v>1</v>
      </c>
      <c r="V1147" s="5"/>
    </row>
    <row r="1148" spans="1:22">
      <c r="A1148" t="s">
        <v>4759</v>
      </c>
      <c r="B1148" t="s">
        <v>4760</v>
      </c>
      <c r="C1148" t="s">
        <v>32</v>
      </c>
      <c r="D1148" s="9" t="s">
        <v>4761</v>
      </c>
      <c r="E1148" s="8">
        <f>ecommerce_dataset_updated[[#This Row],[Price (Rs.)]]+0</f>
        <v>94.02</v>
      </c>
      <c r="F1148" s="6" t="s">
        <v>20</v>
      </c>
      <c r="G1148" s="7">
        <f>ecommerce_dataset_updated[[#This Row],[Discount (%)]]+0</f>
        <v>20</v>
      </c>
      <c r="H1148" s="6" t="s">
        <v>4762</v>
      </c>
      <c r="I1148" s="6">
        <f>ecommerce_dataset_updated[[#This Row],['[Price (Rs.)']]]*ecommerce_dataset_updated[[#This Row],['[Discount (%)']]]/100</f>
        <v>18.803999999999998</v>
      </c>
      <c r="J1148" s="6">
        <f>ecommerce_dataset_updated[[#This Row],[Final_Price(Rs.)]]+0</f>
        <v>75.22</v>
      </c>
      <c r="K1148" s="6">
        <f xml:space="preserve"> ecommerce_dataset_updated[[#This Row],['[Price (Rs.)']]]-ecommerce_dataset_updated[[#This Row],[Discount Amount _]]</f>
        <v>75.215999999999994</v>
      </c>
      <c r="L1148" t="s">
        <v>28</v>
      </c>
      <c r="M1148" t="s">
        <v>1817</v>
      </c>
      <c r="N1148" s="4" t="s">
        <v>14063</v>
      </c>
      <c r="O1148" s="4" t="s">
        <v>14052</v>
      </c>
      <c r="P1148" s="4" t="s">
        <v>14079</v>
      </c>
      <c r="Q1148" s="5">
        <f>DATE(ecommerce_dataset_updated[[#This Row],[YYYY]],ecommerce_dataset_updated[[#This Row],[MM]],ecommerce_dataset_updated[[#This Row],[DD]])</f>
        <v>45308</v>
      </c>
      <c r="R1148" s="6" t="str">
        <f>TEXT(ecommerce_dataset_updated[[#This Row],['[Purchase_Date']]], "mmm")</f>
        <v>Jan</v>
      </c>
      <c r="S1148" s="6" t="str">
        <f>TEXT(ecommerce_dataset_updated[[#This Row],['[Purchase_Date']]], "ddd")</f>
        <v>Wed</v>
      </c>
      <c r="T1148" s="6">
        <f>ecommerce_dataset_updated[[#This Row],[Final_Price(Rs.) _]]-ecommerce_dataset_updated[[#This Row],['[Final_Price(Rs.)']]]</f>
        <v>-4.0000000000048885E-3</v>
      </c>
      <c r="U1148" s="6" t="b">
        <f xml:space="preserve"> AND(ecommerce_dataset_updated[[#This Row],[Final_Price(Rs.) _]]=ecommerce_dataset_updated[[#This Row],['[Final_Price(Rs.)']]])</f>
        <v>0</v>
      </c>
      <c r="V1148" s="5"/>
    </row>
    <row r="1149" spans="1:22">
      <c r="A1149" t="s">
        <v>4763</v>
      </c>
      <c r="B1149" t="s">
        <v>4764</v>
      </c>
      <c r="C1149" t="s">
        <v>32</v>
      </c>
      <c r="D1149" s="9" t="s">
        <v>4765</v>
      </c>
      <c r="E1149" s="8">
        <f>ecommerce_dataset_updated[[#This Row],[Price (Rs.)]]+0</f>
        <v>178.71</v>
      </c>
      <c r="F1149" s="6" t="s">
        <v>53</v>
      </c>
      <c r="G1149" s="7">
        <f>ecommerce_dataset_updated[[#This Row],[Discount (%)]]+0</f>
        <v>5</v>
      </c>
      <c r="H1149" s="6" t="s">
        <v>4766</v>
      </c>
      <c r="I1149" s="6">
        <f>ecommerce_dataset_updated[[#This Row],['[Price (Rs.)']]]*ecommerce_dataset_updated[[#This Row],['[Discount (%)']]]/100</f>
        <v>8.9355000000000011</v>
      </c>
      <c r="J1149" s="6">
        <f>ecommerce_dataset_updated[[#This Row],[Final_Price(Rs.)]]+0</f>
        <v>169.77</v>
      </c>
      <c r="K1149" s="6">
        <f xml:space="preserve"> ecommerce_dataset_updated[[#This Row],['[Price (Rs.)']]]-ecommerce_dataset_updated[[#This Row],[Discount Amount _]]</f>
        <v>169.77450000000002</v>
      </c>
      <c r="L1149" t="s">
        <v>28</v>
      </c>
      <c r="M1149" t="s">
        <v>617</v>
      </c>
      <c r="N1149" s="4" t="s">
        <v>14048</v>
      </c>
      <c r="O1149" s="4" t="s">
        <v>75</v>
      </c>
      <c r="P1149" s="4" t="s">
        <v>14079</v>
      </c>
      <c r="Q1149" s="5">
        <f>DATE(ecommerce_dataset_updated[[#This Row],[YYYY]],ecommerce_dataset_updated[[#This Row],[MM]],ecommerce_dataset_updated[[#This Row],[DD]])</f>
        <v>45577</v>
      </c>
      <c r="R1149" s="6" t="str">
        <f>TEXT(ecommerce_dataset_updated[[#This Row],['[Purchase_Date']]], "mmm")</f>
        <v>Oct</v>
      </c>
      <c r="S1149" s="6" t="str">
        <f>TEXT(ecommerce_dataset_updated[[#This Row],['[Purchase_Date']]], "ddd")</f>
        <v>Sat</v>
      </c>
      <c r="T1149" s="6">
        <f>ecommerce_dataset_updated[[#This Row],[Final_Price(Rs.) _]]-ecommerce_dataset_updated[[#This Row],['[Final_Price(Rs.)']]]</f>
        <v>4.500000000007276E-3</v>
      </c>
      <c r="U1149" s="6" t="b">
        <f xml:space="preserve"> AND(ecommerce_dataset_updated[[#This Row],[Final_Price(Rs.) _]]=ecommerce_dataset_updated[[#This Row],['[Final_Price(Rs.)']]])</f>
        <v>0</v>
      </c>
      <c r="V1149" s="5"/>
    </row>
    <row r="1150" spans="1:22">
      <c r="A1150" t="s">
        <v>4767</v>
      </c>
      <c r="B1150" t="s">
        <v>4768</v>
      </c>
      <c r="C1150" t="s">
        <v>68</v>
      </c>
      <c r="D1150" s="9" t="s">
        <v>4769</v>
      </c>
      <c r="E1150" s="8">
        <f>ecommerce_dataset_updated[[#This Row],[Price (Rs.)]]+0</f>
        <v>138.31</v>
      </c>
      <c r="F1150" s="6" t="s">
        <v>75</v>
      </c>
      <c r="G1150" s="7">
        <f>ecommerce_dataset_updated[[#This Row],[Discount (%)]]+0</f>
        <v>10</v>
      </c>
      <c r="H1150" s="6" t="s">
        <v>4770</v>
      </c>
      <c r="I1150" s="6">
        <f>ecommerce_dataset_updated[[#This Row],['[Price (Rs.)']]]*ecommerce_dataset_updated[[#This Row],['[Discount (%)']]]/100</f>
        <v>13.831</v>
      </c>
      <c r="J1150" s="6">
        <f>ecommerce_dataset_updated[[#This Row],[Final_Price(Rs.)]]+0</f>
        <v>124.48</v>
      </c>
      <c r="K1150" s="6">
        <f xml:space="preserve"> ecommerce_dataset_updated[[#This Row],['[Price (Rs.)']]]-ecommerce_dataset_updated[[#This Row],[Discount Amount _]]</f>
        <v>124.479</v>
      </c>
      <c r="L1150" t="s">
        <v>28</v>
      </c>
      <c r="M1150" t="s">
        <v>3076</v>
      </c>
      <c r="N1150" s="4" t="s">
        <v>14053</v>
      </c>
      <c r="O1150" s="4" t="s">
        <v>14059</v>
      </c>
      <c r="P1150" s="4" t="s">
        <v>14079</v>
      </c>
      <c r="Q1150" s="5">
        <f>DATE(ecommerce_dataset_updated[[#This Row],[YYYY]],ecommerce_dataset_updated[[#This Row],[MM]],ecommerce_dataset_updated[[#This Row],[DD]])</f>
        <v>45416</v>
      </c>
      <c r="R1150" s="6" t="str">
        <f>TEXT(ecommerce_dataset_updated[[#This Row],['[Purchase_Date']]], "mmm")</f>
        <v>May</v>
      </c>
      <c r="S1150" s="6" t="str">
        <f>TEXT(ecommerce_dataset_updated[[#This Row],['[Purchase_Date']]], "ddd")</f>
        <v>Sat</v>
      </c>
      <c r="T1150" s="6">
        <f>ecommerce_dataset_updated[[#This Row],[Final_Price(Rs.) _]]-ecommerce_dataset_updated[[#This Row],['[Final_Price(Rs.)']]]</f>
        <v>-1.0000000000047748E-3</v>
      </c>
      <c r="U1150" s="6" t="b">
        <f xml:space="preserve"> AND(ecommerce_dataset_updated[[#This Row],[Final_Price(Rs.) _]]=ecommerce_dataset_updated[[#This Row],['[Final_Price(Rs.)']]])</f>
        <v>0</v>
      </c>
      <c r="V1150" s="5"/>
    </row>
    <row r="1151" spans="1:22">
      <c r="A1151" t="s">
        <v>4771</v>
      </c>
      <c r="B1151" t="s">
        <v>4772</v>
      </c>
      <c r="C1151" t="s">
        <v>39</v>
      </c>
      <c r="D1151" s="9" t="s">
        <v>4773</v>
      </c>
      <c r="E1151" s="8">
        <f>ecommerce_dataset_updated[[#This Row],[Price (Rs.)]]+0</f>
        <v>61.62</v>
      </c>
      <c r="F1151" s="6" t="s">
        <v>12</v>
      </c>
      <c r="G1151" s="7">
        <f>ecommerce_dataset_updated[[#This Row],[Discount (%)]]+0</f>
        <v>15</v>
      </c>
      <c r="H1151" s="6" t="s">
        <v>4774</v>
      </c>
      <c r="I1151" s="6">
        <f>ecommerce_dataset_updated[[#This Row],['[Price (Rs.)']]]*ecommerce_dataset_updated[[#This Row],['[Discount (%)']]]/100</f>
        <v>9.2430000000000003</v>
      </c>
      <c r="J1151" s="6">
        <f>ecommerce_dataset_updated[[#This Row],[Final_Price(Rs.)]]+0</f>
        <v>52.38</v>
      </c>
      <c r="K1151" s="6">
        <f xml:space="preserve"> ecommerce_dataset_updated[[#This Row],['[Price (Rs.)']]]-ecommerce_dataset_updated[[#This Row],[Discount Amount _]]</f>
        <v>52.376999999999995</v>
      </c>
      <c r="L1151" t="s">
        <v>28</v>
      </c>
      <c r="M1151" t="s">
        <v>2210</v>
      </c>
      <c r="N1151" s="4" t="s">
        <v>14066</v>
      </c>
      <c r="O1151" s="4" t="s">
        <v>14052</v>
      </c>
      <c r="P1151" s="4" t="s">
        <v>14079</v>
      </c>
      <c r="Q1151" s="5">
        <f>DATE(ecommerce_dataset_updated[[#This Row],[YYYY]],ecommerce_dataset_updated[[#This Row],[MM]],ecommerce_dataset_updated[[#This Row],[DD]])</f>
        <v>45310</v>
      </c>
      <c r="R1151" s="6" t="str">
        <f>TEXT(ecommerce_dataset_updated[[#This Row],['[Purchase_Date']]], "mmm")</f>
        <v>Jan</v>
      </c>
      <c r="S1151" s="6" t="str">
        <f>TEXT(ecommerce_dataset_updated[[#This Row],['[Purchase_Date']]], "ddd")</f>
        <v>Fri</v>
      </c>
      <c r="T1151" s="6">
        <f>ecommerce_dataset_updated[[#This Row],[Final_Price(Rs.) _]]-ecommerce_dataset_updated[[#This Row],['[Final_Price(Rs.)']]]</f>
        <v>-3.0000000000072191E-3</v>
      </c>
      <c r="U1151" s="6" t="b">
        <f xml:space="preserve"> AND(ecommerce_dataset_updated[[#This Row],[Final_Price(Rs.) _]]=ecommerce_dataset_updated[[#This Row],['[Final_Price(Rs.)']]])</f>
        <v>0</v>
      </c>
      <c r="V1151" s="5"/>
    </row>
    <row r="1152" spans="1:22">
      <c r="A1152" t="s">
        <v>4775</v>
      </c>
      <c r="B1152" t="s">
        <v>4776</v>
      </c>
      <c r="C1152" t="s">
        <v>10</v>
      </c>
      <c r="D1152" s="9" t="s">
        <v>4777</v>
      </c>
      <c r="E1152" s="8">
        <f>ecommerce_dataset_updated[[#This Row],[Price (Rs.)]]+0</f>
        <v>493.04</v>
      </c>
      <c r="F1152" s="6" t="s">
        <v>107</v>
      </c>
      <c r="G1152" s="7">
        <f>ecommerce_dataset_updated[[#This Row],[Discount (%)]]+0</f>
        <v>0</v>
      </c>
      <c r="H1152" s="6" t="s">
        <v>4777</v>
      </c>
      <c r="I1152" s="6">
        <f>ecommerce_dataset_updated[[#This Row],['[Price (Rs.)']]]*ecommerce_dataset_updated[[#This Row],['[Discount (%)']]]/100</f>
        <v>0</v>
      </c>
      <c r="J1152" s="6">
        <f>ecommerce_dataset_updated[[#This Row],[Final_Price(Rs.)]]+0</f>
        <v>493.04</v>
      </c>
      <c r="K1152" s="6">
        <f xml:space="preserve"> ecommerce_dataset_updated[[#This Row],['[Price (Rs.)']]]-ecommerce_dataset_updated[[#This Row],[Discount Amount _]]</f>
        <v>493.04</v>
      </c>
      <c r="L1152" t="s">
        <v>14</v>
      </c>
      <c r="M1152" t="s">
        <v>1407</v>
      </c>
      <c r="N1152" s="4" t="s">
        <v>14063</v>
      </c>
      <c r="O1152" s="4" t="s">
        <v>14057</v>
      </c>
      <c r="P1152" s="4" t="s">
        <v>14079</v>
      </c>
      <c r="Q1152" s="5">
        <f>DATE(ecommerce_dataset_updated[[#This Row],[YYYY]],ecommerce_dataset_updated[[#This Row],[MM]],ecommerce_dataset_updated[[#This Row],[DD]])</f>
        <v>45368</v>
      </c>
      <c r="R1152" s="6" t="str">
        <f>TEXT(ecommerce_dataset_updated[[#This Row],['[Purchase_Date']]], "mmm")</f>
        <v>Mar</v>
      </c>
      <c r="S1152" s="6" t="str">
        <f>TEXT(ecommerce_dataset_updated[[#This Row],['[Purchase_Date']]], "ddd")</f>
        <v>Sun</v>
      </c>
      <c r="T1152" s="6">
        <f>ecommerce_dataset_updated[[#This Row],[Final_Price(Rs.) _]]-ecommerce_dataset_updated[[#This Row],['[Final_Price(Rs.)']]]</f>
        <v>0</v>
      </c>
      <c r="U1152" s="6" t="b">
        <f xml:space="preserve"> AND(ecommerce_dataset_updated[[#This Row],[Final_Price(Rs.) _]]=ecommerce_dataset_updated[[#This Row],['[Final_Price(Rs.)']]])</f>
        <v>1</v>
      </c>
      <c r="V1152" s="5"/>
    </row>
    <row r="1153" spans="1:22">
      <c r="A1153" t="s">
        <v>4778</v>
      </c>
      <c r="B1153" t="s">
        <v>4779</v>
      </c>
      <c r="C1153" t="s">
        <v>18</v>
      </c>
      <c r="D1153" s="9" t="s">
        <v>4780</v>
      </c>
      <c r="E1153" s="8">
        <f>ecommerce_dataset_updated[[#This Row],[Price (Rs.)]]+0</f>
        <v>93.28</v>
      </c>
      <c r="F1153" s="6" t="s">
        <v>12</v>
      </c>
      <c r="G1153" s="7">
        <f>ecommerce_dataset_updated[[#This Row],[Discount (%)]]+0</f>
        <v>15</v>
      </c>
      <c r="H1153" s="6" t="s">
        <v>4781</v>
      </c>
      <c r="I1153" s="6">
        <f>ecommerce_dataset_updated[[#This Row],['[Price (Rs.)']]]*ecommerce_dataset_updated[[#This Row],['[Discount (%)']]]/100</f>
        <v>13.992000000000001</v>
      </c>
      <c r="J1153" s="6">
        <f>ecommerce_dataset_updated[[#This Row],[Final_Price(Rs.)]]+0</f>
        <v>79.290000000000006</v>
      </c>
      <c r="K1153" s="6">
        <f xml:space="preserve"> ecommerce_dataset_updated[[#This Row],['[Price (Rs.)']]]-ecommerce_dataset_updated[[#This Row],[Discount Amount _]]</f>
        <v>79.287999999999997</v>
      </c>
      <c r="L1153" t="s">
        <v>14</v>
      </c>
      <c r="M1153" t="s">
        <v>718</v>
      </c>
      <c r="N1153" s="4" t="s">
        <v>14068</v>
      </c>
      <c r="O1153" s="4" t="s">
        <v>14067</v>
      </c>
      <c r="P1153" s="4" t="s">
        <v>14079</v>
      </c>
      <c r="Q1153" s="5">
        <f>DATE(ecommerce_dataset_updated[[#This Row],[YYYY]],ecommerce_dataset_updated[[#This Row],[MM]],ecommerce_dataset_updated[[#This Row],[DD]])</f>
        <v>45504</v>
      </c>
      <c r="R1153" s="6" t="str">
        <f>TEXT(ecommerce_dataset_updated[[#This Row],['[Purchase_Date']]], "mmm")</f>
        <v>Jul</v>
      </c>
      <c r="S1153" s="6" t="str">
        <f>TEXT(ecommerce_dataset_updated[[#This Row],['[Purchase_Date']]], "ddd")</f>
        <v>Wed</v>
      </c>
      <c r="T1153" s="6">
        <f>ecommerce_dataset_updated[[#This Row],[Final_Price(Rs.) _]]-ecommerce_dataset_updated[[#This Row],['[Final_Price(Rs.)']]]</f>
        <v>-2.0000000000095497E-3</v>
      </c>
      <c r="U1153" s="6" t="b">
        <f xml:space="preserve"> AND(ecommerce_dataset_updated[[#This Row],[Final_Price(Rs.) _]]=ecommerce_dataset_updated[[#This Row],['[Final_Price(Rs.)']]])</f>
        <v>0</v>
      </c>
      <c r="V1153" s="5"/>
    </row>
    <row r="1154" spans="1:22">
      <c r="A1154" t="s">
        <v>4782</v>
      </c>
      <c r="B1154" t="s">
        <v>4783</v>
      </c>
      <c r="C1154" t="s">
        <v>32</v>
      </c>
      <c r="D1154" s="9" t="s">
        <v>4784</v>
      </c>
      <c r="E1154" s="8">
        <f>ecommerce_dataset_updated[[#This Row],[Price (Rs.)]]+0</f>
        <v>459.49</v>
      </c>
      <c r="F1154" s="6" t="s">
        <v>12</v>
      </c>
      <c r="G1154" s="7">
        <f>ecommerce_dataset_updated[[#This Row],[Discount (%)]]+0</f>
        <v>15</v>
      </c>
      <c r="H1154" s="6" t="s">
        <v>4785</v>
      </c>
      <c r="I1154" s="6">
        <f>ecommerce_dataset_updated[[#This Row],['[Price (Rs.)']]]*ecommerce_dataset_updated[[#This Row],['[Discount (%)']]]/100</f>
        <v>68.923500000000004</v>
      </c>
      <c r="J1154" s="6">
        <f>ecommerce_dataset_updated[[#This Row],[Final_Price(Rs.)]]+0</f>
        <v>390.57</v>
      </c>
      <c r="K1154" s="6">
        <f xml:space="preserve"> ecommerce_dataset_updated[[#This Row],['[Price (Rs.)']]]-ecommerce_dataset_updated[[#This Row],[Discount Amount _]]</f>
        <v>390.56650000000002</v>
      </c>
      <c r="L1154" t="s">
        <v>14</v>
      </c>
      <c r="M1154" t="s">
        <v>536</v>
      </c>
      <c r="N1154" s="4" t="s">
        <v>14057</v>
      </c>
      <c r="O1154" s="4" t="s">
        <v>14052</v>
      </c>
      <c r="P1154" s="4" t="s">
        <v>14079</v>
      </c>
      <c r="Q1154" s="5">
        <f>DATE(ecommerce_dataset_updated[[#This Row],[YYYY]],ecommerce_dataset_updated[[#This Row],[MM]],ecommerce_dataset_updated[[#This Row],[DD]])</f>
        <v>45294</v>
      </c>
      <c r="R1154" s="6" t="str">
        <f>TEXT(ecommerce_dataset_updated[[#This Row],['[Purchase_Date']]], "mmm")</f>
        <v>Jan</v>
      </c>
      <c r="S1154" s="6" t="str">
        <f>TEXT(ecommerce_dataset_updated[[#This Row],['[Purchase_Date']]], "ddd")</f>
        <v>Wed</v>
      </c>
      <c r="T1154" s="6">
        <f>ecommerce_dataset_updated[[#This Row],[Final_Price(Rs.) _]]-ecommerce_dataset_updated[[#This Row],['[Final_Price(Rs.)']]]</f>
        <v>-3.4999999999740794E-3</v>
      </c>
      <c r="U1154" s="6" t="b">
        <f xml:space="preserve"> AND(ecommerce_dataset_updated[[#This Row],[Final_Price(Rs.) _]]=ecommerce_dataset_updated[[#This Row],['[Final_Price(Rs.)']]])</f>
        <v>0</v>
      </c>
      <c r="V1154" s="5"/>
    </row>
    <row r="1155" spans="1:22">
      <c r="A1155" t="s">
        <v>4786</v>
      </c>
      <c r="B1155" t="s">
        <v>4787</v>
      </c>
      <c r="C1155" t="s">
        <v>68</v>
      </c>
      <c r="D1155" s="9" t="s">
        <v>4788</v>
      </c>
      <c r="E1155" s="8">
        <f>ecommerce_dataset_updated[[#This Row],[Price (Rs.)]]+0</f>
        <v>246.03</v>
      </c>
      <c r="F1155" s="6" t="s">
        <v>12</v>
      </c>
      <c r="G1155" s="7">
        <f>ecommerce_dataset_updated[[#This Row],[Discount (%)]]+0</f>
        <v>15</v>
      </c>
      <c r="H1155" s="6" t="s">
        <v>4789</v>
      </c>
      <c r="I1155" s="6">
        <f>ecommerce_dataset_updated[[#This Row],['[Price (Rs.)']]]*ecommerce_dataset_updated[[#This Row],['[Discount (%)']]]/100</f>
        <v>36.904499999999999</v>
      </c>
      <c r="J1155" s="6">
        <f>ecommerce_dataset_updated[[#This Row],[Final_Price(Rs.)]]+0</f>
        <v>209.13</v>
      </c>
      <c r="K1155" s="6">
        <f xml:space="preserve"> ecommerce_dataset_updated[[#This Row],['[Price (Rs.)']]]-ecommerce_dataset_updated[[#This Row],[Discount Amount _]]</f>
        <v>209.12549999999999</v>
      </c>
      <c r="L1155" t="s">
        <v>120</v>
      </c>
      <c r="M1155" t="s">
        <v>995</v>
      </c>
      <c r="N1155" s="4" t="s">
        <v>14049</v>
      </c>
      <c r="O1155" s="4" t="s">
        <v>14059</v>
      </c>
      <c r="P1155" s="4" t="s">
        <v>14079</v>
      </c>
      <c r="Q1155" s="5">
        <f>DATE(ecommerce_dataset_updated[[#This Row],[YYYY]],ecommerce_dataset_updated[[#This Row],[MM]],ecommerce_dataset_updated[[#This Row],[DD]])</f>
        <v>45423</v>
      </c>
      <c r="R1155" s="6" t="str">
        <f>TEXT(ecommerce_dataset_updated[[#This Row],['[Purchase_Date']]], "mmm")</f>
        <v>May</v>
      </c>
      <c r="S1155" s="6" t="str">
        <f>TEXT(ecommerce_dataset_updated[[#This Row],['[Purchase_Date']]], "ddd")</f>
        <v>Sat</v>
      </c>
      <c r="T1155" s="6">
        <f>ecommerce_dataset_updated[[#This Row],[Final_Price(Rs.) _]]-ecommerce_dataset_updated[[#This Row],['[Final_Price(Rs.)']]]</f>
        <v>-4.500000000007276E-3</v>
      </c>
      <c r="U1155" s="6" t="b">
        <f xml:space="preserve"> AND(ecommerce_dataset_updated[[#This Row],[Final_Price(Rs.) _]]=ecommerce_dataset_updated[[#This Row],['[Final_Price(Rs.)']]])</f>
        <v>0</v>
      </c>
      <c r="V1155" s="5"/>
    </row>
    <row r="1156" spans="1:22">
      <c r="A1156" t="s">
        <v>4790</v>
      </c>
      <c r="B1156" t="s">
        <v>4791</v>
      </c>
      <c r="C1156" t="s">
        <v>114</v>
      </c>
      <c r="D1156" s="9" t="s">
        <v>4792</v>
      </c>
      <c r="E1156" s="8">
        <f>ecommerce_dataset_updated[[#This Row],[Price (Rs.)]]+0</f>
        <v>172.66</v>
      </c>
      <c r="F1156" s="6" t="s">
        <v>107</v>
      </c>
      <c r="G1156" s="7">
        <f>ecommerce_dataset_updated[[#This Row],[Discount (%)]]+0</f>
        <v>0</v>
      </c>
      <c r="H1156" s="6" t="s">
        <v>4792</v>
      </c>
      <c r="I1156" s="6">
        <f>ecommerce_dataset_updated[[#This Row],['[Price (Rs.)']]]*ecommerce_dataset_updated[[#This Row],['[Discount (%)']]]/100</f>
        <v>0</v>
      </c>
      <c r="J1156" s="6">
        <f>ecommerce_dataset_updated[[#This Row],[Final_Price(Rs.)]]+0</f>
        <v>172.66</v>
      </c>
      <c r="K1156" s="6">
        <f xml:space="preserve"> ecommerce_dataset_updated[[#This Row],['[Price (Rs.)']]]-ecommerce_dataset_updated[[#This Row],[Discount Amount _]]</f>
        <v>172.66</v>
      </c>
      <c r="L1156" t="s">
        <v>28</v>
      </c>
      <c r="M1156" t="s">
        <v>413</v>
      </c>
      <c r="N1156" s="4" t="s">
        <v>14057</v>
      </c>
      <c r="O1156" s="4" t="s">
        <v>14050</v>
      </c>
      <c r="P1156" s="4" t="s">
        <v>14079</v>
      </c>
      <c r="Q1156" s="5">
        <f>DATE(ecommerce_dataset_updated[[#This Row],[YYYY]],ecommerce_dataset_updated[[#This Row],[MM]],ecommerce_dataset_updated[[#This Row],[DD]])</f>
        <v>45538</v>
      </c>
      <c r="R1156" s="6" t="str">
        <f>TEXT(ecommerce_dataset_updated[[#This Row],['[Purchase_Date']]], "mmm")</f>
        <v>Sep</v>
      </c>
      <c r="S1156" s="6" t="str">
        <f>TEXT(ecommerce_dataset_updated[[#This Row],['[Purchase_Date']]], "ddd")</f>
        <v>Tue</v>
      </c>
      <c r="T1156" s="6">
        <f>ecommerce_dataset_updated[[#This Row],[Final_Price(Rs.) _]]-ecommerce_dataset_updated[[#This Row],['[Final_Price(Rs.)']]]</f>
        <v>0</v>
      </c>
      <c r="U1156" s="6" t="b">
        <f xml:space="preserve"> AND(ecommerce_dataset_updated[[#This Row],[Final_Price(Rs.) _]]=ecommerce_dataset_updated[[#This Row],['[Final_Price(Rs.)']]])</f>
        <v>1</v>
      </c>
      <c r="V1156" s="5"/>
    </row>
    <row r="1157" spans="1:22">
      <c r="A1157" t="s">
        <v>4793</v>
      </c>
      <c r="B1157" t="s">
        <v>4794</v>
      </c>
      <c r="C1157" t="s">
        <v>18</v>
      </c>
      <c r="D1157" s="9" t="s">
        <v>4795</v>
      </c>
      <c r="E1157" s="8">
        <f>ecommerce_dataset_updated[[#This Row],[Price (Rs.)]]+0</f>
        <v>233.2</v>
      </c>
      <c r="F1157" s="6" t="s">
        <v>20</v>
      </c>
      <c r="G1157" s="7">
        <f>ecommerce_dataset_updated[[#This Row],[Discount (%)]]+0</f>
        <v>20</v>
      </c>
      <c r="H1157" s="6" t="s">
        <v>4796</v>
      </c>
      <c r="I1157" s="6">
        <f>ecommerce_dataset_updated[[#This Row],['[Price (Rs.)']]]*ecommerce_dataset_updated[[#This Row],['[Discount (%)']]]/100</f>
        <v>46.64</v>
      </c>
      <c r="J1157" s="6">
        <f>ecommerce_dataset_updated[[#This Row],[Final_Price(Rs.)]]+0</f>
        <v>186.56</v>
      </c>
      <c r="K1157" s="6">
        <f xml:space="preserve"> ecommerce_dataset_updated[[#This Row],['[Price (Rs.)']]]-ecommerce_dataset_updated[[#This Row],[Discount Amount _]]</f>
        <v>186.56</v>
      </c>
      <c r="L1157" t="s">
        <v>77</v>
      </c>
      <c r="M1157" t="s">
        <v>644</v>
      </c>
      <c r="N1157" s="4" t="s">
        <v>2910</v>
      </c>
      <c r="O1157" s="4" t="s">
        <v>14059</v>
      </c>
      <c r="P1157" s="4" t="s">
        <v>14079</v>
      </c>
      <c r="Q1157" s="5">
        <f>DATE(ecommerce_dataset_updated[[#This Row],[YYYY]],ecommerce_dataset_updated[[#This Row],[MM]],ecommerce_dataset_updated[[#This Row],[DD]])</f>
        <v>45426</v>
      </c>
      <c r="R1157" s="6" t="str">
        <f>TEXT(ecommerce_dataset_updated[[#This Row],['[Purchase_Date']]], "mmm")</f>
        <v>May</v>
      </c>
      <c r="S1157" s="6" t="str">
        <f>TEXT(ecommerce_dataset_updated[[#This Row],['[Purchase_Date']]], "ddd")</f>
        <v>Tue</v>
      </c>
      <c r="T1157" s="6">
        <f>ecommerce_dataset_updated[[#This Row],[Final_Price(Rs.) _]]-ecommerce_dataset_updated[[#This Row],['[Final_Price(Rs.)']]]</f>
        <v>0</v>
      </c>
      <c r="U1157" s="6" t="b">
        <f xml:space="preserve"> AND(ecommerce_dataset_updated[[#This Row],[Final_Price(Rs.) _]]=ecommerce_dataset_updated[[#This Row],['[Final_Price(Rs.)']]])</f>
        <v>1</v>
      </c>
      <c r="V1157" s="5"/>
    </row>
    <row r="1158" spans="1:22">
      <c r="A1158" t="s">
        <v>4797</v>
      </c>
      <c r="B1158" t="s">
        <v>4798</v>
      </c>
      <c r="C1158" t="s">
        <v>32</v>
      </c>
      <c r="D1158" s="9" t="s">
        <v>4799</v>
      </c>
      <c r="E1158" s="8">
        <f>ecommerce_dataset_updated[[#This Row],[Price (Rs.)]]+0</f>
        <v>304.79000000000002</v>
      </c>
      <c r="F1158" s="6" t="s">
        <v>154</v>
      </c>
      <c r="G1158" s="7">
        <f>ecommerce_dataset_updated[[#This Row],[Discount (%)]]+0</f>
        <v>30</v>
      </c>
      <c r="H1158" s="6" t="s">
        <v>4800</v>
      </c>
      <c r="I1158" s="6">
        <f>ecommerce_dataset_updated[[#This Row],['[Price (Rs.)']]]*ecommerce_dataset_updated[[#This Row],['[Discount (%)']]]/100</f>
        <v>91.437000000000012</v>
      </c>
      <c r="J1158" s="6">
        <f>ecommerce_dataset_updated[[#This Row],[Final_Price(Rs.)]]+0</f>
        <v>213.35</v>
      </c>
      <c r="K1158" s="6">
        <f xml:space="preserve"> ecommerce_dataset_updated[[#This Row],['[Price (Rs.)']]]-ecommerce_dataset_updated[[#This Row],[Discount Amount _]]</f>
        <v>213.35300000000001</v>
      </c>
      <c r="L1158" t="s">
        <v>35</v>
      </c>
      <c r="M1158" t="s">
        <v>2495</v>
      </c>
      <c r="N1158" s="4" t="s">
        <v>14060</v>
      </c>
      <c r="O1158" s="4" t="s">
        <v>14050</v>
      </c>
      <c r="P1158" s="4" t="s">
        <v>14079</v>
      </c>
      <c r="Q1158" s="5">
        <f>DATE(ecommerce_dataset_updated[[#This Row],[YYYY]],ecommerce_dataset_updated[[#This Row],[MM]],ecommerce_dataset_updated[[#This Row],[DD]])</f>
        <v>45561</v>
      </c>
      <c r="R1158" s="6" t="str">
        <f>TEXT(ecommerce_dataset_updated[[#This Row],['[Purchase_Date']]], "mmm")</f>
        <v>Sep</v>
      </c>
      <c r="S1158" s="6" t="str">
        <f>TEXT(ecommerce_dataset_updated[[#This Row],['[Purchase_Date']]], "ddd")</f>
        <v>Thu</v>
      </c>
      <c r="T1158" s="6">
        <f>ecommerce_dataset_updated[[#This Row],[Final_Price(Rs.) _]]-ecommerce_dataset_updated[[#This Row],['[Final_Price(Rs.)']]]</f>
        <v>3.0000000000143245E-3</v>
      </c>
      <c r="U1158" s="6" t="b">
        <f xml:space="preserve"> AND(ecommerce_dataset_updated[[#This Row],[Final_Price(Rs.) _]]=ecommerce_dataset_updated[[#This Row],['[Final_Price(Rs.)']]])</f>
        <v>0</v>
      </c>
      <c r="V1158" s="5"/>
    </row>
    <row r="1159" spans="1:22">
      <c r="A1159" t="s">
        <v>4801</v>
      </c>
      <c r="B1159" t="s">
        <v>4802</v>
      </c>
      <c r="C1159" t="s">
        <v>45</v>
      </c>
      <c r="D1159" s="9" t="s">
        <v>4803</v>
      </c>
      <c r="E1159" s="8">
        <f>ecommerce_dataset_updated[[#This Row],[Price (Rs.)]]+0</f>
        <v>124.42</v>
      </c>
      <c r="F1159" s="6" t="s">
        <v>107</v>
      </c>
      <c r="G1159" s="7">
        <f>ecommerce_dataset_updated[[#This Row],[Discount (%)]]+0</f>
        <v>0</v>
      </c>
      <c r="H1159" s="6" t="s">
        <v>4803</v>
      </c>
      <c r="I1159" s="6">
        <f>ecommerce_dataset_updated[[#This Row],['[Price (Rs.)']]]*ecommerce_dataset_updated[[#This Row],['[Discount (%)']]]/100</f>
        <v>0</v>
      </c>
      <c r="J1159" s="6">
        <f>ecommerce_dataset_updated[[#This Row],[Final_Price(Rs.)]]+0</f>
        <v>124.42</v>
      </c>
      <c r="K1159" s="6">
        <f xml:space="preserve"> ecommerce_dataset_updated[[#This Row],['[Price (Rs.)']]]-ecommerce_dataset_updated[[#This Row],[Discount Amount _]]</f>
        <v>124.42</v>
      </c>
      <c r="L1159" t="s">
        <v>28</v>
      </c>
      <c r="M1159" t="s">
        <v>798</v>
      </c>
      <c r="N1159" s="4" t="s">
        <v>14059</v>
      </c>
      <c r="O1159" s="4" t="s">
        <v>14049</v>
      </c>
      <c r="P1159" s="4" t="s">
        <v>14079</v>
      </c>
      <c r="Q1159" s="5">
        <f>DATE(ecommerce_dataset_updated[[#This Row],[YYYY]],ecommerce_dataset_updated[[#This Row],[MM]],ecommerce_dataset_updated[[#This Row],[DD]])</f>
        <v>45601</v>
      </c>
      <c r="R1159" s="6" t="str">
        <f>TEXT(ecommerce_dataset_updated[[#This Row],['[Purchase_Date']]], "mmm")</f>
        <v>Nov</v>
      </c>
      <c r="S1159" s="6" t="str">
        <f>TEXT(ecommerce_dataset_updated[[#This Row],['[Purchase_Date']]], "ddd")</f>
        <v>Tue</v>
      </c>
      <c r="T1159" s="6">
        <f>ecommerce_dataset_updated[[#This Row],[Final_Price(Rs.) _]]-ecommerce_dataset_updated[[#This Row],['[Final_Price(Rs.)']]]</f>
        <v>0</v>
      </c>
      <c r="U1159" s="6" t="b">
        <f xml:space="preserve"> AND(ecommerce_dataset_updated[[#This Row],[Final_Price(Rs.) _]]=ecommerce_dataset_updated[[#This Row],['[Final_Price(Rs.)']]])</f>
        <v>1</v>
      </c>
      <c r="V1159" s="5"/>
    </row>
    <row r="1160" spans="1:22">
      <c r="A1160" t="s">
        <v>4804</v>
      </c>
      <c r="B1160" t="s">
        <v>4805</v>
      </c>
      <c r="C1160" t="s">
        <v>114</v>
      </c>
      <c r="D1160" s="9" t="s">
        <v>4806</v>
      </c>
      <c r="E1160" s="8">
        <f>ecommerce_dataset_updated[[#This Row],[Price (Rs.)]]+0</f>
        <v>27.16</v>
      </c>
      <c r="F1160" s="6" t="s">
        <v>75</v>
      </c>
      <c r="G1160" s="7">
        <f>ecommerce_dataset_updated[[#This Row],[Discount (%)]]+0</f>
        <v>10</v>
      </c>
      <c r="H1160" s="6" t="s">
        <v>4807</v>
      </c>
      <c r="I1160" s="6">
        <f>ecommerce_dataset_updated[[#This Row],['[Price (Rs.)']]]*ecommerce_dataset_updated[[#This Row],['[Discount (%)']]]/100</f>
        <v>2.7160000000000002</v>
      </c>
      <c r="J1160" s="6">
        <f>ecommerce_dataset_updated[[#This Row],[Final_Price(Rs.)]]+0</f>
        <v>24.44</v>
      </c>
      <c r="K1160" s="6">
        <f xml:space="preserve"> ecommerce_dataset_updated[[#This Row],['[Price (Rs.)']]]-ecommerce_dataset_updated[[#This Row],[Discount Amount _]]</f>
        <v>24.443999999999999</v>
      </c>
      <c r="L1160" t="s">
        <v>14</v>
      </c>
      <c r="M1160" t="s">
        <v>2274</v>
      </c>
      <c r="N1160" s="4" t="s">
        <v>14050</v>
      </c>
      <c r="O1160" s="4" t="s">
        <v>14053</v>
      </c>
      <c r="P1160" s="4" t="s">
        <v>14079</v>
      </c>
      <c r="Q1160" s="5">
        <f>DATE(ecommerce_dataset_updated[[#This Row],[YYYY]],ecommerce_dataset_updated[[#This Row],[MM]],ecommerce_dataset_updated[[#This Row],[DD]])</f>
        <v>45391</v>
      </c>
      <c r="R1160" s="6" t="str">
        <f>TEXT(ecommerce_dataset_updated[[#This Row],['[Purchase_Date']]], "mmm")</f>
        <v>Apr</v>
      </c>
      <c r="S1160" s="6" t="str">
        <f>TEXT(ecommerce_dataset_updated[[#This Row],['[Purchase_Date']]], "ddd")</f>
        <v>Tue</v>
      </c>
      <c r="T1160" s="6">
        <f>ecommerce_dataset_updated[[#This Row],[Final_Price(Rs.) _]]-ecommerce_dataset_updated[[#This Row],['[Final_Price(Rs.)']]]</f>
        <v>3.9999999999977831E-3</v>
      </c>
      <c r="U1160" s="6" t="b">
        <f xml:space="preserve"> AND(ecommerce_dataset_updated[[#This Row],[Final_Price(Rs.) _]]=ecommerce_dataset_updated[[#This Row],['[Final_Price(Rs.)']]])</f>
        <v>0</v>
      </c>
      <c r="V1160" s="5"/>
    </row>
    <row r="1161" spans="1:22">
      <c r="A1161" t="s">
        <v>4808</v>
      </c>
      <c r="B1161" t="s">
        <v>4809</v>
      </c>
      <c r="C1161" t="s">
        <v>10</v>
      </c>
      <c r="D1161" s="9" t="s">
        <v>4810</v>
      </c>
      <c r="E1161" s="8">
        <f>ecommerce_dataset_updated[[#This Row],[Price (Rs.)]]+0</f>
        <v>420.22</v>
      </c>
      <c r="F1161" s="6" t="s">
        <v>107</v>
      </c>
      <c r="G1161" s="7">
        <f>ecommerce_dataset_updated[[#This Row],[Discount (%)]]+0</f>
        <v>0</v>
      </c>
      <c r="H1161" s="6" t="s">
        <v>4810</v>
      </c>
      <c r="I1161" s="6">
        <f>ecommerce_dataset_updated[[#This Row],['[Price (Rs.)']]]*ecommerce_dataset_updated[[#This Row],['[Discount (%)']]]/100</f>
        <v>0</v>
      </c>
      <c r="J1161" s="6">
        <f>ecommerce_dataset_updated[[#This Row],[Final_Price(Rs.)]]+0</f>
        <v>420.22</v>
      </c>
      <c r="K1161" s="6">
        <f xml:space="preserve"> ecommerce_dataset_updated[[#This Row],['[Price (Rs.)']]]-ecommerce_dataset_updated[[#This Row],[Discount Amount _]]</f>
        <v>420.22</v>
      </c>
      <c r="L1161" t="s">
        <v>77</v>
      </c>
      <c r="M1161" t="s">
        <v>1212</v>
      </c>
      <c r="N1161" s="4" t="s">
        <v>14063</v>
      </c>
      <c r="O1161" s="4" t="s">
        <v>14051</v>
      </c>
      <c r="P1161" s="4" t="s">
        <v>14079</v>
      </c>
      <c r="Q1161" s="5">
        <f>DATE(ecommerce_dataset_updated[[#This Row],[YYYY]],ecommerce_dataset_updated[[#This Row],[MM]],ecommerce_dataset_updated[[#This Row],[DD]])</f>
        <v>45339</v>
      </c>
      <c r="R1161" s="6" t="str">
        <f>TEXT(ecommerce_dataset_updated[[#This Row],['[Purchase_Date']]], "mmm")</f>
        <v>Feb</v>
      </c>
      <c r="S1161" s="6" t="str">
        <f>TEXT(ecommerce_dataset_updated[[#This Row],['[Purchase_Date']]], "ddd")</f>
        <v>Sat</v>
      </c>
      <c r="T1161" s="6">
        <f>ecommerce_dataset_updated[[#This Row],[Final_Price(Rs.) _]]-ecommerce_dataset_updated[[#This Row],['[Final_Price(Rs.)']]]</f>
        <v>0</v>
      </c>
      <c r="U1161" s="6" t="b">
        <f xml:space="preserve"> AND(ecommerce_dataset_updated[[#This Row],[Final_Price(Rs.) _]]=ecommerce_dataset_updated[[#This Row],['[Final_Price(Rs.)']]])</f>
        <v>1</v>
      </c>
      <c r="V1161" s="5"/>
    </row>
    <row r="1162" spans="1:22">
      <c r="A1162" t="s">
        <v>4811</v>
      </c>
      <c r="B1162" t="s">
        <v>4812</v>
      </c>
      <c r="C1162" t="s">
        <v>39</v>
      </c>
      <c r="D1162" s="9" t="s">
        <v>4813</v>
      </c>
      <c r="E1162" s="8">
        <f>ecommerce_dataset_updated[[#This Row],[Price (Rs.)]]+0</f>
        <v>187.72</v>
      </c>
      <c r="F1162" s="6" t="s">
        <v>154</v>
      </c>
      <c r="G1162" s="7">
        <f>ecommerce_dataset_updated[[#This Row],[Discount (%)]]+0</f>
        <v>30</v>
      </c>
      <c r="H1162" s="6" t="s">
        <v>4814</v>
      </c>
      <c r="I1162" s="6">
        <f>ecommerce_dataset_updated[[#This Row],['[Price (Rs.)']]]*ecommerce_dataset_updated[[#This Row],['[Discount (%)']]]/100</f>
        <v>56.316000000000003</v>
      </c>
      <c r="J1162" s="6">
        <f>ecommerce_dataset_updated[[#This Row],[Final_Price(Rs.)]]+0</f>
        <v>131.4</v>
      </c>
      <c r="K1162" s="6">
        <f xml:space="preserve"> ecommerce_dataset_updated[[#This Row],['[Price (Rs.)']]]-ecommerce_dataset_updated[[#This Row],[Discount Amount _]]</f>
        <v>131.404</v>
      </c>
      <c r="L1162" t="s">
        <v>28</v>
      </c>
      <c r="M1162" t="s">
        <v>2071</v>
      </c>
      <c r="N1162" s="4" t="s">
        <v>14048</v>
      </c>
      <c r="O1162" s="4" t="s">
        <v>14051</v>
      </c>
      <c r="P1162" s="4" t="s">
        <v>14079</v>
      </c>
      <c r="Q1162" s="5">
        <f>DATE(ecommerce_dataset_updated[[#This Row],[YYYY]],ecommerce_dataset_updated[[#This Row],[MM]],ecommerce_dataset_updated[[#This Row],[DD]])</f>
        <v>45334</v>
      </c>
      <c r="R1162" s="6" t="str">
        <f>TEXT(ecommerce_dataset_updated[[#This Row],['[Purchase_Date']]], "mmm")</f>
        <v>Feb</v>
      </c>
      <c r="S1162" s="6" t="str">
        <f>TEXT(ecommerce_dataset_updated[[#This Row],['[Purchase_Date']]], "ddd")</f>
        <v>Mon</v>
      </c>
      <c r="T1162" s="6">
        <f>ecommerce_dataset_updated[[#This Row],[Final_Price(Rs.) _]]-ecommerce_dataset_updated[[#This Row],['[Final_Price(Rs.)']]]</f>
        <v>3.9999999999906777E-3</v>
      </c>
      <c r="U1162" s="6" t="b">
        <f xml:space="preserve"> AND(ecommerce_dataset_updated[[#This Row],[Final_Price(Rs.) _]]=ecommerce_dataset_updated[[#This Row],['[Final_Price(Rs.)']]])</f>
        <v>0</v>
      </c>
      <c r="V1162" s="5"/>
    </row>
    <row r="1163" spans="1:22">
      <c r="A1163" t="s">
        <v>4815</v>
      </c>
      <c r="B1163" t="s">
        <v>4816</v>
      </c>
      <c r="C1163" t="s">
        <v>32</v>
      </c>
      <c r="D1163" s="9" t="s">
        <v>4817</v>
      </c>
      <c r="E1163" s="8">
        <f>ecommerce_dataset_updated[[#This Row],[Price (Rs.)]]+0</f>
        <v>363.56</v>
      </c>
      <c r="F1163" s="6" t="s">
        <v>47</v>
      </c>
      <c r="G1163" s="7">
        <f>ecommerce_dataset_updated[[#This Row],[Discount (%)]]+0</f>
        <v>50</v>
      </c>
      <c r="H1163" s="6" t="s">
        <v>4818</v>
      </c>
      <c r="I1163" s="6">
        <f>ecommerce_dataset_updated[[#This Row],['[Price (Rs.)']]]*ecommerce_dataset_updated[[#This Row],['[Discount (%)']]]/100</f>
        <v>181.78</v>
      </c>
      <c r="J1163" s="6">
        <f>ecommerce_dataset_updated[[#This Row],[Final_Price(Rs.)]]+0</f>
        <v>181.78</v>
      </c>
      <c r="K1163" s="6">
        <f xml:space="preserve"> ecommerce_dataset_updated[[#This Row],['[Price (Rs.)']]]-ecommerce_dataset_updated[[#This Row],[Discount Amount _]]</f>
        <v>181.78</v>
      </c>
      <c r="L1163" t="s">
        <v>14</v>
      </c>
      <c r="M1163" t="s">
        <v>3000</v>
      </c>
      <c r="N1163" s="4" t="s">
        <v>14057</v>
      </c>
      <c r="O1163" s="4" t="s">
        <v>14059</v>
      </c>
      <c r="P1163" s="4" t="s">
        <v>14079</v>
      </c>
      <c r="Q1163" s="5">
        <f>DATE(ecommerce_dataset_updated[[#This Row],[YYYY]],ecommerce_dataset_updated[[#This Row],[MM]],ecommerce_dataset_updated[[#This Row],[DD]])</f>
        <v>45415</v>
      </c>
      <c r="R1163" s="6" t="str">
        <f>TEXT(ecommerce_dataset_updated[[#This Row],['[Purchase_Date']]], "mmm")</f>
        <v>May</v>
      </c>
      <c r="S1163" s="6" t="str">
        <f>TEXT(ecommerce_dataset_updated[[#This Row],['[Purchase_Date']]], "ddd")</f>
        <v>Fri</v>
      </c>
      <c r="T1163" s="6">
        <f>ecommerce_dataset_updated[[#This Row],[Final_Price(Rs.) _]]-ecommerce_dataset_updated[[#This Row],['[Final_Price(Rs.)']]]</f>
        <v>0</v>
      </c>
      <c r="U1163" s="6" t="b">
        <f xml:space="preserve"> AND(ecommerce_dataset_updated[[#This Row],[Final_Price(Rs.) _]]=ecommerce_dataset_updated[[#This Row],['[Final_Price(Rs.)']]])</f>
        <v>1</v>
      </c>
      <c r="V1163" s="5"/>
    </row>
    <row r="1164" spans="1:22">
      <c r="A1164" t="s">
        <v>4819</v>
      </c>
      <c r="B1164" t="s">
        <v>4820</v>
      </c>
      <c r="C1164" t="s">
        <v>18</v>
      </c>
      <c r="D1164" s="9" t="s">
        <v>4821</v>
      </c>
      <c r="E1164" s="8">
        <f>ecommerce_dataset_updated[[#This Row],[Price (Rs.)]]+0</f>
        <v>256.97000000000003</v>
      </c>
      <c r="F1164" s="6" t="s">
        <v>47</v>
      </c>
      <c r="G1164" s="7">
        <f>ecommerce_dataset_updated[[#This Row],[Discount (%)]]+0</f>
        <v>50</v>
      </c>
      <c r="H1164" s="6" t="s">
        <v>4822</v>
      </c>
      <c r="I1164" s="6">
        <f>ecommerce_dataset_updated[[#This Row],['[Price (Rs.)']]]*ecommerce_dataset_updated[[#This Row],['[Discount (%)']]]/100</f>
        <v>128.48500000000001</v>
      </c>
      <c r="J1164" s="6">
        <f>ecommerce_dataset_updated[[#This Row],[Final_Price(Rs.)]]+0</f>
        <v>128.49</v>
      </c>
      <c r="K1164" s="6">
        <f xml:space="preserve"> ecommerce_dataset_updated[[#This Row],['[Price (Rs.)']]]-ecommerce_dataset_updated[[#This Row],[Discount Amount _]]</f>
        <v>128.48500000000001</v>
      </c>
      <c r="L1164" t="s">
        <v>28</v>
      </c>
      <c r="M1164" t="s">
        <v>3329</v>
      </c>
      <c r="N1164" s="4" t="s">
        <v>12</v>
      </c>
      <c r="O1164" s="4" t="s">
        <v>14051</v>
      </c>
      <c r="P1164" s="4" t="s">
        <v>14079</v>
      </c>
      <c r="Q1164" s="5">
        <f>DATE(ecommerce_dataset_updated[[#This Row],[YYYY]],ecommerce_dataset_updated[[#This Row],[MM]],ecommerce_dataset_updated[[#This Row],[DD]])</f>
        <v>45337</v>
      </c>
      <c r="R1164" s="6" t="str">
        <f>TEXT(ecommerce_dataset_updated[[#This Row],['[Purchase_Date']]], "mmm")</f>
        <v>Feb</v>
      </c>
      <c r="S1164" s="6" t="str">
        <f>TEXT(ecommerce_dataset_updated[[#This Row],['[Purchase_Date']]], "ddd")</f>
        <v>Thu</v>
      </c>
      <c r="T1164" s="6">
        <f>ecommerce_dataset_updated[[#This Row],[Final_Price(Rs.) _]]-ecommerce_dataset_updated[[#This Row],['[Final_Price(Rs.)']]]</f>
        <v>-4.9999999999954525E-3</v>
      </c>
      <c r="U1164" s="6" t="b">
        <f xml:space="preserve"> AND(ecommerce_dataset_updated[[#This Row],[Final_Price(Rs.) _]]=ecommerce_dataset_updated[[#This Row],['[Final_Price(Rs.)']]])</f>
        <v>0</v>
      </c>
      <c r="V1164" s="5"/>
    </row>
    <row r="1165" spans="1:22">
      <c r="A1165" t="s">
        <v>4823</v>
      </c>
      <c r="B1165" t="s">
        <v>4824</v>
      </c>
      <c r="C1165" t="s">
        <v>32</v>
      </c>
      <c r="D1165" s="9" t="s">
        <v>4825</v>
      </c>
      <c r="E1165" s="8">
        <f>ecommerce_dataset_updated[[#This Row],[Price (Rs.)]]+0</f>
        <v>389.7</v>
      </c>
      <c r="F1165" s="6" t="s">
        <v>75</v>
      </c>
      <c r="G1165" s="7">
        <f>ecommerce_dataset_updated[[#This Row],[Discount (%)]]+0</f>
        <v>10</v>
      </c>
      <c r="H1165" s="6" t="s">
        <v>4826</v>
      </c>
      <c r="I1165" s="6">
        <f>ecommerce_dataset_updated[[#This Row],['[Price (Rs.)']]]*ecommerce_dataset_updated[[#This Row],['[Discount (%)']]]/100</f>
        <v>38.97</v>
      </c>
      <c r="J1165" s="6">
        <f>ecommerce_dataset_updated[[#This Row],[Final_Price(Rs.)]]+0</f>
        <v>350.73</v>
      </c>
      <c r="K1165" s="6">
        <f xml:space="preserve"> ecommerce_dataset_updated[[#This Row],['[Price (Rs.)']]]-ecommerce_dataset_updated[[#This Row],[Discount Amount _]]</f>
        <v>350.73</v>
      </c>
      <c r="L1165" t="s">
        <v>77</v>
      </c>
      <c r="M1165" t="s">
        <v>36</v>
      </c>
      <c r="N1165" s="4" t="s">
        <v>14052</v>
      </c>
      <c r="O1165" s="4" t="s">
        <v>14053</v>
      </c>
      <c r="P1165" s="4" t="s">
        <v>14079</v>
      </c>
      <c r="Q1165" s="5">
        <f>DATE(ecommerce_dataset_updated[[#This Row],[YYYY]],ecommerce_dataset_updated[[#This Row],[MM]],ecommerce_dataset_updated[[#This Row],[DD]])</f>
        <v>45383</v>
      </c>
      <c r="R1165" s="6" t="str">
        <f>TEXT(ecommerce_dataset_updated[[#This Row],['[Purchase_Date']]], "mmm")</f>
        <v>Apr</v>
      </c>
      <c r="S1165" s="6" t="str">
        <f>TEXT(ecommerce_dataset_updated[[#This Row],['[Purchase_Date']]], "ddd")</f>
        <v>Mon</v>
      </c>
      <c r="T1165" s="6">
        <f>ecommerce_dataset_updated[[#This Row],[Final_Price(Rs.) _]]-ecommerce_dataset_updated[[#This Row],['[Final_Price(Rs.)']]]</f>
        <v>0</v>
      </c>
      <c r="U1165" s="6" t="b">
        <f xml:space="preserve"> AND(ecommerce_dataset_updated[[#This Row],[Final_Price(Rs.) _]]=ecommerce_dataset_updated[[#This Row],['[Final_Price(Rs.)']]])</f>
        <v>1</v>
      </c>
      <c r="V1165" s="5"/>
    </row>
    <row r="1166" spans="1:22">
      <c r="A1166" t="s">
        <v>4827</v>
      </c>
      <c r="B1166" t="s">
        <v>4828</v>
      </c>
      <c r="C1166" t="s">
        <v>68</v>
      </c>
      <c r="D1166" s="9" t="s">
        <v>4829</v>
      </c>
      <c r="E1166" s="8">
        <f>ecommerce_dataset_updated[[#This Row],[Price (Rs.)]]+0</f>
        <v>242.13</v>
      </c>
      <c r="F1166" s="6" t="s">
        <v>154</v>
      </c>
      <c r="G1166" s="7">
        <f>ecommerce_dataset_updated[[#This Row],[Discount (%)]]+0</f>
        <v>30</v>
      </c>
      <c r="H1166" s="6" t="s">
        <v>4830</v>
      </c>
      <c r="I1166" s="6">
        <f>ecommerce_dataset_updated[[#This Row],['[Price (Rs.)']]]*ecommerce_dataset_updated[[#This Row],['[Discount (%)']]]/100</f>
        <v>72.638999999999996</v>
      </c>
      <c r="J1166" s="6">
        <f>ecommerce_dataset_updated[[#This Row],[Final_Price(Rs.)]]+0</f>
        <v>169.49</v>
      </c>
      <c r="K1166" s="6">
        <f xml:space="preserve"> ecommerce_dataset_updated[[#This Row],['[Price (Rs.)']]]-ecommerce_dataset_updated[[#This Row],[Discount Amount _]]</f>
        <v>169.49099999999999</v>
      </c>
      <c r="L1166" t="s">
        <v>14</v>
      </c>
      <c r="M1166" t="s">
        <v>371</v>
      </c>
      <c r="N1166" s="4" t="s">
        <v>14056</v>
      </c>
      <c r="O1166" s="4" t="s">
        <v>14052</v>
      </c>
      <c r="P1166" s="4" t="s">
        <v>14079</v>
      </c>
      <c r="Q1166" s="5">
        <f>DATE(ecommerce_dataset_updated[[#This Row],[YYYY]],ecommerce_dataset_updated[[#This Row],[MM]],ecommerce_dataset_updated[[#This Row],[DD]])</f>
        <v>45319</v>
      </c>
      <c r="R1166" s="6" t="str">
        <f>TEXT(ecommerce_dataset_updated[[#This Row],['[Purchase_Date']]], "mmm")</f>
        <v>Jan</v>
      </c>
      <c r="S1166" s="6" t="str">
        <f>TEXT(ecommerce_dataset_updated[[#This Row],['[Purchase_Date']]], "ddd")</f>
        <v>Sun</v>
      </c>
      <c r="T1166" s="6">
        <f>ecommerce_dataset_updated[[#This Row],[Final_Price(Rs.) _]]-ecommerce_dataset_updated[[#This Row],['[Final_Price(Rs.)']]]</f>
        <v>9.9999999997635314E-4</v>
      </c>
      <c r="U1166" s="6" t="b">
        <f xml:space="preserve"> AND(ecommerce_dataset_updated[[#This Row],[Final_Price(Rs.) _]]=ecommerce_dataset_updated[[#This Row],['[Final_Price(Rs.)']]])</f>
        <v>0</v>
      </c>
      <c r="V1166" s="5"/>
    </row>
    <row r="1167" spans="1:22">
      <c r="A1167" t="s">
        <v>4831</v>
      </c>
      <c r="B1167" t="s">
        <v>4832</v>
      </c>
      <c r="C1167" t="s">
        <v>39</v>
      </c>
      <c r="D1167" s="9" t="s">
        <v>4833</v>
      </c>
      <c r="E1167" s="8">
        <f>ecommerce_dataset_updated[[#This Row],[Price (Rs.)]]+0</f>
        <v>415</v>
      </c>
      <c r="F1167" s="6" t="s">
        <v>53</v>
      </c>
      <c r="G1167" s="7">
        <f>ecommerce_dataset_updated[[#This Row],[Discount (%)]]+0</f>
        <v>5</v>
      </c>
      <c r="H1167" s="6" t="s">
        <v>4834</v>
      </c>
      <c r="I1167" s="6">
        <f>ecommerce_dataset_updated[[#This Row],['[Price (Rs.)']]]*ecommerce_dataset_updated[[#This Row],['[Discount (%)']]]/100</f>
        <v>20.75</v>
      </c>
      <c r="J1167" s="6">
        <f>ecommerce_dataset_updated[[#This Row],[Final_Price(Rs.)]]+0</f>
        <v>394.25</v>
      </c>
      <c r="K1167" s="6">
        <f xml:space="preserve"> ecommerce_dataset_updated[[#This Row],['[Price (Rs.)']]]-ecommerce_dataset_updated[[#This Row],[Discount Amount _]]</f>
        <v>394.25</v>
      </c>
      <c r="L1167" t="s">
        <v>120</v>
      </c>
      <c r="M1167" t="s">
        <v>1177</v>
      </c>
      <c r="N1167" s="4" t="s">
        <v>14066</v>
      </c>
      <c r="O1167" s="4" t="s">
        <v>14059</v>
      </c>
      <c r="P1167" s="4" t="s">
        <v>14079</v>
      </c>
      <c r="Q1167" s="5">
        <f>DATE(ecommerce_dataset_updated[[#This Row],[YYYY]],ecommerce_dataset_updated[[#This Row],[MM]],ecommerce_dataset_updated[[#This Row],[DD]])</f>
        <v>45431</v>
      </c>
      <c r="R1167" s="6" t="str">
        <f>TEXT(ecommerce_dataset_updated[[#This Row],['[Purchase_Date']]], "mmm")</f>
        <v>May</v>
      </c>
      <c r="S1167" s="6" t="str">
        <f>TEXT(ecommerce_dataset_updated[[#This Row],['[Purchase_Date']]], "ddd")</f>
        <v>Sun</v>
      </c>
      <c r="T1167" s="6">
        <f>ecommerce_dataset_updated[[#This Row],[Final_Price(Rs.) _]]-ecommerce_dataset_updated[[#This Row],['[Final_Price(Rs.)']]]</f>
        <v>0</v>
      </c>
      <c r="U1167" s="6" t="b">
        <f xml:space="preserve"> AND(ecommerce_dataset_updated[[#This Row],[Final_Price(Rs.) _]]=ecommerce_dataset_updated[[#This Row],['[Final_Price(Rs.)']]])</f>
        <v>1</v>
      </c>
      <c r="V1167" s="5"/>
    </row>
    <row r="1168" spans="1:22">
      <c r="A1168" t="s">
        <v>4835</v>
      </c>
      <c r="B1168" t="s">
        <v>4836</v>
      </c>
      <c r="C1168" t="s">
        <v>32</v>
      </c>
      <c r="D1168" s="9" t="s">
        <v>4248</v>
      </c>
      <c r="E1168" s="8">
        <f>ecommerce_dataset_updated[[#This Row],[Price (Rs.)]]+0</f>
        <v>205.38</v>
      </c>
      <c r="F1168" s="6" t="s">
        <v>75</v>
      </c>
      <c r="G1168" s="7">
        <f>ecommerce_dataset_updated[[#This Row],[Discount (%)]]+0</f>
        <v>10</v>
      </c>
      <c r="H1168" s="6" t="s">
        <v>4837</v>
      </c>
      <c r="I1168" s="6">
        <f>ecommerce_dataset_updated[[#This Row],['[Price (Rs.)']]]*ecommerce_dataset_updated[[#This Row],['[Discount (%)']]]/100</f>
        <v>20.538</v>
      </c>
      <c r="J1168" s="6">
        <f>ecommerce_dataset_updated[[#This Row],[Final_Price(Rs.)]]+0</f>
        <v>184.84</v>
      </c>
      <c r="K1168" s="6">
        <f xml:space="preserve"> ecommerce_dataset_updated[[#This Row],['[Price (Rs.)']]]-ecommerce_dataset_updated[[#This Row],[Discount Amount _]]</f>
        <v>184.84199999999998</v>
      </c>
      <c r="L1168" t="s">
        <v>28</v>
      </c>
      <c r="M1168" t="s">
        <v>2390</v>
      </c>
      <c r="N1168" s="4" t="s">
        <v>14050</v>
      </c>
      <c r="O1168" s="4" t="s">
        <v>14050</v>
      </c>
      <c r="P1168" s="4" t="s">
        <v>14079</v>
      </c>
      <c r="Q1168" s="5">
        <f>DATE(ecommerce_dataset_updated[[#This Row],[YYYY]],ecommerce_dataset_updated[[#This Row],[MM]],ecommerce_dataset_updated[[#This Row],[DD]])</f>
        <v>45544</v>
      </c>
      <c r="R1168" s="6" t="str">
        <f>TEXT(ecommerce_dataset_updated[[#This Row],['[Purchase_Date']]], "mmm")</f>
        <v>Sep</v>
      </c>
      <c r="S1168" s="6" t="str">
        <f>TEXT(ecommerce_dataset_updated[[#This Row],['[Purchase_Date']]], "ddd")</f>
        <v>Mon</v>
      </c>
      <c r="T1168" s="6">
        <f>ecommerce_dataset_updated[[#This Row],[Final_Price(Rs.) _]]-ecommerce_dataset_updated[[#This Row],['[Final_Price(Rs.)']]]</f>
        <v>1.999999999981128E-3</v>
      </c>
      <c r="U1168" s="6" t="b">
        <f xml:space="preserve"> AND(ecommerce_dataset_updated[[#This Row],[Final_Price(Rs.) _]]=ecommerce_dataset_updated[[#This Row],['[Final_Price(Rs.)']]])</f>
        <v>0</v>
      </c>
      <c r="V1168" s="5"/>
    </row>
    <row r="1169" spans="1:22">
      <c r="A1169" t="s">
        <v>4838</v>
      </c>
      <c r="B1169" t="s">
        <v>4839</v>
      </c>
      <c r="C1169" t="s">
        <v>114</v>
      </c>
      <c r="D1169" s="9" t="s">
        <v>4840</v>
      </c>
      <c r="E1169" s="8">
        <f>ecommerce_dataset_updated[[#This Row],[Price (Rs.)]]+0</f>
        <v>402.37</v>
      </c>
      <c r="F1169" s="6" t="s">
        <v>107</v>
      </c>
      <c r="G1169" s="7">
        <f>ecommerce_dataset_updated[[#This Row],[Discount (%)]]+0</f>
        <v>0</v>
      </c>
      <c r="H1169" s="6" t="s">
        <v>4840</v>
      </c>
      <c r="I1169" s="6">
        <f>ecommerce_dataset_updated[[#This Row],['[Price (Rs.)']]]*ecommerce_dataset_updated[[#This Row],['[Discount (%)']]]/100</f>
        <v>0</v>
      </c>
      <c r="J1169" s="6">
        <f>ecommerce_dataset_updated[[#This Row],[Final_Price(Rs.)]]+0</f>
        <v>402.37</v>
      </c>
      <c r="K1169" s="6">
        <f xml:space="preserve"> ecommerce_dataset_updated[[#This Row],['[Price (Rs.)']]]-ecommerce_dataset_updated[[#This Row],[Discount Amount _]]</f>
        <v>402.37</v>
      </c>
      <c r="L1169" t="s">
        <v>14</v>
      </c>
      <c r="M1169" t="s">
        <v>569</v>
      </c>
      <c r="N1169" s="4" t="s">
        <v>154</v>
      </c>
      <c r="O1169" s="4" t="s">
        <v>14067</v>
      </c>
      <c r="P1169" s="4" t="s">
        <v>14079</v>
      </c>
      <c r="Q1169" s="5">
        <f>DATE(ecommerce_dataset_updated[[#This Row],[YYYY]],ecommerce_dataset_updated[[#This Row],[MM]],ecommerce_dataset_updated[[#This Row],[DD]])</f>
        <v>45503</v>
      </c>
      <c r="R1169" s="6" t="str">
        <f>TEXT(ecommerce_dataset_updated[[#This Row],['[Purchase_Date']]], "mmm")</f>
        <v>Jul</v>
      </c>
      <c r="S1169" s="6" t="str">
        <f>TEXT(ecommerce_dataset_updated[[#This Row],['[Purchase_Date']]], "ddd")</f>
        <v>Tue</v>
      </c>
      <c r="T1169" s="6">
        <f>ecommerce_dataset_updated[[#This Row],[Final_Price(Rs.) _]]-ecommerce_dataset_updated[[#This Row],['[Final_Price(Rs.)']]]</f>
        <v>0</v>
      </c>
      <c r="U1169" s="6" t="b">
        <f xml:space="preserve"> AND(ecommerce_dataset_updated[[#This Row],[Final_Price(Rs.) _]]=ecommerce_dataset_updated[[#This Row],['[Final_Price(Rs.)']]])</f>
        <v>1</v>
      </c>
      <c r="V1169" s="5"/>
    </row>
    <row r="1170" spans="1:22">
      <c r="A1170" t="s">
        <v>4841</v>
      </c>
      <c r="B1170" t="s">
        <v>4842</v>
      </c>
      <c r="C1170" t="s">
        <v>32</v>
      </c>
      <c r="D1170" s="9" t="s">
        <v>4843</v>
      </c>
      <c r="E1170" s="8">
        <f>ecommerce_dataset_updated[[#This Row],[Price (Rs.)]]+0</f>
        <v>130.6</v>
      </c>
      <c r="F1170" s="6" t="s">
        <v>107</v>
      </c>
      <c r="G1170" s="7">
        <f>ecommerce_dataset_updated[[#This Row],[Discount (%)]]+0</f>
        <v>0</v>
      </c>
      <c r="H1170" s="6" t="s">
        <v>4843</v>
      </c>
      <c r="I1170" s="6">
        <f>ecommerce_dataset_updated[[#This Row],['[Price (Rs.)']]]*ecommerce_dataset_updated[[#This Row],['[Discount (%)']]]/100</f>
        <v>0</v>
      </c>
      <c r="J1170" s="6">
        <f>ecommerce_dataset_updated[[#This Row],[Final_Price(Rs.)]]+0</f>
        <v>130.6</v>
      </c>
      <c r="K1170" s="6">
        <f xml:space="preserve"> ecommerce_dataset_updated[[#This Row],['[Price (Rs.)']]]-ecommerce_dataset_updated[[#This Row],[Discount Amount _]]</f>
        <v>130.6</v>
      </c>
      <c r="L1170" t="s">
        <v>35</v>
      </c>
      <c r="M1170" t="s">
        <v>352</v>
      </c>
      <c r="N1170" s="4" t="s">
        <v>14050</v>
      </c>
      <c r="O1170" s="4" t="s">
        <v>14057</v>
      </c>
      <c r="P1170" s="4" t="s">
        <v>14079</v>
      </c>
      <c r="Q1170" s="5">
        <f>DATE(ecommerce_dataset_updated[[#This Row],[YYYY]],ecommerce_dataset_updated[[#This Row],[MM]],ecommerce_dataset_updated[[#This Row],[DD]])</f>
        <v>45360</v>
      </c>
      <c r="R1170" s="6" t="str">
        <f>TEXT(ecommerce_dataset_updated[[#This Row],['[Purchase_Date']]], "mmm")</f>
        <v>Mar</v>
      </c>
      <c r="S1170" s="6" t="str">
        <f>TEXT(ecommerce_dataset_updated[[#This Row],['[Purchase_Date']]], "ddd")</f>
        <v>Sat</v>
      </c>
      <c r="T1170" s="6">
        <f>ecommerce_dataset_updated[[#This Row],[Final_Price(Rs.) _]]-ecommerce_dataset_updated[[#This Row],['[Final_Price(Rs.)']]]</f>
        <v>0</v>
      </c>
      <c r="U1170" s="6" t="b">
        <f xml:space="preserve"> AND(ecommerce_dataset_updated[[#This Row],[Final_Price(Rs.) _]]=ecommerce_dataset_updated[[#This Row],['[Final_Price(Rs.)']]])</f>
        <v>1</v>
      </c>
      <c r="V1170" s="5"/>
    </row>
    <row r="1171" spans="1:22">
      <c r="A1171" t="s">
        <v>4844</v>
      </c>
      <c r="B1171" t="s">
        <v>4845</v>
      </c>
      <c r="C1171" t="s">
        <v>18</v>
      </c>
      <c r="D1171" s="9" t="s">
        <v>4846</v>
      </c>
      <c r="E1171" s="8">
        <f>ecommerce_dataset_updated[[#This Row],[Price (Rs.)]]+0</f>
        <v>401.02</v>
      </c>
      <c r="F1171" s="6" t="s">
        <v>12</v>
      </c>
      <c r="G1171" s="7">
        <f>ecommerce_dataset_updated[[#This Row],[Discount (%)]]+0</f>
        <v>15</v>
      </c>
      <c r="H1171" s="6" t="s">
        <v>4847</v>
      </c>
      <c r="I1171" s="6">
        <f>ecommerce_dataset_updated[[#This Row],['[Price (Rs.)']]]*ecommerce_dataset_updated[[#This Row],['[Discount (%)']]]/100</f>
        <v>60.152999999999992</v>
      </c>
      <c r="J1171" s="6">
        <f>ecommerce_dataset_updated[[#This Row],[Final_Price(Rs.)]]+0</f>
        <v>340.87</v>
      </c>
      <c r="K1171" s="6">
        <f xml:space="preserve"> ecommerce_dataset_updated[[#This Row],['[Price (Rs.)']]]-ecommerce_dataset_updated[[#This Row],[Discount Amount _]]</f>
        <v>340.86699999999996</v>
      </c>
      <c r="L1171" t="s">
        <v>77</v>
      </c>
      <c r="M1171" t="s">
        <v>995</v>
      </c>
      <c r="N1171" s="4" t="s">
        <v>14049</v>
      </c>
      <c r="O1171" s="4" t="s">
        <v>14059</v>
      </c>
      <c r="P1171" s="4" t="s">
        <v>14079</v>
      </c>
      <c r="Q1171" s="5">
        <f>DATE(ecommerce_dataset_updated[[#This Row],[YYYY]],ecommerce_dataset_updated[[#This Row],[MM]],ecommerce_dataset_updated[[#This Row],[DD]])</f>
        <v>45423</v>
      </c>
      <c r="R1171" s="6" t="str">
        <f>TEXT(ecommerce_dataset_updated[[#This Row],['[Purchase_Date']]], "mmm")</f>
        <v>May</v>
      </c>
      <c r="S1171" s="6" t="str">
        <f>TEXT(ecommerce_dataset_updated[[#This Row],['[Purchase_Date']]], "ddd")</f>
        <v>Sat</v>
      </c>
      <c r="T1171" s="6">
        <f>ecommerce_dataset_updated[[#This Row],[Final_Price(Rs.) _]]-ecommerce_dataset_updated[[#This Row],['[Final_Price(Rs.)']]]</f>
        <v>-3.0000000000427463E-3</v>
      </c>
      <c r="U1171" s="6" t="b">
        <f xml:space="preserve"> AND(ecommerce_dataset_updated[[#This Row],[Final_Price(Rs.) _]]=ecommerce_dataset_updated[[#This Row],['[Final_Price(Rs.)']]])</f>
        <v>0</v>
      </c>
      <c r="V1171" s="5"/>
    </row>
    <row r="1172" spans="1:22">
      <c r="A1172" t="s">
        <v>4848</v>
      </c>
      <c r="B1172" t="s">
        <v>4849</v>
      </c>
      <c r="C1172" t="s">
        <v>114</v>
      </c>
      <c r="D1172" s="9" t="s">
        <v>4850</v>
      </c>
      <c r="E1172" s="8">
        <f>ecommerce_dataset_updated[[#This Row],[Price (Rs.)]]+0</f>
        <v>376.07</v>
      </c>
      <c r="F1172" s="6" t="s">
        <v>154</v>
      </c>
      <c r="G1172" s="7">
        <f>ecommerce_dataset_updated[[#This Row],[Discount (%)]]+0</f>
        <v>30</v>
      </c>
      <c r="H1172" s="6" t="s">
        <v>4851</v>
      </c>
      <c r="I1172" s="6">
        <f>ecommerce_dataset_updated[[#This Row],['[Price (Rs.)']]]*ecommerce_dataset_updated[[#This Row],['[Discount (%)']]]/100</f>
        <v>112.821</v>
      </c>
      <c r="J1172" s="6">
        <f>ecommerce_dataset_updated[[#This Row],[Final_Price(Rs.)]]+0</f>
        <v>263.25</v>
      </c>
      <c r="K1172" s="6">
        <f xml:space="preserve"> ecommerce_dataset_updated[[#This Row],['[Price (Rs.)']]]-ecommerce_dataset_updated[[#This Row],[Discount Amount _]]</f>
        <v>263.24900000000002</v>
      </c>
      <c r="L1172" t="s">
        <v>120</v>
      </c>
      <c r="M1172" t="s">
        <v>587</v>
      </c>
      <c r="N1172" s="4" t="s">
        <v>14071</v>
      </c>
      <c r="O1172" s="4" t="s">
        <v>14059</v>
      </c>
      <c r="P1172" s="4" t="s">
        <v>14079</v>
      </c>
      <c r="Q1172" s="5">
        <f>DATE(ecommerce_dataset_updated[[#This Row],[YYYY]],ecommerce_dataset_updated[[#This Row],[MM]],ecommerce_dataset_updated[[#This Row],[DD]])</f>
        <v>45436</v>
      </c>
      <c r="R1172" s="6" t="str">
        <f>TEXT(ecommerce_dataset_updated[[#This Row],['[Purchase_Date']]], "mmm")</f>
        <v>May</v>
      </c>
      <c r="S1172" s="6" t="str">
        <f>TEXT(ecommerce_dataset_updated[[#This Row],['[Purchase_Date']]], "ddd")</f>
        <v>Fri</v>
      </c>
      <c r="T1172" s="6">
        <f>ecommerce_dataset_updated[[#This Row],[Final_Price(Rs.) _]]-ecommerce_dataset_updated[[#This Row],['[Final_Price(Rs.)']]]</f>
        <v>-9.9999999997635314E-4</v>
      </c>
      <c r="U1172" s="6" t="b">
        <f xml:space="preserve"> AND(ecommerce_dataset_updated[[#This Row],[Final_Price(Rs.) _]]=ecommerce_dataset_updated[[#This Row],['[Final_Price(Rs.)']]])</f>
        <v>0</v>
      </c>
      <c r="V1172" s="5"/>
    </row>
    <row r="1173" spans="1:22">
      <c r="A1173" t="s">
        <v>4852</v>
      </c>
      <c r="B1173" t="s">
        <v>4853</v>
      </c>
      <c r="C1173" t="s">
        <v>45</v>
      </c>
      <c r="D1173" s="9" t="s">
        <v>4854</v>
      </c>
      <c r="E1173" s="8">
        <f>ecommerce_dataset_updated[[#This Row],[Price (Rs.)]]+0</f>
        <v>361.79</v>
      </c>
      <c r="F1173" s="6" t="s">
        <v>47</v>
      </c>
      <c r="G1173" s="7">
        <f>ecommerce_dataset_updated[[#This Row],[Discount (%)]]+0</f>
        <v>50</v>
      </c>
      <c r="H1173" s="6" t="s">
        <v>4855</v>
      </c>
      <c r="I1173" s="6">
        <f>ecommerce_dataset_updated[[#This Row],['[Price (Rs.)']]]*ecommerce_dataset_updated[[#This Row],['[Discount (%)']]]/100</f>
        <v>180.89500000000001</v>
      </c>
      <c r="J1173" s="6">
        <f>ecommerce_dataset_updated[[#This Row],[Final_Price(Rs.)]]+0</f>
        <v>180.9</v>
      </c>
      <c r="K1173" s="6">
        <f xml:space="preserve"> ecommerce_dataset_updated[[#This Row],['[Price (Rs.)']]]-ecommerce_dataset_updated[[#This Row],[Discount Amount _]]</f>
        <v>180.89500000000001</v>
      </c>
      <c r="L1173" t="s">
        <v>14</v>
      </c>
      <c r="M1173" t="s">
        <v>121</v>
      </c>
      <c r="N1173" s="4" t="s">
        <v>14065</v>
      </c>
      <c r="O1173" s="4" t="s">
        <v>14050</v>
      </c>
      <c r="P1173" s="4" t="s">
        <v>14079</v>
      </c>
      <c r="Q1173" s="5">
        <f>DATE(ecommerce_dataset_updated[[#This Row],[YYYY]],ecommerce_dataset_updated[[#This Row],[MM]],ecommerce_dataset_updated[[#This Row],[DD]])</f>
        <v>45558</v>
      </c>
      <c r="R1173" s="6" t="str">
        <f>TEXT(ecommerce_dataset_updated[[#This Row],['[Purchase_Date']]], "mmm")</f>
        <v>Sep</v>
      </c>
      <c r="S1173" s="6" t="str">
        <f>TEXT(ecommerce_dataset_updated[[#This Row],['[Purchase_Date']]], "ddd")</f>
        <v>Mon</v>
      </c>
      <c r="T1173" s="6">
        <f>ecommerce_dataset_updated[[#This Row],[Final_Price(Rs.) _]]-ecommerce_dataset_updated[[#This Row],['[Final_Price(Rs.)']]]</f>
        <v>-4.9999999999954525E-3</v>
      </c>
      <c r="U1173" s="6" t="b">
        <f xml:space="preserve"> AND(ecommerce_dataset_updated[[#This Row],[Final_Price(Rs.) _]]=ecommerce_dataset_updated[[#This Row],['[Final_Price(Rs.)']]])</f>
        <v>0</v>
      </c>
      <c r="V1173" s="5"/>
    </row>
    <row r="1174" spans="1:22">
      <c r="A1174" t="s">
        <v>4856</v>
      </c>
      <c r="B1174" t="s">
        <v>4857</v>
      </c>
      <c r="C1174" t="s">
        <v>114</v>
      </c>
      <c r="D1174" s="9" t="s">
        <v>4858</v>
      </c>
      <c r="E1174" s="8">
        <f>ecommerce_dataset_updated[[#This Row],[Price (Rs.)]]+0</f>
        <v>477.51</v>
      </c>
      <c r="F1174" s="6" t="s">
        <v>26</v>
      </c>
      <c r="G1174" s="7">
        <f>ecommerce_dataset_updated[[#This Row],[Discount (%)]]+0</f>
        <v>25</v>
      </c>
      <c r="H1174" s="6" t="s">
        <v>4859</v>
      </c>
      <c r="I1174" s="6">
        <f>ecommerce_dataset_updated[[#This Row],['[Price (Rs.)']]]*ecommerce_dataset_updated[[#This Row],['[Discount (%)']]]/100</f>
        <v>119.3775</v>
      </c>
      <c r="J1174" s="6">
        <f>ecommerce_dataset_updated[[#This Row],[Final_Price(Rs.)]]+0</f>
        <v>358.13</v>
      </c>
      <c r="K1174" s="6">
        <f xml:space="preserve"> ecommerce_dataset_updated[[#This Row],['[Price (Rs.)']]]-ecommerce_dataset_updated[[#This Row],[Discount Amount _]]</f>
        <v>358.13249999999999</v>
      </c>
      <c r="L1174" t="s">
        <v>77</v>
      </c>
      <c r="M1174" t="s">
        <v>380</v>
      </c>
      <c r="N1174" s="4" t="s">
        <v>14066</v>
      </c>
      <c r="O1174" s="4" t="s">
        <v>75</v>
      </c>
      <c r="P1174" s="4" t="s">
        <v>14079</v>
      </c>
      <c r="Q1174" s="5">
        <f>DATE(ecommerce_dataset_updated[[#This Row],[YYYY]],ecommerce_dataset_updated[[#This Row],[MM]],ecommerce_dataset_updated[[#This Row],[DD]])</f>
        <v>45584</v>
      </c>
      <c r="R1174" s="6" t="str">
        <f>TEXT(ecommerce_dataset_updated[[#This Row],['[Purchase_Date']]], "mmm")</f>
        <v>Oct</v>
      </c>
      <c r="S1174" s="6" t="str">
        <f>TEXT(ecommerce_dataset_updated[[#This Row],['[Purchase_Date']]], "ddd")</f>
        <v>Sat</v>
      </c>
      <c r="T1174" s="6">
        <f>ecommerce_dataset_updated[[#This Row],[Final_Price(Rs.) _]]-ecommerce_dataset_updated[[#This Row],['[Final_Price(Rs.)']]]</f>
        <v>2.4999999999977263E-3</v>
      </c>
      <c r="U1174" s="6" t="b">
        <f xml:space="preserve"> AND(ecommerce_dataset_updated[[#This Row],[Final_Price(Rs.) _]]=ecommerce_dataset_updated[[#This Row],['[Final_Price(Rs.)']]])</f>
        <v>0</v>
      </c>
      <c r="V1174" s="5"/>
    </row>
    <row r="1175" spans="1:22">
      <c r="A1175" t="s">
        <v>4860</v>
      </c>
      <c r="B1175" t="s">
        <v>4861</v>
      </c>
      <c r="C1175" t="s">
        <v>32</v>
      </c>
      <c r="D1175" s="9" t="s">
        <v>4862</v>
      </c>
      <c r="E1175" s="8">
        <f>ecommerce_dataset_updated[[#This Row],[Price (Rs.)]]+0</f>
        <v>209.1</v>
      </c>
      <c r="F1175" s="6" t="s">
        <v>47</v>
      </c>
      <c r="G1175" s="7">
        <f>ecommerce_dataset_updated[[#This Row],[Discount (%)]]+0</f>
        <v>50</v>
      </c>
      <c r="H1175" s="6" t="s">
        <v>4863</v>
      </c>
      <c r="I1175" s="6">
        <f>ecommerce_dataset_updated[[#This Row],['[Price (Rs.)']]]*ecommerce_dataset_updated[[#This Row],['[Discount (%)']]]/100</f>
        <v>104.55</v>
      </c>
      <c r="J1175" s="6">
        <f>ecommerce_dataset_updated[[#This Row],[Final_Price(Rs.)]]+0</f>
        <v>104.55</v>
      </c>
      <c r="K1175" s="6">
        <f xml:space="preserve"> ecommerce_dataset_updated[[#This Row],['[Price (Rs.)']]]-ecommerce_dataset_updated[[#This Row],[Discount Amount _]]</f>
        <v>104.55</v>
      </c>
      <c r="L1175" t="s">
        <v>28</v>
      </c>
      <c r="M1175" t="s">
        <v>1186</v>
      </c>
      <c r="N1175" s="4" t="s">
        <v>14051</v>
      </c>
      <c r="O1175" s="4" t="s">
        <v>14055</v>
      </c>
      <c r="P1175" s="4" t="s">
        <v>14079</v>
      </c>
      <c r="Q1175" s="5">
        <f>DATE(ecommerce_dataset_updated[[#This Row],[YYYY]],ecommerce_dataset_updated[[#This Row],[MM]],ecommerce_dataset_updated[[#This Row],[DD]])</f>
        <v>45506</v>
      </c>
      <c r="R1175" s="6" t="str">
        <f>TEXT(ecommerce_dataset_updated[[#This Row],['[Purchase_Date']]], "mmm")</f>
        <v>Aug</v>
      </c>
      <c r="S1175" s="6" t="str">
        <f>TEXT(ecommerce_dataset_updated[[#This Row],['[Purchase_Date']]], "ddd")</f>
        <v>Fri</v>
      </c>
      <c r="T1175" s="6">
        <f>ecommerce_dataset_updated[[#This Row],[Final_Price(Rs.) _]]-ecommerce_dataset_updated[[#This Row],['[Final_Price(Rs.)']]]</f>
        <v>0</v>
      </c>
      <c r="U1175" s="6" t="b">
        <f xml:space="preserve"> AND(ecommerce_dataset_updated[[#This Row],[Final_Price(Rs.) _]]=ecommerce_dataset_updated[[#This Row],['[Final_Price(Rs.)']]])</f>
        <v>1</v>
      </c>
      <c r="V1175" s="5"/>
    </row>
    <row r="1176" spans="1:22">
      <c r="A1176" t="s">
        <v>4864</v>
      </c>
      <c r="B1176" t="s">
        <v>4865</v>
      </c>
      <c r="C1176" t="s">
        <v>32</v>
      </c>
      <c r="D1176" s="9" t="s">
        <v>4866</v>
      </c>
      <c r="E1176" s="8">
        <f>ecommerce_dataset_updated[[#This Row],[Price (Rs.)]]+0</f>
        <v>367.38</v>
      </c>
      <c r="F1176" s="6" t="s">
        <v>12</v>
      </c>
      <c r="G1176" s="7">
        <f>ecommerce_dataset_updated[[#This Row],[Discount (%)]]+0</f>
        <v>15</v>
      </c>
      <c r="H1176" s="6" t="s">
        <v>4867</v>
      </c>
      <c r="I1176" s="6">
        <f>ecommerce_dataset_updated[[#This Row],['[Price (Rs.)']]]*ecommerce_dataset_updated[[#This Row],['[Discount (%)']]]/100</f>
        <v>55.106999999999999</v>
      </c>
      <c r="J1176" s="6">
        <f>ecommerce_dataset_updated[[#This Row],[Final_Price(Rs.)]]+0</f>
        <v>312.27</v>
      </c>
      <c r="K1176" s="6">
        <f xml:space="preserve"> ecommerce_dataset_updated[[#This Row],['[Price (Rs.)']]]-ecommerce_dataset_updated[[#This Row],[Discount Amount _]]</f>
        <v>312.27300000000002</v>
      </c>
      <c r="L1176" t="s">
        <v>120</v>
      </c>
      <c r="M1176" t="s">
        <v>239</v>
      </c>
      <c r="N1176" s="4" t="s">
        <v>14070</v>
      </c>
      <c r="O1176" s="4" t="s">
        <v>14062</v>
      </c>
      <c r="P1176" s="4" t="s">
        <v>14079</v>
      </c>
      <c r="Q1176" s="5">
        <f>DATE(ecommerce_dataset_updated[[#This Row],[YYYY]],ecommerce_dataset_updated[[#This Row],[MM]],ecommerce_dataset_updated[[#This Row],[DD]])</f>
        <v>45461</v>
      </c>
      <c r="R1176" s="6" t="str">
        <f>TEXT(ecommerce_dataset_updated[[#This Row],['[Purchase_Date']]], "mmm")</f>
        <v>Jun</v>
      </c>
      <c r="S1176" s="6" t="str">
        <f>TEXT(ecommerce_dataset_updated[[#This Row],['[Purchase_Date']]], "ddd")</f>
        <v>Tue</v>
      </c>
      <c r="T1176" s="6">
        <f>ecommerce_dataset_updated[[#This Row],[Final_Price(Rs.) _]]-ecommerce_dataset_updated[[#This Row],['[Final_Price(Rs.)']]]</f>
        <v>3.0000000000427463E-3</v>
      </c>
      <c r="U1176" s="6" t="b">
        <f xml:space="preserve"> AND(ecommerce_dataset_updated[[#This Row],[Final_Price(Rs.) _]]=ecommerce_dataset_updated[[#This Row],['[Final_Price(Rs.)']]])</f>
        <v>0</v>
      </c>
      <c r="V1176" s="5"/>
    </row>
    <row r="1177" spans="1:22">
      <c r="A1177" t="s">
        <v>4868</v>
      </c>
      <c r="B1177" t="s">
        <v>4869</v>
      </c>
      <c r="C1177" t="s">
        <v>39</v>
      </c>
      <c r="D1177" s="9" t="s">
        <v>4870</v>
      </c>
      <c r="E1177" s="8">
        <f>ecommerce_dataset_updated[[#This Row],[Price (Rs.)]]+0</f>
        <v>49.99</v>
      </c>
      <c r="F1177" s="6" t="s">
        <v>20</v>
      </c>
      <c r="G1177" s="7">
        <f>ecommerce_dataset_updated[[#This Row],[Discount (%)]]+0</f>
        <v>20</v>
      </c>
      <c r="H1177" s="6" t="s">
        <v>4871</v>
      </c>
      <c r="I1177" s="6">
        <f>ecommerce_dataset_updated[[#This Row],['[Price (Rs.)']]]*ecommerce_dataset_updated[[#This Row],['[Discount (%)']]]/100</f>
        <v>9.9980000000000011</v>
      </c>
      <c r="J1177" s="6">
        <f>ecommerce_dataset_updated[[#This Row],[Final_Price(Rs.)]]+0</f>
        <v>39.99</v>
      </c>
      <c r="K1177" s="6">
        <f xml:space="preserve"> ecommerce_dataset_updated[[#This Row],['[Price (Rs.)']]]-ecommerce_dataset_updated[[#This Row],[Discount Amount _]]</f>
        <v>39.992000000000004</v>
      </c>
      <c r="L1177" t="s">
        <v>120</v>
      </c>
      <c r="M1177" t="s">
        <v>479</v>
      </c>
      <c r="N1177" s="4" t="s">
        <v>14054</v>
      </c>
      <c r="O1177" s="4" t="s">
        <v>14057</v>
      </c>
      <c r="P1177" s="4" t="s">
        <v>14079</v>
      </c>
      <c r="Q1177" s="5">
        <f>DATE(ecommerce_dataset_updated[[#This Row],[YYYY]],ecommerce_dataset_updated[[#This Row],[MM]],ecommerce_dataset_updated[[#This Row],[DD]])</f>
        <v>45378</v>
      </c>
      <c r="R1177" s="6" t="str">
        <f>TEXT(ecommerce_dataset_updated[[#This Row],['[Purchase_Date']]], "mmm")</f>
        <v>Mar</v>
      </c>
      <c r="S1177" s="6" t="str">
        <f>TEXT(ecommerce_dataset_updated[[#This Row],['[Purchase_Date']]], "ddd")</f>
        <v>Wed</v>
      </c>
      <c r="T1177" s="6">
        <f>ecommerce_dataset_updated[[#This Row],[Final_Price(Rs.) _]]-ecommerce_dataset_updated[[#This Row],['[Final_Price(Rs.)']]]</f>
        <v>2.0000000000024443E-3</v>
      </c>
      <c r="U1177" s="6" t="b">
        <f xml:space="preserve"> AND(ecommerce_dataset_updated[[#This Row],[Final_Price(Rs.) _]]=ecommerce_dataset_updated[[#This Row],['[Final_Price(Rs.)']]])</f>
        <v>0</v>
      </c>
      <c r="V1177" s="5"/>
    </row>
    <row r="1178" spans="1:22">
      <c r="A1178" t="s">
        <v>4872</v>
      </c>
      <c r="B1178" t="s">
        <v>4873</v>
      </c>
      <c r="C1178" t="s">
        <v>68</v>
      </c>
      <c r="D1178" s="9" t="s">
        <v>4874</v>
      </c>
      <c r="E1178" s="8">
        <f>ecommerce_dataset_updated[[#This Row],[Price (Rs.)]]+0</f>
        <v>223.13</v>
      </c>
      <c r="F1178" s="6" t="s">
        <v>53</v>
      </c>
      <c r="G1178" s="7">
        <f>ecommerce_dataset_updated[[#This Row],[Discount (%)]]+0</f>
        <v>5</v>
      </c>
      <c r="H1178" s="6" t="s">
        <v>4875</v>
      </c>
      <c r="I1178" s="6">
        <f>ecommerce_dataset_updated[[#This Row],['[Price (Rs.)']]]*ecommerce_dataset_updated[[#This Row],['[Discount (%)']]]/100</f>
        <v>11.156500000000001</v>
      </c>
      <c r="J1178" s="6">
        <f>ecommerce_dataset_updated[[#This Row],[Final_Price(Rs.)]]+0</f>
        <v>211.97</v>
      </c>
      <c r="K1178" s="6">
        <f xml:space="preserve"> ecommerce_dataset_updated[[#This Row],['[Price (Rs.)']]]-ecommerce_dataset_updated[[#This Row],[Discount Amount _]]</f>
        <v>211.9735</v>
      </c>
      <c r="L1178" t="s">
        <v>35</v>
      </c>
      <c r="M1178" t="s">
        <v>783</v>
      </c>
      <c r="N1178" s="4" t="s">
        <v>14058</v>
      </c>
      <c r="O1178" s="4" t="s">
        <v>14057</v>
      </c>
      <c r="P1178" s="4" t="s">
        <v>14079</v>
      </c>
      <c r="Q1178" s="5">
        <f>DATE(ecommerce_dataset_updated[[#This Row],[YYYY]],ecommerce_dataset_updated[[#This Row],[MM]],ecommerce_dataset_updated[[#This Row],[DD]])</f>
        <v>45380</v>
      </c>
      <c r="R1178" s="6" t="str">
        <f>TEXT(ecommerce_dataset_updated[[#This Row],['[Purchase_Date']]], "mmm")</f>
        <v>Mar</v>
      </c>
      <c r="S1178" s="6" t="str">
        <f>TEXT(ecommerce_dataset_updated[[#This Row],['[Purchase_Date']]], "ddd")</f>
        <v>Fri</v>
      </c>
      <c r="T1178" s="6">
        <f>ecommerce_dataset_updated[[#This Row],[Final_Price(Rs.) _]]-ecommerce_dataset_updated[[#This Row],['[Final_Price(Rs.)']]]</f>
        <v>3.5000000000025011E-3</v>
      </c>
      <c r="U1178" s="6" t="b">
        <f xml:space="preserve"> AND(ecommerce_dataset_updated[[#This Row],[Final_Price(Rs.) _]]=ecommerce_dataset_updated[[#This Row],['[Final_Price(Rs.)']]])</f>
        <v>0</v>
      </c>
      <c r="V1178" s="5"/>
    </row>
    <row r="1179" spans="1:22">
      <c r="A1179" t="s">
        <v>4876</v>
      </c>
      <c r="B1179" t="s">
        <v>4877</v>
      </c>
      <c r="C1179" t="s">
        <v>18</v>
      </c>
      <c r="D1179" s="9" t="s">
        <v>4878</v>
      </c>
      <c r="E1179" s="8">
        <f>ecommerce_dataset_updated[[#This Row],[Price (Rs.)]]+0</f>
        <v>481.77</v>
      </c>
      <c r="F1179" s="6" t="s">
        <v>75</v>
      </c>
      <c r="G1179" s="7">
        <f>ecommerce_dataset_updated[[#This Row],[Discount (%)]]+0</f>
        <v>10</v>
      </c>
      <c r="H1179" s="6" t="s">
        <v>953</v>
      </c>
      <c r="I1179" s="6">
        <f>ecommerce_dataset_updated[[#This Row],['[Price (Rs.)']]]*ecommerce_dataset_updated[[#This Row],['[Discount (%)']]]/100</f>
        <v>48.177</v>
      </c>
      <c r="J1179" s="6">
        <f>ecommerce_dataset_updated[[#This Row],[Final_Price(Rs.)]]+0</f>
        <v>433.59</v>
      </c>
      <c r="K1179" s="6">
        <f xml:space="preserve"> ecommerce_dataset_updated[[#This Row],['[Price (Rs.)']]]-ecommerce_dataset_updated[[#This Row],[Discount Amount _]]</f>
        <v>433.59299999999996</v>
      </c>
      <c r="L1179" t="s">
        <v>28</v>
      </c>
      <c r="M1179" t="s">
        <v>413</v>
      </c>
      <c r="N1179" s="4" t="s">
        <v>14057</v>
      </c>
      <c r="O1179" s="4" t="s">
        <v>14050</v>
      </c>
      <c r="P1179" s="4" t="s">
        <v>14079</v>
      </c>
      <c r="Q1179" s="5">
        <f>DATE(ecommerce_dataset_updated[[#This Row],[YYYY]],ecommerce_dataset_updated[[#This Row],[MM]],ecommerce_dataset_updated[[#This Row],[DD]])</f>
        <v>45538</v>
      </c>
      <c r="R1179" s="6" t="str">
        <f>TEXT(ecommerce_dataset_updated[[#This Row],['[Purchase_Date']]], "mmm")</f>
        <v>Sep</v>
      </c>
      <c r="S1179" s="6" t="str">
        <f>TEXT(ecommerce_dataset_updated[[#This Row],['[Purchase_Date']]], "ddd")</f>
        <v>Tue</v>
      </c>
      <c r="T1179" s="6">
        <f>ecommerce_dataset_updated[[#This Row],[Final_Price(Rs.) _]]-ecommerce_dataset_updated[[#This Row],['[Final_Price(Rs.)']]]</f>
        <v>2.9999999999859028E-3</v>
      </c>
      <c r="U1179" s="6" t="b">
        <f xml:space="preserve"> AND(ecommerce_dataset_updated[[#This Row],[Final_Price(Rs.) _]]=ecommerce_dataset_updated[[#This Row],['[Final_Price(Rs.)']]])</f>
        <v>0</v>
      </c>
      <c r="V1179" s="5"/>
    </row>
    <row r="1180" spans="1:22">
      <c r="A1180" t="s">
        <v>4879</v>
      </c>
      <c r="B1180" t="s">
        <v>4880</v>
      </c>
      <c r="C1180" t="s">
        <v>32</v>
      </c>
      <c r="D1180" s="9" t="s">
        <v>4881</v>
      </c>
      <c r="E1180" s="8">
        <f>ecommerce_dataset_updated[[#This Row],[Price (Rs.)]]+0</f>
        <v>333.36</v>
      </c>
      <c r="F1180" s="6" t="s">
        <v>75</v>
      </c>
      <c r="G1180" s="7">
        <f>ecommerce_dataset_updated[[#This Row],[Discount (%)]]+0</f>
        <v>10</v>
      </c>
      <c r="H1180" s="6" t="s">
        <v>4882</v>
      </c>
      <c r="I1180" s="6">
        <f>ecommerce_dataset_updated[[#This Row],['[Price (Rs.)']]]*ecommerce_dataset_updated[[#This Row],['[Discount (%)']]]/100</f>
        <v>33.336000000000006</v>
      </c>
      <c r="J1180" s="6">
        <f>ecommerce_dataset_updated[[#This Row],[Final_Price(Rs.)]]+0</f>
        <v>300.02</v>
      </c>
      <c r="K1180" s="6">
        <f xml:space="preserve"> ecommerce_dataset_updated[[#This Row],['[Price (Rs.)']]]-ecommerce_dataset_updated[[#This Row],[Discount Amount _]]</f>
        <v>300.024</v>
      </c>
      <c r="L1180" t="s">
        <v>120</v>
      </c>
      <c r="M1180" t="s">
        <v>362</v>
      </c>
      <c r="N1180" s="4" t="s">
        <v>14054</v>
      </c>
      <c r="O1180" s="4" t="s">
        <v>14051</v>
      </c>
      <c r="P1180" s="4" t="s">
        <v>14079</v>
      </c>
      <c r="Q1180" s="5">
        <f>DATE(ecommerce_dataset_updated[[#This Row],[YYYY]],ecommerce_dataset_updated[[#This Row],[MM]],ecommerce_dataset_updated[[#This Row],[DD]])</f>
        <v>45349</v>
      </c>
      <c r="R1180" s="6" t="str">
        <f>TEXT(ecommerce_dataset_updated[[#This Row],['[Purchase_Date']]], "mmm")</f>
        <v>Feb</v>
      </c>
      <c r="S1180" s="6" t="str">
        <f>TEXT(ecommerce_dataset_updated[[#This Row],['[Purchase_Date']]], "ddd")</f>
        <v>Tue</v>
      </c>
      <c r="T1180" s="6">
        <f>ecommerce_dataset_updated[[#This Row],[Final_Price(Rs.) _]]-ecommerce_dataset_updated[[#This Row],['[Final_Price(Rs.)']]]</f>
        <v>4.0000000000190994E-3</v>
      </c>
      <c r="U1180" s="6" t="b">
        <f xml:space="preserve"> AND(ecommerce_dataset_updated[[#This Row],[Final_Price(Rs.) _]]=ecommerce_dataset_updated[[#This Row],['[Final_Price(Rs.)']]])</f>
        <v>0</v>
      </c>
      <c r="V1180" s="5"/>
    </row>
    <row r="1181" spans="1:22">
      <c r="A1181" t="s">
        <v>4883</v>
      </c>
      <c r="B1181" t="s">
        <v>4884</v>
      </c>
      <c r="C1181" t="s">
        <v>45</v>
      </c>
      <c r="D1181" s="9" t="s">
        <v>4885</v>
      </c>
      <c r="E1181" s="8">
        <f>ecommerce_dataset_updated[[#This Row],[Price (Rs.)]]+0</f>
        <v>460.93</v>
      </c>
      <c r="F1181" s="6" t="s">
        <v>20</v>
      </c>
      <c r="G1181" s="7">
        <f>ecommerce_dataset_updated[[#This Row],[Discount (%)]]+0</f>
        <v>20</v>
      </c>
      <c r="H1181" s="6" t="s">
        <v>853</v>
      </c>
      <c r="I1181" s="6">
        <f>ecommerce_dataset_updated[[#This Row],['[Price (Rs.)']]]*ecommerce_dataset_updated[[#This Row],['[Discount (%)']]]/100</f>
        <v>92.186000000000007</v>
      </c>
      <c r="J1181" s="6">
        <f>ecommerce_dataset_updated[[#This Row],[Final_Price(Rs.)]]+0</f>
        <v>368.74</v>
      </c>
      <c r="K1181" s="6">
        <f xml:space="preserve"> ecommerce_dataset_updated[[#This Row],['[Price (Rs.)']]]-ecommerce_dataset_updated[[#This Row],[Discount Amount _]]</f>
        <v>368.74400000000003</v>
      </c>
      <c r="L1181" t="s">
        <v>28</v>
      </c>
      <c r="M1181" t="s">
        <v>4523</v>
      </c>
      <c r="N1181" s="4" t="s">
        <v>20</v>
      </c>
      <c r="O1181" s="4" t="s">
        <v>14053</v>
      </c>
      <c r="P1181" s="4" t="s">
        <v>14079</v>
      </c>
      <c r="Q1181" s="5">
        <f>DATE(ecommerce_dataset_updated[[#This Row],[YYYY]],ecommerce_dataset_updated[[#This Row],[MM]],ecommerce_dataset_updated[[#This Row],[DD]])</f>
        <v>45402</v>
      </c>
      <c r="R1181" s="6" t="str">
        <f>TEXT(ecommerce_dataset_updated[[#This Row],['[Purchase_Date']]], "mmm")</f>
        <v>Apr</v>
      </c>
      <c r="S1181" s="6" t="str">
        <f>TEXT(ecommerce_dataset_updated[[#This Row],['[Purchase_Date']]], "ddd")</f>
        <v>Sat</v>
      </c>
      <c r="T1181" s="6">
        <f>ecommerce_dataset_updated[[#This Row],[Final_Price(Rs.) _]]-ecommerce_dataset_updated[[#This Row],['[Final_Price(Rs.)']]]</f>
        <v>4.0000000000190994E-3</v>
      </c>
      <c r="U1181" s="6" t="b">
        <f xml:space="preserve"> AND(ecommerce_dataset_updated[[#This Row],[Final_Price(Rs.) _]]=ecommerce_dataset_updated[[#This Row],['[Final_Price(Rs.)']]])</f>
        <v>0</v>
      </c>
      <c r="V1181" s="5"/>
    </row>
    <row r="1182" spans="1:22">
      <c r="A1182" t="s">
        <v>4886</v>
      </c>
      <c r="B1182" t="s">
        <v>4887</v>
      </c>
      <c r="C1182" t="s">
        <v>68</v>
      </c>
      <c r="D1182" s="9" t="s">
        <v>4888</v>
      </c>
      <c r="E1182" s="8">
        <f>ecommerce_dataset_updated[[#This Row],[Price (Rs.)]]+0</f>
        <v>198.84</v>
      </c>
      <c r="F1182" s="6" t="s">
        <v>47</v>
      </c>
      <c r="G1182" s="7">
        <f>ecommerce_dataset_updated[[#This Row],[Discount (%)]]+0</f>
        <v>50</v>
      </c>
      <c r="H1182" s="6" t="s">
        <v>4889</v>
      </c>
      <c r="I1182" s="6">
        <f>ecommerce_dataset_updated[[#This Row],['[Price (Rs.)']]]*ecommerce_dataset_updated[[#This Row],['[Discount (%)']]]/100</f>
        <v>99.42</v>
      </c>
      <c r="J1182" s="6">
        <f>ecommerce_dataset_updated[[#This Row],[Final_Price(Rs.)]]+0</f>
        <v>99.42</v>
      </c>
      <c r="K1182" s="6">
        <f xml:space="preserve"> ecommerce_dataset_updated[[#This Row],['[Price (Rs.)']]]-ecommerce_dataset_updated[[#This Row],[Discount Amount _]]</f>
        <v>99.42</v>
      </c>
      <c r="L1182" t="s">
        <v>35</v>
      </c>
      <c r="M1182" t="s">
        <v>1068</v>
      </c>
      <c r="N1182" s="4" t="s">
        <v>14056</v>
      </c>
      <c r="O1182" s="4" t="s">
        <v>14067</v>
      </c>
      <c r="P1182" s="4" t="s">
        <v>14079</v>
      </c>
      <c r="Q1182" s="5">
        <f>DATE(ecommerce_dataset_updated[[#This Row],[YYYY]],ecommerce_dataset_updated[[#This Row],[MM]],ecommerce_dataset_updated[[#This Row],[DD]])</f>
        <v>45501</v>
      </c>
      <c r="R1182" s="6" t="str">
        <f>TEXT(ecommerce_dataset_updated[[#This Row],['[Purchase_Date']]], "mmm")</f>
        <v>Jul</v>
      </c>
      <c r="S1182" s="6" t="str">
        <f>TEXT(ecommerce_dataset_updated[[#This Row],['[Purchase_Date']]], "ddd")</f>
        <v>Sun</v>
      </c>
      <c r="T1182" s="6">
        <f>ecommerce_dataset_updated[[#This Row],[Final_Price(Rs.) _]]-ecommerce_dataset_updated[[#This Row],['[Final_Price(Rs.)']]]</f>
        <v>0</v>
      </c>
      <c r="U1182" s="6" t="b">
        <f xml:space="preserve"> AND(ecommerce_dataset_updated[[#This Row],[Final_Price(Rs.) _]]=ecommerce_dataset_updated[[#This Row],['[Final_Price(Rs.)']]])</f>
        <v>1</v>
      </c>
      <c r="V1182" s="5"/>
    </row>
    <row r="1183" spans="1:22">
      <c r="A1183" t="s">
        <v>4890</v>
      </c>
      <c r="B1183" t="s">
        <v>4891</v>
      </c>
      <c r="C1183" t="s">
        <v>45</v>
      </c>
      <c r="D1183" s="9" t="s">
        <v>4892</v>
      </c>
      <c r="E1183" s="8">
        <f>ecommerce_dataset_updated[[#This Row],[Price (Rs.)]]+0</f>
        <v>335.09</v>
      </c>
      <c r="F1183" s="6" t="s">
        <v>20</v>
      </c>
      <c r="G1183" s="7">
        <f>ecommerce_dataset_updated[[#This Row],[Discount (%)]]+0</f>
        <v>20</v>
      </c>
      <c r="H1183" s="6" t="s">
        <v>4893</v>
      </c>
      <c r="I1183" s="6">
        <f>ecommerce_dataset_updated[[#This Row],['[Price (Rs.)']]]*ecommerce_dataset_updated[[#This Row],['[Discount (%)']]]/100</f>
        <v>67.017999999999986</v>
      </c>
      <c r="J1183" s="6">
        <f>ecommerce_dataset_updated[[#This Row],[Final_Price(Rs.)]]+0</f>
        <v>268.07</v>
      </c>
      <c r="K1183" s="6">
        <f xml:space="preserve"> ecommerce_dataset_updated[[#This Row],['[Price (Rs.)']]]-ecommerce_dataset_updated[[#This Row],[Discount Amount _]]</f>
        <v>268.072</v>
      </c>
      <c r="L1183" t="s">
        <v>120</v>
      </c>
      <c r="M1183" t="s">
        <v>825</v>
      </c>
      <c r="N1183" s="4" t="s">
        <v>14064</v>
      </c>
      <c r="O1183" s="4" t="s">
        <v>75</v>
      </c>
      <c r="P1183" s="4" t="s">
        <v>14079</v>
      </c>
      <c r="Q1183" s="5">
        <f>DATE(ecommerce_dataset_updated[[#This Row],[YYYY]],ecommerce_dataset_updated[[#This Row],[MM]],ecommerce_dataset_updated[[#This Row],[DD]])</f>
        <v>45578</v>
      </c>
      <c r="R1183" s="6" t="str">
        <f>TEXT(ecommerce_dataset_updated[[#This Row],['[Purchase_Date']]], "mmm")</f>
        <v>Oct</v>
      </c>
      <c r="S1183" s="6" t="str">
        <f>TEXT(ecommerce_dataset_updated[[#This Row],['[Purchase_Date']]], "ddd")</f>
        <v>Sun</v>
      </c>
      <c r="T1183" s="6">
        <f>ecommerce_dataset_updated[[#This Row],[Final_Price(Rs.) _]]-ecommerce_dataset_updated[[#This Row],['[Final_Price(Rs.)']]]</f>
        <v>2.0000000000095497E-3</v>
      </c>
      <c r="U1183" s="6" t="b">
        <f xml:space="preserve"> AND(ecommerce_dataset_updated[[#This Row],[Final_Price(Rs.) _]]=ecommerce_dataset_updated[[#This Row],['[Final_Price(Rs.)']]])</f>
        <v>0</v>
      </c>
      <c r="V1183" s="5"/>
    </row>
    <row r="1184" spans="1:22">
      <c r="A1184" t="s">
        <v>4894</v>
      </c>
      <c r="B1184" t="s">
        <v>4895</v>
      </c>
      <c r="C1184" t="s">
        <v>45</v>
      </c>
      <c r="D1184" s="9" t="s">
        <v>4896</v>
      </c>
      <c r="E1184" s="8">
        <f>ecommerce_dataset_updated[[#This Row],[Price (Rs.)]]+0</f>
        <v>410.41</v>
      </c>
      <c r="F1184" s="6" t="s">
        <v>47</v>
      </c>
      <c r="G1184" s="7">
        <f>ecommerce_dataset_updated[[#This Row],[Discount (%)]]+0</f>
        <v>50</v>
      </c>
      <c r="H1184" s="6" t="s">
        <v>4897</v>
      </c>
      <c r="I1184" s="6">
        <f>ecommerce_dataset_updated[[#This Row],['[Price (Rs.)']]]*ecommerce_dataset_updated[[#This Row],['[Discount (%)']]]/100</f>
        <v>205.20500000000001</v>
      </c>
      <c r="J1184" s="6">
        <f>ecommerce_dataset_updated[[#This Row],[Final_Price(Rs.)]]+0</f>
        <v>205.21</v>
      </c>
      <c r="K1184" s="6">
        <f xml:space="preserve"> ecommerce_dataset_updated[[#This Row],['[Price (Rs.)']]]-ecommerce_dataset_updated[[#This Row],[Discount Amount _]]</f>
        <v>205.20500000000001</v>
      </c>
      <c r="L1184" t="s">
        <v>28</v>
      </c>
      <c r="M1184" t="s">
        <v>681</v>
      </c>
      <c r="N1184" s="4" t="s">
        <v>14051</v>
      </c>
      <c r="O1184" s="4" t="s">
        <v>14062</v>
      </c>
      <c r="P1184" s="4" t="s">
        <v>14079</v>
      </c>
      <c r="Q1184" s="5">
        <f>DATE(ecommerce_dataset_updated[[#This Row],[YYYY]],ecommerce_dataset_updated[[#This Row],[MM]],ecommerce_dataset_updated[[#This Row],[DD]])</f>
        <v>45445</v>
      </c>
      <c r="R1184" s="6" t="str">
        <f>TEXT(ecommerce_dataset_updated[[#This Row],['[Purchase_Date']]], "mmm")</f>
        <v>Jun</v>
      </c>
      <c r="S1184" s="6" t="str">
        <f>TEXT(ecommerce_dataset_updated[[#This Row],['[Purchase_Date']]], "ddd")</f>
        <v>Sun</v>
      </c>
      <c r="T1184" s="6">
        <f>ecommerce_dataset_updated[[#This Row],[Final_Price(Rs.) _]]-ecommerce_dataset_updated[[#This Row],['[Final_Price(Rs.)']]]</f>
        <v>-4.9999999999954525E-3</v>
      </c>
      <c r="U1184" s="6" t="b">
        <f xml:space="preserve"> AND(ecommerce_dataset_updated[[#This Row],[Final_Price(Rs.) _]]=ecommerce_dataset_updated[[#This Row],['[Final_Price(Rs.)']]])</f>
        <v>0</v>
      </c>
      <c r="V1184" s="5"/>
    </row>
    <row r="1185" spans="1:22">
      <c r="A1185" t="s">
        <v>4898</v>
      </c>
      <c r="B1185" t="s">
        <v>4899</v>
      </c>
      <c r="C1185" t="s">
        <v>114</v>
      </c>
      <c r="D1185" s="9" t="s">
        <v>4900</v>
      </c>
      <c r="E1185" s="8">
        <f>ecommerce_dataset_updated[[#This Row],[Price (Rs.)]]+0</f>
        <v>393.83</v>
      </c>
      <c r="F1185" s="6" t="s">
        <v>47</v>
      </c>
      <c r="G1185" s="7">
        <f>ecommerce_dataset_updated[[#This Row],[Discount (%)]]+0</f>
        <v>50</v>
      </c>
      <c r="H1185" s="6" t="s">
        <v>4901</v>
      </c>
      <c r="I1185" s="6">
        <f>ecommerce_dataset_updated[[#This Row],['[Price (Rs.)']]]*ecommerce_dataset_updated[[#This Row],['[Discount (%)']]]/100</f>
        <v>196.91499999999999</v>
      </c>
      <c r="J1185" s="6">
        <f>ecommerce_dataset_updated[[#This Row],[Final_Price(Rs.)]]+0</f>
        <v>196.91</v>
      </c>
      <c r="K1185" s="6">
        <f xml:space="preserve"> ecommerce_dataset_updated[[#This Row],['[Price (Rs.)']]]-ecommerce_dataset_updated[[#This Row],[Discount Amount _]]</f>
        <v>196.91499999999999</v>
      </c>
      <c r="L1185" t="s">
        <v>14</v>
      </c>
      <c r="M1185" t="s">
        <v>1574</v>
      </c>
      <c r="N1185" s="4" t="s">
        <v>14061</v>
      </c>
      <c r="O1185" s="4" t="s">
        <v>14055</v>
      </c>
      <c r="P1185" s="4" t="s">
        <v>14079</v>
      </c>
      <c r="Q1185" s="5">
        <f>DATE(ecommerce_dataset_updated[[#This Row],[YYYY]],ecommerce_dataset_updated[[#This Row],[MM]],ecommerce_dataset_updated[[#This Row],[DD]])</f>
        <v>45525</v>
      </c>
      <c r="R1185" s="6" t="str">
        <f>TEXT(ecommerce_dataset_updated[[#This Row],['[Purchase_Date']]], "mmm")</f>
        <v>Aug</v>
      </c>
      <c r="S1185" s="6" t="str">
        <f>TEXT(ecommerce_dataset_updated[[#This Row],['[Purchase_Date']]], "ddd")</f>
        <v>Wed</v>
      </c>
      <c r="T1185" s="6">
        <f>ecommerce_dataset_updated[[#This Row],[Final_Price(Rs.) _]]-ecommerce_dataset_updated[[#This Row],['[Final_Price(Rs.)']]]</f>
        <v>4.9999999999954525E-3</v>
      </c>
      <c r="U1185" s="6" t="b">
        <f xml:space="preserve"> AND(ecommerce_dataset_updated[[#This Row],[Final_Price(Rs.) _]]=ecommerce_dataset_updated[[#This Row],['[Final_Price(Rs.)']]])</f>
        <v>0</v>
      </c>
      <c r="V1185" s="5"/>
    </row>
    <row r="1186" spans="1:22">
      <c r="A1186" t="s">
        <v>4902</v>
      </c>
      <c r="B1186" t="s">
        <v>4903</v>
      </c>
      <c r="C1186" t="s">
        <v>114</v>
      </c>
      <c r="D1186" s="9" t="s">
        <v>4904</v>
      </c>
      <c r="E1186" s="8">
        <f>ecommerce_dataset_updated[[#This Row],[Price (Rs.)]]+0</f>
        <v>398.76</v>
      </c>
      <c r="F1186" s="6" t="s">
        <v>154</v>
      </c>
      <c r="G1186" s="7">
        <f>ecommerce_dataset_updated[[#This Row],[Discount (%)]]+0</f>
        <v>30</v>
      </c>
      <c r="H1186" s="6" t="s">
        <v>4905</v>
      </c>
      <c r="I1186" s="6">
        <f>ecommerce_dataset_updated[[#This Row],['[Price (Rs.)']]]*ecommerce_dataset_updated[[#This Row],['[Discount (%)']]]/100</f>
        <v>119.62799999999999</v>
      </c>
      <c r="J1186" s="6">
        <f>ecommerce_dataset_updated[[#This Row],[Final_Price(Rs.)]]+0</f>
        <v>279.13</v>
      </c>
      <c r="K1186" s="6">
        <f xml:space="preserve"> ecommerce_dataset_updated[[#This Row],['[Price (Rs.)']]]-ecommerce_dataset_updated[[#This Row],[Discount Amount _]]</f>
        <v>279.13200000000001</v>
      </c>
      <c r="L1186" t="s">
        <v>28</v>
      </c>
      <c r="M1186" t="s">
        <v>3076</v>
      </c>
      <c r="N1186" s="4" t="s">
        <v>14053</v>
      </c>
      <c r="O1186" s="4" t="s">
        <v>14059</v>
      </c>
      <c r="P1186" s="4" t="s">
        <v>14079</v>
      </c>
      <c r="Q1186" s="5">
        <f>DATE(ecommerce_dataset_updated[[#This Row],[YYYY]],ecommerce_dataset_updated[[#This Row],[MM]],ecommerce_dataset_updated[[#This Row],[DD]])</f>
        <v>45416</v>
      </c>
      <c r="R1186" s="6" t="str">
        <f>TEXT(ecommerce_dataset_updated[[#This Row],['[Purchase_Date']]], "mmm")</f>
        <v>May</v>
      </c>
      <c r="S1186" s="6" t="str">
        <f>TEXT(ecommerce_dataset_updated[[#This Row],['[Purchase_Date']]], "ddd")</f>
        <v>Sat</v>
      </c>
      <c r="T1186" s="6">
        <f>ecommerce_dataset_updated[[#This Row],[Final_Price(Rs.) _]]-ecommerce_dataset_updated[[#This Row],['[Final_Price(Rs.)']]]</f>
        <v>2.0000000000095497E-3</v>
      </c>
      <c r="U1186" s="6" t="b">
        <f xml:space="preserve"> AND(ecommerce_dataset_updated[[#This Row],[Final_Price(Rs.) _]]=ecommerce_dataset_updated[[#This Row],['[Final_Price(Rs.)']]])</f>
        <v>0</v>
      </c>
      <c r="V1186" s="5"/>
    </row>
    <row r="1187" spans="1:22">
      <c r="A1187" t="s">
        <v>4906</v>
      </c>
      <c r="B1187" t="s">
        <v>4907</v>
      </c>
      <c r="C1187" t="s">
        <v>18</v>
      </c>
      <c r="D1187" s="9" t="s">
        <v>4908</v>
      </c>
      <c r="E1187" s="8">
        <f>ecommerce_dataset_updated[[#This Row],[Price (Rs.)]]+0</f>
        <v>455.43</v>
      </c>
      <c r="F1187" s="6" t="s">
        <v>12</v>
      </c>
      <c r="G1187" s="7">
        <f>ecommerce_dataset_updated[[#This Row],[Discount (%)]]+0</f>
        <v>15</v>
      </c>
      <c r="H1187" s="6" t="s">
        <v>4909</v>
      </c>
      <c r="I1187" s="6">
        <f>ecommerce_dataset_updated[[#This Row],['[Price (Rs.)']]]*ecommerce_dataset_updated[[#This Row],['[Discount (%)']]]/100</f>
        <v>68.314499999999995</v>
      </c>
      <c r="J1187" s="6">
        <f>ecommerce_dataset_updated[[#This Row],[Final_Price(Rs.)]]+0</f>
        <v>387.12</v>
      </c>
      <c r="K1187" s="6">
        <f xml:space="preserve"> ecommerce_dataset_updated[[#This Row],['[Price (Rs.)']]]-ecommerce_dataset_updated[[#This Row],[Discount Amount _]]</f>
        <v>387.1155</v>
      </c>
      <c r="L1187" t="s">
        <v>35</v>
      </c>
      <c r="M1187" t="s">
        <v>492</v>
      </c>
      <c r="N1187" s="4" t="s">
        <v>12</v>
      </c>
      <c r="O1187" s="4" t="s">
        <v>14062</v>
      </c>
      <c r="P1187" s="4" t="s">
        <v>14079</v>
      </c>
      <c r="Q1187" s="5">
        <f>DATE(ecommerce_dataset_updated[[#This Row],[YYYY]],ecommerce_dataset_updated[[#This Row],[MM]],ecommerce_dataset_updated[[#This Row],[DD]])</f>
        <v>45458</v>
      </c>
      <c r="R1187" s="6" t="str">
        <f>TEXT(ecommerce_dataset_updated[[#This Row],['[Purchase_Date']]], "mmm")</f>
        <v>Jun</v>
      </c>
      <c r="S1187" s="6" t="str">
        <f>TEXT(ecommerce_dataset_updated[[#This Row],['[Purchase_Date']]], "ddd")</f>
        <v>Sat</v>
      </c>
      <c r="T1187" s="6">
        <f>ecommerce_dataset_updated[[#This Row],[Final_Price(Rs.) _]]-ecommerce_dataset_updated[[#This Row],['[Final_Price(Rs.)']]]</f>
        <v>-4.500000000007276E-3</v>
      </c>
      <c r="U1187" s="6" t="b">
        <f xml:space="preserve"> AND(ecommerce_dataset_updated[[#This Row],[Final_Price(Rs.) _]]=ecommerce_dataset_updated[[#This Row],['[Final_Price(Rs.)']]])</f>
        <v>0</v>
      </c>
      <c r="V1187" s="5"/>
    </row>
    <row r="1188" spans="1:22">
      <c r="A1188" t="s">
        <v>4910</v>
      </c>
      <c r="B1188" t="s">
        <v>4911</v>
      </c>
      <c r="C1188" t="s">
        <v>32</v>
      </c>
      <c r="D1188" s="9" t="s">
        <v>4912</v>
      </c>
      <c r="E1188" s="8">
        <f>ecommerce_dataset_updated[[#This Row],[Price (Rs.)]]+0</f>
        <v>352.31</v>
      </c>
      <c r="F1188" s="6" t="s">
        <v>20</v>
      </c>
      <c r="G1188" s="7">
        <f>ecommerce_dataset_updated[[#This Row],[Discount (%)]]+0</f>
        <v>20</v>
      </c>
      <c r="H1188" s="6" t="s">
        <v>4913</v>
      </c>
      <c r="I1188" s="6">
        <f>ecommerce_dataset_updated[[#This Row],['[Price (Rs.)']]]*ecommerce_dataset_updated[[#This Row],['[Discount (%)']]]/100</f>
        <v>70.462000000000003</v>
      </c>
      <c r="J1188" s="6">
        <f>ecommerce_dataset_updated[[#This Row],[Final_Price(Rs.)]]+0</f>
        <v>281.85000000000002</v>
      </c>
      <c r="K1188" s="6">
        <f xml:space="preserve"> ecommerce_dataset_updated[[#This Row],['[Price (Rs.)']]]-ecommerce_dataset_updated[[#This Row],[Discount Amount _]]</f>
        <v>281.84800000000001</v>
      </c>
      <c r="L1188" t="s">
        <v>28</v>
      </c>
      <c r="M1188" t="s">
        <v>304</v>
      </c>
      <c r="N1188" s="4" t="s">
        <v>14053</v>
      </c>
      <c r="O1188" s="4" t="s">
        <v>75</v>
      </c>
      <c r="P1188" s="4" t="s">
        <v>14079</v>
      </c>
      <c r="Q1188" s="5">
        <f>DATE(ecommerce_dataset_updated[[#This Row],[YYYY]],ecommerce_dataset_updated[[#This Row],[MM]],ecommerce_dataset_updated[[#This Row],[DD]])</f>
        <v>45569</v>
      </c>
      <c r="R1188" s="6" t="str">
        <f>TEXT(ecommerce_dataset_updated[[#This Row],['[Purchase_Date']]], "mmm")</f>
        <v>Oct</v>
      </c>
      <c r="S1188" s="6" t="str">
        <f>TEXT(ecommerce_dataset_updated[[#This Row],['[Purchase_Date']]], "ddd")</f>
        <v>Fri</v>
      </c>
      <c r="T1188" s="6">
        <f>ecommerce_dataset_updated[[#This Row],[Final_Price(Rs.) _]]-ecommerce_dataset_updated[[#This Row],['[Final_Price(Rs.)']]]</f>
        <v>-2.0000000000095497E-3</v>
      </c>
      <c r="U1188" s="6" t="b">
        <f xml:space="preserve"> AND(ecommerce_dataset_updated[[#This Row],[Final_Price(Rs.) _]]=ecommerce_dataset_updated[[#This Row],['[Final_Price(Rs.)']]])</f>
        <v>0</v>
      </c>
      <c r="V1188" s="5"/>
    </row>
    <row r="1189" spans="1:22">
      <c r="A1189" t="s">
        <v>4914</v>
      </c>
      <c r="B1189" t="s">
        <v>4915</v>
      </c>
      <c r="C1189" t="s">
        <v>10</v>
      </c>
      <c r="D1189" s="9" t="s">
        <v>4916</v>
      </c>
      <c r="E1189" s="8">
        <f>ecommerce_dataset_updated[[#This Row],[Price (Rs.)]]+0</f>
        <v>166.63</v>
      </c>
      <c r="F1189" s="6" t="s">
        <v>154</v>
      </c>
      <c r="G1189" s="7">
        <f>ecommerce_dataset_updated[[#This Row],[Discount (%)]]+0</f>
        <v>30</v>
      </c>
      <c r="H1189" s="6" t="s">
        <v>4917</v>
      </c>
      <c r="I1189" s="6">
        <f>ecommerce_dataset_updated[[#This Row],['[Price (Rs.)']]]*ecommerce_dataset_updated[[#This Row],['[Discount (%)']]]/100</f>
        <v>49.988999999999997</v>
      </c>
      <c r="J1189" s="6">
        <f>ecommerce_dataset_updated[[#This Row],[Final_Price(Rs.)]]+0</f>
        <v>116.64</v>
      </c>
      <c r="K1189" s="6">
        <f xml:space="preserve"> ecommerce_dataset_updated[[#This Row],['[Price (Rs.)']]]-ecommerce_dataset_updated[[#This Row],[Discount Amount _]]</f>
        <v>116.64099999999999</v>
      </c>
      <c r="L1189" t="s">
        <v>120</v>
      </c>
      <c r="M1189" t="s">
        <v>2814</v>
      </c>
      <c r="N1189" s="4" t="s">
        <v>14053</v>
      </c>
      <c r="O1189" s="4" t="s">
        <v>14057</v>
      </c>
      <c r="P1189" s="4" t="s">
        <v>14079</v>
      </c>
      <c r="Q1189" s="5">
        <f>DATE(ecommerce_dataset_updated[[#This Row],[YYYY]],ecommerce_dataset_updated[[#This Row],[MM]],ecommerce_dataset_updated[[#This Row],[DD]])</f>
        <v>45355</v>
      </c>
      <c r="R1189" s="6" t="str">
        <f>TEXT(ecommerce_dataset_updated[[#This Row],['[Purchase_Date']]], "mmm")</f>
        <v>Mar</v>
      </c>
      <c r="S1189" s="6" t="str">
        <f>TEXT(ecommerce_dataset_updated[[#This Row],['[Purchase_Date']]], "ddd")</f>
        <v>Mon</v>
      </c>
      <c r="T1189" s="6">
        <f>ecommerce_dataset_updated[[#This Row],[Final_Price(Rs.) _]]-ecommerce_dataset_updated[[#This Row],['[Final_Price(Rs.)']]]</f>
        <v>9.9999999999056399E-4</v>
      </c>
      <c r="U1189" s="6" t="b">
        <f xml:space="preserve"> AND(ecommerce_dataset_updated[[#This Row],[Final_Price(Rs.) _]]=ecommerce_dataset_updated[[#This Row],['[Final_Price(Rs.)']]])</f>
        <v>0</v>
      </c>
      <c r="V1189" s="5"/>
    </row>
    <row r="1190" spans="1:22">
      <c r="A1190" t="s">
        <v>4918</v>
      </c>
      <c r="B1190" t="s">
        <v>4919</v>
      </c>
      <c r="C1190" t="s">
        <v>10</v>
      </c>
      <c r="D1190" s="9" t="s">
        <v>4920</v>
      </c>
      <c r="E1190" s="8">
        <f>ecommerce_dataset_updated[[#This Row],[Price (Rs.)]]+0</f>
        <v>362.57</v>
      </c>
      <c r="F1190" s="6" t="s">
        <v>53</v>
      </c>
      <c r="G1190" s="7">
        <f>ecommerce_dataset_updated[[#This Row],[Discount (%)]]+0</f>
        <v>5</v>
      </c>
      <c r="H1190" s="6" t="s">
        <v>4921</v>
      </c>
      <c r="I1190" s="6">
        <f>ecommerce_dataset_updated[[#This Row],['[Price (Rs.)']]]*ecommerce_dataset_updated[[#This Row],['[Discount (%)']]]/100</f>
        <v>18.128499999999999</v>
      </c>
      <c r="J1190" s="6">
        <f>ecommerce_dataset_updated[[#This Row],[Final_Price(Rs.)]]+0</f>
        <v>344.44</v>
      </c>
      <c r="K1190" s="6">
        <f xml:space="preserve"> ecommerce_dataset_updated[[#This Row],['[Price (Rs.)']]]-ecommerce_dataset_updated[[#This Row],[Discount Amount _]]</f>
        <v>344.44150000000002</v>
      </c>
      <c r="L1190" t="s">
        <v>28</v>
      </c>
      <c r="M1190" t="s">
        <v>556</v>
      </c>
      <c r="N1190" s="4" t="s">
        <v>14068</v>
      </c>
      <c r="O1190" s="4" t="s">
        <v>14059</v>
      </c>
      <c r="P1190" s="4" t="s">
        <v>14079</v>
      </c>
      <c r="Q1190" s="5">
        <f>DATE(ecommerce_dataset_updated[[#This Row],[YYYY]],ecommerce_dataset_updated[[#This Row],[MM]],ecommerce_dataset_updated[[#This Row],[DD]])</f>
        <v>45443</v>
      </c>
      <c r="R1190" s="6" t="str">
        <f>TEXT(ecommerce_dataset_updated[[#This Row],['[Purchase_Date']]], "mmm")</f>
        <v>May</v>
      </c>
      <c r="S1190" s="6" t="str">
        <f>TEXT(ecommerce_dataset_updated[[#This Row],['[Purchase_Date']]], "ddd")</f>
        <v>Fri</v>
      </c>
      <c r="T1190" s="6">
        <f>ecommerce_dataset_updated[[#This Row],[Final_Price(Rs.) _]]-ecommerce_dataset_updated[[#This Row],['[Final_Price(Rs.)']]]</f>
        <v>1.5000000000213731E-3</v>
      </c>
      <c r="U1190" s="6" t="b">
        <f xml:space="preserve"> AND(ecommerce_dataset_updated[[#This Row],[Final_Price(Rs.) _]]=ecommerce_dataset_updated[[#This Row],['[Final_Price(Rs.)']]])</f>
        <v>0</v>
      </c>
      <c r="V1190" s="5"/>
    </row>
    <row r="1191" spans="1:22">
      <c r="A1191" t="s">
        <v>4922</v>
      </c>
      <c r="B1191" t="s">
        <v>4923</v>
      </c>
      <c r="C1191" t="s">
        <v>45</v>
      </c>
      <c r="D1191" s="9" t="s">
        <v>4924</v>
      </c>
      <c r="E1191" s="8">
        <f>ecommerce_dataset_updated[[#This Row],[Price (Rs.)]]+0</f>
        <v>96.73</v>
      </c>
      <c r="F1191" s="6" t="s">
        <v>26</v>
      </c>
      <c r="G1191" s="7">
        <f>ecommerce_dataset_updated[[#This Row],[Discount (%)]]+0</f>
        <v>25</v>
      </c>
      <c r="H1191" s="6" t="s">
        <v>4925</v>
      </c>
      <c r="I1191" s="6">
        <f>ecommerce_dataset_updated[[#This Row],['[Price (Rs.)']]]*ecommerce_dataset_updated[[#This Row],['[Discount (%)']]]/100</f>
        <v>24.182500000000001</v>
      </c>
      <c r="J1191" s="6">
        <f>ecommerce_dataset_updated[[#This Row],[Final_Price(Rs.)]]+0</f>
        <v>72.55</v>
      </c>
      <c r="K1191" s="6">
        <f xml:space="preserve"> ecommerce_dataset_updated[[#This Row],['[Price (Rs.)']]]-ecommerce_dataset_updated[[#This Row],[Discount Amount _]]</f>
        <v>72.547499999999999</v>
      </c>
      <c r="L1191" t="s">
        <v>35</v>
      </c>
      <c r="M1191" t="s">
        <v>304</v>
      </c>
      <c r="N1191" s="4" t="s">
        <v>14053</v>
      </c>
      <c r="O1191" s="4" t="s">
        <v>75</v>
      </c>
      <c r="P1191" s="4" t="s">
        <v>14079</v>
      </c>
      <c r="Q1191" s="5">
        <f>DATE(ecommerce_dataset_updated[[#This Row],[YYYY]],ecommerce_dataset_updated[[#This Row],[MM]],ecommerce_dataset_updated[[#This Row],[DD]])</f>
        <v>45569</v>
      </c>
      <c r="R1191" s="6" t="str">
        <f>TEXT(ecommerce_dataset_updated[[#This Row],['[Purchase_Date']]], "mmm")</f>
        <v>Oct</v>
      </c>
      <c r="S1191" s="6" t="str">
        <f>TEXT(ecommerce_dataset_updated[[#This Row],['[Purchase_Date']]], "ddd")</f>
        <v>Fri</v>
      </c>
      <c r="T1191" s="6">
        <f>ecommerce_dataset_updated[[#This Row],[Final_Price(Rs.) _]]-ecommerce_dataset_updated[[#This Row],['[Final_Price(Rs.)']]]</f>
        <v>-2.4999999999977263E-3</v>
      </c>
      <c r="U1191" s="6" t="b">
        <f xml:space="preserve"> AND(ecommerce_dataset_updated[[#This Row],[Final_Price(Rs.) _]]=ecommerce_dataset_updated[[#This Row],['[Final_Price(Rs.)']]])</f>
        <v>0</v>
      </c>
      <c r="V1191" s="5"/>
    </row>
    <row r="1192" spans="1:22">
      <c r="A1192" t="s">
        <v>4926</v>
      </c>
      <c r="B1192" t="s">
        <v>4927</v>
      </c>
      <c r="C1192" t="s">
        <v>10</v>
      </c>
      <c r="D1192" s="9" t="s">
        <v>4928</v>
      </c>
      <c r="E1192" s="8">
        <f>ecommerce_dataset_updated[[#This Row],[Price (Rs.)]]+0</f>
        <v>420.31</v>
      </c>
      <c r="F1192" s="6" t="s">
        <v>47</v>
      </c>
      <c r="G1192" s="7">
        <f>ecommerce_dataset_updated[[#This Row],[Discount (%)]]+0</f>
        <v>50</v>
      </c>
      <c r="H1192" s="6" t="s">
        <v>4929</v>
      </c>
      <c r="I1192" s="6">
        <f>ecommerce_dataset_updated[[#This Row],['[Price (Rs.)']]]*ecommerce_dataset_updated[[#This Row],['[Discount (%)']]]/100</f>
        <v>210.155</v>
      </c>
      <c r="J1192" s="6">
        <f>ecommerce_dataset_updated[[#This Row],[Final_Price(Rs.)]]+0</f>
        <v>210.16</v>
      </c>
      <c r="K1192" s="6">
        <f xml:space="preserve"> ecommerce_dataset_updated[[#This Row],['[Price (Rs.)']]]-ecommerce_dataset_updated[[#This Row],[Discount Amount _]]</f>
        <v>210.155</v>
      </c>
      <c r="L1192" t="s">
        <v>120</v>
      </c>
      <c r="M1192" t="s">
        <v>2814</v>
      </c>
      <c r="N1192" s="4" t="s">
        <v>14053</v>
      </c>
      <c r="O1192" s="4" t="s">
        <v>14057</v>
      </c>
      <c r="P1192" s="4" t="s">
        <v>14079</v>
      </c>
      <c r="Q1192" s="5">
        <f>DATE(ecommerce_dataset_updated[[#This Row],[YYYY]],ecommerce_dataset_updated[[#This Row],[MM]],ecommerce_dataset_updated[[#This Row],[DD]])</f>
        <v>45355</v>
      </c>
      <c r="R1192" s="6" t="str">
        <f>TEXT(ecommerce_dataset_updated[[#This Row],['[Purchase_Date']]], "mmm")</f>
        <v>Mar</v>
      </c>
      <c r="S1192" s="6" t="str">
        <f>TEXT(ecommerce_dataset_updated[[#This Row],['[Purchase_Date']]], "ddd")</f>
        <v>Mon</v>
      </c>
      <c r="T1192" s="6">
        <f>ecommerce_dataset_updated[[#This Row],[Final_Price(Rs.) _]]-ecommerce_dataset_updated[[#This Row],['[Final_Price(Rs.)']]]</f>
        <v>-4.9999999999954525E-3</v>
      </c>
      <c r="U1192" s="6" t="b">
        <f xml:space="preserve"> AND(ecommerce_dataset_updated[[#This Row],[Final_Price(Rs.) _]]=ecommerce_dataset_updated[[#This Row],['[Final_Price(Rs.)']]])</f>
        <v>0</v>
      </c>
      <c r="V1192" s="5"/>
    </row>
    <row r="1193" spans="1:22">
      <c r="A1193" t="s">
        <v>4930</v>
      </c>
      <c r="B1193" t="s">
        <v>4931</v>
      </c>
      <c r="C1193" t="s">
        <v>10</v>
      </c>
      <c r="D1193" s="9" t="s">
        <v>4932</v>
      </c>
      <c r="E1193" s="8">
        <f>ecommerce_dataset_updated[[#This Row],[Price (Rs.)]]+0</f>
        <v>56.1</v>
      </c>
      <c r="F1193" s="6" t="s">
        <v>26</v>
      </c>
      <c r="G1193" s="7">
        <f>ecommerce_dataset_updated[[#This Row],[Discount (%)]]+0</f>
        <v>25</v>
      </c>
      <c r="H1193" s="6" t="s">
        <v>4933</v>
      </c>
      <c r="I1193" s="6">
        <f>ecommerce_dataset_updated[[#This Row],['[Price (Rs.)']]]*ecommerce_dataset_updated[[#This Row],['[Discount (%)']]]/100</f>
        <v>14.025</v>
      </c>
      <c r="J1193" s="6">
        <f>ecommerce_dataset_updated[[#This Row],[Final_Price(Rs.)]]+0</f>
        <v>42.08</v>
      </c>
      <c r="K1193" s="6">
        <f xml:space="preserve"> ecommerce_dataset_updated[[#This Row],['[Price (Rs.)']]]-ecommerce_dataset_updated[[#This Row],[Discount Amount _]]</f>
        <v>42.075000000000003</v>
      </c>
      <c r="L1193" t="s">
        <v>14</v>
      </c>
      <c r="M1193" t="s">
        <v>2390</v>
      </c>
      <c r="N1193" s="4" t="s">
        <v>14050</v>
      </c>
      <c r="O1193" s="4" t="s">
        <v>14050</v>
      </c>
      <c r="P1193" s="4" t="s">
        <v>14079</v>
      </c>
      <c r="Q1193" s="5">
        <f>DATE(ecommerce_dataset_updated[[#This Row],[YYYY]],ecommerce_dataset_updated[[#This Row],[MM]],ecommerce_dataset_updated[[#This Row],[DD]])</f>
        <v>45544</v>
      </c>
      <c r="R1193" s="6" t="str">
        <f>TEXT(ecommerce_dataset_updated[[#This Row],['[Purchase_Date']]], "mmm")</f>
        <v>Sep</v>
      </c>
      <c r="S1193" s="6" t="str">
        <f>TEXT(ecommerce_dataset_updated[[#This Row],['[Purchase_Date']]], "ddd")</f>
        <v>Mon</v>
      </c>
      <c r="T1193" s="6">
        <f>ecommerce_dataset_updated[[#This Row],[Final_Price(Rs.) _]]-ecommerce_dataset_updated[[#This Row],['[Final_Price(Rs.)']]]</f>
        <v>-4.9999999999954525E-3</v>
      </c>
      <c r="U1193" s="6" t="b">
        <f xml:space="preserve"> AND(ecommerce_dataset_updated[[#This Row],[Final_Price(Rs.) _]]=ecommerce_dataset_updated[[#This Row],['[Final_Price(Rs.)']]])</f>
        <v>0</v>
      </c>
      <c r="V1193" s="5"/>
    </row>
    <row r="1194" spans="1:22">
      <c r="A1194" t="s">
        <v>4934</v>
      </c>
      <c r="B1194" t="s">
        <v>4935</v>
      </c>
      <c r="C1194" t="s">
        <v>10</v>
      </c>
      <c r="D1194" s="9" t="s">
        <v>4936</v>
      </c>
      <c r="E1194" s="8">
        <f>ecommerce_dataset_updated[[#This Row],[Price (Rs.)]]+0</f>
        <v>349.84</v>
      </c>
      <c r="F1194" s="6" t="s">
        <v>12</v>
      </c>
      <c r="G1194" s="7">
        <f>ecommerce_dataset_updated[[#This Row],[Discount (%)]]+0</f>
        <v>15</v>
      </c>
      <c r="H1194" s="6" t="s">
        <v>4937</v>
      </c>
      <c r="I1194" s="6">
        <f>ecommerce_dataset_updated[[#This Row],['[Price (Rs.)']]]*ecommerce_dataset_updated[[#This Row],['[Discount (%)']]]/100</f>
        <v>52.475999999999992</v>
      </c>
      <c r="J1194" s="6">
        <f>ecommerce_dataset_updated[[#This Row],[Final_Price(Rs.)]]+0</f>
        <v>297.36</v>
      </c>
      <c r="K1194" s="6">
        <f xml:space="preserve"> ecommerce_dataset_updated[[#This Row],['[Price (Rs.)']]]-ecommerce_dataset_updated[[#This Row],[Discount Amount _]]</f>
        <v>297.36399999999998</v>
      </c>
      <c r="L1194" t="s">
        <v>35</v>
      </c>
      <c r="M1194" t="s">
        <v>3218</v>
      </c>
      <c r="N1194" s="4" t="s">
        <v>2910</v>
      </c>
      <c r="O1194" s="4" t="s">
        <v>14067</v>
      </c>
      <c r="P1194" s="4" t="s">
        <v>14079</v>
      </c>
      <c r="Q1194" s="5">
        <f>DATE(ecommerce_dataset_updated[[#This Row],[YYYY]],ecommerce_dataset_updated[[#This Row],[MM]],ecommerce_dataset_updated[[#This Row],[DD]])</f>
        <v>45487</v>
      </c>
      <c r="R1194" s="6" t="str">
        <f>TEXT(ecommerce_dataset_updated[[#This Row],['[Purchase_Date']]], "mmm")</f>
        <v>Jul</v>
      </c>
      <c r="S1194" s="6" t="str">
        <f>TEXT(ecommerce_dataset_updated[[#This Row],['[Purchase_Date']]], "ddd")</f>
        <v>Sun</v>
      </c>
      <c r="T1194" s="6">
        <f>ecommerce_dataset_updated[[#This Row],[Final_Price(Rs.) _]]-ecommerce_dataset_updated[[#This Row],['[Final_Price(Rs.)']]]</f>
        <v>3.999999999962256E-3</v>
      </c>
      <c r="U1194" s="6" t="b">
        <f xml:space="preserve"> AND(ecommerce_dataset_updated[[#This Row],[Final_Price(Rs.) _]]=ecommerce_dataset_updated[[#This Row],['[Final_Price(Rs.)']]])</f>
        <v>0</v>
      </c>
      <c r="V1194" s="5"/>
    </row>
    <row r="1195" spans="1:22">
      <c r="A1195" t="s">
        <v>4938</v>
      </c>
      <c r="B1195" t="s">
        <v>4939</v>
      </c>
      <c r="C1195" t="s">
        <v>45</v>
      </c>
      <c r="D1195" s="9" t="s">
        <v>4940</v>
      </c>
      <c r="E1195" s="8">
        <f>ecommerce_dataset_updated[[#This Row],[Price (Rs.)]]+0</f>
        <v>358.31</v>
      </c>
      <c r="F1195" s="6" t="s">
        <v>12</v>
      </c>
      <c r="G1195" s="7">
        <f>ecommerce_dataset_updated[[#This Row],[Discount (%)]]+0</f>
        <v>15</v>
      </c>
      <c r="H1195" s="6" t="s">
        <v>4941</v>
      </c>
      <c r="I1195" s="6">
        <f>ecommerce_dataset_updated[[#This Row],['[Price (Rs.)']]]*ecommerce_dataset_updated[[#This Row],['[Discount (%)']]]/100</f>
        <v>53.746499999999997</v>
      </c>
      <c r="J1195" s="6">
        <f>ecommerce_dataset_updated[[#This Row],[Final_Price(Rs.)]]+0</f>
        <v>304.56</v>
      </c>
      <c r="K1195" s="6">
        <f xml:space="preserve"> ecommerce_dataset_updated[[#This Row],['[Price (Rs.)']]]-ecommerce_dataset_updated[[#This Row],[Discount Amount _]]</f>
        <v>304.56349999999998</v>
      </c>
      <c r="L1195" t="s">
        <v>120</v>
      </c>
      <c r="M1195" t="s">
        <v>4942</v>
      </c>
      <c r="N1195" s="4" t="s">
        <v>26</v>
      </c>
      <c r="O1195" s="4" t="s">
        <v>14052</v>
      </c>
      <c r="P1195" s="4" t="s">
        <v>14079</v>
      </c>
      <c r="Q1195" s="5">
        <f>DATE(ecommerce_dataset_updated[[#This Row],[YYYY]],ecommerce_dataset_updated[[#This Row],[MM]],ecommerce_dataset_updated[[#This Row],[DD]])</f>
        <v>45316</v>
      </c>
      <c r="R1195" s="6" t="str">
        <f>TEXT(ecommerce_dataset_updated[[#This Row],['[Purchase_Date']]], "mmm")</f>
        <v>Jan</v>
      </c>
      <c r="S1195" s="6" t="str">
        <f>TEXT(ecommerce_dataset_updated[[#This Row],['[Purchase_Date']]], "ddd")</f>
        <v>Thu</v>
      </c>
      <c r="T1195" s="6">
        <f>ecommerce_dataset_updated[[#This Row],[Final_Price(Rs.) _]]-ecommerce_dataset_updated[[#This Row],['[Final_Price(Rs.)']]]</f>
        <v>3.4999999999740794E-3</v>
      </c>
      <c r="U1195" s="6" t="b">
        <f xml:space="preserve"> AND(ecommerce_dataset_updated[[#This Row],[Final_Price(Rs.) _]]=ecommerce_dataset_updated[[#This Row],['[Final_Price(Rs.)']]])</f>
        <v>0</v>
      </c>
      <c r="V1195" s="5"/>
    </row>
    <row r="1196" spans="1:22">
      <c r="A1196" t="s">
        <v>4943</v>
      </c>
      <c r="B1196" t="s">
        <v>4944</v>
      </c>
      <c r="C1196" t="s">
        <v>32</v>
      </c>
      <c r="D1196" s="9" t="s">
        <v>4945</v>
      </c>
      <c r="E1196" s="8">
        <f>ecommerce_dataset_updated[[#This Row],[Price (Rs.)]]+0</f>
        <v>361.61</v>
      </c>
      <c r="F1196" s="6" t="s">
        <v>12</v>
      </c>
      <c r="G1196" s="7">
        <f>ecommerce_dataset_updated[[#This Row],[Discount (%)]]+0</f>
        <v>15</v>
      </c>
      <c r="H1196" s="6" t="s">
        <v>4946</v>
      </c>
      <c r="I1196" s="6">
        <f>ecommerce_dataset_updated[[#This Row],['[Price (Rs.)']]]*ecommerce_dataset_updated[[#This Row],['[Discount (%)']]]/100</f>
        <v>54.241500000000002</v>
      </c>
      <c r="J1196" s="6">
        <f>ecommerce_dataset_updated[[#This Row],[Final_Price(Rs.)]]+0</f>
        <v>307.37</v>
      </c>
      <c r="K1196" s="6">
        <f xml:space="preserve"> ecommerce_dataset_updated[[#This Row],['[Price (Rs.)']]]-ecommerce_dataset_updated[[#This Row],[Discount Amount _]]</f>
        <v>307.36850000000004</v>
      </c>
      <c r="L1196" t="s">
        <v>35</v>
      </c>
      <c r="M1196" t="s">
        <v>3281</v>
      </c>
      <c r="N1196" s="4" t="s">
        <v>14051</v>
      </c>
      <c r="O1196" s="4" t="s">
        <v>14059</v>
      </c>
      <c r="P1196" s="4" t="s">
        <v>14079</v>
      </c>
      <c r="Q1196" s="5">
        <f>DATE(ecommerce_dataset_updated[[#This Row],[YYYY]],ecommerce_dataset_updated[[#This Row],[MM]],ecommerce_dataset_updated[[#This Row],[DD]])</f>
        <v>45414</v>
      </c>
      <c r="R1196" s="6" t="str">
        <f>TEXT(ecommerce_dataset_updated[[#This Row],['[Purchase_Date']]], "mmm")</f>
        <v>May</v>
      </c>
      <c r="S1196" s="6" t="str">
        <f>TEXT(ecommerce_dataset_updated[[#This Row],['[Purchase_Date']]], "ddd")</f>
        <v>Thu</v>
      </c>
      <c r="T1196" s="6">
        <f>ecommerce_dataset_updated[[#This Row],[Final_Price(Rs.) _]]-ecommerce_dataset_updated[[#This Row],['[Final_Price(Rs.)']]]</f>
        <v>-1.4999999999645297E-3</v>
      </c>
      <c r="U1196" s="6" t="b">
        <f xml:space="preserve"> AND(ecommerce_dataset_updated[[#This Row],[Final_Price(Rs.) _]]=ecommerce_dataset_updated[[#This Row],['[Final_Price(Rs.)']]])</f>
        <v>0</v>
      </c>
      <c r="V1196" s="5"/>
    </row>
    <row r="1197" spans="1:22">
      <c r="A1197" t="s">
        <v>4947</v>
      </c>
      <c r="B1197" t="s">
        <v>4948</v>
      </c>
      <c r="C1197" t="s">
        <v>114</v>
      </c>
      <c r="D1197" s="9" t="s">
        <v>4949</v>
      </c>
      <c r="E1197" s="8">
        <f>ecommerce_dataset_updated[[#This Row],[Price (Rs.)]]+0</f>
        <v>450.48</v>
      </c>
      <c r="F1197" s="6" t="s">
        <v>53</v>
      </c>
      <c r="G1197" s="7">
        <f>ecommerce_dataset_updated[[#This Row],[Discount (%)]]+0</f>
        <v>5</v>
      </c>
      <c r="H1197" s="6" t="s">
        <v>4950</v>
      </c>
      <c r="I1197" s="6">
        <f>ecommerce_dataset_updated[[#This Row],['[Price (Rs.)']]]*ecommerce_dataset_updated[[#This Row],['[Discount (%)']]]/100</f>
        <v>22.524000000000001</v>
      </c>
      <c r="J1197" s="6">
        <f>ecommerce_dataset_updated[[#This Row],[Final_Price(Rs.)]]+0</f>
        <v>427.96</v>
      </c>
      <c r="K1197" s="6">
        <f xml:space="preserve"> ecommerce_dataset_updated[[#This Row],['[Price (Rs.)']]]-ecommerce_dataset_updated[[#This Row],[Discount Amount _]]</f>
        <v>427.95600000000002</v>
      </c>
      <c r="L1197" t="s">
        <v>120</v>
      </c>
      <c r="M1197" t="s">
        <v>136</v>
      </c>
      <c r="N1197" s="4" t="s">
        <v>14067</v>
      </c>
      <c r="O1197" s="4" t="s">
        <v>14049</v>
      </c>
      <c r="P1197" s="4" t="s">
        <v>14079</v>
      </c>
      <c r="Q1197" s="5">
        <f>DATE(ecommerce_dataset_updated[[#This Row],[YYYY]],ecommerce_dataset_updated[[#This Row],[MM]],ecommerce_dataset_updated[[#This Row],[DD]])</f>
        <v>45603</v>
      </c>
      <c r="R1197" s="6" t="str">
        <f>TEXT(ecommerce_dataset_updated[[#This Row],['[Purchase_Date']]], "mmm")</f>
        <v>Nov</v>
      </c>
      <c r="S1197" s="6" t="str">
        <f>TEXT(ecommerce_dataset_updated[[#This Row],['[Purchase_Date']]], "ddd")</f>
        <v>Thu</v>
      </c>
      <c r="T1197" s="6">
        <f>ecommerce_dataset_updated[[#This Row],[Final_Price(Rs.) _]]-ecommerce_dataset_updated[[#This Row],['[Final_Price(Rs.)']]]</f>
        <v>-3.999999999962256E-3</v>
      </c>
      <c r="U1197" s="6" t="b">
        <f xml:space="preserve"> AND(ecommerce_dataset_updated[[#This Row],[Final_Price(Rs.) _]]=ecommerce_dataset_updated[[#This Row],['[Final_Price(Rs.)']]])</f>
        <v>0</v>
      </c>
      <c r="V1197" s="5"/>
    </row>
    <row r="1198" spans="1:22">
      <c r="A1198" t="s">
        <v>4951</v>
      </c>
      <c r="B1198" t="s">
        <v>4952</v>
      </c>
      <c r="C1198" t="s">
        <v>45</v>
      </c>
      <c r="D1198" s="9" t="s">
        <v>4953</v>
      </c>
      <c r="E1198" s="8">
        <f>ecommerce_dataset_updated[[#This Row],[Price (Rs.)]]+0</f>
        <v>330.31</v>
      </c>
      <c r="F1198" s="6" t="s">
        <v>12</v>
      </c>
      <c r="G1198" s="7">
        <f>ecommerce_dataset_updated[[#This Row],[Discount (%)]]+0</f>
        <v>15</v>
      </c>
      <c r="H1198" s="6" t="s">
        <v>4954</v>
      </c>
      <c r="I1198" s="6">
        <f>ecommerce_dataset_updated[[#This Row],['[Price (Rs.)']]]*ecommerce_dataset_updated[[#This Row],['[Discount (%)']]]/100</f>
        <v>49.546499999999995</v>
      </c>
      <c r="J1198" s="6">
        <f>ecommerce_dataset_updated[[#This Row],[Final_Price(Rs.)]]+0</f>
        <v>280.76</v>
      </c>
      <c r="K1198" s="6">
        <f xml:space="preserve"> ecommerce_dataset_updated[[#This Row],['[Price (Rs.)']]]-ecommerce_dataset_updated[[#This Row],[Discount Amount _]]</f>
        <v>280.76350000000002</v>
      </c>
      <c r="L1198" t="s">
        <v>14</v>
      </c>
      <c r="M1198" t="s">
        <v>2364</v>
      </c>
      <c r="N1198" s="4" t="s">
        <v>2910</v>
      </c>
      <c r="O1198" s="4" t="s">
        <v>75</v>
      </c>
      <c r="P1198" s="4" t="s">
        <v>14079</v>
      </c>
      <c r="Q1198" s="5">
        <f>DATE(ecommerce_dataset_updated[[#This Row],[YYYY]],ecommerce_dataset_updated[[#This Row],[MM]],ecommerce_dataset_updated[[#This Row],[DD]])</f>
        <v>45579</v>
      </c>
      <c r="R1198" s="6" t="str">
        <f>TEXT(ecommerce_dataset_updated[[#This Row],['[Purchase_Date']]], "mmm")</f>
        <v>Oct</v>
      </c>
      <c r="S1198" s="6" t="str">
        <f>TEXT(ecommerce_dataset_updated[[#This Row],['[Purchase_Date']]], "ddd")</f>
        <v>Mon</v>
      </c>
      <c r="T1198" s="6">
        <f>ecommerce_dataset_updated[[#This Row],[Final_Price(Rs.) _]]-ecommerce_dataset_updated[[#This Row],['[Final_Price(Rs.)']]]</f>
        <v>3.5000000000309228E-3</v>
      </c>
      <c r="U1198" s="6" t="b">
        <f xml:space="preserve"> AND(ecommerce_dataset_updated[[#This Row],[Final_Price(Rs.) _]]=ecommerce_dataset_updated[[#This Row],['[Final_Price(Rs.)']]])</f>
        <v>0</v>
      </c>
      <c r="V1198" s="5"/>
    </row>
    <row r="1199" spans="1:22">
      <c r="A1199" t="s">
        <v>4955</v>
      </c>
      <c r="B1199" t="s">
        <v>4956</v>
      </c>
      <c r="C1199" t="s">
        <v>114</v>
      </c>
      <c r="D1199" s="9" t="s">
        <v>4957</v>
      </c>
      <c r="E1199" s="8">
        <f>ecommerce_dataset_updated[[#This Row],[Price (Rs.)]]+0</f>
        <v>151.85</v>
      </c>
      <c r="F1199" s="6" t="s">
        <v>12</v>
      </c>
      <c r="G1199" s="7">
        <f>ecommerce_dataset_updated[[#This Row],[Discount (%)]]+0</f>
        <v>15</v>
      </c>
      <c r="H1199" s="6" t="s">
        <v>4958</v>
      </c>
      <c r="I1199" s="6">
        <f>ecommerce_dataset_updated[[#This Row],['[Price (Rs.)']]]*ecommerce_dataset_updated[[#This Row],['[Discount (%)']]]/100</f>
        <v>22.7775</v>
      </c>
      <c r="J1199" s="6">
        <f>ecommerce_dataset_updated[[#This Row],[Final_Price(Rs.)]]+0</f>
        <v>129.07</v>
      </c>
      <c r="K1199" s="6">
        <f xml:space="preserve"> ecommerce_dataset_updated[[#This Row],['[Price (Rs.)']]]-ecommerce_dataset_updated[[#This Row],[Discount Amount _]]</f>
        <v>129.07249999999999</v>
      </c>
      <c r="L1199" t="s">
        <v>77</v>
      </c>
      <c r="M1199" t="s">
        <v>474</v>
      </c>
      <c r="N1199" s="4" t="s">
        <v>14049</v>
      </c>
      <c r="O1199" s="4" t="s">
        <v>14062</v>
      </c>
      <c r="P1199" s="4" t="s">
        <v>14079</v>
      </c>
      <c r="Q1199" s="5">
        <f>DATE(ecommerce_dataset_updated[[#This Row],[YYYY]],ecommerce_dataset_updated[[#This Row],[MM]],ecommerce_dataset_updated[[#This Row],[DD]])</f>
        <v>45454</v>
      </c>
      <c r="R1199" s="6" t="str">
        <f>TEXT(ecommerce_dataset_updated[[#This Row],['[Purchase_Date']]], "mmm")</f>
        <v>Jun</v>
      </c>
      <c r="S1199" s="6" t="str">
        <f>TEXT(ecommerce_dataset_updated[[#This Row],['[Purchase_Date']]], "ddd")</f>
        <v>Tue</v>
      </c>
      <c r="T1199" s="6">
        <f>ecommerce_dataset_updated[[#This Row],[Final_Price(Rs.) _]]-ecommerce_dataset_updated[[#This Row],['[Final_Price(Rs.)']]]</f>
        <v>2.4999999999977263E-3</v>
      </c>
      <c r="U1199" s="6" t="b">
        <f xml:space="preserve"> AND(ecommerce_dataset_updated[[#This Row],[Final_Price(Rs.) _]]=ecommerce_dataset_updated[[#This Row],['[Final_Price(Rs.)']]])</f>
        <v>0</v>
      </c>
      <c r="V1199" s="5"/>
    </row>
    <row r="1200" spans="1:22">
      <c r="A1200" t="s">
        <v>4959</v>
      </c>
      <c r="B1200" t="s">
        <v>4960</v>
      </c>
      <c r="C1200" t="s">
        <v>18</v>
      </c>
      <c r="D1200" s="9" t="s">
        <v>4961</v>
      </c>
      <c r="E1200" s="8">
        <f>ecommerce_dataset_updated[[#This Row],[Price (Rs.)]]+0</f>
        <v>276.74</v>
      </c>
      <c r="F1200" s="6" t="s">
        <v>107</v>
      </c>
      <c r="G1200" s="7">
        <f>ecommerce_dataset_updated[[#This Row],[Discount (%)]]+0</f>
        <v>0</v>
      </c>
      <c r="H1200" s="6" t="s">
        <v>4961</v>
      </c>
      <c r="I1200" s="6">
        <f>ecommerce_dataset_updated[[#This Row],['[Price (Rs.)']]]*ecommerce_dataset_updated[[#This Row],['[Discount (%)']]]/100</f>
        <v>0</v>
      </c>
      <c r="J1200" s="6">
        <f>ecommerce_dataset_updated[[#This Row],[Final_Price(Rs.)]]+0</f>
        <v>276.74</v>
      </c>
      <c r="K1200" s="6">
        <f xml:space="preserve"> ecommerce_dataset_updated[[#This Row],['[Price (Rs.)']]]-ecommerce_dataset_updated[[#This Row],[Discount Amount _]]</f>
        <v>276.74</v>
      </c>
      <c r="L1200" t="s">
        <v>120</v>
      </c>
      <c r="M1200" t="s">
        <v>239</v>
      </c>
      <c r="N1200" s="4" t="s">
        <v>14070</v>
      </c>
      <c r="O1200" s="4" t="s">
        <v>14062</v>
      </c>
      <c r="P1200" s="4" t="s">
        <v>14079</v>
      </c>
      <c r="Q1200" s="5">
        <f>DATE(ecommerce_dataset_updated[[#This Row],[YYYY]],ecommerce_dataset_updated[[#This Row],[MM]],ecommerce_dataset_updated[[#This Row],[DD]])</f>
        <v>45461</v>
      </c>
      <c r="R1200" s="6" t="str">
        <f>TEXT(ecommerce_dataset_updated[[#This Row],['[Purchase_Date']]], "mmm")</f>
        <v>Jun</v>
      </c>
      <c r="S1200" s="6" t="str">
        <f>TEXT(ecommerce_dataset_updated[[#This Row],['[Purchase_Date']]], "ddd")</f>
        <v>Tue</v>
      </c>
      <c r="T1200" s="6">
        <f>ecommerce_dataset_updated[[#This Row],[Final_Price(Rs.) _]]-ecommerce_dataset_updated[[#This Row],['[Final_Price(Rs.)']]]</f>
        <v>0</v>
      </c>
      <c r="U1200" s="6" t="b">
        <f xml:space="preserve"> AND(ecommerce_dataset_updated[[#This Row],[Final_Price(Rs.) _]]=ecommerce_dataset_updated[[#This Row],['[Final_Price(Rs.)']]])</f>
        <v>1</v>
      </c>
      <c r="V1200" s="5"/>
    </row>
    <row r="1201" spans="1:22">
      <c r="A1201" t="s">
        <v>4962</v>
      </c>
      <c r="B1201" t="s">
        <v>4963</v>
      </c>
      <c r="C1201" t="s">
        <v>32</v>
      </c>
      <c r="D1201" s="9" t="s">
        <v>4964</v>
      </c>
      <c r="E1201" s="8">
        <f>ecommerce_dataset_updated[[#This Row],[Price (Rs.)]]+0</f>
        <v>345.43</v>
      </c>
      <c r="F1201" s="6" t="s">
        <v>12</v>
      </c>
      <c r="G1201" s="7">
        <f>ecommerce_dataset_updated[[#This Row],[Discount (%)]]+0</f>
        <v>15</v>
      </c>
      <c r="H1201" s="6" t="s">
        <v>4965</v>
      </c>
      <c r="I1201" s="6">
        <f>ecommerce_dataset_updated[[#This Row],['[Price (Rs.)']]]*ecommerce_dataset_updated[[#This Row],['[Discount (%)']]]/100</f>
        <v>51.814499999999995</v>
      </c>
      <c r="J1201" s="6">
        <f>ecommerce_dataset_updated[[#This Row],[Final_Price(Rs.)]]+0</f>
        <v>293.62</v>
      </c>
      <c r="K1201" s="6">
        <f xml:space="preserve"> ecommerce_dataset_updated[[#This Row],['[Price (Rs.)']]]-ecommerce_dataset_updated[[#This Row],[Discount Amount _]]</f>
        <v>293.6155</v>
      </c>
      <c r="L1201" t="s">
        <v>120</v>
      </c>
      <c r="M1201" t="s">
        <v>273</v>
      </c>
      <c r="N1201" s="4" t="s">
        <v>14055</v>
      </c>
      <c r="O1201" s="4" t="s">
        <v>75</v>
      </c>
      <c r="P1201" s="4" t="s">
        <v>14079</v>
      </c>
      <c r="Q1201" s="5">
        <f>DATE(ecommerce_dataset_updated[[#This Row],[YYYY]],ecommerce_dataset_updated[[#This Row],[MM]],ecommerce_dataset_updated[[#This Row],[DD]])</f>
        <v>45573</v>
      </c>
      <c r="R1201" s="6" t="str">
        <f>TEXT(ecommerce_dataset_updated[[#This Row],['[Purchase_Date']]], "mmm")</f>
        <v>Oct</v>
      </c>
      <c r="S1201" s="6" t="str">
        <f>TEXT(ecommerce_dataset_updated[[#This Row],['[Purchase_Date']]], "ddd")</f>
        <v>Tue</v>
      </c>
      <c r="T1201" s="6">
        <f>ecommerce_dataset_updated[[#This Row],[Final_Price(Rs.) _]]-ecommerce_dataset_updated[[#This Row],['[Final_Price(Rs.)']]]</f>
        <v>-4.500000000007276E-3</v>
      </c>
      <c r="U1201" s="6" t="b">
        <f xml:space="preserve"> AND(ecommerce_dataset_updated[[#This Row],[Final_Price(Rs.) _]]=ecommerce_dataset_updated[[#This Row],['[Final_Price(Rs.)']]])</f>
        <v>0</v>
      </c>
      <c r="V1201" s="5"/>
    </row>
    <row r="1202" spans="1:22">
      <c r="A1202" t="s">
        <v>4966</v>
      </c>
      <c r="B1202" t="s">
        <v>4967</v>
      </c>
      <c r="C1202" t="s">
        <v>45</v>
      </c>
      <c r="D1202" s="9" t="s">
        <v>4968</v>
      </c>
      <c r="E1202" s="8">
        <f>ecommerce_dataset_updated[[#This Row],[Price (Rs.)]]+0</f>
        <v>389.96</v>
      </c>
      <c r="F1202" s="6" t="s">
        <v>12</v>
      </c>
      <c r="G1202" s="7">
        <f>ecommerce_dataset_updated[[#This Row],[Discount (%)]]+0</f>
        <v>15</v>
      </c>
      <c r="H1202" s="6" t="s">
        <v>4969</v>
      </c>
      <c r="I1202" s="6">
        <f>ecommerce_dataset_updated[[#This Row],['[Price (Rs.)']]]*ecommerce_dataset_updated[[#This Row],['[Discount (%)']]]/100</f>
        <v>58.494</v>
      </c>
      <c r="J1202" s="6">
        <f>ecommerce_dataset_updated[[#This Row],[Final_Price(Rs.)]]+0</f>
        <v>331.47</v>
      </c>
      <c r="K1202" s="6">
        <f xml:space="preserve"> ecommerce_dataset_updated[[#This Row],['[Price (Rs.)']]]-ecommerce_dataset_updated[[#This Row],[Discount Amount _]]</f>
        <v>331.46600000000001</v>
      </c>
      <c r="L1202" t="s">
        <v>120</v>
      </c>
      <c r="M1202" t="s">
        <v>1761</v>
      </c>
      <c r="N1202" s="4" t="s">
        <v>14069</v>
      </c>
      <c r="O1202" s="4" t="s">
        <v>14059</v>
      </c>
      <c r="P1202" s="4" t="s">
        <v>14079</v>
      </c>
      <c r="Q1202" s="5">
        <f>DATE(ecommerce_dataset_updated[[#This Row],[YYYY]],ecommerce_dataset_updated[[#This Row],[MM]],ecommerce_dataset_updated[[#This Row],[DD]])</f>
        <v>45434</v>
      </c>
      <c r="R1202" s="6" t="str">
        <f>TEXT(ecommerce_dataset_updated[[#This Row],['[Purchase_Date']]], "mmm")</f>
        <v>May</v>
      </c>
      <c r="S1202" s="6" t="str">
        <f>TEXT(ecommerce_dataset_updated[[#This Row],['[Purchase_Date']]], "ddd")</f>
        <v>Wed</v>
      </c>
      <c r="T1202" s="6">
        <f>ecommerce_dataset_updated[[#This Row],[Final_Price(Rs.) _]]-ecommerce_dataset_updated[[#This Row],['[Final_Price(Rs.)']]]</f>
        <v>-4.0000000000190994E-3</v>
      </c>
      <c r="U1202" s="6" t="b">
        <f xml:space="preserve"> AND(ecommerce_dataset_updated[[#This Row],[Final_Price(Rs.) _]]=ecommerce_dataset_updated[[#This Row],['[Final_Price(Rs.)']]])</f>
        <v>0</v>
      </c>
      <c r="V1202" s="5"/>
    </row>
    <row r="1203" spans="1:22">
      <c r="A1203" t="s">
        <v>4970</v>
      </c>
      <c r="B1203" t="s">
        <v>4971</v>
      </c>
      <c r="C1203" t="s">
        <v>68</v>
      </c>
      <c r="D1203" s="9" t="s">
        <v>4972</v>
      </c>
      <c r="E1203" s="8">
        <f>ecommerce_dataset_updated[[#This Row],[Price (Rs.)]]+0</f>
        <v>16.18</v>
      </c>
      <c r="F1203" s="6" t="s">
        <v>53</v>
      </c>
      <c r="G1203" s="7">
        <f>ecommerce_dataset_updated[[#This Row],[Discount (%)]]+0</f>
        <v>5</v>
      </c>
      <c r="H1203" s="6" t="s">
        <v>4973</v>
      </c>
      <c r="I1203" s="6">
        <f>ecommerce_dataset_updated[[#This Row],['[Price (Rs.)']]]*ecommerce_dataset_updated[[#This Row],['[Discount (%)']]]/100</f>
        <v>0.80900000000000005</v>
      </c>
      <c r="J1203" s="6">
        <f>ecommerce_dataset_updated[[#This Row],[Final_Price(Rs.)]]+0</f>
        <v>15.37</v>
      </c>
      <c r="K1203" s="6">
        <f xml:space="preserve"> ecommerce_dataset_updated[[#This Row],['[Price (Rs.)']]]-ecommerce_dataset_updated[[#This Row],[Discount Amount _]]</f>
        <v>15.371</v>
      </c>
      <c r="L1203" t="s">
        <v>28</v>
      </c>
      <c r="M1203" t="s">
        <v>1005</v>
      </c>
      <c r="N1203" s="4" t="s">
        <v>14051</v>
      </c>
      <c r="O1203" s="4" t="s">
        <v>14049</v>
      </c>
      <c r="P1203" s="4" t="s">
        <v>14079</v>
      </c>
      <c r="Q1203" s="5">
        <f>DATE(ecommerce_dataset_updated[[#This Row],[YYYY]],ecommerce_dataset_updated[[#This Row],[MM]],ecommerce_dataset_updated[[#This Row],[DD]])</f>
        <v>45598</v>
      </c>
      <c r="R1203" s="6" t="str">
        <f>TEXT(ecommerce_dataset_updated[[#This Row],['[Purchase_Date']]], "mmm")</f>
        <v>Nov</v>
      </c>
      <c r="S1203" s="6" t="str">
        <f>TEXT(ecommerce_dataset_updated[[#This Row],['[Purchase_Date']]], "ddd")</f>
        <v>Sat</v>
      </c>
      <c r="T1203" s="6">
        <f>ecommerce_dataset_updated[[#This Row],[Final_Price(Rs.) _]]-ecommerce_dataset_updated[[#This Row],['[Final_Price(Rs.)']]]</f>
        <v>1.0000000000012221E-3</v>
      </c>
      <c r="U1203" s="6" t="b">
        <f xml:space="preserve"> AND(ecommerce_dataset_updated[[#This Row],[Final_Price(Rs.) _]]=ecommerce_dataset_updated[[#This Row],['[Final_Price(Rs.)']]])</f>
        <v>0</v>
      </c>
      <c r="V1203" s="5"/>
    </row>
    <row r="1204" spans="1:22">
      <c r="A1204" t="s">
        <v>4974</v>
      </c>
      <c r="B1204" t="s">
        <v>4975</v>
      </c>
      <c r="C1204" t="s">
        <v>45</v>
      </c>
      <c r="D1204" s="9" t="s">
        <v>4976</v>
      </c>
      <c r="E1204" s="8">
        <f>ecommerce_dataset_updated[[#This Row],[Price (Rs.)]]+0</f>
        <v>226.93</v>
      </c>
      <c r="F1204" s="6" t="s">
        <v>154</v>
      </c>
      <c r="G1204" s="7">
        <f>ecommerce_dataset_updated[[#This Row],[Discount (%)]]+0</f>
        <v>30</v>
      </c>
      <c r="H1204" s="6" t="s">
        <v>4977</v>
      </c>
      <c r="I1204" s="6">
        <f>ecommerce_dataset_updated[[#This Row],['[Price (Rs.)']]]*ecommerce_dataset_updated[[#This Row],['[Discount (%)']]]/100</f>
        <v>68.079000000000008</v>
      </c>
      <c r="J1204" s="6">
        <f>ecommerce_dataset_updated[[#This Row],[Final_Price(Rs.)]]+0</f>
        <v>158.85</v>
      </c>
      <c r="K1204" s="6">
        <f xml:space="preserve"> ecommerce_dataset_updated[[#This Row],['[Price (Rs.)']]]-ecommerce_dataset_updated[[#This Row],[Discount Amount _]]</f>
        <v>158.851</v>
      </c>
      <c r="L1204" t="s">
        <v>14</v>
      </c>
      <c r="M1204" t="s">
        <v>909</v>
      </c>
      <c r="N1204" s="4" t="s">
        <v>20</v>
      </c>
      <c r="O1204" s="4" t="s">
        <v>14049</v>
      </c>
      <c r="P1204" s="4" t="s">
        <v>14079</v>
      </c>
      <c r="Q1204" s="5">
        <f>DATE(ecommerce_dataset_updated[[#This Row],[YYYY]],ecommerce_dataset_updated[[#This Row],[MM]],ecommerce_dataset_updated[[#This Row],[DD]])</f>
        <v>45616</v>
      </c>
      <c r="R1204" s="6" t="str">
        <f>TEXT(ecommerce_dataset_updated[[#This Row],['[Purchase_Date']]], "mmm")</f>
        <v>Nov</v>
      </c>
      <c r="S1204" s="6" t="str">
        <f>TEXT(ecommerce_dataset_updated[[#This Row],['[Purchase_Date']]], "ddd")</f>
        <v>Wed</v>
      </c>
      <c r="T1204" s="6">
        <f>ecommerce_dataset_updated[[#This Row],[Final_Price(Rs.) _]]-ecommerce_dataset_updated[[#This Row],['[Final_Price(Rs.)']]]</f>
        <v>1.0000000000047748E-3</v>
      </c>
      <c r="U1204" s="6" t="b">
        <f xml:space="preserve"> AND(ecommerce_dataset_updated[[#This Row],[Final_Price(Rs.) _]]=ecommerce_dataset_updated[[#This Row],['[Final_Price(Rs.)']]])</f>
        <v>0</v>
      </c>
      <c r="V1204" s="5"/>
    </row>
    <row r="1205" spans="1:22">
      <c r="A1205" t="s">
        <v>4978</v>
      </c>
      <c r="B1205" t="s">
        <v>4979</v>
      </c>
      <c r="C1205" t="s">
        <v>114</v>
      </c>
      <c r="D1205" s="9" t="s">
        <v>4980</v>
      </c>
      <c r="E1205" s="8">
        <f>ecommerce_dataset_updated[[#This Row],[Price (Rs.)]]+0</f>
        <v>116.1</v>
      </c>
      <c r="F1205" s="6" t="s">
        <v>75</v>
      </c>
      <c r="G1205" s="7">
        <f>ecommerce_dataset_updated[[#This Row],[Discount (%)]]+0</f>
        <v>10</v>
      </c>
      <c r="H1205" s="6" t="s">
        <v>4981</v>
      </c>
      <c r="I1205" s="6">
        <f>ecommerce_dataset_updated[[#This Row],['[Price (Rs.)']]]*ecommerce_dataset_updated[[#This Row],['[Discount (%)']]]/100</f>
        <v>11.61</v>
      </c>
      <c r="J1205" s="6">
        <f>ecommerce_dataset_updated[[#This Row],[Final_Price(Rs.)]]+0</f>
        <v>104.49</v>
      </c>
      <c r="K1205" s="6">
        <f xml:space="preserve"> ecommerce_dataset_updated[[#This Row],['[Price (Rs.)']]]-ecommerce_dataset_updated[[#This Row],[Discount Amount _]]</f>
        <v>104.49</v>
      </c>
      <c r="L1205" t="s">
        <v>35</v>
      </c>
      <c r="M1205" t="s">
        <v>1086</v>
      </c>
      <c r="N1205" s="4" t="s">
        <v>14063</v>
      </c>
      <c r="O1205" s="4" t="s">
        <v>14062</v>
      </c>
      <c r="P1205" s="4" t="s">
        <v>14079</v>
      </c>
      <c r="Q1205" s="5">
        <f>DATE(ecommerce_dataset_updated[[#This Row],[YYYY]],ecommerce_dataset_updated[[#This Row],[MM]],ecommerce_dataset_updated[[#This Row],[DD]])</f>
        <v>45460</v>
      </c>
      <c r="R1205" s="6" t="str">
        <f>TEXT(ecommerce_dataset_updated[[#This Row],['[Purchase_Date']]], "mmm")</f>
        <v>Jun</v>
      </c>
      <c r="S1205" s="6" t="str">
        <f>TEXT(ecommerce_dataset_updated[[#This Row],['[Purchase_Date']]], "ddd")</f>
        <v>Mon</v>
      </c>
      <c r="T1205" s="6">
        <f>ecommerce_dataset_updated[[#This Row],[Final_Price(Rs.) _]]-ecommerce_dataset_updated[[#This Row],['[Final_Price(Rs.)']]]</f>
        <v>0</v>
      </c>
      <c r="U1205" s="6" t="b">
        <f xml:space="preserve"> AND(ecommerce_dataset_updated[[#This Row],[Final_Price(Rs.) _]]=ecommerce_dataset_updated[[#This Row],['[Final_Price(Rs.)']]])</f>
        <v>1</v>
      </c>
      <c r="V1205" s="5"/>
    </row>
    <row r="1206" spans="1:22">
      <c r="A1206" t="s">
        <v>4982</v>
      </c>
      <c r="B1206" t="s">
        <v>4983</v>
      </c>
      <c r="C1206" t="s">
        <v>32</v>
      </c>
      <c r="D1206" s="9" t="s">
        <v>4984</v>
      </c>
      <c r="E1206" s="8">
        <f>ecommerce_dataset_updated[[#This Row],[Price (Rs.)]]+0</f>
        <v>216.97</v>
      </c>
      <c r="F1206" s="6" t="s">
        <v>47</v>
      </c>
      <c r="G1206" s="7">
        <f>ecommerce_dataset_updated[[#This Row],[Discount (%)]]+0</f>
        <v>50</v>
      </c>
      <c r="H1206" s="6" t="s">
        <v>4985</v>
      </c>
      <c r="I1206" s="6">
        <f>ecommerce_dataset_updated[[#This Row],['[Price (Rs.)']]]*ecommerce_dataset_updated[[#This Row],['[Discount (%)']]]/100</f>
        <v>108.485</v>
      </c>
      <c r="J1206" s="6">
        <f>ecommerce_dataset_updated[[#This Row],[Final_Price(Rs.)]]+0</f>
        <v>108.48</v>
      </c>
      <c r="K1206" s="6">
        <f xml:space="preserve"> ecommerce_dataset_updated[[#This Row],['[Price (Rs.)']]]-ecommerce_dataset_updated[[#This Row],[Discount Amount _]]</f>
        <v>108.485</v>
      </c>
      <c r="L1206" t="s">
        <v>120</v>
      </c>
      <c r="M1206" t="s">
        <v>1487</v>
      </c>
      <c r="N1206" s="4" t="s">
        <v>154</v>
      </c>
      <c r="O1206" s="4" t="s">
        <v>14059</v>
      </c>
      <c r="P1206" s="4" t="s">
        <v>14079</v>
      </c>
      <c r="Q1206" s="5">
        <f>DATE(ecommerce_dataset_updated[[#This Row],[YYYY]],ecommerce_dataset_updated[[#This Row],[MM]],ecommerce_dataset_updated[[#This Row],[DD]])</f>
        <v>45442</v>
      </c>
      <c r="R1206" s="6" t="str">
        <f>TEXT(ecommerce_dataset_updated[[#This Row],['[Purchase_Date']]], "mmm")</f>
        <v>May</v>
      </c>
      <c r="S1206" s="6" t="str">
        <f>TEXT(ecommerce_dataset_updated[[#This Row],['[Purchase_Date']]], "ddd")</f>
        <v>Thu</v>
      </c>
      <c r="T1206" s="6">
        <f>ecommerce_dataset_updated[[#This Row],[Final_Price(Rs.) _]]-ecommerce_dataset_updated[[#This Row],['[Final_Price(Rs.)']]]</f>
        <v>4.9999999999954525E-3</v>
      </c>
      <c r="U1206" s="6" t="b">
        <f xml:space="preserve"> AND(ecommerce_dataset_updated[[#This Row],[Final_Price(Rs.) _]]=ecommerce_dataset_updated[[#This Row],['[Final_Price(Rs.)']]])</f>
        <v>0</v>
      </c>
      <c r="V1206" s="5"/>
    </row>
    <row r="1207" spans="1:22">
      <c r="A1207" t="s">
        <v>4986</v>
      </c>
      <c r="B1207" t="s">
        <v>4987</v>
      </c>
      <c r="C1207" t="s">
        <v>114</v>
      </c>
      <c r="D1207" s="9" t="s">
        <v>4988</v>
      </c>
      <c r="E1207" s="8">
        <f>ecommerce_dataset_updated[[#This Row],[Price (Rs.)]]+0</f>
        <v>33.25</v>
      </c>
      <c r="F1207" s="6" t="s">
        <v>53</v>
      </c>
      <c r="G1207" s="7">
        <f>ecommerce_dataset_updated[[#This Row],[Discount (%)]]+0</f>
        <v>5</v>
      </c>
      <c r="H1207" s="6" t="s">
        <v>4989</v>
      </c>
      <c r="I1207" s="6">
        <f>ecommerce_dataset_updated[[#This Row],['[Price (Rs.)']]]*ecommerce_dataset_updated[[#This Row],['[Discount (%)']]]/100</f>
        <v>1.6625000000000001</v>
      </c>
      <c r="J1207" s="6">
        <f>ecommerce_dataset_updated[[#This Row],[Final_Price(Rs.)]]+0</f>
        <v>31.59</v>
      </c>
      <c r="K1207" s="6">
        <f xml:space="preserve"> ecommerce_dataset_updated[[#This Row],['[Price (Rs.)']]]-ecommerce_dataset_updated[[#This Row],[Discount Amount _]]</f>
        <v>31.587499999999999</v>
      </c>
      <c r="L1207" t="s">
        <v>120</v>
      </c>
      <c r="M1207" t="s">
        <v>2031</v>
      </c>
      <c r="N1207" s="4" t="s">
        <v>26</v>
      </c>
      <c r="O1207" s="4" t="s">
        <v>14057</v>
      </c>
      <c r="P1207" s="4" t="s">
        <v>14079</v>
      </c>
      <c r="Q1207" s="5">
        <f>DATE(ecommerce_dataset_updated[[#This Row],[YYYY]],ecommerce_dataset_updated[[#This Row],[MM]],ecommerce_dataset_updated[[#This Row],[DD]])</f>
        <v>45376</v>
      </c>
      <c r="R1207" s="6" t="str">
        <f>TEXT(ecommerce_dataset_updated[[#This Row],['[Purchase_Date']]], "mmm")</f>
        <v>Mar</v>
      </c>
      <c r="S1207" s="6" t="str">
        <f>TEXT(ecommerce_dataset_updated[[#This Row],['[Purchase_Date']]], "ddd")</f>
        <v>Mon</v>
      </c>
      <c r="T1207" s="6">
        <f>ecommerce_dataset_updated[[#This Row],[Final_Price(Rs.) _]]-ecommerce_dataset_updated[[#This Row],['[Final_Price(Rs.)']]]</f>
        <v>-2.500000000001279E-3</v>
      </c>
      <c r="U1207" s="6" t="b">
        <f xml:space="preserve"> AND(ecommerce_dataset_updated[[#This Row],[Final_Price(Rs.) _]]=ecommerce_dataset_updated[[#This Row],['[Final_Price(Rs.)']]])</f>
        <v>0</v>
      </c>
      <c r="V1207" s="5"/>
    </row>
    <row r="1208" spans="1:22">
      <c r="A1208" t="s">
        <v>4990</v>
      </c>
      <c r="B1208" t="s">
        <v>4991</v>
      </c>
      <c r="C1208" t="s">
        <v>114</v>
      </c>
      <c r="D1208" s="9" t="s">
        <v>4992</v>
      </c>
      <c r="E1208" s="8">
        <f>ecommerce_dataset_updated[[#This Row],[Price (Rs.)]]+0</f>
        <v>181.56</v>
      </c>
      <c r="F1208" s="6" t="s">
        <v>107</v>
      </c>
      <c r="G1208" s="7">
        <f>ecommerce_dataset_updated[[#This Row],[Discount (%)]]+0</f>
        <v>0</v>
      </c>
      <c r="H1208" s="6" t="s">
        <v>4992</v>
      </c>
      <c r="I1208" s="6">
        <f>ecommerce_dataset_updated[[#This Row],['[Price (Rs.)']]]*ecommerce_dataset_updated[[#This Row],['[Discount (%)']]]/100</f>
        <v>0</v>
      </c>
      <c r="J1208" s="6">
        <f>ecommerce_dataset_updated[[#This Row],[Final_Price(Rs.)]]+0</f>
        <v>181.56</v>
      </c>
      <c r="K1208" s="6">
        <f xml:space="preserve"> ecommerce_dataset_updated[[#This Row],['[Price (Rs.)']]]-ecommerce_dataset_updated[[#This Row],[Discount Amount _]]</f>
        <v>181.56</v>
      </c>
      <c r="L1208" t="s">
        <v>120</v>
      </c>
      <c r="M1208" t="s">
        <v>2141</v>
      </c>
      <c r="N1208" s="4" t="s">
        <v>2910</v>
      </c>
      <c r="O1208" s="4" t="s">
        <v>14055</v>
      </c>
      <c r="P1208" s="4" t="s">
        <v>14079</v>
      </c>
      <c r="Q1208" s="5">
        <f>DATE(ecommerce_dataset_updated[[#This Row],[YYYY]],ecommerce_dataset_updated[[#This Row],[MM]],ecommerce_dataset_updated[[#This Row],[DD]])</f>
        <v>45518</v>
      </c>
      <c r="R1208" s="6" t="str">
        <f>TEXT(ecommerce_dataset_updated[[#This Row],['[Purchase_Date']]], "mmm")</f>
        <v>Aug</v>
      </c>
      <c r="S1208" s="6" t="str">
        <f>TEXT(ecommerce_dataset_updated[[#This Row],['[Purchase_Date']]], "ddd")</f>
        <v>Wed</v>
      </c>
      <c r="T1208" s="6">
        <f>ecommerce_dataset_updated[[#This Row],[Final_Price(Rs.) _]]-ecommerce_dataset_updated[[#This Row],['[Final_Price(Rs.)']]]</f>
        <v>0</v>
      </c>
      <c r="U1208" s="6" t="b">
        <f xml:space="preserve"> AND(ecommerce_dataset_updated[[#This Row],[Final_Price(Rs.) _]]=ecommerce_dataset_updated[[#This Row],['[Final_Price(Rs.)']]])</f>
        <v>1</v>
      </c>
      <c r="V1208" s="5"/>
    </row>
    <row r="1209" spans="1:22">
      <c r="A1209" t="s">
        <v>4993</v>
      </c>
      <c r="B1209" t="s">
        <v>4994</v>
      </c>
      <c r="C1209" t="s">
        <v>18</v>
      </c>
      <c r="D1209" s="9" t="s">
        <v>4995</v>
      </c>
      <c r="E1209" s="8">
        <f>ecommerce_dataset_updated[[#This Row],[Price (Rs.)]]+0</f>
        <v>350.58</v>
      </c>
      <c r="F1209" s="6" t="s">
        <v>107</v>
      </c>
      <c r="G1209" s="7">
        <f>ecommerce_dataset_updated[[#This Row],[Discount (%)]]+0</f>
        <v>0</v>
      </c>
      <c r="H1209" s="6" t="s">
        <v>4995</v>
      </c>
      <c r="I1209" s="6">
        <f>ecommerce_dataset_updated[[#This Row],['[Price (Rs.)']]]*ecommerce_dataset_updated[[#This Row],['[Discount (%)']]]/100</f>
        <v>0</v>
      </c>
      <c r="J1209" s="6">
        <f>ecommerce_dataset_updated[[#This Row],[Final_Price(Rs.)]]+0</f>
        <v>350.58</v>
      </c>
      <c r="K1209" s="6">
        <f xml:space="preserve"> ecommerce_dataset_updated[[#This Row],['[Price (Rs.)']]]-ecommerce_dataset_updated[[#This Row],[Discount Amount _]]</f>
        <v>350.58</v>
      </c>
      <c r="L1209" t="s">
        <v>28</v>
      </c>
      <c r="M1209" t="s">
        <v>83</v>
      </c>
      <c r="N1209" s="4" t="s">
        <v>75</v>
      </c>
      <c r="O1209" s="4" t="s">
        <v>14050</v>
      </c>
      <c r="P1209" s="4" t="s">
        <v>14079</v>
      </c>
      <c r="Q1209" s="5">
        <f>DATE(ecommerce_dataset_updated[[#This Row],[YYYY]],ecommerce_dataset_updated[[#This Row],[MM]],ecommerce_dataset_updated[[#This Row],[DD]])</f>
        <v>45545</v>
      </c>
      <c r="R1209" s="6" t="str">
        <f>TEXT(ecommerce_dataset_updated[[#This Row],['[Purchase_Date']]], "mmm")</f>
        <v>Sep</v>
      </c>
      <c r="S1209" s="6" t="str">
        <f>TEXT(ecommerce_dataset_updated[[#This Row],['[Purchase_Date']]], "ddd")</f>
        <v>Tue</v>
      </c>
      <c r="T1209" s="6">
        <f>ecommerce_dataset_updated[[#This Row],[Final_Price(Rs.) _]]-ecommerce_dataset_updated[[#This Row],['[Final_Price(Rs.)']]]</f>
        <v>0</v>
      </c>
      <c r="U1209" s="6" t="b">
        <f xml:space="preserve"> AND(ecommerce_dataset_updated[[#This Row],[Final_Price(Rs.) _]]=ecommerce_dataset_updated[[#This Row],['[Final_Price(Rs.)']]])</f>
        <v>1</v>
      </c>
      <c r="V1209" s="5"/>
    </row>
    <row r="1210" spans="1:22">
      <c r="A1210" t="s">
        <v>4996</v>
      </c>
      <c r="B1210" t="s">
        <v>4997</v>
      </c>
      <c r="C1210" t="s">
        <v>18</v>
      </c>
      <c r="D1210" s="9" t="s">
        <v>4998</v>
      </c>
      <c r="E1210" s="8">
        <f>ecommerce_dataset_updated[[#This Row],[Price (Rs.)]]+0</f>
        <v>222.11</v>
      </c>
      <c r="F1210" s="6" t="s">
        <v>47</v>
      </c>
      <c r="G1210" s="7">
        <f>ecommerce_dataset_updated[[#This Row],[Discount (%)]]+0</f>
        <v>50</v>
      </c>
      <c r="H1210" s="6" t="s">
        <v>4999</v>
      </c>
      <c r="I1210" s="6">
        <f>ecommerce_dataset_updated[[#This Row],['[Price (Rs.)']]]*ecommerce_dataset_updated[[#This Row],['[Discount (%)']]]/100</f>
        <v>111.05500000000001</v>
      </c>
      <c r="J1210" s="6">
        <f>ecommerce_dataset_updated[[#This Row],[Final_Price(Rs.)]]+0</f>
        <v>111.06</v>
      </c>
      <c r="K1210" s="6">
        <f xml:space="preserve"> ecommerce_dataset_updated[[#This Row],['[Price (Rs.)']]]-ecommerce_dataset_updated[[#This Row],[Discount Amount _]]</f>
        <v>111.05500000000001</v>
      </c>
      <c r="L1210" t="s">
        <v>28</v>
      </c>
      <c r="M1210" t="s">
        <v>362</v>
      </c>
      <c r="N1210" s="4" t="s">
        <v>14054</v>
      </c>
      <c r="O1210" s="4" t="s">
        <v>14051</v>
      </c>
      <c r="P1210" s="4" t="s">
        <v>14079</v>
      </c>
      <c r="Q1210" s="5">
        <f>DATE(ecommerce_dataset_updated[[#This Row],[YYYY]],ecommerce_dataset_updated[[#This Row],[MM]],ecommerce_dataset_updated[[#This Row],[DD]])</f>
        <v>45349</v>
      </c>
      <c r="R1210" s="6" t="str">
        <f>TEXT(ecommerce_dataset_updated[[#This Row],['[Purchase_Date']]], "mmm")</f>
        <v>Feb</v>
      </c>
      <c r="S1210" s="6" t="str">
        <f>TEXT(ecommerce_dataset_updated[[#This Row],['[Purchase_Date']]], "ddd")</f>
        <v>Tue</v>
      </c>
      <c r="T1210" s="6">
        <f>ecommerce_dataset_updated[[#This Row],[Final_Price(Rs.) _]]-ecommerce_dataset_updated[[#This Row],['[Final_Price(Rs.)']]]</f>
        <v>-4.9999999999954525E-3</v>
      </c>
      <c r="U1210" s="6" t="b">
        <f xml:space="preserve"> AND(ecommerce_dataset_updated[[#This Row],[Final_Price(Rs.) _]]=ecommerce_dataset_updated[[#This Row],['[Final_Price(Rs.)']]])</f>
        <v>0</v>
      </c>
      <c r="V1210" s="5"/>
    </row>
    <row r="1211" spans="1:22">
      <c r="A1211" t="s">
        <v>5000</v>
      </c>
      <c r="B1211" t="s">
        <v>5001</v>
      </c>
      <c r="C1211" t="s">
        <v>39</v>
      </c>
      <c r="D1211" s="9" t="s">
        <v>5002</v>
      </c>
      <c r="E1211" s="8">
        <f>ecommerce_dataset_updated[[#This Row],[Price (Rs.)]]+0</f>
        <v>445.45</v>
      </c>
      <c r="F1211" s="6" t="s">
        <v>12</v>
      </c>
      <c r="G1211" s="7">
        <f>ecommerce_dataset_updated[[#This Row],[Discount (%)]]+0</f>
        <v>15</v>
      </c>
      <c r="H1211" s="6" t="s">
        <v>5003</v>
      </c>
      <c r="I1211" s="6">
        <f>ecommerce_dataset_updated[[#This Row],['[Price (Rs.)']]]*ecommerce_dataset_updated[[#This Row],['[Discount (%)']]]/100</f>
        <v>66.817499999999995</v>
      </c>
      <c r="J1211" s="6">
        <f>ecommerce_dataset_updated[[#This Row],[Final_Price(Rs.)]]+0</f>
        <v>378.63</v>
      </c>
      <c r="K1211" s="6">
        <f xml:space="preserve"> ecommerce_dataset_updated[[#This Row],['[Price (Rs.)']]]-ecommerce_dataset_updated[[#This Row],[Discount Amount _]]</f>
        <v>378.63249999999999</v>
      </c>
      <c r="L1211" t="s">
        <v>14</v>
      </c>
      <c r="M1211" t="s">
        <v>1239</v>
      </c>
      <c r="N1211" s="4" t="s">
        <v>14068</v>
      </c>
      <c r="O1211" s="4" t="s">
        <v>75</v>
      </c>
      <c r="P1211" s="4" t="s">
        <v>14079</v>
      </c>
      <c r="Q1211" s="5">
        <f>DATE(ecommerce_dataset_updated[[#This Row],[YYYY]],ecommerce_dataset_updated[[#This Row],[MM]],ecommerce_dataset_updated[[#This Row],[DD]])</f>
        <v>45596</v>
      </c>
      <c r="R1211" s="6" t="str">
        <f>TEXT(ecommerce_dataset_updated[[#This Row],['[Purchase_Date']]], "mmm")</f>
        <v>Oct</v>
      </c>
      <c r="S1211" s="6" t="str">
        <f>TEXT(ecommerce_dataset_updated[[#This Row],['[Purchase_Date']]], "ddd")</f>
        <v>Thu</v>
      </c>
      <c r="T1211" s="6">
        <f>ecommerce_dataset_updated[[#This Row],[Final_Price(Rs.) _]]-ecommerce_dataset_updated[[#This Row],['[Final_Price(Rs.)']]]</f>
        <v>2.4999999999977263E-3</v>
      </c>
      <c r="U1211" s="6" t="b">
        <f xml:space="preserve"> AND(ecommerce_dataset_updated[[#This Row],[Final_Price(Rs.) _]]=ecommerce_dataset_updated[[#This Row],['[Final_Price(Rs.)']]])</f>
        <v>0</v>
      </c>
      <c r="V1211" s="5"/>
    </row>
    <row r="1212" spans="1:22">
      <c r="A1212" t="s">
        <v>5004</v>
      </c>
      <c r="B1212" t="s">
        <v>5005</v>
      </c>
      <c r="C1212" t="s">
        <v>68</v>
      </c>
      <c r="D1212" s="9" t="s">
        <v>5006</v>
      </c>
      <c r="E1212" s="8">
        <f>ecommerce_dataset_updated[[#This Row],[Price (Rs.)]]+0</f>
        <v>449.09</v>
      </c>
      <c r="F1212" s="6" t="s">
        <v>26</v>
      </c>
      <c r="G1212" s="7">
        <f>ecommerce_dataset_updated[[#This Row],[Discount (%)]]+0</f>
        <v>25</v>
      </c>
      <c r="H1212" s="6" t="s">
        <v>5007</v>
      </c>
      <c r="I1212" s="6">
        <f>ecommerce_dataset_updated[[#This Row],['[Price (Rs.)']]]*ecommerce_dataset_updated[[#This Row],['[Discount (%)']]]/100</f>
        <v>112.27249999999999</v>
      </c>
      <c r="J1212" s="6">
        <f>ecommerce_dataset_updated[[#This Row],[Final_Price(Rs.)]]+0</f>
        <v>336.82</v>
      </c>
      <c r="K1212" s="6">
        <f xml:space="preserve"> ecommerce_dataset_updated[[#This Row],['[Price (Rs.)']]]-ecommerce_dataset_updated[[#This Row],[Discount Amount _]]</f>
        <v>336.8175</v>
      </c>
      <c r="L1212" t="s">
        <v>35</v>
      </c>
      <c r="M1212" t="s">
        <v>2468</v>
      </c>
      <c r="N1212" s="4" t="s">
        <v>14053</v>
      </c>
      <c r="O1212" s="4" t="s">
        <v>14049</v>
      </c>
      <c r="P1212" s="4" t="s">
        <v>14079</v>
      </c>
      <c r="Q1212" s="5">
        <f>DATE(ecommerce_dataset_updated[[#This Row],[YYYY]],ecommerce_dataset_updated[[#This Row],[MM]],ecommerce_dataset_updated[[#This Row],[DD]])</f>
        <v>45600</v>
      </c>
      <c r="R1212" s="6" t="str">
        <f>TEXT(ecommerce_dataset_updated[[#This Row],['[Purchase_Date']]], "mmm")</f>
        <v>Nov</v>
      </c>
      <c r="S1212" s="6" t="str">
        <f>TEXT(ecommerce_dataset_updated[[#This Row],['[Purchase_Date']]], "ddd")</f>
        <v>Mon</v>
      </c>
      <c r="T1212" s="6">
        <f>ecommerce_dataset_updated[[#This Row],[Final_Price(Rs.) _]]-ecommerce_dataset_updated[[#This Row],['[Final_Price(Rs.)']]]</f>
        <v>-2.4999999999977263E-3</v>
      </c>
      <c r="U1212" s="6" t="b">
        <f xml:space="preserve"> AND(ecommerce_dataset_updated[[#This Row],[Final_Price(Rs.) _]]=ecommerce_dataset_updated[[#This Row],['[Final_Price(Rs.)']]])</f>
        <v>0</v>
      </c>
      <c r="V1212" s="5"/>
    </row>
    <row r="1213" spans="1:22">
      <c r="A1213" t="s">
        <v>5008</v>
      </c>
      <c r="B1213" t="s">
        <v>5009</v>
      </c>
      <c r="C1213" t="s">
        <v>39</v>
      </c>
      <c r="D1213" s="9" t="s">
        <v>5010</v>
      </c>
      <c r="E1213" s="8">
        <f>ecommerce_dataset_updated[[#This Row],[Price (Rs.)]]+0</f>
        <v>206.19</v>
      </c>
      <c r="F1213" s="6" t="s">
        <v>107</v>
      </c>
      <c r="G1213" s="7">
        <f>ecommerce_dataset_updated[[#This Row],[Discount (%)]]+0</f>
        <v>0</v>
      </c>
      <c r="H1213" s="6" t="s">
        <v>5010</v>
      </c>
      <c r="I1213" s="6">
        <f>ecommerce_dataset_updated[[#This Row],['[Price (Rs.)']]]*ecommerce_dataset_updated[[#This Row],['[Discount (%)']]]/100</f>
        <v>0</v>
      </c>
      <c r="J1213" s="6">
        <f>ecommerce_dataset_updated[[#This Row],[Final_Price(Rs.)]]+0</f>
        <v>206.19</v>
      </c>
      <c r="K1213" s="6">
        <f xml:space="preserve"> ecommerce_dataset_updated[[#This Row],['[Price (Rs.)']]]-ecommerce_dataset_updated[[#This Row],[Discount Amount _]]</f>
        <v>206.19</v>
      </c>
      <c r="L1213" t="s">
        <v>77</v>
      </c>
      <c r="M1213" t="s">
        <v>1709</v>
      </c>
      <c r="N1213" s="4" t="s">
        <v>12</v>
      </c>
      <c r="O1213" s="4" t="s">
        <v>75</v>
      </c>
      <c r="P1213" s="4" t="s">
        <v>14079</v>
      </c>
      <c r="Q1213" s="5">
        <f>DATE(ecommerce_dataset_updated[[#This Row],[YYYY]],ecommerce_dataset_updated[[#This Row],[MM]],ecommerce_dataset_updated[[#This Row],[DD]])</f>
        <v>45580</v>
      </c>
      <c r="R1213" s="6" t="str">
        <f>TEXT(ecommerce_dataset_updated[[#This Row],['[Purchase_Date']]], "mmm")</f>
        <v>Oct</v>
      </c>
      <c r="S1213" s="6" t="str">
        <f>TEXT(ecommerce_dataset_updated[[#This Row],['[Purchase_Date']]], "ddd")</f>
        <v>Tue</v>
      </c>
      <c r="T1213" s="6">
        <f>ecommerce_dataset_updated[[#This Row],[Final_Price(Rs.) _]]-ecommerce_dataset_updated[[#This Row],['[Final_Price(Rs.)']]]</f>
        <v>0</v>
      </c>
      <c r="U1213" s="6" t="b">
        <f xml:space="preserve"> AND(ecommerce_dataset_updated[[#This Row],[Final_Price(Rs.) _]]=ecommerce_dataset_updated[[#This Row],['[Final_Price(Rs.)']]])</f>
        <v>1</v>
      </c>
      <c r="V1213" s="5"/>
    </row>
    <row r="1214" spans="1:22">
      <c r="A1214" t="s">
        <v>5011</v>
      </c>
      <c r="B1214" t="s">
        <v>5012</v>
      </c>
      <c r="C1214" t="s">
        <v>68</v>
      </c>
      <c r="D1214" s="9" t="s">
        <v>5013</v>
      </c>
      <c r="E1214" s="8">
        <f>ecommerce_dataset_updated[[#This Row],[Price (Rs.)]]+0</f>
        <v>19.55</v>
      </c>
      <c r="F1214" s="6" t="s">
        <v>53</v>
      </c>
      <c r="G1214" s="7">
        <f>ecommerce_dataset_updated[[#This Row],[Discount (%)]]+0</f>
        <v>5</v>
      </c>
      <c r="H1214" s="6" t="s">
        <v>5014</v>
      </c>
      <c r="I1214" s="6">
        <f>ecommerce_dataset_updated[[#This Row],['[Price (Rs.)']]]*ecommerce_dataset_updated[[#This Row],['[Discount (%)']]]/100</f>
        <v>0.97750000000000004</v>
      </c>
      <c r="J1214" s="6">
        <f>ecommerce_dataset_updated[[#This Row],[Final_Price(Rs.)]]+0</f>
        <v>18.57</v>
      </c>
      <c r="K1214" s="6">
        <f xml:space="preserve"> ecommerce_dataset_updated[[#This Row],['[Price (Rs.)']]]-ecommerce_dataset_updated[[#This Row],[Discount Amount _]]</f>
        <v>18.572500000000002</v>
      </c>
      <c r="L1214" t="s">
        <v>35</v>
      </c>
      <c r="M1214" t="s">
        <v>2161</v>
      </c>
      <c r="N1214" s="4" t="s">
        <v>75</v>
      </c>
      <c r="O1214" s="4" t="s">
        <v>14062</v>
      </c>
      <c r="P1214" s="4" t="s">
        <v>14079</v>
      </c>
      <c r="Q1214" s="5">
        <f>DATE(ecommerce_dataset_updated[[#This Row],[YYYY]],ecommerce_dataset_updated[[#This Row],[MM]],ecommerce_dataset_updated[[#This Row],[DD]])</f>
        <v>45453</v>
      </c>
      <c r="R1214" s="6" t="str">
        <f>TEXT(ecommerce_dataset_updated[[#This Row],['[Purchase_Date']]], "mmm")</f>
        <v>Jun</v>
      </c>
      <c r="S1214" s="6" t="str">
        <f>TEXT(ecommerce_dataset_updated[[#This Row],['[Purchase_Date']]], "ddd")</f>
        <v>Mon</v>
      </c>
      <c r="T1214" s="6">
        <f>ecommerce_dataset_updated[[#This Row],[Final_Price(Rs.) _]]-ecommerce_dataset_updated[[#This Row],['[Final_Price(Rs.)']]]</f>
        <v>2.500000000001279E-3</v>
      </c>
      <c r="U1214" s="6" t="b">
        <f xml:space="preserve"> AND(ecommerce_dataset_updated[[#This Row],[Final_Price(Rs.) _]]=ecommerce_dataset_updated[[#This Row],['[Final_Price(Rs.)']]])</f>
        <v>0</v>
      </c>
      <c r="V1214" s="5"/>
    </row>
    <row r="1215" spans="1:22">
      <c r="A1215" t="s">
        <v>5015</v>
      </c>
      <c r="B1215" t="s">
        <v>5016</v>
      </c>
      <c r="C1215" t="s">
        <v>68</v>
      </c>
      <c r="D1215" s="9" t="s">
        <v>5017</v>
      </c>
      <c r="E1215" s="8">
        <f>ecommerce_dataset_updated[[#This Row],[Price (Rs.)]]+0</f>
        <v>211.62</v>
      </c>
      <c r="F1215" s="6" t="s">
        <v>107</v>
      </c>
      <c r="G1215" s="7">
        <f>ecommerce_dataset_updated[[#This Row],[Discount (%)]]+0</f>
        <v>0</v>
      </c>
      <c r="H1215" s="6" t="s">
        <v>5017</v>
      </c>
      <c r="I1215" s="6">
        <f>ecommerce_dataset_updated[[#This Row],['[Price (Rs.)']]]*ecommerce_dataset_updated[[#This Row],['[Discount (%)']]]/100</f>
        <v>0</v>
      </c>
      <c r="J1215" s="6">
        <f>ecommerce_dataset_updated[[#This Row],[Final_Price(Rs.)]]+0</f>
        <v>211.62</v>
      </c>
      <c r="K1215" s="6">
        <f xml:space="preserve"> ecommerce_dataset_updated[[#This Row],['[Price (Rs.)']]]-ecommerce_dataset_updated[[#This Row],[Discount Amount _]]</f>
        <v>211.62</v>
      </c>
      <c r="L1215" t="s">
        <v>14</v>
      </c>
      <c r="M1215" t="s">
        <v>667</v>
      </c>
      <c r="N1215" s="4" t="s">
        <v>14069</v>
      </c>
      <c r="O1215" s="4" t="s">
        <v>14067</v>
      </c>
      <c r="P1215" s="4" t="s">
        <v>14079</v>
      </c>
      <c r="Q1215" s="5">
        <f>DATE(ecommerce_dataset_updated[[#This Row],[YYYY]],ecommerce_dataset_updated[[#This Row],[MM]],ecommerce_dataset_updated[[#This Row],[DD]])</f>
        <v>45495</v>
      </c>
      <c r="R1215" s="6" t="str">
        <f>TEXT(ecommerce_dataset_updated[[#This Row],['[Purchase_Date']]], "mmm")</f>
        <v>Jul</v>
      </c>
      <c r="S1215" s="6" t="str">
        <f>TEXT(ecommerce_dataset_updated[[#This Row],['[Purchase_Date']]], "ddd")</f>
        <v>Mon</v>
      </c>
      <c r="T1215" s="6">
        <f>ecommerce_dataset_updated[[#This Row],[Final_Price(Rs.) _]]-ecommerce_dataset_updated[[#This Row],['[Final_Price(Rs.)']]]</f>
        <v>0</v>
      </c>
      <c r="U1215" s="6" t="b">
        <f xml:space="preserve"> AND(ecommerce_dataset_updated[[#This Row],[Final_Price(Rs.) _]]=ecommerce_dataset_updated[[#This Row],['[Final_Price(Rs.)']]])</f>
        <v>1</v>
      </c>
      <c r="V1215" s="5"/>
    </row>
    <row r="1216" spans="1:22">
      <c r="A1216" t="s">
        <v>5018</v>
      </c>
      <c r="B1216" t="s">
        <v>5019</v>
      </c>
      <c r="C1216" t="s">
        <v>114</v>
      </c>
      <c r="D1216" s="9" t="s">
        <v>5020</v>
      </c>
      <c r="E1216" s="8">
        <f>ecommerce_dataset_updated[[#This Row],[Price (Rs.)]]+0</f>
        <v>152.24</v>
      </c>
      <c r="F1216" s="6" t="s">
        <v>47</v>
      </c>
      <c r="G1216" s="7">
        <f>ecommerce_dataset_updated[[#This Row],[Discount (%)]]+0</f>
        <v>50</v>
      </c>
      <c r="H1216" s="6" t="s">
        <v>5021</v>
      </c>
      <c r="I1216" s="6">
        <f>ecommerce_dataset_updated[[#This Row],['[Price (Rs.)']]]*ecommerce_dataset_updated[[#This Row],['[Discount (%)']]]/100</f>
        <v>76.12</v>
      </c>
      <c r="J1216" s="6">
        <f>ecommerce_dataset_updated[[#This Row],[Final_Price(Rs.)]]+0</f>
        <v>76.12</v>
      </c>
      <c r="K1216" s="6">
        <f xml:space="preserve"> ecommerce_dataset_updated[[#This Row],['[Price (Rs.)']]]-ecommerce_dataset_updated[[#This Row],[Discount Amount _]]</f>
        <v>76.12</v>
      </c>
      <c r="L1216" t="s">
        <v>35</v>
      </c>
      <c r="M1216" t="s">
        <v>176</v>
      </c>
      <c r="N1216" s="4" t="s">
        <v>14069</v>
      </c>
      <c r="O1216" s="4" t="s">
        <v>14053</v>
      </c>
      <c r="P1216" s="4" t="s">
        <v>14079</v>
      </c>
      <c r="Q1216" s="5">
        <f>DATE(ecommerce_dataset_updated[[#This Row],[YYYY]],ecommerce_dataset_updated[[#This Row],[MM]],ecommerce_dataset_updated[[#This Row],[DD]])</f>
        <v>45404</v>
      </c>
      <c r="R1216" s="6" t="str">
        <f>TEXT(ecommerce_dataset_updated[[#This Row],['[Purchase_Date']]], "mmm")</f>
        <v>Apr</v>
      </c>
      <c r="S1216" s="6" t="str">
        <f>TEXT(ecommerce_dataset_updated[[#This Row],['[Purchase_Date']]], "ddd")</f>
        <v>Mon</v>
      </c>
      <c r="T1216" s="6">
        <f>ecommerce_dataset_updated[[#This Row],[Final_Price(Rs.) _]]-ecommerce_dataset_updated[[#This Row],['[Final_Price(Rs.)']]]</f>
        <v>0</v>
      </c>
      <c r="U1216" s="6" t="b">
        <f xml:space="preserve"> AND(ecommerce_dataset_updated[[#This Row],[Final_Price(Rs.) _]]=ecommerce_dataset_updated[[#This Row],['[Final_Price(Rs.)']]])</f>
        <v>1</v>
      </c>
      <c r="V1216" s="5"/>
    </row>
    <row r="1217" spans="1:22">
      <c r="A1217" t="s">
        <v>5022</v>
      </c>
      <c r="B1217" t="s">
        <v>5023</v>
      </c>
      <c r="C1217" t="s">
        <v>32</v>
      </c>
      <c r="D1217" s="9" t="s">
        <v>5024</v>
      </c>
      <c r="E1217" s="8">
        <f>ecommerce_dataset_updated[[#This Row],[Price (Rs.)]]+0</f>
        <v>222.36</v>
      </c>
      <c r="F1217" s="6" t="s">
        <v>107</v>
      </c>
      <c r="G1217" s="7">
        <f>ecommerce_dataset_updated[[#This Row],[Discount (%)]]+0</f>
        <v>0</v>
      </c>
      <c r="H1217" s="6" t="s">
        <v>5024</v>
      </c>
      <c r="I1217" s="6">
        <f>ecommerce_dataset_updated[[#This Row],['[Price (Rs.)']]]*ecommerce_dataset_updated[[#This Row],['[Discount (%)']]]/100</f>
        <v>0</v>
      </c>
      <c r="J1217" s="6">
        <f>ecommerce_dataset_updated[[#This Row],[Final_Price(Rs.)]]+0</f>
        <v>222.36</v>
      </c>
      <c r="K1217" s="6">
        <f xml:space="preserve"> ecommerce_dataset_updated[[#This Row],['[Price (Rs.)']]]-ecommerce_dataset_updated[[#This Row],[Discount Amount _]]</f>
        <v>222.36</v>
      </c>
      <c r="L1217" t="s">
        <v>14</v>
      </c>
      <c r="M1217" t="s">
        <v>667</v>
      </c>
      <c r="N1217" s="4" t="s">
        <v>14069</v>
      </c>
      <c r="O1217" s="4" t="s">
        <v>14067</v>
      </c>
      <c r="P1217" s="4" t="s">
        <v>14079</v>
      </c>
      <c r="Q1217" s="5">
        <f>DATE(ecommerce_dataset_updated[[#This Row],[YYYY]],ecommerce_dataset_updated[[#This Row],[MM]],ecommerce_dataset_updated[[#This Row],[DD]])</f>
        <v>45495</v>
      </c>
      <c r="R1217" s="6" t="str">
        <f>TEXT(ecommerce_dataset_updated[[#This Row],['[Purchase_Date']]], "mmm")</f>
        <v>Jul</v>
      </c>
      <c r="S1217" s="6" t="str">
        <f>TEXT(ecommerce_dataset_updated[[#This Row],['[Purchase_Date']]], "ddd")</f>
        <v>Mon</v>
      </c>
      <c r="T1217" s="6">
        <f>ecommerce_dataset_updated[[#This Row],[Final_Price(Rs.) _]]-ecommerce_dataset_updated[[#This Row],['[Final_Price(Rs.)']]]</f>
        <v>0</v>
      </c>
      <c r="U1217" s="6" t="b">
        <f xml:space="preserve"> AND(ecommerce_dataset_updated[[#This Row],[Final_Price(Rs.) _]]=ecommerce_dataset_updated[[#This Row],['[Final_Price(Rs.)']]])</f>
        <v>1</v>
      </c>
      <c r="V1217" s="5"/>
    </row>
    <row r="1218" spans="1:22">
      <c r="A1218" t="s">
        <v>5025</v>
      </c>
      <c r="B1218" t="s">
        <v>5026</v>
      </c>
      <c r="C1218" t="s">
        <v>68</v>
      </c>
      <c r="D1218" s="9" t="s">
        <v>5027</v>
      </c>
      <c r="E1218" s="8">
        <f>ecommerce_dataset_updated[[#This Row],[Price (Rs.)]]+0</f>
        <v>95.92</v>
      </c>
      <c r="F1218" s="6" t="s">
        <v>26</v>
      </c>
      <c r="G1218" s="7">
        <f>ecommerce_dataset_updated[[#This Row],[Discount (%)]]+0</f>
        <v>25</v>
      </c>
      <c r="H1218" s="6" t="s">
        <v>5028</v>
      </c>
      <c r="I1218" s="6">
        <f>ecommerce_dataset_updated[[#This Row],['[Price (Rs.)']]]*ecommerce_dataset_updated[[#This Row],['[Discount (%)']]]/100</f>
        <v>23.98</v>
      </c>
      <c r="J1218" s="6">
        <f>ecommerce_dataset_updated[[#This Row],[Final_Price(Rs.)]]+0</f>
        <v>71.94</v>
      </c>
      <c r="K1218" s="6">
        <f xml:space="preserve"> ecommerce_dataset_updated[[#This Row],['[Price (Rs.)']]]-ecommerce_dataset_updated[[#This Row],[Discount Amount _]]</f>
        <v>71.94</v>
      </c>
      <c r="L1218" t="s">
        <v>120</v>
      </c>
      <c r="M1218" t="s">
        <v>131</v>
      </c>
      <c r="N1218" s="4" t="s">
        <v>14066</v>
      </c>
      <c r="O1218" s="4" t="s">
        <v>14053</v>
      </c>
      <c r="P1218" s="4" t="s">
        <v>14079</v>
      </c>
      <c r="Q1218" s="5">
        <f>DATE(ecommerce_dataset_updated[[#This Row],[YYYY]],ecommerce_dataset_updated[[#This Row],[MM]],ecommerce_dataset_updated[[#This Row],[DD]])</f>
        <v>45401</v>
      </c>
      <c r="R1218" s="6" t="str">
        <f>TEXT(ecommerce_dataset_updated[[#This Row],['[Purchase_Date']]], "mmm")</f>
        <v>Apr</v>
      </c>
      <c r="S1218" s="6" t="str">
        <f>TEXT(ecommerce_dataset_updated[[#This Row],['[Purchase_Date']]], "ddd")</f>
        <v>Fri</v>
      </c>
      <c r="T1218" s="6">
        <f>ecommerce_dataset_updated[[#This Row],[Final_Price(Rs.) _]]-ecommerce_dataset_updated[[#This Row],['[Final_Price(Rs.)']]]</f>
        <v>0</v>
      </c>
      <c r="U1218" s="6" t="b">
        <f xml:space="preserve"> AND(ecommerce_dataset_updated[[#This Row],[Final_Price(Rs.) _]]=ecommerce_dataset_updated[[#This Row],['[Final_Price(Rs.)']]])</f>
        <v>1</v>
      </c>
      <c r="V1218" s="5"/>
    </row>
    <row r="1219" spans="1:22">
      <c r="A1219" t="s">
        <v>5029</v>
      </c>
      <c r="B1219" t="s">
        <v>5030</v>
      </c>
      <c r="C1219" t="s">
        <v>39</v>
      </c>
      <c r="D1219" s="9" t="s">
        <v>4892</v>
      </c>
      <c r="E1219" s="8">
        <f>ecommerce_dataset_updated[[#This Row],[Price (Rs.)]]+0</f>
        <v>335.09</v>
      </c>
      <c r="F1219" s="6" t="s">
        <v>107</v>
      </c>
      <c r="G1219" s="7">
        <f>ecommerce_dataset_updated[[#This Row],[Discount (%)]]+0</f>
        <v>0</v>
      </c>
      <c r="H1219" s="6" t="s">
        <v>4892</v>
      </c>
      <c r="I1219" s="6">
        <f>ecommerce_dataset_updated[[#This Row],['[Price (Rs.)']]]*ecommerce_dataset_updated[[#This Row],['[Discount (%)']]]/100</f>
        <v>0</v>
      </c>
      <c r="J1219" s="6">
        <f>ecommerce_dataset_updated[[#This Row],[Final_Price(Rs.)]]+0</f>
        <v>335.09</v>
      </c>
      <c r="K1219" s="6">
        <f xml:space="preserve"> ecommerce_dataset_updated[[#This Row],['[Price (Rs.)']]]-ecommerce_dataset_updated[[#This Row],[Discount Amount _]]</f>
        <v>335.09</v>
      </c>
      <c r="L1219" t="s">
        <v>28</v>
      </c>
      <c r="M1219" t="s">
        <v>2306</v>
      </c>
      <c r="N1219" s="4" t="s">
        <v>14060</v>
      </c>
      <c r="O1219" s="4" t="s">
        <v>14055</v>
      </c>
      <c r="P1219" s="4" t="s">
        <v>14079</v>
      </c>
      <c r="Q1219" s="5">
        <f>DATE(ecommerce_dataset_updated[[#This Row],[YYYY]],ecommerce_dataset_updated[[#This Row],[MM]],ecommerce_dataset_updated[[#This Row],[DD]])</f>
        <v>45530</v>
      </c>
      <c r="R1219" s="6" t="str">
        <f>TEXT(ecommerce_dataset_updated[[#This Row],['[Purchase_Date']]], "mmm")</f>
        <v>Aug</v>
      </c>
      <c r="S1219" s="6" t="str">
        <f>TEXT(ecommerce_dataset_updated[[#This Row],['[Purchase_Date']]], "ddd")</f>
        <v>Mon</v>
      </c>
      <c r="T1219" s="6">
        <f>ecommerce_dataset_updated[[#This Row],[Final_Price(Rs.) _]]-ecommerce_dataset_updated[[#This Row],['[Final_Price(Rs.)']]]</f>
        <v>0</v>
      </c>
      <c r="U1219" s="6" t="b">
        <f xml:space="preserve"> AND(ecommerce_dataset_updated[[#This Row],[Final_Price(Rs.) _]]=ecommerce_dataset_updated[[#This Row],['[Final_Price(Rs.)']]])</f>
        <v>1</v>
      </c>
      <c r="V1219" s="5"/>
    </row>
    <row r="1220" spans="1:22">
      <c r="A1220" t="s">
        <v>5031</v>
      </c>
      <c r="B1220" t="s">
        <v>5032</v>
      </c>
      <c r="C1220" t="s">
        <v>32</v>
      </c>
      <c r="D1220" s="9" t="s">
        <v>5033</v>
      </c>
      <c r="E1220" s="8">
        <f>ecommerce_dataset_updated[[#This Row],[Price (Rs.)]]+0</f>
        <v>241.25</v>
      </c>
      <c r="F1220" s="6" t="s">
        <v>20</v>
      </c>
      <c r="G1220" s="7">
        <f>ecommerce_dataset_updated[[#This Row],[Discount (%)]]+0</f>
        <v>20</v>
      </c>
      <c r="H1220" s="6" t="s">
        <v>5034</v>
      </c>
      <c r="I1220" s="6">
        <f>ecommerce_dataset_updated[[#This Row],['[Price (Rs.)']]]*ecommerce_dataset_updated[[#This Row],['[Discount (%)']]]/100</f>
        <v>48.25</v>
      </c>
      <c r="J1220" s="6">
        <f>ecommerce_dataset_updated[[#This Row],[Final_Price(Rs.)]]+0</f>
        <v>193</v>
      </c>
      <c r="K1220" s="6">
        <f xml:space="preserve"> ecommerce_dataset_updated[[#This Row],['[Price (Rs.)']]]-ecommerce_dataset_updated[[#This Row],[Discount Amount _]]</f>
        <v>193</v>
      </c>
      <c r="L1220" t="s">
        <v>28</v>
      </c>
      <c r="M1220" t="s">
        <v>126</v>
      </c>
      <c r="N1220" s="4" t="s">
        <v>14052</v>
      </c>
      <c r="O1220" s="4" t="s">
        <v>14062</v>
      </c>
      <c r="P1220" s="4" t="s">
        <v>14079</v>
      </c>
      <c r="Q1220" s="5">
        <f>DATE(ecommerce_dataset_updated[[#This Row],[YYYY]],ecommerce_dataset_updated[[#This Row],[MM]],ecommerce_dataset_updated[[#This Row],[DD]])</f>
        <v>45444</v>
      </c>
      <c r="R1220" s="6" t="str">
        <f>TEXT(ecommerce_dataset_updated[[#This Row],['[Purchase_Date']]], "mmm")</f>
        <v>Jun</v>
      </c>
      <c r="S1220" s="6" t="str">
        <f>TEXT(ecommerce_dataset_updated[[#This Row],['[Purchase_Date']]], "ddd")</f>
        <v>Sat</v>
      </c>
      <c r="T1220" s="6">
        <f>ecommerce_dataset_updated[[#This Row],[Final_Price(Rs.) _]]-ecommerce_dataset_updated[[#This Row],['[Final_Price(Rs.)']]]</f>
        <v>0</v>
      </c>
      <c r="U1220" s="6" t="b">
        <f xml:space="preserve"> AND(ecommerce_dataset_updated[[#This Row],[Final_Price(Rs.) _]]=ecommerce_dataset_updated[[#This Row],['[Final_Price(Rs.)']]])</f>
        <v>1</v>
      </c>
      <c r="V1220" s="5"/>
    </row>
    <row r="1221" spans="1:22">
      <c r="A1221" t="s">
        <v>5035</v>
      </c>
      <c r="B1221" t="s">
        <v>5036</v>
      </c>
      <c r="C1221" t="s">
        <v>10</v>
      </c>
      <c r="D1221" s="9" t="s">
        <v>5037</v>
      </c>
      <c r="E1221" s="8">
        <f>ecommerce_dataset_updated[[#This Row],[Price (Rs.)]]+0</f>
        <v>123.91</v>
      </c>
      <c r="F1221" s="6" t="s">
        <v>26</v>
      </c>
      <c r="G1221" s="7">
        <f>ecommerce_dataset_updated[[#This Row],[Discount (%)]]+0</f>
        <v>25</v>
      </c>
      <c r="H1221" s="6" t="s">
        <v>5038</v>
      </c>
      <c r="I1221" s="6">
        <f>ecommerce_dataset_updated[[#This Row],['[Price (Rs.)']]]*ecommerce_dataset_updated[[#This Row],['[Discount (%)']]]/100</f>
        <v>30.977499999999999</v>
      </c>
      <c r="J1221" s="6">
        <f>ecommerce_dataset_updated[[#This Row],[Final_Price(Rs.)]]+0</f>
        <v>92.93</v>
      </c>
      <c r="K1221" s="6">
        <f xml:space="preserve"> ecommerce_dataset_updated[[#This Row],['[Price (Rs.)']]]-ecommerce_dataset_updated[[#This Row],[Discount Amount _]]</f>
        <v>92.932500000000005</v>
      </c>
      <c r="L1221" t="s">
        <v>28</v>
      </c>
      <c r="M1221" t="s">
        <v>985</v>
      </c>
      <c r="N1221" s="4" t="s">
        <v>75</v>
      </c>
      <c r="O1221" s="4" t="s">
        <v>14049</v>
      </c>
      <c r="P1221" s="4" t="s">
        <v>14079</v>
      </c>
      <c r="Q1221" s="5">
        <f>DATE(ecommerce_dataset_updated[[#This Row],[YYYY]],ecommerce_dataset_updated[[#This Row],[MM]],ecommerce_dataset_updated[[#This Row],[DD]])</f>
        <v>45606</v>
      </c>
      <c r="R1221" s="6" t="str">
        <f>TEXT(ecommerce_dataset_updated[[#This Row],['[Purchase_Date']]], "mmm")</f>
        <v>Nov</v>
      </c>
      <c r="S1221" s="6" t="str">
        <f>TEXT(ecommerce_dataset_updated[[#This Row],['[Purchase_Date']]], "ddd")</f>
        <v>Sun</v>
      </c>
      <c r="T1221" s="6">
        <f>ecommerce_dataset_updated[[#This Row],[Final_Price(Rs.) _]]-ecommerce_dataset_updated[[#This Row],['[Final_Price(Rs.)']]]</f>
        <v>2.4999999999977263E-3</v>
      </c>
      <c r="U1221" s="6" t="b">
        <f xml:space="preserve"> AND(ecommerce_dataset_updated[[#This Row],[Final_Price(Rs.) _]]=ecommerce_dataset_updated[[#This Row],['[Final_Price(Rs.)']]])</f>
        <v>0</v>
      </c>
      <c r="V1221" s="5"/>
    </row>
    <row r="1222" spans="1:22">
      <c r="A1222" t="s">
        <v>5039</v>
      </c>
      <c r="B1222" t="s">
        <v>5040</v>
      </c>
      <c r="C1222" t="s">
        <v>39</v>
      </c>
      <c r="D1222" s="9" t="s">
        <v>4729</v>
      </c>
      <c r="E1222" s="8">
        <f>ecommerce_dataset_updated[[#This Row],[Price (Rs.)]]+0</f>
        <v>170.1</v>
      </c>
      <c r="F1222" s="6" t="s">
        <v>12</v>
      </c>
      <c r="G1222" s="7">
        <f>ecommerce_dataset_updated[[#This Row],[Discount (%)]]+0</f>
        <v>15</v>
      </c>
      <c r="H1222" s="6" t="s">
        <v>5041</v>
      </c>
      <c r="I1222" s="6">
        <f>ecommerce_dataset_updated[[#This Row],['[Price (Rs.)']]]*ecommerce_dataset_updated[[#This Row],['[Discount (%)']]]/100</f>
        <v>25.515000000000001</v>
      </c>
      <c r="J1222" s="6">
        <f>ecommerce_dataset_updated[[#This Row],[Final_Price(Rs.)]]+0</f>
        <v>144.58000000000001</v>
      </c>
      <c r="K1222" s="6">
        <f xml:space="preserve"> ecommerce_dataset_updated[[#This Row],['[Price (Rs.)']]]-ecommerce_dataset_updated[[#This Row],[Discount Amount _]]</f>
        <v>144.58499999999998</v>
      </c>
      <c r="L1222" t="s">
        <v>77</v>
      </c>
      <c r="M1222" t="s">
        <v>2178</v>
      </c>
      <c r="N1222" s="4" t="s">
        <v>14051</v>
      </c>
      <c r="O1222" s="4" t="s">
        <v>14050</v>
      </c>
      <c r="P1222" s="4" t="s">
        <v>14079</v>
      </c>
      <c r="Q1222" s="5">
        <f>DATE(ecommerce_dataset_updated[[#This Row],[YYYY]],ecommerce_dataset_updated[[#This Row],[MM]],ecommerce_dataset_updated[[#This Row],[DD]])</f>
        <v>45537</v>
      </c>
      <c r="R1222" s="6" t="str">
        <f>TEXT(ecommerce_dataset_updated[[#This Row],['[Purchase_Date']]], "mmm")</f>
        <v>Sep</v>
      </c>
      <c r="S1222" s="6" t="str">
        <f>TEXT(ecommerce_dataset_updated[[#This Row],['[Purchase_Date']]], "ddd")</f>
        <v>Mon</v>
      </c>
      <c r="T1222" s="6">
        <f>ecommerce_dataset_updated[[#This Row],[Final_Price(Rs.) _]]-ecommerce_dataset_updated[[#This Row],['[Final_Price(Rs.)']]]</f>
        <v>4.9999999999670308E-3</v>
      </c>
      <c r="U1222" s="6" t="b">
        <f xml:space="preserve"> AND(ecommerce_dataset_updated[[#This Row],[Final_Price(Rs.) _]]=ecommerce_dataset_updated[[#This Row],['[Final_Price(Rs.)']]])</f>
        <v>0</v>
      </c>
      <c r="V1222" s="5"/>
    </row>
    <row r="1223" spans="1:22">
      <c r="A1223" t="s">
        <v>5042</v>
      </c>
      <c r="B1223" t="s">
        <v>5043</v>
      </c>
      <c r="C1223" t="s">
        <v>10</v>
      </c>
      <c r="D1223" s="9" t="s">
        <v>5044</v>
      </c>
      <c r="E1223" s="8">
        <f>ecommerce_dataset_updated[[#This Row],[Price (Rs.)]]+0</f>
        <v>12.24</v>
      </c>
      <c r="F1223" s="6" t="s">
        <v>75</v>
      </c>
      <c r="G1223" s="7">
        <f>ecommerce_dataset_updated[[#This Row],[Discount (%)]]+0</f>
        <v>10</v>
      </c>
      <c r="H1223" s="6" t="s">
        <v>5045</v>
      </c>
      <c r="I1223" s="6">
        <f>ecommerce_dataset_updated[[#This Row],['[Price (Rs.)']]]*ecommerce_dataset_updated[[#This Row],['[Discount (%)']]]/100</f>
        <v>1.224</v>
      </c>
      <c r="J1223" s="6">
        <f>ecommerce_dataset_updated[[#This Row],[Final_Price(Rs.)]]+0</f>
        <v>11.02</v>
      </c>
      <c r="K1223" s="6">
        <f xml:space="preserve"> ecommerce_dataset_updated[[#This Row],['[Price (Rs.)']]]-ecommerce_dataset_updated[[#This Row],[Discount Amount _]]</f>
        <v>11.016</v>
      </c>
      <c r="L1223" t="s">
        <v>77</v>
      </c>
      <c r="M1223" t="s">
        <v>455</v>
      </c>
      <c r="N1223" s="4" t="s">
        <v>14064</v>
      </c>
      <c r="O1223" s="4" t="s">
        <v>14051</v>
      </c>
      <c r="P1223" s="4" t="s">
        <v>14079</v>
      </c>
      <c r="Q1223" s="5">
        <f>DATE(ecommerce_dataset_updated[[#This Row],[YYYY]],ecommerce_dataset_updated[[#This Row],[MM]],ecommerce_dataset_updated[[#This Row],[DD]])</f>
        <v>45335</v>
      </c>
      <c r="R1223" s="6" t="str">
        <f>TEXT(ecommerce_dataset_updated[[#This Row],['[Purchase_Date']]], "mmm")</f>
        <v>Feb</v>
      </c>
      <c r="S1223" s="6" t="str">
        <f>TEXT(ecommerce_dataset_updated[[#This Row],['[Purchase_Date']]], "ddd")</f>
        <v>Tue</v>
      </c>
      <c r="T1223" s="6">
        <f>ecommerce_dataset_updated[[#This Row],[Final_Price(Rs.) _]]-ecommerce_dataset_updated[[#This Row],['[Final_Price(Rs.)']]]</f>
        <v>-3.9999999999995595E-3</v>
      </c>
      <c r="U1223" s="6" t="b">
        <f xml:space="preserve"> AND(ecommerce_dataset_updated[[#This Row],[Final_Price(Rs.) _]]=ecommerce_dataset_updated[[#This Row],['[Final_Price(Rs.)']]])</f>
        <v>0</v>
      </c>
      <c r="V1223" s="5"/>
    </row>
    <row r="1224" spans="1:22">
      <c r="A1224" t="s">
        <v>5046</v>
      </c>
      <c r="B1224" t="s">
        <v>5047</v>
      </c>
      <c r="C1224" t="s">
        <v>114</v>
      </c>
      <c r="D1224" s="9" t="s">
        <v>4183</v>
      </c>
      <c r="E1224" s="8">
        <f>ecommerce_dataset_updated[[#This Row],[Price (Rs.)]]+0</f>
        <v>496.29</v>
      </c>
      <c r="F1224" s="6" t="s">
        <v>75</v>
      </c>
      <c r="G1224" s="7">
        <f>ecommerce_dataset_updated[[#This Row],[Discount (%)]]+0</f>
        <v>10</v>
      </c>
      <c r="H1224" s="6" t="s">
        <v>5048</v>
      </c>
      <c r="I1224" s="6">
        <f>ecommerce_dataset_updated[[#This Row],['[Price (Rs.)']]]*ecommerce_dataset_updated[[#This Row],['[Discount (%)']]]/100</f>
        <v>49.629000000000005</v>
      </c>
      <c r="J1224" s="6">
        <f>ecommerce_dataset_updated[[#This Row],[Final_Price(Rs.)]]+0</f>
        <v>446.66</v>
      </c>
      <c r="K1224" s="6">
        <f xml:space="preserve"> ecommerce_dataset_updated[[#This Row],['[Price (Rs.)']]]-ecommerce_dataset_updated[[#This Row],[Discount Amount _]]</f>
        <v>446.661</v>
      </c>
      <c r="L1224" t="s">
        <v>77</v>
      </c>
      <c r="M1224" t="s">
        <v>65</v>
      </c>
      <c r="N1224" s="4" t="s">
        <v>14060</v>
      </c>
      <c r="O1224" s="4" t="s">
        <v>14051</v>
      </c>
      <c r="P1224" s="4" t="s">
        <v>14079</v>
      </c>
      <c r="Q1224" s="5">
        <f>DATE(ecommerce_dataset_updated[[#This Row],[YYYY]],ecommerce_dataset_updated[[#This Row],[MM]],ecommerce_dataset_updated[[#This Row],[DD]])</f>
        <v>45348</v>
      </c>
      <c r="R1224" s="6" t="str">
        <f>TEXT(ecommerce_dataset_updated[[#This Row],['[Purchase_Date']]], "mmm")</f>
        <v>Feb</v>
      </c>
      <c r="S1224" s="6" t="str">
        <f>TEXT(ecommerce_dataset_updated[[#This Row],['[Purchase_Date']]], "ddd")</f>
        <v>Mon</v>
      </c>
      <c r="T1224" s="6">
        <f>ecommerce_dataset_updated[[#This Row],[Final_Price(Rs.) _]]-ecommerce_dataset_updated[[#This Row],['[Final_Price(Rs.)']]]</f>
        <v>9.9999999997635314E-4</v>
      </c>
      <c r="U1224" s="6" t="b">
        <f xml:space="preserve"> AND(ecommerce_dataset_updated[[#This Row],[Final_Price(Rs.) _]]=ecommerce_dataset_updated[[#This Row],['[Final_Price(Rs.)']]])</f>
        <v>0</v>
      </c>
      <c r="V1224" s="5"/>
    </row>
    <row r="1225" spans="1:22">
      <c r="A1225" t="s">
        <v>5049</v>
      </c>
      <c r="B1225" t="s">
        <v>5050</v>
      </c>
      <c r="C1225" t="s">
        <v>39</v>
      </c>
      <c r="D1225" s="9" t="s">
        <v>5051</v>
      </c>
      <c r="E1225" s="8">
        <f>ecommerce_dataset_updated[[#This Row],[Price (Rs.)]]+0</f>
        <v>214.77</v>
      </c>
      <c r="F1225" s="6" t="s">
        <v>47</v>
      </c>
      <c r="G1225" s="7">
        <f>ecommerce_dataset_updated[[#This Row],[Discount (%)]]+0</f>
        <v>50</v>
      </c>
      <c r="H1225" s="6" t="s">
        <v>5052</v>
      </c>
      <c r="I1225" s="6">
        <f>ecommerce_dataset_updated[[#This Row],['[Price (Rs.)']]]*ecommerce_dataset_updated[[#This Row],['[Discount (%)']]]/100</f>
        <v>107.38500000000001</v>
      </c>
      <c r="J1225" s="6">
        <f>ecommerce_dataset_updated[[#This Row],[Final_Price(Rs.)]]+0</f>
        <v>107.39</v>
      </c>
      <c r="K1225" s="6">
        <f xml:space="preserve"> ecommerce_dataset_updated[[#This Row],['[Price (Rs.)']]]-ecommerce_dataset_updated[[#This Row],[Discount Amount _]]</f>
        <v>107.38500000000001</v>
      </c>
      <c r="L1225" t="s">
        <v>35</v>
      </c>
      <c r="M1225" t="s">
        <v>116</v>
      </c>
      <c r="N1225" s="4" t="s">
        <v>14064</v>
      </c>
      <c r="O1225" s="4" t="s">
        <v>14062</v>
      </c>
      <c r="P1225" s="4" t="s">
        <v>14079</v>
      </c>
      <c r="Q1225" s="5">
        <f>DATE(ecommerce_dataset_updated[[#This Row],[YYYY]],ecommerce_dataset_updated[[#This Row],[MM]],ecommerce_dataset_updated[[#This Row],[DD]])</f>
        <v>45456</v>
      </c>
      <c r="R1225" s="6" t="str">
        <f>TEXT(ecommerce_dataset_updated[[#This Row],['[Purchase_Date']]], "mmm")</f>
        <v>Jun</v>
      </c>
      <c r="S1225" s="6" t="str">
        <f>TEXT(ecommerce_dataset_updated[[#This Row],['[Purchase_Date']]], "ddd")</f>
        <v>Thu</v>
      </c>
      <c r="T1225" s="6">
        <f>ecommerce_dataset_updated[[#This Row],[Final_Price(Rs.) _]]-ecommerce_dataset_updated[[#This Row],['[Final_Price(Rs.)']]]</f>
        <v>-4.9999999999954525E-3</v>
      </c>
      <c r="U1225" s="6" t="b">
        <f xml:space="preserve"> AND(ecommerce_dataset_updated[[#This Row],[Final_Price(Rs.) _]]=ecommerce_dataset_updated[[#This Row],['[Final_Price(Rs.)']]])</f>
        <v>0</v>
      </c>
      <c r="V1225" s="5"/>
    </row>
    <row r="1226" spans="1:22">
      <c r="A1226" t="s">
        <v>5053</v>
      </c>
      <c r="B1226" t="s">
        <v>5054</v>
      </c>
      <c r="C1226" t="s">
        <v>114</v>
      </c>
      <c r="D1226" s="9" t="s">
        <v>5055</v>
      </c>
      <c r="E1226" s="8">
        <f>ecommerce_dataset_updated[[#This Row],[Price (Rs.)]]+0</f>
        <v>453.64</v>
      </c>
      <c r="F1226" s="6" t="s">
        <v>53</v>
      </c>
      <c r="G1226" s="7">
        <f>ecommerce_dataset_updated[[#This Row],[Discount (%)]]+0</f>
        <v>5</v>
      </c>
      <c r="H1226" s="6" t="s">
        <v>1268</v>
      </c>
      <c r="I1226" s="6">
        <f>ecommerce_dataset_updated[[#This Row],['[Price (Rs.)']]]*ecommerce_dataset_updated[[#This Row],['[Discount (%)']]]/100</f>
        <v>22.681999999999999</v>
      </c>
      <c r="J1226" s="6">
        <f>ecommerce_dataset_updated[[#This Row],[Final_Price(Rs.)]]+0</f>
        <v>430.96</v>
      </c>
      <c r="K1226" s="6">
        <f xml:space="preserve"> ecommerce_dataset_updated[[#This Row],['[Price (Rs.)']]]-ecommerce_dataset_updated[[#This Row],[Discount Amount _]]</f>
        <v>430.95799999999997</v>
      </c>
      <c r="L1226" t="s">
        <v>35</v>
      </c>
      <c r="M1226" t="s">
        <v>5056</v>
      </c>
      <c r="N1226" s="4" t="s">
        <v>14062</v>
      </c>
      <c r="O1226" s="4" t="s">
        <v>14062</v>
      </c>
      <c r="P1226" s="4" t="s">
        <v>14079</v>
      </c>
      <c r="Q1226" s="5">
        <f>DATE(ecommerce_dataset_updated[[#This Row],[YYYY]],ecommerce_dataset_updated[[#This Row],[MM]],ecommerce_dataset_updated[[#This Row],[DD]])</f>
        <v>45449</v>
      </c>
      <c r="R1226" s="6" t="str">
        <f>TEXT(ecommerce_dataset_updated[[#This Row],['[Purchase_Date']]], "mmm")</f>
        <v>Jun</v>
      </c>
      <c r="S1226" s="6" t="str">
        <f>TEXT(ecommerce_dataset_updated[[#This Row],['[Purchase_Date']]], "ddd")</f>
        <v>Thu</v>
      </c>
      <c r="T1226" s="6">
        <f>ecommerce_dataset_updated[[#This Row],[Final_Price(Rs.) _]]-ecommerce_dataset_updated[[#This Row],['[Final_Price(Rs.)']]]</f>
        <v>-2.0000000000095497E-3</v>
      </c>
      <c r="U1226" s="6" t="b">
        <f xml:space="preserve"> AND(ecommerce_dataset_updated[[#This Row],[Final_Price(Rs.) _]]=ecommerce_dataset_updated[[#This Row],['[Final_Price(Rs.)']]])</f>
        <v>0</v>
      </c>
      <c r="V1226" s="5"/>
    </row>
    <row r="1227" spans="1:22">
      <c r="A1227" t="s">
        <v>5057</v>
      </c>
      <c r="B1227" t="s">
        <v>5058</v>
      </c>
      <c r="C1227" t="s">
        <v>32</v>
      </c>
      <c r="D1227" s="9" t="s">
        <v>5059</v>
      </c>
      <c r="E1227" s="8">
        <f>ecommerce_dataset_updated[[#This Row],[Price (Rs.)]]+0</f>
        <v>63.98</v>
      </c>
      <c r="F1227" s="6" t="s">
        <v>26</v>
      </c>
      <c r="G1227" s="7">
        <f>ecommerce_dataset_updated[[#This Row],[Discount (%)]]+0</f>
        <v>25</v>
      </c>
      <c r="H1227" s="6" t="s">
        <v>5060</v>
      </c>
      <c r="I1227" s="6">
        <f>ecommerce_dataset_updated[[#This Row],['[Price (Rs.)']]]*ecommerce_dataset_updated[[#This Row],['[Discount (%)']]]/100</f>
        <v>15.994999999999999</v>
      </c>
      <c r="J1227" s="6">
        <f>ecommerce_dataset_updated[[#This Row],[Final_Price(Rs.)]]+0</f>
        <v>47.98</v>
      </c>
      <c r="K1227" s="6">
        <f xml:space="preserve"> ecommerce_dataset_updated[[#This Row],['[Price (Rs.)']]]-ecommerce_dataset_updated[[#This Row],[Discount Amount _]]</f>
        <v>47.984999999999999</v>
      </c>
      <c r="L1227" t="s">
        <v>28</v>
      </c>
      <c r="M1227" t="s">
        <v>2306</v>
      </c>
      <c r="N1227" s="4" t="s">
        <v>14060</v>
      </c>
      <c r="O1227" s="4" t="s">
        <v>14055</v>
      </c>
      <c r="P1227" s="4" t="s">
        <v>14079</v>
      </c>
      <c r="Q1227" s="5">
        <f>DATE(ecommerce_dataset_updated[[#This Row],[YYYY]],ecommerce_dataset_updated[[#This Row],[MM]],ecommerce_dataset_updated[[#This Row],[DD]])</f>
        <v>45530</v>
      </c>
      <c r="R1227" s="6" t="str">
        <f>TEXT(ecommerce_dataset_updated[[#This Row],['[Purchase_Date']]], "mmm")</f>
        <v>Aug</v>
      </c>
      <c r="S1227" s="6" t="str">
        <f>TEXT(ecommerce_dataset_updated[[#This Row],['[Purchase_Date']]], "ddd")</f>
        <v>Mon</v>
      </c>
      <c r="T1227" s="6">
        <f>ecommerce_dataset_updated[[#This Row],[Final_Price(Rs.) _]]-ecommerce_dataset_updated[[#This Row],['[Final_Price(Rs.)']]]</f>
        <v>5.000000000002558E-3</v>
      </c>
      <c r="U1227" s="6" t="b">
        <f xml:space="preserve"> AND(ecommerce_dataset_updated[[#This Row],[Final_Price(Rs.) _]]=ecommerce_dataset_updated[[#This Row],['[Final_Price(Rs.)']]])</f>
        <v>0</v>
      </c>
      <c r="V1227" s="5"/>
    </row>
    <row r="1228" spans="1:22">
      <c r="A1228" t="s">
        <v>5061</v>
      </c>
      <c r="B1228" t="s">
        <v>5062</v>
      </c>
      <c r="C1228" t="s">
        <v>32</v>
      </c>
      <c r="D1228" s="9" t="s">
        <v>5063</v>
      </c>
      <c r="E1228" s="8">
        <f>ecommerce_dataset_updated[[#This Row],[Price (Rs.)]]+0</f>
        <v>343.35</v>
      </c>
      <c r="F1228" s="6" t="s">
        <v>20</v>
      </c>
      <c r="G1228" s="7">
        <f>ecommerce_dataset_updated[[#This Row],[Discount (%)]]+0</f>
        <v>20</v>
      </c>
      <c r="H1228" s="6" t="s">
        <v>5064</v>
      </c>
      <c r="I1228" s="6">
        <f>ecommerce_dataset_updated[[#This Row],['[Price (Rs.)']]]*ecommerce_dataset_updated[[#This Row],['[Discount (%)']]]/100</f>
        <v>68.67</v>
      </c>
      <c r="J1228" s="6">
        <f>ecommerce_dataset_updated[[#This Row],[Final_Price(Rs.)]]+0</f>
        <v>274.68</v>
      </c>
      <c r="K1228" s="6">
        <f xml:space="preserve"> ecommerce_dataset_updated[[#This Row],['[Price (Rs.)']]]-ecommerce_dataset_updated[[#This Row],[Discount Amount _]]</f>
        <v>274.68</v>
      </c>
      <c r="L1228" t="s">
        <v>28</v>
      </c>
      <c r="M1228" t="s">
        <v>1332</v>
      </c>
      <c r="N1228" s="4" t="s">
        <v>20</v>
      </c>
      <c r="O1228" s="4" t="s">
        <v>14050</v>
      </c>
      <c r="P1228" s="4" t="s">
        <v>14079</v>
      </c>
      <c r="Q1228" s="5">
        <f>DATE(ecommerce_dataset_updated[[#This Row],[YYYY]],ecommerce_dataset_updated[[#This Row],[MM]],ecommerce_dataset_updated[[#This Row],[DD]])</f>
        <v>45555</v>
      </c>
      <c r="R1228" s="6" t="str">
        <f>TEXT(ecommerce_dataset_updated[[#This Row],['[Purchase_Date']]], "mmm")</f>
        <v>Sep</v>
      </c>
      <c r="S1228" s="6" t="str">
        <f>TEXT(ecommerce_dataset_updated[[#This Row],['[Purchase_Date']]], "ddd")</f>
        <v>Fri</v>
      </c>
      <c r="T1228" s="6">
        <f>ecommerce_dataset_updated[[#This Row],[Final_Price(Rs.) _]]-ecommerce_dataset_updated[[#This Row],['[Final_Price(Rs.)']]]</f>
        <v>0</v>
      </c>
      <c r="U1228" s="6" t="b">
        <f xml:space="preserve"> AND(ecommerce_dataset_updated[[#This Row],[Final_Price(Rs.) _]]=ecommerce_dataset_updated[[#This Row],['[Final_Price(Rs.)']]])</f>
        <v>1</v>
      </c>
      <c r="V1228" s="5"/>
    </row>
    <row r="1229" spans="1:22">
      <c r="A1229" t="s">
        <v>5065</v>
      </c>
      <c r="B1229" t="s">
        <v>5066</v>
      </c>
      <c r="C1229" t="s">
        <v>32</v>
      </c>
      <c r="D1229" s="9" t="s">
        <v>5067</v>
      </c>
      <c r="E1229" s="8">
        <f>ecommerce_dataset_updated[[#This Row],[Price (Rs.)]]+0</f>
        <v>46.68</v>
      </c>
      <c r="F1229" s="6" t="s">
        <v>20</v>
      </c>
      <c r="G1229" s="7">
        <f>ecommerce_dataset_updated[[#This Row],[Discount (%)]]+0</f>
        <v>20</v>
      </c>
      <c r="H1229" s="6" t="s">
        <v>5068</v>
      </c>
      <c r="I1229" s="6">
        <f>ecommerce_dataset_updated[[#This Row],['[Price (Rs.)']]]*ecommerce_dataset_updated[[#This Row],['[Discount (%)']]]/100</f>
        <v>9.3360000000000003</v>
      </c>
      <c r="J1229" s="6">
        <f>ecommerce_dataset_updated[[#This Row],[Final_Price(Rs.)]]+0</f>
        <v>37.340000000000003</v>
      </c>
      <c r="K1229" s="6">
        <f xml:space="preserve"> ecommerce_dataset_updated[[#This Row],['[Price (Rs.)']]]-ecommerce_dataset_updated[[#This Row],[Discount Amount _]]</f>
        <v>37.344000000000001</v>
      </c>
      <c r="L1229" t="s">
        <v>35</v>
      </c>
      <c r="M1229" t="s">
        <v>205</v>
      </c>
      <c r="N1229" s="4" t="s">
        <v>12</v>
      </c>
      <c r="O1229" s="4" t="s">
        <v>14052</v>
      </c>
      <c r="P1229" s="4" t="s">
        <v>14079</v>
      </c>
      <c r="Q1229" s="5">
        <f>DATE(ecommerce_dataset_updated[[#This Row],[YYYY]],ecommerce_dataset_updated[[#This Row],[MM]],ecommerce_dataset_updated[[#This Row],[DD]])</f>
        <v>45306</v>
      </c>
      <c r="R1229" s="6" t="str">
        <f>TEXT(ecommerce_dataset_updated[[#This Row],['[Purchase_Date']]], "mmm")</f>
        <v>Jan</v>
      </c>
      <c r="S1229" s="6" t="str">
        <f>TEXT(ecommerce_dataset_updated[[#This Row],['[Purchase_Date']]], "ddd")</f>
        <v>Mon</v>
      </c>
      <c r="T1229" s="6">
        <f>ecommerce_dataset_updated[[#This Row],[Final_Price(Rs.) _]]-ecommerce_dataset_updated[[#This Row],['[Final_Price(Rs.)']]]</f>
        <v>3.9999999999977831E-3</v>
      </c>
      <c r="U1229" s="6" t="b">
        <f xml:space="preserve"> AND(ecommerce_dataset_updated[[#This Row],[Final_Price(Rs.) _]]=ecommerce_dataset_updated[[#This Row],['[Final_Price(Rs.)']]])</f>
        <v>0</v>
      </c>
      <c r="V1229" s="5"/>
    </row>
    <row r="1230" spans="1:22">
      <c r="A1230" t="s">
        <v>5069</v>
      </c>
      <c r="B1230" t="s">
        <v>5070</v>
      </c>
      <c r="C1230" t="s">
        <v>32</v>
      </c>
      <c r="D1230" s="9" t="s">
        <v>5071</v>
      </c>
      <c r="E1230" s="8">
        <f>ecommerce_dataset_updated[[#This Row],[Price (Rs.)]]+0</f>
        <v>269.06</v>
      </c>
      <c r="F1230" s="6" t="s">
        <v>75</v>
      </c>
      <c r="G1230" s="7">
        <f>ecommerce_dataset_updated[[#This Row],[Discount (%)]]+0</f>
        <v>10</v>
      </c>
      <c r="H1230" s="6" t="s">
        <v>5072</v>
      </c>
      <c r="I1230" s="6">
        <f>ecommerce_dataset_updated[[#This Row],['[Price (Rs.)']]]*ecommerce_dataset_updated[[#This Row],['[Discount (%)']]]/100</f>
        <v>26.905999999999999</v>
      </c>
      <c r="J1230" s="6">
        <f>ecommerce_dataset_updated[[#This Row],[Final_Price(Rs.)]]+0</f>
        <v>242.15</v>
      </c>
      <c r="K1230" s="6">
        <f xml:space="preserve"> ecommerce_dataset_updated[[#This Row],['[Price (Rs.)']]]-ecommerce_dataset_updated[[#This Row],[Discount Amount _]]</f>
        <v>242.154</v>
      </c>
      <c r="L1230" t="s">
        <v>35</v>
      </c>
      <c r="M1230" t="s">
        <v>2907</v>
      </c>
      <c r="N1230" s="4" t="s">
        <v>14052</v>
      </c>
      <c r="O1230" s="4" t="s">
        <v>75</v>
      </c>
      <c r="P1230" s="4" t="s">
        <v>14079</v>
      </c>
      <c r="Q1230" s="5">
        <f>DATE(ecommerce_dataset_updated[[#This Row],[YYYY]],ecommerce_dataset_updated[[#This Row],[MM]],ecommerce_dataset_updated[[#This Row],[DD]])</f>
        <v>45566</v>
      </c>
      <c r="R1230" s="6" t="str">
        <f>TEXT(ecommerce_dataset_updated[[#This Row],['[Purchase_Date']]], "mmm")</f>
        <v>Oct</v>
      </c>
      <c r="S1230" s="6" t="str">
        <f>TEXT(ecommerce_dataset_updated[[#This Row],['[Purchase_Date']]], "ddd")</f>
        <v>Tue</v>
      </c>
      <c r="T1230" s="6">
        <f>ecommerce_dataset_updated[[#This Row],[Final_Price(Rs.) _]]-ecommerce_dataset_updated[[#This Row],['[Final_Price(Rs.)']]]</f>
        <v>3.9999999999906777E-3</v>
      </c>
      <c r="U1230" s="6" t="b">
        <f xml:space="preserve"> AND(ecommerce_dataset_updated[[#This Row],[Final_Price(Rs.) _]]=ecommerce_dataset_updated[[#This Row],['[Final_Price(Rs.)']]])</f>
        <v>0</v>
      </c>
      <c r="V1230" s="5"/>
    </row>
    <row r="1231" spans="1:22">
      <c r="A1231" t="s">
        <v>5073</v>
      </c>
      <c r="B1231" t="s">
        <v>5074</v>
      </c>
      <c r="C1231" t="s">
        <v>10</v>
      </c>
      <c r="D1231" s="9" t="s">
        <v>5075</v>
      </c>
      <c r="E1231" s="8">
        <f>ecommerce_dataset_updated[[#This Row],[Price (Rs.)]]+0</f>
        <v>145.91</v>
      </c>
      <c r="F1231" s="6" t="s">
        <v>12</v>
      </c>
      <c r="G1231" s="7">
        <f>ecommerce_dataset_updated[[#This Row],[Discount (%)]]+0</f>
        <v>15</v>
      </c>
      <c r="H1231" s="6" t="s">
        <v>5076</v>
      </c>
      <c r="I1231" s="6">
        <f>ecommerce_dataset_updated[[#This Row],['[Price (Rs.)']]]*ecommerce_dataset_updated[[#This Row],['[Discount (%)']]]/100</f>
        <v>21.886500000000002</v>
      </c>
      <c r="J1231" s="6">
        <f>ecommerce_dataset_updated[[#This Row],[Final_Price(Rs.)]]+0</f>
        <v>124.02</v>
      </c>
      <c r="K1231" s="6">
        <f xml:space="preserve"> ecommerce_dataset_updated[[#This Row],['[Price (Rs.)']]]-ecommerce_dataset_updated[[#This Row],[Discount Amount _]]</f>
        <v>124.0235</v>
      </c>
      <c r="L1231" t="s">
        <v>77</v>
      </c>
      <c r="M1231" t="s">
        <v>3281</v>
      </c>
      <c r="N1231" s="4" t="s">
        <v>14051</v>
      </c>
      <c r="O1231" s="4" t="s">
        <v>14059</v>
      </c>
      <c r="P1231" s="4" t="s">
        <v>14079</v>
      </c>
      <c r="Q1231" s="5">
        <f>DATE(ecommerce_dataset_updated[[#This Row],[YYYY]],ecommerce_dataset_updated[[#This Row],[MM]],ecommerce_dataset_updated[[#This Row],[DD]])</f>
        <v>45414</v>
      </c>
      <c r="R1231" s="6" t="str">
        <f>TEXT(ecommerce_dataset_updated[[#This Row],['[Purchase_Date']]], "mmm")</f>
        <v>May</v>
      </c>
      <c r="S1231" s="6" t="str">
        <f>TEXT(ecommerce_dataset_updated[[#This Row],['[Purchase_Date']]], "ddd")</f>
        <v>Thu</v>
      </c>
      <c r="T1231" s="6">
        <f>ecommerce_dataset_updated[[#This Row],[Final_Price(Rs.) _]]-ecommerce_dataset_updated[[#This Row],['[Final_Price(Rs.)']]]</f>
        <v>3.5000000000025011E-3</v>
      </c>
      <c r="U1231" s="6" t="b">
        <f xml:space="preserve"> AND(ecommerce_dataset_updated[[#This Row],[Final_Price(Rs.) _]]=ecommerce_dataset_updated[[#This Row],['[Final_Price(Rs.)']]])</f>
        <v>0</v>
      </c>
      <c r="V1231" s="5"/>
    </row>
    <row r="1232" spans="1:22">
      <c r="A1232" t="s">
        <v>5077</v>
      </c>
      <c r="B1232" t="s">
        <v>5078</v>
      </c>
      <c r="C1232" t="s">
        <v>114</v>
      </c>
      <c r="D1232" s="9" t="s">
        <v>5079</v>
      </c>
      <c r="E1232" s="8">
        <f>ecommerce_dataset_updated[[#This Row],[Price (Rs.)]]+0</f>
        <v>300.95999999999998</v>
      </c>
      <c r="F1232" s="6" t="s">
        <v>107</v>
      </c>
      <c r="G1232" s="7">
        <f>ecommerce_dataset_updated[[#This Row],[Discount (%)]]+0</f>
        <v>0</v>
      </c>
      <c r="H1232" s="6" t="s">
        <v>5079</v>
      </c>
      <c r="I1232" s="6">
        <f>ecommerce_dataset_updated[[#This Row],['[Price (Rs.)']]]*ecommerce_dataset_updated[[#This Row],['[Discount (%)']]]/100</f>
        <v>0</v>
      </c>
      <c r="J1232" s="6">
        <f>ecommerce_dataset_updated[[#This Row],[Final_Price(Rs.)]]+0</f>
        <v>300.95999999999998</v>
      </c>
      <c r="K1232" s="6">
        <f xml:space="preserve"> ecommerce_dataset_updated[[#This Row],['[Price (Rs.)']]]-ecommerce_dataset_updated[[#This Row],[Discount Amount _]]</f>
        <v>300.95999999999998</v>
      </c>
      <c r="L1232" t="s">
        <v>14</v>
      </c>
      <c r="M1232" t="s">
        <v>2919</v>
      </c>
      <c r="N1232" s="4" t="s">
        <v>14064</v>
      </c>
      <c r="O1232" s="4" t="s">
        <v>14059</v>
      </c>
      <c r="P1232" s="4" t="s">
        <v>14079</v>
      </c>
      <c r="Q1232" s="5">
        <f>DATE(ecommerce_dataset_updated[[#This Row],[YYYY]],ecommerce_dataset_updated[[#This Row],[MM]],ecommerce_dataset_updated[[#This Row],[DD]])</f>
        <v>45425</v>
      </c>
      <c r="R1232" s="6" t="str">
        <f>TEXT(ecommerce_dataset_updated[[#This Row],['[Purchase_Date']]], "mmm")</f>
        <v>May</v>
      </c>
      <c r="S1232" s="6" t="str">
        <f>TEXT(ecommerce_dataset_updated[[#This Row],['[Purchase_Date']]], "ddd")</f>
        <v>Mon</v>
      </c>
      <c r="T1232" s="6">
        <f>ecommerce_dataset_updated[[#This Row],[Final_Price(Rs.) _]]-ecommerce_dataset_updated[[#This Row],['[Final_Price(Rs.)']]]</f>
        <v>0</v>
      </c>
      <c r="U1232" s="6" t="b">
        <f xml:space="preserve"> AND(ecommerce_dataset_updated[[#This Row],[Final_Price(Rs.) _]]=ecommerce_dataset_updated[[#This Row],['[Final_Price(Rs.)']]])</f>
        <v>1</v>
      </c>
      <c r="V1232" s="5"/>
    </row>
    <row r="1233" spans="1:22">
      <c r="A1233" t="s">
        <v>5080</v>
      </c>
      <c r="B1233" t="s">
        <v>5081</v>
      </c>
      <c r="C1233" t="s">
        <v>32</v>
      </c>
      <c r="D1233" s="9" t="s">
        <v>5082</v>
      </c>
      <c r="E1233" s="8">
        <f>ecommerce_dataset_updated[[#This Row],[Price (Rs.)]]+0</f>
        <v>83.67</v>
      </c>
      <c r="F1233" s="6" t="s">
        <v>75</v>
      </c>
      <c r="G1233" s="7">
        <f>ecommerce_dataset_updated[[#This Row],[Discount (%)]]+0</f>
        <v>10</v>
      </c>
      <c r="H1233" s="6" t="s">
        <v>5083</v>
      </c>
      <c r="I1233" s="6">
        <f>ecommerce_dataset_updated[[#This Row],['[Price (Rs.)']]]*ecommerce_dataset_updated[[#This Row],['[Discount (%)']]]/100</f>
        <v>8.3670000000000009</v>
      </c>
      <c r="J1233" s="6">
        <f>ecommerce_dataset_updated[[#This Row],[Final_Price(Rs.)]]+0</f>
        <v>75.3</v>
      </c>
      <c r="K1233" s="6">
        <f xml:space="preserve"> ecommerce_dataset_updated[[#This Row],['[Price (Rs.)']]]-ecommerce_dataset_updated[[#This Row],[Discount Amount _]]</f>
        <v>75.302999999999997</v>
      </c>
      <c r="L1233" t="s">
        <v>120</v>
      </c>
      <c r="M1233" t="s">
        <v>1037</v>
      </c>
      <c r="N1233" s="4" t="s">
        <v>20</v>
      </c>
      <c r="O1233" s="4" t="s">
        <v>14052</v>
      </c>
      <c r="P1233" s="4" t="s">
        <v>14079</v>
      </c>
      <c r="Q1233" s="5">
        <f>DATE(ecommerce_dataset_updated[[#This Row],[YYYY]],ecommerce_dataset_updated[[#This Row],[MM]],ecommerce_dataset_updated[[#This Row],[DD]])</f>
        <v>45311</v>
      </c>
      <c r="R1233" s="6" t="str">
        <f>TEXT(ecommerce_dataset_updated[[#This Row],['[Purchase_Date']]], "mmm")</f>
        <v>Jan</v>
      </c>
      <c r="S1233" s="6" t="str">
        <f>TEXT(ecommerce_dataset_updated[[#This Row],['[Purchase_Date']]], "ddd")</f>
        <v>Sat</v>
      </c>
      <c r="T1233" s="6">
        <f>ecommerce_dataset_updated[[#This Row],[Final_Price(Rs.) _]]-ecommerce_dataset_updated[[#This Row],['[Final_Price(Rs.)']]]</f>
        <v>3.0000000000001137E-3</v>
      </c>
      <c r="U1233" s="6" t="b">
        <f xml:space="preserve"> AND(ecommerce_dataset_updated[[#This Row],[Final_Price(Rs.) _]]=ecommerce_dataset_updated[[#This Row],['[Final_Price(Rs.)']]])</f>
        <v>0</v>
      </c>
      <c r="V1233" s="5"/>
    </row>
    <row r="1234" spans="1:22">
      <c r="A1234" t="s">
        <v>5084</v>
      </c>
      <c r="B1234" t="s">
        <v>5085</v>
      </c>
      <c r="C1234" t="s">
        <v>32</v>
      </c>
      <c r="D1234" s="9" t="s">
        <v>5086</v>
      </c>
      <c r="E1234" s="8">
        <f>ecommerce_dataset_updated[[#This Row],[Price (Rs.)]]+0</f>
        <v>491.44</v>
      </c>
      <c r="F1234" s="6" t="s">
        <v>47</v>
      </c>
      <c r="G1234" s="7">
        <f>ecommerce_dataset_updated[[#This Row],[Discount (%)]]+0</f>
        <v>50</v>
      </c>
      <c r="H1234" s="6" t="s">
        <v>5087</v>
      </c>
      <c r="I1234" s="6">
        <f>ecommerce_dataset_updated[[#This Row],['[Price (Rs.)']]]*ecommerce_dataset_updated[[#This Row],['[Discount (%)']]]/100</f>
        <v>245.72</v>
      </c>
      <c r="J1234" s="6">
        <f>ecommerce_dataset_updated[[#This Row],[Final_Price(Rs.)]]+0</f>
        <v>245.72</v>
      </c>
      <c r="K1234" s="6">
        <f xml:space="preserve"> ecommerce_dataset_updated[[#This Row],['[Price (Rs.)']]]-ecommerce_dataset_updated[[#This Row],[Discount Amount _]]</f>
        <v>245.72</v>
      </c>
      <c r="L1234" t="s">
        <v>35</v>
      </c>
      <c r="M1234" t="s">
        <v>1770</v>
      </c>
      <c r="N1234" s="4" t="s">
        <v>14057</v>
      </c>
      <c r="O1234" s="4" t="s">
        <v>14057</v>
      </c>
      <c r="P1234" s="4" t="s">
        <v>14079</v>
      </c>
      <c r="Q1234" s="5">
        <f>DATE(ecommerce_dataset_updated[[#This Row],[YYYY]],ecommerce_dataset_updated[[#This Row],[MM]],ecommerce_dataset_updated[[#This Row],[DD]])</f>
        <v>45354</v>
      </c>
      <c r="R1234" s="6" t="str">
        <f>TEXT(ecommerce_dataset_updated[[#This Row],['[Purchase_Date']]], "mmm")</f>
        <v>Mar</v>
      </c>
      <c r="S1234" s="6" t="str">
        <f>TEXT(ecommerce_dataset_updated[[#This Row],['[Purchase_Date']]], "ddd")</f>
        <v>Sun</v>
      </c>
      <c r="T1234" s="6">
        <f>ecommerce_dataset_updated[[#This Row],[Final_Price(Rs.) _]]-ecommerce_dataset_updated[[#This Row],['[Final_Price(Rs.)']]]</f>
        <v>0</v>
      </c>
      <c r="U1234" s="6" t="b">
        <f xml:space="preserve"> AND(ecommerce_dataset_updated[[#This Row],[Final_Price(Rs.) _]]=ecommerce_dataset_updated[[#This Row],['[Final_Price(Rs.)']]])</f>
        <v>1</v>
      </c>
      <c r="V1234" s="5"/>
    </row>
    <row r="1235" spans="1:22">
      <c r="A1235" t="s">
        <v>5088</v>
      </c>
      <c r="B1235" t="s">
        <v>5089</v>
      </c>
      <c r="C1235" t="s">
        <v>114</v>
      </c>
      <c r="D1235" s="9" t="s">
        <v>5090</v>
      </c>
      <c r="E1235" s="8">
        <f>ecommerce_dataset_updated[[#This Row],[Price (Rs.)]]+0</f>
        <v>436.45</v>
      </c>
      <c r="F1235" s="6" t="s">
        <v>20</v>
      </c>
      <c r="G1235" s="7">
        <f>ecommerce_dataset_updated[[#This Row],[Discount (%)]]+0</f>
        <v>20</v>
      </c>
      <c r="H1235" s="6" t="s">
        <v>5091</v>
      </c>
      <c r="I1235" s="6">
        <f>ecommerce_dataset_updated[[#This Row],['[Price (Rs.)']]]*ecommerce_dataset_updated[[#This Row],['[Discount (%)']]]/100</f>
        <v>87.29</v>
      </c>
      <c r="J1235" s="6">
        <f>ecommerce_dataset_updated[[#This Row],[Final_Price(Rs.)]]+0</f>
        <v>349.16</v>
      </c>
      <c r="K1235" s="6">
        <f xml:space="preserve"> ecommerce_dataset_updated[[#This Row],['[Price (Rs.)']]]-ecommerce_dataset_updated[[#This Row],[Discount Amount _]]</f>
        <v>349.15999999999997</v>
      </c>
      <c r="L1235" t="s">
        <v>14</v>
      </c>
      <c r="M1235" t="s">
        <v>1373</v>
      </c>
      <c r="N1235" s="4" t="s">
        <v>14071</v>
      </c>
      <c r="O1235" s="4" t="s">
        <v>14055</v>
      </c>
      <c r="P1235" s="4" t="s">
        <v>14079</v>
      </c>
      <c r="Q1235" s="5">
        <f>DATE(ecommerce_dataset_updated[[#This Row],[YYYY]],ecommerce_dataset_updated[[#This Row],[MM]],ecommerce_dataset_updated[[#This Row],[DD]])</f>
        <v>45528</v>
      </c>
      <c r="R1235" s="6" t="str">
        <f>TEXT(ecommerce_dataset_updated[[#This Row],['[Purchase_Date']]], "mmm")</f>
        <v>Aug</v>
      </c>
      <c r="S1235" s="6" t="str">
        <f>TEXT(ecommerce_dataset_updated[[#This Row],['[Purchase_Date']]], "ddd")</f>
        <v>Sat</v>
      </c>
      <c r="T1235" s="6">
        <f>ecommerce_dataset_updated[[#This Row],[Final_Price(Rs.) _]]-ecommerce_dataset_updated[[#This Row],['[Final_Price(Rs.)']]]</f>
        <v>0</v>
      </c>
      <c r="U1235" s="6" t="b">
        <f xml:space="preserve"> AND(ecommerce_dataset_updated[[#This Row],[Final_Price(Rs.) _]]=ecommerce_dataset_updated[[#This Row],['[Final_Price(Rs.)']]])</f>
        <v>1</v>
      </c>
      <c r="V1235" s="5"/>
    </row>
    <row r="1236" spans="1:22">
      <c r="A1236" t="s">
        <v>5092</v>
      </c>
      <c r="B1236" t="s">
        <v>5093</v>
      </c>
      <c r="C1236" t="s">
        <v>10</v>
      </c>
      <c r="D1236" s="9" t="s">
        <v>5094</v>
      </c>
      <c r="E1236" s="8">
        <f>ecommerce_dataset_updated[[#This Row],[Price (Rs.)]]+0</f>
        <v>177.91</v>
      </c>
      <c r="F1236" s="6" t="s">
        <v>53</v>
      </c>
      <c r="G1236" s="7">
        <f>ecommerce_dataset_updated[[#This Row],[Discount (%)]]+0</f>
        <v>5</v>
      </c>
      <c r="H1236" s="6" t="s">
        <v>5095</v>
      </c>
      <c r="I1236" s="6">
        <f>ecommerce_dataset_updated[[#This Row],['[Price (Rs.)']]]*ecommerce_dataset_updated[[#This Row],['[Discount (%)']]]/100</f>
        <v>8.8955000000000002</v>
      </c>
      <c r="J1236" s="6">
        <f>ecommerce_dataset_updated[[#This Row],[Final_Price(Rs.)]]+0</f>
        <v>169.01</v>
      </c>
      <c r="K1236" s="6">
        <f xml:space="preserve"> ecommerce_dataset_updated[[#This Row],['[Price (Rs.)']]]-ecommerce_dataset_updated[[#This Row],[Discount Amount _]]</f>
        <v>169.0145</v>
      </c>
      <c r="L1236" t="s">
        <v>28</v>
      </c>
      <c r="M1236" t="s">
        <v>4317</v>
      </c>
      <c r="N1236" s="4" t="s">
        <v>14063</v>
      </c>
      <c r="O1236" s="4" t="s">
        <v>14067</v>
      </c>
      <c r="P1236" s="4" t="s">
        <v>14079</v>
      </c>
      <c r="Q1236" s="5">
        <f>DATE(ecommerce_dataset_updated[[#This Row],[YYYY]],ecommerce_dataset_updated[[#This Row],[MM]],ecommerce_dataset_updated[[#This Row],[DD]])</f>
        <v>45490</v>
      </c>
      <c r="R1236" s="6" t="str">
        <f>TEXT(ecommerce_dataset_updated[[#This Row],['[Purchase_Date']]], "mmm")</f>
        <v>Jul</v>
      </c>
      <c r="S1236" s="6" t="str">
        <f>TEXT(ecommerce_dataset_updated[[#This Row],['[Purchase_Date']]], "ddd")</f>
        <v>Wed</v>
      </c>
      <c r="T1236" s="6">
        <f>ecommerce_dataset_updated[[#This Row],[Final_Price(Rs.) _]]-ecommerce_dataset_updated[[#This Row],['[Final_Price(Rs.)']]]</f>
        <v>4.500000000007276E-3</v>
      </c>
      <c r="U1236" s="6" t="b">
        <f xml:space="preserve"> AND(ecommerce_dataset_updated[[#This Row],[Final_Price(Rs.) _]]=ecommerce_dataset_updated[[#This Row],['[Final_Price(Rs.)']]])</f>
        <v>0</v>
      </c>
      <c r="V1236" s="5"/>
    </row>
    <row r="1237" spans="1:22">
      <c r="A1237" t="s">
        <v>5096</v>
      </c>
      <c r="B1237" t="s">
        <v>5097</v>
      </c>
      <c r="C1237" t="s">
        <v>32</v>
      </c>
      <c r="D1237" s="9" t="s">
        <v>5098</v>
      </c>
      <c r="E1237" s="8">
        <f>ecommerce_dataset_updated[[#This Row],[Price (Rs.)]]+0</f>
        <v>53.69</v>
      </c>
      <c r="F1237" s="6" t="s">
        <v>20</v>
      </c>
      <c r="G1237" s="7">
        <f>ecommerce_dataset_updated[[#This Row],[Discount (%)]]+0</f>
        <v>20</v>
      </c>
      <c r="H1237" s="6" t="s">
        <v>5099</v>
      </c>
      <c r="I1237" s="6">
        <f>ecommerce_dataset_updated[[#This Row],['[Price (Rs.)']]]*ecommerce_dataset_updated[[#This Row],['[Discount (%)']]]/100</f>
        <v>10.738</v>
      </c>
      <c r="J1237" s="6">
        <f>ecommerce_dataset_updated[[#This Row],[Final_Price(Rs.)]]+0</f>
        <v>42.95</v>
      </c>
      <c r="K1237" s="6">
        <f xml:space="preserve"> ecommerce_dataset_updated[[#This Row],['[Price (Rs.)']]]-ecommerce_dataset_updated[[#This Row],[Discount Amount _]]</f>
        <v>42.951999999999998</v>
      </c>
      <c r="L1237" t="s">
        <v>35</v>
      </c>
      <c r="M1237" t="s">
        <v>287</v>
      </c>
      <c r="N1237" s="4" t="s">
        <v>14055</v>
      </c>
      <c r="O1237" s="4" t="s">
        <v>14059</v>
      </c>
      <c r="P1237" s="4" t="s">
        <v>14079</v>
      </c>
      <c r="Q1237" s="5">
        <f>DATE(ecommerce_dataset_updated[[#This Row],[YYYY]],ecommerce_dataset_updated[[#This Row],[MM]],ecommerce_dataset_updated[[#This Row],[DD]])</f>
        <v>45420</v>
      </c>
      <c r="R1237" s="6" t="str">
        <f>TEXT(ecommerce_dataset_updated[[#This Row],['[Purchase_Date']]], "mmm")</f>
        <v>May</v>
      </c>
      <c r="S1237" s="6" t="str">
        <f>TEXT(ecommerce_dataset_updated[[#This Row],['[Purchase_Date']]], "ddd")</f>
        <v>Wed</v>
      </c>
      <c r="T1237" s="6">
        <f>ecommerce_dataset_updated[[#This Row],[Final_Price(Rs.) _]]-ecommerce_dataset_updated[[#This Row],['[Final_Price(Rs.)']]]</f>
        <v>1.9999999999953388E-3</v>
      </c>
      <c r="U1237" s="6" t="b">
        <f xml:space="preserve"> AND(ecommerce_dataset_updated[[#This Row],[Final_Price(Rs.) _]]=ecommerce_dataset_updated[[#This Row],['[Final_Price(Rs.)']]])</f>
        <v>0</v>
      </c>
      <c r="V1237" s="5"/>
    </row>
    <row r="1238" spans="1:22">
      <c r="A1238" t="s">
        <v>5100</v>
      </c>
      <c r="B1238" t="s">
        <v>5101</v>
      </c>
      <c r="C1238" t="s">
        <v>32</v>
      </c>
      <c r="D1238" s="9" t="s">
        <v>5102</v>
      </c>
      <c r="E1238" s="8">
        <f>ecommerce_dataset_updated[[#This Row],[Price (Rs.)]]+0</f>
        <v>179.55</v>
      </c>
      <c r="F1238" s="6" t="s">
        <v>75</v>
      </c>
      <c r="G1238" s="7">
        <f>ecommerce_dataset_updated[[#This Row],[Discount (%)]]+0</f>
        <v>10</v>
      </c>
      <c r="H1238" s="6" t="s">
        <v>5103</v>
      </c>
      <c r="I1238" s="6">
        <f>ecommerce_dataset_updated[[#This Row],['[Price (Rs.)']]]*ecommerce_dataset_updated[[#This Row],['[Discount (%)']]]/100</f>
        <v>17.954999999999998</v>
      </c>
      <c r="J1238" s="6">
        <f>ecommerce_dataset_updated[[#This Row],[Final_Price(Rs.)]]+0</f>
        <v>161.6</v>
      </c>
      <c r="K1238" s="6">
        <f xml:space="preserve"> ecommerce_dataset_updated[[#This Row],['[Price (Rs.)']]]-ecommerce_dataset_updated[[#This Row],[Discount Amount _]]</f>
        <v>161.59500000000003</v>
      </c>
      <c r="L1238" t="s">
        <v>28</v>
      </c>
      <c r="M1238" t="s">
        <v>441</v>
      </c>
      <c r="N1238" s="4" t="s">
        <v>14049</v>
      </c>
      <c r="O1238" s="4" t="s">
        <v>14049</v>
      </c>
      <c r="P1238" s="4" t="s">
        <v>14079</v>
      </c>
      <c r="Q1238" s="5">
        <f>DATE(ecommerce_dataset_updated[[#This Row],[YYYY]],ecommerce_dataset_updated[[#This Row],[MM]],ecommerce_dataset_updated[[#This Row],[DD]])</f>
        <v>45607</v>
      </c>
      <c r="R1238" s="6" t="str">
        <f>TEXT(ecommerce_dataset_updated[[#This Row],['[Purchase_Date']]], "mmm")</f>
        <v>Nov</v>
      </c>
      <c r="S1238" s="6" t="str">
        <f>TEXT(ecommerce_dataset_updated[[#This Row],['[Purchase_Date']]], "ddd")</f>
        <v>Mon</v>
      </c>
      <c r="T1238" s="6">
        <f>ecommerce_dataset_updated[[#This Row],[Final_Price(Rs.) _]]-ecommerce_dataset_updated[[#This Row],['[Final_Price(Rs.)']]]</f>
        <v>-4.9999999999670308E-3</v>
      </c>
      <c r="U1238" s="6" t="b">
        <f xml:space="preserve"> AND(ecommerce_dataset_updated[[#This Row],[Final_Price(Rs.) _]]=ecommerce_dataset_updated[[#This Row],['[Final_Price(Rs.)']]])</f>
        <v>0</v>
      </c>
      <c r="V1238" s="5"/>
    </row>
    <row r="1239" spans="1:22">
      <c r="A1239" t="s">
        <v>5104</v>
      </c>
      <c r="B1239" t="s">
        <v>5105</v>
      </c>
      <c r="C1239" t="s">
        <v>32</v>
      </c>
      <c r="D1239" s="9" t="s">
        <v>5106</v>
      </c>
      <c r="E1239" s="8">
        <f>ecommerce_dataset_updated[[#This Row],[Price (Rs.)]]+0</f>
        <v>348.31</v>
      </c>
      <c r="F1239" s="6" t="s">
        <v>12</v>
      </c>
      <c r="G1239" s="7">
        <f>ecommerce_dataset_updated[[#This Row],[Discount (%)]]+0</f>
        <v>15</v>
      </c>
      <c r="H1239" s="6" t="s">
        <v>5107</v>
      </c>
      <c r="I1239" s="6">
        <f>ecommerce_dataset_updated[[#This Row],['[Price (Rs.)']]]*ecommerce_dataset_updated[[#This Row],['[Discount (%)']]]/100</f>
        <v>52.246499999999997</v>
      </c>
      <c r="J1239" s="6">
        <f>ecommerce_dataset_updated[[#This Row],[Final_Price(Rs.)]]+0</f>
        <v>296.06</v>
      </c>
      <c r="K1239" s="6">
        <f xml:space="preserve"> ecommerce_dataset_updated[[#This Row],['[Price (Rs.)']]]-ecommerce_dataset_updated[[#This Row],[Discount Amount _]]</f>
        <v>296.06349999999998</v>
      </c>
      <c r="L1239" t="s">
        <v>77</v>
      </c>
      <c r="M1239" t="s">
        <v>2161</v>
      </c>
      <c r="N1239" s="4" t="s">
        <v>75</v>
      </c>
      <c r="O1239" s="4" t="s">
        <v>14062</v>
      </c>
      <c r="P1239" s="4" t="s">
        <v>14079</v>
      </c>
      <c r="Q1239" s="5">
        <f>DATE(ecommerce_dataset_updated[[#This Row],[YYYY]],ecommerce_dataset_updated[[#This Row],[MM]],ecommerce_dataset_updated[[#This Row],[DD]])</f>
        <v>45453</v>
      </c>
      <c r="R1239" s="6" t="str">
        <f>TEXT(ecommerce_dataset_updated[[#This Row],['[Purchase_Date']]], "mmm")</f>
        <v>Jun</v>
      </c>
      <c r="S1239" s="6" t="str">
        <f>TEXT(ecommerce_dataset_updated[[#This Row],['[Purchase_Date']]], "ddd")</f>
        <v>Mon</v>
      </c>
      <c r="T1239" s="6">
        <f>ecommerce_dataset_updated[[#This Row],[Final_Price(Rs.) _]]-ecommerce_dataset_updated[[#This Row],['[Final_Price(Rs.)']]]</f>
        <v>3.4999999999740794E-3</v>
      </c>
      <c r="U1239" s="6" t="b">
        <f xml:space="preserve"> AND(ecommerce_dataset_updated[[#This Row],[Final_Price(Rs.) _]]=ecommerce_dataset_updated[[#This Row],['[Final_Price(Rs.)']]])</f>
        <v>0</v>
      </c>
      <c r="V1239" s="5"/>
    </row>
    <row r="1240" spans="1:22">
      <c r="A1240" t="s">
        <v>5108</v>
      </c>
      <c r="B1240" t="s">
        <v>5109</v>
      </c>
      <c r="C1240" t="s">
        <v>10</v>
      </c>
      <c r="D1240" s="9" t="s">
        <v>5110</v>
      </c>
      <c r="E1240" s="8">
        <f>ecommerce_dataset_updated[[#This Row],[Price (Rs.)]]+0</f>
        <v>301.91000000000003</v>
      </c>
      <c r="F1240" s="6" t="s">
        <v>107</v>
      </c>
      <c r="G1240" s="7">
        <f>ecommerce_dataset_updated[[#This Row],[Discount (%)]]+0</f>
        <v>0</v>
      </c>
      <c r="H1240" s="6" t="s">
        <v>5110</v>
      </c>
      <c r="I1240" s="6">
        <f>ecommerce_dataset_updated[[#This Row],['[Price (Rs.)']]]*ecommerce_dataset_updated[[#This Row],['[Discount (%)']]]/100</f>
        <v>0</v>
      </c>
      <c r="J1240" s="6">
        <f>ecommerce_dataset_updated[[#This Row],[Final_Price(Rs.)]]+0</f>
        <v>301.91000000000003</v>
      </c>
      <c r="K1240" s="6">
        <f xml:space="preserve"> ecommerce_dataset_updated[[#This Row],['[Price (Rs.)']]]-ecommerce_dataset_updated[[#This Row],[Discount Amount _]]</f>
        <v>301.91000000000003</v>
      </c>
      <c r="L1240" t="s">
        <v>77</v>
      </c>
      <c r="M1240" t="s">
        <v>42</v>
      </c>
      <c r="N1240" s="4" t="s">
        <v>14054</v>
      </c>
      <c r="O1240" s="4" t="s">
        <v>14050</v>
      </c>
      <c r="P1240" s="4" t="s">
        <v>14079</v>
      </c>
      <c r="Q1240" s="5">
        <f>DATE(ecommerce_dataset_updated[[#This Row],[YYYY]],ecommerce_dataset_updated[[#This Row],[MM]],ecommerce_dataset_updated[[#This Row],[DD]])</f>
        <v>45562</v>
      </c>
      <c r="R1240" s="6" t="str">
        <f>TEXT(ecommerce_dataset_updated[[#This Row],['[Purchase_Date']]], "mmm")</f>
        <v>Sep</v>
      </c>
      <c r="S1240" s="6" t="str">
        <f>TEXT(ecommerce_dataset_updated[[#This Row],['[Purchase_Date']]], "ddd")</f>
        <v>Fri</v>
      </c>
      <c r="T1240" s="6">
        <f>ecommerce_dataset_updated[[#This Row],[Final_Price(Rs.) _]]-ecommerce_dataset_updated[[#This Row],['[Final_Price(Rs.)']]]</f>
        <v>0</v>
      </c>
      <c r="U1240" s="6" t="b">
        <f xml:space="preserve"> AND(ecommerce_dataset_updated[[#This Row],[Final_Price(Rs.) _]]=ecommerce_dataset_updated[[#This Row],['[Final_Price(Rs.)']]])</f>
        <v>1</v>
      </c>
      <c r="V1240" s="5"/>
    </row>
    <row r="1241" spans="1:22">
      <c r="A1241" t="s">
        <v>5111</v>
      </c>
      <c r="B1241" t="s">
        <v>5112</v>
      </c>
      <c r="C1241" t="s">
        <v>18</v>
      </c>
      <c r="D1241" s="9" t="s">
        <v>5113</v>
      </c>
      <c r="E1241" s="8">
        <f>ecommerce_dataset_updated[[#This Row],[Price (Rs.)]]+0</f>
        <v>227.08</v>
      </c>
      <c r="F1241" s="6" t="s">
        <v>12</v>
      </c>
      <c r="G1241" s="7">
        <f>ecommerce_dataset_updated[[#This Row],[Discount (%)]]+0</f>
        <v>15</v>
      </c>
      <c r="H1241" s="6" t="s">
        <v>5114</v>
      </c>
      <c r="I1241" s="6">
        <f>ecommerce_dataset_updated[[#This Row],['[Price (Rs.)']]]*ecommerce_dataset_updated[[#This Row],['[Discount (%)']]]/100</f>
        <v>34.062000000000005</v>
      </c>
      <c r="J1241" s="6">
        <f>ecommerce_dataset_updated[[#This Row],[Final_Price(Rs.)]]+0</f>
        <v>193.02</v>
      </c>
      <c r="K1241" s="6">
        <f xml:space="preserve"> ecommerce_dataset_updated[[#This Row],['[Price (Rs.)']]]-ecommerce_dataset_updated[[#This Row],[Discount Amount _]]</f>
        <v>193.018</v>
      </c>
      <c r="L1241" t="s">
        <v>28</v>
      </c>
      <c r="M1241" t="s">
        <v>455</v>
      </c>
      <c r="N1241" s="4" t="s">
        <v>14064</v>
      </c>
      <c r="O1241" s="4" t="s">
        <v>14051</v>
      </c>
      <c r="P1241" s="4" t="s">
        <v>14079</v>
      </c>
      <c r="Q1241" s="5">
        <f>DATE(ecommerce_dataset_updated[[#This Row],[YYYY]],ecommerce_dataset_updated[[#This Row],[MM]],ecommerce_dataset_updated[[#This Row],[DD]])</f>
        <v>45335</v>
      </c>
      <c r="R1241" s="6" t="str">
        <f>TEXT(ecommerce_dataset_updated[[#This Row],['[Purchase_Date']]], "mmm")</f>
        <v>Feb</v>
      </c>
      <c r="S1241" s="6" t="str">
        <f>TEXT(ecommerce_dataset_updated[[#This Row],['[Purchase_Date']]], "ddd")</f>
        <v>Tue</v>
      </c>
      <c r="T1241" s="6">
        <f>ecommerce_dataset_updated[[#This Row],[Final_Price(Rs.) _]]-ecommerce_dataset_updated[[#This Row],['[Final_Price(Rs.)']]]</f>
        <v>-2.0000000000095497E-3</v>
      </c>
      <c r="U1241" s="6" t="b">
        <f xml:space="preserve"> AND(ecommerce_dataset_updated[[#This Row],[Final_Price(Rs.) _]]=ecommerce_dataset_updated[[#This Row],['[Final_Price(Rs.)']]])</f>
        <v>0</v>
      </c>
      <c r="V1241" s="5"/>
    </row>
    <row r="1242" spans="1:22">
      <c r="A1242" t="s">
        <v>5115</v>
      </c>
      <c r="B1242" t="s">
        <v>5116</v>
      </c>
      <c r="C1242" t="s">
        <v>68</v>
      </c>
      <c r="D1242" s="9" t="s">
        <v>5117</v>
      </c>
      <c r="E1242" s="8">
        <f>ecommerce_dataset_updated[[#This Row],[Price (Rs.)]]+0</f>
        <v>330.53</v>
      </c>
      <c r="F1242" s="6" t="s">
        <v>47</v>
      </c>
      <c r="G1242" s="7">
        <f>ecommerce_dataset_updated[[#This Row],[Discount (%)]]+0</f>
        <v>50</v>
      </c>
      <c r="H1242" s="6" t="s">
        <v>5118</v>
      </c>
      <c r="I1242" s="6">
        <f>ecommerce_dataset_updated[[#This Row],['[Price (Rs.)']]]*ecommerce_dataset_updated[[#This Row],['[Discount (%)']]]/100</f>
        <v>165.26499999999999</v>
      </c>
      <c r="J1242" s="6">
        <f>ecommerce_dataset_updated[[#This Row],[Final_Price(Rs.)]]+0</f>
        <v>165.26</v>
      </c>
      <c r="K1242" s="6">
        <f xml:space="preserve"> ecommerce_dataset_updated[[#This Row],['[Price (Rs.)']]]-ecommerce_dataset_updated[[#This Row],[Discount Amount _]]</f>
        <v>165.26499999999999</v>
      </c>
      <c r="L1242" t="s">
        <v>77</v>
      </c>
      <c r="M1242" t="s">
        <v>4709</v>
      </c>
      <c r="N1242" s="4" t="s">
        <v>12</v>
      </c>
      <c r="O1242" s="4" t="s">
        <v>14053</v>
      </c>
      <c r="P1242" s="4" t="s">
        <v>14079</v>
      </c>
      <c r="Q1242" s="5">
        <f>DATE(ecommerce_dataset_updated[[#This Row],[YYYY]],ecommerce_dataset_updated[[#This Row],[MM]],ecommerce_dataset_updated[[#This Row],[DD]])</f>
        <v>45397</v>
      </c>
      <c r="R1242" s="6" t="str">
        <f>TEXT(ecommerce_dataset_updated[[#This Row],['[Purchase_Date']]], "mmm")</f>
        <v>Apr</v>
      </c>
      <c r="S1242" s="6" t="str">
        <f>TEXT(ecommerce_dataset_updated[[#This Row],['[Purchase_Date']]], "ddd")</f>
        <v>Mon</v>
      </c>
      <c r="T1242" s="6">
        <f>ecommerce_dataset_updated[[#This Row],[Final_Price(Rs.) _]]-ecommerce_dataset_updated[[#This Row],['[Final_Price(Rs.)']]]</f>
        <v>4.9999999999954525E-3</v>
      </c>
      <c r="U1242" s="6" t="b">
        <f xml:space="preserve"> AND(ecommerce_dataset_updated[[#This Row],[Final_Price(Rs.) _]]=ecommerce_dataset_updated[[#This Row],['[Final_Price(Rs.)']]])</f>
        <v>0</v>
      </c>
      <c r="V1242" s="5"/>
    </row>
    <row r="1243" spans="1:22">
      <c r="A1243" t="s">
        <v>5119</v>
      </c>
      <c r="B1243" t="s">
        <v>5120</v>
      </c>
      <c r="C1243" t="s">
        <v>114</v>
      </c>
      <c r="D1243" s="9" t="s">
        <v>5121</v>
      </c>
      <c r="E1243" s="8">
        <f>ecommerce_dataset_updated[[#This Row],[Price (Rs.)]]+0</f>
        <v>286.47000000000003</v>
      </c>
      <c r="F1243" s="6" t="s">
        <v>26</v>
      </c>
      <c r="G1243" s="7">
        <f>ecommerce_dataset_updated[[#This Row],[Discount (%)]]+0</f>
        <v>25</v>
      </c>
      <c r="H1243" s="6" t="s">
        <v>5122</v>
      </c>
      <c r="I1243" s="6">
        <f>ecommerce_dataset_updated[[#This Row],['[Price (Rs.)']]]*ecommerce_dataset_updated[[#This Row],['[Discount (%)']]]/100</f>
        <v>71.617500000000007</v>
      </c>
      <c r="J1243" s="6">
        <f>ecommerce_dataset_updated[[#This Row],[Final_Price(Rs.)]]+0</f>
        <v>214.85</v>
      </c>
      <c r="K1243" s="6">
        <f xml:space="preserve"> ecommerce_dataset_updated[[#This Row],['[Price (Rs.)']]]-ecommerce_dataset_updated[[#This Row],[Discount Amount _]]</f>
        <v>214.85250000000002</v>
      </c>
      <c r="L1243" t="s">
        <v>35</v>
      </c>
      <c r="M1243" t="s">
        <v>1024</v>
      </c>
      <c r="N1243" s="4" t="s">
        <v>14053</v>
      </c>
      <c r="O1243" s="4" t="s">
        <v>14062</v>
      </c>
      <c r="P1243" s="4" t="s">
        <v>14079</v>
      </c>
      <c r="Q1243" s="5">
        <f>DATE(ecommerce_dataset_updated[[#This Row],[YYYY]],ecommerce_dataset_updated[[#This Row],[MM]],ecommerce_dataset_updated[[#This Row],[DD]])</f>
        <v>45447</v>
      </c>
      <c r="R1243" s="6" t="str">
        <f>TEXT(ecommerce_dataset_updated[[#This Row],['[Purchase_Date']]], "mmm")</f>
        <v>Jun</v>
      </c>
      <c r="S1243" s="6" t="str">
        <f>TEXT(ecommerce_dataset_updated[[#This Row],['[Purchase_Date']]], "ddd")</f>
        <v>Tue</v>
      </c>
      <c r="T1243" s="6">
        <f>ecommerce_dataset_updated[[#This Row],[Final_Price(Rs.) _]]-ecommerce_dataset_updated[[#This Row],['[Final_Price(Rs.)']]]</f>
        <v>2.500000000026148E-3</v>
      </c>
      <c r="U1243" s="6" t="b">
        <f xml:space="preserve"> AND(ecommerce_dataset_updated[[#This Row],[Final_Price(Rs.) _]]=ecommerce_dataset_updated[[#This Row],['[Final_Price(Rs.)']]])</f>
        <v>0</v>
      </c>
      <c r="V1243" s="5"/>
    </row>
    <row r="1244" spans="1:22">
      <c r="A1244" t="s">
        <v>5123</v>
      </c>
      <c r="B1244" t="s">
        <v>5124</v>
      </c>
      <c r="C1244" t="s">
        <v>114</v>
      </c>
      <c r="D1244" s="9" t="s">
        <v>4843</v>
      </c>
      <c r="E1244" s="8">
        <f>ecommerce_dataset_updated[[#This Row],[Price (Rs.)]]+0</f>
        <v>130.6</v>
      </c>
      <c r="F1244" s="6" t="s">
        <v>75</v>
      </c>
      <c r="G1244" s="7">
        <f>ecommerce_dataset_updated[[#This Row],[Discount (%)]]+0</f>
        <v>10</v>
      </c>
      <c r="H1244" s="6" t="s">
        <v>3434</v>
      </c>
      <c r="I1244" s="6">
        <f>ecommerce_dataset_updated[[#This Row],['[Price (Rs.)']]]*ecommerce_dataset_updated[[#This Row],['[Discount (%)']]]/100</f>
        <v>13.06</v>
      </c>
      <c r="J1244" s="6">
        <f>ecommerce_dataset_updated[[#This Row],[Final_Price(Rs.)]]+0</f>
        <v>117.54</v>
      </c>
      <c r="K1244" s="6">
        <f xml:space="preserve"> ecommerce_dataset_updated[[#This Row],['[Price (Rs.)']]]-ecommerce_dataset_updated[[#This Row],[Discount Amount _]]</f>
        <v>117.53999999999999</v>
      </c>
      <c r="L1244" t="s">
        <v>120</v>
      </c>
      <c r="M1244" t="s">
        <v>2091</v>
      </c>
      <c r="N1244" s="4" t="s">
        <v>14068</v>
      </c>
      <c r="O1244" s="4" t="s">
        <v>14057</v>
      </c>
      <c r="P1244" s="4" t="s">
        <v>14079</v>
      </c>
      <c r="Q1244" s="5">
        <f>DATE(ecommerce_dataset_updated[[#This Row],[YYYY]],ecommerce_dataset_updated[[#This Row],[MM]],ecommerce_dataset_updated[[#This Row],[DD]])</f>
        <v>45382</v>
      </c>
      <c r="R1244" s="6" t="str">
        <f>TEXT(ecommerce_dataset_updated[[#This Row],['[Purchase_Date']]], "mmm")</f>
        <v>Mar</v>
      </c>
      <c r="S1244" s="6" t="str">
        <f>TEXT(ecommerce_dataset_updated[[#This Row],['[Purchase_Date']]], "ddd")</f>
        <v>Sun</v>
      </c>
      <c r="T1244" s="6">
        <f>ecommerce_dataset_updated[[#This Row],[Final_Price(Rs.) _]]-ecommerce_dataset_updated[[#This Row],['[Final_Price(Rs.)']]]</f>
        <v>0</v>
      </c>
      <c r="U1244" s="6" t="b">
        <f xml:space="preserve"> AND(ecommerce_dataset_updated[[#This Row],[Final_Price(Rs.) _]]=ecommerce_dataset_updated[[#This Row],['[Final_Price(Rs.)']]])</f>
        <v>1</v>
      </c>
      <c r="V1244" s="5"/>
    </row>
    <row r="1245" spans="1:22">
      <c r="A1245" t="s">
        <v>5125</v>
      </c>
      <c r="B1245" t="s">
        <v>5126</v>
      </c>
      <c r="C1245" t="s">
        <v>114</v>
      </c>
      <c r="D1245" s="9" t="s">
        <v>5127</v>
      </c>
      <c r="E1245" s="8">
        <f>ecommerce_dataset_updated[[#This Row],[Price (Rs.)]]+0</f>
        <v>465.45</v>
      </c>
      <c r="F1245" s="6" t="s">
        <v>12</v>
      </c>
      <c r="G1245" s="7">
        <f>ecommerce_dataset_updated[[#This Row],[Discount (%)]]+0</f>
        <v>15</v>
      </c>
      <c r="H1245" s="6" t="s">
        <v>5128</v>
      </c>
      <c r="I1245" s="6">
        <f>ecommerce_dataset_updated[[#This Row],['[Price (Rs.)']]]*ecommerce_dataset_updated[[#This Row],['[Discount (%)']]]/100</f>
        <v>69.817499999999995</v>
      </c>
      <c r="J1245" s="6">
        <f>ecommerce_dataset_updated[[#This Row],[Final_Price(Rs.)]]+0</f>
        <v>395.63</v>
      </c>
      <c r="K1245" s="6">
        <f xml:space="preserve"> ecommerce_dataset_updated[[#This Row],['[Price (Rs.)']]]-ecommerce_dataset_updated[[#This Row],[Discount Amount _]]</f>
        <v>395.63249999999999</v>
      </c>
      <c r="L1245" t="s">
        <v>14</v>
      </c>
      <c r="M1245" t="s">
        <v>3498</v>
      </c>
      <c r="N1245" s="4" t="s">
        <v>14057</v>
      </c>
      <c r="O1245" s="4" t="s">
        <v>75</v>
      </c>
      <c r="P1245" s="4" t="s">
        <v>14079</v>
      </c>
      <c r="Q1245" s="5">
        <f>DATE(ecommerce_dataset_updated[[#This Row],[YYYY]],ecommerce_dataset_updated[[#This Row],[MM]],ecommerce_dataset_updated[[#This Row],[DD]])</f>
        <v>45568</v>
      </c>
      <c r="R1245" s="6" t="str">
        <f>TEXT(ecommerce_dataset_updated[[#This Row],['[Purchase_Date']]], "mmm")</f>
        <v>Oct</v>
      </c>
      <c r="S1245" s="6" t="str">
        <f>TEXT(ecommerce_dataset_updated[[#This Row],['[Purchase_Date']]], "ddd")</f>
        <v>Thu</v>
      </c>
      <c r="T1245" s="6">
        <f>ecommerce_dataset_updated[[#This Row],[Final_Price(Rs.) _]]-ecommerce_dataset_updated[[#This Row],['[Final_Price(Rs.)']]]</f>
        <v>2.4999999999977263E-3</v>
      </c>
      <c r="U1245" s="6" t="b">
        <f xml:space="preserve"> AND(ecommerce_dataset_updated[[#This Row],[Final_Price(Rs.) _]]=ecommerce_dataset_updated[[#This Row],['[Final_Price(Rs.)']]])</f>
        <v>0</v>
      </c>
      <c r="V1245" s="5"/>
    </row>
    <row r="1246" spans="1:22">
      <c r="A1246" t="s">
        <v>5129</v>
      </c>
      <c r="B1246" t="s">
        <v>5130</v>
      </c>
      <c r="C1246" t="s">
        <v>18</v>
      </c>
      <c r="D1246" s="9" t="s">
        <v>5131</v>
      </c>
      <c r="E1246" s="8">
        <f>ecommerce_dataset_updated[[#This Row],[Price (Rs.)]]+0</f>
        <v>117.74</v>
      </c>
      <c r="F1246" s="6" t="s">
        <v>20</v>
      </c>
      <c r="G1246" s="7">
        <f>ecommerce_dataset_updated[[#This Row],[Discount (%)]]+0</f>
        <v>20</v>
      </c>
      <c r="H1246" s="6" t="s">
        <v>5132</v>
      </c>
      <c r="I1246" s="6">
        <f>ecommerce_dataset_updated[[#This Row],['[Price (Rs.)']]]*ecommerce_dataset_updated[[#This Row],['[Discount (%)']]]/100</f>
        <v>23.547999999999998</v>
      </c>
      <c r="J1246" s="6">
        <f>ecommerce_dataset_updated[[#This Row],[Final_Price(Rs.)]]+0</f>
        <v>94.19</v>
      </c>
      <c r="K1246" s="6">
        <f xml:space="preserve"> ecommerce_dataset_updated[[#This Row],['[Price (Rs.)']]]-ecommerce_dataset_updated[[#This Row],[Discount Amount _]]</f>
        <v>94.191999999999993</v>
      </c>
      <c r="L1246" t="s">
        <v>14</v>
      </c>
      <c r="M1246" t="s">
        <v>171</v>
      </c>
      <c r="N1246" s="4" t="s">
        <v>14056</v>
      </c>
      <c r="O1246" s="4" t="s">
        <v>14062</v>
      </c>
      <c r="P1246" s="4" t="s">
        <v>14079</v>
      </c>
      <c r="Q1246" s="5">
        <f>DATE(ecommerce_dataset_updated[[#This Row],[YYYY]],ecommerce_dataset_updated[[#This Row],[MM]],ecommerce_dataset_updated[[#This Row],[DD]])</f>
        <v>45471</v>
      </c>
      <c r="R1246" s="6" t="str">
        <f>TEXT(ecommerce_dataset_updated[[#This Row],['[Purchase_Date']]], "mmm")</f>
        <v>Jun</v>
      </c>
      <c r="S1246" s="6" t="str">
        <f>TEXT(ecommerce_dataset_updated[[#This Row],['[Purchase_Date']]], "ddd")</f>
        <v>Fri</v>
      </c>
      <c r="T1246" s="6">
        <f>ecommerce_dataset_updated[[#This Row],[Final_Price(Rs.) _]]-ecommerce_dataset_updated[[#This Row],['[Final_Price(Rs.)']]]</f>
        <v>1.9999999999953388E-3</v>
      </c>
      <c r="U1246" s="6" t="b">
        <f xml:space="preserve"> AND(ecommerce_dataset_updated[[#This Row],[Final_Price(Rs.) _]]=ecommerce_dataset_updated[[#This Row],['[Final_Price(Rs.)']]])</f>
        <v>0</v>
      </c>
      <c r="V1246" s="5"/>
    </row>
    <row r="1247" spans="1:22">
      <c r="A1247" t="s">
        <v>5133</v>
      </c>
      <c r="B1247" t="s">
        <v>5134</v>
      </c>
      <c r="C1247" t="s">
        <v>114</v>
      </c>
      <c r="D1247" s="9" t="s">
        <v>5135</v>
      </c>
      <c r="E1247" s="8">
        <f>ecommerce_dataset_updated[[#This Row],[Price (Rs.)]]+0</f>
        <v>265.67</v>
      </c>
      <c r="F1247" s="6" t="s">
        <v>47</v>
      </c>
      <c r="G1247" s="7">
        <f>ecommerce_dataset_updated[[#This Row],[Discount (%)]]+0</f>
        <v>50</v>
      </c>
      <c r="H1247" s="6" t="s">
        <v>5136</v>
      </c>
      <c r="I1247" s="6">
        <f>ecommerce_dataset_updated[[#This Row],['[Price (Rs.)']]]*ecommerce_dataset_updated[[#This Row],['[Discount (%)']]]/100</f>
        <v>132.83500000000001</v>
      </c>
      <c r="J1247" s="6">
        <f>ecommerce_dataset_updated[[#This Row],[Final_Price(Rs.)]]+0</f>
        <v>132.84</v>
      </c>
      <c r="K1247" s="6">
        <f xml:space="preserve"> ecommerce_dataset_updated[[#This Row],['[Price (Rs.)']]]-ecommerce_dataset_updated[[#This Row],[Discount Amount _]]</f>
        <v>132.83500000000001</v>
      </c>
      <c r="L1247" t="s">
        <v>14</v>
      </c>
      <c r="M1247" t="s">
        <v>1244</v>
      </c>
      <c r="N1247" s="4" t="s">
        <v>14067</v>
      </c>
      <c r="O1247" s="4" t="s">
        <v>14057</v>
      </c>
      <c r="P1247" s="4" t="s">
        <v>14079</v>
      </c>
      <c r="Q1247" s="5">
        <f>DATE(ecommerce_dataset_updated[[#This Row],[YYYY]],ecommerce_dataset_updated[[#This Row],[MM]],ecommerce_dataset_updated[[#This Row],[DD]])</f>
        <v>45358</v>
      </c>
      <c r="R1247" s="6" t="str">
        <f>TEXT(ecommerce_dataset_updated[[#This Row],['[Purchase_Date']]], "mmm")</f>
        <v>Mar</v>
      </c>
      <c r="S1247" s="6" t="str">
        <f>TEXT(ecommerce_dataset_updated[[#This Row],['[Purchase_Date']]], "ddd")</f>
        <v>Thu</v>
      </c>
      <c r="T1247" s="6">
        <f>ecommerce_dataset_updated[[#This Row],[Final_Price(Rs.) _]]-ecommerce_dataset_updated[[#This Row],['[Final_Price(Rs.)']]]</f>
        <v>-4.9999999999954525E-3</v>
      </c>
      <c r="U1247" s="6" t="b">
        <f xml:space="preserve"> AND(ecommerce_dataset_updated[[#This Row],[Final_Price(Rs.) _]]=ecommerce_dataset_updated[[#This Row],['[Final_Price(Rs.)']]])</f>
        <v>0</v>
      </c>
      <c r="V1247" s="5"/>
    </row>
    <row r="1248" spans="1:22">
      <c r="A1248" t="s">
        <v>5137</v>
      </c>
      <c r="B1248" t="s">
        <v>5138</v>
      </c>
      <c r="C1248" t="s">
        <v>45</v>
      </c>
      <c r="D1248" s="9" t="s">
        <v>5139</v>
      </c>
      <c r="E1248" s="8">
        <f>ecommerce_dataset_updated[[#This Row],[Price (Rs.)]]+0</f>
        <v>95.18</v>
      </c>
      <c r="F1248" s="6" t="s">
        <v>107</v>
      </c>
      <c r="G1248" s="7">
        <f>ecommerce_dataset_updated[[#This Row],[Discount (%)]]+0</f>
        <v>0</v>
      </c>
      <c r="H1248" s="6" t="s">
        <v>5139</v>
      </c>
      <c r="I1248" s="6">
        <f>ecommerce_dataset_updated[[#This Row],['[Price (Rs.)']]]*ecommerce_dataset_updated[[#This Row],['[Discount (%)']]]/100</f>
        <v>0</v>
      </c>
      <c r="J1248" s="6">
        <f>ecommerce_dataset_updated[[#This Row],[Final_Price(Rs.)]]+0</f>
        <v>95.18</v>
      </c>
      <c r="K1248" s="6">
        <f xml:space="preserve"> ecommerce_dataset_updated[[#This Row],['[Price (Rs.)']]]-ecommerce_dataset_updated[[#This Row],[Discount Amount _]]</f>
        <v>95.18</v>
      </c>
      <c r="L1248" t="s">
        <v>120</v>
      </c>
      <c r="M1248" t="s">
        <v>2580</v>
      </c>
      <c r="N1248" s="4" t="s">
        <v>14057</v>
      </c>
      <c r="O1248" s="4" t="s">
        <v>14049</v>
      </c>
      <c r="P1248" s="4" t="s">
        <v>14079</v>
      </c>
      <c r="Q1248" s="5">
        <f>DATE(ecommerce_dataset_updated[[#This Row],[YYYY]],ecommerce_dataset_updated[[#This Row],[MM]],ecommerce_dataset_updated[[#This Row],[DD]])</f>
        <v>45599</v>
      </c>
      <c r="R1248" s="6" t="str">
        <f>TEXT(ecommerce_dataset_updated[[#This Row],['[Purchase_Date']]], "mmm")</f>
        <v>Nov</v>
      </c>
      <c r="S1248" s="6" t="str">
        <f>TEXT(ecommerce_dataset_updated[[#This Row],['[Purchase_Date']]], "ddd")</f>
        <v>Sun</v>
      </c>
      <c r="T1248" s="6">
        <f>ecommerce_dataset_updated[[#This Row],[Final_Price(Rs.) _]]-ecommerce_dataset_updated[[#This Row],['[Final_Price(Rs.)']]]</f>
        <v>0</v>
      </c>
      <c r="U1248" s="6" t="b">
        <f xml:space="preserve"> AND(ecommerce_dataset_updated[[#This Row],[Final_Price(Rs.) _]]=ecommerce_dataset_updated[[#This Row],['[Final_Price(Rs.)']]])</f>
        <v>1</v>
      </c>
      <c r="V1248" s="5"/>
    </row>
    <row r="1249" spans="1:22">
      <c r="A1249" t="s">
        <v>5140</v>
      </c>
      <c r="B1249" t="s">
        <v>5141</v>
      </c>
      <c r="C1249" t="s">
        <v>18</v>
      </c>
      <c r="D1249" s="9" t="s">
        <v>5142</v>
      </c>
      <c r="E1249" s="8">
        <f>ecommerce_dataset_updated[[#This Row],[Price (Rs.)]]+0</f>
        <v>101.4</v>
      </c>
      <c r="F1249" s="6" t="s">
        <v>53</v>
      </c>
      <c r="G1249" s="7">
        <f>ecommerce_dataset_updated[[#This Row],[Discount (%)]]+0</f>
        <v>5</v>
      </c>
      <c r="H1249" s="6" t="s">
        <v>5143</v>
      </c>
      <c r="I1249" s="6">
        <f>ecommerce_dataset_updated[[#This Row],['[Price (Rs.)']]]*ecommerce_dataset_updated[[#This Row],['[Discount (%)']]]/100</f>
        <v>5.07</v>
      </c>
      <c r="J1249" s="6">
        <f>ecommerce_dataset_updated[[#This Row],[Final_Price(Rs.)]]+0</f>
        <v>96.33</v>
      </c>
      <c r="K1249" s="6">
        <f xml:space="preserve"> ecommerce_dataset_updated[[#This Row],['[Price (Rs.)']]]-ecommerce_dataset_updated[[#This Row],[Discount Amount _]]</f>
        <v>96.330000000000013</v>
      </c>
      <c r="L1249" t="s">
        <v>35</v>
      </c>
      <c r="M1249" t="s">
        <v>191</v>
      </c>
      <c r="N1249" s="4" t="s">
        <v>75</v>
      </c>
      <c r="O1249" s="4" t="s">
        <v>14057</v>
      </c>
      <c r="P1249" s="4" t="s">
        <v>14079</v>
      </c>
      <c r="Q1249" s="5">
        <f>DATE(ecommerce_dataset_updated[[#This Row],[YYYY]],ecommerce_dataset_updated[[#This Row],[MM]],ecommerce_dataset_updated[[#This Row],[DD]])</f>
        <v>45361</v>
      </c>
      <c r="R1249" s="6" t="str">
        <f>TEXT(ecommerce_dataset_updated[[#This Row],['[Purchase_Date']]], "mmm")</f>
        <v>Mar</v>
      </c>
      <c r="S1249" s="6" t="str">
        <f>TEXT(ecommerce_dataset_updated[[#This Row],['[Purchase_Date']]], "ddd")</f>
        <v>Sun</v>
      </c>
      <c r="T1249" s="6">
        <f>ecommerce_dataset_updated[[#This Row],[Final_Price(Rs.) _]]-ecommerce_dataset_updated[[#This Row],['[Final_Price(Rs.)']]]</f>
        <v>0</v>
      </c>
      <c r="U1249" s="6" t="b">
        <f xml:space="preserve"> AND(ecommerce_dataset_updated[[#This Row],[Final_Price(Rs.) _]]=ecommerce_dataset_updated[[#This Row],['[Final_Price(Rs.)']]])</f>
        <v>1</v>
      </c>
      <c r="V1249" s="5"/>
    </row>
    <row r="1250" spans="1:22">
      <c r="A1250" t="s">
        <v>5144</v>
      </c>
      <c r="B1250" t="s">
        <v>5145</v>
      </c>
      <c r="C1250" t="s">
        <v>68</v>
      </c>
      <c r="D1250" s="9" t="s">
        <v>5146</v>
      </c>
      <c r="E1250" s="8">
        <f>ecommerce_dataset_updated[[#This Row],[Price (Rs.)]]+0</f>
        <v>309.63</v>
      </c>
      <c r="F1250" s="6" t="s">
        <v>26</v>
      </c>
      <c r="G1250" s="7">
        <f>ecommerce_dataset_updated[[#This Row],[Discount (%)]]+0</f>
        <v>25</v>
      </c>
      <c r="H1250" s="6" t="s">
        <v>5147</v>
      </c>
      <c r="I1250" s="6">
        <f>ecommerce_dataset_updated[[#This Row],['[Price (Rs.)']]]*ecommerce_dataset_updated[[#This Row],['[Discount (%)']]]/100</f>
        <v>77.407499999999999</v>
      </c>
      <c r="J1250" s="6">
        <f>ecommerce_dataset_updated[[#This Row],[Final_Price(Rs.)]]+0</f>
        <v>232.22</v>
      </c>
      <c r="K1250" s="6">
        <f xml:space="preserve"> ecommerce_dataset_updated[[#This Row],['[Price (Rs.)']]]-ecommerce_dataset_updated[[#This Row],[Discount Amount _]]</f>
        <v>232.2225</v>
      </c>
      <c r="L1250" t="s">
        <v>120</v>
      </c>
      <c r="M1250" t="s">
        <v>509</v>
      </c>
      <c r="N1250" s="4" t="s">
        <v>14067</v>
      </c>
      <c r="O1250" s="4" t="s">
        <v>14050</v>
      </c>
      <c r="P1250" s="4" t="s">
        <v>14079</v>
      </c>
      <c r="Q1250" s="5">
        <f>DATE(ecommerce_dataset_updated[[#This Row],[YYYY]],ecommerce_dataset_updated[[#This Row],[MM]],ecommerce_dataset_updated[[#This Row],[DD]])</f>
        <v>45542</v>
      </c>
      <c r="R1250" s="6" t="str">
        <f>TEXT(ecommerce_dataset_updated[[#This Row],['[Purchase_Date']]], "mmm")</f>
        <v>Sep</v>
      </c>
      <c r="S1250" s="6" t="str">
        <f>TEXT(ecommerce_dataset_updated[[#This Row],['[Purchase_Date']]], "ddd")</f>
        <v>Sat</v>
      </c>
      <c r="T1250" s="6">
        <f>ecommerce_dataset_updated[[#This Row],[Final_Price(Rs.) _]]-ecommerce_dataset_updated[[#This Row],['[Final_Price(Rs.)']]]</f>
        <v>2.4999999999977263E-3</v>
      </c>
      <c r="U1250" s="6" t="b">
        <f xml:space="preserve"> AND(ecommerce_dataset_updated[[#This Row],[Final_Price(Rs.) _]]=ecommerce_dataset_updated[[#This Row],['[Final_Price(Rs.)']]])</f>
        <v>0</v>
      </c>
      <c r="V1250" s="5"/>
    </row>
    <row r="1251" spans="1:22">
      <c r="A1251" t="s">
        <v>5148</v>
      </c>
      <c r="B1251" t="s">
        <v>5149</v>
      </c>
      <c r="C1251" t="s">
        <v>10</v>
      </c>
      <c r="D1251" s="9" t="s">
        <v>5150</v>
      </c>
      <c r="E1251" s="8">
        <f>ecommerce_dataset_updated[[#This Row],[Price (Rs.)]]+0</f>
        <v>147.6</v>
      </c>
      <c r="F1251" s="6" t="s">
        <v>47</v>
      </c>
      <c r="G1251" s="7">
        <f>ecommerce_dataset_updated[[#This Row],[Discount (%)]]+0</f>
        <v>50</v>
      </c>
      <c r="H1251" s="6" t="s">
        <v>5151</v>
      </c>
      <c r="I1251" s="6">
        <f>ecommerce_dataset_updated[[#This Row],['[Price (Rs.)']]]*ecommerce_dataset_updated[[#This Row],['[Discount (%)']]]/100</f>
        <v>73.8</v>
      </c>
      <c r="J1251" s="6">
        <f>ecommerce_dataset_updated[[#This Row],[Final_Price(Rs.)]]+0</f>
        <v>73.8</v>
      </c>
      <c r="K1251" s="6">
        <f xml:space="preserve"> ecommerce_dataset_updated[[#This Row],['[Price (Rs.)']]]-ecommerce_dataset_updated[[#This Row],[Discount Amount _]]</f>
        <v>73.8</v>
      </c>
      <c r="L1251" t="s">
        <v>28</v>
      </c>
      <c r="M1251" t="s">
        <v>3281</v>
      </c>
      <c r="N1251" s="4" t="s">
        <v>14051</v>
      </c>
      <c r="O1251" s="4" t="s">
        <v>14059</v>
      </c>
      <c r="P1251" s="4" t="s">
        <v>14079</v>
      </c>
      <c r="Q1251" s="5">
        <f>DATE(ecommerce_dataset_updated[[#This Row],[YYYY]],ecommerce_dataset_updated[[#This Row],[MM]],ecommerce_dataset_updated[[#This Row],[DD]])</f>
        <v>45414</v>
      </c>
      <c r="R1251" s="6" t="str">
        <f>TEXT(ecommerce_dataset_updated[[#This Row],['[Purchase_Date']]], "mmm")</f>
        <v>May</v>
      </c>
      <c r="S1251" s="6" t="str">
        <f>TEXT(ecommerce_dataset_updated[[#This Row],['[Purchase_Date']]], "ddd")</f>
        <v>Thu</v>
      </c>
      <c r="T1251" s="6">
        <f>ecommerce_dataset_updated[[#This Row],[Final_Price(Rs.) _]]-ecommerce_dataset_updated[[#This Row],['[Final_Price(Rs.)']]]</f>
        <v>0</v>
      </c>
      <c r="U1251" s="6" t="b">
        <f xml:space="preserve"> AND(ecommerce_dataset_updated[[#This Row],[Final_Price(Rs.) _]]=ecommerce_dataset_updated[[#This Row],['[Final_Price(Rs.)']]])</f>
        <v>1</v>
      </c>
      <c r="V1251" s="5"/>
    </row>
    <row r="1252" spans="1:22">
      <c r="A1252" t="s">
        <v>5152</v>
      </c>
      <c r="B1252" t="s">
        <v>5153</v>
      </c>
      <c r="C1252" t="s">
        <v>18</v>
      </c>
      <c r="D1252" s="9" t="s">
        <v>5154</v>
      </c>
      <c r="E1252" s="8">
        <f>ecommerce_dataset_updated[[#This Row],[Price (Rs.)]]+0</f>
        <v>77.64</v>
      </c>
      <c r="F1252" s="6" t="s">
        <v>26</v>
      </c>
      <c r="G1252" s="7">
        <f>ecommerce_dataset_updated[[#This Row],[Discount (%)]]+0</f>
        <v>25</v>
      </c>
      <c r="H1252" s="6" t="s">
        <v>5155</v>
      </c>
      <c r="I1252" s="6">
        <f>ecommerce_dataset_updated[[#This Row],['[Price (Rs.)']]]*ecommerce_dataset_updated[[#This Row],['[Discount (%)']]]/100</f>
        <v>19.41</v>
      </c>
      <c r="J1252" s="6">
        <f>ecommerce_dataset_updated[[#This Row],[Final_Price(Rs.)]]+0</f>
        <v>58.23</v>
      </c>
      <c r="K1252" s="6">
        <f xml:space="preserve"> ecommerce_dataset_updated[[#This Row],['[Price (Rs.)']]]-ecommerce_dataset_updated[[#This Row],[Discount Amount _]]</f>
        <v>58.230000000000004</v>
      </c>
      <c r="L1252" t="s">
        <v>35</v>
      </c>
      <c r="M1252" t="s">
        <v>15</v>
      </c>
      <c r="N1252" s="4" t="s">
        <v>14048</v>
      </c>
      <c r="O1252" s="4" t="s">
        <v>14049</v>
      </c>
      <c r="P1252" s="4" t="s">
        <v>14079</v>
      </c>
      <c r="Q1252" s="5">
        <f>DATE(ecommerce_dataset_updated[[#This Row],[YYYY]],ecommerce_dataset_updated[[#This Row],[MM]],ecommerce_dataset_updated[[#This Row],[DD]])</f>
        <v>45608</v>
      </c>
      <c r="R1252" s="6" t="str">
        <f>TEXT(ecommerce_dataset_updated[[#This Row],['[Purchase_Date']]], "mmm")</f>
        <v>Nov</v>
      </c>
      <c r="S1252" s="6" t="str">
        <f>TEXT(ecommerce_dataset_updated[[#This Row],['[Purchase_Date']]], "ddd")</f>
        <v>Tue</v>
      </c>
      <c r="T1252" s="6">
        <f>ecommerce_dataset_updated[[#This Row],[Final_Price(Rs.) _]]-ecommerce_dataset_updated[[#This Row],['[Final_Price(Rs.)']]]</f>
        <v>0</v>
      </c>
      <c r="U1252" s="6" t="b">
        <f xml:space="preserve"> AND(ecommerce_dataset_updated[[#This Row],[Final_Price(Rs.) _]]=ecommerce_dataset_updated[[#This Row],['[Final_Price(Rs.)']]])</f>
        <v>1</v>
      </c>
      <c r="V1252" s="5"/>
    </row>
    <row r="1253" spans="1:22">
      <c r="A1253" t="s">
        <v>5156</v>
      </c>
      <c r="B1253" t="s">
        <v>5157</v>
      </c>
      <c r="C1253" t="s">
        <v>39</v>
      </c>
      <c r="D1253" s="9" t="s">
        <v>5158</v>
      </c>
      <c r="E1253" s="8">
        <f>ecommerce_dataset_updated[[#This Row],[Price (Rs.)]]+0</f>
        <v>407.12</v>
      </c>
      <c r="F1253" s="6" t="s">
        <v>20</v>
      </c>
      <c r="G1253" s="7">
        <f>ecommerce_dataset_updated[[#This Row],[Discount (%)]]+0</f>
        <v>20</v>
      </c>
      <c r="H1253" s="6" t="s">
        <v>5159</v>
      </c>
      <c r="I1253" s="6">
        <f>ecommerce_dataset_updated[[#This Row],['[Price (Rs.)']]]*ecommerce_dataset_updated[[#This Row],['[Discount (%)']]]/100</f>
        <v>81.423999999999992</v>
      </c>
      <c r="J1253" s="6">
        <f>ecommerce_dataset_updated[[#This Row],[Final_Price(Rs.)]]+0</f>
        <v>325.7</v>
      </c>
      <c r="K1253" s="6">
        <f xml:space="preserve"> ecommerce_dataset_updated[[#This Row],['[Price (Rs.)']]]-ecommerce_dataset_updated[[#This Row],[Discount Amount _]]</f>
        <v>325.69600000000003</v>
      </c>
      <c r="L1253" t="s">
        <v>14</v>
      </c>
      <c r="M1253" t="s">
        <v>1562</v>
      </c>
      <c r="N1253" s="4" t="s">
        <v>14070</v>
      </c>
      <c r="O1253" s="4" t="s">
        <v>14057</v>
      </c>
      <c r="P1253" s="4" t="s">
        <v>14079</v>
      </c>
      <c r="Q1253" s="5">
        <f>DATE(ecommerce_dataset_updated[[#This Row],[YYYY]],ecommerce_dataset_updated[[#This Row],[MM]],ecommerce_dataset_updated[[#This Row],[DD]])</f>
        <v>45369</v>
      </c>
      <c r="R1253" s="6" t="str">
        <f>TEXT(ecommerce_dataset_updated[[#This Row],['[Purchase_Date']]], "mmm")</f>
        <v>Mar</v>
      </c>
      <c r="S1253" s="6" t="str">
        <f>TEXT(ecommerce_dataset_updated[[#This Row],['[Purchase_Date']]], "ddd")</f>
        <v>Mon</v>
      </c>
      <c r="T1253" s="6">
        <f>ecommerce_dataset_updated[[#This Row],[Final_Price(Rs.) _]]-ecommerce_dataset_updated[[#This Row],['[Final_Price(Rs.)']]]</f>
        <v>-3.999999999962256E-3</v>
      </c>
      <c r="U1253" s="6" t="b">
        <f xml:space="preserve"> AND(ecommerce_dataset_updated[[#This Row],[Final_Price(Rs.) _]]=ecommerce_dataset_updated[[#This Row],['[Final_Price(Rs.)']]])</f>
        <v>0</v>
      </c>
      <c r="V1253" s="5"/>
    </row>
    <row r="1254" spans="1:22">
      <c r="A1254" t="s">
        <v>5160</v>
      </c>
      <c r="B1254" t="s">
        <v>5161</v>
      </c>
      <c r="C1254" t="s">
        <v>45</v>
      </c>
      <c r="D1254" s="9" t="s">
        <v>5162</v>
      </c>
      <c r="E1254" s="8">
        <f>ecommerce_dataset_updated[[#This Row],[Price (Rs.)]]+0</f>
        <v>173.32</v>
      </c>
      <c r="F1254" s="6" t="s">
        <v>75</v>
      </c>
      <c r="G1254" s="7">
        <f>ecommerce_dataset_updated[[#This Row],[Discount (%)]]+0</f>
        <v>10</v>
      </c>
      <c r="H1254" s="6" t="s">
        <v>5163</v>
      </c>
      <c r="I1254" s="6">
        <f>ecommerce_dataset_updated[[#This Row],['[Price (Rs.)']]]*ecommerce_dataset_updated[[#This Row],['[Discount (%)']]]/100</f>
        <v>17.331999999999997</v>
      </c>
      <c r="J1254" s="6">
        <f>ecommerce_dataset_updated[[#This Row],[Final_Price(Rs.)]]+0</f>
        <v>155.99</v>
      </c>
      <c r="K1254" s="6">
        <f xml:space="preserve"> ecommerce_dataset_updated[[#This Row],['[Price (Rs.)']]]-ecommerce_dataset_updated[[#This Row],[Discount Amount _]]</f>
        <v>155.988</v>
      </c>
      <c r="L1254" t="s">
        <v>35</v>
      </c>
      <c r="M1254" t="s">
        <v>2322</v>
      </c>
      <c r="N1254" s="4" t="s">
        <v>14064</v>
      </c>
      <c r="O1254" s="4" t="s">
        <v>14067</v>
      </c>
      <c r="P1254" s="4" t="s">
        <v>14079</v>
      </c>
      <c r="Q1254" s="5">
        <f>DATE(ecommerce_dataset_updated[[#This Row],[YYYY]],ecommerce_dataset_updated[[#This Row],[MM]],ecommerce_dataset_updated[[#This Row],[DD]])</f>
        <v>45486</v>
      </c>
      <c r="R1254" s="6" t="str">
        <f>TEXT(ecommerce_dataset_updated[[#This Row],['[Purchase_Date']]], "mmm")</f>
        <v>Jul</v>
      </c>
      <c r="S1254" s="6" t="str">
        <f>TEXT(ecommerce_dataset_updated[[#This Row],['[Purchase_Date']]], "ddd")</f>
        <v>Sat</v>
      </c>
      <c r="T1254" s="6">
        <f>ecommerce_dataset_updated[[#This Row],[Final_Price(Rs.) _]]-ecommerce_dataset_updated[[#This Row],['[Final_Price(Rs.)']]]</f>
        <v>-2.0000000000095497E-3</v>
      </c>
      <c r="U1254" s="6" t="b">
        <f xml:space="preserve"> AND(ecommerce_dataset_updated[[#This Row],[Final_Price(Rs.) _]]=ecommerce_dataset_updated[[#This Row],['[Final_Price(Rs.)']]])</f>
        <v>0</v>
      </c>
      <c r="V1254" s="5"/>
    </row>
    <row r="1255" spans="1:22">
      <c r="A1255" t="s">
        <v>5164</v>
      </c>
      <c r="B1255" t="s">
        <v>5165</v>
      </c>
      <c r="C1255" t="s">
        <v>39</v>
      </c>
      <c r="D1255" s="9" t="s">
        <v>5166</v>
      </c>
      <c r="E1255" s="8">
        <f>ecommerce_dataset_updated[[#This Row],[Price (Rs.)]]+0</f>
        <v>335.86</v>
      </c>
      <c r="F1255" s="6" t="s">
        <v>20</v>
      </c>
      <c r="G1255" s="7">
        <f>ecommerce_dataset_updated[[#This Row],[Discount (%)]]+0</f>
        <v>20</v>
      </c>
      <c r="H1255" s="6" t="s">
        <v>5167</v>
      </c>
      <c r="I1255" s="6">
        <f>ecommerce_dataset_updated[[#This Row],['[Price (Rs.)']]]*ecommerce_dataset_updated[[#This Row],['[Discount (%)']]]/100</f>
        <v>67.172000000000011</v>
      </c>
      <c r="J1255" s="6">
        <f>ecommerce_dataset_updated[[#This Row],[Final_Price(Rs.)]]+0</f>
        <v>268.69</v>
      </c>
      <c r="K1255" s="6">
        <f xml:space="preserve"> ecommerce_dataset_updated[[#This Row],['[Price (Rs.)']]]-ecommerce_dataset_updated[[#This Row],[Discount Amount _]]</f>
        <v>268.68799999999999</v>
      </c>
      <c r="L1255" t="s">
        <v>35</v>
      </c>
      <c r="M1255" t="s">
        <v>1735</v>
      </c>
      <c r="N1255" s="4" t="s">
        <v>154</v>
      </c>
      <c r="O1255" s="4" t="s">
        <v>14055</v>
      </c>
      <c r="P1255" s="4" t="s">
        <v>14079</v>
      </c>
      <c r="Q1255" s="5">
        <f>DATE(ecommerce_dataset_updated[[#This Row],[YYYY]],ecommerce_dataset_updated[[#This Row],[MM]],ecommerce_dataset_updated[[#This Row],[DD]])</f>
        <v>45534</v>
      </c>
      <c r="R1255" s="6" t="str">
        <f>TEXT(ecommerce_dataset_updated[[#This Row],['[Purchase_Date']]], "mmm")</f>
        <v>Aug</v>
      </c>
      <c r="S1255" s="6" t="str">
        <f>TEXT(ecommerce_dataset_updated[[#This Row],['[Purchase_Date']]], "ddd")</f>
        <v>Fri</v>
      </c>
      <c r="T1255" s="6">
        <f>ecommerce_dataset_updated[[#This Row],[Final_Price(Rs.) _]]-ecommerce_dataset_updated[[#This Row],['[Final_Price(Rs.)']]]</f>
        <v>-2.0000000000095497E-3</v>
      </c>
      <c r="U1255" s="6" t="b">
        <f xml:space="preserve"> AND(ecommerce_dataset_updated[[#This Row],[Final_Price(Rs.) _]]=ecommerce_dataset_updated[[#This Row],['[Final_Price(Rs.)']]])</f>
        <v>0</v>
      </c>
      <c r="V1255" s="5"/>
    </row>
    <row r="1256" spans="1:22">
      <c r="A1256" t="s">
        <v>5168</v>
      </c>
      <c r="B1256" t="s">
        <v>5169</v>
      </c>
      <c r="C1256" t="s">
        <v>68</v>
      </c>
      <c r="D1256" s="9" t="s">
        <v>2821</v>
      </c>
      <c r="E1256" s="8">
        <f>ecommerce_dataset_updated[[#This Row],[Price (Rs.)]]+0</f>
        <v>110.52</v>
      </c>
      <c r="F1256" s="6" t="s">
        <v>75</v>
      </c>
      <c r="G1256" s="7">
        <f>ecommerce_dataset_updated[[#This Row],[Discount (%)]]+0</f>
        <v>10</v>
      </c>
      <c r="H1256" s="6" t="s">
        <v>5170</v>
      </c>
      <c r="I1256" s="6">
        <f>ecommerce_dataset_updated[[#This Row],['[Price (Rs.)']]]*ecommerce_dataset_updated[[#This Row],['[Discount (%)']]]/100</f>
        <v>11.052</v>
      </c>
      <c r="J1256" s="6">
        <f>ecommerce_dataset_updated[[#This Row],[Final_Price(Rs.)]]+0</f>
        <v>99.47</v>
      </c>
      <c r="K1256" s="6">
        <f xml:space="preserve"> ecommerce_dataset_updated[[#This Row],['[Price (Rs.)']]]-ecommerce_dataset_updated[[#This Row],[Discount Amount _]]</f>
        <v>99.467999999999989</v>
      </c>
      <c r="L1256" t="s">
        <v>77</v>
      </c>
      <c r="M1256" t="s">
        <v>1586</v>
      </c>
      <c r="N1256" s="4" t="s">
        <v>14059</v>
      </c>
      <c r="O1256" s="4" t="s">
        <v>14053</v>
      </c>
      <c r="P1256" s="4" t="s">
        <v>14079</v>
      </c>
      <c r="Q1256" s="5">
        <f>DATE(ecommerce_dataset_updated[[#This Row],[YYYY]],ecommerce_dataset_updated[[#This Row],[MM]],ecommerce_dataset_updated[[#This Row],[DD]])</f>
        <v>45387</v>
      </c>
      <c r="R1256" s="6" t="str">
        <f>TEXT(ecommerce_dataset_updated[[#This Row],['[Purchase_Date']]], "mmm")</f>
        <v>Apr</v>
      </c>
      <c r="S1256" s="6" t="str">
        <f>TEXT(ecommerce_dataset_updated[[#This Row],['[Purchase_Date']]], "ddd")</f>
        <v>Fri</v>
      </c>
      <c r="T1256" s="6">
        <f>ecommerce_dataset_updated[[#This Row],[Final_Price(Rs.) _]]-ecommerce_dataset_updated[[#This Row],['[Final_Price(Rs.)']]]</f>
        <v>-2.0000000000095497E-3</v>
      </c>
      <c r="U1256" s="6" t="b">
        <f xml:space="preserve"> AND(ecommerce_dataset_updated[[#This Row],[Final_Price(Rs.) _]]=ecommerce_dataset_updated[[#This Row],['[Final_Price(Rs.)']]])</f>
        <v>0</v>
      </c>
      <c r="V1256" s="5"/>
    </row>
    <row r="1257" spans="1:22">
      <c r="A1257" t="s">
        <v>5171</v>
      </c>
      <c r="B1257" t="s">
        <v>5172</v>
      </c>
      <c r="C1257" t="s">
        <v>39</v>
      </c>
      <c r="D1257" s="9" t="s">
        <v>5173</v>
      </c>
      <c r="E1257" s="8">
        <f>ecommerce_dataset_updated[[#This Row],[Price (Rs.)]]+0</f>
        <v>300.60000000000002</v>
      </c>
      <c r="F1257" s="6" t="s">
        <v>12</v>
      </c>
      <c r="G1257" s="7">
        <f>ecommerce_dataset_updated[[#This Row],[Discount (%)]]+0</f>
        <v>15</v>
      </c>
      <c r="H1257" s="6" t="s">
        <v>5174</v>
      </c>
      <c r="I1257" s="6">
        <f>ecommerce_dataset_updated[[#This Row],['[Price (Rs.)']]]*ecommerce_dataset_updated[[#This Row],['[Discount (%)']]]/100</f>
        <v>45.09</v>
      </c>
      <c r="J1257" s="6">
        <f>ecommerce_dataset_updated[[#This Row],[Final_Price(Rs.)]]+0</f>
        <v>255.51</v>
      </c>
      <c r="K1257" s="6">
        <f xml:space="preserve"> ecommerce_dataset_updated[[#This Row],['[Price (Rs.)']]]-ecommerce_dataset_updated[[#This Row],[Discount Amount _]]</f>
        <v>255.51000000000002</v>
      </c>
      <c r="L1257" t="s">
        <v>35</v>
      </c>
      <c r="M1257" t="s">
        <v>617</v>
      </c>
      <c r="N1257" s="4" t="s">
        <v>14048</v>
      </c>
      <c r="O1257" s="4" t="s">
        <v>75</v>
      </c>
      <c r="P1257" s="4" t="s">
        <v>14079</v>
      </c>
      <c r="Q1257" s="5">
        <f>DATE(ecommerce_dataset_updated[[#This Row],[YYYY]],ecommerce_dataset_updated[[#This Row],[MM]],ecommerce_dataset_updated[[#This Row],[DD]])</f>
        <v>45577</v>
      </c>
      <c r="R1257" s="6" t="str">
        <f>TEXT(ecommerce_dataset_updated[[#This Row],['[Purchase_Date']]], "mmm")</f>
        <v>Oct</v>
      </c>
      <c r="S1257" s="6" t="str">
        <f>TEXT(ecommerce_dataset_updated[[#This Row],['[Purchase_Date']]], "ddd")</f>
        <v>Sat</v>
      </c>
      <c r="T1257" s="6">
        <f>ecommerce_dataset_updated[[#This Row],[Final_Price(Rs.) _]]-ecommerce_dataset_updated[[#This Row],['[Final_Price(Rs.)']]]</f>
        <v>0</v>
      </c>
      <c r="U1257" s="6" t="b">
        <f xml:space="preserve"> AND(ecommerce_dataset_updated[[#This Row],[Final_Price(Rs.) _]]=ecommerce_dataset_updated[[#This Row],['[Final_Price(Rs.)']]])</f>
        <v>1</v>
      </c>
      <c r="V1257" s="5"/>
    </row>
    <row r="1258" spans="1:22">
      <c r="A1258" t="s">
        <v>5175</v>
      </c>
      <c r="B1258" t="s">
        <v>5176</v>
      </c>
      <c r="C1258" t="s">
        <v>45</v>
      </c>
      <c r="D1258" s="9" t="s">
        <v>5177</v>
      </c>
      <c r="E1258" s="8">
        <f>ecommerce_dataset_updated[[#This Row],[Price (Rs.)]]+0</f>
        <v>312.77999999999997</v>
      </c>
      <c r="F1258" s="6" t="s">
        <v>12</v>
      </c>
      <c r="G1258" s="7">
        <f>ecommerce_dataset_updated[[#This Row],[Discount (%)]]+0</f>
        <v>15</v>
      </c>
      <c r="H1258" s="6" t="s">
        <v>2869</v>
      </c>
      <c r="I1258" s="6">
        <f>ecommerce_dataset_updated[[#This Row],['[Price (Rs.)']]]*ecommerce_dataset_updated[[#This Row],['[Discount (%)']]]/100</f>
        <v>46.917000000000002</v>
      </c>
      <c r="J1258" s="6">
        <f>ecommerce_dataset_updated[[#This Row],[Final_Price(Rs.)]]+0</f>
        <v>265.86</v>
      </c>
      <c r="K1258" s="6">
        <f xml:space="preserve"> ecommerce_dataset_updated[[#This Row],['[Price (Rs.)']]]-ecommerce_dataset_updated[[#This Row],[Discount Amount _]]</f>
        <v>265.86299999999994</v>
      </c>
      <c r="L1258" t="s">
        <v>120</v>
      </c>
      <c r="M1258" t="s">
        <v>976</v>
      </c>
      <c r="N1258" s="4" t="s">
        <v>26</v>
      </c>
      <c r="O1258" s="4" t="s">
        <v>75</v>
      </c>
      <c r="P1258" s="4" t="s">
        <v>14079</v>
      </c>
      <c r="Q1258" s="5">
        <f>DATE(ecommerce_dataset_updated[[#This Row],[YYYY]],ecommerce_dataset_updated[[#This Row],[MM]],ecommerce_dataset_updated[[#This Row],[DD]])</f>
        <v>45590</v>
      </c>
      <c r="R1258" s="6" t="str">
        <f>TEXT(ecommerce_dataset_updated[[#This Row],['[Purchase_Date']]], "mmm")</f>
        <v>Oct</v>
      </c>
      <c r="S1258" s="6" t="str">
        <f>TEXT(ecommerce_dataset_updated[[#This Row],['[Purchase_Date']]], "ddd")</f>
        <v>Fri</v>
      </c>
      <c r="T1258" s="6">
        <f>ecommerce_dataset_updated[[#This Row],[Final_Price(Rs.) _]]-ecommerce_dataset_updated[[#This Row],['[Final_Price(Rs.)']]]</f>
        <v>2.9999999999290594E-3</v>
      </c>
      <c r="U1258" s="6" t="b">
        <f xml:space="preserve"> AND(ecommerce_dataset_updated[[#This Row],[Final_Price(Rs.) _]]=ecommerce_dataset_updated[[#This Row],['[Final_Price(Rs.)']]])</f>
        <v>0</v>
      </c>
      <c r="V1258" s="5"/>
    </row>
    <row r="1259" spans="1:22">
      <c r="A1259" t="s">
        <v>5178</v>
      </c>
      <c r="B1259" t="s">
        <v>5179</v>
      </c>
      <c r="C1259" t="s">
        <v>18</v>
      </c>
      <c r="D1259" s="9" t="s">
        <v>5180</v>
      </c>
      <c r="E1259" s="8">
        <f>ecommerce_dataset_updated[[#This Row],[Price (Rs.)]]+0</f>
        <v>499.91</v>
      </c>
      <c r="F1259" s="6" t="s">
        <v>154</v>
      </c>
      <c r="G1259" s="7">
        <f>ecommerce_dataset_updated[[#This Row],[Discount (%)]]+0</f>
        <v>30</v>
      </c>
      <c r="H1259" s="6" t="s">
        <v>5181</v>
      </c>
      <c r="I1259" s="6">
        <f>ecommerce_dataset_updated[[#This Row],['[Price (Rs.)']]]*ecommerce_dataset_updated[[#This Row],['[Discount (%)']]]/100</f>
        <v>149.97300000000001</v>
      </c>
      <c r="J1259" s="6">
        <f>ecommerce_dataset_updated[[#This Row],[Final_Price(Rs.)]]+0</f>
        <v>349.94</v>
      </c>
      <c r="K1259" s="6">
        <f xml:space="preserve"> ecommerce_dataset_updated[[#This Row],['[Price (Rs.)']]]-ecommerce_dataset_updated[[#This Row],[Discount Amount _]]</f>
        <v>349.93700000000001</v>
      </c>
      <c r="L1259" t="s">
        <v>28</v>
      </c>
      <c r="M1259" t="s">
        <v>1787</v>
      </c>
      <c r="N1259" s="4" t="s">
        <v>14072</v>
      </c>
      <c r="O1259" s="4" t="s">
        <v>14059</v>
      </c>
      <c r="P1259" s="4" t="s">
        <v>14079</v>
      </c>
      <c r="Q1259" s="5">
        <f>DATE(ecommerce_dataset_updated[[#This Row],[YYYY]],ecommerce_dataset_updated[[#This Row],[MM]],ecommerce_dataset_updated[[#This Row],[DD]])</f>
        <v>45428</v>
      </c>
      <c r="R1259" s="6" t="str">
        <f>TEXT(ecommerce_dataset_updated[[#This Row],['[Purchase_Date']]], "mmm")</f>
        <v>May</v>
      </c>
      <c r="S1259" s="6" t="str">
        <f>TEXT(ecommerce_dataset_updated[[#This Row],['[Purchase_Date']]], "ddd")</f>
        <v>Thu</v>
      </c>
      <c r="T1259" s="6">
        <f>ecommerce_dataset_updated[[#This Row],[Final_Price(Rs.) _]]-ecommerce_dataset_updated[[#This Row],['[Final_Price(Rs.)']]]</f>
        <v>-2.9999999999859028E-3</v>
      </c>
      <c r="U1259" s="6" t="b">
        <f xml:space="preserve"> AND(ecommerce_dataset_updated[[#This Row],[Final_Price(Rs.) _]]=ecommerce_dataset_updated[[#This Row],['[Final_Price(Rs.)']]])</f>
        <v>0</v>
      </c>
      <c r="V1259" s="5"/>
    </row>
    <row r="1260" spans="1:22">
      <c r="A1260" t="s">
        <v>5182</v>
      </c>
      <c r="B1260" t="s">
        <v>5183</v>
      </c>
      <c r="C1260" t="s">
        <v>68</v>
      </c>
      <c r="D1260" s="9" t="s">
        <v>5184</v>
      </c>
      <c r="E1260" s="8">
        <f>ecommerce_dataset_updated[[#This Row],[Price (Rs.)]]+0</f>
        <v>170.31</v>
      </c>
      <c r="F1260" s="6" t="s">
        <v>20</v>
      </c>
      <c r="G1260" s="7">
        <f>ecommerce_dataset_updated[[#This Row],[Discount (%)]]+0</f>
        <v>20</v>
      </c>
      <c r="H1260" s="6" t="s">
        <v>5185</v>
      </c>
      <c r="I1260" s="6">
        <f>ecommerce_dataset_updated[[#This Row],['[Price (Rs.)']]]*ecommerce_dataset_updated[[#This Row],['[Discount (%)']]]/100</f>
        <v>34.061999999999998</v>
      </c>
      <c r="J1260" s="6">
        <f>ecommerce_dataset_updated[[#This Row],[Final_Price(Rs.)]]+0</f>
        <v>136.25</v>
      </c>
      <c r="K1260" s="6">
        <f xml:space="preserve"> ecommerce_dataset_updated[[#This Row],['[Price (Rs.)']]]-ecommerce_dataset_updated[[#This Row],[Discount Amount _]]</f>
        <v>136.24799999999999</v>
      </c>
      <c r="L1260" t="s">
        <v>14</v>
      </c>
      <c r="M1260" t="s">
        <v>5186</v>
      </c>
      <c r="N1260" s="4" t="s">
        <v>154</v>
      </c>
      <c r="O1260" s="4" t="s">
        <v>14057</v>
      </c>
      <c r="P1260" s="4" t="s">
        <v>14079</v>
      </c>
      <c r="Q1260" s="5">
        <f>DATE(ecommerce_dataset_updated[[#This Row],[YYYY]],ecommerce_dataset_updated[[#This Row],[MM]],ecommerce_dataset_updated[[#This Row],[DD]])</f>
        <v>45381</v>
      </c>
      <c r="R1260" s="6" t="str">
        <f>TEXT(ecommerce_dataset_updated[[#This Row],['[Purchase_Date']]], "mmm")</f>
        <v>Mar</v>
      </c>
      <c r="S1260" s="6" t="str">
        <f>TEXT(ecommerce_dataset_updated[[#This Row],['[Purchase_Date']]], "ddd")</f>
        <v>Sat</v>
      </c>
      <c r="T1260" s="6">
        <f>ecommerce_dataset_updated[[#This Row],[Final_Price(Rs.) _]]-ecommerce_dataset_updated[[#This Row],['[Final_Price(Rs.)']]]</f>
        <v>-2.0000000000095497E-3</v>
      </c>
      <c r="U1260" s="6" t="b">
        <f xml:space="preserve"> AND(ecommerce_dataset_updated[[#This Row],[Final_Price(Rs.) _]]=ecommerce_dataset_updated[[#This Row],['[Final_Price(Rs.)']]])</f>
        <v>0</v>
      </c>
      <c r="V1260" s="5"/>
    </row>
    <row r="1261" spans="1:22">
      <c r="A1261" t="s">
        <v>5187</v>
      </c>
      <c r="B1261" t="s">
        <v>5188</v>
      </c>
      <c r="C1261" t="s">
        <v>10</v>
      </c>
      <c r="D1261" s="9" t="s">
        <v>5189</v>
      </c>
      <c r="E1261" s="8">
        <f>ecommerce_dataset_updated[[#This Row],[Price (Rs.)]]+0</f>
        <v>78.11</v>
      </c>
      <c r="F1261" s="6" t="s">
        <v>26</v>
      </c>
      <c r="G1261" s="7">
        <f>ecommerce_dataset_updated[[#This Row],[Discount (%)]]+0</f>
        <v>25</v>
      </c>
      <c r="H1261" s="6" t="s">
        <v>5190</v>
      </c>
      <c r="I1261" s="6">
        <f>ecommerce_dataset_updated[[#This Row],['[Price (Rs.)']]]*ecommerce_dataset_updated[[#This Row],['[Discount (%)']]]/100</f>
        <v>19.5275</v>
      </c>
      <c r="J1261" s="6">
        <f>ecommerce_dataset_updated[[#This Row],[Final_Price(Rs.)]]+0</f>
        <v>58.58</v>
      </c>
      <c r="K1261" s="6">
        <f xml:space="preserve"> ecommerce_dataset_updated[[#This Row],['[Price (Rs.)']]]-ecommerce_dataset_updated[[#This Row],[Discount Amount _]]</f>
        <v>58.582499999999996</v>
      </c>
      <c r="L1261" t="s">
        <v>35</v>
      </c>
      <c r="M1261" t="s">
        <v>914</v>
      </c>
      <c r="N1261" s="4" t="s">
        <v>14053</v>
      </c>
      <c r="O1261" s="4" t="s">
        <v>14055</v>
      </c>
      <c r="P1261" s="4" t="s">
        <v>14079</v>
      </c>
      <c r="Q1261" s="5">
        <f>DATE(ecommerce_dataset_updated[[#This Row],[YYYY]],ecommerce_dataset_updated[[#This Row],[MM]],ecommerce_dataset_updated[[#This Row],[DD]])</f>
        <v>45508</v>
      </c>
      <c r="R1261" s="6" t="str">
        <f>TEXT(ecommerce_dataset_updated[[#This Row],['[Purchase_Date']]], "mmm")</f>
        <v>Aug</v>
      </c>
      <c r="S1261" s="6" t="str">
        <f>TEXT(ecommerce_dataset_updated[[#This Row],['[Purchase_Date']]], "ddd")</f>
        <v>Sun</v>
      </c>
      <c r="T1261" s="6">
        <f>ecommerce_dataset_updated[[#This Row],[Final_Price(Rs.) _]]-ecommerce_dataset_updated[[#This Row],['[Final_Price(Rs.)']]]</f>
        <v>2.4999999999977263E-3</v>
      </c>
      <c r="U1261" s="6" t="b">
        <f xml:space="preserve"> AND(ecommerce_dataset_updated[[#This Row],[Final_Price(Rs.) _]]=ecommerce_dataset_updated[[#This Row],['[Final_Price(Rs.)']]])</f>
        <v>0</v>
      </c>
      <c r="V1261" s="5"/>
    </row>
    <row r="1262" spans="1:22">
      <c r="A1262" t="s">
        <v>5191</v>
      </c>
      <c r="B1262" t="s">
        <v>5192</v>
      </c>
      <c r="C1262" t="s">
        <v>114</v>
      </c>
      <c r="D1262" s="9" t="s">
        <v>5193</v>
      </c>
      <c r="E1262" s="8">
        <f>ecommerce_dataset_updated[[#This Row],[Price (Rs.)]]+0</f>
        <v>305.33999999999997</v>
      </c>
      <c r="F1262" s="6" t="s">
        <v>12</v>
      </c>
      <c r="G1262" s="7">
        <f>ecommerce_dataset_updated[[#This Row],[Discount (%)]]+0</f>
        <v>15</v>
      </c>
      <c r="H1262" s="6" t="s">
        <v>5194</v>
      </c>
      <c r="I1262" s="6">
        <f>ecommerce_dataset_updated[[#This Row],['[Price (Rs.)']]]*ecommerce_dataset_updated[[#This Row],['[Discount (%)']]]/100</f>
        <v>45.800999999999995</v>
      </c>
      <c r="J1262" s="6">
        <f>ecommerce_dataset_updated[[#This Row],[Final_Price(Rs.)]]+0</f>
        <v>259.54000000000002</v>
      </c>
      <c r="K1262" s="6">
        <f xml:space="preserve"> ecommerce_dataset_updated[[#This Row],['[Price (Rs.)']]]-ecommerce_dataset_updated[[#This Row],[Discount Amount _]]</f>
        <v>259.53899999999999</v>
      </c>
      <c r="L1262" t="s">
        <v>28</v>
      </c>
      <c r="M1262" t="s">
        <v>181</v>
      </c>
      <c r="N1262" s="4" t="s">
        <v>14067</v>
      </c>
      <c r="O1262" s="4" t="s">
        <v>75</v>
      </c>
      <c r="P1262" s="4" t="s">
        <v>14079</v>
      </c>
      <c r="Q1262" s="5">
        <f>DATE(ecommerce_dataset_updated[[#This Row],[YYYY]],ecommerce_dataset_updated[[#This Row],[MM]],ecommerce_dataset_updated[[#This Row],[DD]])</f>
        <v>45572</v>
      </c>
      <c r="R1262" s="6" t="str">
        <f>TEXT(ecommerce_dataset_updated[[#This Row],['[Purchase_Date']]], "mmm")</f>
        <v>Oct</v>
      </c>
      <c r="S1262" s="6" t="str">
        <f>TEXT(ecommerce_dataset_updated[[#This Row],['[Purchase_Date']]], "ddd")</f>
        <v>Mon</v>
      </c>
      <c r="T1262" s="6">
        <f>ecommerce_dataset_updated[[#This Row],[Final_Price(Rs.) _]]-ecommerce_dataset_updated[[#This Row],['[Final_Price(Rs.)']]]</f>
        <v>-1.0000000000331966E-3</v>
      </c>
      <c r="U1262" s="6" t="b">
        <f xml:space="preserve"> AND(ecommerce_dataset_updated[[#This Row],[Final_Price(Rs.) _]]=ecommerce_dataset_updated[[#This Row],['[Final_Price(Rs.)']]])</f>
        <v>0</v>
      </c>
      <c r="V1262" s="5"/>
    </row>
    <row r="1263" spans="1:22">
      <c r="A1263" t="s">
        <v>5195</v>
      </c>
      <c r="B1263" t="s">
        <v>5196</v>
      </c>
      <c r="C1263" t="s">
        <v>10</v>
      </c>
      <c r="D1263" s="9" t="s">
        <v>5197</v>
      </c>
      <c r="E1263" s="8">
        <f>ecommerce_dataset_updated[[#This Row],[Price (Rs.)]]+0</f>
        <v>426.79</v>
      </c>
      <c r="F1263" s="6" t="s">
        <v>12</v>
      </c>
      <c r="G1263" s="7">
        <f>ecommerce_dataset_updated[[#This Row],[Discount (%)]]+0</f>
        <v>15</v>
      </c>
      <c r="H1263" s="6" t="s">
        <v>5198</v>
      </c>
      <c r="I1263" s="6">
        <f>ecommerce_dataset_updated[[#This Row],['[Price (Rs.)']]]*ecommerce_dataset_updated[[#This Row],['[Discount (%)']]]/100</f>
        <v>64.018500000000003</v>
      </c>
      <c r="J1263" s="6">
        <f>ecommerce_dataset_updated[[#This Row],[Final_Price(Rs.)]]+0</f>
        <v>362.77</v>
      </c>
      <c r="K1263" s="6">
        <f xml:space="preserve"> ecommerce_dataset_updated[[#This Row],['[Price (Rs.)']]]-ecommerce_dataset_updated[[#This Row],[Discount Amount _]]</f>
        <v>362.7715</v>
      </c>
      <c r="L1263" t="s">
        <v>120</v>
      </c>
      <c r="M1263" t="s">
        <v>1234</v>
      </c>
      <c r="N1263" s="4" t="s">
        <v>75</v>
      </c>
      <c r="O1263" s="4" t="s">
        <v>75</v>
      </c>
      <c r="P1263" s="4" t="s">
        <v>14079</v>
      </c>
      <c r="Q1263" s="5">
        <f>DATE(ecommerce_dataset_updated[[#This Row],[YYYY]],ecommerce_dataset_updated[[#This Row],[MM]],ecommerce_dataset_updated[[#This Row],[DD]])</f>
        <v>45575</v>
      </c>
      <c r="R1263" s="6" t="str">
        <f>TEXT(ecommerce_dataset_updated[[#This Row],['[Purchase_Date']]], "mmm")</f>
        <v>Oct</v>
      </c>
      <c r="S1263" s="6" t="str">
        <f>TEXT(ecommerce_dataset_updated[[#This Row],['[Purchase_Date']]], "ddd")</f>
        <v>Thu</v>
      </c>
      <c r="T1263" s="6">
        <f>ecommerce_dataset_updated[[#This Row],[Final_Price(Rs.) _]]-ecommerce_dataset_updated[[#This Row],['[Final_Price(Rs.)']]]</f>
        <v>1.5000000000213731E-3</v>
      </c>
      <c r="U1263" s="6" t="b">
        <f xml:space="preserve"> AND(ecommerce_dataset_updated[[#This Row],[Final_Price(Rs.) _]]=ecommerce_dataset_updated[[#This Row],['[Final_Price(Rs.)']]])</f>
        <v>0</v>
      </c>
      <c r="V1263" s="5"/>
    </row>
    <row r="1264" spans="1:22">
      <c r="A1264" t="s">
        <v>5199</v>
      </c>
      <c r="B1264" t="s">
        <v>5200</v>
      </c>
      <c r="C1264" t="s">
        <v>68</v>
      </c>
      <c r="D1264" s="9" t="s">
        <v>5201</v>
      </c>
      <c r="E1264" s="8">
        <f>ecommerce_dataset_updated[[#This Row],[Price (Rs.)]]+0</f>
        <v>375.73</v>
      </c>
      <c r="F1264" s="6" t="s">
        <v>26</v>
      </c>
      <c r="G1264" s="7">
        <f>ecommerce_dataset_updated[[#This Row],[Discount (%)]]+0</f>
        <v>25</v>
      </c>
      <c r="H1264" s="6" t="s">
        <v>5202</v>
      </c>
      <c r="I1264" s="6">
        <f>ecommerce_dataset_updated[[#This Row],['[Price (Rs.)']]]*ecommerce_dataset_updated[[#This Row],['[Discount (%)']]]/100</f>
        <v>93.932500000000005</v>
      </c>
      <c r="J1264" s="6">
        <f>ecommerce_dataset_updated[[#This Row],[Final_Price(Rs.)]]+0</f>
        <v>281.8</v>
      </c>
      <c r="K1264" s="6">
        <f xml:space="preserve"> ecommerce_dataset_updated[[#This Row],['[Price (Rs.)']]]-ecommerce_dataset_updated[[#This Row],[Discount Amount _]]</f>
        <v>281.79750000000001</v>
      </c>
      <c r="L1264" t="s">
        <v>35</v>
      </c>
      <c r="M1264" t="s">
        <v>522</v>
      </c>
      <c r="N1264" s="4" t="s">
        <v>14051</v>
      </c>
      <c r="O1264" s="4" t="s">
        <v>14053</v>
      </c>
      <c r="P1264" s="4" t="s">
        <v>14079</v>
      </c>
      <c r="Q1264" s="5">
        <f>DATE(ecommerce_dataset_updated[[#This Row],[YYYY]],ecommerce_dataset_updated[[#This Row],[MM]],ecommerce_dataset_updated[[#This Row],[DD]])</f>
        <v>45384</v>
      </c>
      <c r="R1264" s="6" t="str">
        <f>TEXT(ecommerce_dataset_updated[[#This Row],['[Purchase_Date']]], "mmm")</f>
        <v>Apr</v>
      </c>
      <c r="S1264" s="6" t="str">
        <f>TEXT(ecommerce_dataset_updated[[#This Row],['[Purchase_Date']]], "ddd")</f>
        <v>Tue</v>
      </c>
      <c r="T1264" s="6">
        <f>ecommerce_dataset_updated[[#This Row],[Final_Price(Rs.) _]]-ecommerce_dataset_updated[[#This Row],['[Final_Price(Rs.)']]]</f>
        <v>-2.4999999999977263E-3</v>
      </c>
      <c r="U1264" s="6" t="b">
        <f xml:space="preserve"> AND(ecommerce_dataset_updated[[#This Row],[Final_Price(Rs.) _]]=ecommerce_dataset_updated[[#This Row],['[Final_Price(Rs.)']]])</f>
        <v>0</v>
      </c>
      <c r="V1264" s="5"/>
    </row>
    <row r="1265" spans="1:22">
      <c r="A1265" t="s">
        <v>5203</v>
      </c>
      <c r="B1265" t="s">
        <v>5204</v>
      </c>
      <c r="C1265" t="s">
        <v>10</v>
      </c>
      <c r="D1265" s="9" t="s">
        <v>5205</v>
      </c>
      <c r="E1265" s="8">
        <f>ecommerce_dataset_updated[[#This Row],[Price (Rs.)]]+0</f>
        <v>163.86</v>
      </c>
      <c r="F1265" s="6" t="s">
        <v>26</v>
      </c>
      <c r="G1265" s="7">
        <f>ecommerce_dataset_updated[[#This Row],[Discount (%)]]+0</f>
        <v>25</v>
      </c>
      <c r="H1265" s="6" t="s">
        <v>5206</v>
      </c>
      <c r="I1265" s="6">
        <f>ecommerce_dataset_updated[[#This Row],['[Price (Rs.)']]]*ecommerce_dataset_updated[[#This Row],['[Discount (%)']]]/100</f>
        <v>40.965000000000003</v>
      </c>
      <c r="J1265" s="6">
        <f>ecommerce_dataset_updated[[#This Row],[Final_Price(Rs.)]]+0</f>
        <v>122.9</v>
      </c>
      <c r="K1265" s="6">
        <f xml:space="preserve"> ecommerce_dataset_updated[[#This Row],['[Price (Rs.)']]]-ecommerce_dataset_updated[[#This Row],[Discount Amount _]]</f>
        <v>122.89500000000001</v>
      </c>
      <c r="L1265" t="s">
        <v>14</v>
      </c>
      <c r="M1265" t="s">
        <v>788</v>
      </c>
      <c r="N1265" s="4" t="s">
        <v>14049</v>
      </c>
      <c r="O1265" s="4" t="s">
        <v>14067</v>
      </c>
      <c r="P1265" s="4" t="s">
        <v>14079</v>
      </c>
      <c r="Q1265" s="5">
        <f>DATE(ecommerce_dataset_updated[[#This Row],[YYYY]],ecommerce_dataset_updated[[#This Row],[MM]],ecommerce_dataset_updated[[#This Row],[DD]])</f>
        <v>45484</v>
      </c>
      <c r="R1265" s="6" t="str">
        <f>TEXT(ecommerce_dataset_updated[[#This Row],['[Purchase_Date']]], "mmm")</f>
        <v>Jul</v>
      </c>
      <c r="S1265" s="6" t="str">
        <f>TEXT(ecommerce_dataset_updated[[#This Row],['[Purchase_Date']]], "ddd")</f>
        <v>Thu</v>
      </c>
      <c r="T1265" s="6">
        <f>ecommerce_dataset_updated[[#This Row],[Final_Price(Rs.) _]]-ecommerce_dataset_updated[[#This Row],['[Final_Price(Rs.)']]]</f>
        <v>-4.9999999999954525E-3</v>
      </c>
      <c r="U1265" s="6" t="b">
        <f xml:space="preserve"> AND(ecommerce_dataset_updated[[#This Row],[Final_Price(Rs.) _]]=ecommerce_dataset_updated[[#This Row],['[Final_Price(Rs.)']]])</f>
        <v>0</v>
      </c>
      <c r="V1265" s="5"/>
    </row>
    <row r="1266" spans="1:22">
      <c r="A1266" t="s">
        <v>5207</v>
      </c>
      <c r="B1266" t="s">
        <v>5208</v>
      </c>
      <c r="C1266" t="s">
        <v>114</v>
      </c>
      <c r="D1266" s="9" t="s">
        <v>5209</v>
      </c>
      <c r="E1266" s="8">
        <f>ecommerce_dataset_updated[[#This Row],[Price (Rs.)]]+0</f>
        <v>203.98</v>
      </c>
      <c r="F1266" s="6" t="s">
        <v>75</v>
      </c>
      <c r="G1266" s="7">
        <f>ecommerce_dataset_updated[[#This Row],[Discount (%)]]+0</f>
        <v>10</v>
      </c>
      <c r="H1266" s="6" t="s">
        <v>5210</v>
      </c>
      <c r="I1266" s="6">
        <f>ecommerce_dataset_updated[[#This Row],['[Price (Rs.)']]]*ecommerce_dataset_updated[[#This Row],['[Discount (%)']]]/100</f>
        <v>20.398</v>
      </c>
      <c r="J1266" s="6">
        <f>ecommerce_dataset_updated[[#This Row],[Final_Price(Rs.)]]+0</f>
        <v>183.58</v>
      </c>
      <c r="K1266" s="6">
        <f xml:space="preserve"> ecommerce_dataset_updated[[#This Row],['[Price (Rs.)']]]-ecommerce_dataset_updated[[#This Row],[Discount Amount _]]</f>
        <v>183.58199999999999</v>
      </c>
      <c r="L1266" t="s">
        <v>77</v>
      </c>
      <c r="M1266" t="s">
        <v>103</v>
      </c>
      <c r="N1266" s="4" t="s">
        <v>14056</v>
      </c>
      <c r="O1266" s="4" t="s">
        <v>14053</v>
      </c>
      <c r="P1266" s="4" t="s">
        <v>14079</v>
      </c>
      <c r="Q1266" s="5">
        <f>DATE(ecommerce_dataset_updated[[#This Row],[YYYY]],ecommerce_dataset_updated[[#This Row],[MM]],ecommerce_dataset_updated[[#This Row],[DD]])</f>
        <v>45410</v>
      </c>
      <c r="R1266" s="6" t="str">
        <f>TEXT(ecommerce_dataset_updated[[#This Row],['[Purchase_Date']]], "mmm")</f>
        <v>Apr</v>
      </c>
      <c r="S1266" s="6" t="str">
        <f>TEXT(ecommerce_dataset_updated[[#This Row],['[Purchase_Date']]], "ddd")</f>
        <v>Sun</v>
      </c>
      <c r="T1266" s="6">
        <f>ecommerce_dataset_updated[[#This Row],[Final_Price(Rs.) _]]-ecommerce_dataset_updated[[#This Row],['[Final_Price(Rs.)']]]</f>
        <v>1.999999999981128E-3</v>
      </c>
      <c r="U1266" s="6" t="b">
        <f xml:space="preserve"> AND(ecommerce_dataset_updated[[#This Row],[Final_Price(Rs.) _]]=ecommerce_dataset_updated[[#This Row],['[Final_Price(Rs.)']]])</f>
        <v>0</v>
      </c>
      <c r="V1266" s="5"/>
    </row>
    <row r="1267" spans="1:22">
      <c r="A1267" t="s">
        <v>5211</v>
      </c>
      <c r="B1267" t="s">
        <v>5212</v>
      </c>
      <c r="C1267" t="s">
        <v>10</v>
      </c>
      <c r="D1267" s="9" t="s">
        <v>5213</v>
      </c>
      <c r="E1267" s="8">
        <f>ecommerce_dataset_updated[[#This Row],[Price (Rs.)]]+0</f>
        <v>145.31</v>
      </c>
      <c r="F1267" s="6" t="s">
        <v>12</v>
      </c>
      <c r="G1267" s="7">
        <f>ecommerce_dataset_updated[[#This Row],[Discount (%)]]+0</f>
        <v>15</v>
      </c>
      <c r="H1267" s="6" t="s">
        <v>5214</v>
      </c>
      <c r="I1267" s="6">
        <f>ecommerce_dataset_updated[[#This Row],['[Price (Rs.)']]]*ecommerce_dataset_updated[[#This Row],['[Discount (%)']]]/100</f>
        <v>21.796500000000002</v>
      </c>
      <c r="J1267" s="6">
        <f>ecommerce_dataset_updated[[#This Row],[Final_Price(Rs.)]]+0</f>
        <v>123.51</v>
      </c>
      <c r="K1267" s="6">
        <f xml:space="preserve"> ecommerce_dataset_updated[[#This Row],['[Price (Rs.)']]]-ecommerce_dataset_updated[[#This Row],[Discount Amount _]]</f>
        <v>123.51349999999999</v>
      </c>
      <c r="L1267" t="s">
        <v>14</v>
      </c>
      <c r="M1267" t="s">
        <v>2210</v>
      </c>
      <c r="N1267" s="4" t="s">
        <v>14066</v>
      </c>
      <c r="O1267" s="4" t="s">
        <v>14052</v>
      </c>
      <c r="P1267" s="4" t="s">
        <v>14079</v>
      </c>
      <c r="Q1267" s="5">
        <f>DATE(ecommerce_dataset_updated[[#This Row],[YYYY]],ecommerce_dataset_updated[[#This Row],[MM]],ecommerce_dataset_updated[[#This Row],[DD]])</f>
        <v>45310</v>
      </c>
      <c r="R1267" s="6" t="str">
        <f>TEXT(ecommerce_dataset_updated[[#This Row],['[Purchase_Date']]], "mmm")</f>
        <v>Jan</v>
      </c>
      <c r="S1267" s="6" t="str">
        <f>TEXT(ecommerce_dataset_updated[[#This Row],['[Purchase_Date']]], "ddd")</f>
        <v>Fri</v>
      </c>
      <c r="T1267" s="6">
        <f>ecommerce_dataset_updated[[#This Row],[Final_Price(Rs.) _]]-ecommerce_dataset_updated[[#This Row],['[Final_Price(Rs.)']]]</f>
        <v>3.4999999999882903E-3</v>
      </c>
      <c r="U1267" s="6" t="b">
        <f xml:space="preserve"> AND(ecommerce_dataset_updated[[#This Row],[Final_Price(Rs.) _]]=ecommerce_dataset_updated[[#This Row],['[Final_Price(Rs.)']]])</f>
        <v>0</v>
      </c>
      <c r="V1267" s="5"/>
    </row>
    <row r="1268" spans="1:22">
      <c r="A1268" t="s">
        <v>5215</v>
      </c>
      <c r="B1268" t="s">
        <v>5216</v>
      </c>
      <c r="C1268" t="s">
        <v>18</v>
      </c>
      <c r="D1268" s="9" t="s">
        <v>5217</v>
      </c>
      <c r="E1268" s="8">
        <f>ecommerce_dataset_updated[[#This Row],[Price (Rs.)]]+0</f>
        <v>221.16</v>
      </c>
      <c r="F1268" s="6" t="s">
        <v>154</v>
      </c>
      <c r="G1268" s="7">
        <f>ecommerce_dataset_updated[[#This Row],[Discount (%)]]+0</f>
        <v>30</v>
      </c>
      <c r="H1268" s="6" t="s">
        <v>5218</v>
      </c>
      <c r="I1268" s="6">
        <f>ecommerce_dataset_updated[[#This Row],['[Price (Rs.)']]]*ecommerce_dataset_updated[[#This Row],['[Discount (%)']]]/100</f>
        <v>66.347999999999999</v>
      </c>
      <c r="J1268" s="6">
        <f>ecommerce_dataset_updated[[#This Row],[Final_Price(Rs.)]]+0</f>
        <v>154.81</v>
      </c>
      <c r="K1268" s="6">
        <f xml:space="preserve"> ecommerce_dataset_updated[[#This Row],['[Price (Rs.)']]]-ecommerce_dataset_updated[[#This Row],[Discount Amount _]]</f>
        <v>154.81200000000001</v>
      </c>
      <c r="L1268" t="s">
        <v>77</v>
      </c>
      <c r="M1268" t="s">
        <v>676</v>
      </c>
      <c r="N1268" s="4" t="s">
        <v>14048</v>
      </c>
      <c r="O1268" s="4" t="s">
        <v>14053</v>
      </c>
      <c r="P1268" s="4" t="s">
        <v>14079</v>
      </c>
      <c r="Q1268" s="5">
        <f>DATE(ecommerce_dataset_updated[[#This Row],[YYYY]],ecommerce_dataset_updated[[#This Row],[MM]],ecommerce_dataset_updated[[#This Row],[DD]])</f>
        <v>45394</v>
      </c>
      <c r="R1268" s="6" t="str">
        <f>TEXT(ecommerce_dataset_updated[[#This Row],['[Purchase_Date']]], "mmm")</f>
        <v>Apr</v>
      </c>
      <c r="S1268" s="6" t="str">
        <f>TEXT(ecommerce_dataset_updated[[#This Row],['[Purchase_Date']]], "ddd")</f>
        <v>Fri</v>
      </c>
      <c r="T1268" s="6">
        <f>ecommerce_dataset_updated[[#This Row],[Final_Price(Rs.) _]]-ecommerce_dataset_updated[[#This Row],['[Final_Price(Rs.)']]]</f>
        <v>2.0000000000095497E-3</v>
      </c>
      <c r="U1268" s="6" t="b">
        <f xml:space="preserve"> AND(ecommerce_dataset_updated[[#This Row],[Final_Price(Rs.) _]]=ecommerce_dataset_updated[[#This Row],['[Final_Price(Rs.)']]])</f>
        <v>0</v>
      </c>
      <c r="V1268" s="5"/>
    </row>
    <row r="1269" spans="1:22">
      <c r="A1269" t="s">
        <v>5219</v>
      </c>
      <c r="B1269" t="s">
        <v>5220</v>
      </c>
      <c r="C1269" t="s">
        <v>32</v>
      </c>
      <c r="D1269" s="9" t="s">
        <v>5221</v>
      </c>
      <c r="E1269" s="8">
        <f>ecommerce_dataset_updated[[#This Row],[Price (Rs.)]]+0</f>
        <v>256.42</v>
      </c>
      <c r="F1269" s="6" t="s">
        <v>107</v>
      </c>
      <c r="G1269" s="7">
        <f>ecommerce_dataset_updated[[#This Row],[Discount (%)]]+0</f>
        <v>0</v>
      </c>
      <c r="H1269" s="6" t="s">
        <v>5221</v>
      </c>
      <c r="I1269" s="6">
        <f>ecommerce_dataset_updated[[#This Row],['[Price (Rs.)']]]*ecommerce_dataset_updated[[#This Row],['[Discount (%)']]]/100</f>
        <v>0</v>
      </c>
      <c r="J1269" s="6">
        <f>ecommerce_dataset_updated[[#This Row],[Final_Price(Rs.)]]+0</f>
        <v>256.42</v>
      </c>
      <c r="K1269" s="6">
        <f xml:space="preserve"> ecommerce_dataset_updated[[#This Row],['[Price (Rs.)']]]-ecommerce_dataset_updated[[#This Row],[Discount Amount _]]</f>
        <v>256.42</v>
      </c>
      <c r="L1269" t="s">
        <v>120</v>
      </c>
      <c r="M1269" t="s">
        <v>681</v>
      </c>
      <c r="N1269" s="4" t="s">
        <v>14051</v>
      </c>
      <c r="O1269" s="4" t="s">
        <v>14062</v>
      </c>
      <c r="P1269" s="4" t="s">
        <v>14079</v>
      </c>
      <c r="Q1269" s="5">
        <f>DATE(ecommerce_dataset_updated[[#This Row],[YYYY]],ecommerce_dataset_updated[[#This Row],[MM]],ecommerce_dataset_updated[[#This Row],[DD]])</f>
        <v>45445</v>
      </c>
      <c r="R1269" s="6" t="str">
        <f>TEXT(ecommerce_dataset_updated[[#This Row],['[Purchase_Date']]], "mmm")</f>
        <v>Jun</v>
      </c>
      <c r="S1269" s="6" t="str">
        <f>TEXT(ecommerce_dataset_updated[[#This Row],['[Purchase_Date']]], "ddd")</f>
        <v>Sun</v>
      </c>
      <c r="T1269" s="6">
        <f>ecommerce_dataset_updated[[#This Row],[Final_Price(Rs.) _]]-ecommerce_dataset_updated[[#This Row],['[Final_Price(Rs.)']]]</f>
        <v>0</v>
      </c>
      <c r="U1269" s="6" t="b">
        <f xml:space="preserve"> AND(ecommerce_dataset_updated[[#This Row],[Final_Price(Rs.) _]]=ecommerce_dataset_updated[[#This Row],['[Final_Price(Rs.)']]])</f>
        <v>1</v>
      </c>
      <c r="V1269" s="5"/>
    </row>
    <row r="1270" spans="1:22">
      <c r="A1270" t="s">
        <v>5222</v>
      </c>
      <c r="B1270" t="s">
        <v>5223</v>
      </c>
      <c r="C1270" t="s">
        <v>10</v>
      </c>
      <c r="D1270" s="9" t="s">
        <v>5224</v>
      </c>
      <c r="E1270" s="8">
        <f>ecommerce_dataset_updated[[#This Row],[Price (Rs.)]]+0</f>
        <v>431.38</v>
      </c>
      <c r="F1270" s="6" t="s">
        <v>107</v>
      </c>
      <c r="G1270" s="7">
        <f>ecommerce_dataset_updated[[#This Row],[Discount (%)]]+0</f>
        <v>0</v>
      </c>
      <c r="H1270" s="6" t="s">
        <v>5224</v>
      </c>
      <c r="I1270" s="6">
        <f>ecommerce_dataset_updated[[#This Row],['[Price (Rs.)']]]*ecommerce_dataset_updated[[#This Row],['[Discount (%)']]]/100</f>
        <v>0</v>
      </c>
      <c r="J1270" s="6">
        <f>ecommerce_dataset_updated[[#This Row],[Final_Price(Rs.)]]+0</f>
        <v>431.38</v>
      </c>
      <c r="K1270" s="6">
        <f xml:space="preserve"> ecommerce_dataset_updated[[#This Row],['[Price (Rs.)']]]-ecommerce_dataset_updated[[#This Row],[Discount Amount _]]</f>
        <v>431.38</v>
      </c>
      <c r="L1270" t="s">
        <v>120</v>
      </c>
      <c r="M1270" t="s">
        <v>3231</v>
      </c>
      <c r="N1270" s="4" t="s">
        <v>14059</v>
      </c>
      <c r="O1270" s="4" t="s">
        <v>14057</v>
      </c>
      <c r="P1270" s="4" t="s">
        <v>14079</v>
      </c>
      <c r="Q1270" s="5">
        <f>DATE(ecommerce_dataset_updated[[#This Row],[YYYY]],ecommerce_dataset_updated[[#This Row],[MM]],ecommerce_dataset_updated[[#This Row],[DD]])</f>
        <v>45356</v>
      </c>
      <c r="R1270" s="6" t="str">
        <f>TEXT(ecommerce_dataset_updated[[#This Row],['[Purchase_Date']]], "mmm")</f>
        <v>Mar</v>
      </c>
      <c r="S1270" s="6" t="str">
        <f>TEXT(ecommerce_dataset_updated[[#This Row],['[Purchase_Date']]], "ddd")</f>
        <v>Tue</v>
      </c>
      <c r="T1270" s="6">
        <f>ecommerce_dataset_updated[[#This Row],[Final_Price(Rs.) _]]-ecommerce_dataset_updated[[#This Row],['[Final_Price(Rs.)']]]</f>
        <v>0</v>
      </c>
      <c r="U1270" s="6" t="b">
        <f xml:space="preserve"> AND(ecommerce_dataset_updated[[#This Row],[Final_Price(Rs.) _]]=ecommerce_dataset_updated[[#This Row],['[Final_Price(Rs.)']]])</f>
        <v>1</v>
      </c>
      <c r="V1270" s="5"/>
    </row>
    <row r="1271" spans="1:22">
      <c r="A1271" t="s">
        <v>5225</v>
      </c>
      <c r="B1271" t="s">
        <v>5226</v>
      </c>
      <c r="C1271" t="s">
        <v>10</v>
      </c>
      <c r="D1271" s="9" t="s">
        <v>5227</v>
      </c>
      <c r="E1271" s="8">
        <f>ecommerce_dataset_updated[[#This Row],[Price (Rs.)]]+0</f>
        <v>345.75</v>
      </c>
      <c r="F1271" s="6" t="s">
        <v>107</v>
      </c>
      <c r="G1271" s="7">
        <f>ecommerce_dataset_updated[[#This Row],[Discount (%)]]+0</f>
        <v>0</v>
      </c>
      <c r="H1271" s="6" t="s">
        <v>5227</v>
      </c>
      <c r="I1271" s="6">
        <f>ecommerce_dataset_updated[[#This Row],['[Price (Rs.)']]]*ecommerce_dataset_updated[[#This Row],['[Discount (%)']]]/100</f>
        <v>0</v>
      </c>
      <c r="J1271" s="6">
        <f>ecommerce_dataset_updated[[#This Row],[Final_Price(Rs.)]]+0</f>
        <v>345.75</v>
      </c>
      <c r="K1271" s="6">
        <f xml:space="preserve"> ecommerce_dataset_updated[[#This Row],['[Price (Rs.)']]]-ecommerce_dataset_updated[[#This Row],[Discount Amount _]]</f>
        <v>345.75</v>
      </c>
      <c r="L1271" t="s">
        <v>35</v>
      </c>
      <c r="M1271" t="s">
        <v>1168</v>
      </c>
      <c r="N1271" s="4" t="s">
        <v>14065</v>
      </c>
      <c r="O1271" s="4" t="s">
        <v>14062</v>
      </c>
      <c r="P1271" s="4" t="s">
        <v>14079</v>
      </c>
      <c r="Q1271" s="5">
        <f>DATE(ecommerce_dataset_updated[[#This Row],[YYYY]],ecommerce_dataset_updated[[#This Row],[MM]],ecommerce_dataset_updated[[#This Row],[DD]])</f>
        <v>45466</v>
      </c>
      <c r="R1271" s="6" t="str">
        <f>TEXT(ecommerce_dataset_updated[[#This Row],['[Purchase_Date']]], "mmm")</f>
        <v>Jun</v>
      </c>
      <c r="S1271" s="6" t="str">
        <f>TEXT(ecommerce_dataset_updated[[#This Row],['[Purchase_Date']]], "ddd")</f>
        <v>Sun</v>
      </c>
      <c r="T1271" s="6">
        <f>ecommerce_dataset_updated[[#This Row],[Final_Price(Rs.) _]]-ecommerce_dataset_updated[[#This Row],['[Final_Price(Rs.)']]]</f>
        <v>0</v>
      </c>
      <c r="U1271" s="6" t="b">
        <f xml:space="preserve"> AND(ecommerce_dataset_updated[[#This Row],[Final_Price(Rs.) _]]=ecommerce_dataset_updated[[#This Row],['[Final_Price(Rs.)']]])</f>
        <v>1</v>
      </c>
      <c r="V1271" s="5"/>
    </row>
    <row r="1272" spans="1:22">
      <c r="A1272" t="s">
        <v>5228</v>
      </c>
      <c r="B1272" t="s">
        <v>5229</v>
      </c>
      <c r="C1272" t="s">
        <v>39</v>
      </c>
      <c r="D1272" s="9" t="s">
        <v>5230</v>
      </c>
      <c r="E1272" s="8">
        <f>ecommerce_dataset_updated[[#This Row],[Price (Rs.)]]+0</f>
        <v>96.68</v>
      </c>
      <c r="F1272" s="6" t="s">
        <v>154</v>
      </c>
      <c r="G1272" s="7">
        <f>ecommerce_dataset_updated[[#This Row],[Discount (%)]]+0</f>
        <v>30</v>
      </c>
      <c r="H1272" s="6" t="s">
        <v>5231</v>
      </c>
      <c r="I1272" s="6">
        <f>ecommerce_dataset_updated[[#This Row],['[Price (Rs.)']]]*ecommerce_dataset_updated[[#This Row],['[Discount (%)']]]/100</f>
        <v>29.004000000000001</v>
      </c>
      <c r="J1272" s="6">
        <f>ecommerce_dataset_updated[[#This Row],[Final_Price(Rs.)]]+0</f>
        <v>67.680000000000007</v>
      </c>
      <c r="K1272" s="6">
        <f xml:space="preserve"> ecommerce_dataset_updated[[#This Row],['[Price (Rs.)']]]-ecommerce_dataset_updated[[#This Row],[Discount Amount _]]</f>
        <v>67.676000000000002</v>
      </c>
      <c r="L1272" t="s">
        <v>120</v>
      </c>
      <c r="M1272" t="s">
        <v>455</v>
      </c>
      <c r="N1272" s="4" t="s">
        <v>14064</v>
      </c>
      <c r="O1272" s="4" t="s">
        <v>14051</v>
      </c>
      <c r="P1272" s="4" t="s">
        <v>14079</v>
      </c>
      <c r="Q1272" s="5">
        <f>DATE(ecommerce_dataset_updated[[#This Row],[YYYY]],ecommerce_dataset_updated[[#This Row],[MM]],ecommerce_dataset_updated[[#This Row],[DD]])</f>
        <v>45335</v>
      </c>
      <c r="R1272" s="6" t="str">
        <f>TEXT(ecommerce_dataset_updated[[#This Row],['[Purchase_Date']]], "mmm")</f>
        <v>Feb</v>
      </c>
      <c r="S1272" s="6" t="str">
        <f>TEXT(ecommerce_dataset_updated[[#This Row],['[Purchase_Date']]], "ddd")</f>
        <v>Tue</v>
      </c>
      <c r="T1272" s="6">
        <f>ecommerce_dataset_updated[[#This Row],[Final_Price(Rs.) _]]-ecommerce_dataset_updated[[#This Row],['[Final_Price(Rs.)']]]</f>
        <v>-4.0000000000048885E-3</v>
      </c>
      <c r="U1272" s="6" t="b">
        <f xml:space="preserve"> AND(ecommerce_dataset_updated[[#This Row],[Final_Price(Rs.) _]]=ecommerce_dataset_updated[[#This Row],['[Final_Price(Rs.)']]])</f>
        <v>0</v>
      </c>
      <c r="V1272" s="5"/>
    </row>
    <row r="1273" spans="1:22">
      <c r="A1273" t="s">
        <v>5232</v>
      </c>
      <c r="B1273" t="s">
        <v>5233</v>
      </c>
      <c r="C1273" t="s">
        <v>18</v>
      </c>
      <c r="D1273" s="9" t="s">
        <v>5234</v>
      </c>
      <c r="E1273" s="8">
        <f>ecommerce_dataset_updated[[#This Row],[Price (Rs.)]]+0</f>
        <v>438</v>
      </c>
      <c r="F1273" s="6" t="s">
        <v>53</v>
      </c>
      <c r="G1273" s="7">
        <f>ecommerce_dataset_updated[[#This Row],[Discount (%)]]+0</f>
        <v>5</v>
      </c>
      <c r="H1273" s="6" t="s">
        <v>5235</v>
      </c>
      <c r="I1273" s="6">
        <f>ecommerce_dataset_updated[[#This Row],['[Price (Rs.)']]]*ecommerce_dataset_updated[[#This Row],['[Discount (%)']]]/100</f>
        <v>21.9</v>
      </c>
      <c r="J1273" s="6">
        <f>ecommerce_dataset_updated[[#This Row],[Final_Price(Rs.)]]+0</f>
        <v>416.1</v>
      </c>
      <c r="K1273" s="6">
        <f xml:space="preserve"> ecommerce_dataset_updated[[#This Row],['[Price (Rs.)']]]-ecommerce_dataset_updated[[#This Row],[Discount Amount _]]</f>
        <v>416.1</v>
      </c>
      <c r="L1273" t="s">
        <v>14</v>
      </c>
      <c r="M1273" t="s">
        <v>2683</v>
      </c>
      <c r="N1273" s="4" t="s">
        <v>14052</v>
      </c>
      <c r="O1273" s="4" t="s">
        <v>14049</v>
      </c>
      <c r="P1273" s="4" t="s">
        <v>14079</v>
      </c>
      <c r="Q1273" s="5">
        <f>DATE(ecommerce_dataset_updated[[#This Row],[YYYY]],ecommerce_dataset_updated[[#This Row],[MM]],ecommerce_dataset_updated[[#This Row],[DD]])</f>
        <v>45597</v>
      </c>
      <c r="R1273" s="6" t="str">
        <f>TEXT(ecommerce_dataset_updated[[#This Row],['[Purchase_Date']]], "mmm")</f>
        <v>Nov</v>
      </c>
      <c r="S1273" s="6" t="str">
        <f>TEXT(ecommerce_dataset_updated[[#This Row],['[Purchase_Date']]], "ddd")</f>
        <v>Fri</v>
      </c>
      <c r="T1273" s="6">
        <f>ecommerce_dataset_updated[[#This Row],[Final_Price(Rs.) _]]-ecommerce_dataset_updated[[#This Row],['[Final_Price(Rs.)']]]</f>
        <v>0</v>
      </c>
      <c r="U1273" s="6" t="b">
        <f xml:space="preserve"> AND(ecommerce_dataset_updated[[#This Row],[Final_Price(Rs.) _]]=ecommerce_dataset_updated[[#This Row],['[Final_Price(Rs.)']]])</f>
        <v>1</v>
      </c>
      <c r="V1273" s="5"/>
    </row>
    <row r="1274" spans="1:22">
      <c r="A1274" t="s">
        <v>5236</v>
      </c>
      <c r="B1274" t="s">
        <v>5237</v>
      </c>
      <c r="C1274" t="s">
        <v>10</v>
      </c>
      <c r="D1274" s="9" t="s">
        <v>5238</v>
      </c>
      <c r="E1274" s="8">
        <f>ecommerce_dataset_updated[[#This Row],[Price (Rs.)]]+0</f>
        <v>272.29000000000002</v>
      </c>
      <c r="F1274" s="6" t="s">
        <v>107</v>
      </c>
      <c r="G1274" s="7">
        <f>ecommerce_dataset_updated[[#This Row],[Discount (%)]]+0</f>
        <v>0</v>
      </c>
      <c r="H1274" s="6" t="s">
        <v>5238</v>
      </c>
      <c r="I1274" s="6">
        <f>ecommerce_dataset_updated[[#This Row],['[Price (Rs.)']]]*ecommerce_dataset_updated[[#This Row],['[Discount (%)']]]/100</f>
        <v>0</v>
      </c>
      <c r="J1274" s="6">
        <f>ecommerce_dataset_updated[[#This Row],[Final_Price(Rs.)]]+0</f>
        <v>272.29000000000002</v>
      </c>
      <c r="K1274" s="6">
        <f xml:space="preserve"> ecommerce_dataset_updated[[#This Row],['[Price (Rs.)']]]-ecommerce_dataset_updated[[#This Row],[Discount Amount _]]</f>
        <v>272.29000000000002</v>
      </c>
      <c r="L1274" t="s">
        <v>120</v>
      </c>
      <c r="M1274" t="s">
        <v>662</v>
      </c>
      <c r="N1274" s="4" t="s">
        <v>14059</v>
      </c>
      <c r="O1274" s="4" t="s">
        <v>14067</v>
      </c>
      <c r="P1274" s="4" t="s">
        <v>14079</v>
      </c>
      <c r="Q1274" s="5">
        <f>DATE(ecommerce_dataset_updated[[#This Row],[YYYY]],ecommerce_dataset_updated[[#This Row],[MM]],ecommerce_dataset_updated[[#This Row],[DD]])</f>
        <v>45478</v>
      </c>
      <c r="R1274" s="6" t="str">
        <f>TEXT(ecommerce_dataset_updated[[#This Row],['[Purchase_Date']]], "mmm")</f>
        <v>Jul</v>
      </c>
      <c r="S1274" s="6" t="str">
        <f>TEXT(ecommerce_dataset_updated[[#This Row],['[Purchase_Date']]], "ddd")</f>
        <v>Fri</v>
      </c>
      <c r="T1274" s="6">
        <f>ecommerce_dataset_updated[[#This Row],[Final_Price(Rs.) _]]-ecommerce_dataset_updated[[#This Row],['[Final_Price(Rs.)']]]</f>
        <v>0</v>
      </c>
      <c r="U1274" s="6" t="b">
        <f xml:space="preserve"> AND(ecommerce_dataset_updated[[#This Row],[Final_Price(Rs.) _]]=ecommerce_dataset_updated[[#This Row],['[Final_Price(Rs.)']]])</f>
        <v>1</v>
      </c>
      <c r="V1274" s="5"/>
    </row>
    <row r="1275" spans="1:22">
      <c r="A1275" t="s">
        <v>5239</v>
      </c>
      <c r="B1275" t="s">
        <v>5240</v>
      </c>
      <c r="C1275" t="s">
        <v>32</v>
      </c>
      <c r="D1275" s="9" t="s">
        <v>5241</v>
      </c>
      <c r="E1275" s="8">
        <f>ecommerce_dataset_updated[[#This Row],[Price (Rs.)]]+0</f>
        <v>84.09</v>
      </c>
      <c r="F1275" s="6" t="s">
        <v>53</v>
      </c>
      <c r="G1275" s="7">
        <f>ecommerce_dataset_updated[[#This Row],[Discount (%)]]+0</f>
        <v>5</v>
      </c>
      <c r="H1275" s="6" t="s">
        <v>5242</v>
      </c>
      <c r="I1275" s="6">
        <f>ecommerce_dataset_updated[[#This Row],['[Price (Rs.)']]]*ecommerce_dataset_updated[[#This Row],['[Discount (%)']]]/100</f>
        <v>4.2045000000000003</v>
      </c>
      <c r="J1275" s="6">
        <f>ecommerce_dataset_updated[[#This Row],[Final_Price(Rs.)]]+0</f>
        <v>79.89</v>
      </c>
      <c r="K1275" s="6">
        <f xml:space="preserve"> ecommerce_dataset_updated[[#This Row],['[Price (Rs.)']]]-ecommerce_dataset_updated[[#This Row],[Discount Amount _]]</f>
        <v>79.885500000000008</v>
      </c>
      <c r="L1275" t="s">
        <v>35</v>
      </c>
      <c r="M1275" t="s">
        <v>3120</v>
      </c>
      <c r="N1275" s="4" t="s">
        <v>14064</v>
      </c>
      <c r="O1275" s="4" t="s">
        <v>14057</v>
      </c>
      <c r="P1275" s="4" t="s">
        <v>14079</v>
      </c>
      <c r="Q1275" s="5">
        <f>DATE(ecommerce_dataset_updated[[#This Row],[YYYY]],ecommerce_dataset_updated[[#This Row],[MM]],ecommerce_dataset_updated[[#This Row],[DD]])</f>
        <v>45364</v>
      </c>
      <c r="R1275" s="6" t="str">
        <f>TEXT(ecommerce_dataset_updated[[#This Row],['[Purchase_Date']]], "mmm")</f>
        <v>Mar</v>
      </c>
      <c r="S1275" s="6" t="str">
        <f>TEXT(ecommerce_dataset_updated[[#This Row],['[Purchase_Date']]], "ddd")</f>
        <v>Wed</v>
      </c>
      <c r="T1275" s="6">
        <f>ecommerce_dataset_updated[[#This Row],[Final_Price(Rs.) _]]-ecommerce_dataset_updated[[#This Row],['[Final_Price(Rs.)']]]</f>
        <v>-4.4999999999930651E-3</v>
      </c>
      <c r="U1275" s="6" t="b">
        <f xml:space="preserve"> AND(ecommerce_dataset_updated[[#This Row],[Final_Price(Rs.) _]]=ecommerce_dataset_updated[[#This Row],['[Final_Price(Rs.)']]])</f>
        <v>0</v>
      </c>
      <c r="V1275" s="5"/>
    </row>
    <row r="1276" spans="1:22">
      <c r="A1276" t="s">
        <v>5243</v>
      </c>
      <c r="B1276" t="s">
        <v>5244</v>
      </c>
      <c r="C1276" t="s">
        <v>18</v>
      </c>
      <c r="D1276" s="9" t="s">
        <v>5245</v>
      </c>
      <c r="E1276" s="8">
        <f>ecommerce_dataset_updated[[#This Row],[Price (Rs.)]]+0</f>
        <v>432.25</v>
      </c>
      <c r="F1276" s="6" t="s">
        <v>107</v>
      </c>
      <c r="G1276" s="7">
        <f>ecommerce_dataset_updated[[#This Row],[Discount (%)]]+0</f>
        <v>0</v>
      </c>
      <c r="H1276" s="6" t="s">
        <v>5245</v>
      </c>
      <c r="I1276" s="6">
        <f>ecommerce_dataset_updated[[#This Row],['[Price (Rs.)']]]*ecommerce_dataset_updated[[#This Row],['[Discount (%)']]]/100</f>
        <v>0</v>
      </c>
      <c r="J1276" s="6">
        <f>ecommerce_dataset_updated[[#This Row],[Final_Price(Rs.)]]+0</f>
        <v>432.25</v>
      </c>
      <c r="K1276" s="6">
        <f xml:space="preserve"> ecommerce_dataset_updated[[#This Row],['[Price (Rs.)']]]-ecommerce_dataset_updated[[#This Row],[Discount Amount _]]</f>
        <v>432.25</v>
      </c>
      <c r="L1276" t="s">
        <v>28</v>
      </c>
      <c r="M1276" t="s">
        <v>287</v>
      </c>
      <c r="N1276" s="4" t="s">
        <v>14055</v>
      </c>
      <c r="O1276" s="4" t="s">
        <v>14059</v>
      </c>
      <c r="P1276" s="4" t="s">
        <v>14079</v>
      </c>
      <c r="Q1276" s="5">
        <f>DATE(ecommerce_dataset_updated[[#This Row],[YYYY]],ecommerce_dataset_updated[[#This Row],[MM]],ecommerce_dataset_updated[[#This Row],[DD]])</f>
        <v>45420</v>
      </c>
      <c r="R1276" s="6" t="str">
        <f>TEXT(ecommerce_dataset_updated[[#This Row],['[Purchase_Date']]], "mmm")</f>
        <v>May</v>
      </c>
      <c r="S1276" s="6" t="str">
        <f>TEXT(ecommerce_dataset_updated[[#This Row],['[Purchase_Date']]], "ddd")</f>
        <v>Wed</v>
      </c>
      <c r="T1276" s="6">
        <f>ecommerce_dataset_updated[[#This Row],[Final_Price(Rs.) _]]-ecommerce_dataset_updated[[#This Row],['[Final_Price(Rs.)']]]</f>
        <v>0</v>
      </c>
      <c r="U1276" s="6" t="b">
        <f xml:space="preserve"> AND(ecommerce_dataset_updated[[#This Row],[Final_Price(Rs.) _]]=ecommerce_dataset_updated[[#This Row],['[Final_Price(Rs.)']]])</f>
        <v>1</v>
      </c>
      <c r="V1276" s="5"/>
    </row>
    <row r="1277" spans="1:22">
      <c r="A1277" t="s">
        <v>5246</v>
      </c>
      <c r="B1277" t="s">
        <v>5247</v>
      </c>
      <c r="C1277" t="s">
        <v>39</v>
      </c>
      <c r="D1277" s="9" t="s">
        <v>5248</v>
      </c>
      <c r="E1277" s="8">
        <f>ecommerce_dataset_updated[[#This Row],[Price (Rs.)]]+0</f>
        <v>179.62</v>
      </c>
      <c r="F1277" s="6" t="s">
        <v>47</v>
      </c>
      <c r="G1277" s="7">
        <f>ecommerce_dataset_updated[[#This Row],[Discount (%)]]+0</f>
        <v>50</v>
      </c>
      <c r="H1277" s="6" t="s">
        <v>5249</v>
      </c>
      <c r="I1277" s="6">
        <f>ecommerce_dataset_updated[[#This Row],['[Price (Rs.)']]]*ecommerce_dataset_updated[[#This Row],['[Discount (%)']]]/100</f>
        <v>89.81</v>
      </c>
      <c r="J1277" s="6">
        <f>ecommerce_dataset_updated[[#This Row],[Final_Price(Rs.)]]+0</f>
        <v>89.81</v>
      </c>
      <c r="K1277" s="6">
        <f xml:space="preserve"> ecommerce_dataset_updated[[#This Row],['[Price (Rs.)']]]-ecommerce_dataset_updated[[#This Row],[Discount Amount _]]</f>
        <v>89.81</v>
      </c>
      <c r="L1277" t="s">
        <v>28</v>
      </c>
      <c r="M1277" t="s">
        <v>329</v>
      </c>
      <c r="N1277" s="4" t="s">
        <v>14071</v>
      </c>
      <c r="O1277" s="4" t="s">
        <v>14067</v>
      </c>
      <c r="P1277" s="4" t="s">
        <v>14079</v>
      </c>
      <c r="Q1277" s="5">
        <f>DATE(ecommerce_dataset_updated[[#This Row],[YYYY]],ecommerce_dataset_updated[[#This Row],[MM]],ecommerce_dataset_updated[[#This Row],[DD]])</f>
        <v>45497</v>
      </c>
      <c r="R1277" s="6" t="str">
        <f>TEXT(ecommerce_dataset_updated[[#This Row],['[Purchase_Date']]], "mmm")</f>
        <v>Jul</v>
      </c>
      <c r="S1277" s="6" t="str">
        <f>TEXT(ecommerce_dataset_updated[[#This Row],['[Purchase_Date']]], "ddd")</f>
        <v>Wed</v>
      </c>
      <c r="T1277" s="6">
        <f>ecommerce_dataset_updated[[#This Row],[Final_Price(Rs.) _]]-ecommerce_dataset_updated[[#This Row],['[Final_Price(Rs.)']]]</f>
        <v>0</v>
      </c>
      <c r="U1277" s="6" t="b">
        <f xml:space="preserve"> AND(ecommerce_dataset_updated[[#This Row],[Final_Price(Rs.) _]]=ecommerce_dataset_updated[[#This Row],['[Final_Price(Rs.)']]])</f>
        <v>1</v>
      </c>
      <c r="V1277" s="5"/>
    </row>
    <row r="1278" spans="1:22">
      <c r="A1278" t="s">
        <v>5250</v>
      </c>
      <c r="B1278" t="s">
        <v>5251</v>
      </c>
      <c r="C1278" t="s">
        <v>114</v>
      </c>
      <c r="D1278" s="9" t="s">
        <v>5252</v>
      </c>
      <c r="E1278" s="8">
        <f>ecommerce_dataset_updated[[#This Row],[Price (Rs.)]]+0</f>
        <v>302.95</v>
      </c>
      <c r="F1278" s="6" t="s">
        <v>12</v>
      </c>
      <c r="G1278" s="7">
        <f>ecommerce_dataset_updated[[#This Row],[Discount (%)]]+0</f>
        <v>15</v>
      </c>
      <c r="H1278" s="6" t="s">
        <v>5253</v>
      </c>
      <c r="I1278" s="6">
        <f>ecommerce_dataset_updated[[#This Row],['[Price (Rs.)']]]*ecommerce_dataset_updated[[#This Row],['[Discount (%)']]]/100</f>
        <v>45.442500000000003</v>
      </c>
      <c r="J1278" s="6">
        <f>ecommerce_dataset_updated[[#This Row],[Final_Price(Rs.)]]+0</f>
        <v>257.51</v>
      </c>
      <c r="K1278" s="6">
        <f xml:space="preserve"> ecommerce_dataset_updated[[#This Row],['[Price (Rs.)']]]-ecommerce_dataset_updated[[#This Row],[Discount Amount _]]</f>
        <v>257.50749999999999</v>
      </c>
      <c r="L1278" t="s">
        <v>14</v>
      </c>
      <c r="M1278" t="s">
        <v>230</v>
      </c>
      <c r="N1278" s="4" t="s">
        <v>26</v>
      </c>
      <c r="O1278" s="4" t="s">
        <v>14055</v>
      </c>
      <c r="P1278" s="4" t="s">
        <v>14079</v>
      </c>
      <c r="Q1278" s="5">
        <f>DATE(ecommerce_dataset_updated[[#This Row],[YYYY]],ecommerce_dataset_updated[[#This Row],[MM]],ecommerce_dataset_updated[[#This Row],[DD]])</f>
        <v>45529</v>
      </c>
      <c r="R1278" s="6" t="str">
        <f>TEXT(ecommerce_dataset_updated[[#This Row],['[Purchase_Date']]], "mmm")</f>
        <v>Aug</v>
      </c>
      <c r="S1278" s="6" t="str">
        <f>TEXT(ecommerce_dataset_updated[[#This Row],['[Purchase_Date']]], "ddd")</f>
        <v>Sun</v>
      </c>
      <c r="T1278" s="6">
        <f>ecommerce_dataset_updated[[#This Row],[Final_Price(Rs.) _]]-ecommerce_dataset_updated[[#This Row],['[Final_Price(Rs.)']]]</f>
        <v>-2.4999999999977263E-3</v>
      </c>
      <c r="U1278" s="6" t="b">
        <f xml:space="preserve"> AND(ecommerce_dataset_updated[[#This Row],[Final_Price(Rs.) _]]=ecommerce_dataset_updated[[#This Row],['[Final_Price(Rs.)']]])</f>
        <v>0</v>
      </c>
      <c r="V1278" s="5"/>
    </row>
    <row r="1279" spans="1:22">
      <c r="A1279" t="s">
        <v>5254</v>
      </c>
      <c r="B1279" t="s">
        <v>5255</v>
      </c>
      <c r="C1279" t="s">
        <v>32</v>
      </c>
      <c r="D1279" s="9" t="s">
        <v>5256</v>
      </c>
      <c r="E1279" s="8">
        <f>ecommerce_dataset_updated[[#This Row],[Price (Rs.)]]+0</f>
        <v>345.41</v>
      </c>
      <c r="F1279" s="6" t="s">
        <v>75</v>
      </c>
      <c r="G1279" s="7">
        <f>ecommerce_dataset_updated[[#This Row],[Discount (%)]]+0</f>
        <v>10</v>
      </c>
      <c r="H1279" s="6" t="s">
        <v>5257</v>
      </c>
      <c r="I1279" s="6">
        <f>ecommerce_dataset_updated[[#This Row],['[Price (Rs.)']]]*ecommerce_dataset_updated[[#This Row],['[Discount (%)']]]/100</f>
        <v>34.541000000000004</v>
      </c>
      <c r="J1279" s="6">
        <f>ecommerce_dataset_updated[[#This Row],[Final_Price(Rs.)]]+0</f>
        <v>310.87</v>
      </c>
      <c r="K1279" s="6">
        <f xml:space="preserve"> ecommerce_dataset_updated[[#This Row],['[Price (Rs.)']]]-ecommerce_dataset_updated[[#This Row],[Discount Amount _]]</f>
        <v>310.86900000000003</v>
      </c>
      <c r="L1279" t="s">
        <v>14</v>
      </c>
      <c r="M1279" t="s">
        <v>343</v>
      </c>
      <c r="N1279" s="4" t="s">
        <v>14067</v>
      </c>
      <c r="O1279" s="4" t="s">
        <v>14067</v>
      </c>
      <c r="P1279" s="4" t="s">
        <v>14079</v>
      </c>
      <c r="Q1279" s="5">
        <f>DATE(ecommerce_dataset_updated[[#This Row],[YYYY]],ecommerce_dataset_updated[[#This Row],[MM]],ecommerce_dataset_updated[[#This Row],[DD]])</f>
        <v>45480</v>
      </c>
      <c r="R1279" s="6" t="str">
        <f>TEXT(ecommerce_dataset_updated[[#This Row],['[Purchase_Date']]], "mmm")</f>
        <v>Jul</v>
      </c>
      <c r="S1279" s="6" t="str">
        <f>TEXT(ecommerce_dataset_updated[[#This Row],['[Purchase_Date']]], "ddd")</f>
        <v>Sun</v>
      </c>
      <c r="T1279" s="6">
        <f>ecommerce_dataset_updated[[#This Row],[Final_Price(Rs.) _]]-ecommerce_dataset_updated[[#This Row],['[Final_Price(Rs.)']]]</f>
        <v>-9.9999999997635314E-4</v>
      </c>
      <c r="U1279" s="6" t="b">
        <f xml:space="preserve"> AND(ecommerce_dataset_updated[[#This Row],[Final_Price(Rs.) _]]=ecommerce_dataset_updated[[#This Row],['[Final_Price(Rs.)']]])</f>
        <v>0</v>
      </c>
      <c r="V1279" s="5"/>
    </row>
    <row r="1280" spans="1:22">
      <c r="A1280" t="s">
        <v>5258</v>
      </c>
      <c r="B1280" t="s">
        <v>5259</v>
      </c>
      <c r="C1280" t="s">
        <v>45</v>
      </c>
      <c r="D1280" s="9" t="s">
        <v>5260</v>
      </c>
      <c r="E1280" s="8">
        <f>ecommerce_dataset_updated[[#This Row],[Price (Rs.)]]+0</f>
        <v>167.63</v>
      </c>
      <c r="F1280" s="6" t="s">
        <v>26</v>
      </c>
      <c r="G1280" s="7">
        <f>ecommerce_dataset_updated[[#This Row],[Discount (%)]]+0</f>
        <v>25</v>
      </c>
      <c r="H1280" s="6" t="s">
        <v>5261</v>
      </c>
      <c r="I1280" s="6">
        <f>ecommerce_dataset_updated[[#This Row],['[Price (Rs.)']]]*ecommerce_dataset_updated[[#This Row],['[Discount (%)']]]/100</f>
        <v>41.907499999999999</v>
      </c>
      <c r="J1280" s="6">
        <f>ecommerce_dataset_updated[[#This Row],[Final_Price(Rs.)]]+0</f>
        <v>125.72</v>
      </c>
      <c r="K1280" s="6">
        <f xml:space="preserve"> ecommerce_dataset_updated[[#This Row],['[Price (Rs.)']]]-ecommerce_dataset_updated[[#This Row],[Discount Amount _]]</f>
        <v>125.7225</v>
      </c>
      <c r="L1280" t="s">
        <v>77</v>
      </c>
      <c r="M1280" t="s">
        <v>536</v>
      </c>
      <c r="N1280" s="4" t="s">
        <v>14057</v>
      </c>
      <c r="O1280" s="4" t="s">
        <v>14052</v>
      </c>
      <c r="P1280" s="4" t="s">
        <v>14079</v>
      </c>
      <c r="Q1280" s="5">
        <f>DATE(ecommerce_dataset_updated[[#This Row],[YYYY]],ecommerce_dataset_updated[[#This Row],[MM]],ecommerce_dataset_updated[[#This Row],[DD]])</f>
        <v>45294</v>
      </c>
      <c r="R1280" s="6" t="str">
        <f>TEXT(ecommerce_dataset_updated[[#This Row],['[Purchase_Date']]], "mmm")</f>
        <v>Jan</v>
      </c>
      <c r="S1280" s="6" t="str">
        <f>TEXT(ecommerce_dataset_updated[[#This Row],['[Purchase_Date']]], "ddd")</f>
        <v>Wed</v>
      </c>
      <c r="T1280" s="6">
        <f>ecommerce_dataset_updated[[#This Row],[Final_Price(Rs.) _]]-ecommerce_dataset_updated[[#This Row],['[Final_Price(Rs.)']]]</f>
        <v>2.4999999999977263E-3</v>
      </c>
      <c r="U1280" s="6" t="b">
        <f xml:space="preserve"> AND(ecommerce_dataset_updated[[#This Row],[Final_Price(Rs.) _]]=ecommerce_dataset_updated[[#This Row],['[Final_Price(Rs.)']]])</f>
        <v>0</v>
      </c>
      <c r="V1280" s="5"/>
    </row>
    <row r="1281" spans="1:22">
      <c r="A1281" t="s">
        <v>5262</v>
      </c>
      <c r="B1281" t="s">
        <v>5263</v>
      </c>
      <c r="C1281" t="s">
        <v>10</v>
      </c>
      <c r="D1281" s="9" t="s">
        <v>5264</v>
      </c>
      <c r="E1281" s="8">
        <f>ecommerce_dataset_updated[[#This Row],[Price (Rs.)]]+0</f>
        <v>436.92</v>
      </c>
      <c r="F1281" s="6" t="s">
        <v>20</v>
      </c>
      <c r="G1281" s="7">
        <f>ecommerce_dataset_updated[[#This Row],[Discount (%)]]+0</f>
        <v>20</v>
      </c>
      <c r="H1281" s="6" t="s">
        <v>5265</v>
      </c>
      <c r="I1281" s="6">
        <f>ecommerce_dataset_updated[[#This Row],['[Price (Rs.)']]]*ecommerce_dataset_updated[[#This Row],['[Discount (%)']]]/100</f>
        <v>87.384</v>
      </c>
      <c r="J1281" s="6">
        <f>ecommerce_dataset_updated[[#This Row],[Final_Price(Rs.)]]+0</f>
        <v>349.54</v>
      </c>
      <c r="K1281" s="6">
        <f xml:space="preserve"> ecommerce_dataset_updated[[#This Row],['[Price (Rs.)']]]-ecommerce_dataset_updated[[#This Row],[Discount Amount _]]</f>
        <v>349.536</v>
      </c>
      <c r="L1281" t="s">
        <v>77</v>
      </c>
      <c r="M1281" t="s">
        <v>1010</v>
      </c>
      <c r="N1281" s="4" t="s">
        <v>14055</v>
      </c>
      <c r="O1281" s="4" t="s">
        <v>14049</v>
      </c>
      <c r="P1281" s="4" t="s">
        <v>14079</v>
      </c>
      <c r="Q1281" s="5">
        <f>DATE(ecommerce_dataset_updated[[#This Row],[YYYY]],ecommerce_dataset_updated[[#This Row],[MM]],ecommerce_dataset_updated[[#This Row],[DD]])</f>
        <v>45604</v>
      </c>
      <c r="R1281" s="6" t="str">
        <f>TEXT(ecommerce_dataset_updated[[#This Row],['[Purchase_Date']]], "mmm")</f>
        <v>Nov</v>
      </c>
      <c r="S1281" s="6" t="str">
        <f>TEXT(ecommerce_dataset_updated[[#This Row],['[Purchase_Date']]], "ddd")</f>
        <v>Fri</v>
      </c>
      <c r="T1281" s="6">
        <f>ecommerce_dataset_updated[[#This Row],[Final_Price(Rs.) _]]-ecommerce_dataset_updated[[#This Row],['[Final_Price(Rs.)']]]</f>
        <v>-4.0000000000190994E-3</v>
      </c>
      <c r="U1281" s="6" t="b">
        <f xml:space="preserve"> AND(ecommerce_dataset_updated[[#This Row],[Final_Price(Rs.) _]]=ecommerce_dataset_updated[[#This Row],['[Final_Price(Rs.)']]])</f>
        <v>0</v>
      </c>
      <c r="V1281" s="5"/>
    </row>
    <row r="1282" spans="1:22">
      <c r="A1282" t="s">
        <v>5266</v>
      </c>
      <c r="B1282" t="s">
        <v>5267</v>
      </c>
      <c r="C1282" t="s">
        <v>32</v>
      </c>
      <c r="D1282" s="9" t="s">
        <v>5268</v>
      </c>
      <c r="E1282" s="8">
        <f>ecommerce_dataset_updated[[#This Row],[Price (Rs.)]]+0</f>
        <v>168.92</v>
      </c>
      <c r="F1282" s="6" t="s">
        <v>75</v>
      </c>
      <c r="G1282" s="7">
        <f>ecommerce_dataset_updated[[#This Row],[Discount (%)]]+0</f>
        <v>10</v>
      </c>
      <c r="H1282" s="6" t="s">
        <v>5269</v>
      </c>
      <c r="I1282" s="6">
        <f>ecommerce_dataset_updated[[#This Row],['[Price (Rs.)']]]*ecommerce_dataset_updated[[#This Row],['[Discount (%)']]]/100</f>
        <v>16.891999999999999</v>
      </c>
      <c r="J1282" s="6">
        <f>ecommerce_dataset_updated[[#This Row],[Final_Price(Rs.)]]+0</f>
        <v>152.03</v>
      </c>
      <c r="K1282" s="6">
        <f xml:space="preserve"> ecommerce_dataset_updated[[#This Row],['[Price (Rs.)']]]-ecommerce_dataset_updated[[#This Row],[Discount Amount _]]</f>
        <v>152.02799999999999</v>
      </c>
      <c r="L1282" t="s">
        <v>120</v>
      </c>
      <c r="M1282" t="s">
        <v>2500</v>
      </c>
      <c r="N1282" s="4" t="s">
        <v>12</v>
      </c>
      <c r="O1282" s="4" t="s">
        <v>14055</v>
      </c>
      <c r="P1282" s="4" t="s">
        <v>14079</v>
      </c>
      <c r="Q1282" s="5">
        <f>DATE(ecommerce_dataset_updated[[#This Row],[YYYY]],ecommerce_dataset_updated[[#This Row],[MM]],ecommerce_dataset_updated[[#This Row],[DD]])</f>
        <v>45519</v>
      </c>
      <c r="R1282" s="6" t="str">
        <f>TEXT(ecommerce_dataset_updated[[#This Row],['[Purchase_Date']]], "mmm")</f>
        <v>Aug</v>
      </c>
      <c r="S1282" s="6" t="str">
        <f>TEXT(ecommerce_dataset_updated[[#This Row],['[Purchase_Date']]], "ddd")</f>
        <v>Thu</v>
      </c>
      <c r="T1282" s="6">
        <f>ecommerce_dataset_updated[[#This Row],[Final_Price(Rs.) _]]-ecommerce_dataset_updated[[#This Row],['[Final_Price(Rs.)']]]</f>
        <v>-2.0000000000095497E-3</v>
      </c>
      <c r="U1282" s="6" t="b">
        <f xml:space="preserve"> AND(ecommerce_dataset_updated[[#This Row],[Final_Price(Rs.) _]]=ecommerce_dataset_updated[[#This Row],['[Final_Price(Rs.)']]])</f>
        <v>0</v>
      </c>
      <c r="V1282" s="5"/>
    </row>
    <row r="1283" spans="1:22">
      <c r="A1283" t="s">
        <v>5270</v>
      </c>
      <c r="B1283" t="s">
        <v>5271</v>
      </c>
      <c r="C1283" t="s">
        <v>32</v>
      </c>
      <c r="D1283" s="9" t="s">
        <v>5272</v>
      </c>
      <c r="E1283" s="8">
        <f>ecommerce_dataset_updated[[#This Row],[Price (Rs.)]]+0</f>
        <v>42.14</v>
      </c>
      <c r="F1283" s="6" t="s">
        <v>26</v>
      </c>
      <c r="G1283" s="7">
        <f>ecommerce_dataset_updated[[#This Row],[Discount (%)]]+0</f>
        <v>25</v>
      </c>
      <c r="H1283" s="6" t="s">
        <v>5273</v>
      </c>
      <c r="I1283" s="6">
        <f>ecommerce_dataset_updated[[#This Row],['[Price (Rs.)']]]*ecommerce_dataset_updated[[#This Row],['[Discount (%)']]]/100</f>
        <v>10.535</v>
      </c>
      <c r="J1283" s="6">
        <f>ecommerce_dataset_updated[[#This Row],[Final_Price(Rs.)]]+0</f>
        <v>31.61</v>
      </c>
      <c r="K1283" s="6">
        <f xml:space="preserve"> ecommerce_dataset_updated[[#This Row],['[Price (Rs.)']]]-ecommerce_dataset_updated[[#This Row],[Discount Amount _]]</f>
        <v>31.605</v>
      </c>
      <c r="L1283" t="s">
        <v>35</v>
      </c>
      <c r="M1283" t="s">
        <v>3076</v>
      </c>
      <c r="N1283" s="4" t="s">
        <v>14053</v>
      </c>
      <c r="O1283" s="4" t="s">
        <v>14059</v>
      </c>
      <c r="P1283" s="4" t="s">
        <v>14079</v>
      </c>
      <c r="Q1283" s="5">
        <f>DATE(ecommerce_dataset_updated[[#This Row],[YYYY]],ecommerce_dataset_updated[[#This Row],[MM]],ecommerce_dataset_updated[[#This Row],[DD]])</f>
        <v>45416</v>
      </c>
      <c r="R1283" s="6" t="str">
        <f>TEXT(ecommerce_dataset_updated[[#This Row],['[Purchase_Date']]], "mmm")</f>
        <v>May</v>
      </c>
      <c r="S1283" s="6" t="str">
        <f>TEXT(ecommerce_dataset_updated[[#This Row],['[Purchase_Date']]], "ddd")</f>
        <v>Sat</v>
      </c>
      <c r="T1283" s="6">
        <f>ecommerce_dataset_updated[[#This Row],[Final_Price(Rs.) _]]-ecommerce_dataset_updated[[#This Row],['[Final_Price(Rs.)']]]</f>
        <v>-4.9999999999990052E-3</v>
      </c>
      <c r="U1283" s="6" t="b">
        <f xml:space="preserve"> AND(ecommerce_dataset_updated[[#This Row],[Final_Price(Rs.) _]]=ecommerce_dataset_updated[[#This Row],['[Final_Price(Rs.)']]])</f>
        <v>0</v>
      </c>
      <c r="V1283" s="5"/>
    </row>
    <row r="1284" spans="1:22">
      <c r="A1284" t="s">
        <v>5274</v>
      </c>
      <c r="B1284" t="s">
        <v>5275</v>
      </c>
      <c r="C1284" t="s">
        <v>10</v>
      </c>
      <c r="D1284" s="9" t="s">
        <v>5276</v>
      </c>
      <c r="E1284" s="8">
        <f>ecommerce_dataset_updated[[#This Row],[Price (Rs.)]]+0</f>
        <v>178.91</v>
      </c>
      <c r="F1284" s="6" t="s">
        <v>154</v>
      </c>
      <c r="G1284" s="7">
        <f>ecommerce_dataset_updated[[#This Row],[Discount (%)]]+0</f>
        <v>30</v>
      </c>
      <c r="H1284" s="6" t="s">
        <v>5277</v>
      </c>
      <c r="I1284" s="6">
        <f>ecommerce_dataset_updated[[#This Row],['[Price (Rs.)']]]*ecommerce_dataset_updated[[#This Row],['[Discount (%)']]]/100</f>
        <v>53.673000000000002</v>
      </c>
      <c r="J1284" s="6">
        <f>ecommerce_dataset_updated[[#This Row],[Final_Price(Rs.)]]+0</f>
        <v>125.24</v>
      </c>
      <c r="K1284" s="6">
        <f xml:space="preserve"> ecommerce_dataset_updated[[#This Row],['[Price (Rs.)']]]-ecommerce_dataset_updated[[#This Row],[Discount Amount _]]</f>
        <v>125.23699999999999</v>
      </c>
      <c r="L1284" t="s">
        <v>77</v>
      </c>
      <c r="M1284" t="s">
        <v>2116</v>
      </c>
      <c r="N1284" s="4" t="s">
        <v>14072</v>
      </c>
      <c r="O1284" s="4" t="s">
        <v>14052</v>
      </c>
      <c r="P1284" s="4" t="s">
        <v>14079</v>
      </c>
      <c r="Q1284" s="5">
        <f>DATE(ecommerce_dataset_updated[[#This Row],[YYYY]],ecommerce_dataset_updated[[#This Row],[MM]],ecommerce_dataset_updated[[#This Row],[DD]])</f>
        <v>45307</v>
      </c>
      <c r="R1284" s="6" t="str">
        <f>TEXT(ecommerce_dataset_updated[[#This Row],['[Purchase_Date']]], "mmm")</f>
        <v>Jan</v>
      </c>
      <c r="S1284" s="6" t="str">
        <f>TEXT(ecommerce_dataset_updated[[#This Row],['[Purchase_Date']]], "ddd")</f>
        <v>Tue</v>
      </c>
      <c r="T1284" s="6">
        <f>ecommerce_dataset_updated[[#This Row],[Final_Price(Rs.) _]]-ecommerce_dataset_updated[[#This Row],['[Final_Price(Rs.)']]]</f>
        <v>-3.0000000000001137E-3</v>
      </c>
      <c r="U1284" s="6" t="b">
        <f xml:space="preserve"> AND(ecommerce_dataset_updated[[#This Row],[Final_Price(Rs.) _]]=ecommerce_dataset_updated[[#This Row],['[Final_Price(Rs.)']]])</f>
        <v>0</v>
      </c>
      <c r="V1284" s="5"/>
    </row>
    <row r="1285" spans="1:22">
      <c r="A1285" t="s">
        <v>5278</v>
      </c>
      <c r="B1285" t="s">
        <v>5279</v>
      </c>
      <c r="C1285" t="s">
        <v>114</v>
      </c>
      <c r="D1285" s="9" t="s">
        <v>5280</v>
      </c>
      <c r="E1285" s="8">
        <f>ecommerce_dataset_updated[[#This Row],[Price (Rs.)]]+0</f>
        <v>322.75</v>
      </c>
      <c r="F1285" s="6" t="s">
        <v>12</v>
      </c>
      <c r="G1285" s="7">
        <f>ecommerce_dataset_updated[[#This Row],[Discount (%)]]+0</f>
        <v>15</v>
      </c>
      <c r="H1285" s="6" t="s">
        <v>5281</v>
      </c>
      <c r="I1285" s="6">
        <f>ecommerce_dataset_updated[[#This Row],['[Price (Rs.)']]]*ecommerce_dataset_updated[[#This Row],['[Discount (%)']]]/100</f>
        <v>48.412500000000001</v>
      </c>
      <c r="J1285" s="6">
        <f>ecommerce_dataset_updated[[#This Row],[Final_Price(Rs.)]]+0</f>
        <v>274.33999999999997</v>
      </c>
      <c r="K1285" s="6">
        <f xml:space="preserve"> ecommerce_dataset_updated[[#This Row],['[Price (Rs.)']]]-ecommerce_dataset_updated[[#This Row],[Discount Amount _]]</f>
        <v>274.33749999999998</v>
      </c>
      <c r="L1285" t="s">
        <v>35</v>
      </c>
      <c r="M1285" t="s">
        <v>686</v>
      </c>
      <c r="N1285" s="4" t="s">
        <v>75</v>
      </c>
      <c r="O1285" s="4" t="s">
        <v>14051</v>
      </c>
      <c r="P1285" s="4" t="s">
        <v>14079</v>
      </c>
      <c r="Q1285" s="5">
        <f>DATE(ecommerce_dataset_updated[[#This Row],[YYYY]],ecommerce_dataset_updated[[#This Row],[MM]],ecommerce_dataset_updated[[#This Row],[DD]])</f>
        <v>45332</v>
      </c>
      <c r="R1285" s="6" t="str">
        <f>TEXT(ecommerce_dataset_updated[[#This Row],['[Purchase_Date']]], "mmm")</f>
        <v>Feb</v>
      </c>
      <c r="S1285" s="6" t="str">
        <f>TEXT(ecommerce_dataset_updated[[#This Row],['[Purchase_Date']]], "ddd")</f>
        <v>Sat</v>
      </c>
      <c r="T1285" s="6">
        <f>ecommerce_dataset_updated[[#This Row],[Final_Price(Rs.) _]]-ecommerce_dataset_updated[[#This Row],['[Final_Price(Rs.)']]]</f>
        <v>-2.4999999999977263E-3</v>
      </c>
      <c r="U1285" s="6" t="b">
        <f xml:space="preserve"> AND(ecommerce_dataset_updated[[#This Row],[Final_Price(Rs.) _]]=ecommerce_dataset_updated[[#This Row],['[Final_Price(Rs.)']]])</f>
        <v>0</v>
      </c>
      <c r="V1285" s="5"/>
    </row>
    <row r="1286" spans="1:22">
      <c r="A1286" t="s">
        <v>5282</v>
      </c>
      <c r="B1286" t="s">
        <v>5283</v>
      </c>
      <c r="C1286" t="s">
        <v>32</v>
      </c>
      <c r="D1286" s="9" t="s">
        <v>5284</v>
      </c>
      <c r="E1286" s="8">
        <f>ecommerce_dataset_updated[[#This Row],[Price (Rs.)]]+0</f>
        <v>123.27</v>
      </c>
      <c r="F1286" s="6" t="s">
        <v>154</v>
      </c>
      <c r="G1286" s="7">
        <f>ecommerce_dataset_updated[[#This Row],[Discount (%)]]+0</f>
        <v>30</v>
      </c>
      <c r="H1286" s="6" t="s">
        <v>5285</v>
      </c>
      <c r="I1286" s="6">
        <f>ecommerce_dataset_updated[[#This Row],['[Price (Rs.)']]]*ecommerce_dataset_updated[[#This Row],['[Discount (%)']]]/100</f>
        <v>36.981000000000002</v>
      </c>
      <c r="J1286" s="6">
        <f>ecommerce_dataset_updated[[#This Row],[Final_Price(Rs.)]]+0</f>
        <v>86.29</v>
      </c>
      <c r="K1286" s="6">
        <f xml:space="preserve"> ecommerce_dataset_updated[[#This Row],['[Price (Rs.)']]]-ecommerce_dataset_updated[[#This Row],[Discount Amount _]]</f>
        <v>86.288999999999987</v>
      </c>
      <c r="L1286" t="s">
        <v>35</v>
      </c>
      <c r="M1286" t="s">
        <v>324</v>
      </c>
      <c r="N1286" s="4" t="s">
        <v>14069</v>
      </c>
      <c r="O1286" s="4" t="s">
        <v>14055</v>
      </c>
      <c r="P1286" s="4" t="s">
        <v>14079</v>
      </c>
      <c r="Q1286" s="5">
        <f>DATE(ecommerce_dataset_updated[[#This Row],[YYYY]],ecommerce_dataset_updated[[#This Row],[MM]],ecommerce_dataset_updated[[#This Row],[DD]])</f>
        <v>45526</v>
      </c>
      <c r="R1286" s="6" t="str">
        <f>TEXT(ecommerce_dataset_updated[[#This Row],['[Purchase_Date']]], "mmm")</f>
        <v>Aug</v>
      </c>
      <c r="S1286" s="6" t="str">
        <f>TEXT(ecommerce_dataset_updated[[#This Row],['[Purchase_Date']]], "ddd")</f>
        <v>Thu</v>
      </c>
      <c r="T1286" s="6">
        <f>ecommerce_dataset_updated[[#This Row],[Final_Price(Rs.) _]]-ecommerce_dataset_updated[[#This Row],['[Final_Price(Rs.)']]]</f>
        <v>-1.0000000000189857E-3</v>
      </c>
      <c r="U1286" s="6" t="b">
        <f xml:space="preserve"> AND(ecommerce_dataset_updated[[#This Row],[Final_Price(Rs.) _]]=ecommerce_dataset_updated[[#This Row],['[Final_Price(Rs.)']]])</f>
        <v>0</v>
      </c>
      <c r="V1286" s="5"/>
    </row>
    <row r="1287" spans="1:22">
      <c r="A1287" t="s">
        <v>5286</v>
      </c>
      <c r="B1287" t="s">
        <v>5287</v>
      </c>
      <c r="C1287" t="s">
        <v>10</v>
      </c>
      <c r="D1287" s="9" t="s">
        <v>5288</v>
      </c>
      <c r="E1287" s="8">
        <f>ecommerce_dataset_updated[[#This Row],[Price (Rs.)]]+0</f>
        <v>361.29</v>
      </c>
      <c r="F1287" s="6" t="s">
        <v>53</v>
      </c>
      <c r="G1287" s="7">
        <f>ecommerce_dataset_updated[[#This Row],[Discount (%)]]+0</f>
        <v>5</v>
      </c>
      <c r="H1287" s="6" t="s">
        <v>5289</v>
      </c>
      <c r="I1287" s="6">
        <f>ecommerce_dataset_updated[[#This Row],['[Price (Rs.)']]]*ecommerce_dataset_updated[[#This Row],['[Discount (%)']]]/100</f>
        <v>18.064499999999999</v>
      </c>
      <c r="J1287" s="6">
        <f>ecommerce_dataset_updated[[#This Row],[Final_Price(Rs.)]]+0</f>
        <v>343.23</v>
      </c>
      <c r="K1287" s="6">
        <f xml:space="preserve"> ecommerce_dataset_updated[[#This Row],['[Price (Rs.)']]]-ecommerce_dataset_updated[[#This Row],[Discount Amount _]]</f>
        <v>343.22550000000001</v>
      </c>
      <c r="L1287" t="s">
        <v>28</v>
      </c>
      <c r="M1287" t="s">
        <v>649</v>
      </c>
      <c r="N1287" s="4" t="s">
        <v>14070</v>
      </c>
      <c r="O1287" s="4" t="s">
        <v>14059</v>
      </c>
      <c r="P1287" s="4" t="s">
        <v>14079</v>
      </c>
      <c r="Q1287" s="5">
        <f>DATE(ecommerce_dataset_updated[[#This Row],[YYYY]],ecommerce_dataset_updated[[#This Row],[MM]],ecommerce_dataset_updated[[#This Row],[DD]])</f>
        <v>45430</v>
      </c>
      <c r="R1287" s="6" t="str">
        <f>TEXT(ecommerce_dataset_updated[[#This Row],['[Purchase_Date']]], "mmm")</f>
        <v>May</v>
      </c>
      <c r="S1287" s="6" t="str">
        <f>TEXT(ecommerce_dataset_updated[[#This Row],['[Purchase_Date']]], "ddd")</f>
        <v>Sat</v>
      </c>
      <c r="T1287" s="6">
        <f>ecommerce_dataset_updated[[#This Row],[Final_Price(Rs.) _]]-ecommerce_dataset_updated[[#This Row],['[Final_Price(Rs.)']]]</f>
        <v>-4.500000000007276E-3</v>
      </c>
      <c r="U1287" s="6" t="b">
        <f xml:space="preserve"> AND(ecommerce_dataset_updated[[#This Row],[Final_Price(Rs.) _]]=ecommerce_dataset_updated[[#This Row],['[Final_Price(Rs.)']]])</f>
        <v>0</v>
      </c>
      <c r="V1287" s="5"/>
    </row>
    <row r="1288" spans="1:22">
      <c r="A1288" t="s">
        <v>5290</v>
      </c>
      <c r="B1288" t="s">
        <v>5291</v>
      </c>
      <c r="C1288" t="s">
        <v>68</v>
      </c>
      <c r="D1288" s="9" t="s">
        <v>5292</v>
      </c>
      <c r="E1288" s="8">
        <f>ecommerce_dataset_updated[[#This Row],[Price (Rs.)]]+0</f>
        <v>275.42</v>
      </c>
      <c r="F1288" s="6" t="s">
        <v>75</v>
      </c>
      <c r="G1288" s="7">
        <f>ecommerce_dataset_updated[[#This Row],[Discount (%)]]+0</f>
        <v>10</v>
      </c>
      <c r="H1288" s="6" t="s">
        <v>5293</v>
      </c>
      <c r="I1288" s="6">
        <f>ecommerce_dataset_updated[[#This Row],['[Price (Rs.)']]]*ecommerce_dataset_updated[[#This Row],['[Discount (%)']]]/100</f>
        <v>27.542000000000002</v>
      </c>
      <c r="J1288" s="6">
        <f>ecommerce_dataset_updated[[#This Row],[Final_Price(Rs.)]]+0</f>
        <v>247.88</v>
      </c>
      <c r="K1288" s="6">
        <f xml:space="preserve"> ecommerce_dataset_updated[[#This Row],['[Price (Rs.)']]]-ecommerce_dataset_updated[[#This Row],[Discount Amount _]]</f>
        <v>247.87800000000001</v>
      </c>
      <c r="L1288" t="s">
        <v>77</v>
      </c>
      <c r="M1288" t="s">
        <v>1958</v>
      </c>
      <c r="N1288" s="4" t="s">
        <v>14056</v>
      </c>
      <c r="O1288" s="4" t="s">
        <v>14051</v>
      </c>
      <c r="P1288" s="4" t="s">
        <v>14079</v>
      </c>
      <c r="Q1288" s="5">
        <f>DATE(ecommerce_dataset_updated[[#This Row],[YYYY]],ecommerce_dataset_updated[[#This Row],[MM]],ecommerce_dataset_updated[[#This Row],[DD]])</f>
        <v>45350</v>
      </c>
      <c r="R1288" s="6" t="str">
        <f>TEXT(ecommerce_dataset_updated[[#This Row],['[Purchase_Date']]], "mmm")</f>
        <v>Feb</v>
      </c>
      <c r="S1288" s="6" t="str">
        <f>TEXT(ecommerce_dataset_updated[[#This Row],['[Purchase_Date']]], "ddd")</f>
        <v>Wed</v>
      </c>
      <c r="T1288" s="6">
        <f>ecommerce_dataset_updated[[#This Row],[Final_Price(Rs.) _]]-ecommerce_dataset_updated[[#This Row],['[Final_Price(Rs.)']]]</f>
        <v>-1.999999999981128E-3</v>
      </c>
      <c r="U1288" s="6" t="b">
        <f xml:space="preserve"> AND(ecommerce_dataset_updated[[#This Row],[Final_Price(Rs.) _]]=ecommerce_dataset_updated[[#This Row],['[Final_Price(Rs.)']]])</f>
        <v>0</v>
      </c>
      <c r="V1288" s="5"/>
    </row>
    <row r="1289" spans="1:22">
      <c r="A1289" t="s">
        <v>5294</v>
      </c>
      <c r="B1289" t="s">
        <v>5295</v>
      </c>
      <c r="C1289" t="s">
        <v>45</v>
      </c>
      <c r="D1289" s="9" t="s">
        <v>5296</v>
      </c>
      <c r="E1289" s="8">
        <f>ecommerce_dataset_updated[[#This Row],[Price (Rs.)]]+0</f>
        <v>321.92</v>
      </c>
      <c r="F1289" s="6" t="s">
        <v>47</v>
      </c>
      <c r="G1289" s="7">
        <f>ecommerce_dataset_updated[[#This Row],[Discount (%)]]+0</f>
        <v>50</v>
      </c>
      <c r="H1289" s="6" t="s">
        <v>5297</v>
      </c>
      <c r="I1289" s="6">
        <f>ecommerce_dataset_updated[[#This Row],['[Price (Rs.)']]]*ecommerce_dataset_updated[[#This Row],['[Discount (%)']]]/100</f>
        <v>160.96</v>
      </c>
      <c r="J1289" s="6">
        <f>ecommerce_dataset_updated[[#This Row],[Final_Price(Rs.)]]+0</f>
        <v>160.96</v>
      </c>
      <c r="K1289" s="6">
        <f xml:space="preserve"> ecommerce_dataset_updated[[#This Row],['[Price (Rs.)']]]-ecommerce_dataset_updated[[#This Row],[Discount Amount _]]</f>
        <v>160.96</v>
      </c>
      <c r="L1289" t="s">
        <v>120</v>
      </c>
      <c r="M1289" t="s">
        <v>662</v>
      </c>
      <c r="N1289" s="4" t="s">
        <v>14059</v>
      </c>
      <c r="O1289" s="4" t="s">
        <v>14067</v>
      </c>
      <c r="P1289" s="4" t="s">
        <v>14079</v>
      </c>
      <c r="Q1289" s="5">
        <f>DATE(ecommerce_dataset_updated[[#This Row],[YYYY]],ecommerce_dataset_updated[[#This Row],[MM]],ecommerce_dataset_updated[[#This Row],[DD]])</f>
        <v>45478</v>
      </c>
      <c r="R1289" s="6" t="str">
        <f>TEXT(ecommerce_dataset_updated[[#This Row],['[Purchase_Date']]], "mmm")</f>
        <v>Jul</v>
      </c>
      <c r="S1289" s="6" t="str">
        <f>TEXT(ecommerce_dataset_updated[[#This Row],['[Purchase_Date']]], "ddd")</f>
        <v>Fri</v>
      </c>
      <c r="T1289" s="6">
        <f>ecommerce_dataset_updated[[#This Row],[Final_Price(Rs.) _]]-ecommerce_dataset_updated[[#This Row],['[Final_Price(Rs.)']]]</f>
        <v>0</v>
      </c>
      <c r="U1289" s="6" t="b">
        <f xml:space="preserve"> AND(ecommerce_dataset_updated[[#This Row],[Final_Price(Rs.) _]]=ecommerce_dataset_updated[[#This Row],['[Final_Price(Rs.)']]])</f>
        <v>1</v>
      </c>
      <c r="V1289" s="5"/>
    </row>
    <row r="1290" spans="1:22">
      <c r="A1290" t="s">
        <v>5298</v>
      </c>
      <c r="B1290" t="s">
        <v>5299</v>
      </c>
      <c r="C1290" t="s">
        <v>68</v>
      </c>
      <c r="D1290" s="9" t="s">
        <v>5300</v>
      </c>
      <c r="E1290" s="8">
        <f>ecommerce_dataset_updated[[#This Row],[Price (Rs.)]]+0</f>
        <v>292.11</v>
      </c>
      <c r="F1290" s="6" t="s">
        <v>154</v>
      </c>
      <c r="G1290" s="7">
        <f>ecommerce_dataset_updated[[#This Row],[Discount (%)]]+0</f>
        <v>30</v>
      </c>
      <c r="H1290" s="6" t="s">
        <v>5301</v>
      </c>
      <c r="I1290" s="6">
        <f>ecommerce_dataset_updated[[#This Row],['[Price (Rs.)']]]*ecommerce_dataset_updated[[#This Row],['[Discount (%)']]]/100</f>
        <v>87.63300000000001</v>
      </c>
      <c r="J1290" s="6">
        <f>ecommerce_dataset_updated[[#This Row],[Final_Price(Rs.)]]+0</f>
        <v>204.48</v>
      </c>
      <c r="K1290" s="6">
        <f xml:space="preserve"> ecommerce_dataset_updated[[#This Row],['[Price (Rs.)']]]-ecommerce_dataset_updated[[#This Row],[Discount Amount _]]</f>
        <v>204.477</v>
      </c>
      <c r="L1290" t="s">
        <v>120</v>
      </c>
      <c r="M1290" t="s">
        <v>29</v>
      </c>
      <c r="N1290" s="4" t="s">
        <v>14052</v>
      </c>
      <c r="O1290" s="4" t="s">
        <v>14050</v>
      </c>
      <c r="P1290" s="4" t="s">
        <v>14079</v>
      </c>
      <c r="Q1290" s="5">
        <f>DATE(ecommerce_dataset_updated[[#This Row],[YYYY]],ecommerce_dataset_updated[[#This Row],[MM]],ecommerce_dataset_updated[[#This Row],[DD]])</f>
        <v>45536</v>
      </c>
      <c r="R1290" s="6" t="str">
        <f>TEXT(ecommerce_dataset_updated[[#This Row],['[Purchase_Date']]], "mmm")</f>
        <v>Sep</v>
      </c>
      <c r="S1290" s="6" t="str">
        <f>TEXT(ecommerce_dataset_updated[[#This Row],['[Purchase_Date']]], "ddd")</f>
        <v>Sun</v>
      </c>
      <c r="T1290" s="6">
        <f>ecommerce_dataset_updated[[#This Row],[Final_Price(Rs.) _]]-ecommerce_dataset_updated[[#This Row],['[Final_Price(Rs.)']]]</f>
        <v>-2.9999999999859028E-3</v>
      </c>
      <c r="U1290" s="6" t="b">
        <f xml:space="preserve"> AND(ecommerce_dataset_updated[[#This Row],[Final_Price(Rs.) _]]=ecommerce_dataset_updated[[#This Row],['[Final_Price(Rs.)']]])</f>
        <v>0</v>
      </c>
      <c r="V1290" s="5"/>
    </row>
    <row r="1291" spans="1:22">
      <c r="A1291" t="s">
        <v>5302</v>
      </c>
      <c r="B1291" t="s">
        <v>5303</v>
      </c>
      <c r="C1291" t="s">
        <v>10</v>
      </c>
      <c r="D1291" s="9" t="s">
        <v>5304</v>
      </c>
      <c r="E1291" s="8">
        <f>ecommerce_dataset_updated[[#This Row],[Price (Rs.)]]+0</f>
        <v>444.49</v>
      </c>
      <c r="F1291" s="6" t="s">
        <v>47</v>
      </c>
      <c r="G1291" s="7">
        <f>ecommerce_dataset_updated[[#This Row],[Discount (%)]]+0</f>
        <v>50</v>
      </c>
      <c r="H1291" s="6" t="s">
        <v>5305</v>
      </c>
      <c r="I1291" s="6">
        <f>ecommerce_dataset_updated[[#This Row],['[Price (Rs.)']]]*ecommerce_dataset_updated[[#This Row],['[Discount (%)']]]/100</f>
        <v>222.245</v>
      </c>
      <c r="J1291" s="6">
        <f>ecommerce_dataset_updated[[#This Row],[Final_Price(Rs.)]]+0</f>
        <v>222.25</v>
      </c>
      <c r="K1291" s="6">
        <f xml:space="preserve"> ecommerce_dataset_updated[[#This Row],['[Price (Rs.)']]]-ecommerce_dataset_updated[[#This Row],[Discount Amount _]]</f>
        <v>222.245</v>
      </c>
      <c r="L1291" t="s">
        <v>28</v>
      </c>
      <c r="M1291" t="s">
        <v>927</v>
      </c>
      <c r="N1291" s="4" t="s">
        <v>14064</v>
      </c>
      <c r="O1291" s="4" t="s">
        <v>14049</v>
      </c>
      <c r="P1291" s="4" t="s">
        <v>14079</v>
      </c>
      <c r="Q1291" s="5">
        <f>DATE(ecommerce_dataset_updated[[#This Row],[YYYY]],ecommerce_dataset_updated[[#This Row],[MM]],ecommerce_dataset_updated[[#This Row],[DD]])</f>
        <v>45609</v>
      </c>
      <c r="R1291" s="6" t="str">
        <f>TEXT(ecommerce_dataset_updated[[#This Row],['[Purchase_Date']]], "mmm")</f>
        <v>Nov</v>
      </c>
      <c r="S1291" s="6" t="str">
        <f>TEXT(ecommerce_dataset_updated[[#This Row],['[Purchase_Date']]], "ddd")</f>
        <v>Wed</v>
      </c>
      <c r="T1291" s="6">
        <f>ecommerce_dataset_updated[[#This Row],[Final_Price(Rs.) _]]-ecommerce_dataset_updated[[#This Row],['[Final_Price(Rs.)']]]</f>
        <v>-4.9999999999954525E-3</v>
      </c>
      <c r="U1291" s="6" t="b">
        <f xml:space="preserve"> AND(ecommerce_dataset_updated[[#This Row],[Final_Price(Rs.) _]]=ecommerce_dataset_updated[[#This Row],['[Final_Price(Rs.)']]])</f>
        <v>0</v>
      </c>
      <c r="V1291" s="5"/>
    </row>
    <row r="1292" spans="1:22">
      <c r="A1292" t="s">
        <v>5306</v>
      </c>
      <c r="B1292" t="s">
        <v>5307</v>
      </c>
      <c r="C1292" t="s">
        <v>39</v>
      </c>
      <c r="D1292" s="9" t="s">
        <v>5308</v>
      </c>
      <c r="E1292" s="8">
        <f>ecommerce_dataset_updated[[#This Row],[Price (Rs.)]]+0</f>
        <v>182.13</v>
      </c>
      <c r="F1292" s="6" t="s">
        <v>47</v>
      </c>
      <c r="G1292" s="7">
        <f>ecommerce_dataset_updated[[#This Row],[Discount (%)]]+0</f>
        <v>50</v>
      </c>
      <c r="H1292" s="6" t="s">
        <v>5309</v>
      </c>
      <c r="I1292" s="6">
        <f>ecommerce_dataset_updated[[#This Row],['[Price (Rs.)']]]*ecommerce_dataset_updated[[#This Row],['[Discount (%)']]]/100</f>
        <v>91.064999999999998</v>
      </c>
      <c r="J1292" s="6">
        <f>ecommerce_dataset_updated[[#This Row],[Final_Price(Rs.)]]+0</f>
        <v>91.06</v>
      </c>
      <c r="K1292" s="6">
        <f xml:space="preserve"> ecommerce_dataset_updated[[#This Row],['[Price (Rs.)']]]-ecommerce_dataset_updated[[#This Row],[Discount Amount _]]</f>
        <v>91.064999999999998</v>
      </c>
      <c r="L1292" t="s">
        <v>35</v>
      </c>
      <c r="M1292" t="s">
        <v>2274</v>
      </c>
      <c r="N1292" s="4" t="s">
        <v>14050</v>
      </c>
      <c r="O1292" s="4" t="s">
        <v>14053</v>
      </c>
      <c r="P1292" s="4" t="s">
        <v>14079</v>
      </c>
      <c r="Q1292" s="5">
        <f>DATE(ecommerce_dataset_updated[[#This Row],[YYYY]],ecommerce_dataset_updated[[#This Row],[MM]],ecommerce_dataset_updated[[#This Row],[DD]])</f>
        <v>45391</v>
      </c>
      <c r="R1292" s="6" t="str">
        <f>TEXT(ecommerce_dataset_updated[[#This Row],['[Purchase_Date']]], "mmm")</f>
        <v>Apr</v>
      </c>
      <c r="S1292" s="6" t="str">
        <f>TEXT(ecommerce_dataset_updated[[#This Row],['[Purchase_Date']]], "ddd")</f>
        <v>Tue</v>
      </c>
      <c r="T1292" s="6">
        <f>ecommerce_dataset_updated[[#This Row],[Final_Price(Rs.) _]]-ecommerce_dataset_updated[[#This Row],['[Final_Price(Rs.)']]]</f>
        <v>4.9999999999954525E-3</v>
      </c>
      <c r="U1292" s="6" t="b">
        <f xml:space="preserve"> AND(ecommerce_dataset_updated[[#This Row],[Final_Price(Rs.) _]]=ecommerce_dataset_updated[[#This Row],['[Final_Price(Rs.)']]])</f>
        <v>0</v>
      </c>
      <c r="V1292" s="5"/>
    </row>
    <row r="1293" spans="1:22">
      <c r="A1293" t="s">
        <v>5310</v>
      </c>
      <c r="B1293" t="s">
        <v>5311</v>
      </c>
      <c r="C1293" t="s">
        <v>39</v>
      </c>
      <c r="D1293" s="9" t="s">
        <v>5312</v>
      </c>
      <c r="E1293" s="8">
        <f>ecommerce_dataset_updated[[#This Row],[Price (Rs.)]]+0</f>
        <v>412.71</v>
      </c>
      <c r="F1293" s="6" t="s">
        <v>20</v>
      </c>
      <c r="G1293" s="7">
        <f>ecommerce_dataset_updated[[#This Row],[Discount (%)]]+0</f>
        <v>20</v>
      </c>
      <c r="H1293" s="6" t="s">
        <v>5313</v>
      </c>
      <c r="I1293" s="6">
        <f>ecommerce_dataset_updated[[#This Row],['[Price (Rs.)']]]*ecommerce_dataset_updated[[#This Row],['[Discount (%)']]]/100</f>
        <v>82.541999999999987</v>
      </c>
      <c r="J1293" s="6">
        <f>ecommerce_dataset_updated[[#This Row],[Final_Price(Rs.)]]+0</f>
        <v>330.17</v>
      </c>
      <c r="K1293" s="6">
        <f xml:space="preserve"> ecommerce_dataset_updated[[#This Row],['[Price (Rs.)']]]-ecommerce_dataset_updated[[#This Row],[Discount Amount _]]</f>
        <v>330.16800000000001</v>
      </c>
      <c r="L1293" t="s">
        <v>120</v>
      </c>
      <c r="M1293" t="s">
        <v>858</v>
      </c>
      <c r="N1293" s="4" t="s">
        <v>14059</v>
      </c>
      <c r="O1293" s="4" t="s">
        <v>14051</v>
      </c>
      <c r="P1293" s="4" t="s">
        <v>14079</v>
      </c>
      <c r="Q1293" s="5">
        <f>DATE(ecommerce_dataset_updated[[#This Row],[YYYY]],ecommerce_dataset_updated[[#This Row],[MM]],ecommerce_dataset_updated[[#This Row],[DD]])</f>
        <v>45327</v>
      </c>
      <c r="R1293" s="6" t="str">
        <f>TEXT(ecommerce_dataset_updated[[#This Row],['[Purchase_Date']]], "mmm")</f>
        <v>Feb</v>
      </c>
      <c r="S1293" s="6" t="str">
        <f>TEXT(ecommerce_dataset_updated[[#This Row],['[Purchase_Date']]], "ddd")</f>
        <v>Mon</v>
      </c>
      <c r="T1293" s="6">
        <f>ecommerce_dataset_updated[[#This Row],[Final_Price(Rs.) _]]-ecommerce_dataset_updated[[#This Row],['[Final_Price(Rs.)']]]</f>
        <v>-2.0000000000095497E-3</v>
      </c>
      <c r="U1293" s="6" t="b">
        <f xml:space="preserve"> AND(ecommerce_dataset_updated[[#This Row],[Final_Price(Rs.) _]]=ecommerce_dataset_updated[[#This Row],['[Final_Price(Rs.)']]])</f>
        <v>0</v>
      </c>
      <c r="V1293" s="5"/>
    </row>
    <row r="1294" spans="1:22">
      <c r="A1294" t="s">
        <v>5314</v>
      </c>
      <c r="B1294" t="s">
        <v>5315</v>
      </c>
      <c r="C1294" t="s">
        <v>10</v>
      </c>
      <c r="D1294" s="9" t="s">
        <v>5316</v>
      </c>
      <c r="E1294" s="8">
        <f>ecommerce_dataset_updated[[#This Row],[Price (Rs.)]]+0</f>
        <v>235.28</v>
      </c>
      <c r="F1294" s="6" t="s">
        <v>26</v>
      </c>
      <c r="G1294" s="7">
        <f>ecommerce_dataset_updated[[#This Row],[Discount (%)]]+0</f>
        <v>25</v>
      </c>
      <c r="H1294" s="6" t="s">
        <v>5317</v>
      </c>
      <c r="I1294" s="6">
        <f>ecommerce_dataset_updated[[#This Row],['[Price (Rs.)']]]*ecommerce_dataset_updated[[#This Row],['[Discount (%)']]]/100</f>
        <v>58.82</v>
      </c>
      <c r="J1294" s="6">
        <f>ecommerce_dataset_updated[[#This Row],[Final_Price(Rs.)]]+0</f>
        <v>176.46</v>
      </c>
      <c r="K1294" s="6">
        <f xml:space="preserve"> ecommerce_dataset_updated[[#This Row],['[Price (Rs.)']]]-ecommerce_dataset_updated[[#This Row],[Discount Amount _]]</f>
        <v>176.46</v>
      </c>
      <c r="L1294" t="s">
        <v>77</v>
      </c>
      <c r="M1294" t="s">
        <v>1131</v>
      </c>
      <c r="N1294" s="4" t="s">
        <v>12</v>
      </c>
      <c r="O1294" s="4" t="s">
        <v>14059</v>
      </c>
      <c r="P1294" s="4" t="s">
        <v>14079</v>
      </c>
      <c r="Q1294" s="5">
        <f>DATE(ecommerce_dataset_updated[[#This Row],[YYYY]],ecommerce_dataset_updated[[#This Row],[MM]],ecommerce_dataset_updated[[#This Row],[DD]])</f>
        <v>45427</v>
      </c>
      <c r="R1294" s="6" t="str">
        <f>TEXT(ecommerce_dataset_updated[[#This Row],['[Purchase_Date']]], "mmm")</f>
        <v>May</v>
      </c>
      <c r="S1294" s="6" t="str">
        <f>TEXT(ecommerce_dataset_updated[[#This Row],['[Purchase_Date']]], "ddd")</f>
        <v>Wed</v>
      </c>
      <c r="T1294" s="6">
        <f>ecommerce_dataset_updated[[#This Row],[Final_Price(Rs.) _]]-ecommerce_dataset_updated[[#This Row],['[Final_Price(Rs.)']]]</f>
        <v>0</v>
      </c>
      <c r="U1294" s="6" t="b">
        <f xml:space="preserve"> AND(ecommerce_dataset_updated[[#This Row],[Final_Price(Rs.) _]]=ecommerce_dataset_updated[[#This Row],['[Final_Price(Rs.)']]])</f>
        <v>1</v>
      </c>
      <c r="V1294" s="5"/>
    </row>
    <row r="1295" spans="1:22">
      <c r="A1295" t="s">
        <v>5318</v>
      </c>
      <c r="B1295" t="s">
        <v>5319</v>
      </c>
      <c r="C1295" t="s">
        <v>68</v>
      </c>
      <c r="D1295" s="9" t="s">
        <v>5320</v>
      </c>
      <c r="E1295" s="8">
        <f>ecommerce_dataset_updated[[#This Row],[Price (Rs.)]]+0</f>
        <v>309.89999999999998</v>
      </c>
      <c r="F1295" s="6" t="s">
        <v>53</v>
      </c>
      <c r="G1295" s="7">
        <f>ecommerce_dataset_updated[[#This Row],[Discount (%)]]+0</f>
        <v>5</v>
      </c>
      <c r="H1295" s="6" t="s">
        <v>5321</v>
      </c>
      <c r="I1295" s="6">
        <f>ecommerce_dataset_updated[[#This Row],['[Price (Rs.)']]]*ecommerce_dataset_updated[[#This Row],['[Discount (%)']]]/100</f>
        <v>15.494999999999999</v>
      </c>
      <c r="J1295" s="6">
        <f>ecommerce_dataset_updated[[#This Row],[Final_Price(Rs.)]]+0</f>
        <v>294.39999999999998</v>
      </c>
      <c r="K1295" s="6">
        <f xml:space="preserve"> ecommerce_dataset_updated[[#This Row],['[Price (Rs.)']]]-ecommerce_dataset_updated[[#This Row],[Discount Amount _]]</f>
        <v>294.40499999999997</v>
      </c>
      <c r="L1295" t="s">
        <v>28</v>
      </c>
      <c r="M1295" t="s">
        <v>371</v>
      </c>
      <c r="N1295" s="4" t="s">
        <v>14056</v>
      </c>
      <c r="O1295" s="4" t="s">
        <v>14052</v>
      </c>
      <c r="P1295" s="4" t="s">
        <v>14079</v>
      </c>
      <c r="Q1295" s="5">
        <f>DATE(ecommerce_dataset_updated[[#This Row],[YYYY]],ecommerce_dataset_updated[[#This Row],[MM]],ecommerce_dataset_updated[[#This Row],[DD]])</f>
        <v>45319</v>
      </c>
      <c r="R1295" s="6" t="str">
        <f>TEXT(ecommerce_dataset_updated[[#This Row],['[Purchase_Date']]], "mmm")</f>
        <v>Jan</v>
      </c>
      <c r="S1295" s="6" t="str">
        <f>TEXT(ecommerce_dataset_updated[[#This Row],['[Purchase_Date']]], "ddd")</f>
        <v>Sun</v>
      </c>
      <c r="T1295" s="6">
        <f>ecommerce_dataset_updated[[#This Row],[Final_Price(Rs.) _]]-ecommerce_dataset_updated[[#This Row],['[Final_Price(Rs.)']]]</f>
        <v>4.9999999999954525E-3</v>
      </c>
      <c r="U1295" s="6" t="b">
        <f xml:space="preserve"> AND(ecommerce_dataset_updated[[#This Row],[Final_Price(Rs.) _]]=ecommerce_dataset_updated[[#This Row],['[Final_Price(Rs.)']]])</f>
        <v>0</v>
      </c>
      <c r="V1295" s="5"/>
    </row>
    <row r="1296" spans="1:22">
      <c r="A1296" t="s">
        <v>5322</v>
      </c>
      <c r="B1296" t="s">
        <v>5323</v>
      </c>
      <c r="C1296" t="s">
        <v>39</v>
      </c>
      <c r="D1296" s="9" t="s">
        <v>5324</v>
      </c>
      <c r="E1296" s="8">
        <f>ecommerce_dataset_updated[[#This Row],[Price (Rs.)]]+0</f>
        <v>327.07</v>
      </c>
      <c r="F1296" s="6" t="s">
        <v>53</v>
      </c>
      <c r="G1296" s="7">
        <f>ecommerce_dataset_updated[[#This Row],[Discount (%)]]+0</f>
        <v>5</v>
      </c>
      <c r="H1296" s="6" t="s">
        <v>5325</v>
      </c>
      <c r="I1296" s="6">
        <f>ecommerce_dataset_updated[[#This Row],['[Price (Rs.)']]]*ecommerce_dataset_updated[[#This Row],['[Discount (%)']]]/100</f>
        <v>16.3535</v>
      </c>
      <c r="J1296" s="6">
        <f>ecommerce_dataset_updated[[#This Row],[Final_Price(Rs.)]]+0</f>
        <v>310.72000000000003</v>
      </c>
      <c r="K1296" s="6">
        <f xml:space="preserve"> ecommerce_dataset_updated[[#This Row],['[Price (Rs.)']]]-ecommerce_dataset_updated[[#This Row],[Discount Amount _]]</f>
        <v>310.7165</v>
      </c>
      <c r="L1296" t="s">
        <v>14</v>
      </c>
      <c r="M1296" t="s">
        <v>249</v>
      </c>
      <c r="N1296" s="4" t="s">
        <v>14048</v>
      </c>
      <c r="O1296" s="4" t="s">
        <v>14059</v>
      </c>
      <c r="P1296" s="4" t="s">
        <v>14079</v>
      </c>
      <c r="Q1296" s="5">
        <f>DATE(ecommerce_dataset_updated[[#This Row],[YYYY]],ecommerce_dataset_updated[[#This Row],[MM]],ecommerce_dataset_updated[[#This Row],[DD]])</f>
        <v>45424</v>
      </c>
      <c r="R1296" s="6" t="str">
        <f>TEXT(ecommerce_dataset_updated[[#This Row],['[Purchase_Date']]], "mmm")</f>
        <v>May</v>
      </c>
      <c r="S1296" s="6" t="str">
        <f>TEXT(ecommerce_dataset_updated[[#This Row],['[Purchase_Date']]], "ddd")</f>
        <v>Sun</v>
      </c>
      <c r="T1296" s="6">
        <f>ecommerce_dataset_updated[[#This Row],[Final_Price(Rs.) _]]-ecommerce_dataset_updated[[#This Row],['[Final_Price(Rs.)']]]</f>
        <v>-3.5000000000309228E-3</v>
      </c>
      <c r="U1296" s="6" t="b">
        <f xml:space="preserve"> AND(ecommerce_dataset_updated[[#This Row],[Final_Price(Rs.) _]]=ecommerce_dataset_updated[[#This Row],['[Final_Price(Rs.)']]])</f>
        <v>0</v>
      </c>
      <c r="V1296" s="5"/>
    </row>
    <row r="1297" spans="1:22">
      <c r="A1297" t="s">
        <v>5326</v>
      </c>
      <c r="B1297" t="s">
        <v>5327</v>
      </c>
      <c r="C1297" t="s">
        <v>10</v>
      </c>
      <c r="D1297" s="9" t="s">
        <v>5328</v>
      </c>
      <c r="E1297" s="8">
        <f>ecommerce_dataset_updated[[#This Row],[Price (Rs.)]]+0</f>
        <v>459.22</v>
      </c>
      <c r="F1297" s="6" t="s">
        <v>107</v>
      </c>
      <c r="G1297" s="7">
        <f>ecommerce_dataset_updated[[#This Row],[Discount (%)]]+0</f>
        <v>0</v>
      </c>
      <c r="H1297" s="6" t="s">
        <v>5328</v>
      </c>
      <c r="I1297" s="6">
        <f>ecommerce_dataset_updated[[#This Row],['[Price (Rs.)']]]*ecommerce_dataset_updated[[#This Row],['[Discount (%)']]]/100</f>
        <v>0</v>
      </c>
      <c r="J1297" s="6">
        <f>ecommerce_dataset_updated[[#This Row],[Final_Price(Rs.)]]+0</f>
        <v>459.22</v>
      </c>
      <c r="K1297" s="6">
        <f xml:space="preserve"> ecommerce_dataset_updated[[#This Row],['[Price (Rs.)']]]-ecommerce_dataset_updated[[#This Row],[Discount Amount _]]</f>
        <v>459.22</v>
      </c>
      <c r="L1297" t="s">
        <v>120</v>
      </c>
      <c r="M1297" t="s">
        <v>1672</v>
      </c>
      <c r="N1297" s="4" t="s">
        <v>14050</v>
      </c>
      <c r="O1297" s="4" t="s">
        <v>14049</v>
      </c>
      <c r="P1297" s="4" t="s">
        <v>14079</v>
      </c>
      <c r="Q1297" s="5">
        <f>DATE(ecommerce_dataset_updated[[#This Row],[YYYY]],ecommerce_dataset_updated[[#This Row],[MM]],ecommerce_dataset_updated[[#This Row],[DD]])</f>
        <v>45605</v>
      </c>
      <c r="R1297" s="6" t="str">
        <f>TEXT(ecommerce_dataset_updated[[#This Row],['[Purchase_Date']]], "mmm")</f>
        <v>Nov</v>
      </c>
      <c r="S1297" s="6" t="str">
        <f>TEXT(ecommerce_dataset_updated[[#This Row],['[Purchase_Date']]], "ddd")</f>
        <v>Sat</v>
      </c>
      <c r="T1297" s="6">
        <f>ecommerce_dataset_updated[[#This Row],[Final_Price(Rs.) _]]-ecommerce_dataset_updated[[#This Row],['[Final_Price(Rs.)']]]</f>
        <v>0</v>
      </c>
      <c r="U1297" s="6" t="b">
        <f xml:space="preserve"> AND(ecommerce_dataset_updated[[#This Row],[Final_Price(Rs.) _]]=ecommerce_dataset_updated[[#This Row],['[Final_Price(Rs.)']]])</f>
        <v>1</v>
      </c>
      <c r="V1297" s="5"/>
    </row>
    <row r="1298" spans="1:22">
      <c r="A1298" t="s">
        <v>5329</v>
      </c>
      <c r="B1298" t="s">
        <v>5330</v>
      </c>
      <c r="C1298" t="s">
        <v>45</v>
      </c>
      <c r="D1298" s="9" t="s">
        <v>5331</v>
      </c>
      <c r="E1298" s="8">
        <f>ecommerce_dataset_updated[[#This Row],[Price (Rs.)]]+0</f>
        <v>323</v>
      </c>
      <c r="F1298" s="6" t="s">
        <v>107</v>
      </c>
      <c r="G1298" s="7">
        <f>ecommerce_dataset_updated[[#This Row],[Discount (%)]]+0</f>
        <v>0</v>
      </c>
      <c r="H1298" s="6" t="s">
        <v>5331</v>
      </c>
      <c r="I1298" s="6">
        <f>ecommerce_dataset_updated[[#This Row],['[Price (Rs.)']]]*ecommerce_dataset_updated[[#This Row],['[Discount (%)']]]/100</f>
        <v>0</v>
      </c>
      <c r="J1298" s="6">
        <f>ecommerce_dataset_updated[[#This Row],[Final_Price(Rs.)]]+0</f>
        <v>323</v>
      </c>
      <c r="K1298" s="6">
        <f xml:space="preserve"> ecommerce_dataset_updated[[#This Row],['[Price (Rs.)']]]-ecommerce_dataset_updated[[#This Row],[Discount Amount _]]</f>
        <v>323</v>
      </c>
      <c r="L1298" t="s">
        <v>35</v>
      </c>
      <c r="M1298" t="s">
        <v>446</v>
      </c>
      <c r="N1298" s="4" t="s">
        <v>14049</v>
      </c>
      <c r="O1298" s="4" t="s">
        <v>14050</v>
      </c>
      <c r="P1298" s="4" t="s">
        <v>14079</v>
      </c>
      <c r="Q1298" s="5">
        <f>DATE(ecommerce_dataset_updated[[#This Row],[YYYY]],ecommerce_dataset_updated[[#This Row],[MM]],ecommerce_dataset_updated[[#This Row],[DD]])</f>
        <v>45546</v>
      </c>
      <c r="R1298" s="6" t="str">
        <f>TEXT(ecommerce_dataset_updated[[#This Row],['[Purchase_Date']]], "mmm")</f>
        <v>Sep</v>
      </c>
      <c r="S1298" s="6" t="str">
        <f>TEXT(ecommerce_dataset_updated[[#This Row],['[Purchase_Date']]], "ddd")</f>
        <v>Wed</v>
      </c>
      <c r="T1298" s="6">
        <f>ecommerce_dataset_updated[[#This Row],[Final_Price(Rs.) _]]-ecommerce_dataset_updated[[#This Row],['[Final_Price(Rs.)']]]</f>
        <v>0</v>
      </c>
      <c r="U1298" s="6" t="b">
        <f xml:space="preserve"> AND(ecommerce_dataset_updated[[#This Row],[Final_Price(Rs.) _]]=ecommerce_dataset_updated[[#This Row],['[Final_Price(Rs.)']]])</f>
        <v>1</v>
      </c>
      <c r="V1298" s="5"/>
    </row>
    <row r="1299" spans="1:22">
      <c r="A1299" t="s">
        <v>5332</v>
      </c>
      <c r="B1299" t="s">
        <v>5333</v>
      </c>
      <c r="C1299" t="s">
        <v>68</v>
      </c>
      <c r="D1299" s="9" t="s">
        <v>5334</v>
      </c>
      <c r="E1299" s="8">
        <f>ecommerce_dataset_updated[[#This Row],[Price (Rs.)]]+0</f>
        <v>170.44</v>
      </c>
      <c r="F1299" s="6" t="s">
        <v>12</v>
      </c>
      <c r="G1299" s="7">
        <f>ecommerce_dataset_updated[[#This Row],[Discount (%)]]+0</f>
        <v>15</v>
      </c>
      <c r="H1299" s="6" t="s">
        <v>5335</v>
      </c>
      <c r="I1299" s="6">
        <f>ecommerce_dataset_updated[[#This Row],['[Price (Rs.)']]]*ecommerce_dataset_updated[[#This Row],['[Discount (%)']]]/100</f>
        <v>25.565999999999999</v>
      </c>
      <c r="J1299" s="6">
        <f>ecommerce_dataset_updated[[#This Row],[Final_Price(Rs.)]]+0</f>
        <v>144.87</v>
      </c>
      <c r="K1299" s="6">
        <f xml:space="preserve"> ecommerce_dataset_updated[[#This Row],['[Price (Rs.)']]]-ecommerce_dataset_updated[[#This Row],[Discount Amount _]]</f>
        <v>144.874</v>
      </c>
      <c r="L1299" t="s">
        <v>77</v>
      </c>
      <c r="M1299" t="s">
        <v>492</v>
      </c>
      <c r="N1299" s="4" t="s">
        <v>12</v>
      </c>
      <c r="O1299" s="4" t="s">
        <v>14062</v>
      </c>
      <c r="P1299" s="4" t="s">
        <v>14079</v>
      </c>
      <c r="Q1299" s="5">
        <f>DATE(ecommerce_dataset_updated[[#This Row],[YYYY]],ecommerce_dataset_updated[[#This Row],[MM]],ecommerce_dataset_updated[[#This Row],[DD]])</f>
        <v>45458</v>
      </c>
      <c r="R1299" s="6" t="str">
        <f>TEXT(ecommerce_dataset_updated[[#This Row],['[Purchase_Date']]], "mmm")</f>
        <v>Jun</v>
      </c>
      <c r="S1299" s="6" t="str">
        <f>TEXT(ecommerce_dataset_updated[[#This Row],['[Purchase_Date']]], "ddd")</f>
        <v>Sat</v>
      </c>
      <c r="T1299" s="6">
        <f>ecommerce_dataset_updated[[#This Row],[Final_Price(Rs.) _]]-ecommerce_dataset_updated[[#This Row],['[Final_Price(Rs.)']]]</f>
        <v>3.9999999999906777E-3</v>
      </c>
      <c r="U1299" s="6" t="b">
        <f xml:space="preserve"> AND(ecommerce_dataset_updated[[#This Row],[Final_Price(Rs.) _]]=ecommerce_dataset_updated[[#This Row],['[Final_Price(Rs.)']]])</f>
        <v>0</v>
      </c>
      <c r="V1299" s="5"/>
    </row>
    <row r="1300" spans="1:22">
      <c r="A1300" t="s">
        <v>5336</v>
      </c>
      <c r="B1300" t="s">
        <v>5337</v>
      </c>
      <c r="C1300" t="s">
        <v>114</v>
      </c>
      <c r="D1300" s="9" t="s">
        <v>5338</v>
      </c>
      <c r="E1300" s="8">
        <f>ecommerce_dataset_updated[[#This Row],[Price (Rs.)]]+0</f>
        <v>354.49</v>
      </c>
      <c r="F1300" s="6" t="s">
        <v>154</v>
      </c>
      <c r="G1300" s="7">
        <f>ecommerce_dataset_updated[[#This Row],[Discount (%)]]+0</f>
        <v>30</v>
      </c>
      <c r="H1300" s="6" t="s">
        <v>5339</v>
      </c>
      <c r="I1300" s="6">
        <f>ecommerce_dataset_updated[[#This Row],['[Price (Rs.)']]]*ecommerce_dataset_updated[[#This Row],['[Discount (%)']]]/100</f>
        <v>106.34700000000001</v>
      </c>
      <c r="J1300" s="6">
        <f>ecommerce_dataset_updated[[#This Row],[Final_Price(Rs.)]]+0</f>
        <v>248.14</v>
      </c>
      <c r="K1300" s="6">
        <f xml:space="preserve"> ecommerce_dataset_updated[[#This Row],['[Price (Rs.)']]]-ecommerce_dataset_updated[[#This Row],[Discount Amount _]]</f>
        <v>248.143</v>
      </c>
      <c r="L1300" t="s">
        <v>77</v>
      </c>
      <c r="M1300" t="s">
        <v>909</v>
      </c>
      <c r="N1300" s="4" t="s">
        <v>20</v>
      </c>
      <c r="O1300" s="4" t="s">
        <v>14049</v>
      </c>
      <c r="P1300" s="4" t="s">
        <v>14079</v>
      </c>
      <c r="Q1300" s="5">
        <f>DATE(ecommerce_dataset_updated[[#This Row],[YYYY]],ecommerce_dataset_updated[[#This Row],[MM]],ecommerce_dataset_updated[[#This Row],[DD]])</f>
        <v>45616</v>
      </c>
      <c r="R1300" s="6" t="str">
        <f>TEXT(ecommerce_dataset_updated[[#This Row],['[Purchase_Date']]], "mmm")</f>
        <v>Nov</v>
      </c>
      <c r="S1300" s="6" t="str">
        <f>TEXT(ecommerce_dataset_updated[[#This Row],['[Purchase_Date']]], "ddd")</f>
        <v>Wed</v>
      </c>
      <c r="T1300" s="6">
        <f>ecommerce_dataset_updated[[#This Row],[Final_Price(Rs.) _]]-ecommerce_dataset_updated[[#This Row],['[Final_Price(Rs.)']]]</f>
        <v>3.0000000000143245E-3</v>
      </c>
      <c r="U1300" s="6" t="b">
        <f xml:space="preserve"> AND(ecommerce_dataset_updated[[#This Row],[Final_Price(Rs.) _]]=ecommerce_dataset_updated[[#This Row],['[Final_Price(Rs.)']]])</f>
        <v>0</v>
      </c>
      <c r="V1300" s="5"/>
    </row>
    <row r="1301" spans="1:22">
      <c r="A1301" t="s">
        <v>5340</v>
      </c>
      <c r="B1301" t="s">
        <v>5341</v>
      </c>
      <c r="C1301" t="s">
        <v>114</v>
      </c>
      <c r="D1301" s="9" t="s">
        <v>5342</v>
      </c>
      <c r="E1301" s="8">
        <f>ecommerce_dataset_updated[[#This Row],[Price (Rs.)]]+0</f>
        <v>277.17</v>
      </c>
      <c r="F1301" s="6" t="s">
        <v>154</v>
      </c>
      <c r="G1301" s="7">
        <f>ecommerce_dataset_updated[[#This Row],[Discount (%)]]+0</f>
        <v>30</v>
      </c>
      <c r="H1301" s="6" t="s">
        <v>5343</v>
      </c>
      <c r="I1301" s="6">
        <f>ecommerce_dataset_updated[[#This Row],['[Price (Rs.)']]]*ecommerce_dataset_updated[[#This Row],['[Discount (%)']]]/100</f>
        <v>83.15100000000001</v>
      </c>
      <c r="J1301" s="6">
        <f>ecommerce_dataset_updated[[#This Row],[Final_Price(Rs.)]]+0</f>
        <v>194.02</v>
      </c>
      <c r="K1301" s="6">
        <f xml:space="preserve"> ecommerce_dataset_updated[[#This Row],['[Price (Rs.)']]]-ecommerce_dataset_updated[[#This Row],[Discount Amount _]]</f>
        <v>194.01900000000001</v>
      </c>
      <c r="L1301" t="s">
        <v>120</v>
      </c>
      <c r="M1301" t="s">
        <v>1299</v>
      </c>
      <c r="N1301" s="4" t="s">
        <v>14051</v>
      </c>
      <c r="O1301" s="4" t="s">
        <v>14052</v>
      </c>
      <c r="P1301" s="4" t="s">
        <v>14079</v>
      </c>
      <c r="Q1301" s="5">
        <f>DATE(ecommerce_dataset_updated[[#This Row],[YYYY]],ecommerce_dataset_updated[[#This Row],[MM]],ecommerce_dataset_updated[[#This Row],[DD]])</f>
        <v>45293</v>
      </c>
      <c r="R1301" s="6" t="str">
        <f>TEXT(ecommerce_dataset_updated[[#This Row],['[Purchase_Date']]], "mmm")</f>
        <v>Jan</v>
      </c>
      <c r="S1301" s="6" t="str">
        <f>TEXT(ecommerce_dataset_updated[[#This Row],['[Purchase_Date']]], "ddd")</f>
        <v>Tue</v>
      </c>
      <c r="T1301" s="6">
        <f>ecommerce_dataset_updated[[#This Row],[Final_Price(Rs.) _]]-ecommerce_dataset_updated[[#This Row],['[Final_Price(Rs.)']]]</f>
        <v>-1.0000000000047748E-3</v>
      </c>
      <c r="U1301" s="6" t="b">
        <f xml:space="preserve"> AND(ecommerce_dataset_updated[[#This Row],[Final_Price(Rs.) _]]=ecommerce_dataset_updated[[#This Row],['[Final_Price(Rs.)']]])</f>
        <v>0</v>
      </c>
      <c r="V1301" s="5"/>
    </row>
    <row r="1302" spans="1:22">
      <c r="A1302" t="s">
        <v>5344</v>
      </c>
      <c r="B1302" t="s">
        <v>5345</v>
      </c>
      <c r="C1302" t="s">
        <v>10</v>
      </c>
      <c r="D1302" s="9" t="s">
        <v>5346</v>
      </c>
      <c r="E1302" s="8">
        <f>ecommerce_dataset_updated[[#This Row],[Price (Rs.)]]+0</f>
        <v>169.69</v>
      </c>
      <c r="F1302" s="6" t="s">
        <v>20</v>
      </c>
      <c r="G1302" s="7">
        <f>ecommerce_dataset_updated[[#This Row],[Discount (%)]]+0</f>
        <v>20</v>
      </c>
      <c r="H1302" s="6" t="s">
        <v>5347</v>
      </c>
      <c r="I1302" s="6">
        <f>ecommerce_dataset_updated[[#This Row],['[Price (Rs.)']]]*ecommerce_dataset_updated[[#This Row],['[Discount (%)']]]/100</f>
        <v>33.938000000000002</v>
      </c>
      <c r="J1302" s="6">
        <f>ecommerce_dataset_updated[[#This Row],[Final_Price(Rs.)]]+0</f>
        <v>135.75</v>
      </c>
      <c r="K1302" s="6">
        <f xml:space="preserve"> ecommerce_dataset_updated[[#This Row],['[Price (Rs.)']]]-ecommerce_dataset_updated[[#This Row],[Discount Amount _]]</f>
        <v>135.75200000000001</v>
      </c>
      <c r="L1302" t="s">
        <v>77</v>
      </c>
      <c r="M1302" t="s">
        <v>492</v>
      </c>
      <c r="N1302" s="4" t="s">
        <v>12</v>
      </c>
      <c r="O1302" s="4" t="s">
        <v>14062</v>
      </c>
      <c r="P1302" s="4" t="s">
        <v>14079</v>
      </c>
      <c r="Q1302" s="5">
        <f>DATE(ecommerce_dataset_updated[[#This Row],[YYYY]],ecommerce_dataset_updated[[#This Row],[MM]],ecommerce_dataset_updated[[#This Row],[DD]])</f>
        <v>45458</v>
      </c>
      <c r="R1302" s="6" t="str">
        <f>TEXT(ecommerce_dataset_updated[[#This Row],['[Purchase_Date']]], "mmm")</f>
        <v>Jun</v>
      </c>
      <c r="S1302" s="6" t="str">
        <f>TEXT(ecommerce_dataset_updated[[#This Row],['[Purchase_Date']]], "ddd")</f>
        <v>Sat</v>
      </c>
      <c r="T1302" s="6">
        <f>ecommerce_dataset_updated[[#This Row],[Final_Price(Rs.) _]]-ecommerce_dataset_updated[[#This Row],['[Final_Price(Rs.)']]]</f>
        <v>2.0000000000095497E-3</v>
      </c>
      <c r="U1302" s="6" t="b">
        <f xml:space="preserve"> AND(ecommerce_dataset_updated[[#This Row],[Final_Price(Rs.) _]]=ecommerce_dataset_updated[[#This Row],['[Final_Price(Rs.)']]])</f>
        <v>0</v>
      </c>
      <c r="V1302" s="5"/>
    </row>
    <row r="1303" spans="1:22">
      <c r="A1303" t="s">
        <v>5348</v>
      </c>
      <c r="B1303" t="s">
        <v>5349</v>
      </c>
      <c r="C1303" t="s">
        <v>68</v>
      </c>
      <c r="D1303" s="9" t="s">
        <v>5350</v>
      </c>
      <c r="E1303" s="8">
        <f>ecommerce_dataset_updated[[#This Row],[Price (Rs.)]]+0</f>
        <v>209.19</v>
      </c>
      <c r="F1303" s="6" t="s">
        <v>20</v>
      </c>
      <c r="G1303" s="7">
        <f>ecommerce_dataset_updated[[#This Row],[Discount (%)]]+0</f>
        <v>20</v>
      </c>
      <c r="H1303" s="6" t="s">
        <v>5351</v>
      </c>
      <c r="I1303" s="6">
        <f>ecommerce_dataset_updated[[#This Row],['[Price (Rs.)']]]*ecommerce_dataset_updated[[#This Row],['[Discount (%)']]]/100</f>
        <v>41.838000000000001</v>
      </c>
      <c r="J1303" s="6">
        <f>ecommerce_dataset_updated[[#This Row],[Final_Price(Rs.)]]+0</f>
        <v>167.35</v>
      </c>
      <c r="K1303" s="6">
        <f xml:space="preserve"> ecommerce_dataset_updated[[#This Row],['[Price (Rs.)']]]-ecommerce_dataset_updated[[#This Row],[Discount Amount _]]</f>
        <v>167.352</v>
      </c>
      <c r="L1303" t="s">
        <v>28</v>
      </c>
      <c r="M1303" t="s">
        <v>5352</v>
      </c>
      <c r="N1303" s="4" t="s">
        <v>14060</v>
      </c>
      <c r="O1303" s="4" t="s">
        <v>14052</v>
      </c>
      <c r="P1303" s="4" t="s">
        <v>14079</v>
      </c>
      <c r="Q1303" s="5">
        <f>DATE(ecommerce_dataset_updated[[#This Row],[YYYY]],ecommerce_dataset_updated[[#This Row],[MM]],ecommerce_dataset_updated[[#This Row],[DD]])</f>
        <v>45317</v>
      </c>
      <c r="R1303" s="6" t="str">
        <f>TEXT(ecommerce_dataset_updated[[#This Row],['[Purchase_Date']]], "mmm")</f>
        <v>Jan</v>
      </c>
      <c r="S1303" s="6" t="str">
        <f>TEXT(ecommerce_dataset_updated[[#This Row],['[Purchase_Date']]], "ddd")</f>
        <v>Fri</v>
      </c>
      <c r="T1303" s="6">
        <f>ecommerce_dataset_updated[[#This Row],[Final_Price(Rs.) _]]-ecommerce_dataset_updated[[#This Row],['[Final_Price(Rs.)']]]</f>
        <v>2.0000000000095497E-3</v>
      </c>
      <c r="U1303" s="6" t="b">
        <f xml:space="preserve"> AND(ecommerce_dataset_updated[[#This Row],[Final_Price(Rs.) _]]=ecommerce_dataset_updated[[#This Row],['[Final_Price(Rs.)']]])</f>
        <v>0</v>
      </c>
      <c r="V1303" s="5"/>
    </row>
    <row r="1304" spans="1:22">
      <c r="A1304" t="s">
        <v>5353</v>
      </c>
      <c r="B1304" t="s">
        <v>5354</v>
      </c>
      <c r="C1304" t="s">
        <v>68</v>
      </c>
      <c r="D1304" s="9" t="s">
        <v>5355</v>
      </c>
      <c r="E1304" s="8">
        <f>ecommerce_dataset_updated[[#This Row],[Price (Rs.)]]+0</f>
        <v>258.77999999999997</v>
      </c>
      <c r="F1304" s="6" t="s">
        <v>12</v>
      </c>
      <c r="G1304" s="7">
        <f>ecommerce_dataset_updated[[#This Row],[Discount (%)]]+0</f>
        <v>15</v>
      </c>
      <c r="H1304" s="6" t="s">
        <v>5356</v>
      </c>
      <c r="I1304" s="6">
        <f>ecommerce_dataset_updated[[#This Row],['[Price (Rs.)']]]*ecommerce_dataset_updated[[#This Row],['[Discount (%)']]]/100</f>
        <v>38.817</v>
      </c>
      <c r="J1304" s="6">
        <f>ecommerce_dataset_updated[[#This Row],[Final_Price(Rs.)]]+0</f>
        <v>219.96</v>
      </c>
      <c r="K1304" s="6">
        <f xml:space="preserve"> ecommerce_dataset_updated[[#This Row],['[Price (Rs.)']]]-ecommerce_dataset_updated[[#This Row],[Discount Amount _]]</f>
        <v>219.96299999999997</v>
      </c>
      <c r="L1304" t="s">
        <v>14</v>
      </c>
      <c r="M1304" t="s">
        <v>522</v>
      </c>
      <c r="N1304" s="4" t="s">
        <v>14051</v>
      </c>
      <c r="O1304" s="4" t="s">
        <v>14053</v>
      </c>
      <c r="P1304" s="4" t="s">
        <v>14079</v>
      </c>
      <c r="Q1304" s="5">
        <f>DATE(ecommerce_dataset_updated[[#This Row],[YYYY]],ecommerce_dataset_updated[[#This Row],[MM]],ecommerce_dataset_updated[[#This Row],[DD]])</f>
        <v>45384</v>
      </c>
      <c r="R1304" s="6" t="str">
        <f>TEXT(ecommerce_dataset_updated[[#This Row],['[Purchase_Date']]], "mmm")</f>
        <v>Apr</v>
      </c>
      <c r="S1304" s="6" t="str">
        <f>TEXT(ecommerce_dataset_updated[[#This Row],['[Purchase_Date']]], "ddd")</f>
        <v>Tue</v>
      </c>
      <c r="T1304" s="6">
        <f>ecommerce_dataset_updated[[#This Row],[Final_Price(Rs.) _]]-ecommerce_dataset_updated[[#This Row],['[Final_Price(Rs.)']]]</f>
        <v>2.9999999999574811E-3</v>
      </c>
      <c r="U1304" s="6" t="b">
        <f xml:space="preserve"> AND(ecommerce_dataset_updated[[#This Row],[Final_Price(Rs.) _]]=ecommerce_dataset_updated[[#This Row],['[Final_Price(Rs.)']]])</f>
        <v>0</v>
      </c>
      <c r="V1304" s="5"/>
    </row>
    <row r="1305" spans="1:22">
      <c r="A1305" t="s">
        <v>5357</v>
      </c>
      <c r="B1305" t="s">
        <v>5358</v>
      </c>
      <c r="C1305" t="s">
        <v>10</v>
      </c>
      <c r="D1305" s="9" t="s">
        <v>5359</v>
      </c>
      <c r="E1305" s="8">
        <f>ecommerce_dataset_updated[[#This Row],[Price (Rs.)]]+0</f>
        <v>480.49</v>
      </c>
      <c r="F1305" s="6" t="s">
        <v>107</v>
      </c>
      <c r="G1305" s="7">
        <f>ecommerce_dataset_updated[[#This Row],[Discount (%)]]+0</f>
        <v>0</v>
      </c>
      <c r="H1305" s="6" t="s">
        <v>5359</v>
      </c>
      <c r="I1305" s="6">
        <f>ecommerce_dataset_updated[[#This Row],['[Price (Rs.)']]]*ecommerce_dataset_updated[[#This Row],['[Discount (%)']]]/100</f>
        <v>0</v>
      </c>
      <c r="J1305" s="6">
        <f>ecommerce_dataset_updated[[#This Row],[Final_Price(Rs.)]]+0</f>
        <v>480.49</v>
      </c>
      <c r="K1305" s="6">
        <f xml:space="preserve"> ecommerce_dataset_updated[[#This Row],['[Price (Rs.)']]]-ecommerce_dataset_updated[[#This Row],[Discount Amount _]]</f>
        <v>480.49</v>
      </c>
      <c r="L1305" t="s">
        <v>77</v>
      </c>
      <c r="M1305" t="s">
        <v>1076</v>
      </c>
      <c r="N1305" s="4" t="s">
        <v>12</v>
      </c>
      <c r="O1305" s="4" t="s">
        <v>14067</v>
      </c>
      <c r="P1305" s="4" t="s">
        <v>14079</v>
      </c>
      <c r="Q1305" s="5">
        <f>DATE(ecommerce_dataset_updated[[#This Row],[YYYY]],ecommerce_dataset_updated[[#This Row],[MM]],ecommerce_dataset_updated[[#This Row],[DD]])</f>
        <v>45488</v>
      </c>
      <c r="R1305" s="6" t="str">
        <f>TEXT(ecommerce_dataset_updated[[#This Row],['[Purchase_Date']]], "mmm")</f>
        <v>Jul</v>
      </c>
      <c r="S1305" s="6" t="str">
        <f>TEXT(ecommerce_dataset_updated[[#This Row],['[Purchase_Date']]], "ddd")</f>
        <v>Mon</v>
      </c>
      <c r="T1305" s="6">
        <f>ecommerce_dataset_updated[[#This Row],[Final_Price(Rs.) _]]-ecommerce_dataset_updated[[#This Row],['[Final_Price(Rs.)']]]</f>
        <v>0</v>
      </c>
      <c r="U1305" s="6" t="b">
        <f xml:space="preserve"> AND(ecommerce_dataset_updated[[#This Row],[Final_Price(Rs.) _]]=ecommerce_dataset_updated[[#This Row],['[Final_Price(Rs.)']]])</f>
        <v>1</v>
      </c>
      <c r="V1305" s="5"/>
    </row>
    <row r="1306" spans="1:22">
      <c r="A1306" t="s">
        <v>5360</v>
      </c>
      <c r="B1306" t="s">
        <v>5361</v>
      </c>
      <c r="C1306" t="s">
        <v>10</v>
      </c>
      <c r="D1306" s="9" t="s">
        <v>5362</v>
      </c>
      <c r="E1306" s="8">
        <f>ecommerce_dataset_updated[[#This Row],[Price (Rs.)]]+0</f>
        <v>465.95</v>
      </c>
      <c r="F1306" s="6" t="s">
        <v>20</v>
      </c>
      <c r="G1306" s="7">
        <f>ecommerce_dataset_updated[[#This Row],[Discount (%)]]+0</f>
        <v>20</v>
      </c>
      <c r="H1306" s="6" t="s">
        <v>5363</v>
      </c>
      <c r="I1306" s="6">
        <f>ecommerce_dataset_updated[[#This Row],['[Price (Rs.)']]]*ecommerce_dataset_updated[[#This Row],['[Discount (%)']]]/100</f>
        <v>93.19</v>
      </c>
      <c r="J1306" s="6">
        <f>ecommerce_dataset_updated[[#This Row],[Final_Price(Rs.)]]+0</f>
        <v>372.76</v>
      </c>
      <c r="K1306" s="6">
        <f xml:space="preserve"> ecommerce_dataset_updated[[#This Row],['[Price (Rs.)']]]-ecommerce_dataset_updated[[#This Row],[Discount Amount _]]</f>
        <v>372.76</v>
      </c>
      <c r="L1306" t="s">
        <v>28</v>
      </c>
      <c r="M1306" t="s">
        <v>1884</v>
      </c>
      <c r="N1306" s="4" t="s">
        <v>14055</v>
      </c>
      <c r="O1306" s="4" t="s">
        <v>14050</v>
      </c>
      <c r="P1306" s="4" t="s">
        <v>14079</v>
      </c>
      <c r="Q1306" s="5">
        <f>DATE(ecommerce_dataset_updated[[#This Row],[YYYY]],ecommerce_dataset_updated[[#This Row],[MM]],ecommerce_dataset_updated[[#This Row],[DD]])</f>
        <v>45543</v>
      </c>
      <c r="R1306" s="6" t="str">
        <f>TEXT(ecommerce_dataset_updated[[#This Row],['[Purchase_Date']]], "mmm")</f>
        <v>Sep</v>
      </c>
      <c r="S1306" s="6" t="str">
        <f>TEXT(ecommerce_dataset_updated[[#This Row],['[Purchase_Date']]], "ddd")</f>
        <v>Sun</v>
      </c>
      <c r="T1306" s="6">
        <f>ecommerce_dataset_updated[[#This Row],[Final_Price(Rs.) _]]-ecommerce_dataset_updated[[#This Row],['[Final_Price(Rs.)']]]</f>
        <v>0</v>
      </c>
      <c r="U1306" s="6" t="b">
        <f xml:space="preserve"> AND(ecommerce_dataset_updated[[#This Row],[Final_Price(Rs.) _]]=ecommerce_dataset_updated[[#This Row],['[Final_Price(Rs.)']]])</f>
        <v>1</v>
      </c>
      <c r="V1306" s="5"/>
    </row>
    <row r="1307" spans="1:22">
      <c r="A1307" t="s">
        <v>5364</v>
      </c>
      <c r="B1307" t="s">
        <v>5365</v>
      </c>
      <c r="C1307" t="s">
        <v>18</v>
      </c>
      <c r="D1307" s="9" t="s">
        <v>5366</v>
      </c>
      <c r="E1307" s="8">
        <f>ecommerce_dataset_updated[[#This Row],[Price (Rs.)]]+0</f>
        <v>195.8</v>
      </c>
      <c r="F1307" s="6" t="s">
        <v>20</v>
      </c>
      <c r="G1307" s="7">
        <f>ecommerce_dataset_updated[[#This Row],[Discount (%)]]+0</f>
        <v>20</v>
      </c>
      <c r="H1307" s="6" t="s">
        <v>5367</v>
      </c>
      <c r="I1307" s="6">
        <f>ecommerce_dataset_updated[[#This Row],['[Price (Rs.)']]]*ecommerce_dataset_updated[[#This Row],['[Discount (%)']]]/100</f>
        <v>39.159999999999997</v>
      </c>
      <c r="J1307" s="6">
        <f>ecommerce_dataset_updated[[#This Row],[Final_Price(Rs.)]]+0</f>
        <v>156.63999999999999</v>
      </c>
      <c r="K1307" s="6">
        <f xml:space="preserve"> ecommerce_dataset_updated[[#This Row],['[Price (Rs.)']]]-ecommerce_dataset_updated[[#This Row],[Discount Amount _]]</f>
        <v>156.64000000000001</v>
      </c>
      <c r="L1307" t="s">
        <v>28</v>
      </c>
      <c r="M1307" t="s">
        <v>464</v>
      </c>
      <c r="N1307" s="4" t="s">
        <v>14059</v>
      </c>
      <c r="O1307" s="4" t="s">
        <v>75</v>
      </c>
      <c r="P1307" s="4" t="s">
        <v>14079</v>
      </c>
      <c r="Q1307" s="5">
        <f>DATE(ecommerce_dataset_updated[[#This Row],[YYYY]],ecommerce_dataset_updated[[#This Row],[MM]],ecommerce_dataset_updated[[#This Row],[DD]])</f>
        <v>45570</v>
      </c>
      <c r="R1307" s="6" t="str">
        <f>TEXT(ecommerce_dataset_updated[[#This Row],['[Purchase_Date']]], "mmm")</f>
        <v>Oct</v>
      </c>
      <c r="S1307" s="6" t="str">
        <f>TEXT(ecommerce_dataset_updated[[#This Row],['[Purchase_Date']]], "ddd")</f>
        <v>Sat</v>
      </c>
      <c r="T1307" s="6">
        <f>ecommerce_dataset_updated[[#This Row],[Final_Price(Rs.) _]]-ecommerce_dataset_updated[[#This Row],['[Final_Price(Rs.)']]]</f>
        <v>0</v>
      </c>
      <c r="U1307" s="6" t="b">
        <f xml:space="preserve"> AND(ecommerce_dataset_updated[[#This Row],[Final_Price(Rs.) _]]=ecommerce_dataset_updated[[#This Row],['[Final_Price(Rs.)']]])</f>
        <v>1</v>
      </c>
      <c r="V1307" s="5"/>
    </row>
    <row r="1308" spans="1:22">
      <c r="A1308" t="s">
        <v>5368</v>
      </c>
      <c r="B1308" t="s">
        <v>5369</v>
      </c>
      <c r="C1308" t="s">
        <v>68</v>
      </c>
      <c r="D1308" s="9" t="s">
        <v>5370</v>
      </c>
      <c r="E1308" s="8">
        <f>ecommerce_dataset_updated[[#This Row],[Price (Rs.)]]+0</f>
        <v>100.78</v>
      </c>
      <c r="F1308" s="6" t="s">
        <v>107</v>
      </c>
      <c r="G1308" s="7">
        <f>ecommerce_dataset_updated[[#This Row],[Discount (%)]]+0</f>
        <v>0</v>
      </c>
      <c r="H1308" s="6" t="s">
        <v>5370</v>
      </c>
      <c r="I1308" s="6">
        <f>ecommerce_dataset_updated[[#This Row],['[Price (Rs.)']]]*ecommerce_dataset_updated[[#This Row],['[Discount (%)']]]/100</f>
        <v>0</v>
      </c>
      <c r="J1308" s="6">
        <f>ecommerce_dataset_updated[[#This Row],[Final_Price(Rs.)]]+0</f>
        <v>100.78</v>
      </c>
      <c r="K1308" s="6">
        <f xml:space="preserve"> ecommerce_dataset_updated[[#This Row],['[Price (Rs.)']]]-ecommerce_dataset_updated[[#This Row],[Discount Amount _]]</f>
        <v>100.78</v>
      </c>
      <c r="L1308" t="s">
        <v>14</v>
      </c>
      <c r="M1308" t="s">
        <v>1817</v>
      </c>
      <c r="N1308" s="4" t="s">
        <v>14063</v>
      </c>
      <c r="O1308" s="4" t="s">
        <v>14052</v>
      </c>
      <c r="P1308" s="4" t="s">
        <v>14079</v>
      </c>
      <c r="Q1308" s="5">
        <f>DATE(ecommerce_dataset_updated[[#This Row],[YYYY]],ecommerce_dataset_updated[[#This Row],[MM]],ecommerce_dataset_updated[[#This Row],[DD]])</f>
        <v>45308</v>
      </c>
      <c r="R1308" s="6" t="str">
        <f>TEXT(ecommerce_dataset_updated[[#This Row],['[Purchase_Date']]], "mmm")</f>
        <v>Jan</v>
      </c>
      <c r="S1308" s="6" t="str">
        <f>TEXT(ecommerce_dataset_updated[[#This Row],['[Purchase_Date']]], "ddd")</f>
        <v>Wed</v>
      </c>
      <c r="T1308" s="6">
        <f>ecommerce_dataset_updated[[#This Row],[Final_Price(Rs.) _]]-ecommerce_dataset_updated[[#This Row],['[Final_Price(Rs.)']]]</f>
        <v>0</v>
      </c>
      <c r="U1308" s="6" t="b">
        <f xml:space="preserve"> AND(ecommerce_dataset_updated[[#This Row],[Final_Price(Rs.) _]]=ecommerce_dataset_updated[[#This Row],['[Final_Price(Rs.)']]])</f>
        <v>1</v>
      </c>
      <c r="V1308" s="5"/>
    </row>
    <row r="1309" spans="1:22">
      <c r="A1309" t="s">
        <v>5371</v>
      </c>
      <c r="B1309" t="s">
        <v>5372</v>
      </c>
      <c r="C1309" t="s">
        <v>32</v>
      </c>
      <c r="D1309" s="9" t="s">
        <v>5373</v>
      </c>
      <c r="E1309" s="8">
        <f>ecommerce_dataset_updated[[#This Row],[Price (Rs.)]]+0</f>
        <v>31.79</v>
      </c>
      <c r="F1309" s="6" t="s">
        <v>107</v>
      </c>
      <c r="G1309" s="7">
        <f>ecommerce_dataset_updated[[#This Row],[Discount (%)]]+0</f>
        <v>0</v>
      </c>
      <c r="H1309" s="6" t="s">
        <v>5373</v>
      </c>
      <c r="I1309" s="6">
        <f>ecommerce_dataset_updated[[#This Row],['[Price (Rs.)']]]*ecommerce_dataset_updated[[#This Row],['[Discount (%)']]]/100</f>
        <v>0</v>
      </c>
      <c r="J1309" s="6">
        <f>ecommerce_dataset_updated[[#This Row],[Final_Price(Rs.)]]+0</f>
        <v>31.79</v>
      </c>
      <c r="K1309" s="6">
        <f xml:space="preserve"> ecommerce_dataset_updated[[#This Row],['[Price (Rs.)']]]-ecommerce_dataset_updated[[#This Row],[Discount Amount _]]</f>
        <v>31.79</v>
      </c>
      <c r="L1309" t="s">
        <v>120</v>
      </c>
      <c r="M1309" t="s">
        <v>1949</v>
      </c>
      <c r="N1309" s="4" t="s">
        <v>20</v>
      </c>
      <c r="O1309" s="4" t="s">
        <v>14055</v>
      </c>
      <c r="P1309" s="4" t="s">
        <v>14079</v>
      </c>
      <c r="Q1309" s="5">
        <f>DATE(ecommerce_dataset_updated[[#This Row],[YYYY]],ecommerce_dataset_updated[[#This Row],[MM]],ecommerce_dataset_updated[[#This Row],[DD]])</f>
        <v>45524</v>
      </c>
      <c r="R1309" s="6" t="str">
        <f>TEXT(ecommerce_dataset_updated[[#This Row],['[Purchase_Date']]], "mmm")</f>
        <v>Aug</v>
      </c>
      <c r="S1309" s="6" t="str">
        <f>TEXT(ecommerce_dataset_updated[[#This Row],['[Purchase_Date']]], "ddd")</f>
        <v>Tue</v>
      </c>
      <c r="T1309" s="6">
        <f>ecommerce_dataset_updated[[#This Row],[Final_Price(Rs.) _]]-ecommerce_dataset_updated[[#This Row],['[Final_Price(Rs.)']]]</f>
        <v>0</v>
      </c>
      <c r="U1309" s="6" t="b">
        <f xml:space="preserve"> AND(ecommerce_dataset_updated[[#This Row],[Final_Price(Rs.) _]]=ecommerce_dataset_updated[[#This Row],['[Final_Price(Rs.)']]])</f>
        <v>1</v>
      </c>
      <c r="V1309" s="5"/>
    </row>
    <row r="1310" spans="1:22">
      <c r="A1310" t="s">
        <v>5374</v>
      </c>
      <c r="B1310" t="s">
        <v>5375</v>
      </c>
      <c r="C1310" t="s">
        <v>68</v>
      </c>
      <c r="D1310" s="9" t="s">
        <v>5376</v>
      </c>
      <c r="E1310" s="8">
        <f>ecommerce_dataset_updated[[#This Row],[Price (Rs.)]]+0</f>
        <v>493.53</v>
      </c>
      <c r="F1310" s="6" t="s">
        <v>154</v>
      </c>
      <c r="G1310" s="7">
        <f>ecommerce_dataset_updated[[#This Row],[Discount (%)]]+0</f>
        <v>30</v>
      </c>
      <c r="H1310" s="6" t="s">
        <v>3528</v>
      </c>
      <c r="I1310" s="6">
        <f>ecommerce_dataset_updated[[#This Row],['[Price (Rs.)']]]*ecommerce_dataset_updated[[#This Row],['[Discount (%)']]]/100</f>
        <v>148.059</v>
      </c>
      <c r="J1310" s="6">
        <f>ecommerce_dataset_updated[[#This Row],[Final_Price(Rs.)]]+0</f>
        <v>345.47</v>
      </c>
      <c r="K1310" s="6">
        <f xml:space="preserve"> ecommerce_dataset_updated[[#This Row],['[Price (Rs.)']]]-ecommerce_dataset_updated[[#This Row],[Discount Amount _]]</f>
        <v>345.471</v>
      </c>
      <c r="L1310" t="s">
        <v>77</v>
      </c>
      <c r="M1310" t="s">
        <v>3542</v>
      </c>
      <c r="N1310" s="4" t="s">
        <v>26</v>
      </c>
      <c r="O1310" s="4" t="s">
        <v>14053</v>
      </c>
      <c r="P1310" s="4" t="s">
        <v>14079</v>
      </c>
      <c r="Q1310" s="5">
        <f>DATE(ecommerce_dataset_updated[[#This Row],[YYYY]],ecommerce_dataset_updated[[#This Row],[MM]],ecommerce_dataset_updated[[#This Row],[DD]])</f>
        <v>45407</v>
      </c>
      <c r="R1310" s="6" t="str">
        <f>TEXT(ecommerce_dataset_updated[[#This Row],['[Purchase_Date']]], "mmm")</f>
        <v>Apr</v>
      </c>
      <c r="S1310" s="6" t="str">
        <f>TEXT(ecommerce_dataset_updated[[#This Row],['[Purchase_Date']]], "ddd")</f>
        <v>Thu</v>
      </c>
      <c r="T1310" s="6">
        <f>ecommerce_dataset_updated[[#This Row],[Final_Price(Rs.) _]]-ecommerce_dataset_updated[[#This Row],['[Final_Price(Rs.)']]]</f>
        <v>9.9999999997635314E-4</v>
      </c>
      <c r="U1310" s="6" t="b">
        <f xml:space="preserve"> AND(ecommerce_dataset_updated[[#This Row],[Final_Price(Rs.) _]]=ecommerce_dataset_updated[[#This Row],['[Final_Price(Rs.)']]])</f>
        <v>0</v>
      </c>
      <c r="V1310" s="5"/>
    </row>
    <row r="1311" spans="1:22">
      <c r="A1311" t="s">
        <v>5377</v>
      </c>
      <c r="B1311" t="s">
        <v>5378</v>
      </c>
      <c r="C1311" t="s">
        <v>32</v>
      </c>
      <c r="D1311" s="9" t="s">
        <v>5379</v>
      </c>
      <c r="E1311" s="8">
        <f>ecommerce_dataset_updated[[#This Row],[Price (Rs.)]]+0</f>
        <v>190.3</v>
      </c>
      <c r="F1311" s="6" t="s">
        <v>47</v>
      </c>
      <c r="G1311" s="7">
        <f>ecommerce_dataset_updated[[#This Row],[Discount (%)]]+0</f>
        <v>50</v>
      </c>
      <c r="H1311" s="6" t="s">
        <v>5380</v>
      </c>
      <c r="I1311" s="6">
        <f>ecommerce_dataset_updated[[#This Row],['[Price (Rs.)']]]*ecommerce_dataset_updated[[#This Row],['[Discount (%)']]]/100</f>
        <v>95.15</v>
      </c>
      <c r="J1311" s="6">
        <f>ecommerce_dataset_updated[[#This Row],[Final_Price(Rs.)]]+0</f>
        <v>95.15</v>
      </c>
      <c r="K1311" s="6">
        <f xml:space="preserve"> ecommerce_dataset_updated[[#This Row],['[Price (Rs.)']]]-ecommerce_dataset_updated[[#This Row],[Discount Amount _]]</f>
        <v>95.15</v>
      </c>
      <c r="L1311" t="s">
        <v>14</v>
      </c>
      <c r="M1311" t="s">
        <v>380</v>
      </c>
      <c r="N1311" s="4" t="s">
        <v>14066</v>
      </c>
      <c r="O1311" s="4" t="s">
        <v>75</v>
      </c>
      <c r="P1311" s="4" t="s">
        <v>14079</v>
      </c>
      <c r="Q1311" s="5">
        <f>DATE(ecommerce_dataset_updated[[#This Row],[YYYY]],ecommerce_dataset_updated[[#This Row],[MM]],ecommerce_dataset_updated[[#This Row],[DD]])</f>
        <v>45584</v>
      </c>
      <c r="R1311" s="6" t="str">
        <f>TEXT(ecommerce_dataset_updated[[#This Row],['[Purchase_Date']]], "mmm")</f>
        <v>Oct</v>
      </c>
      <c r="S1311" s="6" t="str">
        <f>TEXT(ecommerce_dataset_updated[[#This Row],['[Purchase_Date']]], "ddd")</f>
        <v>Sat</v>
      </c>
      <c r="T1311" s="6">
        <f>ecommerce_dataset_updated[[#This Row],[Final_Price(Rs.) _]]-ecommerce_dataset_updated[[#This Row],['[Final_Price(Rs.)']]]</f>
        <v>0</v>
      </c>
      <c r="U1311" s="6" t="b">
        <f xml:space="preserve"> AND(ecommerce_dataset_updated[[#This Row],[Final_Price(Rs.) _]]=ecommerce_dataset_updated[[#This Row],['[Final_Price(Rs.)']]])</f>
        <v>1</v>
      </c>
      <c r="V1311" s="5"/>
    </row>
    <row r="1312" spans="1:22">
      <c r="A1312" t="s">
        <v>5381</v>
      </c>
      <c r="B1312" t="s">
        <v>5382</v>
      </c>
      <c r="C1312" t="s">
        <v>39</v>
      </c>
      <c r="D1312" s="9" t="s">
        <v>5383</v>
      </c>
      <c r="E1312" s="8">
        <f>ecommerce_dataset_updated[[#This Row],[Price (Rs.)]]+0</f>
        <v>22.77</v>
      </c>
      <c r="F1312" s="6" t="s">
        <v>47</v>
      </c>
      <c r="G1312" s="7">
        <f>ecommerce_dataset_updated[[#This Row],[Discount (%)]]+0</f>
        <v>50</v>
      </c>
      <c r="H1312" s="6" t="s">
        <v>5384</v>
      </c>
      <c r="I1312" s="6">
        <f>ecommerce_dataset_updated[[#This Row],['[Price (Rs.)']]]*ecommerce_dataset_updated[[#This Row],['[Discount (%)']]]/100</f>
        <v>11.385</v>
      </c>
      <c r="J1312" s="6">
        <f>ecommerce_dataset_updated[[#This Row],[Final_Price(Rs.)]]+0</f>
        <v>11.38</v>
      </c>
      <c r="K1312" s="6">
        <f xml:space="preserve"> ecommerce_dataset_updated[[#This Row],['[Price (Rs.)']]]-ecommerce_dataset_updated[[#This Row],[Discount Amount _]]</f>
        <v>11.385</v>
      </c>
      <c r="L1312" t="s">
        <v>28</v>
      </c>
      <c r="M1312" t="s">
        <v>98</v>
      </c>
      <c r="N1312" s="4" t="s">
        <v>20</v>
      </c>
      <c r="O1312" s="4" t="s">
        <v>14062</v>
      </c>
      <c r="P1312" s="4" t="s">
        <v>14079</v>
      </c>
      <c r="Q1312" s="5">
        <f>DATE(ecommerce_dataset_updated[[#This Row],[YYYY]],ecommerce_dataset_updated[[#This Row],[MM]],ecommerce_dataset_updated[[#This Row],[DD]])</f>
        <v>45463</v>
      </c>
      <c r="R1312" s="6" t="str">
        <f>TEXT(ecommerce_dataset_updated[[#This Row],['[Purchase_Date']]], "mmm")</f>
        <v>Jun</v>
      </c>
      <c r="S1312" s="6" t="str">
        <f>TEXT(ecommerce_dataset_updated[[#This Row],['[Purchase_Date']]], "ddd")</f>
        <v>Thu</v>
      </c>
      <c r="T1312" s="6">
        <f>ecommerce_dataset_updated[[#This Row],[Final_Price(Rs.) _]]-ecommerce_dataset_updated[[#This Row],['[Final_Price(Rs.)']]]</f>
        <v>4.9999999999990052E-3</v>
      </c>
      <c r="U1312" s="6" t="b">
        <f xml:space="preserve"> AND(ecommerce_dataset_updated[[#This Row],[Final_Price(Rs.) _]]=ecommerce_dataset_updated[[#This Row],['[Final_Price(Rs.)']]])</f>
        <v>0</v>
      </c>
      <c r="V1312" s="5"/>
    </row>
    <row r="1313" spans="1:22">
      <c r="A1313" t="s">
        <v>5385</v>
      </c>
      <c r="B1313" t="s">
        <v>5386</v>
      </c>
      <c r="C1313" t="s">
        <v>10</v>
      </c>
      <c r="D1313" s="9" t="s">
        <v>5387</v>
      </c>
      <c r="E1313" s="8">
        <f>ecommerce_dataset_updated[[#This Row],[Price (Rs.)]]+0</f>
        <v>307.89999999999998</v>
      </c>
      <c r="F1313" s="6" t="s">
        <v>12</v>
      </c>
      <c r="G1313" s="7">
        <f>ecommerce_dataset_updated[[#This Row],[Discount (%)]]+0</f>
        <v>15</v>
      </c>
      <c r="H1313" s="6" t="s">
        <v>5388</v>
      </c>
      <c r="I1313" s="6">
        <f>ecommerce_dataset_updated[[#This Row],['[Price (Rs.)']]]*ecommerce_dataset_updated[[#This Row],['[Discount (%)']]]/100</f>
        <v>46.185000000000002</v>
      </c>
      <c r="J1313" s="6">
        <f>ecommerce_dataset_updated[[#This Row],[Final_Price(Rs.)]]+0</f>
        <v>261.70999999999998</v>
      </c>
      <c r="K1313" s="6">
        <f xml:space="preserve"> ecommerce_dataset_updated[[#This Row],['[Price (Rs.)']]]-ecommerce_dataset_updated[[#This Row],[Discount Amount _]]</f>
        <v>261.71499999999997</v>
      </c>
      <c r="L1313" t="s">
        <v>120</v>
      </c>
      <c r="M1313" t="s">
        <v>783</v>
      </c>
      <c r="N1313" s="4" t="s">
        <v>14058</v>
      </c>
      <c r="O1313" s="4" t="s">
        <v>14057</v>
      </c>
      <c r="P1313" s="4" t="s">
        <v>14079</v>
      </c>
      <c r="Q1313" s="5">
        <f>DATE(ecommerce_dataset_updated[[#This Row],[YYYY]],ecommerce_dataset_updated[[#This Row],[MM]],ecommerce_dataset_updated[[#This Row],[DD]])</f>
        <v>45380</v>
      </c>
      <c r="R1313" s="6" t="str">
        <f>TEXT(ecommerce_dataset_updated[[#This Row],['[Purchase_Date']]], "mmm")</f>
        <v>Mar</v>
      </c>
      <c r="S1313" s="6" t="str">
        <f>TEXT(ecommerce_dataset_updated[[#This Row],['[Purchase_Date']]], "ddd")</f>
        <v>Fri</v>
      </c>
      <c r="T1313" s="6">
        <f>ecommerce_dataset_updated[[#This Row],[Final_Price(Rs.) _]]-ecommerce_dataset_updated[[#This Row],['[Final_Price(Rs.)']]]</f>
        <v>4.9999999999954525E-3</v>
      </c>
      <c r="U1313" s="6" t="b">
        <f xml:space="preserve"> AND(ecommerce_dataset_updated[[#This Row],[Final_Price(Rs.) _]]=ecommerce_dataset_updated[[#This Row],['[Final_Price(Rs.)']]])</f>
        <v>0</v>
      </c>
      <c r="V1313" s="5"/>
    </row>
    <row r="1314" spans="1:22">
      <c r="A1314" t="s">
        <v>5389</v>
      </c>
      <c r="B1314" t="s">
        <v>5390</v>
      </c>
      <c r="C1314" t="s">
        <v>32</v>
      </c>
      <c r="D1314" s="9" t="s">
        <v>5391</v>
      </c>
      <c r="E1314" s="8">
        <f>ecommerce_dataset_updated[[#This Row],[Price (Rs.)]]+0</f>
        <v>150.05000000000001</v>
      </c>
      <c r="F1314" s="6" t="s">
        <v>107</v>
      </c>
      <c r="G1314" s="7">
        <f>ecommerce_dataset_updated[[#This Row],[Discount (%)]]+0</f>
        <v>0</v>
      </c>
      <c r="H1314" s="6" t="s">
        <v>5391</v>
      </c>
      <c r="I1314" s="6">
        <f>ecommerce_dataset_updated[[#This Row],['[Price (Rs.)']]]*ecommerce_dataset_updated[[#This Row],['[Discount (%)']]]/100</f>
        <v>0</v>
      </c>
      <c r="J1314" s="6">
        <f>ecommerce_dataset_updated[[#This Row],[Final_Price(Rs.)]]+0</f>
        <v>150.05000000000001</v>
      </c>
      <c r="K1314" s="6">
        <f xml:space="preserve"> ecommerce_dataset_updated[[#This Row],['[Price (Rs.)']]]-ecommerce_dataset_updated[[#This Row],[Discount Amount _]]</f>
        <v>150.05000000000001</v>
      </c>
      <c r="L1314" t="s">
        <v>14</v>
      </c>
      <c r="M1314" t="s">
        <v>943</v>
      </c>
      <c r="N1314" s="4" t="s">
        <v>14070</v>
      </c>
      <c r="O1314" s="4" t="s">
        <v>14051</v>
      </c>
      <c r="P1314" s="4" t="s">
        <v>14079</v>
      </c>
      <c r="Q1314" s="5">
        <f>DATE(ecommerce_dataset_updated[[#This Row],[YYYY]],ecommerce_dataset_updated[[#This Row],[MM]],ecommerce_dataset_updated[[#This Row],[DD]])</f>
        <v>45340</v>
      </c>
      <c r="R1314" s="6" t="str">
        <f>TEXT(ecommerce_dataset_updated[[#This Row],['[Purchase_Date']]], "mmm")</f>
        <v>Feb</v>
      </c>
      <c r="S1314" s="6" t="str">
        <f>TEXT(ecommerce_dataset_updated[[#This Row],['[Purchase_Date']]], "ddd")</f>
        <v>Sun</v>
      </c>
      <c r="T1314" s="6">
        <f>ecommerce_dataset_updated[[#This Row],[Final_Price(Rs.) _]]-ecommerce_dataset_updated[[#This Row],['[Final_Price(Rs.)']]]</f>
        <v>0</v>
      </c>
      <c r="U1314" s="6" t="b">
        <f xml:space="preserve"> AND(ecommerce_dataset_updated[[#This Row],[Final_Price(Rs.) _]]=ecommerce_dataset_updated[[#This Row],['[Final_Price(Rs.)']]])</f>
        <v>1</v>
      </c>
      <c r="V1314" s="5"/>
    </row>
    <row r="1315" spans="1:22">
      <c r="A1315" t="s">
        <v>5392</v>
      </c>
      <c r="B1315" t="s">
        <v>5393</v>
      </c>
      <c r="C1315" t="s">
        <v>32</v>
      </c>
      <c r="D1315" s="9" t="s">
        <v>5394</v>
      </c>
      <c r="E1315" s="8">
        <f>ecommerce_dataset_updated[[#This Row],[Price (Rs.)]]+0</f>
        <v>347.71</v>
      </c>
      <c r="F1315" s="6" t="s">
        <v>75</v>
      </c>
      <c r="G1315" s="7">
        <f>ecommerce_dataset_updated[[#This Row],[Discount (%)]]+0</f>
        <v>10</v>
      </c>
      <c r="H1315" s="6" t="s">
        <v>5395</v>
      </c>
      <c r="I1315" s="6">
        <f>ecommerce_dataset_updated[[#This Row],['[Price (Rs.)']]]*ecommerce_dataset_updated[[#This Row],['[Discount (%)']]]/100</f>
        <v>34.771000000000001</v>
      </c>
      <c r="J1315" s="6">
        <f>ecommerce_dataset_updated[[#This Row],[Final_Price(Rs.)]]+0</f>
        <v>312.94</v>
      </c>
      <c r="K1315" s="6">
        <f xml:space="preserve"> ecommerce_dataset_updated[[#This Row],['[Price (Rs.)']]]-ecommerce_dataset_updated[[#This Row],[Discount Amount _]]</f>
        <v>312.93899999999996</v>
      </c>
      <c r="L1315" t="s">
        <v>120</v>
      </c>
      <c r="M1315" t="s">
        <v>2580</v>
      </c>
      <c r="N1315" s="4" t="s">
        <v>14057</v>
      </c>
      <c r="O1315" s="4" t="s">
        <v>14049</v>
      </c>
      <c r="P1315" s="4" t="s">
        <v>14079</v>
      </c>
      <c r="Q1315" s="5">
        <f>DATE(ecommerce_dataset_updated[[#This Row],[YYYY]],ecommerce_dataset_updated[[#This Row],[MM]],ecommerce_dataset_updated[[#This Row],[DD]])</f>
        <v>45599</v>
      </c>
      <c r="R1315" s="6" t="str">
        <f>TEXT(ecommerce_dataset_updated[[#This Row],['[Purchase_Date']]], "mmm")</f>
        <v>Nov</v>
      </c>
      <c r="S1315" s="6" t="str">
        <f>TEXT(ecommerce_dataset_updated[[#This Row],['[Purchase_Date']]], "ddd")</f>
        <v>Sun</v>
      </c>
      <c r="T1315" s="6">
        <f>ecommerce_dataset_updated[[#This Row],[Final_Price(Rs.) _]]-ecommerce_dataset_updated[[#This Row],['[Final_Price(Rs.)']]]</f>
        <v>-1.0000000000331966E-3</v>
      </c>
      <c r="U1315" s="6" t="b">
        <f xml:space="preserve"> AND(ecommerce_dataset_updated[[#This Row],[Final_Price(Rs.) _]]=ecommerce_dataset_updated[[#This Row],['[Final_Price(Rs.)']]])</f>
        <v>0</v>
      </c>
      <c r="V1315" s="5"/>
    </row>
    <row r="1316" spans="1:22">
      <c r="A1316" t="s">
        <v>5396</v>
      </c>
      <c r="B1316" t="s">
        <v>5397</v>
      </c>
      <c r="C1316" t="s">
        <v>32</v>
      </c>
      <c r="D1316" s="9" t="s">
        <v>5398</v>
      </c>
      <c r="E1316" s="8">
        <f>ecommerce_dataset_updated[[#This Row],[Price (Rs.)]]+0</f>
        <v>136.24</v>
      </c>
      <c r="F1316" s="6" t="s">
        <v>107</v>
      </c>
      <c r="G1316" s="7">
        <f>ecommerce_dataset_updated[[#This Row],[Discount (%)]]+0</f>
        <v>0</v>
      </c>
      <c r="H1316" s="6" t="s">
        <v>5398</v>
      </c>
      <c r="I1316" s="6">
        <f>ecommerce_dataset_updated[[#This Row],['[Price (Rs.)']]]*ecommerce_dataset_updated[[#This Row],['[Discount (%)']]]/100</f>
        <v>0</v>
      </c>
      <c r="J1316" s="6">
        <f>ecommerce_dataset_updated[[#This Row],[Final_Price(Rs.)]]+0</f>
        <v>136.24</v>
      </c>
      <c r="K1316" s="6">
        <f xml:space="preserve"> ecommerce_dataset_updated[[#This Row],['[Price (Rs.)']]]-ecommerce_dataset_updated[[#This Row],[Discount Amount _]]</f>
        <v>136.24</v>
      </c>
      <c r="L1316" t="s">
        <v>14</v>
      </c>
      <c r="M1316" t="s">
        <v>1770</v>
      </c>
      <c r="N1316" s="4" t="s">
        <v>14057</v>
      </c>
      <c r="O1316" s="4" t="s">
        <v>14057</v>
      </c>
      <c r="P1316" s="4" t="s">
        <v>14079</v>
      </c>
      <c r="Q1316" s="5">
        <f>DATE(ecommerce_dataset_updated[[#This Row],[YYYY]],ecommerce_dataset_updated[[#This Row],[MM]],ecommerce_dataset_updated[[#This Row],[DD]])</f>
        <v>45354</v>
      </c>
      <c r="R1316" s="6" t="str">
        <f>TEXT(ecommerce_dataset_updated[[#This Row],['[Purchase_Date']]], "mmm")</f>
        <v>Mar</v>
      </c>
      <c r="S1316" s="6" t="str">
        <f>TEXT(ecommerce_dataset_updated[[#This Row],['[Purchase_Date']]], "ddd")</f>
        <v>Sun</v>
      </c>
      <c r="T1316" s="6">
        <f>ecommerce_dataset_updated[[#This Row],[Final_Price(Rs.) _]]-ecommerce_dataset_updated[[#This Row],['[Final_Price(Rs.)']]]</f>
        <v>0</v>
      </c>
      <c r="U1316" s="6" t="b">
        <f xml:space="preserve"> AND(ecommerce_dataset_updated[[#This Row],[Final_Price(Rs.) _]]=ecommerce_dataset_updated[[#This Row],['[Final_Price(Rs.)']]])</f>
        <v>1</v>
      </c>
      <c r="V1316" s="5"/>
    </row>
    <row r="1317" spans="1:22">
      <c r="A1317" t="s">
        <v>5399</v>
      </c>
      <c r="B1317" t="s">
        <v>5400</v>
      </c>
      <c r="C1317" t="s">
        <v>39</v>
      </c>
      <c r="D1317" s="9" t="s">
        <v>5401</v>
      </c>
      <c r="E1317" s="8">
        <f>ecommerce_dataset_updated[[#This Row],[Price (Rs.)]]+0</f>
        <v>146.47</v>
      </c>
      <c r="F1317" s="6" t="s">
        <v>75</v>
      </c>
      <c r="G1317" s="7">
        <f>ecommerce_dataset_updated[[#This Row],[Discount (%)]]+0</f>
        <v>10</v>
      </c>
      <c r="H1317" s="6" t="s">
        <v>5402</v>
      </c>
      <c r="I1317" s="6">
        <f>ecommerce_dataset_updated[[#This Row],['[Price (Rs.)']]]*ecommerce_dataset_updated[[#This Row],['[Discount (%)']]]/100</f>
        <v>14.647</v>
      </c>
      <c r="J1317" s="6">
        <f>ecommerce_dataset_updated[[#This Row],[Final_Price(Rs.)]]+0</f>
        <v>131.82</v>
      </c>
      <c r="K1317" s="6">
        <f xml:space="preserve"> ecommerce_dataset_updated[[#This Row],['[Price (Rs.)']]]-ecommerce_dataset_updated[[#This Row],[Discount Amount _]]</f>
        <v>131.82300000000001</v>
      </c>
      <c r="L1317" t="s">
        <v>120</v>
      </c>
      <c r="M1317" t="s">
        <v>1879</v>
      </c>
      <c r="N1317" s="4" t="s">
        <v>14060</v>
      </c>
      <c r="O1317" s="4" t="s">
        <v>14059</v>
      </c>
      <c r="P1317" s="4" t="s">
        <v>14079</v>
      </c>
      <c r="Q1317" s="5">
        <f>DATE(ecommerce_dataset_updated[[#This Row],[YYYY]],ecommerce_dataset_updated[[#This Row],[MM]],ecommerce_dataset_updated[[#This Row],[DD]])</f>
        <v>45438</v>
      </c>
      <c r="R1317" s="6" t="str">
        <f>TEXT(ecommerce_dataset_updated[[#This Row],['[Purchase_Date']]], "mmm")</f>
        <v>May</v>
      </c>
      <c r="S1317" s="6" t="str">
        <f>TEXT(ecommerce_dataset_updated[[#This Row],['[Purchase_Date']]], "ddd")</f>
        <v>Sun</v>
      </c>
      <c r="T1317" s="6">
        <f>ecommerce_dataset_updated[[#This Row],[Final_Price(Rs.) _]]-ecommerce_dataset_updated[[#This Row],['[Final_Price(Rs.)']]]</f>
        <v>3.0000000000143245E-3</v>
      </c>
      <c r="U1317" s="6" t="b">
        <f xml:space="preserve"> AND(ecommerce_dataset_updated[[#This Row],[Final_Price(Rs.) _]]=ecommerce_dataset_updated[[#This Row],['[Final_Price(Rs.)']]])</f>
        <v>0</v>
      </c>
      <c r="V1317" s="5"/>
    </row>
    <row r="1318" spans="1:22">
      <c r="A1318" t="s">
        <v>5403</v>
      </c>
      <c r="B1318" t="s">
        <v>5404</v>
      </c>
      <c r="C1318" t="s">
        <v>18</v>
      </c>
      <c r="D1318" s="9" t="s">
        <v>5405</v>
      </c>
      <c r="E1318" s="8">
        <f>ecommerce_dataset_updated[[#This Row],[Price (Rs.)]]+0</f>
        <v>448.81</v>
      </c>
      <c r="F1318" s="6" t="s">
        <v>20</v>
      </c>
      <c r="G1318" s="7">
        <f>ecommerce_dataset_updated[[#This Row],[Discount (%)]]+0</f>
        <v>20</v>
      </c>
      <c r="H1318" s="6" t="s">
        <v>5406</v>
      </c>
      <c r="I1318" s="6">
        <f>ecommerce_dataset_updated[[#This Row],['[Price (Rs.)']]]*ecommerce_dataset_updated[[#This Row],['[Discount (%)']]]/100</f>
        <v>89.762</v>
      </c>
      <c r="J1318" s="6">
        <f>ecommerce_dataset_updated[[#This Row],[Final_Price(Rs.)]]+0</f>
        <v>359.05</v>
      </c>
      <c r="K1318" s="6">
        <f xml:space="preserve"> ecommerce_dataset_updated[[#This Row],['[Price (Rs.)']]]-ecommerce_dataset_updated[[#This Row],[Discount Amount _]]</f>
        <v>359.048</v>
      </c>
      <c r="L1318" t="s">
        <v>28</v>
      </c>
      <c r="M1318" t="s">
        <v>1046</v>
      </c>
      <c r="N1318" s="4" t="s">
        <v>14065</v>
      </c>
      <c r="O1318" s="4" t="s">
        <v>14067</v>
      </c>
      <c r="P1318" s="4" t="s">
        <v>14079</v>
      </c>
      <c r="Q1318" s="5">
        <f>DATE(ecommerce_dataset_updated[[#This Row],[YYYY]],ecommerce_dataset_updated[[#This Row],[MM]],ecommerce_dataset_updated[[#This Row],[DD]])</f>
        <v>45496</v>
      </c>
      <c r="R1318" s="6" t="str">
        <f>TEXT(ecommerce_dataset_updated[[#This Row],['[Purchase_Date']]], "mmm")</f>
        <v>Jul</v>
      </c>
      <c r="S1318" s="6" t="str">
        <f>TEXT(ecommerce_dataset_updated[[#This Row],['[Purchase_Date']]], "ddd")</f>
        <v>Tue</v>
      </c>
      <c r="T1318" s="6">
        <f>ecommerce_dataset_updated[[#This Row],[Final_Price(Rs.) _]]-ecommerce_dataset_updated[[#This Row],['[Final_Price(Rs.)']]]</f>
        <v>-2.0000000000095497E-3</v>
      </c>
      <c r="U1318" s="6" t="b">
        <f xml:space="preserve"> AND(ecommerce_dataset_updated[[#This Row],[Final_Price(Rs.) _]]=ecommerce_dataset_updated[[#This Row],['[Final_Price(Rs.)']]])</f>
        <v>0</v>
      </c>
      <c r="V1318" s="5"/>
    </row>
    <row r="1319" spans="1:22">
      <c r="A1319" t="s">
        <v>5407</v>
      </c>
      <c r="B1319" t="s">
        <v>5408</v>
      </c>
      <c r="C1319" t="s">
        <v>45</v>
      </c>
      <c r="D1319" s="9" t="s">
        <v>5409</v>
      </c>
      <c r="E1319" s="8">
        <f>ecommerce_dataset_updated[[#This Row],[Price (Rs.)]]+0</f>
        <v>286.12</v>
      </c>
      <c r="F1319" s="6" t="s">
        <v>154</v>
      </c>
      <c r="G1319" s="7">
        <f>ecommerce_dataset_updated[[#This Row],[Discount (%)]]+0</f>
        <v>30</v>
      </c>
      <c r="H1319" s="6" t="s">
        <v>5410</v>
      </c>
      <c r="I1319" s="6">
        <f>ecommerce_dataset_updated[[#This Row],['[Price (Rs.)']]]*ecommerce_dataset_updated[[#This Row],['[Discount (%)']]]/100</f>
        <v>85.835999999999999</v>
      </c>
      <c r="J1319" s="6">
        <f>ecommerce_dataset_updated[[#This Row],[Final_Price(Rs.)]]+0</f>
        <v>200.28</v>
      </c>
      <c r="K1319" s="6">
        <f xml:space="preserve"> ecommerce_dataset_updated[[#This Row],['[Price (Rs.)']]]-ecommerce_dataset_updated[[#This Row],[Discount Amount _]]</f>
        <v>200.28399999999999</v>
      </c>
      <c r="L1319" t="s">
        <v>14</v>
      </c>
      <c r="M1319" t="s">
        <v>380</v>
      </c>
      <c r="N1319" s="4" t="s">
        <v>14066</v>
      </c>
      <c r="O1319" s="4" t="s">
        <v>75</v>
      </c>
      <c r="P1319" s="4" t="s">
        <v>14079</v>
      </c>
      <c r="Q1319" s="5">
        <f>DATE(ecommerce_dataset_updated[[#This Row],[YYYY]],ecommerce_dataset_updated[[#This Row],[MM]],ecommerce_dataset_updated[[#This Row],[DD]])</f>
        <v>45584</v>
      </c>
      <c r="R1319" s="6" t="str">
        <f>TEXT(ecommerce_dataset_updated[[#This Row],['[Purchase_Date']]], "mmm")</f>
        <v>Oct</v>
      </c>
      <c r="S1319" s="6" t="str">
        <f>TEXT(ecommerce_dataset_updated[[#This Row],['[Purchase_Date']]], "ddd")</f>
        <v>Sat</v>
      </c>
      <c r="T1319" s="6">
        <f>ecommerce_dataset_updated[[#This Row],[Final_Price(Rs.) _]]-ecommerce_dataset_updated[[#This Row],['[Final_Price(Rs.)']]]</f>
        <v>3.9999999999906777E-3</v>
      </c>
      <c r="U1319" s="6" t="b">
        <f xml:space="preserve"> AND(ecommerce_dataset_updated[[#This Row],[Final_Price(Rs.) _]]=ecommerce_dataset_updated[[#This Row],['[Final_Price(Rs.)']]])</f>
        <v>0</v>
      </c>
      <c r="V1319" s="5"/>
    </row>
    <row r="1320" spans="1:22">
      <c r="A1320" t="s">
        <v>5411</v>
      </c>
      <c r="B1320" t="s">
        <v>5412</v>
      </c>
      <c r="C1320" t="s">
        <v>32</v>
      </c>
      <c r="D1320" s="9" t="s">
        <v>5413</v>
      </c>
      <c r="E1320" s="8">
        <f>ecommerce_dataset_updated[[#This Row],[Price (Rs.)]]+0</f>
        <v>308.37</v>
      </c>
      <c r="F1320" s="6" t="s">
        <v>47</v>
      </c>
      <c r="G1320" s="7">
        <f>ecommerce_dataset_updated[[#This Row],[Discount (%)]]+0</f>
        <v>50</v>
      </c>
      <c r="H1320" s="6" t="s">
        <v>5414</v>
      </c>
      <c r="I1320" s="6">
        <f>ecommerce_dataset_updated[[#This Row],['[Price (Rs.)']]]*ecommerce_dataset_updated[[#This Row],['[Discount (%)']]]/100</f>
        <v>154.185</v>
      </c>
      <c r="J1320" s="6">
        <f>ecommerce_dataset_updated[[#This Row],[Final_Price(Rs.)]]+0</f>
        <v>154.19</v>
      </c>
      <c r="K1320" s="6">
        <f xml:space="preserve"> ecommerce_dataset_updated[[#This Row],['[Price (Rs.)']]]-ecommerce_dataset_updated[[#This Row],[Discount Amount _]]</f>
        <v>154.185</v>
      </c>
      <c r="L1320" t="s">
        <v>35</v>
      </c>
      <c r="M1320" t="s">
        <v>5415</v>
      </c>
      <c r="N1320" s="4" t="s">
        <v>14048</v>
      </c>
      <c r="O1320" s="4" t="s">
        <v>14067</v>
      </c>
      <c r="P1320" s="4" t="s">
        <v>14079</v>
      </c>
      <c r="Q1320" s="5">
        <f>DATE(ecommerce_dataset_updated[[#This Row],[YYYY]],ecommerce_dataset_updated[[#This Row],[MM]],ecommerce_dataset_updated[[#This Row],[DD]])</f>
        <v>45485</v>
      </c>
      <c r="R1320" s="6" t="str">
        <f>TEXT(ecommerce_dataset_updated[[#This Row],['[Purchase_Date']]], "mmm")</f>
        <v>Jul</v>
      </c>
      <c r="S1320" s="6" t="str">
        <f>TEXT(ecommerce_dataset_updated[[#This Row],['[Purchase_Date']]], "ddd")</f>
        <v>Fri</v>
      </c>
      <c r="T1320" s="6">
        <f>ecommerce_dataset_updated[[#This Row],[Final_Price(Rs.) _]]-ecommerce_dataset_updated[[#This Row],['[Final_Price(Rs.)']]]</f>
        <v>-4.9999999999954525E-3</v>
      </c>
      <c r="U1320" s="6" t="b">
        <f xml:space="preserve"> AND(ecommerce_dataset_updated[[#This Row],[Final_Price(Rs.) _]]=ecommerce_dataset_updated[[#This Row],['[Final_Price(Rs.)']]])</f>
        <v>0</v>
      </c>
      <c r="V1320" s="5"/>
    </row>
    <row r="1321" spans="1:22">
      <c r="A1321" t="s">
        <v>5416</v>
      </c>
      <c r="B1321" t="s">
        <v>5417</v>
      </c>
      <c r="C1321" t="s">
        <v>114</v>
      </c>
      <c r="D1321" s="9" t="s">
        <v>5121</v>
      </c>
      <c r="E1321" s="8">
        <f>ecommerce_dataset_updated[[#This Row],[Price (Rs.)]]+0</f>
        <v>286.47000000000003</v>
      </c>
      <c r="F1321" s="6" t="s">
        <v>53</v>
      </c>
      <c r="G1321" s="7">
        <f>ecommerce_dataset_updated[[#This Row],[Discount (%)]]+0</f>
        <v>5</v>
      </c>
      <c r="H1321" s="6" t="s">
        <v>5418</v>
      </c>
      <c r="I1321" s="6">
        <f>ecommerce_dataset_updated[[#This Row],['[Price (Rs.)']]]*ecommerce_dataset_updated[[#This Row],['[Discount (%)']]]/100</f>
        <v>14.323500000000001</v>
      </c>
      <c r="J1321" s="6">
        <f>ecommerce_dataset_updated[[#This Row],[Final_Price(Rs.)]]+0</f>
        <v>272.14999999999998</v>
      </c>
      <c r="K1321" s="6">
        <f xml:space="preserve"> ecommerce_dataset_updated[[#This Row],['[Price (Rs.)']]]-ecommerce_dataset_updated[[#This Row],[Discount Amount _]]</f>
        <v>272.1465</v>
      </c>
      <c r="L1321" t="s">
        <v>28</v>
      </c>
      <c r="M1321" t="s">
        <v>627</v>
      </c>
      <c r="N1321" s="4" t="s">
        <v>14048</v>
      </c>
      <c r="O1321" s="4" t="s">
        <v>14062</v>
      </c>
      <c r="P1321" s="4" t="s">
        <v>14079</v>
      </c>
      <c r="Q1321" s="5">
        <f>DATE(ecommerce_dataset_updated[[#This Row],[YYYY]],ecommerce_dataset_updated[[#This Row],[MM]],ecommerce_dataset_updated[[#This Row],[DD]])</f>
        <v>45455</v>
      </c>
      <c r="R1321" s="6" t="str">
        <f>TEXT(ecommerce_dataset_updated[[#This Row],['[Purchase_Date']]], "mmm")</f>
        <v>Jun</v>
      </c>
      <c r="S1321" s="6" t="str">
        <f>TEXT(ecommerce_dataset_updated[[#This Row],['[Purchase_Date']]], "ddd")</f>
        <v>Wed</v>
      </c>
      <c r="T1321" s="6">
        <f>ecommerce_dataset_updated[[#This Row],[Final_Price(Rs.) _]]-ecommerce_dataset_updated[[#This Row],['[Final_Price(Rs.)']]]</f>
        <v>-3.4999999999740794E-3</v>
      </c>
      <c r="U1321" s="6" t="b">
        <f xml:space="preserve"> AND(ecommerce_dataset_updated[[#This Row],[Final_Price(Rs.) _]]=ecommerce_dataset_updated[[#This Row],['[Final_Price(Rs.)']]])</f>
        <v>0</v>
      </c>
      <c r="V1321" s="5"/>
    </row>
    <row r="1322" spans="1:22">
      <c r="A1322" t="s">
        <v>5419</v>
      </c>
      <c r="B1322" t="s">
        <v>5420</v>
      </c>
      <c r="C1322" t="s">
        <v>45</v>
      </c>
      <c r="D1322" s="9" t="s">
        <v>5421</v>
      </c>
      <c r="E1322" s="8">
        <f>ecommerce_dataset_updated[[#This Row],[Price (Rs.)]]+0</f>
        <v>350.59</v>
      </c>
      <c r="F1322" s="6" t="s">
        <v>107</v>
      </c>
      <c r="G1322" s="7">
        <f>ecommerce_dataset_updated[[#This Row],[Discount (%)]]+0</f>
        <v>0</v>
      </c>
      <c r="H1322" s="6" t="s">
        <v>5421</v>
      </c>
      <c r="I1322" s="6">
        <f>ecommerce_dataset_updated[[#This Row],['[Price (Rs.)']]]*ecommerce_dataset_updated[[#This Row],['[Discount (%)']]]/100</f>
        <v>0</v>
      </c>
      <c r="J1322" s="6">
        <f>ecommerce_dataset_updated[[#This Row],[Final_Price(Rs.)]]+0</f>
        <v>350.59</v>
      </c>
      <c r="K1322" s="6">
        <f xml:space="preserve"> ecommerce_dataset_updated[[#This Row],['[Price (Rs.)']]]-ecommerce_dataset_updated[[#This Row],[Discount Amount _]]</f>
        <v>350.59</v>
      </c>
      <c r="L1322" t="s">
        <v>35</v>
      </c>
      <c r="M1322" t="s">
        <v>2495</v>
      </c>
      <c r="N1322" s="4" t="s">
        <v>14060</v>
      </c>
      <c r="O1322" s="4" t="s">
        <v>14050</v>
      </c>
      <c r="P1322" s="4" t="s">
        <v>14079</v>
      </c>
      <c r="Q1322" s="5">
        <f>DATE(ecommerce_dataset_updated[[#This Row],[YYYY]],ecommerce_dataset_updated[[#This Row],[MM]],ecommerce_dataset_updated[[#This Row],[DD]])</f>
        <v>45561</v>
      </c>
      <c r="R1322" s="6" t="str">
        <f>TEXT(ecommerce_dataset_updated[[#This Row],['[Purchase_Date']]], "mmm")</f>
        <v>Sep</v>
      </c>
      <c r="S1322" s="6" t="str">
        <f>TEXT(ecommerce_dataset_updated[[#This Row],['[Purchase_Date']]], "ddd")</f>
        <v>Thu</v>
      </c>
      <c r="T1322" s="6">
        <f>ecommerce_dataset_updated[[#This Row],[Final_Price(Rs.) _]]-ecommerce_dataset_updated[[#This Row],['[Final_Price(Rs.)']]]</f>
        <v>0</v>
      </c>
      <c r="U1322" s="6" t="b">
        <f xml:space="preserve"> AND(ecommerce_dataset_updated[[#This Row],[Final_Price(Rs.) _]]=ecommerce_dataset_updated[[#This Row],['[Final_Price(Rs.)']]])</f>
        <v>1</v>
      </c>
      <c r="V1322" s="5"/>
    </row>
    <row r="1323" spans="1:22">
      <c r="A1323" t="s">
        <v>5422</v>
      </c>
      <c r="B1323" t="s">
        <v>5423</v>
      </c>
      <c r="C1323" t="s">
        <v>18</v>
      </c>
      <c r="D1323" s="9" t="s">
        <v>5424</v>
      </c>
      <c r="E1323" s="8">
        <f>ecommerce_dataset_updated[[#This Row],[Price (Rs.)]]+0</f>
        <v>254.32</v>
      </c>
      <c r="F1323" s="6" t="s">
        <v>107</v>
      </c>
      <c r="G1323" s="7">
        <f>ecommerce_dataset_updated[[#This Row],[Discount (%)]]+0</f>
        <v>0</v>
      </c>
      <c r="H1323" s="6" t="s">
        <v>5424</v>
      </c>
      <c r="I1323" s="6">
        <f>ecommerce_dataset_updated[[#This Row],['[Price (Rs.)']]]*ecommerce_dataset_updated[[#This Row],['[Discount (%)']]]/100</f>
        <v>0</v>
      </c>
      <c r="J1323" s="6">
        <f>ecommerce_dataset_updated[[#This Row],[Final_Price(Rs.)]]+0</f>
        <v>254.32</v>
      </c>
      <c r="K1323" s="6">
        <f xml:space="preserve"> ecommerce_dataset_updated[[#This Row],['[Price (Rs.)']]]-ecommerce_dataset_updated[[#This Row],[Discount Amount _]]</f>
        <v>254.32</v>
      </c>
      <c r="L1323" t="s">
        <v>35</v>
      </c>
      <c r="M1323" t="s">
        <v>1462</v>
      </c>
      <c r="N1323" s="4" t="s">
        <v>14054</v>
      </c>
      <c r="O1323" s="4" t="s">
        <v>14067</v>
      </c>
      <c r="P1323" s="4" t="s">
        <v>14079</v>
      </c>
      <c r="Q1323" s="5">
        <f>DATE(ecommerce_dataset_updated[[#This Row],[YYYY]],ecommerce_dataset_updated[[#This Row],[MM]],ecommerce_dataset_updated[[#This Row],[DD]])</f>
        <v>45500</v>
      </c>
      <c r="R1323" s="6" t="str">
        <f>TEXT(ecommerce_dataset_updated[[#This Row],['[Purchase_Date']]], "mmm")</f>
        <v>Jul</v>
      </c>
      <c r="S1323" s="6" t="str">
        <f>TEXT(ecommerce_dataset_updated[[#This Row],['[Purchase_Date']]], "ddd")</f>
        <v>Sat</v>
      </c>
      <c r="T1323" s="6">
        <f>ecommerce_dataset_updated[[#This Row],[Final_Price(Rs.) _]]-ecommerce_dataset_updated[[#This Row],['[Final_Price(Rs.)']]]</f>
        <v>0</v>
      </c>
      <c r="U1323" s="6" t="b">
        <f xml:space="preserve"> AND(ecommerce_dataset_updated[[#This Row],[Final_Price(Rs.) _]]=ecommerce_dataset_updated[[#This Row],['[Final_Price(Rs.)']]])</f>
        <v>1</v>
      </c>
      <c r="V1323" s="5"/>
    </row>
    <row r="1324" spans="1:22">
      <c r="A1324" t="s">
        <v>5425</v>
      </c>
      <c r="B1324" t="s">
        <v>5426</v>
      </c>
      <c r="C1324" t="s">
        <v>18</v>
      </c>
      <c r="D1324" s="9" t="s">
        <v>5427</v>
      </c>
      <c r="E1324" s="8">
        <f>ecommerce_dataset_updated[[#This Row],[Price (Rs.)]]+0</f>
        <v>297.32</v>
      </c>
      <c r="F1324" s="6" t="s">
        <v>107</v>
      </c>
      <c r="G1324" s="7">
        <f>ecommerce_dataset_updated[[#This Row],[Discount (%)]]+0</f>
        <v>0</v>
      </c>
      <c r="H1324" s="6" t="s">
        <v>5427</v>
      </c>
      <c r="I1324" s="6">
        <f>ecommerce_dataset_updated[[#This Row],['[Price (Rs.)']]]*ecommerce_dataset_updated[[#This Row],['[Discount (%)']]]/100</f>
        <v>0</v>
      </c>
      <c r="J1324" s="6">
        <f>ecommerce_dataset_updated[[#This Row],[Final_Price(Rs.)]]+0</f>
        <v>297.32</v>
      </c>
      <c r="K1324" s="6">
        <f xml:space="preserve"> ecommerce_dataset_updated[[#This Row],['[Price (Rs.)']]]-ecommerce_dataset_updated[[#This Row],[Discount Amount _]]</f>
        <v>297.32</v>
      </c>
      <c r="L1324" t="s">
        <v>77</v>
      </c>
      <c r="M1324" t="s">
        <v>1126</v>
      </c>
      <c r="N1324" s="4" t="s">
        <v>14048</v>
      </c>
      <c r="O1324" s="4" t="s">
        <v>14050</v>
      </c>
      <c r="P1324" s="4" t="s">
        <v>14079</v>
      </c>
      <c r="Q1324" s="5">
        <f>DATE(ecommerce_dataset_updated[[#This Row],[YYYY]],ecommerce_dataset_updated[[#This Row],[MM]],ecommerce_dataset_updated[[#This Row],[DD]])</f>
        <v>45547</v>
      </c>
      <c r="R1324" s="6" t="str">
        <f>TEXT(ecommerce_dataset_updated[[#This Row],['[Purchase_Date']]], "mmm")</f>
        <v>Sep</v>
      </c>
      <c r="S1324" s="6" t="str">
        <f>TEXT(ecommerce_dataset_updated[[#This Row],['[Purchase_Date']]], "ddd")</f>
        <v>Thu</v>
      </c>
      <c r="T1324" s="6">
        <f>ecommerce_dataset_updated[[#This Row],[Final_Price(Rs.) _]]-ecommerce_dataset_updated[[#This Row],['[Final_Price(Rs.)']]]</f>
        <v>0</v>
      </c>
      <c r="U1324" s="6" t="b">
        <f xml:space="preserve"> AND(ecommerce_dataset_updated[[#This Row],[Final_Price(Rs.) _]]=ecommerce_dataset_updated[[#This Row],['[Final_Price(Rs.)']]])</f>
        <v>1</v>
      </c>
      <c r="V1324" s="5"/>
    </row>
    <row r="1325" spans="1:22">
      <c r="A1325" t="s">
        <v>5428</v>
      </c>
      <c r="B1325" t="s">
        <v>5429</v>
      </c>
      <c r="C1325" t="s">
        <v>32</v>
      </c>
      <c r="D1325" s="9" t="s">
        <v>5430</v>
      </c>
      <c r="E1325" s="8">
        <f>ecommerce_dataset_updated[[#This Row],[Price (Rs.)]]+0</f>
        <v>219.48</v>
      </c>
      <c r="F1325" s="6" t="s">
        <v>26</v>
      </c>
      <c r="G1325" s="7">
        <f>ecommerce_dataset_updated[[#This Row],[Discount (%)]]+0</f>
        <v>25</v>
      </c>
      <c r="H1325" s="6" t="s">
        <v>5431</v>
      </c>
      <c r="I1325" s="6">
        <f>ecommerce_dataset_updated[[#This Row],['[Price (Rs.)']]]*ecommerce_dataset_updated[[#This Row],['[Discount (%)']]]/100</f>
        <v>54.87</v>
      </c>
      <c r="J1325" s="6">
        <f>ecommerce_dataset_updated[[#This Row],[Final_Price(Rs.)]]+0</f>
        <v>164.61</v>
      </c>
      <c r="K1325" s="6">
        <f xml:space="preserve"> ecommerce_dataset_updated[[#This Row],['[Price (Rs.)']]]-ecommerce_dataset_updated[[#This Row],[Discount Amount _]]</f>
        <v>164.60999999999999</v>
      </c>
      <c r="L1325" t="s">
        <v>120</v>
      </c>
      <c r="M1325" t="s">
        <v>339</v>
      </c>
      <c r="N1325" s="4" t="s">
        <v>14070</v>
      </c>
      <c r="O1325" s="4" t="s">
        <v>14067</v>
      </c>
      <c r="P1325" s="4" t="s">
        <v>14079</v>
      </c>
      <c r="Q1325" s="5">
        <f>DATE(ecommerce_dataset_updated[[#This Row],[YYYY]],ecommerce_dataset_updated[[#This Row],[MM]],ecommerce_dataset_updated[[#This Row],[DD]])</f>
        <v>45491</v>
      </c>
      <c r="R1325" s="6" t="str">
        <f>TEXT(ecommerce_dataset_updated[[#This Row],['[Purchase_Date']]], "mmm")</f>
        <v>Jul</v>
      </c>
      <c r="S1325" s="6" t="str">
        <f>TEXT(ecommerce_dataset_updated[[#This Row],['[Purchase_Date']]], "ddd")</f>
        <v>Thu</v>
      </c>
      <c r="T1325" s="6">
        <f>ecommerce_dataset_updated[[#This Row],[Final_Price(Rs.) _]]-ecommerce_dataset_updated[[#This Row],['[Final_Price(Rs.)']]]</f>
        <v>0</v>
      </c>
      <c r="U1325" s="6" t="b">
        <f xml:space="preserve"> AND(ecommerce_dataset_updated[[#This Row],[Final_Price(Rs.) _]]=ecommerce_dataset_updated[[#This Row],['[Final_Price(Rs.)']]])</f>
        <v>1</v>
      </c>
      <c r="V1325" s="5"/>
    </row>
    <row r="1326" spans="1:22">
      <c r="A1326" t="s">
        <v>5432</v>
      </c>
      <c r="B1326" t="s">
        <v>5433</v>
      </c>
      <c r="C1326" t="s">
        <v>45</v>
      </c>
      <c r="D1326" s="9" t="s">
        <v>5434</v>
      </c>
      <c r="E1326" s="8">
        <f>ecommerce_dataset_updated[[#This Row],[Price (Rs.)]]+0</f>
        <v>134.52000000000001</v>
      </c>
      <c r="F1326" s="6" t="s">
        <v>154</v>
      </c>
      <c r="G1326" s="7">
        <f>ecommerce_dataset_updated[[#This Row],[Discount (%)]]+0</f>
        <v>30</v>
      </c>
      <c r="H1326" s="6" t="s">
        <v>5435</v>
      </c>
      <c r="I1326" s="6">
        <f>ecommerce_dataset_updated[[#This Row],['[Price (Rs.)']]]*ecommerce_dataset_updated[[#This Row],['[Discount (%)']]]/100</f>
        <v>40.356000000000002</v>
      </c>
      <c r="J1326" s="6">
        <f>ecommerce_dataset_updated[[#This Row],[Final_Price(Rs.)]]+0</f>
        <v>94.16</v>
      </c>
      <c r="K1326" s="6">
        <f xml:space="preserve"> ecommerce_dataset_updated[[#This Row],['[Price (Rs.)']]]-ecommerce_dataset_updated[[#This Row],[Discount Amount _]]</f>
        <v>94.164000000000016</v>
      </c>
      <c r="L1326" t="s">
        <v>77</v>
      </c>
      <c r="M1326" t="s">
        <v>418</v>
      </c>
      <c r="N1326" s="4" t="s">
        <v>14053</v>
      </c>
      <c r="O1326" s="4" t="s">
        <v>14050</v>
      </c>
      <c r="P1326" s="4" t="s">
        <v>14079</v>
      </c>
      <c r="Q1326" s="5">
        <f>DATE(ecommerce_dataset_updated[[#This Row],[YYYY]],ecommerce_dataset_updated[[#This Row],[MM]],ecommerce_dataset_updated[[#This Row],[DD]])</f>
        <v>45539</v>
      </c>
      <c r="R1326" s="6" t="str">
        <f>TEXT(ecommerce_dataset_updated[[#This Row],['[Purchase_Date']]], "mmm")</f>
        <v>Sep</v>
      </c>
      <c r="S1326" s="6" t="str">
        <f>TEXT(ecommerce_dataset_updated[[#This Row],['[Purchase_Date']]], "ddd")</f>
        <v>Wed</v>
      </c>
      <c r="T1326" s="6">
        <f>ecommerce_dataset_updated[[#This Row],[Final_Price(Rs.) _]]-ecommerce_dataset_updated[[#This Row],['[Final_Price(Rs.)']]]</f>
        <v>4.0000000000190994E-3</v>
      </c>
      <c r="U1326" s="6" t="b">
        <f xml:space="preserve"> AND(ecommerce_dataset_updated[[#This Row],[Final_Price(Rs.) _]]=ecommerce_dataset_updated[[#This Row],['[Final_Price(Rs.)']]])</f>
        <v>0</v>
      </c>
      <c r="V1326" s="5"/>
    </row>
    <row r="1327" spans="1:22">
      <c r="A1327" t="s">
        <v>5436</v>
      </c>
      <c r="B1327" t="s">
        <v>5437</v>
      </c>
      <c r="C1327" t="s">
        <v>10</v>
      </c>
      <c r="D1327" s="9" t="s">
        <v>5438</v>
      </c>
      <c r="E1327" s="8">
        <f>ecommerce_dataset_updated[[#This Row],[Price (Rs.)]]+0</f>
        <v>34.07</v>
      </c>
      <c r="F1327" s="6" t="s">
        <v>75</v>
      </c>
      <c r="G1327" s="7">
        <f>ecommerce_dataset_updated[[#This Row],[Discount (%)]]+0</f>
        <v>10</v>
      </c>
      <c r="H1327" s="6" t="s">
        <v>5439</v>
      </c>
      <c r="I1327" s="6">
        <f>ecommerce_dataset_updated[[#This Row],['[Price (Rs.)']]]*ecommerce_dataset_updated[[#This Row],['[Discount (%)']]]/100</f>
        <v>3.407</v>
      </c>
      <c r="J1327" s="6">
        <f>ecommerce_dataset_updated[[#This Row],[Final_Price(Rs.)]]+0</f>
        <v>30.66</v>
      </c>
      <c r="K1327" s="6">
        <f xml:space="preserve"> ecommerce_dataset_updated[[#This Row],['[Price (Rs.)']]]-ecommerce_dataset_updated[[#This Row],[Discount Amount _]]</f>
        <v>30.663</v>
      </c>
      <c r="L1327" t="s">
        <v>120</v>
      </c>
      <c r="M1327" t="s">
        <v>4693</v>
      </c>
      <c r="N1327" s="4" t="s">
        <v>154</v>
      </c>
      <c r="O1327" s="4" t="s">
        <v>14052</v>
      </c>
      <c r="P1327" s="4" t="s">
        <v>14079</v>
      </c>
      <c r="Q1327" s="5">
        <f>DATE(ecommerce_dataset_updated[[#This Row],[YYYY]],ecommerce_dataset_updated[[#This Row],[MM]],ecommerce_dataset_updated[[#This Row],[DD]])</f>
        <v>45321</v>
      </c>
      <c r="R1327" s="6" t="str">
        <f>TEXT(ecommerce_dataset_updated[[#This Row],['[Purchase_Date']]], "mmm")</f>
        <v>Jan</v>
      </c>
      <c r="S1327" s="6" t="str">
        <f>TEXT(ecommerce_dataset_updated[[#This Row],['[Purchase_Date']]], "ddd")</f>
        <v>Tue</v>
      </c>
      <c r="T1327" s="6">
        <f>ecommerce_dataset_updated[[#This Row],[Final_Price(Rs.) _]]-ecommerce_dataset_updated[[#This Row],['[Final_Price(Rs.)']]]</f>
        <v>3.0000000000001137E-3</v>
      </c>
      <c r="U1327" s="6" t="b">
        <f xml:space="preserve"> AND(ecommerce_dataset_updated[[#This Row],[Final_Price(Rs.) _]]=ecommerce_dataset_updated[[#This Row],['[Final_Price(Rs.)']]])</f>
        <v>0</v>
      </c>
      <c r="V1327" s="5"/>
    </row>
    <row r="1328" spans="1:22">
      <c r="A1328" t="s">
        <v>5440</v>
      </c>
      <c r="B1328" t="s">
        <v>5441</v>
      </c>
      <c r="C1328" t="s">
        <v>114</v>
      </c>
      <c r="D1328" s="9" t="s">
        <v>5442</v>
      </c>
      <c r="E1328" s="8">
        <f>ecommerce_dataset_updated[[#This Row],[Price (Rs.)]]+0</f>
        <v>339.21</v>
      </c>
      <c r="F1328" s="6" t="s">
        <v>26</v>
      </c>
      <c r="G1328" s="7">
        <f>ecommerce_dataset_updated[[#This Row],[Discount (%)]]+0</f>
        <v>25</v>
      </c>
      <c r="H1328" s="6" t="s">
        <v>5443</v>
      </c>
      <c r="I1328" s="6">
        <f>ecommerce_dataset_updated[[#This Row],['[Price (Rs.)']]]*ecommerce_dataset_updated[[#This Row],['[Discount (%)']]]/100</f>
        <v>84.802499999999995</v>
      </c>
      <c r="J1328" s="6">
        <f>ecommerce_dataset_updated[[#This Row],[Final_Price(Rs.)]]+0</f>
        <v>254.41</v>
      </c>
      <c r="K1328" s="6">
        <f xml:space="preserve"> ecommerce_dataset_updated[[#This Row],['[Price (Rs.)']]]-ecommerce_dataset_updated[[#This Row],[Discount Amount _]]</f>
        <v>254.40749999999997</v>
      </c>
      <c r="L1328" t="s">
        <v>77</v>
      </c>
      <c r="M1328" t="s">
        <v>2500</v>
      </c>
      <c r="N1328" s="4" t="s">
        <v>12</v>
      </c>
      <c r="O1328" s="4" t="s">
        <v>14055</v>
      </c>
      <c r="P1328" s="4" t="s">
        <v>14079</v>
      </c>
      <c r="Q1328" s="5">
        <f>DATE(ecommerce_dataset_updated[[#This Row],[YYYY]],ecommerce_dataset_updated[[#This Row],[MM]],ecommerce_dataset_updated[[#This Row],[DD]])</f>
        <v>45519</v>
      </c>
      <c r="R1328" s="6" t="str">
        <f>TEXT(ecommerce_dataset_updated[[#This Row],['[Purchase_Date']]], "mmm")</f>
        <v>Aug</v>
      </c>
      <c r="S1328" s="6" t="str">
        <f>TEXT(ecommerce_dataset_updated[[#This Row],['[Purchase_Date']]], "ddd")</f>
        <v>Thu</v>
      </c>
      <c r="T1328" s="6">
        <f>ecommerce_dataset_updated[[#This Row],[Final_Price(Rs.) _]]-ecommerce_dataset_updated[[#This Row],['[Final_Price(Rs.)']]]</f>
        <v>-2.500000000026148E-3</v>
      </c>
      <c r="U1328" s="6" t="b">
        <f xml:space="preserve"> AND(ecommerce_dataset_updated[[#This Row],[Final_Price(Rs.) _]]=ecommerce_dataset_updated[[#This Row],['[Final_Price(Rs.)']]])</f>
        <v>0</v>
      </c>
      <c r="V1328" s="5"/>
    </row>
    <row r="1329" spans="1:22">
      <c r="A1329" t="s">
        <v>5444</v>
      </c>
      <c r="B1329" t="s">
        <v>5445</v>
      </c>
      <c r="C1329" t="s">
        <v>114</v>
      </c>
      <c r="D1329" s="9" t="s">
        <v>4892</v>
      </c>
      <c r="E1329" s="8">
        <f>ecommerce_dataset_updated[[#This Row],[Price (Rs.)]]+0</f>
        <v>335.09</v>
      </c>
      <c r="F1329" s="6" t="s">
        <v>12</v>
      </c>
      <c r="G1329" s="7">
        <f>ecommerce_dataset_updated[[#This Row],[Discount (%)]]+0</f>
        <v>15</v>
      </c>
      <c r="H1329" s="6" t="s">
        <v>5446</v>
      </c>
      <c r="I1329" s="6">
        <f>ecommerce_dataset_updated[[#This Row],['[Price (Rs.)']]]*ecommerce_dataset_updated[[#This Row],['[Discount (%)']]]/100</f>
        <v>50.263499999999993</v>
      </c>
      <c r="J1329" s="6">
        <f>ecommerce_dataset_updated[[#This Row],[Final_Price(Rs.)]]+0</f>
        <v>284.83</v>
      </c>
      <c r="K1329" s="6">
        <f xml:space="preserve"> ecommerce_dataset_updated[[#This Row],['[Price (Rs.)']]]-ecommerce_dataset_updated[[#This Row],[Discount Amount _]]</f>
        <v>284.82650000000001</v>
      </c>
      <c r="L1329" t="s">
        <v>77</v>
      </c>
      <c r="M1329" t="s">
        <v>136</v>
      </c>
      <c r="N1329" s="4" t="s">
        <v>14067</v>
      </c>
      <c r="O1329" s="4" t="s">
        <v>14049</v>
      </c>
      <c r="P1329" s="4" t="s">
        <v>14079</v>
      </c>
      <c r="Q1329" s="5">
        <f>DATE(ecommerce_dataset_updated[[#This Row],[YYYY]],ecommerce_dataset_updated[[#This Row],[MM]],ecommerce_dataset_updated[[#This Row],[DD]])</f>
        <v>45603</v>
      </c>
      <c r="R1329" s="6" t="str">
        <f>TEXT(ecommerce_dataset_updated[[#This Row],['[Purchase_Date']]], "mmm")</f>
        <v>Nov</v>
      </c>
      <c r="S1329" s="6" t="str">
        <f>TEXT(ecommerce_dataset_updated[[#This Row],['[Purchase_Date']]], "ddd")</f>
        <v>Thu</v>
      </c>
      <c r="T1329" s="6">
        <f>ecommerce_dataset_updated[[#This Row],[Final_Price(Rs.) _]]-ecommerce_dataset_updated[[#This Row],['[Final_Price(Rs.)']]]</f>
        <v>-3.4999999999740794E-3</v>
      </c>
      <c r="U1329" s="6" t="b">
        <f xml:space="preserve"> AND(ecommerce_dataset_updated[[#This Row],[Final_Price(Rs.) _]]=ecommerce_dataset_updated[[#This Row],['[Final_Price(Rs.)']]])</f>
        <v>0</v>
      </c>
      <c r="V1329" s="5"/>
    </row>
    <row r="1330" spans="1:22">
      <c r="A1330" t="s">
        <v>5447</v>
      </c>
      <c r="B1330" t="s">
        <v>5448</v>
      </c>
      <c r="C1330" t="s">
        <v>10</v>
      </c>
      <c r="D1330" s="9" t="s">
        <v>5449</v>
      </c>
      <c r="E1330" s="8">
        <f>ecommerce_dataset_updated[[#This Row],[Price (Rs.)]]+0</f>
        <v>338</v>
      </c>
      <c r="F1330" s="6" t="s">
        <v>75</v>
      </c>
      <c r="G1330" s="7">
        <f>ecommerce_dataset_updated[[#This Row],[Discount (%)]]+0</f>
        <v>10</v>
      </c>
      <c r="H1330" s="6" t="s">
        <v>5450</v>
      </c>
      <c r="I1330" s="6">
        <f>ecommerce_dataset_updated[[#This Row],['[Price (Rs.)']]]*ecommerce_dataset_updated[[#This Row],['[Discount (%)']]]/100</f>
        <v>33.799999999999997</v>
      </c>
      <c r="J1330" s="6">
        <f>ecommerce_dataset_updated[[#This Row],[Final_Price(Rs.)]]+0</f>
        <v>304.2</v>
      </c>
      <c r="K1330" s="6">
        <f xml:space="preserve"> ecommerce_dataset_updated[[#This Row],['[Price (Rs.)']]]-ecommerce_dataset_updated[[#This Row],[Discount Amount _]]</f>
        <v>304.2</v>
      </c>
      <c r="L1330" t="s">
        <v>28</v>
      </c>
      <c r="M1330" t="s">
        <v>2161</v>
      </c>
      <c r="N1330" s="4" t="s">
        <v>75</v>
      </c>
      <c r="O1330" s="4" t="s">
        <v>14062</v>
      </c>
      <c r="P1330" s="4" t="s">
        <v>14079</v>
      </c>
      <c r="Q1330" s="5">
        <f>DATE(ecommerce_dataset_updated[[#This Row],[YYYY]],ecommerce_dataset_updated[[#This Row],[MM]],ecommerce_dataset_updated[[#This Row],[DD]])</f>
        <v>45453</v>
      </c>
      <c r="R1330" s="6" t="str">
        <f>TEXT(ecommerce_dataset_updated[[#This Row],['[Purchase_Date']]], "mmm")</f>
        <v>Jun</v>
      </c>
      <c r="S1330" s="6" t="str">
        <f>TEXT(ecommerce_dataset_updated[[#This Row],['[Purchase_Date']]], "ddd")</f>
        <v>Mon</v>
      </c>
      <c r="T1330" s="6">
        <f>ecommerce_dataset_updated[[#This Row],[Final_Price(Rs.) _]]-ecommerce_dataset_updated[[#This Row],['[Final_Price(Rs.)']]]</f>
        <v>0</v>
      </c>
      <c r="U1330" s="6" t="b">
        <f xml:space="preserve"> AND(ecommerce_dataset_updated[[#This Row],[Final_Price(Rs.) _]]=ecommerce_dataset_updated[[#This Row],['[Final_Price(Rs.)']]])</f>
        <v>1</v>
      </c>
      <c r="V1330" s="5"/>
    </row>
    <row r="1331" spans="1:22">
      <c r="A1331" t="s">
        <v>5451</v>
      </c>
      <c r="B1331" t="s">
        <v>5452</v>
      </c>
      <c r="C1331" t="s">
        <v>32</v>
      </c>
      <c r="D1331" s="9" t="s">
        <v>5106</v>
      </c>
      <c r="E1331" s="8">
        <f>ecommerce_dataset_updated[[#This Row],[Price (Rs.)]]+0</f>
        <v>348.31</v>
      </c>
      <c r="F1331" s="6" t="s">
        <v>20</v>
      </c>
      <c r="G1331" s="7">
        <f>ecommerce_dataset_updated[[#This Row],[Discount (%)]]+0</f>
        <v>20</v>
      </c>
      <c r="H1331" s="6" t="s">
        <v>5453</v>
      </c>
      <c r="I1331" s="6">
        <f>ecommerce_dataset_updated[[#This Row],['[Price (Rs.)']]]*ecommerce_dataset_updated[[#This Row],['[Discount (%)']]]/100</f>
        <v>69.661999999999992</v>
      </c>
      <c r="J1331" s="6">
        <f>ecommerce_dataset_updated[[#This Row],[Final_Price(Rs.)]]+0</f>
        <v>278.64999999999998</v>
      </c>
      <c r="K1331" s="6">
        <f xml:space="preserve"> ecommerce_dataset_updated[[#This Row],['[Price (Rs.)']]]-ecommerce_dataset_updated[[#This Row],[Discount Amount _]]</f>
        <v>278.64800000000002</v>
      </c>
      <c r="L1331" t="s">
        <v>120</v>
      </c>
      <c r="M1331" t="s">
        <v>1536</v>
      </c>
      <c r="N1331" s="4" t="s">
        <v>14059</v>
      </c>
      <c r="O1331" s="4" t="s">
        <v>14059</v>
      </c>
      <c r="P1331" s="4" t="s">
        <v>14079</v>
      </c>
      <c r="Q1331" s="5">
        <f>DATE(ecommerce_dataset_updated[[#This Row],[YYYY]],ecommerce_dataset_updated[[#This Row],[MM]],ecommerce_dataset_updated[[#This Row],[DD]])</f>
        <v>45417</v>
      </c>
      <c r="R1331" s="6" t="str">
        <f>TEXT(ecommerce_dataset_updated[[#This Row],['[Purchase_Date']]], "mmm")</f>
        <v>May</v>
      </c>
      <c r="S1331" s="6" t="str">
        <f>TEXT(ecommerce_dataset_updated[[#This Row],['[Purchase_Date']]], "ddd")</f>
        <v>Sun</v>
      </c>
      <c r="T1331" s="6">
        <f>ecommerce_dataset_updated[[#This Row],[Final_Price(Rs.) _]]-ecommerce_dataset_updated[[#This Row],['[Final_Price(Rs.)']]]</f>
        <v>-1.9999999999527063E-3</v>
      </c>
      <c r="U1331" s="6" t="b">
        <f xml:space="preserve"> AND(ecommerce_dataset_updated[[#This Row],[Final_Price(Rs.) _]]=ecommerce_dataset_updated[[#This Row],['[Final_Price(Rs.)']]])</f>
        <v>0</v>
      </c>
      <c r="V1331" s="5"/>
    </row>
    <row r="1332" spans="1:22">
      <c r="A1332" t="s">
        <v>5454</v>
      </c>
      <c r="B1332" t="s">
        <v>5455</v>
      </c>
      <c r="C1332" t="s">
        <v>32</v>
      </c>
      <c r="D1332" s="9" t="s">
        <v>5456</v>
      </c>
      <c r="E1332" s="8">
        <f>ecommerce_dataset_updated[[#This Row],[Price (Rs.)]]+0</f>
        <v>357.9</v>
      </c>
      <c r="F1332" s="6" t="s">
        <v>154</v>
      </c>
      <c r="G1332" s="7">
        <f>ecommerce_dataset_updated[[#This Row],[Discount (%)]]+0</f>
        <v>30</v>
      </c>
      <c r="H1332" s="6" t="s">
        <v>5457</v>
      </c>
      <c r="I1332" s="6">
        <f>ecommerce_dataset_updated[[#This Row],['[Price (Rs.)']]]*ecommerce_dataset_updated[[#This Row],['[Discount (%)']]]/100</f>
        <v>107.37</v>
      </c>
      <c r="J1332" s="6">
        <f>ecommerce_dataset_updated[[#This Row],[Final_Price(Rs.)]]+0</f>
        <v>250.53</v>
      </c>
      <c r="K1332" s="6">
        <f xml:space="preserve"> ecommerce_dataset_updated[[#This Row],['[Price (Rs.)']]]-ecommerce_dataset_updated[[#This Row],[Discount Amount _]]</f>
        <v>250.52999999999997</v>
      </c>
      <c r="L1332" t="s">
        <v>35</v>
      </c>
      <c r="M1332" t="s">
        <v>2141</v>
      </c>
      <c r="N1332" s="4" t="s">
        <v>2910</v>
      </c>
      <c r="O1332" s="4" t="s">
        <v>14055</v>
      </c>
      <c r="P1332" s="4" t="s">
        <v>14079</v>
      </c>
      <c r="Q1332" s="5">
        <f>DATE(ecommerce_dataset_updated[[#This Row],[YYYY]],ecommerce_dataset_updated[[#This Row],[MM]],ecommerce_dataset_updated[[#This Row],[DD]])</f>
        <v>45518</v>
      </c>
      <c r="R1332" s="6" t="str">
        <f>TEXT(ecommerce_dataset_updated[[#This Row],['[Purchase_Date']]], "mmm")</f>
        <v>Aug</v>
      </c>
      <c r="S1332" s="6" t="str">
        <f>TEXT(ecommerce_dataset_updated[[#This Row],['[Purchase_Date']]], "ddd")</f>
        <v>Wed</v>
      </c>
      <c r="T1332" s="6">
        <f>ecommerce_dataset_updated[[#This Row],[Final_Price(Rs.) _]]-ecommerce_dataset_updated[[#This Row],['[Final_Price(Rs.)']]]</f>
        <v>0</v>
      </c>
      <c r="U1332" s="6" t="b">
        <f xml:space="preserve"> AND(ecommerce_dataset_updated[[#This Row],[Final_Price(Rs.) _]]=ecommerce_dataset_updated[[#This Row],['[Final_Price(Rs.)']]])</f>
        <v>1</v>
      </c>
      <c r="V1332" s="5"/>
    </row>
    <row r="1333" spans="1:22">
      <c r="A1333" t="s">
        <v>5458</v>
      </c>
      <c r="B1333" t="s">
        <v>5459</v>
      </c>
      <c r="C1333" t="s">
        <v>10</v>
      </c>
      <c r="D1333" s="9" t="s">
        <v>5460</v>
      </c>
      <c r="E1333" s="8">
        <f>ecommerce_dataset_updated[[#This Row],[Price (Rs.)]]+0</f>
        <v>27.03</v>
      </c>
      <c r="F1333" s="6" t="s">
        <v>12</v>
      </c>
      <c r="G1333" s="7">
        <f>ecommerce_dataset_updated[[#This Row],[Discount (%)]]+0</f>
        <v>15</v>
      </c>
      <c r="H1333" s="6" t="s">
        <v>5461</v>
      </c>
      <c r="I1333" s="6">
        <f>ecommerce_dataset_updated[[#This Row],['[Price (Rs.)']]]*ecommerce_dataset_updated[[#This Row],['[Discount (%)']]]/100</f>
        <v>4.0545000000000009</v>
      </c>
      <c r="J1333" s="6">
        <f>ecommerce_dataset_updated[[#This Row],[Final_Price(Rs.)]]+0</f>
        <v>22.98</v>
      </c>
      <c r="K1333" s="6">
        <f xml:space="preserve"> ecommerce_dataset_updated[[#This Row],['[Price (Rs.)']]]-ecommerce_dataset_updated[[#This Row],[Discount Amount _]]</f>
        <v>22.9755</v>
      </c>
      <c r="L1333" t="s">
        <v>77</v>
      </c>
      <c r="M1333" t="s">
        <v>60</v>
      </c>
      <c r="N1333" s="4" t="s">
        <v>14058</v>
      </c>
      <c r="O1333" s="4" t="s">
        <v>14059</v>
      </c>
      <c r="P1333" s="4" t="s">
        <v>14079</v>
      </c>
      <c r="Q1333" s="5">
        <f>DATE(ecommerce_dataset_updated[[#This Row],[YYYY]],ecommerce_dataset_updated[[#This Row],[MM]],ecommerce_dataset_updated[[#This Row],[DD]])</f>
        <v>45441</v>
      </c>
      <c r="R1333" s="6" t="str">
        <f>TEXT(ecommerce_dataset_updated[[#This Row],['[Purchase_Date']]], "mmm")</f>
        <v>May</v>
      </c>
      <c r="S1333" s="6" t="str">
        <f>TEXT(ecommerce_dataset_updated[[#This Row],['[Purchase_Date']]], "ddd")</f>
        <v>Wed</v>
      </c>
      <c r="T1333" s="6">
        <f>ecommerce_dataset_updated[[#This Row],[Final_Price(Rs.) _]]-ecommerce_dataset_updated[[#This Row],['[Final_Price(Rs.)']]]</f>
        <v>-4.5000000000001705E-3</v>
      </c>
      <c r="U1333" s="6" t="b">
        <f xml:space="preserve"> AND(ecommerce_dataset_updated[[#This Row],[Final_Price(Rs.) _]]=ecommerce_dataset_updated[[#This Row],['[Final_Price(Rs.)']]])</f>
        <v>0</v>
      </c>
      <c r="V1333" s="5"/>
    </row>
    <row r="1334" spans="1:22">
      <c r="A1334" t="s">
        <v>5462</v>
      </c>
      <c r="B1334" t="s">
        <v>5463</v>
      </c>
      <c r="C1334" t="s">
        <v>45</v>
      </c>
      <c r="D1334" s="9" t="s">
        <v>5464</v>
      </c>
      <c r="E1334" s="8">
        <f>ecommerce_dataset_updated[[#This Row],[Price (Rs.)]]+0</f>
        <v>465.64</v>
      </c>
      <c r="F1334" s="6" t="s">
        <v>107</v>
      </c>
      <c r="G1334" s="7">
        <f>ecommerce_dataset_updated[[#This Row],[Discount (%)]]+0</f>
        <v>0</v>
      </c>
      <c r="H1334" s="6" t="s">
        <v>5464</v>
      </c>
      <c r="I1334" s="6">
        <f>ecommerce_dataset_updated[[#This Row],['[Price (Rs.)']]]*ecommerce_dataset_updated[[#This Row],['[Discount (%)']]]/100</f>
        <v>0</v>
      </c>
      <c r="J1334" s="6">
        <f>ecommerce_dataset_updated[[#This Row],[Final_Price(Rs.)]]+0</f>
        <v>465.64</v>
      </c>
      <c r="K1334" s="6">
        <f xml:space="preserve"> ecommerce_dataset_updated[[#This Row],['[Price (Rs.)']]]-ecommerce_dataset_updated[[#This Row],[Discount Amount _]]</f>
        <v>465.64</v>
      </c>
      <c r="L1334" t="s">
        <v>120</v>
      </c>
      <c r="M1334" t="s">
        <v>319</v>
      </c>
      <c r="N1334" s="4" t="s">
        <v>75</v>
      </c>
      <c r="O1334" s="4" t="s">
        <v>14055</v>
      </c>
      <c r="P1334" s="4" t="s">
        <v>14079</v>
      </c>
      <c r="Q1334" s="5">
        <f>DATE(ecommerce_dataset_updated[[#This Row],[YYYY]],ecommerce_dataset_updated[[#This Row],[MM]],ecommerce_dataset_updated[[#This Row],[DD]])</f>
        <v>45514</v>
      </c>
      <c r="R1334" s="6" t="str">
        <f>TEXT(ecommerce_dataset_updated[[#This Row],['[Purchase_Date']]], "mmm")</f>
        <v>Aug</v>
      </c>
      <c r="S1334" s="6" t="str">
        <f>TEXT(ecommerce_dataset_updated[[#This Row],['[Purchase_Date']]], "ddd")</f>
        <v>Sat</v>
      </c>
      <c r="T1334" s="6">
        <f>ecommerce_dataset_updated[[#This Row],[Final_Price(Rs.) _]]-ecommerce_dataset_updated[[#This Row],['[Final_Price(Rs.)']]]</f>
        <v>0</v>
      </c>
      <c r="U1334" s="6" t="b">
        <f xml:space="preserve"> AND(ecommerce_dataset_updated[[#This Row],[Final_Price(Rs.) _]]=ecommerce_dataset_updated[[#This Row],['[Final_Price(Rs.)']]])</f>
        <v>1</v>
      </c>
      <c r="V1334" s="5"/>
    </row>
    <row r="1335" spans="1:22">
      <c r="A1335" t="s">
        <v>5465</v>
      </c>
      <c r="B1335" t="s">
        <v>5466</v>
      </c>
      <c r="C1335" t="s">
        <v>39</v>
      </c>
      <c r="D1335" s="9" t="s">
        <v>5467</v>
      </c>
      <c r="E1335" s="8">
        <f>ecommerce_dataset_updated[[#This Row],[Price (Rs.)]]+0</f>
        <v>416.88</v>
      </c>
      <c r="F1335" s="6" t="s">
        <v>26</v>
      </c>
      <c r="G1335" s="7">
        <f>ecommerce_dataset_updated[[#This Row],[Discount (%)]]+0</f>
        <v>25</v>
      </c>
      <c r="H1335" s="6" t="s">
        <v>5468</v>
      </c>
      <c r="I1335" s="6">
        <f>ecommerce_dataset_updated[[#This Row],['[Price (Rs.)']]]*ecommerce_dataset_updated[[#This Row],['[Discount (%)']]]/100</f>
        <v>104.22</v>
      </c>
      <c r="J1335" s="6">
        <f>ecommerce_dataset_updated[[#This Row],[Final_Price(Rs.)]]+0</f>
        <v>312.66000000000003</v>
      </c>
      <c r="K1335" s="6">
        <f xml:space="preserve"> ecommerce_dataset_updated[[#This Row],['[Price (Rs.)']]]-ecommerce_dataset_updated[[#This Row],[Discount Amount _]]</f>
        <v>312.65999999999997</v>
      </c>
      <c r="L1335" t="s">
        <v>14</v>
      </c>
      <c r="M1335" t="s">
        <v>309</v>
      </c>
      <c r="N1335" s="4" t="s">
        <v>14069</v>
      </c>
      <c r="O1335" s="4" t="s">
        <v>75</v>
      </c>
      <c r="P1335" s="4" t="s">
        <v>14079</v>
      </c>
      <c r="Q1335" s="5">
        <f>DATE(ecommerce_dataset_updated[[#This Row],[YYYY]],ecommerce_dataset_updated[[#This Row],[MM]],ecommerce_dataset_updated[[#This Row],[DD]])</f>
        <v>45587</v>
      </c>
      <c r="R1335" s="6" t="str">
        <f>TEXT(ecommerce_dataset_updated[[#This Row],['[Purchase_Date']]], "mmm")</f>
        <v>Oct</v>
      </c>
      <c r="S1335" s="6" t="str">
        <f>TEXT(ecommerce_dataset_updated[[#This Row],['[Purchase_Date']]], "ddd")</f>
        <v>Tue</v>
      </c>
      <c r="T1335" s="6">
        <f>ecommerce_dataset_updated[[#This Row],[Final_Price(Rs.) _]]-ecommerce_dataset_updated[[#This Row],['[Final_Price(Rs.)']]]</f>
        <v>0</v>
      </c>
      <c r="U1335" s="6" t="b">
        <f xml:space="preserve"> AND(ecommerce_dataset_updated[[#This Row],[Final_Price(Rs.) _]]=ecommerce_dataset_updated[[#This Row],['[Final_Price(Rs.)']]])</f>
        <v>1</v>
      </c>
      <c r="V1335" s="5"/>
    </row>
    <row r="1336" spans="1:22">
      <c r="A1336" t="s">
        <v>5469</v>
      </c>
      <c r="B1336" t="s">
        <v>5470</v>
      </c>
      <c r="C1336" t="s">
        <v>39</v>
      </c>
      <c r="D1336" s="9" t="s">
        <v>5471</v>
      </c>
      <c r="E1336" s="8">
        <f>ecommerce_dataset_updated[[#This Row],[Price (Rs.)]]+0</f>
        <v>170.97</v>
      </c>
      <c r="F1336" s="6" t="s">
        <v>47</v>
      </c>
      <c r="G1336" s="7">
        <f>ecommerce_dataset_updated[[#This Row],[Discount (%)]]+0</f>
        <v>50</v>
      </c>
      <c r="H1336" s="6" t="s">
        <v>5472</v>
      </c>
      <c r="I1336" s="6">
        <f>ecommerce_dataset_updated[[#This Row],['[Price (Rs.)']]]*ecommerce_dataset_updated[[#This Row],['[Discount (%)']]]/100</f>
        <v>85.484999999999999</v>
      </c>
      <c r="J1336" s="6">
        <f>ecommerce_dataset_updated[[#This Row],[Final_Price(Rs.)]]+0</f>
        <v>85.48</v>
      </c>
      <c r="K1336" s="6">
        <f xml:space="preserve"> ecommerce_dataset_updated[[#This Row],['[Price (Rs.)']]]-ecommerce_dataset_updated[[#This Row],[Discount Amount _]]</f>
        <v>85.484999999999999</v>
      </c>
      <c r="L1336" t="s">
        <v>14</v>
      </c>
      <c r="M1336" t="s">
        <v>1574</v>
      </c>
      <c r="N1336" s="4" t="s">
        <v>14061</v>
      </c>
      <c r="O1336" s="4" t="s">
        <v>14055</v>
      </c>
      <c r="P1336" s="4" t="s">
        <v>14079</v>
      </c>
      <c r="Q1336" s="5">
        <f>DATE(ecommerce_dataset_updated[[#This Row],[YYYY]],ecommerce_dataset_updated[[#This Row],[MM]],ecommerce_dataset_updated[[#This Row],[DD]])</f>
        <v>45525</v>
      </c>
      <c r="R1336" s="6" t="str">
        <f>TEXT(ecommerce_dataset_updated[[#This Row],['[Purchase_Date']]], "mmm")</f>
        <v>Aug</v>
      </c>
      <c r="S1336" s="6" t="str">
        <f>TEXT(ecommerce_dataset_updated[[#This Row],['[Purchase_Date']]], "ddd")</f>
        <v>Wed</v>
      </c>
      <c r="T1336" s="6">
        <f>ecommerce_dataset_updated[[#This Row],[Final_Price(Rs.) _]]-ecommerce_dataset_updated[[#This Row],['[Final_Price(Rs.)']]]</f>
        <v>4.9999999999954525E-3</v>
      </c>
      <c r="U1336" s="6" t="b">
        <f xml:space="preserve"> AND(ecommerce_dataset_updated[[#This Row],[Final_Price(Rs.) _]]=ecommerce_dataset_updated[[#This Row],['[Final_Price(Rs.)']]])</f>
        <v>0</v>
      </c>
      <c r="V1336" s="5"/>
    </row>
    <row r="1337" spans="1:22">
      <c r="A1337" t="s">
        <v>5473</v>
      </c>
      <c r="B1337" t="s">
        <v>5474</v>
      </c>
      <c r="C1337" t="s">
        <v>68</v>
      </c>
      <c r="D1337" s="9" t="s">
        <v>5475</v>
      </c>
      <c r="E1337" s="8">
        <f>ecommerce_dataset_updated[[#This Row],[Price (Rs.)]]+0</f>
        <v>460.19</v>
      </c>
      <c r="F1337" s="6" t="s">
        <v>47</v>
      </c>
      <c r="G1337" s="7">
        <f>ecommerce_dataset_updated[[#This Row],[Discount (%)]]+0</f>
        <v>50</v>
      </c>
      <c r="H1337" s="6" t="s">
        <v>4145</v>
      </c>
      <c r="I1337" s="6">
        <f>ecommerce_dataset_updated[[#This Row],['[Price (Rs.)']]]*ecommerce_dataset_updated[[#This Row],['[Discount (%)']]]/100</f>
        <v>230.095</v>
      </c>
      <c r="J1337" s="6">
        <f>ecommerce_dataset_updated[[#This Row],[Final_Price(Rs.)]]+0</f>
        <v>230.09</v>
      </c>
      <c r="K1337" s="6">
        <f xml:space="preserve"> ecommerce_dataset_updated[[#This Row],['[Price (Rs.)']]]-ecommerce_dataset_updated[[#This Row],[Discount Amount _]]</f>
        <v>230.095</v>
      </c>
      <c r="L1337" t="s">
        <v>14</v>
      </c>
      <c r="M1337" t="s">
        <v>1553</v>
      </c>
      <c r="N1337" s="4" t="s">
        <v>14058</v>
      </c>
      <c r="O1337" s="4" t="s">
        <v>14051</v>
      </c>
      <c r="P1337" s="4" t="s">
        <v>14079</v>
      </c>
      <c r="Q1337" s="5">
        <f>DATE(ecommerce_dataset_updated[[#This Row],[YYYY]],ecommerce_dataset_updated[[#This Row],[MM]],ecommerce_dataset_updated[[#This Row],[DD]])</f>
        <v>45351</v>
      </c>
      <c r="R1337" s="6" t="str">
        <f>TEXT(ecommerce_dataset_updated[[#This Row],['[Purchase_Date']]], "mmm")</f>
        <v>Feb</v>
      </c>
      <c r="S1337" s="6" t="str">
        <f>TEXT(ecommerce_dataset_updated[[#This Row],['[Purchase_Date']]], "ddd")</f>
        <v>Thu</v>
      </c>
      <c r="T1337" s="6">
        <f>ecommerce_dataset_updated[[#This Row],[Final_Price(Rs.) _]]-ecommerce_dataset_updated[[#This Row],['[Final_Price(Rs.)']]]</f>
        <v>4.9999999999954525E-3</v>
      </c>
      <c r="U1337" s="6" t="b">
        <f xml:space="preserve"> AND(ecommerce_dataset_updated[[#This Row],[Final_Price(Rs.) _]]=ecommerce_dataset_updated[[#This Row],['[Final_Price(Rs.)']]])</f>
        <v>0</v>
      </c>
      <c r="V1337" s="5"/>
    </row>
    <row r="1338" spans="1:22">
      <c r="A1338" t="s">
        <v>5476</v>
      </c>
      <c r="B1338" t="s">
        <v>5477</v>
      </c>
      <c r="C1338" t="s">
        <v>68</v>
      </c>
      <c r="D1338" s="9" t="s">
        <v>5478</v>
      </c>
      <c r="E1338" s="8">
        <f>ecommerce_dataset_updated[[#This Row],[Price (Rs.)]]+0</f>
        <v>327.39</v>
      </c>
      <c r="F1338" s="6" t="s">
        <v>12</v>
      </c>
      <c r="G1338" s="7">
        <f>ecommerce_dataset_updated[[#This Row],[Discount (%)]]+0</f>
        <v>15</v>
      </c>
      <c r="H1338" s="6" t="s">
        <v>5479</v>
      </c>
      <c r="I1338" s="6">
        <f>ecommerce_dataset_updated[[#This Row],['[Price (Rs.)']]]*ecommerce_dataset_updated[[#This Row],['[Discount (%)']]]/100</f>
        <v>49.108499999999992</v>
      </c>
      <c r="J1338" s="6">
        <f>ecommerce_dataset_updated[[#This Row],[Final_Price(Rs.)]]+0</f>
        <v>278.27999999999997</v>
      </c>
      <c r="K1338" s="6">
        <f xml:space="preserve"> ecommerce_dataset_updated[[#This Row],['[Price (Rs.)']]]-ecommerce_dataset_updated[[#This Row],[Discount Amount _]]</f>
        <v>278.28149999999999</v>
      </c>
      <c r="L1338" t="s">
        <v>77</v>
      </c>
      <c r="M1338" t="s">
        <v>1909</v>
      </c>
      <c r="N1338" s="4" t="s">
        <v>14065</v>
      </c>
      <c r="O1338" s="4" t="s">
        <v>14051</v>
      </c>
      <c r="P1338" s="4" t="s">
        <v>14079</v>
      </c>
      <c r="Q1338" s="5">
        <f>DATE(ecommerce_dataset_updated[[#This Row],[YYYY]],ecommerce_dataset_updated[[#This Row],[MM]],ecommerce_dataset_updated[[#This Row],[DD]])</f>
        <v>45345</v>
      </c>
      <c r="R1338" s="6" t="str">
        <f>TEXT(ecommerce_dataset_updated[[#This Row],['[Purchase_Date']]], "mmm")</f>
        <v>Feb</v>
      </c>
      <c r="S1338" s="6" t="str">
        <f>TEXT(ecommerce_dataset_updated[[#This Row],['[Purchase_Date']]], "ddd")</f>
        <v>Fri</v>
      </c>
      <c r="T1338" s="6">
        <f>ecommerce_dataset_updated[[#This Row],[Final_Price(Rs.) _]]-ecommerce_dataset_updated[[#This Row],['[Final_Price(Rs.)']]]</f>
        <v>1.5000000000213731E-3</v>
      </c>
      <c r="U1338" s="6" t="b">
        <f xml:space="preserve"> AND(ecommerce_dataset_updated[[#This Row],[Final_Price(Rs.) _]]=ecommerce_dataset_updated[[#This Row],['[Final_Price(Rs.)']]])</f>
        <v>0</v>
      </c>
      <c r="V1338" s="5"/>
    </row>
    <row r="1339" spans="1:22">
      <c r="A1339" t="s">
        <v>5480</v>
      </c>
      <c r="B1339" t="s">
        <v>5481</v>
      </c>
      <c r="C1339" t="s">
        <v>18</v>
      </c>
      <c r="D1339" s="9" t="s">
        <v>5482</v>
      </c>
      <c r="E1339" s="8">
        <f>ecommerce_dataset_updated[[#This Row],[Price (Rs.)]]+0</f>
        <v>451.34</v>
      </c>
      <c r="F1339" s="6" t="s">
        <v>75</v>
      </c>
      <c r="G1339" s="7">
        <f>ecommerce_dataset_updated[[#This Row],[Discount (%)]]+0</f>
        <v>10</v>
      </c>
      <c r="H1339" s="6" t="s">
        <v>5483</v>
      </c>
      <c r="I1339" s="6">
        <f>ecommerce_dataset_updated[[#This Row],['[Price (Rs.)']]]*ecommerce_dataset_updated[[#This Row],['[Discount (%)']]]/100</f>
        <v>45.133999999999993</v>
      </c>
      <c r="J1339" s="6">
        <f>ecommerce_dataset_updated[[#This Row],[Final_Price(Rs.)]]+0</f>
        <v>406.21</v>
      </c>
      <c r="K1339" s="6">
        <f xml:space="preserve"> ecommerce_dataset_updated[[#This Row],['[Price (Rs.)']]]-ecommerce_dataset_updated[[#This Row],[Discount Amount _]]</f>
        <v>406.20599999999996</v>
      </c>
      <c r="L1339" t="s">
        <v>28</v>
      </c>
      <c r="M1339" t="s">
        <v>176</v>
      </c>
      <c r="N1339" s="4" t="s">
        <v>14069</v>
      </c>
      <c r="O1339" s="4" t="s">
        <v>14053</v>
      </c>
      <c r="P1339" s="4" t="s">
        <v>14079</v>
      </c>
      <c r="Q1339" s="5">
        <f>DATE(ecommerce_dataset_updated[[#This Row],[YYYY]],ecommerce_dataset_updated[[#This Row],[MM]],ecommerce_dataset_updated[[#This Row],[DD]])</f>
        <v>45404</v>
      </c>
      <c r="R1339" s="6" t="str">
        <f>TEXT(ecommerce_dataset_updated[[#This Row],['[Purchase_Date']]], "mmm")</f>
        <v>Apr</v>
      </c>
      <c r="S1339" s="6" t="str">
        <f>TEXT(ecommerce_dataset_updated[[#This Row],['[Purchase_Date']]], "ddd")</f>
        <v>Mon</v>
      </c>
      <c r="T1339" s="6">
        <f>ecommerce_dataset_updated[[#This Row],[Final_Price(Rs.) _]]-ecommerce_dataset_updated[[#This Row],['[Final_Price(Rs.)']]]</f>
        <v>-4.0000000000190994E-3</v>
      </c>
      <c r="U1339" s="6" t="b">
        <f xml:space="preserve"> AND(ecommerce_dataset_updated[[#This Row],[Final_Price(Rs.) _]]=ecommerce_dataset_updated[[#This Row],['[Final_Price(Rs.)']]])</f>
        <v>0</v>
      </c>
      <c r="V1339" s="5"/>
    </row>
    <row r="1340" spans="1:22">
      <c r="A1340" t="s">
        <v>5484</v>
      </c>
      <c r="B1340" t="s">
        <v>5485</v>
      </c>
      <c r="C1340" t="s">
        <v>68</v>
      </c>
      <c r="D1340" s="9" t="s">
        <v>5486</v>
      </c>
      <c r="E1340" s="8">
        <f>ecommerce_dataset_updated[[#This Row],[Price (Rs.)]]+0</f>
        <v>297.02</v>
      </c>
      <c r="F1340" s="6" t="s">
        <v>53</v>
      </c>
      <c r="G1340" s="7">
        <f>ecommerce_dataset_updated[[#This Row],[Discount (%)]]+0</f>
        <v>5</v>
      </c>
      <c r="H1340" s="6" t="s">
        <v>5487</v>
      </c>
      <c r="I1340" s="6">
        <f>ecommerce_dataset_updated[[#This Row],['[Price (Rs.)']]]*ecommerce_dataset_updated[[#This Row],['[Discount (%)']]]/100</f>
        <v>14.850999999999999</v>
      </c>
      <c r="J1340" s="6">
        <f>ecommerce_dataset_updated[[#This Row],[Final_Price(Rs.)]]+0</f>
        <v>282.17</v>
      </c>
      <c r="K1340" s="6">
        <f xml:space="preserve"> ecommerce_dataset_updated[[#This Row],['[Price (Rs.)']]]-ecommerce_dataset_updated[[#This Row],[Discount Amount _]]</f>
        <v>282.16899999999998</v>
      </c>
      <c r="L1340" t="s">
        <v>28</v>
      </c>
      <c r="M1340" t="s">
        <v>995</v>
      </c>
      <c r="N1340" s="4" t="s">
        <v>14049</v>
      </c>
      <c r="O1340" s="4" t="s">
        <v>14059</v>
      </c>
      <c r="P1340" s="4" t="s">
        <v>14079</v>
      </c>
      <c r="Q1340" s="5">
        <f>DATE(ecommerce_dataset_updated[[#This Row],[YYYY]],ecommerce_dataset_updated[[#This Row],[MM]],ecommerce_dataset_updated[[#This Row],[DD]])</f>
        <v>45423</v>
      </c>
      <c r="R1340" s="6" t="str">
        <f>TEXT(ecommerce_dataset_updated[[#This Row],['[Purchase_Date']]], "mmm")</f>
        <v>May</v>
      </c>
      <c r="S1340" s="6" t="str">
        <f>TEXT(ecommerce_dataset_updated[[#This Row],['[Purchase_Date']]], "ddd")</f>
        <v>Sat</v>
      </c>
      <c r="T1340" s="6">
        <f>ecommerce_dataset_updated[[#This Row],[Final_Price(Rs.) _]]-ecommerce_dataset_updated[[#This Row],['[Final_Price(Rs.)']]]</f>
        <v>-1.0000000000331966E-3</v>
      </c>
      <c r="U1340" s="6" t="b">
        <f xml:space="preserve"> AND(ecommerce_dataset_updated[[#This Row],[Final_Price(Rs.) _]]=ecommerce_dataset_updated[[#This Row],['[Final_Price(Rs.)']]])</f>
        <v>0</v>
      </c>
      <c r="V1340" s="5"/>
    </row>
    <row r="1341" spans="1:22">
      <c r="A1341" t="s">
        <v>5488</v>
      </c>
      <c r="B1341" t="s">
        <v>5489</v>
      </c>
      <c r="C1341" t="s">
        <v>39</v>
      </c>
      <c r="D1341" s="9" t="s">
        <v>5490</v>
      </c>
      <c r="E1341" s="8">
        <f>ecommerce_dataset_updated[[#This Row],[Price (Rs.)]]+0</f>
        <v>359.48</v>
      </c>
      <c r="F1341" s="6" t="s">
        <v>75</v>
      </c>
      <c r="G1341" s="7">
        <f>ecommerce_dataset_updated[[#This Row],[Discount (%)]]+0</f>
        <v>10</v>
      </c>
      <c r="H1341" s="6" t="s">
        <v>5491</v>
      </c>
      <c r="I1341" s="6">
        <f>ecommerce_dataset_updated[[#This Row],['[Price (Rs.)']]]*ecommerce_dataset_updated[[#This Row],['[Discount (%)']]]/100</f>
        <v>35.948</v>
      </c>
      <c r="J1341" s="6">
        <f>ecommerce_dataset_updated[[#This Row],[Final_Price(Rs.)]]+0</f>
        <v>323.52999999999997</v>
      </c>
      <c r="K1341" s="6">
        <f xml:space="preserve"> ecommerce_dataset_updated[[#This Row],['[Price (Rs.)']]]-ecommerce_dataset_updated[[#This Row],[Discount Amount _]]</f>
        <v>323.53200000000004</v>
      </c>
      <c r="L1341" t="s">
        <v>28</v>
      </c>
      <c r="M1341" t="s">
        <v>399</v>
      </c>
      <c r="N1341" s="4" t="s">
        <v>14063</v>
      </c>
      <c r="O1341" s="4" t="s">
        <v>75</v>
      </c>
      <c r="P1341" s="4" t="s">
        <v>14079</v>
      </c>
      <c r="Q1341" s="5">
        <f>DATE(ecommerce_dataset_updated[[#This Row],[YYYY]],ecommerce_dataset_updated[[#This Row],[MM]],ecommerce_dataset_updated[[#This Row],[DD]])</f>
        <v>45582</v>
      </c>
      <c r="R1341" s="6" t="str">
        <f>TEXT(ecommerce_dataset_updated[[#This Row],['[Purchase_Date']]], "mmm")</f>
        <v>Oct</v>
      </c>
      <c r="S1341" s="6" t="str">
        <f>TEXT(ecommerce_dataset_updated[[#This Row],['[Purchase_Date']]], "ddd")</f>
        <v>Thu</v>
      </c>
      <c r="T1341" s="6">
        <f>ecommerce_dataset_updated[[#This Row],[Final_Price(Rs.) _]]-ecommerce_dataset_updated[[#This Row],['[Final_Price(Rs.)']]]</f>
        <v>2.0000000000663931E-3</v>
      </c>
      <c r="U1341" s="6" t="b">
        <f xml:space="preserve"> AND(ecommerce_dataset_updated[[#This Row],[Final_Price(Rs.) _]]=ecommerce_dataset_updated[[#This Row],['[Final_Price(Rs.)']]])</f>
        <v>0</v>
      </c>
      <c r="V1341" s="5"/>
    </row>
    <row r="1342" spans="1:22">
      <c r="A1342" t="s">
        <v>5492</v>
      </c>
      <c r="B1342" t="s">
        <v>5493</v>
      </c>
      <c r="C1342" t="s">
        <v>39</v>
      </c>
      <c r="D1342" s="9" t="s">
        <v>5494</v>
      </c>
      <c r="E1342" s="8">
        <f>ecommerce_dataset_updated[[#This Row],[Price (Rs.)]]+0</f>
        <v>105.45</v>
      </c>
      <c r="F1342" s="6" t="s">
        <v>75</v>
      </c>
      <c r="G1342" s="7">
        <f>ecommerce_dataset_updated[[#This Row],[Discount (%)]]+0</f>
        <v>10</v>
      </c>
      <c r="H1342" s="6" t="s">
        <v>5495</v>
      </c>
      <c r="I1342" s="6">
        <f>ecommerce_dataset_updated[[#This Row],['[Price (Rs.)']]]*ecommerce_dataset_updated[[#This Row],['[Discount (%)']]]/100</f>
        <v>10.545</v>
      </c>
      <c r="J1342" s="6">
        <f>ecommerce_dataset_updated[[#This Row],[Final_Price(Rs.)]]+0</f>
        <v>94.91</v>
      </c>
      <c r="K1342" s="6">
        <f xml:space="preserve"> ecommerce_dataset_updated[[#This Row],['[Price (Rs.)']]]-ecommerce_dataset_updated[[#This Row],[Discount Amount _]]</f>
        <v>94.905000000000001</v>
      </c>
      <c r="L1342" t="s">
        <v>120</v>
      </c>
      <c r="M1342" t="s">
        <v>723</v>
      </c>
      <c r="N1342" s="4" t="s">
        <v>14050</v>
      </c>
      <c r="O1342" s="4" t="s">
        <v>14059</v>
      </c>
      <c r="P1342" s="4" t="s">
        <v>14079</v>
      </c>
      <c r="Q1342" s="5">
        <f>DATE(ecommerce_dataset_updated[[#This Row],[YYYY]],ecommerce_dataset_updated[[#This Row],[MM]],ecommerce_dataset_updated[[#This Row],[DD]])</f>
        <v>45421</v>
      </c>
      <c r="R1342" s="6" t="str">
        <f>TEXT(ecommerce_dataset_updated[[#This Row],['[Purchase_Date']]], "mmm")</f>
        <v>May</v>
      </c>
      <c r="S1342" s="6" t="str">
        <f>TEXT(ecommerce_dataset_updated[[#This Row],['[Purchase_Date']]], "ddd")</f>
        <v>Thu</v>
      </c>
      <c r="T1342" s="6">
        <f>ecommerce_dataset_updated[[#This Row],[Final_Price(Rs.) _]]-ecommerce_dataset_updated[[#This Row],['[Final_Price(Rs.)']]]</f>
        <v>-4.9999999999954525E-3</v>
      </c>
      <c r="U1342" s="6" t="b">
        <f xml:space="preserve"> AND(ecommerce_dataset_updated[[#This Row],[Final_Price(Rs.) _]]=ecommerce_dataset_updated[[#This Row],['[Final_Price(Rs.)']]])</f>
        <v>0</v>
      </c>
      <c r="V1342" s="5"/>
    </row>
    <row r="1343" spans="1:22">
      <c r="A1343" t="s">
        <v>5496</v>
      </c>
      <c r="B1343" t="s">
        <v>5497</v>
      </c>
      <c r="C1343" t="s">
        <v>10</v>
      </c>
      <c r="D1343" s="9" t="s">
        <v>5498</v>
      </c>
      <c r="E1343" s="8">
        <f>ecommerce_dataset_updated[[#This Row],[Price (Rs.)]]+0</f>
        <v>30.46</v>
      </c>
      <c r="F1343" s="6" t="s">
        <v>154</v>
      </c>
      <c r="G1343" s="7">
        <f>ecommerce_dataset_updated[[#This Row],[Discount (%)]]+0</f>
        <v>30</v>
      </c>
      <c r="H1343" s="6" t="s">
        <v>5499</v>
      </c>
      <c r="I1343" s="6">
        <f>ecommerce_dataset_updated[[#This Row],['[Price (Rs.)']]]*ecommerce_dataset_updated[[#This Row],['[Discount (%)']]]/100</f>
        <v>9.1379999999999999</v>
      </c>
      <c r="J1343" s="6">
        <f>ecommerce_dataset_updated[[#This Row],[Final_Price(Rs.)]]+0</f>
        <v>21.32</v>
      </c>
      <c r="K1343" s="6">
        <f xml:space="preserve"> ecommerce_dataset_updated[[#This Row],['[Price (Rs.)']]]-ecommerce_dataset_updated[[#This Row],[Discount Amount _]]</f>
        <v>21.322000000000003</v>
      </c>
      <c r="L1343" t="s">
        <v>35</v>
      </c>
      <c r="M1343" t="s">
        <v>2459</v>
      </c>
      <c r="N1343" s="4" t="s">
        <v>14058</v>
      </c>
      <c r="O1343" s="4" t="s">
        <v>14067</v>
      </c>
      <c r="P1343" s="4" t="s">
        <v>14079</v>
      </c>
      <c r="Q1343" s="5">
        <f>DATE(ecommerce_dataset_updated[[#This Row],[YYYY]],ecommerce_dataset_updated[[#This Row],[MM]],ecommerce_dataset_updated[[#This Row],[DD]])</f>
        <v>45502</v>
      </c>
      <c r="R1343" s="6" t="str">
        <f>TEXT(ecommerce_dataset_updated[[#This Row],['[Purchase_Date']]], "mmm")</f>
        <v>Jul</v>
      </c>
      <c r="S1343" s="6" t="str">
        <f>TEXT(ecommerce_dataset_updated[[#This Row],['[Purchase_Date']]], "ddd")</f>
        <v>Mon</v>
      </c>
      <c r="T1343" s="6">
        <f>ecommerce_dataset_updated[[#This Row],[Final_Price(Rs.) _]]-ecommerce_dataset_updated[[#This Row],['[Final_Price(Rs.)']]]</f>
        <v>2.0000000000024443E-3</v>
      </c>
      <c r="U1343" s="6" t="b">
        <f xml:space="preserve"> AND(ecommerce_dataset_updated[[#This Row],[Final_Price(Rs.) _]]=ecommerce_dataset_updated[[#This Row],['[Final_Price(Rs.)']]])</f>
        <v>0</v>
      </c>
      <c r="V1343" s="5"/>
    </row>
    <row r="1344" spans="1:22">
      <c r="A1344" t="s">
        <v>5500</v>
      </c>
      <c r="B1344" t="s">
        <v>5501</v>
      </c>
      <c r="C1344" t="s">
        <v>45</v>
      </c>
      <c r="D1344" s="9" t="s">
        <v>5502</v>
      </c>
      <c r="E1344" s="8">
        <f>ecommerce_dataset_updated[[#This Row],[Price (Rs.)]]+0</f>
        <v>247.76</v>
      </c>
      <c r="F1344" s="6" t="s">
        <v>26</v>
      </c>
      <c r="G1344" s="7">
        <f>ecommerce_dataset_updated[[#This Row],[Discount (%)]]+0</f>
        <v>25</v>
      </c>
      <c r="H1344" s="6" t="s">
        <v>5503</v>
      </c>
      <c r="I1344" s="6">
        <f>ecommerce_dataset_updated[[#This Row],['[Price (Rs.)']]]*ecommerce_dataset_updated[[#This Row],['[Discount (%)']]]/100</f>
        <v>61.94</v>
      </c>
      <c r="J1344" s="6">
        <f>ecommerce_dataset_updated[[#This Row],[Final_Price(Rs.)]]+0</f>
        <v>185.82</v>
      </c>
      <c r="K1344" s="6">
        <f xml:space="preserve"> ecommerce_dataset_updated[[#This Row],['[Price (Rs.)']]]-ecommerce_dataset_updated[[#This Row],[Discount Amount _]]</f>
        <v>185.82</v>
      </c>
      <c r="L1344" t="s">
        <v>120</v>
      </c>
      <c r="M1344" t="s">
        <v>4693</v>
      </c>
      <c r="N1344" s="4" t="s">
        <v>154</v>
      </c>
      <c r="O1344" s="4" t="s">
        <v>14052</v>
      </c>
      <c r="P1344" s="4" t="s">
        <v>14079</v>
      </c>
      <c r="Q1344" s="5">
        <f>DATE(ecommerce_dataset_updated[[#This Row],[YYYY]],ecommerce_dataset_updated[[#This Row],[MM]],ecommerce_dataset_updated[[#This Row],[DD]])</f>
        <v>45321</v>
      </c>
      <c r="R1344" s="6" t="str">
        <f>TEXT(ecommerce_dataset_updated[[#This Row],['[Purchase_Date']]], "mmm")</f>
        <v>Jan</v>
      </c>
      <c r="S1344" s="6" t="str">
        <f>TEXT(ecommerce_dataset_updated[[#This Row],['[Purchase_Date']]], "ddd")</f>
        <v>Tue</v>
      </c>
      <c r="T1344" s="6">
        <f>ecommerce_dataset_updated[[#This Row],[Final_Price(Rs.) _]]-ecommerce_dataset_updated[[#This Row],['[Final_Price(Rs.)']]]</f>
        <v>0</v>
      </c>
      <c r="U1344" s="6" t="b">
        <f xml:space="preserve"> AND(ecommerce_dataset_updated[[#This Row],[Final_Price(Rs.) _]]=ecommerce_dataset_updated[[#This Row],['[Final_Price(Rs.)']]])</f>
        <v>1</v>
      </c>
      <c r="V1344" s="5"/>
    </row>
    <row r="1345" spans="1:22">
      <c r="A1345" t="s">
        <v>5504</v>
      </c>
      <c r="B1345" t="s">
        <v>5505</v>
      </c>
      <c r="C1345" t="s">
        <v>32</v>
      </c>
      <c r="D1345" s="9" t="s">
        <v>5506</v>
      </c>
      <c r="E1345" s="8">
        <f>ecommerce_dataset_updated[[#This Row],[Price (Rs.)]]+0</f>
        <v>260.81</v>
      </c>
      <c r="F1345" s="6" t="s">
        <v>154</v>
      </c>
      <c r="G1345" s="7">
        <f>ecommerce_dataset_updated[[#This Row],[Discount (%)]]+0</f>
        <v>30</v>
      </c>
      <c r="H1345" s="6" t="s">
        <v>5507</v>
      </c>
      <c r="I1345" s="6">
        <f>ecommerce_dataset_updated[[#This Row],['[Price (Rs.)']]]*ecommerce_dataset_updated[[#This Row],['[Discount (%)']]]/100</f>
        <v>78.242999999999995</v>
      </c>
      <c r="J1345" s="6">
        <f>ecommerce_dataset_updated[[#This Row],[Final_Price(Rs.)]]+0</f>
        <v>182.57</v>
      </c>
      <c r="K1345" s="6">
        <f xml:space="preserve"> ecommerce_dataset_updated[[#This Row],['[Price (Rs.)']]]-ecommerce_dataset_updated[[#This Row],[Discount Amount _]]</f>
        <v>182.56700000000001</v>
      </c>
      <c r="L1345" t="s">
        <v>28</v>
      </c>
      <c r="M1345" t="s">
        <v>2500</v>
      </c>
      <c r="N1345" s="4" t="s">
        <v>12</v>
      </c>
      <c r="O1345" s="4" t="s">
        <v>14055</v>
      </c>
      <c r="P1345" s="4" t="s">
        <v>14079</v>
      </c>
      <c r="Q1345" s="5">
        <f>DATE(ecommerce_dataset_updated[[#This Row],[YYYY]],ecommerce_dataset_updated[[#This Row],[MM]],ecommerce_dataset_updated[[#This Row],[DD]])</f>
        <v>45519</v>
      </c>
      <c r="R1345" s="6" t="str">
        <f>TEXT(ecommerce_dataset_updated[[#This Row],['[Purchase_Date']]], "mmm")</f>
        <v>Aug</v>
      </c>
      <c r="S1345" s="6" t="str">
        <f>TEXT(ecommerce_dataset_updated[[#This Row],['[Purchase_Date']]], "ddd")</f>
        <v>Thu</v>
      </c>
      <c r="T1345" s="6">
        <f>ecommerce_dataset_updated[[#This Row],[Final_Price(Rs.) _]]-ecommerce_dataset_updated[[#This Row],['[Final_Price(Rs.)']]]</f>
        <v>-2.9999999999859028E-3</v>
      </c>
      <c r="U1345" s="6" t="b">
        <f xml:space="preserve"> AND(ecommerce_dataset_updated[[#This Row],[Final_Price(Rs.) _]]=ecommerce_dataset_updated[[#This Row],['[Final_Price(Rs.)']]])</f>
        <v>0</v>
      </c>
      <c r="V1345" s="5"/>
    </row>
    <row r="1346" spans="1:22">
      <c r="A1346" t="s">
        <v>5508</v>
      </c>
      <c r="B1346" t="s">
        <v>5509</v>
      </c>
      <c r="C1346" t="s">
        <v>32</v>
      </c>
      <c r="D1346" s="9" t="s">
        <v>5510</v>
      </c>
      <c r="E1346" s="8">
        <f>ecommerce_dataset_updated[[#This Row],[Price (Rs.)]]+0</f>
        <v>21.41</v>
      </c>
      <c r="F1346" s="6" t="s">
        <v>53</v>
      </c>
      <c r="G1346" s="7">
        <f>ecommerce_dataset_updated[[#This Row],[Discount (%)]]+0</f>
        <v>5</v>
      </c>
      <c r="H1346" s="6" t="s">
        <v>5511</v>
      </c>
      <c r="I1346" s="6">
        <f>ecommerce_dataset_updated[[#This Row],['[Price (Rs.)']]]*ecommerce_dataset_updated[[#This Row],['[Discount (%)']]]/100</f>
        <v>1.0705</v>
      </c>
      <c r="J1346" s="6">
        <f>ecommerce_dataset_updated[[#This Row],[Final_Price(Rs.)]]+0</f>
        <v>20.34</v>
      </c>
      <c r="K1346" s="6">
        <f xml:space="preserve"> ecommerce_dataset_updated[[#This Row],['[Price (Rs.)']]]-ecommerce_dataset_updated[[#This Row],[Discount Amount _]]</f>
        <v>20.339500000000001</v>
      </c>
      <c r="L1346" t="s">
        <v>14</v>
      </c>
      <c r="M1346" t="s">
        <v>2230</v>
      </c>
      <c r="N1346" s="4" t="s">
        <v>14065</v>
      </c>
      <c r="O1346" s="4" t="s">
        <v>14053</v>
      </c>
      <c r="P1346" s="4" t="s">
        <v>14079</v>
      </c>
      <c r="Q1346" s="5">
        <f>DATE(ecommerce_dataset_updated[[#This Row],[YYYY]],ecommerce_dataset_updated[[#This Row],[MM]],ecommerce_dataset_updated[[#This Row],[DD]])</f>
        <v>45405</v>
      </c>
      <c r="R1346" s="6" t="str">
        <f>TEXT(ecommerce_dataset_updated[[#This Row],['[Purchase_Date']]], "mmm")</f>
        <v>Apr</v>
      </c>
      <c r="S1346" s="6" t="str">
        <f>TEXT(ecommerce_dataset_updated[[#This Row],['[Purchase_Date']]], "ddd")</f>
        <v>Tue</v>
      </c>
      <c r="T1346" s="6">
        <f>ecommerce_dataset_updated[[#This Row],[Final_Price(Rs.) _]]-ecommerce_dataset_updated[[#This Row],['[Final_Price(Rs.)']]]</f>
        <v>-4.9999999999883471E-4</v>
      </c>
      <c r="U1346" s="6" t="b">
        <f xml:space="preserve"> AND(ecommerce_dataset_updated[[#This Row],[Final_Price(Rs.) _]]=ecommerce_dataset_updated[[#This Row],['[Final_Price(Rs.)']]])</f>
        <v>0</v>
      </c>
      <c r="V1346" s="5"/>
    </row>
    <row r="1347" spans="1:22">
      <c r="A1347" t="s">
        <v>5512</v>
      </c>
      <c r="B1347" t="s">
        <v>5513</v>
      </c>
      <c r="C1347" t="s">
        <v>39</v>
      </c>
      <c r="D1347" s="9" t="s">
        <v>5514</v>
      </c>
      <c r="E1347" s="8">
        <f>ecommerce_dataset_updated[[#This Row],[Price (Rs.)]]+0</f>
        <v>27.13</v>
      </c>
      <c r="F1347" s="6" t="s">
        <v>154</v>
      </c>
      <c r="G1347" s="7">
        <f>ecommerce_dataset_updated[[#This Row],[Discount (%)]]+0</f>
        <v>30</v>
      </c>
      <c r="H1347" s="6" t="s">
        <v>3716</v>
      </c>
      <c r="I1347" s="6">
        <f>ecommerce_dataset_updated[[#This Row],['[Price (Rs.)']]]*ecommerce_dataset_updated[[#This Row],['[Discount (%)']]]/100</f>
        <v>8.1389999999999993</v>
      </c>
      <c r="J1347" s="6">
        <f>ecommerce_dataset_updated[[#This Row],[Final_Price(Rs.)]]+0</f>
        <v>18.989999999999998</v>
      </c>
      <c r="K1347" s="6">
        <f xml:space="preserve"> ecommerce_dataset_updated[[#This Row],['[Price (Rs.)']]]-ecommerce_dataset_updated[[#This Row],[Discount Amount _]]</f>
        <v>18.991</v>
      </c>
      <c r="L1347" t="s">
        <v>77</v>
      </c>
      <c r="M1347" t="s">
        <v>1150</v>
      </c>
      <c r="N1347" s="4" t="s">
        <v>14062</v>
      </c>
      <c r="O1347" s="4" t="s">
        <v>14050</v>
      </c>
      <c r="P1347" s="4" t="s">
        <v>14079</v>
      </c>
      <c r="Q1347" s="5">
        <f>DATE(ecommerce_dataset_updated[[#This Row],[YYYY]],ecommerce_dataset_updated[[#This Row],[MM]],ecommerce_dataset_updated[[#This Row],[DD]])</f>
        <v>45541</v>
      </c>
      <c r="R1347" s="6" t="str">
        <f>TEXT(ecommerce_dataset_updated[[#This Row],['[Purchase_Date']]], "mmm")</f>
        <v>Sep</v>
      </c>
      <c r="S1347" s="6" t="str">
        <f>TEXT(ecommerce_dataset_updated[[#This Row],['[Purchase_Date']]], "ddd")</f>
        <v>Fri</v>
      </c>
      <c r="T1347" s="6">
        <f>ecommerce_dataset_updated[[#This Row],[Final_Price(Rs.) _]]-ecommerce_dataset_updated[[#This Row],['[Final_Price(Rs.)']]]</f>
        <v>1.0000000000012221E-3</v>
      </c>
      <c r="U1347" s="6" t="b">
        <f xml:space="preserve"> AND(ecommerce_dataset_updated[[#This Row],[Final_Price(Rs.) _]]=ecommerce_dataset_updated[[#This Row],['[Final_Price(Rs.)']]])</f>
        <v>0</v>
      </c>
      <c r="V1347" s="5"/>
    </row>
    <row r="1348" spans="1:22">
      <c r="A1348" t="s">
        <v>5515</v>
      </c>
      <c r="B1348" t="s">
        <v>5516</v>
      </c>
      <c r="C1348" t="s">
        <v>18</v>
      </c>
      <c r="D1348" s="9" t="s">
        <v>5517</v>
      </c>
      <c r="E1348" s="8">
        <f>ecommerce_dataset_updated[[#This Row],[Price (Rs.)]]+0</f>
        <v>304.86</v>
      </c>
      <c r="F1348" s="6" t="s">
        <v>12</v>
      </c>
      <c r="G1348" s="7">
        <f>ecommerce_dataset_updated[[#This Row],[Discount (%)]]+0</f>
        <v>15</v>
      </c>
      <c r="H1348" s="6" t="s">
        <v>5518</v>
      </c>
      <c r="I1348" s="6">
        <f>ecommerce_dataset_updated[[#This Row],['[Price (Rs.)']]]*ecommerce_dataset_updated[[#This Row],['[Discount (%)']]]/100</f>
        <v>45.729000000000006</v>
      </c>
      <c r="J1348" s="6">
        <f>ecommerce_dataset_updated[[#This Row],[Final_Price(Rs.)]]+0</f>
        <v>259.13</v>
      </c>
      <c r="K1348" s="6">
        <f xml:space="preserve"> ecommerce_dataset_updated[[#This Row],['[Price (Rs.)']]]-ecommerce_dataset_updated[[#This Row],[Discount Amount _]]</f>
        <v>259.13100000000003</v>
      </c>
      <c r="L1348" t="s">
        <v>14</v>
      </c>
      <c r="M1348" t="s">
        <v>145</v>
      </c>
      <c r="N1348" s="4" t="s">
        <v>2910</v>
      </c>
      <c r="O1348" s="4" t="s">
        <v>14050</v>
      </c>
      <c r="P1348" s="4" t="s">
        <v>14079</v>
      </c>
      <c r="Q1348" s="5">
        <f>DATE(ecommerce_dataset_updated[[#This Row],[YYYY]],ecommerce_dataset_updated[[#This Row],[MM]],ecommerce_dataset_updated[[#This Row],[DD]])</f>
        <v>45549</v>
      </c>
      <c r="R1348" s="6" t="str">
        <f>TEXT(ecommerce_dataset_updated[[#This Row],['[Purchase_Date']]], "mmm")</f>
        <v>Sep</v>
      </c>
      <c r="S1348" s="6" t="str">
        <f>TEXT(ecommerce_dataset_updated[[#This Row],['[Purchase_Date']]], "ddd")</f>
        <v>Sat</v>
      </c>
      <c r="T1348" s="6">
        <f>ecommerce_dataset_updated[[#This Row],[Final_Price(Rs.) _]]-ecommerce_dataset_updated[[#This Row],['[Final_Price(Rs.)']]]</f>
        <v>1.0000000000331966E-3</v>
      </c>
      <c r="U1348" s="6" t="b">
        <f xml:space="preserve"> AND(ecommerce_dataset_updated[[#This Row],[Final_Price(Rs.) _]]=ecommerce_dataset_updated[[#This Row],['[Final_Price(Rs.)']]])</f>
        <v>0</v>
      </c>
      <c r="V1348" s="5"/>
    </row>
    <row r="1349" spans="1:22">
      <c r="A1349" t="s">
        <v>5519</v>
      </c>
      <c r="B1349" t="s">
        <v>5520</v>
      </c>
      <c r="C1349" t="s">
        <v>45</v>
      </c>
      <c r="D1349" s="9" t="s">
        <v>5521</v>
      </c>
      <c r="E1349" s="8">
        <f>ecommerce_dataset_updated[[#This Row],[Price (Rs.)]]+0</f>
        <v>69.37</v>
      </c>
      <c r="F1349" s="6" t="s">
        <v>107</v>
      </c>
      <c r="G1349" s="7">
        <f>ecommerce_dataset_updated[[#This Row],[Discount (%)]]+0</f>
        <v>0</v>
      </c>
      <c r="H1349" s="6" t="s">
        <v>5521</v>
      </c>
      <c r="I1349" s="6">
        <f>ecommerce_dataset_updated[[#This Row],['[Price (Rs.)']]]*ecommerce_dataset_updated[[#This Row],['[Discount (%)']]]/100</f>
        <v>0</v>
      </c>
      <c r="J1349" s="6">
        <f>ecommerce_dataset_updated[[#This Row],[Final_Price(Rs.)]]+0</f>
        <v>69.37</v>
      </c>
      <c r="K1349" s="6">
        <f xml:space="preserve"> ecommerce_dataset_updated[[#This Row],['[Price (Rs.)']]]-ecommerce_dataset_updated[[#This Row],[Discount Amount _]]</f>
        <v>69.37</v>
      </c>
      <c r="L1349" t="s">
        <v>120</v>
      </c>
      <c r="M1349" t="s">
        <v>259</v>
      </c>
      <c r="N1349" s="4" t="s">
        <v>154</v>
      </c>
      <c r="O1349" s="4" t="s">
        <v>75</v>
      </c>
      <c r="P1349" s="4" t="s">
        <v>14079</v>
      </c>
      <c r="Q1349" s="5">
        <f>DATE(ecommerce_dataset_updated[[#This Row],[YYYY]],ecommerce_dataset_updated[[#This Row],[MM]],ecommerce_dataset_updated[[#This Row],[DD]])</f>
        <v>45595</v>
      </c>
      <c r="R1349" s="6" t="str">
        <f>TEXT(ecommerce_dataset_updated[[#This Row],['[Purchase_Date']]], "mmm")</f>
        <v>Oct</v>
      </c>
      <c r="S1349" s="6" t="str">
        <f>TEXT(ecommerce_dataset_updated[[#This Row],['[Purchase_Date']]], "ddd")</f>
        <v>Wed</v>
      </c>
      <c r="T1349" s="6">
        <f>ecommerce_dataset_updated[[#This Row],[Final_Price(Rs.) _]]-ecommerce_dataset_updated[[#This Row],['[Final_Price(Rs.)']]]</f>
        <v>0</v>
      </c>
      <c r="U1349" s="6" t="b">
        <f xml:space="preserve"> AND(ecommerce_dataset_updated[[#This Row],[Final_Price(Rs.) _]]=ecommerce_dataset_updated[[#This Row],['[Final_Price(Rs.)']]])</f>
        <v>1</v>
      </c>
      <c r="V1349" s="5"/>
    </row>
    <row r="1350" spans="1:22">
      <c r="A1350" t="s">
        <v>5522</v>
      </c>
      <c r="B1350" t="s">
        <v>5523</v>
      </c>
      <c r="C1350" t="s">
        <v>18</v>
      </c>
      <c r="D1350" s="9" t="s">
        <v>5524</v>
      </c>
      <c r="E1350" s="8">
        <f>ecommerce_dataset_updated[[#This Row],[Price (Rs.)]]+0</f>
        <v>50.93</v>
      </c>
      <c r="F1350" s="6" t="s">
        <v>20</v>
      </c>
      <c r="G1350" s="7">
        <f>ecommerce_dataset_updated[[#This Row],[Discount (%)]]+0</f>
        <v>20</v>
      </c>
      <c r="H1350" s="6" t="s">
        <v>5525</v>
      </c>
      <c r="I1350" s="6">
        <f>ecommerce_dataset_updated[[#This Row],['[Price (Rs.)']]]*ecommerce_dataset_updated[[#This Row],['[Discount (%)']]]/100</f>
        <v>10.186</v>
      </c>
      <c r="J1350" s="6">
        <f>ecommerce_dataset_updated[[#This Row],[Final_Price(Rs.)]]+0</f>
        <v>40.74</v>
      </c>
      <c r="K1350" s="6">
        <f xml:space="preserve"> ecommerce_dataset_updated[[#This Row],['[Price (Rs.)']]]-ecommerce_dataset_updated[[#This Row],[Discount Amount _]]</f>
        <v>40.744</v>
      </c>
      <c r="L1350" t="s">
        <v>35</v>
      </c>
      <c r="M1350" t="s">
        <v>1234</v>
      </c>
      <c r="N1350" s="4" t="s">
        <v>75</v>
      </c>
      <c r="O1350" s="4" t="s">
        <v>75</v>
      </c>
      <c r="P1350" s="4" t="s">
        <v>14079</v>
      </c>
      <c r="Q1350" s="5">
        <f>DATE(ecommerce_dataset_updated[[#This Row],[YYYY]],ecommerce_dataset_updated[[#This Row],[MM]],ecommerce_dataset_updated[[#This Row],[DD]])</f>
        <v>45575</v>
      </c>
      <c r="R1350" s="6" t="str">
        <f>TEXT(ecommerce_dataset_updated[[#This Row],['[Purchase_Date']]], "mmm")</f>
        <v>Oct</v>
      </c>
      <c r="S1350" s="6" t="str">
        <f>TEXT(ecommerce_dataset_updated[[#This Row],['[Purchase_Date']]], "ddd")</f>
        <v>Thu</v>
      </c>
      <c r="T1350" s="6">
        <f>ecommerce_dataset_updated[[#This Row],[Final_Price(Rs.) _]]-ecommerce_dataset_updated[[#This Row],['[Final_Price(Rs.)']]]</f>
        <v>3.9999999999977831E-3</v>
      </c>
      <c r="U1350" s="6" t="b">
        <f xml:space="preserve"> AND(ecommerce_dataset_updated[[#This Row],[Final_Price(Rs.) _]]=ecommerce_dataset_updated[[#This Row],['[Final_Price(Rs.)']]])</f>
        <v>0</v>
      </c>
      <c r="V1350" s="5"/>
    </row>
    <row r="1351" spans="1:22">
      <c r="A1351" t="s">
        <v>5526</v>
      </c>
      <c r="B1351" t="s">
        <v>5527</v>
      </c>
      <c r="C1351" t="s">
        <v>32</v>
      </c>
      <c r="D1351" s="9" t="s">
        <v>5528</v>
      </c>
      <c r="E1351" s="8">
        <f>ecommerce_dataset_updated[[#This Row],[Price (Rs.)]]+0</f>
        <v>337.58</v>
      </c>
      <c r="F1351" s="6" t="s">
        <v>53</v>
      </c>
      <c r="G1351" s="7">
        <f>ecommerce_dataset_updated[[#This Row],[Discount (%)]]+0</f>
        <v>5</v>
      </c>
      <c r="H1351" s="6" t="s">
        <v>5529</v>
      </c>
      <c r="I1351" s="6">
        <f>ecommerce_dataset_updated[[#This Row],['[Price (Rs.)']]]*ecommerce_dataset_updated[[#This Row],['[Discount (%)']]]/100</f>
        <v>16.878999999999998</v>
      </c>
      <c r="J1351" s="6">
        <f>ecommerce_dataset_updated[[#This Row],[Final_Price(Rs.)]]+0</f>
        <v>320.7</v>
      </c>
      <c r="K1351" s="6">
        <f xml:space="preserve"> ecommerce_dataset_updated[[#This Row],['[Price (Rs.)']]]-ecommerce_dataset_updated[[#This Row],[Discount Amount _]]</f>
        <v>320.70099999999996</v>
      </c>
      <c r="L1351" t="s">
        <v>35</v>
      </c>
      <c r="M1351" t="s">
        <v>108</v>
      </c>
      <c r="N1351" s="4" t="s">
        <v>14063</v>
      </c>
      <c r="O1351" s="4" t="s">
        <v>14055</v>
      </c>
      <c r="P1351" s="4" t="s">
        <v>14079</v>
      </c>
      <c r="Q1351" s="5">
        <f>DATE(ecommerce_dataset_updated[[#This Row],[YYYY]],ecommerce_dataset_updated[[#This Row],[MM]],ecommerce_dataset_updated[[#This Row],[DD]])</f>
        <v>45521</v>
      </c>
      <c r="R1351" s="6" t="str">
        <f>TEXT(ecommerce_dataset_updated[[#This Row],['[Purchase_Date']]], "mmm")</f>
        <v>Aug</v>
      </c>
      <c r="S1351" s="6" t="str">
        <f>TEXT(ecommerce_dataset_updated[[#This Row],['[Purchase_Date']]], "ddd")</f>
        <v>Sat</v>
      </c>
      <c r="T1351" s="6">
        <f>ecommerce_dataset_updated[[#This Row],[Final_Price(Rs.) _]]-ecommerce_dataset_updated[[#This Row],['[Final_Price(Rs.)']]]</f>
        <v>9.9999999997635314E-4</v>
      </c>
      <c r="U1351" s="6" t="b">
        <f xml:space="preserve"> AND(ecommerce_dataset_updated[[#This Row],[Final_Price(Rs.) _]]=ecommerce_dataset_updated[[#This Row],['[Final_Price(Rs.)']]])</f>
        <v>0</v>
      </c>
      <c r="V1351" s="5"/>
    </row>
    <row r="1352" spans="1:22">
      <c r="A1352" t="s">
        <v>5530</v>
      </c>
      <c r="B1352" t="s">
        <v>5531</v>
      </c>
      <c r="C1352" t="s">
        <v>18</v>
      </c>
      <c r="D1352" s="9" t="s">
        <v>5532</v>
      </c>
      <c r="E1352" s="8">
        <f>ecommerce_dataset_updated[[#This Row],[Price (Rs.)]]+0</f>
        <v>252.65</v>
      </c>
      <c r="F1352" s="6" t="s">
        <v>75</v>
      </c>
      <c r="G1352" s="7">
        <f>ecommerce_dataset_updated[[#This Row],[Discount (%)]]+0</f>
        <v>10</v>
      </c>
      <c r="H1352" s="6" t="s">
        <v>5533</v>
      </c>
      <c r="I1352" s="6">
        <f>ecommerce_dataset_updated[[#This Row],['[Price (Rs.)']]]*ecommerce_dataset_updated[[#This Row],['[Discount (%)']]]/100</f>
        <v>25.265000000000001</v>
      </c>
      <c r="J1352" s="6">
        <f>ecommerce_dataset_updated[[#This Row],[Final_Price(Rs.)]]+0</f>
        <v>227.39</v>
      </c>
      <c r="K1352" s="6">
        <f xml:space="preserve"> ecommerce_dataset_updated[[#This Row],['[Price (Rs.)']]]-ecommerce_dataset_updated[[#This Row],[Discount Amount _]]</f>
        <v>227.38499999999999</v>
      </c>
      <c r="L1352" t="s">
        <v>120</v>
      </c>
      <c r="M1352" t="s">
        <v>469</v>
      </c>
      <c r="N1352" s="4" t="s">
        <v>14068</v>
      </c>
      <c r="O1352" s="4" t="s">
        <v>14052</v>
      </c>
      <c r="P1352" s="4" t="s">
        <v>14079</v>
      </c>
      <c r="Q1352" s="5">
        <f>DATE(ecommerce_dataset_updated[[#This Row],[YYYY]],ecommerce_dataset_updated[[#This Row],[MM]],ecommerce_dataset_updated[[#This Row],[DD]])</f>
        <v>45322</v>
      </c>
      <c r="R1352" s="6" t="str">
        <f>TEXT(ecommerce_dataset_updated[[#This Row],['[Purchase_Date']]], "mmm")</f>
        <v>Jan</v>
      </c>
      <c r="S1352" s="6" t="str">
        <f>TEXT(ecommerce_dataset_updated[[#This Row],['[Purchase_Date']]], "ddd")</f>
        <v>Wed</v>
      </c>
      <c r="T1352" s="6">
        <f>ecommerce_dataset_updated[[#This Row],[Final_Price(Rs.) _]]-ecommerce_dataset_updated[[#This Row],['[Final_Price(Rs.)']]]</f>
        <v>-4.9999999999954525E-3</v>
      </c>
      <c r="U1352" s="6" t="b">
        <f xml:space="preserve"> AND(ecommerce_dataset_updated[[#This Row],[Final_Price(Rs.) _]]=ecommerce_dataset_updated[[#This Row],['[Final_Price(Rs.)']]])</f>
        <v>0</v>
      </c>
      <c r="V1352" s="5"/>
    </row>
    <row r="1353" spans="1:22">
      <c r="A1353" t="s">
        <v>5534</v>
      </c>
      <c r="B1353" t="s">
        <v>5535</v>
      </c>
      <c r="C1353" t="s">
        <v>114</v>
      </c>
      <c r="D1353" s="9" t="s">
        <v>5536</v>
      </c>
      <c r="E1353" s="8">
        <f>ecommerce_dataset_updated[[#This Row],[Price (Rs.)]]+0</f>
        <v>400.08</v>
      </c>
      <c r="F1353" s="6" t="s">
        <v>47</v>
      </c>
      <c r="G1353" s="7">
        <f>ecommerce_dataset_updated[[#This Row],[Discount (%)]]+0</f>
        <v>50</v>
      </c>
      <c r="H1353" s="6" t="s">
        <v>5537</v>
      </c>
      <c r="I1353" s="6">
        <f>ecommerce_dataset_updated[[#This Row],['[Price (Rs.)']]]*ecommerce_dataset_updated[[#This Row],['[Discount (%)']]]/100</f>
        <v>200.04</v>
      </c>
      <c r="J1353" s="6">
        <f>ecommerce_dataset_updated[[#This Row],[Final_Price(Rs.)]]+0</f>
        <v>200.04</v>
      </c>
      <c r="K1353" s="6">
        <f xml:space="preserve"> ecommerce_dataset_updated[[#This Row],['[Price (Rs.)']]]-ecommerce_dataset_updated[[#This Row],[Discount Amount _]]</f>
        <v>200.04</v>
      </c>
      <c r="L1353" t="s">
        <v>35</v>
      </c>
      <c r="M1353" t="s">
        <v>649</v>
      </c>
      <c r="N1353" s="4" t="s">
        <v>14070</v>
      </c>
      <c r="O1353" s="4" t="s">
        <v>14059</v>
      </c>
      <c r="P1353" s="4" t="s">
        <v>14079</v>
      </c>
      <c r="Q1353" s="5">
        <f>DATE(ecommerce_dataset_updated[[#This Row],[YYYY]],ecommerce_dataset_updated[[#This Row],[MM]],ecommerce_dataset_updated[[#This Row],[DD]])</f>
        <v>45430</v>
      </c>
      <c r="R1353" s="6" t="str">
        <f>TEXT(ecommerce_dataset_updated[[#This Row],['[Purchase_Date']]], "mmm")</f>
        <v>May</v>
      </c>
      <c r="S1353" s="6" t="str">
        <f>TEXT(ecommerce_dataset_updated[[#This Row],['[Purchase_Date']]], "ddd")</f>
        <v>Sat</v>
      </c>
      <c r="T1353" s="6">
        <f>ecommerce_dataset_updated[[#This Row],[Final_Price(Rs.) _]]-ecommerce_dataset_updated[[#This Row],['[Final_Price(Rs.)']]]</f>
        <v>0</v>
      </c>
      <c r="U1353" s="6" t="b">
        <f xml:space="preserve"> AND(ecommerce_dataset_updated[[#This Row],[Final_Price(Rs.) _]]=ecommerce_dataset_updated[[#This Row],['[Final_Price(Rs.)']]])</f>
        <v>1</v>
      </c>
      <c r="V1353" s="5"/>
    </row>
    <row r="1354" spans="1:22">
      <c r="A1354" t="s">
        <v>5538</v>
      </c>
      <c r="B1354" t="s">
        <v>5539</v>
      </c>
      <c r="C1354" t="s">
        <v>68</v>
      </c>
      <c r="D1354" s="9" t="s">
        <v>5540</v>
      </c>
      <c r="E1354" s="8">
        <f>ecommerce_dataset_updated[[#This Row],[Price (Rs.)]]+0</f>
        <v>320.67</v>
      </c>
      <c r="F1354" s="6" t="s">
        <v>47</v>
      </c>
      <c r="G1354" s="7">
        <f>ecommerce_dataset_updated[[#This Row],[Discount (%)]]+0</f>
        <v>50</v>
      </c>
      <c r="H1354" s="6" t="s">
        <v>5541</v>
      </c>
      <c r="I1354" s="6">
        <f>ecommerce_dataset_updated[[#This Row],['[Price (Rs.)']]]*ecommerce_dataset_updated[[#This Row],['[Discount (%)']]]/100</f>
        <v>160.33500000000001</v>
      </c>
      <c r="J1354" s="6">
        <f>ecommerce_dataset_updated[[#This Row],[Final_Price(Rs.)]]+0</f>
        <v>160.34</v>
      </c>
      <c r="K1354" s="6">
        <f xml:space="preserve"> ecommerce_dataset_updated[[#This Row],['[Price (Rs.)']]]-ecommerce_dataset_updated[[#This Row],[Discount Amount _]]</f>
        <v>160.33500000000001</v>
      </c>
      <c r="L1354" t="s">
        <v>28</v>
      </c>
      <c r="M1354" t="s">
        <v>985</v>
      </c>
      <c r="N1354" s="4" t="s">
        <v>75</v>
      </c>
      <c r="O1354" s="4" t="s">
        <v>14049</v>
      </c>
      <c r="P1354" s="4" t="s">
        <v>14079</v>
      </c>
      <c r="Q1354" s="5">
        <f>DATE(ecommerce_dataset_updated[[#This Row],[YYYY]],ecommerce_dataset_updated[[#This Row],[MM]],ecommerce_dataset_updated[[#This Row],[DD]])</f>
        <v>45606</v>
      </c>
      <c r="R1354" s="6" t="str">
        <f>TEXT(ecommerce_dataset_updated[[#This Row],['[Purchase_Date']]], "mmm")</f>
        <v>Nov</v>
      </c>
      <c r="S1354" s="6" t="str">
        <f>TEXT(ecommerce_dataset_updated[[#This Row],['[Purchase_Date']]], "ddd")</f>
        <v>Sun</v>
      </c>
      <c r="T1354" s="6">
        <f>ecommerce_dataset_updated[[#This Row],[Final_Price(Rs.) _]]-ecommerce_dataset_updated[[#This Row],['[Final_Price(Rs.)']]]</f>
        <v>-4.9999999999954525E-3</v>
      </c>
      <c r="U1354" s="6" t="b">
        <f xml:space="preserve"> AND(ecommerce_dataset_updated[[#This Row],[Final_Price(Rs.) _]]=ecommerce_dataset_updated[[#This Row],['[Final_Price(Rs.)']]])</f>
        <v>0</v>
      </c>
      <c r="V1354" s="5"/>
    </row>
    <row r="1355" spans="1:22">
      <c r="A1355" t="s">
        <v>5542</v>
      </c>
      <c r="B1355" t="s">
        <v>5543</v>
      </c>
      <c r="C1355" t="s">
        <v>18</v>
      </c>
      <c r="D1355" s="9" t="s">
        <v>5544</v>
      </c>
      <c r="E1355" s="8">
        <f>ecommerce_dataset_updated[[#This Row],[Price (Rs.)]]+0</f>
        <v>427.29</v>
      </c>
      <c r="F1355" s="6" t="s">
        <v>53</v>
      </c>
      <c r="G1355" s="7">
        <f>ecommerce_dataset_updated[[#This Row],[Discount (%)]]+0</f>
        <v>5</v>
      </c>
      <c r="H1355" s="6" t="s">
        <v>5545</v>
      </c>
      <c r="I1355" s="6">
        <f>ecommerce_dataset_updated[[#This Row],['[Price (Rs.)']]]*ecommerce_dataset_updated[[#This Row],['[Discount (%)']]]/100</f>
        <v>21.364500000000003</v>
      </c>
      <c r="J1355" s="6">
        <f>ecommerce_dataset_updated[[#This Row],[Final_Price(Rs.)]]+0</f>
        <v>405.93</v>
      </c>
      <c r="K1355" s="6">
        <f xml:space="preserve"> ecommerce_dataset_updated[[#This Row],['[Price (Rs.)']]]-ecommerce_dataset_updated[[#This Row],[Discount Amount _]]</f>
        <v>405.9255</v>
      </c>
      <c r="L1355" t="s">
        <v>28</v>
      </c>
      <c r="M1355" t="s">
        <v>5546</v>
      </c>
      <c r="N1355" s="4" t="s">
        <v>14048</v>
      </c>
      <c r="O1355" s="4" t="s">
        <v>14055</v>
      </c>
      <c r="P1355" s="4" t="s">
        <v>14079</v>
      </c>
      <c r="Q1355" s="5">
        <f>DATE(ecommerce_dataset_updated[[#This Row],[YYYY]],ecommerce_dataset_updated[[#This Row],[MM]],ecommerce_dataset_updated[[#This Row],[DD]])</f>
        <v>45516</v>
      </c>
      <c r="R1355" s="6" t="str">
        <f>TEXT(ecommerce_dataset_updated[[#This Row],['[Purchase_Date']]], "mmm")</f>
        <v>Aug</v>
      </c>
      <c r="S1355" s="6" t="str">
        <f>TEXT(ecommerce_dataset_updated[[#This Row],['[Purchase_Date']]], "ddd")</f>
        <v>Mon</v>
      </c>
      <c r="T1355" s="6">
        <f>ecommerce_dataset_updated[[#This Row],[Final_Price(Rs.) _]]-ecommerce_dataset_updated[[#This Row],['[Final_Price(Rs.)']]]</f>
        <v>-4.500000000007276E-3</v>
      </c>
      <c r="U1355" s="6" t="b">
        <f xml:space="preserve"> AND(ecommerce_dataset_updated[[#This Row],[Final_Price(Rs.) _]]=ecommerce_dataset_updated[[#This Row],['[Final_Price(Rs.)']]])</f>
        <v>0</v>
      </c>
      <c r="V1355" s="5"/>
    </row>
    <row r="1356" spans="1:22">
      <c r="A1356" t="s">
        <v>5547</v>
      </c>
      <c r="B1356" t="s">
        <v>5548</v>
      </c>
      <c r="C1356" t="s">
        <v>18</v>
      </c>
      <c r="D1356" s="9" t="s">
        <v>5549</v>
      </c>
      <c r="E1356" s="8">
        <f>ecommerce_dataset_updated[[#This Row],[Price (Rs.)]]+0</f>
        <v>396.76</v>
      </c>
      <c r="F1356" s="6" t="s">
        <v>53</v>
      </c>
      <c r="G1356" s="7">
        <f>ecommerce_dataset_updated[[#This Row],[Discount (%)]]+0</f>
        <v>5</v>
      </c>
      <c r="H1356" s="6" t="s">
        <v>5550</v>
      </c>
      <c r="I1356" s="6">
        <f>ecommerce_dataset_updated[[#This Row],['[Price (Rs.)']]]*ecommerce_dataset_updated[[#This Row],['[Discount (%)']]]/100</f>
        <v>19.838000000000001</v>
      </c>
      <c r="J1356" s="6">
        <f>ecommerce_dataset_updated[[#This Row],[Final_Price(Rs.)]]+0</f>
        <v>376.92</v>
      </c>
      <c r="K1356" s="6">
        <f xml:space="preserve"> ecommerce_dataset_updated[[#This Row],['[Price (Rs.)']]]-ecommerce_dataset_updated[[#This Row],[Discount Amount _]]</f>
        <v>376.92199999999997</v>
      </c>
      <c r="L1356" t="s">
        <v>35</v>
      </c>
      <c r="M1356" t="s">
        <v>145</v>
      </c>
      <c r="N1356" s="4" t="s">
        <v>2910</v>
      </c>
      <c r="O1356" s="4" t="s">
        <v>14050</v>
      </c>
      <c r="P1356" s="4" t="s">
        <v>14079</v>
      </c>
      <c r="Q1356" s="5">
        <f>DATE(ecommerce_dataset_updated[[#This Row],[YYYY]],ecommerce_dataset_updated[[#This Row],[MM]],ecommerce_dataset_updated[[#This Row],[DD]])</f>
        <v>45549</v>
      </c>
      <c r="R1356" s="6" t="str">
        <f>TEXT(ecommerce_dataset_updated[[#This Row],['[Purchase_Date']]], "mmm")</f>
        <v>Sep</v>
      </c>
      <c r="S1356" s="6" t="str">
        <f>TEXT(ecommerce_dataset_updated[[#This Row],['[Purchase_Date']]], "ddd")</f>
        <v>Sat</v>
      </c>
      <c r="T1356" s="6">
        <f>ecommerce_dataset_updated[[#This Row],[Final_Price(Rs.) _]]-ecommerce_dataset_updated[[#This Row],['[Final_Price(Rs.)']]]</f>
        <v>1.9999999999527063E-3</v>
      </c>
      <c r="U1356" s="6" t="b">
        <f xml:space="preserve"> AND(ecommerce_dataset_updated[[#This Row],[Final_Price(Rs.) _]]=ecommerce_dataset_updated[[#This Row],['[Final_Price(Rs.)']]])</f>
        <v>0</v>
      </c>
      <c r="V1356" s="5"/>
    </row>
    <row r="1357" spans="1:22">
      <c r="A1357" t="s">
        <v>5551</v>
      </c>
      <c r="B1357" t="s">
        <v>5552</v>
      </c>
      <c r="C1357" t="s">
        <v>32</v>
      </c>
      <c r="D1357" s="9" t="s">
        <v>5553</v>
      </c>
      <c r="E1357" s="8">
        <f>ecommerce_dataset_updated[[#This Row],[Price (Rs.)]]+0</f>
        <v>61.37</v>
      </c>
      <c r="F1357" s="6" t="s">
        <v>20</v>
      </c>
      <c r="G1357" s="7">
        <f>ecommerce_dataset_updated[[#This Row],[Discount (%)]]+0</f>
        <v>20</v>
      </c>
      <c r="H1357" s="6" t="s">
        <v>5554</v>
      </c>
      <c r="I1357" s="6">
        <f>ecommerce_dataset_updated[[#This Row],['[Price (Rs.)']]]*ecommerce_dataset_updated[[#This Row],['[Discount (%)']]]/100</f>
        <v>12.273999999999999</v>
      </c>
      <c r="J1357" s="6">
        <f>ecommerce_dataset_updated[[#This Row],[Final_Price(Rs.)]]+0</f>
        <v>49.1</v>
      </c>
      <c r="K1357" s="6">
        <f xml:space="preserve"> ecommerce_dataset_updated[[#This Row],['[Price (Rs.)']]]-ecommerce_dataset_updated[[#This Row],[Discount Amount _]]</f>
        <v>49.095999999999997</v>
      </c>
      <c r="L1357" t="s">
        <v>28</v>
      </c>
      <c r="M1357" t="s">
        <v>1979</v>
      </c>
      <c r="N1357" s="4" t="s">
        <v>75</v>
      </c>
      <c r="O1357" s="4" t="s">
        <v>14052</v>
      </c>
      <c r="P1357" s="4" t="s">
        <v>14079</v>
      </c>
      <c r="Q1357" s="5">
        <f>DATE(ecommerce_dataset_updated[[#This Row],[YYYY]],ecommerce_dataset_updated[[#This Row],[MM]],ecommerce_dataset_updated[[#This Row],[DD]])</f>
        <v>45301</v>
      </c>
      <c r="R1357" s="6" t="str">
        <f>TEXT(ecommerce_dataset_updated[[#This Row],['[Purchase_Date']]], "mmm")</f>
        <v>Jan</v>
      </c>
      <c r="S1357" s="6" t="str">
        <f>TEXT(ecommerce_dataset_updated[[#This Row],['[Purchase_Date']]], "ddd")</f>
        <v>Wed</v>
      </c>
      <c r="T1357" s="6">
        <f>ecommerce_dataset_updated[[#This Row],[Final_Price(Rs.) _]]-ecommerce_dataset_updated[[#This Row],['[Final_Price(Rs.)']]]</f>
        <v>-4.0000000000048885E-3</v>
      </c>
      <c r="U1357" s="6" t="b">
        <f xml:space="preserve"> AND(ecommerce_dataset_updated[[#This Row],[Final_Price(Rs.) _]]=ecommerce_dataset_updated[[#This Row],['[Final_Price(Rs.)']]])</f>
        <v>0</v>
      </c>
      <c r="V1357" s="5"/>
    </row>
    <row r="1358" spans="1:22">
      <c r="A1358" t="s">
        <v>5555</v>
      </c>
      <c r="B1358" t="s">
        <v>5556</v>
      </c>
      <c r="C1358" t="s">
        <v>68</v>
      </c>
      <c r="D1358" s="9" t="s">
        <v>5557</v>
      </c>
      <c r="E1358" s="8">
        <f>ecommerce_dataset_updated[[#This Row],[Price (Rs.)]]+0</f>
        <v>200.57</v>
      </c>
      <c r="F1358" s="6" t="s">
        <v>12</v>
      </c>
      <c r="G1358" s="7">
        <f>ecommerce_dataset_updated[[#This Row],[Discount (%)]]+0</f>
        <v>15</v>
      </c>
      <c r="H1358" s="6" t="s">
        <v>5558</v>
      </c>
      <c r="I1358" s="6">
        <f>ecommerce_dataset_updated[[#This Row],['[Price (Rs.)']]]*ecommerce_dataset_updated[[#This Row],['[Discount (%)']]]/100</f>
        <v>30.085499999999996</v>
      </c>
      <c r="J1358" s="6">
        <f>ecommerce_dataset_updated[[#This Row],[Final_Price(Rs.)]]+0</f>
        <v>170.48</v>
      </c>
      <c r="K1358" s="6">
        <f xml:space="preserve"> ecommerce_dataset_updated[[#This Row],['[Price (Rs.)']]]-ecommerce_dataset_updated[[#This Row],[Discount Amount _]]</f>
        <v>170.4845</v>
      </c>
      <c r="L1358" t="s">
        <v>14</v>
      </c>
      <c r="M1358" t="s">
        <v>1487</v>
      </c>
      <c r="N1358" s="4" t="s">
        <v>154</v>
      </c>
      <c r="O1358" s="4" t="s">
        <v>14059</v>
      </c>
      <c r="P1358" s="4" t="s">
        <v>14079</v>
      </c>
      <c r="Q1358" s="5">
        <f>DATE(ecommerce_dataset_updated[[#This Row],[YYYY]],ecommerce_dataset_updated[[#This Row],[MM]],ecommerce_dataset_updated[[#This Row],[DD]])</f>
        <v>45442</v>
      </c>
      <c r="R1358" s="6" t="str">
        <f>TEXT(ecommerce_dataset_updated[[#This Row],['[Purchase_Date']]], "mmm")</f>
        <v>May</v>
      </c>
      <c r="S1358" s="6" t="str">
        <f>TEXT(ecommerce_dataset_updated[[#This Row],['[Purchase_Date']]], "ddd")</f>
        <v>Thu</v>
      </c>
      <c r="T1358" s="6">
        <f>ecommerce_dataset_updated[[#This Row],[Final_Price(Rs.) _]]-ecommerce_dataset_updated[[#This Row],['[Final_Price(Rs.)']]]</f>
        <v>4.500000000007276E-3</v>
      </c>
      <c r="U1358" s="6" t="b">
        <f xml:space="preserve"> AND(ecommerce_dataset_updated[[#This Row],[Final_Price(Rs.) _]]=ecommerce_dataset_updated[[#This Row],['[Final_Price(Rs.)']]])</f>
        <v>0</v>
      </c>
      <c r="V1358" s="5"/>
    </row>
    <row r="1359" spans="1:22">
      <c r="A1359" t="s">
        <v>5559</v>
      </c>
      <c r="B1359" t="s">
        <v>5560</v>
      </c>
      <c r="C1359" t="s">
        <v>45</v>
      </c>
      <c r="D1359" s="9" t="s">
        <v>5561</v>
      </c>
      <c r="E1359" s="8">
        <f>ecommerce_dataset_updated[[#This Row],[Price (Rs.)]]+0</f>
        <v>457.69</v>
      </c>
      <c r="F1359" s="6" t="s">
        <v>20</v>
      </c>
      <c r="G1359" s="7">
        <f>ecommerce_dataset_updated[[#This Row],[Discount (%)]]+0</f>
        <v>20</v>
      </c>
      <c r="H1359" s="6" t="s">
        <v>5562</v>
      </c>
      <c r="I1359" s="6">
        <f>ecommerce_dataset_updated[[#This Row],['[Price (Rs.)']]]*ecommerce_dataset_updated[[#This Row],['[Discount (%)']]]/100</f>
        <v>91.537999999999997</v>
      </c>
      <c r="J1359" s="6">
        <f>ecommerce_dataset_updated[[#This Row],[Final_Price(Rs.)]]+0</f>
        <v>366.15</v>
      </c>
      <c r="K1359" s="6">
        <f xml:space="preserve"> ecommerce_dataset_updated[[#This Row],['[Price (Rs.)']]]-ecommerce_dataset_updated[[#This Row],[Discount Amount _]]</f>
        <v>366.15199999999999</v>
      </c>
      <c r="L1359" t="s">
        <v>14</v>
      </c>
      <c r="M1359" t="s">
        <v>116</v>
      </c>
      <c r="N1359" s="4" t="s">
        <v>14064</v>
      </c>
      <c r="O1359" s="4" t="s">
        <v>14062</v>
      </c>
      <c r="P1359" s="4" t="s">
        <v>14079</v>
      </c>
      <c r="Q1359" s="5">
        <f>DATE(ecommerce_dataset_updated[[#This Row],[YYYY]],ecommerce_dataset_updated[[#This Row],[MM]],ecommerce_dataset_updated[[#This Row],[DD]])</f>
        <v>45456</v>
      </c>
      <c r="R1359" s="6" t="str">
        <f>TEXT(ecommerce_dataset_updated[[#This Row],['[Purchase_Date']]], "mmm")</f>
        <v>Jun</v>
      </c>
      <c r="S1359" s="6" t="str">
        <f>TEXT(ecommerce_dataset_updated[[#This Row],['[Purchase_Date']]], "ddd")</f>
        <v>Thu</v>
      </c>
      <c r="T1359" s="6">
        <f>ecommerce_dataset_updated[[#This Row],[Final_Price(Rs.) _]]-ecommerce_dataset_updated[[#This Row],['[Final_Price(Rs.)']]]</f>
        <v>2.0000000000095497E-3</v>
      </c>
      <c r="U1359" s="6" t="b">
        <f xml:space="preserve"> AND(ecommerce_dataset_updated[[#This Row],[Final_Price(Rs.) _]]=ecommerce_dataset_updated[[#This Row],['[Final_Price(Rs.)']]])</f>
        <v>0</v>
      </c>
      <c r="V1359" s="5"/>
    </row>
    <row r="1360" spans="1:22">
      <c r="A1360" t="s">
        <v>5563</v>
      </c>
      <c r="B1360" t="s">
        <v>5564</v>
      </c>
      <c r="C1360" t="s">
        <v>10</v>
      </c>
      <c r="D1360" s="9" t="s">
        <v>5565</v>
      </c>
      <c r="E1360" s="8">
        <f>ecommerce_dataset_updated[[#This Row],[Price (Rs.)]]+0</f>
        <v>56.97</v>
      </c>
      <c r="F1360" s="6" t="s">
        <v>107</v>
      </c>
      <c r="G1360" s="7">
        <f>ecommerce_dataset_updated[[#This Row],[Discount (%)]]+0</f>
        <v>0</v>
      </c>
      <c r="H1360" s="6" t="s">
        <v>5565</v>
      </c>
      <c r="I1360" s="6">
        <f>ecommerce_dataset_updated[[#This Row],['[Price (Rs.)']]]*ecommerce_dataset_updated[[#This Row],['[Discount (%)']]]/100</f>
        <v>0</v>
      </c>
      <c r="J1360" s="6">
        <f>ecommerce_dataset_updated[[#This Row],[Final_Price(Rs.)]]+0</f>
        <v>56.97</v>
      </c>
      <c r="K1360" s="6">
        <f xml:space="preserve"> ecommerce_dataset_updated[[#This Row],['[Price (Rs.)']]]-ecommerce_dataset_updated[[#This Row],[Discount Amount _]]</f>
        <v>56.97</v>
      </c>
      <c r="L1360" t="s">
        <v>120</v>
      </c>
      <c r="M1360" t="s">
        <v>496</v>
      </c>
      <c r="N1360" s="4" t="s">
        <v>14071</v>
      </c>
      <c r="O1360" s="4" t="s">
        <v>14053</v>
      </c>
      <c r="P1360" s="4" t="s">
        <v>14079</v>
      </c>
      <c r="Q1360" s="5">
        <f>DATE(ecommerce_dataset_updated[[#This Row],[YYYY]],ecommerce_dataset_updated[[#This Row],[MM]],ecommerce_dataset_updated[[#This Row],[DD]])</f>
        <v>45406</v>
      </c>
      <c r="R1360" s="6" t="str">
        <f>TEXT(ecommerce_dataset_updated[[#This Row],['[Purchase_Date']]], "mmm")</f>
        <v>Apr</v>
      </c>
      <c r="S1360" s="6" t="str">
        <f>TEXT(ecommerce_dataset_updated[[#This Row],['[Purchase_Date']]], "ddd")</f>
        <v>Wed</v>
      </c>
      <c r="T1360" s="6">
        <f>ecommerce_dataset_updated[[#This Row],[Final_Price(Rs.) _]]-ecommerce_dataset_updated[[#This Row],['[Final_Price(Rs.)']]]</f>
        <v>0</v>
      </c>
      <c r="U1360" s="6" t="b">
        <f xml:space="preserve"> AND(ecommerce_dataset_updated[[#This Row],[Final_Price(Rs.) _]]=ecommerce_dataset_updated[[#This Row],['[Final_Price(Rs.)']]])</f>
        <v>1</v>
      </c>
      <c r="V1360" s="5"/>
    </row>
    <row r="1361" spans="1:22">
      <c r="A1361" t="s">
        <v>5566</v>
      </c>
      <c r="B1361" t="s">
        <v>5567</v>
      </c>
      <c r="C1361" t="s">
        <v>18</v>
      </c>
      <c r="D1361" s="9" t="s">
        <v>5568</v>
      </c>
      <c r="E1361" s="8">
        <f>ecommerce_dataset_updated[[#This Row],[Price (Rs.)]]+0</f>
        <v>289.27</v>
      </c>
      <c r="F1361" s="6" t="s">
        <v>12</v>
      </c>
      <c r="G1361" s="7">
        <f>ecommerce_dataset_updated[[#This Row],[Discount (%)]]+0</f>
        <v>15</v>
      </c>
      <c r="H1361" s="6" t="s">
        <v>5569</v>
      </c>
      <c r="I1361" s="6">
        <f>ecommerce_dataset_updated[[#This Row],['[Price (Rs.)']]]*ecommerce_dataset_updated[[#This Row],['[Discount (%)']]]/100</f>
        <v>43.390499999999996</v>
      </c>
      <c r="J1361" s="6">
        <f>ecommerce_dataset_updated[[#This Row],[Final_Price(Rs.)]]+0</f>
        <v>245.88</v>
      </c>
      <c r="K1361" s="6">
        <f xml:space="preserve"> ecommerce_dataset_updated[[#This Row],['[Price (Rs.)']]]-ecommerce_dataset_updated[[#This Row],[Discount Amount _]]</f>
        <v>245.87949999999998</v>
      </c>
      <c r="L1361" t="s">
        <v>77</v>
      </c>
      <c r="M1361" t="s">
        <v>4709</v>
      </c>
      <c r="N1361" s="4" t="s">
        <v>12</v>
      </c>
      <c r="O1361" s="4" t="s">
        <v>14053</v>
      </c>
      <c r="P1361" s="4" t="s">
        <v>14079</v>
      </c>
      <c r="Q1361" s="5">
        <f>DATE(ecommerce_dataset_updated[[#This Row],[YYYY]],ecommerce_dataset_updated[[#This Row],[MM]],ecommerce_dataset_updated[[#This Row],[DD]])</f>
        <v>45397</v>
      </c>
      <c r="R1361" s="6" t="str">
        <f>TEXT(ecommerce_dataset_updated[[#This Row],['[Purchase_Date']]], "mmm")</f>
        <v>Apr</v>
      </c>
      <c r="S1361" s="6" t="str">
        <f>TEXT(ecommerce_dataset_updated[[#This Row],['[Purchase_Date']]], "ddd")</f>
        <v>Mon</v>
      </c>
      <c r="T1361" s="6">
        <f>ecommerce_dataset_updated[[#This Row],[Final_Price(Rs.) _]]-ecommerce_dataset_updated[[#This Row],['[Final_Price(Rs.)']]]</f>
        <v>-5.0000000001659828E-4</v>
      </c>
      <c r="U1361" s="6" t="b">
        <f xml:space="preserve"> AND(ecommerce_dataset_updated[[#This Row],[Final_Price(Rs.) _]]=ecommerce_dataset_updated[[#This Row],['[Final_Price(Rs.)']]])</f>
        <v>0</v>
      </c>
      <c r="V1361" s="5"/>
    </row>
    <row r="1362" spans="1:22">
      <c r="A1362" t="s">
        <v>5570</v>
      </c>
      <c r="B1362" t="s">
        <v>5571</v>
      </c>
      <c r="C1362" t="s">
        <v>32</v>
      </c>
      <c r="D1362" s="9" t="s">
        <v>5572</v>
      </c>
      <c r="E1362" s="8">
        <f>ecommerce_dataset_updated[[#This Row],[Price (Rs.)]]+0</f>
        <v>365.26</v>
      </c>
      <c r="F1362" s="6" t="s">
        <v>107</v>
      </c>
      <c r="G1362" s="7">
        <f>ecommerce_dataset_updated[[#This Row],[Discount (%)]]+0</f>
        <v>0</v>
      </c>
      <c r="H1362" s="6" t="s">
        <v>5572</v>
      </c>
      <c r="I1362" s="6">
        <f>ecommerce_dataset_updated[[#This Row],['[Price (Rs.)']]]*ecommerce_dataset_updated[[#This Row],['[Discount (%)']]]/100</f>
        <v>0</v>
      </c>
      <c r="J1362" s="6">
        <f>ecommerce_dataset_updated[[#This Row],[Final_Price(Rs.)]]+0</f>
        <v>365.26</v>
      </c>
      <c r="K1362" s="6">
        <f xml:space="preserve"> ecommerce_dataset_updated[[#This Row],['[Price (Rs.)']]]-ecommerce_dataset_updated[[#This Row],[Discount Amount _]]</f>
        <v>365.26</v>
      </c>
      <c r="L1362" t="s">
        <v>35</v>
      </c>
      <c r="M1362" t="s">
        <v>1357</v>
      </c>
      <c r="N1362" s="4" t="s">
        <v>14061</v>
      </c>
      <c r="O1362" s="4" t="s">
        <v>14052</v>
      </c>
      <c r="P1362" s="4" t="s">
        <v>14079</v>
      </c>
      <c r="Q1362" s="5">
        <f>DATE(ecommerce_dataset_updated[[#This Row],[YYYY]],ecommerce_dataset_updated[[#This Row],[MM]],ecommerce_dataset_updated[[#This Row],[DD]])</f>
        <v>45312</v>
      </c>
      <c r="R1362" s="6" t="str">
        <f>TEXT(ecommerce_dataset_updated[[#This Row],['[Purchase_Date']]], "mmm")</f>
        <v>Jan</v>
      </c>
      <c r="S1362" s="6" t="str">
        <f>TEXT(ecommerce_dataset_updated[[#This Row],['[Purchase_Date']]], "ddd")</f>
        <v>Sun</v>
      </c>
      <c r="T1362" s="6">
        <f>ecommerce_dataset_updated[[#This Row],[Final_Price(Rs.) _]]-ecommerce_dataset_updated[[#This Row],['[Final_Price(Rs.)']]]</f>
        <v>0</v>
      </c>
      <c r="U1362" s="6" t="b">
        <f xml:space="preserve"> AND(ecommerce_dataset_updated[[#This Row],[Final_Price(Rs.) _]]=ecommerce_dataset_updated[[#This Row],['[Final_Price(Rs.)']]])</f>
        <v>1</v>
      </c>
      <c r="V1362" s="5"/>
    </row>
    <row r="1363" spans="1:22">
      <c r="A1363" t="s">
        <v>5573</v>
      </c>
      <c r="B1363" t="s">
        <v>5574</v>
      </c>
      <c r="C1363" t="s">
        <v>45</v>
      </c>
      <c r="D1363" s="9" t="s">
        <v>5575</v>
      </c>
      <c r="E1363" s="8">
        <f>ecommerce_dataset_updated[[#This Row],[Price (Rs.)]]+0</f>
        <v>44.14</v>
      </c>
      <c r="F1363" s="6" t="s">
        <v>47</v>
      </c>
      <c r="G1363" s="7">
        <f>ecommerce_dataset_updated[[#This Row],[Discount (%)]]+0</f>
        <v>50</v>
      </c>
      <c r="H1363" s="6" t="s">
        <v>5576</v>
      </c>
      <c r="I1363" s="6">
        <f>ecommerce_dataset_updated[[#This Row],['[Price (Rs.)']]]*ecommerce_dataset_updated[[#This Row],['[Discount (%)']]]/100</f>
        <v>22.07</v>
      </c>
      <c r="J1363" s="6">
        <f>ecommerce_dataset_updated[[#This Row],[Final_Price(Rs.)]]+0</f>
        <v>22.07</v>
      </c>
      <c r="K1363" s="6">
        <f xml:space="preserve"> ecommerce_dataset_updated[[#This Row],['[Price (Rs.)']]]-ecommerce_dataset_updated[[#This Row],[Discount Amount _]]</f>
        <v>22.07</v>
      </c>
      <c r="L1363" t="s">
        <v>77</v>
      </c>
      <c r="M1363" t="s">
        <v>244</v>
      </c>
      <c r="N1363" s="4" t="s">
        <v>12</v>
      </c>
      <c r="O1363" s="4" t="s">
        <v>14050</v>
      </c>
      <c r="P1363" s="4" t="s">
        <v>14079</v>
      </c>
      <c r="Q1363" s="5">
        <f>DATE(ecommerce_dataset_updated[[#This Row],[YYYY]],ecommerce_dataset_updated[[#This Row],[MM]],ecommerce_dataset_updated[[#This Row],[DD]])</f>
        <v>45550</v>
      </c>
      <c r="R1363" s="6" t="str">
        <f>TEXT(ecommerce_dataset_updated[[#This Row],['[Purchase_Date']]], "mmm")</f>
        <v>Sep</v>
      </c>
      <c r="S1363" s="6" t="str">
        <f>TEXT(ecommerce_dataset_updated[[#This Row],['[Purchase_Date']]], "ddd")</f>
        <v>Sun</v>
      </c>
      <c r="T1363" s="6">
        <f>ecommerce_dataset_updated[[#This Row],[Final_Price(Rs.) _]]-ecommerce_dataset_updated[[#This Row],['[Final_Price(Rs.)']]]</f>
        <v>0</v>
      </c>
      <c r="U1363" s="6" t="b">
        <f xml:space="preserve"> AND(ecommerce_dataset_updated[[#This Row],[Final_Price(Rs.) _]]=ecommerce_dataset_updated[[#This Row],['[Final_Price(Rs.)']]])</f>
        <v>1</v>
      </c>
      <c r="V1363" s="5"/>
    </row>
    <row r="1364" spans="1:22">
      <c r="A1364" t="s">
        <v>5577</v>
      </c>
      <c r="B1364" t="s">
        <v>5578</v>
      </c>
      <c r="C1364" t="s">
        <v>39</v>
      </c>
      <c r="D1364" s="9" t="s">
        <v>5579</v>
      </c>
      <c r="E1364" s="8">
        <f>ecommerce_dataset_updated[[#This Row],[Price (Rs.)]]+0</f>
        <v>32.700000000000003</v>
      </c>
      <c r="F1364" s="6" t="s">
        <v>53</v>
      </c>
      <c r="G1364" s="7">
        <f>ecommerce_dataset_updated[[#This Row],[Discount (%)]]+0</f>
        <v>5</v>
      </c>
      <c r="H1364" s="6" t="s">
        <v>5580</v>
      </c>
      <c r="I1364" s="6">
        <f>ecommerce_dataset_updated[[#This Row],['[Price (Rs.)']]]*ecommerce_dataset_updated[[#This Row],['[Discount (%)']]]/100</f>
        <v>1.635</v>
      </c>
      <c r="J1364" s="6">
        <f>ecommerce_dataset_updated[[#This Row],[Final_Price(Rs.)]]+0</f>
        <v>31.07</v>
      </c>
      <c r="K1364" s="6">
        <f xml:space="preserve"> ecommerce_dataset_updated[[#This Row],['[Price (Rs.)']]]-ecommerce_dataset_updated[[#This Row],[Discount Amount _]]</f>
        <v>31.065000000000001</v>
      </c>
      <c r="L1364" t="s">
        <v>28</v>
      </c>
      <c r="M1364" t="s">
        <v>78</v>
      </c>
      <c r="N1364" s="4" t="s">
        <v>14061</v>
      </c>
      <c r="O1364" s="4" t="s">
        <v>75</v>
      </c>
      <c r="P1364" s="4" t="s">
        <v>14079</v>
      </c>
      <c r="Q1364" s="5">
        <f>DATE(ecommerce_dataset_updated[[#This Row],[YYYY]],ecommerce_dataset_updated[[#This Row],[MM]],ecommerce_dataset_updated[[#This Row],[DD]])</f>
        <v>45586</v>
      </c>
      <c r="R1364" s="6" t="str">
        <f>TEXT(ecommerce_dataset_updated[[#This Row],['[Purchase_Date']]], "mmm")</f>
        <v>Oct</v>
      </c>
      <c r="S1364" s="6" t="str">
        <f>TEXT(ecommerce_dataset_updated[[#This Row],['[Purchase_Date']]], "ddd")</f>
        <v>Mon</v>
      </c>
      <c r="T1364" s="6">
        <f>ecommerce_dataset_updated[[#This Row],[Final_Price(Rs.) _]]-ecommerce_dataset_updated[[#This Row],['[Final_Price(Rs.)']]]</f>
        <v>-4.9999999999990052E-3</v>
      </c>
      <c r="U1364" s="6" t="b">
        <f xml:space="preserve"> AND(ecommerce_dataset_updated[[#This Row],[Final_Price(Rs.) _]]=ecommerce_dataset_updated[[#This Row],['[Final_Price(Rs.)']]])</f>
        <v>0</v>
      </c>
      <c r="V1364" s="5"/>
    </row>
    <row r="1365" spans="1:22">
      <c r="A1365" t="s">
        <v>5581</v>
      </c>
      <c r="B1365" t="s">
        <v>5582</v>
      </c>
      <c r="C1365" t="s">
        <v>18</v>
      </c>
      <c r="D1365" s="9" t="s">
        <v>5583</v>
      </c>
      <c r="E1365" s="8">
        <f>ecommerce_dataset_updated[[#This Row],[Price (Rs.)]]+0</f>
        <v>223.04</v>
      </c>
      <c r="F1365" s="6" t="s">
        <v>26</v>
      </c>
      <c r="G1365" s="7">
        <f>ecommerce_dataset_updated[[#This Row],[Discount (%)]]+0</f>
        <v>25</v>
      </c>
      <c r="H1365" s="6" t="s">
        <v>5584</v>
      </c>
      <c r="I1365" s="6">
        <f>ecommerce_dataset_updated[[#This Row],['[Price (Rs.)']]]*ecommerce_dataset_updated[[#This Row],['[Discount (%)']]]/100</f>
        <v>55.76</v>
      </c>
      <c r="J1365" s="6">
        <f>ecommerce_dataset_updated[[#This Row],[Final_Price(Rs.)]]+0</f>
        <v>167.28</v>
      </c>
      <c r="K1365" s="6">
        <f xml:space="preserve"> ecommerce_dataset_updated[[#This Row],['[Price (Rs.)']]]-ecommerce_dataset_updated[[#This Row],[Discount Amount _]]</f>
        <v>167.28</v>
      </c>
      <c r="L1365" t="s">
        <v>14</v>
      </c>
      <c r="M1365" t="s">
        <v>140</v>
      </c>
      <c r="N1365" s="4" t="s">
        <v>14068</v>
      </c>
      <c r="O1365" s="4" t="s">
        <v>14055</v>
      </c>
      <c r="P1365" s="4" t="s">
        <v>14079</v>
      </c>
      <c r="Q1365" s="5">
        <f>DATE(ecommerce_dataset_updated[[#This Row],[YYYY]],ecommerce_dataset_updated[[#This Row],[MM]],ecommerce_dataset_updated[[#This Row],[DD]])</f>
        <v>45535</v>
      </c>
      <c r="R1365" s="6" t="str">
        <f>TEXT(ecommerce_dataset_updated[[#This Row],['[Purchase_Date']]], "mmm")</f>
        <v>Aug</v>
      </c>
      <c r="S1365" s="6" t="str">
        <f>TEXT(ecommerce_dataset_updated[[#This Row],['[Purchase_Date']]], "ddd")</f>
        <v>Sat</v>
      </c>
      <c r="T1365" s="6">
        <f>ecommerce_dataset_updated[[#This Row],[Final_Price(Rs.) _]]-ecommerce_dataset_updated[[#This Row],['[Final_Price(Rs.)']]]</f>
        <v>0</v>
      </c>
      <c r="U1365" s="6" t="b">
        <f xml:space="preserve"> AND(ecommerce_dataset_updated[[#This Row],[Final_Price(Rs.) _]]=ecommerce_dataset_updated[[#This Row],['[Final_Price(Rs.)']]])</f>
        <v>1</v>
      </c>
      <c r="V1365" s="5"/>
    </row>
    <row r="1366" spans="1:22">
      <c r="A1366" t="s">
        <v>5585</v>
      </c>
      <c r="B1366" t="s">
        <v>5586</v>
      </c>
      <c r="C1366" t="s">
        <v>45</v>
      </c>
      <c r="D1366" s="9" t="s">
        <v>5587</v>
      </c>
      <c r="E1366" s="8">
        <f>ecommerce_dataset_updated[[#This Row],[Price (Rs.)]]+0</f>
        <v>256.64</v>
      </c>
      <c r="F1366" s="6" t="s">
        <v>75</v>
      </c>
      <c r="G1366" s="7">
        <f>ecommerce_dataset_updated[[#This Row],[Discount (%)]]+0</f>
        <v>10</v>
      </c>
      <c r="H1366" s="6" t="s">
        <v>5588</v>
      </c>
      <c r="I1366" s="6">
        <f>ecommerce_dataset_updated[[#This Row],['[Price (Rs.)']]]*ecommerce_dataset_updated[[#This Row],['[Discount (%)']]]/100</f>
        <v>25.663999999999998</v>
      </c>
      <c r="J1366" s="6">
        <f>ecommerce_dataset_updated[[#This Row],[Final_Price(Rs.)]]+0</f>
        <v>230.98</v>
      </c>
      <c r="K1366" s="6">
        <f xml:space="preserve"> ecommerce_dataset_updated[[#This Row],['[Price (Rs.)']]]-ecommerce_dataset_updated[[#This Row],[Discount Amount _]]</f>
        <v>230.976</v>
      </c>
      <c r="L1366" t="s">
        <v>28</v>
      </c>
      <c r="M1366" t="s">
        <v>314</v>
      </c>
      <c r="N1366" s="4" t="s">
        <v>14058</v>
      </c>
      <c r="O1366" s="4" t="s">
        <v>14055</v>
      </c>
      <c r="P1366" s="4" t="s">
        <v>14079</v>
      </c>
      <c r="Q1366" s="5">
        <f>DATE(ecommerce_dataset_updated[[#This Row],[YYYY]],ecommerce_dataset_updated[[#This Row],[MM]],ecommerce_dataset_updated[[#This Row],[DD]])</f>
        <v>45533</v>
      </c>
      <c r="R1366" s="6" t="str">
        <f>TEXT(ecommerce_dataset_updated[[#This Row],['[Purchase_Date']]], "mmm")</f>
        <v>Aug</v>
      </c>
      <c r="S1366" s="6" t="str">
        <f>TEXT(ecommerce_dataset_updated[[#This Row],['[Purchase_Date']]], "ddd")</f>
        <v>Thu</v>
      </c>
      <c r="T1366" s="6">
        <f>ecommerce_dataset_updated[[#This Row],[Final_Price(Rs.) _]]-ecommerce_dataset_updated[[#This Row],['[Final_Price(Rs.)']]]</f>
        <v>-3.9999999999906777E-3</v>
      </c>
      <c r="U1366" s="6" t="b">
        <f xml:space="preserve"> AND(ecommerce_dataset_updated[[#This Row],[Final_Price(Rs.) _]]=ecommerce_dataset_updated[[#This Row],['[Final_Price(Rs.)']]])</f>
        <v>0</v>
      </c>
      <c r="V1366" s="5"/>
    </row>
    <row r="1367" spans="1:22">
      <c r="A1367" t="s">
        <v>5589</v>
      </c>
      <c r="B1367" t="s">
        <v>5590</v>
      </c>
      <c r="C1367" t="s">
        <v>10</v>
      </c>
      <c r="D1367" s="9" t="s">
        <v>5591</v>
      </c>
      <c r="E1367" s="8">
        <f>ecommerce_dataset_updated[[#This Row],[Price (Rs.)]]+0</f>
        <v>82.48</v>
      </c>
      <c r="F1367" s="6" t="s">
        <v>75</v>
      </c>
      <c r="G1367" s="7">
        <f>ecommerce_dataset_updated[[#This Row],[Discount (%)]]+0</f>
        <v>10</v>
      </c>
      <c r="H1367" s="6" t="s">
        <v>5592</v>
      </c>
      <c r="I1367" s="6">
        <f>ecommerce_dataset_updated[[#This Row],['[Price (Rs.)']]]*ecommerce_dataset_updated[[#This Row],['[Discount (%)']]]/100</f>
        <v>8.2480000000000011</v>
      </c>
      <c r="J1367" s="6">
        <f>ecommerce_dataset_updated[[#This Row],[Final_Price(Rs.)]]+0</f>
        <v>74.23</v>
      </c>
      <c r="K1367" s="6">
        <f xml:space="preserve"> ecommerce_dataset_updated[[#This Row],['[Price (Rs.)']]]-ecommerce_dataset_updated[[#This Row],[Discount Amount _]]</f>
        <v>74.231999999999999</v>
      </c>
      <c r="L1367" t="s">
        <v>14</v>
      </c>
      <c r="M1367" t="s">
        <v>816</v>
      </c>
      <c r="N1367" s="4" t="s">
        <v>14057</v>
      </c>
      <c r="O1367" s="4" t="s">
        <v>14067</v>
      </c>
      <c r="P1367" s="4" t="s">
        <v>14079</v>
      </c>
      <c r="Q1367" s="5">
        <f>DATE(ecommerce_dataset_updated[[#This Row],[YYYY]],ecommerce_dataset_updated[[#This Row],[MM]],ecommerce_dataset_updated[[#This Row],[DD]])</f>
        <v>45476</v>
      </c>
      <c r="R1367" s="6" t="str">
        <f>TEXT(ecommerce_dataset_updated[[#This Row],['[Purchase_Date']]], "mmm")</f>
        <v>Jul</v>
      </c>
      <c r="S1367" s="6" t="str">
        <f>TEXT(ecommerce_dataset_updated[[#This Row],['[Purchase_Date']]], "ddd")</f>
        <v>Wed</v>
      </c>
      <c r="T1367" s="6">
        <f>ecommerce_dataset_updated[[#This Row],[Final_Price(Rs.) _]]-ecommerce_dataset_updated[[#This Row],['[Final_Price(Rs.)']]]</f>
        <v>1.9999999999953388E-3</v>
      </c>
      <c r="U1367" s="6" t="b">
        <f xml:space="preserve"> AND(ecommerce_dataset_updated[[#This Row],[Final_Price(Rs.) _]]=ecommerce_dataset_updated[[#This Row],['[Final_Price(Rs.)']]])</f>
        <v>0</v>
      </c>
      <c r="V1367" s="5"/>
    </row>
    <row r="1368" spans="1:22">
      <c r="A1368" t="s">
        <v>5593</v>
      </c>
      <c r="B1368" t="s">
        <v>5594</v>
      </c>
      <c r="C1368" t="s">
        <v>68</v>
      </c>
      <c r="D1368" s="9" t="s">
        <v>5595</v>
      </c>
      <c r="E1368" s="8">
        <f>ecommerce_dataset_updated[[#This Row],[Price (Rs.)]]+0</f>
        <v>493.82</v>
      </c>
      <c r="F1368" s="6" t="s">
        <v>26</v>
      </c>
      <c r="G1368" s="7">
        <f>ecommerce_dataset_updated[[#This Row],[Discount (%)]]+0</f>
        <v>25</v>
      </c>
      <c r="H1368" s="6" t="s">
        <v>5596</v>
      </c>
      <c r="I1368" s="6">
        <f>ecommerce_dataset_updated[[#This Row],['[Price (Rs.)']]]*ecommerce_dataset_updated[[#This Row],['[Discount (%)']]]/100</f>
        <v>123.455</v>
      </c>
      <c r="J1368" s="6">
        <f>ecommerce_dataset_updated[[#This Row],[Final_Price(Rs.)]]+0</f>
        <v>370.37</v>
      </c>
      <c r="K1368" s="6">
        <f xml:space="preserve"> ecommerce_dataset_updated[[#This Row],['[Price (Rs.)']]]-ecommerce_dataset_updated[[#This Row],[Discount Amount _]]</f>
        <v>370.36500000000001</v>
      </c>
      <c r="L1368" t="s">
        <v>120</v>
      </c>
      <c r="M1368" t="s">
        <v>932</v>
      </c>
      <c r="N1368" s="4" t="s">
        <v>2910</v>
      </c>
      <c r="O1368" s="4" t="s">
        <v>14049</v>
      </c>
      <c r="P1368" s="4" t="s">
        <v>14079</v>
      </c>
      <c r="Q1368" s="5">
        <f>DATE(ecommerce_dataset_updated[[#This Row],[YYYY]],ecommerce_dataset_updated[[#This Row],[MM]],ecommerce_dataset_updated[[#This Row],[DD]])</f>
        <v>45610</v>
      </c>
      <c r="R1368" s="6" t="str">
        <f>TEXT(ecommerce_dataset_updated[[#This Row],['[Purchase_Date']]], "mmm")</f>
        <v>Nov</v>
      </c>
      <c r="S1368" s="6" t="str">
        <f>TEXT(ecommerce_dataset_updated[[#This Row],['[Purchase_Date']]], "ddd")</f>
        <v>Thu</v>
      </c>
      <c r="T1368" s="6">
        <f>ecommerce_dataset_updated[[#This Row],[Final_Price(Rs.) _]]-ecommerce_dataset_updated[[#This Row],['[Final_Price(Rs.)']]]</f>
        <v>-4.9999999999954525E-3</v>
      </c>
      <c r="U1368" s="6" t="b">
        <f xml:space="preserve"> AND(ecommerce_dataset_updated[[#This Row],[Final_Price(Rs.) _]]=ecommerce_dataset_updated[[#This Row],['[Final_Price(Rs.)']]])</f>
        <v>0</v>
      </c>
      <c r="V1368" s="5"/>
    </row>
    <row r="1369" spans="1:22">
      <c r="A1369" t="s">
        <v>5597</v>
      </c>
      <c r="B1369" t="s">
        <v>5598</v>
      </c>
      <c r="C1369" t="s">
        <v>68</v>
      </c>
      <c r="D1369" s="9" t="s">
        <v>5599</v>
      </c>
      <c r="E1369" s="8">
        <f>ecommerce_dataset_updated[[#This Row],[Price (Rs.)]]+0</f>
        <v>430.5</v>
      </c>
      <c r="F1369" s="6" t="s">
        <v>53</v>
      </c>
      <c r="G1369" s="7">
        <f>ecommerce_dataset_updated[[#This Row],[Discount (%)]]+0</f>
        <v>5</v>
      </c>
      <c r="H1369" s="6" t="s">
        <v>5600</v>
      </c>
      <c r="I1369" s="6">
        <f>ecommerce_dataset_updated[[#This Row],['[Price (Rs.)']]]*ecommerce_dataset_updated[[#This Row],['[Discount (%)']]]/100</f>
        <v>21.524999999999999</v>
      </c>
      <c r="J1369" s="6">
        <f>ecommerce_dataset_updated[[#This Row],[Final_Price(Rs.)]]+0</f>
        <v>408.97</v>
      </c>
      <c r="K1369" s="6">
        <f xml:space="preserve"> ecommerce_dataset_updated[[#This Row],['[Price (Rs.)']]]-ecommerce_dataset_updated[[#This Row],[Discount Amount _]]</f>
        <v>408.97500000000002</v>
      </c>
      <c r="L1369" t="s">
        <v>14</v>
      </c>
      <c r="M1369" t="s">
        <v>1288</v>
      </c>
      <c r="N1369" s="4" t="s">
        <v>14067</v>
      </c>
      <c r="O1369" s="4" t="s">
        <v>14053</v>
      </c>
      <c r="P1369" s="4" t="s">
        <v>14079</v>
      </c>
      <c r="Q1369" s="5">
        <f>DATE(ecommerce_dataset_updated[[#This Row],[YYYY]],ecommerce_dataset_updated[[#This Row],[MM]],ecommerce_dataset_updated[[#This Row],[DD]])</f>
        <v>45389</v>
      </c>
      <c r="R1369" s="6" t="str">
        <f>TEXT(ecommerce_dataset_updated[[#This Row],['[Purchase_Date']]], "mmm")</f>
        <v>Apr</v>
      </c>
      <c r="S1369" s="6" t="str">
        <f>TEXT(ecommerce_dataset_updated[[#This Row],['[Purchase_Date']]], "ddd")</f>
        <v>Sun</v>
      </c>
      <c r="T1369" s="6">
        <f>ecommerce_dataset_updated[[#This Row],[Final_Price(Rs.) _]]-ecommerce_dataset_updated[[#This Row],['[Final_Price(Rs.)']]]</f>
        <v>4.9999999999954525E-3</v>
      </c>
      <c r="U1369" s="6" t="b">
        <f xml:space="preserve"> AND(ecommerce_dataset_updated[[#This Row],[Final_Price(Rs.) _]]=ecommerce_dataset_updated[[#This Row],['[Final_Price(Rs.)']]])</f>
        <v>0</v>
      </c>
      <c r="V1369" s="5"/>
    </row>
    <row r="1370" spans="1:22">
      <c r="A1370" t="s">
        <v>5601</v>
      </c>
      <c r="B1370" t="s">
        <v>5602</v>
      </c>
      <c r="C1370" t="s">
        <v>32</v>
      </c>
      <c r="D1370" s="9" t="s">
        <v>5603</v>
      </c>
      <c r="E1370" s="8">
        <f>ecommerce_dataset_updated[[#This Row],[Price (Rs.)]]+0</f>
        <v>12.1</v>
      </c>
      <c r="F1370" s="6" t="s">
        <v>20</v>
      </c>
      <c r="G1370" s="7">
        <f>ecommerce_dataset_updated[[#This Row],[Discount (%)]]+0</f>
        <v>20</v>
      </c>
      <c r="H1370" s="6" t="s">
        <v>5604</v>
      </c>
      <c r="I1370" s="6">
        <f>ecommerce_dataset_updated[[#This Row],['[Price (Rs.)']]]*ecommerce_dataset_updated[[#This Row],['[Discount (%)']]]/100</f>
        <v>2.42</v>
      </c>
      <c r="J1370" s="6">
        <f>ecommerce_dataset_updated[[#This Row],[Final_Price(Rs.)]]+0</f>
        <v>9.68</v>
      </c>
      <c r="K1370" s="6">
        <f xml:space="preserve"> ecommerce_dataset_updated[[#This Row],['[Price (Rs.)']]]-ecommerce_dataset_updated[[#This Row],[Discount Amount _]]</f>
        <v>9.68</v>
      </c>
      <c r="L1370" t="s">
        <v>35</v>
      </c>
      <c r="M1370" t="s">
        <v>1514</v>
      </c>
      <c r="N1370" s="4" t="s">
        <v>14065</v>
      </c>
      <c r="O1370" s="4" t="s">
        <v>14057</v>
      </c>
      <c r="P1370" s="4" t="s">
        <v>14079</v>
      </c>
      <c r="Q1370" s="5">
        <f>DATE(ecommerce_dataset_updated[[#This Row],[YYYY]],ecommerce_dataset_updated[[#This Row],[MM]],ecommerce_dataset_updated[[#This Row],[DD]])</f>
        <v>45374</v>
      </c>
      <c r="R1370" s="6" t="str">
        <f>TEXT(ecommerce_dataset_updated[[#This Row],['[Purchase_Date']]], "mmm")</f>
        <v>Mar</v>
      </c>
      <c r="S1370" s="6" t="str">
        <f>TEXT(ecommerce_dataset_updated[[#This Row],['[Purchase_Date']]], "ddd")</f>
        <v>Sat</v>
      </c>
      <c r="T1370" s="6">
        <f>ecommerce_dataset_updated[[#This Row],[Final_Price(Rs.) _]]-ecommerce_dataset_updated[[#This Row],['[Final_Price(Rs.)']]]</f>
        <v>0</v>
      </c>
      <c r="U1370" s="6" t="b">
        <f xml:space="preserve"> AND(ecommerce_dataset_updated[[#This Row],[Final_Price(Rs.) _]]=ecommerce_dataset_updated[[#This Row],['[Final_Price(Rs.)']]])</f>
        <v>1</v>
      </c>
      <c r="V1370" s="5"/>
    </row>
    <row r="1371" spans="1:22">
      <c r="A1371" t="s">
        <v>5605</v>
      </c>
      <c r="B1371" t="s">
        <v>5606</v>
      </c>
      <c r="C1371" t="s">
        <v>10</v>
      </c>
      <c r="D1371" s="9" t="s">
        <v>5607</v>
      </c>
      <c r="E1371" s="8">
        <f>ecommerce_dataset_updated[[#This Row],[Price (Rs.)]]+0</f>
        <v>474.41</v>
      </c>
      <c r="F1371" s="6" t="s">
        <v>107</v>
      </c>
      <c r="G1371" s="7">
        <f>ecommerce_dataset_updated[[#This Row],[Discount (%)]]+0</f>
        <v>0</v>
      </c>
      <c r="H1371" s="6" t="s">
        <v>5607</v>
      </c>
      <c r="I1371" s="6">
        <f>ecommerce_dataset_updated[[#This Row],['[Price (Rs.)']]]*ecommerce_dataset_updated[[#This Row],['[Discount (%)']]]/100</f>
        <v>0</v>
      </c>
      <c r="J1371" s="6">
        <f>ecommerce_dataset_updated[[#This Row],[Final_Price(Rs.)]]+0</f>
        <v>474.41</v>
      </c>
      <c r="K1371" s="6">
        <f xml:space="preserve"> ecommerce_dataset_updated[[#This Row],['[Price (Rs.)']]]-ecommerce_dataset_updated[[#This Row],[Discount Amount _]]</f>
        <v>474.41</v>
      </c>
      <c r="L1371" t="s">
        <v>35</v>
      </c>
      <c r="M1371" t="s">
        <v>2390</v>
      </c>
      <c r="N1371" s="4" t="s">
        <v>14050</v>
      </c>
      <c r="O1371" s="4" t="s">
        <v>14050</v>
      </c>
      <c r="P1371" s="4" t="s">
        <v>14079</v>
      </c>
      <c r="Q1371" s="5">
        <f>DATE(ecommerce_dataset_updated[[#This Row],[YYYY]],ecommerce_dataset_updated[[#This Row],[MM]],ecommerce_dataset_updated[[#This Row],[DD]])</f>
        <v>45544</v>
      </c>
      <c r="R1371" s="6" t="str">
        <f>TEXT(ecommerce_dataset_updated[[#This Row],['[Purchase_Date']]], "mmm")</f>
        <v>Sep</v>
      </c>
      <c r="S1371" s="6" t="str">
        <f>TEXT(ecommerce_dataset_updated[[#This Row],['[Purchase_Date']]], "ddd")</f>
        <v>Mon</v>
      </c>
      <c r="T1371" s="6">
        <f>ecommerce_dataset_updated[[#This Row],[Final_Price(Rs.) _]]-ecommerce_dataset_updated[[#This Row],['[Final_Price(Rs.)']]]</f>
        <v>0</v>
      </c>
      <c r="U1371" s="6" t="b">
        <f xml:space="preserve"> AND(ecommerce_dataset_updated[[#This Row],[Final_Price(Rs.) _]]=ecommerce_dataset_updated[[#This Row],['[Final_Price(Rs.)']]])</f>
        <v>1</v>
      </c>
      <c r="V1371" s="5"/>
    </row>
    <row r="1372" spans="1:22">
      <c r="A1372" t="s">
        <v>5608</v>
      </c>
      <c r="B1372" t="s">
        <v>5609</v>
      </c>
      <c r="C1372" t="s">
        <v>32</v>
      </c>
      <c r="D1372" s="9" t="s">
        <v>5610</v>
      </c>
      <c r="E1372" s="8">
        <f>ecommerce_dataset_updated[[#This Row],[Price (Rs.)]]+0</f>
        <v>243.52</v>
      </c>
      <c r="F1372" s="6" t="s">
        <v>12</v>
      </c>
      <c r="G1372" s="7">
        <f>ecommerce_dataset_updated[[#This Row],[Discount (%)]]+0</f>
        <v>15</v>
      </c>
      <c r="H1372" s="6" t="s">
        <v>5611</v>
      </c>
      <c r="I1372" s="6">
        <f>ecommerce_dataset_updated[[#This Row],['[Price (Rs.)']]]*ecommerce_dataset_updated[[#This Row],['[Discount (%)']]]/100</f>
        <v>36.527999999999999</v>
      </c>
      <c r="J1372" s="6">
        <f>ecommerce_dataset_updated[[#This Row],[Final_Price(Rs.)]]+0</f>
        <v>206.99</v>
      </c>
      <c r="K1372" s="6">
        <f xml:space="preserve"> ecommerce_dataset_updated[[#This Row],['[Price (Rs.)']]]-ecommerce_dataset_updated[[#This Row],[Discount Amount _]]</f>
        <v>206.99200000000002</v>
      </c>
      <c r="L1372" t="s">
        <v>77</v>
      </c>
      <c r="M1372" t="s">
        <v>2983</v>
      </c>
      <c r="N1372" s="4" t="s">
        <v>14069</v>
      </c>
      <c r="O1372" s="4" t="s">
        <v>14052</v>
      </c>
      <c r="P1372" s="4" t="s">
        <v>14079</v>
      </c>
      <c r="Q1372" s="5">
        <f>DATE(ecommerce_dataset_updated[[#This Row],[YYYY]],ecommerce_dataset_updated[[#This Row],[MM]],ecommerce_dataset_updated[[#This Row],[DD]])</f>
        <v>45313</v>
      </c>
      <c r="R1372" s="6" t="str">
        <f>TEXT(ecommerce_dataset_updated[[#This Row],['[Purchase_Date']]], "mmm")</f>
        <v>Jan</v>
      </c>
      <c r="S1372" s="6" t="str">
        <f>TEXT(ecommerce_dataset_updated[[#This Row],['[Purchase_Date']]], "ddd")</f>
        <v>Mon</v>
      </c>
      <c r="T1372" s="6">
        <f>ecommerce_dataset_updated[[#This Row],[Final_Price(Rs.) _]]-ecommerce_dataset_updated[[#This Row],['[Final_Price(Rs.)']]]</f>
        <v>2.0000000000095497E-3</v>
      </c>
      <c r="U1372" s="6" t="b">
        <f xml:space="preserve"> AND(ecommerce_dataset_updated[[#This Row],[Final_Price(Rs.) _]]=ecommerce_dataset_updated[[#This Row],['[Final_Price(Rs.)']]])</f>
        <v>0</v>
      </c>
      <c r="V1372" s="5"/>
    </row>
    <row r="1373" spans="1:22">
      <c r="A1373" t="s">
        <v>5612</v>
      </c>
      <c r="B1373" t="s">
        <v>5613</v>
      </c>
      <c r="C1373" t="s">
        <v>10</v>
      </c>
      <c r="D1373" s="9" t="s">
        <v>5614</v>
      </c>
      <c r="E1373" s="8">
        <f>ecommerce_dataset_updated[[#This Row],[Price (Rs.)]]+0</f>
        <v>394.83</v>
      </c>
      <c r="F1373" s="6" t="s">
        <v>20</v>
      </c>
      <c r="G1373" s="7">
        <f>ecommerce_dataset_updated[[#This Row],[Discount (%)]]+0</f>
        <v>20</v>
      </c>
      <c r="H1373" s="6" t="s">
        <v>2523</v>
      </c>
      <c r="I1373" s="6">
        <f>ecommerce_dataset_updated[[#This Row],['[Price (Rs.)']]]*ecommerce_dataset_updated[[#This Row],['[Discount (%)']]]/100</f>
        <v>78.965999999999994</v>
      </c>
      <c r="J1373" s="6">
        <f>ecommerce_dataset_updated[[#This Row],[Final_Price(Rs.)]]+0</f>
        <v>315.86</v>
      </c>
      <c r="K1373" s="6">
        <f xml:space="preserve"> ecommerce_dataset_updated[[#This Row],['[Price (Rs.)']]]-ecommerce_dataset_updated[[#This Row],[Discount Amount _]]</f>
        <v>315.86399999999998</v>
      </c>
      <c r="L1373" t="s">
        <v>14</v>
      </c>
      <c r="M1373" t="s">
        <v>551</v>
      </c>
      <c r="N1373" s="4" t="s">
        <v>14054</v>
      </c>
      <c r="O1373" s="4" t="s">
        <v>14052</v>
      </c>
      <c r="P1373" s="4" t="s">
        <v>14079</v>
      </c>
      <c r="Q1373" s="5">
        <f>DATE(ecommerce_dataset_updated[[#This Row],[YYYY]],ecommerce_dataset_updated[[#This Row],[MM]],ecommerce_dataset_updated[[#This Row],[DD]])</f>
        <v>45318</v>
      </c>
      <c r="R1373" s="6" t="str">
        <f>TEXT(ecommerce_dataset_updated[[#This Row],['[Purchase_Date']]], "mmm")</f>
        <v>Jan</v>
      </c>
      <c r="S1373" s="6" t="str">
        <f>TEXT(ecommerce_dataset_updated[[#This Row],['[Purchase_Date']]], "ddd")</f>
        <v>Sat</v>
      </c>
      <c r="T1373" s="6">
        <f>ecommerce_dataset_updated[[#This Row],[Final_Price(Rs.) _]]-ecommerce_dataset_updated[[#This Row],['[Final_Price(Rs.)']]]</f>
        <v>3.999999999962256E-3</v>
      </c>
      <c r="U1373" s="6" t="b">
        <f xml:space="preserve"> AND(ecommerce_dataset_updated[[#This Row],[Final_Price(Rs.) _]]=ecommerce_dataset_updated[[#This Row],['[Final_Price(Rs.)']]])</f>
        <v>0</v>
      </c>
      <c r="V1373" s="5"/>
    </row>
    <row r="1374" spans="1:22">
      <c r="A1374" t="s">
        <v>5615</v>
      </c>
      <c r="B1374" t="s">
        <v>5616</v>
      </c>
      <c r="C1374" t="s">
        <v>45</v>
      </c>
      <c r="D1374" s="9" t="s">
        <v>5617</v>
      </c>
      <c r="E1374" s="8">
        <f>ecommerce_dataset_updated[[#This Row],[Price (Rs.)]]+0</f>
        <v>175.86</v>
      </c>
      <c r="F1374" s="6" t="s">
        <v>107</v>
      </c>
      <c r="G1374" s="7">
        <f>ecommerce_dataset_updated[[#This Row],[Discount (%)]]+0</f>
        <v>0</v>
      </c>
      <c r="H1374" s="6" t="s">
        <v>5617</v>
      </c>
      <c r="I1374" s="6">
        <f>ecommerce_dataset_updated[[#This Row],['[Price (Rs.)']]]*ecommerce_dataset_updated[[#This Row],['[Discount (%)']]]/100</f>
        <v>0</v>
      </c>
      <c r="J1374" s="6">
        <f>ecommerce_dataset_updated[[#This Row],[Final_Price(Rs.)]]+0</f>
        <v>175.86</v>
      </c>
      <c r="K1374" s="6">
        <f xml:space="preserve"> ecommerce_dataset_updated[[#This Row],['[Price (Rs.)']]]-ecommerce_dataset_updated[[#This Row],[Discount Amount _]]</f>
        <v>175.86</v>
      </c>
      <c r="L1374" t="s">
        <v>120</v>
      </c>
      <c r="M1374" t="s">
        <v>774</v>
      </c>
      <c r="N1374" s="4" t="s">
        <v>14070</v>
      </c>
      <c r="O1374" s="4" t="s">
        <v>14055</v>
      </c>
      <c r="P1374" s="4" t="s">
        <v>14079</v>
      </c>
      <c r="Q1374" s="5">
        <f>DATE(ecommerce_dataset_updated[[#This Row],[YYYY]],ecommerce_dataset_updated[[#This Row],[MM]],ecommerce_dataset_updated[[#This Row],[DD]])</f>
        <v>45522</v>
      </c>
      <c r="R1374" s="6" t="str">
        <f>TEXT(ecommerce_dataset_updated[[#This Row],['[Purchase_Date']]], "mmm")</f>
        <v>Aug</v>
      </c>
      <c r="S1374" s="6" t="str">
        <f>TEXT(ecommerce_dataset_updated[[#This Row],['[Purchase_Date']]], "ddd")</f>
        <v>Sun</v>
      </c>
      <c r="T1374" s="6">
        <f>ecommerce_dataset_updated[[#This Row],[Final_Price(Rs.) _]]-ecommerce_dataset_updated[[#This Row],['[Final_Price(Rs.)']]]</f>
        <v>0</v>
      </c>
      <c r="U1374" s="6" t="b">
        <f xml:space="preserve"> AND(ecommerce_dataset_updated[[#This Row],[Final_Price(Rs.) _]]=ecommerce_dataset_updated[[#This Row],['[Final_Price(Rs.)']]])</f>
        <v>1</v>
      </c>
      <c r="V1374" s="5"/>
    </row>
    <row r="1375" spans="1:22">
      <c r="A1375" t="s">
        <v>5618</v>
      </c>
      <c r="B1375" t="s">
        <v>5619</v>
      </c>
      <c r="C1375" t="s">
        <v>10</v>
      </c>
      <c r="D1375" s="9" t="s">
        <v>5620</v>
      </c>
      <c r="E1375" s="8">
        <f>ecommerce_dataset_updated[[#This Row],[Price (Rs.)]]+0</f>
        <v>237.77</v>
      </c>
      <c r="F1375" s="6" t="s">
        <v>20</v>
      </c>
      <c r="G1375" s="7">
        <f>ecommerce_dataset_updated[[#This Row],[Discount (%)]]+0</f>
        <v>20</v>
      </c>
      <c r="H1375" s="6" t="s">
        <v>3337</v>
      </c>
      <c r="I1375" s="6">
        <f>ecommerce_dataset_updated[[#This Row],['[Price (Rs.)']]]*ecommerce_dataset_updated[[#This Row],['[Discount (%)']]]/100</f>
        <v>47.554000000000002</v>
      </c>
      <c r="J1375" s="6">
        <f>ecommerce_dataset_updated[[#This Row],[Final_Price(Rs.)]]+0</f>
        <v>190.22</v>
      </c>
      <c r="K1375" s="6">
        <f xml:space="preserve"> ecommerce_dataset_updated[[#This Row],['[Price (Rs.)']]]-ecommerce_dataset_updated[[#This Row],[Discount Amount _]]</f>
        <v>190.21600000000001</v>
      </c>
      <c r="L1375" t="s">
        <v>28</v>
      </c>
      <c r="M1375" t="s">
        <v>278</v>
      </c>
      <c r="N1375" s="4" t="s">
        <v>14053</v>
      </c>
      <c r="O1375" s="4" t="s">
        <v>14053</v>
      </c>
      <c r="P1375" s="4" t="s">
        <v>14079</v>
      </c>
      <c r="Q1375" s="5">
        <f>DATE(ecommerce_dataset_updated[[#This Row],[YYYY]],ecommerce_dataset_updated[[#This Row],[MM]],ecommerce_dataset_updated[[#This Row],[DD]])</f>
        <v>45386</v>
      </c>
      <c r="R1375" s="6" t="str">
        <f>TEXT(ecommerce_dataset_updated[[#This Row],['[Purchase_Date']]], "mmm")</f>
        <v>Apr</v>
      </c>
      <c r="S1375" s="6" t="str">
        <f>TEXT(ecommerce_dataset_updated[[#This Row],['[Purchase_Date']]], "ddd")</f>
        <v>Thu</v>
      </c>
      <c r="T1375" s="6">
        <f>ecommerce_dataset_updated[[#This Row],[Final_Price(Rs.) _]]-ecommerce_dataset_updated[[#This Row],['[Final_Price(Rs.)']]]</f>
        <v>-3.9999999999906777E-3</v>
      </c>
      <c r="U1375" s="6" t="b">
        <f xml:space="preserve"> AND(ecommerce_dataset_updated[[#This Row],[Final_Price(Rs.) _]]=ecommerce_dataset_updated[[#This Row],['[Final_Price(Rs.)']]])</f>
        <v>0</v>
      </c>
      <c r="V1375" s="5"/>
    </row>
    <row r="1376" spans="1:22">
      <c r="A1376" t="s">
        <v>5621</v>
      </c>
      <c r="B1376" t="s">
        <v>5622</v>
      </c>
      <c r="C1376" t="s">
        <v>45</v>
      </c>
      <c r="D1376" s="9" t="s">
        <v>5623</v>
      </c>
      <c r="E1376" s="8">
        <f>ecommerce_dataset_updated[[#This Row],[Price (Rs.)]]+0</f>
        <v>143.21</v>
      </c>
      <c r="F1376" s="6" t="s">
        <v>53</v>
      </c>
      <c r="G1376" s="7">
        <f>ecommerce_dataset_updated[[#This Row],[Discount (%)]]+0</f>
        <v>5</v>
      </c>
      <c r="H1376" s="6" t="s">
        <v>5624</v>
      </c>
      <c r="I1376" s="6">
        <f>ecommerce_dataset_updated[[#This Row],['[Price (Rs.)']]]*ecommerce_dataset_updated[[#This Row],['[Discount (%)']]]/100</f>
        <v>7.1605000000000008</v>
      </c>
      <c r="J1376" s="6">
        <f>ecommerce_dataset_updated[[#This Row],[Final_Price(Rs.)]]+0</f>
        <v>136.05000000000001</v>
      </c>
      <c r="K1376" s="6">
        <f xml:space="preserve"> ecommerce_dataset_updated[[#This Row],['[Price (Rs.)']]]-ecommerce_dataset_updated[[#This Row],[Discount Amount _]]</f>
        <v>136.04949999999999</v>
      </c>
      <c r="L1376" t="s">
        <v>28</v>
      </c>
      <c r="M1376" t="s">
        <v>205</v>
      </c>
      <c r="N1376" s="4" t="s">
        <v>12</v>
      </c>
      <c r="O1376" s="4" t="s">
        <v>14052</v>
      </c>
      <c r="P1376" s="4" t="s">
        <v>14079</v>
      </c>
      <c r="Q1376" s="5">
        <f>DATE(ecommerce_dataset_updated[[#This Row],[YYYY]],ecommerce_dataset_updated[[#This Row],[MM]],ecommerce_dataset_updated[[#This Row],[DD]])</f>
        <v>45306</v>
      </c>
      <c r="R1376" s="6" t="str">
        <f>TEXT(ecommerce_dataset_updated[[#This Row],['[Purchase_Date']]], "mmm")</f>
        <v>Jan</v>
      </c>
      <c r="S1376" s="6" t="str">
        <f>TEXT(ecommerce_dataset_updated[[#This Row],['[Purchase_Date']]], "ddd")</f>
        <v>Mon</v>
      </c>
      <c r="T1376" s="6">
        <f>ecommerce_dataset_updated[[#This Row],[Final_Price(Rs.) _]]-ecommerce_dataset_updated[[#This Row],['[Final_Price(Rs.)']]]</f>
        <v>-5.0000000001659828E-4</v>
      </c>
      <c r="U1376" s="6" t="b">
        <f xml:space="preserve"> AND(ecommerce_dataset_updated[[#This Row],[Final_Price(Rs.) _]]=ecommerce_dataset_updated[[#This Row],['[Final_Price(Rs.)']]])</f>
        <v>0</v>
      </c>
      <c r="V1376" s="5"/>
    </row>
    <row r="1377" spans="1:22">
      <c r="A1377" t="s">
        <v>5625</v>
      </c>
      <c r="B1377" t="s">
        <v>5626</v>
      </c>
      <c r="C1377" t="s">
        <v>32</v>
      </c>
      <c r="D1377" s="9" t="s">
        <v>5627</v>
      </c>
      <c r="E1377" s="8">
        <f>ecommerce_dataset_updated[[#This Row],[Price (Rs.)]]+0</f>
        <v>222.65</v>
      </c>
      <c r="F1377" s="6" t="s">
        <v>20</v>
      </c>
      <c r="G1377" s="7">
        <f>ecommerce_dataset_updated[[#This Row],[Discount (%)]]+0</f>
        <v>20</v>
      </c>
      <c r="H1377" s="6" t="s">
        <v>5628</v>
      </c>
      <c r="I1377" s="6">
        <f>ecommerce_dataset_updated[[#This Row],['[Price (Rs.)']]]*ecommerce_dataset_updated[[#This Row],['[Discount (%)']]]/100</f>
        <v>44.53</v>
      </c>
      <c r="J1377" s="6">
        <f>ecommerce_dataset_updated[[#This Row],[Final_Price(Rs.)]]+0</f>
        <v>178.12</v>
      </c>
      <c r="K1377" s="6">
        <f xml:space="preserve"> ecommerce_dataset_updated[[#This Row],['[Price (Rs.)']]]-ecommerce_dataset_updated[[#This Row],[Discount Amount _]]</f>
        <v>178.12</v>
      </c>
      <c r="L1377" t="s">
        <v>77</v>
      </c>
      <c r="M1377" t="s">
        <v>36</v>
      </c>
      <c r="N1377" s="4" t="s">
        <v>14052</v>
      </c>
      <c r="O1377" s="4" t="s">
        <v>14053</v>
      </c>
      <c r="P1377" s="4" t="s">
        <v>14079</v>
      </c>
      <c r="Q1377" s="5">
        <f>DATE(ecommerce_dataset_updated[[#This Row],[YYYY]],ecommerce_dataset_updated[[#This Row],[MM]],ecommerce_dataset_updated[[#This Row],[DD]])</f>
        <v>45383</v>
      </c>
      <c r="R1377" s="6" t="str">
        <f>TEXT(ecommerce_dataset_updated[[#This Row],['[Purchase_Date']]], "mmm")</f>
        <v>Apr</v>
      </c>
      <c r="S1377" s="6" t="str">
        <f>TEXT(ecommerce_dataset_updated[[#This Row],['[Purchase_Date']]], "ddd")</f>
        <v>Mon</v>
      </c>
      <c r="T1377" s="6">
        <f>ecommerce_dataset_updated[[#This Row],[Final_Price(Rs.) _]]-ecommerce_dataset_updated[[#This Row],['[Final_Price(Rs.)']]]</f>
        <v>0</v>
      </c>
      <c r="U1377" s="6" t="b">
        <f xml:space="preserve"> AND(ecommerce_dataset_updated[[#This Row],[Final_Price(Rs.) _]]=ecommerce_dataset_updated[[#This Row],['[Final_Price(Rs.)']]])</f>
        <v>1</v>
      </c>
      <c r="V1377" s="5"/>
    </row>
    <row r="1378" spans="1:22">
      <c r="A1378" t="s">
        <v>5629</v>
      </c>
      <c r="B1378" t="s">
        <v>5630</v>
      </c>
      <c r="C1378" t="s">
        <v>10</v>
      </c>
      <c r="D1378" s="9" t="s">
        <v>5631</v>
      </c>
      <c r="E1378" s="8">
        <f>ecommerce_dataset_updated[[#This Row],[Price (Rs.)]]+0</f>
        <v>348.18</v>
      </c>
      <c r="F1378" s="6" t="s">
        <v>107</v>
      </c>
      <c r="G1378" s="7">
        <f>ecommerce_dataset_updated[[#This Row],[Discount (%)]]+0</f>
        <v>0</v>
      </c>
      <c r="H1378" s="6" t="s">
        <v>5631</v>
      </c>
      <c r="I1378" s="6">
        <f>ecommerce_dataset_updated[[#This Row],['[Price (Rs.)']]]*ecommerce_dataset_updated[[#This Row],['[Discount (%)']]]/100</f>
        <v>0</v>
      </c>
      <c r="J1378" s="6">
        <f>ecommerce_dataset_updated[[#This Row],[Final_Price(Rs.)]]+0</f>
        <v>348.18</v>
      </c>
      <c r="K1378" s="6">
        <f xml:space="preserve"> ecommerce_dataset_updated[[#This Row],['[Price (Rs.)']]]-ecommerce_dataset_updated[[#This Row],[Discount Amount _]]</f>
        <v>348.18</v>
      </c>
      <c r="L1378" t="s">
        <v>120</v>
      </c>
      <c r="M1378" t="s">
        <v>927</v>
      </c>
      <c r="N1378" s="4" t="s">
        <v>14064</v>
      </c>
      <c r="O1378" s="4" t="s">
        <v>14049</v>
      </c>
      <c r="P1378" s="4" t="s">
        <v>14079</v>
      </c>
      <c r="Q1378" s="5">
        <f>DATE(ecommerce_dataset_updated[[#This Row],[YYYY]],ecommerce_dataset_updated[[#This Row],[MM]],ecommerce_dataset_updated[[#This Row],[DD]])</f>
        <v>45609</v>
      </c>
      <c r="R1378" s="6" t="str">
        <f>TEXT(ecommerce_dataset_updated[[#This Row],['[Purchase_Date']]], "mmm")</f>
        <v>Nov</v>
      </c>
      <c r="S1378" s="6" t="str">
        <f>TEXT(ecommerce_dataset_updated[[#This Row],['[Purchase_Date']]], "ddd")</f>
        <v>Wed</v>
      </c>
      <c r="T1378" s="6">
        <f>ecommerce_dataset_updated[[#This Row],[Final_Price(Rs.) _]]-ecommerce_dataset_updated[[#This Row],['[Final_Price(Rs.)']]]</f>
        <v>0</v>
      </c>
      <c r="U1378" s="6" t="b">
        <f xml:space="preserve"> AND(ecommerce_dataset_updated[[#This Row],[Final_Price(Rs.) _]]=ecommerce_dataset_updated[[#This Row],['[Final_Price(Rs.)']]])</f>
        <v>1</v>
      </c>
      <c r="V1378" s="5"/>
    </row>
    <row r="1379" spans="1:22">
      <c r="A1379" t="s">
        <v>5632</v>
      </c>
      <c r="B1379" t="s">
        <v>5633</v>
      </c>
      <c r="C1379" t="s">
        <v>18</v>
      </c>
      <c r="D1379" s="9" t="s">
        <v>5634</v>
      </c>
      <c r="E1379" s="8">
        <f>ecommerce_dataset_updated[[#This Row],[Price (Rs.)]]+0</f>
        <v>152.52000000000001</v>
      </c>
      <c r="F1379" s="6" t="s">
        <v>107</v>
      </c>
      <c r="G1379" s="7">
        <f>ecommerce_dataset_updated[[#This Row],[Discount (%)]]+0</f>
        <v>0</v>
      </c>
      <c r="H1379" s="6" t="s">
        <v>5634</v>
      </c>
      <c r="I1379" s="6">
        <f>ecommerce_dataset_updated[[#This Row],['[Price (Rs.)']]]*ecommerce_dataset_updated[[#This Row],['[Discount (%)']]]/100</f>
        <v>0</v>
      </c>
      <c r="J1379" s="6">
        <f>ecommerce_dataset_updated[[#This Row],[Final_Price(Rs.)]]+0</f>
        <v>152.52000000000001</v>
      </c>
      <c r="K1379" s="6">
        <f xml:space="preserve"> ecommerce_dataset_updated[[#This Row],['[Price (Rs.)']]]-ecommerce_dataset_updated[[#This Row],[Discount Amount _]]</f>
        <v>152.52000000000001</v>
      </c>
      <c r="L1379" t="s">
        <v>28</v>
      </c>
      <c r="M1379" t="s">
        <v>205</v>
      </c>
      <c r="N1379" s="4" t="s">
        <v>12</v>
      </c>
      <c r="O1379" s="4" t="s">
        <v>14052</v>
      </c>
      <c r="P1379" s="4" t="s">
        <v>14079</v>
      </c>
      <c r="Q1379" s="5">
        <f>DATE(ecommerce_dataset_updated[[#This Row],[YYYY]],ecommerce_dataset_updated[[#This Row],[MM]],ecommerce_dataset_updated[[#This Row],[DD]])</f>
        <v>45306</v>
      </c>
      <c r="R1379" s="6" t="str">
        <f>TEXT(ecommerce_dataset_updated[[#This Row],['[Purchase_Date']]], "mmm")</f>
        <v>Jan</v>
      </c>
      <c r="S1379" s="6" t="str">
        <f>TEXT(ecommerce_dataset_updated[[#This Row],['[Purchase_Date']]], "ddd")</f>
        <v>Mon</v>
      </c>
      <c r="T1379" s="6">
        <f>ecommerce_dataset_updated[[#This Row],[Final_Price(Rs.) _]]-ecommerce_dataset_updated[[#This Row],['[Final_Price(Rs.)']]]</f>
        <v>0</v>
      </c>
      <c r="U1379" s="6" t="b">
        <f xml:space="preserve"> AND(ecommerce_dataset_updated[[#This Row],[Final_Price(Rs.) _]]=ecommerce_dataset_updated[[#This Row],['[Final_Price(Rs.)']]])</f>
        <v>1</v>
      </c>
      <c r="V1379" s="5"/>
    </row>
    <row r="1380" spans="1:22">
      <c r="A1380" t="s">
        <v>5635</v>
      </c>
      <c r="B1380" t="s">
        <v>5636</v>
      </c>
      <c r="C1380" t="s">
        <v>45</v>
      </c>
      <c r="D1380" s="9" t="s">
        <v>5637</v>
      </c>
      <c r="E1380" s="8">
        <f>ecommerce_dataset_updated[[#This Row],[Price (Rs.)]]+0</f>
        <v>448.26</v>
      </c>
      <c r="F1380" s="6" t="s">
        <v>154</v>
      </c>
      <c r="G1380" s="7">
        <f>ecommerce_dataset_updated[[#This Row],[Discount (%)]]+0</f>
        <v>30</v>
      </c>
      <c r="H1380" s="6" t="s">
        <v>5638</v>
      </c>
      <c r="I1380" s="6">
        <f>ecommerce_dataset_updated[[#This Row],['[Price (Rs.)']]]*ecommerce_dataset_updated[[#This Row],['[Discount (%)']]]/100</f>
        <v>134.47799999999998</v>
      </c>
      <c r="J1380" s="6">
        <f>ecommerce_dataset_updated[[#This Row],[Final_Price(Rs.)]]+0</f>
        <v>313.77999999999997</v>
      </c>
      <c r="K1380" s="6">
        <f xml:space="preserve"> ecommerce_dataset_updated[[#This Row],['[Price (Rs.)']]]-ecommerce_dataset_updated[[#This Row],[Discount Amount _]]</f>
        <v>313.78200000000004</v>
      </c>
      <c r="L1380" t="s">
        <v>120</v>
      </c>
      <c r="M1380" t="s">
        <v>1288</v>
      </c>
      <c r="N1380" s="4" t="s">
        <v>14067</v>
      </c>
      <c r="O1380" s="4" t="s">
        <v>14053</v>
      </c>
      <c r="P1380" s="4" t="s">
        <v>14079</v>
      </c>
      <c r="Q1380" s="5">
        <f>DATE(ecommerce_dataset_updated[[#This Row],[YYYY]],ecommerce_dataset_updated[[#This Row],[MM]],ecommerce_dataset_updated[[#This Row],[DD]])</f>
        <v>45389</v>
      </c>
      <c r="R1380" s="6" t="str">
        <f>TEXT(ecommerce_dataset_updated[[#This Row],['[Purchase_Date']]], "mmm")</f>
        <v>Apr</v>
      </c>
      <c r="S1380" s="6" t="str">
        <f>TEXT(ecommerce_dataset_updated[[#This Row],['[Purchase_Date']]], "ddd")</f>
        <v>Sun</v>
      </c>
      <c r="T1380" s="6">
        <f>ecommerce_dataset_updated[[#This Row],[Final_Price(Rs.) _]]-ecommerce_dataset_updated[[#This Row],['[Final_Price(Rs.)']]]</f>
        <v>2.0000000000663931E-3</v>
      </c>
      <c r="U1380" s="6" t="b">
        <f xml:space="preserve"> AND(ecommerce_dataset_updated[[#This Row],[Final_Price(Rs.) _]]=ecommerce_dataset_updated[[#This Row],['[Final_Price(Rs.)']]])</f>
        <v>0</v>
      </c>
      <c r="V1380" s="5"/>
    </row>
    <row r="1381" spans="1:22">
      <c r="A1381" t="s">
        <v>5639</v>
      </c>
      <c r="B1381" t="s">
        <v>5640</v>
      </c>
      <c r="C1381" t="s">
        <v>18</v>
      </c>
      <c r="D1381" s="9" t="s">
        <v>5328</v>
      </c>
      <c r="E1381" s="8">
        <f>ecommerce_dataset_updated[[#This Row],[Price (Rs.)]]+0</f>
        <v>459.22</v>
      </c>
      <c r="F1381" s="6" t="s">
        <v>75</v>
      </c>
      <c r="G1381" s="7">
        <f>ecommerce_dataset_updated[[#This Row],[Discount (%)]]+0</f>
        <v>10</v>
      </c>
      <c r="H1381" s="6" t="s">
        <v>5641</v>
      </c>
      <c r="I1381" s="6">
        <f>ecommerce_dataset_updated[[#This Row],['[Price (Rs.)']]]*ecommerce_dataset_updated[[#This Row],['[Discount (%)']]]/100</f>
        <v>45.922000000000004</v>
      </c>
      <c r="J1381" s="6">
        <f>ecommerce_dataset_updated[[#This Row],[Final_Price(Rs.)]]+0</f>
        <v>413.3</v>
      </c>
      <c r="K1381" s="6">
        <f xml:space="preserve"> ecommerce_dataset_updated[[#This Row],['[Price (Rs.)']]]-ecommerce_dataset_updated[[#This Row],[Discount Amount _]]</f>
        <v>413.298</v>
      </c>
      <c r="L1381" t="s">
        <v>14</v>
      </c>
      <c r="M1381" t="s">
        <v>976</v>
      </c>
      <c r="N1381" s="4" t="s">
        <v>26</v>
      </c>
      <c r="O1381" s="4" t="s">
        <v>75</v>
      </c>
      <c r="P1381" s="4" t="s">
        <v>14079</v>
      </c>
      <c r="Q1381" s="5">
        <f>DATE(ecommerce_dataset_updated[[#This Row],[YYYY]],ecommerce_dataset_updated[[#This Row],[MM]],ecommerce_dataset_updated[[#This Row],[DD]])</f>
        <v>45590</v>
      </c>
      <c r="R1381" s="6" t="str">
        <f>TEXT(ecommerce_dataset_updated[[#This Row],['[Purchase_Date']]], "mmm")</f>
        <v>Oct</v>
      </c>
      <c r="S1381" s="6" t="str">
        <f>TEXT(ecommerce_dataset_updated[[#This Row],['[Purchase_Date']]], "ddd")</f>
        <v>Fri</v>
      </c>
      <c r="T1381" s="6">
        <f>ecommerce_dataset_updated[[#This Row],[Final_Price(Rs.) _]]-ecommerce_dataset_updated[[#This Row],['[Final_Price(Rs.)']]]</f>
        <v>-2.0000000000095497E-3</v>
      </c>
      <c r="U1381" s="6" t="b">
        <f xml:space="preserve"> AND(ecommerce_dataset_updated[[#This Row],[Final_Price(Rs.) _]]=ecommerce_dataset_updated[[#This Row],['[Final_Price(Rs.)']]])</f>
        <v>0</v>
      </c>
      <c r="V1381" s="5"/>
    </row>
    <row r="1382" spans="1:22">
      <c r="A1382" t="s">
        <v>5642</v>
      </c>
      <c r="B1382" t="s">
        <v>5643</v>
      </c>
      <c r="C1382" t="s">
        <v>68</v>
      </c>
      <c r="D1382" s="9" t="s">
        <v>5644</v>
      </c>
      <c r="E1382" s="8">
        <f>ecommerce_dataset_updated[[#This Row],[Price (Rs.)]]+0</f>
        <v>432.11</v>
      </c>
      <c r="F1382" s="6" t="s">
        <v>75</v>
      </c>
      <c r="G1382" s="7">
        <f>ecommerce_dataset_updated[[#This Row],[Discount (%)]]+0</f>
        <v>10</v>
      </c>
      <c r="H1382" s="6" t="s">
        <v>5645</v>
      </c>
      <c r="I1382" s="6">
        <f>ecommerce_dataset_updated[[#This Row],['[Price (Rs.)']]]*ecommerce_dataset_updated[[#This Row],['[Discount (%)']]]/100</f>
        <v>43.211000000000006</v>
      </c>
      <c r="J1382" s="6">
        <f>ecommerce_dataset_updated[[#This Row],[Final_Price(Rs.)]]+0</f>
        <v>388.9</v>
      </c>
      <c r="K1382" s="6">
        <f xml:space="preserve"> ecommerce_dataset_updated[[#This Row],['[Price (Rs.)']]]-ecommerce_dataset_updated[[#This Row],[Discount Amount _]]</f>
        <v>388.899</v>
      </c>
      <c r="L1382" t="s">
        <v>28</v>
      </c>
      <c r="M1382" t="s">
        <v>2814</v>
      </c>
      <c r="N1382" s="4" t="s">
        <v>14053</v>
      </c>
      <c r="O1382" s="4" t="s">
        <v>14057</v>
      </c>
      <c r="P1382" s="4" t="s">
        <v>14079</v>
      </c>
      <c r="Q1382" s="5">
        <f>DATE(ecommerce_dataset_updated[[#This Row],[YYYY]],ecommerce_dataset_updated[[#This Row],[MM]],ecommerce_dataset_updated[[#This Row],[DD]])</f>
        <v>45355</v>
      </c>
      <c r="R1382" s="6" t="str">
        <f>TEXT(ecommerce_dataset_updated[[#This Row],['[Purchase_Date']]], "mmm")</f>
        <v>Mar</v>
      </c>
      <c r="S1382" s="6" t="str">
        <f>TEXT(ecommerce_dataset_updated[[#This Row],['[Purchase_Date']]], "ddd")</f>
        <v>Mon</v>
      </c>
      <c r="T1382" s="6">
        <f>ecommerce_dataset_updated[[#This Row],[Final_Price(Rs.) _]]-ecommerce_dataset_updated[[#This Row],['[Final_Price(Rs.)']]]</f>
        <v>-9.9999999997635314E-4</v>
      </c>
      <c r="U1382" s="6" t="b">
        <f xml:space="preserve"> AND(ecommerce_dataset_updated[[#This Row],[Final_Price(Rs.) _]]=ecommerce_dataset_updated[[#This Row],['[Final_Price(Rs.)']]])</f>
        <v>0</v>
      </c>
      <c r="V1382" s="5"/>
    </row>
    <row r="1383" spans="1:22">
      <c r="A1383" t="s">
        <v>5646</v>
      </c>
      <c r="B1383" t="s">
        <v>5647</v>
      </c>
      <c r="C1383" t="s">
        <v>18</v>
      </c>
      <c r="D1383" s="9" t="s">
        <v>5648</v>
      </c>
      <c r="E1383" s="8">
        <f>ecommerce_dataset_updated[[#This Row],[Price (Rs.)]]+0</f>
        <v>320.98</v>
      </c>
      <c r="F1383" s="6" t="s">
        <v>75</v>
      </c>
      <c r="G1383" s="7">
        <f>ecommerce_dataset_updated[[#This Row],[Discount (%)]]+0</f>
        <v>10</v>
      </c>
      <c r="H1383" s="6" t="s">
        <v>5649</v>
      </c>
      <c r="I1383" s="6">
        <f>ecommerce_dataset_updated[[#This Row],['[Price (Rs.)']]]*ecommerce_dataset_updated[[#This Row],['[Discount (%)']]]/100</f>
        <v>32.097999999999999</v>
      </c>
      <c r="J1383" s="6">
        <f>ecommerce_dataset_updated[[#This Row],[Final_Price(Rs.)]]+0</f>
        <v>288.88</v>
      </c>
      <c r="K1383" s="6">
        <f xml:space="preserve"> ecommerce_dataset_updated[[#This Row],['[Price (Rs.)']]]-ecommerce_dataset_updated[[#This Row],[Discount Amount _]]</f>
        <v>288.88200000000001</v>
      </c>
      <c r="L1383" t="s">
        <v>120</v>
      </c>
      <c r="M1383" t="s">
        <v>1299</v>
      </c>
      <c r="N1383" s="4" t="s">
        <v>14051</v>
      </c>
      <c r="O1383" s="4" t="s">
        <v>14052</v>
      </c>
      <c r="P1383" s="4" t="s">
        <v>14079</v>
      </c>
      <c r="Q1383" s="5">
        <f>DATE(ecommerce_dataset_updated[[#This Row],[YYYY]],ecommerce_dataset_updated[[#This Row],[MM]],ecommerce_dataset_updated[[#This Row],[DD]])</f>
        <v>45293</v>
      </c>
      <c r="R1383" s="6" t="str">
        <f>TEXT(ecommerce_dataset_updated[[#This Row],['[Purchase_Date']]], "mmm")</f>
        <v>Jan</v>
      </c>
      <c r="S1383" s="6" t="str">
        <f>TEXT(ecommerce_dataset_updated[[#This Row],['[Purchase_Date']]], "ddd")</f>
        <v>Tue</v>
      </c>
      <c r="T1383" s="6">
        <f>ecommerce_dataset_updated[[#This Row],[Final_Price(Rs.) _]]-ecommerce_dataset_updated[[#This Row],['[Final_Price(Rs.)']]]</f>
        <v>2.0000000000095497E-3</v>
      </c>
      <c r="U1383" s="6" t="b">
        <f xml:space="preserve"> AND(ecommerce_dataset_updated[[#This Row],[Final_Price(Rs.) _]]=ecommerce_dataset_updated[[#This Row],['[Final_Price(Rs.)']]])</f>
        <v>0</v>
      </c>
      <c r="V1383" s="5"/>
    </row>
    <row r="1384" spans="1:22">
      <c r="A1384" t="s">
        <v>5650</v>
      </c>
      <c r="B1384" t="s">
        <v>5651</v>
      </c>
      <c r="C1384" t="s">
        <v>10</v>
      </c>
      <c r="D1384" s="9" t="s">
        <v>5652</v>
      </c>
      <c r="E1384" s="8">
        <f>ecommerce_dataset_updated[[#This Row],[Price (Rs.)]]+0</f>
        <v>104.47</v>
      </c>
      <c r="F1384" s="6" t="s">
        <v>75</v>
      </c>
      <c r="G1384" s="7">
        <f>ecommerce_dataset_updated[[#This Row],[Discount (%)]]+0</f>
        <v>10</v>
      </c>
      <c r="H1384" s="6" t="s">
        <v>4761</v>
      </c>
      <c r="I1384" s="6">
        <f>ecommerce_dataset_updated[[#This Row],['[Price (Rs.)']]]*ecommerce_dataset_updated[[#This Row],['[Discount (%)']]]/100</f>
        <v>10.447000000000001</v>
      </c>
      <c r="J1384" s="6">
        <f>ecommerce_dataset_updated[[#This Row],[Final_Price(Rs.)]]+0</f>
        <v>94.02</v>
      </c>
      <c r="K1384" s="6">
        <f xml:space="preserve"> ecommerce_dataset_updated[[#This Row],['[Price (Rs.)']]]-ecommerce_dataset_updated[[#This Row],[Discount Amount _]]</f>
        <v>94.022999999999996</v>
      </c>
      <c r="L1384" t="s">
        <v>28</v>
      </c>
      <c r="M1384" t="s">
        <v>1949</v>
      </c>
      <c r="N1384" s="4" t="s">
        <v>20</v>
      </c>
      <c r="O1384" s="4" t="s">
        <v>14055</v>
      </c>
      <c r="P1384" s="4" t="s">
        <v>14079</v>
      </c>
      <c r="Q1384" s="5">
        <f>DATE(ecommerce_dataset_updated[[#This Row],[YYYY]],ecommerce_dataset_updated[[#This Row],[MM]],ecommerce_dataset_updated[[#This Row],[DD]])</f>
        <v>45524</v>
      </c>
      <c r="R1384" s="6" t="str">
        <f>TEXT(ecommerce_dataset_updated[[#This Row],['[Purchase_Date']]], "mmm")</f>
        <v>Aug</v>
      </c>
      <c r="S1384" s="6" t="str">
        <f>TEXT(ecommerce_dataset_updated[[#This Row],['[Purchase_Date']]], "ddd")</f>
        <v>Tue</v>
      </c>
      <c r="T1384" s="6">
        <f>ecommerce_dataset_updated[[#This Row],[Final_Price(Rs.) _]]-ecommerce_dataset_updated[[#This Row],['[Final_Price(Rs.)']]]</f>
        <v>3.0000000000001137E-3</v>
      </c>
      <c r="U1384" s="6" t="b">
        <f xml:space="preserve"> AND(ecommerce_dataset_updated[[#This Row],[Final_Price(Rs.) _]]=ecommerce_dataset_updated[[#This Row],['[Final_Price(Rs.)']]])</f>
        <v>0</v>
      </c>
      <c r="V1384" s="5"/>
    </row>
    <row r="1385" spans="1:22">
      <c r="A1385" t="s">
        <v>5653</v>
      </c>
      <c r="B1385" t="s">
        <v>5654</v>
      </c>
      <c r="C1385" t="s">
        <v>10</v>
      </c>
      <c r="D1385" s="9" t="s">
        <v>5655</v>
      </c>
      <c r="E1385" s="8">
        <f>ecommerce_dataset_updated[[#This Row],[Price (Rs.)]]+0</f>
        <v>249.4</v>
      </c>
      <c r="F1385" s="6" t="s">
        <v>154</v>
      </c>
      <c r="G1385" s="7">
        <f>ecommerce_dataset_updated[[#This Row],[Discount (%)]]+0</f>
        <v>30</v>
      </c>
      <c r="H1385" s="6" t="s">
        <v>5656</v>
      </c>
      <c r="I1385" s="6">
        <f>ecommerce_dataset_updated[[#This Row],['[Price (Rs.)']]]*ecommerce_dataset_updated[[#This Row],['[Discount (%)']]]/100</f>
        <v>74.819999999999993</v>
      </c>
      <c r="J1385" s="6">
        <f>ecommerce_dataset_updated[[#This Row],[Final_Price(Rs.)]]+0</f>
        <v>174.58</v>
      </c>
      <c r="K1385" s="6">
        <f xml:space="preserve"> ecommerce_dataset_updated[[#This Row],['[Price (Rs.)']]]-ecommerce_dataset_updated[[#This Row],[Discount Amount _]]</f>
        <v>174.58</v>
      </c>
      <c r="L1385" t="s">
        <v>35</v>
      </c>
      <c r="M1385" t="s">
        <v>210</v>
      </c>
      <c r="N1385" s="4" t="s">
        <v>14061</v>
      </c>
      <c r="O1385" s="4" t="s">
        <v>14053</v>
      </c>
      <c r="P1385" s="4" t="s">
        <v>14079</v>
      </c>
      <c r="Q1385" s="5">
        <f>DATE(ecommerce_dataset_updated[[#This Row],[YYYY]],ecommerce_dataset_updated[[#This Row],[MM]],ecommerce_dataset_updated[[#This Row],[DD]])</f>
        <v>45403</v>
      </c>
      <c r="R1385" s="6" t="str">
        <f>TEXT(ecommerce_dataset_updated[[#This Row],['[Purchase_Date']]], "mmm")</f>
        <v>Apr</v>
      </c>
      <c r="S1385" s="6" t="str">
        <f>TEXT(ecommerce_dataset_updated[[#This Row],['[Purchase_Date']]], "ddd")</f>
        <v>Sun</v>
      </c>
      <c r="T1385" s="6">
        <f>ecommerce_dataset_updated[[#This Row],[Final_Price(Rs.) _]]-ecommerce_dataset_updated[[#This Row],['[Final_Price(Rs.)']]]</f>
        <v>0</v>
      </c>
      <c r="U1385" s="6" t="b">
        <f xml:space="preserve"> AND(ecommerce_dataset_updated[[#This Row],[Final_Price(Rs.) _]]=ecommerce_dataset_updated[[#This Row],['[Final_Price(Rs.)']]])</f>
        <v>1</v>
      </c>
      <c r="V1385" s="5"/>
    </row>
    <row r="1386" spans="1:22">
      <c r="A1386" t="s">
        <v>5657</v>
      </c>
      <c r="B1386" t="s">
        <v>5658</v>
      </c>
      <c r="C1386" t="s">
        <v>45</v>
      </c>
      <c r="D1386" s="9" t="s">
        <v>5659</v>
      </c>
      <c r="E1386" s="8">
        <f>ecommerce_dataset_updated[[#This Row],[Price (Rs.)]]+0</f>
        <v>39.020000000000003</v>
      </c>
      <c r="F1386" s="6" t="s">
        <v>26</v>
      </c>
      <c r="G1386" s="7">
        <f>ecommerce_dataset_updated[[#This Row],[Discount (%)]]+0</f>
        <v>25</v>
      </c>
      <c r="H1386" s="6" t="s">
        <v>5660</v>
      </c>
      <c r="I1386" s="6">
        <f>ecommerce_dataset_updated[[#This Row],['[Price (Rs.)']]]*ecommerce_dataset_updated[[#This Row],['[Discount (%)']]]/100</f>
        <v>9.7550000000000008</v>
      </c>
      <c r="J1386" s="6">
        <f>ecommerce_dataset_updated[[#This Row],[Final_Price(Rs.)]]+0</f>
        <v>29.27</v>
      </c>
      <c r="K1386" s="6">
        <f xml:space="preserve"> ecommerce_dataset_updated[[#This Row],['[Price (Rs.)']]]-ecommerce_dataset_updated[[#This Row],[Discount Amount _]]</f>
        <v>29.265000000000001</v>
      </c>
      <c r="L1386" t="s">
        <v>77</v>
      </c>
      <c r="M1386" t="s">
        <v>3000</v>
      </c>
      <c r="N1386" s="4" t="s">
        <v>14057</v>
      </c>
      <c r="O1386" s="4" t="s">
        <v>14059</v>
      </c>
      <c r="P1386" s="4" t="s">
        <v>14079</v>
      </c>
      <c r="Q1386" s="5">
        <f>DATE(ecommerce_dataset_updated[[#This Row],[YYYY]],ecommerce_dataset_updated[[#This Row],[MM]],ecommerce_dataset_updated[[#This Row],[DD]])</f>
        <v>45415</v>
      </c>
      <c r="R1386" s="6" t="str">
        <f>TEXT(ecommerce_dataset_updated[[#This Row],['[Purchase_Date']]], "mmm")</f>
        <v>May</v>
      </c>
      <c r="S1386" s="6" t="str">
        <f>TEXT(ecommerce_dataset_updated[[#This Row],['[Purchase_Date']]], "ddd")</f>
        <v>Fri</v>
      </c>
      <c r="T1386" s="6">
        <f>ecommerce_dataset_updated[[#This Row],[Final_Price(Rs.) _]]-ecommerce_dataset_updated[[#This Row],['[Final_Price(Rs.)']]]</f>
        <v>-4.9999999999990052E-3</v>
      </c>
      <c r="U1386" s="6" t="b">
        <f xml:space="preserve"> AND(ecommerce_dataset_updated[[#This Row],[Final_Price(Rs.) _]]=ecommerce_dataset_updated[[#This Row],['[Final_Price(Rs.)']]])</f>
        <v>0</v>
      </c>
      <c r="V1386" s="5"/>
    </row>
    <row r="1387" spans="1:22">
      <c r="A1387" t="s">
        <v>5661</v>
      </c>
      <c r="B1387" t="s">
        <v>5662</v>
      </c>
      <c r="C1387" t="s">
        <v>10</v>
      </c>
      <c r="D1387" s="9" t="s">
        <v>5663</v>
      </c>
      <c r="E1387" s="8">
        <f>ecommerce_dataset_updated[[#This Row],[Price (Rs.)]]+0</f>
        <v>185.53</v>
      </c>
      <c r="F1387" s="6" t="s">
        <v>12</v>
      </c>
      <c r="G1387" s="7">
        <f>ecommerce_dataset_updated[[#This Row],[Discount (%)]]+0</f>
        <v>15</v>
      </c>
      <c r="H1387" s="6" t="s">
        <v>5664</v>
      </c>
      <c r="I1387" s="6">
        <f>ecommerce_dataset_updated[[#This Row],['[Price (Rs.)']]]*ecommerce_dataset_updated[[#This Row],['[Discount (%)']]]/100</f>
        <v>27.829499999999999</v>
      </c>
      <c r="J1387" s="6">
        <f>ecommerce_dataset_updated[[#This Row],[Final_Price(Rs.)]]+0</f>
        <v>157.69999999999999</v>
      </c>
      <c r="K1387" s="6">
        <f xml:space="preserve"> ecommerce_dataset_updated[[#This Row],['[Price (Rs.)']]]-ecommerce_dataset_updated[[#This Row],[Discount Amount _]]</f>
        <v>157.70050000000001</v>
      </c>
      <c r="L1387" t="s">
        <v>35</v>
      </c>
      <c r="M1387" t="s">
        <v>2500</v>
      </c>
      <c r="N1387" s="4" t="s">
        <v>12</v>
      </c>
      <c r="O1387" s="4" t="s">
        <v>14055</v>
      </c>
      <c r="P1387" s="4" t="s">
        <v>14079</v>
      </c>
      <c r="Q1387" s="5">
        <f>DATE(ecommerce_dataset_updated[[#This Row],[YYYY]],ecommerce_dataset_updated[[#This Row],[MM]],ecommerce_dataset_updated[[#This Row],[DD]])</f>
        <v>45519</v>
      </c>
      <c r="R1387" s="6" t="str">
        <f>TEXT(ecommerce_dataset_updated[[#This Row],['[Purchase_Date']]], "mmm")</f>
        <v>Aug</v>
      </c>
      <c r="S1387" s="6" t="str">
        <f>TEXT(ecommerce_dataset_updated[[#This Row],['[Purchase_Date']]], "ddd")</f>
        <v>Thu</v>
      </c>
      <c r="T1387" s="6">
        <f>ecommerce_dataset_updated[[#This Row],[Final_Price(Rs.) _]]-ecommerce_dataset_updated[[#This Row],['[Final_Price(Rs.)']]]</f>
        <v>5.0000000001659828E-4</v>
      </c>
      <c r="U1387" s="6" t="b">
        <f xml:space="preserve"> AND(ecommerce_dataset_updated[[#This Row],[Final_Price(Rs.) _]]=ecommerce_dataset_updated[[#This Row],['[Final_Price(Rs.)']]])</f>
        <v>0</v>
      </c>
      <c r="V1387" s="5"/>
    </row>
    <row r="1388" spans="1:22">
      <c r="A1388" t="s">
        <v>5665</v>
      </c>
      <c r="B1388" t="s">
        <v>5666</v>
      </c>
      <c r="C1388" t="s">
        <v>18</v>
      </c>
      <c r="D1388" s="9" t="s">
        <v>5667</v>
      </c>
      <c r="E1388" s="8">
        <f>ecommerce_dataset_updated[[#This Row],[Price (Rs.)]]+0</f>
        <v>463.55</v>
      </c>
      <c r="F1388" s="6" t="s">
        <v>12</v>
      </c>
      <c r="G1388" s="7">
        <f>ecommerce_dataset_updated[[#This Row],[Discount (%)]]+0</f>
        <v>15</v>
      </c>
      <c r="H1388" s="6" t="s">
        <v>5668</v>
      </c>
      <c r="I1388" s="6">
        <f>ecommerce_dataset_updated[[#This Row],['[Price (Rs.)']]]*ecommerce_dataset_updated[[#This Row],['[Discount (%)']]]/100</f>
        <v>69.532499999999999</v>
      </c>
      <c r="J1388" s="6">
        <f>ecommerce_dataset_updated[[#This Row],[Final_Price(Rs.)]]+0</f>
        <v>394.02</v>
      </c>
      <c r="K1388" s="6">
        <f xml:space="preserve"> ecommerce_dataset_updated[[#This Row],['[Price (Rs.)']]]-ecommerce_dataset_updated[[#This Row],[Discount Amount _]]</f>
        <v>394.01750000000004</v>
      </c>
      <c r="L1388" t="s">
        <v>28</v>
      </c>
      <c r="M1388" t="s">
        <v>352</v>
      </c>
      <c r="N1388" s="4" t="s">
        <v>14050</v>
      </c>
      <c r="O1388" s="4" t="s">
        <v>14057</v>
      </c>
      <c r="P1388" s="4" t="s">
        <v>14079</v>
      </c>
      <c r="Q1388" s="5">
        <f>DATE(ecommerce_dataset_updated[[#This Row],[YYYY]],ecommerce_dataset_updated[[#This Row],[MM]],ecommerce_dataset_updated[[#This Row],[DD]])</f>
        <v>45360</v>
      </c>
      <c r="R1388" s="6" t="str">
        <f>TEXT(ecommerce_dataset_updated[[#This Row],['[Purchase_Date']]], "mmm")</f>
        <v>Mar</v>
      </c>
      <c r="S1388" s="6" t="str">
        <f>TEXT(ecommerce_dataset_updated[[#This Row],['[Purchase_Date']]], "ddd")</f>
        <v>Sat</v>
      </c>
      <c r="T1388" s="6">
        <f>ecommerce_dataset_updated[[#This Row],[Final_Price(Rs.) _]]-ecommerce_dataset_updated[[#This Row],['[Final_Price(Rs.)']]]</f>
        <v>-2.4999999999408828E-3</v>
      </c>
      <c r="U1388" s="6" t="b">
        <f xml:space="preserve"> AND(ecommerce_dataset_updated[[#This Row],[Final_Price(Rs.) _]]=ecommerce_dataset_updated[[#This Row],['[Final_Price(Rs.)']]])</f>
        <v>0</v>
      </c>
      <c r="V1388" s="5"/>
    </row>
    <row r="1389" spans="1:22">
      <c r="A1389" t="s">
        <v>5669</v>
      </c>
      <c r="B1389" t="s">
        <v>5670</v>
      </c>
      <c r="C1389" t="s">
        <v>114</v>
      </c>
      <c r="D1389" s="9" t="s">
        <v>5671</v>
      </c>
      <c r="E1389" s="8">
        <f>ecommerce_dataset_updated[[#This Row],[Price (Rs.)]]+0</f>
        <v>277.05</v>
      </c>
      <c r="F1389" s="6" t="s">
        <v>26</v>
      </c>
      <c r="G1389" s="7">
        <f>ecommerce_dataset_updated[[#This Row],[Discount (%)]]+0</f>
        <v>25</v>
      </c>
      <c r="H1389" s="6" t="s">
        <v>5672</v>
      </c>
      <c r="I1389" s="6">
        <f>ecommerce_dataset_updated[[#This Row],['[Price (Rs.)']]]*ecommerce_dataset_updated[[#This Row],['[Discount (%)']]]/100</f>
        <v>69.262500000000003</v>
      </c>
      <c r="J1389" s="6">
        <f>ecommerce_dataset_updated[[#This Row],[Final_Price(Rs.)]]+0</f>
        <v>207.79</v>
      </c>
      <c r="K1389" s="6">
        <f xml:space="preserve"> ecommerce_dataset_updated[[#This Row],['[Price (Rs.)']]]-ecommerce_dataset_updated[[#This Row],[Discount Amount _]]</f>
        <v>207.78750000000002</v>
      </c>
      <c r="L1389" t="s">
        <v>120</v>
      </c>
      <c r="M1389" t="s">
        <v>1145</v>
      </c>
      <c r="N1389" s="4" t="s">
        <v>14049</v>
      </c>
      <c r="O1389" s="4" t="s">
        <v>14051</v>
      </c>
      <c r="P1389" s="4" t="s">
        <v>14079</v>
      </c>
      <c r="Q1389" s="5">
        <f>DATE(ecommerce_dataset_updated[[#This Row],[YYYY]],ecommerce_dataset_updated[[#This Row],[MM]],ecommerce_dataset_updated[[#This Row],[DD]])</f>
        <v>45333</v>
      </c>
      <c r="R1389" s="6" t="str">
        <f>TEXT(ecommerce_dataset_updated[[#This Row],['[Purchase_Date']]], "mmm")</f>
        <v>Feb</v>
      </c>
      <c r="S1389" s="6" t="str">
        <f>TEXT(ecommerce_dataset_updated[[#This Row],['[Purchase_Date']]], "ddd")</f>
        <v>Sun</v>
      </c>
      <c r="T1389" s="6">
        <f>ecommerce_dataset_updated[[#This Row],[Final_Price(Rs.) _]]-ecommerce_dataset_updated[[#This Row],['[Final_Price(Rs.)']]]</f>
        <v>-2.4999999999693046E-3</v>
      </c>
      <c r="U1389" s="6" t="b">
        <f xml:space="preserve"> AND(ecommerce_dataset_updated[[#This Row],[Final_Price(Rs.) _]]=ecommerce_dataset_updated[[#This Row],['[Final_Price(Rs.)']]])</f>
        <v>0</v>
      </c>
      <c r="V1389" s="5"/>
    </row>
    <row r="1390" spans="1:22">
      <c r="A1390" t="s">
        <v>5673</v>
      </c>
      <c r="B1390" t="s">
        <v>5674</v>
      </c>
      <c r="C1390" t="s">
        <v>10</v>
      </c>
      <c r="D1390" s="9" t="s">
        <v>5675</v>
      </c>
      <c r="E1390" s="8">
        <f>ecommerce_dataset_updated[[#This Row],[Price (Rs.)]]+0</f>
        <v>159.03</v>
      </c>
      <c r="F1390" s="6" t="s">
        <v>20</v>
      </c>
      <c r="G1390" s="7">
        <f>ecommerce_dataset_updated[[#This Row],[Discount (%)]]+0</f>
        <v>20</v>
      </c>
      <c r="H1390" s="6" t="s">
        <v>5676</v>
      </c>
      <c r="I1390" s="6">
        <f>ecommerce_dataset_updated[[#This Row],['[Price (Rs.)']]]*ecommerce_dataset_updated[[#This Row],['[Discount (%)']]]/100</f>
        <v>31.805999999999997</v>
      </c>
      <c r="J1390" s="6">
        <f>ecommerce_dataset_updated[[#This Row],[Final_Price(Rs.)]]+0</f>
        <v>127.22</v>
      </c>
      <c r="K1390" s="6">
        <f xml:space="preserve"> ecommerce_dataset_updated[[#This Row],['[Price (Rs.)']]]-ecommerce_dataset_updated[[#This Row],[Discount Amount _]]</f>
        <v>127.224</v>
      </c>
      <c r="L1390" t="s">
        <v>77</v>
      </c>
      <c r="M1390" t="s">
        <v>362</v>
      </c>
      <c r="N1390" s="4" t="s">
        <v>14054</v>
      </c>
      <c r="O1390" s="4" t="s">
        <v>14051</v>
      </c>
      <c r="P1390" s="4" t="s">
        <v>14079</v>
      </c>
      <c r="Q1390" s="5">
        <f>DATE(ecommerce_dataset_updated[[#This Row],[YYYY]],ecommerce_dataset_updated[[#This Row],[MM]],ecommerce_dataset_updated[[#This Row],[DD]])</f>
        <v>45349</v>
      </c>
      <c r="R1390" s="6" t="str">
        <f>TEXT(ecommerce_dataset_updated[[#This Row],['[Purchase_Date']]], "mmm")</f>
        <v>Feb</v>
      </c>
      <c r="S1390" s="6" t="str">
        <f>TEXT(ecommerce_dataset_updated[[#This Row],['[Purchase_Date']]], "ddd")</f>
        <v>Tue</v>
      </c>
      <c r="T1390" s="6">
        <f>ecommerce_dataset_updated[[#This Row],[Final_Price(Rs.) _]]-ecommerce_dataset_updated[[#This Row],['[Final_Price(Rs.)']]]</f>
        <v>4.0000000000048885E-3</v>
      </c>
      <c r="U1390" s="6" t="b">
        <f xml:space="preserve"> AND(ecommerce_dataset_updated[[#This Row],[Final_Price(Rs.) _]]=ecommerce_dataset_updated[[#This Row],['[Final_Price(Rs.)']]])</f>
        <v>0</v>
      </c>
      <c r="V1390" s="5"/>
    </row>
    <row r="1391" spans="1:22">
      <c r="A1391" t="s">
        <v>5677</v>
      </c>
      <c r="B1391" t="s">
        <v>5678</v>
      </c>
      <c r="C1391" t="s">
        <v>68</v>
      </c>
      <c r="D1391" s="9" t="s">
        <v>5098</v>
      </c>
      <c r="E1391" s="8">
        <f>ecommerce_dataset_updated[[#This Row],[Price (Rs.)]]+0</f>
        <v>53.69</v>
      </c>
      <c r="F1391" s="6" t="s">
        <v>26</v>
      </c>
      <c r="G1391" s="7">
        <f>ecommerce_dataset_updated[[#This Row],[Discount (%)]]+0</f>
        <v>25</v>
      </c>
      <c r="H1391" s="6" t="s">
        <v>5679</v>
      </c>
      <c r="I1391" s="6">
        <f>ecommerce_dataset_updated[[#This Row],['[Price (Rs.)']]]*ecommerce_dataset_updated[[#This Row],['[Discount (%)']]]/100</f>
        <v>13.422499999999999</v>
      </c>
      <c r="J1391" s="6">
        <f>ecommerce_dataset_updated[[#This Row],[Final_Price(Rs.)]]+0</f>
        <v>40.270000000000003</v>
      </c>
      <c r="K1391" s="6">
        <f xml:space="preserve"> ecommerce_dataset_updated[[#This Row],['[Price (Rs.)']]]-ecommerce_dataset_updated[[#This Row],[Discount Amount _]]</f>
        <v>40.267499999999998</v>
      </c>
      <c r="L1391" t="s">
        <v>28</v>
      </c>
      <c r="M1391" t="s">
        <v>343</v>
      </c>
      <c r="N1391" s="4" t="s">
        <v>14067</v>
      </c>
      <c r="O1391" s="4" t="s">
        <v>14067</v>
      </c>
      <c r="P1391" s="4" t="s">
        <v>14079</v>
      </c>
      <c r="Q1391" s="5">
        <f>DATE(ecommerce_dataset_updated[[#This Row],[YYYY]],ecommerce_dataset_updated[[#This Row],[MM]],ecommerce_dataset_updated[[#This Row],[DD]])</f>
        <v>45480</v>
      </c>
      <c r="R1391" s="6" t="str">
        <f>TEXT(ecommerce_dataset_updated[[#This Row],['[Purchase_Date']]], "mmm")</f>
        <v>Jul</v>
      </c>
      <c r="S1391" s="6" t="str">
        <f>TEXT(ecommerce_dataset_updated[[#This Row],['[Purchase_Date']]], "ddd")</f>
        <v>Sun</v>
      </c>
      <c r="T1391" s="6">
        <f>ecommerce_dataset_updated[[#This Row],[Final_Price(Rs.) _]]-ecommerce_dataset_updated[[#This Row],['[Final_Price(Rs.)']]]</f>
        <v>-2.5000000000048317E-3</v>
      </c>
      <c r="U1391" s="6" t="b">
        <f xml:space="preserve"> AND(ecommerce_dataset_updated[[#This Row],[Final_Price(Rs.) _]]=ecommerce_dataset_updated[[#This Row],['[Final_Price(Rs.)']]])</f>
        <v>0</v>
      </c>
      <c r="V1391" s="5"/>
    </row>
    <row r="1392" spans="1:22">
      <c r="A1392" t="s">
        <v>5680</v>
      </c>
      <c r="B1392" t="s">
        <v>5681</v>
      </c>
      <c r="C1392" t="s">
        <v>10</v>
      </c>
      <c r="D1392" s="9" t="s">
        <v>5682</v>
      </c>
      <c r="E1392" s="8">
        <f>ecommerce_dataset_updated[[#This Row],[Price (Rs.)]]+0</f>
        <v>350.46</v>
      </c>
      <c r="F1392" s="6" t="s">
        <v>53</v>
      </c>
      <c r="G1392" s="7">
        <f>ecommerce_dataset_updated[[#This Row],[Discount (%)]]+0</f>
        <v>5</v>
      </c>
      <c r="H1392" s="6" t="s">
        <v>5683</v>
      </c>
      <c r="I1392" s="6">
        <f>ecommerce_dataset_updated[[#This Row],['[Price (Rs.)']]]*ecommerce_dataset_updated[[#This Row],['[Discount (%)']]]/100</f>
        <v>17.523</v>
      </c>
      <c r="J1392" s="6">
        <f>ecommerce_dataset_updated[[#This Row],[Final_Price(Rs.)]]+0</f>
        <v>332.94</v>
      </c>
      <c r="K1392" s="6">
        <f xml:space="preserve"> ecommerce_dataset_updated[[#This Row],['[Price (Rs.)']]]-ecommerce_dataset_updated[[#This Row],[Discount Amount _]]</f>
        <v>332.93699999999995</v>
      </c>
      <c r="L1392" t="s">
        <v>14</v>
      </c>
      <c r="M1392" t="s">
        <v>976</v>
      </c>
      <c r="N1392" s="4" t="s">
        <v>26</v>
      </c>
      <c r="O1392" s="4" t="s">
        <v>75</v>
      </c>
      <c r="P1392" s="4" t="s">
        <v>14079</v>
      </c>
      <c r="Q1392" s="5">
        <f>DATE(ecommerce_dataset_updated[[#This Row],[YYYY]],ecommerce_dataset_updated[[#This Row],[MM]],ecommerce_dataset_updated[[#This Row],[DD]])</f>
        <v>45590</v>
      </c>
      <c r="R1392" s="6" t="str">
        <f>TEXT(ecommerce_dataset_updated[[#This Row],['[Purchase_Date']]], "mmm")</f>
        <v>Oct</v>
      </c>
      <c r="S1392" s="6" t="str">
        <f>TEXT(ecommerce_dataset_updated[[#This Row],['[Purchase_Date']]], "ddd")</f>
        <v>Fri</v>
      </c>
      <c r="T1392" s="6">
        <f>ecommerce_dataset_updated[[#This Row],[Final_Price(Rs.) _]]-ecommerce_dataset_updated[[#This Row],['[Final_Price(Rs.)']]]</f>
        <v>-3.0000000000427463E-3</v>
      </c>
      <c r="U1392" s="6" t="b">
        <f xml:space="preserve"> AND(ecommerce_dataset_updated[[#This Row],[Final_Price(Rs.) _]]=ecommerce_dataset_updated[[#This Row],['[Final_Price(Rs.)']]])</f>
        <v>0</v>
      </c>
      <c r="V1392" s="5"/>
    </row>
    <row r="1393" spans="1:22">
      <c r="A1393" t="s">
        <v>5684</v>
      </c>
      <c r="B1393" t="s">
        <v>5685</v>
      </c>
      <c r="C1393" t="s">
        <v>10</v>
      </c>
      <c r="D1393" s="9" t="s">
        <v>5686</v>
      </c>
      <c r="E1393" s="8">
        <f>ecommerce_dataset_updated[[#This Row],[Price (Rs.)]]+0</f>
        <v>358.64</v>
      </c>
      <c r="F1393" s="6" t="s">
        <v>53</v>
      </c>
      <c r="G1393" s="7">
        <f>ecommerce_dataset_updated[[#This Row],[Discount (%)]]+0</f>
        <v>5</v>
      </c>
      <c r="H1393" s="6" t="s">
        <v>5687</v>
      </c>
      <c r="I1393" s="6">
        <f>ecommerce_dataset_updated[[#This Row],['[Price (Rs.)']]]*ecommerce_dataset_updated[[#This Row],['[Discount (%)']]]/100</f>
        <v>17.931999999999999</v>
      </c>
      <c r="J1393" s="6">
        <f>ecommerce_dataset_updated[[#This Row],[Final_Price(Rs.)]]+0</f>
        <v>340.71</v>
      </c>
      <c r="K1393" s="6">
        <f xml:space="preserve"> ecommerce_dataset_updated[[#This Row],['[Price (Rs.)']]]-ecommerce_dataset_updated[[#This Row],[Discount Amount _]]</f>
        <v>340.70799999999997</v>
      </c>
      <c r="L1393" t="s">
        <v>14</v>
      </c>
      <c r="M1393" t="s">
        <v>418</v>
      </c>
      <c r="N1393" s="4" t="s">
        <v>14053</v>
      </c>
      <c r="O1393" s="4" t="s">
        <v>14050</v>
      </c>
      <c r="P1393" s="4" t="s">
        <v>14079</v>
      </c>
      <c r="Q1393" s="5">
        <f>DATE(ecommerce_dataset_updated[[#This Row],[YYYY]],ecommerce_dataset_updated[[#This Row],[MM]],ecommerce_dataset_updated[[#This Row],[DD]])</f>
        <v>45539</v>
      </c>
      <c r="R1393" s="6" t="str">
        <f>TEXT(ecommerce_dataset_updated[[#This Row],['[Purchase_Date']]], "mmm")</f>
        <v>Sep</v>
      </c>
      <c r="S1393" s="6" t="str">
        <f>TEXT(ecommerce_dataset_updated[[#This Row],['[Purchase_Date']]], "ddd")</f>
        <v>Wed</v>
      </c>
      <c r="T1393" s="6">
        <f>ecommerce_dataset_updated[[#This Row],[Final_Price(Rs.) _]]-ecommerce_dataset_updated[[#This Row],['[Final_Price(Rs.)']]]</f>
        <v>-2.0000000000095497E-3</v>
      </c>
      <c r="U1393" s="6" t="b">
        <f xml:space="preserve"> AND(ecommerce_dataset_updated[[#This Row],[Final_Price(Rs.) _]]=ecommerce_dataset_updated[[#This Row],['[Final_Price(Rs.)']]])</f>
        <v>0</v>
      </c>
      <c r="V1393" s="5"/>
    </row>
    <row r="1394" spans="1:22">
      <c r="A1394" t="s">
        <v>5688</v>
      </c>
      <c r="B1394" t="s">
        <v>5689</v>
      </c>
      <c r="C1394" t="s">
        <v>45</v>
      </c>
      <c r="D1394" s="9" t="s">
        <v>5690</v>
      </c>
      <c r="E1394" s="8">
        <f>ecommerce_dataset_updated[[#This Row],[Price (Rs.)]]+0</f>
        <v>33.799999999999997</v>
      </c>
      <c r="F1394" s="6" t="s">
        <v>154</v>
      </c>
      <c r="G1394" s="7">
        <f>ecommerce_dataset_updated[[#This Row],[Discount (%)]]+0</f>
        <v>30</v>
      </c>
      <c r="H1394" s="6" t="s">
        <v>5691</v>
      </c>
      <c r="I1394" s="6">
        <f>ecommerce_dataset_updated[[#This Row],['[Price (Rs.)']]]*ecommerce_dataset_updated[[#This Row],['[Discount (%)']]]/100</f>
        <v>10.139999999999999</v>
      </c>
      <c r="J1394" s="6">
        <f>ecommerce_dataset_updated[[#This Row],[Final_Price(Rs.)]]+0</f>
        <v>23.66</v>
      </c>
      <c r="K1394" s="6">
        <f xml:space="preserve"> ecommerce_dataset_updated[[#This Row],['[Price (Rs.)']]]-ecommerce_dataset_updated[[#This Row],[Discount Amount _]]</f>
        <v>23.659999999999997</v>
      </c>
      <c r="L1394" t="s">
        <v>35</v>
      </c>
      <c r="M1394" t="s">
        <v>4431</v>
      </c>
      <c r="N1394" s="4" t="s">
        <v>14066</v>
      </c>
      <c r="O1394" s="4" t="s">
        <v>14051</v>
      </c>
      <c r="P1394" s="4" t="s">
        <v>14079</v>
      </c>
      <c r="Q1394" s="5">
        <f>DATE(ecommerce_dataset_updated[[#This Row],[YYYY]],ecommerce_dataset_updated[[#This Row],[MM]],ecommerce_dataset_updated[[#This Row],[DD]])</f>
        <v>45341</v>
      </c>
      <c r="R1394" s="6" t="str">
        <f>TEXT(ecommerce_dataset_updated[[#This Row],['[Purchase_Date']]], "mmm")</f>
        <v>Feb</v>
      </c>
      <c r="S1394" s="6" t="str">
        <f>TEXT(ecommerce_dataset_updated[[#This Row],['[Purchase_Date']]], "ddd")</f>
        <v>Mon</v>
      </c>
      <c r="T1394" s="6">
        <f>ecommerce_dataset_updated[[#This Row],[Final_Price(Rs.) _]]-ecommerce_dataset_updated[[#This Row],['[Final_Price(Rs.)']]]</f>
        <v>0</v>
      </c>
      <c r="U1394" s="6" t="b">
        <f xml:space="preserve"> AND(ecommerce_dataset_updated[[#This Row],[Final_Price(Rs.) _]]=ecommerce_dataset_updated[[#This Row],['[Final_Price(Rs.)']]])</f>
        <v>1</v>
      </c>
      <c r="V1394" s="5"/>
    </row>
    <row r="1395" spans="1:22">
      <c r="A1395" t="s">
        <v>5692</v>
      </c>
      <c r="B1395" t="s">
        <v>5693</v>
      </c>
      <c r="C1395" t="s">
        <v>68</v>
      </c>
      <c r="D1395" s="9" t="s">
        <v>5694</v>
      </c>
      <c r="E1395" s="8">
        <f>ecommerce_dataset_updated[[#This Row],[Price (Rs.)]]+0</f>
        <v>188.8</v>
      </c>
      <c r="F1395" s="6" t="s">
        <v>75</v>
      </c>
      <c r="G1395" s="7">
        <f>ecommerce_dataset_updated[[#This Row],[Discount (%)]]+0</f>
        <v>10</v>
      </c>
      <c r="H1395" s="6" t="s">
        <v>2119</v>
      </c>
      <c r="I1395" s="6">
        <f>ecommerce_dataset_updated[[#This Row],['[Price (Rs.)']]]*ecommerce_dataset_updated[[#This Row],['[Discount (%)']]]/100</f>
        <v>18.88</v>
      </c>
      <c r="J1395" s="6">
        <f>ecommerce_dataset_updated[[#This Row],[Final_Price(Rs.)]]+0</f>
        <v>169.92</v>
      </c>
      <c r="K1395" s="6">
        <f xml:space="preserve"> ecommerce_dataset_updated[[#This Row],['[Price (Rs.)']]]-ecommerce_dataset_updated[[#This Row],[Discount Amount _]]</f>
        <v>169.92000000000002</v>
      </c>
      <c r="L1395" t="s">
        <v>35</v>
      </c>
      <c r="M1395" t="s">
        <v>1726</v>
      </c>
      <c r="N1395" s="4" t="s">
        <v>14072</v>
      </c>
      <c r="O1395" s="4" t="s">
        <v>14055</v>
      </c>
      <c r="P1395" s="4" t="s">
        <v>14079</v>
      </c>
      <c r="Q1395" s="5">
        <f>DATE(ecommerce_dataset_updated[[#This Row],[YYYY]],ecommerce_dataset_updated[[#This Row],[MM]],ecommerce_dataset_updated[[#This Row],[DD]])</f>
        <v>45520</v>
      </c>
      <c r="R1395" s="6" t="str">
        <f>TEXT(ecommerce_dataset_updated[[#This Row],['[Purchase_Date']]], "mmm")</f>
        <v>Aug</v>
      </c>
      <c r="S1395" s="6" t="str">
        <f>TEXT(ecommerce_dataset_updated[[#This Row],['[Purchase_Date']]], "ddd")</f>
        <v>Fri</v>
      </c>
      <c r="T1395" s="6">
        <f>ecommerce_dataset_updated[[#This Row],[Final_Price(Rs.) _]]-ecommerce_dataset_updated[[#This Row],['[Final_Price(Rs.)']]]</f>
        <v>0</v>
      </c>
      <c r="U1395" s="6" t="b">
        <f xml:space="preserve"> AND(ecommerce_dataset_updated[[#This Row],[Final_Price(Rs.) _]]=ecommerce_dataset_updated[[#This Row],['[Final_Price(Rs.)']]])</f>
        <v>1</v>
      </c>
      <c r="V1395" s="5"/>
    </row>
    <row r="1396" spans="1:22">
      <c r="A1396" t="s">
        <v>5695</v>
      </c>
      <c r="B1396" t="s">
        <v>5696</v>
      </c>
      <c r="C1396" t="s">
        <v>10</v>
      </c>
      <c r="D1396" s="9" t="s">
        <v>5697</v>
      </c>
      <c r="E1396" s="8">
        <f>ecommerce_dataset_updated[[#This Row],[Price (Rs.)]]+0</f>
        <v>178.75</v>
      </c>
      <c r="F1396" s="6" t="s">
        <v>12</v>
      </c>
      <c r="G1396" s="7">
        <f>ecommerce_dataset_updated[[#This Row],[Discount (%)]]+0</f>
        <v>15</v>
      </c>
      <c r="H1396" s="6" t="s">
        <v>5698</v>
      </c>
      <c r="I1396" s="6">
        <f>ecommerce_dataset_updated[[#This Row],['[Price (Rs.)']]]*ecommerce_dataset_updated[[#This Row],['[Discount (%)']]]/100</f>
        <v>26.8125</v>
      </c>
      <c r="J1396" s="6">
        <f>ecommerce_dataset_updated[[#This Row],[Final_Price(Rs.)]]+0</f>
        <v>151.94</v>
      </c>
      <c r="K1396" s="6">
        <f xml:space="preserve"> ecommerce_dataset_updated[[#This Row],['[Price (Rs.)']]]-ecommerce_dataset_updated[[#This Row],[Discount Amount _]]</f>
        <v>151.9375</v>
      </c>
      <c r="L1396" t="s">
        <v>14</v>
      </c>
      <c r="M1396" t="s">
        <v>2683</v>
      </c>
      <c r="N1396" s="4" t="s">
        <v>14052</v>
      </c>
      <c r="O1396" s="4" t="s">
        <v>14049</v>
      </c>
      <c r="P1396" s="4" t="s">
        <v>14079</v>
      </c>
      <c r="Q1396" s="5">
        <f>DATE(ecommerce_dataset_updated[[#This Row],[YYYY]],ecommerce_dataset_updated[[#This Row],[MM]],ecommerce_dataset_updated[[#This Row],[DD]])</f>
        <v>45597</v>
      </c>
      <c r="R1396" s="6" t="str">
        <f>TEXT(ecommerce_dataset_updated[[#This Row],['[Purchase_Date']]], "mmm")</f>
        <v>Nov</v>
      </c>
      <c r="S1396" s="6" t="str">
        <f>TEXT(ecommerce_dataset_updated[[#This Row],['[Purchase_Date']]], "ddd")</f>
        <v>Fri</v>
      </c>
      <c r="T1396" s="6">
        <f>ecommerce_dataset_updated[[#This Row],[Final_Price(Rs.) _]]-ecommerce_dataset_updated[[#This Row],['[Final_Price(Rs.)']]]</f>
        <v>-2.4999999999977263E-3</v>
      </c>
      <c r="U1396" s="6" t="b">
        <f xml:space="preserve"> AND(ecommerce_dataset_updated[[#This Row],[Final_Price(Rs.) _]]=ecommerce_dataset_updated[[#This Row],['[Final_Price(Rs.)']]])</f>
        <v>0</v>
      </c>
      <c r="V1396" s="5"/>
    </row>
    <row r="1397" spans="1:22">
      <c r="A1397" t="s">
        <v>5699</v>
      </c>
      <c r="B1397" t="s">
        <v>5700</v>
      </c>
      <c r="C1397" t="s">
        <v>32</v>
      </c>
      <c r="D1397" s="9" t="s">
        <v>5701</v>
      </c>
      <c r="E1397" s="8">
        <f>ecommerce_dataset_updated[[#This Row],[Price (Rs.)]]+0</f>
        <v>185.17</v>
      </c>
      <c r="F1397" s="6" t="s">
        <v>107</v>
      </c>
      <c r="G1397" s="7">
        <f>ecommerce_dataset_updated[[#This Row],[Discount (%)]]+0</f>
        <v>0</v>
      </c>
      <c r="H1397" s="6" t="s">
        <v>5701</v>
      </c>
      <c r="I1397" s="6">
        <f>ecommerce_dataset_updated[[#This Row],['[Price (Rs.)']]]*ecommerce_dataset_updated[[#This Row],['[Discount (%)']]]/100</f>
        <v>0</v>
      </c>
      <c r="J1397" s="6">
        <f>ecommerce_dataset_updated[[#This Row],[Final_Price(Rs.)]]+0</f>
        <v>185.17</v>
      </c>
      <c r="K1397" s="6">
        <f xml:space="preserve"> ecommerce_dataset_updated[[#This Row],['[Price (Rs.)']]]-ecommerce_dataset_updated[[#This Row],[Discount Amount _]]</f>
        <v>185.17</v>
      </c>
      <c r="L1397" t="s">
        <v>77</v>
      </c>
      <c r="M1397" t="s">
        <v>145</v>
      </c>
      <c r="N1397" s="4" t="s">
        <v>2910</v>
      </c>
      <c r="O1397" s="4" t="s">
        <v>14050</v>
      </c>
      <c r="P1397" s="4" t="s">
        <v>14079</v>
      </c>
      <c r="Q1397" s="5">
        <f>DATE(ecommerce_dataset_updated[[#This Row],[YYYY]],ecommerce_dataset_updated[[#This Row],[MM]],ecommerce_dataset_updated[[#This Row],[DD]])</f>
        <v>45549</v>
      </c>
      <c r="R1397" s="6" t="str">
        <f>TEXT(ecommerce_dataset_updated[[#This Row],['[Purchase_Date']]], "mmm")</f>
        <v>Sep</v>
      </c>
      <c r="S1397" s="6" t="str">
        <f>TEXT(ecommerce_dataset_updated[[#This Row],['[Purchase_Date']]], "ddd")</f>
        <v>Sat</v>
      </c>
      <c r="T1397" s="6">
        <f>ecommerce_dataset_updated[[#This Row],[Final_Price(Rs.) _]]-ecommerce_dataset_updated[[#This Row],['[Final_Price(Rs.)']]]</f>
        <v>0</v>
      </c>
      <c r="U1397" s="6" t="b">
        <f xml:space="preserve"> AND(ecommerce_dataset_updated[[#This Row],[Final_Price(Rs.) _]]=ecommerce_dataset_updated[[#This Row],['[Final_Price(Rs.)']]])</f>
        <v>1</v>
      </c>
      <c r="V1397" s="5"/>
    </row>
    <row r="1398" spans="1:22">
      <c r="A1398" t="s">
        <v>5702</v>
      </c>
      <c r="B1398" t="s">
        <v>5703</v>
      </c>
      <c r="C1398" t="s">
        <v>10</v>
      </c>
      <c r="D1398" s="9" t="s">
        <v>5704</v>
      </c>
      <c r="E1398" s="8">
        <f>ecommerce_dataset_updated[[#This Row],[Price (Rs.)]]+0</f>
        <v>417.51</v>
      </c>
      <c r="F1398" s="6" t="s">
        <v>107</v>
      </c>
      <c r="G1398" s="7">
        <f>ecommerce_dataset_updated[[#This Row],[Discount (%)]]+0</f>
        <v>0</v>
      </c>
      <c r="H1398" s="6" t="s">
        <v>5704</v>
      </c>
      <c r="I1398" s="6">
        <f>ecommerce_dataset_updated[[#This Row],['[Price (Rs.)']]]*ecommerce_dataset_updated[[#This Row],['[Discount (%)']]]/100</f>
        <v>0</v>
      </c>
      <c r="J1398" s="6">
        <f>ecommerce_dataset_updated[[#This Row],[Final_Price(Rs.)]]+0</f>
        <v>417.51</v>
      </c>
      <c r="K1398" s="6">
        <f xml:space="preserve"> ecommerce_dataset_updated[[#This Row],['[Price (Rs.)']]]-ecommerce_dataset_updated[[#This Row],[Discount Amount _]]</f>
        <v>417.51</v>
      </c>
      <c r="L1398" t="s">
        <v>28</v>
      </c>
      <c r="M1398" t="s">
        <v>389</v>
      </c>
      <c r="N1398" s="4" t="s">
        <v>14063</v>
      </c>
      <c r="O1398" s="4" t="s">
        <v>14050</v>
      </c>
      <c r="P1398" s="4" t="s">
        <v>14079</v>
      </c>
      <c r="Q1398" s="5">
        <f>DATE(ecommerce_dataset_updated[[#This Row],[YYYY]],ecommerce_dataset_updated[[#This Row],[MM]],ecommerce_dataset_updated[[#This Row],[DD]])</f>
        <v>45552</v>
      </c>
      <c r="R1398" s="6" t="str">
        <f>TEXT(ecommerce_dataset_updated[[#This Row],['[Purchase_Date']]], "mmm")</f>
        <v>Sep</v>
      </c>
      <c r="S1398" s="6" t="str">
        <f>TEXT(ecommerce_dataset_updated[[#This Row],['[Purchase_Date']]], "ddd")</f>
        <v>Tue</v>
      </c>
      <c r="T1398" s="6">
        <f>ecommerce_dataset_updated[[#This Row],[Final_Price(Rs.) _]]-ecommerce_dataset_updated[[#This Row],['[Final_Price(Rs.)']]]</f>
        <v>0</v>
      </c>
      <c r="U1398" s="6" t="b">
        <f xml:space="preserve"> AND(ecommerce_dataset_updated[[#This Row],[Final_Price(Rs.) _]]=ecommerce_dataset_updated[[#This Row],['[Final_Price(Rs.)']]])</f>
        <v>1</v>
      </c>
      <c r="V1398" s="5"/>
    </row>
    <row r="1399" spans="1:22">
      <c r="A1399" t="s">
        <v>5705</v>
      </c>
      <c r="B1399" t="s">
        <v>5706</v>
      </c>
      <c r="C1399" t="s">
        <v>45</v>
      </c>
      <c r="D1399" s="9" t="s">
        <v>1865</v>
      </c>
      <c r="E1399" s="8">
        <f>ecommerce_dataset_updated[[#This Row],[Price (Rs.)]]+0</f>
        <v>407.59</v>
      </c>
      <c r="F1399" s="6" t="s">
        <v>47</v>
      </c>
      <c r="G1399" s="7">
        <f>ecommerce_dataset_updated[[#This Row],[Discount (%)]]+0</f>
        <v>50</v>
      </c>
      <c r="H1399" s="6" t="s">
        <v>5707</v>
      </c>
      <c r="I1399" s="6">
        <f>ecommerce_dataset_updated[[#This Row],['[Price (Rs.)']]]*ecommerce_dataset_updated[[#This Row],['[Discount (%)']]]/100</f>
        <v>203.79499999999999</v>
      </c>
      <c r="J1399" s="6">
        <f>ecommerce_dataset_updated[[#This Row],[Final_Price(Rs.)]]+0</f>
        <v>203.79</v>
      </c>
      <c r="K1399" s="6">
        <f xml:space="preserve"> ecommerce_dataset_updated[[#This Row],['[Price (Rs.)']]]-ecommerce_dataset_updated[[#This Row],[Discount Amount _]]</f>
        <v>203.79499999999999</v>
      </c>
      <c r="L1399" t="s">
        <v>14</v>
      </c>
      <c r="M1399" t="s">
        <v>366</v>
      </c>
      <c r="N1399" s="4" t="s">
        <v>14064</v>
      </c>
      <c r="O1399" s="4" t="s">
        <v>14050</v>
      </c>
      <c r="P1399" s="4" t="s">
        <v>14079</v>
      </c>
      <c r="Q1399" s="5">
        <f>DATE(ecommerce_dataset_updated[[#This Row],[YYYY]],ecommerce_dataset_updated[[#This Row],[MM]],ecommerce_dataset_updated[[#This Row],[DD]])</f>
        <v>45548</v>
      </c>
      <c r="R1399" s="6" t="str">
        <f>TEXT(ecommerce_dataset_updated[[#This Row],['[Purchase_Date']]], "mmm")</f>
        <v>Sep</v>
      </c>
      <c r="S1399" s="6" t="str">
        <f>TEXT(ecommerce_dataset_updated[[#This Row],['[Purchase_Date']]], "ddd")</f>
        <v>Fri</v>
      </c>
      <c r="T1399" s="6">
        <f>ecommerce_dataset_updated[[#This Row],[Final_Price(Rs.) _]]-ecommerce_dataset_updated[[#This Row],['[Final_Price(Rs.)']]]</f>
        <v>4.9999999999954525E-3</v>
      </c>
      <c r="U1399" s="6" t="b">
        <f xml:space="preserve"> AND(ecommerce_dataset_updated[[#This Row],[Final_Price(Rs.) _]]=ecommerce_dataset_updated[[#This Row],['[Final_Price(Rs.)']]])</f>
        <v>0</v>
      </c>
      <c r="V1399" s="5"/>
    </row>
    <row r="1400" spans="1:22">
      <c r="A1400" t="s">
        <v>5708</v>
      </c>
      <c r="B1400" t="s">
        <v>5709</v>
      </c>
      <c r="C1400" t="s">
        <v>39</v>
      </c>
      <c r="D1400" s="9" t="s">
        <v>5710</v>
      </c>
      <c r="E1400" s="8">
        <f>ecommerce_dataset_updated[[#This Row],[Price (Rs.)]]+0</f>
        <v>230.14</v>
      </c>
      <c r="F1400" s="6" t="s">
        <v>20</v>
      </c>
      <c r="G1400" s="7">
        <f>ecommerce_dataset_updated[[#This Row],[Discount (%)]]+0</f>
        <v>20</v>
      </c>
      <c r="H1400" s="6" t="s">
        <v>5711</v>
      </c>
      <c r="I1400" s="6">
        <f>ecommerce_dataset_updated[[#This Row],['[Price (Rs.)']]]*ecommerce_dataset_updated[[#This Row],['[Discount (%)']]]/100</f>
        <v>46.027999999999992</v>
      </c>
      <c r="J1400" s="6">
        <f>ecommerce_dataset_updated[[#This Row],[Final_Price(Rs.)]]+0</f>
        <v>184.11</v>
      </c>
      <c r="K1400" s="6">
        <f xml:space="preserve"> ecommerce_dataset_updated[[#This Row],['[Price (Rs.)']]]-ecommerce_dataset_updated[[#This Row],[Discount Amount _]]</f>
        <v>184.11199999999999</v>
      </c>
      <c r="L1400" t="s">
        <v>28</v>
      </c>
      <c r="M1400" t="s">
        <v>418</v>
      </c>
      <c r="N1400" s="4" t="s">
        <v>14053</v>
      </c>
      <c r="O1400" s="4" t="s">
        <v>14050</v>
      </c>
      <c r="P1400" s="4" t="s">
        <v>14079</v>
      </c>
      <c r="Q1400" s="5">
        <f>DATE(ecommerce_dataset_updated[[#This Row],[YYYY]],ecommerce_dataset_updated[[#This Row],[MM]],ecommerce_dataset_updated[[#This Row],[DD]])</f>
        <v>45539</v>
      </c>
      <c r="R1400" s="6" t="str">
        <f>TEXT(ecommerce_dataset_updated[[#This Row],['[Purchase_Date']]], "mmm")</f>
        <v>Sep</v>
      </c>
      <c r="S1400" s="6" t="str">
        <f>TEXT(ecommerce_dataset_updated[[#This Row],['[Purchase_Date']]], "ddd")</f>
        <v>Wed</v>
      </c>
      <c r="T1400" s="6">
        <f>ecommerce_dataset_updated[[#This Row],[Final_Price(Rs.) _]]-ecommerce_dataset_updated[[#This Row],['[Final_Price(Rs.)']]]</f>
        <v>1.999999999981128E-3</v>
      </c>
      <c r="U1400" s="6" t="b">
        <f xml:space="preserve"> AND(ecommerce_dataset_updated[[#This Row],[Final_Price(Rs.) _]]=ecommerce_dataset_updated[[#This Row],['[Final_Price(Rs.)']]])</f>
        <v>0</v>
      </c>
      <c r="V1400" s="5"/>
    </row>
    <row r="1401" spans="1:22">
      <c r="A1401" t="s">
        <v>5712</v>
      </c>
      <c r="B1401" t="s">
        <v>5713</v>
      </c>
      <c r="C1401" t="s">
        <v>39</v>
      </c>
      <c r="D1401" s="9" t="s">
        <v>5714</v>
      </c>
      <c r="E1401" s="8">
        <f>ecommerce_dataset_updated[[#This Row],[Price (Rs.)]]+0</f>
        <v>207.06</v>
      </c>
      <c r="F1401" s="6" t="s">
        <v>154</v>
      </c>
      <c r="G1401" s="7">
        <f>ecommerce_dataset_updated[[#This Row],[Discount (%)]]+0</f>
        <v>30</v>
      </c>
      <c r="H1401" s="6" t="s">
        <v>4692</v>
      </c>
      <c r="I1401" s="6">
        <f>ecommerce_dataset_updated[[#This Row],['[Price (Rs.)']]]*ecommerce_dataset_updated[[#This Row],['[Discount (%)']]]/100</f>
        <v>62.118000000000002</v>
      </c>
      <c r="J1401" s="6">
        <f>ecommerce_dataset_updated[[#This Row],[Final_Price(Rs.)]]+0</f>
        <v>144.94</v>
      </c>
      <c r="K1401" s="6">
        <f xml:space="preserve"> ecommerce_dataset_updated[[#This Row],['[Price (Rs.)']]]-ecommerce_dataset_updated[[#This Row],[Discount Amount _]]</f>
        <v>144.94200000000001</v>
      </c>
      <c r="L1401" t="s">
        <v>14</v>
      </c>
      <c r="M1401" t="s">
        <v>2385</v>
      </c>
      <c r="N1401" s="4" t="s">
        <v>14070</v>
      </c>
      <c r="O1401" s="4" t="s">
        <v>14052</v>
      </c>
      <c r="P1401" s="4" t="s">
        <v>14079</v>
      </c>
      <c r="Q1401" s="5">
        <f>DATE(ecommerce_dataset_updated[[#This Row],[YYYY]],ecommerce_dataset_updated[[#This Row],[MM]],ecommerce_dataset_updated[[#This Row],[DD]])</f>
        <v>45309</v>
      </c>
      <c r="R1401" s="6" t="str">
        <f>TEXT(ecommerce_dataset_updated[[#This Row],['[Purchase_Date']]], "mmm")</f>
        <v>Jan</v>
      </c>
      <c r="S1401" s="6" t="str">
        <f>TEXT(ecommerce_dataset_updated[[#This Row],['[Purchase_Date']]], "ddd")</f>
        <v>Thu</v>
      </c>
      <c r="T1401" s="6">
        <f>ecommerce_dataset_updated[[#This Row],[Final_Price(Rs.) _]]-ecommerce_dataset_updated[[#This Row],['[Final_Price(Rs.)']]]</f>
        <v>2.0000000000095497E-3</v>
      </c>
      <c r="U1401" s="6" t="b">
        <f xml:space="preserve"> AND(ecommerce_dataset_updated[[#This Row],[Final_Price(Rs.) _]]=ecommerce_dataset_updated[[#This Row],['[Final_Price(Rs.)']]])</f>
        <v>0</v>
      </c>
      <c r="V1401" s="5"/>
    </row>
    <row r="1402" spans="1:22">
      <c r="A1402" t="s">
        <v>5715</v>
      </c>
      <c r="B1402" t="s">
        <v>5716</v>
      </c>
      <c r="C1402" t="s">
        <v>114</v>
      </c>
      <c r="D1402" s="9" t="s">
        <v>5717</v>
      </c>
      <c r="E1402" s="8">
        <f>ecommerce_dataset_updated[[#This Row],[Price (Rs.)]]+0</f>
        <v>166.69</v>
      </c>
      <c r="F1402" s="6" t="s">
        <v>12</v>
      </c>
      <c r="G1402" s="7">
        <f>ecommerce_dataset_updated[[#This Row],[Discount (%)]]+0</f>
        <v>15</v>
      </c>
      <c r="H1402" s="6" t="s">
        <v>5718</v>
      </c>
      <c r="I1402" s="6">
        <f>ecommerce_dataset_updated[[#This Row],['[Price (Rs.)']]]*ecommerce_dataset_updated[[#This Row],['[Discount (%)']]]/100</f>
        <v>25.003499999999999</v>
      </c>
      <c r="J1402" s="6">
        <f>ecommerce_dataset_updated[[#This Row],[Final_Price(Rs.)]]+0</f>
        <v>141.69</v>
      </c>
      <c r="K1402" s="6">
        <f xml:space="preserve"> ecommerce_dataset_updated[[#This Row],['[Price (Rs.)']]]-ecommerce_dataset_updated[[#This Row],[Discount Amount _]]</f>
        <v>141.6865</v>
      </c>
      <c r="L1402" t="s">
        <v>120</v>
      </c>
      <c r="M1402" t="s">
        <v>1735</v>
      </c>
      <c r="N1402" s="4" t="s">
        <v>154</v>
      </c>
      <c r="O1402" s="4" t="s">
        <v>14055</v>
      </c>
      <c r="P1402" s="4" t="s">
        <v>14079</v>
      </c>
      <c r="Q1402" s="5">
        <f>DATE(ecommerce_dataset_updated[[#This Row],[YYYY]],ecommerce_dataset_updated[[#This Row],[MM]],ecommerce_dataset_updated[[#This Row],[DD]])</f>
        <v>45534</v>
      </c>
      <c r="R1402" s="6" t="str">
        <f>TEXT(ecommerce_dataset_updated[[#This Row],['[Purchase_Date']]], "mmm")</f>
        <v>Aug</v>
      </c>
      <c r="S1402" s="6" t="str">
        <f>TEXT(ecommerce_dataset_updated[[#This Row],['[Purchase_Date']]], "ddd")</f>
        <v>Fri</v>
      </c>
      <c r="T1402" s="6">
        <f>ecommerce_dataset_updated[[#This Row],[Final_Price(Rs.) _]]-ecommerce_dataset_updated[[#This Row],['[Final_Price(Rs.)']]]</f>
        <v>-3.5000000000025011E-3</v>
      </c>
      <c r="U1402" s="6" t="b">
        <f xml:space="preserve"> AND(ecommerce_dataset_updated[[#This Row],[Final_Price(Rs.) _]]=ecommerce_dataset_updated[[#This Row],['[Final_Price(Rs.)']]])</f>
        <v>0</v>
      </c>
      <c r="V1402" s="5"/>
    </row>
    <row r="1403" spans="1:22">
      <c r="A1403" t="s">
        <v>5719</v>
      </c>
      <c r="B1403" t="s">
        <v>5720</v>
      </c>
      <c r="C1403" t="s">
        <v>114</v>
      </c>
      <c r="D1403" s="9" t="s">
        <v>5721</v>
      </c>
      <c r="E1403" s="8">
        <f>ecommerce_dataset_updated[[#This Row],[Price (Rs.)]]+0</f>
        <v>476.53</v>
      </c>
      <c r="F1403" s="6" t="s">
        <v>12</v>
      </c>
      <c r="G1403" s="7">
        <f>ecommerce_dataset_updated[[#This Row],[Discount (%)]]+0</f>
        <v>15</v>
      </c>
      <c r="H1403" s="6" t="s">
        <v>5722</v>
      </c>
      <c r="I1403" s="6">
        <f>ecommerce_dataset_updated[[#This Row],['[Price (Rs.)']]]*ecommerce_dataset_updated[[#This Row],['[Discount (%)']]]/100</f>
        <v>71.479500000000002</v>
      </c>
      <c r="J1403" s="6">
        <f>ecommerce_dataset_updated[[#This Row],[Final_Price(Rs.)]]+0</f>
        <v>405.05</v>
      </c>
      <c r="K1403" s="6">
        <f xml:space="preserve"> ecommerce_dataset_updated[[#This Row],['[Price (Rs.)']]]-ecommerce_dataset_updated[[#This Row],[Discount Amount _]]</f>
        <v>405.05049999999994</v>
      </c>
      <c r="L1403" t="s">
        <v>77</v>
      </c>
      <c r="M1403" t="s">
        <v>423</v>
      </c>
      <c r="N1403" s="4" t="s">
        <v>14069</v>
      </c>
      <c r="O1403" s="4" t="s">
        <v>14062</v>
      </c>
      <c r="P1403" s="4" t="s">
        <v>14079</v>
      </c>
      <c r="Q1403" s="5">
        <f>DATE(ecommerce_dataset_updated[[#This Row],[YYYY]],ecommerce_dataset_updated[[#This Row],[MM]],ecommerce_dataset_updated[[#This Row],[DD]])</f>
        <v>45465</v>
      </c>
      <c r="R1403" s="6" t="str">
        <f>TEXT(ecommerce_dataset_updated[[#This Row],['[Purchase_Date']]], "mmm")</f>
        <v>Jun</v>
      </c>
      <c r="S1403" s="6" t="str">
        <f>TEXT(ecommerce_dataset_updated[[#This Row],['[Purchase_Date']]], "ddd")</f>
        <v>Sat</v>
      </c>
      <c r="T1403" s="6">
        <f>ecommerce_dataset_updated[[#This Row],[Final_Price(Rs.) _]]-ecommerce_dataset_updated[[#This Row],['[Final_Price(Rs.)']]]</f>
        <v>4.9999999993133315E-4</v>
      </c>
      <c r="U1403" s="6" t="b">
        <f xml:space="preserve"> AND(ecommerce_dataset_updated[[#This Row],[Final_Price(Rs.) _]]=ecommerce_dataset_updated[[#This Row],['[Final_Price(Rs.)']]])</f>
        <v>0</v>
      </c>
      <c r="V1403" s="5"/>
    </row>
    <row r="1404" spans="1:22">
      <c r="A1404" t="s">
        <v>5723</v>
      </c>
      <c r="B1404" t="s">
        <v>5724</v>
      </c>
      <c r="C1404" t="s">
        <v>39</v>
      </c>
      <c r="D1404" s="9" t="s">
        <v>5725</v>
      </c>
      <c r="E1404" s="8">
        <f>ecommerce_dataset_updated[[#This Row],[Price (Rs.)]]+0</f>
        <v>420.41</v>
      </c>
      <c r="F1404" s="6" t="s">
        <v>107</v>
      </c>
      <c r="G1404" s="7">
        <f>ecommerce_dataset_updated[[#This Row],[Discount (%)]]+0</f>
        <v>0</v>
      </c>
      <c r="H1404" s="6" t="s">
        <v>5725</v>
      </c>
      <c r="I1404" s="6">
        <f>ecommerce_dataset_updated[[#This Row],['[Price (Rs.)']]]*ecommerce_dataset_updated[[#This Row],['[Discount (%)']]]/100</f>
        <v>0</v>
      </c>
      <c r="J1404" s="6">
        <f>ecommerce_dataset_updated[[#This Row],[Final_Price(Rs.)]]+0</f>
        <v>420.41</v>
      </c>
      <c r="K1404" s="6">
        <f xml:space="preserve"> ecommerce_dataset_updated[[#This Row],['[Price (Rs.)']]]-ecommerce_dataset_updated[[#This Row],[Discount Amount _]]</f>
        <v>420.41</v>
      </c>
      <c r="L1404" t="s">
        <v>120</v>
      </c>
      <c r="M1404" t="s">
        <v>574</v>
      </c>
      <c r="N1404" s="4" t="s">
        <v>14058</v>
      </c>
      <c r="O1404" s="4" t="s">
        <v>14053</v>
      </c>
      <c r="P1404" s="4" t="s">
        <v>14079</v>
      </c>
      <c r="Q1404" s="5">
        <f>DATE(ecommerce_dataset_updated[[#This Row],[YYYY]],ecommerce_dataset_updated[[#This Row],[MM]],ecommerce_dataset_updated[[#This Row],[DD]])</f>
        <v>45411</v>
      </c>
      <c r="R1404" s="6" t="str">
        <f>TEXT(ecommerce_dataset_updated[[#This Row],['[Purchase_Date']]], "mmm")</f>
        <v>Apr</v>
      </c>
      <c r="S1404" s="6" t="str">
        <f>TEXT(ecommerce_dataset_updated[[#This Row],['[Purchase_Date']]], "ddd")</f>
        <v>Mon</v>
      </c>
      <c r="T1404" s="6">
        <f>ecommerce_dataset_updated[[#This Row],[Final_Price(Rs.) _]]-ecommerce_dataset_updated[[#This Row],['[Final_Price(Rs.)']]]</f>
        <v>0</v>
      </c>
      <c r="U1404" s="6" t="b">
        <f xml:space="preserve"> AND(ecommerce_dataset_updated[[#This Row],[Final_Price(Rs.) _]]=ecommerce_dataset_updated[[#This Row],['[Final_Price(Rs.)']]])</f>
        <v>1</v>
      </c>
      <c r="V1404" s="5"/>
    </row>
    <row r="1405" spans="1:22">
      <c r="A1405" t="s">
        <v>5726</v>
      </c>
      <c r="B1405" t="s">
        <v>5727</v>
      </c>
      <c r="C1405" t="s">
        <v>45</v>
      </c>
      <c r="D1405" s="9" t="s">
        <v>5728</v>
      </c>
      <c r="E1405" s="8">
        <f>ecommerce_dataset_updated[[#This Row],[Price (Rs.)]]+0</f>
        <v>408.9</v>
      </c>
      <c r="F1405" s="6" t="s">
        <v>53</v>
      </c>
      <c r="G1405" s="7">
        <f>ecommerce_dataset_updated[[#This Row],[Discount (%)]]+0</f>
        <v>5</v>
      </c>
      <c r="H1405" s="6" t="s">
        <v>1969</v>
      </c>
      <c r="I1405" s="6">
        <f>ecommerce_dataset_updated[[#This Row],['[Price (Rs.)']]]*ecommerce_dataset_updated[[#This Row],['[Discount (%)']]]/100</f>
        <v>20.445</v>
      </c>
      <c r="J1405" s="6">
        <f>ecommerce_dataset_updated[[#This Row],[Final_Price(Rs.)]]+0</f>
        <v>388.45</v>
      </c>
      <c r="K1405" s="6">
        <f xml:space="preserve"> ecommerce_dataset_updated[[#This Row],['[Price (Rs.)']]]-ecommerce_dataset_updated[[#This Row],[Discount Amount _]]</f>
        <v>388.45499999999998</v>
      </c>
      <c r="L1405" t="s">
        <v>77</v>
      </c>
      <c r="M1405" t="s">
        <v>1879</v>
      </c>
      <c r="N1405" s="4" t="s">
        <v>14060</v>
      </c>
      <c r="O1405" s="4" t="s">
        <v>14059</v>
      </c>
      <c r="P1405" s="4" t="s">
        <v>14079</v>
      </c>
      <c r="Q1405" s="5">
        <f>DATE(ecommerce_dataset_updated[[#This Row],[YYYY]],ecommerce_dataset_updated[[#This Row],[MM]],ecommerce_dataset_updated[[#This Row],[DD]])</f>
        <v>45438</v>
      </c>
      <c r="R1405" s="6" t="str">
        <f>TEXT(ecommerce_dataset_updated[[#This Row],['[Purchase_Date']]], "mmm")</f>
        <v>May</v>
      </c>
      <c r="S1405" s="6" t="str">
        <f>TEXT(ecommerce_dataset_updated[[#This Row],['[Purchase_Date']]], "ddd")</f>
        <v>Sun</v>
      </c>
      <c r="T1405" s="6">
        <f>ecommerce_dataset_updated[[#This Row],[Final_Price(Rs.) _]]-ecommerce_dataset_updated[[#This Row],['[Final_Price(Rs.)']]]</f>
        <v>4.9999999999954525E-3</v>
      </c>
      <c r="U1405" s="6" t="b">
        <f xml:space="preserve"> AND(ecommerce_dataset_updated[[#This Row],[Final_Price(Rs.) _]]=ecommerce_dataset_updated[[#This Row],['[Final_Price(Rs.)']]])</f>
        <v>0</v>
      </c>
      <c r="V1405" s="5"/>
    </row>
    <row r="1406" spans="1:22">
      <c r="A1406" t="s">
        <v>5729</v>
      </c>
      <c r="B1406" t="s">
        <v>5730</v>
      </c>
      <c r="C1406" t="s">
        <v>18</v>
      </c>
      <c r="D1406" s="9" t="s">
        <v>5731</v>
      </c>
      <c r="E1406" s="8">
        <f>ecommerce_dataset_updated[[#This Row],[Price (Rs.)]]+0</f>
        <v>311.89999999999998</v>
      </c>
      <c r="F1406" s="6" t="s">
        <v>107</v>
      </c>
      <c r="G1406" s="7">
        <f>ecommerce_dataset_updated[[#This Row],[Discount (%)]]+0</f>
        <v>0</v>
      </c>
      <c r="H1406" s="6" t="s">
        <v>5731</v>
      </c>
      <c r="I1406" s="6">
        <f>ecommerce_dataset_updated[[#This Row],['[Price (Rs.)']]]*ecommerce_dataset_updated[[#This Row],['[Discount (%)']]]/100</f>
        <v>0</v>
      </c>
      <c r="J1406" s="6">
        <f>ecommerce_dataset_updated[[#This Row],[Final_Price(Rs.)]]+0</f>
        <v>311.89999999999998</v>
      </c>
      <c r="K1406" s="6">
        <f xml:space="preserve"> ecommerce_dataset_updated[[#This Row],['[Price (Rs.)']]]-ecommerce_dataset_updated[[#This Row],[Discount Amount _]]</f>
        <v>311.89999999999998</v>
      </c>
      <c r="L1406" t="s">
        <v>35</v>
      </c>
      <c r="M1406" t="s">
        <v>191</v>
      </c>
      <c r="N1406" s="4" t="s">
        <v>75</v>
      </c>
      <c r="O1406" s="4" t="s">
        <v>14057</v>
      </c>
      <c r="P1406" s="4" t="s">
        <v>14079</v>
      </c>
      <c r="Q1406" s="5">
        <f>DATE(ecommerce_dataset_updated[[#This Row],[YYYY]],ecommerce_dataset_updated[[#This Row],[MM]],ecommerce_dataset_updated[[#This Row],[DD]])</f>
        <v>45361</v>
      </c>
      <c r="R1406" s="6" t="str">
        <f>TEXT(ecommerce_dataset_updated[[#This Row],['[Purchase_Date']]], "mmm")</f>
        <v>Mar</v>
      </c>
      <c r="S1406" s="6" t="str">
        <f>TEXT(ecommerce_dataset_updated[[#This Row],['[Purchase_Date']]], "ddd")</f>
        <v>Sun</v>
      </c>
      <c r="T1406" s="6">
        <f>ecommerce_dataset_updated[[#This Row],[Final_Price(Rs.) _]]-ecommerce_dataset_updated[[#This Row],['[Final_Price(Rs.)']]]</f>
        <v>0</v>
      </c>
      <c r="U1406" s="6" t="b">
        <f xml:space="preserve"> AND(ecommerce_dataset_updated[[#This Row],[Final_Price(Rs.) _]]=ecommerce_dataset_updated[[#This Row],['[Final_Price(Rs.)']]])</f>
        <v>1</v>
      </c>
      <c r="V1406" s="5"/>
    </row>
    <row r="1407" spans="1:22">
      <c r="A1407" t="s">
        <v>5732</v>
      </c>
      <c r="B1407" t="s">
        <v>5733</v>
      </c>
      <c r="C1407" t="s">
        <v>114</v>
      </c>
      <c r="D1407" s="9" t="s">
        <v>5734</v>
      </c>
      <c r="E1407" s="8">
        <f>ecommerce_dataset_updated[[#This Row],[Price (Rs.)]]+0</f>
        <v>160.11000000000001</v>
      </c>
      <c r="F1407" s="6" t="s">
        <v>154</v>
      </c>
      <c r="G1407" s="7">
        <f>ecommerce_dataset_updated[[#This Row],[Discount (%)]]+0</f>
        <v>30</v>
      </c>
      <c r="H1407" s="6" t="s">
        <v>5735</v>
      </c>
      <c r="I1407" s="6">
        <f>ecommerce_dataset_updated[[#This Row],['[Price (Rs.)']]]*ecommerce_dataset_updated[[#This Row],['[Discount (%)']]]/100</f>
        <v>48.033000000000001</v>
      </c>
      <c r="J1407" s="6">
        <f>ecommerce_dataset_updated[[#This Row],[Final_Price(Rs.)]]+0</f>
        <v>112.08</v>
      </c>
      <c r="K1407" s="6">
        <f xml:space="preserve"> ecommerce_dataset_updated[[#This Row],['[Price (Rs.)']]]-ecommerce_dataset_updated[[#This Row],[Discount Amount _]]</f>
        <v>112.07700000000001</v>
      </c>
      <c r="L1407" t="s">
        <v>77</v>
      </c>
      <c r="M1407" t="s">
        <v>2827</v>
      </c>
      <c r="N1407" s="4" t="s">
        <v>14065</v>
      </c>
      <c r="O1407" s="4" t="s">
        <v>75</v>
      </c>
      <c r="P1407" s="4" t="s">
        <v>14079</v>
      </c>
      <c r="Q1407" s="5">
        <f>DATE(ecommerce_dataset_updated[[#This Row],[YYYY]],ecommerce_dataset_updated[[#This Row],[MM]],ecommerce_dataset_updated[[#This Row],[DD]])</f>
        <v>45588</v>
      </c>
      <c r="R1407" s="6" t="str">
        <f>TEXT(ecommerce_dataset_updated[[#This Row],['[Purchase_Date']]], "mmm")</f>
        <v>Oct</v>
      </c>
      <c r="S1407" s="6" t="str">
        <f>TEXT(ecommerce_dataset_updated[[#This Row],['[Purchase_Date']]], "ddd")</f>
        <v>Wed</v>
      </c>
      <c r="T1407" s="6">
        <f>ecommerce_dataset_updated[[#This Row],[Final_Price(Rs.) _]]-ecommerce_dataset_updated[[#This Row],['[Final_Price(Rs.)']]]</f>
        <v>-2.9999999999859028E-3</v>
      </c>
      <c r="U1407" s="6" t="b">
        <f xml:space="preserve"> AND(ecommerce_dataset_updated[[#This Row],[Final_Price(Rs.) _]]=ecommerce_dataset_updated[[#This Row],['[Final_Price(Rs.)']]])</f>
        <v>0</v>
      </c>
      <c r="V1407" s="5"/>
    </row>
    <row r="1408" spans="1:22">
      <c r="A1408" t="s">
        <v>5736</v>
      </c>
      <c r="B1408" t="s">
        <v>5737</v>
      </c>
      <c r="C1408" t="s">
        <v>32</v>
      </c>
      <c r="D1408" s="9" t="s">
        <v>5738</v>
      </c>
      <c r="E1408" s="8">
        <f>ecommerce_dataset_updated[[#This Row],[Price (Rs.)]]+0</f>
        <v>100.64</v>
      </c>
      <c r="F1408" s="6" t="s">
        <v>12</v>
      </c>
      <c r="G1408" s="7">
        <f>ecommerce_dataset_updated[[#This Row],[Discount (%)]]+0</f>
        <v>15</v>
      </c>
      <c r="H1408" s="6" t="s">
        <v>5739</v>
      </c>
      <c r="I1408" s="6">
        <f>ecommerce_dataset_updated[[#This Row],['[Price (Rs.)']]]*ecommerce_dataset_updated[[#This Row],['[Discount (%)']]]/100</f>
        <v>15.095999999999998</v>
      </c>
      <c r="J1408" s="6">
        <f>ecommerce_dataset_updated[[#This Row],[Final_Price(Rs.)]]+0</f>
        <v>85.54</v>
      </c>
      <c r="K1408" s="6">
        <f xml:space="preserve"> ecommerce_dataset_updated[[#This Row],['[Price (Rs.)']]]-ecommerce_dataset_updated[[#This Row],[Discount Amount _]]</f>
        <v>85.543999999999997</v>
      </c>
      <c r="L1408" t="s">
        <v>77</v>
      </c>
      <c r="M1408" t="s">
        <v>2091</v>
      </c>
      <c r="N1408" s="4" t="s">
        <v>14068</v>
      </c>
      <c r="O1408" s="4" t="s">
        <v>14057</v>
      </c>
      <c r="P1408" s="4" t="s">
        <v>14079</v>
      </c>
      <c r="Q1408" s="5">
        <f>DATE(ecommerce_dataset_updated[[#This Row],[YYYY]],ecommerce_dataset_updated[[#This Row],[MM]],ecommerce_dataset_updated[[#This Row],[DD]])</f>
        <v>45382</v>
      </c>
      <c r="R1408" s="6" t="str">
        <f>TEXT(ecommerce_dataset_updated[[#This Row],['[Purchase_Date']]], "mmm")</f>
        <v>Mar</v>
      </c>
      <c r="S1408" s="6" t="str">
        <f>TEXT(ecommerce_dataset_updated[[#This Row],['[Purchase_Date']]], "ddd")</f>
        <v>Sun</v>
      </c>
      <c r="T1408" s="6">
        <f>ecommerce_dataset_updated[[#This Row],[Final_Price(Rs.) _]]-ecommerce_dataset_updated[[#This Row],['[Final_Price(Rs.)']]]</f>
        <v>3.9999999999906777E-3</v>
      </c>
      <c r="U1408" s="6" t="b">
        <f xml:space="preserve"> AND(ecommerce_dataset_updated[[#This Row],[Final_Price(Rs.) _]]=ecommerce_dataset_updated[[#This Row],['[Final_Price(Rs.)']]])</f>
        <v>0</v>
      </c>
      <c r="V1408" s="5"/>
    </row>
    <row r="1409" spans="1:22">
      <c r="A1409" t="s">
        <v>5740</v>
      </c>
      <c r="B1409" t="s">
        <v>5741</v>
      </c>
      <c r="C1409" t="s">
        <v>18</v>
      </c>
      <c r="D1409" s="9" t="s">
        <v>4482</v>
      </c>
      <c r="E1409" s="8">
        <f>ecommerce_dataset_updated[[#This Row],[Price (Rs.)]]+0</f>
        <v>79.12</v>
      </c>
      <c r="F1409" s="6" t="s">
        <v>53</v>
      </c>
      <c r="G1409" s="7">
        <f>ecommerce_dataset_updated[[#This Row],[Discount (%)]]+0</f>
        <v>5</v>
      </c>
      <c r="H1409" s="6" t="s">
        <v>5742</v>
      </c>
      <c r="I1409" s="6">
        <f>ecommerce_dataset_updated[[#This Row],['[Price (Rs.)']]]*ecommerce_dataset_updated[[#This Row],['[Discount (%)']]]/100</f>
        <v>3.9560000000000004</v>
      </c>
      <c r="J1409" s="6">
        <f>ecommerce_dataset_updated[[#This Row],[Final_Price(Rs.)]]+0</f>
        <v>75.16</v>
      </c>
      <c r="K1409" s="6">
        <f xml:space="preserve"> ecommerce_dataset_updated[[#This Row],['[Price (Rs.)']]]-ecommerce_dataset_updated[[#This Row],[Discount Amount _]]</f>
        <v>75.164000000000001</v>
      </c>
      <c r="L1409" t="s">
        <v>35</v>
      </c>
      <c r="M1409" t="s">
        <v>108</v>
      </c>
      <c r="N1409" s="4" t="s">
        <v>14063</v>
      </c>
      <c r="O1409" s="4" t="s">
        <v>14055</v>
      </c>
      <c r="P1409" s="4" t="s">
        <v>14079</v>
      </c>
      <c r="Q1409" s="5">
        <f>DATE(ecommerce_dataset_updated[[#This Row],[YYYY]],ecommerce_dataset_updated[[#This Row],[MM]],ecommerce_dataset_updated[[#This Row],[DD]])</f>
        <v>45521</v>
      </c>
      <c r="R1409" s="6" t="str">
        <f>TEXT(ecommerce_dataset_updated[[#This Row],['[Purchase_Date']]], "mmm")</f>
        <v>Aug</v>
      </c>
      <c r="S1409" s="6" t="str">
        <f>TEXT(ecommerce_dataset_updated[[#This Row],['[Purchase_Date']]], "ddd")</f>
        <v>Sat</v>
      </c>
      <c r="T1409" s="6">
        <f>ecommerce_dataset_updated[[#This Row],[Final_Price(Rs.) _]]-ecommerce_dataset_updated[[#This Row],['[Final_Price(Rs.)']]]</f>
        <v>4.0000000000048885E-3</v>
      </c>
      <c r="U1409" s="6" t="b">
        <f xml:space="preserve"> AND(ecommerce_dataset_updated[[#This Row],[Final_Price(Rs.) _]]=ecommerce_dataset_updated[[#This Row],['[Final_Price(Rs.)']]])</f>
        <v>0</v>
      </c>
      <c r="V1409" s="5"/>
    </row>
    <row r="1410" spans="1:22">
      <c r="A1410" t="s">
        <v>5743</v>
      </c>
      <c r="B1410" t="s">
        <v>5744</v>
      </c>
      <c r="C1410" t="s">
        <v>32</v>
      </c>
      <c r="D1410" s="9" t="s">
        <v>5745</v>
      </c>
      <c r="E1410" s="8">
        <f>ecommerce_dataset_updated[[#This Row],[Price (Rs.)]]+0</f>
        <v>115.23</v>
      </c>
      <c r="F1410" s="6" t="s">
        <v>26</v>
      </c>
      <c r="G1410" s="7">
        <f>ecommerce_dataset_updated[[#This Row],[Discount (%)]]+0</f>
        <v>25</v>
      </c>
      <c r="H1410" s="6" t="s">
        <v>5746</v>
      </c>
      <c r="I1410" s="6">
        <f>ecommerce_dataset_updated[[#This Row],['[Price (Rs.)']]]*ecommerce_dataset_updated[[#This Row],['[Discount (%)']]]/100</f>
        <v>28.807500000000001</v>
      </c>
      <c r="J1410" s="6">
        <f>ecommerce_dataset_updated[[#This Row],[Final_Price(Rs.)]]+0</f>
        <v>86.42</v>
      </c>
      <c r="K1410" s="6">
        <f xml:space="preserve"> ecommerce_dataset_updated[[#This Row],['[Price (Rs.)']]]-ecommerce_dataset_updated[[#This Row],[Discount Amount _]]</f>
        <v>86.422499999999999</v>
      </c>
      <c r="L1410" t="s">
        <v>35</v>
      </c>
      <c r="M1410" t="s">
        <v>872</v>
      </c>
      <c r="N1410" s="4" t="s">
        <v>14060</v>
      </c>
      <c r="O1410" s="4" t="s">
        <v>14067</v>
      </c>
      <c r="P1410" s="4" t="s">
        <v>14079</v>
      </c>
      <c r="Q1410" s="5">
        <f>DATE(ecommerce_dataset_updated[[#This Row],[YYYY]],ecommerce_dataset_updated[[#This Row],[MM]],ecommerce_dataset_updated[[#This Row],[DD]])</f>
        <v>45499</v>
      </c>
      <c r="R1410" s="6" t="str">
        <f>TEXT(ecommerce_dataset_updated[[#This Row],['[Purchase_Date']]], "mmm")</f>
        <v>Jul</v>
      </c>
      <c r="S1410" s="6" t="str">
        <f>TEXT(ecommerce_dataset_updated[[#This Row],['[Purchase_Date']]], "ddd")</f>
        <v>Fri</v>
      </c>
      <c r="T1410" s="6">
        <f>ecommerce_dataset_updated[[#This Row],[Final_Price(Rs.) _]]-ecommerce_dataset_updated[[#This Row],['[Final_Price(Rs.)']]]</f>
        <v>2.4999999999977263E-3</v>
      </c>
      <c r="U1410" s="6" t="b">
        <f xml:space="preserve"> AND(ecommerce_dataset_updated[[#This Row],[Final_Price(Rs.) _]]=ecommerce_dataset_updated[[#This Row],['[Final_Price(Rs.)']]])</f>
        <v>0</v>
      </c>
      <c r="V1410" s="5"/>
    </row>
    <row r="1411" spans="1:22">
      <c r="A1411" t="s">
        <v>5747</v>
      </c>
      <c r="B1411" t="s">
        <v>5748</v>
      </c>
      <c r="C1411" t="s">
        <v>18</v>
      </c>
      <c r="D1411" s="9" t="s">
        <v>5749</v>
      </c>
      <c r="E1411" s="8">
        <f>ecommerce_dataset_updated[[#This Row],[Price (Rs.)]]+0</f>
        <v>212.08</v>
      </c>
      <c r="F1411" s="6" t="s">
        <v>75</v>
      </c>
      <c r="G1411" s="7">
        <f>ecommerce_dataset_updated[[#This Row],[Discount (%)]]+0</f>
        <v>10</v>
      </c>
      <c r="H1411" s="6" t="s">
        <v>5750</v>
      </c>
      <c r="I1411" s="6">
        <f>ecommerce_dataset_updated[[#This Row],['[Price (Rs.)']]]*ecommerce_dataset_updated[[#This Row],['[Discount (%)']]]/100</f>
        <v>21.208000000000002</v>
      </c>
      <c r="J1411" s="6">
        <f>ecommerce_dataset_updated[[#This Row],[Final_Price(Rs.)]]+0</f>
        <v>190.87</v>
      </c>
      <c r="K1411" s="6">
        <f xml:space="preserve"> ecommerce_dataset_updated[[#This Row],['[Price (Rs.)']]]-ecommerce_dataset_updated[[#This Row],[Discount Amount _]]</f>
        <v>190.87200000000001</v>
      </c>
      <c r="L1411" t="s">
        <v>28</v>
      </c>
      <c r="M1411" t="s">
        <v>3218</v>
      </c>
      <c r="N1411" s="4" t="s">
        <v>2910</v>
      </c>
      <c r="O1411" s="4" t="s">
        <v>14067</v>
      </c>
      <c r="P1411" s="4" t="s">
        <v>14079</v>
      </c>
      <c r="Q1411" s="5">
        <f>DATE(ecommerce_dataset_updated[[#This Row],[YYYY]],ecommerce_dataset_updated[[#This Row],[MM]],ecommerce_dataset_updated[[#This Row],[DD]])</f>
        <v>45487</v>
      </c>
      <c r="R1411" s="6" t="str">
        <f>TEXT(ecommerce_dataset_updated[[#This Row],['[Purchase_Date']]], "mmm")</f>
        <v>Jul</v>
      </c>
      <c r="S1411" s="6" t="str">
        <f>TEXT(ecommerce_dataset_updated[[#This Row],['[Purchase_Date']]], "ddd")</f>
        <v>Sun</v>
      </c>
      <c r="T1411" s="6">
        <f>ecommerce_dataset_updated[[#This Row],[Final_Price(Rs.) _]]-ecommerce_dataset_updated[[#This Row],['[Final_Price(Rs.)']]]</f>
        <v>2.0000000000095497E-3</v>
      </c>
      <c r="U1411" s="6" t="b">
        <f xml:space="preserve"> AND(ecommerce_dataset_updated[[#This Row],[Final_Price(Rs.) _]]=ecommerce_dataset_updated[[#This Row],['[Final_Price(Rs.)']]])</f>
        <v>0</v>
      </c>
      <c r="V1411" s="5"/>
    </row>
    <row r="1412" spans="1:22">
      <c r="A1412" t="s">
        <v>5751</v>
      </c>
      <c r="B1412" t="s">
        <v>5752</v>
      </c>
      <c r="C1412" t="s">
        <v>10</v>
      </c>
      <c r="D1412" s="9" t="s">
        <v>5753</v>
      </c>
      <c r="E1412" s="8">
        <f>ecommerce_dataset_updated[[#This Row],[Price (Rs.)]]+0</f>
        <v>25.95</v>
      </c>
      <c r="F1412" s="6" t="s">
        <v>12</v>
      </c>
      <c r="G1412" s="7">
        <f>ecommerce_dataset_updated[[#This Row],[Discount (%)]]+0</f>
        <v>15</v>
      </c>
      <c r="H1412" s="6" t="s">
        <v>5754</v>
      </c>
      <c r="I1412" s="6">
        <f>ecommerce_dataset_updated[[#This Row],['[Price (Rs.)']]]*ecommerce_dataset_updated[[#This Row],['[Discount (%)']]]/100</f>
        <v>3.8925000000000001</v>
      </c>
      <c r="J1412" s="6">
        <f>ecommerce_dataset_updated[[#This Row],[Final_Price(Rs.)]]+0</f>
        <v>22.06</v>
      </c>
      <c r="K1412" s="6">
        <f xml:space="preserve"> ecommerce_dataset_updated[[#This Row],['[Price (Rs.)']]]-ecommerce_dataset_updated[[#This Row],[Discount Amount _]]</f>
        <v>22.057499999999997</v>
      </c>
      <c r="L1412" t="s">
        <v>120</v>
      </c>
      <c r="M1412" t="s">
        <v>622</v>
      </c>
      <c r="N1412" s="4" t="s">
        <v>14070</v>
      </c>
      <c r="O1412" s="4" t="s">
        <v>14049</v>
      </c>
      <c r="P1412" s="4" t="s">
        <v>14079</v>
      </c>
      <c r="Q1412" s="5">
        <f>DATE(ecommerce_dataset_updated[[#This Row],[YYYY]],ecommerce_dataset_updated[[#This Row],[MM]],ecommerce_dataset_updated[[#This Row],[DD]])</f>
        <v>45614</v>
      </c>
      <c r="R1412" s="6" t="str">
        <f>TEXT(ecommerce_dataset_updated[[#This Row],['[Purchase_Date']]], "mmm")</f>
        <v>Nov</v>
      </c>
      <c r="S1412" s="6" t="str">
        <f>TEXT(ecommerce_dataset_updated[[#This Row],['[Purchase_Date']]], "ddd")</f>
        <v>Mon</v>
      </c>
      <c r="T1412" s="6">
        <f>ecommerce_dataset_updated[[#This Row],[Final_Price(Rs.) _]]-ecommerce_dataset_updated[[#This Row],['[Final_Price(Rs.)']]]</f>
        <v>-2.500000000001279E-3</v>
      </c>
      <c r="U1412" s="6" t="b">
        <f xml:space="preserve"> AND(ecommerce_dataset_updated[[#This Row],[Final_Price(Rs.) _]]=ecommerce_dataset_updated[[#This Row],['[Final_Price(Rs.)']]])</f>
        <v>0</v>
      </c>
      <c r="V1412" s="5"/>
    </row>
    <row r="1413" spans="1:22">
      <c r="A1413" t="s">
        <v>5755</v>
      </c>
      <c r="B1413" t="s">
        <v>5756</v>
      </c>
      <c r="C1413" t="s">
        <v>32</v>
      </c>
      <c r="D1413" s="9" t="s">
        <v>5757</v>
      </c>
      <c r="E1413" s="8">
        <f>ecommerce_dataset_updated[[#This Row],[Price (Rs.)]]+0</f>
        <v>336.87</v>
      </c>
      <c r="F1413" s="6" t="s">
        <v>107</v>
      </c>
      <c r="G1413" s="7">
        <f>ecommerce_dataset_updated[[#This Row],[Discount (%)]]+0</f>
        <v>0</v>
      </c>
      <c r="H1413" s="6" t="s">
        <v>5757</v>
      </c>
      <c r="I1413" s="6">
        <f>ecommerce_dataset_updated[[#This Row],['[Price (Rs.)']]]*ecommerce_dataset_updated[[#This Row],['[Discount (%)']]]/100</f>
        <v>0</v>
      </c>
      <c r="J1413" s="6">
        <f>ecommerce_dataset_updated[[#This Row],[Final_Price(Rs.)]]+0</f>
        <v>336.87</v>
      </c>
      <c r="K1413" s="6">
        <f xml:space="preserve"> ecommerce_dataset_updated[[#This Row],['[Price (Rs.)']]]-ecommerce_dataset_updated[[#This Row],[Discount Amount _]]</f>
        <v>336.87</v>
      </c>
      <c r="L1413" t="s">
        <v>120</v>
      </c>
      <c r="M1413" t="s">
        <v>1010</v>
      </c>
      <c r="N1413" s="4" t="s">
        <v>14055</v>
      </c>
      <c r="O1413" s="4" t="s">
        <v>14049</v>
      </c>
      <c r="P1413" s="4" t="s">
        <v>14079</v>
      </c>
      <c r="Q1413" s="5">
        <f>DATE(ecommerce_dataset_updated[[#This Row],[YYYY]],ecommerce_dataset_updated[[#This Row],[MM]],ecommerce_dataset_updated[[#This Row],[DD]])</f>
        <v>45604</v>
      </c>
      <c r="R1413" s="6" t="str">
        <f>TEXT(ecommerce_dataset_updated[[#This Row],['[Purchase_Date']]], "mmm")</f>
        <v>Nov</v>
      </c>
      <c r="S1413" s="6" t="str">
        <f>TEXT(ecommerce_dataset_updated[[#This Row],['[Purchase_Date']]], "ddd")</f>
        <v>Fri</v>
      </c>
      <c r="T1413" s="6">
        <f>ecommerce_dataset_updated[[#This Row],[Final_Price(Rs.) _]]-ecommerce_dataset_updated[[#This Row],['[Final_Price(Rs.)']]]</f>
        <v>0</v>
      </c>
      <c r="U1413" s="6" t="b">
        <f xml:space="preserve"> AND(ecommerce_dataset_updated[[#This Row],[Final_Price(Rs.) _]]=ecommerce_dataset_updated[[#This Row],['[Final_Price(Rs.)']]])</f>
        <v>1</v>
      </c>
      <c r="V1413" s="5"/>
    </row>
    <row r="1414" spans="1:22">
      <c r="A1414" t="s">
        <v>5758</v>
      </c>
      <c r="B1414" t="s">
        <v>5759</v>
      </c>
      <c r="C1414" t="s">
        <v>39</v>
      </c>
      <c r="D1414" s="9" t="s">
        <v>5760</v>
      </c>
      <c r="E1414" s="8">
        <f>ecommerce_dataset_updated[[#This Row],[Price (Rs.)]]+0</f>
        <v>43.47</v>
      </c>
      <c r="F1414" s="6" t="s">
        <v>47</v>
      </c>
      <c r="G1414" s="7">
        <f>ecommerce_dataset_updated[[#This Row],[Discount (%)]]+0</f>
        <v>50</v>
      </c>
      <c r="H1414" s="6" t="s">
        <v>5761</v>
      </c>
      <c r="I1414" s="6">
        <f>ecommerce_dataset_updated[[#This Row],['[Price (Rs.)']]]*ecommerce_dataset_updated[[#This Row],['[Discount (%)']]]/100</f>
        <v>21.734999999999999</v>
      </c>
      <c r="J1414" s="6">
        <f>ecommerce_dataset_updated[[#This Row],[Final_Price(Rs.)]]+0</f>
        <v>21.73</v>
      </c>
      <c r="K1414" s="6">
        <f xml:space="preserve"> ecommerce_dataset_updated[[#This Row],['[Price (Rs.)']]]-ecommerce_dataset_updated[[#This Row],[Discount Amount _]]</f>
        <v>21.734999999999999</v>
      </c>
      <c r="L1414" t="s">
        <v>28</v>
      </c>
      <c r="M1414" t="s">
        <v>927</v>
      </c>
      <c r="N1414" s="4" t="s">
        <v>14064</v>
      </c>
      <c r="O1414" s="4" t="s">
        <v>14049</v>
      </c>
      <c r="P1414" s="4" t="s">
        <v>14079</v>
      </c>
      <c r="Q1414" s="5">
        <f>DATE(ecommerce_dataset_updated[[#This Row],[YYYY]],ecommerce_dataset_updated[[#This Row],[MM]],ecommerce_dataset_updated[[#This Row],[DD]])</f>
        <v>45609</v>
      </c>
      <c r="R1414" s="6" t="str">
        <f>TEXT(ecommerce_dataset_updated[[#This Row],['[Purchase_Date']]], "mmm")</f>
        <v>Nov</v>
      </c>
      <c r="S1414" s="6" t="str">
        <f>TEXT(ecommerce_dataset_updated[[#This Row],['[Purchase_Date']]], "ddd")</f>
        <v>Wed</v>
      </c>
      <c r="T1414" s="6">
        <f>ecommerce_dataset_updated[[#This Row],[Final_Price(Rs.) _]]-ecommerce_dataset_updated[[#This Row],['[Final_Price(Rs.)']]]</f>
        <v>4.9999999999990052E-3</v>
      </c>
      <c r="U1414" s="6" t="b">
        <f xml:space="preserve"> AND(ecommerce_dataset_updated[[#This Row],[Final_Price(Rs.) _]]=ecommerce_dataset_updated[[#This Row],['[Final_Price(Rs.)']]])</f>
        <v>0</v>
      </c>
      <c r="V1414" s="5"/>
    </row>
    <row r="1415" spans="1:22">
      <c r="A1415" t="s">
        <v>5762</v>
      </c>
      <c r="B1415" t="s">
        <v>5763</v>
      </c>
      <c r="C1415" t="s">
        <v>114</v>
      </c>
      <c r="D1415" s="9" t="s">
        <v>5663</v>
      </c>
      <c r="E1415" s="8">
        <f>ecommerce_dataset_updated[[#This Row],[Price (Rs.)]]+0</f>
        <v>185.53</v>
      </c>
      <c r="F1415" s="6" t="s">
        <v>20</v>
      </c>
      <c r="G1415" s="7">
        <f>ecommerce_dataset_updated[[#This Row],[Discount (%)]]+0</f>
        <v>20</v>
      </c>
      <c r="H1415" s="6" t="s">
        <v>5764</v>
      </c>
      <c r="I1415" s="6">
        <f>ecommerce_dataset_updated[[#This Row],['[Price (Rs.)']]]*ecommerce_dataset_updated[[#This Row],['[Discount (%)']]]/100</f>
        <v>37.106000000000002</v>
      </c>
      <c r="J1415" s="6">
        <f>ecommerce_dataset_updated[[#This Row],[Final_Price(Rs.)]]+0</f>
        <v>148.41999999999999</v>
      </c>
      <c r="K1415" s="6">
        <f xml:space="preserve"> ecommerce_dataset_updated[[#This Row],['[Price (Rs.)']]]-ecommerce_dataset_updated[[#This Row],[Discount Amount _]]</f>
        <v>148.42400000000001</v>
      </c>
      <c r="L1415" t="s">
        <v>28</v>
      </c>
      <c r="M1415" t="s">
        <v>583</v>
      </c>
      <c r="N1415" s="4" t="s">
        <v>26</v>
      </c>
      <c r="O1415" s="4" t="s">
        <v>14059</v>
      </c>
      <c r="P1415" s="4" t="s">
        <v>14079</v>
      </c>
      <c r="Q1415" s="5">
        <f>DATE(ecommerce_dataset_updated[[#This Row],[YYYY]],ecommerce_dataset_updated[[#This Row],[MM]],ecommerce_dataset_updated[[#This Row],[DD]])</f>
        <v>45437</v>
      </c>
      <c r="R1415" s="6" t="str">
        <f>TEXT(ecommerce_dataset_updated[[#This Row],['[Purchase_Date']]], "mmm")</f>
        <v>May</v>
      </c>
      <c r="S1415" s="6" t="str">
        <f>TEXT(ecommerce_dataset_updated[[#This Row],['[Purchase_Date']]], "ddd")</f>
        <v>Sat</v>
      </c>
      <c r="T1415" s="6">
        <f>ecommerce_dataset_updated[[#This Row],[Final_Price(Rs.) _]]-ecommerce_dataset_updated[[#This Row],['[Final_Price(Rs.)']]]</f>
        <v>4.0000000000190994E-3</v>
      </c>
      <c r="U1415" s="6" t="b">
        <f xml:space="preserve"> AND(ecommerce_dataset_updated[[#This Row],[Final_Price(Rs.) _]]=ecommerce_dataset_updated[[#This Row],['[Final_Price(Rs.)']]])</f>
        <v>0</v>
      </c>
      <c r="V1415" s="5"/>
    </row>
    <row r="1416" spans="1:22">
      <c r="A1416" t="s">
        <v>5765</v>
      </c>
      <c r="B1416" t="s">
        <v>5766</v>
      </c>
      <c r="C1416" t="s">
        <v>18</v>
      </c>
      <c r="D1416" s="9" t="s">
        <v>5767</v>
      </c>
      <c r="E1416" s="8">
        <f>ecommerce_dataset_updated[[#This Row],[Price (Rs.)]]+0</f>
        <v>483.62</v>
      </c>
      <c r="F1416" s="6" t="s">
        <v>53</v>
      </c>
      <c r="G1416" s="7">
        <f>ecommerce_dataset_updated[[#This Row],[Discount (%)]]+0</f>
        <v>5</v>
      </c>
      <c r="H1416" s="6" t="s">
        <v>5768</v>
      </c>
      <c r="I1416" s="6">
        <f>ecommerce_dataset_updated[[#This Row],['[Price (Rs.)']]]*ecommerce_dataset_updated[[#This Row],['[Discount (%)']]]/100</f>
        <v>24.180999999999997</v>
      </c>
      <c r="J1416" s="6">
        <f>ecommerce_dataset_updated[[#This Row],[Final_Price(Rs.)]]+0</f>
        <v>459.44</v>
      </c>
      <c r="K1416" s="6">
        <f xml:space="preserve"> ecommerce_dataset_updated[[#This Row],['[Price (Rs.)']]]-ecommerce_dataset_updated[[#This Row],[Discount Amount _]]</f>
        <v>459.43900000000002</v>
      </c>
      <c r="L1416" t="s">
        <v>35</v>
      </c>
      <c r="M1416" t="s">
        <v>513</v>
      </c>
      <c r="N1416" s="4" t="s">
        <v>14065</v>
      </c>
      <c r="O1416" s="4" t="s">
        <v>14055</v>
      </c>
      <c r="P1416" s="4" t="s">
        <v>14079</v>
      </c>
      <c r="Q1416" s="5">
        <f>DATE(ecommerce_dataset_updated[[#This Row],[YYYY]],ecommerce_dataset_updated[[#This Row],[MM]],ecommerce_dataset_updated[[#This Row],[DD]])</f>
        <v>45527</v>
      </c>
      <c r="R1416" s="6" t="str">
        <f>TEXT(ecommerce_dataset_updated[[#This Row],['[Purchase_Date']]], "mmm")</f>
        <v>Aug</v>
      </c>
      <c r="S1416" s="6" t="str">
        <f>TEXT(ecommerce_dataset_updated[[#This Row],['[Purchase_Date']]], "ddd")</f>
        <v>Fri</v>
      </c>
      <c r="T1416" s="6">
        <f>ecommerce_dataset_updated[[#This Row],[Final_Price(Rs.) _]]-ecommerce_dataset_updated[[#This Row],['[Final_Price(Rs.)']]]</f>
        <v>-9.9999999997635314E-4</v>
      </c>
      <c r="U1416" s="6" t="b">
        <f xml:space="preserve"> AND(ecommerce_dataset_updated[[#This Row],[Final_Price(Rs.) _]]=ecommerce_dataset_updated[[#This Row],['[Final_Price(Rs.)']]])</f>
        <v>0</v>
      </c>
      <c r="V1416" s="5"/>
    </row>
    <row r="1417" spans="1:22">
      <c r="A1417" t="s">
        <v>5769</v>
      </c>
      <c r="B1417" t="s">
        <v>5770</v>
      </c>
      <c r="C1417" t="s">
        <v>10</v>
      </c>
      <c r="D1417" s="9" t="s">
        <v>5771</v>
      </c>
      <c r="E1417" s="8">
        <f>ecommerce_dataset_updated[[#This Row],[Price (Rs.)]]+0</f>
        <v>30.28</v>
      </c>
      <c r="F1417" s="6" t="s">
        <v>154</v>
      </c>
      <c r="G1417" s="7">
        <f>ecommerce_dataset_updated[[#This Row],[Discount (%)]]+0</f>
        <v>30</v>
      </c>
      <c r="H1417" s="6" t="s">
        <v>5772</v>
      </c>
      <c r="I1417" s="6">
        <f>ecommerce_dataset_updated[[#This Row],['[Price (Rs.)']]]*ecommerce_dataset_updated[[#This Row],['[Discount (%)']]]/100</f>
        <v>9.0840000000000014</v>
      </c>
      <c r="J1417" s="6">
        <f>ecommerce_dataset_updated[[#This Row],[Final_Price(Rs.)]]+0</f>
        <v>21.2</v>
      </c>
      <c r="K1417" s="6">
        <f xml:space="preserve"> ecommerce_dataset_updated[[#This Row],['[Price (Rs.)']]]-ecommerce_dataset_updated[[#This Row],[Discount Amount _]]</f>
        <v>21.195999999999998</v>
      </c>
      <c r="L1417" t="s">
        <v>28</v>
      </c>
      <c r="M1417" t="s">
        <v>352</v>
      </c>
      <c r="N1417" s="4" t="s">
        <v>14050</v>
      </c>
      <c r="O1417" s="4" t="s">
        <v>14057</v>
      </c>
      <c r="P1417" s="4" t="s">
        <v>14079</v>
      </c>
      <c r="Q1417" s="5">
        <f>DATE(ecommerce_dataset_updated[[#This Row],[YYYY]],ecommerce_dataset_updated[[#This Row],[MM]],ecommerce_dataset_updated[[#This Row],[DD]])</f>
        <v>45360</v>
      </c>
      <c r="R1417" s="6" t="str">
        <f>TEXT(ecommerce_dataset_updated[[#This Row],['[Purchase_Date']]], "mmm")</f>
        <v>Mar</v>
      </c>
      <c r="S1417" s="6" t="str">
        <f>TEXT(ecommerce_dataset_updated[[#This Row],['[Purchase_Date']]], "ddd")</f>
        <v>Sat</v>
      </c>
      <c r="T1417" s="6">
        <f>ecommerce_dataset_updated[[#This Row],[Final_Price(Rs.) _]]-ecommerce_dataset_updated[[#This Row],['[Final_Price(Rs.)']]]</f>
        <v>-4.0000000000013358E-3</v>
      </c>
      <c r="U1417" s="6" t="b">
        <f xml:space="preserve"> AND(ecommerce_dataset_updated[[#This Row],[Final_Price(Rs.) _]]=ecommerce_dataset_updated[[#This Row],['[Final_Price(Rs.)']]])</f>
        <v>0</v>
      </c>
      <c r="V1417" s="5"/>
    </row>
    <row r="1418" spans="1:22">
      <c r="A1418" t="s">
        <v>5773</v>
      </c>
      <c r="B1418" t="s">
        <v>5774</v>
      </c>
      <c r="C1418" t="s">
        <v>45</v>
      </c>
      <c r="D1418" s="9" t="s">
        <v>5775</v>
      </c>
      <c r="E1418" s="8">
        <f>ecommerce_dataset_updated[[#This Row],[Price (Rs.)]]+0</f>
        <v>482.52</v>
      </c>
      <c r="F1418" s="6" t="s">
        <v>53</v>
      </c>
      <c r="G1418" s="7">
        <f>ecommerce_dataset_updated[[#This Row],[Discount (%)]]+0</f>
        <v>5</v>
      </c>
      <c r="H1418" s="6" t="s">
        <v>5776</v>
      </c>
      <c r="I1418" s="6">
        <f>ecommerce_dataset_updated[[#This Row],['[Price (Rs.)']]]*ecommerce_dataset_updated[[#This Row],['[Discount (%)']]]/100</f>
        <v>24.125999999999998</v>
      </c>
      <c r="J1418" s="6">
        <f>ecommerce_dataset_updated[[#This Row],[Final_Price(Rs.)]]+0</f>
        <v>458.39</v>
      </c>
      <c r="K1418" s="6">
        <f xml:space="preserve"> ecommerce_dataset_updated[[#This Row],['[Price (Rs.)']]]-ecommerce_dataset_updated[[#This Row],[Discount Amount _]]</f>
        <v>458.39400000000001</v>
      </c>
      <c r="L1418" t="s">
        <v>28</v>
      </c>
      <c r="M1418" t="s">
        <v>1177</v>
      </c>
      <c r="N1418" s="4" t="s">
        <v>14066</v>
      </c>
      <c r="O1418" s="4" t="s">
        <v>14059</v>
      </c>
      <c r="P1418" s="4" t="s">
        <v>14079</v>
      </c>
      <c r="Q1418" s="5">
        <f>DATE(ecommerce_dataset_updated[[#This Row],[YYYY]],ecommerce_dataset_updated[[#This Row],[MM]],ecommerce_dataset_updated[[#This Row],[DD]])</f>
        <v>45431</v>
      </c>
      <c r="R1418" s="6" t="str">
        <f>TEXT(ecommerce_dataset_updated[[#This Row],['[Purchase_Date']]], "mmm")</f>
        <v>May</v>
      </c>
      <c r="S1418" s="6" t="str">
        <f>TEXT(ecommerce_dataset_updated[[#This Row],['[Purchase_Date']]], "ddd")</f>
        <v>Sun</v>
      </c>
      <c r="T1418" s="6">
        <f>ecommerce_dataset_updated[[#This Row],[Final_Price(Rs.) _]]-ecommerce_dataset_updated[[#This Row],['[Final_Price(Rs.)']]]</f>
        <v>4.0000000000190994E-3</v>
      </c>
      <c r="U1418" s="6" t="b">
        <f xml:space="preserve"> AND(ecommerce_dataset_updated[[#This Row],[Final_Price(Rs.) _]]=ecommerce_dataset_updated[[#This Row],['[Final_Price(Rs.)']]])</f>
        <v>0</v>
      </c>
      <c r="V1418" s="5"/>
    </row>
    <row r="1419" spans="1:22">
      <c r="A1419" t="s">
        <v>5777</v>
      </c>
      <c r="B1419" t="s">
        <v>5778</v>
      </c>
      <c r="C1419" t="s">
        <v>32</v>
      </c>
      <c r="D1419" s="9" t="s">
        <v>5779</v>
      </c>
      <c r="E1419" s="8">
        <f>ecommerce_dataset_updated[[#This Row],[Price (Rs.)]]+0</f>
        <v>359.32</v>
      </c>
      <c r="F1419" s="6" t="s">
        <v>107</v>
      </c>
      <c r="G1419" s="7">
        <f>ecommerce_dataset_updated[[#This Row],[Discount (%)]]+0</f>
        <v>0</v>
      </c>
      <c r="H1419" s="6" t="s">
        <v>5779</v>
      </c>
      <c r="I1419" s="6">
        <f>ecommerce_dataset_updated[[#This Row],['[Price (Rs.)']]]*ecommerce_dataset_updated[[#This Row],['[Discount (%)']]]/100</f>
        <v>0</v>
      </c>
      <c r="J1419" s="6">
        <f>ecommerce_dataset_updated[[#This Row],[Final_Price(Rs.)]]+0</f>
        <v>359.32</v>
      </c>
      <c r="K1419" s="6">
        <f xml:space="preserve"> ecommerce_dataset_updated[[#This Row],['[Price (Rs.)']]]-ecommerce_dataset_updated[[#This Row],[Discount Amount _]]</f>
        <v>359.32</v>
      </c>
      <c r="L1419" t="s">
        <v>35</v>
      </c>
      <c r="M1419" t="s">
        <v>662</v>
      </c>
      <c r="N1419" s="4" t="s">
        <v>14059</v>
      </c>
      <c r="O1419" s="4" t="s">
        <v>14067</v>
      </c>
      <c r="P1419" s="4" t="s">
        <v>14079</v>
      </c>
      <c r="Q1419" s="5">
        <f>DATE(ecommerce_dataset_updated[[#This Row],[YYYY]],ecommerce_dataset_updated[[#This Row],[MM]],ecommerce_dataset_updated[[#This Row],[DD]])</f>
        <v>45478</v>
      </c>
      <c r="R1419" s="6" t="str">
        <f>TEXT(ecommerce_dataset_updated[[#This Row],['[Purchase_Date']]], "mmm")</f>
        <v>Jul</v>
      </c>
      <c r="S1419" s="6" t="str">
        <f>TEXT(ecommerce_dataset_updated[[#This Row],['[Purchase_Date']]], "ddd")</f>
        <v>Fri</v>
      </c>
      <c r="T1419" s="6">
        <f>ecommerce_dataset_updated[[#This Row],[Final_Price(Rs.) _]]-ecommerce_dataset_updated[[#This Row],['[Final_Price(Rs.)']]]</f>
        <v>0</v>
      </c>
      <c r="U1419" s="6" t="b">
        <f xml:space="preserve"> AND(ecommerce_dataset_updated[[#This Row],[Final_Price(Rs.) _]]=ecommerce_dataset_updated[[#This Row],['[Final_Price(Rs.)']]])</f>
        <v>1</v>
      </c>
      <c r="V1419" s="5"/>
    </row>
    <row r="1420" spans="1:22">
      <c r="A1420" t="s">
        <v>5780</v>
      </c>
      <c r="B1420" t="s">
        <v>5781</v>
      </c>
      <c r="C1420" t="s">
        <v>32</v>
      </c>
      <c r="D1420" s="9" t="s">
        <v>5782</v>
      </c>
      <c r="E1420" s="8">
        <f>ecommerce_dataset_updated[[#This Row],[Price (Rs.)]]+0</f>
        <v>386.46</v>
      </c>
      <c r="F1420" s="6" t="s">
        <v>154</v>
      </c>
      <c r="G1420" s="7">
        <f>ecommerce_dataset_updated[[#This Row],[Discount (%)]]+0</f>
        <v>30</v>
      </c>
      <c r="H1420" s="6" t="s">
        <v>5783</v>
      </c>
      <c r="I1420" s="6">
        <f>ecommerce_dataset_updated[[#This Row],['[Price (Rs.)']]]*ecommerce_dataset_updated[[#This Row],['[Discount (%)']]]/100</f>
        <v>115.93799999999999</v>
      </c>
      <c r="J1420" s="6">
        <f>ecommerce_dataset_updated[[#This Row],[Final_Price(Rs.)]]+0</f>
        <v>270.52</v>
      </c>
      <c r="K1420" s="6">
        <f xml:space="preserve"> ecommerce_dataset_updated[[#This Row],['[Price (Rs.)']]]-ecommerce_dataset_updated[[#This Row],[Discount Amount _]]</f>
        <v>270.52199999999999</v>
      </c>
      <c r="L1420" t="s">
        <v>28</v>
      </c>
      <c r="M1420" t="s">
        <v>905</v>
      </c>
      <c r="N1420" s="4" t="s">
        <v>14055</v>
      </c>
      <c r="O1420" s="4" t="s">
        <v>14067</v>
      </c>
      <c r="P1420" s="4" t="s">
        <v>14079</v>
      </c>
      <c r="Q1420" s="5">
        <f>DATE(ecommerce_dataset_updated[[#This Row],[YYYY]],ecommerce_dataset_updated[[#This Row],[MM]],ecommerce_dataset_updated[[#This Row],[DD]])</f>
        <v>45481</v>
      </c>
      <c r="R1420" s="6" t="str">
        <f>TEXT(ecommerce_dataset_updated[[#This Row],['[Purchase_Date']]], "mmm")</f>
        <v>Jul</v>
      </c>
      <c r="S1420" s="6" t="str">
        <f>TEXT(ecommerce_dataset_updated[[#This Row],['[Purchase_Date']]], "ddd")</f>
        <v>Mon</v>
      </c>
      <c r="T1420" s="6">
        <f>ecommerce_dataset_updated[[#This Row],[Final_Price(Rs.) _]]-ecommerce_dataset_updated[[#This Row],['[Final_Price(Rs.)']]]</f>
        <v>2.0000000000095497E-3</v>
      </c>
      <c r="U1420" s="6" t="b">
        <f xml:space="preserve"> AND(ecommerce_dataset_updated[[#This Row],[Final_Price(Rs.) _]]=ecommerce_dataset_updated[[#This Row],['[Final_Price(Rs.)']]])</f>
        <v>0</v>
      </c>
      <c r="V1420" s="5"/>
    </row>
    <row r="1421" spans="1:22">
      <c r="A1421" t="s">
        <v>5784</v>
      </c>
      <c r="B1421" t="s">
        <v>5785</v>
      </c>
      <c r="C1421" t="s">
        <v>45</v>
      </c>
      <c r="D1421" s="9" t="s">
        <v>5786</v>
      </c>
      <c r="E1421" s="8">
        <f>ecommerce_dataset_updated[[#This Row],[Price (Rs.)]]+0</f>
        <v>36.340000000000003</v>
      </c>
      <c r="F1421" s="6" t="s">
        <v>47</v>
      </c>
      <c r="G1421" s="7">
        <f>ecommerce_dataset_updated[[#This Row],[Discount (%)]]+0</f>
        <v>50</v>
      </c>
      <c r="H1421" s="6" t="s">
        <v>5787</v>
      </c>
      <c r="I1421" s="6">
        <f>ecommerce_dataset_updated[[#This Row],['[Price (Rs.)']]]*ecommerce_dataset_updated[[#This Row],['[Discount (%)']]]/100</f>
        <v>18.170000000000002</v>
      </c>
      <c r="J1421" s="6">
        <f>ecommerce_dataset_updated[[#This Row],[Final_Price(Rs.)]]+0</f>
        <v>18.170000000000002</v>
      </c>
      <c r="K1421" s="6">
        <f xml:space="preserve"> ecommerce_dataset_updated[[#This Row],['[Price (Rs.)']]]-ecommerce_dataset_updated[[#This Row],[Discount Amount _]]</f>
        <v>18.170000000000002</v>
      </c>
      <c r="L1421" t="s">
        <v>77</v>
      </c>
      <c r="M1421" t="s">
        <v>3823</v>
      </c>
      <c r="N1421" s="4" t="s">
        <v>14055</v>
      </c>
      <c r="O1421" s="4" t="s">
        <v>14053</v>
      </c>
      <c r="P1421" s="4" t="s">
        <v>14079</v>
      </c>
      <c r="Q1421" s="5">
        <f>DATE(ecommerce_dataset_updated[[#This Row],[YYYY]],ecommerce_dataset_updated[[#This Row],[MM]],ecommerce_dataset_updated[[#This Row],[DD]])</f>
        <v>45390</v>
      </c>
      <c r="R1421" s="6" t="str">
        <f>TEXT(ecommerce_dataset_updated[[#This Row],['[Purchase_Date']]], "mmm")</f>
        <v>Apr</v>
      </c>
      <c r="S1421" s="6" t="str">
        <f>TEXT(ecommerce_dataset_updated[[#This Row],['[Purchase_Date']]], "ddd")</f>
        <v>Mon</v>
      </c>
      <c r="T1421" s="6">
        <f>ecommerce_dataset_updated[[#This Row],[Final_Price(Rs.) _]]-ecommerce_dataset_updated[[#This Row],['[Final_Price(Rs.)']]]</f>
        <v>0</v>
      </c>
      <c r="U1421" s="6" t="b">
        <f xml:space="preserve"> AND(ecommerce_dataset_updated[[#This Row],[Final_Price(Rs.) _]]=ecommerce_dataset_updated[[#This Row],['[Final_Price(Rs.)']]])</f>
        <v>1</v>
      </c>
      <c r="V1421" s="5"/>
    </row>
    <row r="1422" spans="1:22">
      <c r="A1422" t="s">
        <v>5788</v>
      </c>
      <c r="B1422" t="s">
        <v>5789</v>
      </c>
      <c r="C1422" t="s">
        <v>32</v>
      </c>
      <c r="D1422" s="9" t="s">
        <v>5790</v>
      </c>
      <c r="E1422" s="8">
        <f>ecommerce_dataset_updated[[#This Row],[Price (Rs.)]]+0</f>
        <v>328.64</v>
      </c>
      <c r="F1422" s="6" t="s">
        <v>26</v>
      </c>
      <c r="G1422" s="7">
        <f>ecommerce_dataset_updated[[#This Row],[Discount (%)]]+0</f>
        <v>25</v>
      </c>
      <c r="H1422" s="6" t="s">
        <v>5791</v>
      </c>
      <c r="I1422" s="6">
        <f>ecommerce_dataset_updated[[#This Row],['[Price (Rs.)']]]*ecommerce_dataset_updated[[#This Row],['[Discount (%)']]]/100</f>
        <v>82.16</v>
      </c>
      <c r="J1422" s="6">
        <f>ecommerce_dataset_updated[[#This Row],[Final_Price(Rs.)]]+0</f>
        <v>246.48</v>
      </c>
      <c r="K1422" s="6">
        <f xml:space="preserve"> ecommerce_dataset_updated[[#This Row],['[Price (Rs.)']]]-ecommerce_dataset_updated[[#This Row],[Discount Amount _]]</f>
        <v>246.48</v>
      </c>
      <c r="L1422" t="s">
        <v>35</v>
      </c>
      <c r="M1422" t="s">
        <v>1283</v>
      </c>
      <c r="N1422" s="4" t="s">
        <v>2910</v>
      </c>
      <c r="O1422" s="4" t="s">
        <v>14051</v>
      </c>
      <c r="P1422" s="4" t="s">
        <v>14079</v>
      </c>
      <c r="Q1422" s="5">
        <f>DATE(ecommerce_dataset_updated[[#This Row],[YYYY]],ecommerce_dataset_updated[[#This Row],[MM]],ecommerce_dataset_updated[[#This Row],[DD]])</f>
        <v>45336</v>
      </c>
      <c r="R1422" s="6" t="str">
        <f>TEXT(ecommerce_dataset_updated[[#This Row],['[Purchase_Date']]], "mmm")</f>
        <v>Feb</v>
      </c>
      <c r="S1422" s="6" t="str">
        <f>TEXT(ecommerce_dataset_updated[[#This Row],['[Purchase_Date']]], "ddd")</f>
        <v>Wed</v>
      </c>
      <c r="T1422" s="6">
        <f>ecommerce_dataset_updated[[#This Row],[Final_Price(Rs.) _]]-ecommerce_dataset_updated[[#This Row],['[Final_Price(Rs.)']]]</f>
        <v>0</v>
      </c>
      <c r="U1422" s="6" t="b">
        <f xml:space="preserve"> AND(ecommerce_dataset_updated[[#This Row],[Final_Price(Rs.) _]]=ecommerce_dataset_updated[[#This Row],['[Final_Price(Rs.)']]])</f>
        <v>1</v>
      </c>
      <c r="V1422" s="5"/>
    </row>
    <row r="1423" spans="1:22">
      <c r="A1423" t="s">
        <v>5792</v>
      </c>
      <c r="B1423" t="s">
        <v>5793</v>
      </c>
      <c r="C1423" t="s">
        <v>68</v>
      </c>
      <c r="D1423" s="9" t="s">
        <v>5794</v>
      </c>
      <c r="E1423" s="8">
        <f>ecommerce_dataset_updated[[#This Row],[Price (Rs.)]]+0</f>
        <v>141.52000000000001</v>
      </c>
      <c r="F1423" s="6" t="s">
        <v>20</v>
      </c>
      <c r="G1423" s="7">
        <f>ecommerce_dataset_updated[[#This Row],[Discount (%)]]+0</f>
        <v>20</v>
      </c>
      <c r="H1423" s="6" t="s">
        <v>5795</v>
      </c>
      <c r="I1423" s="6">
        <f>ecommerce_dataset_updated[[#This Row],['[Price (Rs.)']]]*ecommerce_dataset_updated[[#This Row],['[Discount (%)']]]/100</f>
        <v>28.304000000000002</v>
      </c>
      <c r="J1423" s="6">
        <f>ecommerce_dataset_updated[[#This Row],[Final_Price(Rs.)]]+0</f>
        <v>113.22</v>
      </c>
      <c r="K1423" s="6">
        <f xml:space="preserve"> ecommerce_dataset_updated[[#This Row],['[Price (Rs.)']]]-ecommerce_dataset_updated[[#This Row],[Discount Amount _]]</f>
        <v>113.21600000000001</v>
      </c>
      <c r="L1423" t="s">
        <v>35</v>
      </c>
      <c r="M1423" t="s">
        <v>329</v>
      </c>
      <c r="N1423" s="4" t="s">
        <v>14071</v>
      </c>
      <c r="O1423" s="4" t="s">
        <v>14067</v>
      </c>
      <c r="P1423" s="4" t="s">
        <v>14079</v>
      </c>
      <c r="Q1423" s="5">
        <f>DATE(ecommerce_dataset_updated[[#This Row],[YYYY]],ecommerce_dataset_updated[[#This Row],[MM]],ecommerce_dataset_updated[[#This Row],[DD]])</f>
        <v>45497</v>
      </c>
      <c r="R1423" s="6" t="str">
        <f>TEXT(ecommerce_dataset_updated[[#This Row],['[Purchase_Date']]], "mmm")</f>
        <v>Jul</v>
      </c>
      <c r="S1423" s="6" t="str">
        <f>TEXT(ecommerce_dataset_updated[[#This Row],['[Purchase_Date']]], "ddd")</f>
        <v>Wed</v>
      </c>
      <c r="T1423" s="6">
        <f>ecommerce_dataset_updated[[#This Row],[Final_Price(Rs.) _]]-ecommerce_dataset_updated[[#This Row],['[Final_Price(Rs.)']]]</f>
        <v>-3.9999999999906777E-3</v>
      </c>
      <c r="U1423" s="6" t="b">
        <f xml:space="preserve"> AND(ecommerce_dataset_updated[[#This Row],[Final_Price(Rs.) _]]=ecommerce_dataset_updated[[#This Row],['[Final_Price(Rs.)']]])</f>
        <v>0</v>
      </c>
      <c r="V1423" s="5"/>
    </row>
    <row r="1424" spans="1:22">
      <c r="A1424" t="s">
        <v>5796</v>
      </c>
      <c r="B1424" t="s">
        <v>5797</v>
      </c>
      <c r="C1424" t="s">
        <v>10</v>
      </c>
      <c r="D1424" s="9" t="s">
        <v>5798</v>
      </c>
      <c r="E1424" s="8">
        <f>ecommerce_dataset_updated[[#This Row],[Price (Rs.)]]+0</f>
        <v>310.66000000000003</v>
      </c>
      <c r="F1424" s="6" t="s">
        <v>47</v>
      </c>
      <c r="G1424" s="7">
        <f>ecommerce_dataset_updated[[#This Row],[Discount (%)]]+0</f>
        <v>50</v>
      </c>
      <c r="H1424" s="6" t="s">
        <v>5799</v>
      </c>
      <c r="I1424" s="6">
        <f>ecommerce_dataset_updated[[#This Row],['[Price (Rs.)']]]*ecommerce_dataset_updated[[#This Row],['[Discount (%)']]]/100</f>
        <v>155.33000000000001</v>
      </c>
      <c r="J1424" s="6">
        <f>ecommerce_dataset_updated[[#This Row],[Final_Price(Rs.)]]+0</f>
        <v>155.33000000000001</v>
      </c>
      <c r="K1424" s="6">
        <f xml:space="preserve"> ecommerce_dataset_updated[[#This Row],['[Price (Rs.)']]]-ecommerce_dataset_updated[[#This Row],[Discount Amount _]]</f>
        <v>155.33000000000001</v>
      </c>
      <c r="L1424" t="s">
        <v>28</v>
      </c>
      <c r="M1424" t="s">
        <v>103</v>
      </c>
      <c r="N1424" s="4" t="s">
        <v>14056</v>
      </c>
      <c r="O1424" s="4" t="s">
        <v>14053</v>
      </c>
      <c r="P1424" s="4" t="s">
        <v>14079</v>
      </c>
      <c r="Q1424" s="5">
        <f>DATE(ecommerce_dataset_updated[[#This Row],[YYYY]],ecommerce_dataset_updated[[#This Row],[MM]],ecommerce_dataset_updated[[#This Row],[DD]])</f>
        <v>45410</v>
      </c>
      <c r="R1424" s="6" t="str">
        <f>TEXT(ecommerce_dataset_updated[[#This Row],['[Purchase_Date']]], "mmm")</f>
        <v>Apr</v>
      </c>
      <c r="S1424" s="6" t="str">
        <f>TEXT(ecommerce_dataset_updated[[#This Row],['[Purchase_Date']]], "ddd")</f>
        <v>Sun</v>
      </c>
      <c r="T1424" s="6">
        <f>ecommerce_dataset_updated[[#This Row],[Final_Price(Rs.) _]]-ecommerce_dataset_updated[[#This Row],['[Final_Price(Rs.)']]]</f>
        <v>0</v>
      </c>
      <c r="U1424" s="6" t="b">
        <f xml:space="preserve"> AND(ecommerce_dataset_updated[[#This Row],[Final_Price(Rs.) _]]=ecommerce_dataset_updated[[#This Row],['[Final_Price(Rs.)']]])</f>
        <v>1</v>
      </c>
      <c r="V1424" s="5"/>
    </row>
    <row r="1425" spans="1:22">
      <c r="A1425" t="s">
        <v>5800</v>
      </c>
      <c r="B1425" t="s">
        <v>5801</v>
      </c>
      <c r="C1425" t="s">
        <v>10</v>
      </c>
      <c r="D1425" s="9" t="s">
        <v>5802</v>
      </c>
      <c r="E1425" s="8">
        <f>ecommerce_dataset_updated[[#This Row],[Price (Rs.)]]+0</f>
        <v>311.01</v>
      </c>
      <c r="F1425" s="6" t="s">
        <v>53</v>
      </c>
      <c r="G1425" s="7">
        <f>ecommerce_dataset_updated[[#This Row],[Discount (%)]]+0</f>
        <v>5</v>
      </c>
      <c r="H1425" s="6" t="s">
        <v>5803</v>
      </c>
      <c r="I1425" s="6">
        <f>ecommerce_dataset_updated[[#This Row],['[Price (Rs.)']]]*ecommerce_dataset_updated[[#This Row],['[Discount (%)']]]/100</f>
        <v>15.5505</v>
      </c>
      <c r="J1425" s="6">
        <f>ecommerce_dataset_updated[[#This Row],[Final_Price(Rs.)]]+0</f>
        <v>295.45999999999998</v>
      </c>
      <c r="K1425" s="6">
        <f xml:space="preserve"> ecommerce_dataset_updated[[#This Row],['[Price (Rs.)']]]-ecommerce_dataset_updated[[#This Row],[Discount Amount _]]</f>
        <v>295.45949999999999</v>
      </c>
      <c r="L1425" t="s">
        <v>35</v>
      </c>
      <c r="M1425" t="s">
        <v>1299</v>
      </c>
      <c r="N1425" s="4" t="s">
        <v>14051</v>
      </c>
      <c r="O1425" s="4" t="s">
        <v>14052</v>
      </c>
      <c r="P1425" s="4" t="s">
        <v>14079</v>
      </c>
      <c r="Q1425" s="5">
        <f>DATE(ecommerce_dataset_updated[[#This Row],[YYYY]],ecommerce_dataset_updated[[#This Row],[MM]],ecommerce_dataset_updated[[#This Row],[DD]])</f>
        <v>45293</v>
      </c>
      <c r="R1425" s="6" t="str">
        <f>TEXT(ecommerce_dataset_updated[[#This Row],['[Purchase_Date']]], "mmm")</f>
        <v>Jan</v>
      </c>
      <c r="S1425" s="6" t="str">
        <f>TEXT(ecommerce_dataset_updated[[#This Row],['[Purchase_Date']]], "ddd")</f>
        <v>Tue</v>
      </c>
      <c r="T1425" s="6">
        <f>ecommerce_dataset_updated[[#This Row],[Final_Price(Rs.) _]]-ecommerce_dataset_updated[[#This Row],['[Final_Price(Rs.)']]]</f>
        <v>-4.9999999998817657E-4</v>
      </c>
      <c r="U1425" s="6" t="b">
        <f xml:space="preserve"> AND(ecommerce_dataset_updated[[#This Row],[Final_Price(Rs.) _]]=ecommerce_dataset_updated[[#This Row],['[Final_Price(Rs.)']]])</f>
        <v>0</v>
      </c>
      <c r="V1425" s="5"/>
    </row>
    <row r="1426" spans="1:22">
      <c r="A1426" t="s">
        <v>5804</v>
      </c>
      <c r="B1426" t="s">
        <v>5805</v>
      </c>
      <c r="C1426" t="s">
        <v>32</v>
      </c>
      <c r="D1426" s="9" t="s">
        <v>5806</v>
      </c>
      <c r="E1426" s="8">
        <f>ecommerce_dataset_updated[[#This Row],[Price (Rs.)]]+0</f>
        <v>60.79</v>
      </c>
      <c r="F1426" s="6" t="s">
        <v>20</v>
      </c>
      <c r="G1426" s="7">
        <f>ecommerce_dataset_updated[[#This Row],[Discount (%)]]+0</f>
        <v>20</v>
      </c>
      <c r="H1426" s="6" t="s">
        <v>5807</v>
      </c>
      <c r="I1426" s="6">
        <f>ecommerce_dataset_updated[[#This Row],['[Price (Rs.)']]]*ecommerce_dataset_updated[[#This Row],['[Discount (%)']]]/100</f>
        <v>12.157999999999999</v>
      </c>
      <c r="J1426" s="6">
        <f>ecommerce_dataset_updated[[#This Row],[Final_Price(Rs.)]]+0</f>
        <v>48.63</v>
      </c>
      <c r="K1426" s="6">
        <f xml:space="preserve"> ecommerce_dataset_updated[[#This Row],['[Price (Rs.)']]]-ecommerce_dataset_updated[[#This Row],[Discount Amount _]]</f>
        <v>48.631999999999998</v>
      </c>
      <c r="L1426" t="s">
        <v>28</v>
      </c>
      <c r="M1426" t="s">
        <v>196</v>
      </c>
      <c r="N1426" s="4" t="s">
        <v>14061</v>
      </c>
      <c r="O1426" s="4" t="s">
        <v>14059</v>
      </c>
      <c r="P1426" s="4" t="s">
        <v>14079</v>
      </c>
      <c r="Q1426" s="5">
        <f>DATE(ecommerce_dataset_updated[[#This Row],[YYYY]],ecommerce_dataset_updated[[#This Row],[MM]],ecommerce_dataset_updated[[#This Row],[DD]])</f>
        <v>45433</v>
      </c>
      <c r="R1426" s="6" t="str">
        <f>TEXT(ecommerce_dataset_updated[[#This Row],['[Purchase_Date']]], "mmm")</f>
        <v>May</v>
      </c>
      <c r="S1426" s="6" t="str">
        <f>TEXT(ecommerce_dataset_updated[[#This Row],['[Purchase_Date']]], "ddd")</f>
        <v>Tue</v>
      </c>
      <c r="T1426" s="6">
        <f>ecommerce_dataset_updated[[#This Row],[Final_Price(Rs.) _]]-ecommerce_dataset_updated[[#This Row],['[Final_Price(Rs.)']]]</f>
        <v>1.9999999999953388E-3</v>
      </c>
      <c r="U1426" s="6" t="b">
        <f xml:space="preserve"> AND(ecommerce_dataset_updated[[#This Row],[Final_Price(Rs.) _]]=ecommerce_dataset_updated[[#This Row],['[Final_Price(Rs.)']]])</f>
        <v>0</v>
      </c>
      <c r="V1426" s="5"/>
    </row>
    <row r="1427" spans="1:22">
      <c r="A1427" t="s">
        <v>5808</v>
      </c>
      <c r="B1427" t="s">
        <v>5809</v>
      </c>
      <c r="C1427" t="s">
        <v>68</v>
      </c>
      <c r="D1427" s="9" t="s">
        <v>5810</v>
      </c>
      <c r="E1427" s="8">
        <f>ecommerce_dataset_updated[[#This Row],[Price (Rs.)]]+0</f>
        <v>252</v>
      </c>
      <c r="F1427" s="6" t="s">
        <v>154</v>
      </c>
      <c r="G1427" s="7">
        <f>ecommerce_dataset_updated[[#This Row],[Discount (%)]]+0</f>
        <v>30</v>
      </c>
      <c r="H1427" s="6" t="s">
        <v>5811</v>
      </c>
      <c r="I1427" s="6">
        <f>ecommerce_dataset_updated[[#This Row],['[Price (Rs.)']]]*ecommerce_dataset_updated[[#This Row],['[Discount (%)']]]/100</f>
        <v>75.599999999999994</v>
      </c>
      <c r="J1427" s="6">
        <f>ecommerce_dataset_updated[[#This Row],[Final_Price(Rs.)]]+0</f>
        <v>176.4</v>
      </c>
      <c r="K1427" s="6">
        <f xml:space="preserve"> ecommerce_dataset_updated[[#This Row],['[Price (Rs.)']]]-ecommerce_dataset_updated[[#This Row],[Discount Amount _]]</f>
        <v>176.4</v>
      </c>
      <c r="L1427" t="s">
        <v>14</v>
      </c>
      <c r="M1427" t="s">
        <v>1395</v>
      </c>
      <c r="N1427" s="4" t="s">
        <v>14059</v>
      </c>
      <c r="O1427" s="4" t="s">
        <v>14052</v>
      </c>
      <c r="P1427" s="4" t="s">
        <v>14079</v>
      </c>
      <c r="Q1427" s="5">
        <f>DATE(ecommerce_dataset_updated[[#This Row],[YYYY]],ecommerce_dataset_updated[[#This Row],[MM]],ecommerce_dataset_updated[[#This Row],[DD]])</f>
        <v>45296</v>
      </c>
      <c r="R1427" s="6" t="str">
        <f>TEXT(ecommerce_dataset_updated[[#This Row],['[Purchase_Date']]], "mmm")</f>
        <v>Jan</v>
      </c>
      <c r="S1427" s="6" t="str">
        <f>TEXT(ecommerce_dataset_updated[[#This Row],['[Purchase_Date']]], "ddd")</f>
        <v>Fri</v>
      </c>
      <c r="T1427" s="6">
        <f>ecommerce_dataset_updated[[#This Row],[Final_Price(Rs.) _]]-ecommerce_dataset_updated[[#This Row],['[Final_Price(Rs.)']]]</f>
        <v>0</v>
      </c>
      <c r="U1427" s="6" t="b">
        <f xml:space="preserve"> AND(ecommerce_dataset_updated[[#This Row],[Final_Price(Rs.) _]]=ecommerce_dataset_updated[[#This Row],['[Final_Price(Rs.)']]])</f>
        <v>1</v>
      </c>
      <c r="V1427" s="5"/>
    </row>
    <row r="1428" spans="1:22">
      <c r="A1428" t="s">
        <v>5812</v>
      </c>
      <c r="B1428" t="s">
        <v>5813</v>
      </c>
      <c r="C1428" t="s">
        <v>18</v>
      </c>
      <c r="D1428" s="9" t="s">
        <v>2047</v>
      </c>
      <c r="E1428" s="8">
        <f>ecommerce_dataset_updated[[#This Row],[Price (Rs.)]]+0</f>
        <v>213</v>
      </c>
      <c r="F1428" s="6" t="s">
        <v>26</v>
      </c>
      <c r="G1428" s="7">
        <f>ecommerce_dataset_updated[[#This Row],[Discount (%)]]+0</f>
        <v>25</v>
      </c>
      <c r="H1428" s="6" t="s">
        <v>5814</v>
      </c>
      <c r="I1428" s="6">
        <f>ecommerce_dataset_updated[[#This Row],['[Price (Rs.)']]]*ecommerce_dataset_updated[[#This Row],['[Discount (%)']]]/100</f>
        <v>53.25</v>
      </c>
      <c r="J1428" s="6">
        <f>ecommerce_dataset_updated[[#This Row],[Final_Price(Rs.)]]+0</f>
        <v>159.75</v>
      </c>
      <c r="K1428" s="6">
        <f xml:space="preserve"> ecommerce_dataset_updated[[#This Row],['[Price (Rs.)']]]-ecommerce_dataset_updated[[#This Row],[Discount Amount _]]</f>
        <v>159.75</v>
      </c>
      <c r="L1428" t="s">
        <v>77</v>
      </c>
      <c r="M1428" t="s">
        <v>1000</v>
      </c>
      <c r="N1428" s="4" t="s">
        <v>14072</v>
      </c>
      <c r="O1428" s="4" t="s">
        <v>14049</v>
      </c>
      <c r="P1428" s="4" t="s">
        <v>14079</v>
      </c>
      <c r="Q1428" s="5">
        <f>DATE(ecommerce_dataset_updated[[#This Row],[YYYY]],ecommerce_dataset_updated[[#This Row],[MM]],ecommerce_dataset_updated[[#This Row],[DD]])</f>
        <v>45612</v>
      </c>
      <c r="R1428" s="6" t="str">
        <f>TEXT(ecommerce_dataset_updated[[#This Row],['[Purchase_Date']]], "mmm")</f>
        <v>Nov</v>
      </c>
      <c r="S1428" s="6" t="str">
        <f>TEXT(ecommerce_dataset_updated[[#This Row],['[Purchase_Date']]], "ddd")</f>
        <v>Sat</v>
      </c>
      <c r="T1428" s="6">
        <f>ecommerce_dataset_updated[[#This Row],[Final_Price(Rs.) _]]-ecommerce_dataset_updated[[#This Row],['[Final_Price(Rs.)']]]</f>
        <v>0</v>
      </c>
      <c r="U1428" s="6" t="b">
        <f xml:space="preserve"> AND(ecommerce_dataset_updated[[#This Row],[Final_Price(Rs.) _]]=ecommerce_dataset_updated[[#This Row],['[Final_Price(Rs.)']]])</f>
        <v>1</v>
      </c>
      <c r="V1428" s="5"/>
    </row>
    <row r="1429" spans="1:22">
      <c r="A1429" t="s">
        <v>5815</v>
      </c>
      <c r="B1429" t="s">
        <v>5816</v>
      </c>
      <c r="C1429" t="s">
        <v>114</v>
      </c>
      <c r="D1429" s="9" t="s">
        <v>5817</v>
      </c>
      <c r="E1429" s="8">
        <f>ecommerce_dataset_updated[[#This Row],[Price (Rs.)]]+0</f>
        <v>191.77</v>
      </c>
      <c r="F1429" s="6" t="s">
        <v>26</v>
      </c>
      <c r="G1429" s="7">
        <f>ecommerce_dataset_updated[[#This Row],[Discount (%)]]+0</f>
        <v>25</v>
      </c>
      <c r="H1429" s="6" t="s">
        <v>5818</v>
      </c>
      <c r="I1429" s="6">
        <f>ecommerce_dataset_updated[[#This Row],['[Price (Rs.)']]]*ecommerce_dataset_updated[[#This Row],['[Discount (%)']]]/100</f>
        <v>47.942500000000003</v>
      </c>
      <c r="J1429" s="6">
        <f>ecommerce_dataset_updated[[#This Row],[Final_Price(Rs.)]]+0</f>
        <v>143.83000000000001</v>
      </c>
      <c r="K1429" s="6">
        <f xml:space="preserve"> ecommerce_dataset_updated[[#This Row],['[Price (Rs.)']]]-ecommerce_dataset_updated[[#This Row],[Discount Amount _]]</f>
        <v>143.82750000000001</v>
      </c>
      <c r="L1429" t="s">
        <v>35</v>
      </c>
      <c r="M1429" t="s">
        <v>596</v>
      </c>
      <c r="N1429" s="4" t="s">
        <v>14071</v>
      </c>
      <c r="O1429" s="4" t="s">
        <v>14050</v>
      </c>
      <c r="P1429" s="4" t="s">
        <v>14079</v>
      </c>
      <c r="Q1429" s="5">
        <f>DATE(ecommerce_dataset_updated[[#This Row],[YYYY]],ecommerce_dataset_updated[[#This Row],[MM]],ecommerce_dataset_updated[[#This Row],[DD]])</f>
        <v>45559</v>
      </c>
      <c r="R1429" s="6" t="str">
        <f>TEXT(ecommerce_dataset_updated[[#This Row],['[Purchase_Date']]], "mmm")</f>
        <v>Sep</v>
      </c>
      <c r="S1429" s="6" t="str">
        <f>TEXT(ecommerce_dataset_updated[[#This Row],['[Purchase_Date']]], "ddd")</f>
        <v>Tue</v>
      </c>
      <c r="T1429" s="6">
        <f>ecommerce_dataset_updated[[#This Row],[Final_Price(Rs.) _]]-ecommerce_dataset_updated[[#This Row],['[Final_Price(Rs.)']]]</f>
        <v>-2.4999999999977263E-3</v>
      </c>
      <c r="U1429" s="6" t="b">
        <f xml:space="preserve"> AND(ecommerce_dataset_updated[[#This Row],[Final_Price(Rs.) _]]=ecommerce_dataset_updated[[#This Row],['[Final_Price(Rs.)']]])</f>
        <v>0</v>
      </c>
      <c r="V1429" s="5"/>
    </row>
    <row r="1430" spans="1:22">
      <c r="A1430" t="s">
        <v>5819</v>
      </c>
      <c r="B1430" t="s">
        <v>5820</v>
      </c>
      <c r="C1430" t="s">
        <v>18</v>
      </c>
      <c r="D1430" s="9" t="s">
        <v>5821</v>
      </c>
      <c r="E1430" s="8">
        <f>ecommerce_dataset_updated[[#This Row],[Price (Rs.)]]+0</f>
        <v>239.31</v>
      </c>
      <c r="F1430" s="6" t="s">
        <v>75</v>
      </c>
      <c r="G1430" s="7">
        <f>ecommerce_dataset_updated[[#This Row],[Discount (%)]]+0</f>
        <v>10</v>
      </c>
      <c r="H1430" s="6" t="s">
        <v>5822</v>
      </c>
      <c r="I1430" s="6">
        <f>ecommerce_dataset_updated[[#This Row],['[Price (Rs.)']]]*ecommerce_dataset_updated[[#This Row],['[Discount (%)']]]/100</f>
        <v>23.930999999999997</v>
      </c>
      <c r="J1430" s="6">
        <f>ecommerce_dataset_updated[[#This Row],[Final_Price(Rs.)]]+0</f>
        <v>215.38</v>
      </c>
      <c r="K1430" s="6">
        <f xml:space="preserve"> ecommerce_dataset_updated[[#This Row],['[Price (Rs.)']]]-ecommerce_dataset_updated[[#This Row],[Discount Amount _]]</f>
        <v>215.37900000000002</v>
      </c>
      <c r="L1430" t="s">
        <v>35</v>
      </c>
      <c r="M1430" t="s">
        <v>644</v>
      </c>
      <c r="N1430" s="4" t="s">
        <v>2910</v>
      </c>
      <c r="O1430" s="4" t="s">
        <v>14059</v>
      </c>
      <c r="P1430" s="4" t="s">
        <v>14079</v>
      </c>
      <c r="Q1430" s="5">
        <f>DATE(ecommerce_dataset_updated[[#This Row],[YYYY]],ecommerce_dataset_updated[[#This Row],[MM]],ecommerce_dataset_updated[[#This Row],[DD]])</f>
        <v>45426</v>
      </c>
      <c r="R1430" s="6" t="str">
        <f>TEXT(ecommerce_dataset_updated[[#This Row],['[Purchase_Date']]], "mmm")</f>
        <v>May</v>
      </c>
      <c r="S1430" s="6" t="str">
        <f>TEXT(ecommerce_dataset_updated[[#This Row],['[Purchase_Date']]], "ddd")</f>
        <v>Tue</v>
      </c>
      <c r="T1430" s="6">
        <f>ecommerce_dataset_updated[[#This Row],[Final_Price(Rs.) _]]-ecommerce_dataset_updated[[#This Row],['[Final_Price(Rs.)']]]</f>
        <v>-9.9999999997635314E-4</v>
      </c>
      <c r="U1430" s="6" t="b">
        <f xml:space="preserve"> AND(ecommerce_dataset_updated[[#This Row],[Final_Price(Rs.) _]]=ecommerce_dataset_updated[[#This Row],['[Final_Price(Rs.)']]])</f>
        <v>0</v>
      </c>
      <c r="V1430" s="5"/>
    </row>
    <row r="1431" spans="1:22">
      <c r="A1431" t="s">
        <v>5823</v>
      </c>
      <c r="B1431" t="s">
        <v>5824</v>
      </c>
      <c r="C1431" t="s">
        <v>68</v>
      </c>
      <c r="D1431" s="9" t="s">
        <v>5825</v>
      </c>
      <c r="E1431" s="8">
        <f>ecommerce_dataset_updated[[#This Row],[Price (Rs.)]]+0</f>
        <v>212.42</v>
      </c>
      <c r="F1431" s="6" t="s">
        <v>47</v>
      </c>
      <c r="G1431" s="7">
        <f>ecommerce_dataset_updated[[#This Row],[Discount (%)]]+0</f>
        <v>50</v>
      </c>
      <c r="H1431" s="6" t="s">
        <v>5826</v>
      </c>
      <c r="I1431" s="6">
        <f>ecommerce_dataset_updated[[#This Row],['[Price (Rs.)']]]*ecommerce_dataset_updated[[#This Row],['[Discount (%)']]]/100</f>
        <v>106.21</v>
      </c>
      <c r="J1431" s="6">
        <f>ecommerce_dataset_updated[[#This Row],[Final_Price(Rs.)]]+0</f>
        <v>106.21</v>
      </c>
      <c r="K1431" s="6">
        <f xml:space="preserve"> ecommerce_dataset_updated[[#This Row],['[Price (Rs.)']]]-ecommerce_dataset_updated[[#This Row],[Discount Amount _]]</f>
        <v>106.21</v>
      </c>
      <c r="L1431" t="s">
        <v>120</v>
      </c>
      <c r="M1431" t="s">
        <v>150</v>
      </c>
      <c r="N1431" s="4" t="s">
        <v>14057</v>
      </c>
      <c r="O1431" s="4" t="s">
        <v>14051</v>
      </c>
      <c r="P1431" s="4" t="s">
        <v>14079</v>
      </c>
      <c r="Q1431" s="5">
        <f>DATE(ecommerce_dataset_updated[[#This Row],[YYYY]],ecommerce_dataset_updated[[#This Row],[MM]],ecommerce_dataset_updated[[#This Row],[DD]])</f>
        <v>45325</v>
      </c>
      <c r="R1431" s="6" t="str">
        <f>TEXT(ecommerce_dataset_updated[[#This Row],['[Purchase_Date']]], "mmm")</f>
        <v>Feb</v>
      </c>
      <c r="S1431" s="6" t="str">
        <f>TEXT(ecommerce_dataset_updated[[#This Row],['[Purchase_Date']]], "ddd")</f>
        <v>Sat</v>
      </c>
      <c r="T1431" s="6">
        <f>ecommerce_dataset_updated[[#This Row],[Final_Price(Rs.) _]]-ecommerce_dataset_updated[[#This Row],['[Final_Price(Rs.)']]]</f>
        <v>0</v>
      </c>
      <c r="U1431" s="6" t="b">
        <f xml:space="preserve"> AND(ecommerce_dataset_updated[[#This Row],[Final_Price(Rs.) _]]=ecommerce_dataset_updated[[#This Row],['[Final_Price(Rs.)']]])</f>
        <v>1</v>
      </c>
      <c r="V1431" s="5"/>
    </row>
    <row r="1432" spans="1:22">
      <c r="A1432" t="s">
        <v>5827</v>
      </c>
      <c r="B1432" t="s">
        <v>5828</v>
      </c>
      <c r="C1432" t="s">
        <v>45</v>
      </c>
      <c r="D1432" s="9" t="s">
        <v>170</v>
      </c>
      <c r="E1432" s="8">
        <f>ecommerce_dataset_updated[[#This Row],[Price (Rs.)]]+0</f>
        <v>209.08</v>
      </c>
      <c r="F1432" s="6" t="s">
        <v>53</v>
      </c>
      <c r="G1432" s="7">
        <f>ecommerce_dataset_updated[[#This Row],[Discount (%)]]+0</f>
        <v>5</v>
      </c>
      <c r="H1432" s="6" t="s">
        <v>5829</v>
      </c>
      <c r="I1432" s="6">
        <f>ecommerce_dataset_updated[[#This Row],['[Price (Rs.)']]]*ecommerce_dataset_updated[[#This Row],['[Discount (%)']]]/100</f>
        <v>10.454000000000001</v>
      </c>
      <c r="J1432" s="6">
        <f>ecommerce_dataset_updated[[#This Row],[Final_Price(Rs.)]]+0</f>
        <v>198.63</v>
      </c>
      <c r="K1432" s="6">
        <f xml:space="preserve"> ecommerce_dataset_updated[[#This Row],['[Price (Rs.)']]]-ecommerce_dataset_updated[[#This Row],[Discount Amount _]]</f>
        <v>198.626</v>
      </c>
      <c r="L1432" t="s">
        <v>35</v>
      </c>
      <c r="M1432" t="s">
        <v>161</v>
      </c>
      <c r="N1432" s="4" t="s">
        <v>14062</v>
      </c>
      <c r="O1432" s="4" t="s">
        <v>14055</v>
      </c>
      <c r="P1432" s="4" t="s">
        <v>14079</v>
      </c>
      <c r="Q1432" s="5">
        <f>DATE(ecommerce_dataset_updated[[#This Row],[YYYY]],ecommerce_dataset_updated[[#This Row],[MM]],ecommerce_dataset_updated[[#This Row],[DD]])</f>
        <v>45510</v>
      </c>
      <c r="R1432" s="6" t="str">
        <f>TEXT(ecommerce_dataset_updated[[#This Row],['[Purchase_Date']]], "mmm")</f>
        <v>Aug</v>
      </c>
      <c r="S1432" s="6" t="str">
        <f>TEXT(ecommerce_dataset_updated[[#This Row],['[Purchase_Date']]], "ddd")</f>
        <v>Tue</v>
      </c>
      <c r="T1432" s="6">
        <f>ecommerce_dataset_updated[[#This Row],[Final_Price(Rs.) _]]-ecommerce_dataset_updated[[#This Row],['[Final_Price(Rs.)']]]</f>
        <v>-3.9999999999906777E-3</v>
      </c>
      <c r="U1432" s="6" t="b">
        <f xml:space="preserve"> AND(ecommerce_dataset_updated[[#This Row],[Final_Price(Rs.) _]]=ecommerce_dataset_updated[[#This Row],['[Final_Price(Rs.)']]])</f>
        <v>0</v>
      </c>
      <c r="V1432" s="5"/>
    </row>
    <row r="1433" spans="1:22">
      <c r="A1433" t="s">
        <v>5830</v>
      </c>
      <c r="B1433" t="s">
        <v>5831</v>
      </c>
      <c r="C1433" t="s">
        <v>18</v>
      </c>
      <c r="D1433" s="9" t="s">
        <v>5832</v>
      </c>
      <c r="E1433" s="8">
        <f>ecommerce_dataset_updated[[#This Row],[Price (Rs.)]]+0</f>
        <v>394.82</v>
      </c>
      <c r="F1433" s="6" t="s">
        <v>107</v>
      </c>
      <c r="G1433" s="7">
        <f>ecommerce_dataset_updated[[#This Row],[Discount (%)]]+0</f>
        <v>0</v>
      </c>
      <c r="H1433" s="6" t="s">
        <v>5832</v>
      </c>
      <c r="I1433" s="6">
        <f>ecommerce_dataset_updated[[#This Row],['[Price (Rs.)']]]*ecommerce_dataset_updated[[#This Row],['[Discount (%)']]]/100</f>
        <v>0</v>
      </c>
      <c r="J1433" s="6">
        <f>ecommerce_dataset_updated[[#This Row],[Final_Price(Rs.)]]+0</f>
        <v>394.82</v>
      </c>
      <c r="K1433" s="6">
        <f xml:space="preserve"> ecommerce_dataset_updated[[#This Row],['[Price (Rs.)']]]-ecommerce_dataset_updated[[#This Row],[Discount Amount _]]</f>
        <v>394.82</v>
      </c>
      <c r="L1433" t="s">
        <v>28</v>
      </c>
      <c r="M1433" t="s">
        <v>399</v>
      </c>
      <c r="N1433" s="4" t="s">
        <v>14063</v>
      </c>
      <c r="O1433" s="4" t="s">
        <v>75</v>
      </c>
      <c r="P1433" s="4" t="s">
        <v>14079</v>
      </c>
      <c r="Q1433" s="5">
        <f>DATE(ecommerce_dataset_updated[[#This Row],[YYYY]],ecommerce_dataset_updated[[#This Row],[MM]],ecommerce_dataset_updated[[#This Row],[DD]])</f>
        <v>45582</v>
      </c>
      <c r="R1433" s="6" t="str">
        <f>TEXT(ecommerce_dataset_updated[[#This Row],['[Purchase_Date']]], "mmm")</f>
        <v>Oct</v>
      </c>
      <c r="S1433" s="6" t="str">
        <f>TEXT(ecommerce_dataset_updated[[#This Row],['[Purchase_Date']]], "ddd")</f>
        <v>Thu</v>
      </c>
      <c r="T1433" s="6">
        <f>ecommerce_dataset_updated[[#This Row],[Final_Price(Rs.) _]]-ecommerce_dataset_updated[[#This Row],['[Final_Price(Rs.)']]]</f>
        <v>0</v>
      </c>
      <c r="U1433" s="6" t="b">
        <f xml:space="preserve"> AND(ecommerce_dataset_updated[[#This Row],[Final_Price(Rs.) _]]=ecommerce_dataset_updated[[#This Row],['[Final_Price(Rs.)']]])</f>
        <v>1</v>
      </c>
      <c r="V1433" s="5"/>
    </row>
    <row r="1434" spans="1:22">
      <c r="A1434" t="s">
        <v>5833</v>
      </c>
      <c r="B1434" t="s">
        <v>5834</v>
      </c>
      <c r="C1434" t="s">
        <v>68</v>
      </c>
      <c r="D1434" s="9" t="s">
        <v>5835</v>
      </c>
      <c r="E1434" s="8">
        <f>ecommerce_dataset_updated[[#This Row],[Price (Rs.)]]+0</f>
        <v>305.94</v>
      </c>
      <c r="F1434" s="6" t="s">
        <v>53</v>
      </c>
      <c r="G1434" s="7">
        <f>ecommerce_dataset_updated[[#This Row],[Discount (%)]]+0</f>
        <v>5</v>
      </c>
      <c r="H1434" s="6" t="s">
        <v>5836</v>
      </c>
      <c r="I1434" s="6">
        <f>ecommerce_dataset_updated[[#This Row],['[Price (Rs.)']]]*ecommerce_dataset_updated[[#This Row],['[Discount (%)']]]/100</f>
        <v>15.297000000000001</v>
      </c>
      <c r="J1434" s="6">
        <f>ecommerce_dataset_updated[[#This Row],[Final_Price(Rs.)]]+0</f>
        <v>290.64</v>
      </c>
      <c r="K1434" s="6">
        <f xml:space="preserve"> ecommerce_dataset_updated[[#This Row],['[Price (Rs.)']]]-ecommerce_dataset_updated[[#This Row],[Discount Amount _]]</f>
        <v>290.64299999999997</v>
      </c>
      <c r="L1434" t="s">
        <v>77</v>
      </c>
      <c r="M1434" t="s">
        <v>1809</v>
      </c>
      <c r="N1434" s="4" t="s">
        <v>14067</v>
      </c>
      <c r="O1434" s="4" t="s">
        <v>14055</v>
      </c>
      <c r="P1434" s="4" t="s">
        <v>14079</v>
      </c>
      <c r="Q1434" s="5">
        <f>DATE(ecommerce_dataset_updated[[#This Row],[YYYY]],ecommerce_dataset_updated[[#This Row],[MM]],ecommerce_dataset_updated[[#This Row],[DD]])</f>
        <v>45511</v>
      </c>
      <c r="R1434" s="6" t="str">
        <f>TEXT(ecommerce_dataset_updated[[#This Row],['[Purchase_Date']]], "mmm")</f>
        <v>Aug</v>
      </c>
      <c r="S1434" s="6" t="str">
        <f>TEXT(ecommerce_dataset_updated[[#This Row],['[Purchase_Date']]], "ddd")</f>
        <v>Wed</v>
      </c>
      <c r="T1434" s="6">
        <f>ecommerce_dataset_updated[[#This Row],[Final_Price(Rs.) _]]-ecommerce_dataset_updated[[#This Row],['[Final_Price(Rs.)']]]</f>
        <v>2.9999999999859028E-3</v>
      </c>
      <c r="U1434" s="6" t="b">
        <f xml:space="preserve"> AND(ecommerce_dataset_updated[[#This Row],[Final_Price(Rs.) _]]=ecommerce_dataset_updated[[#This Row],['[Final_Price(Rs.)']]])</f>
        <v>0</v>
      </c>
      <c r="V1434" s="5"/>
    </row>
    <row r="1435" spans="1:22">
      <c r="A1435" t="s">
        <v>5837</v>
      </c>
      <c r="B1435" t="s">
        <v>5838</v>
      </c>
      <c r="C1435" t="s">
        <v>68</v>
      </c>
      <c r="D1435" s="9" t="s">
        <v>5839</v>
      </c>
      <c r="E1435" s="8">
        <f>ecommerce_dataset_updated[[#This Row],[Price (Rs.)]]+0</f>
        <v>390.66</v>
      </c>
      <c r="F1435" s="6" t="s">
        <v>12</v>
      </c>
      <c r="G1435" s="7">
        <f>ecommerce_dataset_updated[[#This Row],[Discount (%)]]+0</f>
        <v>15</v>
      </c>
      <c r="H1435" s="6" t="s">
        <v>5840</v>
      </c>
      <c r="I1435" s="6">
        <f>ecommerce_dataset_updated[[#This Row],['[Price (Rs.)']]]*ecommerce_dataset_updated[[#This Row],['[Discount (%)']]]/100</f>
        <v>58.599000000000004</v>
      </c>
      <c r="J1435" s="6">
        <f>ecommerce_dataset_updated[[#This Row],[Final_Price(Rs.)]]+0</f>
        <v>332.06</v>
      </c>
      <c r="K1435" s="6">
        <f xml:space="preserve"> ecommerce_dataset_updated[[#This Row],['[Price (Rs.)']]]-ecommerce_dataset_updated[[#This Row],[Discount Amount _]]</f>
        <v>332.06100000000004</v>
      </c>
      <c r="L1435" t="s">
        <v>120</v>
      </c>
      <c r="M1435" t="s">
        <v>403</v>
      </c>
      <c r="N1435" s="4" t="s">
        <v>14061</v>
      </c>
      <c r="O1435" s="4" t="s">
        <v>14049</v>
      </c>
      <c r="P1435" s="4" t="s">
        <v>14079</v>
      </c>
      <c r="Q1435" s="5">
        <f>DATE(ecommerce_dataset_updated[[#This Row],[YYYY]],ecommerce_dataset_updated[[#This Row],[MM]],ecommerce_dataset_updated[[#This Row],[DD]])</f>
        <v>45617</v>
      </c>
      <c r="R1435" s="6" t="str">
        <f>TEXT(ecommerce_dataset_updated[[#This Row],['[Purchase_Date']]], "mmm")</f>
        <v>Nov</v>
      </c>
      <c r="S1435" s="6" t="str">
        <f>TEXT(ecommerce_dataset_updated[[#This Row],['[Purchase_Date']]], "ddd")</f>
        <v>Thu</v>
      </c>
      <c r="T1435" s="6">
        <f>ecommerce_dataset_updated[[#This Row],[Final_Price(Rs.) _]]-ecommerce_dataset_updated[[#This Row],['[Final_Price(Rs.)']]]</f>
        <v>1.0000000000331966E-3</v>
      </c>
      <c r="U1435" s="6" t="b">
        <f xml:space="preserve"> AND(ecommerce_dataset_updated[[#This Row],[Final_Price(Rs.) _]]=ecommerce_dataset_updated[[#This Row],['[Final_Price(Rs.)']]])</f>
        <v>0</v>
      </c>
      <c r="V1435" s="5"/>
    </row>
    <row r="1436" spans="1:22">
      <c r="A1436" t="s">
        <v>5841</v>
      </c>
      <c r="B1436" t="s">
        <v>5842</v>
      </c>
      <c r="C1436" t="s">
        <v>39</v>
      </c>
      <c r="D1436" s="9" t="s">
        <v>5843</v>
      </c>
      <c r="E1436" s="8">
        <f>ecommerce_dataset_updated[[#This Row],[Price (Rs.)]]+0</f>
        <v>402.97</v>
      </c>
      <c r="F1436" s="6" t="s">
        <v>47</v>
      </c>
      <c r="G1436" s="7">
        <f>ecommerce_dataset_updated[[#This Row],[Discount (%)]]+0</f>
        <v>50</v>
      </c>
      <c r="H1436" s="6" t="s">
        <v>5844</v>
      </c>
      <c r="I1436" s="6">
        <f>ecommerce_dataset_updated[[#This Row],['[Price (Rs.)']]]*ecommerce_dataset_updated[[#This Row],['[Discount (%)']]]/100</f>
        <v>201.48500000000001</v>
      </c>
      <c r="J1436" s="6">
        <f>ecommerce_dataset_updated[[#This Row],[Final_Price(Rs.)]]+0</f>
        <v>201.49</v>
      </c>
      <c r="K1436" s="6">
        <f xml:space="preserve"> ecommerce_dataset_updated[[#This Row],['[Price (Rs.)']]]-ecommerce_dataset_updated[[#This Row],[Discount Amount _]]</f>
        <v>201.48500000000001</v>
      </c>
      <c r="L1436" t="s">
        <v>35</v>
      </c>
      <c r="M1436" t="s">
        <v>1462</v>
      </c>
      <c r="N1436" s="4" t="s">
        <v>14054</v>
      </c>
      <c r="O1436" s="4" t="s">
        <v>14067</v>
      </c>
      <c r="P1436" s="4" t="s">
        <v>14079</v>
      </c>
      <c r="Q1436" s="5">
        <f>DATE(ecommerce_dataset_updated[[#This Row],[YYYY]],ecommerce_dataset_updated[[#This Row],[MM]],ecommerce_dataset_updated[[#This Row],[DD]])</f>
        <v>45500</v>
      </c>
      <c r="R1436" s="6" t="str">
        <f>TEXT(ecommerce_dataset_updated[[#This Row],['[Purchase_Date']]], "mmm")</f>
        <v>Jul</v>
      </c>
      <c r="S1436" s="6" t="str">
        <f>TEXT(ecommerce_dataset_updated[[#This Row],['[Purchase_Date']]], "ddd")</f>
        <v>Sat</v>
      </c>
      <c r="T1436" s="6">
        <f>ecommerce_dataset_updated[[#This Row],[Final_Price(Rs.) _]]-ecommerce_dataset_updated[[#This Row],['[Final_Price(Rs.)']]]</f>
        <v>-4.9999999999954525E-3</v>
      </c>
      <c r="U1436" s="6" t="b">
        <f xml:space="preserve"> AND(ecommerce_dataset_updated[[#This Row],[Final_Price(Rs.) _]]=ecommerce_dataset_updated[[#This Row],['[Final_Price(Rs.)']]])</f>
        <v>0</v>
      </c>
      <c r="V1436" s="5"/>
    </row>
    <row r="1437" spans="1:22">
      <c r="A1437" t="s">
        <v>5845</v>
      </c>
      <c r="B1437" t="s">
        <v>5846</v>
      </c>
      <c r="C1437" t="s">
        <v>39</v>
      </c>
      <c r="D1437" s="9" t="s">
        <v>5847</v>
      </c>
      <c r="E1437" s="8">
        <f>ecommerce_dataset_updated[[#This Row],[Price (Rs.)]]+0</f>
        <v>280.99</v>
      </c>
      <c r="F1437" s="6" t="s">
        <v>154</v>
      </c>
      <c r="G1437" s="7">
        <f>ecommerce_dataset_updated[[#This Row],[Discount (%)]]+0</f>
        <v>30</v>
      </c>
      <c r="H1437" s="6" t="s">
        <v>5848</v>
      </c>
      <c r="I1437" s="6">
        <f>ecommerce_dataset_updated[[#This Row],['[Price (Rs.)']]]*ecommerce_dataset_updated[[#This Row],['[Discount (%)']]]/100</f>
        <v>84.297000000000011</v>
      </c>
      <c r="J1437" s="6">
        <f>ecommerce_dataset_updated[[#This Row],[Final_Price(Rs.)]]+0</f>
        <v>196.69</v>
      </c>
      <c r="K1437" s="6">
        <f xml:space="preserve"> ecommerce_dataset_updated[[#This Row],['[Price (Rs.)']]]-ecommerce_dataset_updated[[#This Row],[Discount Amount _]]</f>
        <v>196.69299999999998</v>
      </c>
      <c r="L1437" t="s">
        <v>35</v>
      </c>
      <c r="M1437" t="s">
        <v>1274</v>
      </c>
      <c r="N1437" s="4" t="s">
        <v>14067</v>
      </c>
      <c r="O1437" s="4" t="s">
        <v>14051</v>
      </c>
      <c r="P1437" s="4" t="s">
        <v>14079</v>
      </c>
      <c r="Q1437" s="5">
        <f>DATE(ecommerce_dataset_updated[[#This Row],[YYYY]],ecommerce_dataset_updated[[#This Row],[MM]],ecommerce_dataset_updated[[#This Row],[DD]])</f>
        <v>45329</v>
      </c>
      <c r="R1437" s="6" t="str">
        <f>TEXT(ecommerce_dataset_updated[[#This Row],['[Purchase_Date']]], "mmm")</f>
        <v>Feb</v>
      </c>
      <c r="S1437" s="6" t="str">
        <f>TEXT(ecommerce_dataset_updated[[#This Row],['[Purchase_Date']]], "ddd")</f>
        <v>Wed</v>
      </c>
      <c r="T1437" s="6">
        <f>ecommerce_dataset_updated[[#This Row],[Final_Price(Rs.) _]]-ecommerce_dataset_updated[[#This Row],['[Final_Price(Rs.)']]]</f>
        <v>2.9999999999859028E-3</v>
      </c>
      <c r="U1437" s="6" t="b">
        <f xml:space="preserve"> AND(ecommerce_dataset_updated[[#This Row],[Final_Price(Rs.) _]]=ecommerce_dataset_updated[[#This Row],['[Final_Price(Rs.)']]])</f>
        <v>0</v>
      </c>
      <c r="V1437" s="5"/>
    </row>
    <row r="1438" spans="1:22">
      <c r="A1438" t="s">
        <v>5849</v>
      </c>
      <c r="B1438" t="s">
        <v>5850</v>
      </c>
      <c r="C1438" t="s">
        <v>10</v>
      </c>
      <c r="D1438" s="9" t="s">
        <v>5851</v>
      </c>
      <c r="E1438" s="8">
        <f>ecommerce_dataset_updated[[#This Row],[Price (Rs.)]]+0</f>
        <v>309.55</v>
      </c>
      <c r="F1438" s="6" t="s">
        <v>75</v>
      </c>
      <c r="G1438" s="7">
        <f>ecommerce_dataset_updated[[#This Row],[Discount (%)]]+0</f>
        <v>10</v>
      </c>
      <c r="H1438" s="6" t="s">
        <v>5852</v>
      </c>
      <c r="I1438" s="6">
        <f>ecommerce_dataset_updated[[#This Row],['[Price (Rs.)']]]*ecommerce_dataset_updated[[#This Row],['[Discount (%)']]]/100</f>
        <v>30.954999999999998</v>
      </c>
      <c r="J1438" s="6">
        <f>ecommerce_dataset_updated[[#This Row],[Final_Price(Rs.)]]+0</f>
        <v>278.60000000000002</v>
      </c>
      <c r="K1438" s="6">
        <f xml:space="preserve"> ecommerce_dataset_updated[[#This Row],['[Price (Rs.)']]]-ecommerce_dataset_updated[[#This Row],[Discount Amount _]]</f>
        <v>278.59500000000003</v>
      </c>
      <c r="L1438" t="s">
        <v>28</v>
      </c>
      <c r="M1438" t="s">
        <v>681</v>
      </c>
      <c r="N1438" s="4" t="s">
        <v>14051</v>
      </c>
      <c r="O1438" s="4" t="s">
        <v>14062</v>
      </c>
      <c r="P1438" s="4" t="s">
        <v>14079</v>
      </c>
      <c r="Q1438" s="5">
        <f>DATE(ecommerce_dataset_updated[[#This Row],[YYYY]],ecommerce_dataset_updated[[#This Row],[MM]],ecommerce_dataset_updated[[#This Row],[DD]])</f>
        <v>45445</v>
      </c>
      <c r="R1438" s="6" t="str">
        <f>TEXT(ecommerce_dataset_updated[[#This Row],['[Purchase_Date']]], "mmm")</f>
        <v>Jun</v>
      </c>
      <c r="S1438" s="6" t="str">
        <f>TEXT(ecommerce_dataset_updated[[#This Row],['[Purchase_Date']]], "ddd")</f>
        <v>Sun</v>
      </c>
      <c r="T1438" s="6">
        <f>ecommerce_dataset_updated[[#This Row],[Final_Price(Rs.) _]]-ecommerce_dataset_updated[[#This Row],['[Final_Price(Rs.)']]]</f>
        <v>-4.9999999999954525E-3</v>
      </c>
      <c r="U1438" s="6" t="b">
        <f xml:space="preserve"> AND(ecommerce_dataset_updated[[#This Row],[Final_Price(Rs.) _]]=ecommerce_dataset_updated[[#This Row],['[Final_Price(Rs.)']]])</f>
        <v>0</v>
      </c>
      <c r="V1438" s="5"/>
    </row>
    <row r="1439" spans="1:22">
      <c r="A1439" t="s">
        <v>5853</v>
      </c>
      <c r="B1439" t="s">
        <v>5854</v>
      </c>
      <c r="C1439" t="s">
        <v>39</v>
      </c>
      <c r="D1439" s="9" t="s">
        <v>5855</v>
      </c>
      <c r="E1439" s="8">
        <f>ecommerce_dataset_updated[[#This Row],[Price (Rs.)]]+0</f>
        <v>471.41</v>
      </c>
      <c r="F1439" s="6" t="s">
        <v>26</v>
      </c>
      <c r="G1439" s="7">
        <f>ecommerce_dataset_updated[[#This Row],[Discount (%)]]+0</f>
        <v>25</v>
      </c>
      <c r="H1439" s="6" t="s">
        <v>5856</v>
      </c>
      <c r="I1439" s="6">
        <f>ecommerce_dataset_updated[[#This Row],['[Price (Rs.)']]]*ecommerce_dataset_updated[[#This Row],['[Discount (%)']]]/100</f>
        <v>117.85250000000001</v>
      </c>
      <c r="J1439" s="6">
        <f>ecommerce_dataset_updated[[#This Row],[Final_Price(Rs.)]]+0</f>
        <v>353.56</v>
      </c>
      <c r="K1439" s="6">
        <f xml:space="preserve"> ecommerce_dataset_updated[[#This Row],['[Price (Rs.)']]]-ecommerce_dataset_updated[[#This Row],[Discount Amount _]]</f>
        <v>353.5575</v>
      </c>
      <c r="L1439" t="s">
        <v>77</v>
      </c>
      <c r="M1439" t="s">
        <v>4395</v>
      </c>
      <c r="N1439" s="4" t="s">
        <v>20</v>
      </c>
      <c r="O1439" s="4" t="s">
        <v>14059</v>
      </c>
      <c r="P1439" s="4" t="s">
        <v>14079</v>
      </c>
      <c r="Q1439" s="5">
        <f>DATE(ecommerce_dataset_updated[[#This Row],[YYYY]],ecommerce_dataset_updated[[#This Row],[MM]],ecommerce_dataset_updated[[#This Row],[DD]])</f>
        <v>45432</v>
      </c>
      <c r="R1439" s="6" t="str">
        <f>TEXT(ecommerce_dataset_updated[[#This Row],['[Purchase_Date']]], "mmm")</f>
        <v>May</v>
      </c>
      <c r="S1439" s="6" t="str">
        <f>TEXT(ecommerce_dataset_updated[[#This Row],['[Purchase_Date']]], "ddd")</f>
        <v>Mon</v>
      </c>
      <c r="T1439" s="6">
        <f>ecommerce_dataset_updated[[#This Row],[Final_Price(Rs.) _]]-ecommerce_dataset_updated[[#This Row],['[Final_Price(Rs.)']]]</f>
        <v>-2.4999999999977263E-3</v>
      </c>
      <c r="U1439" s="6" t="b">
        <f xml:space="preserve"> AND(ecommerce_dataset_updated[[#This Row],[Final_Price(Rs.) _]]=ecommerce_dataset_updated[[#This Row],['[Final_Price(Rs.)']]])</f>
        <v>0</v>
      </c>
      <c r="V1439" s="5"/>
    </row>
    <row r="1440" spans="1:22">
      <c r="A1440" t="s">
        <v>5857</v>
      </c>
      <c r="B1440" t="s">
        <v>5858</v>
      </c>
      <c r="C1440" t="s">
        <v>10</v>
      </c>
      <c r="D1440" s="9" t="s">
        <v>5859</v>
      </c>
      <c r="E1440" s="8">
        <f>ecommerce_dataset_updated[[#This Row],[Price (Rs.)]]+0</f>
        <v>46.48</v>
      </c>
      <c r="F1440" s="6" t="s">
        <v>107</v>
      </c>
      <c r="G1440" s="7">
        <f>ecommerce_dataset_updated[[#This Row],[Discount (%)]]+0</f>
        <v>0</v>
      </c>
      <c r="H1440" s="6" t="s">
        <v>5859</v>
      </c>
      <c r="I1440" s="6">
        <f>ecommerce_dataset_updated[[#This Row],['[Price (Rs.)']]]*ecommerce_dataset_updated[[#This Row],['[Discount (%)']]]/100</f>
        <v>0</v>
      </c>
      <c r="J1440" s="6">
        <f>ecommerce_dataset_updated[[#This Row],[Final_Price(Rs.)]]+0</f>
        <v>46.48</v>
      </c>
      <c r="K1440" s="6">
        <f xml:space="preserve"> ecommerce_dataset_updated[[#This Row],['[Price (Rs.)']]]-ecommerce_dataset_updated[[#This Row],[Discount Amount _]]</f>
        <v>46.48</v>
      </c>
      <c r="L1440" t="s">
        <v>14</v>
      </c>
      <c r="M1440" t="s">
        <v>1202</v>
      </c>
      <c r="N1440" s="4" t="s">
        <v>14058</v>
      </c>
      <c r="O1440" s="4" t="s">
        <v>14062</v>
      </c>
      <c r="P1440" s="4" t="s">
        <v>14079</v>
      </c>
      <c r="Q1440" s="5">
        <f>DATE(ecommerce_dataset_updated[[#This Row],[YYYY]],ecommerce_dataset_updated[[#This Row],[MM]],ecommerce_dataset_updated[[#This Row],[DD]])</f>
        <v>45472</v>
      </c>
      <c r="R1440" s="6" t="str">
        <f>TEXT(ecommerce_dataset_updated[[#This Row],['[Purchase_Date']]], "mmm")</f>
        <v>Jun</v>
      </c>
      <c r="S1440" s="6" t="str">
        <f>TEXT(ecommerce_dataset_updated[[#This Row],['[Purchase_Date']]], "ddd")</f>
        <v>Sat</v>
      </c>
      <c r="T1440" s="6">
        <f>ecommerce_dataset_updated[[#This Row],[Final_Price(Rs.) _]]-ecommerce_dataset_updated[[#This Row],['[Final_Price(Rs.)']]]</f>
        <v>0</v>
      </c>
      <c r="U1440" s="6" t="b">
        <f xml:space="preserve"> AND(ecommerce_dataset_updated[[#This Row],[Final_Price(Rs.) _]]=ecommerce_dataset_updated[[#This Row],['[Final_Price(Rs.)']]])</f>
        <v>1</v>
      </c>
      <c r="V1440" s="5"/>
    </row>
    <row r="1441" spans="1:22">
      <c r="A1441" t="s">
        <v>5860</v>
      </c>
      <c r="B1441" t="s">
        <v>5861</v>
      </c>
      <c r="C1441" t="s">
        <v>39</v>
      </c>
      <c r="D1441" s="9" t="s">
        <v>5449</v>
      </c>
      <c r="E1441" s="8">
        <f>ecommerce_dataset_updated[[#This Row],[Price (Rs.)]]+0</f>
        <v>338</v>
      </c>
      <c r="F1441" s="6" t="s">
        <v>107</v>
      </c>
      <c r="G1441" s="7">
        <f>ecommerce_dataset_updated[[#This Row],[Discount (%)]]+0</f>
        <v>0</v>
      </c>
      <c r="H1441" s="6" t="s">
        <v>5449</v>
      </c>
      <c r="I1441" s="6">
        <f>ecommerce_dataset_updated[[#This Row],['[Price (Rs.)']]]*ecommerce_dataset_updated[[#This Row],['[Discount (%)']]]/100</f>
        <v>0</v>
      </c>
      <c r="J1441" s="6">
        <f>ecommerce_dataset_updated[[#This Row],[Final_Price(Rs.)]]+0</f>
        <v>338</v>
      </c>
      <c r="K1441" s="6">
        <f xml:space="preserve"> ecommerce_dataset_updated[[#This Row],['[Price (Rs.)']]]-ecommerce_dataset_updated[[#This Row],[Discount Amount _]]</f>
        <v>338</v>
      </c>
      <c r="L1441" t="s">
        <v>14</v>
      </c>
      <c r="M1441" t="s">
        <v>191</v>
      </c>
      <c r="N1441" s="4" t="s">
        <v>75</v>
      </c>
      <c r="O1441" s="4" t="s">
        <v>14057</v>
      </c>
      <c r="P1441" s="4" t="s">
        <v>14079</v>
      </c>
      <c r="Q1441" s="5">
        <f>DATE(ecommerce_dataset_updated[[#This Row],[YYYY]],ecommerce_dataset_updated[[#This Row],[MM]],ecommerce_dataset_updated[[#This Row],[DD]])</f>
        <v>45361</v>
      </c>
      <c r="R1441" s="6" t="str">
        <f>TEXT(ecommerce_dataset_updated[[#This Row],['[Purchase_Date']]], "mmm")</f>
        <v>Mar</v>
      </c>
      <c r="S1441" s="6" t="str">
        <f>TEXT(ecommerce_dataset_updated[[#This Row],['[Purchase_Date']]], "ddd")</f>
        <v>Sun</v>
      </c>
      <c r="T1441" s="6">
        <f>ecommerce_dataset_updated[[#This Row],[Final_Price(Rs.) _]]-ecommerce_dataset_updated[[#This Row],['[Final_Price(Rs.)']]]</f>
        <v>0</v>
      </c>
      <c r="U1441" s="6" t="b">
        <f xml:space="preserve"> AND(ecommerce_dataset_updated[[#This Row],[Final_Price(Rs.) _]]=ecommerce_dataset_updated[[#This Row],['[Final_Price(Rs.)']]])</f>
        <v>1</v>
      </c>
      <c r="V1441" s="5"/>
    </row>
    <row r="1442" spans="1:22">
      <c r="A1442" t="s">
        <v>5862</v>
      </c>
      <c r="B1442" t="s">
        <v>5863</v>
      </c>
      <c r="C1442" t="s">
        <v>68</v>
      </c>
      <c r="D1442" s="9" t="s">
        <v>5864</v>
      </c>
      <c r="E1442" s="8">
        <f>ecommerce_dataset_updated[[#This Row],[Price (Rs.)]]+0</f>
        <v>171.64</v>
      </c>
      <c r="F1442" s="6" t="s">
        <v>20</v>
      </c>
      <c r="G1442" s="7">
        <f>ecommerce_dataset_updated[[#This Row],[Discount (%)]]+0</f>
        <v>20</v>
      </c>
      <c r="H1442" s="6" t="s">
        <v>5865</v>
      </c>
      <c r="I1442" s="6">
        <f>ecommerce_dataset_updated[[#This Row],['[Price (Rs.)']]]*ecommerce_dataset_updated[[#This Row],['[Discount (%)']]]/100</f>
        <v>34.327999999999996</v>
      </c>
      <c r="J1442" s="6">
        <f>ecommerce_dataset_updated[[#This Row],[Final_Price(Rs.)]]+0</f>
        <v>137.31</v>
      </c>
      <c r="K1442" s="6">
        <f xml:space="preserve"> ecommerce_dataset_updated[[#This Row],['[Price (Rs.)']]]-ecommerce_dataset_updated[[#This Row],[Discount Amount _]]</f>
        <v>137.31199999999998</v>
      </c>
      <c r="L1442" t="s">
        <v>14</v>
      </c>
      <c r="M1442" t="s">
        <v>2141</v>
      </c>
      <c r="N1442" s="4" t="s">
        <v>2910</v>
      </c>
      <c r="O1442" s="4" t="s">
        <v>14055</v>
      </c>
      <c r="P1442" s="4" t="s">
        <v>14079</v>
      </c>
      <c r="Q1442" s="5">
        <f>DATE(ecommerce_dataset_updated[[#This Row],[YYYY]],ecommerce_dataset_updated[[#This Row],[MM]],ecommerce_dataset_updated[[#This Row],[DD]])</f>
        <v>45518</v>
      </c>
      <c r="R1442" s="6" t="str">
        <f>TEXT(ecommerce_dataset_updated[[#This Row],['[Purchase_Date']]], "mmm")</f>
        <v>Aug</v>
      </c>
      <c r="S1442" s="6" t="str">
        <f>TEXT(ecommerce_dataset_updated[[#This Row],['[Purchase_Date']]], "ddd")</f>
        <v>Wed</v>
      </c>
      <c r="T1442" s="6">
        <f>ecommerce_dataset_updated[[#This Row],[Final_Price(Rs.) _]]-ecommerce_dataset_updated[[#This Row],['[Final_Price(Rs.)']]]</f>
        <v>1.999999999981128E-3</v>
      </c>
      <c r="U1442" s="6" t="b">
        <f xml:space="preserve"> AND(ecommerce_dataset_updated[[#This Row],[Final_Price(Rs.) _]]=ecommerce_dataset_updated[[#This Row],['[Final_Price(Rs.)']]])</f>
        <v>0</v>
      </c>
      <c r="V1442" s="5"/>
    </row>
    <row r="1443" spans="1:22">
      <c r="A1443" t="s">
        <v>5866</v>
      </c>
      <c r="B1443" t="s">
        <v>5867</v>
      </c>
      <c r="C1443" t="s">
        <v>68</v>
      </c>
      <c r="D1443" s="9" t="s">
        <v>5868</v>
      </c>
      <c r="E1443" s="8">
        <f>ecommerce_dataset_updated[[#This Row],[Price (Rs.)]]+0</f>
        <v>488.06</v>
      </c>
      <c r="F1443" s="6" t="s">
        <v>12</v>
      </c>
      <c r="G1443" s="7">
        <f>ecommerce_dataset_updated[[#This Row],[Discount (%)]]+0</f>
        <v>15</v>
      </c>
      <c r="H1443" s="6" t="s">
        <v>5869</v>
      </c>
      <c r="I1443" s="6">
        <f>ecommerce_dataset_updated[[#This Row],['[Price (Rs.)']]]*ecommerce_dataset_updated[[#This Row],['[Discount (%)']]]/100</f>
        <v>73.209000000000003</v>
      </c>
      <c r="J1443" s="6">
        <f>ecommerce_dataset_updated[[#This Row],[Final_Price(Rs.)]]+0</f>
        <v>414.85</v>
      </c>
      <c r="K1443" s="6">
        <f xml:space="preserve"> ecommerce_dataset_updated[[#This Row],['[Price (Rs.)']]]-ecommerce_dataset_updated[[#This Row],[Discount Amount _]]</f>
        <v>414.851</v>
      </c>
      <c r="L1443" t="s">
        <v>14</v>
      </c>
      <c r="M1443" t="s">
        <v>756</v>
      </c>
      <c r="N1443" s="4" t="s">
        <v>14071</v>
      </c>
      <c r="O1443" s="4" t="s">
        <v>14057</v>
      </c>
      <c r="P1443" s="4" t="s">
        <v>14079</v>
      </c>
      <c r="Q1443" s="5">
        <f>DATE(ecommerce_dataset_updated[[#This Row],[YYYY]],ecommerce_dataset_updated[[#This Row],[MM]],ecommerce_dataset_updated[[#This Row],[DD]])</f>
        <v>45375</v>
      </c>
      <c r="R1443" s="6" t="str">
        <f>TEXT(ecommerce_dataset_updated[[#This Row],['[Purchase_Date']]], "mmm")</f>
        <v>Mar</v>
      </c>
      <c r="S1443" s="6" t="str">
        <f>TEXT(ecommerce_dataset_updated[[#This Row],['[Purchase_Date']]], "ddd")</f>
        <v>Sun</v>
      </c>
      <c r="T1443" s="6">
        <f>ecommerce_dataset_updated[[#This Row],[Final_Price(Rs.) _]]-ecommerce_dataset_updated[[#This Row],['[Final_Price(Rs.)']]]</f>
        <v>9.9999999997635314E-4</v>
      </c>
      <c r="U1443" s="6" t="b">
        <f xml:space="preserve"> AND(ecommerce_dataset_updated[[#This Row],[Final_Price(Rs.) _]]=ecommerce_dataset_updated[[#This Row],['[Final_Price(Rs.)']]])</f>
        <v>0</v>
      </c>
      <c r="V1443" s="5"/>
    </row>
    <row r="1444" spans="1:22">
      <c r="A1444" t="s">
        <v>5870</v>
      </c>
      <c r="B1444" t="s">
        <v>5871</v>
      </c>
      <c r="C1444" t="s">
        <v>114</v>
      </c>
      <c r="D1444" s="9" t="s">
        <v>5872</v>
      </c>
      <c r="E1444" s="8">
        <f>ecommerce_dataset_updated[[#This Row],[Price (Rs.)]]+0</f>
        <v>334.67</v>
      </c>
      <c r="F1444" s="6" t="s">
        <v>47</v>
      </c>
      <c r="G1444" s="7">
        <f>ecommerce_dataset_updated[[#This Row],[Discount (%)]]+0</f>
        <v>50</v>
      </c>
      <c r="H1444" s="6" t="s">
        <v>5873</v>
      </c>
      <c r="I1444" s="6">
        <f>ecommerce_dataset_updated[[#This Row],['[Price (Rs.)']]]*ecommerce_dataset_updated[[#This Row],['[Discount (%)']]]/100</f>
        <v>167.33500000000001</v>
      </c>
      <c r="J1444" s="6">
        <f>ecommerce_dataset_updated[[#This Row],[Final_Price(Rs.)]]+0</f>
        <v>167.34</v>
      </c>
      <c r="K1444" s="6">
        <f xml:space="preserve"> ecommerce_dataset_updated[[#This Row],['[Price (Rs.)']]]-ecommerce_dataset_updated[[#This Row],[Discount Amount _]]</f>
        <v>167.33500000000001</v>
      </c>
      <c r="L1444" t="s">
        <v>14</v>
      </c>
      <c r="M1444" t="s">
        <v>352</v>
      </c>
      <c r="N1444" s="4" t="s">
        <v>14050</v>
      </c>
      <c r="O1444" s="4" t="s">
        <v>14057</v>
      </c>
      <c r="P1444" s="4" t="s">
        <v>14079</v>
      </c>
      <c r="Q1444" s="5">
        <f>DATE(ecommerce_dataset_updated[[#This Row],[YYYY]],ecommerce_dataset_updated[[#This Row],[MM]],ecommerce_dataset_updated[[#This Row],[DD]])</f>
        <v>45360</v>
      </c>
      <c r="R1444" s="6" t="str">
        <f>TEXT(ecommerce_dataset_updated[[#This Row],['[Purchase_Date']]], "mmm")</f>
        <v>Mar</v>
      </c>
      <c r="S1444" s="6" t="str">
        <f>TEXT(ecommerce_dataset_updated[[#This Row],['[Purchase_Date']]], "ddd")</f>
        <v>Sat</v>
      </c>
      <c r="T1444" s="6">
        <f>ecommerce_dataset_updated[[#This Row],[Final_Price(Rs.) _]]-ecommerce_dataset_updated[[#This Row],['[Final_Price(Rs.)']]]</f>
        <v>-4.9999999999954525E-3</v>
      </c>
      <c r="U1444" s="6" t="b">
        <f xml:space="preserve"> AND(ecommerce_dataset_updated[[#This Row],[Final_Price(Rs.) _]]=ecommerce_dataset_updated[[#This Row],['[Final_Price(Rs.)']]])</f>
        <v>0</v>
      </c>
      <c r="V1444" s="5"/>
    </row>
    <row r="1445" spans="1:22">
      <c r="A1445" t="s">
        <v>5874</v>
      </c>
      <c r="B1445" t="s">
        <v>5875</v>
      </c>
      <c r="C1445" t="s">
        <v>18</v>
      </c>
      <c r="D1445" s="9" t="s">
        <v>5876</v>
      </c>
      <c r="E1445" s="8">
        <f>ecommerce_dataset_updated[[#This Row],[Price (Rs.)]]+0</f>
        <v>448.02</v>
      </c>
      <c r="F1445" s="6" t="s">
        <v>154</v>
      </c>
      <c r="G1445" s="7">
        <f>ecommerce_dataset_updated[[#This Row],[Discount (%)]]+0</f>
        <v>30</v>
      </c>
      <c r="H1445" s="6" t="s">
        <v>5877</v>
      </c>
      <c r="I1445" s="6">
        <f>ecommerce_dataset_updated[[#This Row],['[Price (Rs.)']]]*ecommerce_dataset_updated[[#This Row],['[Discount (%)']]]/100</f>
        <v>134.40599999999998</v>
      </c>
      <c r="J1445" s="6">
        <f>ecommerce_dataset_updated[[#This Row],[Final_Price(Rs.)]]+0</f>
        <v>313.61</v>
      </c>
      <c r="K1445" s="6">
        <f xml:space="preserve"> ecommerce_dataset_updated[[#This Row],['[Price (Rs.)']]]-ecommerce_dataset_updated[[#This Row],[Discount Amount _]]</f>
        <v>313.61400000000003</v>
      </c>
      <c r="L1445" t="s">
        <v>35</v>
      </c>
      <c r="M1445" t="s">
        <v>98</v>
      </c>
      <c r="N1445" s="4" t="s">
        <v>20</v>
      </c>
      <c r="O1445" s="4" t="s">
        <v>14062</v>
      </c>
      <c r="P1445" s="4" t="s">
        <v>14079</v>
      </c>
      <c r="Q1445" s="5">
        <f>DATE(ecommerce_dataset_updated[[#This Row],[YYYY]],ecommerce_dataset_updated[[#This Row],[MM]],ecommerce_dataset_updated[[#This Row],[DD]])</f>
        <v>45463</v>
      </c>
      <c r="R1445" s="6" t="str">
        <f>TEXT(ecommerce_dataset_updated[[#This Row],['[Purchase_Date']]], "mmm")</f>
        <v>Jun</v>
      </c>
      <c r="S1445" s="6" t="str">
        <f>TEXT(ecommerce_dataset_updated[[#This Row],['[Purchase_Date']]], "ddd")</f>
        <v>Thu</v>
      </c>
      <c r="T1445" s="6">
        <f>ecommerce_dataset_updated[[#This Row],[Final_Price(Rs.) _]]-ecommerce_dataset_updated[[#This Row],['[Final_Price(Rs.)']]]</f>
        <v>4.0000000000190994E-3</v>
      </c>
      <c r="U1445" s="6" t="b">
        <f xml:space="preserve"> AND(ecommerce_dataset_updated[[#This Row],[Final_Price(Rs.) _]]=ecommerce_dataset_updated[[#This Row],['[Final_Price(Rs.)']]])</f>
        <v>0</v>
      </c>
      <c r="V1445" s="5"/>
    </row>
    <row r="1446" spans="1:22">
      <c r="A1446" t="s">
        <v>5878</v>
      </c>
      <c r="B1446" t="s">
        <v>5879</v>
      </c>
      <c r="C1446" t="s">
        <v>18</v>
      </c>
      <c r="D1446" s="9" t="s">
        <v>5880</v>
      </c>
      <c r="E1446" s="8">
        <f>ecommerce_dataset_updated[[#This Row],[Price (Rs.)]]+0</f>
        <v>424.33</v>
      </c>
      <c r="F1446" s="6" t="s">
        <v>53</v>
      </c>
      <c r="G1446" s="7">
        <f>ecommerce_dataset_updated[[#This Row],[Discount (%)]]+0</f>
        <v>5</v>
      </c>
      <c r="H1446" s="6" t="s">
        <v>5881</v>
      </c>
      <c r="I1446" s="6">
        <f>ecommerce_dataset_updated[[#This Row],['[Price (Rs.)']]]*ecommerce_dataset_updated[[#This Row],['[Discount (%)']]]/100</f>
        <v>21.2165</v>
      </c>
      <c r="J1446" s="6">
        <f>ecommerce_dataset_updated[[#This Row],[Final_Price(Rs.)]]+0</f>
        <v>403.11</v>
      </c>
      <c r="K1446" s="6">
        <f xml:space="preserve"> ecommerce_dataset_updated[[#This Row],['[Price (Rs.)']]]-ecommerce_dataset_updated[[#This Row],[Discount Amount _]]</f>
        <v>403.11349999999999</v>
      </c>
      <c r="L1446" t="s">
        <v>77</v>
      </c>
      <c r="M1446" t="s">
        <v>896</v>
      </c>
      <c r="N1446" s="4" t="s">
        <v>14058</v>
      </c>
      <c r="O1446" s="4" t="s">
        <v>75</v>
      </c>
      <c r="P1446" s="4" t="s">
        <v>14079</v>
      </c>
      <c r="Q1446" s="5">
        <f>DATE(ecommerce_dataset_updated[[#This Row],[YYYY]],ecommerce_dataset_updated[[#This Row],[MM]],ecommerce_dataset_updated[[#This Row],[DD]])</f>
        <v>45594</v>
      </c>
      <c r="R1446" s="6" t="str">
        <f>TEXT(ecommerce_dataset_updated[[#This Row],['[Purchase_Date']]], "mmm")</f>
        <v>Oct</v>
      </c>
      <c r="S1446" s="6" t="str">
        <f>TEXT(ecommerce_dataset_updated[[#This Row],['[Purchase_Date']]], "ddd")</f>
        <v>Tue</v>
      </c>
      <c r="T1446" s="6">
        <f>ecommerce_dataset_updated[[#This Row],[Final_Price(Rs.) _]]-ecommerce_dataset_updated[[#This Row],['[Final_Price(Rs.)']]]</f>
        <v>3.4999999999740794E-3</v>
      </c>
      <c r="U1446" s="6" t="b">
        <f xml:space="preserve"> AND(ecommerce_dataset_updated[[#This Row],[Final_Price(Rs.) _]]=ecommerce_dataset_updated[[#This Row],['[Final_Price(Rs.)']]])</f>
        <v>0</v>
      </c>
      <c r="V1446" s="5"/>
    </row>
    <row r="1447" spans="1:22">
      <c r="A1447" t="s">
        <v>5882</v>
      </c>
      <c r="B1447" t="s">
        <v>5883</v>
      </c>
      <c r="C1447" t="s">
        <v>10</v>
      </c>
      <c r="D1447" s="9" t="s">
        <v>5884</v>
      </c>
      <c r="E1447" s="8">
        <f>ecommerce_dataset_updated[[#This Row],[Price (Rs.)]]+0</f>
        <v>56.69</v>
      </c>
      <c r="F1447" s="6" t="s">
        <v>26</v>
      </c>
      <c r="G1447" s="7">
        <f>ecommerce_dataset_updated[[#This Row],[Discount (%)]]+0</f>
        <v>25</v>
      </c>
      <c r="H1447" s="6" t="s">
        <v>5885</v>
      </c>
      <c r="I1447" s="6">
        <f>ecommerce_dataset_updated[[#This Row],['[Price (Rs.)']]]*ecommerce_dataset_updated[[#This Row],['[Discount (%)']]]/100</f>
        <v>14.172499999999999</v>
      </c>
      <c r="J1447" s="6">
        <f>ecommerce_dataset_updated[[#This Row],[Final_Price(Rs.)]]+0</f>
        <v>42.52</v>
      </c>
      <c r="K1447" s="6">
        <f xml:space="preserve"> ecommerce_dataset_updated[[#This Row],['[Price (Rs.)']]]-ecommerce_dataset_updated[[#This Row],[Discount Amount _]]</f>
        <v>42.517499999999998</v>
      </c>
      <c r="L1447" t="s">
        <v>35</v>
      </c>
      <c r="M1447" t="s">
        <v>1983</v>
      </c>
      <c r="N1447" s="4" t="s">
        <v>14048</v>
      </c>
      <c r="O1447" s="4" t="s">
        <v>14057</v>
      </c>
      <c r="P1447" s="4" t="s">
        <v>14079</v>
      </c>
      <c r="Q1447" s="5">
        <f>DATE(ecommerce_dataset_updated[[#This Row],[YYYY]],ecommerce_dataset_updated[[#This Row],[MM]],ecommerce_dataset_updated[[#This Row],[DD]])</f>
        <v>45363</v>
      </c>
      <c r="R1447" s="6" t="str">
        <f>TEXT(ecommerce_dataset_updated[[#This Row],['[Purchase_Date']]], "mmm")</f>
        <v>Mar</v>
      </c>
      <c r="S1447" s="6" t="str">
        <f>TEXT(ecommerce_dataset_updated[[#This Row],['[Purchase_Date']]], "ddd")</f>
        <v>Tue</v>
      </c>
      <c r="T1447" s="6">
        <f>ecommerce_dataset_updated[[#This Row],[Final_Price(Rs.) _]]-ecommerce_dataset_updated[[#This Row],['[Final_Price(Rs.)']]]</f>
        <v>-2.5000000000048317E-3</v>
      </c>
      <c r="U1447" s="6" t="b">
        <f xml:space="preserve"> AND(ecommerce_dataset_updated[[#This Row],[Final_Price(Rs.) _]]=ecommerce_dataset_updated[[#This Row],['[Final_Price(Rs.)']]])</f>
        <v>0</v>
      </c>
      <c r="V1447" s="5"/>
    </row>
    <row r="1448" spans="1:22">
      <c r="A1448" t="s">
        <v>5886</v>
      </c>
      <c r="B1448" t="s">
        <v>5887</v>
      </c>
      <c r="C1448" t="s">
        <v>10</v>
      </c>
      <c r="D1448" s="9" t="s">
        <v>5888</v>
      </c>
      <c r="E1448" s="8">
        <f>ecommerce_dataset_updated[[#This Row],[Price (Rs.)]]+0</f>
        <v>431.13</v>
      </c>
      <c r="F1448" s="6" t="s">
        <v>47</v>
      </c>
      <c r="G1448" s="7">
        <f>ecommerce_dataset_updated[[#This Row],[Discount (%)]]+0</f>
        <v>50</v>
      </c>
      <c r="H1448" s="6" t="s">
        <v>5889</v>
      </c>
      <c r="I1448" s="6">
        <f>ecommerce_dataset_updated[[#This Row],['[Price (Rs.)']]]*ecommerce_dataset_updated[[#This Row],['[Discount (%)']]]/100</f>
        <v>215.565</v>
      </c>
      <c r="J1448" s="6">
        <f>ecommerce_dataset_updated[[#This Row],[Final_Price(Rs.)]]+0</f>
        <v>215.56</v>
      </c>
      <c r="K1448" s="6">
        <f xml:space="preserve"> ecommerce_dataset_updated[[#This Row],['[Price (Rs.)']]]-ecommerce_dataset_updated[[#This Row],[Discount Amount _]]</f>
        <v>215.565</v>
      </c>
      <c r="L1448" t="s">
        <v>14</v>
      </c>
      <c r="M1448" t="s">
        <v>2983</v>
      </c>
      <c r="N1448" s="4" t="s">
        <v>14069</v>
      </c>
      <c r="O1448" s="4" t="s">
        <v>14052</v>
      </c>
      <c r="P1448" s="4" t="s">
        <v>14079</v>
      </c>
      <c r="Q1448" s="5">
        <f>DATE(ecommerce_dataset_updated[[#This Row],[YYYY]],ecommerce_dataset_updated[[#This Row],[MM]],ecommerce_dataset_updated[[#This Row],[DD]])</f>
        <v>45313</v>
      </c>
      <c r="R1448" s="6" t="str">
        <f>TEXT(ecommerce_dataset_updated[[#This Row],['[Purchase_Date']]], "mmm")</f>
        <v>Jan</v>
      </c>
      <c r="S1448" s="6" t="str">
        <f>TEXT(ecommerce_dataset_updated[[#This Row],['[Purchase_Date']]], "ddd")</f>
        <v>Mon</v>
      </c>
      <c r="T1448" s="6">
        <f>ecommerce_dataset_updated[[#This Row],[Final_Price(Rs.) _]]-ecommerce_dataset_updated[[#This Row],['[Final_Price(Rs.)']]]</f>
        <v>4.9999999999954525E-3</v>
      </c>
      <c r="U1448" s="6" t="b">
        <f xml:space="preserve"> AND(ecommerce_dataset_updated[[#This Row],[Final_Price(Rs.) _]]=ecommerce_dataset_updated[[#This Row],['[Final_Price(Rs.)']]])</f>
        <v>0</v>
      </c>
      <c r="V1448" s="5"/>
    </row>
    <row r="1449" spans="1:22">
      <c r="A1449" t="s">
        <v>5890</v>
      </c>
      <c r="B1449" t="s">
        <v>5891</v>
      </c>
      <c r="C1449" t="s">
        <v>18</v>
      </c>
      <c r="D1449" s="9" t="s">
        <v>5892</v>
      </c>
      <c r="E1449" s="8">
        <f>ecommerce_dataset_updated[[#This Row],[Price (Rs.)]]+0</f>
        <v>353.93</v>
      </c>
      <c r="F1449" s="6" t="s">
        <v>107</v>
      </c>
      <c r="G1449" s="7">
        <f>ecommerce_dataset_updated[[#This Row],[Discount (%)]]+0</f>
        <v>0</v>
      </c>
      <c r="H1449" s="6" t="s">
        <v>5892</v>
      </c>
      <c r="I1449" s="6">
        <f>ecommerce_dataset_updated[[#This Row],['[Price (Rs.)']]]*ecommerce_dataset_updated[[#This Row],['[Discount (%)']]]/100</f>
        <v>0</v>
      </c>
      <c r="J1449" s="6">
        <f>ecommerce_dataset_updated[[#This Row],[Final_Price(Rs.)]]+0</f>
        <v>353.93</v>
      </c>
      <c r="K1449" s="6">
        <f xml:space="preserve"> ecommerce_dataset_updated[[#This Row],['[Price (Rs.)']]]-ecommerce_dataset_updated[[#This Row],[Discount Amount _]]</f>
        <v>353.93</v>
      </c>
      <c r="L1449" t="s">
        <v>14</v>
      </c>
      <c r="M1449" t="s">
        <v>718</v>
      </c>
      <c r="N1449" s="4" t="s">
        <v>14068</v>
      </c>
      <c r="O1449" s="4" t="s">
        <v>14067</v>
      </c>
      <c r="P1449" s="4" t="s">
        <v>14079</v>
      </c>
      <c r="Q1449" s="5">
        <f>DATE(ecommerce_dataset_updated[[#This Row],[YYYY]],ecommerce_dataset_updated[[#This Row],[MM]],ecommerce_dataset_updated[[#This Row],[DD]])</f>
        <v>45504</v>
      </c>
      <c r="R1449" s="6" t="str">
        <f>TEXT(ecommerce_dataset_updated[[#This Row],['[Purchase_Date']]], "mmm")</f>
        <v>Jul</v>
      </c>
      <c r="S1449" s="6" t="str">
        <f>TEXT(ecommerce_dataset_updated[[#This Row],['[Purchase_Date']]], "ddd")</f>
        <v>Wed</v>
      </c>
      <c r="T1449" s="6">
        <f>ecommerce_dataset_updated[[#This Row],[Final_Price(Rs.) _]]-ecommerce_dataset_updated[[#This Row],['[Final_Price(Rs.)']]]</f>
        <v>0</v>
      </c>
      <c r="U1449" s="6" t="b">
        <f xml:space="preserve"> AND(ecommerce_dataset_updated[[#This Row],[Final_Price(Rs.) _]]=ecommerce_dataset_updated[[#This Row],['[Final_Price(Rs.)']]])</f>
        <v>1</v>
      </c>
      <c r="V1449" s="5"/>
    </row>
    <row r="1450" spans="1:22">
      <c r="A1450" t="s">
        <v>5893</v>
      </c>
      <c r="B1450" t="s">
        <v>5894</v>
      </c>
      <c r="C1450" t="s">
        <v>32</v>
      </c>
      <c r="D1450" s="9" t="s">
        <v>5895</v>
      </c>
      <c r="E1450" s="8">
        <f>ecommerce_dataset_updated[[#This Row],[Price (Rs.)]]+0</f>
        <v>54.61</v>
      </c>
      <c r="F1450" s="6" t="s">
        <v>107</v>
      </c>
      <c r="G1450" s="7">
        <f>ecommerce_dataset_updated[[#This Row],[Discount (%)]]+0</f>
        <v>0</v>
      </c>
      <c r="H1450" s="6" t="s">
        <v>5895</v>
      </c>
      <c r="I1450" s="6">
        <f>ecommerce_dataset_updated[[#This Row],['[Price (Rs.)']]]*ecommerce_dataset_updated[[#This Row],['[Discount (%)']]]/100</f>
        <v>0</v>
      </c>
      <c r="J1450" s="6">
        <f>ecommerce_dataset_updated[[#This Row],[Final_Price(Rs.)]]+0</f>
        <v>54.61</v>
      </c>
      <c r="K1450" s="6">
        <f xml:space="preserve"> ecommerce_dataset_updated[[#This Row],['[Price (Rs.)']]]-ecommerce_dataset_updated[[#This Row],[Discount Amount _]]</f>
        <v>54.61</v>
      </c>
      <c r="L1450" t="s">
        <v>35</v>
      </c>
      <c r="M1450" t="s">
        <v>2395</v>
      </c>
      <c r="N1450" s="4" t="s">
        <v>154</v>
      </c>
      <c r="O1450" s="4" t="s">
        <v>14050</v>
      </c>
      <c r="P1450" s="4" t="s">
        <v>14079</v>
      </c>
      <c r="Q1450" s="5">
        <f>DATE(ecommerce_dataset_updated[[#This Row],[YYYY]],ecommerce_dataset_updated[[#This Row],[MM]],ecommerce_dataset_updated[[#This Row],[DD]])</f>
        <v>45565</v>
      </c>
      <c r="R1450" s="6" t="str">
        <f>TEXT(ecommerce_dataset_updated[[#This Row],['[Purchase_Date']]], "mmm")</f>
        <v>Sep</v>
      </c>
      <c r="S1450" s="6" t="str">
        <f>TEXT(ecommerce_dataset_updated[[#This Row],['[Purchase_Date']]], "ddd")</f>
        <v>Mon</v>
      </c>
      <c r="T1450" s="6">
        <f>ecommerce_dataset_updated[[#This Row],[Final_Price(Rs.) _]]-ecommerce_dataset_updated[[#This Row],['[Final_Price(Rs.)']]]</f>
        <v>0</v>
      </c>
      <c r="U1450" s="6" t="b">
        <f xml:space="preserve"> AND(ecommerce_dataset_updated[[#This Row],[Final_Price(Rs.) _]]=ecommerce_dataset_updated[[#This Row],['[Final_Price(Rs.)']]])</f>
        <v>1</v>
      </c>
      <c r="V1450" s="5"/>
    </row>
    <row r="1451" spans="1:22">
      <c r="A1451" t="s">
        <v>5896</v>
      </c>
      <c r="B1451" t="s">
        <v>5897</v>
      </c>
      <c r="C1451" t="s">
        <v>68</v>
      </c>
      <c r="D1451" s="9" t="s">
        <v>1622</v>
      </c>
      <c r="E1451" s="8">
        <f>ecommerce_dataset_updated[[#This Row],[Price (Rs.)]]+0</f>
        <v>90.79</v>
      </c>
      <c r="F1451" s="6" t="s">
        <v>107</v>
      </c>
      <c r="G1451" s="7">
        <f>ecommerce_dataset_updated[[#This Row],[Discount (%)]]+0</f>
        <v>0</v>
      </c>
      <c r="H1451" s="6" t="s">
        <v>1622</v>
      </c>
      <c r="I1451" s="6">
        <f>ecommerce_dataset_updated[[#This Row],['[Price (Rs.)']]]*ecommerce_dataset_updated[[#This Row],['[Discount (%)']]]/100</f>
        <v>0</v>
      </c>
      <c r="J1451" s="6">
        <f>ecommerce_dataset_updated[[#This Row],[Final_Price(Rs.)]]+0</f>
        <v>90.79</v>
      </c>
      <c r="K1451" s="6">
        <f xml:space="preserve"> ecommerce_dataset_updated[[#This Row],['[Price (Rs.)']]]-ecommerce_dataset_updated[[#This Row],[Discount Amount _]]</f>
        <v>90.79</v>
      </c>
      <c r="L1451" t="s">
        <v>14</v>
      </c>
      <c r="M1451" t="s">
        <v>1076</v>
      </c>
      <c r="N1451" s="4" t="s">
        <v>12</v>
      </c>
      <c r="O1451" s="4" t="s">
        <v>14067</v>
      </c>
      <c r="P1451" s="4" t="s">
        <v>14079</v>
      </c>
      <c r="Q1451" s="5">
        <f>DATE(ecommerce_dataset_updated[[#This Row],[YYYY]],ecommerce_dataset_updated[[#This Row],[MM]],ecommerce_dataset_updated[[#This Row],[DD]])</f>
        <v>45488</v>
      </c>
      <c r="R1451" s="6" t="str">
        <f>TEXT(ecommerce_dataset_updated[[#This Row],['[Purchase_Date']]], "mmm")</f>
        <v>Jul</v>
      </c>
      <c r="S1451" s="6" t="str">
        <f>TEXT(ecommerce_dataset_updated[[#This Row],['[Purchase_Date']]], "ddd")</f>
        <v>Mon</v>
      </c>
      <c r="T1451" s="6">
        <f>ecommerce_dataset_updated[[#This Row],[Final_Price(Rs.) _]]-ecommerce_dataset_updated[[#This Row],['[Final_Price(Rs.)']]]</f>
        <v>0</v>
      </c>
      <c r="U1451" s="6" t="b">
        <f xml:space="preserve"> AND(ecommerce_dataset_updated[[#This Row],[Final_Price(Rs.) _]]=ecommerce_dataset_updated[[#This Row],['[Final_Price(Rs.)']]])</f>
        <v>1</v>
      </c>
      <c r="V1451" s="5"/>
    </row>
    <row r="1452" spans="1:22">
      <c r="A1452" t="s">
        <v>5898</v>
      </c>
      <c r="B1452" t="s">
        <v>5899</v>
      </c>
      <c r="C1452" t="s">
        <v>39</v>
      </c>
      <c r="D1452" s="9" t="s">
        <v>5900</v>
      </c>
      <c r="E1452" s="8">
        <f>ecommerce_dataset_updated[[#This Row],[Price (Rs.)]]+0</f>
        <v>424.21</v>
      </c>
      <c r="F1452" s="6" t="s">
        <v>154</v>
      </c>
      <c r="G1452" s="7">
        <f>ecommerce_dataset_updated[[#This Row],[Discount (%)]]+0</f>
        <v>30</v>
      </c>
      <c r="H1452" s="6" t="s">
        <v>5901</v>
      </c>
      <c r="I1452" s="6">
        <f>ecommerce_dataset_updated[[#This Row],['[Price (Rs.)']]]*ecommerce_dataset_updated[[#This Row],['[Discount (%)']]]/100</f>
        <v>127.26299999999999</v>
      </c>
      <c r="J1452" s="6">
        <f>ecommerce_dataset_updated[[#This Row],[Final_Price(Rs.)]]+0</f>
        <v>296.95</v>
      </c>
      <c r="K1452" s="6">
        <f xml:space="preserve"> ecommerce_dataset_updated[[#This Row],['[Price (Rs.)']]]-ecommerce_dataset_updated[[#This Row],[Discount Amount _]]</f>
        <v>296.947</v>
      </c>
      <c r="L1452" t="s">
        <v>28</v>
      </c>
      <c r="M1452" t="s">
        <v>1150</v>
      </c>
      <c r="N1452" s="4" t="s">
        <v>14062</v>
      </c>
      <c r="O1452" s="4" t="s">
        <v>14050</v>
      </c>
      <c r="P1452" s="4" t="s">
        <v>14079</v>
      </c>
      <c r="Q1452" s="5">
        <f>DATE(ecommerce_dataset_updated[[#This Row],[YYYY]],ecommerce_dataset_updated[[#This Row],[MM]],ecommerce_dataset_updated[[#This Row],[DD]])</f>
        <v>45541</v>
      </c>
      <c r="R1452" s="6" t="str">
        <f>TEXT(ecommerce_dataset_updated[[#This Row],['[Purchase_Date']]], "mmm")</f>
        <v>Sep</v>
      </c>
      <c r="S1452" s="6" t="str">
        <f>TEXT(ecommerce_dataset_updated[[#This Row],['[Purchase_Date']]], "ddd")</f>
        <v>Fri</v>
      </c>
      <c r="T1452" s="6">
        <f>ecommerce_dataset_updated[[#This Row],[Final_Price(Rs.) _]]-ecommerce_dataset_updated[[#This Row],['[Final_Price(Rs.)']]]</f>
        <v>-2.9999999999859028E-3</v>
      </c>
      <c r="U1452" s="6" t="b">
        <f xml:space="preserve"> AND(ecommerce_dataset_updated[[#This Row],[Final_Price(Rs.) _]]=ecommerce_dataset_updated[[#This Row],['[Final_Price(Rs.)']]])</f>
        <v>0</v>
      </c>
      <c r="V1452" s="5"/>
    </row>
    <row r="1453" spans="1:22">
      <c r="A1453" t="s">
        <v>5902</v>
      </c>
      <c r="B1453" t="s">
        <v>5903</v>
      </c>
      <c r="C1453" t="s">
        <v>39</v>
      </c>
      <c r="D1453" s="9" t="s">
        <v>5904</v>
      </c>
      <c r="E1453" s="8">
        <f>ecommerce_dataset_updated[[#This Row],[Price (Rs.)]]+0</f>
        <v>45.8</v>
      </c>
      <c r="F1453" s="6" t="s">
        <v>26</v>
      </c>
      <c r="G1453" s="7">
        <f>ecommerce_dataset_updated[[#This Row],[Discount (%)]]+0</f>
        <v>25</v>
      </c>
      <c r="H1453" s="6" t="s">
        <v>5905</v>
      </c>
      <c r="I1453" s="6">
        <f>ecommerce_dataset_updated[[#This Row],['[Price (Rs.)']]]*ecommerce_dataset_updated[[#This Row],['[Discount (%)']]]/100</f>
        <v>11.45</v>
      </c>
      <c r="J1453" s="6">
        <f>ecommerce_dataset_updated[[#This Row],[Final_Price(Rs.)]]+0</f>
        <v>34.35</v>
      </c>
      <c r="K1453" s="6">
        <f xml:space="preserve"> ecommerce_dataset_updated[[#This Row],['[Price (Rs.)']]]-ecommerce_dataset_updated[[#This Row],[Discount Amount _]]</f>
        <v>34.349999999999994</v>
      </c>
      <c r="L1453" t="s">
        <v>120</v>
      </c>
      <c r="M1453" t="s">
        <v>389</v>
      </c>
      <c r="N1453" s="4" t="s">
        <v>14063</v>
      </c>
      <c r="O1453" s="4" t="s">
        <v>14050</v>
      </c>
      <c r="P1453" s="4" t="s">
        <v>14079</v>
      </c>
      <c r="Q1453" s="5">
        <f>DATE(ecommerce_dataset_updated[[#This Row],[YYYY]],ecommerce_dataset_updated[[#This Row],[MM]],ecommerce_dataset_updated[[#This Row],[DD]])</f>
        <v>45552</v>
      </c>
      <c r="R1453" s="6" t="str">
        <f>TEXT(ecommerce_dataset_updated[[#This Row],['[Purchase_Date']]], "mmm")</f>
        <v>Sep</v>
      </c>
      <c r="S1453" s="6" t="str">
        <f>TEXT(ecommerce_dataset_updated[[#This Row],['[Purchase_Date']]], "ddd")</f>
        <v>Tue</v>
      </c>
      <c r="T1453" s="6">
        <f>ecommerce_dataset_updated[[#This Row],[Final_Price(Rs.) _]]-ecommerce_dataset_updated[[#This Row],['[Final_Price(Rs.)']]]</f>
        <v>0</v>
      </c>
      <c r="U1453" s="6" t="b">
        <f xml:space="preserve"> AND(ecommerce_dataset_updated[[#This Row],[Final_Price(Rs.) _]]=ecommerce_dataset_updated[[#This Row],['[Final_Price(Rs.)']]])</f>
        <v>1</v>
      </c>
      <c r="V1453" s="5"/>
    </row>
    <row r="1454" spans="1:22">
      <c r="A1454" t="s">
        <v>5906</v>
      </c>
      <c r="B1454" t="s">
        <v>5907</v>
      </c>
      <c r="C1454" t="s">
        <v>32</v>
      </c>
      <c r="D1454" s="9" t="s">
        <v>5908</v>
      </c>
      <c r="E1454" s="8">
        <f>ecommerce_dataset_updated[[#This Row],[Price (Rs.)]]+0</f>
        <v>301.60000000000002</v>
      </c>
      <c r="F1454" s="6" t="s">
        <v>20</v>
      </c>
      <c r="G1454" s="7">
        <f>ecommerce_dataset_updated[[#This Row],[Discount (%)]]+0</f>
        <v>20</v>
      </c>
      <c r="H1454" s="6" t="s">
        <v>5909</v>
      </c>
      <c r="I1454" s="6">
        <f>ecommerce_dataset_updated[[#This Row],['[Price (Rs.)']]]*ecommerce_dataset_updated[[#This Row],['[Discount (%)']]]/100</f>
        <v>60.32</v>
      </c>
      <c r="J1454" s="6">
        <f>ecommerce_dataset_updated[[#This Row],[Final_Price(Rs.)]]+0</f>
        <v>241.28</v>
      </c>
      <c r="K1454" s="6">
        <f xml:space="preserve"> ecommerce_dataset_updated[[#This Row],['[Price (Rs.)']]]-ecommerce_dataset_updated[[#This Row],[Discount Amount _]]</f>
        <v>241.28000000000003</v>
      </c>
      <c r="L1454" t="s">
        <v>120</v>
      </c>
      <c r="M1454" t="s">
        <v>309</v>
      </c>
      <c r="N1454" s="4" t="s">
        <v>14069</v>
      </c>
      <c r="O1454" s="4" t="s">
        <v>75</v>
      </c>
      <c r="P1454" s="4" t="s">
        <v>14079</v>
      </c>
      <c r="Q1454" s="5">
        <f>DATE(ecommerce_dataset_updated[[#This Row],[YYYY]],ecommerce_dataset_updated[[#This Row],[MM]],ecommerce_dataset_updated[[#This Row],[DD]])</f>
        <v>45587</v>
      </c>
      <c r="R1454" s="6" t="str">
        <f>TEXT(ecommerce_dataset_updated[[#This Row],['[Purchase_Date']]], "mmm")</f>
        <v>Oct</v>
      </c>
      <c r="S1454" s="6" t="str">
        <f>TEXT(ecommerce_dataset_updated[[#This Row],['[Purchase_Date']]], "ddd")</f>
        <v>Tue</v>
      </c>
      <c r="T1454" s="6">
        <f>ecommerce_dataset_updated[[#This Row],[Final_Price(Rs.) _]]-ecommerce_dataset_updated[[#This Row],['[Final_Price(Rs.)']]]</f>
        <v>0</v>
      </c>
      <c r="U1454" s="6" t="b">
        <f xml:space="preserve"> AND(ecommerce_dataset_updated[[#This Row],[Final_Price(Rs.) _]]=ecommerce_dataset_updated[[#This Row],['[Final_Price(Rs.)']]])</f>
        <v>1</v>
      </c>
      <c r="V1454" s="5"/>
    </row>
    <row r="1455" spans="1:22">
      <c r="A1455" t="s">
        <v>5910</v>
      </c>
      <c r="B1455" t="s">
        <v>5911</v>
      </c>
      <c r="C1455" t="s">
        <v>68</v>
      </c>
      <c r="D1455" s="9" t="s">
        <v>2781</v>
      </c>
      <c r="E1455" s="8">
        <f>ecommerce_dataset_updated[[#This Row],[Price (Rs.)]]+0</f>
        <v>241.97</v>
      </c>
      <c r="F1455" s="6" t="s">
        <v>75</v>
      </c>
      <c r="G1455" s="7">
        <f>ecommerce_dataset_updated[[#This Row],[Discount (%)]]+0</f>
        <v>10</v>
      </c>
      <c r="H1455" s="6" t="s">
        <v>5912</v>
      </c>
      <c r="I1455" s="6">
        <f>ecommerce_dataset_updated[[#This Row],['[Price (Rs.)']]]*ecommerce_dataset_updated[[#This Row],['[Discount (%)']]]/100</f>
        <v>24.196999999999999</v>
      </c>
      <c r="J1455" s="6">
        <f>ecommerce_dataset_updated[[#This Row],[Final_Price(Rs.)]]+0</f>
        <v>217.77</v>
      </c>
      <c r="K1455" s="6">
        <f xml:space="preserve"> ecommerce_dataset_updated[[#This Row],['[Price (Rs.)']]]-ecommerce_dataset_updated[[#This Row],[Discount Amount _]]</f>
        <v>217.773</v>
      </c>
      <c r="L1455" t="s">
        <v>77</v>
      </c>
      <c r="M1455" t="s">
        <v>4317</v>
      </c>
      <c r="N1455" s="4" t="s">
        <v>14063</v>
      </c>
      <c r="O1455" s="4" t="s">
        <v>14067</v>
      </c>
      <c r="P1455" s="4" t="s">
        <v>14079</v>
      </c>
      <c r="Q1455" s="5">
        <f>DATE(ecommerce_dataset_updated[[#This Row],[YYYY]],ecommerce_dataset_updated[[#This Row],[MM]],ecommerce_dataset_updated[[#This Row],[DD]])</f>
        <v>45490</v>
      </c>
      <c r="R1455" s="6" t="str">
        <f>TEXT(ecommerce_dataset_updated[[#This Row],['[Purchase_Date']]], "mmm")</f>
        <v>Jul</v>
      </c>
      <c r="S1455" s="6" t="str">
        <f>TEXT(ecommerce_dataset_updated[[#This Row],['[Purchase_Date']]], "ddd")</f>
        <v>Wed</v>
      </c>
      <c r="T1455" s="6">
        <f>ecommerce_dataset_updated[[#This Row],[Final_Price(Rs.) _]]-ecommerce_dataset_updated[[#This Row],['[Final_Price(Rs.)']]]</f>
        <v>2.9999999999859028E-3</v>
      </c>
      <c r="U1455" s="6" t="b">
        <f xml:space="preserve"> AND(ecommerce_dataset_updated[[#This Row],[Final_Price(Rs.) _]]=ecommerce_dataset_updated[[#This Row],['[Final_Price(Rs.)']]])</f>
        <v>0</v>
      </c>
      <c r="V1455" s="5"/>
    </row>
    <row r="1456" spans="1:22">
      <c r="A1456" t="s">
        <v>5913</v>
      </c>
      <c r="B1456" t="s">
        <v>5914</v>
      </c>
      <c r="C1456" t="s">
        <v>45</v>
      </c>
      <c r="D1456" s="9" t="s">
        <v>5915</v>
      </c>
      <c r="E1456" s="8">
        <f>ecommerce_dataset_updated[[#This Row],[Price (Rs.)]]+0</f>
        <v>335.84</v>
      </c>
      <c r="F1456" s="6" t="s">
        <v>53</v>
      </c>
      <c r="G1456" s="7">
        <f>ecommerce_dataset_updated[[#This Row],[Discount (%)]]+0</f>
        <v>5</v>
      </c>
      <c r="H1456" s="6" t="s">
        <v>5916</v>
      </c>
      <c r="I1456" s="6">
        <f>ecommerce_dataset_updated[[#This Row],['[Price (Rs.)']]]*ecommerce_dataset_updated[[#This Row],['[Discount (%)']]]/100</f>
        <v>16.791999999999998</v>
      </c>
      <c r="J1456" s="6">
        <f>ecommerce_dataset_updated[[#This Row],[Final_Price(Rs.)]]+0</f>
        <v>319.05</v>
      </c>
      <c r="K1456" s="6">
        <f xml:space="preserve"> ecommerce_dataset_updated[[#This Row],['[Price (Rs.)']]]-ecommerce_dataset_updated[[#This Row],[Discount Amount _]]</f>
        <v>319.048</v>
      </c>
      <c r="L1456" t="s">
        <v>14</v>
      </c>
      <c r="M1456" t="s">
        <v>1991</v>
      </c>
      <c r="N1456" s="4" t="s">
        <v>14050</v>
      </c>
      <c r="O1456" s="4" t="s">
        <v>14067</v>
      </c>
      <c r="P1456" s="4" t="s">
        <v>14079</v>
      </c>
      <c r="Q1456" s="5">
        <f>DATE(ecommerce_dataset_updated[[#This Row],[YYYY]],ecommerce_dataset_updated[[#This Row],[MM]],ecommerce_dataset_updated[[#This Row],[DD]])</f>
        <v>45482</v>
      </c>
      <c r="R1456" s="6" t="str">
        <f>TEXT(ecommerce_dataset_updated[[#This Row],['[Purchase_Date']]], "mmm")</f>
        <v>Jul</v>
      </c>
      <c r="S1456" s="6" t="str">
        <f>TEXT(ecommerce_dataset_updated[[#This Row],['[Purchase_Date']]], "ddd")</f>
        <v>Tue</v>
      </c>
      <c r="T1456" s="6">
        <f>ecommerce_dataset_updated[[#This Row],[Final_Price(Rs.) _]]-ecommerce_dataset_updated[[#This Row],['[Final_Price(Rs.)']]]</f>
        <v>-2.0000000000095497E-3</v>
      </c>
      <c r="U1456" s="6" t="b">
        <f xml:space="preserve"> AND(ecommerce_dataset_updated[[#This Row],[Final_Price(Rs.) _]]=ecommerce_dataset_updated[[#This Row],['[Final_Price(Rs.)']]])</f>
        <v>0</v>
      </c>
      <c r="V1456" s="5"/>
    </row>
    <row r="1457" spans="1:22">
      <c r="A1457" t="s">
        <v>5917</v>
      </c>
      <c r="B1457" t="s">
        <v>5918</v>
      </c>
      <c r="C1457" t="s">
        <v>10</v>
      </c>
      <c r="D1457" s="9" t="s">
        <v>5919</v>
      </c>
      <c r="E1457" s="8">
        <f>ecommerce_dataset_updated[[#This Row],[Price (Rs.)]]+0</f>
        <v>317.45999999999998</v>
      </c>
      <c r="F1457" s="6" t="s">
        <v>107</v>
      </c>
      <c r="G1457" s="7">
        <f>ecommerce_dataset_updated[[#This Row],[Discount (%)]]+0</f>
        <v>0</v>
      </c>
      <c r="H1457" s="6" t="s">
        <v>5919</v>
      </c>
      <c r="I1457" s="6">
        <f>ecommerce_dataset_updated[[#This Row],['[Price (Rs.)']]]*ecommerce_dataset_updated[[#This Row],['[Discount (%)']]]/100</f>
        <v>0</v>
      </c>
      <c r="J1457" s="6">
        <f>ecommerce_dataset_updated[[#This Row],[Final_Price(Rs.)]]+0</f>
        <v>317.45999999999998</v>
      </c>
      <c r="K1457" s="6">
        <f xml:space="preserve"> ecommerce_dataset_updated[[#This Row],['[Price (Rs.)']]]-ecommerce_dataset_updated[[#This Row],[Discount Amount _]]</f>
        <v>317.45999999999998</v>
      </c>
      <c r="L1457" t="s">
        <v>77</v>
      </c>
      <c r="M1457" t="s">
        <v>1037</v>
      </c>
      <c r="N1457" s="4" t="s">
        <v>20</v>
      </c>
      <c r="O1457" s="4" t="s">
        <v>14052</v>
      </c>
      <c r="P1457" s="4" t="s">
        <v>14079</v>
      </c>
      <c r="Q1457" s="5">
        <f>DATE(ecommerce_dataset_updated[[#This Row],[YYYY]],ecommerce_dataset_updated[[#This Row],[MM]],ecommerce_dataset_updated[[#This Row],[DD]])</f>
        <v>45311</v>
      </c>
      <c r="R1457" s="6" t="str">
        <f>TEXT(ecommerce_dataset_updated[[#This Row],['[Purchase_Date']]], "mmm")</f>
        <v>Jan</v>
      </c>
      <c r="S1457" s="6" t="str">
        <f>TEXT(ecommerce_dataset_updated[[#This Row],['[Purchase_Date']]], "ddd")</f>
        <v>Sat</v>
      </c>
      <c r="T1457" s="6">
        <f>ecommerce_dataset_updated[[#This Row],[Final_Price(Rs.) _]]-ecommerce_dataset_updated[[#This Row],['[Final_Price(Rs.)']]]</f>
        <v>0</v>
      </c>
      <c r="U1457" s="6" t="b">
        <f xml:space="preserve"> AND(ecommerce_dataset_updated[[#This Row],[Final_Price(Rs.) _]]=ecommerce_dataset_updated[[#This Row],['[Final_Price(Rs.)']]])</f>
        <v>1</v>
      </c>
      <c r="V1457" s="5"/>
    </row>
    <row r="1458" spans="1:22">
      <c r="A1458" t="s">
        <v>5920</v>
      </c>
      <c r="B1458" t="s">
        <v>5921</v>
      </c>
      <c r="C1458" t="s">
        <v>18</v>
      </c>
      <c r="D1458" s="9" t="s">
        <v>5922</v>
      </c>
      <c r="E1458" s="8">
        <f>ecommerce_dataset_updated[[#This Row],[Price (Rs.)]]+0</f>
        <v>53.79</v>
      </c>
      <c r="F1458" s="6" t="s">
        <v>53</v>
      </c>
      <c r="G1458" s="7">
        <f>ecommerce_dataset_updated[[#This Row],[Discount (%)]]+0</f>
        <v>5</v>
      </c>
      <c r="H1458" s="6" t="s">
        <v>1687</v>
      </c>
      <c r="I1458" s="6">
        <f>ecommerce_dataset_updated[[#This Row],['[Price (Rs.)']]]*ecommerce_dataset_updated[[#This Row],['[Discount (%)']]]/100</f>
        <v>2.6894999999999998</v>
      </c>
      <c r="J1458" s="6">
        <f>ecommerce_dataset_updated[[#This Row],[Final_Price(Rs.)]]+0</f>
        <v>51.1</v>
      </c>
      <c r="K1458" s="6">
        <f xml:space="preserve"> ecommerce_dataset_updated[[#This Row],['[Price (Rs.)']]]-ecommerce_dataset_updated[[#This Row],[Discount Amount _]]</f>
        <v>51.100499999999997</v>
      </c>
      <c r="L1458" t="s">
        <v>28</v>
      </c>
      <c r="M1458" t="s">
        <v>394</v>
      </c>
      <c r="N1458" s="4" t="s">
        <v>14049</v>
      </c>
      <c r="O1458" s="4" t="s">
        <v>14057</v>
      </c>
      <c r="P1458" s="4" t="s">
        <v>14079</v>
      </c>
      <c r="Q1458" s="5">
        <f>DATE(ecommerce_dataset_updated[[#This Row],[YYYY]],ecommerce_dataset_updated[[#This Row],[MM]],ecommerce_dataset_updated[[#This Row],[DD]])</f>
        <v>45362</v>
      </c>
      <c r="R1458" s="6" t="str">
        <f>TEXT(ecommerce_dataset_updated[[#This Row],['[Purchase_Date']]], "mmm")</f>
        <v>Mar</v>
      </c>
      <c r="S1458" s="6" t="str">
        <f>TEXT(ecommerce_dataset_updated[[#This Row],['[Purchase_Date']]], "ddd")</f>
        <v>Mon</v>
      </c>
      <c r="T1458" s="6">
        <f>ecommerce_dataset_updated[[#This Row],[Final_Price(Rs.) _]]-ecommerce_dataset_updated[[#This Row],['[Final_Price(Rs.)']]]</f>
        <v>4.99999999995282E-4</v>
      </c>
      <c r="U1458" s="6" t="b">
        <f xml:space="preserve"> AND(ecommerce_dataset_updated[[#This Row],[Final_Price(Rs.) _]]=ecommerce_dataset_updated[[#This Row],['[Final_Price(Rs.)']]])</f>
        <v>0</v>
      </c>
      <c r="V1458" s="5"/>
    </row>
    <row r="1459" spans="1:22">
      <c r="A1459" t="s">
        <v>5923</v>
      </c>
      <c r="B1459" t="s">
        <v>5924</v>
      </c>
      <c r="C1459" t="s">
        <v>39</v>
      </c>
      <c r="D1459" s="9" t="s">
        <v>5925</v>
      </c>
      <c r="E1459" s="8">
        <f>ecommerce_dataset_updated[[#This Row],[Price (Rs.)]]+0</f>
        <v>459.39</v>
      </c>
      <c r="F1459" s="6" t="s">
        <v>154</v>
      </c>
      <c r="G1459" s="7">
        <f>ecommerce_dataset_updated[[#This Row],[Discount (%)]]+0</f>
        <v>30</v>
      </c>
      <c r="H1459" s="6" t="s">
        <v>5926</v>
      </c>
      <c r="I1459" s="6">
        <f>ecommerce_dataset_updated[[#This Row],['[Price (Rs.)']]]*ecommerce_dataset_updated[[#This Row],['[Discount (%)']]]/100</f>
        <v>137.81699999999998</v>
      </c>
      <c r="J1459" s="6">
        <f>ecommerce_dataset_updated[[#This Row],[Final_Price(Rs.)]]+0</f>
        <v>321.57</v>
      </c>
      <c r="K1459" s="6">
        <f xml:space="preserve"> ecommerce_dataset_updated[[#This Row],['[Price (Rs.)']]]-ecommerce_dataset_updated[[#This Row],[Discount Amount _]]</f>
        <v>321.57299999999998</v>
      </c>
      <c r="L1459" t="s">
        <v>77</v>
      </c>
      <c r="M1459" t="s">
        <v>5927</v>
      </c>
      <c r="N1459" s="4" t="s">
        <v>14062</v>
      </c>
      <c r="O1459" s="4" t="s">
        <v>14067</v>
      </c>
      <c r="P1459" s="4" t="s">
        <v>14079</v>
      </c>
      <c r="Q1459" s="5">
        <f>DATE(ecommerce_dataset_updated[[#This Row],[YYYY]],ecommerce_dataset_updated[[#This Row],[MM]],ecommerce_dataset_updated[[#This Row],[DD]])</f>
        <v>45479</v>
      </c>
      <c r="R1459" s="6" t="str">
        <f>TEXT(ecommerce_dataset_updated[[#This Row],['[Purchase_Date']]], "mmm")</f>
        <v>Jul</v>
      </c>
      <c r="S1459" s="6" t="str">
        <f>TEXT(ecommerce_dataset_updated[[#This Row],['[Purchase_Date']]], "ddd")</f>
        <v>Sat</v>
      </c>
      <c r="T1459" s="6">
        <f>ecommerce_dataset_updated[[#This Row],[Final_Price(Rs.) _]]-ecommerce_dataset_updated[[#This Row],['[Final_Price(Rs.)']]]</f>
        <v>2.9999999999859028E-3</v>
      </c>
      <c r="U1459" s="6" t="b">
        <f xml:space="preserve"> AND(ecommerce_dataset_updated[[#This Row],[Final_Price(Rs.) _]]=ecommerce_dataset_updated[[#This Row],['[Final_Price(Rs.)']]])</f>
        <v>0</v>
      </c>
      <c r="V1459" s="5"/>
    </row>
    <row r="1460" spans="1:22">
      <c r="A1460" t="s">
        <v>5928</v>
      </c>
      <c r="B1460" t="s">
        <v>5929</v>
      </c>
      <c r="C1460" t="s">
        <v>68</v>
      </c>
      <c r="D1460" s="9" t="s">
        <v>5930</v>
      </c>
      <c r="E1460" s="8">
        <f>ecommerce_dataset_updated[[#This Row],[Price (Rs.)]]+0</f>
        <v>175.33</v>
      </c>
      <c r="F1460" s="6" t="s">
        <v>20</v>
      </c>
      <c r="G1460" s="7">
        <f>ecommerce_dataset_updated[[#This Row],[Discount (%)]]+0</f>
        <v>20</v>
      </c>
      <c r="H1460" s="6" t="s">
        <v>5931</v>
      </c>
      <c r="I1460" s="6">
        <f>ecommerce_dataset_updated[[#This Row],['[Price (Rs.)']]]*ecommerce_dataset_updated[[#This Row],['[Discount (%)']]]/100</f>
        <v>35.066000000000003</v>
      </c>
      <c r="J1460" s="6">
        <f>ecommerce_dataset_updated[[#This Row],[Final_Price(Rs.)]]+0</f>
        <v>140.26</v>
      </c>
      <c r="K1460" s="6">
        <f xml:space="preserve"> ecommerce_dataset_updated[[#This Row],['[Price (Rs.)']]]-ecommerce_dataset_updated[[#This Row],[Discount Amount _]]</f>
        <v>140.26400000000001</v>
      </c>
      <c r="L1460" t="s">
        <v>14</v>
      </c>
      <c r="M1460" t="s">
        <v>583</v>
      </c>
      <c r="N1460" s="4" t="s">
        <v>26</v>
      </c>
      <c r="O1460" s="4" t="s">
        <v>14059</v>
      </c>
      <c r="P1460" s="4" t="s">
        <v>14079</v>
      </c>
      <c r="Q1460" s="5">
        <f>DATE(ecommerce_dataset_updated[[#This Row],[YYYY]],ecommerce_dataset_updated[[#This Row],[MM]],ecommerce_dataset_updated[[#This Row],[DD]])</f>
        <v>45437</v>
      </c>
      <c r="R1460" s="6" t="str">
        <f>TEXT(ecommerce_dataset_updated[[#This Row],['[Purchase_Date']]], "mmm")</f>
        <v>May</v>
      </c>
      <c r="S1460" s="6" t="str">
        <f>TEXT(ecommerce_dataset_updated[[#This Row],['[Purchase_Date']]], "ddd")</f>
        <v>Sat</v>
      </c>
      <c r="T1460" s="6">
        <f>ecommerce_dataset_updated[[#This Row],[Final_Price(Rs.) _]]-ecommerce_dataset_updated[[#This Row],['[Final_Price(Rs.)']]]</f>
        <v>4.0000000000190994E-3</v>
      </c>
      <c r="U1460" s="6" t="b">
        <f xml:space="preserve"> AND(ecommerce_dataset_updated[[#This Row],[Final_Price(Rs.) _]]=ecommerce_dataset_updated[[#This Row],['[Final_Price(Rs.)']]])</f>
        <v>0</v>
      </c>
      <c r="V1460" s="5"/>
    </row>
    <row r="1461" spans="1:22">
      <c r="A1461" t="s">
        <v>5932</v>
      </c>
      <c r="B1461" t="s">
        <v>5933</v>
      </c>
      <c r="C1461" t="s">
        <v>39</v>
      </c>
      <c r="D1461" s="9" t="s">
        <v>1264</v>
      </c>
      <c r="E1461" s="8">
        <f>ecommerce_dataset_updated[[#This Row],[Price (Rs.)]]+0</f>
        <v>69.77</v>
      </c>
      <c r="F1461" s="6" t="s">
        <v>154</v>
      </c>
      <c r="G1461" s="7">
        <f>ecommerce_dataset_updated[[#This Row],[Discount (%)]]+0</f>
        <v>30</v>
      </c>
      <c r="H1461" s="6" t="s">
        <v>5934</v>
      </c>
      <c r="I1461" s="6">
        <f>ecommerce_dataset_updated[[#This Row],['[Price (Rs.)']]]*ecommerce_dataset_updated[[#This Row],['[Discount (%)']]]/100</f>
        <v>20.930999999999997</v>
      </c>
      <c r="J1461" s="6">
        <f>ecommerce_dataset_updated[[#This Row],[Final_Price(Rs.)]]+0</f>
        <v>48.84</v>
      </c>
      <c r="K1461" s="6">
        <f xml:space="preserve"> ecommerce_dataset_updated[[#This Row],['[Price (Rs.)']]]-ecommerce_dataset_updated[[#This Row],[Discount Amount _]]</f>
        <v>48.838999999999999</v>
      </c>
      <c r="L1461" t="s">
        <v>35</v>
      </c>
      <c r="M1461" t="s">
        <v>1735</v>
      </c>
      <c r="N1461" s="4" t="s">
        <v>154</v>
      </c>
      <c r="O1461" s="4" t="s">
        <v>14055</v>
      </c>
      <c r="P1461" s="4" t="s">
        <v>14079</v>
      </c>
      <c r="Q1461" s="5">
        <f>DATE(ecommerce_dataset_updated[[#This Row],[YYYY]],ecommerce_dataset_updated[[#This Row],[MM]],ecommerce_dataset_updated[[#This Row],[DD]])</f>
        <v>45534</v>
      </c>
      <c r="R1461" s="6" t="str">
        <f>TEXT(ecommerce_dataset_updated[[#This Row],['[Purchase_Date']]], "mmm")</f>
        <v>Aug</v>
      </c>
      <c r="S1461" s="6" t="str">
        <f>TEXT(ecommerce_dataset_updated[[#This Row],['[Purchase_Date']]], "ddd")</f>
        <v>Fri</v>
      </c>
      <c r="T1461" s="6">
        <f>ecommerce_dataset_updated[[#This Row],[Final_Price(Rs.) _]]-ecommerce_dataset_updated[[#This Row],['[Final_Price(Rs.)']]]</f>
        <v>-1.0000000000047748E-3</v>
      </c>
      <c r="U1461" s="6" t="b">
        <f xml:space="preserve"> AND(ecommerce_dataset_updated[[#This Row],[Final_Price(Rs.) _]]=ecommerce_dataset_updated[[#This Row],['[Final_Price(Rs.)']]])</f>
        <v>0</v>
      </c>
      <c r="V1461" s="5"/>
    </row>
    <row r="1462" spans="1:22">
      <c r="A1462" t="s">
        <v>5935</v>
      </c>
      <c r="B1462" t="s">
        <v>5936</v>
      </c>
      <c r="C1462" t="s">
        <v>39</v>
      </c>
      <c r="D1462" s="9" t="s">
        <v>5937</v>
      </c>
      <c r="E1462" s="8">
        <f>ecommerce_dataset_updated[[#This Row],[Price (Rs.)]]+0</f>
        <v>157.11000000000001</v>
      </c>
      <c r="F1462" s="6" t="s">
        <v>75</v>
      </c>
      <c r="G1462" s="7">
        <f>ecommerce_dataset_updated[[#This Row],[Discount (%)]]+0</f>
        <v>10</v>
      </c>
      <c r="H1462" s="6" t="s">
        <v>5938</v>
      </c>
      <c r="I1462" s="6">
        <f>ecommerce_dataset_updated[[#This Row],['[Price (Rs.)']]]*ecommerce_dataset_updated[[#This Row],['[Discount (%)']]]/100</f>
        <v>15.711000000000002</v>
      </c>
      <c r="J1462" s="6">
        <f>ecommerce_dataset_updated[[#This Row],[Final_Price(Rs.)]]+0</f>
        <v>141.4</v>
      </c>
      <c r="K1462" s="6">
        <f xml:space="preserve"> ecommerce_dataset_updated[[#This Row],['[Price (Rs.)']]]-ecommerce_dataset_updated[[#This Row],[Discount Amount _]]</f>
        <v>141.399</v>
      </c>
      <c r="L1462" t="s">
        <v>14</v>
      </c>
      <c r="M1462" t="s">
        <v>1126</v>
      </c>
      <c r="N1462" s="4" t="s">
        <v>14048</v>
      </c>
      <c r="O1462" s="4" t="s">
        <v>14050</v>
      </c>
      <c r="P1462" s="4" t="s">
        <v>14079</v>
      </c>
      <c r="Q1462" s="5">
        <f>DATE(ecommerce_dataset_updated[[#This Row],[YYYY]],ecommerce_dataset_updated[[#This Row],[MM]],ecommerce_dataset_updated[[#This Row],[DD]])</f>
        <v>45547</v>
      </c>
      <c r="R1462" s="6" t="str">
        <f>TEXT(ecommerce_dataset_updated[[#This Row],['[Purchase_Date']]], "mmm")</f>
        <v>Sep</v>
      </c>
      <c r="S1462" s="6" t="str">
        <f>TEXT(ecommerce_dataset_updated[[#This Row],['[Purchase_Date']]], "ddd")</f>
        <v>Thu</v>
      </c>
      <c r="T1462" s="6">
        <f>ecommerce_dataset_updated[[#This Row],[Final_Price(Rs.) _]]-ecommerce_dataset_updated[[#This Row],['[Final_Price(Rs.)']]]</f>
        <v>-1.0000000000047748E-3</v>
      </c>
      <c r="U1462" s="6" t="b">
        <f xml:space="preserve"> AND(ecommerce_dataset_updated[[#This Row],[Final_Price(Rs.) _]]=ecommerce_dataset_updated[[#This Row],['[Final_Price(Rs.)']]])</f>
        <v>0</v>
      </c>
      <c r="V1462" s="5"/>
    </row>
    <row r="1463" spans="1:22">
      <c r="A1463" t="s">
        <v>5939</v>
      </c>
      <c r="B1463" t="s">
        <v>5940</v>
      </c>
      <c r="C1463" t="s">
        <v>39</v>
      </c>
      <c r="D1463" s="9" t="s">
        <v>5941</v>
      </c>
      <c r="E1463" s="8">
        <f>ecommerce_dataset_updated[[#This Row],[Price (Rs.)]]+0</f>
        <v>102.7</v>
      </c>
      <c r="F1463" s="6" t="s">
        <v>154</v>
      </c>
      <c r="G1463" s="7">
        <f>ecommerce_dataset_updated[[#This Row],[Discount (%)]]+0</f>
        <v>30</v>
      </c>
      <c r="H1463" s="6" t="s">
        <v>5942</v>
      </c>
      <c r="I1463" s="6">
        <f>ecommerce_dataset_updated[[#This Row],['[Price (Rs.)']]]*ecommerce_dataset_updated[[#This Row],['[Discount (%)']]]/100</f>
        <v>30.81</v>
      </c>
      <c r="J1463" s="6">
        <f>ecommerce_dataset_updated[[#This Row],[Final_Price(Rs.)]]+0</f>
        <v>71.89</v>
      </c>
      <c r="K1463" s="6">
        <f xml:space="preserve"> ecommerce_dataset_updated[[#This Row],['[Price (Rs.)']]]-ecommerce_dataset_updated[[#This Row],[Discount Amount _]]</f>
        <v>71.89</v>
      </c>
      <c r="L1463" t="s">
        <v>28</v>
      </c>
      <c r="M1463" t="s">
        <v>1748</v>
      </c>
      <c r="N1463" s="4" t="s">
        <v>14050</v>
      </c>
      <c r="O1463" s="4" t="s">
        <v>14055</v>
      </c>
      <c r="P1463" s="4" t="s">
        <v>14079</v>
      </c>
      <c r="Q1463" s="5">
        <f>DATE(ecommerce_dataset_updated[[#This Row],[YYYY]],ecommerce_dataset_updated[[#This Row],[MM]],ecommerce_dataset_updated[[#This Row],[DD]])</f>
        <v>45513</v>
      </c>
      <c r="R1463" s="6" t="str">
        <f>TEXT(ecommerce_dataset_updated[[#This Row],['[Purchase_Date']]], "mmm")</f>
        <v>Aug</v>
      </c>
      <c r="S1463" s="6" t="str">
        <f>TEXT(ecommerce_dataset_updated[[#This Row],['[Purchase_Date']]], "ddd")</f>
        <v>Fri</v>
      </c>
      <c r="T1463" s="6">
        <f>ecommerce_dataset_updated[[#This Row],[Final_Price(Rs.) _]]-ecommerce_dataset_updated[[#This Row],['[Final_Price(Rs.)']]]</f>
        <v>0</v>
      </c>
      <c r="U1463" s="6" t="b">
        <f xml:space="preserve"> AND(ecommerce_dataset_updated[[#This Row],[Final_Price(Rs.) _]]=ecommerce_dataset_updated[[#This Row],['[Final_Price(Rs.)']]])</f>
        <v>1</v>
      </c>
      <c r="V1463" s="5"/>
    </row>
    <row r="1464" spans="1:22">
      <c r="A1464" t="s">
        <v>5943</v>
      </c>
      <c r="B1464" t="s">
        <v>5944</v>
      </c>
      <c r="C1464" t="s">
        <v>18</v>
      </c>
      <c r="D1464" s="9" t="s">
        <v>5945</v>
      </c>
      <c r="E1464" s="8">
        <f>ecommerce_dataset_updated[[#This Row],[Price (Rs.)]]+0</f>
        <v>312.85000000000002</v>
      </c>
      <c r="F1464" s="6" t="s">
        <v>26</v>
      </c>
      <c r="G1464" s="7">
        <f>ecommerce_dataset_updated[[#This Row],[Discount (%)]]+0</f>
        <v>25</v>
      </c>
      <c r="H1464" s="6" t="s">
        <v>5946</v>
      </c>
      <c r="I1464" s="6">
        <f>ecommerce_dataset_updated[[#This Row],['[Price (Rs.)']]]*ecommerce_dataset_updated[[#This Row],['[Discount (%)']]]/100</f>
        <v>78.212500000000006</v>
      </c>
      <c r="J1464" s="6">
        <f>ecommerce_dataset_updated[[#This Row],[Final_Price(Rs.)]]+0</f>
        <v>234.64</v>
      </c>
      <c r="K1464" s="6">
        <f xml:space="preserve"> ecommerce_dataset_updated[[#This Row],['[Price (Rs.)']]]-ecommerce_dataset_updated[[#This Row],[Discount Amount _]]</f>
        <v>234.63750000000002</v>
      </c>
      <c r="L1464" t="s">
        <v>14</v>
      </c>
      <c r="M1464" t="s">
        <v>667</v>
      </c>
      <c r="N1464" s="4" t="s">
        <v>14069</v>
      </c>
      <c r="O1464" s="4" t="s">
        <v>14067</v>
      </c>
      <c r="P1464" s="4" t="s">
        <v>14079</v>
      </c>
      <c r="Q1464" s="5">
        <f>DATE(ecommerce_dataset_updated[[#This Row],[YYYY]],ecommerce_dataset_updated[[#This Row],[MM]],ecommerce_dataset_updated[[#This Row],[DD]])</f>
        <v>45495</v>
      </c>
      <c r="R1464" s="6" t="str">
        <f>TEXT(ecommerce_dataset_updated[[#This Row],['[Purchase_Date']]], "mmm")</f>
        <v>Jul</v>
      </c>
      <c r="S1464" s="6" t="str">
        <f>TEXT(ecommerce_dataset_updated[[#This Row],['[Purchase_Date']]], "ddd")</f>
        <v>Mon</v>
      </c>
      <c r="T1464" s="6">
        <f>ecommerce_dataset_updated[[#This Row],[Final_Price(Rs.) _]]-ecommerce_dataset_updated[[#This Row],['[Final_Price(Rs.)']]]</f>
        <v>-2.4999999999693046E-3</v>
      </c>
      <c r="U1464" s="6" t="b">
        <f xml:space="preserve"> AND(ecommerce_dataset_updated[[#This Row],[Final_Price(Rs.) _]]=ecommerce_dataset_updated[[#This Row],['[Final_Price(Rs.)']]])</f>
        <v>0</v>
      </c>
      <c r="V1464" s="5"/>
    </row>
    <row r="1465" spans="1:22">
      <c r="A1465" t="s">
        <v>5947</v>
      </c>
      <c r="B1465" t="s">
        <v>5948</v>
      </c>
      <c r="C1465" t="s">
        <v>18</v>
      </c>
      <c r="D1465" s="9" t="s">
        <v>5949</v>
      </c>
      <c r="E1465" s="8">
        <f>ecommerce_dataset_updated[[#This Row],[Price (Rs.)]]+0</f>
        <v>317.58999999999997</v>
      </c>
      <c r="F1465" s="6" t="s">
        <v>154</v>
      </c>
      <c r="G1465" s="7">
        <f>ecommerce_dataset_updated[[#This Row],[Discount (%)]]+0</f>
        <v>30</v>
      </c>
      <c r="H1465" s="6" t="s">
        <v>5950</v>
      </c>
      <c r="I1465" s="6">
        <f>ecommerce_dataset_updated[[#This Row],['[Price (Rs.)']]]*ecommerce_dataset_updated[[#This Row],['[Discount (%)']]]/100</f>
        <v>95.276999999999987</v>
      </c>
      <c r="J1465" s="6">
        <f>ecommerce_dataset_updated[[#This Row],[Final_Price(Rs.)]]+0</f>
        <v>222.31</v>
      </c>
      <c r="K1465" s="6">
        <f xml:space="preserve"> ecommerce_dataset_updated[[#This Row],['[Price (Rs.)']]]-ecommerce_dataset_updated[[#This Row],[Discount Amount _]]</f>
        <v>222.31299999999999</v>
      </c>
      <c r="L1465" t="s">
        <v>35</v>
      </c>
      <c r="M1465" t="s">
        <v>1800</v>
      </c>
      <c r="N1465" s="4" t="s">
        <v>14070</v>
      </c>
      <c r="O1465" s="4" t="s">
        <v>14053</v>
      </c>
      <c r="P1465" s="4" t="s">
        <v>14079</v>
      </c>
      <c r="Q1465" s="5">
        <f>DATE(ecommerce_dataset_updated[[#This Row],[YYYY]],ecommerce_dataset_updated[[#This Row],[MM]],ecommerce_dataset_updated[[#This Row],[DD]])</f>
        <v>45400</v>
      </c>
      <c r="R1465" s="6" t="str">
        <f>TEXT(ecommerce_dataset_updated[[#This Row],['[Purchase_Date']]], "mmm")</f>
        <v>Apr</v>
      </c>
      <c r="S1465" s="6" t="str">
        <f>TEXT(ecommerce_dataset_updated[[#This Row],['[Purchase_Date']]], "ddd")</f>
        <v>Thu</v>
      </c>
      <c r="T1465" s="6">
        <f>ecommerce_dataset_updated[[#This Row],[Final_Price(Rs.) _]]-ecommerce_dataset_updated[[#This Row],['[Final_Price(Rs.)']]]</f>
        <v>2.9999999999859028E-3</v>
      </c>
      <c r="U1465" s="6" t="b">
        <f xml:space="preserve"> AND(ecommerce_dataset_updated[[#This Row],[Final_Price(Rs.) _]]=ecommerce_dataset_updated[[#This Row],['[Final_Price(Rs.)']]])</f>
        <v>0</v>
      </c>
      <c r="V1465" s="5"/>
    </row>
    <row r="1466" spans="1:22">
      <c r="A1466" t="s">
        <v>5951</v>
      </c>
      <c r="B1466" t="s">
        <v>5952</v>
      </c>
      <c r="C1466" t="s">
        <v>39</v>
      </c>
      <c r="D1466" s="9" t="s">
        <v>5953</v>
      </c>
      <c r="E1466" s="8">
        <f>ecommerce_dataset_updated[[#This Row],[Price (Rs.)]]+0</f>
        <v>218.68</v>
      </c>
      <c r="F1466" s="6" t="s">
        <v>75</v>
      </c>
      <c r="G1466" s="7">
        <f>ecommerce_dataset_updated[[#This Row],[Discount (%)]]+0</f>
        <v>10</v>
      </c>
      <c r="H1466" s="6" t="s">
        <v>5954</v>
      </c>
      <c r="I1466" s="6">
        <f>ecommerce_dataset_updated[[#This Row],['[Price (Rs.)']]]*ecommerce_dataset_updated[[#This Row],['[Discount (%)']]]/100</f>
        <v>21.868000000000002</v>
      </c>
      <c r="J1466" s="6">
        <f>ecommerce_dataset_updated[[#This Row],[Final_Price(Rs.)]]+0</f>
        <v>196.81</v>
      </c>
      <c r="K1466" s="6">
        <f xml:space="preserve"> ecommerce_dataset_updated[[#This Row],['[Price (Rs.)']]]-ecommerce_dataset_updated[[#This Row],[Discount Amount _]]</f>
        <v>196.81200000000001</v>
      </c>
      <c r="L1466" t="s">
        <v>28</v>
      </c>
      <c r="M1466" t="s">
        <v>2568</v>
      </c>
      <c r="N1466" s="4" t="s">
        <v>14053</v>
      </c>
      <c r="O1466" s="4" t="s">
        <v>14051</v>
      </c>
      <c r="P1466" s="4" t="s">
        <v>14079</v>
      </c>
      <c r="Q1466" s="5">
        <f>DATE(ecommerce_dataset_updated[[#This Row],[YYYY]],ecommerce_dataset_updated[[#This Row],[MM]],ecommerce_dataset_updated[[#This Row],[DD]])</f>
        <v>45326</v>
      </c>
      <c r="R1466" s="6" t="str">
        <f>TEXT(ecommerce_dataset_updated[[#This Row],['[Purchase_Date']]], "mmm")</f>
        <v>Feb</v>
      </c>
      <c r="S1466" s="6" t="str">
        <f>TEXT(ecommerce_dataset_updated[[#This Row],['[Purchase_Date']]], "ddd")</f>
        <v>Sun</v>
      </c>
      <c r="T1466" s="6">
        <f>ecommerce_dataset_updated[[#This Row],[Final_Price(Rs.) _]]-ecommerce_dataset_updated[[#This Row],['[Final_Price(Rs.)']]]</f>
        <v>2.0000000000095497E-3</v>
      </c>
      <c r="U1466" s="6" t="b">
        <f xml:space="preserve"> AND(ecommerce_dataset_updated[[#This Row],[Final_Price(Rs.) _]]=ecommerce_dataset_updated[[#This Row],['[Final_Price(Rs.)']]])</f>
        <v>0</v>
      </c>
      <c r="V1466" s="5"/>
    </row>
    <row r="1467" spans="1:22">
      <c r="A1467" t="s">
        <v>5955</v>
      </c>
      <c r="B1467" t="s">
        <v>5956</v>
      </c>
      <c r="C1467" t="s">
        <v>10</v>
      </c>
      <c r="D1467" s="9" t="s">
        <v>5957</v>
      </c>
      <c r="E1467" s="8">
        <f>ecommerce_dataset_updated[[#This Row],[Price (Rs.)]]+0</f>
        <v>56.45</v>
      </c>
      <c r="F1467" s="6" t="s">
        <v>47</v>
      </c>
      <c r="G1467" s="7">
        <f>ecommerce_dataset_updated[[#This Row],[Discount (%)]]+0</f>
        <v>50</v>
      </c>
      <c r="H1467" s="6" t="s">
        <v>5958</v>
      </c>
      <c r="I1467" s="6">
        <f>ecommerce_dataset_updated[[#This Row],['[Price (Rs.)']]]*ecommerce_dataset_updated[[#This Row],['[Discount (%)']]]/100</f>
        <v>28.225000000000001</v>
      </c>
      <c r="J1467" s="6">
        <f>ecommerce_dataset_updated[[#This Row],[Final_Price(Rs.)]]+0</f>
        <v>28.23</v>
      </c>
      <c r="K1467" s="6">
        <f xml:space="preserve"> ecommerce_dataset_updated[[#This Row],['[Price (Rs.)']]]-ecommerce_dataset_updated[[#This Row],[Discount Amount _]]</f>
        <v>28.225000000000001</v>
      </c>
      <c r="L1467" t="s">
        <v>14</v>
      </c>
      <c r="M1467" t="s">
        <v>3342</v>
      </c>
      <c r="N1467" s="4" t="s">
        <v>14055</v>
      </c>
      <c r="O1467" s="4" t="s">
        <v>14051</v>
      </c>
      <c r="P1467" s="4" t="s">
        <v>14079</v>
      </c>
      <c r="Q1467" s="5">
        <f>DATE(ecommerce_dataset_updated[[#This Row],[YYYY]],ecommerce_dataset_updated[[#This Row],[MM]],ecommerce_dataset_updated[[#This Row],[DD]])</f>
        <v>45330</v>
      </c>
      <c r="R1467" s="6" t="str">
        <f>TEXT(ecommerce_dataset_updated[[#This Row],['[Purchase_Date']]], "mmm")</f>
        <v>Feb</v>
      </c>
      <c r="S1467" s="6" t="str">
        <f>TEXT(ecommerce_dataset_updated[[#This Row],['[Purchase_Date']]], "ddd")</f>
        <v>Thu</v>
      </c>
      <c r="T1467" s="6">
        <f>ecommerce_dataset_updated[[#This Row],[Final_Price(Rs.) _]]-ecommerce_dataset_updated[[#This Row],['[Final_Price(Rs.)']]]</f>
        <v>-4.9999999999990052E-3</v>
      </c>
      <c r="U1467" s="6" t="b">
        <f xml:space="preserve"> AND(ecommerce_dataset_updated[[#This Row],[Final_Price(Rs.) _]]=ecommerce_dataset_updated[[#This Row],['[Final_Price(Rs.)']]])</f>
        <v>0</v>
      </c>
      <c r="V1467" s="5"/>
    </row>
    <row r="1468" spans="1:22">
      <c r="A1468" t="s">
        <v>5959</v>
      </c>
      <c r="B1468" t="s">
        <v>5960</v>
      </c>
      <c r="C1468" t="s">
        <v>39</v>
      </c>
      <c r="D1468" s="9" t="s">
        <v>5739</v>
      </c>
      <c r="E1468" s="8">
        <f>ecommerce_dataset_updated[[#This Row],[Price (Rs.)]]+0</f>
        <v>85.54</v>
      </c>
      <c r="F1468" s="6" t="s">
        <v>26</v>
      </c>
      <c r="G1468" s="7">
        <f>ecommerce_dataset_updated[[#This Row],[Discount (%)]]+0</f>
        <v>25</v>
      </c>
      <c r="H1468" s="6" t="s">
        <v>5961</v>
      </c>
      <c r="I1468" s="6">
        <f>ecommerce_dataset_updated[[#This Row],['[Price (Rs.)']]]*ecommerce_dataset_updated[[#This Row],['[Discount (%)']]]/100</f>
        <v>21.385000000000002</v>
      </c>
      <c r="J1468" s="6">
        <f>ecommerce_dataset_updated[[#This Row],[Final_Price(Rs.)]]+0</f>
        <v>64.16</v>
      </c>
      <c r="K1468" s="6">
        <f xml:space="preserve"> ecommerce_dataset_updated[[#This Row],['[Price (Rs.)']]]-ecommerce_dataset_updated[[#This Row],[Discount Amount _]]</f>
        <v>64.155000000000001</v>
      </c>
      <c r="L1468" t="s">
        <v>28</v>
      </c>
      <c r="M1468" t="s">
        <v>788</v>
      </c>
      <c r="N1468" s="4" t="s">
        <v>14049</v>
      </c>
      <c r="O1468" s="4" t="s">
        <v>14067</v>
      </c>
      <c r="P1468" s="4" t="s">
        <v>14079</v>
      </c>
      <c r="Q1468" s="5">
        <f>DATE(ecommerce_dataset_updated[[#This Row],[YYYY]],ecommerce_dataset_updated[[#This Row],[MM]],ecommerce_dataset_updated[[#This Row],[DD]])</f>
        <v>45484</v>
      </c>
      <c r="R1468" s="6" t="str">
        <f>TEXT(ecommerce_dataset_updated[[#This Row],['[Purchase_Date']]], "mmm")</f>
        <v>Jul</v>
      </c>
      <c r="S1468" s="6" t="str">
        <f>TEXT(ecommerce_dataset_updated[[#This Row],['[Purchase_Date']]], "ddd")</f>
        <v>Thu</v>
      </c>
      <c r="T1468" s="6">
        <f>ecommerce_dataset_updated[[#This Row],[Final_Price(Rs.) _]]-ecommerce_dataset_updated[[#This Row],['[Final_Price(Rs.)']]]</f>
        <v>-4.9999999999954525E-3</v>
      </c>
      <c r="U1468" s="6" t="b">
        <f xml:space="preserve"> AND(ecommerce_dataset_updated[[#This Row],[Final_Price(Rs.) _]]=ecommerce_dataset_updated[[#This Row],['[Final_Price(Rs.)']]])</f>
        <v>0</v>
      </c>
      <c r="V1468" s="5"/>
    </row>
    <row r="1469" spans="1:22">
      <c r="A1469" t="s">
        <v>5962</v>
      </c>
      <c r="B1469" t="s">
        <v>5963</v>
      </c>
      <c r="C1469" t="s">
        <v>32</v>
      </c>
      <c r="D1469" s="9" t="s">
        <v>5964</v>
      </c>
      <c r="E1469" s="8">
        <f>ecommerce_dataset_updated[[#This Row],[Price (Rs.)]]+0</f>
        <v>200.44</v>
      </c>
      <c r="F1469" s="6" t="s">
        <v>47</v>
      </c>
      <c r="G1469" s="7">
        <f>ecommerce_dataset_updated[[#This Row],[Discount (%)]]+0</f>
        <v>50</v>
      </c>
      <c r="H1469" s="6" t="s">
        <v>5965</v>
      </c>
      <c r="I1469" s="6">
        <f>ecommerce_dataset_updated[[#This Row],['[Price (Rs.)']]]*ecommerce_dataset_updated[[#This Row],['[Discount (%)']]]/100</f>
        <v>100.22</v>
      </c>
      <c r="J1469" s="6">
        <f>ecommerce_dataset_updated[[#This Row],[Final_Price(Rs.)]]+0</f>
        <v>100.22</v>
      </c>
      <c r="K1469" s="6">
        <f xml:space="preserve"> ecommerce_dataset_updated[[#This Row],['[Price (Rs.)']]]-ecommerce_dataset_updated[[#This Row],[Discount Amount _]]</f>
        <v>100.22</v>
      </c>
      <c r="L1469" t="s">
        <v>35</v>
      </c>
      <c r="M1469" t="s">
        <v>622</v>
      </c>
      <c r="N1469" s="4" t="s">
        <v>14070</v>
      </c>
      <c r="O1469" s="4" t="s">
        <v>14049</v>
      </c>
      <c r="P1469" s="4" t="s">
        <v>14079</v>
      </c>
      <c r="Q1469" s="5">
        <f>DATE(ecommerce_dataset_updated[[#This Row],[YYYY]],ecommerce_dataset_updated[[#This Row],[MM]],ecommerce_dataset_updated[[#This Row],[DD]])</f>
        <v>45614</v>
      </c>
      <c r="R1469" s="6" t="str">
        <f>TEXT(ecommerce_dataset_updated[[#This Row],['[Purchase_Date']]], "mmm")</f>
        <v>Nov</v>
      </c>
      <c r="S1469" s="6" t="str">
        <f>TEXT(ecommerce_dataset_updated[[#This Row],['[Purchase_Date']]], "ddd")</f>
        <v>Mon</v>
      </c>
      <c r="T1469" s="6">
        <f>ecommerce_dataset_updated[[#This Row],[Final_Price(Rs.) _]]-ecommerce_dataset_updated[[#This Row],['[Final_Price(Rs.)']]]</f>
        <v>0</v>
      </c>
      <c r="U1469" s="6" t="b">
        <f xml:space="preserve"> AND(ecommerce_dataset_updated[[#This Row],[Final_Price(Rs.) _]]=ecommerce_dataset_updated[[#This Row],['[Final_Price(Rs.)']]])</f>
        <v>1</v>
      </c>
      <c r="V1469" s="5"/>
    </row>
    <row r="1470" spans="1:22">
      <c r="A1470" t="s">
        <v>5966</v>
      </c>
      <c r="B1470" t="s">
        <v>5967</v>
      </c>
      <c r="C1470" t="s">
        <v>114</v>
      </c>
      <c r="D1470" s="9" t="s">
        <v>5968</v>
      </c>
      <c r="E1470" s="8">
        <f>ecommerce_dataset_updated[[#This Row],[Price (Rs.)]]+0</f>
        <v>132.22999999999999</v>
      </c>
      <c r="F1470" s="6" t="s">
        <v>26</v>
      </c>
      <c r="G1470" s="7">
        <f>ecommerce_dataset_updated[[#This Row],[Discount (%)]]+0</f>
        <v>25</v>
      </c>
      <c r="H1470" s="6" t="s">
        <v>5969</v>
      </c>
      <c r="I1470" s="6">
        <f>ecommerce_dataset_updated[[#This Row],['[Price (Rs.)']]]*ecommerce_dataset_updated[[#This Row],['[Discount (%)']]]/100</f>
        <v>33.057499999999997</v>
      </c>
      <c r="J1470" s="6">
        <f>ecommerce_dataset_updated[[#This Row],[Final_Price(Rs.)]]+0</f>
        <v>99.17</v>
      </c>
      <c r="K1470" s="6">
        <f xml:space="preserve"> ecommerce_dataset_updated[[#This Row],['[Price (Rs.)']]]-ecommerce_dataset_updated[[#This Row],[Discount Amount _]]</f>
        <v>99.172499999999985</v>
      </c>
      <c r="L1470" t="s">
        <v>14</v>
      </c>
      <c r="M1470" t="s">
        <v>455</v>
      </c>
      <c r="N1470" s="4" t="s">
        <v>14064</v>
      </c>
      <c r="O1470" s="4" t="s">
        <v>14051</v>
      </c>
      <c r="P1470" s="4" t="s">
        <v>14079</v>
      </c>
      <c r="Q1470" s="5">
        <f>DATE(ecommerce_dataset_updated[[#This Row],[YYYY]],ecommerce_dataset_updated[[#This Row],[MM]],ecommerce_dataset_updated[[#This Row],[DD]])</f>
        <v>45335</v>
      </c>
      <c r="R1470" s="6" t="str">
        <f>TEXT(ecommerce_dataset_updated[[#This Row],['[Purchase_Date']]], "mmm")</f>
        <v>Feb</v>
      </c>
      <c r="S1470" s="6" t="str">
        <f>TEXT(ecommerce_dataset_updated[[#This Row],['[Purchase_Date']]], "ddd")</f>
        <v>Tue</v>
      </c>
      <c r="T1470" s="6">
        <f>ecommerce_dataset_updated[[#This Row],[Final_Price(Rs.) _]]-ecommerce_dataset_updated[[#This Row],['[Final_Price(Rs.)']]]</f>
        <v>2.4999999999835154E-3</v>
      </c>
      <c r="U1470" s="6" t="b">
        <f xml:space="preserve"> AND(ecommerce_dataset_updated[[#This Row],[Final_Price(Rs.) _]]=ecommerce_dataset_updated[[#This Row],['[Final_Price(Rs.)']]])</f>
        <v>0</v>
      </c>
      <c r="V1470" s="5"/>
    </row>
    <row r="1471" spans="1:22">
      <c r="A1471" t="s">
        <v>5970</v>
      </c>
      <c r="B1471" t="s">
        <v>5971</v>
      </c>
      <c r="C1471" t="s">
        <v>10</v>
      </c>
      <c r="D1471" s="9" t="s">
        <v>5972</v>
      </c>
      <c r="E1471" s="8">
        <f>ecommerce_dataset_updated[[#This Row],[Price (Rs.)]]+0</f>
        <v>217.61</v>
      </c>
      <c r="F1471" s="6" t="s">
        <v>75</v>
      </c>
      <c r="G1471" s="7">
        <f>ecommerce_dataset_updated[[#This Row],[Discount (%)]]+0</f>
        <v>10</v>
      </c>
      <c r="H1471" s="6" t="s">
        <v>5973</v>
      </c>
      <c r="I1471" s="6">
        <f>ecommerce_dataset_updated[[#This Row],['[Price (Rs.)']]]*ecommerce_dataset_updated[[#This Row],['[Discount (%)']]]/100</f>
        <v>21.761000000000003</v>
      </c>
      <c r="J1471" s="6">
        <f>ecommerce_dataset_updated[[#This Row],[Final_Price(Rs.)]]+0</f>
        <v>195.85</v>
      </c>
      <c r="K1471" s="6">
        <f xml:space="preserve"> ecommerce_dataset_updated[[#This Row],['[Price (Rs.)']]]-ecommerce_dataset_updated[[#This Row],[Discount Amount _]]</f>
        <v>195.84900000000002</v>
      </c>
      <c r="L1471" t="s">
        <v>120</v>
      </c>
      <c r="M1471" t="s">
        <v>1283</v>
      </c>
      <c r="N1471" s="4" t="s">
        <v>2910</v>
      </c>
      <c r="O1471" s="4" t="s">
        <v>14051</v>
      </c>
      <c r="P1471" s="4" t="s">
        <v>14079</v>
      </c>
      <c r="Q1471" s="5">
        <f>DATE(ecommerce_dataset_updated[[#This Row],[YYYY]],ecommerce_dataset_updated[[#This Row],[MM]],ecommerce_dataset_updated[[#This Row],[DD]])</f>
        <v>45336</v>
      </c>
      <c r="R1471" s="6" t="str">
        <f>TEXT(ecommerce_dataset_updated[[#This Row],['[Purchase_Date']]], "mmm")</f>
        <v>Feb</v>
      </c>
      <c r="S1471" s="6" t="str">
        <f>TEXT(ecommerce_dataset_updated[[#This Row],['[Purchase_Date']]], "ddd")</f>
        <v>Wed</v>
      </c>
      <c r="T1471" s="6">
        <f>ecommerce_dataset_updated[[#This Row],[Final_Price(Rs.) _]]-ecommerce_dataset_updated[[#This Row],['[Final_Price(Rs.)']]]</f>
        <v>-9.9999999997635314E-4</v>
      </c>
      <c r="U1471" s="6" t="b">
        <f xml:space="preserve"> AND(ecommerce_dataset_updated[[#This Row],[Final_Price(Rs.) _]]=ecommerce_dataset_updated[[#This Row],['[Final_Price(Rs.)']]])</f>
        <v>0</v>
      </c>
      <c r="V1471" s="5"/>
    </row>
    <row r="1472" spans="1:22">
      <c r="A1472" t="s">
        <v>5974</v>
      </c>
      <c r="B1472" t="s">
        <v>5975</v>
      </c>
      <c r="C1472" t="s">
        <v>45</v>
      </c>
      <c r="D1472" s="9" t="s">
        <v>5976</v>
      </c>
      <c r="E1472" s="8">
        <f>ecommerce_dataset_updated[[#This Row],[Price (Rs.)]]+0</f>
        <v>227.44</v>
      </c>
      <c r="F1472" s="6" t="s">
        <v>75</v>
      </c>
      <c r="G1472" s="7">
        <f>ecommerce_dataset_updated[[#This Row],[Discount (%)]]+0</f>
        <v>10</v>
      </c>
      <c r="H1472" s="6" t="s">
        <v>5977</v>
      </c>
      <c r="I1472" s="6">
        <f>ecommerce_dataset_updated[[#This Row],['[Price (Rs.)']]]*ecommerce_dataset_updated[[#This Row],['[Discount (%)']]]/100</f>
        <v>22.744</v>
      </c>
      <c r="J1472" s="6">
        <f>ecommerce_dataset_updated[[#This Row],[Final_Price(Rs.)]]+0</f>
        <v>204.7</v>
      </c>
      <c r="K1472" s="6">
        <f xml:space="preserve"> ecommerce_dataset_updated[[#This Row],['[Price (Rs.)']]]-ecommerce_dataset_updated[[#This Row],[Discount Amount _]]</f>
        <v>204.696</v>
      </c>
      <c r="L1472" t="s">
        <v>14</v>
      </c>
      <c r="M1472" t="s">
        <v>644</v>
      </c>
      <c r="N1472" s="4" t="s">
        <v>2910</v>
      </c>
      <c r="O1472" s="4" t="s">
        <v>14059</v>
      </c>
      <c r="P1472" s="4" t="s">
        <v>14079</v>
      </c>
      <c r="Q1472" s="5">
        <f>DATE(ecommerce_dataset_updated[[#This Row],[YYYY]],ecommerce_dataset_updated[[#This Row],[MM]],ecommerce_dataset_updated[[#This Row],[DD]])</f>
        <v>45426</v>
      </c>
      <c r="R1472" s="6" t="str">
        <f>TEXT(ecommerce_dataset_updated[[#This Row],['[Purchase_Date']]], "mmm")</f>
        <v>May</v>
      </c>
      <c r="S1472" s="6" t="str">
        <f>TEXT(ecommerce_dataset_updated[[#This Row],['[Purchase_Date']]], "ddd")</f>
        <v>Tue</v>
      </c>
      <c r="T1472" s="6">
        <f>ecommerce_dataset_updated[[#This Row],[Final_Price(Rs.) _]]-ecommerce_dataset_updated[[#This Row],['[Final_Price(Rs.)']]]</f>
        <v>-3.9999999999906777E-3</v>
      </c>
      <c r="U1472" s="6" t="b">
        <f xml:space="preserve"> AND(ecommerce_dataset_updated[[#This Row],[Final_Price(Rs.) _]]=ecommerce_dataset_updated[[#This Row],['[Final_Price(Rs.)']]])</f>
        <v>0</v>
      </c>
      <c r="V1472" s="5"/>
    </row>
    <row r="1473" spans="1:22">
      <c r="A1473" t="s">
        <v>5978</v>
      </c>
      <c r="B1473" t="s">
        <v>5979</v>
      </c>
      <c r="C1473" t="s">
        <v>114</v>
      </c>
      <c r="D1473" s="9" t="s">
        <v>5980</v>
      </c>
      <c r="E1473" s="8">
        <f>ecommerce_dataset_updated[[#This Row],[Price (Rs.)]]+0</f>
        <v>154.15</v>
      </c>
      <c r="F1473" s="6" t="s">
        <v>20</v>
      </c>
      <c r="G1473" s="7">
        <f>ecommerce_dataset_updated[[#This Row],[Discount (%)]]+0</f>
        <v>20</v>
      </c>
      <c r="H1473" s="6" t="s">
        <v>5981</v>
      </c>
      <c r="I1473" s="6">
        <f>ecommerce_dataset_updated[[#This Row],['[Price (Rs.)']]]*ecommerce_dataset_updated[[#This Row],['[Discount (%)']]]/100</f>
        <v>30.83</v>
      </c>
      <c r="J1473" s="6">
        <f>ecommerce_dataset_updated[[#This Row],[Final_Price(Rs.)]]+0</f>
        <v>123.32</v>
      </c>
      <c r="K1473" s="6">
        <f xml:space="preserve"> ecommerce_dataset_updated[[#This Row],['[Price (Rs.)']]]-ecommerce_dataset_updated[[#This Row],[Discount Amount _]]</f>
        <v>123.32000000000001</v>
      </c>
      <c r="L1473" t="s">
        <v>77</v>
      </c>
      <c r="M1473" t="s">
        <v>1574</v>
      </c>
      <c r="N1473" s="4" t="s">
        <v>14061</v>
      </c>
      <c r="O1473" s="4" t="s">
        <v>14055</v>
      </c>
      <c r="P1473" s="4" t="s">
        <v>14079</v>
      </c>
      <c r="Q1473" s="5">
        <f>DATE(ecommerce_dataset_updated[[#This Row],[YYYY]],ecommerce_dataset_updated[[#This Row],[MM]],ecommerce_dataset_updated[[#This Row],[DD]])</f>
        <v>45525</v>
      </c>
      <c r="R1473" s="6" t="str">
        <f>TEXT(ecommerce_dataset_updated[[#This Row],['[Purchase_Date']]], "mmm")</f>
        <v>Aug</v>
      </c>
      <c r="S1473" s="6" t="str">
        <f>TEXT(ecommerce_dataset_updated[[#This Row],['[Purchase_Date']]], "ddd")</f>
        <v>Wed</v>
      </c>
      <c r="T1473" s="6">
        <f>ecommerce_dataset_updated[[#This Row],[Final_Price(Rs.) _]]-ecommerce_dataset_updated[[#This Row],['[Final_Price(Rs.)']]]</f>
        <v>0</v>
      </c>
      <c r="U1473" s="6" t="b">
        <f xml:space="preserve"> AND(ecommerce_dataset_updated[[#This Row],[Final_Price(Rs.) _]]=ecommerce_dataset_updated[[#This Row],['[Final_Price(Rs.)']]])</f>
        <v>1</v>
      </c>
      <c r="V1473" s="5"/>
    </row>
    <row r="1474" spans="1:22">
      <c r="A1474" t="s">
        <v>5982</v>
      </c>
      <c r="B1474" t="s">
        <v>5983</v>
      </c>
      <c r="C1474" t="s">
        <v>45</v>
      </c>
      <c r="D1474" s="9" t="s">
        <v>5984</v>
      </c>
      <c r="E1474" s="8">
        <f>ecommerce_dataset_updated[[#This Row],[Price (Rs.)]]+0</f>
        <v>19.420000000000002</v>
      </c>
      <c r="F1474" s="6" t="s">
        <v>107</v>
      </c>
      <c r="G1474" s="7">
        <f>ecommerce_dataset_updated[[#This Row],[Discount (%)]]+0</f>
        <v>0</v>
      </c>
      <c r="H1474" s="6" t="s">
        <v>5984</v>
      </c>
      <c r="I1474" s="6">
        <f>ecommerce_dataset_updated[[#This Row],['[Price (Rs.)']]]*ecommerce_dataset_updated[[#This Row],['[Discount (%)']]]/100</f>
        <v>0</v>
      </c>
      <c r="J1474" s="6">
        <f>ecommerce_dataset_updated[[#This Row],[Final_Price(Rs.)]]+0</f>
        <v>19.420000000000002</v>
      </c>
      <c r="K1474" s="6">
        <f xml:space="preserve"> ecommerce_dataset_updated[[#This Row],['[Price (Rs.)']]]-ecommerce_dataset_updated[[#This Row],[Discount Amount _]]</f>
        <v>19.420000000000002</v>
      </c>
      <c r="L1474" t="s">
        <v>35</v>
      </c>
      <c r="M1474" t="s">
        <v>3860</v>
      </c>
      <c r="N1474" s="4" t="s">
        <v>14061</v>
      </c>
      <c r="O1474" s="4" t="s">
        <v>14062</v>
      </c>
      <c r="P1474" s="4" t="s">
        <v>14079</v>
      </c>
      <c r="Q1474" s="5">
        <f>DATE(ecommerce_dataset_updated[[#This Row],[YYYY]],ecommerce_dataset_updated[[#This Row],[MM]],ecommerce_dataset_updated[[#This Row],[DD]])</f>
        <v>45464</v>
      </c>
      <c r="R1474" s="6" t="str">
        <f>TEXT(ecommerce_dataset_updated[[#This Row],['[Purchase_Date']]], "mmm")</f>
        <v>Jun</v>
      </c>
      <c r="S1474" s="6" t="str">
        <f>TEXT(ecommerce_dataset_updated[[#This Row],['[Purchase_Date']]], "ddd")</f>
        <v>Fri</v>
      </c>
      <c r="T1474" s="6">
        <f>ecommerce_dataset_updated[[#This Row],[Final_Price(Rs.) _]]-ecommerce_dataset_updated[[#This Row],['[Final_Price(Rs.)']]]</f>
        <v>0</v>
      </c>
      <c r="U1474" s="6" t="b">
        <f xml:space="preserve"> AND(ecommerce_dataset_updated[[#This Row],[Final_Price(Rs.) _]]=ecommerce_dataset_updated[[#This Row],['[Final_Price(Rs.)']]])</f>
        <v>1</v>
      </c>
      <c r="V1474" s="5"/>
    </row>
    <row r="1475" spans="1:22">
      <c r="A1475" t="s">
        <v>5985</v>
      </c>
      <c r="B1475" t="s">
        <v>5986</v>
      </c>
      <c r="C1475" t="s">
        <v>68</v>
      </c>
      <c r="D1475" s="9" t="s">
        <v>5987</v>
      </c>
      <c r="E1475" s="8">
        <f>ecommerce_dataset_updated[[#This Row],[Price (Rs.)]]+0</f>
        <v>423.01</v>
      </c>
      <c r="F1475" s="6" t="s">
        <v>53</v>
      </c>
      <c r="G1475" s="7">
        <f>ecommerce_dataset_updated[[#This Row],[Discount (%)]]+0</f>
        <v>5</v>
      </c>
      <c r="H1475" s="6" t="s">
        <v>5988</v>
      </c>
      <c r="I1475" s="6">
        <f>ecommerce_dataset_updated[[#This Row],['[Price (Rs.)']]]*ecommerce_dataset_updated[[#This Row],['[Discount (%)']]]/100</f>
        <v>21.150500000000001</v>
      </c>
      <c r="J1475" s="6">
        <f>ecommerce_dataset_updated[[#This Row],[Final_Price(Rs.)]]+0</f>
        <v>401.86</v>
      </c>
      <c r="K1475" s="6">
        <f xml:space="preserve"> ecommerce_dataset_updated[[#This Row],['[Price (Rs.)']]]-ecommerce_dataset_updated[[#This Row],[Discount Amount _]]</f>
        <v>401.85949999999997</v>
      </c>
      <c r="L1475" t="s">
        <v>14</v>
      </c>
      <c r="M1475" t="s">
        <v>469</v>
      </c>
      <c r="N1475" s="4" t="s">
        <v>14068</v>
      </c>
      <c r="O1475" s="4" t="s">
        <v>14052</v>
      </c>
      <c r="P1475" s="4" t="s">
        <v>14079</v>
      </c>
      <c r="Q1475" s="5">
        <f>DATE(ecommerce_dataset_updated[[#This Row],[YYYY]],ecommerce_dataset_updated[[#This Row],[MM]],ecommerce_dataset_updated[[#This Row],[DD]])</f>
        <v>45322</v>
      </c>
      <c r="R1475" s="6" t="str">
        <f>TEXT(ecommerce_dataset_updated[[#This Row],['[Purchase_Date']]], "mmm")</f>
        <v>Jan</v>
      </c>
      <c r="S1475" s="6" t="str">
        <f>TEXT(ecommerce_dataset_updated[[#This Row],['[Purchase_Date']]], "ddd")</f>
        <v>Wed</v>
      </c>
      <c r="T1475" s="6">
        <f>ecommerce_dataset_updated[[#This Row],[Final_Price(Rs.) _]]-ecommerce_dataset_updated[[#This Row],['[Final_Price(Rs.)']]]</f>
        <v>-5.0000000004501999E-4</v>
      </c>
      <c r="U1475" s="6" t="b">
        <f xml:space="preserve"> AND(ecommerce_dataset_updated[[#This Row],[Final_Price(Rs.) _]]=ecommerce_dataset_updated[[#This Row],['[Final_Price(Rs.)']]])</f>
        <v>0</v>
      </c>
      <c r="V1475" s="5"/>
    </row>
    <row r="1476" spans="1:22">
      <c r="A1476" t="s">
        <v>5989</v>
      </c>
      <c r="B1476" t="s">
        <v>5990</v>
      </c>
      <c r="C1476" t="s">
        <v>114</v>
      </c>
      <c r="D1476" s="9" t="s">
        <v>5991</v>
      </c>
      <c r="E1476" s="8">
        <f>ecommerce_dataset_updated[[#This Row],[Price (Rs.)]]+0</f>
        <v>352.47</v>
      </c>
      <c r="F1476" s="6" t="s">
        <v>107</v>
      </c>
      <c r="G1476" s="7">
        <f>ecommerce_dataset_updated[[#This Row],[Discount (%)]]+0</f>
        <v>0</v>
      </c>
      <c r="H1476" s="6" t="s">
        <v>5991</v>
      </c>
      <c r="I1476" s="6">
        <f>ecommerce_dataset_updated[[#This Row],['[Price (Rs.)']]]*ecommerce_dataset_updated[[#This Row],['[Discount (%)']]]/100</f>
        <v>0</v>
      </c>
      <c r="J1476" s="6">
        <f>ecommerce_dataset_updated[[#This Row],[Final_Price(Rs.)]]+0</f>
        <v>352.47</v>
      </c>
      <c r="K1476" s="6">
        <f xml:space="preserve"> ecommerce_dataset_updated[[#This Row],['[Price (Rs.)']]]-ecommerce_dataset_updated[[#This Row],[Discount Amount _]]</f>
        <v>352.47</v>
      </c>
      <c r="L1476" t="s">
        <v>14</v>
      </c>
      <c r="M1476" t="s">
        <v>881</v>
      </c>
      <c r="N1476" s="4" t="s">
        <v>26</v>
      </c>
      <c r="O1476" s="4" t="s">
        <v>14062</v>
      </c>
      <c r="P1476" s="4" t="s">
        <v>14079</v>
      </c>
      <c r="Q1476" s="5">
        <f>DATE(ecommerce_dataset_updated[[#This Row],[YYYY]],ecommerce_dataset_updated[[#This Row],[MM]],ecommerce_dataset_updated[[#This Row],[DD]])</f>
        <v>45468</v>
      </c>
      <c r="R1476" s="6" t="str">
        <f>TEXT(ecommerce_dataset_updated[[#This Row],['[Purchase_Date']]], "mmm")</f>
        <v>Jun</v>
      </c>
      <c r="S1476" s="6" t="str">
        <f>TEXT(ecommerce_dataset_updated[[#This Row],['[Purchase_Date']]], "ddd")</f>
        <v>Tue</v>
      </c>
      <c r="T1476" s="6">
        <f>ecommerce_dataset_updated[[#This Row],[Final_Price(Rs.) _]]-ecommerce_dataset_updated[[#This Row],['[Final_Price(Rs.)']]]</f>
        <v>0</v>
      </c>
      <c r="U1476" s="6" t="b">
        <f xml:space="preserve"> AND(ecommerce_dataset_updated[[#This Row],[Final_Price(Rs.) _]]=ecommerce_dataset_updated[[#This Row],['[Final_Price(Rs.)']]])</f>
        <v>1</v>
      </c>
      <c r="V1476" s="5"/>
    </row>
    <row r="1477" spans="1:22">
      <c r="A1477" t="s">
        <v>5992</v>
      </c>
      <c r="B1477" t="s">
        <v>5993</v>
      </c>
      <c r="C1477" t="s">
        <v>45</v>
      </c>
      <c r="D1477" s="9" t="s">
        <v>5994</v>
      </c>
      <c r="E1477" s="8">
        <f>ecommerce_dataset_updated[[#This Row],[Price (Rs.)]]+0</f>
        <v>323.85000000000002</v>
      </c>
      <c r="F1477" s="6" t="s">
        <v>47</v>
      </c>
      <c r="G1477" s="7">
        <f>ecommerce_dataset_updated[[#This Row],[Discount (%)]]+0</f>
        <v>50</v>
      </c>
      <c r="H1477" s="6" t="s">
        <v>5995</v>
      </c>
      <c r="I1477" s="6">
        <f>ecommerce_dataset_updated[[#This Row],['[Price (Rs.)']]]*ecommerce_dataset_updated[[#This Row],['[Discount (%)']]]/100</f>
        <v>161.92500000000001</v>
      </c>
      <c r="J1477" s="6">
        <f>ecommerce_dataset_updated[[#This Row],[Final_Price(Rs.)]]+0</f>
        <v>161.93</v>
      </c>
      <c r="K1477" s="6">
        <f xml:space="preserve"> ecommerce_dataset_updated[[#This Row],['[Price (Rs.)']]]-ecommerce_dataset_updated[[#This Row],[Discount Amount _]]</f>
        <v>161.92500000000001</v>
      </c>
      <c r="L1477" t="s">
        <v>28</v>
      </c>
      <c r="M1477" t="s">
        <v>1000</v>
      </c>
      <c r="N1477" s="4" t="s">
        <v>14072</v>
      </c>
      <c r="O1477" s="4" t="s">
        <v>14049</v>
      </c>
      <c r="P1477" s="4" t="s">
        <v>14079</v>
      </c>
      <c r="Q1477" s="5">
        <f>DATE(ecommerce_dataset_updated[[#This Row],[YYYY]],ecommerce_dataset_updated[[#This Row],[MM]],ecommerce_dataset_updated[[#This Row],[DD]])</f>
        <v>45612</v>
      </c>
      <c r="R1477" s="6" t="str">
        <f>TEXT(ecommerce_dataset_updated[[#This Row],['[Purchase_Date']]], "mmm")</f>
        <v>Nov</v>
      </c>
      <c r="S1477" s="6" t="str">
        <f>TEXT(ecommerce_dataset_updated[[#This Row],['[Purchase_Date']]], "ddd")</f>
        <v>Sat</v>
      </c>
      <c r="T1477" s="6">
        <f>ecommerce_dataset_updated[[#This Row],[Final_Price(Rs.) _]]-ecommerce_dataset_updated[[#This Row],['[Final_Price(Rs.)']]]</f>
        <v>-4.9999999999954525E-3</v>
      </c>
      <c r="U1477" s="6" t="b">
        <f xml:space="preserve"> AND(ecommerce_dataset_updated[[#This Row],[Final_Price(Rs.) _]]=ecommerce_dataset_updated[[#This Row],['[Final_Price(Rs.)']]])</f>
        <v>0</v>
      </c>
      <c r="V1477" s="5"/>
    </row>
    <row r="1478" spans="1:22">
      <c r="A1478" t="s">
        <v>5996</v>
      </c>
      <c r="B1478" t="s">
        <v>5997</v>
      </c>
      <c r="C1478" t="s">
        <v>18</v>
      </c>
      <c r="D1478" s="9" t="s">
        <v>5998</v>
      </c>
      <c r="E1478" s="8">
        <f>ecommerce_dataset_updated[[#This Row],[Price (Rs.)]]+0</f>
        <v>96.34</v>
      </c>
      <c r="F1478" s="6" t="s">
        <v>20</v>
      </c>
      <c r="G1478" s="7">
        <f>ecommerce_dataset_updated[[#This Row],[Discount (%)]]+0</f>
        <v>20</v>
      </c>
      <c r="H1478" s="6" t="s">
        <v>5999</v>
      </c>
      <c r="I1478" s="6">
        <f>ecommerce_dataset_updated[[#This Row],['[Price (Rs.)']]]*ecommerce_dataset_updated[[#This Row],['[Discount (%)']]]/100</f>
        <v>19.268000000000001</v>
      </c>
      <c r="J1478" s="6">
        <f>ecommerce_dataset_updated[[#This Row],[Final_Price(Rs.)]]+0</f>
        <v>77.069999999999993</v>
      </c>
      <c r="K1478" s="6">
        <f xml:space="preserve"> ecommerce_dataset_updated[[#This Row],['[Price (Rs.)']]]-ecommerce_dataset_updated[[#This Row],[Discount Amount _]]</f>
        <v>77.072000000000003</v>
      </c>
      <c r="L1478" t="s">
        <v>28</v>
      </c>
      <c r="M1478" t="s">
        <v>1407</v>
      </c>
      <c r="N1478" s="4" t="s">
        <v>14063</v>
      </c>
      <c r="O1478" s="4" t="s">
        <v>14057</v>
      </c>
      <c r="P1478" s="4" t="s">
        <v>14079</v>
      </c>
      <c r="Q1478" s="5">
        <f>DATE(ecommerce_dataset_updated[[#This Row],[YYYY]],ecommerce_dataset_updated[[#This Row],[MM]],ecommerce_dataset_updated[[#This Row],[DD]])</f>
        <v>45368</v>
      </c>
      <c r="R1478" s="6" t="str">
        <f>TEXT(ecommerce_dataset_updated[[#This Row],['[Purchase_Date']]], "mmm")</f>
        <v>Mar</v>
      </c>
      <c r="S1478" s="6" t="str">
        <f>TEXT(ecommerce_dataset_updated[[#This Row],['[Purchase_Date']]], "ddd")</f>
        <v>Sun</v>
      </c>
      <c r="T1478" s="6">
        <f>ecommerce_dataset_updated[[#This Row],[Final_Price(Rs.) _]]-ecommerce_dataset_updated[[#This Row],['[Final_Price(Rs.)']]]</f>
        <v>2.0000000000095497E-3</v>
      </c>
      <c r="U1478" s="6" t="b">
        <f xml:space="preserve"> AND(ecommerce_dataset_updated[[#This Row],[Final_Price(Rs.) _]]=ecommerce_dataset_updated[[#This Row],['[Final_Price(Rs.)']]])</f>
        <v>0</v>
      </c>
      <c r="V1478" s="5"/>
    </row>
    <row r="1479" spans="1:22">
      <c r="A1479" t="s">
        <v>6000</v>
      </c>
      <c r="B1479" t="s">
        <v>6001</v>
      </c>
      <c r="C1479" t="s">
        <v>32</v>
      </c>
      <c r="D1479" s="9" t="s">
        <v>6002</v>
      </c>
      <c r="E1479" s="8">
        <f>ecommerce_dataset_updated[[#This Row],[Price (Rs.)]]+0</f>
        <v>11.54</v>
      </c>
      <c r="F1479" s="6" t="s">
        <v>26</v>
      </c>
      <c r="G1479" s="7">
        <f>ecommerce_dataset_updated[[#This Row],[Discount (%)]]+0</f>
        <v>25</v>
      </c>
      <c r="H1479" s="6" t="s">
        <v>6003</v>
      </c>
      <c r="I1479" s="6">
        <f>ecommerce_dataset_updated[[#This Row],['[Price (Rs.)']]]*ecommerce_dataset_updated[[#This Row],['[Discount (%)']]]/100</f>
        <v>2.8849999999999998</v>
      </c>
      <c r="J1479" s="6">
        <f>ecommerce_dataset_updated[[#This Row],[Final_Price(Rs.)]]+0</f>
        <v>8.65</v>
      </c>
      <c r="K1479" s="6">
        <f xml:space="preserve"> ecommerce_dataset_updated[[#This Row],['[Price (Rs.)']]]-ecommerce_dataset_updated[[#This Row],[Discount Amount _]]</f>
        <v>8.6549999999999994</v>
      </c>
      <c r="L1479" t="s">
        <v>28</v>
      </c>
      <c r="M1479" t="s">
        <v>701</v>
      </c>
      <c r="N1479" s="4" t="s">
        <v>14067</v>
      </c>
      <c r="O1479" s="4" t="s">
        <v>14059</v>
      </c>
      <c r="P1479" s="4" t="s">
        <v>14079</v>
      </c>
      <c r="Q1479" s="5">
        <f>DATE(ecommerce_dataset_updated[[#This Row],[YYYY]],ecommerce_dataset_updated[[#This Row],[MM]],ecommerce_dataset_updated[[#This Row],[DD]])</f>
        <v>45419</v>
      </c>
      <c r="R1479" s="6" t="str">
        <f>TEXT(ecommerce_dataset_updated[[#This Row],['[Purchase_Date']]], "mmm")</f>
        <v>May</v>
      </c>
      <c r="S1479" s="6" t="str">
        <f>TEXT(ecommerce_dataset_updated[[#This Row],['[Purchase_Date']]], "ddd")</f>
        <v>Tue</v>
      </c>
      <c r="T1479" s="6">
        <f>ecommerce_dataset_updated[[#This Row],[Final_Price(Rs.) _]]-ecommerce_dataset_updated[[#This Row],['[Final_Price(Rs.)']]]</f>
        <v>4.9999999999990052E-3</v>
      </c>
      <c r="U1479" s="6" t="b">
        <f xml:space="preserve"> AND(ecommerce_dataset_updated[[#This Row],[Final_Price(Rs.) _]]=ecommerce_dataset_updated[[#This Row],['[Final_Price(Rs.)']]])</f>
        <v>0</v>
      </c>
      <c r="V1479" s="5"/>
    </row>
    <row r="1480" spans="1:22">
      <c r="A1480" t="s">
        <v>6004</v>
      </c>
      <c r="B1480" t="s">
        <v>6005</v>
      </c>
      <c r="C1480" t="s">
        <v>39</v>
      </c>
      <c r="D1480" s="9" t="s">
        <v>6006</v>
      </c>
      <c r="E1480" s="8">
        <f>ecommerce_dataset_updated[[#This Row],[Price (Rs.)]]+0</f>
        <v>376.52</v>
      </c>
      <c r="F1480" s="6" t="s">
        <v>107</v>
      </c>
      <c r="G1480" s="7">
        <f>ecommerce_dataset_updated[[#This Row],[Discount (%)]]+0</f>
        <v>0</v>
      </c>
      <c r="H1480" s="6" t="s">
        <v>6006</v>
      </c>
      <c r="I1480" s="6">
        <f>ecommerce_dataset_updated[[#This Row],['[Price (Rs.)']]]*ecommerce_dataset_updated[[#This Row],['[Discount (%)']]]/100</f>
        <v>0</v>
      </c>
      <c r="J1480" s="6">
        <f>ecommerce_dataset_updated[[#This Row],[Final_Price(Rs.)]]+0</f>
        <v>376.52</v>
      </c>
      <c r="K1480" s="6">
        <f xml:space="preserve"> ecommerce_dataset_updated[[#This Row],['[Price (Rs.)']]]-ecommerce_dataset_updated[[#This Row],[Discount Amount _]]</f>
        <v>376.52</v>
      </c>
      <c r="L1480" t="s">
        <v>77</v>
      </c>
      <c r="M1480" t="s">
        <v>1352</v>
      </c>
      <c r="N1480" s="4" t="s">
        <v>14067</v>
      </c>
      <c r="O1480" s="4" t="s">
        <v>14052</v>
      </c>
      <c r="P1480" s="4" t="s">
        <v>14079</v>
      </c>
      <c r="Q1480" s="5">
        <f>DATE(ecommerce_dataset_updated[[#This Row],[YYYY]],ecommerce_dataset_updated[[#This Row],[MM]],ecommerce_dataset_updated[[#This Row],[DD]])</f>
        <v>45298</v>
      </c>
      <c r="R1480" s="6" t="str">
        <f>TEXT(ecommerce_dataset_updated[[#This Row],['[Purchase_Date']]], "mmm")</f>
        <v>Jan</v>
      </c>
      <c r="S1480" s="6" t="str">
        <f>TEXT(ecommerce_dataset_updated[[#This Row],['[Purchase_Date']]], "ddd")</f>
        <v>Sun</v>
      </c>
      <c r="T1480" s="6">
        <f>ecommerce_dataset_updated[[#This Row],[Final_Price(Rs.) _]]-ecommerce_dataset_updated[[#This Row],['[Final_Price(Rs.)']]]</f>
        <v>0</v>
      </c>
      <c r="U1480" s="6" t="b">
        <f xml:space="preserve"> AND(ecommerce_dataset_updated[[#This Row],[Final_Price(Rs.) _]]=ecommerce_dataset_updated[[#This Row],['[Final_Price(Rs.)']]])</f>
        <v>1</v>
      </c>
      <c r="V1480" s="5"/>
    </row>
    <row r="1481" spans="1:22">
      <c r="A1481" t="s">
        <v>6007</v>
      </c>
      <c r="B1481" t="s">
        <v>6008</v>
      </c>
      <c r="C1481" t="s">
        <v>114</v>
      </c>
      <c r="D1481" s="9" t="s">
        <v>6009</v>
      </c>
      <c r="E1481" s="8">
        <f>ecommerce_dataset_updated[[#This Row],[Price (Rs.)]]+0</f>
        <v>258.91000000000003</v>
      </c>
      <c r="F1481" s="6" t="s">
        <v>26</v>
      </c>
      <c r="G1481" s="7">
        <f>ecommerce_dataset_updated[[#This Row],[Discount (%)]]+0</f>
        <v>25</v>
      </c>
      <c r="H1481" s="6" t="s">
        <v>6010</v>
      </c>
      <c r="I1481" s="6">
        <f>ecommerce_dataset_updated[[#This Row],['[Price (Rs.)']]]*ecommerce_dataset_updated[[#This Row],['[Discount (%)']]]/100</f>
        <v>64.727500000000006</v>
      </c>
      <c r="J1481" s="6">
        <f>ecommerce_dataset_updated[[#This Row],[Final_Price(Rs.)]]+0</f>
        <v>194.18</v>
      </c>
      <c r="K1481" s="6">
        <f xml:space="preserve"> ecommerce_dataset_updated[[#This Row],['[Price (Rs.)']]]-ecommerce_dataset_updated[[#This Row],[Discount Amount _]]</f>
        <v>194.1825</v>
      </c>
      <c r="L1481" t="s">
        <v>77</v>
      </c>
      <c r="M1481" t="s">
        <v>287</v>
      </c>
      <c r="N1481" s="4" t="s">
        <v>14055</v>
      </c>
      <c r="O1481" s="4" t="s">
        <v>14059</v>
      </c>
      <c r="P1481" s="4" t="s">
        <v>14079</v>
      </c>
      <c r="Q1481" s="5">
        <f>DATE(ecommerce_dataset_updated[[#This Row],[YYYY]],ecommerce_dataset_updated[[#This Row],[MM]],ecommerce_dataset_updated[[#This Row],[DD]])</f>
        <v>45420</v>
      </c>
      <c r="R1481" s="6" t="str">
        <f>TEXT(ecommerce_dataset_updated[[#This Row],['[Purchase_Date']]], "mmm")</f>
        <v>May</v>
      </c>
      <c r="S1481" s="6" t="str">
        <f>TEXT(ecommerce_dataset_updated[[#This Row],['[Purchase_Date']]], "ddd")</f>
        <v>Wed</v>
      </c>
      <c r="T1481" s="6">
        <f>ecommerce_dataset_updated[[#This Row],[Final_Price(Rs.) _]]-ecommerce_dataset_updated[[#This Row],['[Final_Price(Rs.)']]]</f>
        <v>2.4999999999977263E-3</v>
      </c>
      <c r="U1481" s="6" t="b">
        <f xml:space="preserve"> AND(ecommerce_dataset_updated[[#This Row],[Final_Price(Rs.) _]]=ecommerce_dataset_updated[[#This Row],['[Final_Price(Rs.)']]])</f>
        <v>0</v>
      </c>
      <c r="V1481" s="5"/>
    </row>
    <row r="1482" spans="1:22">
      <c r="A1482" t="s">
        <v>6011</v>
      </c>
      <c r="B1482" t="s">
        <v>6012</v>
      </c>
      <c r="C1482" t="s">
        <v>10</v>
      </c>
      <c r="D1482" s="9" t="s">
        <v>2946</v>
      </c>
      <c r="E1482" s="8">
        <f>ecommerce_dataset_updated[[#This Row],[Price (Rs.)]]+0</f>
        <v>209.44</v>
      </c>
      <c r="F1482" s="6" t="s">
        <v>154</v>
      </c>
      <c r="G1482" s="7">
        <f>ecommerce_dataset_updated[[#This Row],[Discount (%)]]+0</f>
        <v>30</v>
      </c>
      <c r="H1482" s="6" t="s">
        <v>6013</v>
      </c>
      <c r="I1482" s="6">
        <f>ecommerce_dataset_updated[[#This Row],['[Price (Rs.)']]]*ecommerce_dataset_updated[[#This Row],['[Discount (%)']]]/100</f>
        <v>62.832000000000001</v>
      </c>
      <c r="J1482" s="6">
        <f>ecommerce_dataset_updated[[#This Row],[Final_Price(Rs.)]]+0</f>
        <v>146.61000000000001</v>
      </c>
      <c r="K1482" s="6">
        <f xml:space="preserve"> ecommerce_dataset_updated[[#This Row],['[Price (Rs.)']]]-ecommerce_dataset_updated[[#This Row],[Discount Amount _]]</f>
        <v>146.608</v>
      </c>
      <c r="L1482" t="s">
        <v>35</v>
      </c>
      <c r="M1482" t="s">
        <v>886</v>
      </c>
      <c r="N1482" s="4" t="s">
        <v>14057</v>
      </c>
      <c r="O1482" s="4" t="s">
        <v>14053</v>
      </c>
      <c r="P1482" s="4" t="s">
        <v>14079</v>
      </c>
      <c r="Q1482" s="5">
        <f>DATE(ecommerce_dataset_updated[[#This Row],[YYYY]],ecommerce_dataset_updated[[#This Row],[MM]],ecommerce_dataset_updated[[#This Row],[DD]])</f>
        <v>45385</v>
      </c>
      <c r="R1482" s="6" t="str">
        <f>TEXT(ecommerce_dataset_updated[[#This Row],['[Purchase_Date']]], "mmm")</f>
        <v>Apr</v>
      </c>
      <c r="S1482" s="6" t="str">
        <f>TEXT(ecommerce_dataset_updated[[#This Row],['[Purchase_Date']]], "ddd")</f>
        <v>Wed</v>
      </c>
      <c r="T1482" s="6">
        <f>ecommerce_dataset_updated[[#This Row],[Final_Price(Rs.) _]]-ecommerce_dataset_updated[[#This Row],['[Final_Price(Rs.)']]]</f>
        <v>-2.0000000000095497E-3</v>
      </c>
      <c r="U1482" s="6" t="b">
        <f xml:space="preserve"> AND(ecommerce_dataset_updated[[#This Row],[Final_Price(Rs.) _]]=ecommerce_dataset_updated[[#This Row],['[Final_Price(Rs.)']]])</f>
        <v>0</v>
      </c>
      <c r="V1482" s="5"/>
    </row>
    <row r="1483" spans="1:22">
      <c r="A1483" t="s">
        <v>6014</v>
      </c>
      <c r="B1483" t="s">
        <v>6015</v>
      </c>
      <c r="C1483" t="s">
        <v>39</v>
      </c>
      <c r="D1483" s="9" t="s">
        <v>6016</v>
      </c>
      <c r="E1483" s="8">
        <f>ecommerce_dataset_updated[[#This Row],[Price (Rs.)]]+0</f>
        <v>489.9</v>
      </c>
      <c r="F1483" s="6" t="s">
        <v>75</v>
      </c>
      <c r="G1483" s="7">
        <f>ecommerce_dataset_updated[[#This Row],[Discount (%)]]+0</f>
        <v>10</v>
      </c>
      <c r="H1483" s="6" t="s">
        <v>6017</v>
      </c>
      <c r="I1483" s="6">
        <f>ecommerce_dataset_updated[[#This Row],['[Price (Rs.)']]]*ecommerce_dataset_updated[[#This Row],['[Discount (%)']]]/100</f>
        <v>48.99</v>
      </c>
      <c r="J1483" s="6">
        <f>ecommerce_dataset_updated[[#This Row],[Final_Price(Rs.)]]+0</f>
        <v>440.91</v>
      </c>
      <c r="K1483" s="6">
        <f xml:space="preserve"> ecommerce_dataset_updated[[#This Row],['[Price (Rs.)']]]-ecommerce_dataset_updated[[#This Row],[Discount Amount _]]</f>
        <v>440.90999999999997</v>
      </c>
      <c r="L1483" t="s">
        <v>14</v>
      </c>
      <c r="M1483" t="s">
        <v>3000</v>
      </c>
      <c r="N1483" s="4" t="s">
        <v>14057</v>
      </c>
      <c r="O1483" s="4" t="s">
        <v>14059</v>
      </c>
      <c r="P1483" s="4" t="s">
        <v>14079</v>
      </c>
      <c r="Q1483" s="5">
        <f>DATE(ecommerce_dataset_updated[[#This Row],[YYYY]],ecommerce_dataset_updated[[#This Row],[MM]],ecommerce_dataset_updated[[#This Row],[DD]])</f>
        <v>45415</v>
      </c>
      <c r="R1483" s="6" t="str">
        <f>TEXT(ecommerce_dataset_updated[[#This Row],['[Purchase_Date']]], "mmm")</f>
        <v>May</v>
      </c>
      <c r="S1483" s="6" t="str">
        <f>TEXT(ecommerce_dataset_updated[[#This Row],['[Purchase_Date']]], "ddd")</f>
        <v>Fri</v>
      </c>
      <c r="T1483" s="6">
        <f>ecommerce_dataset_updated[[#This Row],[Final_Price(Rs.) _]]-ecommerce_dataset_updated[[#This Row],['[Final_Price(Rs.)']]]</f>
        <v>0</v>
      </c>
      <c r="U1483" s="6" t="b">
        <f xml:space="preserve"> AND(ecommerce_dataset_updated[[#This Row],[Final_Price(Rs.) _]]=ecommerce_dataset_updated[[#This Row],['[Final_Price(Rs.)']]])</f>
        <v>1</v>
      </c>
      <c r="V1483" s="5"/>
    </row>
    <row r="1484" spans="1:22">
      <c r="A1484" t="s">
        <v>6018</v>
      </c>
      <c r="B1484" t="s">
        <v>6019</v>
      </c>
      <c r="C1484" t="s">
        <v>39</v>
      </c>
      <c r="D1484" s="9" t="s">
        <v>6020</v>
      </c>
      <c r="E1484" s="8">
        <f>ecommerce_dataset_updated[[#This Row],[Price (Rs.)]]+0</f>
        <v>371.81</v>
      </c>
      <c r="F1484" s="6" t="s">
        <v>47</v>
      </c>
      <c r="G1484" s="7">
        <f>ecommerce_dataset_updated[[#This Row],[Discount (%)]]+0</f>
        <v>50</v>
      </c>
      <c r="H1484" s="6" t="s">
        <v>6021</v>
      </c>
      <c r="I1484" s="6">
        <f>ecommerce_dataset_updated[[#This Row],['[Price (Rs.)']]]*ecommerce_dataset_updated[[#This Row],['[Discount (%)']]]/100</f>
        <v>185.905</v>
      </c>
      <c r="J1484" s="6">
        <f>ecommerce_dataset_updated[[#This Row],[Final_Price(Rs.)]]+0</f>
        <v>185.91</v>
      </c>
      <c r="K1484" s="6">
        <f xml:space="preserve"> ecommerce_dataset_updated[[#This Row],['[Price (Rs.)']]]-ecommerce_dataset_updated[[#This Row],[Discount Amount _]]</f>
        <v>185.905</v>
      </c>
      <c r="L1484" t="s">
        <v>120</v>
      </c>
      <c r="M1484" t="s">
        <v>362</v>
      </c>
      <c r="N1484" s="4" t="s">
        <v>14054</v>
      </c>
      <c r="O1484" s="4" t="s">
        <v>14051</v>
      </c>
      <c r="P1484" s="4" t="s">
        <v>14079</v>
      </c>
      <c r="Q1484" s="5">
        <f>DATE(ecommerce_dataset_updated[[#This Row],[YYYY]],ecommerce_dataset_updated[[#This Row],[MM]],ecommerce_dataset_updated[[#This Row],[DD]])</f>
        <v>45349</v>
      </c>
      <c r="R1484" s="6" t="str">
        <f>TEXT(ecommerce_dataset_updated[[#This Row],['[Purchase_Date']]], "mmm")</f>
        <v>Feb</v>
      </c>
      <c r="S1484" s="6" t="str">
        <f>TEXT(ecommerce_dataset_updated[[#This Row],['[Purchase_Date']]], "ddd")</f>
        <v>Tue</v>
      </c>
      <c r="T1484" s="6">
        <f>ecommerce_dataset_updated[[#This Row],[Final_Price(Rs.) _]]-ecommerce_dataset_updated[[#This Row],['[Final_Price(Rs.)']]]</f>
        <v>-4.9999999999954525E-3</v>
      </c>
      <c r="U1484" s="6" t="b">
        <f xml:space="preserve"> AND(ecommerce_dataset_updated[[#This Row],[Final_Price(Rs.) _]]=ecommerce_dataset_updated[[#This Row],['[Final_Price(Rs.)']]])</f>
        <v>0</v>
      </c>
      <c r="V1484" s="5"/>
    </row>
    <row r="1485" spans="1:22">
      <c r="A1485" t="s">
        <v>6022</v>
      </c>
      <c r="B1485" t="s">
        <v>6023</v>
      </c>
      <c r="C1485" t="s">
        <v>32</v>
      </c>
      <c r="D1485" s="9" t="s">
        <v>6024</v>
      </c>
      <c r="E1485" s="8">
        <f>ecommerce_dataset_updated[[#This Row],[Price (Rs.)]]+0</f>
        <v>40.04</v>
      </c>
      <c r="F1485" s="6" t="s">
        <v>107</v>
      </c>
      <c r="G1485" s="7">
        <f>ecommerce_dataset_updated[[#This Row],[Discount (%)]]+0</f>
        <v>0</v>
      </c>
      <c r="H1485" s="6" t="s">
        <v>6024</v>
      </c>
      <c r="I1485" s="6">
        <f>ecommerce_dataset_updated[[#This Row],['[Price (Rs.)']]]*ecommerce_dataset_updated[[#This Row],['[Discount (%)']]]/100</f>
        <v>0</v>
      </c>
      <c r="J1485" s="6">
        <f>ecommerce_dataset_updated[[#This Row],[Final_Price(Rs.)]]+0</f>
        <v>40.04</v>
      </c>
      <c r="K1485" s="6">
        <f xml:space="preserve"> ecommerce_dataset_updated[[#This Row],['[Price (Rs.)']]]-ecommerce_dataset_updated[[#This Row],[Discount Amount _]]</f>
        <v>40.04</v>
      </c>
      <c r="L1485" t="s">
        <v>28</v>
      </c>
      <c r="M1485" t="s">
        <v>2428</v>
      </c>
      <c r="N1485" s="4" t="s">
        <v>14052</v>
      </c>
      <c r="O1485" s="4" t="s">
        <v>14057</v>
      </c>
      <c r="P1485" s="4" t="s">
        <v>14079</v>
      </c>
      <c r="Q1485" s="5">
        <f>DATE(ecommerce_dataset_updated[[#This Row],[YYYY]],ecommerce_dataset_updated[[#This Row],[MM]],ecommerce_dataset_updated[[#This Row],[DD]])</f>
        <v>45352</v>
      </c>
      <c r="R1485" s="6" t="str">
        <f>TEXT(ecommerce_dataset_updated[[#This Row],['[Purchase_Date']]], "mmm")</f>
        <v>Mar</v>
      </c>
      <c r="S1485" s="6" t="str">
        <f>TEXT(ecommerce_dataset_updated[[#This Row],['[Purchase_Date']]], "ddd")</f>
        <v>Fri</v>
      </c>
      <c r="T1485" s="6">
        <f>ecommerce_dataset_updated[[#This Row],[Final_Price(Rs.) _]]-ecommerce_dataset_updated[[#This Row],['[Final_Price(Rs.)']]]</f>
        <v>0</v>
      </c>
      <c r="U1485" s="6" t="b">
        <f xml:space="preserve"> AND(ecommerce_dataset_updated[[#This Row],[Final_Price(Rs.) _]]=ecommerce_dataset_updated[[#This Row],['[Final_Price(Rs.)']]])</f>
        <v>1</v>
      </c>
      <c r="V1485" s="5"/>
    </row>
    <row r="1486" spans="1:22">
      <c r="A1486" t="s">
        <v>6025</v>
      </c>
      <c r="B1486" t="s">
        <v>6026</v>
      </c>
      <c r="C1486" t="s">
        <v>10</v>
      </c>
      <c r="D1486" s="9" t="s">
        <v>6027</v>
      </c>
      <c r="E1486" s="8">
        <f>ecommerce_dataset_updated[[#This Row],[Price (Rs.)]]+0</f>
        <v>384.6</v>
      </c>
      <c r="F1486" s="6" t="s">
        <v>53</v>
      </c>
      <c r="G1486" s="7">
        <f>ecommerce_dataset_updated[[#This Row],[Discount (%)]]+0</f>
        <v>5</v>
      </c>
      <c r="H1486" s="6" t="s">
        <v>6028</v>
      </c>
      <c r="I1486" s="6">
        <f>ecommerce_dataset_updated[[#This Row],['[Price (Rs.)']]]*ecommerce_dataset_updated[[#This Row],['[Discount (%)']]]/100</f>
        <v>19.23</v>
      </c>
      <c r="J1486" s="6">
        <f>ecommerce_dataset_updated[[#This Row],[Final_Price(Rs.)]]+0</f>
        <v>365.37</v>
      </c>
      <c r="K1486" s="6">
        <f xml:space="preserve"> ecommerce_dataset_updated[[#This Row],['[Price (Rs.)']]]-ecommerce_dataset_updated[[#This Row],[Discount Amount _]]</f>
        <v>365.37</v>
      </c>
      <c r="L1486" t="s">
        <v>35</v>
      </c>
      <c r="M1486" t="s">
        <v>3559</v>
      </c>
      <c r="N1486" s="4" t="s">
        <v>14051</v>
      </c>
      <c r="O1486" s="4" t="s">
        <v>14057</v>
      </c>
      <c r="P1486" s="4" t="s">
        <v>14079</v>
      </c>
      <c r="Q1486" s="5">
        <f>DATE(ecommerce_dataset_updated[[#This Row],[YYYY]],ecommerce_dataset_updated[[#This Row],[MM]],ecommerce_dataset_updated[[#This Row],[DD]])</f>
        <v>45353</v>
      </c>
      <c r="R1486" s="6" t="str">
        <f>TEXT(ecommerce_dataset_updated[[#This Row],['[Purchase_Date']]], "mmm")</f>
        <v>Mar</v>
      </c>
      <c r="S1486" s="6" t="str">
        <f>TEXT(ecommerce_dataset_updated[[#This Row],['[Purchase_Date']]], "ddd")</f>
        <v>Sat</v>
      </c>
      <c r="T1486" s="6">
        <f>ecommerce_dataset_updated[[#This Row],[Final_Price(Rs.) _]]-ecommerce_dataset_updated[[#This Row],['[Final_Price(Rs.)']]]</f>
        <v>0</v>
      </c>
      <c r="U1486" s="6" t="b">
        <f xml:space="preserve"> AND(ecommerce_dataset_updated[[#This Row],[Final_Price(Rs.) _]]=ecommerce_dataset_updated[[#This Row],['[Final_Price(Rs.)']]])</f>
        <v>1</v>
      </c>
      <c r="V1486" s="5"/>
    </row>
    <row r="1487" spans="1:22">
      <c r="A1487" t="s">
        <v>6029</v>
      </c>
      <c r="B1487" t="s">
        <v>6030</v>
      </c>
      <c r="C1487" t="s">
        <v>45</v>
      </c>
      <c r="D1487" s="9" t="s">
        <v>6031</v>
      </c>
      <c r="E1487" s="8">
        <f>ecommerce_dataset_updated[[#This Row],[Price (Rs.)]]+0</f>
        <v>259.47000000000003</v>
      </c>
      <c r="F1487" s="6" t="s">
        <v>12</v>
      </c>
      <c r="G1487" s="7">
        <f>ecommerce_dataset_updated[[#This Row],[Discount (%)]]+0</f>
        <v>15</v>
      </c>
      <c r="H1487" s="6" t="s">
        <v>6032</v>
      </c>
      <c r="I1487" s="6">
        <f>ecommerce_dataset_updated[[#This Row],['[Price (Rs.)']]]*ecommerce_dataset_updated[[#This Row],['[Discount (%)']]]/100</f>
        <v>38.920500000000004</v>
      </c>
      <c r="J1487" s="6">
        <f>ecommerce_dataset_updated[[#This Row],[Final_Price(Rs.)]]+0</f>
        <v>220.55</v>
      </c>
      <c r="K1487" s="6">
        <f xml:space="preserve"> ecommerce_dataset_updated[[#This Row],['[Price (Rs.)']]]-ecommerce_dataset_updated[[#This Row],[Discount Amount _]]</f>
        <v>220.54950000000002</v>
      </c>
      <c r="L1487" t="s">
        <v>28</v>
      </c>
      <c r="M1487" t="s">
        <v>254</v>
      </c>
      <c r="N1487" s="4" t="s">
        <v>26</v>
      </c>
      <c r="O1487" s="4" t="s">
        <v>14051</v>
      </c>
      <c r="P1487" s="4" t="s">
        <v>14079</v>
      </c>
      <c r="Q1487" s="5">
        <f>DATE(ecommerce_dataset_updated[[#This Row],[YYYY]],ecommerce_dataset_updated[[#This Row],[MM]],ecommerce_dataset_updated[[#This Row],[DD]])</f>
        <v>45347</v>
      </c>
      <c r="R1487" s="6" t="str">
        <f>TEXT(ecommerce_dataset_updated[[#This Row],['[Purchase_Date']]], "mmm")</f>
        <v>Feb</v>
      </c>
      <c r="S1487" s="6" t="str">
        <f>TEXT(ecommerce_dataset_updated[[#This Row],['[Purchase_Date']]], "ddd")</f>
        <v>Sun</v>
      </c>
      <c r="T1487" s="6">
        <f>ecommerce_dataset_updated[[#This Row],[Final_Price(Rs.) _]]-ecommerce_dataset_updated[[#This Row],['[Final_Price(Rs.)']]]</f>
        <v>-4.9999999998817657E-4</v>
      </c>
      <c r="U1487" s="6" t="b">
        <f xml:space="preserve"> AND(ecommerce_dataset_updated[[#This Row],[Final_Price(Rs.) _]]=ecommerce_dataset_updated[[#This Row],['[Final_Price(Rs.)']]])</f>
        <v>0</v>
      </c>
      <c r="V1487" s="5"/>
    </row>
    <row r="1488" spans="1:22">
      <c r="A1488" t="s">
        <v>6033</v>
      </c>
      <c r="B1488" t="s">
        <v>6034</v>
      </c>
      <c r="C1488" t="s">
        <v>10</v>
      </c>
      <c r="D1488" s="9" t="s">
        <v>6035</v>
      </c>
      <c r="E1488" s="8">
        <f>ecommerce_dataset_updated[[#This Row],[Price (Rs.)]]+0</f>
        <v>483.34</v>
      </c>
      <c r="F1488" s="6" t="s">
        <v>53</v>
      </c>
      <c r="G1488" s="7">
        <f>ecommerce_dataset_updated[[#This Row],[Discount (%)]]+0</f>
        <v>5</v>
      </c>
      <c r="H1488" s="6" t="s">
        <v>6036</v>
      </c>
      <c r="I1488" s="6">
        <f>ecommerce_dataset_updated[[#This Row],['[Price (Rs.)']]]*ecommerce_dataset_updated[[#This Row],['[Discount (%)']]]/100</f>
        <v>24.166999999999998</v>
      </c>
      <c r="J1488" s="6">
        <f>ecommerce_dataset_updated[[#This Row],[Final_Price(Rs.)]]+0</f>
        <v>459.17</v>
      </c>
      <c r="K1488" s="6">
        <f xml:space="preserve"> ecommerce_dataset_updated[[#This Row],['[Price (Rs.)']]]-ecommerce_dataset_updated[[#This Row],[Discount Amount _]]</f>
        <v>459.173</v>
      </c>
      <c r="L1488" t="s">
        <v>35</v>
      </c>
      <c r="M1488" t="s">
        <v>55</v>
      </c>
      <c r="N1488" s="4" t="s">
        <v>14056</v>
      </c>
      <c r="O1488" s="4" t="s">
        <v>14057</v>
      </c>
      <c r="P1488" s="4" t="s">
        <v>14079</v>
      </c>
      <c r="Q1488" s="5">
        <f>DATE(ecommerce_dataset_updated[[#This Row],[YYYY]],ecommerce_dataset_updated[[#This Row],[MM]],ecommerce_dataset_updated[[#This Row],[DD]])</f>
        <v>45379</v>
      </c>
      <c r="R1488" s="6" t="str">
        <f>TEXT(ecommerce_dataset_updated[[#This Row],['[Purchase_Date']]], "mmm")</f>
        <v>Mar</v>
      </c>
      <c r="S1488" s="6" t="str">
        <f>TEXT(ecommerce_dataset_updated[[#This Row],['[Purchase_Date']]], "ddd")</f>
        <v>Thu</v>
      </c>
      <c r="T1488" s="6">
        <f>ecommerce_dataset_updated[[#This Row],[Final_Price(Rs.) _]]-ecommerce_dataset_updated[[#This Row],['[Final_Price(Rs.)']]]</f>
        <v>2.9999999999859028E-3</v>
      </c>
      <c r="U1488" s="6" t="b">
        <f xml:space="preserve"> AND(ecommerce_dataset_updated[[#This Row],[Final_Price(Rs.) _]]=ecommerce_dataset_updated[[#This Row],['[Final_Price(Rs.)']]])</f>
        <v>0</v>
      </c>
      <c r="V1488" s="5"/>
    </row>
    <row r="1489" spans="1:22">
      <c r="A1489" t="s">
        <v>6037</v>
      </c>
      <c r="B1489" t="s">
        <v>6038</v>
      </c>
      <c r="C1489" t="s">
        <v>32</v>
      </c>
      <c r="D1489" s="9" t="s">
        <v>6039</v>
      </c>
      <c r="E1489" s="8">
        <f>ecommerce_dataset_updated[[#This Row],[Price (Rs.)]]+0</f>
        <v>253.19</v>
      </c>
      <c r="F1489" s="6" t="s">
        <v>53</v>
      </c>
      <c r="G1489" s="7">
        <f>ecommerce_dataset_updated[[#This Row],[Discount (%)]]+0</f>
        <v>5</v>
      </c>
      <c r="H1489" s="6" t="s">
        <v>6040</v>
      </c>
      <c r="I1489" s="6">
        <f>ecommerce_dataset_updated[[#This Row],['[Price (Rs.)']]]*ecommerce_dataset_updated[[#This Row],['[Discount (%)']]]/100</f>
        <v>12.659500000000001</v>
      </c>
      <c r="J1489" s="6">
        <f>ecommerce_dataset_updated[[#This Row],[Final_Price(Rs.)]]+0</f>
        <v>240.53</v>
      </c>
      <c r="K1489" s="6">
        <f xml:space="preserve"> ecommerce_dataset_updated[[#This Row],['[Price (Rs.)']]]-ecommerce_dataset_updated[[#This Row],[Discount Amount _]]</f>
        <v>240.53049999999999</v>
      </c>
      <c r="L1489" t="s">
        <v>120</v>
      </c>
      <c r="M1489" t="s">
        <v>1953</v>
      </c>
      <c r="N1489" s="4" t="s">
        <v>14065</v>
      </c>
      <c r="O1489" s="4" t="s">
        <v>14059</v>
      </c>
      <c r="P1489" s="4" t="s">
        <v>14079</v>
      </c>
      <c r="Q1489" s="5">
        <f>DATE(ecommerce_dataset_updated[[#This Row],[YYYY]],ecommerce_dataset_updated[[#This Row],[MM]],ecommerce_dataset_updated[[#This Row],[DD]])</f>
        <v>45435</v>
      </c>
      <c r="R1489" s="6" t="str">
        <f>TEXT(ecommerce_dataset_updated[[#This Row],['[Purchase_Date']]], "mmm")</f>
        <v>May</v>
      </c>
      <c r="S1489" s="6" t="str">
        <f>TEXT(ecommerce_dataset_updated[[#This Row],['[Purchase_Date']]], "ddd")</f>
        <v>Thu</v>
      </c>
      <c r="T1489" s="6">
        <f>ecommerce_dataset_updated[[#This Row],[Final_Price(Rs.) _]]-ecommerce_dataset_updated[[#This Row],['[Final_Price(Rs.)']]]</f>
        <v>4.9999999998817657E-4</v>
      </c>
      <c r="U1489" s="6" t="b">
        <f xml:space="preserve"> AND(ecommerce_dataset_updated[[#This Row],[Final_Price(Rs.) _]]=ecommerce_dataset_updated[[#This Row],['[Final_Price(Rs.)']]])</f>
        <v>0</v>
      </c>
      <c r="V1489" s="5"/>
    </row>
    <row r="1490" spans="1:22">
      <c r="A1490" t="s">
        <v>6041</v>
      </c>
      <c r="B1490" t="s">
        <v>6042</v>
      </c>
      <c r="C1490" t="s">
        <v>32</v>
      </c>
      <c r="D1490" s="9" t="s">
        <v>6043</v>
      </c>
      <c r="E1490" s="8">
        <f>ecommerce_dataset_updated[[#This Row],[Price (Rs.)]]+0</f>
        <v>419.4</v>
      </c>
      <c r="F1490" s="6" t="s">
        <v>47</v>
      </c>
      <c r="G1490" s="7">
        <f>ecommerce_dataset_updated[[#This Row],[Discount (%)]]+0</f>
        <v>50</v>
      </c>
      <c r="H1490" s="6" t="s">
        <v>6044</v>
      </c>
      <c r="I1490" s="6">
        <f>ecommerce_dataset_updated[[#This Row],['[Price (Rs.)']]]*ecommerce_dataset_updated[[#This Row],['[Discount (%)']]]/100</f>
        <v>209.7</v>
      </c>
      <c r="J1490" s="6">
        <f>ecommerce_dataset_updated[[#This Row],[Final_Price(Rs.)]]+0</f>
        <v>209.7</v>
      </c>
      <c r="K1490" s="6">
        <f xml:space="preserve"> ecommerce_dataset_updated[[#This Row],['[Price (Rs.)']]]-ecommerce_dataset_updated[[#This Row],[Discount Amount _]]</f>
        <v>209.7</v>
      </c>
      <c r="L1490" t="s">
        <v>120</v>
      </c>
      <c r="M1490" t="s">
        <v>1177</v>
      </c>
      <c r="N1490" s="4" t="s">
        <v>14066</v>
      </c>
      <c r="O1490" s="4" t="s">
        <v>14059</v>
      </c>
      <c r="P1490" s="4" t="s">
        <v>14079</v>
      </c>
      <c r="Q1490" s="5">
        <f>DATE(ecommerce_dataset_updated[[#This Row],[YYYY]],ecommerce_dataset_updated[[#This Row],[MM]],ecommerce_dataset_updated[[#This Row],[DD]])</f>
        <v>45431</v>
      </c>
      <c r="R1490" s="6" t="str">
        <f>TEXT(ecommerce_dataset_updated[[#This Row],['[Purchase_Date']]], "mmm")</f>
        <v>May</v>
      </c>
      <c r="S1490" s="6" t="str">
        <f>TEXT(ecommerce_dataset_updated[[#This Row],['[Purchase_Date']]], "ddd")</f>
        <v>Sun</v>
      </c>
      <c r="T1490" s="6">
        <f>ecommerce_dataset_updated[[#This Row],[Final_Price(Rs.) _]]-ecommerce_dataset_updated[[#This Row],['[Final_Price(Rs.)']]]</f>
        <v>0</v>
      </c>
      <c r="U1490" s="6" t="b">
        <f xml:space="preserve"> AND(ecommerce_dataset_updated[[#This Row],[Final_Price(Rs.) _]]=ecommerce_dataset_updated[[#This Row],['[Final_Price(Rs.)']]])</f>
        <v>1</v>
      </c>
      <c r="V1490" s="5"/>
    </row>
    <row r="1491" spans="1:22">
      <c r="A1491" t="s">
        <v>6045</v>
      </c>
      <c r="B1491" t="s">
        <v>6046</v>
      </c>
      <c r="C1491" t="s">
        <v>68</v>
      </c>
      <c r="D1491" s="9" t="s">
        <v>6047</v>
      </c>
      <c r="E1491" s="8">
        <f>ecommerce_dataset_updated[[#This Row],[Price (Rs.)]]+0</f>
        <v>245.52</v>
      </c>
      <c r="F1491" s="6" t="s">
        <v>20</v>
      </c>
      <c r="G1491" s="7">
        <f>ecommerce_dataset_updated[[#This Row],[Discount (%)]]+0</f>
        <v>20</v>
      </c>
      <c r="H1491" s="6" t="s">
        <v>6048</v>
      </c>
      <c r="I1491" s="6">
        <f>ecommerce_dataset_updated[[#This Row],['[Price (Rs.)']]]*ecommerce_dataset_updated[[#This Row],['[Discount (%)']]]/100</f>
        <v>49.104000000000006</v>
      </c>
      <c r="J1491" s="6">
        <f>ecommerce_dataset_updated[[#This Row],[Final_Price(Rs.)]]+0</f>
        <v>196.42</v>
      </c>
      <c r="K1491" s="6">
        <f xml:space="preserve"> ecommerce_dataset_updated[[#This Row],['[Price (Rs.)']]]-ecommerce_dataset_updated[[#This Row],[Discount Amount _]]</f>
        <v>196.416</v>
      </c>
      <c r="L1491" t="s">
        <v>120</v>
      </c>
      <c r="M1491" t="s">
        <v>896</v>
      </c>
      <c r="N1491" s="4" t="s">
        <v>14058</v>
      </c>
      <c r="O1491" s="4" t="s">
        <v>75</v>
      </c>
      <c r="P1491" s="4" t="s">
        <v>14079</v>
      </c>
      <c r="Q1491" s="5">
        <f>DATE(ecommerce_dataset_updated[[#This Row],[YYYY]],ecommerce_dataset_updated[[#This Row],[MM]],ecommerce_dataset_updated[[#This Row],[DD]])</f>
        <v>45594</v>
      </c>
      <c r="R1491" s="6" t="str">
        <f>TEXT(ecommerce_dataset_updated[[#This Row],['[Purchase_Date']]], "mmm")</f>
        <v>Oct</v>
      </c>
      <c r="S1491" s="6" t="str">
        <f>TEXT(ecommerce_dataset_updated[[#This Row],['[Purchase_Date']]], "ddd")</f>
        <v>Tue</v>
      </c>
      <c r="T1491" s="6">
        <f>ecommerce_dataset_updated[[#This Row],[Final_Price(Rs.) _]]-ecommerce_dataset_updated[[#This Row],['[Final_Price(Rs.)']]]</f>
        <v>-3.9999999999906777E-3</v>
      </c>
      <c r="U1491" s="6" t="b">
        <f xml:space="preserve"> AND(ecommerce_dataset_updated[[#This Row],[Final_Price(Rs.) _]]=ecommerce_dataset_updated[[#This Row],['[Final_Price(Rs.)']]])</f>
        <v>0</v>
      </c>
      <c r="V1491" s="5"/>
    </row>
    <row r="1492" spans="1:22">
      <c r="A1492" t="s">
        <v>6049</v>
      </c>
      <c r="B1492" t="s">
        <v>6050</v>
      </c>
      <c r="C1492" t="s">
        <v>18</v>
      </c>
      <c r="D1492" s="9" t="s">
        <v>6051</v>
      </c>
      <c r="E1492" s="8">
        <f>ecommerce_dataset_updated[[#This Row],[Price (Rs.)]]+0</f>
        <v>280.31</v>
      </c>
      <c r="F1492" s="6" t="s">
        <v>75</v>
      </c>
      <c r="G1492" s="7">
        <f>ecommerce_dataset_updated[[#This Row],[Discount (%)]]+0</f>
        <v>10</v>
      </c>
      <c r="H1492" s="6" t="s">
        <v>6052</v>
      </c>
      <c r="I1492" s="6">
        <f>ecommerce_dataset_updated[[#This Row],['[Price (Rs.)']]]*ecommerce_dataset_updated[[#This Row],['[Discount (%)']]]/100</f>
        <v>28.030999999999999</v>
      </c>
      <c r="J1492" s="6">
        <f>ecommerce_dataset_updated[[#This Row],[Final_Price(Rs.)]]+0</f>
        <v>252.28</v>
      </c>
      <c r="K1492" s="6">
        <f xml:space="preserve"> ecommerce_dataset_updated[[#This Row],['[Price (Rs.)']]]-ecommerce_dataset_updated[[#This Row],[Discount Amount _]]</f>
        <v>252.279</v>
      </c>
      <c r="L1492" t="s">
        <v>35</v>
      </c>
      <c r="M1492" t="s">
        <v>5415</v>
      </c>
      <c r="N1492" s="4" t="s">
        <v>14048</v>
      </c>
      <c r="O1492" s="4" t="s">
        <v>14067</v>
      </c>
      <c r="P1492" s="4" t="s">
        <v>14079</v>
      </c>
      <c r="Q1492" s="5">
        <f>DATE(ecommerce_dataset_updated[[#This Row],[YYYY]],ecommerce_dataset_updated[[#This Row],[MM]],ecommerce_dataset_updated[[#This Row],[DD]])</f>
        <v>45485</v>
      </c>
      <c r="R1492" s="6" t="str">
        <f>TEXT(ecommerce_dataset_updated[[#This Row],['[Purchase_Date']]], "mmm")</f>
        <v>Jul</v>
      </c>
      <c r="S1492" s="6" t="str">
        <f>TEXT(ecommerce_dataset_updated[[#This Row],['[Purchase_Date']]], "ddd")</f>
        <v>Fri</v>
      </c>
      <c r="T1492" s="6">
        <f>ecommerce_dataset_updated[[#This Row],[Final_Price(Rs.) _]]-ecommerce_dataset_updated[[#This Row],['[Final_Price(Rs.)']]]</f>
        <v>-1.0000000000047748E-3</v>
      </c>
      <c r="U1492" s="6" t="b">
        <f xml:space="preserve"> AND(ecommerce_dataset_updated[[#This Row],[Final_Price(Rs.) _]]=ecommerce_dataset_updated[[#This Row],['[Final_Price(Rs.)']]])</f>
        <v>0</v>
      </c>
      <c r="V1492" s="5"/>
    </row>
    <row r="1493" spans="1:22">
      <c r="A1493" t="s">
        <v>6053</v>
      </c>
      <c r="B1493" t="s">
        <v>6054</v>
      </c>
      <c r="C1493" t="s">
        <v>10</v>
      </c>
      <c r="D1493" s="9" t="s">
        <v>6055</v>
      </c>
      <c r="E1493" s="8">
        <f>ecommerce_dataset_updated[[#This Row],[Price (Rs.)]]+0</f>
        <v>67.67</v>
      </c>
      <c r="F1493" s="6" t="s">
        <v>47</v>
      </c>
      <c r="G1493" s="7">
        <f>ecommerce_dataset_updated[[#This Row],[Discount (%)]]+0</f>
        <v>50</v>
      </c>
      <c r="H1493" s="6" t="s">
        <v>6056</v>
      </c>
      <c r="I1493" s="6">
        <f>ecommerce_dataset_updated[[#This Row],['[Price (Rs.)']]]*ecommerce_dataset_updated[[#This Row],['[Discount (%)']]]/100</f>
        <v>33.835000000000001</v>
      </c>
      <c r="J1493" s="6">
        <f>ecommerce_dataset_updated[[#This Row],[Final_Price(Rs.)]]+0</f>
        <v>33.840000000000003</v>
      </c>
      <c r="K1493" s="6">
        <f xml:space="preserve"> ecommerce_dataset_updated[[#This Row],['[Price (Rs.)']]]-ecommerce_dataset_updated[[#This Row],[Discount Amount _]]</f>
        <v>33.835000000000001</v>
      </c>
      <c r="L1493" t="s">
        <v>14</v>
      </c>
      <c r="M1493" t="s">
        <v>3584</v>
      </c>
      <c r="N1493" s="4" t="s">
        <v>14054</v>
      </c>
      <c r="O1493" s="4" t="s">
        <v>14062</v>
      </c>
      <c r="P1493" s="4" t="s">
        <v>14079</v>
      </c>
      <c r="Q1493" s="5">
        <f>DATE(ecommerce_dataset_updated[[#This Row],[YYYY]],ecommerce_dataset_updated[[#This Row],[MM]],ecommerce_dataset_updated[[#This Row],[DD]])</f>
        <v>45470</v>
      </c>
      <c r="R1493" s="6" t="str">
        <f>TEXT(ecommerce_dataset_updated[[#This Row],['[Purchase_Date']]], "mmm")</f>
        <v>Jun</v>
      </c>
      <c r="S1493" s="6" t="str">
        <f>TEXT(ecommerce_dataset_updated[[#This Row],['[Purchase_Date']]], "ddd")</f>
        <v>Thu</v>
      </c>
      <c r="T1493" s="6">
        <f>ecommerce_dataset_updated[[#This Row],[Final_Price(Rs.) _]]-ecommerce_dataset_updated[[#This Row],['[Final_Price(Rs.)']]]</f>
        <v>-5.000000000002558E-3</v>
      </c>
      <c r="U1493" s="6" t="b">
        <f xml:space="preserve"> AND(ecommerce_dataset_updated[[#This Row],[Final_Price(Rs.) _]]=ecommerce_dataset_updated[[#This Row],['[Final_Price(Rs.)']]])</f>
        <v>0</v>
      </c>
      <c r="V1493" s="5"/>
    </row>
    <row r="1494" spans="1:22">
      <c r="A1494" t="s">
        <v>6057</v>
      </c>
      <c r="B1494" t="s">
        <v>6058</v>
      </c>
      <c r="C1494" t="s">
        <v>68</v>
      </c>
      <c r="D1494" s="9" t="s">
        <v>6059</v>
      </c>
      <c r="E1494" s="8">
        <f>ecommerce_dataset_updated[[#This Row],[Price (Rs.)]]+0</f>
        <v>364.44</v>
      </c>
      <c r="F1494" s="6" t="s">
        <v>20</v>
      </c>
      <c r="G1494" s="7">
        <f>ecommerce_dataset_updated[[#This Row],[Discount (%)]]+0</f>
        <v>20</v>
      </c>
      <c r="H1494" s="6" t="s">
        <v>6060</v>
      </c>
      <c r="I1494" s="6">
        <f>ecommerce_dataset_updated[[#This Row],['[Price (Rs.)']]]*ecommerce_dataset_updated[[#This Row],['[Discount (%)']]]/100</f>
        <v>72.888000000000005</v>
      </c>
      <c r="J1494" s="6">
        <f>ecommerce_dataset_updated[[#This Row],[Final_Price(Rs.)]]+0</f>
        <v>291.55</v>
      </c>
      <c r="K1494" s="6">
        <f xml:space="preserve"> ecommerce_dataset_updated[[#This Row],['[Price (Rs.)']]]-ecommerce_dataset_updated[[#This Row],[Discount Amount _]]</f>
        <v>291.55200000000002</v>
      </c>
      <c r="L1494" t="s">
        <v>120</v>
      </c>
      <c r="M1494" t="s">
        <v>955</v>
      </c>
      <c r="N1494" s="4" t="s">
        <v>2910</v>
      </c>
      <c r="O1494" s="4" t="s">
        <v>14052</v>
      </c>
      <c r="P1494" s="4" t="s">
        <v>14079</v>
      </c>
      <c r="Q1494" s="5">
        <f>DATE(ecommerce_dataset_updated[[#This Row],[YYYY]],ecommerce_dataset_updated[[#This Row],[MM]],ecommerce_dataset_updated[[#This Row],[DD]])</f>
        <v>45305</v>
      </c>
      <c r="R1494" s="6" t="str">
        <f>TEXT(ecommerce_dataset_updated[[#This Row],['[Purchase_Date']]], "mmm")</f>
        <v>Jan</v>
      </c>
      <c r="S1494" s="6" t="str">
        <f>TEXT(ecommerce_dataset_updated[[#This Row],['[Purchase_Date']]], "ddd")</f>
        <v>Sun</v>
      </c>
      <c r="T1494" s="6">
        <f>ecommerce_dataset_updated[[#This Row],[Final_Price(Rs.) _]]-ecommerce_dataset_updated[[#This Row],['[Final_Price(Rs.)']]]</f>
        <v>2.0000000000095497E-3</v>
      </c>
      <c r="U1494" s="6" t="b">
        <f xml:space="preserve"> AND(ecommerce_dataset_updated[[#This Row],[Final_Price(Rs.) _]]=ecommerce_dataset_updated[[#This Row],['[Final_Price(Rs.)']]])</f>
        <v>0</v>
      </c>
      <c r="V1494" s="5"/>
    </row>
    <row r="1495" spans="1:22">
      <c r="A1495" t="s">
        <v>6061</v>
      </c>
      <c r="B1495" t="s">
        <v>6062</v>
      </c>
      <c r="C1495" t="s">
        <v>45</v>
      </c>
      <c r="D1495" s="9" t="s">
        <v>1569</v>
      </c>
      <c r="E1495" s="8">
        <f>ecommerce_dataset_updated[[#This Row],[Price (Rs.)]]+0</f>
        <v>44.29</v>
      </c>
      <c r="F1495" s="6" t="s">
        <v>75</v>
      </c>
      <c r="G1495" s="7">
        <f>ecommerce_dataset_updated[[#This Row],[Discount (%)]]+0</f>
        <v>10</v>
      </c>
      <c r="H1495" s="6" t="s">
        <v>6063</v>
      </c>
      <c r="I1495" s="6">
        <f>ecommerce_dataset_updated[[#This Row],['[Price (Rs.)']]]*ecommerce_dataset_updated[[#This Row],['[Discount (%)']]]/100</f>
        <v>4.4289999999999994</v>
      </c>
      <c r="J1495" s="6">
        <f>ecommerce_dataset_updated[[#This Row],[Final_Price(Rs.)]]+0</f>
        <v>39.86</v>
      </c>
      <c r="K1495" s="6">
        <f xml:space="preserve"> ecommerce_dataset_updated[[#This Row],['[Price (Rs.)']]]-ecommerce_dataset_updated[[#This Row],[Discount Amount _]]</f>
        <v>39.860999999999997</v>
      </c>
      <c r="L1495" t="s">
        <v>14</v>
      </c>
      <c r="M1495" t="s">
        <v>446</v>
      </c>
      <c r="N1495" s="4" t="s">
        <v>14049</v>
      </c>
      <c r="O1495" s="4" t="s">
        <v>14050</v>
      </c>
      <c r="P1495" s="4" t="s">
        <v>14079</v>
      </c>
      <c r="Q1495" s="5">
        <f>DATE(ecommerce_dataset_updated[[#This Row],[YYYY]],ecommerce_dataset_updated[[#This Row],[MM]],ecommerce_dataset_updated[[#This Row],[DD]])</f>
        <v>45546</v>
      </c>
      <c r="R1495" s="6" t="str">
        <f>TEXT(ecommerce_dataset_updated[[#This Row],['[Purchase_Date']]], "mmm")</f>
        <v>Sep</v>
      </c>
      <c r="S1495" s="6" t="str">
        <f>TEXT(ecommerce_dataset_updated[[#This Row],['[Purchase_Date']]], "ddd")</f>
        <v>Wed</v>
      </c>
      <c r="T1495" s="6">
        <f>ecommerce_dataset_updated[[#This Row],[Final_Price(Rs.) _]]-ecommerce_dataset_updated[[#This Row],['[Final_Price(Rs.)']]]</f>
        <v>9.9999999999766942E-4</v>
      </c>
      <c r="U1495" s="6" t="b">
        <f xml:space="preserve"> AND(ecommerce_dataset_updated[[#This Row],[Final_Price(Rs.) _]]=ecommerce_dataset_updated[[#This Row],['[Final_Price(Rs.)']]])</f>
        <v>0</v>
      </c>
      <c r="V1495" s="5"/>
    </row>
    <row r="1496" spans="1:22">
      <c r="A1496" t="s">
        <v>6064</v>
      </c>
      <c r="B1496" t="s">
        <v>6065</v>
      </c>
      <c r="C1496" t="s">
        <v>39</v>
      </c>
      <c r="D1496" s="9" t="s">
        <v>6066</v>
      </c>
      <c r="E1496" s="8">
        <f>ecommerce_dataset_updated[[#This Row],[Price (Rs.)]]+0</f>
        <v>461.31</v>
      </c>
      <c r="F1496" s="6" t="s">
        <v>154</v>
      </c>
      <c r="G1496" s="7">
        <f>ecommerce_dataset_updated[[#This Row],[Discount (%)]]+0</f>
        <v>30</v>
      </c>
      <c r="H1496" s="6" t="s">
        <v>6067</v>
      </c>
      <c r="I1496" s="6">
        <f>ecommerce_dataset_updated[[#This Row],['[Price (Rs.)']]]*ecommerce_dataset_updated[[#This Row],['[Discount (%)']]]/100</f>
        <v>138.393</v>
      </c>
      <c r="J1496" s="6">
        <f>ecommerce_dataset_updated[[#This Row],[Final_Price(Rs.)]]+0</f>
        <v>322.92</v>
      </c>
      <c r="K1496" s="6">
        <f xml:space="preserve"> ecommerce_dataset_updated[[#This Row],['[Price (Rs.)']]]-ecommerce_dataset_updated[[#This Row],[Discount Amount _]]</f>
        <v>322.91700000000003</v>
      </c>
      <c r="L1496" t="s">
        <v>35</v>
      </c>
      <c r="M1496" t="s">
        <v>2559</v>
      </c>
      <c r="N1496" s="4" t="s">
        <v>14053</v>
      </c>
      <c r="O1496" s="4" t="s">
        <v>14052</v>
      </c>
      <c r="P1496" s="4" t="s">
        <v>14079</v>
      </c>
      <c r="Q1496" s="5">
        <f>DATE(ecommerce_dataset_updated[[#This Row],[YYYY]],ecommerce_dataset_updated[[#This Row],[MM]],ecommerce_dataset_updated[[#This Row],[DD]])</f>
        <v>45295</v>
      </c>
      <c r="R1496" s="6" t="str">
        <f>TEXT(ecommerce_dataset_updated[[#This Row],['[Purchase_Date']]], "mmm")</f>
        <v>Jan</v>
      </c>
      <c r="S1496" s="6" t="str">
        <f>TEXT(ecommerce_dataset_updated[[#This Row],['[Purchase_Date']]], "ddd")</f>
        <v>Thu</v>
      </c>
      <c r="T1496" s="6">
        <f>ecommerce_dataset_updated[[#This Row],[Final_Price(Rs.) _]]-ecommerce_dataset_updated[[#This Row],['[Final_Price(Rs.)']]]</f>
        <v>-2.9999999999859028E-3</v>
      </c>
      <c r="U1496" s="6" t="b">
        <f xml:space="preserve"> AND(ecommerce_dataset_updated[[#This Row],[Final_Price(Rs.) _]]=ecommerce_dataset_updated[[#This Row],['[Final_Price(Rs.)']]])</f>
        <v>0</v>
      </c>
      <c r="V1496" s="5"/>
    </row>
    <row r="1497" spans="1:22">
      <c r="A1497" t="s">
        <v>6068</v>
      </c>
      <c r="B1497" t="s">
        <v>6069</v>
      </c>
      <c r="C1497" t="s">
        <v>32</v>
      </c>
      <c r="D1497" s="9" t="s">
        <v>6070</v>
      </c>
      <c r="E1497" s="8">
        <f>ecommerce_dataset_updated[[#This Row],[Price (Rs.)]]+0</f>
        <v>473.17</v>
      </c>
      <c r="F1497" s="6" t="s">
        <v>75</v>
      </c>
      <c r="G1497" s="7">
        <f>ecommerce_dataset_updated[[#This Row],[Discount (%)]]+0</f>
        <v>10</v>
      </c>
      <c r="H1497" s="6" t="s">
        <v>6071</v>
      </c>
      <c r="I1497" s="6">
        <f>ecommerce_dataset_updated[[#This Row],['[Price (Rs.)']]]*ecommerce_dataset_updated[[#This Row],['[Discount (%)']]]/100</f>
        <v>47.317</v>
      </c>
      <c r="J1497" s="6">
        <f>ecommerce_dataset_updated[[#This Row],[Final_Price(Rs.)]]+0</f>
        <v>425.85</v>
      </c>
      <c r="K1497" s="6">
        <f xml:space="preserve"> ecommerce_dataset_updated[[#This Row],['[Price (Rs.)']]]-ecommerce_dataset_updated[[#This Row],[Discount Amount _]]</f>
        <v>425.85300000000001</v>
      </c>
      <c r="L1497" t="s">
        <v>77</v>
      </c>
      <c r="M1497" t="s">
        <v>1229</v>
      </c>
      <c r="N1497" s="4" t="s">
        <v>14066</v>
      </c>
      <c r="O1497" s="4" t="s">
        <v>14050</v>
      </c>
      <c r="P1497" s="4" t="s">
        <v>14079</v>
      </c>
      <c r="Q1497" s="5">
        <f>DATE(ecommerce_dataset_updated[[#This Row],[YYYY]],ecommerce_dataset_updated[[#This Row],[MM]],ecommerce_dataset_updated[[#This Row],[DD]])</f>
        <v>45554</v>
      </c>
      <c r="R1497" s="6" t="str">
        <f>TEXT(ecommerce_dataset_updated[[#This Row],['[Purchase_Date']]], "mmm")</f>
        <v>Sep</v>
      </c>
      <c r="S1497" s="6" t="str">
        <f>TEXT(ecommerce_dataset_updated[[#This Row],['[Purchase_Date']]], "ddd")</f>
        <v>Thu</v>
      </c>
      <c r="T1497" s="6">
        <f>ecommerce_dataset_updated[[#This Row],[Final_Price(Rs.) _]]-ecommerce_dataset_updated[[#This Row],['[Final_Price(Rs.)']]]</f>
        <v>2.9999999999859028E-3</v>
      </c>
      <c r="U1497" s="6" t="b">
        <f xml:space="preserve"> AND(ecommerce_dataset_updated[[#This Row],[Final_Price(Rs.) _]]=ecommerce_dataset_updated[[#This Row],['[Final_Price(Rs.)']]])</f>
        <v>0</v>
      </c>
      <c r="V1497" s="5"/>
    </row>
    <row r="1498" spans="1:22">
      <c r="A1498" t="s">
        <v>6072</v>
      </c>
      <c r="B1498" t="s">
        <v>6073</v>
      </c>
      <c r="C1498" t="s">
        <v>68</v>
      </c>
      <c r="D1498" s="9" t="s">
        <v>6074</v>
      </c>
      <c r="E1498" s="8">
        <f>ecommerce_dataset_updated[[#This Row],[Price (Rs.)]]+0</f>
        <v>133.49</v>
      </c>
      <c r="F1498" s="6" t="s">
        <v>47</v>
      </c>
      <c r="G1498" s="7">
        <f>ecommerce_dataset_updated[[#This Row],[Discount (%)]]+0</f>
        <v>50</v>
      </c>
      <c r="H1498" s="6" t="s">
        <v>6075</v>
      </c>
      <c r="I1498" s="6">
        <f>ecommerce_dataset_updated[[#This Row],['[Price (Rs.)']]]*ecommerce_dataset_updated[[#This Row],['[Discount (%)']]]/100</f>
        <v>66.745000000000005</v>
      </c>
      <c r="J1498" s="6">
        <f>ecommerce_dataset_updated[[#This Row],[Final_Price(Rs.)]]+0</f>
        <v>66.75</v>
      </c>
      <c r="K1498" s="6">
        <f xml:space="preserve"> ecommerce_dataset_updated[[#This Row],['[Price (Rs.)']]]-ecommerce_dataset_updated[[#This Row],[Discount Amount _]]</f>
        <v>66.745000000000005</v>
      </c>
      <c r="L1498" t="s">
        <v>35</v>
      </c>
      <c r="M1498" t="s">
        <v>2013</v>
      </c>
      <c r="N1498" s="4" t="s">
        <v>14056</v>
      </c>
      <c r="O1498" s="4" t="s">
        <v>14050</v>
      </c>
      <c r="P1498" s="4" t="s">
        <v>14079</v>
      </c>
      <c r="Q1498" s="5">
        <f>DATE(ecommerce_dataset_updated[[#This Row],[YYYY]],ecommerce_dataset_updated[[#This Row],[MM]],ecommerce_dataset_updated[[#This Row],[DD]])</f>
        <v>45563</v>
      </c>
      <c r="R1498" s="6" t="str">
        <f>TEXT(ecommerce_dataset_updated[[#This Row],['[Purchase_Date']]], "mmm")</f>
        <v>Sep</v>
      </c>
      <c r="S1498" s="6" t="str">
        <f>TEXT(ecommerce_dataset_updated[[#This Row],['[Purchase_Date']]], "ddd")</f>
        <v>Sat</v>
      </c>
      <c r="T1498" s="6">
        <f>ecommerce_dataset_updated[[#This Row],[Final_Price(Rs.) _]]-ecommerce_dataset_updated[[#This Row],['[Final_Price(Rs.)']]]</f>
        <v>-4.9999999999954525E-3</v>
      </c>
      <c r="U1498" s="6" t="b">
        <f xml:space="preserve"> AND(ecommerce_dataset_updated[[#This Row],[Final_Price(Rs.) _]]=ecommerce_dataset_updated[[#This Row],['[Final_Price(Rs.)']]])</f>
        <v>0</v>
      </c>
      <c r="V1498" s="5"/>
    </row>
    <row r="1499" spans="1:22">
      <c r="A1499" t="s">
        <v>6076</v>
      </c>
      <c r="B1499" t="s">
        <v>6077</v>
      </c>
      <c r="C1499" t="s">
        <v>18</v>
      </c>
      <c r="D1499" s="9" t="s">
        <v>6078</v>
      </c>
      <c r="E1499" s="8">
        <f>ecommerce_dataset_updated[[#This Row],[Price (Rs.)]]+0</f>
        <v>430.32</v>
      </c>
      <c r="F1499" s="6" t="s">
        <v>12</v>
      </c>
      <c r="G1499" s="7">
        <f>ecommerce_dataset_updated[[#This Row],[Discount (%)]]+0</f>
        <v>15</v>
      </c>
      <c r="H1499" s="6" t="s">
        <v>6079</v>
      </c>
      <c r="I1499" s="6">
        <f>ecommerce_dataset_updated[[#This Row],['[Price (Rs.)']]]*ecommerce_dataset_updated[[#This Row],['[Discount (%)']]]/100</f>
        <v>64.548000000000002</v>
      </c>
      <c r="J1499" s="6">
        <f>ecommerce_dataset_updated[[#This Row],[Final_Price(Rs.)]]+0</f>
        <v>365.77</v>
      </c>
      <c r="K1499" s="6">
        <f xml:space="preserve"> ecommerce_dataset_updated[[#This Row],['[Price (Rs.)']]]-ecommerce_dataset_updated[[#This Row],[Discount Amount _]]</f>
        <v>365.77199999999999</v>
      </c>
      <c r="L1499" t="s">
        <v>120</v>
      </c>
      <c r="M1499" t="s">
        <v>1953</v>
      </c>
      <c r="N1499" s="4" t="s">
        <v>14065</v>
      </c>
      <c r="O1499" s="4" t="s">
        <v>14059</v>
      </c>
      <c r="P1499" s="4" t="s">
        <v>14079</v>
      </c>
      <c r="Q1499" s="5">
        <f>DATE(ecommerce_dataset_updated[[#This Row],[YYYY]],ecommerce_dataset_updated[[#This Row],[MM]],ecommerce_dataset_updated[[#This Row],[DD]])</f>
        <v>45435</v>
      </c>
      <c r="R1499" s="6" t="str">
        <f>TEXT(ecommerce_dataset_updated[[#This Row],['[Purchase_Date']]], "mmm")</f>
        <v>May</v>
      </c>
      <c r="S1499" s="6" t="str">
        <f>TEXT(ecommerce_dataset_updated[[#This Row],['[Purchase_Date']]], "ddd")</f>
        <v>Thu</v>
      </c>
      <c r="T1499" s="6">
        <f>ecommerce_dataset_updated[[#This Row],[Final_Price(Rs.) _]]-ecommerce_dataset_updated[[#This Row],['[Final_Price(Rs.)']]]</f>
        <v>2.0000000000095497E-3</v>
      </c>
      <c r="U1499" s="6" t="b">
        <f xml:space="preserve"> AND(ecommerce_dataset_updated[[#This Row],[Final_Price(Rs.) _]]=ecommerce_dataset_updated[[#This Row],['[Final_Price(Rs.)']]])</f>
        <v>0</v>
      </c>
      <c r="V1499" s="5"/>
    </row>
    <row r="1500" spans="1:22">
      <c r="A1500" t="s">
        <v>6080</v>
      </c>
      <c r="B1500" t="s">
        <v>6081</v>
      </c>
      <c r="C1500" t="s">
        <v>10</v>
      </c>
      <c r="D1500" s="9" t="s">
        <v>3574</v>
      </c>
      <c r="E1500" s="8">
        <f>ecommerce_dataset_updated[[#This Row],[Price (Rs.)]]+0</f>
        <v>466.36</v>
      </c>
      <c r="F1500" s="6" t="s">
        <v>107</v>
      </c>
      <c r="G1500" s="7">
        <f>ecommerce_dataset_updated[[#This Row],[Discount (%)]]+0</f>
        <v>0</v>
      </c>
      <c r="H1500" s="6" t="s">
        <v>3574</v>
      </c>
      <c r="I1500" s="6">
        <f>ecommerce_dataset_updated[[#This Row],['[Price (Rs.)']]]*ecommerce_dataset_updated[[#This Row],['[Discount (%)']]]/100</f>
        <v>0</v>
      </c>
      <c r="J1500" s="6">
        <f>ecommerce_dataset_updated[[#This Row],[Final_Price(Rs.)]]+0</f>
        <v>466.36</v>
      </c>
      <c r="K1500" s="6">
        <f xml:space="preserve"> ecommerce_dataset_updated[[#This Row],['[Price (Rs.)']]]-ecommerce_dataset_updated[[#This Row],[Discount Amount _]]</f>
        <v>466.36</v>
      </c>
      <c r="L1500" t="s">
        <v>120</v>
      </c>
      <c r="M1500" t="s">
        <v>1357</v>
      </c>
      <c r="N1500" s="4" t="s">
        <v>14061</v>
      </c>
      <c r="O1500" s="4" t="s">
        <v>14052</v>
      </c>
      <c r="P1500" s="4" t="s">
        <v>14079</v>
      </c>
      <c r="Q1500" s="5">
        <f>DATE(ecommerce_dataset_updated[[#This Row],[YYYY]],ecommerce_dataset_updated[[#This Row],[MM]],ecommerce_dataset_updated[[#This Row],[DD]])</f>
        <v>45312</v>
      </c>
      <c r="R1500" s="6" t="str">
        <f>TEXT(ecommerce_dataset_updated[[#This Row],['[Purchase_Date']]], "mmm")</f>
        <v>Jan</v>
      </c>
      <c r="S1500" s="6" t="str">
        <f>TEXT(ecommerce_dataset_updated[[#This Row],['[Purchase_Date']]], "ddd")</f>
        <v>Sun</v>
      </c>
      <c r="T1500" s="6">
        <f>ecommerce_dataset_updated[[#This Row],[Final_Price(Rs.) _]]-ecommerce_dataset_updated[[#This Row],['[Final_Price(Rs.)']]]</f>
        <v>0</v>
      </c>
      <c r="U1500" s="6" t="b">
        <f xml:space="preserve"> AND(ecommerce_dataset_updated[[#This Row],[Final_Price(Rs.) _]]=ecommerce_dataset_updated[[#This Row],['[Final_Price(Rs.)']]])</f>
        <v>1</v>
      </c>
      <c r="V1500" s="5"/>
    </row>
    <row r="1501" spans="1:22">
      <c r="A1501" t="s">
        <v>6082</v>
      </c>
      <c r="B1501" t="s">
        <v>6083</v>
      </c>
      <c r="C1501" t="s">
        <v>114</v>
      </c>
      <c r="D1501" s="9" t="s">
        <v>6084</v>
      </c>
      <c r="E1501" s="8">
        <f>ecommerce_dataset_updated[[#This Row],[Price (Rs.)]]+0</f>
        <v>274.39999999999998</v>
      </c>
      <c r="F1501" s="6" t="s">
        <v>26</v>
      </c>
      <c r="G1501" s="7">
        <f>ecommerce_dataset_updated[[#This Row],[Discount (%)]]+0</f>
        <v>25</v>
      </c>
      <c r="H1501" s="6" t="s">
        <v>6085</v>
      </c>
      <c r="I1501" s="6">
        <f>ecommerce_dataset_updated[[#This Row],['[Price (Rs.)']]]*ecommerce_dataset_updated[[#This Row],['[Discount (%)']]]/100</f>
        <v>68.599999999999994</v>
      </c>
      <c r="J1501" s="6">
        <f>ecommerce_dataset_updated[[#This Row],[Final_Price(Rs.)]]+0</f>
        <v>205.8</v>
      </c>
      <c r="K1501" s="6">
        <f xml:space="preserve"> ecommerce_dataset_updated[[#This Row],['[Price (Rs.)']]]-ecommerce_dataset_updated[[#This Row],[Discount Amount _]]</f>
        <v>205.79999999999998</v>
      </c>
      <c r="L1501" t="s">
        <v>77</v>
      </c>
      <c r="M1501" t="s">
        <v>2568</v>
      </c>
      <c r="N1501" s="4" t="s">
        <v>14053</v>
      </c>
      <c r="O1501" s="4" t="s">
        <v>14051</v>
      </c>
      <c r="P1501" s="4" t="s">
        <v>14079</v>
      </c>
      <c r="Q1501" s="5">
        <f>DATE(ecommerce_dataset_updated[[#This Row],[YYYY]],ecommerce_dataset_updated[[#This Row],[MM]],ecommerce_dataset_updated[[#This Row],[DD]])</f>
        <v>45326</v>
      </c>
      <c r="R1501" s="6" t="str">
        <f>TEXT(ecommerce_dataset_updated[[#This Row],['[Purchase_Date']]], "mmm")</f>
        <v>Feb</v>
      </c>
      <c r="S1501" s="6" t="str">
        <f>TEXT(ecommerce_dataset_updated[[#This Row],['[Purchase_Date']]], "ddd")</f>
        <v>Sun</v>
      </c>
      <c r="T1501" s="6">
        <f>ecommerce_dataset_updated[[#This Row],[Final_Price(Rs.) _]]-ecommerce_dataset_updated[[#This Row],['[Final_Price(Rs.)']]]</f>
        <v>0</v>
      </c>
      <c r="U1501" s="6" t="b">
        <f xml:space="preserve"> AND(ecommerce_dataset_updated[[#This Row],[Final_Price(Rs.) _]]=ecommerce_dataset_updated[[#This Row],['[Final_Price(Rs.)']]])</f>
        <v>1</v>
      </c>
      <c r="V1501" s="5"/>
    </row>
    <row r="1502" spans="1:22">
      <c r="A1502" t="s">
        <v>6086</v>
      </c>
      <c r="B1502" t="s">
        <v>6087</v>
      </c>
      <c r="C1502" t="s">
        <v>45</v>
      </c>
      <c r="D1502" s="9" t="s">
        <v>6088</v>
      </c>
      <c r="E1502" s="8">
        <f>ecommerce_dataset_updated[[#This Row],[Price (Rs.)]]+0</f>
        <v>29.3</v>
      </c>
      <c r="F1502" s="6" t="s">
        <v>107</v>
      </c>
      <c r="G1502" s="7">
        <f>ecommerce_dataset_updated[[#This Row],[Discount (%)]]+0</f>
        <v>0</v>
      </c>
      <c r="H1502" s="6" t="s">
        <v>6088</v>
      </c>
      <c r="I1502" s="6">
        <f>ecommerce_dataset_updated[[#This Row],['[Price (Rs.)']]]*ecommerce_dataset_updated[[#This Row],['[Discount (%)']]]/100</f>
        <v>0</v>
      </c>
      <c r="J1502" s="6">
        <f>ecommerce_dataset_updated[[#This Row],[Final_Price(Rs.)]]+0</f>
        <v>29.3</v>
      </c>
      <c r="K1502" s="6">
        <f xml:space="preserve"> ecommerce_dataset_updated[[#This Row],['[Price (Rs.)']]]-ecommerce_dataset_updated[[#This Row],[Discount Amount _]]</f>
        <v>29.3</v>
      </c>
      <c r="L1502" t="s">
        <v>14</v>
      </c>
      <c r="M1502" t="s">
        <v>239</v>
      </c>
      <c r="N1502" s="4" t="s">
        <v>14070</v>
      </c>
      <c r="O1502" s="4" t="s">
        <v>14062</v>
      </c>
      <c r="P1502" s="4" t="s">
        <v>14079</v>
      </c>
      <c r="Q1502" s="5">
        <f>DATE(ecommerce_dataset_updated[[#This Row],[YYYY]],ecommerce_dataset_updated[[#This Row],[MM]],ecommerce_dataset_updated[[#This Row],[DD]])</f>
        <v>45461</v>
      </c>
      <c r="R1502" s="6" t="str">
        <f>TEXT(ecommerce_dataset_updated[[#This Row],['[Purchase_Date']]], "mmm")</f>
        <v>Jun</v>
      </c>
      <c r="S1502" s="6" t="str">
        <f>TEXT(ecommerce_dataset_updated[[#This Row],['[Purchase_Date']]], "ddd")</f>
        <v>Tue</v>
      </c>
      <c r="T1502" s="6">
        <f>ecommerce_dataset_updated[[#This Row],[Final_Price(Rs.) _]]-ecommerce_dataset_updated[[#This Row],['[Final_Price(Rs.)']]]</f>
        <v>0</v>
      </c>
      <c r="U1502" s="6" t="b">
        <f xml:space="preserve"> AND(ecommerce_dataset_updated[[#This Row],[Final_Price(Rs.) _]]=ecommerce_dataset_updated[[#This Row],['[Final_Price(Rs.)']]])</f>
        <v>1</v>
      </c>
      <c r="V1502" s="5"/>
    </row>
    <row r="1503" spans="1:22">
      <c r="A1503" t="s">
        <v>6089</v>
      </c>
      <c r="B1503" t="s">
        <v>6090</v>
      </c>
      <c r="C1503" t="s">
        <v>10</v>
      </c>
      <c r="D1503" s="9" t="s">
        <v>6091</v>
      </c>
      <c r="E1503" s="8">
        <f>ecommerce_dataset_updated[[#This Row],[Price (Rs.)]]+0</f>
        <v>122.96</v>
      </c>
      <c r="F1503" s="6" t="s">
        <v>12</v>
      </c>
      <c r="G1503" s="7">
        <f>ecommerce_dataset_updated[[#This Row],[Discount (%)]]+0</f>
        <v>15</v>
      </c>
      <c r="H1503" s="6" t="s">
        <v>6092</v>
      </c>
      <c r="I1503" s="6">
        <f>ecommerce_dataset_updated[[#This Row],['[Price (Rs.)']]]*ecommerce_dataset_updated[[#This Row],['[Discount (%)']]]/100</f>
        <v>18.443999999999999</v>
      </c>
      <c r="J1503" s="6">
        <f>ecommerce_dataset_updated[[#This Row],[Final_Price(Rs.)]]+0</f>
        <v>104.52</v>
      </c>
      <c r="K1503" s="6">
        <f xml:space="preserve"> ecommerce_dataset_updated[[#This Row],['[Price (Rs.)']]]-ecommerce_dataset_updated[[#This Row],[Discount Amount _]]</f>
        <v>104.51599999999999</v>
      </c>
      <c r="L1503" t="s">
        <v>77</v>
      </c>
      <c r="M1503" t="s">
        <v>339</v>
      </c>
      <c r="N1503" s="4" t="s">
        <v>14070</v>
      </c>
      <c r="O1503" s="4" t="s">
        <v>14067</v>
      </c>
      <c r="P1503" s="4" t="s">
        <v>14079</v>
      </c>
      <c r="Q1503" s="5">
        <f>DATE(ecommerce_dataset_updated[[#This Row],[YYYY]],ecommerce_dataset_updated[[#This Row],[MM]],ecommerce_dataset_updated[[#This Row],[DD]])</f>
        <v>45491</v>
      </c>
      <c r="R1503" s="6" t="str">
        <f>TEXT(ecommerce_dataset_updated[[#This Row],['[Purchase_Date']]], "mmm")</f>
        <v>Jul</v>
      </c>
      <c r="S1503" s="6" t="str">
        <f>TEXT(ecommerce_dataset_updated[[#This Row],['[Purchase_Date']]], "ddd")</f>
        <v>Thu</v>
      </c>
      <c r="T1503" s="6">
        <f>ecommerce_dataset_updated[[#This Row],[Final_Price(Rs.) _]]-ecommerce_dataset_updated[[#This Row],['[Final_Price(Rs.)']]]</f>
        <v>-4.0000000000048885E-3</v>
      </c>
      <c r="U1503" s="6" t="b">
        <f xml:space="preserve"> AND(ecommerce_dataset_updated[[#This Row],[Final_Price(Rs.) _]]=ecommerce_dataset_updated[[#This Row],['[Final_Price(Rs.)']]])</f>
        <v>0</v>
      </c>
      <c r="V1503" s="5"/>
    </row>
    <row r="1504" spans="1:22">
      <c r="A1504" t="s">
        <v>6093</v>
      </c>
      <c r="B1504" t="s">
        <v>6094</v>
      </c>
      <c r="C1504" t="s">
        <v>39</v>
      </c>
      <c r="D1504" s="9" t="s">
        <v>6095</v>
      </c>
      <c r="E1504" s="8">
        <f>ecommerce_dataset_updated[[#This Row],[Price (Rs.)]]+0</f>
        <v>333.18</v>
      </c>
      <c r="F1504" s="6" t="s">
        <v>75</v>
      </c>
      <c r="G1504" s="7">
        <f>ecommerce_dataset_updated[[#This Row],[Discount (%)]]+0</f>
        <v>10</v>
      </c>
      <c r="H1504" s="6" t="s">
        <v>6096</v>
      </c>
      <c r="I1504" s="6">
        <f>ecommerce_dataset_updated[[#This Row],['[Price (Rs.)']]]*ecommerce_dataset_updated[[#This Row],['[Discount (%)']]]/100</f>
        <v>33.318000000000005</v>
      </c>
      <c r="J1504" s="6">
        <f>ecommerce_dataset_updated[[#This Row],[Final_Price(Rs.)]]+0</f>
        <v>299.86</v>
      </c>
      <c r="K1504" s="6">
        <f xml:space="preserve"> ecommerce_dataset_updated[[#This Row],['[Price (Rs.)']]]-ecommerce_dataset_updated[[#This Row],[Discount Amount _]]</f>
        <v>299.86200000000002</v>
      </c>
      <c r="L1504" t="s">
        <v>120</v>
      </c>
      <c r="M1504" t="s">
        <v>600</v>
      </c>
      <c r="N1504" s="4" t="s">
        <v>14072</v>
      </c>
      <c r="O1504" s="4" t="s">
        <v>14053</v>
      </c>
      <c r="P1504" s="4" t="s">
        <v>14079</v>
      </c>
      <c r="Q1504" s="5">
        <f>DATE(ecommerce_dataset_updated[[#This Row],[YYYY]],ecommerce_dataset_updated[[#This Row],[MM]],ecommerce_dataset_updated[[#This Row],[DD]])</f>
        <v>45398</v>
      </c>
      <c r="R1504" s="6" t="str">
        <f>TEXT(ecommerce_dataset_updated[[#This Row],['[Purchase_Date']]], "mmm")</f>
        <v>Apr</v>
      </c>
      <c r="S1504" s="6" t="str">
        <f>TEXT(ecommerce_dataset_updated[[#This Row],['[Purchase_Date']]], "ddd")</f>
        <v>Tue</v>
      </c>
      <c r="T1504" s="6">
        <f>ecommerce_dataset_updated[[#This Row],[Final_Price(Rs.) _]]-ecommerce_dataset_updated[[#This Row],['[Final_Price(Rs.)']]]</f>
        <v>2.0000000000095497E-3</v>
      </c>
      <c r="U1504" s="6" t="b">
        <f xml:space="preserve"> AND(ecommerce_dataset_updated[[#This Row],[Final_Price(Rs.) _]]=ecommerce_dataset_updated[[#This Row],['[Final_Price(Rs.)']]])</f>
        <v>0</v>
      </c>
      <c r="V1504" s="5"/>
    </row>
    <row r="1505" spans="1:22">
      <c r="A1505" t="s">
        <v>6097</v>
      </c>
      <c r="B1505" t="s">
        <v>6098</v>
      </c>
      <c r="C1505" t="s">
        <v>45</v>
      </c>
      <c r="D1505" s="9" t="s">
        <v>6099</v>
      </c>
      <c r="E1505" s="8">
        <f>ecommerce_dataset_updated[[#This Row],[Price (Rs.)]]+0</f>
        <v>221.69</v>
      </c>
      <c r="F1505" s="6" t="s">
        <v>53</v>
      </c>
      <c r="G1505" s="7">
        <f>ecommerce_dataset_updated[[#This Row],[Discount (%)]]+0</f>
        <v>5</v>
      </c>
      <c r="H1505" s="6" t="s">
        <v>6100</v>
      </c>
      <c r="I1505" s="6">
        <f>ecommerce_dataset_updated[[#This Row],['[Price (Rs.)']]]*ecommerce_dataset_updated[[#This Row],['[Discount (%)']]]/100</f>
        <v>11.0845</v>
      </c>
      <c r="J1505" s="6">
        <f>ecommerce_dataset_updated[[#This Row],[Final_Price(Rs.)]]+0</f>
        <v>210.61</v>
      </c>
      <c r="K1505" s="6">
        <f xml:space="preserve"> ecommerce_dataset_updated[[#This Row],['[Price (Rs.)']]]-ecommerce_dataset_updated[[#This Row],[Discount Amount _]]</f>
        <v>210.60550000000001</v>
      </c>
      <c r="L1505" t="s">
        <v>28</v>
      </c>
      <c r="M1505" t="s">
        <v>2000</v>
      </c>
      <c r="N1505" s="4" t="s">
        <v>26</v>
      </c>
      <c r="O1505" s="4" t="s">
        <v>14067</v>
      </c>
      <c r="P1505" s="4" t="s">
        <v>14079</v>
      </c>
      <c r="Q1505" s="5">
        <f>DATE(ecommerce_dataset_updated[[#This Row],[YYYY]],ecommerce_dataset_updated[[#This Row],[MM]],ecommerce_dataset_updated[[#This Row],[DD]])</f>
        <v>45498</v>
      </c>
      <c r="R1505" s="6" t="str">
        <f>TEXT(ecommerce_dataset_updated[[#This Row],['[Purchase_Date']]], "mmm")</f>
        <v>Jul</v>
      </c>
      <c r="S1505" s="6" t="str">
        <f>TEXT(ecommerce_dataset_updated[[#This Row],['[Purchase_Date']]], "ddd")</f>
        <v>Thu</v>
      </c>
      <c r="T1505" s="6">
        <f>ecommerce_dataset_updated[[#This Row],[Final_Price(Rs.) _]]-ecommerce_dataset_updated[[#This Row],['[Final_Price(Rs.)']]]</f>
        <v>-4.500000000007276E-3</v>
      </c>
      <c r="U1505" s="6" t="b">
        <f xml:space="preserve"> AND(ecommerce_dataset_updated[[#This Row],[Final_Price(Rs.) _]]=ecommerce_dataset_updated[[#This Row],['[Final_Price(Rs.)']]])</f>
        <v>0</v>
      </c>
      <c r="V1505" s="5"/>
    </row>
    <row r="1506" spans="1:22">
      <c r="A1506" t="s">
        <v>6101</v>
      </c>
      <c r="B1506" t="s">
        <v>6102</v>
      </c>
      <c r="C1506" t="s">
        <v>32</v>
      </c>
      <c r="D1506" s="9" t="s">
        <v>5457</v>
      </c>
      <c r="E1506" s="8">
        <f>ecommerce_dataset_updated[[#This Row],[Price (Rs.)]]+0</f>
        <v>250.53</v>
      </c>
      <c r="F1506" s="6" t="s">
        <v>75</v>
      </c>
      <c r="G1506" s="7">
        <f>ecommerce_dataset_updated[[#This Row],[Discount (%)]]+0</f>
        <v>10</v>
      </c>
      <c r="H1506" s="6" t="s">
        <v>6103</v>
      </c>
      <c r="I1506" s="6">
        <f>ecommerce_dataset_updated[[#This Row],['[Price (Rs.)']]]*ecommerce_dataset_updated[[#This Row],['[Discount (%)']]]/100</f>
        <v>25.053000000000001</v>
      </c>
      <c r="J1506" s="6">
        <f>ecommerce_dataset_updated[[#This Row],[Final_Price(Rs.)]]+0</f>
        <v>225.48</v>
      </c>
      <c r="K1506" s="6">
        <f xml:space="preserve"> ecommerce_dataset_updated[[#This Row],['[Price (Rs.)']]]-ecommerce_dataset_updated[[#This Row],[Discount Amount _]]</f>
        <v>225.477</v>
      </c>
      <c r="L1506" t="s">
        <v>14</v>
      </c>
      <c r="M1506" t="s">
        <v>403</v>
      </c>
      <c r="N1506" s="4" t="s">
        <v>14061</v>
      </c>
      <c r="O1506" s="4" t="s">
        <v>14049</v>
      </c>
      <c r="P1506" s="4" t="s">
        <v>14079</v>
      </c>
      <c r="Q1506" s="5">
        <f>DATE(ecommerce_dataset_updated[[#This Row],[YYYY]],ecommerce_dataset_updated[[#This Row],[MM]],ecommerce_dataset_updated[[#This Row],[DD]])</f>
        <v>45617</v>
      </c>
      <c r="R1506" s="6" t="str">
        <f>TEXT(ecommerce_dataset_updated[[#This Row],['[Purchase_Date']]], "mmm")</f>
        <v>Nov</v>
      </c>
      <c r="S1506" s="6" t="str">
        <f>TEXT(ecommerce_dataset_updated[[#This Row],['[Purchase_Date']]], "ddd")</f>
        <v>Thu</v>
      </c>
      <c r="T1506" s="6">
        <f>ecommerce_dataset_updated[[#This Row],[Final_Price(Rs.) _]]-ecommerce_dataset_updated[[#This Row],['[Final_Price(Rs.)']]]</f>
        <v>-2.9999999999859028E-3</v>
      </c>
      <c r="U1506" s="6" t="b">
        <f xml:space="preserve"> AND(ecommerce_dataset_updated[[#This Row],[Final_Price(Rs.) _]]=ecommerce_dataset_updated[[#This Row],['[Final_Price(Rs.)']]])</f>
        <v>0</v>
      </c>
      <c r="V1506" s="5"/>
    </row>
    <row r="1507" spans="1:22">
      <c r="A1507" t="s">
        <v>6104</v>
      </c>
      <c r="B1507" t="s">
        <v>6105</v>
      </c>
      <c r="C1507" t="s">
        <v>114</v>
      </c>
      <c r="D1507" s="9" t="s">
        <v>6106</v>
      </c>
      <c r="E1507" s="8">
        <f>ecommerce_dataset_updated[[#This Row],[Price (Rs.)]]+0</f>
        <v>135.86000000000001</v>
      </c>
      <c r="F1507" s="6" t="s">
        <v>12</v>
      </c>
      <c r="G1507" s="7">
        <f>ecommerce_dataset_updated[[#This Row],[Discount (%)]]+0</f>
        <v>15</v>
      </c>
      <c r="H1507" s="6" t="s">
        <v>6107</v>
      </c>
      <c r="I1507" s="6">
        <f>ecommerce_dataset_updated[[#This Row],['[Price (Rs.)']]]*ecommerce_dataset_updated[[#This Row],['[Discount (%)']]]/100</f>
        <v>20.379000000000001</v>
      </c>
      <c r="J1507" s="6">
        <f>ecommerce_dataset_updated[[#This Row],[Final_Price(Rs.)]]+0</f>
        <v>115.48</v>
      </c>
      <c r="K1507" s="6">
        <f xml:space="preserve"> ecommerce_dataset_updated[[#This Row],['[Price (Rs.)']]]-ecommerce_dataset_updated[[#This Row],[Discount Amount _]]</f>
        <v>115.48100000000001</v>
      </c>
      <c r="L1507" t="s">
        <v>77</v>
      </c>
      <c r="M1507" t="s">
        <v>551</v>
      </c>
      <c r="N1507" s="4" t="s">
        <v>14054</v>
      </c>
      <c r="O1507" s="4" t="s">
        <v>14052</v>
      </c>
      <c r="P1507" s="4" t="s">
        <v>14079</v>
      </c>
      <c r="Q1507" s="5">
        <f>DATE(ecommerce_dataset_updated[[#This Row],[YYYY]],ecommerce_dataset_updated[[#This Row],[MM]],ecommerce_dataset_updated[[#This Row],[DD]])</f>
        <v>45318</v>
      </c>
      <c r="R1507" s="6" t="str">
        <f>TEXT(ecommerce_dataset_updated[[#This Row],['[Purchase_Date']]], "mmm")</f>
        <v>Jan</v>
      </c>
      <c r="S1507" s="6" t="str">
        <f>TEXT(ecommerce_dataset_updated[[#This Row],['[Purchase_Date']]], "ddd")</f>
        <v>Sat</v>
      </c>
      <c r="T1507" s="6">
        <f>ecommerce_dataset_updated[[#This Row],[Final_Price(Rs.) _]]-ecommerce_dataset_updated[[#This Row],['[Final_Price(Rs.)']]]</f>
        <v>1.0000000000047748E-3</v>
      </c>
      <c r="U1507" s="6" t="b">
        <f xml:space="preserve"> AND(ecommerce_dataset_updated[[#This Row],[Final_Price(Rs.) _]]=ecommerce_dataset_updated[[#This Row],['[Final_Price(Rs.)']]])</f>
        <v>0</v>
      </c>
      <c r="V1507" s="5"/>
    </row>
    <row r="1508" spans="1:22">
      <c r="A1508" t="s">
        <v>6108</v>
      </c>
      <c r="B1508" t="s">
        <v>6109</v>
      </c>
      <c r="C1508" t="s">
        <v>114</v>
      </c>
      <c r="D1508" s="9" t="s">
        <v>6110</v>
      </c>
      <c r="E1508" s="8">
        <f>ecommerce_dataset_updated[[#This Row],[Price (Rs.)]]+0</f>
        <v>225.4</v>
      </c>
      <c r="F1508" s="6" t="s">
        <v>12</v>
      </c>
      <c r="G1508" s="7">
        <f>ecommerce_dataset_updated[[#This Row],[Discount (%)]]+0</f>
        <v>15</v>
      </c>
      <c r="H1508" s="6" t="s">
        <v>6111</v>
      </c>
      <c r="I1508" s="6">
        <f>ecommerce_dataset_updated[[#This Row],['[Price (Rs.)']]]*ecommerce_dataset_updated[[#This Row],['[Discount (%)']]]/100</f>
        <v>33.81</v>
      </c>
      <c r="J1508" s="6">
        <f>ecommerce_dataset_updated[[#This Row],[Final_Price(Rs.)]]+0</f>
        <v>191.59</v>
      </c>
      <c r="K1508" s="6">
        <f xml:space="preserve"> ecommerce_dataset_updated[[#This Row],['[Price (Rs.)']]]-ecommerce_dataset_updated[[#This Row],[Discount Amount _]]</f>
        <v>191.59</v>
      </c>
      <c r="L1508" t="s">
        <v>120</v>
      </c>
      <c r="M1508" t="s">
        <v>522</v>
      </c>
      <c r="N1508" s="4" t="s">
        <v>14051</v>
      </c>
      <c r="O1508" s="4" t="s">
        <v>14053</v>
      </c>
      <c r="P1508" s="4" t="s">
        <v>14079</v>
      </c>
      <c r="Q1508" s="5">
        <f>DATE(ecommerce_dataset_updated[[#This Row],[YYYY]],ecommerce_dataset_updated[[#This Row],[MM]],ecommerce_dataset_updated[[#This Row],[DD]])</f>
        <v>45384</v>
      </c>
      <c r="R1508" s="6" t="str">
        <f>TEXT(ecommerce_dataset_updated[[#This Row],['[Purchase_Date']]], "mmm")</f>
        <v>Apr</v>
      </c>
      <c r="S1508" s="6" t="str">
        <f>TEXT(ecommerce_dataset_updated[[#This Row],['[Purchase_Date']]], "ddd")</f>
        <v>Tue</v>
      </c>
      <c r="T1508" s="6">
        <f>ecommerce_dataset_updated[[#This Row],[Final_Price(Rs.) _]]-ecommerce_dataset_updated[[#This Row],['[Final_Price(Rs.)']]]</f>
        <v>0</v>
      </c>
      <c r="U1508" s="6" t="b">
        <f xml:space="preserve"> AND(ecommerce_dataset_updated[[#This Row],[Final_Price(Rs.) _]]=ecommerce_dataset_updated[[#This Row],['[Final_Price(Rs.)']]])</f>
        <v>1</v>
      </c>
      <c r="V1508" s="5"/>
    </row>
    <row r="1509" spans="1:22">
      <c r="A1509" t="s">
        <v>6112</v>
      </c>
      <c r="B1509" t="s">
        <v>6113</v>
      </c>
      <c r="C1509" t="s">
        <v>45</v>
      </c>
      <c r="D1509" s="9" t="s">
        <v>6114</v>
      </c>
      <c r="E1509" s="8">
        <f>ecommerce_dataset_updated[[#This Row],[Price (Rs.)]]+0</f>
        <v>172.45</v>
      </c>
      <c r="F1509" s="6" t="s">
        <v>107</v>
      </c>
      <c r="G1509" s="7">
        <f>ecommerce_dataset_updated[[#This Row],[Discount (%)]]+0</f>
        <v>0</v>
      </c>
      <c r="H1509" s="6" t="s">
        <v>6114</v>
      </c>
      <c r="I1509" s="6">
        <f>ecommerce_dataset_updated[[#This Row],['[Price (Rs.)']]]*ecommerce_dataset_updated[[#This Row],['[Discount (%)']]]/100</f>
        <v>0</v>
      </c>
      <c r="J1509" s="6">
        <f>ecommerce_dataset_updated[[#This Row],[Final_Price(Rs.)]]+0</f>
        <v>172.45</v>
      </c>
      <c r="K1509" s="6">
        <f xml:space="preserve"> ecommerce_dataset_updated[[#This Row],['[Price (Rs.)']]]-ecommerce_dataset_updated[[#This Row],[Discount Amount _]]</f>
        <v>172.45</v>
      </c>
      <c r="L1509" t="s">
        <v>28</v>
      </c>
      <c r="M1509" t="s">
        <v>408</v>
      </c>
      <c r="N1509" s="4" t="s">
        <v>14050</v>
      </c>
      <c r="O1509" s="4" t="s">
        <v>14052</v>
      </c>
      <c r="P1509" s="4" t="s">
        <v>14079</v>
      </c>
      <c r="Q1509" s="5">
        <f>DATE(ecommerce_dataset_updated[[#This Row],[YYYY]],ecommerce_dataset_updated[[#This Row],[MM]],ecommerce_dataset_updated[[#This Row],[DD]])</f>
        <v>45300</v>
      </c>
      <c r="R1509" s="6" t="str">
        <f>TEXT(ecommerce_dataset_updated[[#This Row],['[Purchase_Date']]], "mmm")</f>
        <v>Jan</v>
      </c>
      <c r="S1509" s="6" t="str">
        <f>TEXT(ecommerce_dataset_updated[[#This Row],['[Purchase_Date']]], "ddd")</f>
        <v>Tue</v>
      </c>
      <c r="T1509" s="6">
        <f>ecommerce_dataset_updated[[#This Row],[Final_Price(Rs.) _]]-ecommerce_dataset_updated[[#This Row],['[Final_Price(Rs.)']]]</f>
        <v>0</v>
      </c>
      <c r="U1509" s="6" t="b">
        <f xml:space="preserve"> AND(ecommerce_dataset_updated[[#This Row],[Final_Price(Rs.) _]]=ecommerce_dataset_updated[[#This Row],['[Final_Price(Rs.)']]])</f>
        <v>1</v>
      </c>
      <c r="V1509" s="5"/>
    </row>
    <row r="1510" spans="1:22">
      <c r="A1510" t="s">
        <v>6115</v>
      </c>
      <c r="B1510" t="s">
        <v>6116</v>
      </c>
      <c r="C1510" t="s">
        <v>10</v>
      </c>
      <c r="D1510" s="9" t="s">
        <v>6117</v>
      </c>
      <c r="E1510" s="8">
        <f>ecommerce_dataset_updated[[#This Row],[Price (Rs.)]]+0</f>
        <v>89.42</v>
      </c>
      <c r="F1510" s="6" t="s">
        <v>53</v>
      </c>
      <c r="G1510" s="7">
        <f>ecommerce_dataset_updated[[#This Row],[Discount (%)]]+0</f>
        <v>5</v>
      </c>
      <c r="H1510" s="6" t="s">
        <v>6118</v>
      </c>
      <c r="I1510" s="6">
        <f>ecommerce_dataset_updated[[#This Row],['[Price (Rs.)']]]*ecommerce_dataset_updated[[#This Row],['[Discount (%)']]]/100</f>
        <v>4.4710000000000001</v>
      </c>
      <c r="J1510" s="6">
        <f>ecommerce_dataset_updated[[#This Row],[Final_Price(Rs.)]]+0</f>
        <v>84.95</v>
      </c>
      <c r="K1510" s="6">
        <f xml:space="preserve"> ecommerce_dataset_updated[[#This Row],['[Price (Rs.)']]]-ecommerce_dataset_updated[[#This Row],[Discount Amount _]]</f>
        <v>84.948999999999998</v>
      </c>
      <c r="L1510" t="s">
        <v>120</v>
      </c>
      <c r="M1510" t="s">
        <v>186</v>
      </c>
      <c r="N1510" s="4" t="s">
        <v>20</v>
      </c>
      <c r="O1510" s="4" t="s">
        <v>14057</v>
      </c>
      <c r="P1510" s="4" t="s">
        <v>14079</v>
      </c>
      <c r="Q1510" s="5">
        <f>DATE(ecommerce_dataset_updated[[#This Row],[YYYY]],ecommerce_dataset_updated[[#This Row],[MM]],ecommerce_dataset_updated[[#This Row],[DD]])</f>
        <v>45371</v>
      </c>
      <c r="R1510" s="6" t="str">
        <f>TEXT(ecommerce_dataset_updated[[#This Row],['[Purchase_Date']]], "mmm")</f>
        <v>Mar</v>
      </c>
      <c r="S1510" s="6" t="str">
        <f>TEXT(ecommerce_dataset_updated[[#This Row],['[Purchase_Date']]], "ddd")</f>
        <v>Wed</v>
      </c>
      <c r="T1510" s="6">
        <f>ecommerce_dataset_updated[[#This Row],[Final_Price(Rs.) _]]-ecommerce_dataset_updated[[#This Row],['[Final_Price(Rs.)']]]</f>
        <v>-1.0000000000047748E-3</v>
      </c>
      <c r="U1510" s="6" t="b">
        <f xml:space="preserve"> AND(ecommerce_dataset_updated[[#This Row],[Final_Price(Rs.) _]]=ecommerce_dataset_updated[[#This Row],['[Final_Price(Rs.)']]])</f>
        <v>0</v>
      </c>
      <c r="V1510" s="5"/>
    </row>
    <row r="1511" spans="1:22">
      <c r="A1511" t="s">
        <v>6119</v>
      </c>
      <c r="B1511" t="s">
        <v>6120</v>
      </c>
      <c r="C1511" t="s">
        <v>39</v>
      </c>
      <c r="D1511" s="9" t="s">
        <v>6121</v>
      </c>
      <c r="E1511" s="8">
        <f>ecommerce_dataset_updated[[#This Row],[Price (Rs.)]]+0</f>
        <v>488.14</v>
      </c>
      <c r="F1511" s="6" t="s">
        <v>47</v>
      </c>
      <c r="G1511" s="7">
        <f>ecommerce_dataset_updated[[#This Row],[Discount (%)]]+0</f>
        <v>50</v>
      </c>
      <c r="H1511" s="6" t="s">
        <v>6122</v>
      </c>
      <c r="I1511" s="6">
        <f>ecommerce_dataset_updated[[#This Row],['[Price (Rs.)']]]*ecommerce_dataset_updated[[#This Row],['[Discount (%)']]]/100</f>
        <v>244.07</v>
      </c>
      <c r="J1511" s="6">
        <f>ecommerce_dataset_updated[[#This Row],[Final_Price(Rs.)]]+0</f>
        <v>244.07</v>
      </c>
      <c r="K1511" s="6">
        <f xml:space="preserve"> ecommerce_dataset_updated[[#This Row],['[Price (Rs.)']]]-ecommerce_dataset_updated[[#This Row],[Discount Amount _]]</f>
        <v>244.07</v>
      </c>
      <c r="L1511" t="s">
        <v>120</v>
      </c>
      <c r="M1511" t="s">
        <v>3384</v>
      </c>
      <c r="N1511" s="4" t="s">
        <v>14072</v>
      </c>
      <c r="O1511" s="4" t="s">
        <v>14051</v>
      </c>
      <c r="P1511" s="4" t="s">
        <v>14079</v>
      </c>
      <c r="Q1511" s="5">
        <f>DATE(ecommerce_dataset_updated[[#This Row],[YYYY]],ecommerce_dataset_updated[[#This Row],[MM]],ecommerce_dataset_updated[[#This Row],[DD]])</f>
        <v>45338</v>
      </c>
      <c r="R1511" s="6" t="str">
        <f>TEXT(ecommerce_dataset_updated[[#This Row],['[Purchase_Date']]], "mmm")</f>
        <v>Feb</v>
      </c>
      <c r="S1511" s="6" t="str">
        <f>TEXT(ecommerce_dataset_updated[[#This Row],['[Purchase_Date']]], "ddd")</f>
        <v>Fri</v>
      </c>
      <c r="T1511" s="6">
        <f>ecommerce_dataset_updated[[#This Row],[Final_Price(Rs.) _]]-ecommerce_dataset_updated[[#This Row],['[Final_Price(Rs.)']]]</f>
        <v>0</v>
      </c>
      <c r="U1511" s="6" t="b">
        <f xml:space="preserve"> AND(ecommerce_dataset_updated[[#This Row],[Final_Price(Rs.) _]]=ecommerce_dataset_updated[[#This Row],['[Final_Price(Rs.)']]])</f>
        <v>1</v>
      </c>
      <c r="V1511" s="5"/>
    </row>
    <row r="1512" spans="1:22">
      <c r="A1512" t="s">
        <v>6123</v>
      </c>
      <c r="B1512" t="s">
        <v>6124</v>
      </c>
      <c r="C1512" t="s">
        <v>114</v>
      </c>
      <c r="D1512" s="9" t="s">
        <v>6125</v>
      </c>
      <c r="E1512" s="8">
        <f>ecommerce_dataset_updated[[#This Row],[Price (Rs.)]]+0</f>
        <v>107.61</v>
      </c>
      <c r="F1512" s="6" t="s">
        <v>26</v>
      </c>
      <c r="G1512" s="7">
        <f>ecommerce_dataset_updated[[#This Row],[Discount (%)]]+0</f>
        <v>25</v>
      </c>
      <c r="H1512" s="6" t="s">
        <v>6126</v>
      </c>
      <c r="I1512" s="6">
        <f>ecommerce_dataset_updated[[#This Row],['[Price (Rs.)']]]*ecommerce_dataset_updated[[#This Row],['[Discount (%)']]]/100</f>
        <v>26.9025</v>
      </c>
      <c r="J1512" s="6">
        <f>ecommerce_dataset_updated[[#This Row],[Final_Price(Rs.)]]+0</f>
        <v>80.709999999999994</v>
      </c>
      <c r="K1512" s="6">
        <f xml:space="preserve"> ecommerce_dataset_updated[[#This Row],['[Price (Rs.)']]]-ecommerce_dataset_updated[[#This Row],[Discount Amount _]]</f>
        <v>80.707499999999996</v>
      </c>
      <c r="L1512" t="s">
        <v>35</v>
      </c>
      <c r="M1512" t="s">
        <v>278</v>
      </c>
      <c r="N1512" s="4" t="s">
        <v>14053</v>
      </c>
      <c r="O1512" s="4" t="s">
        <v>14053</v>
      </c>
      <c r="P1512" s="4" t="s">
        <v>14079</v>
      </c>
      <c r="Q1512" s="5">
        <f>DATE(ecommerce_dataset_updated[[#This Row],[YYYY]],ecommerce_dataset_updated[[#This Row],[MM]],ecommerce_dataset_updated[[#This Row],[DD]])</f>
        <v>45386</v>
      </c>
      <c r="R1512" s="6" t="str">
        <f>TEXT(ecommerce_dataset_updated[[#This Row],['[Purchase_Date']]], "mmm")</f>
        <v>Apr</v>
      </c>
      <c r="S1512" s="6" t="str">
        <f>TEXT(ecommerce_dataset_updated[[#This Row],['[Purchase_Date']]], "ddd")</f>
        <v>Thu</v>
      </c>
      <c r="T1512" s="6">
        <f>ecommerce_dataset_updated[[#This Row],[Final_Price(Rs.) _]]-ecommerce_dataset_updated[[#This Row],['[Final_Price(Rs.)']]]</f>
        <v>-2.4999999999977263E-3</v>
      </c>
      <c r="U1512" s="6" t="b">
        <f xml:space="preserve"> AND(ecommerce_dataset_updated[[#This Row],[Final_Price(Rs.) _]]=ecommerce_dataset_updated[[#This Row],['[Final_Price(Rs.)']]])</f>
        <v>0</v>
      </c>
      <c r="V1512" s="5"/>
    </row>
    <row r="1513" spans="1:22">
      <c r="A1513" t="s">
        <v>6127</v>
      </c>
      <c r="B1513" t="s">
        <v>6128</v>
      </c>
      <c r="C1513" t="s">
        <v>32</v>
      </c>
      <c r="D1513" s="9" t="s">
        <v>2478</v>
      </c>
      <c r="E1513" s="8">
        <f>ecommerce_dataset_updated[[#This Row],[Price (Rs.)]]+0</f>
        <v>463.05</v>
      </c>
      <c r="F1513" s="6" t="s">
        <v>12</v>
      </c>
      <c r="G1513" s="7">
        <f>ecommerce_dataset_updated[[#This Row],[Discount (%)]]+0</f>
        <v>15</v>
      </c>
      <c r="H1513" s="6" t="s">
        <v>2479</v>
      </c>
      <c r="I1513" s="6">
        <f>ecommerce_dataset_updated[[#This Row],['[Price (Rs.)']]]*ecommerce_dataset_updated[[#This Row],['[Discount (%)']]]/100</f>
        <v>69.457499999999996</v>
      </c>
      <c r="J1513" s="6">
        <f>ecommerce_dataset_updated[[#This Row],[Final_Price(Rs.)]]+0</f>
        <v>393.59</v>
      </c>
      <c r="K1513" s="6">
        <f xml:space="preserve"> ecommerce_dataset_updated[[#This Row],['[Price (Rs.)']]]-ecommerce_dataset_updated[[#This Row],[Discount Amount _]]</f>
        <v>393.59250000000003</v>
      </c>
      <c r="L1513" t="s">
        <v>28</v>
      </c>
      <c r="M1513" t="s">
        <v>93</v>
      </c>
      <c r="N1513" s="4" t="s">
        <v>75</v>
      </c>
      <c r="O1513" s="4" t="s">
        <v>14059</v>
      </c>
      <c r="P1513" s="4" t="s">
        <v>14079</v>
      </c>
      <c r="Q1513" s="5">
        <f>DATE(ecommerce_dataset_updated[[#This Row],[YYYY]],ecommerce_dataset_updated[[#This Row],[MM]],ecommerce_dataset_updated[[#This Row],[DD]])</f>
        <v>45422</v>
      </c>
      <c r="R1513" s="6" t="str">
        <f>TEXT(ecommerce_dataset_updated[[#This Row],['[Purchase_Date']]], "mmm")</f>
        <v>May</v>
      </c>
      <c r="S1513" s="6" t="str">
        <f>TEXT(ecommerce_dataset_updated[[#This Row],['[Purchase_Date']]], "ddd")</f>
        <v>Fri</v>
      </c>
      <c r="T1513" s="6">
        <f>ecommerce_dataset_updated[[#This Row],[Final_Price(Rs.) _]]-ecommerce_dataset_updated[[#This Row],['[Final_Price(Rs.)']]]</f>
        <v>2.5000000000545697E-3</v>
      </c>
      <c r="U1513" s="6" t="b">
        <f xml:space="preserve"> AND(ecommerce_dataset_updated[[#This Row],[Final_Price(Rs.) _]]=ecommerce_dataset_updated[[#This Row],['[Final_Price(Rs.)']]])</f>
        <v>0</v>
      </c>
      <c r="V1513" s="5"/>
    </row>
    <row r="1514" spans="1:22">
      <c r="A1514" t="s">
        <v>6129</v>
      </c>
      <c r="B1514" t="s">
        <v>6130</v>
      </c>
      <c r="C1514" t="s">
        <v>45</v>
      </c>
      <c r="D1514" s="9" t="s">
        <v>6131</v>
      </c>
      <c r="E1514" s="8">
        <f>ecommerce_dataset_updated[[#This Row],[Price (Rs.)]]+0</f>
        <v>304.57</v>
      </c>
      <c r="F1514" s="6" t="s">
        <v>53</v>
      </c>
      <c r="G1514" s="7">
        <f>ecommerce_dataset_updated[[#This Row],[Discount (%)]]+0</f>
        <v>5</v>
      </c>
      <c r="H1514" s="6" t="s">
        <v>6132</v>
      </c>
      <c r="I1514" s="6">
        <f>ecommerce_dataset_updated[[#This Row],['[Price (Rs.)']]]*ecommerce_dataset_updated[[#This Row],['[Discount (%)']]]/100</f>
        <v>15.228499999999999</v>
      </c>
      <c r="J1514" s="6">
        <f>ecommerce_dataset_updated[[#This Row],[Final_Price(Rs.)]]+0</f>
        <v>289.33999999999997</v>
      </c>
      <c r="K1514" s="6">
        <f xml:space="preserve"> ecommerce_dataset_updated[[#This Row],['[Price (Rs.)']]]-ecommerce_dataset_updated[[#This Row],[Discount Amount _]]</f>
        <v>289.3415</v>
      </c>
      <c r="L1514" t="s">
        <v>14</v>
      </c>
      <c r="M1514" t="s">
        <v>2044</v>
      </c>
      <c r="N1514" s="4" t="s">
        <v>14055</v>
      </c>
      <c r="O1514" s="4" t="s">
        <v>14052</v>
      </c>
      <c r="P1514" s="4" t="s">
        <v>14079</v>
      </c>
      <c r="Q1514" s="5">
        <f>DATE(ecommerce_dataset_updated[[#This Row],[YYYY]],ecommerce_dataset_updated[[#This Row],[MM]],ecommerce_dataset_updated[[#This Row],[DD]])</f>
        <v>45299</v>
      </c>
      <c r="R1514" s="6" t="str">
        <f>TEXT(ecommerce_dataset_updated[[#This Row],['[Purchase_Date']]], "mmm")</f>
        <v>Jan</v>
      </c>
      <c r="S1514" s="6" t="str">
        <f>TEXT(ecommerce_dataset_updated[[#This Row],['[Purchase_Date']]], "ddd")</f>
        <v>Mon</v>
      </c>
      <c r="T1514" s="6">
        <f>ecommerce_dataset_updated[[#This Row],[Final_Price(Rs.) _]]-ecommerce_dataset_updated[[#This Row],['[Final_Price(Rs.)']]]</f>
        <v>1.5000000000213731E-3</v>
      </c>
      <c r="U1514" s="6" t="b">
        <f xml:space="preserve"> AND(ecommerce_dataset_updated[[#This Row],[Final_Price(Rs.) _]]=ecommerce_dataset_updated[[#This Row],['[Final_Price(Rs.)']]])</f>
        <v>0</v>
      </c>
      <c r="V1514" s="5"/>
    </row>
    <row r="1515" spans="1:22">
      <c r="A1515" t="s">
        <v>6133</v>
      </c>
      <c r="B1515" t="s">
        <v>6134</v>
      </c>
      <c r="C1515" t="s">
        <v>114</v>
      </c>
      <c r="D1515" s="9" t="s">
        <v>6135</v>
      </c>
      <c r="E1515" s="8">
        <f>ecommerce_dataset_updated[[#This Row],[Price (Rs.)]]+0</f>
        <v>32.78</v>
      </c>
      <c r="F1515" s="6" t="s">
        <v>154</v>
      </c>
      <c r="G1515" s="7">
        <f>ecommerce_dataset_updated[[#This Row],[Discount (%)]]+0</f>
        <v>30</v>
      </c>
      <c r="H1515" s="6" t="s">
        <v>6136</v>
      </c>
      <c r="I1515" s="6">
        <f>ecommerce_dataset_updated[[#This Row],['[Price (Rs.)']]]*ecommerce_dataset_updated[[#This Row],['[Discount (%)']]]/100</f>
        <v>9.8340000000000014</v>
      </c>
      <c r="J1515" s="6">
        <f>ecommerce_dataset_updated[[#This Row],[Final_Price(Rs.)]]+0</f>
        <v>22.95</v>
      </c>
      <c r="K1515" s="6">
        <f xml:space="preserve"> ecommerce_dataset_updated[[#This Row],['[Price (Rs.)']]]-ecommerce_dataset_updated[[#This Row],[Discount Amount _]]</f>
        <v>22.945999999999998</v>
      </c>
      <c r="L1515" t="s">
        <v>28</v>
      </c>
      <c r="M1515" t="s">
        <v>1487</v>
      </c>
      <c r="N1515" s="4" t="s">
        <v>154</v>
      </c>
      <c r="O1515" s="4" t="s">
        <v>14059</v>
      </c>
      <c r="P1515" s="4" t="s">
        <v>14079</v>
      </c>
      <c r="Q1515" s="5">
        <f>DATE(ecommerce_dataset_updated[[#This Row],[YYYY]],ecommerce_dataset_updated[[#This Row],[MM]],ecommerce_dataset_updated[[#This Row],[DD]])</f>
        <v>45442</v>
      </c>
      <c r="R1515" s="6" t="str">
        <f>TEXT(ecommerce_dataset_updated[[#This Row],['[Purchase_Date']]], "mmm")</f>
        <v>May</v>
      </c>
      <c r="S1515" s="6" t="str">
        <f>TEXT(ecommerce_dataset_updated[[#This Row],['[Purchase_Date']]], "ddd")</f>
        <v>Thu</v>
      </c>
      <c r="T1515" s="6">
        <f>ecommerce_dataset_updated[[#This Row],[Final_Price(Rs.) _]]-ecommerce_dataset_updated[[#This Row],['[Final_Price(Rs.)']]]</f>
        <v>-4.0000000000013358E-3</v>
      </c>
      <c r="U1515" s="6" t="b">
        <f xml:space="preserve"> AND(ecommerce_dataset_updated[[#This Row],[Final_Price(Rs.) _]]=ecommerce_dataset_updated[[#This Row],['[Final_Price(Rs.)']]])</f>
        <v>0</v>
      </c>
      <c r="V1515" s="5"/>
    </row>
    <row r="1516" spans="1:22">
      <c r="A1516" t="s">
        <v>6137</v>
      </c>
      <c r="B1516" t="s">
        <v>6138</v>
      </c>
      <c r="C1516" t="s">
        <v>10</v>
      </c>
      <c r="D1516" s="9" t="s">
        <v>6139</v>
      </c>
      <c r="E1516" s="8">
        <f>ecommerce_dataset_updated[[#This Row],[Price (Rs.)]]+0</f>
        <v>56.83</v>
      </c>
      <c r="F1516" s="6" t="s">
        <v>154</v>
      </c>
      <c r="G1516" s="7">
        <f>ecommerce_dataset_updated[[#This Row],[Discount (%)]]+0</f>
        <v>30</v>
      </c>
      <c r="H1516" s="6" t="s">
        <v>6140</v>
      </c>
      <c r="I1516" s="6">
        <f>ecommerce_dataset_updated[[#This Row],['[Price (Rs.)']]]*ecommerce_dataset_updated[[#This Row],['[Discount (%)']]]/100</f>
        <v>17.048999999999999</v>
      </c>
      <c r="J1516" s="6">
        <f>ecommerce_dataset_updated[[#This Row],[Final_Price(Rs.)]]+0</f>
        <v>39.78</v>
      </c>
      <c r="K1516" s="6">
        <f xml:space="preserve"> ecommerce_dataset_updated[[#This Row],['[Price (Rs.)']]]-ecommerce_dataset_updated[[#This Row],[Discount Amount _]]</f>
        <v>39.780999999999999</v>
      </c>
      <c r="L1516" t="s">
        <v>28</v>
      </c>
      <c r="M1516" t="s">
        <v>2000</v>
      </c>
      <c r="N1516" s="4" t="s">
        <v>26</v>
      </c>
      <c r="O1516" s="4" t="s">
        <v>14067</v>
      </c>
      <c r="P1516" s="4" t="s">
        <v>14079</v>
      </c>
      <c r="Q1516" s="5">
        <f>DATE(ecommerce_dataset_updated[[#This Row],[YYYY]],ecommerce_dataset_updated[[#This Row],[MM]],ecommerce_dataset_updated[[#This Row],[DD]])</f>
        <v>45498</v>
      </c>
      <c r="R1516" s="6" t="str">
        <f>TEXT(ecommerce_dataset_updated[[#This Row],['[Purchase_Date']]], "mmm")</f>
        <v>Jul</v>
      </c>
      <c r="S1516" s="6" t="str">
        <f>TEXT(ecommerce_dataset_updated[[#This Row],['[Purchase_Date']]], "ddd")</f>
        <v>Thu</v>
      </c>
      <c r="T1516" s="6">
        <f>ecommerce_dataset_updated[[#This Row],[Final_Price(Rs.) _]]-ecommerce_dataset_updated[[#This Row],['[Final_Price(Rs.)']]]</f>
        <v>9.9999999999766942E-4</v>
      </c>
      <c r="U1516" s="6" t="b">
        <f xml:space="preserve"> AND(ecommerce_dataset_updated[[#This Row],[Final_Price(Rs.) _]]=ecommerce_dataset_updated[[#This Row],['[Final_Price(Rs.)']]])</f>
        <v>0</v>
      </c>
      <c r="V1516" s="5"/>
    </row>
    <row r="1517" spans="1:22">
      <c r="A1517" t="s">
        <v>6141</v>
      </c>
      <c r="B1517" t="s">
        <v>6142</v>
      </c>
      <c r="C1517" t="s">
        <v>68</v>
      </c>
      <c r="D1517" s="9" t="s">
        <v>6143</v>
      </c>
      <c r="E1517" s="8">
        <f>ecommerce_dataset_updated[[#This Row],[Price (Rs.)]]+0</f>
        <v>158.57</v>
      </c>
      <c r="F1517" s="6" t="s">
        <v>26</v>
      </c>
      <c r="G1517" s="7">
        <f>ecommerce_dataset_updated[[#This Row],[Discount (%)]]+0</f>
        <v>25</v>
      </c>
      <c r="H1517" s="6" t="s">
        <v>6144</v>
      </c>
      <c r="I1517" s="6">
        <f>ecommerce_dataset_updated[[#This Row],['[Price (Rs.)']]]*ecommerce_dataset_updated[[#This Row],['[Discount (%)']]]/100</f>
        <v>39.642499999999998</v>
      </c>
      <c r="J1517" s="6">
        <f>ecommerce_dataset_updated[[#This Row],[Final_Price(Rs.)]]+0</f>
        <v>118.93</v>
      </c>
      <c r="K1517" s="6">
        <f xml:space="preserve"> ecommerce_dataset_updated[[#This Row],['[Price (Rs.)']]]-ecommerce_dataset_updated[[#This Row],[Discount Amount _]]</f>
        <v>118.92749999999999</v>
      </c>
      <c r="L1517" t="s">
        <v>35</v>
      </c>
      <c r="M1517" t="s">
        <v>3347</v>
      </c>
      <c r="N1517" s="4" t="s">
        <v>14052</v>
      </c>
      <c r="O1517" s="4" t="s">
        <v>14052</v>
      </c>
      <c r="P1517" s="4" t="s">
        <v>14079</v>
      </c>
      <c r="Q1517" s="5">
        <f>DATE(ecommerce_dataset_updated[[#This Row],[YYYY]],ecommerce_dataset_updated[[#This Row],[MM]],ecommerce_dataset_updated[[#This Row],[DD]])</f>
        <v>45292</v>
      </c>
      <c r="R1517" s="6" t="str">
        <f>TEXT(ecommerce_dataset_updated[[#This Row],['[Purchase_Date']]], "mmm")</f>
        <v>Jan</v>
      </c>
      <c r="S1517" s="6" t="str">
        <f>TEXT(ecommerce_dataset_updated[[#This Row],['[Purchase_Date']]], "ddd")</f>
        <v>Mon</v>
      </c>
      <c r="T1517" s="6">
        <f>ecommerce_dataset_updated[[#This Row],[Final_Price(Rs.) _]]-ecommerce_dataset_updated[[#This Row],['[Final_Price(Rs.)']]]</f>
        <v>-2.5000000000119371E-3</v>
      </c>
      <c r="U1517" s="6" t="b">
        <f xml:space="preserve"> AND(ecommerce_dataset_updated[[#This Row],[Final_Price(Rs.) _]]=ecommerce_dataset_updated[[#This Row],['[Final_Price(Rs.)']]])</f>
        <v>0</v>
      </c>
      <c r="V1517" s="5"/>
    </row>
    <row r="1518" spans="1:22">
      <c r="A1518" t="s">
        <v>6145</v>
      </c>
      <c r="B1518" t="s">
        <v>6146</v>
      </c>
      <c r="C1518" t="s">
        <v>32</v>
      </c>
      <c r="D1518" s="9" t="s">
        <v>6147</v>
      </c>
      <c r="E1518" s="8">
        <f>ecommerce_dataset_updated[[#This Row],[Price (Rs.)]]+0</f>
        <v>251.72</v>
      </c>
      <c r="F1518" s="6" t="s">
        <v>53</v>
      </c>
      <c r="G1518" s="7">
        <f>ecommerce_dataset_updated[[#This Row],[Discount (%)]]+0</f>
        <v>5</v>
      </c>
      <c r="H1518" s="6" t="s">
        <v>6148</v>
      </c>
      <c r="I1518" s="6">
        <f>ecommerce_dataset_updated[[#This Row],['[Price (Rs.)']]]*ecommerce_dataset_updated[[#This Row],['[Discount (%)']]]/100</f>
        <v>12.585999999999999</v>
      </c>
      <c r="J1518" s="6">
        <f>ecommerce_dataset_updated[[#This Row],[Final_Price(Rs.)]]+0</f>
        <v>239.13</v>
      </c>
      <c r="K1518" s="6">
        <f xml:space="preserve"> ecommerce_dataset_updated[[#This Row],['[Price (Rs.)']]]-ecommerce_dataset_updated[[#This Row],[Discount Amount _]]</f>
        <v>239.13400000000001</v>
      </c>
      <c r="L1518" t="s">
        <v>120</v>
      </c>
      <c r="M1518" t="s">
        <v>140</v>
      </c>
      <c r="N1518" s="4" t="s">
        <v>14068</v>
      </c>
      <c r="O1518" s="4" t="s">
        <v>14055</v>
      </c>
      <c r="P1518" s="4" t="s">
        <v>14079</v>
      </c>
      <c r="Q1518" s="5">
        <f>DATE(ecommerce_dataset_updated[[#This Row],[YYYY]],ecommerce_dataset_updated[[#This Row],[MM]],ecommerce_dataset_updated[[#This Row],[DD]])</f>
        <v>45535</v>
      </c>
      <c r="R1518" s="6" t="str">
        <f>TEXT(ecommerce_dataset_updated[[#This Row],['[Purchase_Date']]], "mmm")</f>
        <v>Aug</v>
      </c>
      <c r="S1518" s="6" t="str">
        <f>TEXT(ecommerce_dataset_updated[[#This Row],['[Purchase_Date']]], "ddd")</f>
        <v>Sat</v>
      </c>
      <c r="T1518" s="6">
        <f>ecommerce_dataset_updated[[#This Row],[Final_Price(Rs.) _]]-ecommerce_dataset_updated[[#This Row],['[Final_Price(Rs.)']]]</f>
        <v>4.0000000000190994E-3</v>
      </c>
      <c r="U1518" s="6" t="b">
        <f xml:space="preserve"> AND(ecommerce_dataset_updated[[#This Row],[Final_Price(Rs.) _]]=ecommerce_dataset_updated[[#This Row],['[Final_Price(Rs.)']]])</f>
        <v>0</v>
      </c>
      <c r="V1518" s="5"/>
    </row>
    <row r="1519" spans="1:22">
      <c r="A1519" t="s">
        <v>6149</v>
      </c>
      <c r="B1519" t="s">
        <v>6150</v>
      </c>
      <c r="C1519" t="s">
        <v>39</v>
      </c>
      <c r="D1519" s="9" t="s">
        <v>6151</v>
      </c>
      <c r="E1519" s="8">
        <f>ecommerce_dataset_updated[[#This Row],[Price (Rs.)]]+0</f>
        <v>10.09</v>
      </c>
      <c r="F1519" s="6" t="s">
        <v>12</v>
      </c>
      <c r="G1519" s="7">
        <f>ecommerce_dataset_updated[[#This Row],[Discount (%)]]+0</f>
        <v>15</v>
      </c>
      <c r="H1519" s="6" t="s">
        <v>6152</v>
      </c>
      <c r="I1519" s="6">
        <f>ecommerce_dataset_updated[[#This Row],['[Price (Rs.)']]]*ecommerce_dataset_updated[[#This Row],['[Discount (%)']]]/100</f>
        <v>1.5134999999999998</v>
      </c>
      <c r="J1519" s="6">
        <f>ecommerce_dataset_updated[[#This Row],[Final_Price(Rs.)]]+0</f>
        <v>8.58</v>
      </c>
      <c r="K1519" s="6">
        <f xml:space="preserve"> ecommerce_dataset_updated[[#This Row],['[Price (Rs.)']]]-ecommerce_dataset_updated[[#This Row],[Discount Amount _]]</f>
        <v>8.5764999999999993</v>
      </c>
      <c r="L1519" t="s">
        <v>77</v>
      </c>
      <c r="M1519" t="s">
        <v>995</v>
      </c>
      <c r="N1519" s="4" t="s">
        <v>14049</v>
      </c>
      <c r="O1519" s="4" t="s">
        <v>14059</v>
      </c>
      <c r="P1519" s="4" t="s">
        <v>14079</v>
      </c>
      <c r="Q1519" s="5">
        <f>DATE(ecommerce_dataset_updated[[#This Row],[YYYY]],ecommerce_dataset_updated[[#This Row],[MM]],ecommerce_dataset_updated[[#This Row],[DD]])</f>
        <v>45423</v>
      </c>
      <c r="R1519" s="6" t="str">
        <f>TEXT(ecommerce_dataset_updated[[#This Row],['[Purchase_Date']]], "mmm")</f>
        <v>May</v>
      </c>
      <c r="S1519" s="6" t="str">
        <f>TEXT(ecommerce_dataset_updated[[#This Row],['[Purchase_Date']]], "ddd")</f>
        <v>Sat</v>
      </c>
      <c r="T1519" s="6">
        <f>ecommerce_dataset_updated[[#This Row],[Final_Price(Rs.) _]]-ecommerce_dataset_updated[[#This Row],['[Final_Price(Rs.)']]]</f>
        <v>-3.5000000000007248E-3</v>
      </c>
      <c r="U1519" s="6" t="b">
        <f xml:space="preserve"> AND(ecommerce_dataset_updated[[#This Row],[Final_Price(Rs.) _]]=ecommerce_dataset_updated[[#This Row],['[Final_Price(Rs.)']]])</f>
        <v>0</v>
      </c>
      <c r="V1519" s="5"/>
    </row>
    <row r="1520" spans="1:22">
      <c r="A1520" t="s">
        <v>6153</v>
      </c>
      <c r="B1520" t="s">
        <v>6154</v>
      </c>
      <c r="C1520" t="s">
        <v>32</v>
      </c>
      <c r="D1520" s="9" t="s">
        <v>6155</v>
      </c>
      <c r="E1520" s="8">
        <f>ecommerce_dataset_updated[[#This Row],[Price (Rs.)]]+0</f>
        <v>303.27999999999997</v>
      </c>
      <c r="F1520" s="6" t="s">
        <v>107</v>
      </c>
      <c r="G1520" s="7">
        <f>ecommerce_dataset_updated[[#This Row],[Discount (%)]]+0</f>
        <v>0</v>
      </c>
      <c r="H1520" s="6" t="s">
        <v>6155</v>
      </c>
      <c r="I1520" s="6">
        <f>ecommerce_dataset_updated[[#This Row],['[Price (Rs.)']]]*ecommerce_dataset_updated[[#This Row],['[Discount (%)']]]/100</f>
        <v>0</v>
      </c>
      <c r="J1520" s="6">
        <f>ecommerce_dataset_updated[[#This Row],[Final_Price(Rs.)]]+0</f>
        <v>303.27999999999997</v>
      </c>
      <c r="K1520" s="6">
        <f xml:space="preserve"> ecommerce_dataset_updated[[#This Row],['[Price (Rs.)']]]-ecommerce_dataset_updated[[#This Row],[Discount Amount _]]</f>
        <v>303.27999999999997</v>
      </c>
      <c r="L1520" t="s">
        <v>14</v>
      </c>
      <c r="M1520" t="s">
        <v>1441</v>
      </c>
      <c r="N1520" s="4" t="s">
        <v>14071</v>
      </c>
      <c r="O1520" s="4" t="s">
        <v>14062</v>
      </c>
      <c r="P1520" s="4" t="s">
        <v>14079</v>
      </c>
      <c r="Q1520" s="5">
        <f>DATE(ecommerce_dataset_updated[[#This Row],[YYYY]],ecommerce_dataset_updated[[#This Row],[MM]],ecommerce_dataset_updated[[#This Row],[DD]])</f>
        <v>45467</v>
      </c>
      <c r="R1520" s="6" t="str">
        <f>TEXT(ecommerce_dataset_updated[[#This Row],['[Purchase_Date']]], "mmm")</f>
        <v>Jun</v>
      </c>
      <c r="S1520" s="6" t="str">
        <f>TEXT(ecommerce_dataset_updated[[#This Row],['[Purchase_Date']]], "ddd")</f>
        <v>Mon</v>
      </c>
      <c r="T1520" s="6">
        <f>ecommerce_dataset_updated[[#This Row],[Final_Price(Rs.) _]]-ecommerce_dataset_updated[[#This Row],['[Final_Price(Rs.)']]]</f>
        <v>0</v>
      </c>
      <c r="U1520" s="6" t="b">
        <f xml:space="preserve"> AND(ecommerce_dataset_updated[[#This Row],[Final_Price(Rs.) _]]=ecommerce_dataset_updated[[#This Row],['[Final_Price(Rs.)']]])</f>
        <v>1</v>
      </c>
      <c r="V1520" s="5"/>
    </row>
    <row r="1521" spans="1:22">
      <c r="A1521" t="s">
        <v>6156</v>
      </c>
      <c r="B1521" t="s">
        <v>6157</v>
      </c>
      <c r="C1521" t="s">
        <v>114</v>
      </c>
      <c r="D1521" s="9" t="s">
        <v>6158</v>
      </c>
      <c r="E1521" s="8">
        <f>ecommerce_dataset_updated[[#This Row],[Price (Rs.)]]+0</f>
        <v>312.92</v>
      </c>
      <c r="F1521" s="6" t="s">
        <v>12</v>
      </c>
      <c r="G1521" s="7">
        <f>ecommerce_dataset_updated[[#This Row],[Discount (%)]]+0</f>
        <v>15</v>
      </c>
      <c r="H1521" s="6" t="s">
        <v>6159</v>
      </c>
      <c r="I1521" s="6">
        <f>ecommerce_dataset_updated[[#This Row],['[Price (Rs.)']]]*ecommerce_dataset_updated[[#This Row],['[Discount (%)']]]/100</f>
        <v>46.938000000000002</v>
      </c>
      <c r="J1521" s="6">
        <f>ecommerce_dataset_updated[[#This Row],[Final_Price(Rs.)]]+0</f>
        <v>265.98</v>
      </c>
      <c r="K1521" s="6">
        <f xml:space="preserve"> ecommerce_dataset_updated[[#This Row],['[Price (Rs.)']]]-ecommerce_dataset_updated[[#This Row],[Discount Amount _]]</f>
        <v>265.98200000000003</v>
      </c>
      <c r="L1521" t="s">
        <v>120</v>
      </c>
      <c r="M1521" t="s">
        <v>1429</v>
      </c>
      <c r="N1521" s="4" t="s">
        <v>14070</v>
      </c>
      <c r="O1521" s="4" t="s">
        <v>75</v>
      </c>
      <c r="P1521" s="4" t="s">
        <v>14079</v>
      </c>
      <c r="Q1521" s="5">
        <f>DATE(ecommerce_dataset_updated[[#This Row],[YYYY]],ecommerce_dataset_updated[[#This Row],[MM]],ecommerce_dataset_updated[[#This Row],[DD]])</f>
        <v>45583</v>
      </c>
      <c r="R1521" s="6" t="str">
        <f>TEXT(ecommerce_dataset_updated[[#This Row],['[Purchase_Date']]], "mmm")</f>
        <v>Oct</v>
      </c>
      <c r="S1521" s="6" t="str">
        <f>TEXT(ecommerce_dataset_updated[[#This Row],['[Purchase_Date']]], "ddd")</f>
        <v>Fri</v>
      </c>
      <c r="T1521" s="6">
        <f>ecommerce_dataset_updated[[#This Row],[Final_Price(Rs.) _]]-ecommerce_dataset_updated[[#This Row],['[Final_Price(Rs.)']]]</f>
        <v>2.0000000000095497E-3</v>
      </c>
      <c r="U1521" s="6" t="b">
        <f xml:space="preserve"> AND(ecommerce_dataset_updated[[#This Row],[Final_Price(Rs.) _]]=ecommerce_dataset_updated[[#This Row],['[Final_Price(Rs.)']]])</f>
        <v>0</v>
      </c>
      <c r="V1521" s="5"/>
    </row>
    <row r="1522" spans="1:22">
      <c r="A1522" t="s">
        <v>6160</v>
      </c>
      <c r="B1522" t="s">
        <v>6161</v>
      </c>
      <c r="C1522" t="s">
        <v>68</v>
      </c>
      <c r="D1522" s="9" t="s">
        <v>6162</v>
      </c>
      <c r="E1522" s="8">
        <f>ecommerce_dataset_updated[[#This Row],[Price (Rs.)]]+0</f>
        <v>402.85</v>
      </c>
      <c r="F1522" s="6" t="s">
        <v>12</v>
      </c>
      <c r="G1522" s="7">
        <f>ecommerce_dataset_updated[[#This Row],[Discount (%)]]+0</f>
        <v>15</v>
      </c>
      <c r="H1522" s="6" t="s">
        <v>6163</v>
      </c>
      <c r="I1522" s="6">
        <f>ecommerce_dataset_updated[[#This Row],['[Price (Rs.)']]]*ecommerce_dataset_updated[[#This Row],['[Discount (%)']]]/100</f>
        <v>60.427500000000002</v>
      </c>
      <c r="J1522" s="6">
        <f>ecommerce_dataset_updated[[#This Row],[Final_Price(Rs.)]]+0</f>
        <v>342.42</v>
      </c>
      <c r="K1522" s="6">
        <f xml:space="preserve"> ecommerce_dataset_updated[[#This Row],['[Price (Rs.)']]]-ecommerce_dataset_updated[[#This Row],[Discount Amount _]]</f>
        <v>342.42250000000001</v>
      </c>
      <c r="L1522" t="s">
        <v>28</v>
      </c>
      <c r="M1522" t="s">
        <v>3559</v>
      </c>
      <c r="N1522" s="4" t="s">
        <v>14051</v>
      </c>
      <c r="O1522" s="4" t="s">
        <v>14057</v>
      </c>
      <c r="P1522" s="4" t="s">
        <v>14079</v>
      </c>
      <c r="Q1522" s="5">
        <f>DATE(ecommerce_dataset_updated[[#This Row],[YYYY]],ecommerce_dataset_updated[[#This Row],[MM]],ecommerce_dataset_updated[[#This Row],[DD]])</f>
        <v>45353</v>
      </c>
      <c r="R1522" s="6" t="str">
        <f>TEXT(ecommerce_dataset_updated[[#This Row],['[Purchase_Date']]], "mmm")</f>
        <v>Mar</v>
      </c>
      <c r="S1522" s="6" t="str">
        <f>TEXT(ecommerce_dataset_updated[[#This Row],['[Purchase_Date']]], "ddd")</f>
        <v>Sat</v>
      </c>
      <c r="T1522" s="6">
        <f>ecommerce_dataset_updated[[#This Row],[Final_Price(Rs.) _]]-ecommerce_dataset_updated[[#This Row],['[Final_Price(Rs.)']]]</f>
        <v>2.4999999999977263E-3</v>
      </c>
      <c r="U1522" s="6" t="b">
        <f xml:space="preserve"> AND(ecommerce_dataset_updated[[#This Row],[Final_Price(Rs.) _]]=ecommerce_dataset_updated[[#This Row],['[Final_Price(Rs.)']]])</f>
        <v>0</v>
      </c>
      <c r="V1522" s="5"/>
    </row>
    <row r="1523" spans="1:22">
      <c r="A1523" t="s">
        <v>6164</v>
      </c>
      <c r="B1523" t="s">
        <v>6165</v>
      </c>
      <c r="C1523" t="s">
        <v>68</v>
      </c>
      <c r="D1523" s="9" t="s">
        <v>6166</v>
      </c>
      <c r="E1523" s="8">
        <f>ecommerce_dataset_updated[[#This Row],[Price (Rs.)]]+0</f>
        <v>70.44</v>
      </c>
      <c r="F1523" s="6" t="s">
        <v>26</v>
      </c>
      <c r="G1523" s="7">
        <f>ecommerce_dataset_updated[[#This Row],[Discount (%)]]+0</f>
        <v>25</v>
      </c>
      <c r="H1523" s="6" t="s">
        <v>6167</v>
      </c>
      <c r="I1523" s="6">
        <f>ecommerce_dataset_updated[[#This Row],['[Price (Rs.)']]]*ecommerce_dataset_updated[[#This Row],['[Discount (%)']]]/100</f>
        <v>17.61</v>
      </c>
      <c r="J1523" s="6">
        <f>ecommerce_dataset_updated[[#This Row],[Final_Price(Rs.)]]+0</f>
        <v>52.83</v>
      </c>
      <c r="K1523" s="6">
        <f xml:space="preserve"> ecommerce_dataset_updated[[#This Row],['[Price (Rs.)']]]-ecommerce_dataset_updated[[#This Row],[Discount Amount _]]</f>
        <v>52.83</v>
      </c>
      <c r="L1523" t="s">
        <v>28</v>
      </c>
      <c r="M1523" t="s">
        <v>254</v>
      </c>
      <c r="N1523" s="4" t="s">
        <v>26</v>
      </c>
      <c r="O1523" s="4" t="s">
        <v>14051</v>
      </c>
      <c r="P1523" s="4" t="s">
        <v>14079</v>
      </c>
      <c r="Q1523" s="5">
        <f>DATE(ecommerce_dataset_updated[[#This Row],[YYYY]],ecommerce_dataset_updated[[#This Row],[MM]],ecommerce_dataset_updated[[#This Row],[DD]])</f>
        <v>45347</v>
      </c>
      <c r="R1523" s="6" t="str">
        <f>TEXT(ecommerce_dataset_updated[[#This Row],['[Purchase_Date']]], "mmm")</f>
        <v>Feb</v>
      </c>
      <c r="S1523" s="6" t="str">
        <f>TEXT(ecommerce_dataset_updated[[#This Row],['[Purchase_Date']]], "ddd")</f>
        <v>Sun</v>
      </c>
      <c r="T1523" s="6">
        <f>ecommerce_dataset_updated[[#This Row],[Final_Price(Rs.) _]]-ecommerce_dataset_updated[[#This Row],['[Final_Price(Rs.)']]]</f>
        <v>0</v>
      </c>
      <c r="U1523" s="6" t="b">
        <f xml:space="preserve"> AND(ecommerce_dataset_updated[[#This Row],[Final_Price(Rs.) _]]=ecommerce_dataset_updated[[#This Row],['[Final_Price(Rs.)']]])</f>
        <v>1</v>
      </c>
      <c r="V1523" s="5"/>
    </row>
    <row r="1524" spans="1:22">
      <c r="A1524" t="s">
        <v>6168</v>
      </c>
      <c r="B1524" t="s">
        <v>6169</v>
      </c>
      <c r="C1524" t="s">
        <v>39</v>
      </c>
      <c r="D1524" s="9" t="s">
        <v>6170</v>
      </c>
      <c r="E1524" s="8">
        <f>ecommerce_dataset_updated[[#This Row],[Price (Rs.)]]+0</f>
        <v>181.51</v>
      </c>
      <c r="F1524" s="6" t="s">
        <v>12</v>
      </c>
      <c r="G1524" s="7">
        <f>ecommerce_dataset_updated[[#This Row],[Discount (%)]]+0</f>
        <v>15</v>
      </c>
      <c r="H1524" s="6" t="s">
        <v>6171</v>
      </c>
      <c r="I1524" s="6">
        <f>ecommerce_dataset_updated[[#This Row],['[Price (Rs.)']]]*ecommerce_dataset_updated[[#This Row],['[Discount (%)']]]/100</f>
        <v>27.226499999999998</v>
      </c>
      <c r="J1524" s="6">
        <f>ecommerce_dataset_updated[[#This Row],[Final_Price(Rs.)]]+0</f>
        <v>154.28</v>
      </c>
      <c r="K1524" s="6">
        <f xml:space="preserve"> ecommerce_dataset_updated[[#This Row],['[Price (Rs.)']]]-ecommerce_dataset_updated[[#This Row],[Discount Amount _]]</f>
        <v>154.2835</v>
      </c>
      <c r="L1524" t="s">
        <v>120</v>
      </c>
      <c r="M1524" t="s">
        <v>1239</v>
      </c>
      <c r="N1524" s="4" t="s">
        <v>14068</v>
      </c>
      <c r="O1524" s="4" t="s">
        <v>75</v>
      </c>
      <c r="P1524" s="4" t="s">
        <v>14079</v>
      </c>
      <c r="Q1524" s="5">
        <f>DATE(ecommerce_dataset_updated[[#This Row],[YYYY]],ecommerce_dataset_updated[[#This Row],[MM]],ecommerce_dataset_updated[[#This Row],[DD]])</f>
        <v>45596</v>
      </c>
      <c r="R1524" s="6" t="str">
        <f>TEXT(ecommerce_dataset_updated[[#This Row],['[Purchase_Date']]], "mmm")</f>
        <v>Oct</v>
      </c>
      <c r="S1524" s="6" t="str">
        <f>TEXT(ecommerce_dataset_updated[[#This Row],['[Purchase_Date']]], "ddd")</f>
        <v>Thu</v>
      </c>
      <c r="T1524" s="6">
        <f>ecommerce_dataset_updated[[#This Row],[Final_Price(Rs.) _]]-ecommerce_dataset_updated[[#This Row],['[Final_Price(Rs.)']]]</f>
        <v>3.5000000000025011E-3</v>
      </c>
      <c r="U1524" s="6" t="b">
        <f xml:space="preserve"> AND(ecommerce_dataset_updated[[#This Row],[Final_Price(Rs.) _]]=ecommerce_dataset_updated[[#This Row],['[Final_Price(Rs.)']]])</f>
        <v>0</v>
      </c>
      <c r="V1524" s="5"/>
    </row>
    <row r="1525" spans="1:22">
      <c r="A1525" t="s">
        <v>6172</v>
      </c>
      <c r="B1525" t="s">
        <v>6173</v>
      </c>
      <c r="C1525" t="s">
        <v>32</v>
      </c>
      <c r="D1525" s="9" t="s">
        <v>6174</v>
      </c>
      <c r="E1525" s="8">
        <f>ecommerce_dataset_updated[[#This Row],[Price (Rs.)]]+0</f>
        <v>448.07</v>
      </c>
      <c r="F1525" s="6" t="s">
        <v>107</v>
      </c>
      <c r="G1525" s="7">
        <f>ecommerce_dataset_updated[[#This Row],[Discount (%)]]+0</f>
        <v>0</v>
      </c>
      <c r="H1525" s="6" t="s">
        <v>6174</v>
      </c>
      <c r="I1525" s="6">
        <f>ecommerce_dataset_updated[[#This Row],['[Price (Rs.)']]]*ecommerce_dataset_updated[[#This Row],['[Discount (%)']]]/100</f>
        <v>0</v>
      </c>
      <c r="J1525" s="6">
        <f>ecommerce_dataset_updated[[#This Row],[Final_Price(Rs.)]]+0</f>
        <v>448.07</v>
      </c>
      <c r="K1525" s="6">
        <f xml:space="preserve"> ecommerce_dataset_updated[[#This Row],['[Price (Rs.)']]]-ecommerce_dataset_updated[[#This Row],[Discount Amount _]]</f>
        <v>448.07</v>
      </c>
      <c r="L1525" t="s">
        <v>77</v>
      </c>
      <c r="M1525" t="s">
        <v>126</v>
      </c>
      <c r="N1525" s="4" t="s">
        <v>14052</v>
      </c>
      <c r="O1525" s="4" t="s">
        <v>14062</v>
      </c>
      <c r="P1525" s="4" t="s">
        <v>14079</v>
      </c>
      <c r="Q1525" s="5">
        <f>DATE(ecommerce_dataset_updated[[#This Row],[YYYY]],ecommerce_dataset_updated[[#This Row],[MM]],ecommerce_dataset_updated[[#This Row],[DD]])</f>
        <v>45444</v>
      </c>
      <c r="R1525" s="6" t="str">
        <f>TEXT(ecommerce_dataset_updated[[#This Row],['[Purchase_Date']]], "mmm")</f>
        <v>Jun</v>
      </c>
      <c r="S1525" s="6" t="str">
        <f>TEXT(ecommerce_dataset_updated[[#This Row],['[Purchase_Date']]], "ddd")</f>
        <v>Sat</v>
      </c>
      <c r="T1525" s="6">
        <f>ecommerce_dataset_updated[[#This Row],[Final_Price(Rs.) _]]-ecommerce_dataset_updated[[#This Row],['[Final_Price(Rs.)']]]</f>
        <v>0</v>
      </c>
      <c r="U1525" s="6" t="b">
        <f xml:space="preserve"> AND(ecommerce_dataset_updated[[#This Row],[Final_Price(Rs.) _]]=ecommerce_dataset_updated[[#This Row],['[Final_Price(Rs.)']]])</f>
        <v>1</v>
      </c>
      <c r="V1525" s="5"/>
    </row>
    <row r="1526" spans="1:22">
      <c r="A1526" t="s">
        <v>6175</v>
      </c>
      <c r="B1526" t="s">
        <v>6176</v>
      </c>
      <c r="C1526" t="s">
        <v>45</v>
      </c>
      <c r="D1526" s="9" t="s">
        <v>6177</v>
      </c>
      <c r="E1526" s="8">
        <f>ecommerce_dataset_updated[[#This Row],[Price (Rs.)]]+0</f>
        <v>211.53</v>
      </c>
      <c r="F1526" s="6" t="s">
        <v>154</v>
      </c>
      <c r="G1526" s="7">
        <f>ecommerce_dataset_updated[[#This Row],[Discount (%)]]+0</f>
        <v>30</v>
      </c>
      <c r="H1526" s="6" t="s">
        <v>6178</v>
      </c>
      <c r="I1526" s="6">
        <f>ecommerce_dataset_updated[[#This Row],['[Price (Rs.)']]]*ecommerce_dataset_updated[[#This Row],['[Discount (%)']]]/100</f>
        <v>63.458999999999996</v>
      </c>
      <c r="J1526" s="6">
        <f>ecommerce_dataset_updated[[#This Row],[Final_Price(Rs.)]]+0</f>
        <v>148.07</v>
      </c>
      <c r="K1526" s="6">
        <f xml:space="preserve"> ecommerce_dataset_updated[[#This Row],['[Price (Rs.)']]]-ecommerce_dataset_updated[[#This Row],[Discount Amount _]]</f>
        <v>148.071</v>
      </c>
      <c r="L1526" t="s">
        <v>77</v>
      </c>
      <c r="M1526" t="s">
        <v>976</v>
      </c>
      <c r="N1526" s="4" t="s">
        <v>26</v>
      </c>
      <c r="O1526" s="4" t="s">
        <v>75</v>
      </c>
      <c r="P1526" s="4" t="s">
        <v>14079</v>
      </c>
      <c r="Q1526" s="5">
        <f>DATE(ecommerce_dataset_updated[[#This Row],[YYYY]],ecommerce_dataset_updated[[#This Row],[MM]],ecommerce_dataset_updated[[#This Row],[DD]])</f>
        <v>45590</v>
      </c>
      <c r="R1526" s="6" t="str">
        <f>TEXT(ecommerce_dataset_updated[[#This Row],['[Purchase_Date']]], "mmm")</f>
        <v>Oct</v>
      </c>
      <c r="S1526" s="6" t="str">
        <f>TEXT(ecommerce_dataset_updated[[#This Row],['[Purchase_Date']]], "ddd")</f>
        <v>Fri</v>
      </c>
      <c r="T1526" s="6">
        <f>ecommerce_dataset_updated[[#This Row],[Final_Price(Rs.) _]]-ecommerce_dataset_updated[[#This Row],['[Final_Price(Rs.)']]]</f>
        <v>1.0000000000047748E-3</v>
      </c>
      <c r="U1526" s="6" t="b">
        <f xml:space="preserve"> AND(ecommerce_dataset_updated[[#This Row],[Final_Price(Rs.) _]]=ecommerce_dataset_updated[[#This Row],['[Final_Price(Rs.)']]])</f>
        <v>0</v>
      </c>
      <c r="V1526" s="5"/>
    </row>
    <row r="1527" spans="1:22">
      <c r="A1527" t="s">
        <v>6179</v>
      </c>
      <c r="B1527" t="s">
        <v>6180</v>
      </c>
      <c r="C1527" t="s">
        <v>68</v>
      </c>
      <c r="D1527" s="9" t="s">
        <v>6181</v>
      </c>
      <c r="E1527" s="8">
        <f>ecommerce_dataset_updated[[#This Row],[Price (Rs.)]]+0</f>
        <v>196.14</v>
      </c>
      <c r="F1527" s="6" t="s">
        <v>26</v>
      </c>
      <c r="G1527" s="7">
        <f>ecommerce_dataset_updated[[#This Row],[Discount (%)]]+0</f>
        <v>25</v>
      </c>
      <c r="H1527" s="6" t="s">
        <v>6182</v>
      </c>
      <c r="I1527" s="6">
        <f>ecommerce_dataset_updated[[#This Row],['[Price (Rs.)']]]*ecommerce_dataset_updated[[#This Row],['[Discount (%)']]]/100</f>
        <v>49.034999999999997</v>
      </c>
      <c r="J1527" s="6">
        <f>ecommerce_dataset_updated[[#This Row],[Final_Price(Rs.)]]+0</f>
        <v>147.1</v>
      </c>
      <c r="K1527" s="6">
        <f xml:space="preserve"> ecommerce_dataset_updated[[#This Row],['[Price (Rs.)']]]-ecommerce_dataset_updated[[#This Row],[Discount Amount _]]</f>
        <v>147.10499999999999</v>
      </c>
      <c r="L1527" t="s">
        <v>35</v>
      </c>
      <c r="M1527" t="s">
        <v>5415</v>
      </c>
      <c r="N1527" s="4" t="s">
        <v>14048</v>
      </c>
      <c r="O1527" s="4" t="s">
        <v>14067</v>
      </c>
      <c r="P1527" s="4" t="s">
        <v>14079</v>
      </c>
      <c r="Q1527" s="5">
        <f>DATE(ecommerce_dataset_updated[[#This Row],[YYYY]],ecommerce_dataset_updated[[#This Row],[MM]],ecommerce_dataset_updated[[#This Row],[DD]])</f>
        <v>45485</v>
      </c>
      <c r="R1527" s="6" t="str">
        <f>TEXT(ecommerce_dataset_updated[[#This Row],['[Purchase_Date']]], "mmm")</f>
        <v>Jul</v>
      </c>
      <c r="S1527" s="6" t="str">
        <f>TEXT(ecommerce_dataset_updated[[#This Row],['[Purchase_Date']]], "ddd")</f>
        <v>Fri</v>
      </c>
      <c r="T1527" s="6">
        <f>ecommerce_dataset_updated[[#This Row],[Final_Price(Rs.) _]]-ecommerce_dataset_updated[[#This Row],['[Final_Price(Rs.)']]]</f>
        <v>4.9999999999954525E-3</v>
      </c>
      <c r="U1527" s="6" t="b">
        <f xml:space="preserve"> AND(ecommerce_dataset_updated[[#This Row],[Final_Price(Rs.) _]]=ecommerce_dataset_updated[[#This Row],['[Final_Price(Rs.)']]])</f>
        <v>0</v>
      </c>
      <c r="V1527" s="5"/>
    </row>
    <row r="1528" spans="1:22">
      <c r="A1528" t="s">
        <v>6183</v>
      </c>
      <c r="B1528" t="s">
        <v>6184</v>
      </c>
      <c r="C1528" t="s">
        <v>68</v>
      </c>
      <c r="D1528" s="9" t="s">
        <v>6185</v>
      </c>
      <c r="E1528" s="8">
        <f>ecommerce_dataset_updated[[#This Row],[Price (Rs.)]]+0</f>
        <v>295.8</v>
      </c>
      <c r="F1528" s="6" t="s">
        <v>107</v>
      </c>
      <c r="G1528" s="7">
        <f>ecommerce_dataset_updated[[#This Row],[Discount (%)]]+0</f>
        <v>0</v>
      </c>
      <c r="H1528" s="6" t="s">
        <v>6185</v>
      </c>
      <c r="I1528" s="6">
        <f>ecommerce_dataset_updated[[#This Row],['[Price (Rs.)']]]*ecommerce_dataset_updated[[#This Row],['[Discount (%)']]]/100</f>
        <v>0</v>
      </c>
      <c r="J1528" s="6">
        <f>ecommerce_dataset_updated[[#This Row],[Final_Price(Rs.)]]+0</f>
        <v>295.8</v>
      </c>
      <c r="K1528" s="6">
        <f xml:space="preserve"> ecommerce_dataset_updated[[#This Row],['[Price (Rs.)']]]-ecommerce_dataset_updated[[#This Row],[Discount Amount _]]</f>
        <v>295.8</v>
      </c>
      <c r="L1528" t="s">
        <v>120</v>
      </c>
      <c r="M1528" t="s">
        <v>1574</v>
      </c>
      <c r="N1528" s="4" t="s">
        <v>14061</v>
      </c>
      <c r="O1528" s="4" t="s">
        <v>14055</v>
      </c>
      <c r="P1528" s="4" t="s">
        <v>14079</v>
      </c>
      <c r="Q1528" s="5">
        <f>DATE(ecommerce_dataset_updated[[#This Row],[YYYY]],ecommerce_dataset_updated[[#This Row],[MM]],ecommerce_dataset_updated[[#This Row],[DD]])</f>
        <v>45525</v>
      </c>
      <c r="R1528" s="6" t="str">
        <f>TEXT(ecommerce_dataset_updated[[#This Row],['[Purchase_Date']]], "mmm")</f>
        <v>Aug</v>
      </c>
      <c r="S1528" s="6" t="str">
        <f>TEXT(ecommerce_dataset_updated[[#This Row],['[Purchase_Date']]], "ddd")</f>
        <v>Wed</v>
      </c>
      <c r="T1528" s="6">
        <f>ecommerce_dataset_updated[[#This Row],[Final_Price(Rs.) _]]-ecommerce_dataset_updated[[#This Row],['[Final_Price(Rs.)']]]</f>
        <v>0</v>
      </c>
      <c r="U1528" s="6" t="b">
        <f xml:space="preserve"> AND(ecommerce_dataset_updated[[#This Row],[Final_Price(Rs.) _]]=ecommerce_dataset_updated[[#This Row],['[Final_Price(Rs.)']]])</f>
        <v>1</v>
      </c>
      <c r="V1528" s="5"/>
    </row>
    <row r="1529" spans="1:22">
      <c r="A1529" t="s">
        <v>6186</v>
      </c>
      <c r="B1529" t="s">
        <v>6187</v>
      </c>
      <c r="C1529" t="s">
        <v>45</v>
      </c>
      <c r="D1529" s="9" t="s">
        <v>6188</v>
      </c>
      <c r="E1529" s="8">
        <f>ecommerce_dataset_updated[[#This Row],[Price (Rs.)]]+0</f>
        <v>362.26</v>
      </c>
      <c r="F1529" s="6" t="s">
        <v>107</v>
      </c>
      <c r="G1529" s="7">
        <f>ecommerce_dataset_updated[[#This Row],[Discount (%)]]+0</f>
        <v>0</v>
      </c>
      <c r="H1529" s="6" t="s">
        <v>6188</v>
      </c>
      <c r="I1529" s="6">
        <f>ecommerce_dataset_updated[[#This Row],['[Price (Rs.)']]]*ecommerce_dataset_updated[[#This Row],['[Discount (%)']]]/100</f>
        <v>0</v>
      </c>
      <c r="J1529" s="6">
        <f>ecommerce_dataset_updated[[#This Row],[Final_Price(Rs.)]]+0</f>
        <v>362.26</v>
      </c>
      <c r="K1529" s="6">
        <f xml:space="preserve"> ecommerce_dataset_updated[[#This Row],['[Price (Rs.)']]]-ecommerce_dataset_updated[[#This Row],[Discount Amount _]]</f>
        <v>362.26</v>
      </c>
      <c r="L1529" t="s">
        <v>14</v>
      </c>
      <c r="M1529" t="s">
        <v>3686</v>
      </c>
      <c r="N1529" s="4" t="s">
        <v>14055</v>
      </c>
      <c r="O1529" s="4" t="s">
        <v>14062</v>
      </c>
      <c r="P1529" s="4" t="s">
        <v>14079</v>
      </c>
      <c r="Q1529" s="5">
        <f>DATE(ecommerce_dataset_updated[[#This Row],[YYYY]],ecommerce_dataset_updated[[#This Row],[MM]],ecommerce_dataset_updated[[#This Row],[DD]])</f>
        <v>45451</v>
      </c>
      <c r="R1529" s="6" t="str">
        <f>TEXT(ecommerce_dataset_updated[[#This Row],['[Purchase_Date']]], "mmm")</f>
        <v>Jun</v>
      </c>
      <c r="S1529" s="6" t="str">
        <f>TEXT(ecommerce_dataset_updated[[#This Row],['[Purchase_Date']]], "ddd")</f>
        <v>Sat</v>
      </c>
      <c r="T1529" s="6">
        <f>ecommerce_dataset_updated[[#This Row],[Final_Price(Rs.) _]]-ecommerce_dataset_updated[[#This Row],['[Final_Price(Rs.)']]]</f>
        <v>0</v>
      </c>
      <c r="U1529" s="6" t="b">
        <f xml:space="preserve"> AND(ecommerce_dataset_updated[[#This Row],[Final_Price(Rs.) _]]=ecommerce_dataset_updated[[#This Row],['[Final_Price(Rs.)']]])</f>
        <v>1</v>
      </c>
      <c r="V1529" s="5"/>
    </row>
    <row r="1530" spans="1:22">
      <c r="A1530" t="s">
        <v>6189</v>
      </c>
      <c r="B1530" t="s">
        <v>6190</v>
      </c>
      <c r="C1530" t="s">
        <v>10</v>
      </c>
      <c r="D1530" s="9" t="s">
        <v>6191</v>
      </c>
      <c r="E1530" s="8">
        <f>ecommerce_dataset_updated[[#This Row],[Price (Rs.)]]+0</f>
        <v>188.56</v>
      </c>
      <c r="F1530" s="6" t="s">
        <v>12</v>
      </c>
      <c r="G1530" s="7">
        <f>ecommerce_dataset_updated[[#This Row],[Discount (%)]]+0</f>
        <v>15</v>
      </c>
      <c r="H1530" s="6" t="s">
        <v>6192</v>
      </c>
      <c r="I1530" s="6">
        <f>ecommerce_dataset_updated[[#This Row],['[Price (Rs.)']]]*ecommerce_dataset_updated[[#This Row],['[Discount (%)']]]/100</f>
        <v>28.284000000000002</v>
      </c>
      <c r="J1530" s="6">
        <f>ecommerce_dataset_updated[[#This Row],[Final_Price(Rs.)]]+0</f>
        <v>160.28</v>
      </c>
      <c r="K1530" s="6">
        <f xml:space="preserve"> ecommerce_dataset_updated[[#This Row],['[Price (Rs.)']]]-ecommerce_dataset_updated[[#This Row],[Discount Amount _]]</f>
        <v>160.27600000000001</v>
      </c>
      <c r="L1530" t="s">
        <v>120</v>
      </c>
      <c r="M1530" t="s">
        <v>492</v>
      </c>
      <c r="N1530" s="4" t="s">
        <v>12</v>
      </c>
      <c r="O1530" s="4" t="s">
        <v>14062</v>
      </c>
      <c r="P1530" s="4" t="s">
        <v>14079</v>
      </c>
      <c r="Q1530" s="5">
        <f>DATE(ecommerce_dataset_updated[[#This Row],[YYYY]],ecommerce_dataset_updated[[#This Row],[MM]],ecommerce_dataset_updated[[#This Row],[DD]])</f>
        <v>45458</v>
      </c>
      <c r="R1530" s="6" t="str">
        <f>TEXT(ecommerce_dataset_updated[[#This Row],['[Purchase_Date']]], "mmm")</f>
        <v>Jun</v>
      </c>
      <c r="S1530" s="6" t="str">
        <f>TEXT(ecommerce_dataset_updated[[#This Row],['[Purchase_Date']]], "ddd")</f>
        <v>Sat</v>
      </c>
      <c r="T1530" s="6">
        <f>ecommerce_dataset_updated[[#This Row],[Final_Price(Rs.) _]]-ecommerce_dataset_updated[[#This Row],['[Final_Price(Rs.)']]]</f>
        <v>-3.9999999999906777E-3</v>
      </c>
      <c r="U1530" s="6" t="b">
        <f xml:space="preserve"> AND(ecommerce_dataset_updated[[#This Row],[Final_Price(Rs.) _]]=ecommerce_dataset_updated[[#This Row],['[Final_Price(Rs.)']]])</f>
        <v>0</v>
      </c>
      <c r="V1530" s="5"/>
    </row>
    <row r="1531" spans="1:22">
      <c r="A1531" t="s">
        <v>6193</v>
      </c>
      <c r="B1531" t="s">
        <v>6194</v>
      </c>
      <c r="C1531" t="s">
        <v>10</v>
      </c>
      <c r="D1531" s="9" t="s">
        <v>6195</v>
      </c>
      <c r="E1531" s="8">
        <f>ecommerce_dataset_updated[[#This Row],[Price (Rs.)]]+0</f>
        <v>308.79000000000002</v>
      </c>
      <c r="F1531" s="6" t="s">
        <v>26</v>
      </c>
      <c r="G1531" s="7">
        <f>ecommerce_dataset_updated[[#This Row],[Discount (%)]]+0</f>
        <v>25</v>
      </c>
      <c r="H1531" s="6" t="s">
        <v>6196</v>
      </c>
      <c r="I1531" s="6">
        <f>ecommerce_dataset_updated[[#This Row],['[Price (Rs.)']]]*ecommerce_dataset_updated[[#This Row],['[Discount (%)']]]/100</f>
        <v>77.197500000000005</v>
      </c>
      <c r="J1531" s="6">
        <f>ecommerce_dataset_updated[[#This Row],[Final_Price(Rs.)]]+0</f>
        <v>231.59</v>
      </c>
      <c r="K1531" s="6">
        <f xml:space="preserve"> ecommerce_dataset_updated[[#This Row],['[Price (Rs.)']]]-ecommerce_dataset_updated[[#This Row],[Discount Amount _]]</f>
        <v>231.59250000000003</v>
      </c>
      <c r="L1531" t="s">
        <v>14</v>
      </c>
      <c r="M1531" t="s">
        <v>1761</v>
      </c>
      <c r="N1531" s="4" t="s">
        <v>14069</v>
      </c>
      <c r="O1531" s="4" t="s">
        <v>14059</v>
      </c>
      <c r="P1531" s="4" t="s">
        <v>14079</v>
      </c>
      <c r="Q1531" s="5">
        <f>DATE(ecommerce_dataset_updated[[#This Row],[YYYY]],ecommerce_dataset_updated[[#This Row],[MM]],ecommerce_dataset_updated[[#This Row],[DD]])</f>
        <v>45434</v>
      </c>
      <c r="R1531" s="6" t="str">
        <f>TEXT(ecommerce_dataset_updated[[#This Row],['[Purchase_Date']]], "mmm")</f>
        <v>May</v>
      </c>
      <c r="S1531" s="6" t="str">
        <f>TEXT(ecommerce_dataset_updated[[#This Row],['[Purchase_Date']]], "ddd")</f>
        <v>Wed</v>
      </c>
      <c r="T1531" s="6">
        <f>ecommerce_dataset_updated[[#This Row],[Final_Price(Rs.) _]]-ecommerce_dataset_updated[[#This Row],['[Final_Price(Rs.)']]]</f>
        <v>2.500000000026148E-3</v>
      </c>
      <c r="U1531" s="6" t="b">
        <f xml:space="preserve"> AND(ecommerce_dataset_updated[[#This Row],[Final_Price(Rs.) _]]=ecommerce_dataset_updated[[#This Row],['[Final_Price(Rs.)']]])</f>
        <v>0</v>
      </c>
      <c r="V1531" s="5"/>
    </row>
    <row r="1532" spans="1:22">
      <c r="A1532" t="s">
        <v>6197</v>
      </c>
      <c r="B1532" t="s">
        <v>6198</v>
      </c>
      <c r="C1532" t="s">
        <v>32</v>
      </c>
      <c r="D1532" s="9" t="s">
        <v>6199</v>
      </c>
      <c r="E1532" s="8">
        <f>ecommerce_dataset_updated[[#This Row],[Price (Rs.)]]+0</f>
        <v>53.1</v>
      </c>
      <c r="F1532" s="6" t="s">
        <v>47</v>
      </c>
      <c r="G1532" s="7">
        <f>ecommerce_dataset_updated[[#This Row],[Discount (%)]]+0</f>
        <v>50</v>
      </c>
      <c r="H1532" s="6" t="s">
        <v>6200</v>
      </c>
      <c r="I1532" s="6">
        <f>ecommerce_dataset_updated[[#This Row],['[Price (Rs.)']]]*ecommerce_dataset_updated[[#This Row],['[Discount (%)']]]/100</f>
        <v>26.55</v>
      </c>
      <c r="J1532" s="6">
        <f>ecommerce_dataset_updated[[#This Row],[Final_Price(Rs.)]]+0</f>
        <v>26.55</v>
      </c>
      <c r="K1532" s="6">
        <f xml:space="preserve"> ecommerce_dataset_updated[[#This Row],['[Price (Rs.)']]]-ecommerce_dataset_updated[[#This Row],[Discount Amount _]]</f>
        <v>26.55</v>
      </c>
      <c r="L1532" t="s">
        <v>35</v>
      </c>
      <c r="M1532" t="s">
        <v>600</v>
      </c>
      <c r="N1532" s="4" t="s">
        <v>14072</v>
      </c>
      <c r="O1532" s="4" t="s">
        <v>14053</v>
      </c>
      <c r="P1532" s="4" t="s">
        <v>14079</v>
      </c>
      <c r="Q1532" s="5">
        <f>DATE(ecommerce_dataset_updated[[#This Row],[YYYY]],ecommerce_dataset_updated[[#This Row],[MM]],ecommerce_dataset_updated[[#This Row],[DD]])</f>
        <v>45398</v>
      </c>
      <c r="R1532" s="6" t="str">
        <f>TEXT(ecommerce_dataset_updated[[#This Row],['[Purchase_Date']]], "mmm")</f>
        <v>Apr</v>
      </c>
      <c r="S1532" s="6" t="str">
        <f>TEXT(ecommerce_dataset_updated[[#This Row],['[Purchase_Date']]], "ddd")</f>
        <v>Tue</v>
      </c>
      <c r="T1532" s="6">
        <f>ecommerce_dataset_updated[[#This Row],[Final_Price(Rs.) _]]-ecommerce_dataset_updated[[#This Row],['[Final_Price(Rs.)']]]</f>
        <v>0</v>
      </c>
      <c r="U1532" s="6" t="b">
        <f xml:space="preserve"> AND(ecommerce_dataset_updated[[#This Row],[Final_Price(Rs.) _]]=ecommerce_dataset_updated[[#This Row],['[Final_Price(Rs.)']]])</f>
        <v>1</v>
      </c>
      <c r="V1532" s="5"/>
    </row>
    <row r="1533" spans="1:22">
      <c r="A1533" t="s">
        <v>6201</v>
      </c>
      <c r="B1533" t="s">
        <v>6202</v>
      </c>
      <c r="C1533" t="s">
        <v>32</v>
      </c>
      <c r="D1533" s="9" t="s">
        <v>6203</v>
      </c>
      <c r="E1533" s="8">
        <f>ecommerce_dataset_updated[[#This Row],[Price (Rs.)]]+0</f>
        <v>204.25</v>
      </c>
      <c r="F1533" s="6" t="s">
        <v>20</v>
      </c>
      <c r="G1533" s="7">
        <f>ecommerce_dataset_updated[[#This Row],[Discount (%)]]+0</f>
        <v>20</v>
      </c>
      <c r="H1533" s="6" t="s">
        <v>6204</v>
      </c>
      <c r="I1533" s="6">
        <f>ecommerce_dataset_updated[[#This Row],['[Price (Rs.)']]]*ecommerce_dataset_updated[[#This Row],['[Discount (%)']]]/100</f>
        <v>40.85</v>
      </c>
      <c r="J1533" s="6">
        <f>ecommerce_dataset_updated[[#This Row],[Final_Price(Rs.)]]+0</f>
        <v>163.4</v>
      </c>
      <c r="K1533" s="6">
        <f xml:space="preserve"> ecommerce_dataset_updated[[#This Row],['[Price (Rs.)']]]-ecommerce_dataset_updated[[#This Row],[Discount Amount _]]</f>
        <v>163.4</v>
      </c>
      <c r="L1533" t="s">
        <v>28</v>
      </c>
      <c r="M1533" t="s">
        <v>1140</v>
      </c>
      <c r="N1533" s="4" t="s">
        <v>14054</v>
      </c>
      <c r="O1533" s="4" t="s">
        <v>14059</v>
      </c>
      <c r="P1533" s="4" t="s">
        <v>14079</v>
      </c>
      <c r="Q1533" s="5">
        <f>DATE(ecommerce_dataset_updated[[#This Row],[YYYY]],ecommerce_dataset_updated[[#This Row],[MM]],ecommerce_dataset_updated[[#This Row],[DD]])</f>
        <v>45439</v>
      </c>
      <c r="R1533" s="6" t="str">
        <f>TEXT(ecommerce_dataset_updated[[#This Row],['[Purchase_Date']]], "mmm")</f>
        <v>May</v>
      </c>
      <c r="S1533" s="6" t="str">
        <f>TEXT(ecommerce_dataset_updated[[#This Row],['[Purchase_Date']]], "ddd")</f>
        <v>Mon</v>
      </c>
      <c r="T1533" s="6">
        <f>ecommerce_dataset_updated[[#This Row],[Final_Price(Rs.) _]]-ecommerce_dataset_updated[[#This Row],['[Final_Price(Rs.)']]]</f>
        <v>0</v>
      </c>
      <c r="U1533" s="6" t="b">
        <f xml:space="preserve"> AND(ecommerce_dataset_updated[[#This Row],[Final_Price(Rs.) _]]=ecommerce_dataset_updated[[#This Row],['[Final_Price(Rs.)']]])</f>
        <v>1</v>
      </c>
      <c r="V1533" s="5"/>
    </row>
    <row r="1534" spans="1:22">
      <c r="A1534" t="s">
        <v>6205</v>
      </c>
      <c r="B1534" t="s">
        <v>6206</v>
      </c>
      <c r="C1534" t="s">
        <v>18</v>
      </c>
      <c r="D1534" s="9" t="s">
        <v>6207</v>
      </c>
      <c r="E1534" s="8">
        <f>ecommerce_dataset_updated[[#This Row],[Price (Rs.)]]+0</f>
        <v>117.23</v>
      </c>
      <c r="F1534" s="6" t="s">
        <v>107</v>
      </c>
      <c r="G1534" s="7">
        <f>ecommerce_dataset_updated[[#This Row],[Discount (%)]]+0</f>
        <v>0</v>
      </c>
      <c r="H1534" s="6" t="s">
        <v>6207</v>
      </c>
      <c r="I1534" s="6">
        <f>ecommerce_dataset_updated[[#This Row],['[Price (Rs.)']]]*ecommerce_dataset_updated[[#This Row],['[Discount (%)']]]/100</f>
        <v>0</v>
      </c>
      <c r="J1534" s="6">
        <f>ecommerce_dataset_updated[[#This Row],[Final_Price(Rs.)]]+0</f>
        <v>117.23</v>
      </c>
      <c r="K1534" s="6">
        <f xml:space="preserve"> ecommerce_dataset_updated[[#This Row],['[Price (Rs.)']]]-ecommerce_dataset_updated[[#This Row],[Discount Amount _]]</f>
        <v>117.23</v>
      </c>
      <c r="L1534" t="s">
        <v>35</v>
      </c>
      <c r="M1534" t="s">
        <v>696</v>
      </c>
      <c r="N1534" s="4" t="s">
        <v>14049</v>
      </c>
      <c r="O1534" s="4" t="s">
        <v>14053</v>
      </c>
      <c r="P1534" s="4" t="s">
        <v>14079</v>
      </c>
      <c r="Q1534" s="5">
        <f>DATE(ecommerce_dataset_updated[[#This Row],[YYYY]],ecommerce_dataset_updated[[#This Row],[MM]],ecommerce_dataset_updated[[#This Row],[DD]])</f>
        <v>45393</v>
      </c>
      <c r="R1534" s="6" t="str">
        <f>TEXT(ecommerce_dataset_updated[[#This Row],['[Purchase_Date']]], "mmm")</f>
        <v>Apr</v>
      </c>
      <c r="S1534" s="6" t="str">
        <f>TEXT(ecommerce_dataset_updated[[#This Row],['[Purchase_Date']]], "ddd")</f>
        <v>Thu</v>
      </c>
      <c r="T1534" s="6">
        <f>ecommerce_dataset_updated[[#This Row],[Final_Price(Rs.) _]]-ecommerce_dataset_updated[[#This Row],['[Final_Price(Rs.)']]]</f>
        <v>0</v>
      </c>
      <c r="U1534" s="6" t="b">
        <f xml:space="preserve"> AND(ecommerce_dataset_updated[[#This Row],[Final_Price(Rs.) _]]=ecommerce_dataset_updated[[#This Row],['[Final_Price(Rs.)']]])</f>
        <v>1</v>
      </c>
      <c r="V1534" s="5"/>
    </row>
    <row r="1535" spans="1:22">
      <c r="A1535" t="s">
        <v>6208</v>
      </c>
      <c r="B1535" t="s">
        <v>6209</v>
      </c>
      <c r="C1535" t="s">
        <v>68</v>
      </c>
      <c r="D1535" s="9" t="s">
        <v>6210</v>
      </c>
      <c r="E1535" s="8">
        <f>ecommerce_dataset_updated[[#This Row],[Price (Rs.)]]+0</f>
        <v>156.30000000000001</v>
      </c>
      <c r="F1535" s="6" t="s">
        <v>107</v>
      </c>
      <c r="G1535" s="7">
        <f>ecommerce_dataset_updated[[#This Row],[Discount (%)]]+0</f>
        <v>0</v>
      </c>
      <c r="H1535" s="6" t="s">
        <v>6210</v>
      </c>
      <c r="I1535" s="6">
        <f>ecommerce_dataset_updated[[#This Row],['[Price (Rs.)']]]*ecommerce_dataset_updated[[#This Row],['[Discount (%)']]]/100</f>
        <v>0</v>
      </c>
      <c r="J1535" s="6">
        <f>ecommerce_dataset_updated[[#This Row],[Final_Price(Rs.)]]+0</f>
        <v>156.30000000000001</v>
      </c>
      <c r="K1535" s="6">
        <f xml:space="preserve"> ecommerce_dataset_updated[[#This Row],['[Price (Rs.)']]]-ecommerce_dataset_updated[[#This Row],[Discount Amount _]]</f>
        <v>156.30000000000001</v>
      </c>
      <c r="L1535" t="s">
        <v>35</v>
      </c>
      <c r="M1535" t="s">
        <v>4317</v>
      </c>
      <c r="N1535" s="4" t="s">
        <v>14063</v>
      </c>
      <c r="O1535" s="4" t="s">
        <v>14067</v>
      </c>
      <c r="P1535" s="4" t="s">
        <v>14079</v>
      </c>
      <c r="Q1535" s="5">
        <f>DATE(ecommerce_dataset_updated[[#This Row],[YYYY]],ecommerce_dataset_updated[[#This Row],[MM]],ecommerce_dataset_updated[[#This Row],[DD]])</f>
        <v>45490</v>
      </c>
      <c r="R1535" s="6" t="str">
        <f>TEXT(ecommerce_dataset_updated[[#This Row],['[Purchase_Date']]], "mmm")</f>
        <v>Jul</v>
      </c>
      <c r="S1535" s="6" t="str">
        <f>TEXT(ecommerce_dataset_updated[[#This Row],['[Purchase_Date']]], "ddd")</f>
        <v>Wed</v>
      </c>
      <c r="T1535" s="6">
        <f>ecommerce_dataset_updated[[#This Row],[Final_Price(Rs.) _]]-ecommerce_dataset_updated[[#This Row],['[Final_Price(Rs.)']]]</f>
        <v>0</v>
      </c>
      <c r="U1535" s="6" t="b">
        <f xml:space="preserve"> AND(ecommerce_dataset_updated[[#This Row],[Final_Price(Rs.) _]]=ecommerce_dataset_updated[[#This Row],['[Final_Price(Rs.)']]])</f>
        <v>1</v>
      </c>
      <c r="V1535" s="5"/>
    </row>
    <row r="1536" spans="1:22">
      <c r="A1536" t="s">
        <v>6211</v>
      </c>
      <c r="B1536" t="s">
        <v>6212</v>
      </c>
      <c r="C1536" t="s">
        <v>68</v>
      </c>
      <c r="D1536" s="9" t="s">
        <v>406</v>
      </c>
      <c r="E1536" s="8">
        <f>ecommerce_dataset_updated[[#This Row],[Price (Rs.)]]+0</f>
        <v>486.62</v>
      </c>
      <c r="F1536" s="6" t="s">
        <v>154</v>
      </c>
      <c r="G1536" s="7">
        <f>ecommerce_dataset_updated[[#This Row],[Discount (%)]]+0</f>
        <v>30</v>
      </c>
      <c r="H1536" s="6" t="s">
        <v>6213</v>
      </c>
      <c r="I1536" s="6">
        <f>ecommerce_dataset_updated[[#This Row],['[Price (Rs.)']]]*ecommerce_dataset_updated[[#This Row],['[Discount (%)']]]/100</f>
        <v>145.98599999999999</v>
      </c>
      <c r="J1536" s="6">
        <f>ecommerce_dataset_updated[[#This Row],[Final_Price(Rs.)]]+0</f>
        <v>340.63</v>
      </c>
      <c r="K1536" s="6">
        <f xml:space="preserve"> ecommerce_dataset_updated[[#This Row],['[Price (Rs.)']]]-ecommerce_dataset_updated[[#This Row],[Discount Amount _]]</f>
        <v>340.63400000000001</v>
      </c>
      <c r="L1536" t="s">
        <v>14</v>
      </c>
      <c r="M1536" t="s">
        <v>2875</v>
      </c>
      <c r="N1536" s="4" t="s">
        <v>14066</v>
      </c>
      <c r="O1536" s="4" t="s">
        <v>14055</v>
      </c>
      <c r="P1536" s="4" t="s">
        <v>14079</v>
      </c>
      <c r="Q1536" s="5">
        <f>DATE(ecommerce_dataset_updated[[#This Row],[YYYY]],ecommerce_dataset_updated[[#This Row],[MM]],ecommerce_dataset_updated[[#This Row],[DD]])</f>
        <v>45523</v>
      </c>
      <c r="R1536" s="6" t="str">
        <f>TEXT(ecommerce_dataset_updated[[#This Row],['[Purchase_Date']]], "mmm")</f>
        <v>Aug</v>
      </c>
      <c r="S1536" s="6" t="str">
        <f>TEXT(ecommerce_dataset_updated[[#This Row],['[Purchase_Date']]], "ddd")</f>
        <v>Mon</v>
      </c>
      <c r="T1536" s="6">
        <f>ecommerce_dataset_updated[[#This Row],[Final_Price(Rs.) _]]-ecommerce_dataset_updated[[#This Row],['[Final_Price(Rs.)']]]</f>
        <v>4.0000000000190994E-3</v>
      </c>
      <c r="U1536" s="6" t="b">
        <f xml:space="preserve"> AND(ecommerce_dataset_updated[[#This Row],[Final_Price(Rs.) _]]=ecommerce_dataset_updated[[#This Row],['[Final_Price(Rs.)']]])</f>
        <v>0</v>
      </c>
      <c r="V1536" s="5"/>
    </row>
    <row r="1537" spans="1:22">
      <c r="A1537" t="s">
        <v>6214</v>
      </c>
      <c r="B1537" t="s">
        <v>6215</v>
      </c>
      <c r="C1537" t="s">
        <v>39</v>
      </c>
      <c r="D1537" s="9" t="s">
        <v>6216</v>
      </c>
      <c r="E1537" s="8">
        <f>ecommerce_dataset_updated[[#This Row],[Price (Rs.)]]+0</f>
        <v>221.1</v>
      </c>
      <c r="F1537" s="6" t="s">
        <v>53</v>
      </c>
      <c r="G1537" s="7">
        <f>ecommerce_dataset_updated[[#This Row],[Discount (%)]]+0</f>
        <v>5</v>
      </c>
      <c r="H1537" s="6" t="s">
        <v>6217</v>
      </c>
      <c r="I1537" s="6">
        <f>ecommerce_dataset_updated[[#This Row],['[Price (Rs.)']]]*ecommerce_dataset_updated[[#This Row],['[Discount (%)']]]/100</f>
        <v>11.055</v>
      </c>
      <c r="J1537" s="6">
        <f>ecommerce_dataset_updated[[#This Row],[Final_Price(Rs.)]]+0</f>
        <v>210.04</v>
      </c>
      <c r="K1537" s="6">
        <f xml:space="preserve"> ecommerce_dataset_updated[[#This Row],['[Price (Rs.)']]]-ecommerce_dataset_updated[[#This Row],[Discount Amount _]]</f>
        <v>210.04499999999999</v>
      </c>
      <c r="L1537" t="s">
        <v>120</v>
      </c>
      <c r="M1537" t="s">
        <v>4693</v>
      </c>
      <c r="N1537" s="4" t="s">
        <v>154</v>
      </c>
      <c r="O1537" s="4" t="s">
        <v>14052</v>
      </c>
      <c r="P1537" s="4" t="s">
        <v>14079</v>
      </c>
      <c r="Q1537" s="5">
        <f>DATE(ecommerce_dataset_updated[[#This Row],[YYYY]],ecommerce_dataset_updated[[#This Row],[MM]],ecommerce_dataset_updated[[#This Row],[DD]])</f>
        <v>45321</v>
      </c>
      <c r="R1537" s="6" t="str">
        <f>TEXT(ecommerce_dataset_updated[[#This Row],['[Purchase_Date']]], "mmm")</f>
        <v>Jan</v>
      </c>
      <c r="S1537" s="6" t="str">
        <f>TEXT(ecommerce_dataset_updated[[#This Row],['[Purchase_Date']]], "ddd")</f>
        <v>Tue</v>
      </c>
      <c r="T1537" s="6">
        <f>ecommerce_dataset_updated[[#This Row],[Final_Price(Rs.) _]]-ecommerce_dataset_updated[[#This Row],['[Final_Price(Rs.)']]]</f>
        <v>4.9999999999954525E-3</v>
      </c>
      <c r="U1537" s="6" t="b">
        <f xml:space="preserve"> AND(ecommerce_dataset_updated[[#This Row],[Final_Price(Rs.) _]]=ecommerce_dataset_updated[[#This Row],['[Final_Price(Rs.)']]])</f>
        <v>0</v>
      </c>
      <c r="V1537" s="5"/>
    </row>
    <row r="1538" spans="1:22">
      <c r="A1538" t="s">
        <v>6218</v>
      </c>
      <c r="B1538" t="s">
        <v>6219</v>
      </c>
      <c r="C1538" t="s">
        <v>39</v>
      </c>
      <c r="D1538" s="9" t="s">
        <v>6220</v>
      </c>
      <c r="E1538" s="8">
        <f>ecommerce_dataset_updated[[#This Row],[Price (Rs.)]]+0</f>
        <v>377.15</v>
      </c>
      <c r="F1538" s="6" t="s">
        <v>107</v>
      </c>
      <c r="G1538" s="7">
        <f>ecommerce_dataset_updated[[#This Row],[Discount (%)]]+0</f>
        <v>0</v>
      </c>
      <c r="H1538" s="6" t="s">
        <v>6220</v>
      </c>
      <c r="I1538" s="6">
        <f>ecommerce_dataset_updated[[#This Row],['[Price (Rs.)']]]*ecommerce_dataset_updated[[#This Row],['[Discount (%)']]]/100</f>
        <v>0</v>
      </c>
      <c r="J1538" s="6">
        <f>ecommerce_dataset_updated[[#This Row],[Final_Price(Rs.)]]+0</f>
        <v>377.15</v>
      </c>
      <c r="K1538" s="6">
        <f xml:space="preserve"> ecommerce_dataset_updated[[#This Row],['[Price (Rs.)']]]-ecommerce_dataset_updated[[#This Row],[Discount Amount _]]</f>
        <v>377.15</v>
      </c>
      <c r="L1538" t="s">
        <v>120</v>
      </c>
      <c r="M1538" t="s">
        <v>1817</v>
      </c>
      <c r="N1538" s="4" t="s">
        <v>14063</v>
      </c>
      <c r="O1538" s="4" t="s">
        <v>14052</v>
      </c>
      <c r="P1538" s="4" t="s">
        <v>14079</v>
      </c>
      <c r="Q1538" s="5">
        <f>DATE(ecommerce_dataset_updated[[#This Row],[YYYY]],ecommerce_dataset_updated[[#This Row],[MM]],ecommerce_dataset_updated[[#This Row],[DD]])</f>
        <v>45308</v>
      </c>
      <c r="R1538" s="6" t="str">
        <f>TEXT(ecommerce_dataset_updated[[#This Row],['[Purchase_Date']]], "mmm")</f>
        <v>Jan</v>
      </c>
      <c r="S1538" s="6" t="str">
        <f>TEXT(ecommerce_dataset_updated[[#This Row],['[Purchase_Date']]], "ddd")</f>
        <v>Wed</v>
      </c>
      <c r="T1538" s="6">
        <f>ecommerce_dataset_updated[[#This Row],[Final_Price(Rs.) _]]-ecommerce_dataset_updated[[#This Row],['[Final_Price(Rs.)']]]</f>
        <v>0</v>
      </c>
      <c r="U1538" s="6" t="b">
        <f xml:space="preserve"> AND(ecommerce_dataset_updated[[#This Row],[Final_Price(Rs.) _]]=ecommerce_dataset_updated[[#This Row],['[Final_Price(Rs.)']]])</f>
        <v>1</v>
      </c>
      <c r="V1538" s="5"/>
    </row>
    <row r="1539" spans="1:22">
      <c r="A1539" t="s">
        <v>6221</v>
      </c>
      <c r="B1539" t="s">
        <v>6222</v>
      </c>
      <c r="C1539" t="s">
        <v>18</v>
      </c>
      <c r="D1539" s="9" t="s">
        <v>6223</v>
      </c>
      <c r="E1539" s="8">
        <f>ecommerce_dataset_updated[[#This Row],[Price (Rs.)]]+0</f>
        <v>198.3</v>
      </c>
      <c r="F1539" s="6" t="s">
        <v>154</v>
      </c>
      <c r="G1539" s="7">
        <f>ecommerce_dataset_updated[[#This Row],[Discount (%)]]+0</f>
        <v>30</v>
      </c>
      <c r="H1539" s="6" t="s">
        <v>370</v>
      </c>
      <c r="I1539" s="6">
        <f>ecommerce_dataset_updated[[#This Row],['[Price (Rs.)']]]*ecommerce_dataset_updated[[#This Row],['[Discount (%)']]]/100</f>
        <v>59.49</v>
      </c>
      <c r="J1539" s="6">
        <f>ecommerce_dataset_updated[[#This Row],[Final_Price(Rs.)]]+0</f>
        <v>138.81</v>
      </c>
      <c r="K1539" s="6">
        <f xml:space="preserve"> ecommerce_dataset_updated[[#This Row],['[Price (Rs.)']]]-ecommerce_dataset_updated[[#This Row],[Discount Amount _]]</f>
        <v>138.81</v>
      </c>
      <c r="L1539" t="s">
        <v>35</v>
      </c>
      <c r="M1539" t="s">
        <v>362</v>
      </c>
      <c r="N1539" s="4" t="s">
        <v>14054</v>
      </c>
      <c r="O1539" s="4" t="s">
        <v>14051</v>
      </c>
      <c r="P1539" s="4" t="s">
        <v>14079</v>
      </c>
      <c r="Q1539" s="5">
        <f>DATE(ecommerce_dataset_updated[[#This Row],[YYYY]],ecommerce_dataset_updated[[#This Row],[MM]],ecommerce_dataset_updated[[#This Row],[DD]])</f>
        <v>45349</v>
      </c>
      <c r="R1539" s="6" t="str">
        <f>TEXT(ecommerce_dataset_updated[[#This Row],['[Purchase_Date']]], "mmm")</f>
        <v>Feb</v>
      </c>
      <c r="S1539" s="6" t="str">
        <f>TEXT(ecommerce_dataset_updated[[#This Row],['[Purchase_Date']]], "ddd")</f>
        <v>Tue</v>
      </c>
      <c r="T1539" s="6">
        <f>ecommerce_dataset_updated[[#This Row],[Final_Price(Rs.) _]]-ecommerce_dataset_updated[[#This Row],['[Final_Price(Rs.)']]]</f>
        <v>0</v>
      </c>
      <c r="U1539" s="6" t="b">
        <f xml:space="preserve"> AND(ecommerce_dataset_updated[[#This Row],[Final_Price(Rs.) _]]=ecommerce_dataset_updated[[#This Row],['[Final_Price(Rs.)']]])</f>
        <v>1</v>
      </c>
      <c r="V1539" s="5"/>
    </row>
    <row r="1540" spans="1:22">
      <c r="A1540" t="s">
        <v>6224</v>
      </c>
      <c r="B1540" t="s">
        <v>6225</v>
      </c>
      <c r="C1540" t="s">
        <v>114</v>
      </c>
      <c r="D1540" s="9" t="s">
        <v>6226</v>
      </c>
      <c r="E1540" s="8">
        <f>ecommerce_dataset_updated[[#This Row],[Price (Rs.)]]+0</f>
        <v>450.82</v>
      </c>
      <c r="F1540" s="6" t="s">
        <v>53</v>
      </c>
      <c r="G1540" s="7">
        <f>ecommerce_dataset_updated[[#This Row],[Discount (%)]]+0</f>
        <v>5</v>
      </c>
      <c r="H1540" s="6" t="s">
        <v>6227</v>
      </c>
      <c r="I1540" s="6">
        <f>ecommerce_dataset_updated[[#This Row],['[Price (Rs.)']]]*ecommerce_dataset_updated[[#This Row],['[Discount (%)']]]/100</f>
        <v>22.541</v>
      </c>
      <c r="J1540" s="6">
        <f>ecommerce_dataset_updated[[#This Row],[Final_Price(Rs.)]]+0</f>
        <v>428.28</v>
      </c>
      <c r="K1540" s="6">
        <f xml:space="preserve"> ecommerce_dataset_updated[[#This Row],['[Price (Rs.)']]]-ecommerce_dataset_updated[[#This Row],[Discount Amount _]]</f>
        <v>428.279</v>
      </c>
      <c r="L1540" t="s">
        <v>28</v>
      </c>
      <c r="M1540" t="s">
        <v>339</v>
      </c>
      <c r="N1540" s="4" t="s">
        <v>14070</v>
      </c>
      <c r="O1540" s="4" t="s">
        <v>14067</v>
      </c>
      <c r="P1540" s="4" t="s">
        <v>14079</v>
      </c>
      <c r="Q1540" s="5">
        <f>DATE(ecommerce_dataset_updated[[#This Row],[YYYY]],ecommerce_dataset_updated[[#This Row],[MM]],ecommerce_dataset_updated[[#This Row],[DD]])</f>
        <v>45491</v>
      </c>
      <c r="R1540" s="6" t="str">
        <f>TEXT(ecommerce_dataset_updated[[#This Row],['[Purchase_Date']]], "mmm")</f>
        <v>Jul</v>
      </c>
      <c r="S1540" s="6" t="str">
        <f>TEXT(ecommerce_dataset_updated[[#This Row],['[Purchase_Date']]], "ddd")</f>
        <v>Thu</v>
      </c>
      <c r="T1540" s="6">
        <f>ecommerce_dataset_updated[[#This Row],[Final_Price(Rs.) _]]-ecommerce_dataset_updated[[#This Row],['[Final_Price(Rs.)']]]</f>
        <v>-9.9999999997635314E-4</v>
      </c>
      <c r="U1540" s="6" t="b">
        <f xml:space="preserve"> AND(ecommerce_dataset_updated[[#This Row],[Final_Price(Rs.) _]]=ecommerce_dataset_updated[[#This Row],['[Final_Price(Rs.)']]])</f>
        <v>0</v>
      </c>
      <c r="V1540" s="5"/>
    </row>
    <row r="1541" spans="1:22">
      <c r="A1541" t="s">
        <v>6228</v>
      </c>
      <c r="B1541" t="s">
        <v>6229</v>
      </c>
      <c r="C1541" t="s">
        <v>39</v>
      </c>
      <c r="D1541" s="9" t="s">
        <v>6230</v>
      </c>
      <c r="E1541" s="8">
        <f>ecommerce_dataset_updated[[#This Row],[Price (Rs.)]]+0</f>
        <v>214.8</v>
      </c>
      <c r="F1541" s="6" t="s">
        <v>26</v>
      </c>
      <c r="G1541" s="7">
        <f>ecommerce_dataset_updated[[#This Row],[Discount (%)]]+0</f>
        <v>25</v>
      </c>
      <c r="H1541" s="6" t="s">
        <v>6231</v>
      </c>
      <c r="I1541" s="6">
        <f>ecommerce_dataset_updated[[#This Row],['[Price (Rs.)']]]*ecommerce_dataset_updated[[#This Row],['[Discount (%)']]]/100</f>
        <v>53.7</v>
      </c>
      <c r="J1541" s="6">
        <f>ecommerce_dataset_updated[[#This Row],[Final_Price(Rs.)]]+0</f>
        <v>161.1</v>
      </c>
      <c r="K1541" s="6">
        <f xml:space="preserve"> ecommerce_dataset_updated[[#This Row],['[Price (Rs.)']]]-ecommerce_dataset_updated[[#This Row],[Discount Amount _]]</f>
        <v>161.10000000000002</v>
      </c>
      <c r="L1541" t="s">
        <v>14</v>
      </c>
      <c r="M1541" t="s">
        <v>1441</v>
      </c>
      <c r="N1541" s="4" t="s">
        <v>14071</v>
      </c>
      <c r="O1541" s="4" t="s">
        <v>14062</v>
      </c>
      <c r="P1541" s="4" t="s">
        <v>14079</v>
      </c>
      <c r="Q1541" s="5">
        <f>DATE(ecommerce_dataset_updated[[#This Row],[YYYY]],ecommerce_dataset_updated[[#This Row],[MM]],ecommerce_dataset_updated[[#This Row],[DD]])</f>
        <v>45467</v>
      </c>
      <c r="R1541" s="6" t="str">
        <f>TEXT(ecommerce_dataset_updated[[#This Row],['[Purchase_Date']]], "mmm")</f>
        <v>Jun</v>
      </c>
      <c r="S1541" s="6" t="str">
        <f>TEXT(ecommerce_dataset_updated[[#This Row],['[Purchase_Date']]], "ddd")</f>
        <v>Mon</v>
      </c>
      <c r="T1541" s="6">
        <f>ecommerce_dataset_updated[[#This Row],[Final_Price(Rs.) _]]-ecommerce_dataset_updated[[#This Row],['[Final_Price(Rs.)']]]</f>
        <v>0</v>
      </c>
      <c r="U1541" s="6" t="b">
        <f xml:space="preserve"> AND(ecommerce_dataset_updated[[#This Row],[Final_Price(Rs.) _]]=ecommerce_dataset_updated[[#This Row],['[Final_Price(Rs.)']]])</f>
        <v>1</v>
      </c>
      <c r="V1541" s="5"/>
    </row>
    <row r="1542" spans="1:22">
      <c r="A1542" t="s">
        <v>6232</v>
      </c>
      <c r="B1542" t="s">
        <v>6233</v>
      </c>
      <c r="C1542" t="s">
        <v>18</v>
      </c>
      <c r="D1542" s="9" t="s">
        <v>6234</v>
      </c>
      <c r="E1542" s="8">
        <f>ecommerce_dataset_updated[[#This Row],[Price (Rs.)]]+0</f>
        <v>178.58</v>
      </c>
      <c r="F1542" s="6" t="s">
        <v>47</v>
      </c>
      <c r="G1542" s="7">
        <f>ecommerce_dataset_updated[[#This Row],[Discount (%)]]+0</f>
        <v>50</v>
      </c>
      <c r="H1542" s="6" t="s">
        <v>6235</v>
      </c>
      <c r="I1542" s="6">
        <f>ecommerce_dataset_updated[[#This Row],['[Price (Rs.)']]]*ecommerce_dataset_updated[[#This Row],['[Discount (%)']]]/100</f>
        <v>89.29</v>
      </c>
      <c r="J1542" s="6">
        <f>ecommerce_dataset_updated[[#This Row],[Final_Price(Rs.)]]+0</f>
        <v>89.29</v>
      </c>
      <c r="K1542" s="6">
        <f xml:space="preserve"> ecommerce_dataset_updated[[#This Row],['[Price (Rs.)']]]-ecommerce_dataset_updated[[#This Row],[Discount Amount _]]</f>
        <v>89.29</v>
      </c>
      <c r="L1542" t="s">
        <v>28</v>
      </c>
      <c r="M1542" t="s">
        <v>2568</v>
      </c>
      <c r="N1542" s="4" t="s">
        <v>14053</v>
      </c>
      <c r="O1542" s="4" t="s">
        <v>14051</v>
      </c>
      <c r="P1542" s="4" t="s">
        <v>14079</v>
      </c>
      <c r="Q1542" s="5">
        <f>DATE(ecommerce_dataset_updated[[#This Row],[YYYY]],ecommerce_dataset_updated[[#This Row],[MM]],ecommerce_dataset_updated[[#This Row],[DD]])</f>
        <v>45326</v>
      </c>
      <c r="R1542" s="6" t="str">
        <f>TEXT(ecommerce_dataset_updated[[#This Row],['[Purchase_Date']]], "mmm")</f>
        <v>Feb</v>
      </c>
      <c r="S1542" s="6" t="str">
        <f>TEXT(ecommerce_dataset_updated[[#This Row],['[Purchase_Date']]], "ddd")</f>
        <v>Sun</v>
      </c>
      <c r="T1542" s="6">
        <f>ecommerce_dataset_updated[[#This Row],[Final_Price(Rs.) _]]-ecommerce_dataset_updated[[#This Row],['[Final_Price(Rs.)']]]</f>
        <v>0</v>
      </c>
      <c r="U1542" s="6" t="b">
        <f xml:space="preserve"> AND(ecommerce_dataset_updated[[#This Row],[Final_Price(Rs.) _]]=ecommerce_dataset_updated[[#This Row],['[Final_Price(Rs.)']]])</f>
        <v>1</v>
      </c>
      <c r="V1542" s="5"/>
    </row>
    <row r="1543" spans="1:22">
      <c r="A1543" t="s">
        <v>6236</v>
      </c>
      <c r="B1543" t="s">
        <v>6237</v>
      </c>
      <c r="C1543" t="s">
        <v>10</v>
      </c>
      <c r="D1543" s="9" t="s">
        <v>6238</v>
      </c>
      <c r="E1543" s="8">
        <f>ecommerce_dataset_updated[[#This Row],[Price (Rs.)]]+0</f>
        <v>237.9</v>
      </c>
      <c r="F1543" s="6" t="s">
        <v>154</v>
      </c>
      <c r="G1543" s="7">
        <f>ecommerce_dataset_updated[[#This Row],[Discount (%)]]+0</f>
        <v>30</v>
      </c>
      <c r="H1543" s="6" t="s">
        <v>6239</v>
      </c>
      <c r="I1543" s="6">
        <f>ecommerce_dataset_updated[[#This Row],['[Price (Rs.)']]]*ecommerce_dataset_updated[[#This Row],['[Discount (%)']]]/100</f>
        <v>71.37</v>
      </c>
      <c r="J1543" s="6">
        <f>ecommerce_dataset_updated[[#This Row],[Final_Price(Rs.)]]+0</f>
        <v>166.53</v>
      </c>
      <c r="K1543" s="6">
        <f xml:space="preserve"> ecommerce_dataset_updated[[#This Row],['[Price (Rs.)']]]-ecommerce_dataset_updated[[#This Row],[Discount Amount _]]</f>
        <v>166.53</v>
      </c>
      <c r="L1543" t="s">
        <v>120</v>
      </c>
      <c r="M1543" t="s">
        <v>627</v>
      </c>
      <c r="N1543" s="4" t="s">
        <v>14048</v>
      </c>
      <c r="O1543" s="4" t="s">
        <v>14062</v>
      </c>
      <c r="P1543" s="4" t="s">
        <v>14079</v>
      </c>
      <c r="Q1543" s="5">
        <f>DATE(ecommerce_dataset_updated[[#This Row],[YYYY]],ecommerce_dataset_updated[[#This Row],[MM]],ecommerce_dataset_updated[[#This Row],[DD]])</f>
        <v>45455</v>
      </c>
      <c r="R1543" s="6" t="str">
        <f>TEXT(ecommerce_dataset_updated[[#This Row],['[Purchase_Date']]], "mmm")</f>
        <v>Jun</v>
      </c>
      <c r="S1543" s="6" t="str">
        <f>TEXT(ecommerce_dataset_updated[[#This Row],['[Purchase_Date']]], "ddd")</f>
        <v>Wed</v>
      </c>
      <c r="T1543" s="6">
        <f>ecommerce_dataset_updated[[#This Row],[Final_Price(Rs.) _]]-ecommerce_dataset_updated[[#This Row],['[Final_Price(Rs.)']]]</f>
        <v>0</v>
      </c>
      <c r="U1543" s="6" t="b">
        <f xml:space="preserve"> AND(ecommerce_dataset_updated[[#This Row],[Final_Price(Rs.) _]]=ecommerce_dataset_updated[[#This Row],['[Final_Price(Rs.)']]])</f>
        <v>1</v>
      </c>
      <c r="V1543" s="5"/>
    </row>
    <row r="1544" spans="1:22">
      <c r="A1544" t="s">
        <v>6240</v>
      </c>
      <c r="B1544" t="s">
        <v>6241</v>
      </c>
      <c r="C1544" t="s">
        <v>39</v>
      </c>
      <c r="D1544" s="9" t="s">
        <v>6242</v>
      </c>
      <c r="E1544" s="8">
        <f>ecommerce_dataset_updated[[#This Row],[Price (Rs.)]]+0</f>
        <v>34.93</v>
      </c>
      <c r="F1544" s="6" t="s">
        <v>47</v>
      </c>
      <c r="G1544" s="7">
        <f>ecommerce_dataset_updated[[#This Row],[Discount (%)]]+0</f>
        <v>50</v>
      </c>
      <c r="H1544" s="6" t="s">
        <v>6243</v>
      </c>
      <c r="I1544" s="6">
        <f>ecommerce_dataset_updated[[#This Row],['[Price (Rs.)']]]*ecommerce_dataset_updated[[#This Row],['[Discount (%)']]]/100</f>
        <v>17.465</v>
      </c>
      <c r="J1544" s="6">
        <f>ecommerce_dataset_updated[[#This Row],[Final_Price(Rs.)]]+0</f>
        <v>17.46</v>
      </c>
      <c r="K1544" s="6">
        <f xml:space="preserve"> ecommerce_dataset_updated[[#This Row],['[Price (Rs.)']]]-ecommerce_dataset_updated[[#This Row],[Discount Amount _]]</f>
        <v>17.465</v>
      </c>
      <c r="L1544" t="s">
        <v>35</v>
      </c>
      <c r="M1544" t="s">
        <v>574</v>
      </c>
      <c r="N1544" s="4" t="s">
        <v>14058</v>
      </c>
      <c r="O1544" s="4" t="s">
        <v>14053</v>
      </c>
      <c r="P1544" s="4" t="s">
        <v>14079</v>
      </c>
      <c r="Q1544" s="5">
        <f>DATE(ecommerce_dataset_updated[[#This Row],[YYYY]],ecommerce_dataset_updated[[#This Row],[MM]],ecommerce_dataset_updated[[#This Row],[DD]])</f>
        <v>45411</v>
      </c>
      <c r="R1544" s="6" t="str">
        <f>TEXT(ecommerce_dataset_updated[[#This Row],['[Purchase_Date']]], "mmm")</f>
        <v>Apr</v>
      </c>
      <c r="S1544" s="6" t="str">
        <f>TEXT(ecommerce_dataset_updated[[#This Row],['[Purchase_Date']]], "ddd")</f>
        <v>Mon</v>
      </c>
      <c r="T1544" s="6">
        <f>ecommerce_dataset_updated[[#This Row],[Final_Price(Rs.) _]]-ecommerce_dataset_updated[[#This Row],['[Final_Price(Rs.)']]]</f>
        <v>4.9999999999990052E-3</v>
      </c>
      <c r="U1544" s="6" t="b">
        <f xml:space="preserve"> AND(ecommerce_dataset_updated[[#This Row],[Final_Price(Rs.) _]]=ecommerce_dataset_updated[[#This Row],['[Final_Price(Rs.)']]])</f>
        <v>0</v>
      </c>
      <c r="V1544" s="5"/>
    </row>
    <row r="1545" spans="1:22">
      <c r="A1545" t="s">
        <v>6244</v>
      </c>
      <c r="B1545" t="s">
        <v>6245</v>
      </c>
      <c r="C1545" t="s">
        <v>18</v>
      </c>
      <c r="D1545" s="9" t="s">
        <v>6246</v>
      </c>
      <c r="E1545" s="8">
        <f>ecommerce_dataset_updated[[#This Row],[Price (Rs.)]]+0</f>
        <v>64.64</v>
      </c>
      <c r="F1545" s="6" t="s">
        <v>47</v>
      </c>
      <c r="G1545" s="7">
        <f>ecommerce_dataset_updated[[#This Row],[Discount (%)]]+0</f>
        <v>50</v>
      </c>
      <c r="H1545" s="6" t="s">
        <v>6247</v>
      </c>
      <c r="I1545" s="6">
        <f>ecommerce_dataset_updated[[#This Row],['[Price (Rs.)']]]*ecommerce_dataset_updated[[#This Row],['[Discount (%)']]]/100</f>
        <v>32.32</v>
      </c>
      <c r="J1545" s="6">
        <f>ecommerce_dataset_updated[[#This Row],[Final_Price(Rs.)]]+0</f>
        <v>32.32</v>
      </c>
      <c r="K1545" s="6">
        <f xml:space="preserve"> ecommerce_dataset_updated[[#This Row],['[Price (Rs.)']]]-ecommerce_dataset_updated[[#This Row],[Discount Amount _]]</f>
        <v>32.32</v>
      </c>
      <c r="L1545" t="s">
        <v>77</v>
      </c>
      <c r="M1545" t="s">
        <v>1514</v>
      </c>
      <c r="N1545" s="4" t="s">
        <v>14065</v>
      </c>
      <c r="O1545" s="4" t="s">
        <v>14057</v>
      </c>
      <c r="P1545" s="4" t="s">
        <v>14079</v>
      </c>
      <c r="Q1545" s="5">
        <f>DATE(ecommerce_dataset_updated[[#This Row],[YYYY]],ecommerce_dataset_updated[[#This Row],[MM]],ecommerce_dataset_updated[[#This Row],[DD]])</f>
        <v>45374</v>
      </c>
      <c r="R1545" s="6" t="str">
        <f>TEXT(ecommerce_dataset_updated[[#This Row],['[Purchase_Date']]], "mmm")</f>
        <v>Mar</v>
      </c>
      <c r="S1545" s="6" t="str">
        <f>TEXT(ecommerce_dataset_updated[[#This Row],['[Purchase_Date']]], "ddd")</f>
        <v>Sat</v>
      </c>
      <c r="T1545" s="6">
        <f>ecommerce_dataset_updated[[#This Row],[Final_Price(Rs.) _]]-ecommerce_dataset_updated[[#This Row],['[Final_Price(Rs.)']]]</f>
        <v>0</v>
      </c>
      <c r="U1545" s="6" t="b">
        <f xml:space="preserve"> AND(ecommerce_dataset_updated[[#This Row],[Final_Price(Rs.) _]]=ecommerce_dataset_updated[[#This Row],['[Final_Price(Rs.)']]])</f>
        <v>1</v>
      </c>
      <c r="V1545" s="5"/>
    </row>
    <row r="1546" spans="1:22">
      <c r="A1546" t="s">
        <v>6248</v>
      </c>
      <c r="B1546" t="s">
        <v>6249</v>
      </c>
      <c r="C1546" t="s">
        <v>32</v>
      </c>
      <c r="D1546" s="9" t="s">
        <v>6250</v>
      </c>
      <c r="E1546" s="8">
        <f>ecommerce_dataset_updated[[#This Row],[Price (Rs.)]]+0</f>
        <v>170.08</v>
      </c>
      <c r="F1546" s="6" t="s">
        <v>47</v>
      </c>
      <c r="G1546" s="7">
        <f>ecommerce_dataset_updated[[#This Row],[Discount (%)]]+0</f>
        <v>50</v>
      </c>
      <c r="H1546" s="6" t="s">
        <v>6251</v>
      </c>
      <c r="I1546" s="6">
        <f>ecommerce_dataset_updated[[#This Row],['[Price (Rs.)']]]*ecommerce_dataset_updated[[#This Row],['[Discount (%)']]]/100</f>
        <v>85.04</v>
      </c>
      <c r="J1546" s="6">
        <f>ecommerce_dataset_updated[[#This Row],[Final_Price(Rs.)]]+0</f>
        <v>85.04</v>
      </c>
      <c r="K1546" s="6">
        <f xml:space="preserve"> ecommerce_dataset_updated[[#This Row],['[Price (Rs.)']]]-ecommerce_dataset_updated[[#This Row],[Discount Amount _]]</f>
        <v>85.04</v>
      </c>
      <c r="L1546" t="s">
        <v>14</v>
      </c>
      <c r="M1546" t="s">
        <v>927</v>
      </c>
      <c r="N1546" s="4" t="s">
        <v>14064</v>
      </c>
      <c r="O1546" s="4" t="s">
        <v>14049</v>
      </c>
      <c r="P1546" s="4" t="s">
        <v>14079</v>
      </c>
      <c r="Q1546" s="5">
        <f>DATE(ecommerce_dataset_updated[[#This Row],[YYYY]],ecommerce_dataset_updated[[#This Row],[MM]],ecommerce_dataset_updated[[#This Row],[DD]])</f>
        <v>45609</v>
      </c>
      <c r="R1546" s="6" t="str">
        <f>TEXT(ecommerce_dataset_updated[[#This Row],['[Purchase_Date']]], "mmm")</f>
        <v>Nov</v>
      </c>
      <c r="S1546" s="6" t="str">
        <f>TEXT(ecommerce_dataset_updated[[#This Row],['[Purchase_Date']]], "ddd")</f>
        <v>Wed</v>
      </c>
      <c r="T1546" s="6">
        <f>ecommerce_dataset_updated[[#This Row],[Final_Price(Rs.) _]]-ecommerce_dataset_updated[[#This Row],['[Final_Price(Rs.)']]]</f>
        <v>0</v>
      </c>
      <c r="U1546" s="6" t="b">
        <f xml:space="preserve"> AND(ecommerce_dataset_updated[[#This Row],[Final_Price(Rs.) _]]=ecommerce_dataset_updated[[#This Row],['[Final_Price(Rs.)']]])</f>
        <v>1</v>
      </c>
      <c r="V1546" s="5"/>
    </row>
    <row r="1547" spans="1:22">
      <c r="A1547" t="s">
        <v>6252</v>
      </c>
      <c r="B1547" t="s">
        <v>6253</v>
      </c>
      <c r="C1547" t="s">
        <v>39</v>
      </c>
      <c r="D1547" s="9" t="s">
        <v>6254</v>
      </c>
      <c r="E1547" s="8">
        <f>ecommerce_dataset_updated[[#This Row],[Price (Rs.)]]+0</f>
        <v>276.05</v>
      </c>
      <c r="F1547" s="6" t="s">
        <v>75</v>
      </c>
      <c r="G1547" s="7">
        <f>ecommerce_dataset_updated[[#This Row],[Discount (%)]]+0</f>
        <v>10</v>
      </c>
      <c r="H1547" s="6" t="s">
        <v>6255</v>
      </c>
      <c r="I1547" s="6">
        <f>ecommerce_dataset_updated[[#This Row],['[Price (Rs.)']]]*ecommerce_dataset_updated[[#This Row],['[Discount (%)']]]/100</f>
        <v>27.605</v>
      </c>
      <c r="J1547" s="6">
        <f>ecommerce_dataset_updated[[#This Row],[Final_Price(Rs.)]]+0</f>
        <v>248.45</v>
      </c>
      <c r="K1547" s="6">
        <f xml:space="preserve"> ecommerce_dataset_updated[[#This Row],['[Price (Rs.)']]]-ecommerce_dataset_updated[[#This Row],[Discount Amount _]]</f>
        <v>248.44500000000002</v>
      </c>
      <c r="L1547" t="s">
        <v>77</v>
      </c>
      <c r="M1547" t="s">
        <v>531</v>
      </c>
      <c r="N1547" s="4" t="s">
        <v>14069</v>
      </c>
      <c r="O1547" s="4" t="s">
        <v>14051</v>
      </c>
      <c r="P1547" s="4" t="s">
        <v>14079</v>
      </c>
      <c r="Q1547" s="5">
        <f>DATE(ecommerce_dataset_updated[[#This Row],[YYYY]],ecommerce_dataset_updated[[#This Row],[MM]],ecommerce_dataset_updated[[#This Row],[DD]])</f>
        <v>45344</v>
      </c>
      <c r="R1547" s="6" t="str">
        <f>TEXT(ecommerce_dataset_updated[[#This Row],['[Purchase_Date']]], "mmm")</f>
        <v>Feb</v>
      </c>
      <c r="S1547" s="6" t="str">
        <f>TEXT(ecommerce_dataset_updated[[#This Row],['[Purchase_Date']]], "ddd")</f>
        <v>Thu</v>
      </c>
      <c r="T1547" s="6">
        <f>ecommerce_dataset_updated[[#This Row],[Final_Price(Rs.) _]]-ecommerce_dataset_updated[[#This Row],['[Final_Price(Rs.)']]]</f>
        <v>-4.9999999999670308E-3</v>
      </c>
      <c r="U1547" s="6" t="b">
        <f xml:space="preserve"> AND(ecommerce_dataset_updated[[#This Row],[Final_Price(Rs.) _]]=ecommerce_dataset_updated[[#This Row],['[Final_Price(Rs.)']]])</f>
        <v>0</v>
      </c>
      <c r="V1547" s="5"/>
    </row>
    <row r="1548" spans="1:22">
      <c r="A1548" t="s">
        <v>6256</v>
      </c>
      <c r="B1548" t="s">
        <v>6257</v>
      </c>
      <c r="C1548" t="s">
        <v>39</v>
      </c>
      <c r="D1548" s="9" t="s">
        <v>6258</v>
      </c>
      <c r="E1548" s="8">
        <f>ecommerce_dataset_updated[[#This Row],[Price (Rs.)]]+0</f>
        <v>48.61</v>
      </c>
      <c r="F1548" s="6" t="s">
        <v>26</v>
      </c>
      <c r="G1548" s="7">
        <f>ecommerce_dataset_updated[[#This Row],[Discount (%)]]+0</f>
        <v>25</v>
      </c>
      <c r="H1548" s="6" t="s">
        <v>6259</v>
      </c>
      <c r="I1548" s="6">
        <f>ecommerce_dataset_updated[[#This Row],['[Price (Rs.)']]]*ecommerce_dataset_updated[[#This Row],['[Discount (%)']]]/100</f>
        <v>12.1525</v>
      </c>
      <c r="J1548" s="6">
        <f>ecommerce_dataset_updated[[#This Row],[Final_Price(Rs.)]]+0</f>
        <v>36.46</v>
      </c>
      <c r="K1548" s="6">
        <f xml:space="preserve"> ecommerce_dataset_updated[[#This Row],['[Price (Rs.)']]]-ecommerce_dataset_updated[[#This Row],[Discount Amount _]]</f>
        <v>36.457499999999996</v>
      </c>
      <c r="L1548" t="s">
        <v>14</v>
      </c>
      <c r="M1548" t="s">
        <v>492</v>
      </c>
      <c r="N1548" s="4" t="s">
        <v>12</v>
      </c>
      <c r="O1548" s="4" t="s">
        <v>14062</v>
      </c>
      <c r="P1548" s="4" t="s">
        <v>14079</v>
      </c>
      <c r="Q1548" s="5">
        <f>DATE(ecommerce_dataset_updated[[#This Row],[YYYY]],ecommerce_dataset_updated[[#This Row],[MM]],ecommerce_dataset_updated[[#This Row],[DD]])</f>
        <v>45458</v>
      </c>
      <c r="R1548" s="6" t="str">
        <f>TEXT(ecommerce_dataset_updated[[#This Row],['[Purchase_Date']]], "mmm")</f>
        <v>Jun</v>
      </c>
      <c r="S1548" s="6" t="str">
        <f>TEXT(ecommerce_dataset_updated[[#This Row],['[Purchase_Date']]], "ddd")</f>
        <v>Sat</v>
      </c>
      <c r="T1548" s="6">
        <f>ecommerce_dataset_updated[[#This Row],[Final_Price(Rs.) _]]-ecommerce_dataset_updated[[#This Row],['[Final_Price(Rs.)']]]</f>
        <v>-2.5000000000048317E-3</v>
      </c>
      <c r="U1548" s="6" t="b">
        <f xml:space="preserve"> AND(ecommerce_dataset_updated[[#This Row],[Final_Price(Rs.) _]]=ecommerce_dataset_updated[[#This Row],['[Final_Price(Rs.)']]])</f>
        <v>0</v>
      </c>
      <c r="V1548" s="5"/>
    </row>
    <row r="1549" spans="1:22">
      <c r="A1549" t="s">
        <v>6260</v>
      </c>
      <c r="B1549" t="s">
        <v>6261</v>
      </c>
      <c r="C1549" t="s">
        <v>32</v>
      </c>
      <c r="D1549" s="9" t="s">
        <v>6262</v>
      </c>
      <c r="E1549" s="8">
        <f>ecommerce_dataset_updated[[#This Row],[Price (Rs.)]]+0</f>
        <v>367.32</v>
      </c>
      <c r="F1549" s="6" t="s">
        <v>20</v>
      </c>
      <c r="G1549" s="7">
        <f>ecommerce_dataset_updated[[#This Row],[Discount (%)]]+0</f>
        <v>20</v>
      </c>
      <c r="H1549" s="6" t="s">
        <v>6263</v>
      </c>
      <c r="I1549" s="6">
        <f>ecommerce_dataset_updated[[#This Row],['[Price (Rs.)']]]*ecommerce_dataset_updated[[#This Row],['[Discount (%)']]]/100</f>
        <v>73.463999999999999</v>
      </c>
      <c r="J1549" s="6">
        <f>ecommerce_dataset_updated[[#This Row],[Final_Price(Rs.)]]+0</f>
        <v>293.86</v>
      </c>
      <c r="K1549" s="6">
        <f xml:space="preserve"> ecommerce_dataset_updated[[#This Row],['[Price (Rs.)']]]-ecommerce_dataset_updated[[#This Row],[Discount Amount _]]</f>
        <v>293.85599999999999</v>
      </c>
      <c r="L1549" t="s">
        <v>14</v>
      </c>
      <c r="M1549" t="s">
        <v>747</v>
      </c>
      <c r="N1549" s="4" t="s">
        <v>14050</v>
      </c>
      <c r="O1549" s="4" t="s">
        <v>14062</v>
      </c>
      <c r="P1549" s="4" t="s">
        <v>14079</v>
      </c>
      <c r="Q1549" s="5">
        <f>DATE(ecommerce_dataset_updated[[#This Row],[YYYY]],ecommerce_dataset_updated[[#This Row],[MM]],ecommerce_dataset_updated[[#This Row],[DD]])</f>
        <v>45452</v>
      </c>
      <c r="R1549" s="6" t="str">
        <f>TEXT(ecommerce_dataset_updated[[#This Row],['[Purchase_Date']]], "mmm")</f>
        <v>Jun</v>
      </c>
      <c r="S1549" s="6" t="str">
        <f>TEXT(ecommerce_dataset_updated[[#This Row],['[Purchase_Date']]], "ddd")</f>
        <v>Sun</v>
      </c>
      <c r="T1549" s="6">
        <f>ecommerce_dataset_updated[[#This Row],[Final_Price(Rs.) _]]-ecommerce_dataset_updated[[#This Row],['[Final_Price(Rs.)']]]</f>
        <v>-4.0000000000190994E-3</v>
      </c>
      <c r="U1549" s="6" t="b">
        <f xml:space="preserve"> AND(ecommerce_dataset_updated[[#This Row],[Final_Price(Rs.) _]]=ecommerce_dataset_updated[[#This Row],['[Final_Price(Rs.)']]])</f>
        <v>0</v>
      </c>
      <c r="V1549" s="5"/>
    </row>
    <row r="1550" spans="1:22">
      <c r="A1550" t="s">
        <v>6264</v>
      </c>
      <c r="B1550" t="s">
        <v>6265</v>
      </c>
      <c r="C1550" t="s">
        <v>114</v>
      </c>
      <c r="D1550" s="9" t="s">
        <v>6266</v>
      </c>
      <c r="E1550" s="8">
        <f>ecommerce_dataset_updated[[#This Row],[Price (Rs.)]]+0</f>
        <v>34.090000000000003</v>
      </c>
      <c r="F1550" s="6" t="s">
        <v>20</v>
      </c>
      <c r="G1550" s="7">
        <f>ecommerce_dataset_updated[[#This Row],[Discount (%)]]+0</f>
        <v>20</v>
      </c>
      <c r="H1550" s="6" t="s">
        <v>6267</v>
      </c>
      <c r="I1550" s="6">
        <f>ecommerce_dataset_updated[[#This Row],['[Price (Rs.)']]]*ecommerce_dataset_updated[[#This Row],['[Discount (%)']]]/100</f>
        <v>6.8180000000000005</v>
      </c>
      <c r="J1550" s="6">
        <f>ecommerce_dataset_updated[[#This Row],[Final_Price(Rs.)]]+0</f>
        <v>27.27</v>
      </c>
      <c r="K1550" s="6">
        <f xml:space="preserve"> ecommerce_dataset_updated[[#This Row],['[Price (Rs.)']]]-ecommerce_dataset_updated[[#This Row],[Discount Amount _]]</f>
        <v>27.272000000000002</v>
      </c>
      <c r="L1550" t="s">
        <v>120</v>
      </c>
      <c r="M1550" t="s">
        <v>972</v>
      </c>
      <c r="N1550" s="4" t="s">
        <v>14066</v>
      </c>
      <c r="O1550" s="4" t="s">
        <v>14057</v>
      </c>
      <c r="P1550" s="4" t="s">
        <v>14079</v>
      </c>
      <c r="Q1550" s="5">
        <f>DATE(ecommerce_dataset_updated[[#This Row],[YYYY]],ecommerce_dataset_updated[[#This Row],[MM]],ecommerce_dataset_updated[[#This Row],[DD]])</f>
        <v>45370</v>
      </c>
      <c r="R1550" s="6" t="str">
        <f>TEXT(ecommerce_dataset_updated[[#This Row],['[Purchase_Date']]], "mmm")</f>
        <v>Mar</v>
      </c>
      <c r="S1550" s="6" t="str">
        <f>TEXT(ecommerce_dataset_updated[[#This Row],['[Purchase_Date']]], "ddd")</f>
        <v>Tue</v>
      </c>
      <c r="T1550" s="6">
        <f>ecommerce_dataset_updated[[#This Row],[Final_Price(Rs.) _]]-ecommerce_dataset_updated[[#This Row],['[Final_Price(Rs.)']]]</f>
        <v>2.0000000000024443E-3</v>
      </c>
      <c r="U1550" s="6" t="b">
        <f xml:space="preserve"> AND(ecommerce_dataset_updated[[#This Row],[Final_Price(Rs.) _]]=ecommerce_dataset_updated[[#This Row],['[Final_Price(Rs.)']]])</f>
        <v>0</v>
      </c>
      <c r="V1550" s="5"/>
    </row>
    <row r="1551" spans="1:22">
      <c r="A1551" t="s">
        <v>6268</v>
      </c>
      <c r="B1551" t="s">
        <v>6269</v>
      </c>
      <c r="C1551" t="s">
        <v>18</v>
      </c>
      <c r="D1551" s="9" t="s">
        <v>6270</v>
      </c>
      <c r="E1551" s="8">
        <f>ecommerce_dataset_updated[[#This Row],[Price (Rs.)]]+0</f>
        <v>468.37</v>
      </c>
      <c r="F1551" s="6" t="s">
        <v>12</v>
      </c>
      <c r="G1551" s="7">
        <f>ecommerce_dataset_updated[[#This Row],[Discount (%)]]+0</f>
        <v>15</v>
      </c>
      <c r="H1551" s="6" t="s">
        <v>6271</v>
      </c>
      <c r="I1551" s="6">
        <f>ecommerce_dataset_updated[[#This Row],['[Price (Rs.)']]]*ecommerce_dataset_updated[[#This Row],['[Discount (%)']]]/100</f>
        <v>70.255499999999998</v>
      </c>
      <c r="J1551" s="6">
        <f>ecommerce_dataset_updated[[#This Row],[Final_Price(Rs.)]]+0</f>
        <v>398.11</v>
      </c>
      <c r="K1551" s="6">
        <f xml:space="preserve"> ecommerce_dataset_updated[[#This Row],['[Price (Rs.)']]]-ecommerce_dataset_updated[[#This Row],[Discount Amount _]]</f>
        <v>398.11450000000002</v>
      </c>
      <c r="L1551" t="s">
        <v>35</v>
      </c>
      <c r="M1551" t="s">
        <v>709</v>
      </c>
      <c r="N1551" s="4" t="s">
        <v>14051</v>
      </c>
      <c r="O1551" s="4" t="s">
        <v>14067</v>
      </c>
      <c r="P1551" s="4" t="s">
        <v>14079</v>
      </c>
      <c r="Q1551" s="5">
        <f>DATE(ecommerce_dataset_updated[[#This Row],[YYYY]],ecommerce_dataset_updated[[#This Row],[MM]],ecommerce_dataset_updated[[#This Row],[DD]])</f>
        <v>45475</v>
      </c>
      <c r="R1551" s="6" t="str">
        <f>TEXT(ecommerce_dataset_updated[[#This Row],['[Purchase_Date']]], "mmm")</f>
        <v>Jul</v>
      </c>
      <c r="S1551" s="6" t="str">
        <f>TEXT(ecommerce_dataset_updated[[#This Row],['[Purchase_Date']]], "ddd")</f>
        <v>Tue</v>
      </c>
      <c r="T1551" s="6">
        <f>ecommerce_dataset_updated[[#This Row],[Final_Price(Rs.) _]]-ecommerce_dataset_updated[[#This Row],['[Final_Price(Rs.)']]]</f>
        <v>4.500000000007276E-3</v>
      </c>
      <c r="U1551" s="6" t="b">
        <f xml:space="preserve"> AND(ecommerce_dataset_updated[[#This Row],[Final_Price(Rs.) _]]=ecommerce_dataset_updated[[#This Row],['[Final_Price(Rs.)']]])</f>
        <v>0</v>
      </c>
      <c r="V1551" s="5"/>
    </row>
    <row r="1552" spans="1:22">
      <c r="A1552" t="s">
        <v>6272</v>
      </c>
      <c r="B1552" t="s">
        <v>6273</v>
      </c>
      <c r="C1552" t="s">
        <v>39</v>
      </c>
      <c r="D1552" s="9" t="s">
        <v>6274</v>
      </c>
      <c r="E1552" s="8">
        <f>ecommerce_dataset_updated[[#This Row],[Price (Rs.)]]+0</f>
        <v>358.01</v>
      </c>
      <c r="F1552" s="6" t="s">
        <v>53</v>
      </c>
      <c r="G1552" s="7">
        <f>ecommerce_dataset_updated[[#This Row],[Discount (%)]]+0</f>
        <v>5</v>
      </c>
      <c r="H1552" s="6" t="s">
        <v>6275</v>
      </c>
      <c r="I1552" s="6">
        <f>ecommerce_dataset_updated[[#This Row],['[Price (Rs.)']]]*ecommerce_dataset_updated[[#This Row],['[Discount (%)']]]/100</f>
        <v>17.900500000000001</v>
      </c>
      <c r="J1552" s="6">
        <f>ecommerce_dataset_updated[[#This Row],[Final_Price(Rs.)]]+0</f>
        <v>340.11</v>
      </c>
      <c r="K1552" s="6">
        <f xml:space="preserve"> ecommerce_dataset_updated[[#This Row],['[Price (Rs.)']]]-ecommerce_dataset_updated[[#This Row],[Discount Amount _]]</f>
        <v>340.10949999999997</v>
      </c>
      <c r="L1552" t="s">
        <v>14</v>
      </c>
      <c r="M1552" t="s">
        <v>49</v>
      </c>
      <c r="N1552" s="4" t="s">
        <v>14055</v>
      </c>
      <c r="O1552" s="4" t="s">
        <v>14055</v>
      </c>
      <c r="P1552" s="4" t="s">
        <v>14079</v>
      </c>
      <c r="Q1552" s="5">
        <f>DATE(ecommerce_dataset_updated[[#This Row],[YYYY]],ecommerce_dataset_updated[[#This Row],[MM]],ecommerce_dataset_updated[[#This Row],[DD]])</f>
        <v>45512</v>
      </c>
      <c r="R1552" s="6" t="str">
        <f>TEXT(ecommerce_dataset_updated[[#This Row],['[Purchase_Date']]], "mmm")</f>
        <v>Aug</v>
      </c>
      <c r="S1552" s="6" t="str">
        <f>TEXT(ecommerce_dataset_updated[[#This Row],['[Purchase_Date']]], "ddd")</f>
        <v>Thu</v>
      </c>
      <c r="T1552" s="6">
        <f>ecommerce_dataset_updated[[#This Row],[Final_Price(Rs.) _]]-ecommerce_dataset_updated[[#This Row],['[Final_Price(Rs.)']]]</f>
        <v>-5.0000000004501999E-4</v>
      </c>
      <c r="U1552" s="6" t="b">
        <f xml:space="preserve"> AND(ecommerce_dataset_updated[[#This Row],[Final_Price(Rs.) _]]=ecommerce_dataset_updated[[#This Row],['[Final_Price(Rs.)']]])</f>
        <v>0</v>
      </c>
      <c r="V1552" s="5"/>
    </row>
    <row r="1553" spans="1:22">
      <c r="A1553" t="s">
        <v>6276</v>
      </c>
      <c r="B1553" t="s">
        <v>6277</v>
      </c>
      <c r="C1553" t="s">
        <v>68</v>
      </c>
      <c r="D1553" s="9" t="s">
        <v>6278</v>
      </c>
      <c r="E1553" s="8">
        <f>ecommerce_dataset_updated[[#This Row],[Price (Rs.)]]+0</f>
        <v>131.56</v>
      </c>
      <c r="F1553" s="6" t="s">
        <v>154</v>
      </c>
      <c r="G1553" s="7">
        <f>ecommerce_dataset_updated[[#This Row],[Discount (%)]]+0</f>
        <v>30</v>
      </c>
      <c r="H1553" s="6" t="s">
        <v>2347</v>
      </c>
      <c r="I1553" s="6">
        <f>ecommerce_dataset_updated[[#This Row],['[Price (Rs.)']]]*ecommerce_dataset_updated[[#This Row],['[Discount (%)']]]/100</f>
        <v>39.468000000000004</v>
      </c>
      <c r="J1553" s="6">
        <f>ecommerce_dataset_updated[[#This Row],[Final_Price(Rs.)]]+0</f>
        <v>92.09</v>
      </c>
      <c r="K1553" s="6">
        <f xml:space="preserve"> ecommerce_dataset_updated[[#This Row],['[Price (Rs.)']]]-ecommerce_dataset_updated[[#This Row],[Discount Amount _]]</f>
        <v>92.091999999999999</v>
      </c>
      <c r="L1553" t="s">
        <v>120</v>
      </c>
      <c r="M1553" t="s">
        <v>150</v>
      </c>
      <c r="N1553" s="4" t="s">
        <v>14057</v>
      </c>
      <c r="O1553" s="4" t="s">
        <v>14051</v>
      </c>
      <c r="P1553" s="4" t="s">
        <v>14079</v>
      </c>
      <c r="Q1553" s="5">
        <f>DATE(ecommerce_dataset_updated[[#This Row],[YYYY]],ecommerce_dataset_updated[[#This Row],[MM]],ecommerce_dataset_updated[[#This Row],[DD]])</f>
        <v>45325</v>
      </c>
      <c r="R1553" s="6" t="str">
        <f>TEXT(ecommerce_dataset_updated[[#This Row],['[Purchase_Date']]], "mmm")</f>
        <v>Feb</v>
      </c>
      <c r="S1553" s="6" t="str">
        <f>TEXT(ecommerce_dataset_updated[[#This Row],['[Purchase_Date']]], "ddd")</f>
        <v>Sat</v>
      </c>
      <c r="T1553" s="6">
        <f>ecommerce_dataset_updated[[#This Row],[Final_Price(Rs.) _]]-ecommerce_dataset_updated[[#This Row],['[Final_Price(Rs.)']]]</f>
        <v>1.9999999999953388E-3</v>
      </c>
      <c r="U1553" s="6" t="b">
        <f xml:space="preserve"> AND(ecommerce_dataset_updated[[#This Row],[Final_Price(Rs.) _]]=ecommerce_dataset_updated[[#This Row],['[Final_Price(Rs.)']]])</f>
        <v>0</v>
      </c>
      <c r="V1553" s="5"/>
    </row>
    <row r="1554" spans="1:22">
      <c r="A1554" t="s">
        <v>6279</v>
      </c>
      <c r="B1554" t="s">
        <v>6280</v>
      </c>
      <c r="C1554" t="s">
        <v>45</v>
      </c>
      <c r="D1554" s="9" t="s">
        <v>6281</v>
      </c>
      <c r="E1554" s="8">
        <f>ecommerce_dataset_updated[[#This Row],[Price (Rs.)]]+0</f>
        <v>123.61</v>
      </c>
      <c r="F1554" s="6" t="s">
        <v>12</v>
      </c>
      <c r="G1554" s="7">
        <f>ecommerce_dataset_updated[[#This Row],[Discount (%)]]+0</f>
        <v>15</v>
      </c>
      <c r="H1554" s="6" t="s">
        <v>6282</v>
      </c>
      <c r="I1554" s="6">
        <f>ecommerce_dataset_updated[[#This Row],['[Price (Rs.)']]]*ecommerce_dataset_updated[[#This Row],['[Discount (%)']]]/100</f>
        <v>18.541499999999999</v>
      </c>
      <c r="J1554" s="6">
        <f>ecommerce_dataset_updated[[#This Row],[Final_Price(Rs.)]]+0</f>
        <v>105.07</v>
      </c>
      <c r="K1554" s="6">
        <f xml:space="preserve"> ecommerce_dataset_updated[[#This Row],['[Price (Rs.)']]]-ecommerce_dataset_updated[[#This Row],[Discount Amount _]]</f>
        <v>105.0685</v>
      </c>
      <c r="L1554" t="s">
        <v>28</v>
      </c>
      <c r="M1554" t="s">
        <v>513</v>
      </c>
      <c r="N1554" s="4" t="s">
        <v>14065</v>
      </c>
      <c r="O1554" s="4" t="s">
        <v>14055</v>
      </c>
      <c r="P1554" s="4" t="s">
        <v>14079</v>
      </c>
      <c r="Q1554" s="5">
        <f>DATE(ecommerce_dataset_updated[[#This Row],[YYYY]],ecommerce_dataset_updated[[#This Row],[MM]],ecommerce_dataset_updated[[#This Row],[DD]])</f>
        <v>45527</v>
      </c>
      <c r="R1554" s="6" t="str">
        <f>TEXT(ecommerce_dataset_updated[[#This Row],['[Purchase_Date']]], "mmm")</f>
        <v>Aug</v>
      </c>
      <c r="S1554" s="6" t="str">
        <f>TEXT(ecommerce_dataset_updated[[#This Row],['[Purchase_Date']]], "ddd")</f>
        <v>Fri</v>
      </c>
      <c r="T1554" s="6">
        <f>ecommerce_dataset_updated[[#This Row],[Final_Price(Rs.) _]]-ecommerce_dataset_updated[[#This Row],['[Final_Price(Rs.)']]]</f>
        <v>-1.4999999999929514E-3</v>
      </c>
      <c r="U1554" s="6" t="b">
        <f xml:space="preserve"> AND(ecommerce_dataset_updated[[#This Row],[Final_Price(Rs.) _]]=ecommerce_dataset_updated[[#This Row],['[Final_Price(Rs.)']]])</f>
        <v>0</v>
      </c>
      <c r="V1554" s="5"/>
    </row>
    <row r="1555" spans="1:22">
      <c r="A1555" t="s">
        <v>6283</v>
      </c>
      <c r="B1555" t="s">
        <v>6284</v>
      </c>
      <c r="C1555" t="s">
        <v>32</v>
      </c>
      <c r="D1555" s="9" t="s">
        <v>6285</v>
      </c>
      <c r="E1555" s="8">
        <f>ecommerce_dataset_updated[[#This Row],[Price (Rs.)]]+0</f>
        <v>263.14999999999998</v>
      </c>
      <c r="F1555" s="6" t="s">
        <v>53</v>
      </c>
      <c r="G1555" s="7">
        <f>ecommerce_dataset_updated[[#This Row],[Discount (%)]]+0</f>
        <v>5</v>
      </c>
      <c r="H1555" s="6" t="s">
        <v>6286</v>
      </c>
      <c r="I1555" s="6">
        <f>ecommerce_dataset_updated[[#This Row],['[Price (Rs.)']]]*ecommerce_dataset_updated[[#This Row],['[Discount (%)']]]/100</f>
        <v>13.157500000000001</v>
      </c>
      <c r="J1555" s="6">
        <f>ecommerce_dataset_updated[[#This Row],[Final_Price(Rs.)]]+0</f>
        <v>249.99</v>
      </c>
      <c r="K1555" s="6">
        <f xml:space="preserve"> ecommerce_dataset_updated[[#This Row],['[Price (Rs.)']]]-ecommerce_dataset_updated[[#This Row],[Discount Amount _]]</f>
        <v>249.99249999999998</v>
      </c>
      <c r="L1555" t="s">
        <v>14</v>
      </c>
      <c r="M1555" t="s">
        <v>263</v>
      </c>
      <c r="N1555" s="4" t="s">
        <v>14049</v>
      </c>
      <c r="O1555" s="4" t="s">
        <v>14055</v>
      </c>
      <c r="P1555" s="4" t="s">
        <v>14079</v>
      </c>
      <c r="Q1555" s="5">
        <f>DATE(ecommerce_dataset_updated[[#This Row],[YYYY]],ecommerce_dataset_updated[[#This Row],[MM]],ecommerce_dataset_updated[[#This Row],[DD]])</f>
        <v>45515</v>
      </c>
      <c r="R1555" s="6" t="str">
        <f>TEXT(ecommerce_dataset_updated[[#This Row],['[Purchase_Date']]], "mmm")</f>
        <v>Aug</v>
      </c>
      <c r="S1555" s="6" t="str">
        <f>TEXT(ecommerce_dataset_updated[[#This Row],['[Purchase_Date']]], "ddd")</f>
        <v>Sun</v>
      </c>
      <c r="T1555" s="6">
        <f>ecommerce_dataset_updated[[#This Row],[Final_Price(Rs.) _]]-ecommerce_dataset_updated[[#This Row],['[Final_Price(Rs.)']]]</f>
        <v>2.4999999999693046E-3</v>
      </c>
      <c r="U1555" s="6" t="b">
        <f xml:space="preserve"> AND(ecommerce_dataset_updated[[#This Row],[Final_Price(Rs.) _]]=ecommerce_dataset_updated[[#This Row],['[Final_Price(Rs.)']]])</f>
        <v>0</v>
      </c>
      <c r="V1555" s="5"/>
    </row>
    <row r="1556" spans="1:22">
      <c r="A1556" t="s">
        <v>6287</v>
      </c>
      <c r="B1556" t="s">
        <v>6288</v>
      </c>
      <c r="C1556" t="s">
        <v>18</v>
      </c>
      <c r="D1556" s="9" t="s">
        <v>6289</v>
      </c>
      <c r="E1556" s="8">
        <f>ecommerce_dataset_updated[[#This Row],[Price (Rs.)]]+0</f>
        <v>333.61</v>
      </c>
      <c r="F1556" s="6" t="s">
        <v>75</v>
      </c>
      <c r="G1556" s="7">
        <f>ecommerce_dataset_updated[[#This Row],[Discount (%)]]+0</f>
        <v>10</v>
      </c>
      <c r="H1556" s="6" t="s">
        <v>6290</v>
      </c>
      <c r="I1556" s="6">
        <f>ecommerce_dataset_updated[[#This Row],['[Price (Rs.)']]]*ecommerce_dataset_updated[[#This Row],['[Discount (%)']]]/100</f>
        <v>33.361000000000004</v>
      </c>
      <c r="J1556" s="6">
        <f>ecommerce_dataset_updated[[#This Row],[Final_Price(Rs.)]]+0</f>
        <v>300.25</v>
      </c>
      <c r="K1556" s="6">
        <f xml:space="preserve"> ecommerce_dataset_updated[[#This Row],['[Price (Rs.)']]]-ecommerce_dataset_updated[[#This Row],[Discount Amount _]]</f>
        <v>300.24900000000002</v>
      </c>
      <c r="L1556" t="s">
        <v>28</v>
      </c>
      <c r="M1556" t="s">
        <v>1239</v>
      </c>
      <c r="N1556" s="4" t="s">
        <v>14068</v>
      </c>
      <c r="O1556" s="4" t="s">
        <v>75</v>
      </c>
      <c r="P1556" s="4" t="s">
        <v>14079</v>
      </c>
      <c r="Q1556" s="5">
        <f>DATE(ecommerce_dataset_updated[[#This Row],[YYYY]],ecommerce_dataset_updated[[#This Row],[MM]],ecommerce_dataset_updated[[#This Row],[DD]])</f>
        <v>45596</v>
      </c>
      <c r="R1556" s="6" t="str">
        <f>TEXT(ecommerce_dataset_updated[[#This Row],['[Purchase_Date']]], "mmm")</f>
        <v>Oct</v>
      </c>
      <c r="S1556" s="6" t="str">
        <f>TEXT(ecommerce_dataset_updated[[#This Row],['[Purchase_Date']]], "ddd")</f>
        <v>Thu</v>
      </c>
      <c r="T1556" s="6">
        <f>ecommerce_dataset_updated[[#This Row],[Final_Price(Rs.) _]]-ecommerce_dataset_updated[[#This Row],['[Final_Price(Rs.)']]]</f>
        <v>-9.9999999997635314E-4</v>
      </c>
      <c r="U1556" s="6" t="b">
        <f xml:space="preserve"> AND(ecommerce_dataset_updated[[#This Row],[Final_Price(Rs.) _]]=ecommerce_dataset_updated[[#This Row],['[Final_Price(Rs.)']]])</f>
        <v>0</v>
      </c>
      <c r="V1556" s="5"/>
    </row>
    <row r="1557" spans="1:22">
      <c r="A1557" t="s">
        <v>6291</v>
      </c>
      <c r="B1557" t="s">
        <v>6292</v>
      </c>
      <c r="C1557" t="s">
        <v>45</v>
      </c>
      <c r="D1557" s="9" t="s">
        <v>6293</v>
      </c>
      <c r="E1557" s="8">
        <f>ecommerce_dataset_updated[[#This Row],[Price (Rs.)]]+0</f>
        <v>285.17</v>
      </c>
      <c r="F1557" s="6" t="s">
        <v>107</v>
      </c>
      <c r="G1557" s="7">
        <f>ecommerce_dataset_updated[[#This Row],[Discount (%)]]+0</f>
        <v>0</v>
      </c>
      <c r="H1557" s="6" t="s">
        <v>6293</v>
      </c>
      <c r="I1557" s="6">
        <f>ecommerce_dataset_updated[[#This Row],['[Price (Rs.)']]]*ecommerce_dataset_updated[[#This Row],['[Discount (%)']]]/100</f>
        <v>0</v>
      </c>
      <c r="J1557" s="6">
        <f>ecommerce_dataset_updated[[#This Row],[Final_Price(Rs.)]]+0</f>
        <v>285.17</v>
      </c>
      <c r="K1557" s="6">
        <f xml:space="preserve"> ecommerce_dataset_updated[[#This Row],['[Price (Rs.)']]]-ecommerce_dataset_updated[[#This Row],[Discount Amount _]]</f>
        <v>285.17</v>
      </c>
      <c r="L1557" t="s">
        <v>28</v>
      </c>
      <c r="M1557" t="s">
        <v>215</v>
      </c>
      <c r="N1557" s="4" t="s">
        <v>14057</v>
      </c>
      <c r="O1557" s="4" t="s">
        <v>14055</v>
      </c>
      <c r="P1557" s="4" t="s">
        <v>14079</v>
      </c>
      <c r="Q1557" s="5">
        <f>DATE(ecommerce_dataset_updated[[#This Row],[YYYY]],ecommerce_dataset_updated[[#This Row],[MM]],ecommerce_dataset_updated[[#This Row],[DD]])</f>
        <v>45507</v>
      </c>
      <c r="R1557" s="6" t="str">
        <f>TEXT(ecommerce_dataset_updated[[#This Row],['[Purchase_Date']]], "mmm")</f>
        <v>Aug</v>
      </c>
      <c r="S1557" s="6" t="str">
        <f>TEXT(ecommerce_dataset_updated[[#This Row],['[Purchase_Date']]], "ddd")</f>
        <v>Sat</v>
      </c>
      <c r="T1557" s="6">
        <f>ecommerce_dataset_updated[[#This Row],[Final_Price(Rs.) _]]-ecommerce_dataset_updated[[#This Row],['[Final_Price(Rs.)']]]</f>
        <v>0</v>
      </c>
      <c r="U1557" s="6" t="b">
        <f xml:space="preserve"> AND(ecommerce_dataset_updated[[#This Row],[Final_Price(Rs.) _]]=ecommerce_dataset_updated[[#This Row],['[Final_Price(Rs.)']]])</f>
        <v>1</v>
      </c>
      <c r="V1557" s="5"/>
    </row>
    <row r="1558" spans="1:22">
      <c r="A1558" t="s">
        <v>6294</v>
      </c>
      <c r="B1558" t="s">
        <v>6295</v>
      </c>
      <c r="C1558" t="s">
        <v>32</v>
      </c>
      <c r="D1558" s="9" t="s">
        <v>6296</v>
      </c>
      <c r="E1558" s="8">
        <f>ecommerce_dataset_updated[[#This Row],[Price (Rs.)]]+0</f>
        <v>494.04</v>
      </c>
      <c r="F1558" s="6" t="s">
        <v>53</v>
      </c>
      <c r="G1558" s="7">
        <f>ecommerce_dataset_updated[[#This Row],[Discount (%)]]+0</f>
        <v>5</v>
      </c>
      <c r="H1558" s="6" t="s">
        <v>6297</v>
      </c>
      <c r="I1558" s="6">
        <f>ecommerce_dataset_updated[[#This Row],['[Price (Rs.)']]]*ecommerce_dataset_updated[[#This Row],['[Discount (%)']]]/100</f>
        <v>24.702000000000002</v>
      </c>
      <c r="J1558" s="6">
        <f>ecommerce_dataset_updated[[#This Row],[Final_Price(Rs.)]]+0</f>
        <v>469.34</v>
      </c>
      <c r="K1558" s="6">
        <f xml:space="preserve"> ecommerce_dataset_updated[[#This Row],['[Price (Rs.)']]]-ecommerce_dataset_updated[[#This Row],[Discount Amount _]]</f>
        <v>469.33800000000002</v>
      </c>
      <c r="L1558" t="s">
        <v>28</v>
      </c>
      <c r="M1558" t="s">
        <v>2230</v>
      </c>
      <c r="N1558" s="4" t="s">
        <v>14065</v>
      </c>
      <c r="O1558" s="4" t="s">
        <v>14053</v>
      </c>
      <c r="P1558" s="4" t="s">
        <v>14079</v>
      </c>
      <c r="Q1558" s="5">
        <f>DATE(ecommerce_dataset_updated[[#This Row],[YYYY]],ecommerce_dataset_updated[[#This Row],[MM]],ecommerce_dataset_updated[[#This Row],[DD]])</f>
        <v>45405</v>
      </c>
      <c r="R1558" s="6" t="str">
        <f>TEXT(ecommerce_dataset_updated[[#This Row],['[Purchase_Date']]], "mmm")</f>
        <v>Apr</v>
      </c>
      <c r="S1558" s="6" t="str">
        <f>TEXT(ecommerce_dataset_updated[[#This Row],['[Purchase_Date']]], "ddd")</f>
        <v>Tue</v>
      </c>
      <c r="T1558" s="6">
        <f>ecommerce_dataset_updated[[#This Row],[Final_Price(Rs.) _]]-ecommerce_dataset_updated[[#This Row],['[Final_Price(Rs.)']]]</f>
        <v>-1.9999999999527063E-3</v>
      </c>
      <c r="U1558" s="6" t="b">
        <f xml:space="preserve"> AND(ecommerce_dataset_updated[[#This Row],[Final_Price(Rs.) _]]=ecommerce_dataset_updated[[#This Row],['[Final_Price(Rs.)']]])</f>
        <v>0</v>
      </c>
      <c r="V1558" s="5"/>
    </row>
    <row r="1559" spans="1:22">
      <c r="A1559" t="s">
        <v>6298</v>
      </c>
      <c r="B1559" t="s">
        <v>6299</v>
      </c>
      <c r="C1559" t="s">
        <v>18</v>
      </c>
      <c r="D1559" s="9" t="s">
        <v>6300</v>
      </c>
      <c r="E1559" s="8">
        <f>ecommerce_dataset_updated[[#This Row],[Price (Rs.)]]+0</f>
        <v>405.3</v>
      </c>
      <c r="F1559" s="6" t="s">
        <v>20</v>
      </c>
      <c r="G1559" s="7">
        <f>ecommerce_dataset_updated[[#This Row],[Discount (%)]]+0</f>
        <v>20</v>
      </c>
      <c r="H1559" s="6" t="s">
        <v>6301</v>
      </c>
      <c r="I1559" s="6">
        <f>ecommerce_dataset_updated[[#This Row],['[Price (Rs.)']]]*ecommerce_dataset_updated[[#This Row],['[Discount (%)']]]/100</f>
        <v>81.06</v>
      </c>
      <c r="J1559" s="6">
        <f>ecommerce_dataset_updated[[#This Row],[Final_Price(Rs.)]]+0</f>
        <v>324.24</v>
      </c>
      <c r="K1559" s="6">
        <f xml:space="preserve"> ecommerce_dataset_updated[[#This Row],['[Price (Rs.)']]]-ecommerce_dataset_updated[[#This Row],[Discount Amount _]]</f>
        <v>324.24</v>
      </c>
      <c r="L1559" t="s">
        <v>14</v>
      </c>
      <c r="M1559" t="s">
        <v>600</v>
      </c>
      <c r="N1559" s="4" t="s">
        <v>14072</v>
      </c>
      <c r="O1559" s="4" t="s">
        <v>14053</v>
      </c>
      <c r="P1559" s="4" t="s">
        <v>14079</v>
      </c>
      <c r="Q1559" s="5">
        <f>DATE(ecommerce_dataset_updated[[#This Row],[YYYY]],ecommerce_dataset_updated[[#This Row],[MM]],ecommerce_dataset_updated[[#This Row],[DD]])</f>
        <v>45398</v>
      </c>
      <c r="R1559" s="6" t="str">
        <f>TEXT(ecommerce_dataset_updated[[#This Row],['[Purchase_Date']]], "mmm")</f>
        <v>Apr</v>
      </c>
      <c r="S1559" s="6" t="str">
        <f>TEXT(ecommerce_dataset_updated[[#This Row],['[Purchase_Date']]], "ddd")</f>
        <v>Tue</v>
      </c>
      <c r="T1559" s="6">
        <f>ecommerce_dataset_updated[[#This Row],[Final_Price(Rs.) _]]-ecommerce_dataset_updated[[#This Row],['[Final_Price(Rs.)']]]</f>
        <v>0</v>
      </c>
      <c r="U1559" s="6" t="b">
        <f xml:space="preserve"> AND(ecommerce_dataset_updated[[#This Row],[Final_Price(Rs.) _]]=ecommerce_dataset_updated[[#This Row],['[Final_Price(Rs.)']]])</f>
        <v>1</v>
      </c>
      <c r="V1559" s="5"/>
    </row>
    <row r="1560" spans="1:22">
      <c r="A1560" t="s">
        <v>6302</v>
      </c>
      <c r="B1560" t="s">
        <v>6303</v>
      </c>
      <c r="C1560" t="s">
        <v>18</v>
      </c>
      <c r="D1560" s="9" t="s">
        <v>6304</v>
      </c>
      <c r="E1560" s="8">
        <f>ecommerce_dataset_updated[[#This Row],[Price (Rs.)]]+0</f>
        <v>450.5</v>
      </c>
      <c r="F1560" s="6" t="s">
        <v>53</v>
      </c>
      <c r="G1560" s="7">
        <f>ecommerce_dataset_updated[[#This Row],[Discount (%)]]+0</f>
        <v>5</v>
      </c>
      <c r="H1560" s="6" t="s">
        <v>6305</v>
      </c>
      <c r="I1560" s="6">
        <f>ecommerce_dataset_updated[[#This Row],['[Price (Rs.)']]]*ecommerce_dataset_updated[[#This Row],['[Discount (%)']]]/100</f>
        <v>22.524999999999999</v>
      </c>
      <c r="J1560" s="6">
        <f>ecommerce_dataset_updated[[#This Row],[Final_Price(Rs.)]]+0</f>
        <v>427.97</v>
      </c>
      <c r="K1560" s="6">
        <f xml:space="preserve"> ecommerce_dataset_updated[[#This Row],['[Price (Rs.)']]]-ecommerce_dataset_updated[[#This Row],[Discount Amount _]]</f>
        <v>427.97500000000002</v>
      </c>
      <c r="L1560" t="s">
        <v>120</v>
      </c>
      <c r="M1560" t="s">
        <v>803</v>
      </c>
      <c r="N1560" s="4" t="s">
        <v>20</v>
      </c>
      <c r="O1560" s="4" t="s">
        <v>14067</v>
      </c>
      <c r="P1560" s="4" t="s">
        <v>14079</v>
      </c>
      <c r="Q1560" s="5">
        <f>DATE(ecommerce_dataset_updated[[#This Row],[YYYY]],ecommerce_dataset_updated[[#This Row],[MM]],ecommerce_dataset_updated[[#This Row],[DD]])</f>
        <v>45493</v>
      </c>
      <c r="R1560" s="6" t="str">
        <f>TEXT(ecommerce_dataset_updated[[#This Row],['[Purchase_Date']]], "mmm")</f>
        <v>Jul</v>
      </c>
      <c r="S1560" s="6" t="str">
        <f>TEXT(ecommerce_dataset_updated[[#This Row],['[Purchase_Date']]], "ddd")</f>
        <v>Sat</v>
      </c>
      <c r="T1560" s="6">
        <f>ecommerce_dataset_updated[[#This Row],[Final_Price(Rs.) _]]-ecommerce_dataset_updated[[#This Row],['[Final_Price(Rs.)']]]</f>
        <v>4.9999999999954525E-3</v>
      </c>
      <c r="U1560" s="6" t="b">
        <f xml:space="preserve"> AND(ecommerce_dataset_updated[[#This Row],[Final_Price(Rs.) _]]=ecommerce_dataset_updated[[#This Row],['[Final_Price(Rs.)']]])</f>
        <v>0</v>
      </c>
      <c r="V1560" s="5"/>
    </row>
    <row r="1561" spans="1:22">
      <c r="A1561" t="s">
        <v>6306</v>
      </c>
      <c r="B1561" t="s">
        <v>6307</v>
      </c>
      <c r="C1561" t="s">
        <v>32</v>
      </c>
      <c r="D1561" s="9" t="s">
        <v>6308</v>
      </c>
      <c r="E1561" s="8">
        <f>ecommerce_dataset_updated[[#This Row],[Price (Rs.)]]+0</f>
        <v>342.2</v>
      </c>
      <c r="F1561" s="6" t="s">
        <v>154</v>
      </c>
      <c r="G1561" s="7">
        <f>ecommerce_dataset_updated[[#This Row],[Discount (%)]]+0</f>
        <v>30</v>
      </c>
      <c r="H1561" s="6" t="s">
        <v>6309</v>
      </c>
      <c r="I1561" s="6">
        <f>ecommerce_dataset_updated[[#This Row],['[Price (Rs.)']]]*ecommerce_dataset_updated[[#This Row],['[Discount (%)']]]/100</f>
        <v>102.66</v>
      </c>
      <c r="J1561" s="6">
        <f>ecommerce_dataset_updated[[#This Row],[Final_Price(Rs.)]]+0</f>
        <v>239.54</v>
      </c>
      <c r="K1561" s="6">
        <f xml:space="preserve"> ecommerce_dataset_updated[[#This Row],['[Price (Rs.)']]]-ecommerce_dataset_updated[[#This Row],[Discount Amount _]]</f>
        <v>239.54</v>
      </c>
      <c r="L1561" t="s">
        <v>35</v>
      </c>
      <c r="M1561" t="s">
        <v>1536</v>
      </c>
      <c r="N1561" s="4" t="s">
        <v>14059</v>
      </c>
      <c r="O1561" s="4" t="s">
        <v>14059</v>
      </c>
      <c r="P1561" s="4" t="s">
        <v>14079</v>
      </c>
      <c r="Q1561" s="5">
        <f>DATE(ecommerce_dataset_updated[[#This Row],[YYYY]],ecommerce_dataset_updated[[#This Row],[MM]],ecommerce_dataset_updated[[#This Row],[DD]])</f>
        <v>45417</v>
      </c>
      <c r="R1561" s="6" t="str">
        <f>TEXT(ecommerce_dataset_updated[[#This Row],['[Purchase_Date']]], "mmm")</f>
        <v>May</v>
      </c>
      <c r="S1561" s="6" t="str">
        <f>TEXT(ecommerce_dataset_updated[[#This Row],['[Purchase_Date']]], "ddd")</f>
        <v>Sun</v>
      </c>
      <c r="T1561" s="6">
        <f>ecommerce_dataset_updated[[#This Row],[Final_Price(Rs.) _]]-ecommerce_dataset_updated[[#This Row],['[Final_Price(Rs.)']]]</f>
        <v>0</v>
      </c>
      <c r="U1561" s="6" t="b">
        <f xml:space="preserve"> AND(ecommerce_dataset_updated[[#This Row],[Final_Price(Rs.) _]]=ecommerce_dataset_updated[[#This Row],['[Final_Price(Rs.)']]])</f>
        <v>1</v>
      </c>
      <c r="V1561" s="5"/>
    </row>
    <row r="1562" spans="1:22">
      <c r="A1562" t="s">
        <v>6310</v>
      </c>
      <c r="B1562" t="s">
        <v>6311</v>
      </c>
      <c r="C1562" t="s">
        <v>10</v>
      </c>
      <c r="D1562" s="9" t="s">
        <v>3859</v>
      </c>
      <c r="E1562" s="8">
        <f>ecommerce_dataset_updated[[#This Row],[Price (Rs.)]]+0</f>
        <v>141.63999999999999</v>
      </c>
      <c r="F1562" s="6" t="s">
        <v>47</v>
      </c>
      <c r="G1562" s="7">
        <f>ecommerce_dataset_updated[[#This Row],[Discount (%)]]+0</f>
        <v>50</v>
      </c>
      <c r="H1562" s="6" t="s">
        <v>6312</v>
      </c>
      <c r="I1562" s="6">
        <f>ecommerce_dataset_updated[[#This Row],['[Price (Rs.)']]]*ecommerce_dataset_updated[[#This Row],['[Discount (%)']]]/100</f>
        <v>70.819999999999993</v>
      </c>
      <c r="J1562" s="6">
        <f>ecommerce_dataset_updated[[#This Row],[Final_Price(Rs.)]]+0</f>
        <v>70.819999999999993</v>
      </c>
      <c r="K1562" s="6">
        <f xml:space="preserve"> ecommerce_dataset_updated[[#This Row],['[Price (Rs.)']]]-ecommerce_dataset_updated[[#This Row],[Discount Amount _]]</f>
        <v>70.819999999999993</v>
      </c>
      <c r="L1562" t="s">
        <v>77</v>
      </c>
      <c r="M1562" t="s">
        <v>574</v>
      </c>
      <c r="N1562" s="4" t="s">
        <v>14058</v>
      </c>
      <c r="O1562" s="4" t="s">
        <v>14053</v>
      </c>
      <c r="P1562" s="4" t="s">
        <v>14079</v>
      </c>
      <c r="Q1562" s="5">
        <f>DATE(ecommerce_dataset_updated[[#This Row],[YYYY]],ecommerce_dataset_updated[[#This Row],[MM]],ecommerce_dataset_updated[[#This Row],[DD]])</f>
        <v>45411</v>
      </c>
      <c r="R1562" s="6" t="str">
        <f>TEXT(ecommerce_dataset_updated[[#This Row],['[Purchase_Date']]], "mmm")</f>
        <v>Apr</v>
      </c>
      <c r="S1562" s="6" t="str">
        <f>TEXT(ecommerce_dataset_updated[[#This Row],['[Purchase_Date']]], "ddd")</f>
        <v>Mon</v>
      </c>
      <c r="T1562" s="6">
        <f>ecommerce_dataset_updated[[#This Row],[Final_Price(Rs.) _]]-ecommerce_dataset_updated[[#This Row],['[Final_Price(Rs.)']]]</f>
        <v>0</v>
      </c>
      <c r="U1562" s="6" t="b">
        <f xml:space="preserve"> AND(ecommerce_dataset_updated[[#This Row],[Final_Price(Rs.) _]]=ecommerce_dataset_updated[[#This Row],['[Final_Price(Rs.)']]])</f>
        <v>1</v>
      </c>
      <c r="V1562" s="5"/>
    </row>
    <row r="1563" spans="1:22">
      <c r="A1563" t="s">
        <v>6313</v>
      </c>
      <c r="B1563" t="s">
        <v>6314</v>
      </c>
      <c r="C1563" t="s">
        <v>45</v>
      </c>
      <c r="D1563" s="9" t="s">
        <v>6315</v>
      </c>
      <c r="E1563" s="8">
        <f>ecommerce_dataset_updated[[#This Row],[Price (Rs.)]]+0</f>
        <v>420.46</v>
      </c>
      <c r="F1563" s="6" t="s">
        <v>53</v>
      </c>
      <c r="G1563" s="7">
        <f>ecommerce_dataset_updated[[#This Row],[Discount (%)]]+0</f>
        <v>5</v>
      </c>
      <c r="H1563" s="6" t="s">
        <v>6316</v>
      </c>
      <c r="I1563" s="6">
        <f>ecommerce_dataset_updated[[#This Row],['[Price (Rs.)']]]*ecommerce_dataset_updated[[#This Row],['[Discount (%)']]]/100</f>
        <v>21.022999999999996</v>
      </c>
      <c r="J1563" s="6">
        <f>ecommerce_dataset_updated[[#This Row],[Final_Price(Rs.)]]+0</f>
        <v>399.44</v>
      </c>
      <c r="K1563" s="6">
        <f xml:space="preserve"> ecommerce_dataset_updated[[#This Row],['[Price (Rs.)']]]-ecommerce_dataset_updated[[#This Row],[Discount Amount _]]</f>
        <v>399.43700000000001</v>
      </c>
      <c r="L1563" t="s">
        <v>77</v>
      </c>
      <c r="M1563" t="s">
        <v>531</v>
      </c>
      <c r="N1563" s="4" t="s">
        <v>14069</v>
      </c>
      <c r="O1563" s="4" t="s">
        <v>14051</v>
      </c>
      <c r="P1563" s="4" t="s">
        <v>14079</v>
      </c>
      <c r="Q1563" s="5">
        <f>DATE(ecommerce_dataset_updated[[#This Row],[YYYY]],ecommerce_dataset_updated[[#This Row],[MM]],ecommerce_dataset_updated[[#This Row],[DD]])</f>
        <v>45344</v>
      </c>
      <c r="R1563" s="6" t="str">
        <f>TEXT(ecommerce_dataset_updated[[#This Row],['[Purchase_Date']]], "mmm")</f>
        <v>Feb</v>
      </c>
      <c r="S1563" s="6" t="str">
        <f>TEXT(ecommerce_dataset_updated[[#This Row],['[Purchase_Date']]], "ddd")</f>
        <v>Thu</v>
      </c>
      <c r="T1563" s="6">
        <f>ecommerce_dataset_updated[[#This Row],[Final_Price(Rs.) _]]-ecommerce_dataset_updated[[#This Row],['[Final_Price(Rs.)']]]</f>
        <v>-2.9999999999859028E-3</v>
      </c>
      <c r="U1563" s="6" t="b">
        <f xml:space="preserve"> AND(ecommerce_dataset_updated[[#This Row],[Final_Price(Rs.) _]]=ecommerce_dataset_updated[[#This Row],['[Final_Price(Rs.)']]])</f>
        <v>0</v>
      </c>
      <c r="V1563" s="5"/>
    </row>
    <row r="1564" spans="1:22">
      <c r="A1564" t="s">
        <v>6317</v>
      </c>
      <c r="B1564" t="s">
        <v>6318</v>
      </c>
      <c r="C1564" t="s">
        <v>45</v>
      </c>
      <c r="D1564" s="9" t="s">
        <v>6319</v>
      </c>
      <c r="E1564" s="8">
        <f>ecommerce_dataset_updated[[#This Row],[Price (Rs.)]]+0</f>
        <v>154.85</v>
      </c>
      <c r="F1564" s="6" t="s">
        <v>154</v>
      </c>
      <c r="G1564" s="7">
        <f>ecommerce_dataset_updated[[#This Row],[Discount (%)]]+0</f>
        <v>30</v>
      </c>
      <c r="H1564" s="6" t="s">
        <v>6320</v>
      </c>
      <c r="I1564" s="6">
        <f>ecommerce_dataset_updated[[#This Row],['[Price (Rs.)']]]*ecommerce_dataset_updated[[#This Row],['[Discount (%)']]]/100</f>
        <v>46.454999999999998</v>
      </c>
      <c r="J1564" s="6">
        <f>ecommerce_dataset_updated[[#This Row],[Final_Price(Rs.)]]+0</f>
        <v>108.39</v>
      </c>
      <c r="K1564" s="6">
        <f xml:space="preserve"> ecommerce_dataset_updated[[#This Row],['[Price (Rs.)']]]-ecommerce_dataset_updated[[#This Row],[Discount Amount _]]</f>
        <v>108.395</v>
      </c>
      <c r="L1564" t="s">
        <v>35</v>
      </c>
      <c r="M1564" t="s">
        <v>1672</v>
      </c>
      <c r="N1564" s="4" t="s">
        <v>14050</v>
      </c>
      <c r="O1564" s="4" t="s">
        <v>14049</v>
      </c>
      <c r="P1564" s="4" t="s">
        <v>14079</v>
      </c>
      <c r="Q1564" s="5">
        <f>DATE(ecommerce_dataset_updated[[#This Row],[YYYY]],ecommerce_dataset_updated[[#This Row],[MM]],ecommerce_dataset_updated[[#This Row],[DD]])</f>
        <v>45605</v>
      </c>
      <c r="R1564" s="6" t="str">
        <f>TEXT(ecommerce_dataset_updated[[#This Row],['[Purchase_Date']]], "mmm")</f>
        <v>Nov</v>
      </c>
      <c r="S1564" s="6" t="str">
        <f>TEXT(ecommerce_dataset_updated[[#This Row],['[Purchase_Date']]], "ddd")</f>
        <v>Sat</v>
      </c>
      <c r="T1564" s="6">
        <f>ecommerce_dataset_updated[[#This Row],[Final_Price(Rs.) _]]-ecommerce_dataset_updated[[#This Row],['[Final_Price(Rs.)']]]</f>
        <v>4.9999999999954525E-3</v>
      </c>
      <c r="U1564" s="6" t="b">
        <f xml:space="preserve"> AND(ecommerce_dataset_updated[[#This Row],[Final_Price(Rs.) _]]=ecommerce_dataset_updated[[#This Row],['[Final_Price(Rs.)']]])</f>
        <v>0</v>
      </c>
      <c r="V1564" s="5"/>
    </row>
    <row r="1565" spans="1:22">
      <c r="A1565" t="s">
        <v>6321</v>
      </c>
      <c r="B1565" t="s">
        <v>6322</v>
      </c>
      <c r="C1565" t="s">
        <v>32</v>
      </c>
      <c r="D1565" s="9" t="s">
        <v>6323</v>
      </c>
      <c r="E1565" s="8">
        <f>ecommerce_dataset_updated[[#This Row],[Price (Rs.)]]+0</f>
        <v>14.98</v>
      </c>
      <c r="F1565" s="6" t="s">
        <v>47</v>
      </c>
      <c r="G1565" s="7">
        <f>ecommerce_dataset_updated[[#This Row],[Discount (%)]]+0</f>
        <v>50</v>
      </c>
      <c r="H1565" s="6" t="s">
        <v>6324</v>
      </c>
      <c r="I1565" s="6">
        <f>ecommerce_dataset_updated[[#This Row],['[Price (Rs.)']]]*ecommerce_dataset_updated[[#This Row],['[Discount (%)']]]/100</f>
        <v>7.49</v>
      </c>
      <c r="J1565" s="6">
        <f>ecommerce_dataset_updated[[#This Row],[Final_Price(Rs.)]]+0</f>
        <v>7.49</v>
      </c>
      <c r="K1565" s="6">
        <f xml:space="preserve"> ecommerce_dataset_updated[[#This Row],['[Price (Rs.)']]]-ecommerce_dataset_updated[[#This Row],[Discount Amount _]]</f>
        <v>7.49</v>
      </c>
      <c r="L1565" t="s">
        <v>14</v>
      </c>
      <c r="M1565" t="s">
        <v>2395</v>
      </c>
      <c r="N1565" s="4" t="s">
        <v>154</v>
      </c>
      <c r="O1565" s="4" t="s">
        <v>14050</v>
      </c>
      <c r="P1565" s="4" t="s">
        <v>14079</v>
      </c>
      <c r="Q1565" s="5">
        <f>DATE(ecommerce_dataset_updated[[#This Row],[YYYY]],ecommerce_dataset_updated[[#This Row],[MM]],ecommerce_dataset_updated[[#This Row],[DD]])</f>
        <v>45565</v>
      </c>
      <c r="R1565" s="6" t="str">
        <f>TEXT(ecommerce_dataset_updated[[#This Row],['[Purchase_Date']]], "mmm")</f>
        <v>Sep</v>
      </c>
      <c r="S1565" s="6" t="str">
        <f>TEXT(ecommerce_dataset_updated[[#This Row],['[Purchase_Date']]], "ddd")</f>
        <v>Mon</v>
      </c>
      <c r="T1565" s="6">
        <f>ecommerce_dataset_updated[[#This Row],[Final_Price(Rs.) _]]-ecommerce_dataset_updated[[#This Row],['[Final_Price(Rs.)']]]</f>
        <v>0</v>
      </c>
      <c r="U1565" s="6" t="b">
        <f xml:space="preserve"> AND(ecommerce_dataset_updated[[#This Row],[Final_Price(Rs.) _]]=ecommerce_dataset_updated[[#This Row],['[Final_Price(Rs.)']]])</f>
        <v>1</v>
      </c>
      <c r="V1565" s="5"/>
    </row>
    <row r="1566" spans="1:22">
      <c r="A1566" t="s">
        <v>6325</v>
      </c>
      <c r="B1566" t="s">
        <v>6326</v>
      </c>
      <c r="C1566" t="s">
        <v>114</v>
      </c>
      <c r="D1566" s="9" t="s">
        <v>6327</v>
      </c>
      <c r="E1566" s="8">
        <f>ecommerce_dataset_updated[[#This Row],[Price (Rs.)]]+0</f>
        <v>222.53</v>
      </c>
      <c r="F1566" s="6" t="s">
        <v>154</v>
      </c>
      <c r="G1566" s="7">
        <f>ecommerce_dataset_updated[[#This Row],[Discount (%)]]+0</f>
        <v>30</v>
      </c>
      <c r="H1566" s="6" t="s">
        <v>6328</v>
      </c>
      <c r="I1566" s="6">
        <f>ecommerce_dataset_updated[[#This Row],['[Price (Rs.)']]]*ecommerce_dataset_updated[[#This Row],['[Discount (%)']]]/100</f>
        <v>66.759</v>
      </c>
      <c r="J1566" s="6">
        <f>ecommerce_dataset_updated[[#This Row],[Final_Price(Rs.)]]+0</f>
        <v>155.77000000000001</v>
      </c>
      <c r="K1566" s="6">
        <f xml:space="preserve"> ecommerce_dataset_updated[[#This Row],['[Price (Rs.)']]]-ecommerce_dataset_updated[[#This Row],[Discount Amount _]]</f>
        <v>155.77100000000002</v>
      </c>
      <c r="L1566" t="s">
        <v>28</v>
      </c>
      <c r="M1566" t="s">
        <v>3191</v>
      </c>
      <c r="N1566" s="4" t="s">
        <v>14052</v>
      </c>
      <c r="O1566" s="4" t="s">
        <v>14051</v>
      </c>
      <c r="P1566" s="4" t="s">
        <v>14079</v>
      </c>
      <c r="Q1566" s="5">
        <f>DATE(ecommerce_dataset_updated[[#This Row],[YYYY]],ecommerce_dataset_updated[[#This Row],[MM]],ecommerce_dataset_updated[[#This Row],[DD]])</f>
        <v>45323</v>
      </c>
      <c r="R1566" s="6" t="str">
        <f>TEXT(ecommerce_dataset_updated[[#This Row],['[Purchase_Date']]], "mmm")</f>
        <v>Feb</v>
      </c>
      <c r="S1566" s="6" t="str">
        <f>TEXT(ecommerce_dataset_updated[[#This Row],['[Purchase_Date']]], "ddd")</f>
        <v>Thu</v>
      </c>
      <c r="T1566" s="6">
        <f>ecommerce_dataset_updated[[#This Row],[Final_Price(Rs.) _]]-ecommerce_dataset_updated[[#This Row],['[Final_Price(Rs.)']]]</f>
        <v>1.0000000000047748E-3</v>
      </c>
      <c r="U1566" s="6" t="b">
        <f xml:space="preserve"> AND(ecommerce_dataset_updated[[#This Row],[Final_Price(Rs.) _]]=ecommerce_dataset_updated[[#This Row],['[Final_Price(Rs.)']]])</f>
        <v>0</v>
      </c>
      <c r="V1566" s="5"/>
    </row>
    <row r="1567" spans="1:22">
      <c r="A1567" t="s">
        <v>6329</v>
      </c>
      <c r="B1567" t="s">
        <v>6330</v>
      </c>
      <c r="C1567" t="s">
        <v>114</v>
      </c>
      <c r="D1567" s="9" t="s">
        <v>6331</v>
      </c>
      <c r="E1567" s="8">
        <f>ecommerce_dataset_updated[[#This Row],[Price (Rs.)]]+0</f>
        <v>469.59</v>
      </c>
      <c r="F1567" s="6" t="s">
        <v>75</v>
      </c>
      <c r="G1567" s="7">
        <f>ecommerce_dataset_updated[[#This Row],[Discount (%)]]+0</f>
        <v>10</v>
      </c>
      <c r="H1567" s="6" t="s">
        <v>2443</v>
      </c>
      <c r="I1567" s="6">
        <f>ecommerce_dataset_updated[[#This Row],['[Price (Rs.)']]]*ecommerce_dataset_updated[[#This Row],['[Discount (%)']]]/100</f>
        <v>46.958999999999996</v>
      </c>
      <c r="J1567" s="6">
        <f>ecommerce_dataset_updated[[#This Row],[Final_Price(Rs.)]]+0</f>
        <v>422.63</v>
      </c>
      <c r="K1567" s="6">
        <f xml:space="preserve"> ecommerce_dataset_updated[[#This Row],['[Price (Rs.)']]]-ecommerce_dataset_updated[[#This Row],[Discount Amount _]]</f>
        <v>422.63099999999997</v>
      </c>
      <c r="L1567" t="s">
        <v>28</v>
      </c>
      <c r="M1567" t="s">
        <v>1202</v>
      </c>
      <c r="N1567" s="4" t="s">
        <v>14058</v>
      </c>
      <c r="O1567" s="4" t="s">
        <v>14062</v>
      </c>
      <c r="P1567" s="4" t="s">
        <v>14079</v>
      </c>
      <c r="Q1567" s="5">
        <f>DATE(ecommerce_dataset_updated[[#This Row],[YYYY]],ecommerce_dataset_updated[[#This Row],[MM]],ecommerce_dataset_updated[[#This Row],[DD]])</f>
        <v>45472</v>
      </c>
      <c r="R1567" s="6" t="str">
        <f>TEXT(ecommerce_dataset_updated[[#This Row],['[Purchase_Date']]], "mmm")</f>
        <v>Jun</v>
      </c>
      <c r="S1567" s="6" t="str">
        <f>TEXT(ecommerce_dataset_updated[[#This Row],['[Purchase_Date']]], "ddd")</f>
        <v>Sat</v>
      </c>
      <c r="T1567" s="6">
        <f>ecommerce_dataset_updated[[#This Row],[Final_Price(Rs.) _]]-ecommerce_dataset_updated[[#This Row],['[Final_Price(Rs.)']]]</f>
        <v>9.9999999997635314E-4</v>
      </c>
      <c r="U1567" s="6" t="b">
        <f xml:space="preserve"> AND(ecommerce_dataset_updated[[#This Row],[Final_Price(Rs.) _]]=ecommerce_dataset_updated[[#This Row],['[Final_Price(Rs.)']]])</f>
        <v>0</v>
      </c>
      <c r="V1567" s="5"/>
    </row>
    <row r="1568" spans="1:22">
      <c r="A1568" t="s">
        <v>6332</v>
      </c>
      <c r="B1568" t="s">
        <v>6333</v>
      </c>
      <c r="C1568" t="s">
        <v>114</v>
      </c>
      <c r="D1568" s="9" t="s">
        <v>6334</v>
      </c>
      <c r="E1568" s="8">
        <f>ecommerce_dataset_updated[[#This Row],[Price (Rs.)]]+0</f>
        <v>159.68</v>
      </c>
      <c r="F1568" s="6" t="s">
        <v>154</v>
      </c>
      <c r="G1568" s="7">
        <f>ecommerce_dataset_updated[[#This Row],[Discount (%)]]+0</f>
        <v>30</v>
      </c>
      <c r="H1568" s="6" t="s">
        <v>6335</v>
      </c>
      <c r="I1568" s="6">
        <f>ecommerce_dataset_updated[[#This Row],['[Price (Rs.)']]]*ecommerce_dataset_updated[[#This Row],['[Discount (%)']]]/100</f>
        <v>47.904000000000003</v>
      </c>
      <c r="J1568" s="6">
        <f>ecommerce_dataset_updated[[#This Row],[Final_Price(Rs.)]]+0</f>
        <v>111.78</v>
      </c>
      <c r="K1568" s="6">
        <f xml:space="preserve"> ecommerce_dataset_updated[[#This Row],['[Price (Rs.)']]]-ecommerce_dataset_updated[[#This Row],[Discount Amount _]]</f>
        <v>111.77600000000001</v>
      </c>
      <c r="L1568" t="s">
        <v>120</v>
      </c>
      <c r="M1568" t="s">
        <v>2459</v>
      </c>
      <c r="N1568" s="4" t="s">
        <v>14058</v>
      </c>
      <c r="O1568" s="4" t="s">
        <v>14067</v>
      </c>
      <c r="P1568" s="4" t="s">
        <v>14079</v>
      </c>
      <c r="Q1568" s="5">
        <f>DATE(ecommerce_dataset_updated[[#This Row],[YYYY]],ecommerce_dataset_updated[[#This Row],[MM]],ecommerce_dataset_updated[[#This Row],[DD]])</f>
        <v>45502</v>
      </c>
      <c r="R1568" s="6" t="str">
        <f>TEXT(ecommerce_dataset_updated[[#This Row],['[Purchase_Date']]], "mmm")</f>
        <v>Jul</v>
      </c>
      <c r="S1568" s="6" t="str">
        <f>TEXT(ecommerce_dataset_updated[[#This Row],['[Purchase_Date']]], "ddd")</f>
        <v>Mon</v>
      </c>
      <c r="T1568" s="6">
        <f>ecommerce_dataset_updated[[#This Row],[Final_Price(Rs.) _]]-ecommerce_dataset_updated[[#This Row],['[Final_Price(Rs.)']]]</f>
        <v>-3.9999999999906777E-3</v>
      </c>
      <c r="U1568" s="6" t="b">
        <f xml:space="preserve"> AND(ecommerce_dataset_updated[[#This Row],[Final_Price(Rs.) _]]=ecommerce_dataset_updated[[#This Row],['[Final_Price(Rs.)']]])</f>
        <v>0</v>
      </c>
      <c r="V1568" s="5"/>
    </row>
    <row r="1569" spans="1:22">
      <c r="A1569" t="s">
        <v>6336</v>
      </c>
      <c r="B1569" t="s">
        <v>6337</v>
      </c>
      <c r="C1569" t="s">
        <v>18</v>
      </c>
      <c r="D1569" s="9" t="s">
        <v>6338</v>
      </c>
      <c r="E1569" s="8">
        <f>ecommerce_dataset_updated[[#This Row],[Price (Rs.)]]+0</f>
        <v>332.28</v>
      </c>
      <c r="F1569" s="6" t="s">
        <v>53</v>
      </c>
      <c r="G1569" s="7">
        <f>ecommerce_dataset_updated[[#This Row],[Discount (%)]]+0</f>
        <v>5</v>
      </c>
      <c r="H1569" s="6" t="s">
        <v>6339</v>
      </c>
      <c r="I1569" s="6">
        <f>ecommerce_dataset_updated[[#This Row],['[Price (Rs.)']]]*ecommerce_dataset_updated[[#This Row],['[Discount (%)']]]/100</f>
        <v>16.613999999999997</v>
      </c>
      <c r="J1569" s="6">
        <f>ecommerce_dataset_updated[[#This Row],[Final_Price(Rs.)]]+0</f>
        <v>315.67</v>
      </c>
      <c r="K1569" s="6">
        <f xml:space="preserve"> ecommerce_dataset_updated[[#This Row],['[Price (Rs.)']]]-ecommerce_dataset_updated[[#This Row],[Discount Amount _]]</f>
        <v>315.666</v>
      </c>
      <c r="L1569" t="s">
        <v>77</v>
      </c>
      <c r="M1569" t="s">
        <v>1212</v>
      </c>
      <c r="N1569" s="4" t="s">
        <v>14063</v>
      </c>
      <c r="O1569" s="4" t="s">
        <v>14051</v>
      </c>
      <c r="P1569" s="4" t="s">
        <v>14079</v>
      </c>
      <c r="Q1569" s="5">
        <f>DATE(ecommerce_dataset_updated[[#This Row],[YYYY]],ecommerce_dataset_updated[[#This Row],[MM]],ecommerce_dataset_updated[[#This Row],[DD]])</f>
        <v>45339</v>
      </c>
      <c r="R1569" s="6" t="str">
        <f>TEXT(ecommerce_dataset_updated[[#This Row],['[Purchase_Date']]], "mmm")</f>
        <v>Feb</v>
      </c>
      <c r="S1569" s="6" t="str">
        <f>TEXT(ecommerce_dataset_updated[[#This Row],['[Purchase_Date']]], "ddd")</f>
        <v>Sat</v>
      </c>
      <c r="T1569" s="6">
        <f>ecommerce_dataset_updated[[#This Row],[Final_Price(Rs.) _]]-ecommerce_dataset_updated[[#This Row],['[Final_Price(Rs.)']]]</f>
        <v>-4.0000000000190994E-3</v>
      </c>
      <c r="U1569" s="6" t="b">
        <f xml:space="preserve"> AND(ecommerce_dataset_updated[[#This Row],[Final_Price(Rs.) _]]=ecommerce_dataset_updated[[#This Row],['[Final_Price(Rs.)']]])</f>
        <v>0</v>
      </c>
      <c r="V1569" s="5"/>
    </row>
    <row r="1570" spans="1:22">
      <c r="A1570" t="s">
        <v>6340</v>
      </c>
      <c r="B1570" t="s">
        <v>6341</v>
      </c>
      <c r="C1570" t="s">
        <v>18</v>
      </c>
      <c r="D1570" s="9" t="s">
        <v>6342</v>
      </c>
      <c r="E1570" s="8">
        <f>ecommerce_dataset_updated[[#This Row],[Price (Rs.)]]+0</f>
        <v>43.45</v>
      </c>
      <c r="F1570" s="6" t="s">
        <v>26</v>
      </c>
      <c r="G1570" s="7">
        <f>ecommerce_dataset_updated[[#This Row],[Discount (%)]]+0</f>
        <v>25</v>
      </c>
      <c r="H1570" s="6" t="s">
        <v>6343</v>
      </c>
      <c r="I1570" s="6">
        <f>ecommerce_dataset_updated[[#This Row],['[Price (Rs.)']]]*ecommerce_dataset_updated[[#This Row],['[Discount (%)']]]/100</f>
        <v>10.862500000000001</v>
      </c>
      <c r="J1570" s="6">
        <f>ecommerce_dataset_updated[[#This Row],[Final_Price(Rs.)]]+0</f>
        <v>32.590000000000003</v>
      </c>
      <c r="K1570" s="6">
        <f xml:space="preserve"> ecommerce_dataset_updated[[#This Row],['[Price (Rs.)']]]-ecommerce_dataset_updated[[#This Row],[Discount Amount _]]</f>
        <v>32.587500000000006</v>
      </c>
      <c r="L1570" t="s">
        <v>14</v>
      </c>
      <c r="M1570" t="s">
        <v>531</v>
      </c>
      <c r="N1570" s="4" t="s">
        <v>14069</v>
      </c>
      <c r="O1570" s="4" t="s">
        <v>14051</v>
      </c>
      <c r="P1570" s="4" t="s">
        <v>14079</v>
      </c>
      <c r="Q1570" s="5">
        <f>DATE(ecommerce_dataset_updated[[#This Row],[YYYY]],ecommerce_dataset_updated[[#This Row],[MM]],ecommerce_dataset_updated[[#This Row],[DD]])</f>
        <v>45344</v>
      </c>
      <c r="R1570" s="6" t="str">
        <f>TEXT(ecommerce_dataset_updated[[#This Row],['[Purchase_Date']]], "mmm")</f>
        <v>Feb</v>
      </c>
      <c r="S1570" s="6" t="str">
        <f>TEXT(ecommerce_dataset_updated[[#This Row],['[Purchase_Date']]], "ddd")</f>
        <v>Thu</v>
      </c>
      <c r="T1570" s="6">
        <f>ecommerce_dataset_updated[[#This Row],[Final_Price(Rs.) _]]-ecommerce_dataset_updated[[#This Row],['[Final_Price(Rs.)']]]</f>
        <v>-2.4999999999977263E-3</v>
      </c>
      <c r="U1570" s="6" t="b">
        <f xml:space="preserve"> AND(ecommerce_dataset_updated[[#This Row],[Final_Price(Rs.) _]]=ecommerce_dataset_updated[[#This Row],['[Final_Price(Rs.)']]])</f>
        <v>0</v>
      </c>
      <c r="V1570" s="5"/>
    </row>
    <row r="1571" spans="1:22">
      <c r="A1571" t="s">
        <v>6344</v>
      </c>
      <c r="B1571" t="s">
        <v>6345</v>
      </c>
      <c r="C1571" t="s">
        <v>68</v>
      </c>
      <c r="D1571" s="9" t="s">
        <v>6346</v>
      </c>
      <c r="E1571" s="8">
        <f>ecommerce_dataset_updated[[#This Row],[Price (Rs.)]]+0</f>
        <v>189.9</v>
      </c>
      <c r="F1571" s="6" t="s">
        <v>12</v>
      </c>
      <c r="G1571" s="7">
        <f>ecommerce_dataset_updated[[#This Row],[Discount (%)]]+0</f>
        <v>15</v>
      </c>
      <c r="H1571" s="6" t="s">
        <v>6347</v>
      </c>
      <c r="I1571" s="6">
        <f>ecommerce_dataset_updated[[#This Row],['[Price (Rs.)']]]*ecommerce_dataset_updated[[#This Row],['[Discount (%)']]]/100</f>
        <v>28.484999999999999</v>
      </c>
      <c r="J1571" s="6">
        <f>ecommerce_dataset_updated[[#This Row],[Final_Price(Rs.)]]+0</f>
        <v>161.41</v>
      </c>
      <c r="K1571" s="6">
        <f xml:space="preserve"> ecommerce_dataset_updated[[#This Row],['[Price (Rs.)']]]-ecommerce_dataset_updated[[#This Row],[Discount Amount _]]</f>
        <v>161.41500000000002</v>
      </c>
      <c r="L1571" t="s">
        <v>28</v>
      </c>
      <c r="M1571" t="s">
        <v>1889</v>
      </c>
      <c r="N1571" s="4" t="s">
        <v>14064</v>
      </c>
      <c r="O1571" s="4" t="s">
        <v>14052</v>
      </c>
      <c r="P1571" s="4" t="s">
        <v>14079</v>
      </c>
      <c r="Q1571" s="5">
        <f>DATE(ecommerce_dataset_updated[[#This Row],[YYYY]],ecommerce_dataset_updated[[#This Row],[MM]],ecommerce_dataset_updated[[#This Row],[DD]])</f>
        <v>45304</v>
      </c>
      <c r="R1571" s="6" t="str">
        <f>TEXT(ecommerce_dataset_updated[[#This Row],['[Purchase_Date']]], "mmm")</f>
        <v>Jan</v>
      </c>
      <c r="S1571" s="6" t="str">
        <f>TEXT(ecommerce_dataset_updated[[#This Row],['[Purchase_Date']]], "ddd")</f>
        <v>Sat</v>
      </c>
      <c r="T1571" s="6">
        <f>ecommerce_dataset_updated[[#This Row],[Final_Price(Rs.) _]]-ecommerce_dataset_updated[[#This Row],['[Final_Price(Rs.)']]]</f>
        <v>5.0000000000238742E-3</v>
      </c>
      <c r="U1571" s="6" t="b">
        <f xml:space="preserve"> AND(ecommerce_dataset_updated[[#This Row],[Final_Price(Rs.) _]]=ecommerce_dataset_updated[[#This Row],['[Final_Price(Rs.)']]])</f>
        <v>0</v>
      </c>
      <c r="V1571" s="5"/>
    </row>
    <row r="1572" spans="1:22">
      <c r="A1572" t="s">
        <v>6348</v>
      </c>
      <c r="B1572" t="s">
        <v>6349</v>
      </c>
      <c r="C1572" t="s">
        <v>18</v>
      </c>
      <c r="D1572" s="9" t="s">
        <v>6350</v>
      </c>
      <c r="E1572" s="8">
        <f>ecommerce_dataset_updated[[#This Row],[Price (Rs.)]]+0</f>
        <v>469.25</v>
      </c>
      <c r="F1572" s="6" t="s">
        <v>12</v>
      </c>
      <c r="G1572" s="7">
        <f>ecommerce_dataset_updated[[#This Row],[Discount (%)]]+0</f>
        <v>15</v>
      </c>
      <c r="H1572" s="6" t="s">
        <v>6351</v>
      </c>
      <c r="I1572" s="6">
        <f>ecommerce_dataset_updated[[#This Row],['[Price (Rs.)']]]*ecommerce_dataset_updated[[#This Row],['[Discount (%)']]]/100</f>
        <v>70.387500000000003</v>
      </c>
      <c r="J1572" s="6">
        <f>ecommerce_dataset_updated[[#This Row],[Final_Price(Rs.)]]+0</f>
        <v>398.86</v>
      </c>
      <c r="K1572" s="6">
        <f xml:space="preserve"> ecommerce_dataset_updated[[#This Row],['[Price (Rs.)']]]-ecommerce_dataset_updated[[#This Row],[Discount Amount _]]</f>
        <v>398.86250000000001</v>
      </c>
      <c r="L1572" t="s">
        <v>14</v>
      </c>
      <c r="M1572" t="s">
        <v>3542</v>
      </c>
      <c r="N1572" s="4" t="s">
        <v>26</v>
      </c>
      <c r="O1572" s="4" t="s">
        <v>14053</v>
      </c>
      <c r="P1572" s="4" t="s">
        <v>14079</v>
      </c>
      <c r="Q1572" s="5">
        <f>DATE(ecommerce_dataset_updated[[#This Row],[YYYY]],ecommerce_dataset_updated[[#This Row],[MM]],ecommerce_dataset_updated[[#This Row],[DD]])</f>
        <v>45407</v>
      </c>
      <c r="R1572" s="6" t="str">
        <f>TEXT(ecommerce_dataset_updated[[#This Row],['[Purchase_Date']]], "mmm")</f>
        <v>Apr</v>
      </c>
      <c r="S1572" s="6" t="str">
        <f>TEXT(ecommerce_dataset_updated[[#This Row],['[Purchase_Date']]], "ddd")</f>
        <v>Thu</v>
      </c>
      <c r="T1572" s="6">
        <f>ecommerce_dataset_updated[[#This Row],[Final_Price(Rs.) _]]-ecommerce_dataset_updated[[#This Row],['[Final_Price(Rs.)']]]</f>
        <v>2.4999999999977263E-3</v>
      </c>
      <c r="U1572" s="6" t="b">
        <f xml:space="preserve"> AND(ecommerce_dataset_updated[[#This Row],[Final_Price(Rs.) _]]=ecommerce_dataset_updated[[#This Row],['[Final_Price(Rs.)']]])</f>
        <v>0</v>
      </c>
      <c r="V1572" s="5"/>
    </row>
    <row r="1573" spans="1:22">
      <c r="A1573" t="s">
        <v>6352</v>
      </c>
      <c r="B1573" t="s">
        <v>6353</v>
      </c>
      <c r="C1573" t="s">
        <v>68</v>
      </c>
      <c r="D1573" s="9" t="s">
        <v>6354</v>
      </c>
      <c r="E1573" s="8">
        <f>ecommerce_dataset_updated[[#This Row],[Price (Rs.)]]+0</f>
        <v>176.77</v>
      </c>
      <c r="F1573" s="6" t="s">
        <v>107</v>
      </c>
      <c r="G1573" s="7">
        <f>ecommerce_dataset_updated[[#This Row],[Discount (%)]]+0</f>
        <v>0</v>
      </c>
      <c r="H1573" s="6" t="s">
        <v>6354</v>
      </c>
      <c r="I1573" s="6">
        <f>ecommerce_dataset_updated[[#This Row],['[Price (Rs.)']]]*ecommerce_dataset_updated[[#This Row],['[Discount (%)']]]/100</f>
        <v>0</v>
      </c>
      <c r="J1573" s="6">
        <f>ecommerce_dataset_updated[[#This Row],[Final_Price(Rs.)]]+0</f>
        <v>176.77</v>
      </c>
      <c r="K1573" s="6">
        <f xml:space="preserve"> ecommerce_dataset_updated[[#This Row],['[Price (Rs.)']]]-ecommerce_dataset_updated[[#This Row],[Discount Amount _]]</f>
        <v>176.77</v>
      </c>
      <c r="L1573" t="s">
        <v>35</v>
      </c>
      <c r="M1573" t="s">
        <v>3860</v>
      </c>
      <c r="N1573" s="4" t="s">
        <v>14061</v>
      </c>
      <c r="O1573" s="4" t="s">
        <v>14062</v>
      </c>
      <c r="P1573" s="4" t="s">
        <v>14079</v>
      </c>
      <c r="Q1573" s="5">
        <f>DATE(ecommerce_dataset_updated[[#This Row],[YYYY]],ecommerce_dataset_updated[[#This Row],[MM]],ecommerce_dataset_updated[[#This Row],[DD]])</f>
        <v>45464</v>
      </c>
      <c r="R1573" s="6" t="str">
        <f>TEXT(ecommerce_dataset_updated[[#This Row],['[Purchase_Date']]], "mmm")</f>
        <v>Jun</v>
      </c>
      <c r="S1573" s="6" t="str">
        <f>TEXT(ecommerce_dataset_updated[[#This Row],['[Purchase_Date']]], "ddd")</f>
        <v>Fri</v>
      </c>
      <c r="T1573" s="6">
        <f>ecommerce_dataset_updated[[#This Row],[Final_Price(Rs.) _]]-ecommerce_dataset_updated[[#This Row],['[Final_Price(Rs.)']]]</f>
        <v>0</v>
      </c>
      <c r="U1573" s="6" t="b">
        <f xml:space="preserve"> AND(ecommerce_dataset_updated[[#This Row],[Final_Price(Rs.) _]]=ecommerce_dataset_updated[[#This Row],['[Final_Price(Rs.)']]])</f>
        <v>1</v>
      </c>
      <c r="V1573" s="5"/>
    </row>
    <row r="1574" spans="1:22">
      <c r="A1574" t="s">
        <v>6355</v>
      </c>
      <c r="B1574" t="s">
        <v>6356</v>
      </c>
      <c r="C1574" t="s">
        <v>68</v>
      </c>
      <c r="D1574" s="9" t="s">
        <v>6357</v>
      </c>
      <c r="E1574" s="8">
        <f>ecommerce_dataset_updated[[#This Row],[Price (Rs.)]]+0</f>
        <v>50.18</v>
      </c>
      <c r="F1574" s="6" t="s">
        <v>47</v>
      </c>
      <c r="G1574" s="7">
        <f>ecommerce_dataset_updated[[#This Row],[Discount (%)]]+0</f>
        <v>50</v>
      </c>
      <c r="H1574" s="6" t="s">
        <v>6358</v>
      </c>
      <c r="I1574" s="6">
        <f>ecommerce_dataset_updated[[#This Row],['[Price (Rs.)']]]*ecommerce_dataset_updated[[#This Row],['[Discount (%)']]]/100</f>
        <v>25.09</v>
      </c>
      <c r="J1574" s="6">
        <f>ecommerce_dataset_updated[[#This Row],[Final_Price(Rs.)]]+0</f>
        <v>25.09</v>
      </c>
      <c r="K1574" s="6">
        <f xml:space="preserve"> ecommerce_dataset_updated[[#This Row],['[Price (Rs.)']]]-ecommerce_dataset_updated[[#This Row],[Discount Amount _]]</f>
        <v>25.09</v>
      </c>
      <c r="L1574" t="s">
        <v>14</v>
      </c>
      <c r="M1574" t="s">
        <v>569</v>
      </c>
      <c r="N1574" s="4" t="s">
        <v>154</v>
      </c>
      <c r="O1574" s="4" t="s">
        <v>14067</v>
      </c>
      <c r="P1574" s="4" t="s">
        <v>14079</v>
      </c>
      <c r="Q1574" s="5">
        <f>DATE(ecommerce_dataset_updated[[#This Row],[YYYY]],ecommerce_dataset_updated[[#This Row],[MM]],ecommerce_dataset_updated[[#This Row],[DD]])</f>
        <v>45503</v>
      </c>
      <c r="R1574" s="6" t="str">
        <f>TEXT(ecommerce_dataset_updated[[#This Row],['[Purchase_Date']]], "mmm")</f>
        <v>Jul</v>
      </c>
      <c r="S1574" s="6" t="str">
        <f>TEXT(ecommerce_dataset_updated[[#This Row],['[Purchase_Date']]], "ddd")</f>
        <v>Tue</v>
      </c>
      <c r="T1574" s="6">
        <f>ecommerce_dataset_updated[[#This Row],[Final_Price(Rs.) _]]-ecommerce_dataset_updated[[#This Row],['[Final_Price(Rs.)']]]</f>
        <v>0</v>
      </c>
      <c r="U1574" s="6" t="b">
        <f xml:space="preserve"> AND(ecommerce_dataset_updated[[#This Row],[Final_Price(Rs.) _]]=ecommerce_dataset_updated[[#This Row],['[Final_Price(Rs.)']]])</f>
        <v>1</v>
      </c>
      <c r="V1574" s="5"/>
    </row>
    <row r="1575" spans="1:22">
      <c r="A1575" t="s">
        <v>6359</v>
      </c>
      <c r="B1575" t="s">
        <v>6360</v>
      </c>
      <c r="C1575" t="s">
        <v>114</v>
      </c>
      <c r="D1575" s="9" t="s">
        <v>6361</v>
      </c>
      <c r="E1575" s="8">
        <f>ecommerce_dataset_updated[[#This Row],[Price (Rs.)]]+0</f>
        <v>472.29</v>
      </c>
      <c r="F1575" s="6" t="s">
        <v>107</v>
      </c>
      <c r="G1575" s="7">
        <f>ecommerce_dataset_updated[[#This Row],[Discount (%)]]+0</f>
        <v>0</v>
      </c>
      <c r="H1575" s="6" t="s">
        <v>6361</v>
      </c>
      <c r="I1575" s="6">
        <f>ecommerce_dataset_updated[[#This Row],['[Price (Rs.)']]]*ecommerce_dataset_updated[[#This Row],['[Discount (%)']]]/100</f>
        <v>0</v>
      </c>
      <c r="J1575" s="6">
        <f>ecommerce_dataset_updated[[#This Row],[Final_Price(Rs.)]]+0</f>
        <v>472.29</v>
      </c>
      <c r="K1575" s="6">
        <f xml:space="preserve"> ecommerce_dataset_updated[[#This Row],['[Price (Rs.)']]]-ecommerce_dataset_updated[[#This Row],[Discount Amount _]]</f>
        <v>472.29</v>
      </c>
      <c r="L1575" t="s">
        <v>120</v>
      </c>
      <c r="M1575" t="s">
        <v>131</v>
      </c>
      <c r="N1575" s="4" t="s">
        <v>14066</v>
      </c>
      <c r="O1575" s="4" t="s">
        <v>14053</v>
      </c>
      <c r="P1575" s="4" t="s">
        <v>14079</v>
      </c>
      <c r="Q1575" s="5">
        <f>DATE(ecommerce_dataset_updated[[#This Row],[YYYY]],ecommerce_dataset_updated[[#This Row],[MM]],ecommerce_dataset_updated[[#This Row],[DD]])</f>
        <v>45401</v>
      </c>
      <c r="R1575" s="6" t="str">
        <f>TEXT(ecommerce_dataset_updated[[#This Row],['[Purchase_Date']]], "mmm")</f>
        <v>Apr</v>
      </c>
      <c r="S1575" s="6" t="str">
        <f>TEXT(ecommerce_dataset_updated[[#This Row],['[Purchase_Date']]], "ddd")</f>
        <v>Fri</v>
      </c>
      <c r="T1575" s="6">
        <f>ecommerce_dataset_updated[[#This Row],[Final_Price(Rs.) _]]-ecommerce_dataset_updated[[#This Row],['[Final_Price(Rs.)']]]</f>
        <v>0</v>
      </c>
      <c r="U1575" s="6" t="b">
        <f xml:space="preserve"> AND(ecommerce_dataset_updated[[#This Row],[Final_Price(Rs.) _]]=ecommerce_dataset_updated[[#This Row],['[Final_Price(Rs.)']]])</f>
        <v>1</v>
      </c>
      <c r="V1575" s="5"/>
    </row>
    <row r="1576" spans="1:22">
      <c r="A1576" t="s">
        <v>6362</v>
      </c>
      <c r="B1576" t="s">
        <v>6363</v>
      </c>
      <c r="C1576" t="s">
        <v>45</v>
      </c>
      <c r="D1576" s="9" t="s">
        <v>6364</v>
      </c>
      <c r="E1576" s="8">
        <f>ecommerce_dataset_updated[[#This Row],[Price (Rs.)]]+0</f>
        <v>168.18</v>
      </c>
      <c r="F1576" s="6" t="s">
        <v>53</v>
      </c>
      <c r="G1576" s="7">
        <f>ecommerce_dataset_updated[[#This Row],[Discount (%)]]+0</f>
        <v>5</v>
      </c>
      <c r="H1576" s="6" t="s">
        <v>6365</v>
      </c>
      <c r="I1576" s="6">
        <f>ecommerce_dataset_updated[[#This Row],['[Price (Rs.)']]]*ecommerce_dataset_updated[[#This Row],['[Discount (%)']]]/100</f>
        <v>8.4090000000000007</v>
      </c>
      <c r="J1576" s="6">
        <f>ecommerce_dataset_updated[[#This Row],[Final_Price(Rs.)]]+0</f>
        <v>159.77000000000001</v>
      </c>
      <c r="K1576" s="6">
        <f xml:space="preserve"> ecommerce_dataset_updated[[#This Row],['[Price (Rs.)']]]-ecommerce_dataset_updated[[#This Row],[Discount Amount _]]</f>
        <v>159.77100000000002</v>
      </c>
      <c r="L1576" t="s">
        <v>28</v>
      </c>
      <c r="M1576" t="s">
        <v>1462</v>
      </c>
      <c r="N1576" s="4" t="s">
        <v>14054</v>
      </c>
      <c r="O1576" s="4" t="s">
        <v>14067</v>
      </c>
      <c r="P1576" s="4" t="s">
        <v>14079</v>
      </c>
      <c r="Q1576" s="5">
        <f>DATE(ecommerce_dataset_updated[[#This Row],[YYYY]],ecommerce_dataset_updated[[#This Row],[MM]],ecommerce_dataset_updated[[#This Row],[DD]])</f>
        <v>45500</v>
      </c>
      <c r="R1576" s="6" t="str">
        <f>TEXT(ecommerce_dataset_updated[[#This Row],['[Purchase_Date']]], "mmm")</f>
        <v>Jul</v>
      </c>
      <c r="S1576" s="6" t="str">
        <f>TEXT(ecommerce_dataset_updated[[#This Row],['[Purchase_Date']]], "ddd")</f>
        <v>Sat</v>
      </c>
      <c r="T1576" s="6">
        <f>ecommerce_dataset_updated[[#This Row],[Final_Price(Rs.) _]]-ecommerce_dataset_updated[[#This Row],['[Final_Price(Rs.)']]]</f>
        <v>1.0000000000047748E-3</v>
      </c>
      <c r="U1576" s="6" t="b">
        <f xml:space="preserve"> AND(ecommerce_dataset_updated[[#This Row],[Final_Price(Rs.) _]]=ecommerce_dataset_updated[[#This Row],['[Final_Price(Rs.)']]])</f>
        <v>0</v>
      </c>
      <c r="V1576" s="5"/>
    </row>
    <row r="1577" spans="1:22">
      <c r="A1577" t="s">
        <v>6366</v>
      </c>
      <c r="B1577" t="s">
        <v>6367</v>
      </c>
      <c r="C1577" t="s">
        <v>18</v>
      </c>
      <c r="D1577" s="9" t="s">
        <v>6368</v>
      </c>
      <c r="E1577" s="8">
        <f>ecommerce_dataset_updated[[#This Row],[Price (Rs.)]]+0</f>
        <v>302.29000000000002</v>
      </c>
      <c r="F1577" s="6" t="s">
        <v>75</v>
      </c>
      <c r="G1577" s="7">
        <f>ecommerce_dataset_updated[[#This Row],[Discount (%)]]+0</f>
        <v>10</v>
      </c>
      <c r="H1577" s="6" t="s">
        <v>6369</v>
      </c>
      <c r="I1577" s="6">
        <f>ecommerce_dataset_updated[[#This Row],['[Price (Rs.)']]]*ecommerce_dataset_updated[[#This Row],['[Discount (%)']]]/100</f>
        <v>30.228999999999999</v>
      </c>
      <c r="J1577" s="6">
        <f>ecommerce_dataset_updated[[#This Row],[Final_Price(Rs.)]]+0</f>
        <v>272.06</v>
      </c>
      <c r="K1577" s="6">
        <f xml:space="preserve"> ecommerce_dataset_updated[[#This Row],['[Price (Rs.)']]]-ecommerce_dataset_updated[[#This Row],[Discount Amount _]]</f>
        <v>272.06100000000004</v>
      </c>
      <c r="L1577" t="s">
        <v>77</v>
      </c>
      <c r="M1577" t="s">
        <v>362</v>
      </c>
      <c r="N1577" s="4" t="s">
        <v>14054</v>
      </c>
      <c r="O1577" s="4" t="s">
        <v>14051</v>
      </c>
      <c r="P1577" s="4" t="s">
        <v>14079</v>
      </c>
      <c r="Q1577" s="5">
        <f>DATE(ecommerce_dataset_updated[[#This Row],[YYYY]],ecommerce_dataset_updated[[#This Row],[MM]],ecommerce_dataset_updated[[#This Row],[DD]])</f>
        <v>45349</v>
      </c>
      <c r="R1577" s="6" t="str">
        <f>TEXT(ecommerce_dataset_updated[[#This Row],['[Purchase_Date']]], "mmm")</f>
        <v>Feb</v>
      </c>
      <c r="S1577" s="6" t="str">
        <f>TEXT(ecommerce_dataset_updated[[#This Row],['[Purchase_Date']]], "ddd")</f>
        <v>Tue</v>
      </c>
      <c r="T1577" s="6">
        <f>ecommerce_dataset_updated[[#This Row],[Final_Price(Rs.) _]]-ecommerce_dataset_updated[[#This Row],['[Final_Price(Rs.)']]]</f>
        <v>1.0000000000331966E-3</v>
      </c>
      <c r="U1577" s="6" t="b">
        <f xml:space="preserve"> AND(ecommerce_dataset_updated[[#This Row],[Final_Price(Rs.) _]]=ecommerce_dataset_updated[[#This Row],['[Final_Price(Rs.)']]])</f>
        <v>0</v>
      </c>
      <c r="V1577" s="5"/>
    </row>
    <row r="1578" spans="1:22">
      <c r="A1578" t="s">
        <v>6370</v>
      </c>
      <c r="B1578" t="s">
        <v>6371</v>
      </c>
      <c r="C1578" t="s">
        <v>32</v>
      </c>
      <c r="D1578" s="9" t="s">
        <v>6372</v>
      </c>
      <c r="E1578" s="8">
        <f>ecommerce_dataset_updated[[#This Row],[Price (Rs.)]]+0</f>
        <v>229.69</v>
      </c>
      <c r="F1578" s="6" t="s">
        <v>26</v>
      </c>
      <c r="G1578" s="7">
        <f>ecommerce_dataset_updated[[#This Row],[Discount (%)]]+0</f>
        <v>25</v>
      </c>
      <c r="H1578" s="6" t="s">
        <v>6373</v>
      </c>
      <c r="I1578" s="6">
        <f>ecommerce_dataset_updated[[#This Row],['[Price (Rs.)']]]*ecommerce_dataset_updated[[#This Row],['[Discount (%)']]]/100</f>
        <v>57.422499999999999</v>
      </c>
      <c r="J1578" s="6">
        <f>ecommerce_dataset_updated[[#This Row],[Final_Price(Rs.)]]+0</f>
        <v>172.27</v>
      </c>
      <c r="K1578" s="6">
        <f xml:space="preserve"> ecommerce_dataset_updated[[#This Row],['[Price (Rs.)']]]-ecommerce_dataset_updated[[#This Row],[Discount Amount _]]</f>
        <v>172.26749999999998</v>
      </c>
      <c r="L1578" t="s">
        <v>35</v>
      </c>
      <c r="M1578" t="s">
        <v>1574</v>
      </c>
      <c r="N1578" s="4" t="s">
        <v>14061</v>
      </c>
      <c r="O1578" s="4" t="s">
        <v>14055</v>
      </c>
      <c r="P1578" s="4" t="s">
        <v>14079</v>
      </c>
      <c r="Q1578" s="5">
        <f>DATE(ecommerce_dataset_updated[[#This Row],[YYYY]],ecommerce_dataset_updated[[#This Row],[MM]],ecommerce_dataset_updated[[#This Row],[DD]])</f>
        <v>45525</v>
      </c>
      <c r="R1578" s="6" t="str">
        <f>TEXT(ecommerce_dataset_updated[[#This Row],['[Purchase_Date']]], "mmm")</f>
        <v>Aug</v>
      </c>
      <c r="S1578" s="6" t="str">
        <f>TEXT(ecommerce_dataset_updated[[#This Row],['[Purchase_Date']]], "ddd")</f>
        <v>Wed</v>
      </c>
      <c r="T1578" s="6">
        <f>ecommerce_dataset_updated[[#This Row],[Final_Price(Rs.) _]]-ecommerce_dataset_updated[[#This Row],['[Final_Price(Rs.)']]]</f>
        <v>-2.500000000026148E-3</v>
      </c>
      <c r="U1578" s="6" t="b">
        <f xml:space="preserve"> AND(ecommerce_dataset_updated[[#This Row],[Final_Price(Rs.) _]]=ecommerce_dataset_updated[[#This Row],['[Final_Price(Rs.)']]])</f>
        <v>0</v>
      </c>
      <c r="V1578" s="5"/>
    </row>
    <row r="1579" spans="1:22">
      <c r="A1579" t="s">
        <v>6374</v>
      </c>
      <c r="B1579" t="s">
        <v>6375</v>
      </c>
      <c r="C1579" t="s">
        <v>10</v>
      </c>
      <c r="D1579" s="9" t="s">
        <v>6376</v>
      </c>
      <c r="E1579" s="8">
        <f>ecommerce_dataset_updated[[#This Row],[Price (Rs.)]]+0</f>
        <v>39.880000000000003</v>
      </c>
      <c r="F1579" s="6" t="s">
        <v>53</v>
      </c>
      <c r="G1579" s="7">
        <f>ecommerce_dataset_updated[[#This Row],[Discount (%)]]+0</f>
        <v>5</v>
      </c>
      <c r="H1579" s="6" t="s">
        <v>6377</v>
      </c>
      <c r="I1579" s="6">
        <f>ecommerce_dataset_updated[[#This Row],['[Price (Rs.)']]]*ecommerce_dataset_updated[[#This Row],['[Discount (%)']]]/100</f>
        <v>1.994</v>
      </c>
      <c r="J1579" s="6">
        <f>ecommerce_dataset_updated[[#This Row],[Final_Price(Rs.)]]+0</f>
        <v>37.89</v>
      </c>
      <c r="K1579" s="6">
        <f xml:space="preserve"> ecommerce_dataset_updated[[#This Row],['[Price (Rs.)']]]-ecommerce_dataset_updated[[#This Row],[Discount Amount _]]</f>
        <v>37.886000000000003</v>
      </c>
      <c r="L1579" t="s">
        <v>28</v>
      </c>
      <c r="M1579" t="s">
        <v>747</v>
      </c>
      <c r="N1579" s="4" t="s">
        <v>14050</v>
      </c>
      <c r="O1579" s="4" t="s">
        <v>14062</v>
      </c>
      <c r="P1579" s="4" t="s">
        <v>14079</v>
      </c>
      <c r="Q1579" s="5">
        <f>DATE(ecommerce_dataset_updated[[#This Row],[YYYY]],ecommerce_dataset_updated[[#This Row],[MM]],ecommerce_dataset_updated[[#This Row],[DD]])</f>
        <v>45452</v>
      </c>
      <c r="R1579" s="6" t="str">
        <f>TEXT(ecommerce_dataset_updated[[#This Row],['[Purchase_Date']]], "mmm")</f>
        <v>Jun</v>
      </c>
      <c r="S1579" s="6" t="str">
        <f>TEXT(ecommerce_dataset_updated[[#This Row],['[Purchase_Date']]], "ddd")</f>
        <v>Sun</v>
      </c>
      <c r="T1579" s="6">
        <f>ecommerce_dataset_updated[[#This Row],[Final_Price(Rs.) _]]-ecommerce_dataset_updated[[#This Row],['[Final_Price(Rs.)']]]</f>
        <v>-3.9999999999977831E-3</v>
      </c>
      <c r="U1579" s="6" t="b">
        <f xml:space="preserve"> AND(ecommerce_dataset_updated[[#This Row],[Final_Price(Rs.) _]]=ecommerce_dataset_updated[[#This Row],['[Final_Price(Rs.)']]])</f>
        <v>0</v>
      </c>
      <c r="V1579" s="5"/>
    </row>
    <row r="1580" spans="1:22">
      <c r="A1580" t="s">
        <v>6378</v>
      </c>
      <c r="B1580" t="s">
        <v>6379</v>
      </c>
      <c r="C1580" t="s">
        <v>18</v>
      </c>
      <c r="D1580" s="9" t="s">
        <v>6380</v>
      </c>
      <c r="E1580" s="8">
        <f>ecommerce_dataset_updated[[#This Row],[Price (Rs.)]]+0</f>
        <v>487.58</v>
      </c>
      <c r="F1580" s="6" t="s">
        <v>12</v>
      </c>
      <c r="G1580" s="7">
        <f>ecommerce_dataset_updated[[#This Row],[Discount (%)]]+0</f>
        <v>15</v>
      </c>
      <c r="H1580" s="6" t="s">
        <v>6381</v>
      </c>
      <c r="I1580" s="6">
        <f>ecommerce_dataset_updated[[#This Row],['[Price (Rs.)']]]*ecommerce_dataset_updated[[#This Row],['[Discount (%)']]]/100</f>
        <v>73.137</v>
      </c>
      <c r="J1580" s="6">
        <f>ecommerce_dataset_updated[[#This Row],[Final_Price(Rs.)]]+0</f>
        <v>414.44</v>
      </c>
      <c r="K1580" s="6">
        <f xml:space="preserve"> ecommerce_dataset_updated[[#This Row],['[Price (Rs.)']]]-ecommerce_dataset_updated[[#This Row],[Discount Amount _]]</f>
        <v>414.44299999999998</v>
      </c>
      <c r="L1580" t="s">
        <v>120</v>
      </c>
      <c r="M1580" t="s">
        <v>103</v>
      </c>
      <c r="N1580" s="4" t="s">
        <v>14056</v>
      </c>
      <c r="O1580" s="4" t="s">
        <v>14053</v>
      </c>
      <c r="P1580" s="4" t="s">
        <v>14079</v>
      </c>
      <c r="Q1580" s="5">
        <f>DATE(ecommerce_dataset_updated[[#This Row],[YYYY]],ecommerce_dataset_updated[[#This Row],[MM]],ecommerce_dataset_updated[[#This Row],[DD]])</f>
        <v>45410</v>
      </c>
      <c r="R1580" s="6" t="str">
        <f>TEXT(ecommerce_dataset_updated[[#This Row],['[Purchase_Date']]], "mmm")</f>
        <v>Apr</v>
      </c>
      <c r="S1580" s="6" t="str">
        <f>TEXT(ecommerce_dataset_updated[[#This Row],['[Purchase_Date']]], "ddd")</f>
        <v>Sun</v>
      </c>
      <c r="T1580" s="6">
        <f>ecommerce_dataset_updated[[#This Row],[Final_Price(Rs.) _]]-ecommerce_dataset_updated[[#This Row],['[Final_Price(Rs.)']]]</f>
        <v>2.9999999999859028E-3</v>
      </c>
      <c r="U1580" s="6" t="b">
        <f xml:space="preserve"> AND(ecommerce_dataset_updated[[#This Row],[Final_Price(Rs.) _]]=ecommerce_dataset_updated[[#This Row],['[Final_Price(Rs.)']]])</f>
        <v>0</v>
      </c>
      <c r="V1580" s="5"/>
    </row>
    <row r="1581" spans="1:22">
      <c r="A1581" t="s">
        <v>6382</v>
      </c>
      <c r="B1581" t="s">
        <v>6383</v>
      </c>
      <c r="C1581" t="s">
        <v>39</v>
      </c>
      <c r="D1581" s="9" t="s">
        <v>6384</v>
      </c>
      <c r="E1581" s="8">
        <f>ecommerce_dataset_updated[[#This Row],[Price (Rs.)]]+0</f>
        <v>435.68</v>
      </c>
      <c r="F1581" s="6" t="s">
        <v>107</v>
      </c>
      <c r="G1581" s="7">
        <f>ecommerce_dataset_updated[[#This Row],[Discount (%)]]+0</f>
        <v>0</v>
      </c>
      <c r="H1581" s="6" t="s">
        <v>6384</v>
      </c>
      <c r="I1581" s="6">
        <f>ecommerce_dataset_updated[[#This Row],['[Price (Rs.)']]]*ecommerce_dataset_updated[[#This Row],['[Discount (%)']]]/100</f>
        <v>0</v>
      </c>
      <c r="J1581" s="6">
        <f>ecommerce_dataset_updated[[#This Row],[Final_Price(Rs.)]]+0</f>
        <v>435.68</v>
      </c>
      <c r="K1581" s="6">
        <f xml:space="preserve"> ecommerce_dataset_updated[[#This Row],['[Price (Rs.)']]]-ecommerce_dataset_updated[[#This Row],[Discount Amount _]]</f>
        <v>435.68</v>
      </c>
      <c r="L1581" t="s">
        <v>14</v>
      </c>
      <c r="M1581" t="s">
        <v>413</v>
      </c>
      <c r="N1581" s="4" t="s">
        <v>14057</v>
      </c>
      <c r="O1581" s="4" t="s">
        <v>14050</v>
      </c>
      <c r="P1581" s="4" t="s">
        <v>14079</v>
      </c>
      <c r="Q1581" s="5">
        <f>DATE(ecommerce_dataset_updated[[#This Row],[YYYY]],ecommerce_dataset_updated[[#This Row],[MM]],ecommerce_dataset_updated[[#This Row],[DD]])</f>
        <v>45538</v>
      </c>
      <c r="R1581" s="6" t="str">
        <f>TEXT(ecommerce_dataset_updated[[#This Row],['[Purchase_Date']]], "mmm")</f>
        <v>Sep</v>
      </c>
      <c r="S1581" s="6" t="str">
        <f>TEXT(ecommerce_dataset_updated[[#This Row],['[Purchase_Date']]], "ddd")</f>
        <v>Tue</v>
      </c>
      <c r="T1581" s="6">
        <f>ecommerce_dataset_updated[[#This Row],[Final_Price(Rs.) _]]-ecommerce_dataset_updated[[#This Row],['[Final_Price(Rs.)']]]</f>
        <v>0</v>
      </c>
      <c r="U1581" s="6" t="b">
        <f xml:space="preserve"> AND(ecommerce_dataset_updated[[#This Row],[Final_Price(Rs.) _]]=ecommerce_dataset_updated[[#This Row],['[Final_Price(Rs.)']]])</f>
        <v>1</v>
      </c>
      <c r="V1581" s="5"/>
    </row>
    <row r="1582" spans="1:22">
      <c r="A1582" t="s">
        <v>6385</v>
      </c>
      <c r="B1582" t="s">
        <v>6386</v>
      </c>
      <c r="C1582" t="s">
        <v>39</v>
      </c>
      <c r="D1582" s="9" t="s">
        <v>6387</v>
      </c>
      <c r="E1582" s="8">
        <f>ecommerce_dataset_updated[[#This Row],[Price (Rs.)]]+0</f>
        <v>246.05</v>
      </c>
      <c r="F1582" s="6" t="s">
        <v>154</v>
      </c>
      <c r="G1582" s="7">
        <f>ecommerce_dataset_updated[[#This Row],[Discount (%)]]+0</f>
        <v>30</v>
      </c>
      <c r="H1582" s="6" t="s">
        <v>6388</v>
      </c>
      <c r="I1582" s="6">
        <f>ecommerce_dataset_updated[[#This Row],['[Price (Rs.)']]]*ecommerce_dataset_updated[[#This Row],['[Discount (%)']]]/100</f>
        <v>73.814999999999998</v>
      </c>
      <c r="J1582" s="6">
        <f>ecommerce_dataset_updated[[#This Row],[Final_Price(Rs.)]]+0</f>
        <v>172.23</v>
      </c>
      <c r="K1582" s="6">
        <f xml:space="preserve"> ecommerce_dataset_updated[[#This Row],['[Price (Rs.)']]]-ecommerce_dataset_updated[[#This Row],[Discount Amount _]]</f>
        <v>172.23500000000001</v>
      </c>
      <c r="L1582" t="s">
        <v>35</v>
      </c>
      <c r="M1582" t="s">
        <v>71</v>
      </c>
      <c r="N1582" s="4" t="s">
        <v>14049</v>
      </c>
      <c r="O1582" s="4" t="s">
        <v>14052</v>
      </c>
      <c r="P1582" s="4" t="s">
        <v>14079</v>
      </c>
      <c r="Q1582" s="5">
        <f>DATE(ecommerce_dataset_updated[[#This Row],[YYYY]],ecommerce_dataset_updated[[#This Row],[MM]],ecommerce_dataset_updated[[#This Row],[DD]])</f>
        <v>45302</v>
      </c>
      <c r="R1582" s="6" t="str">
        <f>TEXT(ecommerce_dataset_updated[[#This Row],['[Purchase_Date']]], "mmm")</f>
        <v>Jan</v>
      </c>
      <c r="S1582" s="6" t="str">
        <f>TEXT(ecommerce_dataset_updated[[#This Row],['[Purchase_Date']]], "ddd")</f>
        <v>Thu</v>
      </c>
      <c r="T1582" s="6">
        <f>ecommerce_dataset_updated[[#This Row],[Final_Price(Rs.) _]]-ecommerce_dataset_updated[[#This Row],['[Final_Price(Rs.)']]]</f>
        <v>5.0000000000238742E-3</v>
      </c>
      <c r="U1582" s="6" t="b">
        <f xml:space="preserve"> AND(ecommerce_dataset_updated[[#This Row],[Final_Price(Rs.) _]]=ecommerce_dataset_updated[[#This Row],['[Final_Price(Rs.)']]])</f>
        <v>0</v>
      </c>
      <c r="V1582" s="5"/>
    </row>
    <row r="1583" spans="1:22">
      <c r="A1583" t="s">
        <v>6389</v>
      </c>
      <c r="B1583" t="s">
        <v>6390</v>
      </c>
      <c r="C1583" t="s">
        <v>32</v>
      </c>
      <c r="D1583" s="9" t="s">
        <v>6391</v>
      </c>
      <c r="E1583" s="8">
        <f>ecommerce_dataset_updated[[#This Row],[Price (Rs.)]]+0</f>
        <v>354.39</v>
      </c>
      <c r="F1583" s="6" t="s">
        <v>75</v>
      </c>
      <c r="G1583" s="7">
        <f>ecommerce_dataset_updated[[#This Row],[Discount (%)]]+0</f>
        <v>10</v>
      </c>
      <c r="H1583" s="6" t="s">
        <v>6392</v>
      </c>
      <c r="I1583" s="6">
        <f>ecommerce_dataset_updated[[#This Row],['[Price (Rs.)']]]*ecommerce_dataset_updated[[#This Row],['[Discount (%)']]]/100</f>
        <v>35.438999999999993</v>
      </c>
      <c r="J1583" s="6">
        <f>ecommerce_dataset_updated[[#This Row],[Final_Price(Rs.)]]+0</f>
        <v>318.95</v>
      </c>
      <c r="K1583" s="6">
        <f xml:space="preserve"> ecommerce_dataset_updated[[#This Row],['[Price (Rs.)']]]-ecommerce_dataset_updated[[#This Row],[Discount Amount _]]</f>
        <v>318.95100000000002</v>
      </c>
      <c r="L1583" t="s">
        <v>120</v>
      </c>
      <c r="M1583" t="s">
        <v>136</v>
      </c>
      <c r="N1583" s="4" t="s">
        <v>14067</v>
      </c>
      <c r="O1583" s="4" t="s">
        <v>14049</v>
      </c>
      <c r="P1583" s="4" t="s">
        <v>14079</v>
      </c>
      <c r="Q1583" s="5">
        <f>DATE(ecommerce_dataset_updated[[#This Row],[YYYY]],ecommerce_dataset_updated[[#This Row],[MM]],ecommerce_dataset_updated[[#This Row],[DD]])</f>
        <v>45603</v>
      </c>
      <c r="R1583" s="6" t="str">
        <f>TEXT(ecommerce_dataset_updated[[#This Row],['[Purchase_Date']]], "mmm")</f>
        <v>Nov</v>
      </c>
      <c r="S1583" s="6" t="str">
        <f>TEXT(ecommerce_dataset_updated[[#This Row],['[Purchase_Date']]], "ddd")</f>
        <v>Thu</v>
      </c>
      <c r="T1583" s="6">
        <f>ecommerce_dataset_updated[[#This Row],[Final_Price(Rs.) _]]-ecommerce_dataset_updated[[#This Row],['[Final_Price(Rs.)']]]</f>
        <v>1.0000000000331966E-3</v>
      </c>
      <c r="U1583" s="6" t="b">
        <f xml:space="preserve"> AND(ecommerce_dataset_updated[[#This Row],[Final_Price(Rs.) _]]=ecommerce_dataset_updated[[#This Row],['[Final_Price(Rs.)']]])</f>
        <v>0</v>
      </c>
      <c r="V1583" s="5"/>
    </row>
    <row r="1584" spans="1:22">
      <c r="A1584" t="s">
        <v>6393</v>
      </c>
      <c r="B1584" t="s">
        <v>6394</v>
      </c>
      <c r="C1584" t="s">
        <v>68</v>
      </c>
      <c r="D1584" s="9" t="s">
        <v>6395</v>
      </c>
      <c r="E1584" s="8">
        <f>ecommerce_dataset_updated[[#This Row],[Price (Rs.)]]+0</f>
        <v>429.88</v>
      </c>
      <c r="F1584" s="6" t="s">
        <v>26</v>
      </c>
      <c r="G1584" s="7">
        <f>ecommerce_dataset_updated[[#This Row],[Discount (%)]]+0</f>
        <v>25</v>
      </c>
      <c r="H1584" s="6" t="s">
        <v>6396</v>
      </c>
      <c r="I1584" s="6">
        <f>ecommerce_dataset_updated[[#This Row],['[Price (Rs.)']]]*ecommerce_dataset_updated[[#This Row],['[Discount (%)']]]/100</f>
        <v>107.47</v>
      </c>
      <c r="J1584" s="6">
        <f>ecommerce_dataset_updated[[#This Row],[Final_Price(Rs.)]]+0</f>
        <v>322.41000000000003</v>
      </c>
      <c r="K1584" s="6">
        <f xml:space="preserve"> ecommerce_dataset_updated[[#This Row],['[Price (Rs.)']]]-ecommerce_dataset_updated[[#This Row],[Discount Amount _]]</f>
        <v>322.40999999999997</v>
      </c>
      <c r="L1584" t="s">
        <v>28</v>
      </c>
      <c r="M1584" t="s">
        <v>3458</v>
      </c>
      <c r="N1584" s="4" t="s">
        <v>14061</v>
      </c>
      <c r="O1584" s="4" t="s">
        <v>14067</v>
      </c>
      <c r="P1584" s="4" t="s">
        <v>14079</v>
      </c>
      <c r="Q1584" s="5">
        <f>DATE(ecommerce_dataset_updated[[#This Row],[YYYY]],ecommerce_dataset_updated[[#This Row],[MM]],ecommerce_dataset_updated[[#This Row],[DD]])</f>
        <v>45494</v>
      </c>
      <c r="R1584" s="6" t="str">
        <f>TEXT(ecommerce_dataset_updated[[#This Row],['[Purchase_Date']]], "mmm")</f>
        <v>Jul</v>
      </c>
      <c r="S1584" s="6" t="str">
        <f>TEXT(ecommerce_dataset_updated[[#This Row],['[Purchase_Date']]], "ddd")</f>
        <v>Sun</v>
      </c>
      <c r="T1584" s="6">
        <f>ecommerce_dataset_updated[[#This Row],[Final_Price(Rs.) _]]-ecommerce_dataset_updated[[#This Row],['[Final_Price(Rs.)']]]</f>
        <v>0</v>
      </c>
      <c r="U1584" s="6" t="b">
        <f xml:space="preserve"> AND(ecommerce_dataset_updated[[#This Row],[Final_Price(Rs.) _]]=ecommerce_dataset_updated[[#This Row],['[Final_Price(Rs.)']]])</f>
        <v>1</v>
      </c>
      <c r="V1584" s="5"/>
    </row>
    <row r="1585" spans="1:22">
      <c r="A1585" t="s">
        <v>6397</v>
      </c>
      <c r="B1585" t="s">
        <v>6398</v>
      </c>
      <c r="C1585" t="s">
        <v>39</v>
      </c>
      <c r="D1585" s="9" t="s">
        <v>6399</v>
      </c>
      <c r="E1585" s="8">
        <f>ecommerce_dataset_updated[[#This Row],[Price (Rs.)]]+0</f>
        <v>382</v>
      </c>
      <c r="F1585" s="6" t="s">
        <v>20</v>
      </c>
      <c r="G1585" s="7">
        <f>ecommerce_dataset_updated[[#This Row],[Discount (%)]]+0</f>
        <v>20</v>
      </c>
      <c r="H1585" s="6" t="s">
        <v>6400</v>
      </c>
      <c r="I1585" s="6">
        <f>ecommerce_dataset_updated[[#This Row],['[Price (Rs.)']]]*ecommerce_dataset_updated[[#This Row],['[Discount (%)']]]/100</f>
        <v>76.400000000000006</v>
      </c>
      <c r="J1585" s="6">
        <f>ecommerce_dataset_updated[[#This Row],[Final_Price(Rs.)]]+0</f>
        <v>305.60000000000002</v>
      </c>
      <c r="K1585" s="6">
        <f xml:space="preserve"> ecommerce_dataset_updated[[#This Row],['[Price (Rs.)']]]-ecommerce_dataset_updated[[#This Row],[Discount Amount _]]</f>
        <v>305.60000000000002</v>
      </c>
      <c r="L1585" t="s">
        <v>35</v>
      </c>
      <c r="M1585" t="s">
        <v>2178</v>
      </c>
      <c r="N1585" s="4" t="s">
        <v>14051</v>
      </c>
      <c r="O1585" s="4" t="s">
        <v>14050</v>
      </c>
      <c r="P1585" s="4" t="s">
        <v>14079</v>
      </c>
      <c r="Q1585" s="5">
        <f>DATE(ecommerce_dataset_updated[[#This Row],[YYYY]],ecommerce_dataset_updated[[#This Row],[MM]],ecommerce_dataset_updated[[#This Row],[DD]])</f>
        <v>45537</v>
      </c>
      <c r="R1585" s="6" t="str">
        <f>TEXT(ecommerce_dataset_updated[[#This Row],['[Purchase_Date']]], "mmm")</f>
        <v>Sep</v>
      </c>
      <c r="S1585" s="6" t="str">
        <f>TEXT(ecommerce_dataset_updated[[#This Row],['[Purchase_Date']]], "ddd")</f>
        <v>Mon</v>
      </c>
      <c r="T1585" s="6">
        <f>ecommerce_dataset_updated[[#This Row],[Final_Price(Rs.) _]]-ecommerce_dataset_updated[[#This Row],['[Final_Price(Rs.)']]]</f>
        <v>0</v>
      </c>
      <c r="U1585" s="6" t="b">
        <f xml:space="preserve"> AND(ecommerce_dataset_updated[[#This Row],[Final_Price(Rs.) _]]=ecommerce_dataset_updated[[#This Row],['[Final_Price(Rs.)']]])</f>
        <v>1</v>
      </c>
      <c r="V1585" s="5"/>
    </row>
    <row r="1586" spans="1:22">
      <c r="A1586" t="s">
        <v>6401</v>
      </c>
      <c r="B1586" t="s">
        <v>6402</v>
      </c>
      <c r="C1586" t="s">
        <v>10</v>
      </c>
      <c r="D1586" s="9" t="s">
        <v>6403</v>
      </c>
      <c r="E1586" s="8">
        <f>ecommerce_dataset_updated[[#This Row],[Price (Rs.)]]+0</f>
        <v>358.92</v>
      </c>
      <c r="F1586" s="6" t="s">
        <v>154</v>
      </c>
      <c r="G1586" s="7">
        <f>ecommerce_dataset_updated[[#This Row],[Discount (%)]]+0</f>
        <v>30</v>
      </c>
      <c r="H1586" s="6" t="s">
        <v>6404</v>
      </c>
      <c r="I1586" s="6">
        <f>ecommerce_dataset_updated[[#This Row],['[Price (Rs.)']]]*ecommerce_dataset_updated[[#This Row],['[Discount (%)']]]/100</f>
        <v>107.676</v>
      </c>
      <c r="J1586" s="6">
        <f>ecommerce_dataset_updated[[#This Row],[Final_Price(Rs.)]]+0</f>
        <v>251.24</v>
      </c>
      <c r="K1586" s="6">
        <f xml:space="preserve"> ecommerce_dataset_updated[[#This Row],['[Price (Rs.)']]]-ecommerce_dataset_updated[[#This Row],[Discount Amount _]]</f>
        <v>251.24400000000003</v>
      </c>
      <c r="L1586" t="s">
        <v>77</v>
      </c>
      <c r="M1586" t="s">
        <v>1540</v>
      </c>
      <c r="N1586" s="4" t="s">
        <v>14060</v>
      </c>
      <c r="O1586" s="4" t="s">
        <v>14057</v>
      </c>
      <c r="P1586" s="4" t="s">
        <v>14079</v>
      </c>
      <c r="Q1586" s="5">
        <f>DATE(ecommerce_dataset_updated[[#This Row],[YYYY]],ecommerce_dataset_updated[[#This Row],[MM]],ecommerce_dataset_updated[[#This Row],[DD]])</f>
        <v>45377</v>
      </c>
      <c r="R1586" s="6" t="str">
        <f>TEXT(ecommerce_dataset_updated[[#This Row],['[Purchase_Date']]], "mmm")</f>
        <v>Mar</v>
      </c>
      <c r="S1586" s="6" t="str">
        <f>TEXT(ecommerce_dataset_updated[[#This Row],['[Purchase_Date']]], "ddd")</f>
        <v>Tue</v>
      </c>
      <c r="T1586" s="6">
        <f>ecommerce_dataset_updated[[#This Row],[Final_Price(Rs.) _]]-ecommerce_dataset_updated[[#This Row],['[Final_Price(Rs.)']]]</f>
        <v>4.0000000000190994E-3</v>
      </c>
      <c r="U1586" s="6" t="b">
        <f xml:space="preserve"> AND(ecommerce_dataset_updated[[#This Row],[Final_Price(Rs.) _]]=ecommerce_dataset_updated[[#This Row],['[Final_Price(Rs.)']]])</f>
        <v>0</v>
      </c>
      <c r="V1586" s="5"/>
    </row>
    <row r="1587" spans="1:22">
      <c r="A1587" t="s">
        <v>6405</v>
      </c>
      <c r="B1587" t="s">
        <v>6406</v>
      </c>
      <c r="C1587" t="s">
        <v>10</v>
      </c>
      <c r="D1587" s="9" t="s">
        <v>6407</v>
      </c>
      <c r="E1587" s="8">
        <f>ecommerce_dataset_updated[[#This Row],[Price (Rs.)]]+0</f>
        <v>299.60000000000002</v>
      </c>
      <c r="F1587" s="6" t="s">
        <v>26</v>
      </c>
      <c r="G1587" s="7">
        <f>ecommerce_dataset_updated[[#This Row],[Discount (%)]]+0</f>
        <v>25</v>
      </c>
      <c r="H1587" s="6" t="s">
        <v>6408</v>
      </c>
      <c r="I1587" s="6">
        <f>ecommerce_dataset_updated[[#This Row],['[Price (Rs.)']]]*ecommerce_dataset_updated[[#This Row],['[Discount (%)']]]/100</f>
        <v>74.900000000000006</v>
      </c>
      <c r="J1587" s="6">
        <f>ecommerce_dataset_updated[[#This Row],[Final_Price(Rs.)]]+0</f>
        <v>224.7</v>
      </c>
      <c r="K1587" s="6">
        <f xml:space="preserve"> ecommerce_dataset_updated[[#This Row],['[Price (Rs.)']]]-ecommerce_dataset_updated[[#This Row],[Discount Amount _]]</f>
        <v>224.70000000000002</v>
      </c>
      <c r="L1587" t="s">
        <v>120</v>
      </c>
      <c r="M1587" t="s">
        <v>3542</v>
      </c>
      <c r="N1587" s="4" t="s">
        <v>26</v>
      </c>
      <c r="O1587" s="4" t="s">
        <v>14053</v>
      </c>
      <c r="P1587" s="4" t="s">
        <v>14079</v>
      </c>
      <c r="Q1587" s="5">
        <f>DATE(ecommerce_dataset_updated[[#This Row],[YYYY]],ecommerce_dataset_updated[[#This Row],[MM]],ecommerce_dataset_updated[[#This Row],[DD]])</f>
        <v>45407</v>
      </c>
      <c r="R1587" s="6" t="str">
        <f>TEXT(ecommerce_dataset_updated[[#This Row],['[Purchase_Date']]], "mmm")</f>
        <v>Apr</v>
      </c>
      <c r="S1587" s="6" t="str">
        <f>TEXT(ecommerce_dataset_updated[[#This Row],['[Purchase_Date']]], "ddd")</f>
        <v>Thu</v>
      </c>
      <c r="T1587" s="6">
        <f>ecommerce_dataset_updated[[#This Row],[Final_Price(Rs.) _]]-ecommerce_dataset_updated[[#This Row],['[Final_Price(Rs.)']]]</f>
        <v>0</v>
      </c>
      <c r="U1587" s="6" t="b">
        <f xml:space="preserve"> AND(ecommerce_dataset_updated[[#This Row],[Final_Price(Rs.) _]]=ecommerce_dataset_updated[[#This Row],['[Final_Price(Rs.)']]])</f>
        <v>1</v>
      </c>
      <c r="V1587" s="5"/>
    </row>
    <row r="1588" spans="1:22">
      <c r="A1588" t="s">
        <v>6409</v>
      </c>
      <c r="B1588" t="s">
        <v>6410</v>
      </c>
      <c r="C1588" t="s">
        <v>39</v>
      </c>
      <c r="D1588" s="9" t="s">
        <v>6411</v>
      </c>
      <c r="E1588" s="8">
        <f>ecommerce_dataset_updated[[#This Row],[Price (Rs.)]]+0</f>
        <v>399.82</v>
      </c>
      <c r="F1588" s="6" t="s">
        <v>47</v>
      </c>
      <c r="G1588" s="7">
        <f>ecommerce_dataset_updated[[#This Row],[Discount (%)]]+0</f>
        <v>50</v>
      </c>
      <c r="H1588" s="6" t="s">
        <v>6412</v>
      </c>
      <c r="I1588" s="6">
        <f>ecommerce_dataset_updated[[#This Row],['[Price (Rs.)']]]*ecommerce_dataset_updated[[#This Row],['[Discount (%)']]]/100</f>
        <v>199.91</v>
      </c>
      <c r="J1588" s="6">
        <f>ecommerce_dataset_updated[[#This Row],[Final_Price(Rs.)]]+0</f>
        <v>199.91</v>
      </c>
      <c r="K1588" s="6">
        <f xml:space="preserve"> ecommerce_dataset_updated[[#This Row],['[Price (Rs.)']]]-ecommerce_dataset_updated[[#This Row],[Discount Amount _]]</f>
        <v>199.91</v>
      </c>
      <c r="L1588" t="s">
        <v>120</v>
      </c>
      <c r="M1588" t="s">
        <v>955</v>
      </c>
      <c r="N1588" s="4" t="s">
        <v>2910</v>
      </c>
      <c r="O1588" s="4" t="s">
        <v>14052</v>
      </c>
      <c r="P1588" s="4" t="s">
        <v>14079</v>
      </c>
      <c r="Q1588" s="5">
        <f>DATE(ecommerce_dataset_updated[[#This Row],[YYYY]],ecommerce_dataset_updated[[#This Row],[MM]],ecommerce_dataset_updated[[#This Row],[DD]])</f>
        <v>45305</v>
      </c>
      <c r="R1588" s="6" t="str">
        <f>TEXT(ecommerce_dataset_updated[[#This Row],['[Purchase_Date']]], "mmm")</f>
        <v>Jan</v>
      </c>
      <c r="S1588" s="6" t="str">
        <f>TEXT(ecommerce_dataset_updated[[#This Row],['[Purchase_Date']]], "ddd")</f>
        <v>Sun</v>
      </c>
      <c r="T1588" s="6">
        <f>ecommerce_dataset_updated[[#This Row],[Final_Price(Rs.) _]]-ecommerce_dataset_updated[[#This Row],['[Final_Price(Rs.)']]]</f>
        <v>0</v>
      </c>
      <c r="U1588" s="6" t="b">
        <f xml:space="preserve"> AND(ecommerce_dataset_updated[[#This Row],[Final_Price(Rs.) _]]=ecommerce_dataset_updated[[#This Row],['[Final_Price(Rs.)']]])</f>
        <v>1</v>
      </c>
      <c r="V1588" s="5"/>
    </row>
    <row r="1589" spans="1:22">
      <c r="A1589" t="s">
        <v>6413</v>
      </c>
      <c r="B1589" t="s">
        <v>6414</v>
      </c>
      <c r="C1589" t="s">
        <v>68</v>
      </c>
      <c r="D1589" s="9" t="s">
        <v>6415</v>
      </c>
      <c r="E1589" s="8">
        <f>ecommerce_dataset_updated[[#This Row],[Price (Rs.)]]+0</f>
        <v>493.1</v>
      </c>
      <c r="F1589" s="6" t="s">
        <v>26</v>
      </c>
      <c r="G1589" s="7">
        <f>ecommerce_dataset_updated[[#This Row],[Discount (%)]]+0</f>
        <v>25</v>
      </c>
      <c r="H1589" s="6" t="s">
        <v>6416</v>
      </c>
      <c r="I1589" s="6">
        <f>ecommerce_dataset_updated[[#This Row],['[Price (Rs.)']]]*ecommerce_dataset_updated[[#This Row],['[Discount (%)']]]/100</f>
        <v>123.27500000000001</v>
      </c>
      <c r="J1589" s="6">
        <f>ecommerce_dataset_updated[[#This Row],[Final_Price(Rs.)]]+0</f>
        <v>369.83</v>
      </c>
      <c r="K1589" s="6">
        <f xml:space="preserve"> ecommerce_dataset_updated[[#This Row],['[Price (Rs.)']]]-ecommerce_dataset_updated[[#This Row],[Discount Amount _]]</f>
        <v>369.82500000000005</v>
      </c>
      <c r="L1589" t="s">
        <v>14</v>
      </c>
      <c r="M1589" t="s">
        <v>339</v>
      </c>
      <c r="N1589" s="4" t="s">
        <v>14070</v>
      </c>
      <c r="O1589" s="4" t="s">
        <v>14067</v>
      </c>
      <c r="P1589" s="4" t="s">
        <v>14079</v>
      </c>
      <c r="Q1589" s="5">
        <f>DATE(ecommerce_dataset_updated[[#This Row],[YYYY]],ecommerce_dataset_updated[[#This Row],[MM]],ecommerce_dataset_updated[[#This Row],[DD]])</f>
        <v>45491</v>
      </c>
      <c r="R1589" s="6" t="str">
        <f>TEXT(ecommerce_dataset_updated[[#This Row],['[Purchase_Date']]], "mmm")</f>
        <v>Jul</v>
      </c>
      <c r="S1589" s="6" t="str">
        <f>TEXT(ecommerce_dataset_updated[[#This Row],['[Purchase_Date']]], "ddd")</f>
        <v>Thu</v>
      </c>
      <c r="T1589" s="6">
        <f>ecommerce_dataset_updated[[#This Row],[Final_Price(Rs.) _]]-ecommerce_dataset_updated[[#This Row],['[Final_Price(Rs.)']]]</f>
        <v>-4.9999999999386091E-3</v>
      </c>
      <c r="U1589" s="6" t="b">
        <f xml:space="preserve"> AND(ecommerce_dataset_updated[[#This Row],[Final_Price(Rs.) _]]=ecommerce_dataset_updated[[#This Row],['[Final_Price(Rs.)']]])</f>
        <v>0</v>
      </c>
      <c r="V1589" s="5"/>
    </row>
    <row r="1590" spans="1:22">
      <c r="A1590" t="s">
        <v>6417</v>
      </c>
      <c r="B1590" t="s">
        <v>6418</v>
      </c>
      <c r="C1590" t="s">
        <v>68</v>
      </c>
      <c r="D1590" s="9" t="s">
        <v>6419</v>
      </c>
      <c r="E1590" s="8">
        <f>ecommerce_dataset_updated[[#This Row],[Price (Rs.)]]+0</f>
        <v>367.95</v>
      </c>
      <c r="F1590" s="6" t="s">
        <v>154</v>
      </c>
      <c r="G1590" s="7">
        <f>ecommerce_dataset_updated[[#This Row],[Discount (%)]]+0</f>
        <v>30</v>
      </c>
      <c r="H1590" s="6" t="s">
        <v>6420</v>
      </c>
      <c r="I1590" s="6">
        <f>ecommerce_dataset_updated[[#This Row],['[Price (Rs.)']]]*ecommerce_dataset_updated[[#This Row],['[Discount (%)']]]/100</f>
        <v>110.38500000000001</v>
      </c>
      <c r="J1590" s="6">
        <f>ecommerce_dataset_updated[[#This Row],[Final_Price(Rs.)]]+0</f>
        <v>257.56</v>
      </c>
      <c r="K1590" s="6">
        <f xml:space="preserve"> ecommerce_dataset_updated[[#This Row],['[Price (Rs.)']]]-ecommerce_dataset_updated[[#This Row],[Discount Amount _]]</f>
        <v>257.565</v>
      </c>
      <c r="L1590" t="s">
        <v>35</v>
      </c>
      <c r="M1590" t="s">
        <v>1841</v>
      </c>
      <c r="N1590" s="4" t="s">
        <v>14062</v>
      </c>
      <c r="O1590" s="4" t="s">
        <v>14059</v>
      </c>
      <c r="P1590" s="4" t="s">
        <v>14079</v>
      </c>
      <c r="Q1590" s="5">
        <f>DATE(ecommerce_dataset_updated[[#This Row],[YYYY]],ecommerce_dataset_updated[[#This Row],[MM]],ecommerce_dataset_updated[[#This Row],[DD]])</f>
        <v>45418</v>
      </c>
      <c r="R1590" s="6" t="str">
        <f>TEXT(ecommerce_dataset_updated[[#This Row],['[Purchase_Date']]], "mmm")</f>
        <v>May</v>
      </c>
      <c r="S1590" s="6" t="str">
        <f>TEXT(ecommerce_dataset_updated[[#This Row],['[Purchase_Date']]], "ddd")</f>
        <v>Mon</v>
      </c>
      <c r="T1590" s="6">
        <f>ecommerce_dataset_updated[[#This Row],[Final_Price(Rs.) _]]-ecommerce_dataset_updated[[#This Row],['[Final_Price(Rs.)']]]</f>
        <v>4.9999999999954525E-3</v>
      </c>
      <c r="U1590" s="6" t="b">
        <f xml:space="preserve"> AND(ecommerce_dataset_updated[[#This Row],[Final_Price(Rs.) _]]=ecommerce_dataset_updated[[#This Row],['[Final_Price(Rs.)']]])</f>
        <v>0</v>
      </c>
      <c r="V1590" s="5"/>
    </row>
    <row r="1591" spans="1:22">
      <c r="A1591" t="s">
        <v>6421</v>
      </c>
      <c r="B1591" t="s">
        <v>6422</v>
      </c>
      <c r="C1591" t="s">
        <v>114</v>
      </c>
      <c r="D1591" s="9" t="s">
        <v>6423</v>
      </c>
      <c r="E1591" s="8">
        <f>ecommerce_dataset_updated[[#This Row],[Price (Rs.)]]+0</f>
        <v>24.9</v>
      </c>
      <c r="F1591" s="6" t="s">
        <v>75</v>
      </c>
      <c r="G1591" s="7">
        <f>ecommerce_dataset_updated[[#This Row],[Discount (%)]]+0</f>
        <v>10</v>
      </c>
      <c r="H1591" s="6" t="s">
        <v>6424</v>
      </c>
      <c r="I1591" s="6">
        <f>ecommerce_dataset_updated[[#This Row],['[Price (Rs.)']]]*ecommerce_dataset_updated[[#This Row],['[Discount (%)']]]/100</f>
        <v>2.4900000000000002</v>
      </c>
      <c r="J1591" s="6">
        <f>ecommerce_dataset_updated[[#This Row],[Final_Price(Rs.)]]+0</f>
        <v>22.41</v>
      </c>
      <c r="K1591" s="6">
        <f xml:space="preserve"> ecommerce_dataset_updated[[#This Row],['[Price (Rs.)']]]-ecommerce_dataset_updated[[#This Row],[Discount Amount _]]</f>
        <v>22.409999999999997</v>
      </c>
      <c r="L1591" t="s">
        <v>35</v>
      </c>
      <c r="M1591" t="s">
        <v>522</v>
      </c>
      <c r="N1591" s="4" t="s">
        <v>14051</v>
      </c>
      <c r="O1591" s="4" t="s">
        <v>14053</v>
      </c>
      <c r="P1591" s="4" t="s">
        <v>14079</v>
      </c>
      <c r="Q1591" s="5">
        <f>DATE(ecommerce_dataset_updated[[#This Row],[YYYY]],ecommerce_dataset_updated[[#This Row],[MM]],ecommerce_dataset_updated[[#This Row],[DD]])</f>
        <v>45384</v>
      </c>
      <c r="R1591" s="6" t="str">
        <f>TEXT(ecommerce_dataset_updated[[#This Row],['[Purchase_Date']]], "mmm")</f>
        <v>Apr</v>
      </c>
      <c r="S1591" s="6" t="str">
        <f>TEXT(ecommerce_dataset_updated[[#This Row],['[Purchase_Date']]], "ddd")</f>
        <v>Tue</v>
      </c>
      <c r="T1591" s="6">
        <f>ecommerce_dataset_updated[[#This Row],[Final_Price(Rs.) _]]-ecommerce_dataset_updated[[#This Row],['[Final_Price(Rs.)']]]</f>
        <v>0</v>
      </c>
      <c r="U1591" s="6" t="b">
        <f xml:space="preserve"> AND(ecommerce_dataset_updated[[#This Row],[Final_Price(Rs.) _]]=ecommerce_dataset_updated[[#This Row],['[Final_Price(Rs.)']]])</f>
        <v>1</v>
      </c>
      <c r="V1591" s="5"/>
    </row>
    <row r="1592" spans="1:22">
      <c r="A1592" t="s">
        <v>6425</v>
      </c>
      <c r="B1592" t="s">
        <v>6426</v>
      </c>
      <c r="C1592" t="s">
        <v>39</v>
      </c>
      <c r="D1592" s="9" t="s">
        <v>6427</v>
      </c>
      <c r="E1592" s="8">
        <f>ecommerce_dataset_updated[[#This Row],[Price (Rs.)]]+0</f>
        <v>271.48</v>
      </c>
      <c r="F1592" s="6" t="s">
        <v>47</v>
      </c>
      <c r="G1592" s="7">
        <f>ecommerce_dataset_updated[[#This Row],[Discount (%)]]+0</f>
        <v>50</v>
      </c>
      <c r="H1592" s="6" t="s">
        <v>6428</v>
      </c>
      <c r="I1592" s="6">
        <f>ecommerce_dataset_updated[[#This Row],['[Price (Rs.)']]]*ecommerce_dataset_updated[[#This Row],['[Discount (%)']]]/100</f>
        <v>135.74</v>
      </c>
      <c r="J1592" s="6">
        <f>ecommerce_dataset_updated[[#This Row],[Final_Price(Rs.)]]+0</f>
        <v>135.74</v>
      </c>
      <c r="K1592" s="6">
        <f xml:space="preserve"> ecommerce_dataset_updated[[#This Row],['[Price (Rs.)']]]-ecommerce_dataset_updated[[#This Row],[Discount Amount _]]</f>
        <v>135.74</v>
      </c>
      <c r="L1592" t="s">
        <v>77</v>
      </c>
      <c r="M1592" t="s">
        <v>1487</v>
      </c>
      <c r="N1592" s="4" t="s">
        <v>154</v>
      </c>
      <c r="O1592" s="4" t="s">
        <v>14059</v>
      </c>
      <c r="P1592" s="4" t="s">
        <v>14079</v>
      </c>
      <c r="Q1592" s="5">
        <f>DATE(ecommerce_dataset_updated[[#This Row],[YYYY]],ecommerce_dataset_updated[[#This Row],[MM]],ecommerce_dataset_updated[[#This Row],[DD]])</f>
        <v>45442</v>
      </c>
      <c r="R1592" s="6" t="str">
        <f>TEXT(ecommerce_dataset_updated[[#This Row],['[Purchase_Date']]], "mmm")</f>
        <v>May</v>
      </c>
      <c r="S1592" s="6" t="str">
        <f>TEXT(ecommerce_dataset_updated[[#This Row],['[Purchase_Date']]], "ddd")</f>
        <v>Thu</v>
      </c>
      <c r="T1592" s="6">
        <f>ecommerce_dataset_updated[[#This Row],[Final_Price(Rs.) _]]-ecommerce_dataset_updated[[#This Row],['[Final_Price(Rs.)']]]</f>
        <v>0</v>
      </c>
      <c r="U1592" s="6" t="b">
        <f xml:space="preserve"> AND(ecommerce_dataset_updated[[#This Row],[Final_Price(Rs.) _]]=ecommerce_dataset_updated[[#This Row],['[Final_Price(Rs.)']]])</f>
        <v>1</v>
      </c>
      <c r="V1592" s="5"/>
    </row>
    <row r="1593" spans="1:22">
      <c r="A1593" t="s">
        <v>6429</v>
      </c>
      <c r="B1593" t="s">
        <v>6430</v>
      </c>
      <c r="C1593" t="s">
        <v>32</v>
      </c>
      <c r="D1593" s="9" t="s">
        <v>6431</v>
      </c>
      <c r="E1593" s="8">
        <f>ecommerce_dataset_updated[[#This Row],[Price (Rs.)]]+0</f>
        <v>196.43</v>
      </c>
      <c r="F1593" s="6" t="s">
        <v>12</v>
      </c>
      <c r="G1593" s="7">
        <f>ecommerce_dataset_updated[[#This Row],[Discount (%)]]+0</f>
        <v>15</v>
      </c>
      <c r="H1593" s="6" t="s">
        <v>6432</v>
      </c>
      <c r="I1593" s="6">
        <f>ecommerce_dataset_updated[[#This Row],['[Price (Rs.)']]]*ecommerce_dataset_updated[[#This Row],['[Discount (%)']]]/100</f>
        <v>29.464500000000001</v>
      </c>
      <c r="J1593" s="6">
        <f>ecommerce_dataset_updated[[#This Row],[Final_Price(Rs.)]]+0</f>
        <v>166.97</v>
      </c>
      <c r="K1593" s="6">
        <f xml:space="preserve"> ecommerce_dataset_updated[[#This Row],['[Price (Rs.)']]]-ecommerce_dataset_updated[[#This Row],[Discount Amount _]]</f>
        <v>166.96550000000002</v>
      </c>
      <c r="L1593" t="s">
        <v>14</v>
      </c>
      <c r="M1593" t="s">
        <v>1299</v>
      </c>
      <c r="N1593" s="4" t="s">
        <v>14051</v>
      </c>
      <c r="O1593" s="4" t="s">
        <v>14052</v>
      </c>
      <c r="P1593" s="4" t="s">
        <v>14079</v>
      </c>
      <c r="Q1593" s="5">
        <f>DATE(ecommerce_dataset_updated[[#This Row],[YYYY]],ecommerce_dataset_updated[[#This Row],[MM]],ecommerce_dataset_updated[[#This Row],[DD]])</f>
        <v>45293</v>
      </c>
      <c r="R1593" s="6" t="str">
        <f>TEXT(ecommerce_dataset_updated[[#This Row],['[Purchase_Date']]], "mmm")</f>
        <v>Jan</v>
      </c>
      <c r="S1593" s="6" t="str">
        <f>TEXT(ecommerce_dataset_updated[[#This Row],['[Purchase_Date']]], "ddd")</f>
        <v>Tue</v>
      </c>
      <c r="T1593" s="6">
        <f>ecommerce_dataset_updated[[#This Row],[Final_Price(Rs.) _]]-ecommerce_dataset_updated[[#This Row],['[Final_Price(Rs.)']]]</f>
        <v>-4.4999999999788542E-3</v>
      </c>
      <c r="U1593" s="6" t="b">
        <f xml:space="preserve"> AND(ecommerce_dataset_updated[[#This Row],[Final_Price(Rs.) _]]=ecommerce_dataset_updated[[#This Row],['[Final_Price(Rs.)']]])</f>
        <v>0</v>
      </c>
      <c r="V1593" s="5"/>
    </row>
    <row r="1594" spans="1:22">
      <c r="A1594" t="s">
        <v>6433</v>
      </c>
      <c r="B1594" t="s">
        <v>6434</v>
      </c>
      <c r="C1594" t="s">
        <v>114</v>
      </c>
      <c r="D1594" s="9" t="s">
        <v>6435</v>
      </c>
      <c r="E1594" s="8">
        <f>ecommerce_dataset_updated[[#This Row],[Price (Rs.)]]+0</f>
        <v>158.88</v>
      </c>
      <c r="F1594" s="6" t="s">
        <v>53</v>
      </c>
      <c r="G1594" s="7">
        <f>ecommerce_dataset_updated[[#This Row],[Discount (%)]]+0</f>
        <v>5</v>
      </c>
      <c r="H1594" s="6" t="s">
        <v>6436</v>
      </c>
      <c r="I1594" s="6">
        <f>ecommerce_dataset_updated[[#This Row],['[Price (Rs.)']]]*ecommerce_dataset_updated[[#This Row],['[Discount (%)']]]/100</f>
        <v>7.944</v>
      </c>
      <c r="J1594" s="6">
        <f>ecommerce_dataset_updated[[#This Row],[Final_Price(Rs.)]]+0</f>
        <v>150.94</v>
      </c>
      <c r="K1594" s="6">
        <f xml:space="preserve"> ecommerce_dataset_updated[[#This Row],['[Price (Rs.)']]]-ecommerce_dataset_updated[[#This Row],[Discount Amount _]]</f>
        <v>150.93600000000001</v>
      </c>
      <c r="L1594" t="s">
        <v>14</v>
      </c>
      <c r="M1594" t="s">
        <v>42</v>
      </c>
      <c r="N1594" s="4" t="s">
        <v>14054</v>
      </c>
      <c r="O1594" s="4" t="s">
        <v>14050</v>
      </c>
      <c r="P1594" s="4" t="s">
        <v>14079</v>
      </c>
      <c r="Q1594" s="5">
        <f>DATE(ecommerce_dataset_updated[[#This Row],[YYYY]],ecommerce_dataset_updated[[#This Row],[MM]],ecommerce_dataset_updated[[#This Row],[DD]])</f>
        <v>45562</v>
      </c>
      <c r="R1594" s="6" t="str">
        <f>TEXT(ecommerce_dataset_updated[[#This Row],['[Purchase_Date']]], "mmm")</f>
        <v>Sep</v>
      </c>
      <c r="S1594" s="6" t="str">
        <f>TEXT(ecommerce_dataset_updated[[#This Row],['[Purchase_Date']]], "ddd")</f>
        <v>Fri</v>
      </c>
      <c r="T1594" s="6">
        <f>ecommerce_dataset_updated[[#This Row],[Final_Price(Rs.) _]]-ecommerce_dataset_updated[[#This Row],['[Final_Price(Rs.)']]]</f>
        <v>-3.9999999999906777E-3</v>
      </c>
      <c r="U1594" s="6" t="b">
        <f xml:space="preserve"> AND(ecommerce_dataset_updated[[#This Row],[Final_Price(Rs.) _]]=ecommerce_dataset_updated[[#This Row],['[Final_Price(Rs.)']]])</f>
        <v>0</v>
      </c>
      <c r="V1594" s="5"/>
    </row>
    <row r="1595" spans="1:22">
      <c r="A1595" t="s">
        <v>6437</v>
      </c>
      <c r="B1595" t="s">
        <v>6438</v>
      </c>
      <c r="C1595" t="s">
        <v>18</v>
      </c>
      <c r="D1595" s="9" t="s">
        <v>6439</v>
      </c>
      <c r="E1595" s="8">
        <f>ecommerce_dataset_updated[[#This Row],[Price (Rs.)]]+0</f>
        <v>79.33</v>
      </c>
      <c r="F1595" s="6" t="s">
        <v>20</v>
      </c>
      <c r="G1595" s="7">
        <f>ecommerce_dataset_updated[[#This Row],[Discount (%)]]+0</f>
        <v>20</v>
      </c>
      <c r="H1595" s="6" t="s">
        <v>6440</v>
      </c>
      <c r="I1595" s="6">
        <f>ecommerce_dataset_updated[[#This Row],['[Price (Rs.)']]]*ecommerce_dataset_updated[[#This Row],['[Discount (%)']]]/100</f>
        <v>15.866</v>
      </c>
      <c r="J1595" s="6">
        <f>ecommerce_dataset_updated[[#This Row],[Final_Price(Rs.)]]+0</f>
        <v>63.46</v>
      </c>
      <c r="K1595" s="6">
        <f xml:space="preserve"> ecommerce_dataset_updated[[#This Row],['[Price (Rs.)']]]-ecommerce_dataset_updated[[#This Row],[Discount Amount _]]</f>
        <v>63.463999999999999</v>
      </c>
      <c r="L1595" t="s">
        <v>35</v>
      </c>
      <c r="M1595" t="s">
        <v>1109</v>
      </c>
      <c r="N1595" s="4" t="s">
        <v>14064</v>
      </c>
      <c r="O1595" s="4" t="s">
        <v>14055</v>
      </c>
      <c r="P1595" s="4" t="s">
        <v>14079</v>
      </c>
      <c r="Q1595" s="5">
        <f>DATE(ecommerce_dataset_updated[[#This Row],[YYYY]],ecommerce_dataset_updated[[#This Row],[MM]],ecommerce_dataset_updated[[#This Row],[DD]])</f>
        <v>45517</v>
      </c>
      <c r="R1595" s="6" t="str">
        <f>TEXT(ecommerce_dataset_updated[[#This Row],['[Purchase_Date']]], "mmm")</f>
        <v>Aug</v>
      </c>
      <c r="S1595" s="6" t="str">
        <f>TEXT(ecommerce_dataset_updated[[#This Row],['[Purchase_Date']]], "ddd")</f>
        <v>Tue</v>
      </c>
      <c r="T1595" s="6">
        <f>ecommerce_dataset_updated[[#This Row],[Final_Price(Rs.) _]]-ecommerce_dataset_updated[[#This Row],['[Final_Price(Rs.)']]]</f>
        <v>3.9999999999977831E-3</v>
      </c>
      <c r="U1595" s="6" t="b">
        <f xml:space="preserve"> AND(ecommerce_dataset_updated[[#This Row],[Final_Price(Rs.) _]]=ecommerce_dataset_updated[[#This Row],['[Final_Price(Rs.)']]])</f>
        <v>0</v>
      </c>
      <c r="V1595" s="5"/>
    </row>
    <row r="1596" spans="1:22">
      <c r="A1596" t="s">
        <v>6441</v>
      </c>
      <c r="B1596" t="s">
        <v>6442</v>
      </c>
      <c r="C1596" t="s">
        <v>39</v>
      </c>
      <c r="D1596" s="9" t="s">
        <v>6443</v>
      </c>
      <c r="E1596" s="8">
        <f>ecommerce_dataset_updated[[#This Row],[Price (Rs.)]]+0</f>
        <v>82.45</v>
      </c>
      <c r="F1596" s="6" t="s">
        <v>107</v>
      </c>
      <c r="G1596" s="7">
        <f>ecommerce_dataset_updated[[#This Row],[Discount (%)]]+0</f>
        <v>0</v>
      </c>
      <c r="H1596" s="6" t="s">
        <v>6443</v>
      </c>
      <c r="I1596" s="6">
        <f>ecommerce_dataset_updated[[#This Row],['[Price (Rs.)']]]*ecommerce_dataset_updated[[#This Row],['[Discount (%)']]]/100</f>
        <v>0</v>
      </c>
      <c r="J1596" s="6">
        <f>ecommerce_dataset_updated[[#This Row],[Final_Price(Rs.)]]+0</f>
        <v>82.45</v>
      </c>
      <c r="K1596" s="6">
        <f xml:space="preserve"> ecommerce_dataset_updated[[#This Row],['[Price (Rs.)']]]-ecommerce_dataset_updated[[#This Row],[Discount Amount _]]</f>
        <v>82.45</v>
      </c>
      <c r="L1596" t="s">
        <v>120</v>
      </c>
      <c r="M1596" t="s">
        <v>5927</v>
      </c>
      <c r="N1596" s="4" t="s">
        <v>14062</v>
      </c>
      <c r="O1596" s="4" t="s">
        <v>14067</v>
      </c>
      <c r="P1596" s="4" t="s">
        <v>14079</v>
      </c>
      <c r="Q1596" s="5">
        <f>DATE(ecommerce_dataset_updated[[#This Row],[YYYY]],ecommerce_dataset_updated[[#This Row],[MM]],ecommerce_dataset_updated[[#This Row],[DD]])</f>
        <v>45479</v>
      </c>
      <c r="R1596" s="6" t="str">
        <f>TEXT(ecommerce_dataset_updated[[#This Row],['[Purchase_Date']]], "mmm")</f>
        <v>Jul</v>
      </c>
      <c r="S1596" s="6" t="str">
        <f>TEXT(ecommerce_dataset_updated[[#This Row],['[Purchase_Date']]], "ddd")</f>
        <v>Sat</v>
      </c>
      <c r="T1596" s="6">
        <f>ecommerce_dataset_updated[[#This Row],[Final_Price(Rs.) _]]-ecommerce_dataset_updated[[#This Row],['[Final_Price(Rs.)']]]</f>
        <v>0</v>
      </c>
      <c r="U1596" s="6" t="b">
        <f xml:space="preserve"> AND(ecommerce_dataset_updated[[#This Row],[Final_Price(Rs.) _]]=ecommerce_dataset_updated[[#This Row],['[Final_Price(Rs.)']]])</f>
        <v>1</v>
      </c>
      <c r="V1596" s="5"/>
    </row>
    <row r="1597" spans="1:22">
      <c r="A1597" t="s">
        <v>6444</v>
      </c>
      <c r="B1597" t="s">
        <v>6445</v>
      </c>
      <c r="C1597" t="s">
        <v>39</v>
      </c>
      <c r="D1597" s="9" t="s">
        <v>6446</v>
      </c>
      <c r="E1597" s="8">
        <f>ecommerce_dataset_updated[[#This Row],[Price (Rs.)]]+0</f>
        <v>120.64</v>
      </c>
      <c r="F1597" s="6" t="s">
        <v>107</v>
      </c>
      <c r="G1597" s="7">
        <f>ecommerce_dataset_updated[[#This Row],[Discount (%)]]+0</f>
        <v>0</v>
      </c>
      <c r="H1597" s="6" t="s">
        <v>6446</v>
      </c>
      <c r="I1597" s="6">
        <f>ecommerce_dataset_updated[[#This Row],['[Price (Rs.)']]]*ecommerce_dataset_updated[[#This Row],['[Discount (%)']]]/100</f>
        <v>0</v>
      </c>
      <c r="J1597" s="6">
        <f>ecommerce_dataset_updated[[#This Row],[Final_Price(Rs.)]]+0</f>
        <v>120.64</v>
      </c>
      <c r="K1597" s="6">
        <f xml:space="preserve"> ecommerce_dataset_updated[[#This Row],['[Price (Rs.)']]]-ecommerce_dataset_updated[[#This Row],[Discount Amount _]]</f>
        <v>120.64</v>
      </c>
      <c r="L1597" t="s">
        <v>120</v>
      </c>
      <c r="M1597" t="s">
        <v>1672</v>
      </c>
      <c r="N1597" s="4" t="s">
        <v>14050</v>
      </c>
      <c r="O1597" s="4" t="s">
        <v>14049</v>
      </c>
      <c r="P1597" s="4" t="s">
        <v>14079</v>
      </c>
      <c r="Q1597" s="5">
        <f>DATE(ecommerce_dataset_updated[[#This Row],[YYYY]],ecommerce_dataset_updated[[#This Row],[MM]],ecommerce_dataset_updated[[#This Row],[DD]])</f>
        <v>45605</v>
      </c>
      <c r="R1597" s="6" t="str">
        <f>TEXT(ecommerce_dataset_updated[[#This Row],['[Purchase_Date']]], "mmm")</f>
        <v>Nov</v>
      </c>
      <c r="S1597" s="6" t="str">
        <f>TEXT(ecommerce_dataset_updated[[#This Row],['[Purchase_Date']]], "ddd")</f>
        <v>Sat</v>
      </c>
      <c r="T1597" s="6">
        <f>ecommerce_dataset_updated[[#This Row],[Final_Price(Rs.) _]]-ecommerce_dataset_updated[[#This Row],['[Final_Price(Rs.)']]]</f>
        <v>0</v>
      </c>
      <c r="U1597" s="6" t="b">
        <f xml:space="preserve"> AND(ecommerce_dataset_updated[[#This Row],[Final_Price(Rs.) _]]=ecommerce_dataset_updated[[#This Row],['[Final_Price(Rs.)']]])</f>
        <v>1</v>
      </c>
      <c r="V1597" s="5"/>
    </row>
    <row r="1598" spans="1:22">
      <c r="A1598" t="s">
        <v>6447</v>
      </c>
      <c r="B1598" t="s">
        <v>6448</v>
      </c>
      <c r="C1598" t="s">
        <v>45</v>
      </c>
      <c r="D1598" s="9" t="s">
        <v>6449</v>
      </c>
      <c r="E1598" s="8">
        <f>ecommerce_dataset_updated[[#This Row],[Price (Rs.)]]+0</f>
        <v>41.21</v>
      </c>
      <c r="F1598" s="6" t="s">
        <v>107</v>
      </c>
      <c r="G1598" s="7">
        <f>ecommerce_dataset_updated[[#This Row],[Discount (%)]]+0</f>
        <v>0</v>
      </c>
      <c r="H1598" s="6" t="s">
        <v>6449</v>
      </c>
      <c r="I1598" s="6">
        <f>ecommerce_dataset_updated[[#This Row],['[Price (Rs.)']]]*ecommerce_dataset_updated[[#This Row],['[Discount (%)']]]/100</f>
        <v>0</v>
      </c>
      <c r="J1598" s="6">
        <f>ecommerce_dataset_updated[[#This Row],[Final_Price(Rs.)]]+0</f>
        <v>41.21</v>
      </c>
      <c r="K1598" s="6">
        <f xml:space="preserve"> ecommerce_dataset_updated[[#This Row],['[Price (Rs.)']]]-ecommerce_dataset_updated[[#This Row],[Discount Amount _]]</f>
        <v>41.21</v>
      </c>
      <c r="L1598" t="s">
        <v>28</v>
      </c>
      <c r="M1598" t="s">
        <v>816</v>
      </c>
      <c r="N1598" s="4" t="s">
        <v>14057</v>
      </c>
      <c r="O1598" s="4" t="s">
        <v>14067</v>
      </c>
      <c r="P1598" s="4" t="s">
        <v>14079</v>
      </c>
      <c r="Q1598" s="5">
        <f>DATE(ecommerce_dataset_updated[[#This Row],[YYYY]],ecommerce_dataset_updated[[#This Row],[MM]],ecommerce_dataset_updated[[#This Row],[DD]])</f>
        <v>45476</v>
      </c>
      <c r="R1598" s="6" t="str">
        <f>TEXT(ecommerce_dataset_updated[[#This Row],['[Purchase_Date']]], "mmm")</f>
        <v>Jul</v>
      </c>
      <c r="S1598" s="6" t="str">
        <f>TEXT(ecommerce_dataset_updated[[#This Row],['[Purchase_Date']]], "ddd")</f>
        <v>Wed</v>
      </c>
      <c r="T1598" s="6">
        <f>ecommerce_dataset_updated[[#This Row],[Final_Price(Rs.) _]]-ecommerce_dataset_updated[[#This Row],['[Final_Price(Rs.)']]]</f>
        <v>0</v>
      </c>
      <c r="U1598" s="6" t="b">
        <f xml:space="preserve"> AND(ecommerce_dataset_updated[[#This Row],[Final_Price(Rs.) _]]=ecommerce_dataset_updated[[#This Row],['[Final_Price(Rs.)']]])</f>
        <v>1</v>
      </c>
      <c r="V1598" s="5"/>
    </row>
    <row r="1599" spans="1:22">
      <c r="A1599" t="s">
        <v>6450</v>
      </c>
      <c r="B1599" t="s">
        <v>6451</v>
      </c>
      <c r="C1599" t="s">
        <v>39</v>
      </c>
      <c r="D1599" s="9" t="s">
        <v>6452</v>
      </c>
      <c r="E1599" s="8">
        <f>ecommerce_dataset_updated[[#This Row],[Price (Rs.)]]+0</f>
        <v>57.34</v>
      </c>
      <c r="F1599" s="6" t="s">
        <v>20</v>
      </c>
      <c r="G1599" s="7">
        <f>ecommerce_dataset_updated[[#This Row],[Discount (%)]]+0</f>
        <v>20</v>
      </c>
      <c r="H1599" s="6" t="s">
        <v>6453</v>
      </c>
      <c r="I1599" s="6">
        <f>ecommerce_dataset_updated[[#This Row],['[Price (Rs.)']]]*ecommerce_dataset_updated[[#This Row],['[Discount (%)']]]/100</f>
        <v>11.468000000000002</v>
      </c>
      <c r="J1599" s="6">
        <f>ecommerce_dataset_updated[[#This Row],[Final_Price(Rs.)]]+0</f>
        <v>45.87</v>
      </c>
      <c r="K1599" s="6">
        <f xml:space="preserve"> ecommerce_dataset_updated[[#This Row],['[Price (Rs.)']]]-ecommerce_dataset_updated[[#This Row],[Discount Amount _]]</f>
        <v>45.872</v>
      </c>
      <c r="L1599" t="s">
        <v>77</v>
      </c>
      <c r="M1599" t="s">
        <v>2500</v>
      </c>
      <c r="N1599" s="4" t="s">
        <v>12</v>
      </c>
      <c r="O1599" s="4" t="s">
        <v>14055</v>
      </c>
      <c r="P1599" s="4" t="s">
        <v>14079</v>
      </c>
      <c r="Q1599" s="5">
        <f>DATE(ecommerce_dataset_updated[[#This Row],[YYYY]],ecommerce_dataset_updated[[#This Row],[MM]],ecommerce_dataset_updated[[#This Row],[DD]])</f>
        <v>45519</v>
      </c>
      <c r="R1599" s="6" t="str">
        <f>TEXT(ecommerce_dataset_updated[[#This Row],['[Purchase_Date']]], "mmm")</f>
        <v>Aug</v>
      </c>
      <c r="S1599" s="6" t="str">
        <f>TEXT(ecommerce_dataset_updated[[#This Row],['[Purchase_Date']]], "ddd")</f>
        <v>Thu</v>
      </c>
      <c r="T1599" s="6">
        <f>ecommerce_dataset_updated[[#This Row],[Final_Price(Rs.) _]]-ecommerce_dataset_updated[[#This Row],['[Final_Price(Rs.)']]]</f>
        <v>2.0000000000024443E-3</v>
      </c>
      <c r="U1599" s="6" t="b">
        <f xml:space="preserve"> AND(ecommerce_dataset_updated[[#This Row],[Final_Price(Rs.) _]]=ecommerce_dataset_updated[[#This Row],['[Final_Price(Rs.)']]])</f>
        <v>0</v>
      </c>
      <c r="V1599" s="5"/>
    </row>
    <row r="1600" spans="1:22">
      <c r="A1600" t="s">
        <v>6454</v>
      </c>
      <c r="B1600" t="s">
        <v>6455</v>
      </c>
      <c r="C1600" t="s">
        <v>10</v>
      </c>
      <c r="D1600" s="9" t="s">
        <v>6456</v>
      </c>
      <c r="E1600" s="8">
        <f>ecommerce_dataset_updated[[#This Row],[Price (Rs.)]]+0</f>
        <v>339.34</v>
      </c>
      <c r="F1600" s="6" t="s">
        <v>12</v>
      </c>
      <c r="G1600" s="7">
        <f>ecommerce_dataset_updated[[#This Row],[Discount (%)]]+0</f>
        <v>15</v>
      </c>
      <c r="H1600" s="6" t="s">
        <v>6457</v>
      </c>
      <c r="I1600" s="6">
        <f>ecommerce_dataset_updated[[#This Row],['[Price (Rs.)']]]*ecommerce_dataset_updated[[#This Row],['[Discount (%)']]]/100</f>
        <v>50.900999999999996</v>
      </c>
      <c r="J1600" s="6">
        <f>ecommerce_dataset_updated[[#This Row],[Final_Price(Rs.)]]+0</f>
        <v>288.44</v>
      </c>
      <c r="K1600" s="6">
        <f xml:space="preserve"> ecommerce_dataset_updated[[#This Row],['[Price (Rs.)']]]-ecommerce_dataset_updated[[#This Row],[Discount Amount _]]</f>
        <v>288.43899999999996</v>
      </c>
      <c r="L1600" t="s">
        <v>14</v>
      </c>
      <c r="M1600" t="s">
        <v>2919</v>
      </c>
      <c r="N1600" s="4" t="s">
        <v>14064</v>
      </c>
      <c r="O1600" s="4" t="s">
        <v>14059</v>
      </c>
      <c r="P1600" s="4" t="s">
        <v>14079</v>
      </c>
      <c r="Q1600" s="5">
        <f>DATE(ecommerce_dataset_updated[[#This Row],[YYYY]],ecommerce_dataset_updated[[#This Row],[MM]],ecommerce_dataset_updated[[#This Row],[DD]])</f>
        <v>45425</v>
      </c>
      <c r="R1600" s="6" t="str">
        <f>TEXT(ecommerce_dataset_updated[[#This Row],['[Purchase_Date']]], "mmm")</f>
        <v>May</v>
      </c>
      <c r="S1600" s="6" t="str">
        <f>TEXT(ecommerce_dataset_updated[[#This Row],['[Purchase_Date']]], "ddd")</f>
        <v>Mon</v>
      </c>
      <c r="T1600" s="6">
        <f>ecommerce_dataset_updated[[#This Row],[Final_Price(Rs.) _]]-ecommerce_dataset_updated[[#This Row],['[Final_Price(Rs.)']]]</f>
        <v>-1.0000000000331966E-3</v>
      </c>
      <c r="U1600" s="6" t="b">
        <f xml:space="preserve"> AND(ecommerce_dataset_updated[[#This Row],[Final_Price(Rs.) _]]=ecommerce_dataset_updated[[#This Row],['[Final_Price(Rs.)']]])</f>
        <v>0</v>
      </c>
      <c r="V1600" s="5"/>
    </row>
    <row r="1601" spans="1:22">
      <c r="A1601" t="s">
        <v>6458</v>
      </c>
      <c r="B1601" t="s">
        <v>6459</v>
      </c>
      <c r="C1601" t="s">
        <v>18</v>
      </c>
      <c r="D1601" s="9" t="s">
        <v>6460</v>
      </c>
      <c r="E1601" s="8">
        <f>ecommerce_dataset_updated[[#This Row],[Price (Rs.)]]+0</f>
        <v>204.21</v>
      </c>
      <c r="F1601" s="6" t="s">
        <v>12</v>
      </c>
      <c r="G1601" s="7">
        <f>ecommerce_dataset_updated[[#This Row],[Discount (%)]]+0</f>
        <v>15</v>
      </c>
      <c r="H1601" s="6" t="s">
        <v>6461</v>
      </c>
      <c r="I1601" s="6">
        <f>ecommerce_dataset_updated[[#This Row],['[Price (Rs.)']]]*ecommerce_dataset_updated[[#This Row],['[Discount (%)']]]/100</f>
        <v>30.631500000000003</v>
      </c>
      <c r="J1601" s="6">
        <f>ecommerce_dataset_updated[[#This Row],[Final_Price(Rs.)]]+0</f>
        <v>173.58</v>
      </c>
      <c r="K1601" s="6">
        <f xml:space="preserve"> ecommerce_dataset_updated[[#This Row],['[Price (Rs.)']]]-ecommerce_dataset_updated[[#This Row],[Discount Amount _]]</f>
        <v>173.57850000000002</v>
      </c>
      <c r="L1601" t="s">
        <v>14</v>
      </c>
      <c r="M1601" t="s">
        <v>1212</v>
      </c>
      <c r="N1601" s="4" t="s">
        <v>14063</v>
      </c>
      <c r="O1601" s="4" t="s">
        <v>14051</v>
      </c>
      <c r="P1601" s="4" t="s">
        <v>14079</v>
      </c>
      <c r="Q1601" s="5">
        <f>DATE(ecommerce_dataset_updated[[#This Row],[YYYY]],ecommerce_dataset_updated[[#This Row],[MM]],ecommerce_dataset_updated[[#This Row],[DD]])</f>
        <v>45339</v>
      </c>
      <c r="R1601" s="6" t="str">
        <f>TEXT(ecommerce_dataset_updated[[#This Row],['[Purchase_Date']]], "mmm")</f>
        <v>Feb</v>
      </c>
      <c r="S1601" s="6" t="str">
        <f>TEXT(ecommerce_dataset_updated[[#This Row],['[Purchase_Date']]], "ddd")</f>
        <v>Sat</v>
      </c>
      <c r="T1601" s="6">
        <f>ecommerce_dataset_updated[[#This Row],[Final_Price(Rs.) _]]-ecommerce_dataset_updated[[#This Row],['[Final_Price(Rs.)']]]</f>
        <v>-1.4999999999929514E-3</v>
      </c>
      <c r="U1601" s="6" t="b">
        <f xml:space="preserve"> AND(ecommerce_dataset_updated[[#This Row],[Final_Price(Rs.) _]]=ecommerce_dataset_updated[[#This Row],['[Final_Price(Rs.)']]])</f>
        <v>0</v>
      </c>
      <c r="V1601" s="5"/>
    </row>
    <row r="1602" spans="1:22">
      <c r="A1602" t="s">
        <v>6462</v>
      </c>
      <c r="B1602" t="s">
        <v>6463</v>
      </c>
      <c r="C1602" t="s">
        <v>32</v>
      </c>
      <c r="D1602" s="9" t="s">
        <v>6464</v>
      </c>
      <c r="E1602" s="8">
        <f>ecommerce_dataset_updated[[#This Row],[Price (Rs.)]]+0</f>
        <v>338.65</v>
      </c>
      <c r="F1602" s="6" t="s">
        <v>154</v>
      </c>
      <c r="G1602" s="7">
        <f>ecommerce_dataset_updated[[#This Row],[Discount (%)]]+0</f>
        <v>30</v>
      </c>
      <c r="H1602" s="6" t="s">
        <v>6465</v>
      </c>
      <c r="I1602" s="6">
        <f>ecommerce_dataset_updated[[#This Row],['[Price (Rs.)']]]*ecommerce_dataset_updated[[#This Row],['[Discount (%)']]]/100</f>
        <v>101.595</v>
      </c>
      <c r="J1602" s="6">
        <f>ecommerce_dataset_updated[[#This Row],[Final_Price(Rs.)]]+0</f>
        <v>237.05</v>
      </c>
      <c r="K1602" s="6">
        <f xml:space="preserve"> ecommerce_dataset_updated[[#This Row],['[Price (Rs.)']]]-ecommerce_dataset_updated[[#This Row],[Discount Amount _]]</f>
        <v>237.05499999999998</v>
      </c>
      <c r="L1602" t="s">
        <v>120</v>
      </c>
      <c r="M1602" t="s">
        <v>591</v>
      </c>
      <c r="N1602" s="4" t="s">
        <v>14071</v>
      </c>
      <c r="O1602" s="4" t="s">
        <v>14051</v>
      </c>
      <c r="P1602" s="4" t="s">
        <v>14079</v>
      </c>
      <c r="Q1602" s="5">
        <f>DATE(ecommerce_dataset_updated[[#This Row],[YYYY]],ecommerce_dataset_updated[[#This Row],[MM]],ecommerce_dataset_updated[[#This Row],[DD]])</f>
        <v>45346</v>
      </c>
      <c r="R1602" s="6" t="str">
        <f>TEXT(ecommerce_dataset_updated[[#This Row],['[Purchase_Date']]], "mmm")</f>
        <v>Feb</v>
      </c>
      <c r="S1602" s="6" t="str">
        <f>TEXT(ecommerce_dataset_updated[[#This Row],['[Purchase_Date']]], "ddd")</f>
        <v>Sat</v>
      </c>
      <c r="T1602" s="6">
        <f>ecommerce_dataset_updated[[#This Row],[Final_Price(Rs.) _]]-ecommerce_dataset_updated[[#This Row],['[Final_Price(Rs.)']]]</f>
        <v>4.9999999999670308E-3</v>
      </c>
      <c r="U1602" s="6" t="b">
        <f xml:space="preserve"> AND(ecommerce_dataset_updated[[#This Row],[Final_Price(Rs.) _]]=ecommerce_dataset_updated[[#This Row],['[Final_Price(Rs.)']]])</f>
        <v>0</v>
      </c>
      <c r="V1602" s="5"/>
    </row>
    <row r="1603" spans="1:22">
      <c r="A1603" t="s">
        <v>6466</v>
      </c>
      <c r="B1603" t="s">
        <v>6467</v>
      </c>
      <c r="C1603" t="s">
        <v>10</v>
      </c>
      <c r="D1603" s="9" t="s">
        <v>6468</v>
      </c>
      <c r="E1603" s="8">
        <f>ecommerce_dataset_updated[[#This Row],[Price (Rs.)]]+0</f>
        <v>489.79</v>
      </c>
      <c r="F1603" s="6" t="s">
        <v>47</v>
      </c>
      <c r="G1603" s="7">
        <f>ecommerce_dataset_updated[[#This Row],[Discount (%)]]+0</f>
        <v>50</v>
      </c>
      <c r="H1603" s="6" t="s">
        <v>6469</v>
      </c>
      <c r="I1603" s="6">
        <f>ecommerce_dataset_updated[[#This Row],['[Price (Rs.)']]]*ecommerce_dataset_updated[[#This Row],['[Discount (%)']]]/100</f>
        <v>244.89500000000001</v>
      </c>
      <c r="J1603" s="6">
        <f>ecommerce_dataset_updated[[#This Row],[Final_Price(Rs.)]]+0</f>
        <v>244.9</v>
      </c>
      <c r="K1603" s="6">
        <f xml:space="preserve"> ecommerce_dataset_updated[[#This Row],['[Price (Rs.)']]]-ecommerce_dataset_updated[[#This Row],[Discount Amount _]]</f>
        <v>244.89500000000001</v>
      </c>
      <c r="L1603" t="s">
        <v>77</v>
      </c>
      <c r="M1603" t="s">
        <v>4709</v>
      </c>
      <c r="N1603" s="4" t="s">
        <v>12</v>
      </c>
      <c r="O1603" s="4" t="s">
        <v>14053</v>
      </c>
      <c r="P1603" s="4" t="s">
        <v>14079</v>
      </c>
      <c r="Q1603" s="5">
        <f>DATE(ecommerce_dataset_updated[[#This Row],[YYYY]],ecommerce_dataset_updated[[#This Row],[MM]],ecommerce_dataset_updated[[#This Row],[DD]])</f>
        <v>45397</v>
      </c>
      <c r="R1603" s="6" t="str">
        <f>TEXT(ecommerce_dataset_updated[[#This Row],['[Purchase_Date']]], "mmm")</f>
        <v>Apr</v>
      </c>
      <c r="S1603" s="6" t="str">
        <f>TEXT(ecommerce_dataset_updated[[#This Row],['[Purchase_Date']]], "ddd")</f>
        <v>Mon</v>
      </c>
      <c r="T1603" s="6">
        <f>ecommerce_dataset_updated[[#This Row],[Final_Price(Rs.) _]]-ecommerce_dataset_updated[[#This Row],['[Final_Price(Rs.)']]]</f>
        <v>-4.9999999999954525E-3</v>
      </c>
      <c r="U1603" s="6" t="b">
        <f xml:space="preserve"> AND(ecommerce_dataset_updated[[#This Row],[Final_Price(Rs.) _]]=ecommerce_dataset_updated[[#This Row],['[Final_Price(Rs.)']]])</f>
        <v>0</v>
      </c>
      <c r="V1603" s="5"/>
    </row>
    <row r="1604" spans="1:22">
      <c r="A1604" t="s">
        <v>6470</v>
      </c>
      <c r="B1604" t="s">
        <v>6471</v>
      </c>
      <c r="C1604" t="s">
        <v>18</v>
      </c>
      <c r="D1604" s="9" t="s">
        <v>6472</v>
      </c>
      <c r="E1604" s="8">
        <f>ecommerce_dataset_updated[[#This Row],[Price (Rs.)]]+0</f>
        <v>109.25</v>
      </c>
      <c r="F1604" s="6" t="s">
        <v>53</v>
      </c>
      <c r="G1604" s="7">
        <f>ecommerce_dataset_updated[[#This Row],[Discount (%)]]+0</f>
        <v>5</v>
      </c>
      <c r="H1604" s="6" t="s">
        <v>6473</v>
      </c>
      <c r="I1604" s="6">
        <f>ecommerce_dataset_updated[[#This Row],['[Price (Rs.)']]]*ecommerce_dataset_updated[[#This Row],['[Discount (%)']]]/100</f>
        <v>5.4625000000000004</v>
      </c>
      <c r="J1604" s="6">
        <f>ecommerce_dataset_updated[[#This Row],[Final_Price(Rs.)]]+0</f>
        <v>103.79</v>
      </c>
      <c r="K1604" s="6">
        <f xml:space="preserve"> ecommerce_dataset_updated[[#This Row],['[Price (Rs.)']]]-ecommerce_dataset_updated[[#This Row],[Discount Amount _]]</f>
        <v>103.78749999999999</v>
      </c>
      <c r="L1604" t="s">
        <v>28</v>
      </c>
      <c r="M1604" t="s">
        <v>596</v>
      </c>
      <c r="N1604" s="4" t="s">
        <v>14071</v>
      </c>
      <c r="O1604" s="4" t="s">
        <v>14050</v>
      </c>
      <c r="P1604" s="4" t="s">
        <v>14079</v>
      </c>
      <c r="Q1604" s="5">
        <f>DATE(ecommerce_dataset_updated[[#This Row],[YYYY]],ecommerce_dataset_updated[[#This Row],[MM]],ecommerce_dataset_updated[[#This Row],[DD]])</f>
        <v>45559</v>
      </c>
      <c r="R1604" s="6" t="str">
        <f>TEXT(ecommerce_dataset_updated[[#This Row],['[Purchase_Date']]], "mmm")</f>
        <v>Sep</v>
      </c>
      <c r="S1604" s="6" t="str">
        <f>TEXT(ecommerce_dataset_updated[[#This Row],['[Purchase_Date']]], "ddd")</f>
        <v>Tue</v>
      </c>
      <c r="T1604" s="6">
        <f>ecommerce_dataset_updated[[#This Row],[Final_Price(Rs.) _]]-ecommerce_dataset_updated[[#This Row],['[Final_Price(Rs.)']]]</f>
        <v>-2.5000000000119371E-3</v>
      </c>
      <c r="U1604" s="6" t="b">
        <f xml:space="preserve"> AND(ecommerce_dataset_updated[[#This Row],[Final_Price(Rs.) _]]=ecommerce_dataset_updated[[#This Row],['[Final_Price(Rs.)']]])</f>
        <v>0</v>
      </c>
      <c r="V1604" s="5"/>
    </row>
    <row r="1605" spans="1:22">
      <c r="A1605" t="s">
        <v>6474</v>
      </c>
      <c r="B1605" t="s">
        <v>6475</v>
      </c>
      <c r="C1605" t="s">
        <v>18</v>
      </c>
      <c r="D1605" s="9" t="s">
        <v>6476</v>
      </c>
      <c r="E1605" s="8">
        <f>ecommerce_dataset_updated[[#This Row],[Price (Rs.)]]+0</f>
        <v>51.45</v>
      </c>
      <c r="F1605" s="6" t="s">
        <v>12</v>
      </c>
      <c r="G1605" s="7">
        <f>ecommerce_dataset_updated[[#This Row],[Discount (%)]]+0</f>
        <v>15</v>
      </c>
      <c r="H1605" s="6" t="s">
        <v>6477</v>
      </c>
      <c r="I1605" s="6">
        <f>ecommerce_dataset_updated[[#This Row],['[Price (Rs.)']]]*ecommerce_dataset_updated[[#This Row],['[Discount (%)']]]/100</f>
        <v>7.7175000000000002</v>
      </c>
      <c r="J1605" s="6">
        <f>ecommerce_dataset_updated[[#This Row],[Final_Price(Rs.)]]+0</f>
        <v>43.73</v>
      </c>
      <c r="K1605" s="6">
        <f xml:space="preserve"> ecommerce_dataset_updated[[#This Row],['[Price (Rs.)']]]-ecommerce_dataset_updated[[#This Row],[Discount Amount _]]</f>
        <v>43.732500000000002</v>
      </c>
      <c r="L1605" t="s">
        <v>77</v>
      </c>
      <c r="M1605" t="s">
        <v>955</v>
      </c>
      <c r="N1605" s="4" t="s">
        <v>2910</v>
      </c>
      <c r="O1605" s="4" t="s">
        <v>14052</v>
      </c>
      <c r="P1605" s="4" t="s">
        <v>14079</v>
      </c>
      <c r="Q1605" s="5">
        <f>DATE(ecommerce_dataset_updated[[#This Row],[YYYY]],ecommerce_dataset_updated[[#This Row],[MM]],ecommerce_dataset_updated[[#This Row],[DD]])</f>
        <v>45305</v>
      </c>
      <c r="R1605" s="6" t="str">
        <f>TEXT(ecommerce_dataset_updated[[#This Row],['[Purchase_Date']]], "mmm")</f>
        <v>Jan</v>
      </c>
      <c r="S1605" s="6" t="str">
        <f>TEXT(ecommerce_dataset_updated[[#This Row],['[Purchase_Date']]], "ddd")</f>
        <v>Sun</v>
      </c>
      <c r="T1605" s="6">
        <f>ecommerce_dataset_updated[[#This Row],[Final_Price(Rs.) _]]-ecommerce_dataset_updated[[#This Row],['[Final_Price(Rs.)']]]</f>
        <v>2.5000000000048317E-3</v>
      </c>
      <c r="U1605" s="6" t="b">
        <f xml:space="preserve"> AND(ecommerce_dataset_updated[[#This Row],[Final_Price(Rs.) _]]=ecommerce_dataset_updated[[#This Row],['[Final_Price(Rs.)']]])</f>
        <v>0</v>
      </c>
      <c r="V1605" s="5"/>
    </row>
    <row r="1606" spans="1:22">
      <c r="A1606" t="s">
        <v>6478</v>
      </c>
      <c r="B1606" t="s">
        <v>6479</v>
      </c>
      <c r="C1606" t="s">
        <v>114</v>
      </c>
      <c r="D1606" s="9" t="s">
        <v>6480</v>
      </c>
      <c r="E1606" s="8">
        <f>ecommerce_dataset_updated[[#This Row],[Price (Rs.)]]+0</f>
        <v>335.99</v>
      </c>
      <c r="F1606" s="6" t="s">
        <v>20</v>
      </c>
      <c r="G1606" s="7">
        <f>ecommerce_dataset_updated[[#This Row],[Discount (%)]]+0</f>
        <v>20</v>
      </c>
      <c r="H1606" s="6" t="s">
        <v>6481</v>
      </c>
      <c r="I1606" s="6">
        <f>ecommerce_dataset_updated[[#This Row],['[Price (Rs.)']]]*ecommerce_dataset_updated[[#This Row],['[Discount (%)']]]/100</f>
        <v>67.198000000000008</v>
      </c>
      <c r="J1606" s="6">
        <f>ecommerce_dataset_updated[[#This Row],[Final_Price(Rs.)]]+0</f>
        <v>268.79000000000002</v>
      </c>
      <c r="K1606" s="6">
        <f xml:space="preserve"> ecommerce_dataset_updated[[#This Row],['[Price (Rs.)']]]-ecommerce_dataset_updated[[#This Row],[Discount Amount _]]</f>
        <v>268.79200000000003</v>
      </c>
      <c r="L1606" t="s">
        <v>14</v>
      </c>
      <c r="M1606" t="s">
        <v>723</v>
      </c>
      <c r="N1606" s="4" t="s">
        <v>14050</v>
      </c>
      <c r="O1606" s="4" t="s">
        <v>14059</v>
      </c>
      <c r="P1606" s="4" t="s">
        <v>14079</v>
      </c>
      <c r="Q1606" s="5">
        <f>DATE(ecommerce_dataset_updated[[#This Row],[YYYY]],ecommerce_dataset_updated[[#This Row],[MM]],ecommerce_dataset_updated[[#This Row],[DD]])</f>
        <v>45421</v>
      </c>
      <c r="R1606" s="6" t="str">
        <f>TEXT(ecommerce_dataset_updated[[#This Row],['[Purchase_Date']]], "mmm")</f>
        <v>May</v>
      </c>
      <c r="S1606" s="6" t="str">
        <f>TEXT(ecommerce_dataset_updated[[#This Row],['[Purchase_Date']]], "ddd")</f>
        <v>Thu</v>
      </c>
      <c r="T1606" s="6">
        <f>ecommerce_dataset_updated[[#This Row],[Final_Price(Rs.) _]]-ecommerce_dataset_updated[[#This Row],['[Final_Price(Rs.)']]]</f>
        <v>2.0000000000095497E-3</v>
      </c>
      <c r="U1606" s="6" t="b">
        <f xml:space="preserve"> AND(ecommerce_dataset_updated[[#This Row],[Final_Price(Rs.) _]]=ecommerce_dataset_updated[[#This Row],['[Final_Price(Rs.)']]])</f>
        <v>0</v>
      </c>
      <c r="V1606" s="5"/>
    </row>
    <row r="1607" spans="1:22">
      <c r="A1607" t="s">
        <v>6482</v>
      </c>
      <c r="B1607" t="s">
        <v>6483</v>
      </c>
      <c r="C1607" t="s">
        <v>18</v>
      </c>
      <c r="D1607" s="9" t="s">
        <v>1856</v>
      </c>
      <c r="E1607" s="8">
        <f>ecommerce_dataset_updated[[#This Row],[Price (Rs.)]]+0</f>
        <v>330.38</v>
      </c>
      <c r="F1607" s="6" t="s">
        <v>12</v>
      </c>
      <c r="G1607" s="7">
        <f>ecommerce_dataset_updated[[#This Row],[Discount (%)]]+0</f>
        <v>15</v>
      </c>
      <c r="H1607" s="6" t="s">
        <v>6484</v>
      </c>
      <c r="I1607" s="6">
        <f>ecommerce_dataset_updated[[#This Row],['[Price (Rs.)']]]*ecommerce_dataset_updated[[#This Row],['[Discount (%)']]]/100</f>
        <v>49.556999999999995</v>
      </c>
      <c r="J1607" s="6">
        <f>ecommerce_dataset_updated[[#This Row],[Final_Price(Rs.)]]+0</f>
        <v>280.82</v>
      </c>
      <c r="K1607" s="6">
        <f xml:space="preserve"> ecommerce_dataset_updated[[#This Row],['[Price (Rs.)']]]-ecommerce_dataset_updated[[#This Row],[Discount Amount _]]</f>
        <v>280.82299999999998</v>
      </c>
      <c r="L1607" t="s">
        <v>14</v>
      </c>
      <c r="M1607" t="s">
        <v>3093</v>
      </c>
      <c r="N1607" s="4" t="s">
        <v>14054</v>
      </c>
      <c r="O1607" s="4" t="s">
        <v>75</v>
      </c>
      <c r="P1607" s="4" t="s">
        <v>14079</v>
      </c>
      <c r="Q1607" s="5">
        <f>DATE(ecommerce_dataset_updated[[#This Row],[YYYY]],ecommerce_dataset_updated[[#This Row],[MM]],ecommerce_dataset_updated[[#This Row],[DD]])</f>
        <v>45592</v>
      </c>
      <c r="R1607" s="6" t="str">
        <f>TEXT(ecommerce_dataset_updated[[#This Row],['[Purchase_Date']]], "mmm")</f>
        <v>Oct</v>
      </c>
      <c r="S1607" s="6" t="str">
        <f>TEXT(ecommerce_dataset_updated[[#This Row],['[Purchase_Date']]], "ddd")</f>
        <v>Sun</v>
      </c>
      <c r="T1607" s="6">
        <f>ecommerce_dataset_updated[[#This Row],[Final_Price(Rs.) _]]-ecommerce_dataset_updated[[#This Row],['[Final_Price(Rs.)']]]</f>
        <v>2.9999999999859028E-3</v>
      </c>
      <c r="U1607" s="6" t="b">
        <f xml:space="preserve"> AND(ecommerce_dataset_updated[[#This Row],[Final_Price(Rs.) _]]=ecommerce_dataset_updated[[#This Row],['[Final_Price(Rs.)']]])</f>
        <v>0</v>
      </c>
      <c r="V1607" s="5"/>
    </row>
    <row r="1608" spans="1:22">
      <c r="A1608" t="s">
        <v>6485</v>
      </c>
      <c r="B1608" t="s">
        <v>6486</v>
      </c>
      <c r="C1608" t="s">
        <v>114</v>
      </c>
      <c r="D1608" s="9" t="s">
        <v>6487</v>
      </c>
      <c r="E1608" s="8">
        <f>ecommerce_dataset_updated[[#This Row],[Price (Rs.)]]+0</f>
        <v>131.13999999999999</v>
      </c>
      <c r="F1608" s="6" t="s">
        <v>53</v>
      </c>
      <c r="G1608" s="7">
        <f>ecommerce_dataset_updated[[#This Row],[Discount (%)]]+0</f>
        <v>5</v>
      </c>
      <c r="H1608" s="6" t="s">
        <v>6488</v>
      </c>
      <c r="I1608" s="6">
        <f>ecommerce_dataset_updated[[#This Row],['[Price (Rs.)']]]*ecommerce_dataset_updated[[#This Row],['[Discount (%)']]]/100</f>
        <v>6.5569999999999995</v>
      </c>
      <c r="J1608" s="6">
        <f>ecommerce_dataset_updated[[#This Row],[Final_Price(Rs.)]]+0</f>
        <v>124.58</v>
      </c>
      <c r="K1608" s="6">
        <f xml:space="preserve"> ecommerce_dataset_updated[[#This Row],['[Price (Rs.)']]]-ecommerce_dataset_updated[[#This Row],[Discount Amount _]]</f>
        <v>124.58299999999998</v>
      </c>
      <c r="L1608" t="s">
        <v>14</v>
      </c>
      <c r="M1608" t="s">
        <v>1014</v>
      </c>
      <c r="N1608" s="4" t="s">
        <v>14066</v>
      </c>
      <c r="O1608" s="4" t="s">
        <v>14062</v>
      </c>
      <c r="P1608" s="4" t="s">
        <v>14079</v>
      </c>
      <c r="Q1608" s="5">
        <f>DATE(ecommerce_dataset_updated[[#This Row],[YYYY]],ecommerce_dataset_updated[[#This Row],[MM]],ecommerce_dataset_updated[[#This Row],[DD]])</f>
        <v>45462</v>
      </c>
      <c r="R1608" s="6" t="str">
        <f>TEXT(ecommerce_dataset_updated[[#This Row],['[Purchase_Date']]], "mmm")</f>
        <v>Jun</v>
      </c>
      <c r="S1608" s="6" t="str">
        <f>TEXT(ecommerce_dataset_updated[[#This Row],['[Purchase_Date']]], "ddd")</f>
        <v>Wed</v>
      </c>
      <c r="T1608" s="6">
        <f>ecommerce_dataset_updated[[#This Row],[Final_Price(Rs.) _]]-ecommerce_dataset_updated[[#This Row],['[Final_Price(Rs.)']]]</f>
        <v>2.9999999999859028E-3</v>
      </c>
      <c r="U1608" s="6" t="b">
        <f xml:space="preserve"> AND(ecommerce_dataset_updated[[#This Row],[Final_Price(Rs.) _]]=ecommerce_dataset_updated[[#This Row],['[Final_Price(Rs.)']]])</f>
        <v>0</v>
      </c>
      <c r="V1608" s="5"/>
    </row>
    <row r="1609" spans="1:22">
      <c r="A1609" t="s">
        <v>6489</v>
      </c>
      <c r="B1609" t="s">
        <v>6490</v>
      </c>
      <c r="C1609" t="s">
        <v>39</v>
      </c>
      <c r="D1609" s="9" t="s">
        <v>6491</v>
      </c>
      <c r="E1609" s="8">
        <f>ecommerce_dataset_updated[[#This Row],[Price (Rs.)]]+0</f>
        <v>70.91</v>
      </c>
      <c r="F1609" s="6" t="s">
        <v>75</v>
      </c>
      <c r="G1609" s="7">
        <f>ecommerce_dataset_updated[[#This Row],[Discount (%)]]+0</f>
        <v>10</v>
      </c>
      <c r="H1609" s="6" t="s">
        <v>6492</v>
      </c>
      <c r="I1609" s="6">
        <f>ecommerce_dataset_updated[[#This Row],['[Price (Rs.)']]]*ecommerce_dataset_updated[[#This Row],['[Discount (%)']]]/100</f>
        <v>7.0909999999999993</v>
      </c>
      <c r="J1609" s="6">
        <f>ecommerce_dataset_updated[[#This Row],[Final_Price(Rs.)]]+0</f>
        <v>63.82</v>
      </c>
      <c r="K1609" s="6">
        <f xml:space="preserve"> ecommerce_dataset_updated[[#This Row],['[Price (Rs.)']]]-ecommerce_dataset_updated[[#This Row],[Discount Amount _]]</f>
        <v>63.818999999999996</v>
      </c>
      <c r="L1609" t="s">
        <v>120</v>
      </c>
      <c r="M1609" t="s">
        <v>469</v>
      </c>
      <c r="N1609" s="4" t="s">
        <v>14068</v>
      </c>
      <c r="O1609" s="4" t="s">
        <v>14052</v>
      </c>
      <c r="P1609" s="4" t="s">
        <v>14079</v>
      </c>
      <c r="Q1609" s="5">
        <f>DATE(ecommerce_dataset_updated[[#This Row],[YYYY]],ecommerce_dataset_updated[[#This Row],[MM]],ecommerce_dataset_updated[[#This Row],[DD]])</f>
        <v>45322</v>
      </c>
      <c r="R1609" s="6" t="str">
        <f>TEXT(ecommerce_dataset_updated[[#This Row],['[Purchase_Date']]], "mmm")</f>
        <v>Jan</v>
      </c>
      <c r="S1609" s="6" t="str">
        <f>TEXT(ecommerce_dataset_updated[[#This Row],['[Purchase_Date']]], "ddd")</f>
        <v>Wed</v>
      </c>
      <c r="T1609" s="6">
        <f>ecommerce_dataset_updated[[#This Row],[Final_Price(Rs.) _]]-ecommerce_dataset_updated[[#This Row],['[Final_Price(Rs.)']]]</f>
        <v>-1.0000000000047748E-3</v>
      </c>
      <c r="U1609" s="6" t="b">
        <f xml:space="preserve"> AND(ecommerce_dataset_updated[[#This Row],[Final_Price(Rs.) _]]=ecommerce_dataset_updated[[#This Row],['[Final_Price(Rs.)']]])</f>
        <v>0</v>
      </c>
      <c r="V1609" s="5"/>
    </row>
    <row r="1610" spans="1:22">
      <c r="A1610" t="s">
        <v>6493</v>
      </c>
      <c r="B1610" t="s">
        <v>6494</v>
      </c>
      <c r="C1610" t="s">
        <v>18</v>
      </c>
      <c r="D1610" s="9" t="s">
        <v>6495</v>
      </c>
      <c r="E1610" s="8">
        <f>ecommerce_dataset_updated[[#This Row],[Price (Rs.)]]+0</f>
        <v>60.45</v>
      </c>
      <c r="F1610" s="6" t="s">
        <v>20</v>
      </c>
      <c r="G1610" s="7">
        <f>ecommerce_dataset_updated[[#This Row],[Discount (%)]]+0</f>
        <v>20</v>
      </c>
      <c r="H1610" s="6" t="s">
        <v>6496</v>
      </c>
      <c r="I1610" s="6">
        <f>ecommerce_dataset_updated[[#This Row],['[Price (Rs.)']]]*ecommerce_dataset_updated[[#This Row],['[Discount (%)']]]/100</f>
        <v>12.09</v>
      </c>
      <c r="J1610" s="6">
        <f>ecommerce_dataset_updated[[#This Row],[Final_Price(Rs.)]]+0</f>
        <v>48.36</v>
      </c>
      <c r="K1610" s="6">
        <f xml:space="preserve"> ecommerce_dataset_updated[[#This Row],['[Price (Rs.)']]]-ecommerce_dataset_updated[[#This Row],[Discount Amount _]]</f>
        <v>48.36</v>
      </c>
      <c r="L1610" t="s">
        <v>35</v>
      </c>
      <c r="M1610" t="s">
        <v>2230</v>
      </c>
      <c r="N1610" s="4" t="s">
        <v>14065</v>
      </c>
      <c r="O1610" s="4" t="s">
        <v>14053</v>
      </c>
      <c r="P1610" s="4" t="s">
        <v>14079</v>
      </c>
      <c r="Q1610" s="5">
        <f>DATE(ecommerce_dataset_updated[[#This Row],[YYYY]],ecommerce_dataset_updated[[#This Row],[MM]],ecommerce_dataset_updated[[#This Row],[DD]])</f>
        <v>45405</v>
      </c>
      <c r="R1610" s="6" t="str">
        <f>TEXT(ecommerce_dataset_updated[[#This Row],['[Purchase_Date']]], "mmm")</f>
        <v>Apr</v>
      </c>
      <c r="S1610" s="6" t="str">
        <f>TEXT(ecommerce_dataset_updated[[#This Row],['[Purchase_Date']]], "ddd")</f>
        <v>Tue</v>
      </c>
      <c r="T1610" s="6">
        <f>ecommerce_dataset_updated[[#This Row],[Final_Price(Rs.) _]]-ecommerce_dataset_updated[[#This Row],['[Final_Price(Rs.)']]]</f>
        <v>0</v>
      </c>
      <c r="U1610" s="6" t="b">
        <f xml:space="preserve"> AND(ecommerce_dataset_updated[[#This Row],[Final_Price(Rs.) _]]=ecommerce_dataset_updated[[#This Row],['[Final_Price(Rs.)']]])</f>
        <v>1</v>
      </c>
      <c r="V1610" s="5"/>
    </row>
    <row r="1611" spans="1:22">
      <c r="A1611" t="s">
        <v>6497</v>
      </c>
      <c r="B1611" t="s">
        <v>6498</v>
      </c>
      <c r="C1611" t="s">
        <v>39</v>
      </c>
      <c r="D1611" s="9" t="s">
        <v>6499</v>
      </c>
      <c r="E1611" s="8">
        <f>ecommerce_dataset_updated[[#This Row],[Price (Rs.)]]+0</f>
        <v>15.53</v>
      </c>
      <c r="F1611" s="6" t="s">
        <v>75</v>
      </c>
      <c r="G1611" s="7">
        <f>ecommerce_dataset_updated[[#This Row],[Discount (%)]]+0</f>
        <v>10</v>
      </c>
      <c r="H1611" s="6" t="s">
        <v>6500</v>
      </c>
      <c r="I1611" s="6">
        <f>ecommerce_dataset_updated[[#This Row],['[Price (Rs.)']]]*ecommerce_dataset_updated[[#This Row],['[Discount (%)']]]/100</f>
        <v>1.5529999999999999</v>
      </c>
      <c r="J1611" s="6">
        <f>ecommerce_dataset_updated[[#This Row],[Final_Price(Rs.)]]+0</f>
        <v>13.98</v>
      </c>
      <c r="K1611" s="6">
        <f xml:space="preserve"> ecommerce_dataset_updated[[#This Row],['[Price (Rs.)']]]-ecommerce_dataset_updated[[#This Row],[Discount Amount _]]</f>
        <v>13.977</v>
      </c>
      <c r="L1611" t="s">
        <v>35</v>
      </c>
      <c r="M1611" t="s">
        <v>3542</v>
      </c>
      <c r="N1611" s="4" t="s">
        <v>26</v>
      </c>
      <c r="O1611" s="4" t="s">
        <v>14053</v>
      </c>
      <c r="P1611" s="4" t="s">
        <v>14079</v>
      </c>
      <c r="Q1611" s="5">
        <f>DATE(ecommerce_dataset_updated[[#This Row],[YYYY]],ecommerce_dataset_updated[[#This Row],[MM]],ecommerce_dataset_updated[[#This Row],[DD]])</f>
        <v>45407</v>
      </c>
      <c r="R1611" s="6" t="str">
        <f>TEXT(ecommerce_dataset_updated[[#This Row],['[Purchase_Date']]], "mmm")</f>
        <v>Apr</v>
      </c>
      <c r="S1611" s="6" t="str">
        <f>TEXT(ecommerce_dataset_updated[[#This Row],['[Purchase_Date']]], "ddd")</f>
        <v>Thu</v>
      </c>
      <c r="T1611" s="6">
        <f>ecommerce_dataset_updated[[#This Row],[Final_Price(Rs.) _]]-ecommerce_dataset_updated[[#This Row],['[Final_Price(Rs.)']]]</f>
        <v>-3.0000000000001137E-3</v>
      </c>
      <c r="U1611" s="6" t="b">
        <f xml:space="preserve"> AND(ecommerce_dataset_updated[[#This Row],[Final_Price(Rs.) _]]=ecommerce_dataset_updated[[#This Row],['[Final_Price(Rs.)']]])</f>
        <v>0</v>
      </c>
      <c r="V1611" s="5"/>
    </row>
    <row r="1612" spans="1:22">
      <c r="A1612" t="s">
        <v>6501</v>
      </c>
      <c r="B1612" t="s">
        <v>6502</v>
      </c>
      <c r="C1612" t="s">
        <v>10</v>
      </c>
      <c r="D1612" s="9" t="s">
        <v>6503</v>
      </c>
      <c r="E1612" s="8">
        <f>ecommerce_dataset_updated[[#This Row],[Price (Rs.)]]+0</f>
        <v>73.02</v>
      </c>
      <c r="F1612" s="6" t="s">
        <v>12</v>
      </c>
      <c r="G1612" s="7">
        <f>ecommerce_dataset_updated[[#This Row],[Discount (%)]]+0</f>
        <v>15</v>
      </c>
      <c r="H1612" s="6" t="s">
        <v>6504</v>
      </c>
      <c r="I1612" s="6">
        <f>ecommerce_dataset_updated[[#This Row],['[Price (Rs.)']]]*ecommerce_dataset_updated[[#This Row],['[Discount (%)']]]/100</f>
        <v>10.952999999999999</v>
      </c>
      <c r="J1612" s="6">
        <f>ecommerce_dataset_updated[[#This Row],[Final_Price(Rs.)]]+0</f>
        <v>62.07</v>
      </c>
      <c r="K1612" s="6">
        <f xml:space="preserve"> ecommerce_dataset_updated[[#This Row],['[Price (Rs.)']]]-ecommerce_dataset_updated[[#This Row],[Discount Amount _]]</f>
        <v>62.066999999999993</v>
      </c>
      <c r="L1612" t="s">
        <v>28</v>
      </c>
      <c r="M1612" t="s">
        <v>1857</v>
      </c>
      <c r="N1612" s="4" t="s">
        <v>14062</v>
      </c>
      <c r="O1612" s="4" t="s">
        <v>75</v>
      </c>
      <c r="P1612" s="4" t="s">
        <v>14079</v>
      </c>
      <c r="Q1612" s="5">
        <f>DATE(ecommerce_dataset_updated[[#This Row],[YYYY]],ecommerce_dataset_updated[[#This Row],[MM]],ecommerce_dataset_updated[[#This Row],[DD]])</f>
        <v>45571</v>
      </c>
      <c r="R1612" s="6" t="str">
        <f>TEXT(ecommerce_dataset_updated[[#This Row],['[Purchase_Date']]], "mmm")</f>
        <v>Oct</v>
      </c>
      <c r="S1612" s="6" t="str">
        <f>TEXT(ecommerce_dataset_updated[[#This Row],['[Purchase_Date']]], "ddd")</f>
        <v>Sun</v>
      </c>
      <c r="T1612" s="6">
        <f>ecommerce_dataset_updated[[#This Row],[Final_Price(Rs.) _]]-ecommerce_dataset_updated[[#This Row],['[Final_Price(Rs.)']]]</f>
        <v>-3.0000000000072191E-3</v>
      </c>
      <c r="U1612" s="6" t="b">
        <f xml:space="preserve"> AND(ecommerce_dataset_updated[[#This Row],[Final_Price(Rs.) _]]=ecommerce_dataset_updated[[#This Row],['[Final_Price(Rs.)']]])</f>
        <v>0</v>
      </c>
      <c r="V1612" s="5"/>
    </row>
    <row r="1613" spans="1:22">
      <c r="A1613" t="s">
        <v>6505</v>
      </c>
      <c r="B1613" t="s">
        <v>6506</v>
      </c>
      <c r="C1613" t="s">
        <v>39</v>
      </c>
      <c r="D1613" s="9" t="s">
        <v>3541</v>
      </c>
      <c r="E1613" s="8">
        <f>ecommerce_dataset_updated[[#This Row],[Price (Rs.)]]+0</f>
        <v>145.19999999999999</v>
      </c>
      <c r="F1613" s="6" t="s">
        <v>12</v>
      </c>
      <c r="G1613" s="7">
        <f>ecommerce_dataset_updated[[#This Row],[Discount (%)]]+0</f>
        <v>15</v>
      </c>
      <c r="H1613" s="6" t="s">
        <v>6507</v>
      </c>
      <c r="I1613" s="6">
        <f>ecommerce_dataset_updated[[#This Row],['[Price (Rs.)']]]*ecommerce_dataset_updated[[#This Row],['[Discount (%)']]]/100</f>
        <v>21.78</v>
      </c>
      <c r="J1613" s="6">
        <f>ecommerce_dataset_updated[[#This Row],[Final_Price(Rs.)]]+0</f>
        <v>123.42</v>
      </c>
      <c r="K1613" s="6">
        <f xml:space="preserve"> ecommerce_dataset_updated[[#This Row],['[Price (Rs.)']]]-ecommerce_dataset_updated[[#This Row],[Discount Amount _]]</f>
        <v>123.41999999999999</v>
      </c>
      <c r="L1613" t="s">
        <v>120</v>
      </c>
      <c r="M1613" t="s">
        <v>1081</v>
      </c>
      <c r="N1613" s="4" t="s">
        <v>12</v>
      </c>
      <c r="O1613" s="4" t="s">
        <v>14049</v>
      </c>
      <c r="P1613" s="4" t="s">
        <v>14079</v>
      </c>
      <c r="Q1613" s="5">
        <f>DATE(ecommerce_dataset_updated[[#This Row],[YYYY]],ecommerce_dataset_updated[[#This Row],[MM]],ecommerce_dataset_updated[[#This Row],[DD]])</f>
        <v>45611</v>
      </c>
      <c r="R1613" s="6" t="str">
        <f>TEXT(ecommerce_dataset_updated[[#This Row],['[Purchase_Date']]], "mmm")</f>
        <v>Nov</v>
      </c>
      <c r="S1613" s="6" t="str">
        <f>TEXT(ecommerce_dataset_updated[[#This Row],['[Purchase_Date']]], "ddd")</f>
        <v>Fri</v>
      </c>
      <c r="T1613" s="6">
        <f>ecommerce_dataset_updated[[#This Row],[Final_Price(Rs.) _]]-ecommerce_dataset_updated[[#This Row],['[Final_Price(Rs.)']]]</f>
        <v>0</v>
      </c>
      <c r="U1613" s="6" t="b">
        <f xml:space="preserve"> AND(ecommerce_dataset_updated[[#This Row],[Final_Price(Rs.) _]]=ecommerce_dataset_updated[[#This Row],['[Final_Price(Rs.)']]])</f>
        <v>1</v>
      </c>
      <c r="V1613" s="5"/>
    </row>
    <row r="1614" spans="1:22">
      <c r="A1614" t="s">
        <v>6508</v>
      </c>
      <c r="B1614" t="s">
        <v>6509</v>
      </c>
      <c r="C1614" t="s">
        <v>32</v>
      </c>
      <c r="D1614" s="9" t="s">
        <v>6510</v>
      </c>
      <c r="E1614" s="8">
        <f>ecommerce_dataset_updated[[#This Row],[Price (Rs.)]]+0</f>
        <v>169.63</v>
      </c>
      <c r="F1614" s="6" t="s">
        <v>107</v>
      </c>
      <c r="G1614" s="7">
        <f>ecommerce_dataset_updated[[#This Row],[Discount (%)]]+0</f>
        <v>0</v>
      </c>
      <c r="H1614" s="6" t="s">
        <v>6510</v>
      </c>
      <c r="I1614" s="6">
        <f>ecommerce_dataset_updated[[#This Row],['[Price (Rs.)']]]*ecommerce_dataset_updated[[#This Row],['[Discount (%)']]]/100</f>
        <v>0</v>
      </c>
      <c r="J1614" s="6">
        <f>ecommerce_dataset_updated[[#This Row],[Final_Price(Rs.)]]+0</f>
        <v>169.63</v>
      </c>
      <c r="K1614" s="6">
        <f xml:space="preserve"> ecommerce_dataset_updated[[#This Row],['[Price (Rs.)']]]-ecommerce_dataset_updated[[#This Row],[Discount Amount _]]</f>
        <v>169.63</v>
      </c>
      <c r="L1614" t="s">
        <v>14</v>
      </c>
      <c r="M1614" t="s">
        <v>1966</v>
      </c>
      <c r="N1614" s="4" t="s">
        <v>14062</v>
      </c>
      <c r="O1614" s="4" t="s">
        <v>14049</v>
      </c>
      <c r="P1614" s="4" t="s">
        <v>14079</v>
      </c>
      <c r="Q1614" s="5">
        <f>DATE(ecommerce_dataset_updated[[#This Row],[YYYY]],ecommerce_dataset_updated[[#This Row],[MM]],ecommerce_dataset_updated[[#This Row],[DD]])</f>
        <v>45602</v>
      </c>
      <c r="R1614" s="6" t="str">
        <f>TEXT(ecommerce_dataset_updated[[#This Row],['[Purchase_Date']]], "mmm")</f>
        <v>Nov</v>
      </c>
      <c r="S1614" s="6" t="str">
        <f>TEXT(ecommerce_dataset_updated[[#This Row],['[Purchase_Date']]], "ddd")</f>
        <v>Wed</v>
      </c>
      <c r="T1614" s="6">
        <f>ecommerce_dataset_updated[[#This Row],[Final_Price(Rs.) _]]-ecommerce_dataset_updated[[#This Row],['[Final_Price(Rs.)']]]</f>
        <v>0</v>
      </c>
      <c r="U1614" s="6" t="b">
        <f xml:space="preserve"> AND(ecommerce_dataset_updated[[#This Row],[Final_Price(Rs.) _]]=ecommerce_dataset_updated[[#This Row],['[Final_Price(Rs.)']]])</f>
        <v>1</v>
      </c>
      <c r="V1614" s="5"/>
    </row>
    <row r="1615" spans="1:22">
      <c r="A1615" t="s">
        <v>6511</v>
      </c>
      <c r="B1615" t="s">
        <v>6512</v>
      </c>
      <c r="C1615" t="s">
        <v>45</v>
      </c>
      <c r="D1615" s="9" t="s">
        <v>6513</v>
      </c>
      <c r="E1615" s="8">
        <f>ecommerce_dataset_updated[[#This Row],[Price (Rs.)]]+0</f>
        <v>298.89</v>
      </c>
      <c r="F1615" s="6" t="s">
        <v>107</v>
      </c>
      <c r="G1615" s="7">
        <f>ecommerce_dataset_updated[[#This Row],[Discount (%)]]+0</f>
        <v>0</v>
      </c>
      <c r="H1615" s="6" t="s">
        <v>6513</v>
      </c>
      <c r="I1615" s="6">
        <f>ecommerce_dataset_updated[[#This Row],['[Price (Rs.)']]]*ecommerce_dataset_updated[[#This Row],['[Discount (%)']]]/100</f>
        <v>0</v>
      </c>
      <c r="J1615" s="6">
        <f>ecommerce_dataset_updated[[#This Row],[Final_Price(Rs.)]]+0</f>
        <v>298.89</v>
      </c>
      <c r="K1615" s="6">
        <f xml:space="preserve"> ecommerce_dataset_updated[[#This Row],['[Price (Rs.)']]]-ecommerce_dataset_updated[[#This Row],[Discount Amount _]]</f>
        <v>298.89</v>
      </c>
      <c r="L1615" t="s">
        <v>28</v>
      </c>
      <c r="M1615" t="s">
        <v>1390</v>
      </c>
      <c r="N1615" s="4" t="s">
        <v>14071</v>
      </c>
      <c r="O1615" s="4" t="s">
        <v>14052</v>
      </c>
      <c r="P1615" s="4" t="s">
        <v>14079</v>
      </c>
      <c r="Q1615" s="5">
        <f>DATE(ecommerce_dataset_updated[[#This Row],[YYYY]],ecommerce_dataset_updated[[#This Row],[MM]],ecommerce_dataset_updated[[#This Row],[DD]])</f>
        <v>45315</v>
      </c>
      <c r="R1615" s="6" t="str">
        <f>TEXT(ecommerce_dataset_updated[[#This Row],['[Purchase_Date']]], "mmm")</f>
        <v>Jan</v>
      </c>
      <c r="S1615" s="6" t="str">
        <f>TEXT(ecommerce_dataset_updated[[#This Row],['[Purchase_Date']]], "ddd")</f>
        <v>Wed</v>
      </c>
      <c r="T1615" s="6">
        <f>ecommerce_dataset_updated[[#This Row],[Final_Price(Rs.) _]]-ecommerce_dataset_updated[[#This Row],['[Final_Price(Rs.)']]]</f>
        <v>0</v>
      </c>
      <c r="U1615" s="6" t="b">
        <f xml:space="preserve"> AND(ecommerce_dataset_updated[[#This Row],[Final_Price(Rs.) _]]=ecommerce_dataset_updated[[#This Row],['[Final_Price(Rs.)']]])</f>
        <v>1</v>
      </c>
      <c r="V1615" s="5"/>
    </row>
    <row r="1616" spans="1:22">
      <c r="A1616" t="s">
        <v>6514</v>
      </c>
      <c r="B1616" t="s">
        <v>6515</v>
      </c>
      <c r="C1616" t="s">
        <v>32</v>
      </c>
      <c r="D1616" s="9" t="s">
        <v>6516</v>
      </c>
      <c r="E1616" s="8">
        <f>ecommerce_dataset_updated[[#This Row],[Price (Rs.)]]+0</f>
        <v>44.62</v>
      </c>
      <c r="F1616" s="6" t="s">
        <v>47</v>
      </c>
      <c r="G1616" s="7">
        <f>ecommerce_dataset_updated[[#This Row],[Discount (%)]]+0</f>
        <v>50</v>
      </c>
      <c r="H1616" s="6" t="s">
        <v>6517</v>
      </c>
      <c r="I1616" s="6">
        <f>ecommerce_dataset_updated[[#This Row],['[Price (Rs.)']]]*ecommerce_dataset_updated[[#This Row],['[Discount (%)']]]/100</f>
        <v>22.31</v>
      </c>
      <c r="J1616" s="6">
        <f>ecommerce_dataset_updated[[#This Row],[Final_Price(Rs.)]]+0</f>
        <v>22.31</v>
      </c>
      <c r="K1616" s="6">
        <f xml:space="preserve"> ecommerce_dataset_updated[[#This Row],['[Price (Rs.)']]]-ecommerce_dataset_updated[[#This Row],[Discount Amount _]]</f>
        <v>22.31</v>
      </c>
      <c r="L1616" t="s">
        <v>120</v>
      </c>
      <c r="M1616" t="s">
        <v>1531</v>
      </c>
      <c r="N1616" s="4" t="s">
        <v>14060</v>
      </c>
      <c r="O1616" s="4" t="s">
        <v>14062</v>
      </c>
      <c r="P1616" s="4" t="s">
        <v>14079</v>
      </c>
      <c r="Q1616" s="5">
        <f>DATE(ecommerce_dataset_updated[[#This Row],[YYYY]],ecommerce_dataset_updated[[#This Row],[MM]],ecommerce_dataset_updated[[#This Row],[DD]])</f>
        <v>45469</v>
      </c>
      <c r="R1616" s="6" t="str">
        <f>TEXT(ecommerce_dataset_updated[[#This Row],['[Purchase_Date']]], "mmm")</f>
        <v>Jun</v>
      </c>
      <c r="S1616" s="6" t="str">
        <f>TEXT(ecommerce_dataset_updated[[#This Row],['[Purchase_Date']]], "ddd")</f>
        <v>Wed</v>
      </c>
      <c r="T1616" s="6">
        <f>ecommerce_dataset_updated[[#This Row],[Final_Price(Rs.) _]]-ecommerce_dataset_updated[[#This Row],['[Final_Price(Rs.)']]]</f>
        <v>0</v>
      </c>
      <c r="U1616" s="6" t="b">
        <f xml:space="preserve"> AND(ecommerce_dataset_updated[[#This Row],[Final_Price(Rs.) _]]=ecommerce_dataset_updated[[#This Row],['[Final_Price(Rs.)']]])</f>
        <v>1</v>
      </c>
      <c r="V1616" s="5"/>
    </row>
    <row r="1617" spans="1:22">
      <c r="A1617" t="s">
        <v>6518</v>
      </c>
      <c r="B1617" t="s">
        <v>6519</v>
      </c>
      <c r="C1617" t="s">
        <v>114</v>
      </c>
      <c r="D1617" s="9" t="s">
        <v>6520</v>
      </c>
      <c r="E1617" s="8">
        <f>ecommerce_dataset_updated[[#This Row],[Price (Rs.)]]+0</f>
        <v>141.65</v>
      </c>
      <c r="F1617" s="6" t="s">
        <v>47</v>
      </c>
      <c r="G1617" s="7">
        <f>ecommerce_dataset_updated[[#This Row],[Discount (%)]]+0</f>
        <v>50</v>
      </c>
      <c r="H1617" s="6" t="s">
        <v>6521</v>
      </c>
      <c r="I1617" s="6">
        <f>ecommerce_dataset_updated[[#This Row],['[Price (Rs.)']]]*ecommerce_dataset_updated[[#This Row],['[Discount (%)']]]/100</f>
        <v>70.825000000000003</v>
      </c>
      <c r="J1617" s="6">
        <f>ecommerce_dataset_updated[[#This Row],[Final_Price(Rs.)]]+0</f>
        <v>70.83</v>
      </c>
      <c r="K1617" s="6">
        <f xml:space="preserve"> ecommerce_dataset_updated[[#This Row],['[Price (Rs.)']]]-ecommerce_dataset_updated[[#This Row],[Discount Amount _]]</f>
        <v>70.825000000000003</v>
      </c>
      <c r="L1617" t="s">
        <v>35</v>
      </c>
      <c r="M1617" t="s">
        <v>891</v>
      </c>
      <c r="N1617" s="4" t="s">
        <v>20</v>
      </c>
      <c r="O1617" s="4" t="s">
        <v>75</v>
      </c>
      <c r="P1617" s="4" t="s">
        <v>14079</v>
      </c>
      <c r="Q1617" s="5">
        <f>DATE(ecommerce_dataset_updated[[#This Row],[YYYY]],ecommerce_dataset_updated[[#This Row],[MM]],ecommerce_dataset_updated[[#This Row],[DD]])</f>
        <v>45585</v>
      </c>
      <c r="R1617" s="6" t="str">
        <f>TEXT(ecommerce_dataset_updated[[#This Row],['[Purchase_Date']]], "mmm")</f>
        <v>Oct</v>
      </c>
      <c r="S1617" s="6" t="str">
        <f>TEXT(ecommerce_dataset_updated[[#This Row],['[Purchase_Date']]], "ddd")</f>
        <v>Sun</v>
      </c>
      <c r="T1617" s="6">
        <f>ecommerce_dataset_updated[[#This Row],[Final_Price(Rs.) _]]-ecommerce_dataset_updated[[#This Row],['[Final_Price(Rs.)']]]</f>
        <v>-4.9999999999954525E-3</v>
      </c>
      <c r="U1617" s="6" t="b">
        <f xml:space="preserve"> AND(ecommerce_dataset_updated[[#This Row],[Final_Price(Rs.) _]]=ecommerce_dataset_updated[[#This Row],['[Final_Price(Rs.)']]])</f>
        <v>0</v>
      </c>
      <c r="V1617" s="5"/>
    </row>
    <row r="1618" spans="1:22">
      <c r="A1618" t="s">
        <v>6522</v>
      </c>
      <c r="B1618" t="s">
        <v>6523</v>
      </c>
      <c r="C1618" t="s">
        <v>39</v>
      </c>
      <c r="D1618" s="9" t="s">
        <v>6524</v>
      </c>
      <c r="E1618" s="8">
        <f>ecommerce_dataset_updated[[#This Row],[Price (Rs.)]]+0</f>
        <v>68.930000000000007</v>
      </c>
      <c r="F1618" s="6" t="s">
        <v>75</v>
      </c>
      <c r="G1618" s="7">
        <f>ecommerce_dataset_updated[[#This Row],[Discount (%)]]+0</f>
        <v>10</v>
      </c>
      <c r="H1618" s="6" t="s">
        <v>6525</v>
      </c>
      <c r="I1618" s="6">
        <f>ecommerce_dataset_updated[[#This Row],['[Price (Rs.)']]]*ecommerce_dataset_updated[[#This Row],['[Discount (%)']]]/100</f>
        <v>6.8930000000000007</v>
      </c>
      <c r="J1618" s="6">
        <f>ecommerce_dataset_updated[[#This Row],[Final_Price(Rs.)]]+0</f>
        <v>62.04</v>
      </c>
      <c r="K1618" s="6">
        <f xml:space="preserve"> ecommerce_dataset_updated[[#This Row],['[Price (Rs.)']]]-ecommerce_dataset_updated[[#This Row],[Discount Amount _]]</f>
        <v>62.037000000000006</v>
      </c>
      <c r="L1618" t="s">
        <v>77</v>
      </c>
      <c r="M1618" t="s">
        <v>2495</v>
      </c>
      <c r="N1618" s="4" t="s">
        <v>14060</v>
      </c>
      <c r="O1618" s="4" t="s">
        <v>14050</v>
      </c>
      <c r="P1618" s="4" t="s">
        <v>14079</v>
      </c>
      <c r="Q1618" s="5">
        <f>DATE(ecommerce_dataset_updated[[#This Row],[YYYY]],ecommerce_dataset_updated[[#This Row],[MM]],ecommerce_dataset_updated[[#This Row],[DD]])</f>
        <v>45561</v>
      </c>
      <c r="R1618" s="6" t="str">
        <f>TEXT(ecommerce_dataset_updated[[#This Row],['[Purchase_Date']]], "mmm")</f>
        <v>Sep</v>
      </c>
      <c r="S1618" s="6" t="str">
        <f>TEXT(ecommerce_dataset_updated[[#This Row],['[Purchase_Date']]], "ddd")</f>
        <v>Thu</v>
      </c>
      <c r="T1618" s="6">
        <f>ecommerce_dataset_updated[[#This Row],[Final_Price(Rs.) _]]-ecommerce_dataset_updated[[#This Row],['[Final_Price(Rs.)']]]</f>
        <v>-2.9999999999930083E-3</v>
      </c>
      <c r="U1618" s="6" t="b">
        <f xml:space="preserve"> AND(ecommerce_dataset_updated[[#This Row],[Final_Price(Rs.) _]]=ecommerce_dataset_updated[[#This Row],['[Final_Price(Rs.)']]])</f>
        <v>0</v>
      </c>
      <c r="V1618" s="5"/>
    </row>
    <row r="1619" spans="1:22">
      <c r="A1619" t="s">
        <v>6526</v>
      </c>
      <c r="B1619" t="s">
        <v>6527</v>
      </c>
      <c r="C1619" t="s">
        <v>45</v>
      </c>
      <c r="D1619" s="9" t="s">
        <v>6528</v>
      </c>
      <c r="E1619" s="8">
        <f>ecommerce_dataset_updated[[#This Row],[Price (Rs.)]]+0</f>
        <v>466.55</v>
      </c>
      <c r="F1619" s="6" t="s">
        <v>26</v>
      </c>
      <c r="G1619" s="7">
        <f>ecommerce_dataset_updated[[#This Row],[Discount (%)]]+0</f>
        <v>25</v>
      </c>
      <c r="H1619" s="6" t="s">
        <v>6529</v>
      </c>
      <c r="I1619" s="6">
        <f>ecommerce_dataset_updated[[#This Row],['[Price (Rs.)']]]*ecommerce_dataset_updated[[#This Row],['[Discount (%)']]]/100</f>
        <v>116.6375</v>
      </c>
      <c r="J1619" s="6">
        <f>ecommerce_dataset_updated[[#This Row],[Final_Price(Rs.)]]+0</f>
        <v>349.91</v>
      </c>
      <c r="K1619" s="6">
        <f xml:space="preserve"> ecommerce_dataset_updated[[#This Row],['[Price (Rs.)']]]-ecommerce_dataset_updated[[#This Row],[Discount Amount _]]</f>
        <v>349.91250000000002</v>
      </c>
      <c r="L1619" t="s">
        <v>14</v>
      </c>
      <c r="M1619" t="s">
        <v>909</v>
      </c>
      <c r="N1619" s="4" t="s">
        <v>20</v>
      </c>
      <c r="O1619" s="4" t="s">
        <v>14049</v>
      </c>
      <c r="P1619" s="4" t="s">
        <v>14079</v>
      </c>
      <c r="Q1619" s="5">
        <f>DATE(ecommerce_dataset_updated[[#This Row],[YYYY]],ecommerce_dataset_updated[[#This Row],[MM]],ecommerce_dataset_updated[[#This Row],[DD]])</f>
        <v>45616</v>
      </c>
      <c r="R1619" s="6" t="str">
        <f>TEXT(ecommerce_dataset_updated[[#This Row],['[Purchase_Date']]], "mmm")</f>
        <v>Nov</v>
      </c>
      <c r="S1619" s="6" t="str">
        <f>TEXT(ecommerce_dataset_updated[[#This Row],['[Purchase_Date']]], "ddd")</f>
        <v>Wed</v>
      </c>
      <c r="T1619" s="6">
        <f>ecommerce_dataset_updated[[#This Row],[Final_Price(Rs.) _]]-ecommerce_dataset_updated[[#This Row],['[Final_Price(Rs.)']]]</f>
        <v>2.4999999999977263E-3</v>
      </c>
      <c r="U1619" s="6" t="b">
        <f xml:space="preserve"> AND(ecommerce_dataset_updated[[#This Row],[Final_Price(Rs.) _]]=ecommerce_dataset_updated[[#This Row],['[Final_Price(Rs.)']]])</f>
        <v>0</v>
      </c>
      <c r="V1619" s="5"/>
    </row>
    <row r="1620" spans="1:22">
      <c r="A1620" t="s">
        <v>6530</v>
      </c>
      <c r="B1620" t="s">
        <v>6531</v>
      </c>
      <c r="C1620" t="s">
        <v>45</v>
      </c>
      <c r="D1620" s="9" t="s">
        <v>6532</v>
      </c>
      <c r="E1620" s="8">
        <f>ecommerce_dataset_updated[[#This Row],[Price (Rs.)]]+0</f>
        <v>363.65</v>
      </c>
      <c r="F1620" s="6" t="s">
        <v>26</v>
      </c>
      <c r="G1620" s="7">
        <f>ecommerce_dataset_updated[[#This Row],[Discount (%)]]+0</f>
        <v>25</v>
      </c>
      <c r="H1620" s="6" t="s">
        <v>6533</v>
      </c>
      <c r="I1620" s="6">
        <f>ecommerce_dataset_updated[[#This Row],['[Price (Rs.)']]]*ecommerce_dataset_updated[[#This Row],['[Discount (%)']]]/100</f>
        <v>90.912499999999994</v>
      </c>
      <c r="J1620" s="6">
        <f>ecommerce_dataset_updated[[#This Row],[Final_Price(Rs.)]]+0</f>
        <v>272.74</v>
      </c>
      <c r="K1620" s="6">
        <f xml:space="preserve"> ecommerce_dataset_updated[[#This Row],['[Price (Rs.)']]]-ecommerce_dataset_updated[[#This Row],[Discount Amount _]]</f>
        <v>272.73749999999995</v>
      </c>
      <c r="L1620" t="s">
        <v>14</v>
      </c>
      <c r="M1620" t="s">
        <v>1131</v>
      </c>
      <c r="N1620" s="4" t="s">
        <v>12</v>
      </c>
      <c r="O1620" s="4" t="s">
        <v>14059</v>
      </c>
      <c r="P1620" s="4" t="s">
        <v>14079</v>
      </c>
      <c r="Q1620" s="5">
        <f>DATE(ecommerce_dataset_updated[[#This Row],[YYYY]],ecommerce_dataset_updated[[#This Row],[MM]],ecommerce_dataset_updated[[#This Row],[DD]])</f>
        <v>45427</v>
      </c>
      <c r="R1620" s="6" t="str">
        <f>TEXT(ecommerce_dataset_updated[[#This Row],['[Purchase_Date']]], "mmm")</f>
        <v>May</v>
      </c>
      <c r="S1620" s="6" t="str">
        <f>TEXT(ecommerce_dataset_updated[[#This Row],['[Purchase_Date']]], "ddd")</f>
        <v>Wed</v>
      </c>
      <c r="T1620" s="6">
        <f>ecommerce_dataset_updated[[#This Row],[Final_Price(Rs.) _]]-ecommerce_dataset_updated[[#This Row],['[Final_Price(Rs.)']]]</f>
        <v>-2.5000000000545697E-3</v>
      </c>
      <c r="U1620" s="6" t="b">
        <f xml:space="preserve"> AND(ecommerce_dataset_updated[[#This Row],[Final_Price(Rs.) _]]=ecommerce_dataset_updated[[#This Row],['[Final_Price(Rs.)']]])</f>
        <v>0</v>
      </c>
      <c r="V1620" s="5"/>
    </row>
    <row r="1621" spans="1:22">
      <c r="A1621" t="s">
        <v>6534</v>
      </c>
      <c r="B1621" t="s">
        <v>6535</v>
      </c>
      <c r="C1621" t="s">
        <v>114</v>
      </c>
      <c r="D1621" s="9" t="s">
        <v>6536</v>
      </c>
      <c r="E1621" s="8">
        <f>ecommerce_dataset_updated[[#This Row],[Price (Rs.)]]+0</f>
        <v>332.45</v>
      </c>
      <c r="F1621" s="6" t="s">
        <v>47</v>
      </c>
      <c r="G1621" s="7">
        <f>ecommerce_dataset_updated[[#This Row],[Discount (%)]]+0</f>
        <v>50</v>
      </c>
      <c r="H1621" s="6" t="s">
        <v>6537</v>
      </c>
      <c r="I1621" s="6">
        <f>ecommerce_dataset_updated[[#This Row],['[Price (Rs.)']]]*ecommerce_dataset_updated[[#This Row],['[Discount (%)']]]/100</f>
        <v>166.22499999999999</v>
      </c>
      <c r="J1621" s="6">
        <f>ecommerce_dataset_updated[[#This Row],[Final_Price(Rs.)]]+0</f>
        <v>166.22</v>
      </c>
      <c r="K1621" s="6">
        <f xml:space="preserve"> ecommerce_dataset_updated[[#This Row],['[Price (Rs.)']]]-ecommerce_dataset_updated[[#This Row],[Discount Amount _]]</f>
        <v>166.22499999999999</v>
      </c>
      <c r="L1621" t="s">
        <v>35</v>
      </c>
      <c r="M1621" t="s">
        <v>1024</v>
      </c>
      <c r="N1621" s="4" t="s">
        <v>14053</v>
      </c>
      <c r="O1621" s="4" t="s">
        <v>14062</v>
      </c>
      <c r="P1621" s="4" t="s">
        <v>14079</v>
      </c>
      <c r="Q1621" s="5">
        <f>DATE(ecommerce_dataset_updated[[#This Row],[YYYY]],ecommerce_dataset_updated[[#This Row],[MM]],ecommerce_dataset_updated[[#This Row],[DD]])</f>
        <v>45447</v>
      </c>
      <c r="R1621" s="6" t="str">
        <f>TEXT(ecommerce_dataset_updated[[#This Row],['[Purchase_Date']]], "mmm")</f>
        <v>Jun</v>
      </c>
      <c r="S1621" s="6" t="str">
        <f>TEXT(ecommerce_dataset_updated[[#This Row],['[Purchase_Date']]], "ddd")</f>
        <v>Tue</v>
      </c>
      <c r="T1621" s="6">
        <f>ecommerce_dataset_updated[[#This Row],[Final_Price(Rs.) _]]-ecommerce_dataset_updated[[#This Row],['[Final_Price(Rs.)']]]</f>
        <v>4.9999999999954525E-3</v>
      </c>
      <c r="U1621" s="6" t="b">
        <f xml:space="preserve"> AND(ecommerce_dataset_updated[[#This Row],[Final_Price(Rs.) _]]=ecommerce_dataset_updated[[#This Row],['[Final_Price(Rs.)']]])</f>
        <v>0</v>
      </c>
      <c r="V1621" s="5"/>
    </row>
    <row r="1622" spans="1:22">
      <c r="A1622" t="s">
        <v>6538</v>
      </c>
      <c r="B1622" t="s">
        <v>6539</v>
      </c>
      <c r="C1622" t="s">
        <v>39</v>
      </c>
      <c r="D1622" s="9" t="s">
        <v>6540</v>
      </c>
      <c r="E1622" s="8">
        <f>ecommerce_dataset_updated[[#This Row],[Price (Rs.)]]+0</f>
        <v>70.540000000000006</v>
      </c>
      <c r="F1622" s="6" t="s">
        <v>154</v>
      </c>
      <c r="G1622" s="7">
        <f>ecommerce_dataset_updated[[#This Row],[Discount (%)]]+0</f>
        <v>30</v>
      </c>
      <c r="H1622" s="6" t="s">
        <v>6541</v>
      </c>
      <c r="I1622" s="6">
        <f>ecommerce_dataset_updated[[#This Row],['[Price (Rs.)']]]*ecommerce_dataset_updated[[#This Row],['[Discount (%)']]]/100</f>
        <v>21.162000000000003</v>
      </c>
      <c r="J1622" s="6">
        <f>ecommerce_dataset_updated[[#This Row],[Final_Price(Rs.)]]+0</f>
        <v>49.38</v>
      </c>
      <c r="K1622" s="6">
        <f xml:space="preserve"> ecommerce_dataset_updated[[#This Row],['[Price (Rs.)']]]-ecommerce_dataset_updated[[#This Row],[Discount Amount _]]</f>
        <v>49.378</v>
      </c>
      <c r="L1622" t="s">
        <v>14</v>
      </c>
      <c r="M1622" t="s">
        <v>446</v>
      </c>
      <c r="N1622" s="4" t="s">
        <v>14049</v>
      </c>
      <c r="O1622" s="4" t="s">
        <v>14050</v>
      </c>
      <c r="P1622" s="4" t="s">
        <v>14079</v>
      </c>
      <c r="Q1622" s="5">
        <f>DATE(ecommerce_dataset_updated[[#This Row],[YYYY]],ecommerce_dataset_updated[[#This Row],[MM]],ecommerce_dataset_updated[[#This Row],[DD]])</f>
        <v>45546</v>
      </c>
      <c r="R1622" s="6" t="str">
        <f>TEXT(ecommerce_dataset_updated[[#This Row],['[Purchase_Date']]], "mmm")</f>
        <v>Sep</v>
      </c>
      <c r="S1622" s="6" t="str">
        <f>TEXT(ecommerce_dataset_updated[[#This Row],['[Purchase_Date']]], "ddd")</f>
        <v>Wed</v>
      </c>
      <c r="T1622" s="6">
        <f>ecommerce_dataset_updated[[#This Row],[Final_Price(Rs.) _]]-ecommerce_dataset_updated[[#This Row],['[Final_Price(Rs.)']]]</f>
        <v>-2.0000000000024443E-3</v>
      </c>
      <c r="U1622" s="6" t="b">
        <f xml:space="preserve"> AND(ecommerce_dataset_updated[[#This Row],[Final_Price(Rs.) _]]=ecommerce_dataset_updated[[#This Row],['[Final_Price(Rs.)']]])</f>
        <v>0</v>
      </c>
      <c r="V1622" s="5"/>
    </row>
    <row r="1623" spans="1:22">
      <c r="A1623" t="s">
        <v>6542</v>
      </c>
      <c r="B1623" t="s">
        <v>6543</v>
      </c>
      <c r="C1623" t="s">
        <v>18</v>
      </c>
      <c r="D1623" s="9" t="s">
        <v>6544</v>
      </c>
      <c r="E1623" s="8">
        <f>ecommerce_dataset_updated[[#This Row],[Price (Rs.)]]+0</f>
        <v>419.78</v>
      </c>
      <c r="F1623" s="6" t="s">
        <v>20</v>
      </c>
      <c r="G1623" s="7">
        <f>ecommerce_dataset_updated[[#This Row],[Discount (%)]]+0</f>
        <v>20</v>
      </c>
      <c r="H1623" s="6" t="s">
        <v>6545</v>
      </c>
      <c r="I1623" s="6">
        <f>ecommerce_dataset_updated[[#This Row],['[Price (Rs.)']]]*ecommerce_dataset_updated[[#This Row],['[Discount (%)']]]/100</f>
        <v>83.955999999999989</v>
      </c>
      <c r="J1623" s="6">
        <f>ecommerce_dataset_updated[[#This Row],[Final_Price(Rs.)]]+0</f>
        <v>335.82</v>
      </c>
      <c r="K1623" s="6">
        <f xml:space="preserve"> ecommerce_dataset_updated[[#This Row],['[Price (Rs.)']]]-ecommerce_dataset_updated[[#This Row],[Discount Amount _]]</f>
        <v>335.82399999999996</v>
      </c>
      <c r="L1623" t="s">
        <v>35</v>
      </c>
      <c r="M1623" t="s">
        <v>49</v>
      </c>
      <c r="N1623" s="4" t="s">
        <v>14055</v>
      </c>
      <c r="O1623" s="4" t="s">
        <v>14055</v>
      </c>
      <c r="P1623" s="4" t="s">
        <v>14079</v>
      </c>
      <c r="Q1623" s="5">
        <f>DATE(ecommerce_dataset_updated[[#This Row],[YYYY]],ecommerce_dataset_updated[[#This Row],[MM]],ecommerce_dataset_updated[[#This Row],[DD]])</f>
        <v>45512</v>
      </c>
      <c r="R1623" s="6" t="str">
        <f>TEXT(ecommerce_dataset_updated[[#This Row],['[Purchase_Date']]], "mmm")</f>
        <v>Aug</v>
      </c>
      <c r="S1623" s="6" t="str">
        <f>TEXT(ecommerce_dataset_updated[[#This Row],['[Purchase_Date']]], "ddd")</f>
        <v>Thu</v>
      </c>
      <c r="T1623" s="6">
        <f>ecommerce_dataset_updated[[#This Row],[Final_Price(Rs.) _]]-ecommerce_dataset_updated[[#This Row],['[Final_Price(Rs.)']]]</f>
        <v>3.999999999962256E-3</v>
      </c>
      <c r="U1623" s="6" t="b">
        <f xml:space="preserve"> AND(ecommerce_dataset_updated[[#This Row],[Final_Price(Rs.) _]]=ecommerce_dataset_updated[[#This Row],['[Final_Price(Rs.)']]])</f>
        <v>0</v>
      </c>
      <c r="V1623" s="5"/>
    </row>
    <row r="1624" spans="1:22">
      <c r="A1624" t="s">
        <v>6546</v>
      </c>
      <c r="B1624" t="s">
        <v>6547</v>
      </c>
      <c r="C1624" t="s">
        <v>45</v>
      </c>
      <c r="D1624" s="9" t="s">
        <v>6548</v>
      </c>
      <c r="E1624" s="8">
        <f>ecommerce_dataset_updated[[#This Row],[Price (Rs.)]]+0</f>
        <v>229.55</v>
      </c>
      <c r="F1624" s="6" t="s">
        <v>12</v>
      </c>
      <c r="G1624" s="7">
        <f>ecommerce_dataset_updated[[#This Row],[Discount (%)]]+0</f>
        <v>15</v>
      </c>
      <c r="H1624" s="6" t="s">
        <v>6549</v>
      </c>
      <c r="I1624" s="6">
        <f>ecommerce_dataset_updated[[#This Row],['[Price (Rs.)']]]*ecommerce_dataset_updated[[#This Row],['[Discount (%)']]]/100</f>
        <v>34.432499999999997</v>
      </c>
      <c r="J1624" s="6">
        <f>ecommerce_dataset_updated[[#This Row],[Final_Price(Rs.)]]+0</f>
        <v>195.12</v>
      </c>
      <c r="K1624" s="6">
        <f xml:space="preserve"> ecommerce_dataset_updated[[#This Row],['[Price (Rs.)']]]-ecommerce_dataset_updated[[#This Row],[Discount Amount _]]</f>
        <v>195.11750000000001</v>
      </c>
      <c r="L1624" t="s">
        <v>77</v>
      </c>
      <c r="M1624" t="s">
        <v>1005</v>
      </c>
      <c r="N1624" s="4" t="s">
        <v>14051</v>
      </c>
      <c r="O1624" s="4" t="s">
        <v>14049</v>
      </c>
      <c r="P1624" s="4" t="s">
        <v>14079</v>
      </c>
      <c r="Q1624" s="5">
        <f>DATE(ecommerce_dataset_updated[[#This Row],[YYYY]],ecommerce_dataset_updated[[#This Row],[MM]],ecommerce_dataset_updated[[#This Row],[DD]])</f>
        <v>45598</v>
      </c>
      <c r="R1624" s="6" t="str">
        <f>TEXT(ecommerce_dataset_updated[[#This Row],['[Purchase_Date']]], "mmm")</f>
        <v>Nov</v>
      </c>
      <c r="S1624" s="6" t="str">
        <f>TEXT(ecommerce_dataset_updated[[#This Row],['[Purchase_Date']]], "ddd")</f>
        <v>Sat</v>
      </c>
      <c r="T1624" s="6">
        <f>ecommerce_dataset_updated[[#This Row],[Final_Price(Rs.) _]]-ecommerce_dataset_updated[[#This Row],['[Final_Price(Rs.)']]]</f>
        <v>-2.4999999999977263E-3</v>
      </c>
      <c r="U1624" s="6" t="b">
        <f xml:space="preserve"> AND(ecommerce_dataset_updated[[#This Row],[Final_Price(Rs.) _]]=ecommerce_dataset_updated[[#This Row],['[Final_Price(Rs.)']]])</f>
        <v>0</v>
      </c>
      <c r="V1624" s="5"/>
    </row>
    <row r="1625" spans="1:22">
      <c r="A1625" t="s">
        <v>6550</v>
      </c>
      <c r="B1625" t="s">
        <v>6551</v>
      </c>
      <c r="C1625" t="s">
        <v>39</v>
      </c>
      <c r="D1625" s="9" t="s">
        <v>6552</v>
      </c>
      <c r="E1625" s="8">
        <f>ecommerce_dataset_updated[[#This Row],[Price (Rs.)]]+0</f>
        <v>352.62</v>
      </c>
      <c r="F1625" s="6" t="s">
        <v>107</v>
      </c>
      <c r="G1625" s="7">
        <f>ecommerce_dataset_updated[[#This Row],[Discount (%)]]+0</f>
        <v>0</v>
      </c>
      <c r="H1625" s="6" t="s">
        <v>6552</v>
      </c>
      <c r="I1625" s="6">
        <f>ecommerce_dataset_updated[[#This Row],['[Price (Rs.)']]]*ecommerce_dataset_updated[[#This Row],['[Discount (%)']]]/100</f>
        <v>0</v>
      </c>
      <c r="J1625" s="6">
        <f>ecommerce_dataset_updated[[#This Row],[Final_Price(Rs.)]]+0</f>
        <v>352.62</v>
      </c>
      <c r="K1625" s="6">
        <f xml:space="preserve"> ecommerce_dataset_updated[[#This Row],['[Price (Rs.)']]]-ecommerce_dataset_updated[[#This Row],[Discount Amount _]]</f>
        <v>352.62</v>
      </c>
      <c r="L1625" t="s">
        <v>28</v>
      </c>
      <c r="M1625" t="s">
        <v>1195</v>
      </c>
      <c r="N1625" s="4" t="s">
        <v>14054</v>
      </c>
      <c r="O1625" s="4" t="s">
        <v>14053</v>
      </c>
      <c r="P1625" s="4" t="s">
        <v>14079</v>
      </c>
      <c r="Q1625" s="5">
        <f>DATE(ecommerce_dataset_updated[[#This Row],[YYYY]],ecommerce_dataset_updated[[#This Row],[MM]],ecommerce_dataset_updated[[#This Row],[DD]])</f>
        <v>45409</v>
      </c>
      <c r="R1625" s="6" t="str">
        <f>TEXT(ecommerce_dataset_updated[[#This Row],['[Purchase_Date']]], "mmm")</f>
        <v>Apr</v>
      </c>
      <c r="S1625" s="6" t="str">
        <f>TEXT(ecommerce_dataset_updated[[#This Row],['[Purchase_Date']]], "ddd")</f>
        <v>Sat</v>
      </c>
      <c r="T1625" s="6">
        <f>ecommerce_dataset_updated[[#This Row],[Final_Price(Rs.) _]]-ecommerce_dataset_updated[[#This Row],['[Final_Price(Rs.)']]]</f>
        <v>0</v>
      </c>
      <c r="U1625" s="6" t="b">
        <f xml:space="preserve"> AND(ecommerce_dataset_updated[[#This Row],[Final_Price(Rs.) _]]=ecommerce_dataset_updated[[#This Row],['[Final_Price(Rs.)']]])</f>
        <v>1</v>
      </c>
      <c r="V1625" s="5"/>
    </row>
    <row r="1626" spans="1:22">
      <c r="A1626" t="s">
        <v>6553</v>
      </c>
      <c r="B1626" t="s">
        <v>6554</v>
      </c>
      <c r="C1626" t="s">
        <v>18</v>
      </c>
      <c r="D1626" s="9" t="s">
        <v>6555</v>
      </c>
      <c r="E1626" s="8">
        <f>ecommerce_dataset_updated[[#This Row],[Price (Rs.)]]+0</f>
        <v>291.47000000000003</v>
      </c>
      <c r="F1626" s="6" t="s">
        <v>12</v>
      </c>
      <c r="G1626" s="7">
        <f>ecommerce_dataset_updated[[#This Row],[Discount (%)]]+0</f>
        <v>15</v>
      </c>
      <c r="H1626" s="6" t="s">
        <v>6556</v>
      </c>
      <c r="I1626" s="6">
        <f>ecommerce_dataset_updated[[#This Row],['[Price (Rs.)']]]*ecommerce_dataset_updated[[#This Row],['[Discount (%)']]]/100</f>
        <v>43.720500000000001</v>
      </c>
      <c r="J1626" s="6">
        <f>ecommerce_dataset_updated[[#This Row],[Final_Price(Rs.)]]+0</f>
        <v>247.75</v>
      </c>
      <c r="K1626" s="6">
        <f xml:space="preserve"> ecommerce_dataset_updated[[#This Row],['[Price (Rs.)']]]-ecommerce_dataset_updated[[#This Row],[Discount Amount _]]</f>
        <v>247.74950000000001</v>
      </c>
      <c r="L1626" t="s">
        <v>77</v>
      </c>
      <c r="M1626" t="s">
        <v>3218</v>
      </c>
      <c r="N1626" s="4" t="s">
        <v>2910</v>
      </c>
      <c r="O1626" s="4" t="s">
        <v>14067</v>
      </c>
      <c r="P1626" s="4" t="s">
        <v>14079</v>
      </c>
      <c r="Q1626" s="5">
        <f>DATE(ecommerce_dataset_updated[[#This Row],[YYYY]],ecommerce_dataset_updated[[#This Row],[MM]],ecommerce_dataset_updated[[#This Row],[DD]])</f>
        <v>45487</v>
      </c>
      <c r="R1626" s="6" t="str">
        <f>TEXT(ecommerce_dataset_updated[[#This Row],['[Purchase_Date']]], "mmm")</f>
        <v>Jul</v>
      </c>
      <c r="S1626" s="6" t="str">
        <f>TEXT(ecommerce_dataset_updated[[#This Row],['[Purchase_Date']]], "ddd")</f>
        <v>Sun</v>
      </c>
      <c r="T1626" s="6">
        <f>ecommerce_dataset_updated[[#This Row],[Final_Price(Rs.) _]]-ecommerce_dataset_updated[[#This Row],['[Final_Price(Rs.)']]]</f>
        <v>-4.9999999998817657E-4</v>
      </c>
      <c r="U1626" s="6" t="b">
        <f xml:space="preserve"> AND(ecommerce_dataset_updated[[#This Row],[Final_Price(Rs.) _]]=ecommerce_dataset_updated[[#This Row],['[Final_Price(Rs.)']]])</f>
        <v>0</v>
      </c>
      <c r="V1626" s="5"/>
    </row>
    <row r="1627" spans="1:22">
      <c r="A1627" t="s">
        <v>6557</v>
      </c>
      <c r="B1627" t="s">
        <v>6558</v>
      </c>
      <c r="C1627" t="s">
        <v>45</v>
      </c>
      <c r="D1627" s="9" t="s">
        <v>6559</v>
      </c>
      <c r="E1627" s="8">
        <f>ecommerce_dataset_updated[[#This Row],[Price (Rs.)]]+0</f>
        <v>283.16000000000003</v>
      </c>
      <c r="F1627" s="6" t="s">
        <v>154</v>
      </c>
      <c r="G1627" s="7">
        <f>ecommerce_dataset_updated[[#This Row],[Discount (%)]]+0</f>
        <v>30</v>
      </c>
      <c r="H1627" s="6" t="s">
        <v>6560</v>
      </c>
      <c r="I1627" s="6">
        <f>ecommerce_dataset_updated[[#This Row],['[Price (Rs.)']]]*ecommerce_dataset_updated[[#This Row],['[Discount (%)']]]/100</f>
        <v>84.948000000000008</v>
      </c>
      <c r="J1627" s="6">
        <f>ecommerce_dataset_updated[[#This Row],[Final_Price(Rs.)]]+0</f>
        <v>198.21</v>
      </c>
      <c r="K1627" s="6">
        <f xml:space="preserve"> ecommerce_dataset_updated[[#This Row],['[Price (Rs.)']]]-ecommerce_dataset_updated[[#This Row],[Discount Amount _]]</f>
        <v>198.21200000000002</v>
      </c>
      <c r="L1627" t="s">
        <v>35</v>
      </c>
      <c r="M1627" t="s">
        <v>2022</v>
      </c>
      <c r="N1627" s="4" t="s">
        <v>14060</v>
      </c>
      <c r="O1627" s="4" t="s">
        <v>14053</v>
      </c>
      <c r="P1627" s="4" t="s">
        <v>14079</v>
      </c>
      <c r="Q1627" s="5">
        <f>DATE(ecommerce_dataset_updated[[#This Row],[YYYY]],ecommerce_dataset_updated[[#This Row],[MM]],ecommerce_dataset_updated[[#This Row],[DD]])</f>
        <v>45408</v>
      </c>
      <c r="R1627" s="6" t="str">
        <f>TEXT(ecommerce_dataset_updated[[#This Row],['[Purchase_Date']]], "mmm")</f>
        <v>Apr</v>
      </c>
      <c r="S1627" s="6" t="str">
        <f>TEXT(ecommerce_dataset_updated[[#This Row],['[Purchase_Date']]], "ddd")</f>
        <v>Fri</v>
      </c>
      <c r="T1627" s="6">
        <f>ecommerce_dataset_updated[[#This Row],[Final_Price(Rs.) _]]-ecommerce_dataset_updated[[#This Row],['[Final_Price(Rs.)']]]</f>
        <v>2.0000000000095497E-3</v>
      </c>
      <c r="U1627" s="6" t="b">
        <f xml:space="preserve"> AND(ecommerce_dataset_updated[[#This Row],[Final_Price(Rs.) _]]=ecommerce_dataset_updated[[#This Row],['[Final_Price(Rs.)']]])</f>
        <v>0</v>
      </c>
      <c r="V1627" s="5"/>
    </row>
    <row r="1628" spans="1:22">
      <c r="A1628" t="s">
        <v>6561</v>
      </c>
      <c r="B1628" t="s">
        <v>6562</v>
      </c>
      <c r="C1628" t="s">
        <v>32</v>
      </c>
      <c r="D1628" s="9" t="s">
        <v>6563</v>
      </c>
      <c r="E1628" s="8">
        <f>ecommerce_dataset_updated[[#This Row],[Price (Rs.)]]+0</f>
        <v>191.38</v>
      </c>
      <c r="F1628" s="6" t="s">
        <v>12</v>
      </c>
      <c r="G1628" s="7">
        <f>ecommerce_dataset_updated[[#This Row],[Discount (%)]]+0</f>
        <v>15</v>
      </c>
      <c r="H1628" s="6" t="s">
        <v>6564</v>
      </c>
      <c r="I1628" s="6">
        <f>ecommerce_dataset_updated[[#This Row],['[Price (Rs.)']]]*ecommerce_dataset_updated[[#This Row],['[Discount (%)']]]/100</f>
        <v>28.706999999999997</v>
      </c>
      <c r="J1628" s="6">
        <f>ecommerce_dataset_updated[[#This Row],[Final_Price(Rs.)]]+0</f>
        <v>162.66999999999999</v>
      </c>
      <c r="K1628" s="6">
        <f xml:space="preserve"> ecommerce_dataset_updated[[#This Row],['[Price (Rs.)']]]-ecommerce_dataset_updated[[#This Row],[Discount Amount _]]</f>
        <v>162.673</v>
      </c>
      <c r="L1628" t="s">
        <v>14</v>
      </c>
      <c r="M1628" t="s">
        <v>2327</v>
      </c>
      <c r="N1628" s="4" t="s">
        <v>14065</v>
      </c>
      <c r="O1628" s="4" t="s">
        <v>14052</v>
      </c>
      <c r="P1628" s="4" t="s">
        <v>14079</v>
      </c>
      <c r="Q1628" s="5">
        <f>DATE(ecommerce_dataset_updated[[#This Row],[YYYY]],ecommerce_dataset_updated[[#This Row],[MM]],ecommerce_dataset_updated[[#This Row],[DD]])</f>
        <v>45314</v>
      </c>
      <c r="R1628" s="6" t="str">
        <f>TEXT(ecommerce_dataset_updated[[#This Row],['[Purchase_Date']]], "mmm")</f>
        <v>Jan</v>
      </c>
      <c r="S1628" s="6" t="str">
        <f>TEXT(ecommerce_dataset_updated[[#This Row],['[Purchase_Date']]], "ddd")</f>
        <v>Tue</v>
      </c>
      <c r="T1628" s="6">
        <f>ecommerce_dataset_updated[[#This Row],[Final_Price(Rs.) _]]-ecommerce_dataset_updated[[#This Row],['[Final_Price(Rs.)']]]</f>
        <v>3.0000000000143245E-3</v>
      </c>
      <c r="U1628" s="6" t="b">
        <f xml:space="preserve"> AND(ecommerce_dataset_updated[[#This Row],[Final_Price(Rs.) _]]=ecommerce_dataset_updated[[#This Row],['[Final_Price(Rs.)']]])</f>
        <v>0</v>
      </c>
      <c r="V1628" s="5"/>
    </row>
    <row r="1629" spans="1:22">
      <c r="A1629" t="s">
        <v>6565</v>
      </c>
      <c r="B1629" t="s">
        <v>6566</v>
      </c>
      <c r="C1629" t="s">
        <v>32</v>
      </c>
      <c r="D1629" s="9" t="s">
        <v>6567</v>
      </c>
      <c r="E1629" s="8">
        <f>ecommerce_dataset_updated[[#This Row],[Price (Rs.)]]+0</f>
        <v>342.06</v>
      </c>
      <c r="F1629" s="6" t="s">
        <v>12</v>
      </c>
      <c r="G1629" s="7">
        <f>ecommerce_dataset_updated[[#This Row],[Discount (%)]]+0</f>
        <v>15</v>
      </c>
      <c r="H1629" s="6" t="s">
        <v>6568</v>
      </c>
      <c r="I1629" s="6">
        <f>ecommerce_dataset_updated[[#This Row],['[Price (Rs.)']]]*ecommerce_dataset_updated[[#This Row],['[Discount (%)']]]/100</f>
        <v>51.308999999999997</v>
      </c>
      <c r="J1629" s="6">
        <f>ecommerce_dataset_updated[[#This Row],[Final_Price(Rs.)]]+0</f>
        <v>290.75</v>
      </c>
      <c r="K1629" s="6">
        <f xml:space="preserve"> ecommerce_dataset_updated[[#This Row],['[Price (Rs.)']]]-ecommerce_dataset_updated[[#This Row],[Discount Amount _]]</f>
        <v>290.75099999999998</v>
      </c>
      <c r="L1629" t="s">
        <v>120</v>
      </c>
      <c r="M1629" t="s">
        <v>5186</v>
      </c>
      <c r="N1629" s="4" t="s">
        <v>154</v>
      </c>
      <c r="O1629" s="4" t="s">
        <v>14057</v>
      </c>
      <c r="P1629" s="4" t="s">
        <v>14079</v>
      </c>
      <c r="Q1629" s="5">
        <f>DATE(ecommerce_dataset_updated[[#This Row],[YYYY]],ecommerce_dataset_updated[[#This Row],[MM]],ecommerce_dataset_updated[[#This Row],[DD]])</f>
        <v>45381</v>
      </c>
      <c r="R1629" s="6" t="str">
        <f>TEXT(ecommerce_dataset_updated[[#This Row],['[Purchase_Date']]], "mmm")</f>
        <v>Mar</v>
      </c>
      <c r="S1629" s="6" t="str">
        <f>TEXT(ecommerce_dataset_updated[[#This Row],['[Purchase_Date']]], "ddd")</f>
        <v>Sat</v>
      </c>
      <c r="T1629" s="6">
        <f>ecommerce_dataset_updated[[#This Row],[Final_Price(Rs.) _]]-ecommerce_dataset_updated[[#This Row],['[Final_Price(Rs.)']]]</f>
        <v>9.9999999997635314E-4</v>
      </c>
      <c r="U1629" s="6" t="b">
        <f xml:space="preserve"> AND(ecommerce_dataset_updated[[#This Row],[Final_Price(Rs.) _]]=ecommerce_dataset_updated[[#This Row],['[Final_Price(Rs.)']]])</f>
        <v>0</v>
      </c>
      <c r="V1629" s="5"/>
    </row>
    <row r="1630" spans="1:22">
      <c r="A1630" t="s">
        <v>6569</v>
      </c>
      <c r="B1630" t="s">
        <v>6570</v>
      </c>
      <c r="C1630" t="s">
        <v>39</v>
      </c>
      <c r="D1630" s="9" t="s">
        <v>6571</v>
      </c>
      <c r="E1630" s="8">
        <f>ecommerce_dataset_updated[[#This Row],[Price (Rs.)]]+0</f>
        <v>161.34</v>
      </c>
      <c r="F1630" s="6" t="s">
        <v>107</v>
      </c>
      <c r="G1630" s="7">
        <f>ecommerce_dataset_updated[[#This Row],[Discount (%)]]+0</f>
        <v>0</v>
      </c>
      <c r="H1630" s="6" t="s">
        <v>6571</v>
      </c>
      <c r="I1630" s="6">
        <f>ecommerce_dataset_updated[[#This Row],['[Price (Rs.)']]]*ecommerce_dataset_updated[[#This Row],['[Discount (%)']]]/100</f>
        <v>0</v>
      </c>
      <c r="J1630" s="6">
        <f>ecommerce_dataset_updated[[#This Row],[Final_Price(Rs.)]]+0</f>
        <v>161.34</v>
      </c>
      <c r="K1630" s="6">
        <f xml:space="preserve"> ecommerce_dataset_updated[[#This Row],['[Price (Rs.)']]]-ecommerce_dataset_updated[[#This Row],[Discount Amount _]]</f>
        <v>161.34</v>
      </c>
      <c r="L1630" t="s">
        <v>35</v>
      </c>
      <c r="M1630" t="s">
        <v>1553</v>
      </c>
      <c r="N1630" s="4" t="s">
        <v>14058</v>
      </c>
      <c r="O1630" s="4" t="s">
        <v>14051</v>
      </c>
      <c r="P1630" s="4" t="s">
        <v>14079</v>
      </c>
      <c r="Q1630" s="5">
        <f>DATE(ecommerce_dataset_updated[[#This Row],[YYYY]],ecommerce_dataset_updated[[#This Row],[MM]],ecommerce_dataset_updated[[#This Row],[DD]])</f>
        <v>45351</v>
      </c>
      <c r="R1630" s="6" t="str">
        <f>TEXT(ecommerce_dataset_updated[[#This Row],['[Purchase_Date']]], "mmm")</f>
        <v>Feb</v>
      </c>
      <c r="S1630" s="6" t="str">
        <f>TEXT(ecommerce_dataset_updated[[#This Row],['[Purchase_Date']]], "ddd")</f>
        <v>Thu</v>
      </c>
      <c r="T1630" s="6">
        <f>ecommerce_dataset_updated[[#This Row],[Final_Price(Rs.) _]]-ecommerce_dataset_updated[[#This Row],['[Final_Price(Rs.)']]]</f>
        <v>0</v>
      </c>
      <c r="U1630" s="6" t="b">
        <f xml:space="preserve"> AND(ecommerce_dataset_updated[[#This Row],[Final_Price(Rs.) _]]=ecommerce_dataset_updated[[#This Row],['[Final_Price(Rs.)']]])</f>
        <v>1</v>
      </c>
      <c r="V1630" s="5"/>
    </row>
    <row r="1631" spans="1:22">
      <c r="A1631" t="s">
        <v>6572</v>
      </c>
      <c r="B1631" t="s">
        <v>6573</v>
      </c>
      <c r="C1631" t="s">
        <v>10</v>
      </c>
      <c r="D1631" s="9" t="s">
        <v>6574</v>
      </c>
      <c r="E1631" s="8">
        <f>ecommerce_dataset_updated[[#This Row],[Price (Rs.)]]+0</f>
        <v>65.760000000000005</v>
      </c>
      <c r="F1631" s="6" t="s">
        <v>75</v>
      </c>
      <c r="G1631" s="7">
        <f>ecommerce_dataset_updated[[#This Row],[Discount (%)]]+0</f>
        <v>10</v>
      </c>
      <c r="H1631" s="6" t="s">
        <v>6575</v>
      </c>
      <c r="I1631" s="6">
        <f>ecommerce_dataset_updated[[#This Row],['[Price (Rs.)']]]*ecommerce_dataset_updated[[#This Row],['[Discount (%)']]]/100</f>
        <v>6.5760000000000005</v>
      </c>
      <c r="J1631" s="6">
        <f>ecommerce_dataset_updated[[#This Row],[Final_Price(Rs.)]]+0</f>
        <v>59.18</v>
      </c>
      <c r="K1631" s="6">
        <f xml:space="preserve"> ecommerce_dataset_updated[[#This Row],['[Price (Rs.)']]]-ecommerce_dataset_updated[[#This Row],[Discount Amount _]]</f>
        <v>59.184000000000005</v>
      </c>
      <c r="L1631" t="s">
        <v>120</v>
      </c>
      <c r="M1631" t="s">
        <v>1150</v>
      </c>
      <c r="N1631" s="4" t="s">
        <v>14062</v>
      </c>
      <c r="O1631" s="4" t="s">
        <v>14050</v>
      </c>
      <c r="P1631" s="4" t="s">
        <v>14079</v>
      </c>
      <c r="Q1631" s="5">
        <f>DATE(ecommerce_dataset_updated[[#This Row],[YYYY]],ecommerce_dataset_updated[[#This Row],[MM]],ecommerce_dataset_updated[[#This Row],[DD]])</f>
        <v>45541</v>
      </c>
      <c r="R1631" s="6" t="str">
        <f>TEXT(ecommerce_dataset_updated[[#This Row],['[Purchase_Date']]], "mmm")</f>
        <v>Sep</v>
      </c>
      <c r="S1631" s="6" t="str">
        <f>TEXT(ecommerce_dataset_updated[[#This Row],['[Purchase_Date']]], "ddd")</f>
        <v>Fri</v>
      </c>
      <c r="T1631" s="6">
        <f>ecommerce_dataset_updated[[#This Row],[Final_Price(Rs.) _]]-ecommerce_dataset_updated[[#This Row],['[Final_Price(Rs.)']]]</f>
        <v>4.0000000000048885E-3</v>
      </c>
      <c r="U1631" s="6" t="b">
        <f xml:space="preserve"> AND(ecommerce_dataset_updated[[#This Row],[Final_Price(Rs.) _]]=ecommerce_dataset_updated[[#This Row],['[Final_Price(Rs.)']]])</f>
        <v>0</v>
      </c>
      <c r="V1631" s="5"/>
    </row>
    <row r="1632" spans="1:22">
      <c r="A1632" t="s">
        <v>6576</v>
      </c>
      <c r="B1632" t="s">
        <v>6577</v>
      </c>
      <c r="C1632" t="s">
        <v>68</v>
      </c>
      <c r="D1632" s="9" t="s">
        <v>6578</v>
      </c>
      <c r="E1632" s="8">
        <f>ecommerce_dataset_updated[[#This Row],[Price (Rs.)]]+0</f>
        <v>479.55</v>
      </c>
      <c r="F1632" s="6" t="s">
        <v>47</v>
      </c>
      <c r="G1632" s="7">
        <f>ecommerce_dataset_updated[[#This Row],[Discount (%)]]+0</f>
        <v>50</v>
      </c>
      <c r="H1632" s="6" t="s">
        <v>6579</v>
      </c>
      <c r="I1632" s="6">
        <f>ecommerce_dataset_updated[[#This Row],['[Price (Rs.)']]]*ecommerce_dataset_updated[[#This Row],['[Discount (%)']]]/100</f>
        <v>239.77500000000001</v>
      </c>
      <c r="J1632" s="6">
        <f>ecommerce_dataset_updated[[#This Row],[Final_Price(Rs.)]]+0</f>
        <v>239.78</v>
      </c>
      <c r="K1632" s="6">
        <f xml:space="preserve"> ecommerce_dataset_updated[[#This Row],['[Price (Rs.)']]]-ecommerce_dataset_updated[[#This Row],[Discount Amount _]]</f>
        <v>239.77500000000001</v>
      </c>
      <c r="L1632" t="s">
        <v>14</v>
      </c>
      <c r="M1632" t="s">
        <v>3120</v>
      </c>
      <c r="N1632" s="4" t="s">
        <v>14064</v>
      </c>
      <c r="O1632" s="4" t="s">
        <v>14057</v>
      </c>
      <c r="P1632" s="4" t="s">
        <v>14079</v>
      </c>
      <c r="Q1632" s="5">
        <f>DATE(ecommerce_dataset_updated[[#This Row],[YYYY]],ecommerce_dataset_updated[[#This Row],[MM]],ecommerce_dataset_updated[[#This Row],[DD]])</f>
        <v>45364</v>
      </c>
      <c r="R1632" s="6" t="str">
        <f>TEXT(ecommerce_dataset_updated[[#This Row],['[Purchase_Date']]], "mmm")</f>
        <v>Mar</v>
      </c>
      <c r="S1632" s="6" t="str">
        <f>TEXT(ecommerce_dataset_updated[[#This Row],['[Purchase_Date']]], "ddd")</f>
        <v>Wed</v>
      </c>
      <c r="T1632" s="6">
        <f>ecommerce_dataset_updated[[#This Row],[Final_Price(Rs.) _]]-ecommerce_dataset_updated[[#This Row],['[Final_Price(Rs.)']]]</f>
        <v>-4.9999999999954525E-3</v>
      </c>
      <c r="U1632" s="6" t="b">
        <f xml:space="preserve"> AND(ecommerce_dataset_updated[[#This Row],[Final_Price(Rs.) _]]=ecommerce_dataset_updated[[#This Row],['[Final_Price(Rs.)']]])</f>
        <v>0</v>
      </c>
      <c r="V1632" s="5"/>
    </row>
    <row r="1633" spans="1:22">
      <c r="A1633" t="s">
        <v>6580</v>
      </c>
      <c r="B1633" t="s">
        <v>6581</v>
      </c>
      <c r="C1633" t="s">
        <v>68</v>
      </c>
      <c r="D1633" s="9" t="s">
        <v>6582</v>
      </c>
      <c r="E1633" s="8">
        <f>ecommerce_dataset_updated[[#This Row],[Price (Rs.)]]+0</f>
        <v>38.909999999999997</v>
      </c>
      <c r="F1633" s="6" t="s">
        <v>47</v>
      </c>
      <c r="G1633" s="7">
        <f>ecommerce_dataset_updated[[#This Row],[Discount (%)]]+0</f>
        <v>50</v>
      </c>
      <c r="H1633" s="6" t="s">
        <v>6583</v>
      </c>
      <c r="I1633" s="6">
        <f>ecommerce_dataset_updated[[#This Row],['[Price (Rs.)']]]*ecommerce_dataset_updated[[#This Row],['[Discount (%)']]]/100</f>
        <v>19.454999999999998</v>
      </c>
      <c r="J1633" s="6">
        <f>ecommerce_dataset_updated[[#This Row],[Final_Price(Rs.)]]+0</f>
        <v>19.45</v>
      </c>
      <c r="K1633" s="6">
        <f xml:space="preserve"> ecommerce_dataset_updated[[#This Row],['[Price (Rs.)']]]-ecommerce_dataset_updated[[#This Row],[Discount Amount _]]</f>
        <v>19.454999999999998</v>
      </c>
      <c r="L1633" t="s">
        <v>14</v>
      </c>
      <c r="M1633" t="s">
        <v>1046</v>
      </c>
      <c r="N1633" s="4" t="s">
        <v>14065</v>
      </c>
      <c r="O1633" s="4" t="s">
        <v>14067</v>
      </c>
      <c r="P1633" s="4" t="s">
        <v>14079</v>
      </c>
      <c r="Q1633" s="5">
        <f>DATE(ecommerce_dataset_updated[[#This Row],[YYYY]],ecommerce_dataset_updated[[#This Row],[MM]],ecommerce_dataset_updated[[#This Row],[DD]])</f>
        <v>45496</v>
      </c>
      <c r="R1633" s="6" t="str">
        <f>TEXT(ecommerce_dataset_updated[[#This Row],['[Purchase_Date']]], "mmm")</f>
        <v>Jul</v>
      </c>
      <c r="S1633" s="6" t="str">
        <f>TEXT(ecommerce_dataset_updated[[#This Row],['[Purchase_Date']]], "ddd")</f>
        <v>Tue</v>
      </c>
      <c r="T1633" s="6">
        <f>ecommerce_dataset_updated[[#This Row],[Final_Price(Rs.) _]]-ecommerce_dataset_updated[[#This Row],['[Final_Price(Rs.)']]]</f>
        <v>4.9999999999990052E-3</v>
      </c>
      <c r="U1633" s="6" t="b">
        <f xml:space="preserve"> AND(ecommerce_dataset_updated[[#This Row],[Final_Price(Rs.) _]]=ecommerce_dataset_updated[[#This Row],['[Final_Price(Rs.)']]])</f>
        <v>0</v>
      </c>
      <c r="V1633" s="5"/>
    </row>
    <row r="1634" spans="1:22">
      <c r="A1634" t="s">
        <v>6584</v>
      </c>
      <c r="B1634" t="s">
        <v>6585</v>
      </c>
      <c r="C1634" t="s">
        <v>39</v>
      </c>
      <c r="D1634" s="9" t="s">
        <v>6586</v>
      </c>
      <c r="E1634" s="8">
        <f>ecommerce_dataset_updated[[#This Row],[Price (Rs.)]]+0</f>
        <v>110.36</v>
      </c>
      <c r="F1634" s="6" t="s">
        <v>154</v>
      </c>
      <c r="G1634" s="7">
        <f>ecommerce_dataset_updated[[#This Row],[Discount (%)]]+0</f>
        <v>30</v>
      </c>
      <c r="H1634" s="6" t="s">
        <v>6587</v>
      </c>
      <c r="I1634" s="6">
        <f>ecommerce_dataset_updated[[#This Row],['[Price (Rs.)']]]*ecommerce_dataset_updated[[#This Row],['[Discount (%)']]]/100</f>
        <v>33.108000000000004</v>
      </c>
      <c r="J1634" s="6">
        <f>ecommerce_dataset_updated[[#This Row],[Final_Price(Rs.)]]+0</f>
        <v>77.25</v>
      </c>
      <c r="K1634" s="6">
        <f xml:space="preserve"> ecommerce_dataset_updated[[#This Row],['[Price (Rs.)']]]-ecommerce_dataset_updated[[#This Row],[Discount Amount _]]</f>
        <v>77.251999999999995</v>
      </c>
      <c r="L1634" t="s">
        <v>28</v>
      </c>
      <c r="M1634" t="s">
        <v>145</v>
      </c>
      <c r="N1634" s="4" t="s">
        <v>2910</v>
      </c>
      <c r="O1634" s="4" t="s">
        <v>14050</v>
      </c>
      <c r="P1634" s="4" t="s">
        <v>14079</v>
      </c>
      <c r="Q1634" s="5">
        <f>DATE(ecommerce_dataset_updated[[#This Row],[YYYY]],ecommerce_dataset_updated[[#This Row],[MM]],ecommerce_dataset_updated[[#This Row],[DD]])</f>
        <v>45549</v>
      </c>
      <c r="R1634" s="6" t="str">
        <f>TEXT(ecommerce_dataset_updated[[#This Row],['[Purchase_Date']]], "mmm")</f>
        <v>Sep</v>
      </c>
      <c r="S1634" s="6" t="str">
        <f>TEXT(ecommerce_dataset_updated[[#This Row],['[Purchase_Date']]], "ddd")</f>
        <v>Sat</v>
      </c>
      <c r="T1634" s="6">
        <f>ecommerce_dataset_updated[[#This Row],[Final_Price(Rs.) _]]-ecommerce_dataset_updated[[#This Row],['[Final_Price(Rs.)']]]</f>
        <v>1.9999999999953388E-3</v>
      </c>
      <c r="U1634" s="6" t="b">
        <f xml:space="preserve"> AND(ecommerce_dataset_updated[[#This Row],[Final_Price(Rs.) _]]=ecommerce_dataset_updated[[#This Row],['[Final_Price(Rs.)']]])</f>
        <v>0</v>
      </c>
      <c r="V1634" s="5"/>
    </row>
    <row r="1635" spans="1:22">
      <c r="A1635" t="s">
        <v>6588</v>
      </c>
      <c r="B1635" t="s">
        <v>6589</v>
      </c>
      <c r="C1635" t="s">
        <v>114</v>
      </c>
      <c r="D1635" s="9" t="s">
        <v>6590</v>
      </c>
      <c r="E1635" s="8">
        <f>ecommerce_dataset_updated[[#This Row],[Price (Rs.)]]+0</f>
        <v>249.3</v>
      </c>
      <c r="F1635" s="6" t="s">
        <v>53</v>
      </c>
      <c r="G1635" s="7">
        <f>ecommerce_dataset_updated[[#This Row],[Discount (%)]]+0</f>
        <v>5</v>
      </c>
      <c r="H1635" s="6" t="s">
        <v>6591</v>
      </c>
      <c r="I1635" s="6">
        <f>ecommerce_dataset_updated[[#This Row],['[Price (Rs.)']]]*ecommerce_dataset_updated[[#This Row],['[Discount (%)']]]/100</f>
        <v>12.465</v>
      </c>
      <c r="J1635" s="6">
        <f>ecommerce_dataset_updated[[#This Row],[Final_Price(Rs.)]]+0</f>
        <v>236.84</v>
      </c>
      <c r="K1635" s="6">
        <f xml:space="preserve"> ecommerce_dataset_updated[[#This Row],['[Price (Rs.)']]]-ecommerce_dataset_updated[[#This Row],[Discount Amount _]]</f>
        <v>236.83500000000001</v>
      </c>
      <c r="L1635" t="s">
        <v>77</v>
      </c>
      <c r="M1635" t="s">
        <v>1207</v>
      </c>
      <c r="N1635" s="4" t="s">
        <v>14069</v>
      </c>
      <c r="O1635" s="4" t="s">
        <v>14050</v>
      </c>
      <c r="P1635" s="4" t="s">
        <v>14079</v>
      </c>
      <c r="Q1635" s="5">
        <f>DATE(ecommerce_dataset_updated[[#This Row],[YYYY]],ecommerce_dataset_updated[[#This Row],[MM]],ecommerce_dataset_updated[[#This Row],[DD]])</f>
        <v>45557</v>
      </c>
      <c r="R1635" s="6" t="str">
        <f>TEXT(ecommerce_dataset_updated[[#This Row],['[Purchase_Date']]], "mmm")</f>
        <v>Sep</v>
      </c>
      <c r="S1635" s="6" t="str">
        <f>TEXT(ecommerce_dataset_updated[[#This Row],['[Purchase_Date']]], "ddd")</f>
        <v>Sun</v>
      </c>
      <c r="T1635" s="6">
        <f>ecommerce_dataset_updated[[#This Row],[Final_Price(Rs.) _]]-ecommerce_dataset_updated[[#This Row],['[Final_Price(Rs.)']]]</f>
        <v>-4.9999999999954525E-3</v>
      </c>
      <c r="U1635" s="6" t="b">
        <f xml:space="preserve"> AND(ecommerce_dataset_updated[[#This Row],[Final_Price(Rs.) _]]=ecommerce_dataset_updated[[#This Row],['[Final_Price(Rs.)']]])</f>
        <v>0</v>
      </c>
      <c r="V1635" s="5"/>
    </row>
    <row r="1636" spans="1:22">
      <c r="A1636" t="s">
        <v>6592</v>
      </c>
      <c r="B1636" t="s">
        <v>6593</v>
      </c>
      <c r="C1636" t="s">
        <v>114</v>
      </c>
      <c r="D1636" s="9" t="s">
        <v>6594</v>
      </c>
      <c r="E1636" s="8">
        <f>ecommerce_dataset_updated[[#This Row],[Price (Rs.)]]+0</f>
        <v>211.9</v>
      </c>
      <c r="F1636" s="6" t="s">
        <v>12</v>
      </c>
      <c r="G1636" s="7">
        <f>ecommerce_dataset_updated[[#This Row],[Discount (%)]]+0</f>
        <v>15</v>
      </c>
      <c r="H1636" s="6" t="s">
        <v>6595</v>
      </c>
      <c r="I1636" s="6">
        <f>ecommerce_dataset_updated[[#This Row],['[Price (Rs.)']]]*ecommerce_dataset_updated[[#This Row],['[Discount (%)']]]/100</f>
        <v>31.785</v>
      </c>
      <c r="J1636" s="6">
        <f>ecommerce_dataset_updated[[#This Row],[Final_Price(Rs.)]]+0</f>
        <v>180.12</v>
      </c>
      <c r="K1636" s="6">
        <f xml:space="preserve"> ecommerce_dataset_updated[[#This Row],['[Price (Rs.)']]]-ecommerce_dataset_updated[[#This Row],[Discount Amount _]]</f>
        <v>180.11500000000001</v>
      </c>
      <c r="L1636" t="s">
        <v>77</v>
      </c>
      <c r="M1636" t="s">
        <v>464</v>
      </c>
      <c r="N1636" s="4" t="s">
        <v>14059</v>
      </c>
      <c r="O1636" s="4" t="s">
        <v>75</v>
      </c>
      <c r="P1636" s="4" t="s">
        <v>14079</v>
      </c>
      <c r="Q1636" s="5">
        <f>DATE(ecommerce_dataset_updated[[#This Row],[YYYY]],ecommerce_dataset_updated[[#This Row],[MM]],ecommerce_dataset_updated[[#This Row],[DD]])</f>
        <v>45570</v>
      </c>
      <c r="R1636" s="6" t="str">
        <f>TEXT(ecommerce_dataset_updated[[#This Row],['[Purchase_Date']]], "mmm")</f>
        <v>Oct</v>
      </c>
      <c r="S1636" s="6" t="str">
        <f>TEXT(ecommerce_dataset_updated[[#This Row],['[Purchase_Date']]], "ddd")</f>
        <v>Sat</v>
      </c>
      <c r="T1636" s="6">
        <f>ecommerce_dataset_updated[[#This Row],[Final_Price(Rs.) _]]-ecommerce_dataset_updated[[#This Row],['[Final_Price(Rs.)']]]</f>
        <v>-4.9999999999954525E-3</v>
      </c>
      <c r="U1636" s="6" t="b">
        <f xml:space="preserve"> AND(ecommerce_dataset_updated[[#This Row],[Final_Price(Rs.) _]]=ecommerce_dataset_updated[[#This Row],['[Final_Price(Rs.)']]])</f>
        <v>0</v>
      </c>
      <c r="V1636" s="5"/>
    </row>
    <row r="1637" spans="1:22">
      <c r="A1637" t="s">
        <v>6596</v>
      </c>
      <c r="B1637" t="s">
        <v>6597</v>
      </c>
      <c r="C1637" t="s">
        <v>32</v>
      </c>
      <c r="D1637" s="9" t="s">
        <v>6598</v>
      </c>
      <c r="E1637" s="8">
        <f>ecommerce_dataset_updated[[#This Row],[Price (Rs.)]]+0</f>
        <v>442.51</v>
      </c>
      <c r="F1637" s="6" t="s">
        <v>107</v>
      </c>
      <c r="G1637" s="7">
        <f>ecommerce_dataset_updated[[#This Row],[Discount (%)]]+0</f>
        <v>0</v>
      </c>
      <c r="H1637" s="6" t="s">
        <v>6598</v>
      </c>
      <c r="I1637" s="6">
        <f>ecommerce_dataset_updated[[#This Row],['[Price (Rs.)']]]*ecommerce_dataset_updated[[#This Row],['[Discount (%)']]]/100</f>
        <v>0</v>
      </c>
      <c r="J1637" s="6">
        <f>ecommerce_dataset_updated[[#This Row],[Final_Price(Rs.)]]+0</f>
        <v>442.51</v>
      </c>
      <c r="K1637" s="6">
        <f xml:space="preserve"> ecommerce_dataset_updated[[#This Row],['[Price (Rs.)']]]-ecommerce_dataset_updated[[#This Row],[Discount Amount _]]</f>
        <v>442.51</v>
      </c>
      <c r="L1637" t="s">
        <v>28</v>
      </c>
      <c r="M1637" t="s">
        <v>2683</v>
      </c>
      <c r="N1637" s="4" t="s">
        <v>14052</v>
      </c>
      <c r="O1637" s="4" t="s">
        <v>14049</v>
      </c>
      <c r="P1637" s="4" t="s">
        <v>14079</v>
      </c>
      <c r="Q1637" s="5">
        <f>DATE(ecommerce_dataset_updated[[#This Row],[YYYY]],ecommerce_dataset_updated[[#This Row],[MM]],ecommerce_dataset_updated[[#This Row],[DD]])</f>
        <v>45597</v>
      </c>
      <c r="R1637" s="6" t="str">
        <f>TEXT(ecommerce_dataset_updated[[#This Row],['[Purchase_Date']]], "mmm")</f>
        <v>Nov</v>
      </c>
      <c r="S1637" s="6" t="str">
        <f>TEXT(ecommerce_dataset_updated[[#This Row],['[Purchase_Date']]], "ddd")</f>
        <v>Fri</v>
      </c>
      <c r="T1637" s="6">
        <f>ecommerce_dataset_updated[[#This Row],[Final_Price(Rs.) _]]-ecommerce_dataset_updated[[#This Row],['[Final_Price(Rs.)']]]</f>
        <v>0</v>
      </c>
      <c r="U1637" s="6" t="b">
        <f xml:space="preserve"> AND(ecommerce_dataset_updated[[#This Row],[Final_Price(Rs.) _]]=ecommerce_dataset_updated[[#This Row],['[Final_Price(Rs.)']]])</f>
        <v>1</v>
      </c>
      <c r="V1637" s="5"/>
    </row>
    <row r="1638" spans="1:22">
      <c r="A1638" t="s">
        <v>6599</v>
      </c>
      <c r="B1638" t="s">
        <v>6600</v>
      </c>
      <c r="C1638" t="s">
        <v>32</v>
      </c>
      <c r="D1638" s="9" t="s">
        <v>6601</v>
      </c>
      <c r="E1638" s="8">
        <f>ecommerce_dataset_updated[[#This Row],[Price (Rs.)]]+0</f>
        <v>315.06</v>
      </c>
      <c r="F1638" s="6" t="s">
        <v>26</v>
      </c>
      <c r="G1638" s="7">
        <f>ecommerce_dataset_updated[[#This Row],[Discount (%)]]+0</f>
        <v>25</v>
      </c>
      <c r="H1638" s="6" t="s">
        <v>6602</v>
      </c>
      <c r="I1638" s="6">
        <f>ecommerce_dataset_updated[[#This Row],['[Price (Rs.)']]]*ecommerce_dataset_updated[[#This Row],['[Discount (%)']]]/100</f>
        <v>78.765000000000001</v>
      </c>
      <c r="J1638" s="6">
        <f>ecommerce_dataset_updated[[#This Row],[Final_Price(Rs.)]]+0</f>
        <v>236.3</v>
      </c>
      <c r="K1638" s="6">
        <f xml:space="preserve"> ecommerce_dataset_updated[[#This Row],['[Price (Rs.)']]]-ecommerce_dataset_updated[[#This Row],[Discount Amount _]]</f>
        <v>236.29500000000002</v>
      </c>
      <c r="L1638" t="s">
        <v>14</v>
      </c>
      <c r="M1638" t="s">
        <v>2210</v>
      </c>
      <c r="N1638" s="4" t="s">
        <v>14066</v>
      </c>
      <c r="O1638" s="4" t="s">
        <v>14052</v>
      </c>
      <c r="P1638" s="4" t="s">
        <v>14079</v>
      </c>
      <c r="Q1638" s="5">
        <f>DATE(ecommerce_dataset_updated[[#This Row],[YYYY]],ecommerce_dataset_updated[[#This Row],[MM]],ecommerce_dataset_updated[[#This Row],[DD]])</f>
        <v>45310</v>
      </c>
      <c r="R1638" s="6" t="str">
        <f>TEXT(ecommerce_dataset_updated[[#This Row],['[Purchase_Date']]], "mmm")</f>
        <v>Jan</v>
      </c>
      <c r="S1638" s="6" t="str">
        <f>TEXT(ecommerce_dataset_updated[[#This Row],['[Purchase_Date']]], "ddd")</f>
        <v>Fri</v>
      </c>
      <c r="T1638" s="6">
        <f>ecommerce_dataset_updated[[#This Row],[Final_Price(Rs.) _]]-ecommerce_dataset_updated[[#This Row],['[Final_Price(Rs.)']]]</f>
        <v>-4.9999999999954525E-3</v>
      </c>
      <c r="U1638" s="6" t="b">
        <f xml:space="preserve"> AND(ecommerce_dataset_updated[[#This Row],[Final_Price(Rs.) _]]=ecommerce_dataset_updated[[#This Row],['[Final_Price(Rs.)']]])</f>
        <v>0</v>
      </c>
      <c r="V1638" s="5"/>
    </row>
    <row r="1639" spans="1:22">
      <c r="A1639" t="s">
        <v>6603</v>
      </c>
      <c r="B1639" t="s">
        <v>6604</v>
      </c>
      <c r="C1639" t="s">
        <v>39</v>
      </c>
      <c r="D1639" s="9" t="s">
        <v>6605</v>
      </c>
      <c r="E1639" s="8">
        <f>ecommerce_dataset_updated[[#This Row],[Price (Rs.)]]+0</f>
        <v>343.3</v>
      </c>
      <c r="F1639" s="6" t="s">
        <v>154</v>
      </c>
      <c r="G1639" s="7">
        <f>ecommerce_dataset_updated[[#This Row],[Discount (%)]]+0</f>
        <v>30</v>
      </c>
      <c r="H1639" s="6" t="s">
        <v>6606</v>
      </c>
      <c r="I1639" s="6">
        <f>ecommerce_dataset_updated[[#This Row],['[Price (Rs.)']]]*ecommerce_dataset_updated[[#This Row],['[Discount (%)']]]/100</f>
        <v>102.99</v>
      </c>
      <c r="J1639" s="6">
        <f>ecommerce_dataset_updated[[#This Row],[Final_Price(Rs.)]]+0</f>
        <v>240.31</v>
      </c>
      <c r="K1639" s="6">
        <f xml:space="preserve"> ecommerce_dataset_updated[[#This Row],['[Price (Rs.)']]]-ecommerce_dataset_updated[[#This Row],[Discount Amount _]]</f>
        <v>240.31</v>
      </c>
      <c r="L1639" t="s">
        <v>14</v>
      </c>
      <c r="M1639" t="s">
        <v>5186</v>
      </c>
      <c r="N1639" s="4" t="s">
        <v>154</v>
      </c>
      <c r="O1639" s="4" t="s">
        <v>14057</v>
      </c>
      <c r="P1639" s="4" t="s">
        <v>14079</v>
      </c>
      <c r="Q1639" s="5">
        <f>DATE(ecommerce_dataset_updated[[#This Row],[YYYY]],ecommerce_dataset_updated[[#This Row],[MM]],ecommerce_dataset_updated[[#This Row],[DD]])</f>
        <v>45381</v>
      </c>
      <c r="R1639" s="6" t="str">
        <f>TEXT(ecommerce_dataset_updated[[#This Row],['[Purchase_Date']]], "mmm")</f>
        <v>Mar</v>
      </c>
      <c r="S1639" s="6" t="str">
        <f>TEXT(ecommerce_dataset_updated[[#This Row],['[Purchase_Date']]], "ddd")</f>
        <v>Sat</v>
      </c>
      <c r="T1639" s="6">
        <f>ecommerce_dataset_updated[[#This Row],[Final_Price(Rs.) _]]-ecommerce_dataset_updated[[#This Row],['[Final_Price(Rs.)']]]</f>
        <v>0</v>
      </c>
      <c r="U1639" s="6" t="b">
        <f xml:space="preserve"> AND(ecommerce_dataset_updated[[#This Row],[Final_Price(Rs.) _]]=ecommerce_dataset_updated[[#This Row],['[Final_Price(Rs.)']]])</f>
        <v>1</v>
      </c>
      <c r="V1639" s="5"/>
    </row>
    <row r="1640" spans="1:22">
      <c r="A1640" t="s">
        <v>6607</v>
      </c>
      <c r="B1640" t="s">
        <v>6608</v>
      </c>
      <c r="C1640" t="s">
        <v>114</v>
      </c>
      <c r="D1640" s="9" t="s">
        <v>6609</v>
      </c>
      <c r="E1640" s="8">
        <f>ecommerce_dataset_updated[[#This Row],[Price (Rs.)]]+0</f>
        <v>283.44</v>
      </c>
      <c r="F1640" s="6" t="s">
        <v>12</v>
      </c>
      <c r="G1640" s="7">
        <f>ecommerce_dataset_updated[[#This Row],[Discount (%)]]+0</f>
        <v>15</v>
      </c>
      <c r="H1640" s="6" t="s">
        <v>6610</v>
      </c>
      <c r="I1640" s="6">
        <f>ecommerce_dataset_updated[[#This Row],['[Price (Rs.)']]]*ecommerce_dataset_updated[[#This Row],['[Discount (%)']]]/100</f>
        <v>42.516000000000005</v>
      </c>
      <c r="J1640" s="6">
        <f>ecommerce_dataset_updated[[#This Row],[Final_Price(Rs.)]]+0</f>
        <v>240.92</v>
      </c>
      <c r="K1640" s="6">
        <f xml:space="preserve"> ecommerce_dataset_updated[[#This Row],['[Price (Rs.)']]]-ecommerce_dataset_updated[[#This Row],[Discount Amount _]]</f>
        <v>240.92399999999998</v>
      </c>
      <c r="L1640" t="s">
        <v>35</v>
      </c>
      <c r="M1640" t="s">
        <v>2809</v>
      </c>
      <c r="N1640" s="4" t="s">
        <v>14072</v>
      </c>
      <c r="O1640" s="4" t="s">
        <v>14062</v>
      </c>
      <c r="P1640" s="4" t="s">
        <v>14079</v>
      </c>
      <c r="Q1640" s="5">
        <f>DATE(ecommerce_dataset_updated[[#This Row],[YYYY]],ecommerce_dataset_updated[[#This Row],[MM]],ecommerce_dataset_updated[[#This Row],[DD]])</f>
        <v>45459</v>
      </c>
      <c r="R1640" s="6" t="str">
        <f>TEXT(ecommerce_dataset_updated[[#This Row],['[Purchase_Date']]], "mmm")</f>
        <v>Jun</v>
      </c>
      <c r="S1640" s="6" t="str">
        <f>TEXT(ecommerce_dataset_updated[[#This Row],['[Purchase_Date']]], "ddd")</f>
        <v>Sun</v>
      </c>
      <c r="T1640" s="6">
        <f>ecommerce_dataset_updated[[#This Row],[Final_Price(Rs.) _]]-ecommerce_dataset_updated[[#This Row],['[Final_Price(Rs.)']]]</f>
        <v>3.9999999999906777E-3</v>
      </c>
      <c r="U1640" s="6" t="b">
        <f xml:space="preserve"> AND(ecommerce_dataset_updated[[#This Row],[Final_Price(Rs.) _]]=ecommerce_dataset_updated[[#This Row],['[Final_Price(Rs.)']]])</f>
        <v>0</v>
      </c>
      <c r="V1640" s="5"/>
    </row>
    <row r="1641" spans="1:22">
      <c r="A1641" t="s">
        <v>6611</v>
      </c>
      <c r="B1641" t="s">
        <v>6612</v>
      </c>
      <c r="C1641" t="s">
        <v>68</v>
      </c>
      <c r="D1641" s="9" t="s">
        <v>6613</v>
      </c>
      <c r="E1641" s="8">
        <f>ecommerce_dataset_updated[[#This Row],[Price (Rs.)]]+0</f>
        <v>370.42</v>
      </c>
      <c r="F1641" s="6" t="s">
        <v>154</v>
      </c>
      <c r="G1641" s="7">
        <f>ecommerce_dataset_updated[[#This Row],[Discount (%)]]+0</f>
        <v>30</v>
      </c>
      <c r="H1641" s="6" t="s">
        <v>6614</v>
      </c>
      <c r="I1641" s="6">
        <f>ecommerce_dataset_updated[[#This Row],['[Price (Rs.)']]]*ecommerce_dataset_updated[[#This Row],['[Discount (%)']]]/100</f>
        <v>111.126</v>
      </c>
      <c r="J1641" s="6">
        <f>ecommerce_dataset_updated[[#This Row],[Final_Price(Rs.)]]+0</f>
        <v>259.29000000000002</v>
      </c>
      <c r="K1641" s="6">
        <f xml:space="preserve"> ecommerce_dataset_updated[[#This Row],['[Price (Rs.)']]]-ecommerce_dataset_updated[[#This Row],[Discount Amount _]]</f>
        <v>259.29399999999998</v>
      </c>
      <c r="L1641" t="s">
        <v>35</v>
      </c>
      <c r="M1641" t="s">
        <v>2322</v>
      </c>
      <c r="N1641" s="4" t="s">
        <v>14064</v>
      </c>
      <c r="O1641" s="4" t="s">
        <v>14067</v>
      </c>
      <c r="P1641" s="4" t="s">
        <v>14079</v>
      </c>
      <c r="Q1641" s="5">
        <f>DATE(ecommerce_dataset_updated[[#This Row],[YYYY]],ecommerce_dataset_updated[[#This Row],[MM]],ecommerce_dataset_updated[[#This Row],[DD]])</f>
        <v>45486</v>
      </c>
      <c r="R1641" s="6" t="str">
        <f>TEXT(ecommerce_dataset_updated[[#This Row],['[Purchase_Date']]], "mmm")</f>
        <v>Jul</v>
      </c>
      <c r="S1641" s="6" t="str">
        <f>TEXT(ecommerce_dataset_updated[[#This Row],['[Purchase_Date']]], "ddd")</f>
        <v>Sat</v>
      </c>
      <c r="T1641" s="6">
        <f>ecommerce_dataset_updated[[#This Row],[Final_Price(Rs.) _]]-ecommerce_dataset_updated[[#This Row],['[Final_Price(Rs.)']]]</f>
        <v>3.999999999962256E-3</v>
      </c>
      <c r="U1641" s="6" t="b">
        <f xml:space="preserve"> AND(ecommerce_dataset_updated[[#This Row],[Final_Price(Rs.) _]]=ecommerce_dataset_updated[[#This Row],['[Final_Price(Rs.)']]])</f>
        <v>0</v>
      </c>
      <c r="V1641" s="5"/>
    </row>
    <row r="1642" spans="1:22">
      <c r="A1642" t="s">
        <v>6615</v>
      </c>
      <c r="B1642" t="s">
        <v>6616</v>
      </c>
      <c r="C1642" t="s">
        <v>39</v>
      </c>
      <c r="D1642" s="9" t="s">
        <v>6617</v>
      </c>
      <c r="E1642" s="8">
        <f>ecommerce_dataset_updated[[#This Row],[Price (Rs.)]]+0</f>
        <v>196.54</v>
      </c>
      <c r="F1642" s="6" t="s">
        <v>107</v>
      </c>
      <c r="G1642" s="7">
        <f>ecommerce_dataset_updated[[#This Row],[Discount (%)]]+0</f>
        <v>0</v>
      </c>
      <c r="H1642" s="6" t="s">
        <v>6617</v>
      </c>
      <c r="I1642" s="6">
        <f>ecommerce_dataset_updated[[#This Row],['[Price (Rs.)']]]*ecommerce_dataset_updated[[#This Row],['[Discount (%)']]]/100</f>
        <v>0</v>
      </c>
      <c r="J1642" s="6">
        <f>ecommerce_dataset_updated[[#This Row],[Final_Price(Rs.)]]+0</f>
        <v>196.54</v>
      </c>
      <c r="K1642" s="6">
        <f xml:space="preserve"> ecommerce_dataset_updated[[#This Row],['[Price (Rs.)']]]-ecommerce_dataset_updated[[#This Row],[Discount Amount _]]</f>
        <v>196.54</v>
      </c>
      <c r="L1642" t="s">
        <v>120</v>
      </c>
      <c r="M1642" t="s">
        <v>78</v>
      </c>
      <c r="N1642" s="4" t="s">
        <v>14061</v>
      </c>
      <c r="O1642" s="4" t="s">
        <v>75</v>
      </c>
      <c r="P1642" s="4" t="s">
        <v>14079</v>
      </c>
      <c r="Q1642" s="5">
        <f>DATE(ecommerce_dataset_updated[[#This Row],[YYYY]],ecommerce_dataset_updated[[#This Row],[MM]],ecommerce_dataset_updated[[#This Row],[DD]])</f>
        <v>45586</v>
      </c>
      <c r="R1642" s="6" t="str">
        <f>TEXT(ecommerce_dataset_updated[[#This Row],['[Purchase_Date']]], "mmm")</f>
        <v>Oct</v>
      </c>
      <c r="S1642" s="6" t="str">
        <f>TEXT(ecommerce_dataset_updated[[#This Row],['[Purchase_Date']]], "ddd")</f>
        <v>Mon</v>
      </c>
      <c r="T1642" s="6">
        <f>ecommerce_dataset_updated[[#This Row],[Final_Price(Rs.) _]]-ecommerce_dataset_updated[[#This Row],['[Final_Price(Rs.)']]]</f>
        <v>0</v>
      </c>
      <c r="U1642" s="6" t="b">
        <f xml:space="preserve"> AND(ecommerce_dataset_updated[[#This Row],[Final_Price(Rs.) _]]=ecommerce_dataset_updated[[#This Row],['[Final_Price(Rs.)']]])</f>
        <v>1</v>
      </c>
      <c r="V1642" s="5"/>
    </row>
    <row r="1643" spans="1:22">
      <c r="A1643" t="s">
        <v>6618</v>
      </c>
      <c r="B1643" t="s">
        <v>6619</v>
      </c>
      <c r="C1643" t="s">
        <v>39</v>
      </c>
      <c r="D1643" s="9" t="s">
        <v>6620</v>
      </c>
      <c r="E1643" s="8">
        <f>ecommerce_dataset_updated[[#This Row],[Price (Rs.)]]+0</f>
        <v>135.72999999999999</v>
      </c>
      <c r="F1643" s="6" t="s">
        <v>12</v>
      </c>
      <c r="G1643" s="7">
        <f>ecommerce_dataset_updated[[#This Row],[Discount (%)]]+0</f>
        <v>15</v>
      </c>
      <c r="H1643" s="6" t="s">
        <v>6621</v>
      </c>
      <c r="I1643" s="6">
        <f>ecommerce_dataset_updated[[#This Row],['[Price (Rs.)']]]*ecommerce_dataset_updated[[#This Row],['[Discount (%)']]]/100</f>
        <v>20.359499999999997</v>
      </c>
      <c r="J1643" s="6">
        <f>ecommerce_dataset_updated[[#This Row],[Final_Price(Rs.)]]+0</f>
        <v>115.37</v>
      </c>
      <c r="K1643" s="6">
        <f xml:space="preserve"> ecommerce_dataset_updated[[#This Row],['[Price (Rs.)']]]-ecommerce_dataset_updated[[#This Row],[Discount Amount _]]</f>
        <v>115.37049999999999</v>
      </c>
      <c r="L1643" t="s">
        <v>120</v>
      </c>
      <c r="M1643" t="s">
        <v>1163</v>
      </c>
      <c r="N1643" s="4" t="s">
        <v>14054</v>
      </c>
      <c r="O1643" s="4" t="s">
        <v>14055</v>
      </c>
      <c r="P1643" s="4" t="s">
        <v>14079</v>
      </c>
      <c r="Q1643" s="5">
        <f>DATE(ecommerce_dataset_updated[[#This Row],[YYYY]],ecommerce_dataset_updated[[#This Row],[MM]],ecommerce_dataset_updated[[#This Row],[DD]])</f>
        <v>45531</v>
      </c>
      <c r="R1643" s="6" t="str">
        <f>TEXT(ecommerce_dataset_updated[[#This Row],['[Purchase_Date']]], "mmm")</f>
        <v>Aug</v>
      </c>
      <c r="S1643" s="6" t="str">
        <f>TEXT(ecommerce_dataset_updated[[#This Row],['[Purchase_Date']]], "ddd")</f>
        <v>Tue</v>
      </c>
      <c r="T1643" s="6">
        <f>ecommerce_dataset_updated[[#This Row],[Final_Price(Rs.) _]]-ecommerce_dataset_updated[[#This Row],['[Final_Price(Rs.)']]]</f>
        <v>4.9999999998817657E-4</v>
      </c>
      <c r="U1643" s="6" t="b">
        <f xml:space="preserve"> AND(ecommerce_dataset_updated[[#This Row],[Final_Price(Rs.) _]]=ecommerce_dataset_updated[[#This Row],['[Final_Price(Rs.)']]])</f>
        <v>0</v>
      </c>
      <c r="V1643" s="5"/>
    </row>
    <row r="1644" spans="1:22">
      <c r="A1644" t="s">
        <v>6622</v>
      </c>
      <c r="B1644" t="s">
        <v>6623</v>
      </c>
      <c r="C1644" t="s">
        <v>18</v>
      </c>
      <c r="D1644" s="9" t="s">
        <v>6624</v>
      </c>
      <c r="E1644" s="8">
        <f>ecommerce_dataset_updated[[#This Row],[Price (Rs.)]]+0</f>
        <v>129.34</v>
      </c>
      <c r="F1644" s="6" t="s">
        <v>12</v>
      </c>
      <c r="G1644" s="7">
        <f>ecommerce_dataset_updated[[#This Row],[Discount (%)]]+0</f>
        <v>15</v>
      </c>
      <c r="H1644" s="6" t="s">
        <v>6625</v>
      </c>
      <c r="I1644" s="6">
        <f>ecommerce_dataset_updated[[#This Row],['[Price (Rs.)']]]*ecommerce_dataset_updated[[#This Row],['[Discount (%)']]]/100</f>
        <v>19.401</v>
      </c>
      <c r="J1644" s="6">
        <f>ecommerce_dataset_updated[[#This Row],[Final_Price(Rs.)]]+0</f>
        <v>109.94</v>
      </c>
      <c r="K1644" s="6">
        <f xml:space="preserve"> ecommerce_dataset_updated[[#This Row],['[Price (Rs.)']]]-ecommerce_dataset_updated[[#This Row],[Discount Amount _]]</f>
        <v>109.93900000000001</v>
      </c>
      <c r="L1644" t="s">
        <v>77</v>
      </c>
      <c r="M1644" t="s">
        <v>1735</v>
      </c>
      <c r="N1644" s="4" t="s">
        <v>154</v>
      </c>
      <c r="O1644" s="4" t="s">
        <v>14055</v>
      </c>
      <c r="P1644" s="4" t="s">
        <v>14079</v>
      </c>
      <c r="Q1644" s="5">
        <f>DATE(ecommerce_dataset_updated[[#This Row],[YYYY]],ecommerce_dataset_updated[[#This Row],[MM]],ecommerce_dataset_updated[[#This Row],[DD]])</f>
        <v>45534</v>
      </c>
      <c r="R1644" s="6" t="str">
        <f>TEXT(ecommerce_dataset_updated[[#This Row],['[Purchase_Date']]], "mmm")</f>
        <v>Aug</v>
      </c>
      <c r="S1644" s="6" t="str">
        <f>TEXT(ecommerce_dataset_updated[[#This Row],['[Purchase_Date']]], "ddd")</f>
        <v>Fri</v>
      </c>
      <c r="T1644" s="6">
        <f>ecommerce_dataset_updated[[#This Row],[Final_Price(Rs.) _]]-ecommerce_dataset_updated[[#This Row],['[Final_Price(Rs.)']]]</f>
        <v>-9.9999999999056399E-4</v>
      </c>
      <c r="U1644" s="6" t="b">
        <f xml:space="preserve"> AND(ecommerce_dataset_updated[[#This Row],[Final_Price(Rs.) _]]=ecommerce_dataset_updated[[#This Row],['[Final_Price(Rs.)']]])</f>
        <v>0</v>
      </c>
      <c r="V1644" s="5"/>
    </row>
    <row r="1645" spans="1:22">
      <c r="A1645" t="s">
        <v>6626</v>
      </c>
      <c r="B1645" t="s">
        <v>6627</v>
      </c>
      <c r="C1645" t="s">
        <v>45</v>
      </c>
      <c r="D1645" s="9" t="s">
        <v>6628</v>
      </c>
      <c r="E1645" s="8">
        <f>ecommerce_dataset_updated[[#This Row],[Price (Rs.)]]+0</f>
        <v>35.85</v>
      </c>
      <c r="F1645" s="6" t="s">
        <v>75</v>
      </c>
      <c r="G1645" s="7">
        <f>ecommerce_dataset_updated[[#This Row],[Discount (%)]]+0</f>
        <v>10</v>
      </c>
      <c r="H1645" s="6" t="s">
        <v>6629</v>
      </c>
      <c r="I1645" s="6">
        <f>ecommerce_dataset_updated[[#This Row],['[Price (Rs.)']]]*ecommerce_dataset_updated[[#This Row],['[Discount (%)']]]/100</f>
        <v>3.585</v>
      </c>
      <c r="J1645" s="6">
        <f>ecommerce_dataset_updated[[#This Row],[Final_Price(Rs.)]]+0</f>
        <v>32.270000000000003</v>
      </c>
      <c r="K1645" s="6">
        <f xml:space="preserve"> ecommerce_dataset_updated[[#This Row],['[Price (Rs.)']]]-ecommerce_dataset_updated[[#This Row],[Discount Amount _]]</f>
        <v>32.265000000000001</v>
      </c>
      <c r="L1645" t="s">
        <v>28</v>
      </c>
      <c r="M1645" t="s">
        <v>2500</v>
      </c>
      <c r="N1645" s="4" t="s">
        <v>12</v>
      </c>
      <c r="O1645" s="4" t="s">
        <v>14055</v>
      </c>
      <c r="P1645" s="4" t="s">
        <v>14079</v>
      </c>
      <c r="Q1645" s="5">
        <f>DATE(ecommerce_dataset_updated[[#This Row],[YYYY]],ecommerce_dataset_updated[[#This Row],[MM]],ecommerce_dataset_updated[[#This Row],[DD]])</f>
        <v>45519</v>
      </c>
      <c r="R1645" s="6" t="str">
        <f>TEXT(ecommerce_dataset_updated[[#This Row],['[Purchase_Date']]], "mmm")</f>
        <v>Aug</v>
      </c>
      <c r="S1645" s="6" t="str">
        <f>TEXT(ecommerce_dataset_updated[[#This Row],['[Purchase_Date']]], "ddd")</f>
        <v>Thu</v>
      </c>
      <c r="T1645" s="6">
        <f>ecommerce_dataset_updated[[#This Row],[Final_Price(Rs.) _]]-ecommerce_dataset_updated[[#This Row],['[Final_Price(Rs.)']]]</f>
        <v>-5.000000000002558E-3</v>
      </c>
      <c r="U1645" s="6" t="b">
        <f xml:space="preserve"> AND(ecommerce_dataset_updated[[#This Row],[Final_Price(Rs.) _]]=ecommerce_dataset_updated[[#This Row],['[Final_Price(Rs.)']]])</f>
        <v>0</v>
      </c>
      <c r="V1645" s="5"/>
    </row>
    <row r="1646" spans="1:22">
      <c r="A1646" t="s">
        <v>6630</v>
      </c>
      <c r="B1646" t="s">
        <v>6631</v>
      </c>
      <c r="C1646" t="s">
        <v>39</v>
      </c>
      <c r="D1646" s="9" t="s">
        <v>6632</v>
      </c>
      <c r="E1646" s="8">
        <f>ecommerce_dataset_updated[[#This Row],[Price (Rs.)]]+0</f>
        <v>247.91</v>
      </c>
      <c r="F1646" s="6" t="s">
        <v>20</v>
      </c>
      <c r="G1646" s="7">
        <f>ecommerce_dataset_updated[[#This Row],[Discount (%)]]+0</f>
        <v>20</v>
      </c>
      <c r="H1646" s="6" t="s">
        <v>6633</v>
      </c>
      <c r="I1646" s="6">
        <f>ecommerce_dataset_updated[[#This Row],['[Price (Rs.)']]]*ecommerce_dataset_updated[[#This Row],['[Discount (%)']]]/100</f>
        <v>49.582000000000001</v>
      </c>
      <c r="J1646" s="6">
        <f>ecommerce_dataset_updated[[#This Row],[Final_Price(Rs.)]]+0</f>
        <v>198.33</v>
      </c>
      <c r="K1646" s="6">
        <f xml:space="preserve"> ecommerce_dataset_updated[[#This Row],['[Price (Rs.)']]]-ecommerce_dataset_updated[[#This Row],[Discount Amount _]]</f>
        <v>198.328</v>
      </c>
      <c r="L1646" t="s">
        <v>77</v>
      </c>
      <c r="M1646" t="s">
        <v>1545</v>
      </c>
      <c r="N1646" s="4" t="s">
        <v>14048</v>
      </c>
      <c r="O1646" s="4" t="s">
        <v>14052</v>
      </c>
      <c r="P1646" s="4" t="s">
        <v>14079</v>
      </c>
      <c r="Q1646" s="5">
        <f>DATE(ecommerce_dataset_updated[[#This Row],[YYYY]],ecommerce_dataset_updated[[#This Row],[MM]],ecommerce_dataset_updated[[#This Row],[DD]])</f>
        <v>45303</v>
      </c>
      <c r="R1646" s="6" t="str">
        <f>TEXT(ecommerce_dataset_updated[[#This Row],['[Purchase_Date']]], "mmm")</f>
        <v>Jan</v>
      </c>
      <c r="S1646" s="6" t="str">
        <f>TEXT(ecommerce_dataset_updated[[#This Row],['[Purchase_Date']]], "ddd")</f>
        <v>Fri</v>
      </c>
      <c r="T1646" s="6">
        <f>ecommerce_dataset_updated[[#This Row],[Final_Price(Rs.) _]]-ecommerce_dataset_updated[[#This Row],['[Final_Price(Rs.)']]]</f>
        <v>-2.0000000000095497E-3</v>
      </c>
      <c r="U1646" s="6" t="b">
        <f xml:space="preserve"> AND(ecommerce_dataset_updated[[#This Row],[Final_Price(Rs.) _]]=ecommerce_dataset_updated[[#This Row],['[Final_Price(Rs.)']]])</f>
        <v>0</v>
      </c>
      <c r="V1646" s="5"/>
    </row>
    <row r="1647" spans="1:22">
      <c r="A1647" t="s">
        <v>6634</v>
      </c>
      <c r="B1647" t="s">
        <v>6635</v>
      </c>
      <c r="C1647" t="s">
        <v>68</v>
      </c>
      <c r="D1647" s="9" t="s">
        <v>6636</v>
      </c>
      <c r="E1647" s="8">
        <f>ecommerce_dataset_updated[[#This Row],[Price (Rs.)]]+0</f>
        <v>343.77</v>
      </c>
      <c r="F1647" s="6" t="s">
        <v>154</v>
      </c>
      <c r="G1647" s="7">
        <f>ecommerce_dataset_updated[[#This Row],[Discount (%)]]+0</f>
        <v>30</v>
      </c>
      <c r="H1647" s="6" t="s">
        <v>4660</v>
      </c>
      <c r="I1647" s="6">
        <f>ecommerce_dataset_updated[[#This Row],['[Price (Rs.)']]]*ecommerce_dataset_updated[[#This Row],['[Discount (%)']]]/100</f>
        <v>103.13099999999999</v>
      </c>
      <c r="J1647" s="6">
        <f>ecommerce_dataset_updated[[#This Row],[Final_Price(Rs.)]]+0</f>
        <v>240.64</v>
      </c>
      <c r="K1647" s="6">
        <f xml:space="preserve"> ecommerce_dataset_updated[[#This Row],['[Price (Rs.)']]]-ecommerce_dataset_updated[[#This Row],[Discount Amount _]]</f>
        <v>240.63900000000001</v>
      </c>
      <c r="L1647" t="s">
        <v>14</v>
      </c>
      <c r="M1647" t="s">
        <v>36</v>
      </c>
      <c r="N1647" s="4" t="s">
        <v>14052</v>
      </c>
      <c r="O1647" s="4" t="s">
        <v>14053</v>
      </c>
      <c r="P1647" s="4" t="s">
        <v>14079</v>
      </c>
      <c r="Q1647" s="5">
        <f>DATE(ecommerce_dataset_updated[[#This Row],[YYYY]],ecommerce_dataset_updated[[#This Row],[MM]],ecommerce_dataset_updated[[#This Row],[DD]])</f>
        <v>45383</v>
      </c>
      <c r="R1647" s="6" t="str">
        <f>TEXT(ecommerce_dataset_updated[[#This Row],['[Purchase_Date']]], "mmm")</f>
        <v>Apr</v>
      </c>
      <c r="S1647" s="6" t="str">
        <f>TEXT(ecommerce_dataset_updated[[#This Row],['[Purchase_Date']]], "ddd")</f>
        <v>Mon</v>
      </c>
      <c r="T1647" s="6">
        <f>ecommerce_dataset_updated[[#This Row],[Final_Price(Rs.) _]]-ecommerce_dataset_updated[[#This Row],['[Final_Price(Rs.)']]]</f>
        <v>-9.9999999997635314E-4</v>
      </c>
      <c r="U1647" s="6" t="b">
        <f xml:space="preserve"> AND(ecommerce_dataset_updated[[#This Row],[Final_Price(Rs.) _]]=ecommerce_dataset_updated[[#This Row],['[Final_Price(Rs.)']]])</f>
        <v>0</v>
      </c>
      <c r="V1647" s="5"/>
    </row>
    <row r="1648" spans="1:22">
      <c r="A1648" t="s">
        <v>6637</v>
      </c>
      <c r="B1648" t="s">
        <v>6638</v>
      </c>
      <c r="C1648" t="s">
        <v>68</v>
      </c>
      <c r="D1648" s="9" t="s">
        <v>6639</v>
      </c>
      <c r="E1648" s="8">
        <f>ecommerce_dataset_updated[[#This Row],[Price (Rs.)]]+0</f>
        <v>219.9</v>
      </c>
      <c r="F1648" s="6" t="s">
        <v>107</v>
      </c>
      <c r="G1648" s="7">
        <f>ecommerce_dataset_updated[[#This Row],[Discount (%)]]+0</f>
        <v>0</v>
      </c>
      <c r="H1648" s="6" t="s">
        <v>6639</v>
      </c>
      <c r="I1648" s="6">
        <f>ecommerce_dataset_updated[[#This Row],['[Price (Rs.)']]]*ecommerce_dataset_updated[[#This Row],['[Discount (%)']]]/100</f>
        <v>0</v>
      </c>
      <c r="J1648" s="6">
        <f>ecommerce_dataset_updated[[#This Row],[Final_Price(Rs.)]]+0</f>
        <v>219.9</v>
      </c>
      <c r="K1648" s="6">
        <f xml:space="preserve"> ecommerce_dataset_updated[[#This Row],['[Price (Rs.)']]]-ecommerce_dataset_updated[[#This Row],[Discount Amount _]]</f>
        <v>219.9</v>
      </c>
      <c r="L1648" t="s">
        <v>120</v>
      </c>
      <c r="M1648" t="s">
        <v>408</v>
      </c>
      <c r="N1648" s="4" t="s">
        <v>14050</v>
      </c>
      <c r="O1648" s="4" t="s">
        <v>14052</v>
      </c>
      <c r="P1648" s="4" t="s">
        <v>14079</v>
      </c>
      <c r="Q1648" s="5">
        <f>DATE(ecommerce_dataset_updated[[#This Row],[YYYY]],ecommerce_dataset_updated[[#This Row],[MM]],ecommerce_dataset_updated[[#This Row],[DD]])</f>
        <v>45300</v>
      </c>
      <c r="R1648" s="6" t="str">
        <f>TEXT(ecommerce_dataset_updated[[#This Row],['[Purchase_Date']]], "mmm")</f>
        <v>Jan</v>
      </c>
      <c r="S1648" s="6" t="str">
        <f>TEXT(ecommerce_dataset_updated[[#This Row],['[Purchase_Date']]], "ddd")</f>
        <v>Tue</v>
      </c>
      <c r="T1648" s="6">
        <f>ecommerce_dataset_updated[[#This Row],[Final_Price(Rs.) _]]-ecommerce_dataset_updated[[#This Row],['[Final_Price(Rs.)']]]</f>
        <v>0</v>
      </c>
      <c r="U1648" s="6" t="b">
        <f xml:space="preserve"> AND(ecommerce_dataset_updated[[#This Row],[Final_Price(Rs.) _]]=ecommerce_dataset_updated[[#This Row],['[Final_Price(Rs.)']]])</f>
        <v>1</v>
      </c>
      <c r="V1648" s="5"/>
    </row>
    <row r="1649" spans="1:22">
      <c r="A1649" t="s">
        <v>6640</v>
      </c>
      <c r="B1649" t="s">
        <v>6641</v>
      </c>
      <c r="C1649" t="s">
        <v>10</v>
      </c>
      <c r="D1649" s="9" t="s">
        <v>6642</v>
      </c>
      <c r="E1649" s="8">
        <f>ecommerce_dataset_updated[[#This Row],[Price (Rs.)]]+0</f>
        <v>111.63</v>
      </c>
      <c r="F1649" s="6" t="s">
        <v>154</v>
      </c>
      <c r="G1649" s="7">
        <f>ecommerce_dataset_updated[[#This Row],[Discount (%)]]+0</f>
        <v>30</v>
      </c>
      <c r="H1649" s="6" t="s">
        <v>6643</v>
      </c>
      <c r="I1649" s="6">
        <f>ecommerce_dataset_updated[[#This Row],['[Price (Rs.)']]]*ecommerce_dataset_updated[[#This Row],['[Discount (%)']]]/100</f>
        <v>33.488999999999997</v>
      </c>
      <c r="J1649" s="6">
        <f>ecommerce_dataset_updated[[#This Row],[Final_Price(Rs.)]]+0</f>
        <v>78.14</v>
      </c>
      <c r="K1649" s="6">
        <f xml:space="preserve"> ecommerce_dataset_updated[[#This Row],['[Price (Rs.)']]]-ecommerce_dataset_updated[[#This Row],[Discount Amount _]]</f>
        <v>78.140999999999991</v>
      </c>
      <c r="L1649" t="s">
        <v>77</v>
      </c>
      <c r="M1649" t="s">
        <v>2022</v>
      </c>
      <c r="N1649" s="4" t="s">
        <v>14060</v>
      </c>
      <c r="O1649" s="4" t="s">
        <v>14053</v>
      </c>
      <c r="P1649" s="4" t="s">
        <v>14079</v>
      </c>
      <c r="Q1649" s="5">
        <f>DATE(ecommerce_dataset_updated[[#This Row],[YYYY]],ecommerce_dataset_updated[[#This Row],[MM]],ecommerce_dataset_updated[[#This Row],[DD]])</f>
        <v>45408</v>
      </c>
      <c r="R1649" s="6" t="str">
        <f>TEXT(ecommerce_dataset_updated[[#This Row],['[Purchase_Date']]], "mmm")</f>
        <v>Apr</v>
      </c>
      <c r="S1649" s="6" t="str">
        <f>TEXT(ecommerce_dataset_updated[[#This Row],['[Purchase_Date']]], "ddd")</f>
        <v>Fri</v>
      </c>
      <c r="T1649" s="6">
        <f>ecommerce_dataset_updated[[#This Row],[Final_Price(Rs.) _]]-ecommerce_dataset_updated[[#This Row],['[Final_Price(Rs.)']]]</f>
        <v>9.9999999999056399E-4</v>
      </c>
      <c r="U1649" s="6" t="b">
        <f xml:space="preserve"> AND(ecommerce_dataset_updated[[#This Row],[Final_Price(Rs.) _]]=ecommerce_dataset_updated[[#This Row],['[Final_Price(Rs.)']]])</f>
        <v>0</v>
      </c>
      <c r="V1649" s="5"/>
    </row>
    <row r="1650" spans="1:22">
      <c r="A1650" t="s">
        <v>6644</v>
      </c>
      <c r="B1650" t="s">
        <v>6645</v>
      </c>
      <c r="C1650" t="s">
        <v>114</v>
      </c>
      <c r="D1650" s="9" t="s">
        <v>6646</v>
      </c>
      <c r="E1650" s="8">
        <f>ecommerce_dataset_updated[[#This Row],[Price (Rs.)]]+0</f>
        <v>12.81</v>
      </c>
      <c r="F1650" s="6" t="s">
        <v>107</v>
      </c>
      <c r="G1650" s="7">
        <f>ecommerce_dataset_updated[[#This Row],[Discount (%)]]+0</f>
        <v>0</v>
      </c>
      <c r="H1650" s="6" t="s">
        <v>6646</v>
      </c>
      <c r="I1650" s="6">
        <f>ecommerce_dataset_updated[[#This Row],['[Price (Rs.)']]]*ecommerce_dataset_updated[[#This Row],['[Discount (%)']]]/100</f>
        <v>0</v>
      </c>
      <c r="J1650" s="6">
        <f>ecommerce_dataset_updated[[#This Row],[Final_Price(Rs.)]]+0</f>
        <v>12.81</v>
      </c>
      <c r="K1650" s="6">
        <f xml:space="preserve"> ecommerce_dataset_updated[[#This Row],['[Price (Rs.)']]]-ecommerce_dataset_updated[[#This Row],[Discount Amount _]]</f>
        <v>12.81</v>
      </c>
      <c r="L1650" t="s">
        <v>35</v>
      </c>
      <c r="M1650" t="s">
        <v>1958</v>
      </c>
      <c r="N1650" s="4" t="s">
        <v>14056</v>
      </c>
      <c r="O1650" s="4" t="s">
        <v>14051</v>
      </c>
      <c r="P1650" s="4" t="s">
        <v>14079</v>
      </c>
      <c r="Q1650" s="5">
        <f>DATE(ecommerce_dataset_updated[[#This Row],[YYYY]],ecommerce_dataset_updated[[#This Row],[MM]],ecommerce_dataset_updated[[#This Row],[DD]])</f>
        <v>45350</v>
      </c>
      <c r="R1650" s="6" t="str">
        <f>TEXT(ecommerce_dataset_updated[[#This Row],['[Purchase_Date']]], "mmm")</f>
        <v>Feb</v>
      </c>
      <c r="S1650" s="6" t="str">
        <f>TEXT(ecommerce_dataset_updated[[#This Row],['[Purchase_Date']]], "ddd")</f>
        <v>Wed</v>
      </c>
      <c r="T1650" s="6">
        <f>ecommerce_dataset_updated[[#This Row],[Final_Price(Rs.) _]]-ecommerce_dataset_updated[[#This Row],['[Final_Price(Rs.)']]]</f>
        <v>0</v>
      </c>
      <c r="U1650" s="6" t="b">
        <f xml:space="preserve"> AND(ecommerce_dataset_updated[[#This Row],[Final_Price(Rs.) _]]=ecommerce_dataset_updated[[#This Row],['[Final_Price(Rs.)']]])</f>
        <v>1</v>
      </c>
      <c r="V1650" s="5"/>
    </row>
    <row r="1651" spans="1:22">
      <c r="A1651" t="s">
        <v>6647</v>
      </c>
      <c r="B1651" t="s">
        <v>6648</v>
      </c>
      <c r="C1651" t="s">
        <v>32</v>
      </c>
      <c r="D1651" s="9" t="s">
        <v>6649</v>
      </c>
      <c r="E1651" s="8">
        <f>ecommerce_dataset_updated[[#This Row],[Price (Rs.)]]+0</f>
        <v>42.07</v>
      </c>
      <c r="F1651" s="6" t="s">
        <v>12</v>
      </c>
      <c r="G1651" s="7">
        <f>ecommerce_dataset_updated[[#This Row],[Discount (%)]]+0</f>
        <v>15</v>
      </c>
      <c r="H1651" s="6" t="s">
        <v>6650</v>
      </c>
      <c r="I1651" s="6">
        <f>ecommerce_dataset_updated[[#This Row],['[Price (Rs.)']]]*ecommerce_dataset_updated[[#This Row],['[Discount (%)']]]/100</f>
        <v>6.3104999999999993</v>
      </c>
      <c r="J1651" s="6">
        <f>ecommerce_dataset_updated[[#This Row],[Final_Price(Rs.)]]+0</f>
        <v>35.76</v>
      </c>
      <c r="K1651" s="6">
        <f xml:space="preserve"> ecommerce_dataset_updated[[#This Row],['[Price (Rs.)']]]-ecommerce_dataset_updated[[#This Row],[Discount Amount _]]</f>
        <v>35.759500000000003</v>
      </c>
      <c r="L1651" t="s">
        <v>14</v>
      </c>
      <c r="M1651" t="s">
        <v>42</v>
      </c>
      <c r="N1651" s="4" t="s">
        <v>14054</v>
      </c>
      <c r="O1651" s="4" t="s">
        <v>14050</v>
      </c>
      <c r="P1651" s="4" t="s">
        <v>14079</v>
      </c>
      <c r="Q1651" s="5">
        <f>DATE(ecommerce_dataset_updated[[#This Row],[YYYY]],ecommerce_dataset_updated[[#This Row],[MM]],ecommerce_dataset_updated[[#This Row],[DD]])</f>
        <v>45562</v>
      </c>
      <c r="R1651" s="6" t="str">
        <f>TEXT(ecommerce_dataset_updated[[#This Row],['[Purchase_Date']]], "mmm")</f>
        <v>Sep</v>
      </c>
      <c r="S1651" s="6" t="str">
        <f>TEXT(ecommerce_dataset_updated[[#This Row],['[Purchase_Date']]], "ddd")</f>
        <v>Fri</v>
      </c>
      <c r="T1651" s="6">
        <f>ecommerce_dataset_updated[[#This Row],[Final_Price(Rs.) _]]-ecommerce_dataset_updated[[#This Row],['[Final_Price(Rs.)']]]</f>
        <v>-4.99999999995282E-4</v>
      </c>
      <c r="U1651" s="6" t="b">
        <f xml:space="preserve"> AND(ecommerce_dataset_updated[[#This Row],[Final_Price(Rs.) _]]=ecommerce_dataset_updated[[#This Row],['[Final_Price(Rs.)']]])</f>
        <v>0</v>
      </c>
      <c r="V1651" s="5"/>
    </row>
    <row r="1652" spans="1:22">
      <c r="A1652" t="s">
        <v>6651</v>
      </c>
      <c r="B1652" t="s">
        <v>6652</v>
      </c>
      <c r="C1652" t="s">
        <v>45</v>
      </c>
      <c r="D1652" s="9" t="s">
        <v>6653</v>
      </c>
      <c r="E1652" s="8">
        <f>ecommerce_dataset_updated[[#This Row],[Price (Rs.)]]+0</f>
        <v>12.31</v>
      </c>
      <c r="F1652" s="6" t="s">
        <v>75</v>
      </c>
      <c r="G1652" s="7">
        <f>ecommerce_dataset_updated[[#This Row],[Discount (%)]]+0</f>
        <v>10</v>
      </c>
      <c r="H1652" s="6" t="s">
        <v>6654</v>
      </c>
      <c r="I1652" s="6">
        <f>ecommerce_dataset_updated[[#This Row],['[Price (Rs.)']]]*ecommerce_dataset_updated[[#This Row],['[Discount (%)']]]/100</f>
        <v>1.2310000000000001</v>
      </c>
      <c r="J1652" s="6">
        <f>ecommerce_dataset_updated[[#This Row],[Final_Price(Rs.)]]+0</f>
        <v>11.08</v>
      </c>
      <c r="K1652" s="6">
        <f xml:space="preserve"> ecommerce_dataset_updated[[#This Row],['[Price (Rs.)']]]-ecommerce_dataset_updated[[#This Row],[Discount Amount _]]</f>
        <v>11.079000000000001</v>
      </c>
      <c r="L1652" t="s">
        <v>28</v>
      </c>
      <c r="M1652" t="s">
        <v>2390</v>
      </c>
      <c r="N1652" s="4" t="s">
        <v>14050</v>
      </c>
      <c r="O1652" s="4" t="s">
        <v>14050</v>
      </c>
      <c r="P1652" s="4" t="s">
        <v>14079</v>
      </c>
      <c r="Q1652" s="5">
        <f>DATE(ecommerce_dataset_updated[[#This Row],[YYYY]],ecommerce_dataset_updated[[#This Row],[MM]],ecommerce_dataset_updated[[#This Row],[DD]])</f>
        <v>45544</v>
      </c>
      <c r="R1652" s="6" t="str">
        <f>TEXT(ecommerce_dataset_updated[[#This Row],['[Purchase_Date']]], "mmm")</f>
        <v>Sep</v>
      </c>
      <c r="S1652" s="6" t="str">
        <f>TEXT(ecommerce_dataset_updated[[#This Row],['[Purchase_Date']]], "ddd")</f>
        <v>Mon</v>
      </c>
      <c r="T1652" s="6">
        <f>ecommerce_dataset_updated[[#This Row],[Final_Price(Rs.) _]]-ecommerce_dataset_updated[[#This Row],['[Final_Price(Rs.)']]]</f>
        <v>-9.9999999999944578E-4</v>
      </c>
      <c r="U1652" s="6" t="b">
        <f xml:space="preserve"> AND(ecommerce_dataset_updated[[#This Row],[Final_Price(Rs.) _]]=ecommerce_dataset_updated[[#This Row],['[Final_Price(Rs.)']]])</f>
        <v>0</v>
      </c>
      <c r="V1652" s="5"/>
    </row>
    <row r="1653" spans="1:22">
      <c r="A1653" t="s">
        <v>6655</v>
      </c>
      <c r="B1653" t="s">
        <v>6656</v>
      </c>
      <c r="C1653" t="s">
        <v>32</v>
      </c>
      <c r="D1653" s="9" t="s">
        <v>6657</v>
      </c>
      <c r="E1653" s="8">
        <f>ecommerce_dataset_updated[[#This Row],[Price (Rs.)]]+0</f>
        <v>117.78</v>
      </c>
      <c r="F1653" s="6" t="s">
        <v>75</v>
      </c>
      <c r="G1653" s="7">
        <f>ecommerce_dataset_updated[[#This Row],[Discount (%)]]+0</f>
        <v>10</v>
      </c>
      <c r="H1653" s="6" t="s">
        <v>6658</v>
      </c>
      <c r="I1653" s="6">
        <f>ecommerce_dataset_updated[[#This Row],['[Price (Rs.)']]]*ecommerce_dataset_updated[[#This Row],['[Discount (%)']]]/100</f>
        <v>11.777999999999999</v>
      </c>
      <c r="J1653" s="6">
        <f>ecommerce_dataset_updated[[#This Row],[Final_Price(Rs.)]]+0</f>
        <v>106</v>
      </c>
      <c r="K1653" s="6">
        <f xml:space="preserve"> ecommerce_dataset_updated[[#This Row],['[Price (Rs.)']]]-ecommerce_dataset_updated[[#This Row],[Discount Amount _]]</f>
        <v>106.00200000000001</v>
      </c>
      <c r="L1653" t="s">
        <v>14</v>
      </c>
      <c r="M1653" t="s">
        <v>649</v>
      </c>
      <c r="N1653" s="4" t="s">
        <v>14070</v>
      </c>
      <c r="O1653" s="4" t="s">
        <v>14059</v>
      </c>
      <c r="P1653" s="4" t="s">
        <v>14079</v>
      </c>
      <c r="Q1653" s="5">
        <f>DATE(ecommerce_dataset_updated[[#This Row],[YYYY]],ecommerce_dataset_updated[[#This Row],[MM]],ecommerce_dataset_updated[[#This Row],[DD]])</f>
        <v>45430</v>
      </c>
      <c r="R1653" s="6" t="str">
        <f>TEXT(ecommerce_dataset_updated[[#This Row],['[Purchase_Date']]], "mmm")</f>
        <v>May</v>
      </c>
      <c r="S1653" s="6" t="str">
        <f>TEXT(ecommerce_dataset_updated[[#This Row],['[Purchase_Date']]], "ddd")</f>
        <v>Sat</v>
      </c>
      <c r="T1653" s="6">
        <f>ecommerce_dataset_updated[[#This Row],[Final_Price(Rs.) _]]-ecommerce_dataset_updated[[#This Row],['[Final_Price(Rs.)']]]</f>
        <v>2.0000000000095497E-3</v>
      </c>
      <c r="U1653" s="6" t="b">
        <f xml:space="preserve"> AND(ecommerce_dataset_updated[[#This Row],[Final_Price(Rs.) _]]=ecommerce_dataset_updated[[#This Row],['[Final_Price(Rs.)']]])</f>
        <v>0</v>
      </c>
      <c r="V1653" s="5"/>
    </row>
    <row r="1654" spans="1:22">
      <c r="A1654" t="s">
        <v>6659</v>
      </c>
      <c r="B1654" t="s">
        <v>6660</v>
      </c>
      <c r="C1654" t="s">
        <v>10</v>
      </c>
      <c r="D1654" s="9" t="s">
        <v>6661</v>
      </c>
      <c r="E1654" s="8">
        <f>ecommerce_dataset_updated[[#This Row],[Price (Rs.)]]+0</f>
        <v>139.02000000000001</v>
      </c>
      <c r="F1654" s="6" t="s">
        <v>154</v>
      </c>
      <c r="G1654" s="7">
        <f>ecommerce_dataset_updated[[#This Row],[Discount (%)]]+0</f>
        <v>30</v>
      </c>
      <c r="H1654" s="6" t="s">
        <v>6662</v>
      </c>
      <c r="I1654" s="6">
        <f>ecommerce_dataset_updated[[#This Row],['[Price (Rs.)']]]*ecommerce_dataset_updated[[#This Row],['[Discount (%)']]]/100</f>
        <v>41.706000000000003</v>
      </c>
      <c r="J1654" s="6">
        <f>ecommerce_dataset_updated[[#This Row],[Final_Price(Rs.)]]+0</f>
        <v>97.31</v>
      </c>
      <c r="K1654" s="6">
        <f xml:space="preserve"> ecommerce_dataset_updated[[#This Row],['[Price (Rs.)']]]-ecommerce_dataset_updated[[#This Row],[Discount Amount _]]</f>
        <v>97.314000000000007</v>
      </c>
      <c r="L1654" t="s">
        <v>77</v>
      </c>
      <c r="M1654" t="s">
        <v>2385</v>
      </c>
      <c r="N1654" s="4" t="s">
        <v>14070</v>
      </c>
      <c r="O1654" s="4" t="s">
        <v>14052</v>
      </c>
      <c r="P1654" s="4" t="s">
        <v>14079</v>
      </c>
      <c r="Q1654" s="5">
        <f>DATE(ecommerce_dataset_updated[[#This Row],[YYYY]],ecommerce_dataset_updated[[#This Row],[MM]],ecommerce_dataset_updated[[#This Row],[DD]])</f>
        <v>45309</v>
      </c>
      <c r="R1654" s="6" t="str">
        <f>TEXT(ecommerce_dataset_updated[[#This Row],['[Purchase_Date']]], "mmm")</f>
        <v>Jan</v>
      </c>
      <c r="S1654" s="6" t="str">
        <f>TEXT(ecommerce_dataset_updated[[#This Row],['[Purchase_Date']]], "ddd")</f>
        <v>Thu</v>
      </c>
      <c r="T1654" s="6">
        <f>ecommerce_dataset_updated[[#This Row],[Final_Price(Rs.) _]]-ecommerce_dataset_updated[[#This Row],['[Final_Price(Rs.)']]]</f>
        <v>4.0000000000048885E-3</v>
      </c>
      <c r="U1654" s="6" t="b">
        <f xml:space="preserve"> AND(ecommerce_dataset_updated[[#This Row],[Final_Price(Rs.) _]]=ecommerce_dataset_updated[[#This Row],['[Final_Price(Rs.)']]])</f>
        <v>0</v>
      </c>
      <c r="V1654" s="5"/>
    </row>
    <row r="1655" spans="1:22">
      <c r="A1655" t="s">
        <v>6663</v>
      </c>
      <c r="B1655" t="s">
        <v>6664</v>
      </c>
      <c r="C1655" t="s">
        <v>18</v>
      </c>
      <c r="D1655" s="9" t="s">
        <v>6665</v>
      </c>
      <c r="E1655" s="8">
        <f>ecommerce_dataset_updated[[#This Row],[Price (Rs.)]]+0</f>
        <v>470.95</v>
      </c>
      <c r="F1655" s="6" t="s">
        <v>20</v>
      </c>
      <c r="G1655" s="7">
        <f>ecommerce_dataset_updated[[#This Row],[Discount (%)]]+0</f>
        <v>20</v>
      </c>
      <c r="H1655" s="6" t="s">
        <v>6666</v>
      </c>
      <c r="I1655" s="6">
        <f>ecommerce_dataset_updated[[#This Row],['[Price (Rs.)']]]*ecommerce_dataset_updated[[#This Row],['[Discount (%)']]]/100</f>
        <v>94.19</v>
      </c>
      <c r="J1655" s="6">
        <f>ecommerce_dataset_updated[[#This Row],[Final_Price(Rs.)]]+0</f>
        <v>376.76</v>
      </c>
      <c r="K1655" s="6">
        <f xml:space="preserve"> ecommerce_dataset_updated[[#This Row],['[Price (Rs.)']]]-ecommerce_dataset_updated[[#This Row],[Discount Amount _]]</f>
        <v>376.76</v>
      </c>
      <c r="L1655" t="s">
        <v>28</v>
      </c>
      <c r="M1655" t="s">
        <v>1299</v>
      </c>
      <c r="N1655" s="4" t="s">
        <v>14051</v>
      </c>
      <c r="O1655" s="4" t="s">
        <v>14052</v>
      </c>
      <c r="P1655" s="4" t="s">
        <v>14079</v>
      </c>
      <c r="Q1655" s="5">
        <f>DATE(ecommerce_dataset_updated[[#This Row],[YYYY]],ecommerce_dataset_updated[[#This Row],[MM]],ecommerce_dataset_updated[[#This Row],[DD]])</f>
        <v>45293</v>
      </c>
      <c r="R1655" s="6" t="str">
        <f>TEXT(ecommerce_dataset_updated[[#This Row],['[Purchase_Date']]], "mmm")</f>
        <v>Jan</v>
      </c>
      <c r="S1655" s="6" t="str">
        <f>TEXT(ecommerce_dataset_updated[[#This Row],['[Purchase_Date']]], "ddd")</f>
        <v>Tue</v>
      </c>
      <c r="T1655" s="6">
        <f>ecommerce_dataset_updated[[#This Row],[Final_Price(Rs.) _]]-ecommerce_dataset_updated[[#This Row],['[Final_Price(Rs.)']]]</f>
        <v>0</v>
      </c>
      <c r="U1655" s="6" t="b">
        <f xml:space="preserve"> AND(ecommerce_dataset_updated[[#This Row],[Final_Price(Rs.) _]]=ecommerce_dataset_updated[[#This Row],['[Final_Price(Rs.)']]])</f>
        <v>1</v>
      </c>
      <c r="V1655" s="5"/>
    </row>
    <row r="1656" spans="1:22">
      <c r="A1656" t="s">
        <v>6667</v>
      </c>
      <c r="B1656" t="s">
        <v>6668</v>
      </c>
      <c r="C1656" t="s">
        <v>18</v>
      </c>
      <c r="D1656" s="9" t="s">
        <v>6669</v>
      </c>
      <c r="E1656" s="8">
        <f>ecommerce_dataset_updated[[#This Row],[Price (Rs.)]]+0</f>
        <v>219.54</v>
      </c>
      <c r="F1656" s="6" t="s">
        <v>12</v>
      </c>
      <c r="G1656" s="7">
        <f>ecommerce_dataset_updated[[#This Row],[Discount (%)]]+0</f>
        <v>15</v>
      </c>
      <c r="H1656" s="6" t="s">
        <v>6670</v>
      </c>
      <c r="I1656" s="6">
        <f>ecommerce_dataset_updated[[#This Row],['[Price (Rs.)']]]*ecommerce_dataset_updated[[#This Row],['[Discount (%)']]]/100</f>
        <v>32.930999999999997</v>
      </c>
      <c r="J1656" s="6">
        <f>ecommerce_dataset_updated[[#This Row],[Final_Price(Rs.)]]+0</f>
        <v>186.61</v>
      </c>
      <c r="K1656" s="6">
        <f xml:space="preserve"> ecommerce_dataset_updated[[#This Row],['[Price (Rs.)']]]-ecommerce_dataset_updated[[#This Row],[Discount Amount _]]</f>
        <v>186.60899999999998</v>
      </c>
      <c r="L1656" t="s">
        <v>35</v>
      </c>
      <c r="M1656" t="s">
        <v>176</v>
      </c>
      <c r="N1656" s="4" t="s">
        <v>14069</v>
      </c>
      <c r="O1656" s="4" t="s">
        <v>14053</v>
      </c>
      <c r="P1656" s="4" t="s">
        <v>14079</v>
      </c>
      <c r="Q1656" s="5">
        <f>DATE(ecommerce_dataset_updated[[#This Row],[YYYY]],ecommerce_dataset_updated[[#This Row],[MM]],ecommerce_dataset_updated[[#This Row],[DD]])</f>
        <v>45404</v>
      </c>
      <c r="R1656" s="6" t="str">
        <f>TEXT(ecommerce_dataset_updated[[#This Row],['[Purchase_Date']]], "mmm")</f>
        <v>Apr</v>
      </c>
      <c r="S1656" s="6" t="str">
        <f>TEXT(ecommerce_dataset_updated[[#This Row],['[Purchase_Date']]], "ddd")</f>
        <v>Mon</v>
      </c>
      <c r="T1656" s="6">
        <f>ecommerce_dataset_updated[[#This Row],[Final_Price(Rs.) _]]-ecommerce_dataset_updated[[#This Row],['[Final_Price(Rs.)']]]</f>
        <v>-1.0000000000331966E-3</v>
      </c>
      <c r="U1656" s="6" t="b">
        <f xml:space="preserve"> AND(ecommerce_dataset_updated[[#This Row],[Final_Price(Rs.) _]]=ecommerce_dataset_updated[[#This Row],['[Final_Price(Rs.)']]])</f>
        <v>0</v>
      </c>
      <c r="V1656" s="5"/>
    </row>
    <row r="1657" spans="1:22">
      <c r="A1657" t="s">
        <v>6671</v>
      </c>
      <c r="B1657" t="s">
        <v>6672</v>
      </c>
      <c r="C1657" t="s">
        <v>32</v>
      </c>
      <c r="D1657" s="9" t="s">
        <v>6673</v>
      </c>
      <c r="E1657" s="8">
        <f>ecommerce_dataset_updated[[#This Row],[Price (Rs.)]]+0</f>
        <v>121.26</v>
      </c>
      <c r="F1657" s="6" t="s">
        <v>107</v>
      </c>
      <c r="G1657" s="7">
        <f>ecommerce_dataset_updated[[#This Row],[Discount (%)]]+0</f>
        <v>0</v>
      </c>
      <c r="H1657" s="6" t="s">
        <v>6673</v>
      </c>
      <c r="I1657" s="6">
        <f>ecommerce_dataset_updated[[#This Row],['[Price (Rs.)']]]*ecommerce_dataset_updated[[#This Row],['[Discount (%)']]]/100</f>
        <v>0</v>
      </c>
      <c r="J1657" s="6">
        <f>ecommerce_dataset_updated[[#This Row],[Final_Price(Rs.)]]+0</f>
        <v>121.26</v>
      </c>
      <c r="K1657" s="6">
        <f xml:space="preserve"> ecommerce_dataset_updated[[#This Row],['[Price (Rs.)']]]-ecommerce_dataset_updated[[#This Row],[Discount Amount _]]</f>
        <v>121.26</v>
      </c>
      <c r="L1657" t="s">
        <v>77</v>
      </c>
      <c r="M1657" t="s">
        <v>1487</v>
      </c>
      <c r="N1657" s="4" t="s">
        <v>154</v>
      </c>
      <c r="O1657" s="4" t="s">
        <v>14059</v>
      </c>
      <c r="P1657" s="4" t="s">
        <v>14079</v>
      </c>
      <c r="Q1657" s="5">
        <f>DATE(ecommerce_dataset_updated[[#This Row],[YYYY]],ecommerce_dataset_updated[[#This Row],[MM]],ecommerce_dataset_updated[[#This Row],[DD]])</f>
        <v>45442</v>
      </c>
      <c r="R1657" s="6" t="str">
        <f>TEXT(ecommerce_dataset_updated[[#This Row],['[Purchase_Date']]], "mmm")</f>
        <v>May</v>
      </c>
      <c r="S1657" s="6" t="str">
        <f>TEXT(ecommerce_dataset_updated[[#This Row],['[Purchase_Date']]], "ddd")</f>
        <v>Thu</v>
      </c>
      <c r="T1657" s="6">
        <f>ecommerce_dataset_updated[[#This Row],[Final_Price(Rs.) _]]-ecommerce_dataset_updated[[#This Row],['[Final_Price(Rs.)']]]</f>
        <v>0</v>
      </c>
      <c r="U1657" s="6" t="b">
        <f xml:space="preserve"> AND(ecommerce_dataset_updated[[#This Row],[Final_Price(Rs.) _]]=ecommerce_dataset_updated[[#This Row],['[Final_Price(Rs.)']]])</f>
        <v>1</v>
      </c>
      <c r="V1657" s="5"/>
    </row>
    <row r="1658" spans="1:22">
      <c r="A1658" t="s">
        <v>6674</v>
      </c>
      <c r="B1658" t="s">
        <v>6675</v>
      </c>
      <c r="C1658" t="s">
        <v>114</v>
      </c>
      <c r="D1658" s="9" t="s">
        <v>6676</v>
      </c>
      <c r="E1658" s="8">
        <f>ecommerce_dataset_updated[[#This Row],[Price (Rs.)]]+0</f>
        <v>247.73</v>
      </c>
      <c r="F1658" s="6" t="s">
        <v>20</v>
      </c>
      <c r="G1658" s="7">
        <f>ecommerce_dataset_updated[[#This Row],[Discount (%)]]+0</f>
        <v>20</v>
      </c>
      <c r="H1658" s="6" t="s">
        <v>6677</v>
      </c>
      <c r="I1658" s="6">
        <f>ecommerce_dataset_updated[[#This Row],['[Price (Rs.)']]]*ecommerce_dataset_updated[[#This Row],['[Discount (%)']]]/100</f>
        <v>49.545999999999992</v>
      </c>
      <c r="J1658" s="6">
        <f>ecommerce_dataset_updated[[#This Row],[Final_Price(Rs.)]]+0</f>
        <v>198.18</v>
      </c>
      <c r="K1658" s="6">
        <f xml:space="preserve"> ecommerce_dataset_updated[[#This Row],['[Price (Rs.)']]]-ecommerce_dataset_updated[[#This Row],[Discount Amount _]]</f>
        <v>198.184</v>
      </c>
      <c r="L1658" t="s">
        <v>77</v>
      </c>
      <c r="M1658" t="s">
        <v>2364</v>
      </c>
      <c r="N1658" s="4" t="s">
        <v>2910</v>
      </c>
      <c r="O1658" s="4" t="s">
        <v>75</v>
      </c>
      <c r="P1658" s="4" t="s">
        <v>14079</v>
      </c>
      <c r="Q1658" s="5">
        <f>DATE(ecommerce_dataset_updated[[#This Row],[YYYY]],ecommerce_dataset_updated[[#This Row],[MM]],ecommerce_dataset_updated[[#This Row],[DD]])</f>
        <v>45579</v>
      </c>
      <c r="R1658" s="6" t="str">
        <f>TEXT(ecommerce_dataset_updated[[#This Row],['[Purchase_Date']]], "mmm")</f>
        <v>Oct</v>
      </c>
      <c r="S1658" s="6" t="str">
        <f>TEXT(ecommerce_dataset_updated[[#This Row],['[Purchase_Date']]], "ddd")</f>
        <v>Mon</v>
      </c>
      <c r="T1658" s="6">
        <f>ecommerce_dataset_updated[[#This Row],[Final_Price(Rs.) _]]-ecommerce_dataset_updated[[#This Row],['[Final_Price(Rs.)']]]</f>
        <v>3.9999999999906777E-3</v>
      </c>
      <c r="U1658" s="6" t="b">
        <f xml:space="preserve"> AND(ecommerce_dataset_updated[[#This Row],[Final_Price(Rs.) _]]=ecommerce_dataset_updated[[#This Row],['[Final_Price(Rs.)']]])</f>
        <v>0</v>
      </c>
      <c r="V1658" s="5"/>
    </row>
    <row r="1659" spans="1:22">
      <c r="A1659" t="s">
        <v>6678</v>
      </c>
      <c r="B1659" t="s">
        <v>6679</v>
      </c>
      <c r="C1659" t="s">
        <v>45</v>
      </c>
      <c r="D1659" s="9" t="s">
        <v>6680</v>
      </c>
      <c r="E1659" s="8">
        <f>ecommerce_dataset_updated[[#This Row],[Price (Rs.)]]+0</f>
        <v>96.82</v>
      </c>
      <c r="F1659" s="6" t="s">
        <v>53</v>
      </c>
      <c r="G1659" s="7">
        <f>ecommerce_dataset_updated[[#This Row],[Discount (%)]]+0</f>
        <v>5</v>
      </c>
      <c r="H1659" s="6" t="s">
        <v>6681</v>
      </c>
      <c r="I1659" s="6">
        <f>ecommerce_dataset_updated[[#This Row],['[Price (Rs.)']]]*ecommerce_dataset_updated[[#This Row],['[Discount (%)']]]/100</f>
        <v>4.8409999999999993</v>
      </c>
      <c r="J1659" s="6">
        <f>ecommerce_dataset_updated[[#This Row],[Final_Price(Rs.)]]+0</f>
        <v>91.98</v>
      </c>
      <c r="K1659" s="6">
        <f xml:space="preserve"> ecommerce_dataset_updated[[#This Row],['[Price (Rs.)']]]-ecommerce_dataset_updated[[#This Row],[Discount Amount _]]</f>
        <v>91.978999999999999</v>
      </c>
      <c r="L1659" t="s">
        <v>28</v>
      </c>
      <c r="M1659" t="s">
        <v>587</v>
      </c>
      <c r="N1659" s="4" t="s">
        <v>14071</v>
      </c>
      <c r="O1659" s="4" t="s">
        <v>14059</v>
      </c>
      <c r="P1659" s="4" t="s">
        <v>14079</v>
      </c>
      <c r="Q1659" s="5">
        <f>DATE(ecommerce_dataset_updated[[#This Row],[YYYY]],ecommerce_dataset_updated[[#This Row],[MM]],ecommerce_dataset_updated[[#This Row],[DD]])</f>
        <v>45436</v>
      </c>
      <c r="R1659" s="6" t="str">
        <f>TEXT(ecommerce_dataset_updated[[#This Row],['[Purchase_Date']]], "mmm")</f>
        <v>May</v>
      </c>
      <c r="S1659" s="6" t="str">
        <f>TEXT(ecommerce_dataset_updated[[#This Row],['[Purchase_Date']]], "ddd")</f>
        <v>Fri</v>
      </c>
      <c r="T1659" s="6">
        <f>ecommerce_dataset_updated[[#This Row],[Final_Price(Rs.) _]]-ecommerce_dataset_updated[[#This Row],['[Final_Price(Rs.)']]]</f>
        <v>-1.0000000000047748E-3</v>
      </c>
      <c r="U1659" s="6" t="b">
        <f xml:space="preserve"> AND(ecommerce_dataset_updated[[#This Row],[Final_Price(Rs.) _]]=ecommerce_dataset_updated[[#This Row],['[Final_Price(Rs.)']]])</f>
        <v>0</v>
      </c>
      <c r="V1659" s="5"/>
    </row>
    <row r="1660" spans="1:22">
      <c r="A1660" t="s">
        <v>6682</v>
      </c>
      <c r="B1660" t="s">
        <v>6683</v>
      </c>
      <c r="C1660" t="s">
        <v>32</v>
      </c>
      <c r="D1660" s="9" t="s">
        <v>6684</v>
      </c>
      <c r="E1660" s="8">
        <f>ecommerce_dataset_updated[[#This Row],[Price (Rs.)]]+0</f>
        <v>62.47</v>
      </c>
      <c r="F1660" s="6" t="s">
        <v>12</v>
      </c>
      <c r="G1660" s="7">
        <f>ecommerce_dataset_updated[[#This Row],[Discount (%)]]+0</f>
        <v>15</v>
      </c>
      <c r="H1660" s="6" t="s">
        <v>6199</v>
      </c>
      <c r="I1660" s="6">
        <f>ecommerce_dataset_updated[[#This Row],['[Price (Rs.)']]]*ecommerce_dataset_updated[[#This Row],['[Discount (%)']]]/100</f>
        <v>9.3704999999999998</v>
      </c>
      <c r="J1660" s="6">
        <f>ecommerce_dataset_updated[[#This Row],[Final_Price(Rs.)]]+0</f>
        <v>53.1</v>
      </c>
      <c r="K1660" s="6">
        <f xml:space="preserve"> ecommerce_dataset_updated[[#This Row],['[Price (Rs.)']]]-ecommerce_dataset_updated[[#This Row],[Discount Amount _]]</f>
        <v>53.099499999999999</v>
      </c>
      <c r="L1660" t="s">
        <v>77</v>
      </c>
      <c r="M1660" t="s">
        <v>2500</v>
      </c>
      <c r="N1660" s="4" t="s">
        <v>12</v>
      </c>
      <c r="O1660" s="4" t="s">
        <v>14055</v>
      </c>
      <c r="P1660" s="4" t="s">
        <v>14079</v>
      </c>
      <c r="Q1660" s="5">
        <f>DATE(ecommerce_dataset_updated[[#This Row],[YYYY]],ecommerce_dataset_updated[[#This Row],[MM]],ecommerce_dataset_updated[[#This Row],[DD]])</f>
        <v>45519</v>
      </c>
      <c r="R1660" s="6" t="str">
        <f>TEXT(ecommerce_dataset_updated[[#This Row],['[Purchase_Date']]], "mmm")</f>
        <v>Aug</v>
      </c>
      <c r="S1660" s="6" t="str">
        <f>TEXT(ecommerce_dataset_updated[[#This Row],['[Purchase_Date']]], "ddd")</f>
        <v>Thu</v>
      </c>
      <c r="T1660" s="6">
        <f>ecommerce_dataset_updated[[#This Row],[Final_Price(Rs.) _]]-ecommerce_dataset_updated[[#This Row],['[Final_Price(Rs.)']]]</f>
        <v>-5.0000000000238742E-4</v>
      </c>
      <c r="U1660" s="6" t="b">
        <f xml:space="preserve"> AND(ecommerce_dataset_updated[[#This Row],[Final_Price(Rs.) _]]=ecommerce_dataset_updated[[#This Row],['[Final_Price(Rs.)']]])</f>
        <v>0</v>
      </c>
      <c r="V1660" s="5"/>
    </row>
    <row r="1661" spans="1:22">
      <c r="A1661" t="s">
        <v>6685</v>
      </c>
      <c r="B1661" t="s">
        <v>6686</v>
      </c>
      <c r="C1661" t="s">
        <v>18</v>
      </c>
      <c r="D1661" s="9" t="s">
        <v>6687</v>
      </c>
      <c r="E1661" s="8">
        <f>ecommerce_dataset_updated[[#This Row],[Price (Rs.)]]+0</f>
        <v>367.66</v>
      </c>
      <c r="F1661" s="6" t="s">
        <v>20</v>
      </c>
      <c r="G1661" s="7">
        <f>ecommerce_dataset_updated[[#This Row],[Discount (%)]]+0</f>
        <v>20</v>
      </c>
      <c r="H1661" s="6" t="s">
        <v>6688</v>
      </c>
      <c r="I1661" s="6">
        <f>ecommerce_dataset_updated[[#This Row],['[Price (Rs.)']]]*ecommerce_dataset_updated[[#This Row],['[Discount (%)']]]/100</f>
        <v>73.532000000000011</v>
      </c>
      <c r="J1661" s="6">
        <f>ecommerce_dataset_updated[[#This Row],[Final_Price(Rs.)]]+0</f>
        <v>294.13</v>
      </c>
      <c r="K1661" s="6">
        <f xml:space="preserve"> ecommerce_dataset_updated[[#This Row],['[Price (Rs.)']]]-ecommerce_dataset_updated[[#This Row],[Discount Amount _]]</f>
        <v>294.12800000000004</v>
      </c>
      <c r="L1661" t="s">
        <v>77</v>
      </c>
      <c r="M1661" t="s">
        <v>686</v>
      </c>
      <c r="N1661" s="4" t="s">
        <v>75</v>
      </c>
      <c r="O1661" s="4" t="s">
        <v>14051</v>
      </c>
      <c r="P1661" s="4" t="s">
        <v>14079</v>
      </c>
      <c r="Q1661" s="5">
        <f>DATE(ecommerce_dataset_updated[[#This Row],[YYYY]],ecommerce_dataset_updated[[#This Row],[MM]],ecommerce_dataset_updated[[#This Row],[DD]])</f>
        <v>45332</v>
      </c>
      <c r="R1661" s="6" t="str">
        <f>TEXT(ecommerce_dataset_updated[[#This Row],['[Purchase_Date']]], "mmm")</f>
        <v>Feb</v>
      </c>
      <c r="S1661" s="6" t="str">
        <f>TEXT(ecommerce_dataset_updated[[#This Row],['[Purchase_Date']]], "ddd")</f>
        <v>Sat</v>
      </c>
      <c r="T1661" s="6">
        <f>ecommerce_dataset_updated[[#This Row],[Final_Price(Rs.) _]]-ecommerce_dataset_updated[[#This Row],['[Final_Price(Rs.)']]]</f>
        <v>-1.9999999999527063E-3</v>
      </c>
      <c r="U1661" s="6" t="b">
        <f xml:space="preserve"> AND(ecommerce_dataset_updated[[#This Row],[Final_Price(Rs.) _]]=ecommerce_dataset_updated[[#This Row],['[Final_Price(Rs.)']]])</f>
        <v>0</v>
      </c>
      <c r="V1661" s="5"/>
    </row>
    <row r="1662" spans="1:22">
      <c r="A1662" t="s">
        <v>6689</v>
      </c>
      <c r="B1662" t="s">
        <v>6690</v>
      </c>
      <c r="C1662" t="s">
        <v>68</v>
      </c>
      <c r="D1662" s="9" t="s">
        <v>6691</v>
      </c>
      <c r="E1662" s="8">
        <f>ecommerce_dataset_updated[[#This Row],[Price (Rs.)]]+0</f>
        <v>349.25</v>
      </c>
      <c r="F1662" s="6" t="s">
        <v>75</v>
      </c>
      <c r="G1662" s="7">
        <f>ecommerce_dataset_updated[[#This Row],[Discount (%)]]+0</f>
        <v>10</v>
      </c>
      <c r="H1662" s="6" t="s">
        <v>6692</v>
      </c>
      <c r="I1662" s="6">
        <f>ecommerce_dataset_updated[[#This Row],['[Price (Rs.)']]]*ecommerce_dataset_updated[[#This Row],['[Discount (%)']]]/100</f>
        <v>34.924999999999997</v>
      </c>
      <c r="J1662" s="6">
        <f>ecommerce_dataset_updated[[#This Row],[Final_Price(Rs.)]]+0</f>
        <v>314.32</v>
      </c>
      <c r="K1662" s="6">
        <f xml:space="preserve"> ecommerce_dataset_updated[[#This Row],['[Price (Rs.)']]]-ecommerce_dataset_updated[[#This Row],[Discount Amount _]]</f>
        <v>314.32499999999999</v>
      </c>
      <c r="L1662" t="s">
        <v>35</v>
      </c>
      <c r="M1662" t="s">
        <v>1186</v>
      </c>
      <c r="N1662" s="4" t="s">
        <v>14051</v>
      </c>
      <c r="O1662" s="4" t="s">
        <v>14055</v>
      </c>
      <c r="P1662" s="4" t="s">
        <v>14079</v>
      </c>
      <c r="Q1662" s="5">
        <f>DATE(ecommerce_dataset_updated[[#This Row],[YYYY]],ecommerce_dataset_updated[[#This Row],[MM]],ecommerce_dataset_updated[[#This Row],[DD]])</f>
        <v>45506</v>
      </c>
      <c r="R1662" s="6" t="str">
        <f>TEXT(ecommerce_dataset_updated[[#This Row],['[Purchase_Date']]], "mmm")</f>
        <v>Aug</v>
      </c>
      <c r="S1662" s="6" t="str">
        <f>TEXT(ecommerce_dataset_updated[[#This Row],['[Purchase_Date']]], "ddd")</f>
        <v>Fri</v>
      </c>
      <c r="T1662" s="6">
        <f>ecommerce_dataset_updated[[#This Row],[Final_Price(Rs.) _]]-ecommerce_dataset_updated[[#This Row],['[Final_Price(Rs.)']]]</f>
        <v>4.9999999999954525E-3</v>
      </c>
      <c r="U1662" s="6" t="b">
        <f xml:space="preserve"> AND(ecommerce_dataset_updated[[#This Row],[Final_Price(Rs.) _]]=ecommerce_dataset_updated[[#This Row],['[Final_Price(Rs.)']]])</f>
        <v>0</v>
      </c>
      <c r="V1662" s="5"/>
    </row>
    <row r="1663" spans="1:22">
      <c r="A1663" t="s">
        <v>6693</v>
      </c>
      <c r="B1663" t="s">
        <v>6694</v>
      </c>
      <c r="C1663" t="s">
        <v>18</v>
      </c>
      <c r="D1663" s="9" t="s">
        <v>6695</v>
      </c>
      <c r="E1663" s="8">
        <f>ecommerce_dataset_updated[[#This Row],[Price (Rs.)]]+0</f>
        <v>130.80000000000001</v>
      </c>
      <c r="F1663" s="6" t="s">
        <v>26</v>
      </c>
      <c r="G1663" s="7">
        <f>ecommerce_dataset_updated[[#This Row],[Discount (%)]]+0</f>
        <v>25</v>
      </c>
      <c r="H1663" s="6" t="s">
        <v>6696</v>
      </c>
      <c r="I1663" s="6">
        <f>ecommerce_dataset_updated[[#This Row],['[Price (Rs.)']]]*ecommerce_dataset_updated[[#This Row],['[Discount (%)']]]/100</f>
        <v>32.700000000000003</v>
      </c>
      <c r="J1663" s="6">
        <f>ecommerce_dataset_updated[[#This Row],[Final_Price(Rs.)]]+0</f>
        <v>98.1</v>
      </c>
      <c r="K1663" s="6">
        <f xml:space="preserve"> ecommerce_dataset_updated[[#This Row],['[Price (Rs.)']]]-ecommerce_dataset_updated[[#This Row],[Discount Amount _]]</f>
        <v>98.100000000000009</v>
      </c>
      <c r="L1663" t="s">
        <v>120</v>
      </c>
      <c r="M1663" t="s">
        <v>2428</v>
      </c>
      <c r="N1663" s="4" t="s">
        <v>14052</v>
      </c>
      <c r="O1663" s="4" t="s">
        <v>14057</v>
      </c>
      <c r="P1663" s="4" t="s">
        <v>14079</v>
      </c>
      <c r="Q1663" s="5">
        <f>DATE(ecommerce_dataset_updated[[#This Row],[YYYY]],ecommerce_dataset_updated[[#This Row],[MM]],ecommerce_dataset_updated[[#This Row],[DD]])</f>
        <v>45352</v>
      </c>
      <c r="R1663" s="6" t="str">
        <f>TEXT(ecommerce_dataset_updated[[#This Row],['[Purchase_Date']]], "mmm")</f>
        <v>Mar</v>
      </c>
      <c r="S1663" s="6" t="str">
        <f>TEXT(ecommerce_dataset_updated[[#This Row],['[Purchase_Date']]], "ddd")</f>
        <v>Fri</v>
      </c>
      <c r="T1663" s="6">
        <f>ecommerce_dataset_updated[[#This Row],[Final_Price(Rs.) _]]-ecommerce_dataset_updated[[#This Row],['[Final_Price(Rs.)']]]</f>
        <v>0</v>
      </c>
      <c r="U1663" s="6" t="b">
        <f xml:space="preserve"> AND(ecommerce_dataset_updated[[#This Row],[Final_Price(Rs.) _]]=ecommerce_dataset_updated[[#This Row],['[Final_Price(Rs.)']]])</f>
        <v>1</v>
      </c>
      <c r="V1663" s="5"/>
    </row>
    <row r="1664" spans="1:22">
      <c r="A1664" t="s">
        <v>6697</v>
      </c>
      <c r="B1664" t="s">
        <v>6698</v>
      </c>
      <c r="C1664" t="s">
        <v>18</v>
      </c>
      <c r="D1664" s="9" t="s">
        <v>6699</v>
      </c>
      <c r="E1664" s="8">
        <f>ecommerce_dataset_updated[[#This Row],[Price (Rs.)]]+0</f>
        <v>186.72</v>
      </c>
      <c r="F1664" s="6" t="s">
        <v>47</v>
      </c>
      <c r="G1664" s="7">
        <f>ecommerce_dataset_updated[[#This Row],[Discount (%)]]+0</f>
        <v>50</v>
      </c>
      <c r="H1664" s="6" t="s">
        <v>6700</v>
      </c>
      <c r="I1664" s="6">
        <f>ecommerce_dataset_updated[[#This Row],['[Price (Rs.)']]]*ecommerce_dataset_updated[[#This Row],['[Discount (%)']]]/100</f>
        <v>93.36</v>
      </c>
      <c r="J1664" s="6">
        <f>ecommerce_dataset_updated[[#This Row],[Final_Price(Rs.)]]+0</f>
        <v>93.36</v>
      </c>
      <c r="K1664" s="6">
        <f xml:space="preserve"> ecommerce_dataset_updated[[#This Row],['[Price (Rs.)']]]-ecommerce_dataset_updated[[#This Row],[Discount Amount _]]</f>
        <v>93.36</v>
      </c>
      <c r="L1664" t="s">
        <v>28</v>
      </c>
      <c r="M1664" t="s">
        <v>718</v>
      </c>
      <c r="N1664" s="4" t="s">
        <v>14068</v>
      </c>
      <c r="O1664" s="4" t="s">
        <v>14067</v>
      </c>
      <c r="P1664" s="4" t="s">
        <v>14079</v>
      </c>
      <c r="Q1664" s="5">
        <f>DATE(ecommerce_dataset_updated[[#This Row],[YYYY]],ecommerce_dataset_updated[[#This Row],[MM]],ecommerce_dataset_updated[[#This Row],[DD]])</f>
        <v>45504</v>
      </c>
      <c r="R1664" s="6" t="str">
        <f>TEXT(ecommerce_dataset_updated[[#This Row],['[Purchase_Date']]], "mmm")</f>
        <v>Jul</v>
      </c>
      <c r="S1664" s="6" t="str">
        <f>TEXT(ecommerce_dataset_updated[[#This Row],['[Purchase_Date']]], "ddd")</f>
        <v>Wed</v>
      </c>
      <c r="T1664" s="6">
        <f>ecommerce_dataset_updated[[#This Row],[Final_Price(Rs.) _]]-ecommerce_dataset_updated[[#This Row],['[Final_Price(Rs.)']]]</f>
        <v>0</v>
      </c>
      <c r="U1664" s="6" t="b">
        <f xml:space="preserve"> AND(ecommerce_dataset_updated[[#This Row],[Final_Price(Rs.) _]]=ecommerce_dataset_updated[[#This Row],['[Final_Price(Rs.)']]])</f>
        <v>1</v>
      </c>
      <c r="V1664" s="5"/>
    </row>
    <row r="1665" spans="1:22">
      <c r="A1665" t="s">
        <v>6701</v>
      </c>
      <c r="B1665" t="s">
        <v>6702</v>
      </c>
      <c r="C1665" t="s">
        <v>68</v>
      </c>
      <c r="D1665" s="9" t="s">
        <v>6703</v>
      </c>
      <c r="E1665" s="8">
        <f>ecommerce_dataset_updated[[#This Row],[Price (Rs.)]]+0</f>
        <v>364.33</v>
      </c>
      <c r="F1665" s="6" t="s">
        <v>154</v>
      </c>
      <c r="G1665" s="7">
        <f>ecommerce_dataset_updated[[#This Row],[Discount (%)]]+0</f>
        <v>30</v>
      </c>
      <c r="H1665" s="6" t="s">
        <v>6704</v>
      </c>
      <c r="I1665" s="6">
        <f>ecommerce_dataset_updated[[#This Row],['[Price (Rs.)']]]*ecommerce_dataset_updated[[#This Row],['[Discount (%)']]]/100</f>
        <v>109.29899999999999</v>
      </c>
      <c r="J1665" s="6">
        <f>ecommerce_dataset_updated[[#This Row],[Final_Price(Rs.)]]+0</f>
        <v>255.03</v>
      </c>
      <c r="K1665" s="6">
        <f xml:space="preserve"> ecommerce_dataset_updated[[#This Row],['[Price (Rs.)']]]-ecommerce_dataset_updated[[#This Row],[Discount Amount _]]</f>
        <v>255.03100000000001</v>
      </c>
      <c r="L1665" t="s">
        <v>35</v>
      </c>
      <c r="M1665" t="s">
        <v>1126</v>
      </c>
      <c r="N1665" s="4" t="s">
        <v>14048</v>
      </c>
      <c r="O1665" s="4" t="s">
        <v>14050</v>
      </c>
      <c r="P1665" s="4" t="s">
        <v>14079</v>
      </c>
      <c r="Q1665" s="5">
        <f>DATE(ecommerce_dataset_updated[[#This Row],[YYYY]],ecommerce_dataset_updated[[#This Row],[MM]],ecommerce_dataset_updated[[#This Row],[DD]])</f>
        <v>45547</v>
      </c>
      <c r="R1665" s="6" t="str">
        <f>TEXT(ecommerce_dataset_updated[[#This Row],['[Purchase_Date']]], "mmm")</f>
        <v>Sep</v>
      </c>
      <c r="S1665" s="6" t="str">
        <f>TEXT(ecommerce_dataset_updated[[#This Row],['[Purchase_Date']]], "ddd")</f>
        <v>Thu</v>
      </c>
      <c r="T1665" s="6">
        <f>ecommerce_dataset_updated[[#This Row],[Final_Price(Rs.) _]]-ecommerce_dataset_updated[[#This Row],['[Final_Price(Rs.)']]]</f>
        <v>1.0000000000047748E-3</v>
      </c>
      <c r="U1665" s="6" t="b">
        <f xml:space="preserve"> AND(ecommerce_dataset_updated[[#This Row],[Final_Price(Rs.) _]]=ecommerce_dataset_updated[[#This Row],['[Final_Price(Rs.)']]])</f>
        <v>0</v>
      </c>
      <c r="V1665" s="5"/>
    </row>
    <row r="1666" spans="1:22">
      <c r="A1666" t="s">
        <v>6705</v>
      </c>
      <c r="B1666" t="s">
        <v>6706</v>
      </c>
      <c r="C1666" t="s">
        <v>32</v>
      </c>
      <c r="D1666" s="9" t="s">
        <v>6707</v>
      </c>
      <c r="E1666" s="8">
        <f>ecommerce_dataset_updated[[#This Row],[Price (Rs.)]]+0</f>
        <v>442.58</v>
      </c>
      <c r="F1666" s="6" t="s">
        <v>53</v>
      </c>
      <c r="G1666" s="7">
        <f>ecommerce_dataset_updated[[#This Row],[Discount (%)]]+0</f>
        <v>5</v>
      </c>
      <c r="H1666" s="6" t="s">
        <v>6708</v>
      </c>
      <c r="I1666" s="6">
        <f>ecommerce_dataset_updated[[#This Row],['[Price (Rs.)']]]*ecommerce_dataset_updated[[#This Row],['[Discount (%)']]]/100</f>
        <v>22.129000000000001</v>
      </c>
      <c r="J1666" s="6">
        <f>ecommerce_dataset_updated[[#This Row],[Final_Price(Rs.)]]+0</f>
        <v>420.45</v>
      </c>
      <c r="K1666" s="6">
        <f xml:space="preserve"> ecommerce_dataset_updated[[#This Row],['[Price (Rs.)']]]-ecommerce_dataset_updated[[#This Row],[Discount Amount _]]</f>
        <v>420.45099999999996</v>
      </c>
      <c r="L1666" t="s">
        <v>14</v>
      </c>
      <c r="M1666" t="s">
        <v>881</v>
      </c>
      <c r="N1666" s="4" t="s">
        <v>26</v>
      </c>
      <c r="O1666" s="4" t="s">
        <v>14062</v>
      </c>
      <c r="P1666" s="4" t="s">
        <v>14079</v>
      </c>
      <c r="Q1666" s="5">
        <f>DATE(ecommerce_dataset_updated[[#This Row],[YYYY]],ecommerce_dataset_updated[[#This Row],[MM]],ecommerce_dataset_updated[[#This Row],[DD]])</f>
        <v>45468</v>
      </c>
      <c r="R1666" s="6" t="str">
        <f>TEXT(ecommerce_dataset_updated[[#This Row],['[Purchase_Date']]], "mmm")</f>
        <v>Jun</v>
      </c>
      <c r="S1666" s="6" t="str">
        <f>TEXT(ecommerce_dataset_updated[[#This Row],['[Purchase_Date']]], "ddd")</f>
        <v>Tue</v>
      </c>
      <c r="T1666" s="6">
        <f>ecommerce_dataset_updated[[#This Row],[Final_Price(Rs.) _]]-ecommerce_dataset_updated[[#This Row],['[Final_Price(Rs.)']]]</f>
        <v>9.9999999997635314E-4</v>
      </c>
      <c r="U1666" s="6" t="b">
        <f xml:space="preserve"> AND(ecommerce_dataset_updated[[#This Row],[Final_Price(Rs.) _]]=ecommerce_dataset_updated[[#This Row],['[Final_Price(Rs.)']]])</f>
        <v>0</v>
      </c>
      <c r="V1666" s="5"/>
    </row>
    <row r="1667" spans="1:22">
      <c r="A1667" t="s">
        <v>6709</v>
      </c>
      <c r="B1667" t="s">
        <v>6710</v>
      </c>
      <c r="C1667" t="s">
        <v>68</v>
      </c>
      <c r="D1667" s="9" t="s">
        <v>6711</v>
      </c>
      <c r="E1667" s="8">
        <f>ecommerce_dataset_updated[[#This Row],[Price (Rs.)]]+0</f>
        <v>114.99</v>
      </c>
      <c r="F1667" s="6" t="s">
        <v>53</v>
      </c>
      <c r="G1667" s="7">
        <f>ecommerce_dataset_updated[[#This Row],[Discount (%)]]+0</f>
        <v>5</v>
      </c>
      <c r="H1667" s="6" t="s">
        <v>6712</v>
      </c>
      <c r="I1667" s="6">
        <f>ecommerce_dataset_updated[[#This Row],['[Price (Rs.)']]]*ecommerce_dataset_updated[[#This Row],['[Discount (%)']]]/100</f>
        <v>5.7494999999999994</v>
      </c>
      <c r="J1667" s="6">
        <f>ecommerce_dataset_updated[[#This Row],[Final_Price(Rs.)]]+0</f>
        <v>109.24</v>
      </c>
      <c r="K1667" s="6">
        <f xml:space="preserve"> ecommerce_dataset_updated[[#This Row],['[Price (Rs.)']]]-ecommerce_dataset_updated[[#This Row],[Discount Amount _]]</f>
        <v>109.2405</v>
      </c>
      <c r="L1667" t="s">
        <v>28</v>
      </c>
      <c r="M1667" t="s">
        <v>3823</v>
      </c>
      <c r="N1667" s="4" t="s">
        <v>14055</v>
      </c>
      <c r="O1667" s="4" t="s">
        <v>14053</v>
      </c>
      <c r="P1667" s="4" t="s">
        <v>14079</v>
      </c>
      <c r="Q1667" s="5">
        <f>DATE(ecommerce_dataset_updated[[#This Row],[YYYY]],ecommerce_dataset_updated[[#This Row],[MM]],ecommerce_dataset_updated[[#This Row],[DD]])</f>
        <v>45390</v>
      </c>
      <c r="R1667" s="6" t="str">
        <f>TEXT(ecommerce_dataset_updated[[#This Row],['[Purchase_Date']]], "mmm")</f>
        <v>Apr</v>
      </c>
      <c r="S1667" s="6" t="str">
        <f>TEXT(ecommerce_dataset_updated[[#This Row],['[Purchase_Date']]], "ddd")</f>
        <v>Mon</v>
      </c>
      <c r="T1667" s="6">
        <f>ecommerce_dataset_updated[[#This Row],[Final_Price(Rs.) _]]-ecommerce_dataset_updated[[#This Row],['[Final_Price(Rs.)']]]</f>
        <v>5.0000000000238742E-4</v>
      </c>
      <c r="U1667" s="6" t="b">
        <f xml:space="preserve"> AND(ecommerce_dataset_updated[[#This Row],[Final_Price(Rs.) _]]=ecommerce_dataset_updated[[#This Row],['[Final_Price(Rs.)']]])</f>
        <v>0</v>
      </c>
      <c r="V1667" s="5"/>
    </row>
    <row r="1668" spans="1:22">
      <c r="A1668" t="s">
        <v>6713</v>
      </c>
      <c r="B1668" t="s">
        <v>6714</v>
      </c>
      <c r="C1668" t="s">
        <v>68</v>
      </c>
      <c r="D1668" s="9" t="s">
        <v>6715</v>
      </c>
      <c r="E1668" s="8">
        <f>ecommerce_dataset_updated[[#This Row],[Price (Rs.)]]+0</f>
        <v>239.96</v>
      </c>
      <c r="F1668" s="6" t="s">
        <v>47</v>
      </c>
      <c r="G1668" s="7">
        <f>ecommerce_dataset_updated[[#This Row],[Discount (%)]]+0</f>
        <v>50</v>
      </c>
      <c r="H1668" s="6" t="s">
        <v>6716</v>
      </c>
      <c r="I1668" s="6">
        <f>ecommerce_dataset_updated[[#This Row],['[Price (Rs.)']]]*ecommerce_dataset_updated[[#This Row],['[Discount (%)']]]/100</f>
        <v>119.98</v>
      </c>
      <c r="J1668" s="6">
        <f>ecommerce_dataset_updated[[#This Row],[Final_Price(Rs.)]]+0</f>
        <v>119.98</v>
      </c>
      <c r="K1668" s="6">
        <f xml:space="preserve"> ecommerce_dataset_updated[[#This Row],['[Price (Rs.)']]]-ecommerce_dataset_updated[[#This Row],[Discount Amount _]]</f>
        <v>119.98</v>
      </c>
      <c r="L1668" t="s">
        <v>120</v>
      </c>
      <c r="M1668" t="s">
        <v>788</v>
      </c>
      <c r="N1668" s="4" t="s">
        <v>14049</v>
      </c>
      <c r="O1668" s="4" t="s">
        <v>14067</v>
      </c>
      <c r="P1668" s="4" t="s">
        <v>14079</v>
      </c>
      <c r="Q1668" s="5">
        <f>DATE(ecommerce_dataset_updated[[#This Row],[YYYY]],ecommerce_dataset_updated[[#This Row],[MM]],ecommerce_dataset_updated[[#This Row],[DD]])</f>
        <v>45484</v>
      </c>
      <c r="R1668" s="6" t="str">
        <f>TEXT(ecommerce_dataset_updated[[#This Row],['[Purchase_Date']]], "mmm")</f>
        <v>Jul</v>
      </c>
      <c r="S1668" s="6" t="str">
        <f>TEXT(ecommerce_dataset_updated[[#This Row],['[Purchase_Date']]], "ddd")</f>
        <v>Thu</v>
      </c>
      <c r="T1668" s="6">
        <f>ecommerce_dataset_updated[[#This Row],[Final_Price(Rs.) _]]-ecommerce_dataset_updated[[#This Row],['[Final_Price(Rs.)']]]</f>
        <v>0</v>
      </c>
      <c r="U1668" s="6" t="b">
        <f xml:space="preserve"> AND(ecommerce_dataset_updated[[#This Row],[Final_Price(Rs.) _]]=ecommerce_dataset_updated[[#This Row],['[Final_Price(Rs.)']]])</f>
        <v>1</v>
      </c>
      <c r="V1668" s="5"/>
    </row>
    <row r="1669" spans="1:22">
      <c r="A1669" t="s">
        <v>6717</v>
      </c>
      <c r="B1669" t="s">
        <v>6718</v>
      </c>
      <c r="C1669" t="s">
        <v>68</v>
      </c>
      <c r="D1669" s="9" t="s">
        <v>6719</v>
      </c>
      <c r="E1669" s="8">
        <f>ecommerce_dataset_updated[[#This Row],[Price (Rs.)]]+0</f>
        <v>105.15</v>
      </c>
      <c r="F1669" s="6" t="s">
        <v>53</v>
      </c>
      <c r="G1669" s="7">
        <f>ecommerce_dataset_updated[[#This Row],[Discount (%)]]+0</f>
        <v>5</v>
      </c>
      <c r="H1669" s="6" t="s">
        <v>6720</v>
      </c>
      <c r="I1669" s="6">
        <f>ecommerce_dataset_updated[[#This Row],['[Price (Rs.)']]]*ecommerce_dataset_updated[[#This Row],['[Discount (%)']]]/100</f>
        <v>5.2575000000000003</v>
      </c>
      <c r="J1669" s="6">
        <f>ecommerce_dataset_updated[[#This Row],[Final_Price(Rs.)]]+0</f>
        <v>99.89</v>
      </c>
      <c r="K1669" s="6">
        <f xml:space="preserve"> ecommerce_dataset_updated[[#This Row],['[Price (Rs.)']]]-ecommerce_dataset_updated[[#This Row],[Discount Amount _]]</f>
        <v>99.892500000000013</v>
      </c>
      <c r="L1669" t="s">
        <v>14</v>
      </c>
      <c r="M1669" t="s">
        <v>413</v>
      </c>
      <c r="N1669" s="4" t="s">
        <v>14057</v>
      </c>
      <c r="O1669" s="4" t="s">
        <v>14050</v>
      </c>
      <c r="P1669" s="4" t="s">
        <v>14079</v>
      </c>
      <c r="Q1669" s="5">
        <f>DATE(ecommerce_dataset_updated[[#This Row],[YYYY]],ecommerce_dataset_updated[[#This Row],[MM]],ecommerce_dataset_updated[[#This Row],[DD]])</f>
        <v>45538</v>
      </c>
      <c r="R1669" s="6" t="str">
        <f>TEXT(ecommerce_dataset_updated[[#This Row],['[Purchase_Date']]], "mmm")</f>
        <v>Sep</v>
      </c>
      <c r="S1669" s="6" t="str">
        <f>TEXT(ecommerce_dataset_updated[[#This Row],['[Purchase_Date']]], "ddd")</f>
        <v>Tue</v>
      </c>
      <c r="T1669" s="6">
        <f>ecommerce_dataset_updated[[#This Row],[Final_Price(Rs.) _]]-ecommerce_dataset_updated[[#This Row],['[Final_Price(Rs.)']]]</f>
        <v>2.5000000000119371E-3</v>
      </c>
      <c r="U1669" s="6" t="b">
        <f xml:space="preserve"> AND(ecommerce_dataset_updated[[#This Row],[Final_Price(Rs.) _]]=ecommerce_dataset_updated[[#This Row],['[Final_Price(Rs.)']]])</f>
        <v>0</v>
      </c>
      <c r="V1669" s="5"/>
    </row>
    <row r="1670" spans="1:22">
      <c r="A1670" t="s">
        <v>6721</v>
      </c>
      <c r="B1670" t="s">
        <v>6722</v>
      </c>
      <c r="C1670" t="s">
        <v>18</v>
      </c>
      <c r="D1670" s="9" t="s">
        <v>6723</v>
      </c>
      <c r="E1670" s="8">
        <f>ecommerce_dataset_updated[[#This Row],[Price (Rs.)]]+0</f>
        <v>169.17</v>
      </c>
      <c r="F1670" s="6" t="s">
        <v>26</v>
      </c>
      <c r="G1670" s="7">
        <f>ecommerce_dataset_updated[[#This Row],[Discount (%)]]+0</f>
        <v>25</v>
      </c>
      <c r="H1670" s="6" t="s">
        <v>6724</v>
      </c>
      <c r="I1670" s="6">
        <f>ecommerce_dataset_updated[[#This Row],['[Price (Rs.)']]]*ecommerce_dataset_updated[[#This Row],['[Discount (%)']]]/100</f>
        <v>42.292499999999997</v>
      </c>
      <c r="J1670" s="6">
        <f>ecommerce_dataset_updated[[#This Row],[Final_Price(Rs.)]]+0</f>
        <v>126.88</v>
      </c>
      <c r="K1670" s="6">
        <f xml:space="preserve"> ecommerce_dataset_updated[[#This Row],['[Price (Rs.)']]]-ecommerce_dataset_updated[[#This Row],[Discount Amount _]]</f>
        <v>126.8775</v>
      </c>
      <c r="L1670" t="s">
        <v>35</v>
      </c>
      <c r="M1670" t="s">
        <v>1019</v>
      </c>
      <c r="N1670" s="4" t="s">
        <v>14072</v>
      </c>
      <c r="O1670" s="4" t="s">
        <v>75</v>
      </c>
      <c r="P1670" s="4" t="s">
        <v>14079</v>
      </c>
      <c r="Q1670" s="5">
        <f>DATE(ecommerce_dataset_updated[[#This Row],[YYYY]],ecommerce_dataset_updated[[#This Row],[MM]],ecommerce_dataset_updated[[#This Row],[DD]])</f>
        <v>45581</v>
      </c>
      <c r="R1670" s="6" t="str">
        <f>TEXT(ecommerce_dataset_updated[[#This Row],['[Purchase_Date']]], "mmm")</f>
        <v>Oct</v>
      </c>
      <c r="S1670" s="6" t="str">
        <f>TEXT(ecommerce_dataset_updated[[#This Row],['[Purchase_Date']]], "ddd")</f>
        <v>Wed</v>
      </c>
      <c r="T1670" s="6">
        <f>ecommerce_dataset_updated[[#This Row],[Final_Price(Rs.) _]]-ecommerce_dataset_updated[[#This Row],['[Final_Price(Rs.)']]]</f>
        <v>-2.4999999999977263E-3</v>
      </c>
      <c r="U1670" s="6" t="b">
        <f xml:space="preserve"> AND(ecommerce_dataset_updated[[#This Row],[Final_Price(Rs.) _]]=ecommerce_dataset_updated[[#This Row],['[Final_Price(Rs.)']]])</f>
        <v>0</v>
      </c>
      <c r="V1670" s="5"/>
    </row>
    <row r="1671" spans="1:22">
      <c r="A1671" t="s">
        <v>6725</v>
      </c>
      <c r="B1671" t="s">
        <v>6726</v>
      </c>
      <c r="C1671" t="s">
        <v>32</v>
      </c>
      <c r="D1671" s="9" t="s">
        <v>6727</v>
      </c>
      <c r="E1671" s="8">
        <f>ecommerce_dataset_updated[[#This Row],[Price (Rs.)]]+0</f>
        <v>102.19</v>
      </c>
      <c r="F1671" s="6" t="s">
        <v>12</v>
      </c>
      <c r="G1671" s="7">
        <f>ecommerce_dataset_updated[[#This Row],[Discount (%)]]+0</f>
        <v>15</v>
      </c>
      <c r="H1671" s="6" t="s">
        <v>6728</v>
      </c>
      <c r="I1671" s="6">
        <f>ecommerce_dataset_updated[[#This Row],['[Price (Rs.)']]]*ecommerce_dataset_updated[[#This Row],['[Discount (%)']]]/100</f>
        <v>15.328499999999998</v>
      </c>
      <c r="J1671" s="6">
        <f>ecommerce_dataset_updated[[#This Row],[Final_Price(Rs.)]]+0</f>
        <v>86.86</v>
      </c>
      <c r="K1671" s="6">
        <f xml:space="preserve"> ecommerce_dataset_updated[[#This Row],['[Price (Rs.)']]]-ecommerce_dataset_updated[[#This Row],[Discount Amount _]]</f>
        <v>86.861500000000007</v>
      </c>
      <c r="L1671" t="s">
        <v>77</v>
      </c>
      <c r="M1671" t="s">
        <v>3281</v>
      </c>
      <c r="N1671" s="4" t="s">
        <v>14051</v>
      </c>
      <c r="O1671" s="4" t="s">
        <v>14059</v>
      </c>
      <c r="P1671" s="4" t="s">
        <v>14079</v>
      </c>
      <c r="Q1671" s="5">
        <f>DATE(ecommerce_dataset_updated[[#This Row],[YYYY]],ecommerce_dataset_updated[[#This Row],[MM]],ecommerce_dataset_updated[[#This Row],[DD]])</f>
        <v>45414</v>
      </c>
      <c r="R1671" s="6" t="str">
        <f>TEXT(ecommerce_dataset_updated[[#This Row],['[Purchase_Date']]], "mmm")</f>
        <v>May</v>
      </c>
      <c r="S1671" s="6" t="str">
        <f>TEXT(ecommerce_dataset_updated[[#This Row],['[Purchase_Date']]], "ddd")</f>
        <v>Thu</v>
      </c>
      <c r="T1671" s="6">
        <f>ecommerce_dataset_updated[[#This Row],[Final_Price(Rs.) _]]-ecommerce_dataset_updated[[#This Row],['[Final_Price(Rs.)']]]</f>
        <v>1.5000000000071623E-3</v>
      </c>
      <c r="U1671" s="6" t="b">
        <f xml:space="preserve"> AND(ecommerce_dataset_updated[[#This Row],[Final_Price(Rs.) _]]=ecommerce_dataset_updated[[#This Row],['[Final_Price(Rs.)']]])</f>
        <v>0</v>
      </c>
      <c r="V1671" s="5"/>
    </row>
    <row r="1672" spans="1:22">
      <c r="A1672" t="s">
        <v>6729</v>
      </c>
      <c r="B1672" t="s">
        <v>6730</v>
      </c>
      <c r="C1672" t="s">
        <v>18</v>
      </c>
      <c r="D1672" s="9" t="s">
        <v>6731</v>
      </c>
      <c r="E1672" s="8">
        <f>ecommerce_dataset_updated[[#This Row],[Price (Rs.)]]+0</f>
        <v>448.45</v>
      </c>
      <c r="F1672" s="6" t="s">
        <v>107</v>
      </c>
      <c r="G1672" s="7">
        <f>ecommerce_dataset_updated[[#This Row],[Discount (%)]]+0</f>
        <v>0</v>
      </c>
      <c r="H1672" s="6" t="s">
        <v>6731</v>
      </c>
      <c r="I1672" s="6">
        <f>ecommerce_dataset_updated[[#This Row],['[Price (Rs.)']]]*ecommerce_dataset_updated[[#This Row],['[Discount (%)']]]/100</f>
        <v>0</v>
      </c>
      <c r="J1672" s="6">
        <f>ecommerce_dataset_updated[[#This Row],[Final_Price(Rs.)]]+0</f>
        <v>448.45</v>
      </c>
      <c r="K1672" s="6">
        <f xml:space="preserve"> ecommerce_dataset_updated[[#This Row],['[Price (Rs.)']]]-ecommerce_dataset_updated[[#This Row],[Discount Amount _]]</f>
        <v>448.45</v>
      </c>
      <c r="L1672" t="s">
        <v>120</v>
      </c>
      <c r="M1672" t="s">
        <v>399</v>
      </c>
      <c r="N1672" s="4" t="s">
        <v>14063</v>
      </c>
      <c r="O1672" s="4" t="s">
        <v>75</v>
      </c>
      <c r="P1672" s="4" t="s">
        <v>14079</v>
      </c>
      <c r="Q1672" s="5">
        <f>DATE(ecommerce_dataset_updated[[#This Row],[YYYY]],ecommerce_dataset_updated[[#This Row],[MM]],ecommerce_dataset_updated[[#This Row],[DD]])</f>
        <v>45582</v>
      </c>
      <c r="R1672" s="6" t="str">
        <f>TEXT(ecommerce_dataset_updated[[#This Row],['[Purchase_Date']]], "mmm")</f>
        <v>Oct</v>
      </c>
      <c r="S1672" s="6" t="str">
        <f>TEXT(ecommerce_dataset_updated[[#This Row],['[Purchase_Date']]], "ddd")</f>
        <v>Thu</v>
      </c>
      <c r="T1672" s="6">
        <f>ecommerce_dataset_updated[[#This Row],[Final_Price(Rs.) _]]-ecommerce_dataset_updated[[#This Row],['[Final_Price(Rs.)']]]</f>
        <v>0</v>
      </c>
      <c r="U1672" s="6" t="b">
        <f xml:space="preserve"> AND(ecommerce_dataset_updated[[#This Row],[Final_Price(Rs.) _]]=ecommerce_dataset_updated[[#This Row],['[Final_Price(Rs.)']]])</f>
        <v>1</v>
      </c>
      <c r="V1672" s="5"/>
    </row>
    <row r="1673" spans="1:22">
      <c r="A1673" t="s">
        <v>6732</v>
      </c>
      <c r="B1673" t="s">
        <v>6733</v>
      </c>
      <c r="C1673" t="s">
        <v>68</v>
      </c>
      <c r="D1673" s="9" t="s">
        <v>6734</v>
      </c>
      <c r="E1673" s="8">
        <f>ecommerce_dataset_updated[[#This Row],[Price (Rs.)]]+0</f>
        <v>253.96</v>
      </c>
      <c r="F1673" s="6" t="s">
        <v>75</v>
      </c>
      <c r="G1673" s="7">
        <f>ecommerce_dataset_updated[[#This Row],[Discount (%)]]+0</f>
        <v>10</v>
      </c>
      <c r="H1673" s="6" t="s">
        <v>6735</v>
      </c>
      <c r="I1673" s="6">
        <f>ecommerce_dataset_updated[[#This Row],['[Price (Rs.)']]]*ecommerce_dataset_updated[[#This Row],['[Discount (%)']]]/100</f>
        <v>25.396000000000001</v>
      </c>
      <c r="J1673" s="6">
        <f>ecommerce_dataset_updated[[#This Row],[Final_Price(Rs.)]]+0</f>
        <v>228.56</v>
      </c>
      <c r="K1673" s="6">
        <f xml:space="preserve"> ecommerce_dataset_updated[[#This Row],['[Price (Rs.)']]]-ecommerce_dataset_updated[[#This Row],[Discount Amount _]]</f>
        <v>228.56400000000002</v>
      </c>
      <c r="L1673" t="s">
        <v>77</v>
      </c>
      <c r="M1673" t="s">
        <v>2230</v>
      </c>
      <c r="N1673" s="4" t="s">
        <v>14065</v>
      </c>
      <c r="O1673" s="4" t="s">
        <v>14053</v>
      </c>
      <c r="P1673" s="4" t="s">
        <v>14079</v>
      </c>
      <c r="Q1673" s="5">
        <f>DATE(ecommerce_dataset_updated[[#This Row],[YYYY]],ecommerce_dataset_updated[[#This Row],[MM]],ecommerce_dataset_updated[[#This Row],[DD]])</f>
        <v>45405</v>
      </c>
      <c r="R1673" s="6" t="str">
        <f>TEXT(ecommerce_dataset_updated[[#This Row],['[Purchase_Date']]], "mmm")</f>
        <v>Apr</v>
      </c>
      <c r="S1673" s="6" t="str">
        <f>TEXT(ecommerce_dataset_updated[[#This Row],['[Purchase_Date']]], "ddd")</f>
        <v>Tue</v>
      </c>
      <c r="T1673" s="6">
        <f>ecommerce_dataset_updated[[#This Row],[Final_Price(Rs.) _]]-ecommerce_dataset_updated[[#This Row],['[Final_Price(Rs.)']]]</f>
        <v>4.0000000000190994E-3</v>
      </c>
      <c r="U1673" s="6" t="b">
        <f xml:space="preserve"> AND(ecommerce_dataset_updated[[#This Row],[Final_Price(Rs.) _]]=ecommerce_dataset_updated[[#This Row],['[Final_Price(Rs.)']]])</f>
        <v>0</v>
      </c>
      <c r="V1673" s="5"/>
    </row>
    <row r="1674" spans="1:22">
      <c r="A1674" t="s">
        <v>6736</v>
      </c>
      <c r="B1674" t="s">
        <v>6737</v>
      </c>
      <c r="C1674" t="s">
        <v>45</v>
      </c>
      <c r="D1674" s="9" t="s">
        <v>6738</v>
      </c>
      <c r="E1674" s="8">
        <f>ecommerce_dataset_updated[[#This Row],[Price (Rs.)]]+0</f>
        <v>11.78</v>
      </c>
      <c r="F1674" s="6" t="s">
        <v>47</v>
      </c>
      <c r="G1674" s="7">
        <f>ecommerce_dataset_updated[[#This Row],[Discount (%)]]+0</f>
        <v>50</v>
      </c>
      <c r="H1674" s="6" t="s">
        <v>6739</v>
      </c>
      <c r="I1674" s="6">
        <f>ecommerce_dataset_updated[[#This Row],['[Price (Rs.)']]]*ecommerce_dataset_updated[[#This Row],['[Discount (%)']]]/100</f>
        <v>5.89</v>
      </c>
      <c r="J1674" s="6">
        <f>ecommerce_dataset_updated[[#This Row],[Final_Price(Rs.)]]+0</f>
        <v>5.89</v>
      </c>
      <c r="K1674" s="6">
        <f xml:space="preserve"> ecommerce_dataset_updated[[#This Row],['[Price (Rs.)']]]-ecommerce_dataset_updated[[#This Row],[Discount Amount _]]</f>
        <v>5.89</v>
      </c>
      <c r="L1674" t="s">
        <v>35</v>
      </c>
      <c r="M1674" t="s">
        <v>1966</v>
      </c>
      <c r="N1674" s="4" t="s">
        <v>14062</v>
      </c>
      <c r="O1674" s="4" t="s">
        <v>14049</v>
      </c>
      <c r="P1674" s="4" t="s">
        <v>14079</v>
      </c>
      <c r="Q1674" s="5">
        <f>DATE(ecommerce_dataset_updated[[#This Row],[YYYY]],ecommerce_dataset_updated[[#This Row],[MM]],ecommerce_dataset_updated[[#This Row],[DD]])</f>
        <v>45602</v>
      </c>
      <c r="R1674" s="6" t="str">
        <f>TEXT(ecommerce_dataset_updated[[#This Row],['[Purchase_Date']]], "mmm")</f>
        <v>Nov</v>
      </c>
      <c r="S1674" s="6" t="str">
        <f>TEXT(ecommerce_dataset_updated[[#This Row],['[Purchase_Date']]], "ddd")</f>
        <v>Wed</v>
      </c>
      <c r="T1674" s="6">
        <f>ecommerce_dataset_updated[[#This Row],[Final_Price(Rs.) _]]-ecommerce_dataset_updated[[#This Row],['[Final_Price(Rs.)']]]</f>
        <v>0</v>
      </c>
      <c r="U1674" s="6" t="b">
        <f xml:space="preserve"> AND(ecommerce_dataset_updated[[#This Row],[Final_Price(Rs.) _]]=ecommerce_dataset_updated[[#This Row],['[Final_Price(Rs.)']]])</f>
        <v>1</v>
      </c>
      <c r="V1674" s="5"/>
    </row>
    <row r="1675" spans="1:22">
      <c r="A1675" t="s">
        <v>6740</v>
      </c>
      <c r="B1675" t="s">
        <v>6741</v>
      </c>
      <c r="C1675" t="s">
        <v>18</v>
      </c>
      <c r="D1675" s="9" t="s">
        <v>6742</v>
      </c>
      <c r="E1675" s="8">
        <f>ecommerce_dataset_updated[[#This Row],[Price (Rs.)]]+0</f>
        <v>369.37</v>
      </c>
      <c r="F1675" s="6" t="s">
        <v>107</v>
      </c>
      <c r="G1675" s="7">
        <f>ecommerce_dataset_updated[[#This Row],[Discount (%)]]+0</f>
        <v>0</v>
      </c>
      <c r="H1675" s="6" t="s">
        <v>6742</v>
      </c>
      <c r="I1675" s="6">
        <f>ecommerce_dataset_updated[[#This Row],['[Price (Rs.)']]]*ecommerce_dataset_updated[[#This Row],['[Discount (%)']]]/100</f>
        <v>0</v>
      </c>
      <c r="J1675" s="6">
        <f>ecommerce_dataset_updated[[#This Row],[Final_Price(Rs.)]]+0</f>
        <v>369.37</v>
      </c>
      <c r="K1675" s="6">
        <f xml:space="preserve"> ecommerce_dataset_updated[[#This Row],['[Price (Rs.)']]]-ecommerce_dataset_updated[[#This Row],[Discount Amount _]]</f>
        <v>369.37</v>
      </c>
      <c r="L1675" t="s">
        <v>28</v>
      </c>
      <c r="M1675" t="s">
        <v>1104</v>
      </c>
      <c r="N1675" s="4" t="s">
        <v>14071</v>
      </c>
      <c r="O1675" s="4" t="s">
        <v>75</v>
      </c>
      <c r="P1675" s="4" t="s">
        <v>14079</v>
      </c>
      <c r="Q1675" s="5">
        <f>DATE(ecommerce_dataset_updated[[#This Row],[YYYY]],ecommerce_dataset_updated[[#This Row],[MM]],ecommerce_dataset_updated[[#This Row],[DD]])</f>
        <v>45589</v>
      </c>
      <c r="R1675" s="6" t="str">
        <f>TEXT(ecommerce_dataset_updated[[#This Row],['[Purchase_Date']]], "mmm")</f>
        <v>Oct</v>
      </c>
      <c r="S1675" s="6" t="str">
        <f>TEXT(ecommerce_dataset_updated[[#This Row],['[Purchase_Date']]], "ddd")</f>
        <v>Thu</v>
      </c>
      <c r="T1675" s="6">
        <f>ecommerce_dataset_updated[[#This Row],[Final_Price(Rs.) _]]-ecommerce_dataset_updated[[#This Row],['[Final_Price(Rs.)']]]</f>
        <v>0</v>
      </c>
      <c r="U1675" s="6" t="b">
        <f xml:space="preserve"> AND(ecommerce_dataset_updated[[#This Row],[Final_Price(Rs.) _]]=ecommerce_dataset_updated[[#This Row],['[Final_Price(Rs.)']]])</f>
        <v>1</v>
      </c>
      <c r="V1675" s="5"/>
    </row>
    <row r="1676" spans="1:22">
      <c r="A1676" t="s">
        <v>6743</v>
      </c>
      <c r="B1676" t="s">
        <v>6744</v>
      </c>
      <c r="C1676" t="s">
        <v>18</v>
      </c>
      <c r="D1676" s="9" t="s">
        <v>6745</v>
      </c>
      <c r="E1676" s="8">
        <f>ecommerce_dataset_updated[[#This Row],[Price (Rs.)]]+0</f>
        <v>428.52</v>
      </c>
      <c r="F1676" s="6" t="s">
        <v>47</v>
      </c>
      <c r="G1676" s="7">
        <f>ecommerce_dataset_updated[[#This Row],[Discount (%)]]+0</f>
        <v>50</v>
      </c>
      <c r="H1676" s="6" t="s">
        <v>3307</v>
      </c>
      <c r="I1676" s="6">
        <f>ecommerce_dataset_updated[[#This Row],['[Price (Rs.)']]]*ecommerce_dataset_updated[[#This Row],['[Discount (%)']]]/100</f>
        <v>214.26</v>
      </c>
      <c r="J1676" s="6">
        <f>ecommerce_dataset_updated[[#This Row],[Final_Price(Rs.)]]+0</f>
        <v>214.26</v>
      </c>
      <c r="K1676" s="6">
        <f xml:space="preserve"> ecommerce_dataset_updated[[#This Row],['[Price (Rs.)']]]-ecommerce_dataset_updated[[#This Row],[Discount Amount _]]</f>
        <v>214.26</v>
      </c>
      <c r="L1676" t="s">
        <v>28</v>
      </c>
      <c r="M1676" t="s">
        <v>1076</v>
      </c>
      <c r="N1676" s="4" t="s">
        <v>12</v>
      </c>
      <c r="O1676" s="4" t="s">
        <v>14067</v>
      </c>
      <c r="P1676" s="4" t="s">
        <v>14079</v>
      </c>
      <c r="Q1676" s="5">
        <f>DATE(ecommerce_dataset_updated[[#This Row],[YYYY]],ecommerce_dataset_updated[[#This Row],[MM]],ecommerce_dataset_updated[[#This Row],[DD]])</f>
        <v>45488</v>
      </c>
      <c r="R1676" s="6" t="str">
        <f>TEXT(ecommerce_dataset_updated[[#This Row],['[Purchase_Date']]], "mmm")</f>
        <v>Jul</v>
      </c>
      <c r="S1676" s="6" t="str">
        <f>TEXT(ecommerce_dataset_updated[[#This Row],['[Purchase_Date']]], "ddd")</f>
        <v>Mon</v>
      </c>
      <c r="T1676" s="6">
        <f>ecommerce_dataset_updated[[#This Row],[Final_Price(Rs.) _]]-ecommerce_dataset_updated[[#This Row],['[Final_Price(Rs.)']]]</f>
        <v>0</v>
      </c>
      <c r="U1676" s="6" t="b">
        <f xml:space="preserve"> AND(ecommerce_dataset_updated[[#This Row],[Final_Price(Rs.) _]]=ecommerce_dataset_updated[[#This Row],['[Final_Price(Rs.)']]])</f>
        <v>1</v>
      </c>
      <c r="V1676" s="5"/>
    </row>
    <row r="1677" spans="1:22">
      <c r="A1677" t="s">
        <v>6746</v>
      </c>
      <c r="B1677" t="s">
        <v>6747</v>
      </c>
      <c r="C1677" t="s">
        <v>45</v>
      </c>
      <c r="D1677" s="9" t="s">
        <v>6748</v>
      </c>
      <c r="E1677" s="8">
        <f>ecommerce_dataset_updated[[#This Row],[Price (Rs.)]]+0</f>
        <v>381.47</v>
      </c>
      <c r="F1677" s="6" t="s">
        <v>154</v>
      </c>
      <c r="G1677" s="7">
        <f>ecommerce_dataset_updated[[#This Row],[Discount (%)]]+0</f>
        <v>30</v>
      </c>
      <c r="H1677" s="6" t="s">
        <v>6749</v>
      </c>
      <c r="I1677" s="6">
        <f>ecommerce_dataset_updated[[#This Row],['[Price (Rs.)']]]*ecommerce_dataset_updated[[#This Row],['[Discount (%)']]]/100</f>
        <v>114.441</v>
      </c>
      <c r="J1677" s="6">
        <f>ecommerce_dataset_updated[[#This Row],[Final_Price(Rs.)]]+0</f>
        <v>267.02999999999997</v>
      </c>
      <c r="K1677" s="6">
        <f xml:space="preserve"> ecommerce_dataset_updated[[#This Row],['[Price (Rs.)']]]-ecommerce_dataset_updated[[#This Row],[Discount Amount _]]</f>
        <v>267.029</v>
      </c>
      <c r="L1677" t="s">
        <v>14</v>
      </c>
      <c r="M1677" t="s">
        <v>1234</v>
      </c>
      <c r="N1677" s="4" t="s">
        <v>75</v>
      </c>
      <c r="O1677" s="4" t="s">
        <v>75</v>
      </c>
      <c r="P1677" s="4" t="s">
        <v>14079</v>
      </c>
      <c r="Q1677" s="5">
        <f>DATE(ecommerce_dataset_updated[[#This Row],[YYYY]],ecommerce_dataset_updated[[#This Row],[MM]],ecommerce_dataset_updated[[#This Row],[DD]])</f>
        <v>45575</v>
      </c>
      <c r="R1677" s="6" t="str">
        <f>TEXT(ecommerce_dataset_updated[[#This Row],['[Purchase_Date']]], "mmm")</f>
        <v>Oct</v>
      </c>
      <c r="S1677" s="6" t="str">
        <f>TEXT(ecommerce_dataset_updated[[#This Row],['[Purchase_Date']]], "ddd")</f>
        <v>Thu</v>
      </c>
      <c r="T1677" s="6">
        <f>ecommerce_dataset_updated[[#This Row],[Final_Price(Rs.) _]]-ecommerce_dataset_updated[[#This Row],['[Final_Price(Rs.)']]]</f>
        <v>-9.9999999997635314E-4</v>
      </c>
      <c r="U1677" s="6" t="b">
        <f xml:space="preserve"> AND(ecommerce_dataset_updated[[#This Row],[Final_Price(Rs.) _]]=ecommerce_dataset_updated[[#This Row],['[Final_Price(Rs.)']]])</f>
        <v>0</v>
      </c>
      <c r="V1677" s="5"/>
    </row>
    <row r="1678" spans="1:22">
      <c r="A1678" t="s">
        <v>6750</v>
      </c>
      <c r="B1678" t="s">
        <v>6751</v>
      </c>
      <c r="C1678" t="s">
        <v>114</v>
      </c>
      <c r="D1678" s="9" t="s">
        <v>6752</v>
      </c>
      <c r="E1678" s="8">
        <f>ecommerce_dataset_updated[[#This Row],[Price (Rs.)]]+0</f>
        <v>414.58</v>
      </c>
      <c r="F1678" s="6" t="s">
        <v>20</v>
      </c>
      <c r="G1678" s="7">
        <f>ecommerce_dataset_updated[[#This Row],[Discount (%)]]+0</f>
        <v>20</v>
      </c>
      <c r="H1678" s="6" t="s">
        <v>6753</v>
      </c>
      <c r="I1678" s="6">
        <f>ecommerce_dataset_updated[[#This Row],['[Price (Rs.)']]]*ecommerce_dataset_updated[[#This Row],['[Discount (%)']]]/100</f>
        <v>82.915999999999997</v>
      </c>
      <c r="J1678" s="6">
        <f>ecommerce_dataset_updated[[#This Row],[Final_Price(Rs.)]]+0</f>
        <v>331.66</v>
      </c>
      <c r="K1678" s="6">
        <f xml:space="preserve"> ecommerce_dataset_updated[[#This Row],['[Price (Rs.)']]]-ecommerce_dataset_updated[[#This Row],[Discount Amount _]]</f>
        <v>331.66399999999999</v>
      </c>
      <c r="L1678" t="s">
        <v>35</v>
      </c>
      <c r="M1678" t="s">
        <v>943</v>
      </c>
      <c r="N1678" s="4" t="s">
        <v>14070</v>
      </c>
      <c r="O1678" s="4" t="s">
        <v>14051</v>
      </c>
      <c r="P1678" s="4" t="s">
        <v>14079</v>
      </c>
      <c r="Q1678" s="5">
        <f>DATE(ecommerce_dataset_updated[[#This Row],[YYYY]],ecommerce_dataset_updated[[#This Row],[MM]],ecommerce_dataset_updated[[#This Row],[DD]])</f>
        <v>45340</v>
      </c>
      <c r="R1678" s="6" t="str">
        <f>TEXT(ecommerce_dataset_updated[[#This Row],['[Purchase_Date']]], "mmm")</f>
        <v>Feb</v>
      </c>
      <c r="S1678" s="6" t="str">
        <f>TEXT(ecommerce_dataset_updated[[#This Row],['[Purchase_Date']]], "ddd")</f>
        <v>Sun</v>
      </c>
      <c r="T1678" s="6">
        <f>ecommerce_dataset_updated[[#This Row],[Final_Price(Rs.) _]]-ecommerce_dataset_updated[[#This Row],['[Final_Price(Rs.)']]]</f>
        <v>3.999999999962256E-3</v>
      </c>
      <c r="U1678" s="6" t="b">
        <f xml:space="preserve"> AND(ecommerce_dataset_updated[[#This Row],[Final_Price(Rs.) _]]=ecommerce_dataset_updated[[#This Row],['[Final_Price(Rs.)']]])</f>
        <v>0</v>
      </c>
      <c r="V1678" s="5"/>
    </row>
    <row r="1679" spans="1:22">
      <c r="A1679" t="s">
        <v>6754</v>
      </c>
      <c r="B1679" t="s">
        <v>6755</v>
      </c>
      <c r="C1679" t="s">
        <v>18</v>
      </c>
      <c r="D1679" s="9" t="s">
        <v>6756</v>
      </c>
      <c r="E1679" s="8">
        <f>ecommerce_dataset_updated[[#This Row],[Price (Rs.)]]+0</f>
        <v>49.72</v>
      </c>
      <c r="F1679" s="6" t="s">
        <v>75</v>
      </c>
      <c r="G1679" s="7">
        <f>ecommerce_dataset_updated[[#This Row],[Discount (%)]]+0</f>
        <v>10</v>
      </c>
      <c r="H1679" s="6" t="s">
        <v>6757</v>
      </c>
      <c r="I1679" s="6">
        <f>ecommerce_dataset_updated[[#This Row],['[Price (Rs.)']]]*ecommerce_dataset_updated[[#This Row],['[Discount (%)']]]/100</f>
        <v>4.9719999999999995</v>
      </c>
      <c r="J1679" s="6">
        <f>ecommerce_dataset_updated[[#This Row],[Final_Price(Rs.)]]+0</f>
        <v>44.75</v>
      </c>
      <c r="K1679" s="6">
        <f xml:space="preserve"> ecommerce_dataset_updated[[#This Row],['[Price (Rs.)']]]-ecommerce_dataset_updated[[#This Row],[Discount Amount _]]</f>
        <v>44.747999999999998</v>
      </c>
      <c r="L1679" t="s">
        <v>14</v>
      </c>
      <c r="M1679" t="s">
        <v>1562</v>
      </c>
      <c r="N1679" s="4" t="s">
        <v>14070</v>
      </c>
      <c r="O1679" s="4" t="s">
        <v>14057</v>
      </c>
      <c r="P1679" s="4" t="s">
        <v>14079</v>
      </c>
      <c r="Q1679" s="5">
        <f>DATE(ecommerce_dataset_updated[[#This Row],[YYYY]],ecommerce_dataset_updated[[#This Row],[MM]],ecommerce_dataset_updated[[#This Row],[DD]])</f>
        <v>45369</v>
      </c>
      <c r="R1679" s="6" t="str">
        <f>TEXT(ecommerce_dataset_updated[[#This Row],['[Purchase_Date']]], "mmm")</f>
        <v>Mar</v>
      </c>
      <c r="S1679" s="6" t="str">
        <f>TEXT(ecommerce_dataset_updated[[#This Row],['[Purchase_Date']]], "ddd")</f>
        <v>Mon</v>
      </c>
      <c r="T1679" s="6">
        <f>ecommerce_dataset_updated[[#This Row],[Final_Price(Rs.) _]]-ecommerce_dataset_updated[[#This Row],['[Final_Price(Rs.)']]]</f>
        <v>-2.0000000000024443E-3</v>
      </c>
      <c r="U1679" s="6" t="b">
        <f xml:space="preserve"> AND(ecommerce_dataset_updated[[#This Row],[Final_Price(Rs.) _]]=ecommerce_dataset_updated[[#This Row],['[Final_Price(Rs.)']]])</f>
        <v>0</v>
      </c>
      <c r="V1679" s="5"/>
    </row>
    <row r="1680" spans="1:22">
      <c r="A1680" t="s">
        <v>6758</v>
      </c>
      <c r="B1680" t="s">
        <v>6759</v>
      </c>
      <c r="C1680" t="s">
        <v>32</v>
      </c>
      <c r="D1680" s="9" t="s">
        <v>6760</v>
      </c>
      <c r="E1680" s="8">
        <f>ecommerce_dataset_updated[[#This Row],[Price (Rs.)]]+0</f>
        <v>51.29</v>
      </c>
      <c r="F1680" s="6" t="s">
        <v>154</v>
      </c>
      <c r="G1680" s="7">
        <f>ecommerce_dataset_updated[[#This Row],[Discount (%)]]+0</f>
        <v>30</v>
      </c>
      <c r="H1680" s="6" t="s">
        <v>6761</v>
      </c>
      <c r="I1680" s="6">
        <f>ecommerce_dataset_updated[[#This Row],['[Price (Rs.)']]]*ecommerce_dataset_updated[[#This Row],['[Discount (%)']]]/100</f>
        <v>15.387</v>
      </c>
      <c r="J1680" s="6">
        <f>ecommerce_dataset_updated[[#This Row],[Final_Price(Rs.)]]+0</f>
        <v>35.9</v>
      </c>
      <c r="K1680" s="6">
        <f xml:space="preserve"> ecommerce_dataset_updated[[#This Row],['[Price (Rs.)']]]-ecommerce_dataset_updated[[#This Row],[Discount Amount _]]</f>
        <v>35.902999999999999</v>
      </c>
      <c r="L1680" t="s">
        <v>14</v>
      </c>
      <c r="M1680" t="s">
        <v>1140</v>
      </c>
      <c r="N1680" s="4" t="s">
        <v>14054</v>
      </c>
      <c r="O1680" s="4" t="s">
        <v>14059</v>
      </c>
      <c r="P1680" s="4" t="s">
        <v>14079</v>
      </c>
      <c r="Q1680" s="5">
        <f>DATE(ecommerce_dataset_updated[[#This Row],[YYYY]],ecommerce_dataset_updated[[#This Row],[MM]],ecommerce_dataset_updated[[#This Row],[DD]])</f>
        <v>45439</v>
      </c>
      <c r="R1680" s="6" t="str">
        <f>TEXT(ecommerce_dataset_updated[[#This Row],['[Purchase_Date']]], "mmm")</f>
        <v>May</v>
      </c>
      <c r="S1680" s="6" t="str">
        <f>TEXT(ecommerce_dataset_updated[[#This Row],['[Purchase_Date']]], "ddd")</f>
        <v>Mon</v>
      </c>
      <c r="T1680" s="6">
        <f>ecommerce_dataset_updated[[#This Row],[Final_Price(Rs.) _]]-ecommerce_dataset_updated[[#This Row],['[Final_Price(Rs.)']]]</f>
        <v>3.0000000000001137E-3</v>
      </c>
      <c r="U1680" s="6" t="b">
        <f xml:space="preserve"> AND(ecommerce_dataset_updated[[#This Row],[Final_Price(Rs.) _]]=ecommerce_dataset_updated[[#This Row],['[Final_Price(Rs.)']]])</f>
        <v>0</v>
      </c>
      <c r="V1680" s="5"/>
    </row>
    <row r="1681" spans="1:22">
      <c r="A1681" t="s">
        <v>6762</v>
      </c>
      <c r="B1681" t="s">
        <v>6763</v>
      </c>
      <c r="C1681" t="s">
        <v>10</v>
      </c>
      <c r="D1681" s="9" t="s">
        <v>6764</v>
      </c>
      <c r="E1681" s="8">
        <f>ecommerce_dataset_updated[[#This Row],[Price (Rs.)]]+0</f>
        <v>309.45999999999998</v>
      </c>
      <c r="F1681" s="6" t="s">
        <v>107</v>
      </c>
      <c r="G1681" s="7">
        <f>ecommerce_dataset_updated[[#This Row],[Discount (%)]]+0</f>
        <v>0</v>
      </c>
      <c r="H1681" s="6" t="s">
        <v>6764</v>
      </c>
      <c r="I1681" s="6">
        <f>ecommerce_dataset_updated[[#This Row],['[Price (Rs.)']]]*ecommerce_dataset_updated[[#This Row],['[Discount (%)']]]/100</f>
        <v>0</v>
      </c>
      <c r="J1681" s="6">
        <f>ecommerce_dataset_updated[[#This Row],[Final_Price(Rs.)]]+0</f>
        <v>309.45999999999998</v>
      </c>
      <c r="K1681" s="6">
        <f xml:space="preserve"> ecommerce_dataset_updated[[#This Row],['[Price (Rs.)']]]-ecommerce_dataset_updated[[#This Row],[Discount Amount _]]</f>
        <v>309.45999999999998</v>
      </c>
      <c r="L1681" t="s">
        <v>120</v>
      </c>
      <c r="M1681" t="s">
        <v>71</v>
      </c>
      <c r="N1681" s="4" t="s">
        <v>14049</v>
      </c>
      <c r="O1681" s="4" t="s">
        <v>14052</v>
      </c>
      <c r="P1681" s="4" t="s">
        <v>14079</v>
      </c>
      <c r="Q1681" s="5">
        <f>DATE(ecommerce_dataset_updated[[#This Row],[YYYY]],ecommerce_dataset_updated[[#This Row],[MM]],ecommerce_dataset_updated[[#This Row],[DD]])</f>
        <v>45302</v>
      </c>
      <c r="R1681" s="6" t="str">
        <f>TEXT(ecommerce_dataset_updated[[#This Row],['[Purchase_Date']]], "mmm")</f>
        <v>Jan</v>
      </c>
      <c r="S1681" s="6" t="str">
        <f>TEXT(ecommerce_dataset_updated[[#This Row],['[Purchase_Date']]], "ddd")</f>
        <v>Thu</v>
      </c>
      <c r="T1681" s="6">
        <f>ecommerce_dataset_updated[[#This Row],[Final_Price(Rs.) _]]-ecommerce_dataset_updated[[#This Row],['[Final_Price(Rs.)']]]</f>
        <v>0</v>
      </c>
      <c r="U1681" s="6" t="b">
        <f xml:space="preserve"> AND(ecommerce_dataset_updated[[#This Row],[Final_Price(Rs.) _]]=ecommerce_dataset_updated[[#This Row],['[Final_Price(Rs.)']]])</f>
        <v>1</v>
      </c>
      <c r="V1681" s="5"/>
    </row>
    <row r="1682" spans="1:22">
      <c r="A1682" t="s">
        <v>6765</v>
      </c>
      <c r="B1682" t="s">
        <v>6766</v>
      </c>
      <c r="C1682" t="s">
        <v>39</v>
      </c>
      <c r="D1682" s="9" t="s">
        <v>6767</v>
      </c>
      <c r="E1682" s="8">
        <f>ecommerce_dataset_updated[[#This Row],[Price (Rs.)]]+0</f>
        <v>313.73</v>
      </c>
      <c r="F1682" s="6" t="s">
        <v>154</v>
      </c>
      <c r="G1682" s="7">
        <f>ecommerce_dataset_updated[[#This Row],[Discount (%)]]+0</f>
        <v>30</v>
      </c>
      <c r="H1682" s="6" t="s">
        <v>3452</v>
      </c>
      <c r="I1682" s="6">
        <f>ecommerce_dataset_updated[[#This Row],['[Price (Rs.)']]]*ecommerce_dataset_updated[[#This Row],['[Discount (%)']]]/100</f>
        <v>94.119000000000014</v>
      </c>
      <c r="J1682" s="6">
        <f>ecommerce_dataset_updated[[#This Row],[Final_Price(Rs.)]]+0</f>
        <v>219.61</v>
      </c>
      <c r="K1682" s="6">
        <f xml:space="preserve"> ecommerce_dataset_updated[[#This Row],['[Price (Rs.)']]]-ecommerce_dataset_updated[[#This Row],[Discount Amount _]]</f>
        <v>219.61099999999999</v>
      </c>
      <c r="L1682" t="s">
        <v>35</v>
      </c>
      <c r="M1682" t="s">
        <v>225</v>
      </c>
      <c r="N1682" s="4" t="s">
        <v>20</v>
      </c>
      <c r="O1682" s="4" t="s">
        <v>14051</v>
      </c>
      <c r="P1682" s="4" t="s">
        <v>14079</v>
      </c>
      <c r="Q1682" s="5">
        <f>DATE(ecommerce_dataset_updated[[#This Row],[YYYY]],ecommerce_dataset_updated[[#This Row],[MM]],ecommerce_dataset_updated[[#This Row],[DD]])</f>
        <v>45342</v>
      </c>
      <c r="R1682" s="6" t="str">
        <f>TEXT(ecommerce_dataset_updated[[#This Row],['[Purchase_Date']]], "mmm")</f>
        <v>Feb</v>
      </c>
      <c r="S1682" s="6" t="str">
        <f>TEXT(ecommerce_dataset_updated[[#This Row],['[Purchase_Date']]], "ddd")</f>
        <v>Tue</v>
      </c>
      <c r="T1682" s="6">
        <f>ecommerce_dataset_updated[[#This Row],[Final_Price(Rs.) _]]-ecommerce_dataset_updated[[#This Row],['[Final_Price(Rs.)']]]</f>
        <v>9.9999999997635314E-4</v>
      </c>
      <c r="U1682" s="6" t="b">
        <f xml:space="preserve"> AND(ecommerce_dataset_updated[[#This Row],[Final_Price(Rs.) _]]=ecommerce_dataset_updated[[#This Row],['[Final_Price(Rs.)']]])</f>
        <v>0</v>
      </c>
      <c r="V1682" s="5"/>
    </row>
    <row r="1683" spans="1:22">
      <c r="A1683" t="s">
        <v>6768</v>
      </c>
      <c r="B1683" t="s">
        <v>6769</v>
      </c>
      <c r="C1683" t="s">
        <v>45</v>
      </c>
      <c r="D1683" s="9" t="s">
        <v>6770</v>
      </c>
      <c r="E1683" s="8">
        <f>ecommerce_dataset_updated[[#This Row],[Price (Rs.)]]+0</f>
        <v>272.64</v>
      </c>
      <c r="F1683" s="6" t="s">
        <v>20</v>
      </c>
      <c r="G1683" s="7">
        <f>ecommerce_dataset_updated[[#This Row],[Discount (%)]]+0</f>
        <v>20</v>
      </c>
      <c r="H1683" s="6" t="s">
        <v>6771</v>
      </c>
      <c r="I1683" s="6">
        <f>ecommerce_dataset_updated[[#This Row],['[Price (Rs.)']]]*ecommerce_dataset_updated[[#This Row],['[Discount (%)']]]/100</f>
        <v>54.527999999999992</v>
      </c>
      <c r="J1683" s="6">
        <f>ecommerce_dataset_updated[[#This Row],[Final_Price(Rs.)]]+0</f>
        <v>218.11</v>
      </c>
      <c r="K1683" s="6">
        <f xml:space="preserve"> ecommerce_dataset_updated[[#This Row],['[Price (Rs.)']]]-ecommerce_dataset_updated[[#This Row],[Discount Amount _]]</f>
        <v>218.11199999999999</v>
      </c>
      <c r="L1683" t="s">
        <v>77</v>
      </c>
      <c r="M1683" t="s">
        <v>765</v>
      </c>
      <c r="N1683" s="4" t="s">
        <v>14063</v>
      </c>
      <c r="O1683" s="4" t="s">
        <v>14049</v>
      </c>
      <c r="P1683" s="4" t="s">
        <v>14079</v>
      </c>
      <c r="Q1683" s="5">
        <f>DATE(ecommerce_dataset_updated[[#This Row],[YYYY]],ecommerce_dataset_updated[[#This Row],[MM]],ecommerce_dataset_updated[[#This Row],[DD]])</f>
        <v>45613</v>
      </c>
      <c r="R1683" s="6" t="str">
        <f>TEXT(ecommerce_dataset_updated[[#This Row],['[Purchase_Date']]], "mmm")</f>
        <v>Nov</v>
      </c>
      <c r="S1683" s="6" t="str">
        <f>TEXT(ecommerce_dataset_updated[[#This Row],['[Purchase_Date']]], "ddd")</f>
        <v>Sun</v>
      </c>
      <c r="T1683" s="6">
        <f>ecommerce_dataset_updated[[#This Row],[Final_Price(Rs.) _]]-ecommerce_dataset_updated[[#This Row],['[Final_Price(Rs.)']]]</f>
        <v>1.999999999981128E-3</v>
      </c>
      <c r="U1683" s="6" t="b">
        <f xml:space="preserve"> AND(ecommerce_dataset_updated[[#This Row],[Final_Price(Rs.) _]]=ecommerce_dataset_updated[[#This Row],['[Final_Price(Rs.)']]])</f>
        <v>0</v>
      </c>
      <c r="V1683" s="5"/>
    </row>
    <row r="1684" spans="1:22">
      <c r="A1684" t="s">
        <v>6772</v>
      </c>
      <c r="B1684" t="s">
        <v>6773</v>
      </c>
      <c r="C1684" t="s">
        <v>68</v>
      </c>
      <c r="D1684" s="9" t="s">
        <v>6774</v>
      </c>
      <c r="E1684" s="8">
        <f>ecommerce_dataset_updated[[#This Row],[Price (Rs.)]]+0</f>
        <v>267.60000000000002</v>
      </c>
      <c r="F1684" s="6" t="s">
        <v>20</v>
      </c>
      <c r="G1684" s="7">
        <f>ecommerce_dataset_updated[[#This Row],[Discount (%)]]+0</f>
        <v>20</v>
      </c>
      <c r="H1684" s="6" t="s">
        <v>6775</v>
      </c>
      <c r="I1684" s="6">
        <f>ecommerce_dataset_updated[[#This Row],['[Price (Rs.)']]]*ecommerce_dataset_updated[[#This Row],['[Discount (%)']]]/100</f>
        <v>53.52</v>
      </c>
      <c r="J1684" s="6">
        <f>ecommerce_dataset_updated[[#This Row],[Final_Price(Rs.)]]+0</f>
        <v>214.08</v>
      </c>
      <c r="K1684" s="6">
        <f xml:space="preserve"> ecommerce_dataset_updated[[#This Row],['[Price (Rs.)']]]-ecommerce_dataset_updated[[#This Row],[Discount Amount _]]</f>
        <v>214.08</v>
      </c>
      <c r="L1684" t="s">
        <v>14</v>
      </c>
      <c r="M1684" t="s">
        <v>4431</v>
      </c>
      <c r="N1684" s="4" t="s">
        <v>14066</v>
      </c>
      <c r="O1684" s="4" t="s">
        <v>14051</v>
      </c>
      <c r="P1684" s="4" t="s">
        <v>14079</v>
      </c>
      <c r="Q1684" s="5">
        <f>DATE(ecommerce_dataset_updated[[#This Row],[YYYY]],ecommerce_dataset_updated[[#This Row],[MM]],ecommerce_dataset_updated[[#This Row],[DD]])</f>
        <v>45341</v>
      </c>
      <c r="R1684" s="6" t="str">
        <f>TEXT(ecommerce_dataset_updated[[#This Row],['[Purchase_Date']]], "mmm")</f>
        <v>Feb</v>
      </c>
      <c r="S1684" s="6" t="str">
        <f>TEXT(ecommerce_dataset_updated[[#This Row],['[Purchase_Date']]], "ddd")</f>
        <v>Mon</v>
      </c>
      <c r="T1684" s="6">
        <f>ecommerce_dataset_updated[[#This Row],[Final_Price(Rs.) _]]-ecommerce_dataset_updated[[#This Row],['[Final_Price(Rs.)']]]</f>
        <v>0</v>
      </c>
      <c r="U1684" s="6" t="b">
        <f xml:space="preserve"> AND(ecommerce_dataset_updated[[#This Row],[Final_Price(Rs.) _]]=ecommerce_dataset_updated[[#This Row],['[Final_Price(Rs.)']]])</f>
        <v>1</v>
      </c>
      <c r="V1684" s="5"/>
    </row>
    <row r="1685" spans="1:22">
      <c r="A1685" t="s">
        <v>6776</v>
      </c>
      <c r="B1685" t="s">
        <v>6777</v>
      </c>
      <c r="C1685" t="s">
        <v>39</v>
      </c>
      <c r="D1685" s="9" t="s">
        <v>6778</v>
      </c>
      <c r="E1685" s="8">
        <f>ecommerce_dataset_updated[[#This Row],[Price (Rs.)]]+0</f>
        <v>498.34</v>
      </c>
      <c r="F1685" s="6" t="s">
        <v>53</v>
      </c>
      <c r="G1685" s="7">
        <f>ecommerce_dataset_updated[[#This Row],[Discount (%)]]+0</f>
        <v>5</v>
      </c>
      <c r="H1685" s="6" t="s">
        <v>6779</v>
      </c>
      <c r="I1685" s="6">
        <f>ecommerce_dataset_updated[[#This Row],['[Price (Rs.)']]]*ecommerce_dataset_updated[[#This Row],['[Discount (%)']]]/100</f>
        <v>24.916999999999998</v>
      </c>
      <c r="J1685" s="6">
        <f>ecommerce_dataset_updated[[#This Row],[Final_Price(Rs.)]]+0</f>
        <v>473.42</v>
      </c>
      <c r="K1685" s="6">
        <f xml:space="preserve"> ecommerce_dataset_updated[[#This Row],['[Price (Rs.)']]]-ecommerce_dataset_updated[[#This Row],[Discount Amount _]]</f>
        <v>473.423</v>
      </c>
      <c r="L1685" t="s">
        <v>14</v>
      </c>
      <c r="M1685" t="s">
        <v>765</v>
      </c>
      <c r="N1685" s="4" t="s">
        <v>14063</v>
      </c>
      <c r="O1685" s="4" t="s">
        <v>14049</v>
      </c>
      <c r="P1685" s="4" t="s">
        <v>14079</v>
      </c>
      <c r="Q1685" s="5">
        <f>DATE(ecommerce_dataset_updated[[#This Row],[YYYY]],ecommerce_dataset_updated[[#This Row],[MM]],ecommerce_dataset_updated[[#This Row],[DD]])</f>
        <v>45613</v>
      </c>
      <c r="R1685" s="6" t="str">
        <f>TEXT(ecommerce_dataset_updated[[#This Row],['[Purchase_Date']]], "mmm")</f>
        <v>Nov</v>
      </c>
      <c r="S1685" s="6" t="str">
        <f>TEXT(ecommerce_dataset_updated[[#This Row],['[Purchase_Date']]], "ddd")</f>
        <v>Sun</v>
      </c>
      <c r="T1685" s="6">
        <f>ecommerce_dataset_updated[[#This Row],[Final_Price(Rs.) _]]-ecommerce_dataset_updated[[#This Row],['[Final_Price(Rs.)']]]</f>
        <v>2.9999999999859028E-3</v>
      </c>
      <c r="U1685" s="6" t="b">
        <f xml:space="preserve"> AND(ecommerce_dataset_updated[[#This Row],[Final_Price(Rs.) _]]=ecommerce_dataset_updated[[#This Row],['[Final_Price(Rs.)']]])</f>
        <v>0</v>
      </c>
      <c r="V1685" s="5"/>
    </row>
    <row r="1686" spans="1:22">
      <c r="A1686" t="s">
        <v>6780</v>
      </c>
      <c r="B1686" t="s">
        <v>6781</v>
      </c>
      <c r="C1686" t="s">
        <v>32</v>
      </c>
      <c r="D1686" s="9" t="s">
        <v>6782</v>
      </c>
      <c r="E1686" s="8">
        <f>ecommerce_dataset_updated[[#This Row],[Price (Rs.)]]+0</f>
        <v>161.07</v>
      </c>
      <c r="F1686" s="6" t="s">
        <v>75</v>
      </c>
      <c r="G1686" s="7">
        <f>ecommerce_dataset_updated[[#This Row],[Discount (%)]]+0</f>
        <v>10</v>
      </c>
      <c r="H1686" s="6" t="s">
        <v>6783</v>
      </c>
      <c r="I1686" s="6">
        <f>ecommerce_dataset_updated[[#This Row],['[Price (Rs.)']]]*ecommerce_dataset_updated[[#This Row],['[Discount (%)']]]/100</f>
        <v>16.106999999999999</v>
      </c>
      <c r="J1686" s="6">
        <f>ecommerce_dataset_updated[[#This Row],[Final_Price(Rs.)]]+0</f>
        <v>144.96</v>
      </c>
      <c r="K1686" s="6">
        <f xml:space="preserve"> ecommerce_dataset_updated[[#This Row],['[Price (Rs.)']]]-ecommerce_dataset_updated[[#This Row],[Discount Amount _]]</f>
        <v>144.96299999999999</v>
      </c>
      <c r="L1686" t="s">
        <v>35</v>
      </c>
      <c r="M1686" t="s">
        <v>783</v>
      </c>
      <c r="N1686" s="4" t="s">
        <v>14058</v>
      </c>
      <c r="O1686" s="4" t="s">
        <v>14057</v>
      </c>
      <c r="P1686" s="4" t="s">
        <v>14079</v>
      </c>
      <c r="Q1686" s="5">
        <f>DATE(ecommerce_dataset_updated[[#This Row],[YYYY]],ecommerce_dataset_updated[[#This Row],[MM]],ecommerce_dataset_updated[[#This Row],[DD]])</f>
        <v>45380</v>
      </c>
      <c r="R1686" s="6" t="str">
        <f>TEXT(ecommerce_dataset_updated[[#This Row],['[Purchase_Date']]], "mmm")</f>
        <v>Mar</v>
      </c>
      <c r="S1686" s="6" t="str">
        <f>TEXT(ecommerce_dataset_updated[[#This Row],['[Purchase_Date']]], "ddd")</f>
        <v>Fri</v>
      </c>
      <c r="T1686" s="6">
        <f>ecommerce_dataset_updated[[#This Row],[Final_Price(Rs.) _]]-ecommerce_dataset_updated[[#This Row],['[Final_Price(Rs.)']]]</f>
        <v>2.9999999999859028E-3</v>
      </c>
      <c r="U1686" s="6" t="b">
        <f xml:space="preserve"> AND(ecommerce_dataset_updated[[#This Row],[Final_Price(Rs.) _]]=ecommerce_dataset_updated[[#This Row],['[Final_Price(Rs.)']]])</f>
        <v>0</v>
      </c>
      <c r="V1686" s="5"/>
    </row>
    <row r="1687" spans="1:22">
      <c r="A1687" t="s">
        <v>6784</v>
      </c>
      <c r="B1687" t="s">
        <v>6785</v>
      </c>
      <c r="C1687" t="s">
        <v>45</v>
      </c>
      <c r="D1687" s="9" t="s">
        <v>6786</v>
      </c>
      <c r="E1687" s="8">
        <f>ecommerce_dataset_updated[[#This Row],[Price (Rs.)]]+0</f>
        <v>282.58999999999997</v>
      </c>
      <c r="F1687" s="6" t="s">
        <v>26</v>
      </c>
      <c r="G1687" s="7">
        <f>ecommerce_dataset_updated[[#This Row],[Discount (%)]]+0</f>
        <v>25</v>
      </c>
      <c r="H1687" s="6" t="s">
        <v>6787</v>
      </c>
      <c r="I1687" s="6">
        <f>ecommerce_dataset_updated[[#This Row],['[Price (Rs.)']]]*ecommerce_dataset_updated[[#This Row],['[Discount (%)']]]/100</f>
        <v>70.647499999999994</v>
      </c>
      <c r="J1687" s="6">
        <f>ecommerce_dataset_updated[[#This Row],[Final_Price(Rs.)]]+0</f>
        <v>211.94</v>
      </c>
      <c r="K1687" s="6">
        <f xml:space="preserve"> ecommerce_dataset_updated[[#This Row],['[Price (Rs.)']]]-ecommerce_dataset_updated[[#This Row],[Discount Amount _]]</f>
        <v>211.9425</v>
      </c>
      <c r="L1687" t="s">
        <v>14</v>
      </c>
      <c r="M1687" t="s">
        <v>1744</v>
      </c>
      <c r="N1687" s="4" t="s">
        <v>14061</v>
      </c>
      <c r="O1687" s="4" t="s">
        <v>14057</v>
      </c>
      <c r="P1687" s="4" t="s">
        <v>14079</v>
      </c>
      <c r="Q1687" s="5">
        <f>DATE(ecommerce_dataset_updated[[#This Row],[YYYY]],ecommerce_dataset_updated[[#This Row],[MM]],ecommerce_dataset_updated[[#This Row],[DD]])</f>
        <v>45372</v>
      </c>
      <c r="R1687" s="6" t="str">
        <f>TEXT(ecommerce_dataset_updated[[#This Row],['[Purchase_Date']]], "mmm")</f>
        <v>Mar</v>
      </c>
      <c r="S1687" s="6" t="str">
        <f>TEXT(ecommerce_dataset_updated[[#This Row],['[Purchase_Date']]], "ddd")</f>
        <v>Thu</v>
      </c>
      <c r="T1687" s="6">
        <f>ecommerce_dataset_updated[[#This Row],[Final_Price(Rs.) _]]-ecommerce_dataset_updated[[#This Row],['[Final_Price(Rs.)']]]</f>
        <v>2.4999999999977263E-3</v>
      </c>
      <c r="U1687" s="6" t="b">
        <f xml:space="preserve"> AND(ecommerce_dataset_updated[[#This Row],[Final_Price(Rs.) _]]=ecommerce_dataset_updated[[#This Row],['[Final_Price(Rs.)']]])</f>
        <v>0</v>
      </c>
      <c r="V1687" s="5"/>
    </row>
    <row r="1688" spans="1:22">
      <c r="A1688" t="s">
        <v>6788</v>
      </c>
      <c r="B1688" t="s">
        <v>6789</v>
      </c>
      <c r="C1688" t="s">
        <v>68</v>
      </c>
      <c r="D1688" s="9" t="s">
        <v>6790</v>
      </c>
      <c r="E1688" s="8">
        <f>ecommerce_dataset_updated[[#This Row],[Price (Rs.)]]+0</f>
        <v>270.51</v>
      </c>
      <c r="F1688" s="6" t="s">
        <v>26</v>
      </c>
      <c r="G1688" s="7">
        <f>ecommerce_dataset_updated[[#This Row],[Discount (%)]]+0</f>
        <v>25</v>
      </c>
      <c r="H1688" s="6" t="s">
        <v>6791</v>
      </c>
      <c r="I1688" s="6">
        <f>ecommerce_dataset_updated[[#This Row],['[Price (Rs.)']]]*ecommerce_dataset_updated[[#This Row],['[Discount (%)']]]/100</f>
        <v>67.627499999999998</v>
      </c>
      <c r="J1688" s="6">
        <f>ecommerce_dataset_updated[[#This Row],[Final_Price(Rs.)]]+0</f>
        <v>202.88</v>
      </c>
      <c r="K1688" s="6">
        <f xml:space="preserve"> ecommerce_dataset_updated[[#This Row],['[Price (Rs.)']]]-ecommerce_dataset_updated[[#This Row],[Discount Amount _]]</f>
        <v>202.88249999999999</v>
      </c>
      <c r="L1688" t="s">
        <v>77</v>
      </c>
      <c r="M1688" t="s">
        <v>2468</v>
      </c>
      <c r="N1688" s="4" t="s">
        <v>14053</v>
      </c>
      <c r="O1688" s="4" t="s">
        <v>14049</v>
      </c>
      <c r="P1688" s="4" t="s">
        <v>14079</v>
      </c>
      <c r="Q1688" s="5">
        <f>DATE(ecommerce_dataset_updated[[#This Row],[YYYY]],ecommerce_dataset_updated[[#This Row],[MM]],ecommerce_dataset_updated[[#This Row],[DD]])</f>
        <v>45600</v>
      </c>
      <c r="R1688" s="6" t="str">
        <f>TEXT(ecommerce_dataset_updated[[#This Row],['[Purchase_Date']]], "mmm")</f>
        <v>Nov</v>
      </c>
      <c r="S1688" s="6" t="str">
        <f>TEXT(ecommerce_dataset_updated[[#This Row],['[Purchase_Date']]], "ddd")</f>
        <v>Mon</v>
      </c>
      <c r="T1688" s="6">
        <f>ecommerce_dataset_updated[[#This Row],[Final_Price(Rs.) _]]-ecommerce_dataset_updated[[#This Row],['[Final_Price(Rs.)']]]</f>
        <v>2.4999999999977263E-3</v>
      </c>
      <c r="U1688" s="6" t="b">
        <f xml:space="preserve"> AND(ecommerce_dataset_updated[[#This Row],[Final_Price(Rs.) _]]=ecommerce_dataset_updated[[#This Row],['[Final_Price(Rs.)']]])</f>
        <v>0</v>
      </c>
      <c r="V1688" s="5"/>
    </row>
    <row r="1689" spans="1:22">
      <c r="A1689" t="s">
        <v>6792</v>
      </c>
      <c r="B1689" t="s">
        <v>6793</v>
      </c>
      <c r="C1689" t="s">
        <v>39</v>
      </c>
      <c r="D1689" s="9" t="s">
        <v>6794</v>
      </c>
      <c r="E1689" s="8">
        <f>ecommerce_dataset_updated[[#This Row],[Price (Rs.)]]+0</f>
        <v>486.77</v>
      </c>
      <c r="F1689" s="6" t="s">
        <v>154</v>
      </c>
      <c r="G1689" s="7">
        <f>ecommerce_dataset_updated[[#This Row],[Discount (%)]]+0</f>
        <v>30</v>
      </c>
      <c r="H1689" s="6" t="s">
        <v>6795</v>
      </c>
      <c r="I1689" s="6">
        <f>ecommerce_dataset_updated[[#This Row],['[Price (Rs.)']]]*ecommerce_dataset_updated[[#This Row],['[Discount (%)']]]/100</f>
        <v>146.03099999999998</v>
      </c>
      <c r="J1689" s="6">
        <f>ecommerce_dataset_updated[[#This Row],[Final_Price(Rs.)]]+0</f>
        <v>340.74</v>
      </c>
      <c r="K1689" s="6">
        <f xml:space="preserve"> ecommerce_dataset_updated[[#This Row],['[Price (Rs.)']]]-ecommerce_dataset_updated[[#This Row],[Discount Amount _]]</f>
        <v>340.73900000000003</v>
      </c>
      <c r="L1689" t="s">
        <v>77</v>
      </c>
      <c r="M1689" t="s">
        <v>2161</v>
      </c>
      <c r="N1689" s="4" t="s">
        <v>75</v>
      </c>
      <c r="O1689" s="4" t="s">
        <v>14062</v>
      </c>
      <c r="P1689" s="4" t="s">
        <v>14079</v>
      </c>
      <c r="Q1689" s="5">
        <f>DATE(ecommerce_dataset_updated[[#This Row],[YYYY]],ecommerce_dataset_updated[[#This Row],[MM]],ecommerce_dataset_updated[[#This Row],[DD]])</f>
        <v>45453</v>
      </c>
      <c r="R1689" s="6" t="str">
        <f>TEXT(ecommerce_dataset_updated[[#This Row],['[Purchase_Date']]], "mmm")</f>
        <v>Jun</v>
      </c>
      <c r="S1689" s="6" t="str">
        <f>TEXT(ecommerce_dataset_updated[[#This Row],['[Purchase_Date']]], "ddd")</f>
        <v>Mon</v>
      </c>
      <c r="T1689" s="6">
        <f>ecommerce_dataset_updated[[#This Row],[Final_Price(Rs.) _]]-ecommerce_dataset_updated[[#This Row],['[Final_Price(Rs.)']]]</f>
        <v>-9.9999999997635314E-4</v>
      </c>
      <c r="U1689" s="6" t="b">
        <f xml:space="preserve"> AND(ecommerce_dataset_updated[[#This Row],[Final_Price(Rs.) _]]=ecommerce_dataset_updated[[#This Row],['[Final_Price(Rs.)']]])</f>
        <v>0</v>
      </c>
      <c r="V1689" s="5"/>
    </row>
    <row r="1690" spans="1:22">
      <c r="A1690" t="s">
        <v>6796</v>
      </c>
      <c r="B1690" t="s">
        <v>6797</v>
      </c>
      <c r="C1690" t="s">
        <v>45</v>
      </c>
      <c r="D1690" s="9" t="s">
        <v>6798</v>
      </c>
      <c r="E1690" s="8">
        <f>ecommerce_dataset_updated[[#This Row],[Price (Rs.)]]+0</f>
        <v>70.290000000000006</v>
      </c>
      <c r="F1690" s="6" t="s">
        <v>26</v>
      </c>
      <c r="G1690" s="7">
        <f>ecommerce_dataset_updated[[#This Row],[Discount (%)]]+0</f>
        <v>25</v>
      </c>
      <c r="H1690" s="6" t="s">
        <v>6799</v>
      </c>
      <c r="I1690" s="6">
        <f>ecommerce_dataset_updated[[#This Row],['[Price (Rs.)']]]*ecommerce_dataset_updated[[#This Row],['[Discount (%)']]]/100</f>
        <v>17.572500000000002</v>
      </c>
      <c r="J1690" s="6">
        <f>ecommerce_dataset_updated[[#This Row],[Final_Price(Rs.)]]+0</f>
        <v>52.72</v>
      </c>
      <c r="K1690" s="6">
        <f xml:space="preserve"> ecommerce_dataset_updated[[#This Row],['[Price (Rs.)']]]-ecommerce_dataset_updated[[#This Row],[Discount Amount _]]</f>
        <v>52.717500000000001</v>
      </c>
      <c r="L1690" t="s">
        <v>14</v>
      </c>
      <c r="M1690" t="s">
        <v>1643</v>
      </c>
      <c r="N1690" s="4" t="s">
        <v>14062</v>
      </c>
      <c r="O1690" s="4" t="s">
        <v>14053</v>
      </c>
      <c r="P1690" s="4" t="s">
        <v>14079</v>
      </c>
      <c r="Q1690" s="5">
        <f>DATE(ecommerce_dataset_updated[[#This Row],[YYYY]],ecommerce_dataset_updated[[#This Row],[MM]],ecommerce_dataset_updated[[#This Row],[DD]])</f>
        <v>45388</v>
      </c>
      <c r="R1690" s="6" t="str">
        <f>TEXT(ecommerce_dataset_updated[[#This Row],['[Purchase_Date']]], "mmm")</f>
        <v>Apr</v>
      </c>
      <c r="S1690" s="6" t="str">
        <f>TEXT(ecommerce_dataset_updated[[#This Row],['[Purchase_Date']]], "ddd")</f>
        <v>Sat</v>
      </c>
      <c r="T1690" s="6">
        <f>ecommerce_dataset_updated[[#This Row],[Final_Price(Rs.) _]]-ecommerce_dataset_updated[[#This Row],['[Final_Price(Rs.)']]]</f>
        <v>-2.4999999999977263E-3</v>
      </c>
      <c r="U1690" s="6" t="b">
        <f xml:space="preserve"> AND(ecommerce_dataset_updated[[#This Row],[Final_Price(Rs.) _]]=ecommerce_dataset_updated[[#This Row],['[Final_Price(Rs.)']]])</f>
        <v>0</v>
      </c>
      <c r="V1690" s="5"/>
    </row>
    <row r="1691" spans="1:22">
      <c r="A1691" t="s">
        <v>6800</v>
      </c>
      <c r="B1691" t="s">
        <v>6801</v>
      </c>
      <c r="C1691" t="s">
        <v>10</v>
      </c>
      <c r="D1691" s="9" t="s">
        <v>1773</v>
      </c>
      <c r="E1691" s="8">
        <f>ecommerce_dataset_updated[[#This Row],[Price (Rs.)]]+0</f>
        <v>286.08999999999997</v>
      </c>
      <c r="F1691" s="6" t="s">
        <v>26</v>
      </c>
      <c r="G1691" s="7">
        <f>ecommerce_dataset_updated[[#This Row],[Discount (%)]]+0</f>
        <v>25</v>
      </c>
      <c r="H1691" s="6" t="s">
        <v>6802</v>
      </c>
      <c r="I1691" s="6">
        <f>ecommerce_dataset_updated[[#This Row],['[Price (Rs.)']]]*ecommerce_dataset_updated[[#This Row],['[Discount (%)']]]/100</f>
        <v>71.522499999999994</v>
      </c>
      <c r="J1691" s="6">
        <f>ecommerce_dataset_updated[[#This Row],[Final_Price(Rs.)]]+0</f>
        <v>214.57</v>
      </c>
      <c r="K1691" s="6">
        <f xml:space="preserve"> ecommerce_dataset_updated[[#This Row],['[Price (Rs.)']]]-ecommerce_dataset_updated[[#This Row],[Discount Amount _]]</f>
        <v>214.5675</v>
      </c>
      <c r="L1691" t="s">
        <v>28</v>
      </c>
      <c r="M1691" t="s">
        <v>121</v>
      </c>
      <c r="N1691" s="4" t="s">
        <v>14065</v>
      </c>
      <c r="O1691" s="4" t="s">
        <v>14050</v>
      </c>
      <c r="P1691" s="4" t="s">
        <v>14079</v>
      </c>
      <c r="Q1691" s="5">
        <f>DATE(ecommerce_dataset_updated[[#This Row],[YYYY]],ecommerce_dataset_updated[[#This Row],[MM]],ecommerce_dataset_updated[[#This Row],[DD]])</f>
        <v>45558</v>
      </c>
      <c r="R1691" s="6" t="str">
        <f>TEXT(ecommerce_dataset_updated[[#This Row],['[Purchase_Date']]], "mmm")</f>
        <v>Sep</v>
      </c>
      <c r="S1691" s="6" t="str">
        <f>TEXT(ecommerce_dataset_updated[[#This Row],['[Purchase_Date']]], "ddd")</f>
        <v>Mon</v>
      </c>
      <c r="T1691" s="6">
        <f>ecommerce_dataset_updated[[#This Row],[Final_Price(Rs.) _]]-ecommerce_dataset_updated[[#This Row],['[Final_Price(Rs.)']]]</f>
        <v>-2.4999999999977263E-3</v>
      </c>
      <c r="U1691" s="6" t="b">
        <f xml:space="preserve"> AND(ecommerce_dataset_updated[[#This Row],[Final_Price(Rs.) _]]=ecommerce_dataset_updated[[#This Row],['[Final_Price(Rs.)']]])</f>
        <v>0</v>
      </c>
      <c r="V1691" s="5"/>
    </row>
    <row r="1692" spans="1:22">
      <c r="A1692" t="s">
        <v>6803</v>
      </c>
      <c r="B1692" t="s">
        <v>6804</v>
      </c>
      <c r="C1692" t="s">
        <v>39</v>
      </c>
      <c r="D1692" s="9" t="s">
        <v>6805</v>
      </c>
      <c r="E1692" s="8">
        <f>ecommerce_dataset_updated[[#This Row],[Price (Rs.)]]+0</f>
        <v>15.28</v>
      </c>
      <c r="F1692" s="6" t="s">
        <v>20</v>
      </c>
      <c r="G1692" s="7">
        <f>ecommerce_dataset_updated[[#This Row],[Discount (%)]]+0</f>
        <v>20</v>
      </c>
      <c r="H1692" s="6" t="s">
        <v>6806</v>
      </c>
      <c r="I1692" s="6">
        <f>ecommerce_dataset_updated[[#This Row],['[Price (Rs.)']]]*ecommerce_dataset_updated[[#This Row],['[Discount (%)']]]/100</f>
        <v>3.0559999999999996</v>
      </c>
      <c r="J1692" s="6">
        <f>ecommerce_dataset_updated[[#This Row],[Final_Price(Rs.)]]+0</f>
        <v>12.22</v>
      </c>
      <c r="K1692" s="6">
        <f xml:space="preserve"> ecommerce_dataset_updated[[#This Row],['[Price (Rs.)']]]-ecommerce_dataset_updated[[#This Row],[Discount Amount _]]</f>
        <v>12.224</v>
      </c>
      <c r="L1692" t="s">
        <v>35</v>
      </c>
      <c r="M1692" t="s">
        <v>927</v>
      </c>
      <c r="N1692" s="4" t="s">
        <v>14064</v>
      </c>
      <c r="O1692" s="4" t="s">
        <v>14049</v>
      </c>
      <c r="P1692" s="4" t="s">
        <v>14079</v>
      </c>
      <c r="Q1692" s="5">
        <f>DATE(ecommerce_dataset_updated[[#This Row],[YYYY]],ecommerce_dataset_updated[[#This Row],[MM]],ecommerce_dataset_updated[[#This Row],[DD]])</f>
        <v>45609</v>
      </c>
      <c r="R1692" s="6" t="str">
        <f>TEXT(ecommerce_dataset_updated[[#This Row],['[Purchase_Date']]], "mmm")</f>
        <v>Nov</v>
      </c>
      <c r="S1692" s="6" t="str">
        <f>TEXT(ecommerce_dataset_updated[[#This Row],['[Purchase_Date']]], "ddd")</f>
        <v>Wed</v>
      </c>
      <c r="T1692" s="6">
        <f>ecommerce_dataset_updated[[#This Row],[Final_Price(Rs.) _]]-ecommerce_dataset_updated[[#This Row],['[Final_Price(Rs.)']]]</f>
        <v>3.9999999999995595E-3</v>
      </c>
      <c r="U1692" s="6" t="b">
        <f xml:space="preserve"> AND(ecommerce_dataset_updated[[#This Row],[Final_Price(Rs.) _]]=ecommerce_dataset_updated[[#This Row],['[Final_Price(Rs.)']]])</f>
        <v>0</v>
      </c>
      <c r="V1692" s="5"/>
    </row>
    <row r="1693" spans="1:22">
      <c r="A1693" t="s">
        <v>6807</v>
      </c>
      <c r="B1693" t="s">
        <v>6808</v>
      </c>
      <c r="C1693" t="s">
        <v>32</v>
      </c>
      <c r="D1693" s="9" t="s">
        <v>6809</v>
      </c>
      <c r="E1693" s="8">
        <f>ecommerce_dataset_updated[[#This Row],[Price (Rs.)]]+0</f>
        <v>493.29</v>
      </c>
      <c r="F1693" s="6" t="s">
        <v>26</v>
      </c>
      <c r="G1693" s="7">
        <f>ecommerce_dataset_updated[[#This Row],[Discount (%)]]+0</f>
        <v>25</v>
      </c>
      <c r="H1693" s="6" t="s">
        <v>6810</v>
      </c>
      <c r="I1693" s="6">
        <f>ecommerce_dataset_updated[[#This Row],['[Price (Rs.)']]]*ecommerce_dataset_updated[[#This Row],['[Discount (%)']]]/100</f>
        <v>123.32250000000001</v>
      </c>
      <c r="J1693" s="6">
        <f>ecommerce_dataset_updated[[#This Row],[Final_Price(Rs.)]]+0</f>
        <v>369.97</v>
      </c>
      <c r="K1693" s="6">
        <f xml:space="preserve"> ecommerce_dataset_updated[[#This Row],['[Price (Rs.)']]]-ecommerce_dataset_updated[[#This Row],[Discount Amount _]]</f>
        <v>369.96750000000003</v>
      </c>
      <c r="L1693" t="s">
        <v>120</v>
      </c>
      <c r="M1693" t="s">
        <v>765</v>
      </c>
      <c r="N1693" s="4" t="s">
        <v>14063</v>
      </c>
      <c r="O1693" s="4" t="s">
        <v>14049</v>
      </c>
      <c r="P1693" s="4" t="s">
        <v>14079</v>
      </c>
      <c r="Q1693" s="5">
        <f>DATE(ecommerce_dataset_updated[[#This Row],[YYYY]],ecommerce_dataset_updated[[#This Row],[MM]],ecommerce_dataset_updated[[#This Row],[DD]])</f>
        <v>45613</v>
      </c>
      <c r="R1693" s="6" t="str">
        <f>TEXT(ecommerce_dataset_updated[[#This Row],['[Purchase_Date']]], "mmm")</f>
        <v>Nov</v>
      </c>
      <c r="S1693" s="6" t="str">
        <f>TEXT(ecommerce_dataset_updated[[#This Row],['[Purchase_Date']]], "ddd")</f>
        <v>Sun</v>
      </c>
      <c r="T1693" s="6">
        <f>ecommerce_dataset_updated[[#This Row],[Final_Price(Rs.) _]]-ecommerce_dataset_updated[[#This Row],['[Final_Price(Rs.)']]]</f>
        <v>-2.4999999999977263E-3</v>
      </c>
      <c r="U1693" s="6" t="b">
        <f xml:space="preserve"> AND(ecommerce_dataset_updated[[#This Row],[Final_Price(Rs.) _]]=ecommerce_dataset_updated[[#This Row],['[Final_Price(Rs.)']]])</f>
        <v>0</v>
      </c>
      <c r="V1693" s="5"/>
    </row>
    <row r="1694" spans="1:22">
      <c r="A1694" t="s">
        <v>6811</v>
      </c>
      <c r="B1694" t="s">
        <v>6812</v>
      </c>
      <c r="C1694" t="s">
        <v>68</v>
      </c>
      <c r="D1694" s="9" t="s">
        <v>6813</v>
      </c>
      <c r="E1694" s="8">
        <f>ecommerce_dataset_updated[[#This Row],[Price (Rs.)]]+0</f>
        <v>499.03</v>
      </c>
      <c r="F1694" s="6" t="s">
        <v>47</v>
      </c>
      <c r="G1694" s="7">
        <f>ecommerce_dataset_updated[[#This Row],[Discount (%)]]+0</f>
        <v>50</v>
      </c>
      <c r="H1694" s="6" t="s">
        <v>6814</v>
      </c>
      <c r="I1694" s="6">
        <f>ecommerce_dataset_updated[[#This Row],['[Price (Rs.)']]]*ecommerce_dataset_updated[[#This Row],['[Discount (%)']]]/100</f>
        <v>249.51499999999999</v>
      </c>
      <c r="J1694" s="6">
        <f>ecommerce_dataset_updated[[#This Row],[Final_Price(Rs.)]]+0</f>
        <v>249.51</v>
      </c>
      <c r="K1694" s="6">
        <f xml:space="preserve"> ecommerce_dataset_updated[[#This Row],['[Price (Rs.)']]]-ecommerce_dataset_updated[[#This Row],[Discount Amount _]]</f>
        <v>249.51499999999999</v>
      </c>
      <c r="L1694" t="s">
        <v>14</v>
      </c>
      <c r="M1694" t="s">
        <v>496</v>
      </c>
      <c r="N1694" s="4" t="s">
        <v>14071</v>
      </c>
      <c r="O1694" s="4" t="s">
        <v>14053</v>
      </c>
      <c r="P1694" s="4" t="s">
        <v>14079</v>
      </c>
      <c r="Q1694" s="5">
        <f>DATE(ecommerce_dataset_updated[[#This Row],[YYYY]],ecommerce_dataset_updated[[#This Row],[MM]],ecommerce_dataset_updated[[#This Row],[DD]])</f>
        <v>45406</v>
      </c>
      <c r="R1694" s="6" t="str">
        <f>TEXT(ecommerce_dataset_updated[[#This Row],['[Purchase_Date']]], "mmm")</f>
        <v>Apr</v>
      </c>
      <c r="S1694" s="6" t="str">
        <f>TEXT(ecommerce_dataset_updated[[#This Row],['[Purchase_Date']]], "ddd")</f>
        <v>Wed</v>
      </c>
      <c r="T1694" s="6">
        <f>ecommerce_dataset_updated[[#This Row],[Final_Price(Rs.) _]]-ecommerce_dataset_updated[[#This Row],['[Final_Price(Rs.)']]]</f>
        <v>4.9999999999954525E-3</v>
      </c>
      <c r="U1694" s="6" t="b">
        <f xml:space="preserve"> AND(ecommerce_dataset_updated[[#This Row],[Final_Price(Rs.) _]]=ecommerce_dataset_updated[[#This Row],['[Final_Price(Rs.)']]])</f>
        <v>0</v>
      </c>
      <c r="V1694" s="5"/>
    </row>
    <row r="1695" spans="1:22">
      <c r="A1695" t="s">
        <v>6815</v>
      </c>
      <c r="B1695" t="s">
        <v>6816</v>
      </c>
      <c r="C1695" t="s">
        <v>32</v>
      </c>
      <c r="D1695" s="9" t="s">
        <v>6817</v>
      </c>
      <c r="E1695" s="8">
        <f>ecommerce_dataset_updated[[#This Row],[Price (Rs.)]]+0</f>
        <v>55.74</v>
      </c>
      <c r="F1695" s="6" t="s">
        <v>20</v>
      </c>
      <c r="G1695" s="7">
        <f>ecommerce_dataset_updated[[#This Row],[Discount (%)]]+0</f>
        <v>20</v>
      </c>
      <c r="H1695" s="6" t="s">
        <v>6818</v>
      </c>
      <c r="I1695" s="6">
        <f>ecommerce_dataset_updated[[#This Row],['[Price (Rs.)']]]*ecommerce_dataset_updated[[#This Row],['[Discount (%)']]]/100</f>
        <v>11.148</v>
      </c>
      <c r="J1695" s="6">
        <f>ecommerce_dataset_updated[[#This Row],[Final_Price(Rs.)]]+0</f>
        <v>44.59</v>
      </c>
      <c r="K1695" s="6">
        <f xml:space="preserve"> ecommerce_dataset_updated[[#This Row],['[Price (Rs.)']]]-ecommerce_dataset_updated[[#This Row],[Discount Amount _]]</f>
        <v>44.591999999999999</v>
      </c>
      <c r="L1695" t="s">
        <v>35</v>
      </c>
      <c r="M1695" t="s">
        <v>1390</v>
      </c>
      <c r="N1695" s="4" t="s">
        <v>14071</v>
      </c>
      <c r="O1695" s="4" t="s">
        <v>14052</v>
      </c>
      <c r="P1695" s="4" t="s">
        <v>14079</v>
      </c>
      <c r="Q1695" s="5">
        <f>DATE(ecommerce_dataset_updated[[#This Row],[YYYY]],ecommerce_dataset_updated[[#This Row],[MM]],ecommerce_dataset_updated[[#This Row],[DD]])</f>
        <v>45315</v>
      </c>
      <c r="R1695" s="6" t="str">
        <f>TEXT(ecommerce_dataset_updated[[#This Row],['[Purchase_Date']]], "mmm")</f>
        <v>Jan</v>
      </c>
      <c r="S1695" s="6" t="str">
        <f>TEXT(ecommerce_dataset_updated[[#This Row],['[Purchase_Date']]], "ddd")</f>
        <v>Wed</v>
      </c>
      <c r="T1695" s="6">
        <f>ecommerce_dataset_updated[[#This Row],[Final_Price(Rs.) _]]-ecommerce_dataset_updated[[#This Row],['[Final_Price(Rs.)']]]</f>
        <v>1.9999999999953388E-3</v>
      </c>
      <c r="U1695" s="6" t="b">
        <f xml:space="preserve"> AND(ecommerce_dataset_updated[[#This Row],[Final_Price(Rs.) _]]=ecommerce_dataset_updated[[#This Row],['[Final_Price(Rs.)']]])</f>
        <v>0</v>
      </c>
      <c r="V1695" s="5"/>
    </row>
    <row r="1696" spans="1:22">
      <c r="A1696" t="s">
        <v>6819</v>
      </c>
      <c r="B1696" t="s">
        <v>6820</v>
      </c>
      <c r="C1696" t="s">
        <v>114</v>
      </c>
      <c r="D1696" s="9" t="s">
        <v>6821</v>
      </c>
      <c r="E1696" s="8">
        <f>ecommerce_dataset_updated[[#This Row],[Price (Rs.)]]+0</f>
        <v>39.08</v>
      </c>
      <c r="F1696" s="6" t="s">
        <v>107</v>
      </c>
      <c r="G1696" s="7">
        <f>ecommerce_dataset_updated[[#This Row],[Discount (%)]]+0</f>
        <v>0</v>
      </c>
      <c r="H1696" s="6" t="s">
        <v>6821</v>
      </c>
      <c r="I1696" s="6">
        <f>ecommerce_dataset_updated[[#This Row],['[Price (Rs.)']]]*ecommerce_dataset_updated[[#This Row],['[Discount (%)']]]/100</f>
        <v>0</v>
      </c>
      <c r="J1696" s="6">
        <f>ecommerce_dataset_updated[[#This Row],[Final_Price(Rs.)]]+0</f>
        <v>39.08</v>
      </c>
      <c r="K1696" s="6">
        <f xml:space="preserve"> ecommerce_dataset_updated[[#This Row],['[Price (Rs.)']]]-ecommerce_dataset_updated[[#This Row],[Discount Amount _]]</f>
        <v>39.08</v>
      </c>
      <c r="L1696" t="s">
        <v>120</v>
      </c>
      <c r="M1696" t="s">
        <v>116</v>
      </c>
      <c r="N1696" s="4" t="s">
        <v>14064</v>
      </c>
      <c r="O1696" s="4" t="s">
        <v>14062</v>
      </c>
      <c r="P1696" s="4" t="s">
        <v>14079</v>
      </c>
      <c r="Q1696" s="5">
        <f>DATE(ecommerce_dataset_updated[[#This Row],[YYYY]],ecommerce_dataset_updated[[#This Row],[MM]],ecommerce_dataset_updated[[#This Row],[DD]])</f>
        <v>45456</v>
      </c>
      <c r="R1696" s="6" t="str">
        <f>TEXT(ecommerce_dataset_updated[[#This Row],['[Purchase_Date']]], "mmm")</f>
        <v>Jun</v>
      </c>
      <c r="S1696" s="6" t="str">
        <f>TEXT(ecommerce_dataset_updated[[#This Row],['[Purchase_Date']]], "ddd")</f>
        <v>Thu</v>
      </c>
      <c r="T1696" s="6">
        <f>ecommerce_dataset_updated[[#This Row],[Final_Price(Rs.) _]]-ecommerce_dataset_updated[[#This Row],['[Final_Price(Rs.)']]]</f>
        <v>0</v>
      </c>
      <c r="U1696" s="6" t="b">
        <f xml:space="preserve"> AND(ecommerce_dataset_updated[[#This Row],[Final_Price(Rs.) _]]=ecommerce_dataset_updated[[#This Row],['[Final_Price(Rs.)']]])</f>
        <v>1</v>
      </c>
      <c r="V1696" s="5"/>
    </row>
    <row r="1697" spans="1:22">
      <c r="A1697" t="s">
        <v>6822</v>
      </c>
      <c r="B1697" t="s">
        <v>6823</v>
      </c>
      <c r="C1697" t="s">
        <v>45</v>
      </c>
      <c r="D1697" s="9" t="s">
        <v>6824</v>
      </c>
      <c r="E1697" s="8">
        <f>ecommerce_dataset_updated[[#This Row],[Price (Rs.)]]+0</f>
        <v>184.5</v>
      </c>
      <c r="F1697" s="6" t="s">
        <v>107</v>
      </c>
      <c r="G1697" s="7">
        <f>ecommerce_dataset_updated[[#This Row],[Discount (%)]]+0</f>
        <v>0</v>
      </c>
      <c r="H1697" s="6" t="s">
        <v>6824</v>
      </c>
      <c r="I1697" s="6">
        <f>ecommerce_dataset_updated[[#This Row],['[Price (Rs.)']]]*ecommerce_dataset_updated[[#This Row],['[Discount (%)']]]/100</f>
        <v>0</v>
      </c>
      <c r="J1697" s="6">
        <f>ecommerce_dataset_updated[[#This Row],[Final_Price(Rs.)]]+0</f>
        <v>184.5</v>
      </c>
      <c r="K1697" s="6">
        <f xml:space="preserve"> ecommerce_dataset_updated[[#This Row],['[Price (Rs.)']]]-ecommerce_dataset_updated[[#This Row],[Discount Amount _]]</f>
        <v>184.5</v>
      </c>
      <c r="L1697" t="s">
        <v>120</v>
      </c>
      <c r="M1697" t="s">
        <v>1429</v>
      </c>
      <c r="N1697" s="4" t="s">
        <v>14070</v>
      </c>
      <c r="O1697" s="4" t="s">
        <v>75</v>
      </c>
      <c r="P1697" s="4" t="s">
        <v>14079</v>
      </c>
      <c r="Q1697" s="5">
        <f>DATE(ecommerce_dataset_updated[[#This Row],[YYYY]],ecommerce_dataset_updated[[#This Row],[MM]],ecommerce_dataset_updated[[#This Row],[DD]])</f>
        <v>45583</v>
      </c>
      <c r="R1697" s="6" t="str">
        <f>TEXT(ecommerce_dataset_updated[[#This Row],['[Purchase_Date']]], "mmm")</f>
        <v>Oct</v>
      </c>
      <c r="S1697" s="6" t="str">
        <f>TEXT(ecommerce_dataset_updated[[#This Row],['[Purchase_Date']]], "ddd")</f>
        <v>Fri</v>
      </c>
      <c r="T1697" s="6">
        <f>ecommerce_dataset_updated[[#This Row],[Final_Price(Rs.) _]]-ecommerce_dataset_updated[[#This Row],['[Final_Price(Rs.)']]]</f>
        <v>0</v>
      </c>
      <c r="U1697" s="6" t="b">
        <f xml:space="preserve"> AND(ecommerce_dataset_updated[[#This Row],[Final_Price(Rs.) _]]=ecommerce_dataset_updated[[#This Row],['[Final_Price(Rs.)']]])</f>
        <v>1</v>
      </c>
      <c r="V1697" s="5"/>
    </row>
    <row r="1698" spans="1:22">
      <c r="A1698" t="s">
        <v>6825</v>
      </c>
      <c r="B1698" t="s">
        <v>6826</v>
      </c>
      <c r="C1698" t="s">
        <v>10</v>
      </c>
      <c r="D1698" s="9" t="s">
        <v>3006</v>
      </c>
      <c r="E1698" s="8">
        <f>ecommerce_dataset_updated[[#This Row],[Price (Rs.)]]+0</f>
        <v>23.78</v>
      </c>
      <c r="F1698" s="6" t="s">
        <v>26</v>
      </c>
      <c r="G1698" s="7">
        <f>ecommerce_dataset_updated[[#This Row],[Discount (%)]]+0</f>
        <v>25</v>
      </c>
      <c r="H1698" s="6" t="s">
        <v>6827</v>
      </c>
      <c r="I1698" s="6">
        <f>ecommerce_dataset_updated[[#This Row],['[Price (Rs.)']]]*ecommerce_dataset_updated[[#This Row],['[Discount (%)']]]/100</f>
        <v>5.9450000000000003</v>
      </c>
      <c r="J1698" s="6">
        <f>ecommerce_dataset_updated[[#This Row],[Final_Price(Rs.)]]+0</f>
        <v>17.84</v>
      </c>
      <c r="K1698" s="6">
        <f xml:space="preserve"> ecommerce_dataset_updated[[#This Row],['[Price (Rs.)']]]-ecommerce_dataset_updated[[#This Row],[Discount Amount _]]</f>
        <v>17.835000000000001</v>
      </c>
      <c r="L1698" t="s">
        <v>120</v>
      </c>
      <c r="M1698" t="s">
        <v>1536</v>
      </c>
      <c r="N1698" s="4" t="s">
        <v>14059</v>
      </c>
      <c r="O1698" s="4" t="s">
        <v>14059</v>
      </c>
      <c r="P1698" s="4" t="s">
        <v>14079</v>
      </c>
      <c r="Q1698" s="5">
        <f>DATE(ecommerce_dataset_updated[[#This Row],[YYYY]],ecommerce_dataset_updated[[#This Row],[MM]],ecommerce_dataset_updated[[#This Row],[DD]])</f>
        <v>45417</v>
      </c>
      <c r="R1698" s="6" t="str">
        <f>TEXT(ecommerce_dataset_updated[[#This Row],['[Purchase_Date']]], "mmm")</f>
        <v>May</v>
      </c>
      <c r="S1698" s="6" t="str">
        <f>TEXT(ecommerce_dataset_updated[[#This Row],['[Purchase_Date']]], "ddd")</f>
        <v>Sun</v>
      </c>
      <c r="T1698" s="6">
        <f>ecommerce_dataset_updated[[#This Row],[Final_Price(Rs.) _]]-ecommerce_dataset_updated[[#This Row],['[Final_Price(Rs.)']]]</f>
        <v>-4.9999999999990052E-3</v>
      </c>
      <c r="U1698" s="6" t="b">
        <f xml:space="preserve"> AND(ecommerce_dataset_updated[[#This Row],[Final_Price(Rs.) _]]=ecommerce_dataset_updated[[#This Row],['[Final_Price(Rs.)']]])</f>
        <v>0</v>
      </c>
      <c r="V1698" s="5"/>
    </row>
    <row r="1699" spans="1:22">
      <c r="A1699" t="s">
        <v>6828</v>
      </c>
      <c r="B1699" t="s">
        <v>6829</v>
      </c>
      <c r="C1699" t="s">
        <v>32</v>
      </c>
      <c r="D1699" s="9" t="s">
        <v>6830</v>
      </c>
      <c r="E1699" s="8">
        <f>ecommerce_dataset_updated[[#This Row],[Price (Rs.)]]+0</f>
        <v>305.11</v>
      </c>
      <c r="F1699" s="6" t="s">
        <v>53</v>
      </c>
      <c r="G1699" s="7">
        <f>ecommerce_dataset_updated[[#This Row],[Discount (%)]]+0</f>
        <v>5</v>
      </c>
      <c r="H1699" s="6" t="s">
        <v>6831</v>
      </c>
      <c r="I1699" s="6">
        <f>ecommerce_dataset_updated[[#This Row],['[Price (Rs.)']]]*ecommerce_dataset_updated[[#This Row],['[Discount (%)']]]/100</f>
        <v>15.255500000000001</v>
      </c>
      <c r="J1699" s="6">
        <f>ecommerce_dataset_updated[[#This Row],[Final_Price(Rs.)]]+0</f>
        <v>289.85000000000002</v>
      </c>
      <c r="K1699" s="6">
        <f xml:space="preserve"> ecommerce_dataset_updated[[#This Row],['[Price (Rs.)']]]-ecommerce_dataset_updated[[#This Row],[Discount Amount _]]</f>
        <v>289.85450000000003</v>
      </c>
      <c r="L1699" t="s">
        <v>120</v>
      </c>
      <c r="M1699" t="s">
        <v>2842</v>
      </c>
      <c r="N1699" s="4" t="s">
        <v>14056</v>
      </c>
      <c r="O1699" s="4" t="s">
        <v>14055</v>
      </c>
      <c r="P1699" s="4" t="s">
        <v>14079</v>
      </c>
      <c r="Q1699" s="5">
        <f>DATE(ecommerce_dataset_updated[[#This Row],[YYYY]],ecommerce_dataset_updated[[#This Row],[MM]],ecommerce_dataset_updated[[#This Row],[DD]])</f>
        <v>45532</v>
      </c>
      <c r="R1699" s="6" t="str">
        <f>TEXT(ecommerce_dataset_updated[[#This Row],['[Purchase_Date']]], "mmm")</f>
        <v>Aug</v>
      </c>
      <c r="S1699" s="6" t="str">
        <f>TEXT(ecommerce_dataset_updated[[#This Row],['[Purchase_Date']]], "ddd")</f>
        <v>Wed</v>
      </c>
      <c r="T1699" s="6">
        <f>ecommerce_dataset_updated[[#This Row],[Final_Price(Rs.) _]]-ecommerce_dataset_updated[[#This Row],['[Final_Price(Rs.)']]]</f>
        <v>4.500000000007276E-3</v>
      </c>
      <c r="U1699" s="6" t="b">
        <f xml:space="preserve"> AND(ecommerce_dataset_updated[[#This Row],[Final_Price(Rs.) _]]=ecommerce_dataset_updated[[#This Row],['[Final_Price(Rs.)']]])</f>
        <v>0</v>
      </c>
      <c r="V1699" s="5"/>
    </row>
    <row r="1700" spans="1:22">
      <c r="A1700" t="s">
        <v>6832</v>
      </c>
      <c r="B1700" t="s">
        <v>6833</v>
      </c>
      <c r="C1700" t="s">
        <v>39</v>
      </c>
      <c r="D1700" s="9" t="s">
        <v>6834</v>
      </c>
      <c r="E1700" s="8">
        <f>ecommerce_dataset_updated[[#This Row],[Price (Rs.)]]+0</f>
        <v>70.75</v>
      </c>
      <c r="F1700" s="6" t="s">
        <v>154</v>
      </c>
      <c r="G1700" s="7">
        <f>ecommerce_dataset_updated[[#This Row],[Discount (%)]]+0</f>
        <v>30</v>
      </c>
      <c r="H1700" s="6" t="s">
        <v>6835</v>
      </c>
      <c r="I1700" s="6">
        <f>ecommerce_dataset_updated[[#This Row],['[Price (Rs.)']]]*ecommerce_dataset_updated[[#This Row],['[Discount (%)']]]/100</f>
        <v>21.225000000000001</v>
      </c>
      <c r="J1700" s="6">
        <f>ecommerce_dataset_updated[[#This Row],[Final_Price(Rs.)]]+0</f>
        <v>49.52</v>
      </c>
      <c r="K1700" s="6">
        <f xml:space="preserve"> ecommerce_dataset_updated[[#This Row],['[Price (Rs.)']]]-ecommerce_dataset_updated[[#This Row],[Discount Amount _]]</f>
        <v>49.524999999999999</v>
      </c>
      <c r="L1700" t="s">
        <v>35</v>
      </c>
      <c r="M1700" t="s">
        <v>191</v>
      </c>
      <c r="N1700" s="4" t="s">
        <v>75</v>
      </c>
      <c r="O1700" s="4" t="s">
        <v>14057</v>
      </c>
      <c r="P1700" s="4" t="s">
        <v>14079</v>
      </c>
      <c r="Q1700" s="5">
        <f>DATE(ecommerce_dataset_updated[[#This Row],[YYYY]],ecommerce_dataset_updated[[#This Row],[MM]],ecommerce_dataset_updated[[#This Row],[DD]])</f>
        <v>45361</v>
      </c>
      <c r="R1700" s="6" t="str">
        <f>TEXT(ecommerce_dataset_updated[[#This Row],['[Purchase_Date']]], "mmm")</f>
        <v>Mar</v>
      </c>
      <c r="S1700" s="6" t="str">
        <f>TEXT(ecommerce_dataset_updated[[#This Row],['[Purchase_Date']]], "ddd")</f>
        <v>Sun</v>
      </c>
      <c r="T1700" s="6">
        <f>ecommerce_dataset_updated[[#This Row],[Final_Price(Rs.) _]]-ecommerce_dataset_updated[[#This Row],['[Final_Price(Rs.)']]]</f>
        <v>4.9999999999954525E-3</v>
      </c>
      <c r="U1700" s="6" t="b">
        <f xml:space="preserve"> AND(ecommerce_dataset_updated[[#This Row],[Final_Price(Rs.) _]]=ecommerce_dataset_updated[[#This Row],['[Final_Price(Rs.)']]])</f>
        <v>0</v>
      </c>
      <c r="V1700" s="5"/>
    </row>
    <row r="1701" spans="1:22">
      <c r="A1701" t="s">
        <v>6836</v>
      </c>
      <c r="B1701" t="s">
        <v>6837</v>
      </c>
      <c r="C1701" t="s">
        <v>32</v>
      </c>
      <c r="D1701" s="9" t="s">
        <v>6838</v>
      </c>
      <c r="E1701" s="8">
        <f>ecommerce_dataset_updated[[#This Row],[Price (Rs.)]]+0</f>
        <v>47.82</v>
      </c>
      <c r="F1701" s="6" t="s">
        <v>47</v>
      </c>
      <c r="G1701" s="7">
        <f>ecommerce_dataset_updated[[#This Row],[Discount (%)]]+0</f>
        <v>50</v>
      </c>
      <c r="H1701" s="6" t="s">
        <v>6839</v>
      </c>
      <c r="I1701" s="6">
        <f>ecommerce_dataset_updated[[#This Row],['[Price (Rs.)']]]*ecommerce_dataset_updated[[#This Row],['[Discount (%)']]]/100</f>
        <v>23.91</v>
      </c>
      <c r="J1701" s="6">
        <f>ecommerce_dataset_updated[[#This Row],[Final_Price(Rs.)]]+0</f>
        <v>23.91</v>
      </c>
      <c r="K1701" s="6">
        <f xml:space="preserve"> ecommerce_dataset_updated[[#This Row],['[Price (Rs.)']]]-ecommerce_dataset_updated[[#This Row],[Discount Amount _]]</f>
        <v>23.91</v>
      </c>
      <c r="L1701" t="s">
        <v>120</v>
      </c>
      <c r="M1701" t="s">
        <v>254</v>
      </c>
      <c r="N1701" s="4" t="s">
        <v>26</v>
      </c>
      <c r="O1701" s="4" t="s">
        <v>14051</v>
      </c>
      <c r="P1701" s="4" t="s">
        <v>14079</v>
      </c>
      <c r="Q1701" s="5">
        <f>DATE(ecommerce_dataset_updated[[#This Row],[YYYY]],ecommerce_dataset_updated[[#This Row],[MM]],ecommerce_dataset_updated[[#This Row],[DD]])</f>
        <v>45347</v>
      </c>
      <c r="R1701" s="6" t="str">
        <f>TEXT(ecommerce_dataset_updated[[#This Row],['[Purchase_Date']]], "mmm")</f>
        <v>Feb</v>
      </c>
      <c r="S1701" s="6" t="str">
        <f>TEXT(ecommerce_dataset_updated[[#This Row],['[Purchase_Date']]], "ddd")</f>
        <v>Sun</v>
      </c>
      <c r="T1701" s="6">
        <f>ecommerce_dataset_updated[[#This Row],[Final_Price(Rs.) _]]-ecommerce_dataset_updated[[#This Row],['[Final_Price(Rs.)']]]</f>
        <v>0</v>
      </c>
      <c r="U1701" s="6" t="b">
        <f xml:space="preserve"> AND(ecommerce_dataset_updated[[#This Row],[Final_Price(Rs.) _]]=ecommerce_dataset_updated[[#This Row],['[Final_Price(Rs.)']]])</f>
        <v>1</v>
      </c>
      <c r="V1701" s="5"/>
    </row>
    <row r="1702" spans="1:22">
      <c r="A1702" t="s">
        <v>6840</v>
      </c>
      <c r="B1702" t="s">
        <v>6841</v>
      </c>
      <c r="C1702" t="s">
        <v>114</v>
      </c>
      <c r="D1702" s="9" t="s">
        <v>6842</v>
      </c>
      <c r="E1702" s="8">
        <f>ecommerce_dataset_updated[[#This Row],[Price (Rs.)]]+0</f>
        <v>315.17</v>
      </c>
      <c r="F1702" s="6" t="s">
        <v>107</v>
      </c>
      <c r="G1702" s="7">
        <f>ecommerce_dataset_updated[[#This Row],[Discount (%)]]+0</f>
        <v>0</v>
      </c>
      <c r="H1702" s="6" t="s">
        <v>6842</v>
      </c>
      <c r="I1702" s="6">
        <f>ecommerce_dataset_updated[[#This Row],['[Price (Rs.)']]]*ecommerce_dataset_updated[[#This Row],['[Discount (%)']]]/100</f>
        <v>0</v>
      </c>
      <c r="J1702" s="6">
        <f>ecommerce_dataset_updated[[#This Row],[Final_Price(Rs.)]]+0</f>
        <v>315.17</v>
      </c>
      <c r="K1702" s="6">
        <f xml:space="preserve"> ecommerce_dataset_updated[[#This Row],['[Price (Rs.)']]]-ecommerce_dataset_updated[[#This Row],[Discount Amount _]]</f>
        <v>315.17</v>
      </c>
      <c r="L1702" t="s">
        <v>28</v>
      </c>
      <c r="M1702" t="s">
        <v>531</v>
      </c>
      <c r="N1702" s="4" t="s">
        <v>14069</v>
      </c>
      <c r="O1702" s="4" t="s">
        <v>14051</v>
      </c>
      <c r="P1702" s="4" t="s">
        <v>14079</v>
      </c>
      <c r="Q1702" s="5">
        <f>DATE(ecommerce_dataset_updated[[#This Row],[YYYY]],ecommerce_dataset_updated[[#This Row],[MM]],ecommerce_dataset_updated[[#This Row],[DD]])</f>
        <v>45344</v>
      </c>
      <c r="R1702" s="6" t="str">
        <f>TEXT(ecommerce_dataset_updated[[#This Row],['[Purchase_Date']]], "mmm")</f>
        <v>Feb</v>
      </c>
      <c r="S1702" s="6" t="str">
        <f>TEXT(ecommerce_dataset_updated[[#This Row],['[Purchase_Date']]], "ddd")</f>
        <v>Thu</v>
      </c>
      <c r="T1702" s="6">
        <f>ecommerce_dataset_updated[[#This Row],[Final_Price(Rs.) _]]-ecommerce_dataset_updated[[#This Row],['[Final_Price(Rs.)']]]</f>
        <v>0</v>
      </c>
      <c r="U1702" s="6" t="b">
        <f xml:space="preserve"> AND(ecommerce_dataset_updated[[#This Row],[Final_Price(Rs.) _]]=ecommerce_dataset_updated[[#This Row],['[Final_Price(Rs.)']]])</f>
        <v>1</v>
      </c>
      <c r="V1702" s="5"/>
    </row>
    <row r="1703" spans="1:22">
      <c r="A1703" t="s">
        <v>6843</v>
      </c>
      <c r="B1703" t="s">
        <v>6844</v>
      </c>
      <c r="C1703" t="s">
        <v>68</v>
      </c>
      <c r="D1703" s="9" t="s">
        <v>6845</v>
      </c>
      <c r="E1703" s="8">
        <f>ecommerce_dataset_updated[[#This Row],[Price (Rs.)]]+0</f>
        <v>391.15</v>
      </c>
      <c r="F1703" s="6" t="s">
        <v>154</v>
      </c>
      <c r="G1703" s="7">
        <f>ecommerce_dataset_updated[[#This Row],[Discount (%)]]+0</f>
        <v>30</v>
      </c>
      <c r="H1703" s="6" t="s">
        <v>6846</v>
      </c>
      <c r="I1703" s="6">
        <f>ecommerce_dataset_updated[[#This Row],['[Price (Rs.)']]]*ecommerce_dataset_updated[[#This Row],['[Discount (%)']]]/100</f>
        <v>117.345</v>
      </c>
      <c r="J1703" s="6">
        <f>ecommerce_dataset_updated[[#This Row],[Final_Price(Rs.)]]+0</f>
        <v>273.8</v>
      </c>
      <c r="K1703" s="6">
        <f xml:space="preserve"> ecommerce_dataset_updated[[#This Row],['[Price (Rs.)']]]-ecommerce_dataset_updated[[#This Row],[Discount Amount _]]</f>
        <v>273.80499999999995</v>
      </c>
      <c r="L1703" t="s">
        <v>28</v>
      </c>
      <c r="M1703" t="s">
        <v>1574</v>
      </c>
      <c r="N1703" s="4" t="s">
        <v>14061</v>
      </c>
      <c r="O1703" s="4" t="s">
        <v>14055</v>
      </c>
      <c r="P1703" s="4" t="s">
        <v>14079</v>
      </c>
      <c r="Q1703" s="5">
        <f>DATE(ecommerce_dataset_updated[[#This Row],[YYYY]],ecommerce_dataset_updated[[#This Row],[MM]],ecommerce_dataset_updated[[#This Row],[DD]])</f>
        <v>45525</v>
      </c>
      <c r="R1703" s="6" t="str">
        <f>TEXT(ecommerce_dataset_updated[[#This Row],['[Purchase_Date']]], "mmm")</f>
        <v>Aug</v>
      </c>
      <c r="S1703" s="6" t="str">
        <f>TEXT(ecommerce_dataset_updated[[#This Row],['[Purchase_Date']]], "ddd")</f>
        <v>Wed</v>
      </c>
      <c r="T1703" s="6">
        <f>ecommerce_dataset_updated[[#This Row],[Final_Price(Rs.) _]]-ecommerce_dataset_updated[[#This Row],['[Final_Price(Rs.)']]]</f>
        <v>4.9999999999386091E-3</v>
      </c>
      <c r="U1703" s="6" t="b">
        <f xml:space="preserve"> AND(ecommerce_dataset_updated[[#This Row],[Final_Price(Rs.) _]]=ecommerce_dataset_updated[[#This Row],['[Final_Price(Rs.)']]])</f>
        <v>0</v>
      </c>
      <c r="V1703" s="5"/>
    </row>
    <row r="1704" spans="1:22">
      <c r="A1704" t="s">
        <v>6847</v>
      </c>
      <c r="B1704" t="s">
        <v>6848</v>
      </c>
      <c r="C1704" t="s">
        <v>68</v>
      </c>
      <c r="D1704" s="9" t="s">
        <v>6849</v>
      </c>
      <c r="E1704" s="8">
        <f>ecommerce_dataset_updated[[#This Row],[Price (Rs.)]]+0</f>
        <v>208.82</v>
      </c>
      <c r="F1704" s="6" t="s">
        <v>107</v>
      </c>
      <c r="G1704" s="7">
        <f>ecommerce_dataset_updated[[#This Row],[Discount (%)]]+0</f>
        <v>0</v>
      </c>
      <c r="H1704" s="6" t="s">
        <v>6849</v>
      </c>
      <c r="I1704" s="6">
        <f>ecommerce_dataset_updated[[#This Row],['[Price (Rs.)']]]*ecommerce_dataset_updated[[#This Row],['[Discount (%)']]]/100</f>
        <v>0</v>
      </c>
      <c r="J1704" s="6">
        <f>ecommerce_dataset_updated[[#This Row],[Final_Price(Rs.)]]+0</f>
        <v>208.82</v>
      </c>
      <c r="K1704" s="6">
        <f xml:space="preserve"> ecommerce_dataset_updated[[#This Row],['[Price (Rs.)']]]-ecommerce_dataset_updated[[#This Row],[Discount Amount _]]</f>
        <v>208.82</v>
      </c>
      <c r="L1704" t="s">
        <v>77</v>
      </c>
      <c r="M1704" t="s">
        <v>4027</v>
      </c>
      <c r="N1704" s="4" t="s">
        <v>14064</v>
      </c>
      <c r="O1704" s="4" t="s">
        <v>14053</v>
      </c>
      <c r="P1704" s="4" t="s">
        <v>14079</v>
      </c>
      <c r="Q1704" s="5">
        <f>DATE(ecommerce_dataset_updated[[#This Row],[YYYY]],ecommerce_dataset_updated[[#This Row],[MM]],ecommerce_dataset_updated[[#This Row],[DD]])</f>
        <v>45395</v>
      </c>
      <c r="R1704" s="6" t="str">
        <f>TEXT(ecommerce_dataset_updated[[#This Row],['[Purchase_Date']]], "mmm")</f>
        <v>Apr</v>
      </c>
      <c r="S1704" s="6" t="str">
        <f>TEXT(ecommerce_dataset_updated[[#This Row],['[Purchase_Date']]], "ddd")</f>
        <v>Sat</v>
      </c>
      <c r="T1704" s="6">
        <f>ecommerce_dataset_updated[[#This Row],[Final_Price(Rs.) _]]-ecommerce_dataset_updated[[#This Row],['[Final_Price(Rs.)']]]</f>
        <v>0</v>
      </c>
      <c r="U1704" s="6" t="b">
        <f xml:space="preserve"> AND(ecommerce_dataset_updated[[#This Row],[Final_Price(Rs.) _]]=ecommerce_dataset_updated[[#This Row],['[Final_Price(Rs.)']]])</f>
        <v>1</v>
      </c>
      <c r="V1704" s="5"/>
    </row>
    <row r="1705" spans="1:22">
      <c r="A1705" t="s">
        <v>6850</v>
      </c>
      <c r="B1705" t="s">
        <v>6851</v>
      </c>
      <c r="C1705" t="s">
        <v>18</v>
      </c>
      <c r="D1705" s="9" t="s">
        <v>6852</v>
      </c>
      <c r="E1705" s="8">
        <f>ecommerce_dataset_updated[[#This Row],[Price (Rs.)]]+0</f>
        <v>167.14</v>
      </c>
      <c r="F1705" s="6" t="s">
        <v>75</v>
      </c>
      <c r="G1705" s="7">
        <f>ecommerce_dataset_updated[[#This Row],[Discount (%)]]+0</f>
        <v>10</v>
      </c>
      <c r="H1705" s="6" t="s">
        <v>6853</v>
      </c>
      <c r="I1705" s="6">
        <f>ecommerce_dataset_updated[[#This Row],['[Price (Rs.)']]]*ecommerce_dataset_updated[[#This Row],['[Discount (%)']]]/100</f>
        <v>16.713999999999999</v>
      </c>
      <c r="J1705" s="6">
        <f>ecommerce_dataset_updated[[#This Row],[Final_Price(Rs.)]]+0</f>
        <v>150.43</v>
      </c>
      <c r="K1705" s="6">
        <f xml:space="preserve"> ecommerce_dataset_updated[[#This Row],['[Price (Rs.)']]]-ecommerce_dataset_updated[[#This Row],[Discount Amount _]]</f>
        <v>150.42599999999999</v>
      </c>
      <c r="L1705" t="s">
        <v>77</v>
      </c>
      <c r="M1705" t="s">
        <v>15</v>
      </c>
      <c r="N1705" s="4" t="s">
        <v>14048</v>
      </c>
      <c r="O1705" s="4" t="s">
        <v>14049</v>
      </c>
      <c r="P1705" s="4" t="s">
        <v>14079</v>
      </c>
      <c r="Q1705" s="5">
        <f>DATE(ecommerce_dataset_updated[[#This Row],[YYYY]],ecommerce_dataset_updated[[#This Row],[MM]],ecommerce_dataset_updated[[#This Row],[DD]])</f>
        <v>45608</v>
      </c>
      <c r="R1705" s="6" t="str">
        <f>TEXT(ecommerce_dataset_updated[[#This Row],['[Purchase_Date']]], "mmm")</f>
        <v>Nov</v>
      </c>
      <c r="S1705" s="6" t="str">
        <f>TEXT(ecommerce_dataset_updated[[#This Row],['[Purchase_Date']]], "ddd")</f>
        <v>Tue</v>
      </c>
      <c r="T1705" s="6">
        <f>ecommerce_dataset_updated[[#This Row],[Final_Price(Rs.) _]]-ecommerce_dataset_updated[[#This Row],['[Final_Price(Rs.)']]]</f>
        <v>-4.0000000000190994E-3</v>
      </c>
      <c r="U1705" s="6" t="b">
        <f xml:space="preserve"> AND(ecommerce_dataset_updated[[#This Row],[Final_Price(Rs.) _]]=ecommerce_dataset_updated[[#This Row],['[Final_Price(Rs.)']]])</f>
        <v>0</v>
      </c>
      <c r="V1705" s="5"/>
    </row>
    <row r="1706" spans="1:22">
      <c r="A1706" t="s">
        <v>6854</v>
      </c>
      <c r="B1706" t="s">
        <v>6855</v>
      </c>
      <c r="C1706" t="s">
        <v>32</v>
      </c>
      <c r="D1706" s="9" t="s">
        <v>3035</v>
      </c>
      <c r="E1706" s="8">
        <f>ecommerce_dataset_updated[[#This Row],[Price (Rs.)]]+0</f>
        <v>103.58</v>
      </c>
      <c r="F1706" s="6" t="s">
        <v>154</v>
      </c>
      <c r="G1706" s="7">
        <f>ecommerce_dataset_updated[[#This Row],[Discount (%)]]+0</f>
        <v>30</v>
      </c>
      <c r="H1706" s="6" t="s">
        <v>6856</v>
      </c>
      <c r="I1706" s="6">
        <f>ecommerce_dataset_updated[[#This Row],['[Price (Rs.)']]]*ecommerce_dataset_updated[[#This Row],['[Discount (%)']]]/100</f>
        <v>31.074000000000002</v>
      </c>
      <c r="J1706" s="6">
        <f>ecommerce_dataset_updated[[#This Row],[Final_Price(Rs.)]]+0</f>
        <v>72.510000000000005</v>
      </c>
      <c r="K1706" s="6">
        <f xml:space="preserve"> ecommerce_dataset_updated[[#This Row],['[Price (Rs.)']]]-ecommerce_dataset_updated[[#This Row],[Discount Amount _]]</f>
        <v>72.506</v>
      </c>
      <c r="L1706" t="s">
        <v>28</v>
      </c>
      <c r="M1706" t="s">
        <v>5186</v>
      </c>
      <c r="N1706" s="4" t="s">
        <v>154</v>
      </c>
      <c r="O1706" s="4" t="s">
        <v>14057</v>
      </c>
      <c r="P1706" s="4" t="s">
        <v>14079</v>
      </c>
      <c r="Q1706" s="5">
        <f>DATE(ecommerce_dataset_updated[[#This Row],[YYYY]],ecommerce_dataset_updated[[#This Row],[MM]],ecommerce_dataset_updated[[#This Row],[DD]])</f>
        <v>45381</v>
      </c>
      <c r="R1706" s="6" t="str">
        <f>TEXT(ecommerce_dataset_updated[[#This Row],['[Purchase_Date']]], "mmm")</f>
        <v>Mar</v>
      </c>
      <c r="S1706" s="6" t="str">
        <f>TEXT(ecommerce_dataset_updated[[#This Row],['[Purchase_Date']]], "ddd")</f>
        <v>Sat</v>
      </c>
      <c r="T1706" s="6">
        <f>ecommerce_dataset_updated[[#This Row],[Final_Price(Rs.) _]]-ecommerce_dataset_updated[[#This Row],['[Final_Price(Rs.)']]]</f>
        <v>-4.0000000000048885E-3</v>
      </c>
      <c r="U1706" s="6" t="b">
        <f xml:space="preserve"> AND(ecommerce_dataset_updated[[#This Row],[Final_Price(Rs.) _]]=ecommerce_dataset_updated[[#This Row],['[Final_Price(Rs.)']]])</f>
        <v>0</v>
      </c>
      <c r="V1706" s="5"/>
    </row>
    <row r="1707" spans="1:22">
      <c r="A1707" t="s">
        <v>6857</v>
      </c>
      <c r="B1707" t="s">
        <v>6858</v>
      </c>
      <c r="C1707" t="s">
        <v>18</v>
      </c>
      <c r="D1707" s="9" t="s">
        <v>6859</v>
      </c>
      <c r="E1707" s="8">
        <f>ecommerce_dataset_updated[[#This Row],[Price (Rs.)]]+0</f>
        <v>330.62</v>
      </c>
      <c r="F1707" s="6" t="s">
        <v>154</v>
      </c>
      <c r="G1707" s="7">
        <f>ecommerce_dataset_updated[[#This Row],[Discount (%)]]+0</f>
        <v>30</v>
      </c>
      <c r="H1707" s="6" t="s">
        <v>6860</v>
      </c>
      <c r="I1707" s="6">
        <f>ecommerce_dataset_updated[[#This Row],['[Price (Rs.)']]]*ecommerce_dataset_updated[[#This Row],['[Discount (%)']]]/100</f>
        <v>99.186000000000007</v>
      </c>
      <c r="J1707" s="6">
        <f>ecommerce_dataset_updated[[#This Row],[Final_Price(Rs.)]]+0</f>
        <v>231.43</v>
      </c>
      <c r="K1707" s="6">
        <f xml:space="preserve"> ecommerce_dataset_updated[[#This Row],['[Price (Rs.)']]]-ecommerce_dataset_updated[[#This Row],[Discount Amount _]]</f>
        <v>231.434</v>
      </c>
      <c r="L1707" t="s">
        <v>14</v>
      </c>
      <c r="M1707" t="s">
        <v>4431</v>
      </c>
      <c r="N1707" s="4" t="s">
        <v>14066</v>
      </c>
      <c r="O1707" s="4" t="s">
        <v>14051</v>
      </c>
      <c r="P1707" s="4" t="s">
        <v>14079</v>
      </c>
      <c r="Q1707" s="5">
        <f>DATE(ecommerce_dataset_updated[[#This Row],[YYYY]],ecommerce_dataset_updated[[#This Row],[MM]],ecommerce_dataset_updated[[#This Row],[DD]])</f>
        <v>45341</v>
      </c>
      <c r="R1707" s="6" t="str">
        <f>TEXT(ecommerce_dataset_updated[[#This Row],['[Purchase_Date']]], "mmm")</f>
        <v>Feb</v>
      </c>
      <c r="S1707" s="6" t="str">
        <f>TEXT(ecommerce_dataset_updated[[#This Row],['[Purchase_Date']]], "ddd")</f>
        <v>Mon</v>
      </c>
      <c r="T1707" s="6">
        <f>ecommerce_dataset_updated[[#This Row],[Final_Price(Rs.) _]]-ecommerce_dataset_updated[[#This Row],['[Final_Price(Rs.)']]]</f>
        <v>3.9999999999906777E-3</v>
      </c>
      <c r="U1707" s="6" t="b">
        <f xml:space="preserve"> AND(ecommerce_dataset_updated[[#This Row],[Final_Price(Rs.) _]]=ecommerce_dataset_updated[[#This Row],['[Final_Price(Rs.)']]])</f>
        <v>0</v>
      </c>
      <c r="V1707" s="5"/>
    </row>
    <row r="1708" spans="1:22">
      <c r="A1708" t="s">
        <v>6861</v>
      </c>
      <c r="B1708" t="s">
        <v>6862</v>
      </c>
      <c r="C1708" t="s">
        <v>32</v>
      </c>
      <c r="D1708" s="9" t="s">
        <v>6863</v>
      </c>
      <c r="E1708" s="8">
        <f>ecommerce_dataset_updated[[#This Row],[Price (Rs.)]]+0</f>
        <v>332.62</v>
      </c>
      <c r="F1708" s="6" t="s">
        <v>20</v>
      </c>
      <c r="G1708" s="7">
        <f>ecommerce_dataset_updated[[#This Row],[Discount (%)]]+0</f>
        <v>20</v>
      </c>
      <c r="H1708" s="6" t="s">
        <v>6864</v>
      </c>
      <c r="I1708" s="6">
        <f>ecommerce_dataset_updated[[#This Row],['[Price (Rs.)']]]*ecommerce_dataset_updated[[#This Row],['[Discount (%)']]]/100</f>
        <v>66.524000000000001</v>
      </c>
      <c r="J1708" s="6">
        <f>ecommerce_dataset_updated[[#This Row],[Final_Price(Rs.)]]+0</f>
        <v>266.10000000000002</v>
      </c>
      <c r="K1708" s="6">
        <f xml:space="preserve"> ecommerce_dataset_updated[[#This Row],['[Price (Rs.)']]]-ecommerce_dataset_updated[[#This Row],[Discount Amount _]]</f>
        <v>266.096</v>
      </c>
      <c r="L1708" t="s">
        <v>35</v>
      </c>
      <c r="M1708" t="s">
        <v>181</v>
      </c>
      <c r="N1708" s="4" t="s">
        <v>14067</v>
      </c>
      <c r="O1708" s="4" t="s">
        <v>75</v>
      </c>
      <c r="P1708" s="4" t="s">
        <v>14079</v>
      </c>
      <c r="Q1708" s="5">
        <f>DATE(ecommerce_dataset_updated[[#This Row],[YYYY]],ecommerce_dataset_updated[[#This Row],[MM]],ecommerce_dataset_updated[[#This Row],[DD]])</f>
        <v>45572</v>
      </c>
      <c r="R1708" s="6" t="str">
        <f>TEXT(ecommerce_dataset_updated[[#This Row],['[Purchase_Date']]], "mmm")</f>
        <v>Oct</v>
      </c>
      <c r="S1708" s="6" t="str">
        <f>TEXT(ecommerce_dataset_updated[[#This Row],['[Purchase_Date']]], "ddd")</f>
        <v>Mon</v>
      </c>
      <c r="T1708" s="6">
        <f>ecommerce_dataset_updated[[#This Row],[Final_Price(Rs.) _]]-ecommerce_dataset_updated[[#This Row],['[Final_Price(Rs.)']]]</f>
        <v>-4.0000000000190994E-3</v>
      </c>
      <c r="U1708" s="6" t="b">
        <f xml:space="preserve"> AND(ecommerce_dataset_updated[[#This Row],[Final_Price(Rs.) _]]=ecommerce_dataset_updated[[#This Row],['[Final_Price(Rs.)']]])</f>
        <v>0</v>
      </c>
      <c r="V1708" s="5"/>
    </row>
    <row r="1709" spans="1:22">
      <c r="A1709" t="s">
        <v>6865</v>
      </c>
      <c r="B1709" t="s">
        <v>6866</v>
      </c>
      <c r="C1709" t="s">
        <v>114</v>
      </c>
      <c r="D1709" s="9" t="s">
        <v>6867</v>
      </c>
      <c r="E1709" s="8">
        <f>ecommerce_dataset_updated[[#This Row],[Price (Rs.)]]+0</f>
        <v>378.56</v>
      </c>
      <c r="F1709" s="6" t="s">
        <v>75</v>
      </c>
      <c r="G1709" s="7">
        <f>ecommerce_dataset_updated[[#This Row],[Discount (%)]]+0</f>
        <v>10</v>
      </c>
      <c r="H1709" s="6" t="s">
        <v>6868</v>
      </c>
      <c r="I1709" s="6">
        <f>ecommerce_dataset_updated[[#This Row],['[Price (Rs.)']]]*ecommerce_dataset_updated[[#This Row],['[Discount (%)']]]/100</f>
        <v>37.856000000000002</v>
      </c>
      <c r="J1709" s="6">
        <f>ecommerce_dataset_updated[[#This Row],[Final_Price(Rs.)]]+0</f>
        <v>340.7</v>
      </c>
      <c r="K1709" s="6">
        <f xml:space="preserve"> ecommerce_dataset_updated[[#This Row],['[Price (Rs.)']]]-ecommerce_dataset_updated[[#This Row],[Discount Amount _]]</f>
        <v>340.70400000000001</v>
      </c>
      <c r="L1709" t="s">
        <v>35</v>
      </c>
      <c r="M1709" t="s">
        <v>608</v>
      </c>
      <c r="N1709" s="4" t="s">
        <v>14049</v>
      </c>
      <c r="O1709" s="4" t="s">
        <v>75</v>
      </c>
      <c r="P1709" s="4" t="s">
        <v>14079</v>
      </c>
      <c r="Q1709" s="5">
        <f>DATE(ecommerce_dataset_updated[[#This Row],[YYYY]],ecommerce_dataset_updated[[#This Row],[MM]],ecommerce_dataset_updated[[#This Row],[DD]])</f>
        <v>45576</v>
      </c>
      <c r="R1709" s="6" t="str">
        <f>TEXT(ecommerce_dataset_updated[[#This Row],['[Purchase_Date']]], "mmm")</f>
        <v>Oct</v>
      </c>
      <c r="S1709" s="6" t="str">
        <f>TEXT(ecommerce_dataset_updated[[#This Row],['[Purchase_Date']]], "ddd")</f>
        <v>Fri</v>
      </c>
      <c r="T1709" s="6">
        <f>ecommerce_dataset_updated[[#This Row],[Final_Price(Rs.) _]]-ecommerce_dataset_updated[[#This Row],['[Final_Price(Rs.)']]]</f>
        <v>4.0000000000190994E-3</v>
      </c>
      <c r="U1709" s="6" t="b">
        <f xml:space="preserve"> AND(ecommerce_dataset_updated[[#This Row],[Final_Price(Rs.) _]]=ecommerce_dataset_updated[[#This Row],['[Final_Price(Rs.)']]])</f>
        <v>0</v>
      </c>
      <c r="V1709" s="5"/>
    </row>
    <row r="1710" spans="1:22">
      <c r="A1710" t="s">
        <v>6869</v>
      </c>
      <c r="B1710" t="s">
        <v>6870</v>
      </c>
      <c r="C1710" t="s">
        <v>32</v>
      </c>
      <c r="D1710" s="9" t="s">
        <v>6871</v>
      </c>
      <c r="E1710" s="8">
        <f>ecommerce_dataset_updated[[#This Row],[Price (Rs.)]]+0</f>
        <v>316.26</v>
      </c>
      <c r="F1710" s="6" t="s">
        <v>107</v>
      </c>
      <c r="G1710" s="7">
        <f>ecommerce_dataset_updated[[#This Row],[Discount (%)]]+0</f>
        <v>0</v>
      </c>
      <c r="H1710" s="6" t="s">
        <v>6871</v>
      </c>
      <c r="I1710" s="6">
        <f>ecommerce_dataset_updated[[#This Row],['[Price (Rs.)']]]*ecommerce_dataset_updated[[#This Row],['[Discount (%)']]]/100</f>
        <v>0</v>
      </c>
      <c r="J1710" s="6">
        <f>ecommerce_dataset_updated[[#This Row],[Final_Price(Rs.)]]+0</f>
        <v>316.26</v>
      </c>
      <c r="K1710" s="6">
        <f xml:space="preserve"> ecommerce_dataset_updated[[#This Row],['[Price (Rs.)']]]-ecommerce_dataset_updated[[#This Row],[Discount Amount _]]</f>
        <v>316.26</v>
      </c>
      <c r="L1710" t="s">
        <v>120</v>
      </c>
      <c r="M1710" t="s">
        <v>278</v>
      </c>
      <c r="N1710" s="4" t="s">
        <v>14053</v>
      </c>
      <c r="O1710" s="4" t="s">
        <v>14053</v>
      </c>
      <c r="P1710" s="4" t="s">
        <v>14079</v>
      </c>
      <c r="Q1710" s="5">
        <f>DATE(ecommerce_dataset_updated[[#This Row],[YYYY]],ecommerce_dataset_updated[[#This Row],[MM]],ecommerce_dataset_updated[[#This Row],[DD]])</f>
        <v>45386</v>
      </c>
      <c r="R1710" s="6" t="str">
        <f>TEXT(ecommerce_dataset_updated[[#This Row],['[Purchase_Date']]], "mmm")</f>
        <v>Apr</v>
      </c>
      <c r="S1710" s="6" t="str">
        <f>TEXT(ecommerce_dataset_updated[[#This Row],['[Purchase_Date']]], "ddd")</f>
        <v>Thu</v>
      </c>
      <c r="T1710" s="6">
        <f>ecommerce_dataset_updated[[#This Row],[Final_Price(Rs.) _]]-ecommerce_dataset_updated[[#This Row],['[Final_Price(Rs.)']]]</f>
        <v>0</v>
      </c>
      <c r="U1710" s="6" t="b">
        <f xml:space="preserve"> AND(ecommerce_dataset_updated[[#This Row],[Final_Price(Rs.) _]]=ecommerce_dataset_updated[[#This Row],['[Final_Price(Rs.)']]])</f>
        <v>1</v>
      </c>
      <c r="V1710" s="5"/>
    </row>
    <row r="1711" spans="1:22">
      <c r="A1711" t="s">
        <v>6872</v>
      </c>
      <c r="B1711" t="s">
        <v>6873</v>
      </c>
      <c r="C1711" t="s">
        <v>68</v>
      </c>
      <c r="D1711" s="9" t="s">
        <v>6874</v>
      </c>
      <c r="E1711" s="8">
        <f>ecommerce_dataset_updated[[#This Row],[Price (Rs.)]]+0</f>
        <v>342.44</v>
      </c>
      <c r="F1711" s="6" t="s">
        <v>20</v>
      </c>
      <c r="G1711" s="7">
        <f>ecommerce_dataset_updated[[#This Row],[Discount (%)]]+0</f>
        <v>20</v>
      </c>
      <c r="H1711" s="6" t="s">
        <v>6875</v>
      </c>
      <c r="I1711" s="6">
        <f>ecommerce_dataset_updated[[#This Row],['[Price (Rs.)']]]*ecommerce_dataset_updated[[#This Row],['[Discount (%)']]]/100</f>
        <v>68.488</v>
      </c>
      <c r="J1711" s="6">
        <f>ecommerce_dataset_updated[[#This Row],[Final_Price(Rs.)]]+0</f>
        <v>273.95</v>
      </c>
      <c r="K1711" s="6">
        <f xml:space="preserve"> ecommerce_dataset_updated[[#This Row],['[Price (Rs.)']]]-ecommerce_dataset_updated[[#This Row],[Discount Amount _]]</f>
        <v>273.952</v>
      </c>
      <c r="L1711" t="s">
        <v>14</v>
      </c>
      <c r="M1711" t="s">
        <v>2827</v>
      </c>
      <c r="N1711" s="4" t="s">
        <v>14065</v>
      </c>
      <c r="O1711" s="4" t="s">
        <v>75</v>
      </c>
      <c r="P1711" s="4" t="s">
        <v>14079</v>
      </c>
      <c r="Q1711" s="5">
        <f>DATE(ecommerce_dataset_updated[[#This Row],[YYYY]],ecommerce_dataset_updated[[#This Row],[MM]],ecommerce_dataset_updated[[#This Row],[DD]])</f>
        <v>45588</v>
      </c>
      <c r="R1711" s="6" t="str">
        <f>TEXT(ecommerce_dataset_updated[[#This Row],['[Purchase_Date']]], "mmm")</f>
        <v>Oct</v>
      </c>
      <c r="S1711" s="6" t="str">
        <f>TEXT(ecommerce_dataset_updated[[#This Row],['[Purchase_Date']]], "ddd")</f>
        <v>Wed</v>
      </c>
      <c r="T1711" s="6">
        <f>ecommerce_dataset_updated[[#This Row],[Final_Price(Rs.) _]]-ecommerce_dataset_updated[[#This Row],['[Final_Price(Rs.)']]]</f>
        <v>2.0000000000095497E-3</v>
      </c>
      <c r="U1711" s="6" t="b">
        <f xml:space="preserve"> AND(ecommerce_dataset_updated[[#This Row],[Final_Price(Rs.) _]]=ecommerce_dataset_updated[[#This Row],['[Final_Price(Rs.)']]])</f>
        <v>0</v>
      </c>
      <c r="V1711" s="5"/>
    </row>
    <row r="1712" spans="1:22">
      <c r="A1712" t="s">
        <v>6876</v>
      </c>
      <c r="B1712" t="s">
        <v>6877</v>
      </c>
      <c r="C1712" t="s">
        <v>39</v>
      </c>
      <c r="D1712" s="9" t="s">
        <v>6878</v>
      </c>
      <c r="E1712" s="8">
        <f>ecommerce_dataset_updated[[#This Row],[Price (Rs.)]]+0</f>
        <v>397.84</v>
      </c>
      <c r="F1712" s="6" t="s">
        <v>154</v>
      </c>
      <c r="G1712" s="7">
        <f>ecommerce_dataset_updated[[#This Row],[Discount (%)]]+0</f>
        <v>30</v>
      </c>
      <c r="H1712" s="6" t="s">
        <v>6879</v>
      </c>
      <c r="I1712" s="6">
        <f>ecommerce_dataset_updated[[#This Row],['[Price (Rs.)']]]*ecommerce_dataset_updated[[#This Row],['[Discount (%)']]]/100</f>
        <v>119.35199999999999</v>
      </c>
      <c r="J1712" s="6">
        <f>ecommerce_dataset_updated[[#This Row],[Final_Price(Rs.)]]+0</f>
        <v>278.49</v>
      </c>
      <c r="K1712" s="6">
        <f xml:space="preserve"> ecommerce_dataset_updated[[#This Row],['[Price (Rs.)']]]-ecommerce_dataset_updated[[#This Row],[Discount Amount _]]</f>
        <v>278.488</v>
      </c>
      <c r="L1712" t="s">
        <v>14</v>
      </c>
      <c r="M1712" t="s">
        <v>825</v>
      </c>
      <c r="N1712" s="4" t="s">
        <v>14064</v>
      </c>
      <c r="O1712" s="4" t="s">
        <v>75</v>
      </c>
      <c r="P1712" s="4" t="s">
        <v>14079</v>
      </c>
      <c r="Q1712" s="5">
        <f>DATE(ecommerce_dataset_updated[[#This Row],[YYYY]],ecommerce_dataset_updated[[#This Row],[MM]],ecommerce_dataset_updated[[#This Row],[DD]])</f>
        <v>45578</v>
      </c>
      <c r="R1712" s="6" t="str">
        <f>TEXT(ecommerce_dataset_updated[[#This Row],['[Purchase_Date']]], "mmm")</f>
        <v>Oct</v>
      </c>
      <c r="S1712" s="6" t="str">
        <f>TEXT(ecommerce_dataset_updated[[#This Row],['[Purchase_Date']]], "ddd")</f>
        <v>Sun</v>
      </c>
      <c r="T1712" s="6">
        <f>ecommerce_dataset_updated[[#This Row],[Final_Price(Rs.) _]]-ecommerce_dataset_updated[[#This Row],['[Final_Price(Rs.)']]]</f>
        <v>-2.0000000000095497E-3</v>
      </c>
      <c r="U1712" s="6" t="b">
        <f xml:space="preserve"> AND(ecommerce_dataset_updated[[#This Row],[Final_Price(Rs.) _]]=ecommerce_dataset_updated[[#This Row],['[Final_Price(Rs.)']]])</f>
        <v>0</v>
      </c>
      <c r="V1712" s="5"/>
    </row>
    <row r="1713" spans="1:22">
      <c r="A1713" t="s">
        <v>6880</v>
      </c>
      <c r="B1713" t="s">
        <v>6881</v>
      </c>
      <c r="C1713" t="s">
        <v>114</v>
      </c>
      <c r="D1713" s="9" t="s">
        <v>6882</v>
      </c>
      <c r="E1713" s="8">
        <f>ecommerce_dataset_updated[[#This Row],[Price (Rs.)]]+0</f>
        <v>108.21</v>
      </c>
      <c r="F1713" s="6" t="s">
        <v>75</v>
      </c>
      <c r="G1713" s="7">
        <f>ecommerce_dataset_updated[[#This Row],[Discount (%)]]+0</f>
        <v>10</v>
      </c>
      <c r="H1713" s="6" t="s">
        <v>6883</v>
      </c>
      <c r="I1713" s="6">
        <f>ecommerce_dataset_updated[[#This Row],['[Price (Rs.)']]]*ecommerce_dataset_updated[[#This Row],['[Discount (%)']]]/100</f>
        <v>10.821</v>
      </c>
      <c r="J1713" s="6">
        <f>ecommerce_dataset_updated[[#This Row],[Final_Price(Rs.)]]+0</f>
        <v>97.39</v>
      </c>
      <c r="K1713" s="6">
        <f xml:space="preserve"> ecommerce_dataset_updated[[#This Row],['[Price (Rs.)']]]-ecommerce_dataset_updated[[#This Row],[Discount Amount _]]</f>
        <v>97.388999999999996</v>
      </c>
      <c r="L1713" t="s">
        <v>28</v>
      </c>
      <c r="M1713" t="s">
        <v>1234</v>
      </c>
      <c r="N1713" s="4" t="s">
        <v>75</v>
      </c>
      <c r="O1713" s="4" t="s">
        <v>75</v>
      </c>
      <c r="P1713" s="4" t="s">
        <v>14079</v>
      </c>
      <c r="Q1713" s="5">
        <f>DATE(ecommerce_dataset_updated[[#This Row],[YYYY]],ecommerce_dataset_updated[[#This Row],[MM]],ecommerce_dataset_updated[[#This Row],[DD]])</f>
        <v>45575</v>
      </c>
      <c r="R1713" s="6" t="str">
        <f>TEXT(ecommerce_dataset_updated[[#This Row],['[Purchase_Date']]], "mmm")</f>
        <v>Oct</v>
      </c>
      <c r="S1713" s="6" t="str">
        <f>TEXT(ecommerce_dataset_updated[[#This Row],['[Purchase_Date']]], "ddd")</f>
        <v>Thu</v>
      </c>
      <c r="T1713" s="6">
        <f>ecommerce_dataset_updated[[#This Row],[Final_Price(Rs.) _]]-ecommerce_dataset_updated[[#This Row],['[Final_Price(Rs.)']]]</f>
        <v>-1.0000000000047748E-3</v>
      </c>
      <c r="U1713" s="6" t="b">
        <f xml:space="preserve"> AND(ecommerce_dataset_updated[[#This Row],[Final_Price(Rs.) _]]=ecommerce_dataset_updated[[#This Row],['[Final_Price(Rs.)']]])</f>
        <v>0</v>
      </c>
      <c r="V1713" s="5"/>
    </row>
    <row r="1714" spans="1:22">
      <c r="A1714" t="s">
        <v>6884</v>
      </c>
      <c r="B1714" t="s">
        <v>6885</v>
      </c>
      <c r="C1714" t="s">
        <v>68</v>
      </c>
      <c r="D1714" s="9" t="s">
        <v>6886</v>
      </c>
      <c r="E1714" s="8">
        <f>ecommerce_dataset_updated[[#This Row],[Price (Rs.)]]+0</f>
        <v>18.66</v>
      </c>
      <c r="F1714" s="6" t="s">
        <v>107</v>
      </c>
      <c r="G1714" s="7">
        <f>ecommerce_dataset_updated[[#This Row],[Discount (%)]]+0</f>
        <v>0</v>
      </c>
      <c r="H1714" s="6" t="s">
        <v>6886</v>
      </c>
      <c r="I1714" s="6">
        <f>ecommerce_dataset_updated[[#This Row],['[Price (Rs.)']]]*ecommerce_dataset_updated[[#This Row],['[Discount (%)']]]/100</f>
        <v>0</v>
      </c>
      <c r="J1714" s="6">
        <f>ecommerce_dataset_updated[[#This Row],[Final_Price(Rs.)]]+0</f>
        <v>18.66</v>
      </c>
      <c r="K1714" s="6">
        <f xml:space="preserve"> ecommerce_dataset_updated[[#This Row],['[Price (Rs.)']]]-ecommerce_dataset_updated[[#This Row],[Discount Amount _]]</f>
        <v>18.66</v>
      </c>
      <c r="L1714" t="s">
        <v>35</v>
      </c>
      <c r="M1714" t="s">
        <v>1800</v>
      </c>
      <c r="N1714" s="4" t="s">
        <v>14070</v>
      </c>
      <c r="O1714" s="4" t="s">
        <v>14053</v>
      </c>
      <c r="P1714" s="4" t="s">
        <v>14079</v>
      </c>
      <c r="Q1714" s="5">
        <f>DATE(ecommerce_dataset_updated[[#This Row],[YYYY]],ecommerce_dataset_updated[[#This Row],[MM]],ecommerce_dataset_updated[[#This Row],[DD]])</f>
        <v>45400</v>
      </c>
      <c r="R1714" s="6" t="str">
        <f>TEXT(ecommerce_dataset_updated[[#This Row],['[Purchase_Date']]], "mmm")</f>
        <v>Apr</v>
      </c>
      <c r="S1714" s="6" t="str">
        <f>TEXT(ecommerce_dataset_updated[[#This Row],['[Purchase_Date']]], "ddd")</f>
        <v>Thu</v>
      </c>
      <c r="T1714" s="6">
        <f>ecommerce_dataset_updated[[#This Row],[Final_Price(Rs.) _]]-ecommerce_dataset_updated[[#This Row],['[Final_Price(Rs.)']]]</f>
        <v>0</v>
      </c>
      <c r="U1714" s="6" t="b">
        <f xml:space="preserve"> AND(ecommerce_dataset_updated[[#This Row],[Final_Price(Rs.) _]]=ecommerce_dataset_updated[[#This Row],['[Final_Price(Rs.)']]])</f>
        <v>1</v>
      </c>
      <c r="V1714" s="5"/>
    </row>
    <row r="1715" spans="1:22">
      <c r="A1715" t="s">
        <v>6887</v>
      </c>
      <c r="B1715" t="s">
        <v>6888</v>
      </c>
      <c r="C1715" t="s">
        <v>39</v>
      </c>
      <c r="D1715" s="9" t="s">
        <v>6889</v>
      </c>
      <c r="E1715" s="8">
        <f>ecommerce_dataset_updated[[#This Row],[Price (Rs.)]]+0</f>
        <v>409.47</v>
      </c>
      <c r="F1715" s="6" t="s">
        <v>154</v>
      </c>
      <c r="G1715" s="7">
        <f>ecommerce_dataset_updated[[#This Row],[Discount (%)]]+0</f>
        <v>30</v>
      </c>
      <c r="H1715" s="6" t="s">
        <v>6890</v>
      </c>
      <c r="I1715" s="6">
        <f>ecommerce_dataset_updated[[#This Row],['[Price (Rs.)']]]*ecommerce_dataset_updated[[#This Row],['[Discount (%)']]]/100</f>
        <v>122.84100000000001</v>
      </c>
      <c r="J1715" s="6">
        <f>ecommerce_dataset_updated[[#This Row],[Final_Price(Rs.)]]+0</f>
        <v>286.63</v>
      </c>
      <c r="K1715" s="6">
        <f xml:space="preserve"> ecommerce_dataset_updated[[#This Row],['[Price (Rs.)']]]-ecommerce_dataset_updated[[#This Row],[Discount Amount _]]</f>
        <v>286.62900000000002</v>
      </c>
      <c r="L1715" t="s">
        <v>120</v>
      </c>
      <c r="M1715" t="s">
        <v>1207</v>
      </c>
      <c r="N1715" s="4" t="s">
        <v>14069</v>
      </c>
      <c r="O1715" s="4" t="s">
        <v>14050</v>
      </c>
      <c r="P1715" s="4" t="s">
        <v>14079</v>
      </c>
      <c r="Q1715" s="5">
        <f>DATE(ecommerce_dataset_updated[[#This Row],[YYYY]],ecommerce_dataset_updated[[#This Row],[MM]],ecommerce_dataset_updated[[#This Row],[DD]])</f>
        <v>45557</v>
      </c>
      <c r="R1715" s="6" t="str">
        <f>TEXT(ecommerce_dataset_updated[[#This Row],['[Purchase_Date']]], "mmm")</f>
        <v>Sep</v>
      </c>
      <c r="S1715" s="6" t="str">
        <f>TEXT(ecommerce_dataset_updated[[#This Row],['[Purchase_Date']]], "ddd")</f>
        <v>Sun</v>
      </c>
      <c r="T1715" s="6">
        <f>ecommerce_dataset_updated[[#This Row],[Final_Price(Rs.) _]]-ecommerce_dataset_updated[[#This Row],['[Final_Price(Rs.)']]]</f>
        <v>-9.9999999997635314E-4</v>
      </c>
      <c r="U1715" s="6" t="b">
        <f xml:space="preserve"> AND(ecommerce_dataset_updated[[#This Row],[Final_Price(Rs.) _]]=ecommerce_dataset_updated[[#This Row],['[Final_Price(Rs.)']]])</f>
        <v>0</v>
      </c>
      <c r="V1715" s="5"/>
    </row>
    <row r="1716" spans="1:22">
      <c r="A1716" t="s">
        <v>6891</v>
      </c>
      <c r="B1716" t="s">
        <v>6892</v>
      </c>
      <c r="C1716" t="s">
        <v>68</v>
      </c>
      <c r="D1716" s="9" t="s">
        <v>6893</v>
      </c>
      <c r="E1716" s="8">
        <f>ecommerce_dataset_updated[[#This Row],[Price (Rs.)]]+0</f>
        <v>173.97</v>
      </c>
      <c r="F1716" s="6" t="s">
        <v>154</v>
      </c>
      <c r="G1716" s="7">
        <f>ecommerce_dataset_updated[[#This Row],[Discount (%)]]+0</f>
        <v>30</v>
      </c>
      <c r="H1716" s="6" t="s">
        <v>6894</v>
      </c>
      <c r="I1716" s="6">
        <f>ecommerce_dataset_updated[[#This Row],['[Price (Rs.)']]]*ecommerce_dataset_updated[[#This Row],['[Discount (%)']]]/100</f>
        <v>52.191000000000003</v>
      </c>
      <c r="J1716" s="6">
        <f>ecommerce_dataset_updated[[#This Row],[Final_Price(Rs.)]]+0</f>
        <v>121.78</v>
      </c>
      <c r="K1716" s="6">
        <f xml:space="preserve"> ecommerce_dataset_updated[[#This Row],['[Price (Rs.)']]]-ecommerce_dataset_updated[[#This Row],[Discount Amount _]]</f>
        <v>121.779</v>
      </c>
      <c r="L1716" t="s">
        <v>14</v>
      </c>
      <c r="M1716" t="s">
        <v>441</v>
      </c>
      <c r="N1716" s="4" t="s">
        <v>14049</v>
      </c>
      <c r="O1716" s="4" t="s">
        <v>14049</v>
      </c>
      <c r="P1716" s="4" t="s">
        <v>14079</v>
      </c>
      <c r="Q1716" s="5">
        <f>DATE(ecommerce_dataset_updated[[#This Row],[YYYY]],ecommerce_dataset_updated[[#This Row],[MM]],ecommerce_dataset_updated[[#This Row],[DD]])</f>
        <v>45607</v>
      </c>
      <c r="R1716" s="6" t="str">
        <f>TEXT(ecommerce_dataset_updated[[#This Row],['[Purchase_Date']]], "mmm")</f>
        <v>Nov</v>
      </c>
      <c r="S1716" s="6" t="str">
        <f>TEXT(ecommerce_dataset_updated[[#This Row],['[Purchase_Date']]], "ddd")</f>
        <v>Mon</v>
      </c>
      <c r="T1716" s="6">
        <f>ecommerce_dataset_updated[[#This Row],[Final_Price(Rs.) _]]-ecommerce_dataset_updated[[#This Row],['[Final_Price(Rs.)']]]</f>
        <v>-1.0000000000047748E-3</v>
      </c>
      <c r="U1716" s="6" t="b">
        <f xml:space="preserve"> AND(ecommerce_dataset_updated[[#This Row],[Final_Price(Rs.) _]]=ecommerce_dataset_updated[[#This Row],['[Final_Price(Rs.)']]])</f>
        <v>0</v>
      </c>
      <c r="V1716" s="5"/>
    </row>
    <row r="1717" spans="1:22">
      <c r="A1717" t="s">
        <v>6895</v>
      </c>
      <c r="B1717" t="s">
        <v>6896</v>
      </c>
      <c r="C1717" t="s">
        <v>39</v>
      </c>
      <c r="D1717" s="9" t="s">
        <v>6897</v>
      </c>
      <c r="E1717" s="8">
        <f>ecommerce_dataset_updated[[#This Row],[Price (Rs.)]]+0</f>
        <v>168.6</v>
      </c>
      <c r="F1717" s="6" t="s">
        <v>12</v>
      </c>
      <c r="G1717" s="7">
        <f>ecommerce_dataset_updated[[#This Row],[Discount (%)]]+0</f>
        <v>15</v>
      </c>
      <c r="H1717" s="6" t="s">
        <v>6898</v>
      </c>
      <c r="I1717" s="6">
        <f>ecommerce_dataset_updated[[#This Row],['[Price (Rs.)']]]*ecommerce_dataset_updated[[#This Row],['[Discount (%)']]]/100</f>
        <v>25.29</v>
      </c>
      <c r="J1717" s="6">
        <f>ecommerce_dataset_updated[[#This Row],[Final_Price(Rs.)]]+0</f>
        <v>143.31</v>
      </c>
      <c r="K1717" s="6">
        <f xml:space="preserve"> ecommerce_dataset_updated[[#This Row],['[Price (Rs.)']]]-ecommerce_dataset_updated[[#This Row],[Discount Amount _]]</f>
        <v>143.31</v>
      </c>
      <c r="L1717" t="s">
        <v>28</v>
      </c>
      <c r="M1717" t="s">
        <v>287</v>
      </c>
      <c r="N1717" s="4" t="s">
        <v>14055</v>
      </c>
      <c r="O1717" s="4" t="s">
        <v>14059</v>
      </c>
      <c r="P1717" s="4" t="s">
        <v>14079</v>
      </c>
      <c r="Q1717" s="5">
        <f>DATE(ecommerce_dataset_updated[[#This Row],[YYYY]],ecommerce_dataset_updated[[#This Row],[MM]],ecommerce_dataset_updated[[#This Row],[DD]])</f>
        <v>45420</v>
      </c>
      <c r="R1717" s="6" t="str">
        <f>TEXT(ecommerce_dataset_updated[[#This Row],['[Purchase_Date']]], "mmm")</f>
        <v>May</v>
      </c>
      <c r="S1717" s="6" t="str">
        <f>TEXT(ecommerce_dataset_updated[[#This Row],['[Purchase_Date']]], "ddd")</f>
        <v>Wed</v>
      </c>
      <c r="T1717" s="6">
        <f>ecommerce_dataset_updated[[#This Row],[Final_Price(Rs.) _]]-ecommerce_dataset_updated[[#This Row],['[Final_Price(Rs.)']]]</f>
        <v>0</v>
      </c>
      <c r="U1717" s="6" t="b">
        <f xml:space="preserve"> AND(ecommerce_dataset_updated[[#This Row],[Final_Price(Rs.) _]]=ecommerce_dataset_updated[[#This Row],['[Final_Price(Rs.)']]])</f>
        <v>1</v>
      </c>
      <c r="V1717" s="5"/>
    </row>
    <row r="1718" spans="1:22">
      <c r="A1718" t="s">
        <v>6899</v>
      </c>
      <c r="B1718" t="s">
        <v>6900</v>
      </c>
      <c r="C1718" t="s">
        <v>68</v>
      </c>
      <c r="D1718" s="9" t="s">
        <v>5442</v>
      </c>
      <c r="E1718" s="8">
        <f>ecommerce_dataset_updated[[#This Row],[Price (Rs.)]]+0</f>
        <v>339.21</v>
      </c>
      <c r="F1718" s="6" t="s">
        <v>75</v>
      </c>
      <c r="G1718" s="7">
        <f>ecommerce_dataset_updated[[#This Row],[Discount (%)]]+0</f>
        <v>10</v>
      </c>
      <c r="H1718" s="6" t="s">
        <v>6901</v>
      </c>
      <c r="I1718" s="6">
        <f>ecommerce_dataset_updated[[#This Row],['[Price (Rs.)']]]*ecommerce_dataset_updated[[#This Row],['[Discount (%)']]]/100</f>
        <v>33.920999999999999</v>
      </c>
      <c r="J1718" s="6">
        <f>ecommerce_dataset_updated[[#This Row],[Final_Price(Rs.)]]+0</f>
        <v>305.29000000000002</v>
      </c>
      <c r="K1718" s="6">
        <f xml:space="preserve"> ecommerce_dataset_updated[[#This Row],['[Price (Rs.)']]]-ecommerce_dataset_updated[[#This Row],[Discount Amount _]]</f>
        <v>305.28899999999999</v>
      </c>
      <c r="L1718" t="s">
        <v>28</v>
      </c>
      <c r="M1718" t="s">
        <v>3218</v>
      </c>
      <c r="N1718" s="4" t="s">
        <v>2910</v>
      </c>
      <c r="O1718" s="4" t="s">
        <v>14067</v>
      </c>
      <c r="P1718" s="4" t="s">
        <v>14079</v>
      </c>
      <c r="Q1718" s="5">
        <f>DATE(ecommerce_dataset_updated[[#This Row],[YYYY]],ecommerce_dataset_updated[[#This Row],[MM]],ecommerce_dataset_updated[[#This Row],[DD]])</f>
        <v>45487</v>
      </c>
      <c r="R1718" s="6" t="str">
        <f>TEXT(ecommerce_dataset_updated[[#This Row],['[Purchase_Date']]], "mmm")</f>
        <v>Jul</v>
      </c>
      <c r="S1718" s="6" t="str">
        <f>TEXT(ecommerce_dataset_updated[[#This Row],['[Purchase_Date']]], "ddd")</f>
        <v>Sun</v>
      </c>
      <c r="T1718" s="6">
        <f>ecommerce_dataset_updated[[#This Row],[Final_Price(Rs.) _]]-ecommerce_dataset_updated[[#This Row],['[Final_Price(Rs.)']]]</f>
        <v>-1.0000000000331966E-3</v>
      </c>
      <c r="U1718" s="6" t="b">
        <f xml:space="preserve"> AND(ecommerce_dataset_updated[[#This Row],[Final_Price(Rs.) _]]=ecommerce_dataset_updated[[#This Row],['[Final_Price(Rs.)']]])</f>
        <v>0</v>
      </c>
      <c r="V1718" s="5"/>
    </row>
    <row r="1719" spans="1:22">
      <c r="A1719" t="s">
        <v>6902</v>
      </c>
      <c r="B1719" t="s">
        <v>6903</v>
      </c>
      <c r="C1719" t="s">
        <v>114</v>
      </c>
      <c r="D1719" s="9" t="s">
        <v>6904</v>
      </c>
      <c r="E1719" s="8">
        <f>ecommerce_dataset_updated[[#This Row],[Price (Rs.)]]+0</f>
        <v>285.02999999999997</v>
      </c>
      <c r="F1719" s="6" t="s">
        <v>26</v>
      </c>
      <c r="G1719" s="7">
        <f>ecommerce_dataset_updated[[#This Row],[Discount (%)]]+0</f>
        <v>25</v>
      </c>
      <c r="H1719" s="6" t="s">
        <v>6905</v>
      </c>
      <c r="I1719" s="6">
        <f>ecommerce_dataset_updated[[#This Row],['[Price (Rs.)']]]*ecommerce_dataset_updated[[#This Row],['[Discount (%)']]]/100</f>
        <v>71.257499999999993</v>
      </c>
      <c r="J1719" s="6">
        <f>ecommerce_dataset_updated[[#This Row],[Final_Price(Rs.)]]+0</f>
        <v>213.77</v>
      </c>
      <c r="K1719" s="6">
        <f xml:space="preserve"> ecommerce_dataset_updated[[#This Row],['[Price (Rs.)']]]-ecommerce_dataset_updated[[#This Row],[Discount Amount _]]</f>
        <v>213.77249999999998</v>
      </c>
      <c r="L1719" t="s">
        <v>120</v>
      </c>
      <c r="M1719" t="s">
        <v>2459</v>
      </c>
      <c r="N1719" s="4" t="s">
        <v>14058</v>
      </c>
      <c r="O1719" s="4" t="s">
        <v>14067</v>
      </c>
      <c r="P1719" s="4" t="s">
        <v>14079</v>
      </c>
      <c r="Q1719" s="5">
        <f>DATE(ecommerce_dataset_updated[[#This Row],[YYYY]],ecommerce_dataset_updated[[#This Row],[MM]],ecommerce_dataset_updated[[#This Row],[DD]])</f>
        <v>45502</v>
      </c>
      <c r="R1719" s="6" t="str">
        <f>TEXT(ecommerce_dataset_updated[[#This Row],['[Purchase_Date']]], "mmm")</f>
        <v>Jul</v>
      </c>
      <c r="S1719" s="6" t="str">
        <f>TEXT(ecommerce_dataset_updated[[#This Row],['[Purchase_Date']]], "ddd")</f>
        <v>Mon</v>
      </c>
      <c r="T1719" s="6">
        <f>ecommerce_dataset_updated[[#This Row],[Final_Price(Rs.) _]]-ecommerce_dataset_updated[[#This Row],['[Final_Price(Rs.)']]]</f>
        <v>2.4999999999693046E-3</v>
      </c>
      <c r="U1719" s="6" t="b">
        <f xml:space="preserve"> AND(ecommerce_dataset_updated[[#This Row],[Final_Price(Rs.) _]]=ecommerce_dataset_updated[[#This Row],['[Final_Price(Rs.)']]])</f>
        <v>0</v>
      </c>
      <c r="V1719" s="5"/>
    </row>
    <row r="1720" spans="1:22">
      <c r="A1720" t="s">
        <v>6906</v>
      </c>
      <c r="B1720" t="s">
        <v>6907</v>
      </c>
      <c r="C1720" t="s">
        <v>32</v>
      </c>
      <c r="D1720" s="9" t="s">
        <v>6908</v>
      </c>
      <c r="E1720" s="8">
        <f>ecommerce_dataset_updated[[#This Row],[Price (Rs.)]]+0</f>
        <v>248.35</v>
      </c>
      <c r="F1720" s="6" t="s">
        <v>107</v>
      </c>
      <c r="G1720" s="7">
        <f>ecommerce_dataset_updated[[#This Row],[Discount (%)]]+0</f>
        <v>0</v>
      </c>
      <c r="H1720" s="6" t="s">
        <v>6908</v>
      </c>
      <c r="I1720" s="6">
        <f>ecommerce_dataset_updated[[#This Row],['[Price (Rs.)']]]*ecommerce_dataset_updated[[#This Row],['[Discount (%)']]]/100</f>
        <v>0</v>
      </c>
      <c r="J1720" s="6">
        <f>ecommerce_dataset_updated[[#This Row],[Final_Price(Rs.)]]+0</f>
        <v>248.35</v>
      </c>
      <c r="K1720" s="6">
        <f xml:space="preserve"> ecommerce_dataset_updated[[#This Row],['[Price (Rs.)']]]-ecommerce_dataset_updated[[#This Row],[Discount Amount _]]</f>
        <v>248.35</v>
      </c>
      <c r="L1720" t="s">
        <v>120</v>
      </c>
      <c r="M1720" t="s">
        <v>881</v>
      </c>
      <c r="N1720" s="4" t="s">
        <v>26</v>
      </c>
      <c r="O1720" s="4" t="s">
        <v>14062</v>
      </c>
      <c r="P1720" s="4" t="s">
        <v>14079</v>
      </c>
      <c r="Q1720" s="5">
        <f>DATE(ecommerce_dataset_updated[[#This Row],[YYYY]],ecommerce_dataset_updated[[#This Row],[MM]],ecommerce_dataset_updated[[#This Row],[DD]])</f>
        <v>45468</v>
      </c>
      <c r="R1720" s="6" t="str">
        <f>TEXT(ecommerce_dataset_updated[[#This Row],['[Purchase_Date']]], "mmm")</f>
        <v>Jun</v>
      </c>
      <c r="S1720" s="6" t="str">
        <f>TEXT(ecommerce_dataset_updated[[#This Row],['[Purchase_Date']]], "ddd")</f>
        <v>Tue</v>
      </c>
      <c r="T1720" s="6">
        <f>ecommerce_dataset_updated[[#This Row],[Final_Price(Rs.) _]]-ecommerce_dataset_updated[[#This Row],['[Final_Price(Rs.)']]]</f>
        <v>0</v>
      </c>
      <c r="U1720" s="6" t="b">
        <f xml:space="preserve"> AND(ecommerce_dataset_updated[[#This Row],[Final_Price(Rs.) _]]=ecommerce_dataset_updated[[#This Row],['[Final_Price(Rs.)']]])</f>
        <v>1</v>
      </c>
      <c r="V1720" s="5"/>
    </row>
    <row r="1721" spans="1:22">
      <c r="A1721" t="s">
        <v>6909</v>
      </c>
      <c r="B1721" t="s">
        <v>6910</v>
      </c>
      <c r="C1721" t="s">
        <v>68</v>
      </c>
      <c r="D1721" s="9" t="s">
        <v>6911</v>
      </c>
      <c r="E1721" s="8">
        <f>ecommerce_dataset_updated[[#This Row],[Price (Rs.)]]+0</f>
        <v>457.3</v>
      </c>
      <c r="F1721" s="6" t="s">
        <v>107</v>
      </c>
      <c r="G1721" s="7">
        <f>ecommerce_dataset_updated[[#This Row],[Discount (%)]]+0</f>
        <v>0</v>
      </c>
      <c r="H1721" s="6" t="s">
        <v>6911</v>
      </c>
      <c r="I1721" s="6">
        <f>ecommerce_dataset_updated[[#This Row],['[Price (Rs.)']]]*ecommerce_dataset_updated[[#This Row],['[Discount (%)']]]/100</f>
        <v>0</v>
      </c>
      <c r="J1721" s="6">
        <f>ecommerce_dataset_updated[[#This Row],[Final_Price(Rs.)]]+0</f>
        <v>457.3</v>
      </c>
      <c r="K1721" s="6">
        <f xml:space="preserve"> ecommerce_dataset_updated[[#This Row],['[Price (Rs.)']]]-ecommerce_dataset_updated[[#This Row],[Discount Amount _]]</f>
        <v>457.3</v>
      </c>
      <c r="L1721" t="s">
        <v>14</v>
      </c>
      <c r="M1721" t="s">
        <v>1787</v>
      </c>
      <c r="N1721" s="4" t="s">
        <v>14072</v>
      </c>
      <c r="O1721" s="4" t="s">
        <v>14059</v>
      </c>
      <c r="P1721" s="4" t="s">
        <v>14079</v>
      </c>
      <c r="Q1721" s="5">
        <f>DATE(ecommerce_dataset_updated[[#This Row],[YYYY]],ecommerce_dataset_updated[[#This Row],[MM]],ecommerce_dataset_updated[[#This Row],[DD]])</f>
        <v>45428</v>
      </c>
      <c r="R1721" s="6" t="str">
        <f>TEXT(ecommerce_dataset_updated[[#This Row],['[Purchase_Date']]], "mmm")</f>
        <v>May</v>
      </c>
      <c r="S1721" s="6" t="str">
        <f>TEXT(ecommerce_dataset_updated[[#This Row],['[Purchase_Date']]], "ddd")</f>
        <v>Thu</v>
      </c>
      <c r="T1721" s="6">
        <f>ecommerce_dataset_updated[[#This Row],[Final_Price(Rs.) _]]-ecommerce_dataset_updated[[#This Row],['[Final_Price(Rs.)']]]</f>
        <v>0</v>
      </c>
      <c r="U1721" s="6" t="b">
        <f xml:space="preserve"> AND(ecommerce_dataset_updated[[#This Row],[Final_Price(Rs.) _]]=ecommerce_dataset_updated[[#This Row],['[Final_Price(Rs.)']]])</f>
        <v>1</v>
      </c>
      <c r="V1721" s="5"/>
    </row>
    <row r="1722" spans="1:22">
      <c r="A1722" t="s">
        <v>6912</v>
      </c>
      <c r="B1722" t="s">
        <v>6913</v>
      </c>
      <c r="C1722" t="s">
        <v>39</v>
      </c>
      <c r="D1722" s="9" t="s">
        <v>6914</v>
      </c>
      <c r="E1722" s="8">
        <f>ecommerce_dataset_updated[[#This Row],[Price (Rs.)]]+0</f>
        <v>473.99</v>
      </c>
      <c r="F1722" s="6" t="s">
        <v>154</v>
      </c>
      <c r="G1722" s="7">
        <f>ecommerce_dataset_updated[[#This Row],[Discount (%)]]+0</f>
        <v>30</v>
      </c>
      <c r="H1722" s="6" t="s">
        <v>6915</v>
      </c>
      <c r="I1722" s="6">
        <f>ecommerce_dataset_updated[[#This Row],['[Price (Rs.)']]]*ecommerce_dataset_updated[[#This Row],['[Discount (%)']]]/100</f>
        <v>142.197</v>
      </c>
      <c r="J1722" s="6">
        <f>ecommerce_dataset_updated[[#This Row],[Final_Price(Rs.)]]+0</f>
        <v>331.79</v>
      </c>
      <c r="K1722" s="6">
        <f xml:space="preserve"> ecommerce_dataset_updated[[#This Row],['[Price (Rs.)']]]-ecommerce_dataset_updated[[#This Row],[Discount Amount _]]</f>
        <v>331.79300000000001</v>
      </c>
      <c r="L1722" t="s">
        <v>28</v>
      </c>
      <c r="M1722" t="s">
        <v>1879</v>
      </c>
      <c r="N1722" s="4" t="s">
        <v>14060</v>
      </c>
      <c r="O1722" s="4" t="s">
        <v>14059</v>
      </c>
      <c r="P1722" s="4" t="s">
        <v>14079</v>
      </c>
      <c r="Q1722" s="5">
        <f>DATE(ecommerce_dataset_updated[[#This Row],[YYYY]],ecommerce_dataset_updated[[#This Row],[MM]],ecommerce_dataset_updated[[#This Row],[DD]])</f>
        <v>45438</v>
      </c>
      <c r="R1722" s="6" t="str">
        <f>TEXT(ecommerce_dataset_updated[[#This Row],['[Purchase_Date']]], "mmm")</f>
        <v>May</v>
      </c>
      <c r="S1722" s="6" t="str">
        <f>TEXT(ecommerce_dataset_updated[[#This Row],['[Purchase_Date']]], "ddd")</f>
        <v>Sun</v>
      </c>
      <c r="T1722" s="6">
        <f>ecommerce_dataset_updated[[#This Row],[Final_Price(Rs.) _]]-ecommerce_dataset_updated[[#This Row],['[Final_Price(Rs.)']]]</f>
        <v>2.9999999999859028E-3</v>
      </c>
      <c r="U1722" s="6" t="b">
        <f xml:space="preserve"> AND(ecommerce_dataset_updated[[#This Row],[Final_Price(Rs.) _]]=ecommerce_dataset_updated[[#This Row],['[Final_Price(Rs.)']]])</f>
        <v>0</v>
      </c>
      <c r="V1722" s="5"/>
    </row>
    <row r="1723" spans="1:22">
      <c r="A1723" t="s">
        <v>6916</v>
      </c>
      <c r="B1723" t="s">
        <v>6917</v>
      </c>
      <c r="C1723" t="s">
        <v>68</v>
      </c>
      <c r="D1723" s="9" t="s">
        <v>6918</v>
      </c>
      <c r="E1723" s="8">
        <f>ecommerce_dataset_updated[[#This Row],[Price (Rs.)]]+0</f>
        <v>374.73</v>
      </c>
      <c r="F1723" s="6" t="s">
        <v>12</v>
      </c>
      <c r="G1723" s="7">
        <f>ecommerce_dataset_updated[[#This Row],[Discount (%)]]+0</f>
        <v>15</v>
      </c>
      <c r="H1723" s="6" t="s">
        <v>6919</v>
      </c>
      <c r="I1723" s="6">
        <f>ecommerce_dataset_updated[[#This Row],['[Price (Rs.)']]]*ecommerce_dataset_updated[[#This Row],['[Discount (%)']]]/100</f>
        <v>56.209500000000006</v>
      </c>
      <c r="J1723" s="6">
        <f>ecommerce_dataset_updated[[#This Row],[Final_Price(Rs.)]]+0</f>
        <v>318.52</v>
      </c>
      <c r="K1723" s="6">
        <f xml:space="preserve"> ecommerce_dataset_updated[[#This Row],['[Price (Rs.)']]]-ecommerce_dataset_updated[[#This Row],[Discount Amount _]]</f>
        <v>318.52050000000003</v>
      </c>
      <c r="L1723" t="s">
        <v>77</v>
      </c>
      <c r="M1723" t="s">
        <v>3860</v>
      </c>
      <c r="N1723" s="4" t="s">
        <v>14061</v>
      </c>
      <c r="O1723" s="4" t="s">
        <v>14062</v>
      </c>
      <c r="P1723" s="4" t="s">
        <v>14079</v>
      </c>
      <c r="Q1723" s="5">
        <f>DATE(ecommerce_dataset_updated[[#This Row],[YYYY]],ecommerce_dataset_updated[[#This Row],[MM]],ecommerce_dataset_updated[[#This Row],[DD]])</f>
        <v>45464</v>
      </c>
      <c r="R1723" s="6" t="str">
        <f>TEXT(ecommerce_dataset_updated[[#This Row],['[Purchase_Date']]], "mmm")</f>
        <v>Jun</v>
      </c>
      <c r="S1723" s="6" t="str">
        <f>TEXT(ecommerce_dataset_updated[[#This Row],['[Purchase_Date']]], "ddd")</f>
        <v>Fri</v>
      </c>
      <c r="T1723" s="6">
        <f>ecommerce_dataset_updated[[#This Row],[Final_Price(Rs.) _]]-ecommerce_dataset_updated[[#This Row],['[Final_Price(Rs.)']]]</f>
        <v>5.0000000004501999E-4</v>
      </c>
      <c r="U1723" s="6" t="b">
        <f xml:space="preserve"> AND(ecommerce_dataset_updated[[#This Row],[Final_Price(Rs.) _]]=ecommerce_dataset_updated[[#This Row],['[Final_Price(Rs.)']]])</f>
        <v>0</v>
      </c>
      <c r="V1723" s="5"/>
    </row>
    <row r="1724" spans="1:22">
      <c r="A1724" t="s">
        <v>6920</v>
      </c>
      <c r="B1724" t="s">
        <v>6921</v>
      </c>
      <c r="C1724" t="s">
        <v>45</v>
      </c>
      <c r="D1724" s="9" t="s">
        <v>6922</v>
      </c>
      <c r="E1724" s="8">
        <f>ecommerce_dataset_updated[[#This Row],[Price (Rs.)]]+0</f>
        <v>98.06</v>
      </c>
      <c r="F1724" s="6" t="s">
        <v>107</v>
      </c>
      <c r="G1724" s="7">
        <f>ecommerce_dataset_updated[[#This Row],[Discount (%)]]+0</f>
        <v>0</v>
      </c>
      <c r="H1724" s="6" t="s">
        <v>6922</v>
      </c>
      <c r="I1724" s="6">
        <f>ecommerce_dataset_updated[[#This Row],['[Price (Rs.)']]]*ecommerce_dataset_updated[[#This Row],['[Discount (%)']]]/100</f>
        <v>0</v>
      </c>
      <c r="J1724" s="6">
        <f>ecommerce_dataset_updated[[#This Row],[Final_Price(Rs.)]]+0</f>
        <v>98.06</v>
      </c>
      <c r="K1724" s="6">
        <f xml:space="preserve"> ecommerce_dataset_updated[[#This Row],['[Price (Rs.)']]]-ecommerce_dataset_updated[[#This Row],[Discount Amount _]]</f>
        <v>98.06</v>
      </c>
      <c r="L1724" t="s">
        <v>120</v>
      </c>
      <c r="M1724" t="s">
        <v>2459</v>
      </c>
      <c r="N1724" s="4" t="s">
        <v>14058</v>
      </c>
      <c r="O1724" s="4" t="s">
        <v>14067</v>
      </c>
      <c r="P1724" s="4" t="s">
        <v>14079</v>
      </c>
      <c r="Q1724" s="5">
        <f>DATE(ecommerce_dataset_updated[[#This Row],[YYYY]],ecommerce_dataset_updated[[#This Row],[MM]],ecommerce_dataset_updated[[#This Row],[DD]])</f>
        <v>45502</v>
      </c>
      <c r="R1724" s="6" t="str">
        <f>TEXT(ecommerce_dataset_updated[[#This Row],['[Purchase_Date']]], "mmm")</f>
        <v>Jul</v>
      </c>
      <c r="S1724" s="6" t="str">
        <f>TEXT(ecommerce_dataset_updated[[#This Row],['[Purchase_Date']]], "ddd")</f>
        <v>Mon</v>
      </c>
      <c r="T1724" s="6">
        <f>ecommerce_dataset_updated[[#This Row],[Final_Price(Rs.) _]]-ecommerce_dataset_updated[[#This Row],['[Final_Price(Rs.)']]]</f>
        <v>0</v>
      </c>
      <c r="U1724" s="6" t="b">
        <f xml:space="preserve"> AND(ecommerce_dataset_updated[[#This Row],[Final_Price(Rs.) _]]=ecommerce_dataset_updated[[#This Row],['[Final_Price(Rs.)']]])</f>
        <v>1</v>
      </c>
      <c r="V1724" s="5"/>
    </row>
    <row r="1725" spans="1:22">
      <c r="A1725" t="s">
        <v>6923</v>
      </c>
      <c r="B1725" t="s">
        <v>6924</v>
      </c>
      <c r="C1725" t="s">
        <v>10</v>
      </c>
      <c r="D1725" s="9" t="s">
        <v>6925</v>
      </c>
      <c r="E1725" s="8">
        <f>ecommerce_dataset_updated[[#This Row],[Price (Rs.)]]+0</f>
        <v>96.7</v>
      </c>
      <c r="F1725" s="6" t="s">
        <v>12</v>
      </c>
      <c r="G1725" s="7">
        <f>ecommerce_dataset_updated[[#This Row],[Discount (%)]]+0</f>
        <v>15</v>
      </c>
      <c r="H1725" s="6" t="s">
        <v>6926</v>
      </c>
      <c r="I1725" s="6">
        <f>ecommerce_dataset_updated[[#This Row],['[Price (Rs.)']]]*ecommerce_dataset_updated[[#This Row],['[Discount (%)']]]/100</f>
        <v>14.505000000000001</v>
      </c>
      <c r="J1725" s="6">
        <f>ecommerce_dataset_updated[[#This Row],[Final_Price(Rs.)]]+0</f>
        <v>82.19</v>
      </c>
      <c r="K1725" s="6">
        <f xml:space="preserve"> ecommerce_dataset_updated[[#This Row],['[Price (Rs.)']]]-ecommerce_dataset_updated[[#This Row],[Discount Amount _]]</f>
        <v>82.195000000000007</v>
      </c>
      <c r="L1725" t="s">
        <v>14</v>
      </c>
      <c r="M1725" t="s">
        <v>1889</v>
      </c>
      <c r="N1725" s="4" t="s">
        <v>14064</v>
      </c>
      <c r="O1725" s="4" t="s">
        <v>14052</v>
      </c>
      <c r="P1725" s="4" t="s">
        <v>14079</v>
      </c>
      <c r="Q1725" s="5">
        <f>DATE(ecommerce_dataset_updated[[#This Row],[YYYY]],ecommerce_dataset_updated[[#This Row],[MM]],ecommerce_dataset_updated[[#This Row],[DD]])</f>
        <v>45304</v>
      </c>
      <c r="R1725" s="6" t="str">
        <f>TEXT(ecommerce_dataset_updated[[#This Row],['[Purchase_Date']]], "mmm")</f>
        <v>Jan</v>
      </c>
      <c r="S1725" s="6" t="str">
        <f>TEXT(ecommerce_dataset_updated[[#This Row],['[Purchase_Date']]], "ddd")</f>
        <v>Sat</v>
      </c>
      <c r="T1725" s="6">
        <f>ecommerce_dataset_updated[[#This Row],[Final_Price(Rs.) _]]-ecommerce_dataset_updated[[#This Row],['[Final_Price(Rs.)']]]</f>
        <v>5.0000000000096634E-3</v>
      </c>
      <c r="U1725" s="6" t="b">
        <f xml:space="preserve"> AND(ecommerce_dataset_updated[[#This Row],[Final_Price(Rs.) _]]=ecommerce_dataset_updated[[#This Row],['[Final_Price(Rs.)']]])</f>
        <v>0</v>
      </c>
      <c r="V1725" s="5"/>
    </row>
    <row r="1726" spans="1:22">
      <c r="A1726" t="s">
        <v>6927</v>
      </c>
      <c r="B1726" t="s">
        <v>6928</v>
      </c>
      <c r="C1726" t="s">
        <v>10</v>
      </c>
      <c r="D1726" s="9" t="s">
        <v>6929</v>
      </c>
      <c r="E1726" s="8">
        <f>ecommerce_dataset_updated[[#This Row],[Price (Rs.)]]+0</f>
        <v>242.2</v>
      </c>
      <c r="F1726" s="6" t="s">
        <v>154</v>
      </c>
      <c r="G1726" s="7">
        <f>ecommerce_dataset_updated[[#This Row],[Discount (%)]]+0</f>
        <v>30</v>
      </c>
      <c r="H1726" s="6" t="s">
        <v>6930</v>
      </c>
      <c r="I1726" s="6">
        <f>ecommerce_dataset_updated[[#This Row],['[Price (Rs.)']]]*ecommerce_dataset_updated[[#This Row],['[Discount (%)']]]/100</f>
        <v>72.66</v>
      </c>
      <c r="J1726" s="6">
        <f>ecommerce_dataset_updated[[#This Row],[Final_Price(Rs.)]]+0</f>
        <v>169.54</v>
      </c>
      <c r="K1726" s="6">
        <f xml:space="preserve"> ecommerce_dataset_updated[[#This Row],['[Price (Rs.)']]]-ecommerce_dataset_updated[[#This Row],[Discount Amount _]]</f>
        <v>169.54</v>
      </c>
      <c r="L1726" t="s">
        <v>28</v>
      </c>
      <c r="M1726" t="s">
        <v>1234</v>
      </c>
      <c r="N1726" s="4" t="s">
        <v>75</v>
      </c>
      <c r="O1726" s="4" t="s">
        <v>75</v>
      </c>
      <c r="P1726" s="4" t="s">
        <v>14079</v>
      </c>
      <c r="Q1726" s="5">
        <f>DATE(ecommerce_dataset_updated[[#This Row],[YYYY]],ecommerce_dataset_updated[[#This Row],[MM]],ecommerce_dataset_updated[[#This Row],[DD]])</f>
        <v>45575</v>
      </c>
      <c r="R1726" s="6" t="str">
        <f>TEXT(ecommerce_dataset_updated[[#This Row],['[Purchase_Date']]], "mmm")</f>
        <v>Oct</v>
      </c>
      <c r="S1726" s="6" t="str">
        <f>TEXT(ecommerce_dataset_updated[[#This Row],['[Purchase_Date']]], "ddd")</f>
        <v>Thu</v>
      </c>
      <c r="T1726" s="6">
        <f>ecommerce_dataset_updated[[#This Row],[Final_Price(Rs.) _]]-ecommerce_dataset_updated[[#This Row],['[Final_Price(Rs.)']]]</f>
        <v>0</v>
      </c>
      <c r="U1726" s="6" t="b">
        <f xml:space="preserve"> AND(ecommerce_dataset_updated[[#This Row],[Final_Price(Rs.) _]]=ecommerce_dataset_updated[[#This Row],['[Final_Price(Rs.)']]])</f>
        <v>1</v>
      </c>
      <c r="V1726" s="5"/>
    </row>
    <row r="1727" spans="1:22">
      <c r="A1727" t="s">
        <v>6931</v>
      </c>
      <c r="B1727" t="s">
        <v>6932</v>
      </c>
      <c r="C1727" t="s">
        <v>68</v>
      </c>
      <c r="D1727" s="9" t="s">
        <v>6933</v>
      </c>
      <c r="E1727" s="8">
        <f>ecommerce_dataset_updated[[#This Row],[Price (Rs.)]]+0</f>
        <v>68.81</v>
      </c>
      <c r="F1727" s="6" t="s">
        <v>26</v>
      </c>
      <c r="G1727" s="7">
        <f>ecommerce_dataset_updated[[#This Row],[Discount (%)]]+0</f>
        <v>25</v>
      </c>
      <c r="H1727" s="6" t="s">
        <v>6934</v>
      </c>
      <c r="I1727" s="6">
        <f>ecommerce_dataset_updated[[#This Row],['[Price (Rs.)']]]*ecommerce_dataset_updated[[#This Row],['[Discount (%)']]]/100</f>
        <v>17.202500000000001</v>
      </c>
      <c r="J1727" s="6">
        <f>ecommerce_dataset_updated[[#This Row],[Final_Price(Rs.)]]+0</f>
        <v>51.61</v>
      </c>
      <c r="K1727" s="6">
        <f xml:space="preserve"> ecommerce_dataset_updated[[#This Row],['[Price (Rs.)']]]-ecommerce_dataset_updated[[#This Row],[Discount Amount _]]</f>
        <v>51.607500000000002</v>
      </c>
      <c r="L1727" t="s">
        <v>77</v>
      </c>
      <c r="M1727" t="s">
        <v>225</v>
      </c>
      <c r="N1727" s="4" t="s">
        <v>20</v>
      </c>
      <c r="O1727" s="4" t="s">
        <v>14051</v>
      </c>
      <c r="P1727" s="4" t="s">
        <v>14079</v>
      </c>
      <c r="Q1727" s="5">
        <f>DATE(ecommerce_dataset_updated[[#This Row],[YYYY]],ecommerce_dataset_updated[[#This Row],[MM]],ecommerce_dataset_updated[[#This Row],[DD]])</f>
        <v>45342</v>
      </c>
      <c r="R1727" s="6" t="str">
        <f>TEXT(ecommerce_dataset_updated[[#This Row],['[Purchase_Date']]], "mmm")</f>
        <v>Feb</v>
      </c>
      <c r="S1727" s="6" t="str">
        <f>TEXT(ecommerce_dataset_updated[[#This Row],['[Purchase_Date']]], "ddd")</f>
        <v>Tue</v>
      </c>
      <c r="T1727" s="6">
        <f>ecommerce_dataset_updated[[#This Row],[Final_Price(Rs.) _]]-ecommerce_dataset_updated[[#This Row],['[Final_Price(Rs.)']]]</f>
        <v>-2.4999999999977263E-3</v>
      </c>
      <c r="U1727" s="6" t="b">
        <f xml:space="preserve"> AND(ecommerce_dataset_updated[[#This Row],[Final_Price(Rs.) _]]=ecommerce_dataset_updated[[#This Row],['[Final_Price(Rs.)']]])</f>
        <v>0</v>
      </c>
      <c r="V1727" s="5"/>
    </row>
    <row r="1728" spans="1:22">
      <c r="A1728" t="s">
        <v>6935</v>
      </c>
      <c r="B1728" t="s">
        <v>6936</v>
      </c>
      <c r="C1728" t="s">
        <v>68</v>
      </c>
      <c r="D1728" s="9" t="s">
        <v>6937</v>
      </c>
      <c r="E1728" s="8">
        <f>ecommerce_dataset_updated[[#This Row],[Price (Rs.)]]+0</f>
        <v>279.24</v>
      </c>
      <c r="F1728" s="6" t="s">
        <v>47</v>
      </c>
      <c r="G1728" s="7">
        <f>ecommerce_dataset_updated[[#This Row],[Discount (%)]]+0</f>
        <v>50</v>
      </c>
      <c r="H1728" s="6" t="s">
        <v>6938</v>
      </c>
      <c r="I1728" s="6">
        <f>ecommerce_dataset_updated[[#This Row],['[Price (Rs.)']]]*ecommerce_dataset_updated[[#This Row],['[Discount (%)']]]/100</f>
        <v>139.62</v>
      </c>
      <c r="J1728" s="6">
        <f>ecommerce_dataset_updated[[#This Row],[Final_Price(Rs.)]]+0</f>
        <v>139.62</v>
      </c>
      <c r="K1728" s="6">
        <f xml:space="preserve"> ecommerce_dataset_updated[[#This Row],['[Price (Rs.)']]]-ecommerce_dataset_updated[[#This Row],[Discount Amount _]]</f>
        <v>139.62</v>
      </c>
      <c r="L1728" t="s">
        <v>28</v>
      </c>
      <c r="M1728" t="s">
        <v>3120</v>
      </c>
      <c r="N1728" s="4" t="s">
        <v>14064</v>
      </c>
      <c r="O1728" s="4" t="s">
        <v>14057</v>
      </c>
      <c r="P1728" s="4" t="s">
        <v>14079</v>
      </c>
      <c r="Q1728" s="5">
        <f>DATE(ecommerce_dataset_updated[[#This Row],[YYYY]],ecommerce_dataset_updated[[#This Row],[MM]],ecommerce_dataset_updated[[#This Row],[DD]])</f>
        <v>45364</v>
      </c>
      <c r="R1728" s="6" t="str">
        <f>TEXT(ecommerce_dataset_updated[[#This Row],['[Purchase_Date']]], "mmm")</f>
        <v>Mar</v>
      </c>
      <c r="S1728" s="6" t="str">
        <f>TEXT(ecommerce_dataset_updated[[#This Row],['[Purchase_Date']]], "ddd")</f>
        <v>Wed</v>
      </c>
      <c r="T1728" s="6">
        <f>ecommerce_dataset_updated[[#This Row],[Final_Price(Rs.) _]]-ecommerce_dataset_updated[[#This Row],['[Final_Price(Rs.)']]]</f>
        <v>0</v>
      </c>
      <c r="U1728" s="6" t="b">
        <f xml:space="preserve"> AND(ecommerce_dataset_updated[[#This Row],[Final_Price(Rs.) _]]=ecommerce_dataset_updated[[#This Row],['[Final_Price(Rs.)']]])</f>
        <v>1</v>
      </c>
      <c r="V1728" s="5"/>
    </row>
    <row r="1729" spans="1:22">
      <c r="A1729" t="s">
        <v>6939</v>
      </c>
      <c r="B1729" t="s">
        <v>6940</v>
      </c>
      <c r="C1729" t="s">
        <v>114</v>
      </c>
      <c r="D1729" s="9" t="s">
        <v>6941</v>
      </c>
      <c r="E1729" s="8">
        <f>ecommerce_dataset_updated[[#This Row],[Price (Rs.)]]+0</f>
        <v>157.19999999999999</v>
      </c>
      <c r="F1729" s="6" t="s">
        <v>75</v>
      </c>
      <c r="G1729" s="7">
        <f>ecommerce_dataset_updated[[#This Row],[Discount (%)]]+0</f>
        <v>10</v>
      </c>
      <c r="H1729" s="6" t="s">
        <v>6942</v>
      </c>
      <c r="I1729" s="6">
        <f>ecommerce_dataset_updated[[#This Row],['[Price (Rs.)']]]*ecommerce_dataset_updated[[#This Row],['[Discount (%)']]]/100</f>
        <v>15.72</v>
      </c>
      <c r="J1729" s="6">
        <f>ecommerce_dataset_updated[[#This Row],[Final_Price(Rs.)]]+0</f>
        <v>141.47999999999999</v>
      </c>
      <c r="K1729" s="6">
        <f xml:space="preserve"> ecommerce_dataset_updated[[#This Row],['[Price (Rs.)']]]-ecommerce_dataset_updated[[#This Row],[Discount Amount _]]</f>
        <v>141.47999999999999</v>
      </c>
      <c r="L1729" t="s">
        <v>28</v>
      </c>
      <c r="M1729" t="s">
        <v>60</v>
      </c>
      <c r="N1729" s="4" t="s">
        <v>14058</v>
      </c>
      <c r="O1729" s="4" t="s">
        <v>14059</v>
      </c>
      <c r="P1729" s="4" t="s">
        <v>14079</v>
      </c>
      <c r="Q1729" s="5">
        <f>DATE(ecommerce_dataset_updated[[#This Row],[YYYY]],ecommerce_dataset_updated[[#This Row],[MM]],ecommerce_dataset_updated[[#This Row],[DD]])</f>
        <v>45441</v>
      </c>
      <c r="R1729" s="6" t="str">
        <f>TEXT(ecommerce_dataset_updated[[#This Row],['[Purchase_Date']]], "mmm")</f>
        <v>May</v>
      </c>
      <c r="S1729" s="6" t="str">
        <f>TEXT(ecommerce_dataset_updated[[#This Row],['[Purchase_Date']]], "ddd")</f>
        <v>Wed</v>
      </c>
      <c r="T1729" s="6">
        <f>ecommerce_dataset_updated[[#This Row],[Final_Price(Rs.) _]]-ecommerce_dataset_updated[[#This Row],['[Final_Price(Rs.)']]]</f>
        <v>0</v>
      </c>
      <c r="U1729" s="6" t="b">
        <f xml:space="preserve"> AND(ecommerce_dataset_updated[[#This Row],[Final_Price(Rs.) _]]=ecommerce_dataset_updated[[#This Row],['[Final_Price(Rs.)']]])</f>
        <v>1</v>
      </c>
      <c r="V1729" s="5"/>
    </row>
    <row r="1730" spans="1:22">
      <c r="A1730" t="s">
        <v>6943</v>
      </c>
      <c r="B1730" t="s">
        <v>6944</v>
      </c>
      <c r="C1730" t="s">
        <v>10</v>
      </c>
      <c r="D1730" s="9" t="s">
        <v>6945</v>
      </c>
      <c r="E1730" s="8">
        <f>ecommerce_dataset_updated[[#This Row],[Price (Rs.)]]+0</f>
        <v>100.84</v>
      </c>
      <c r="F1730" s="6" t="s">
        <v>20</v>
      </c>
      <c r="G1730" s="7">
        <f>ecommerce_dataset_updated[[#This Row],[Discount (%)]]+0</f>
        <v>20</v>
      </c>
      <c r="H1730" s="6" t="s">
        <v>6946</v>
      </c>
      <c r="I1730" s="6">
        <f>ecommerce_dataset_updated[[#This Row],['[Price (Rs.)']]]*ecommerce_dataset_updated[[#This Row],['[Discount (%)']]]/100</f>
        <v>20.168000000000003</v>
      </c>
      <c r="J1730" s="6">
        <f>ecommerce_dataset_updated[[#This Row],[Final_Price(Rs.)]]+0</f>
        <v>80.67</v>
      </c>
      <c r="K1730" s="6">
        <f xml:space="preserve"> ecommerce_dataset_updated[[#This Row],['[Price (Rs.)']]]-ecommerce_dataset_updated[[#This Row],[Discount Amount _]]</f>
        <v>80.671999999999997</v>
      </c>
      <c r="L1730" t="s">
        <v>77</v>
      </c>
      <c r="M1730" t="s">
        <v>191</v>
      </c>
      <c r="N1730" s="4" t="s">
        <v>75</v>
      </c>
      <c r="O1730" s="4" t="s">
        <v>14057</v>
      </c>
      <c r="P1730" s="4" t="s">
        <v>14079</v>
      </c>
      <c r="Q1730" s="5">
        <f>DATE(ecommerce_dataset_updated[[#This Row],[YYYY]],ecommerce_dataset_updated[[#This Row],[MM]],ecommerce_dataset_updated[[#This Row],[DD]])</f>
        <v>45361</v>
      </c>
      <c r="R1730" s="6" t="str">
        <f>TEXT(ecommerce_dataset_updated[[#This Row],['[Purchase_Date']]], "mmm")</f>
        <v>Mar</v>
      </c>
      <c r="S1730" s="6" t="str">
        <f>TEXT(ecommerce_dataset_updated[[#This Row],['[Purchase_Date']]], "ddd")</f>
        <v>Sun</v>
      </c>
      <c r="T1730" s="6">
        <f>ecommerce_dataset_updated[[#This Row],[Final_Price(Rs.) _]]-ecommerce_dataset_updated[[#This Row],['[Final_Price(Rs.)']]]</f>
        <v>1.9999999999953388E-3</v>
      </c>
      <c r="U1730" s="6" t="b">
        <f xml:space="preserve"> AND(ecommerce_dataset_updated[[#This Row],[Final_Price(Rs.) _]]=ecommerce_dataset_updated[[#This Row],['[Final_Price(Rs.)']]])</f>
        <v>0</v>
      </c>
      <c r="V1730" s="5"/>
    </row>
    <row r="1731" spans="1:22">
      <c r="A1731" t="s">
        <v>6947</v>
      </c>
      <c r="B1731" t="s">
        <v>6948</v>
      </c>
      <c r="C1731" t="s">
        <v>10</v>
      </c>
      <c r="D1731" s="9" t="s">
        <v>6949</v>
      </c>
      <c r="E1731" s="8">
        <f>ecommerce_dataset_updated[[#This Row],[Price (Rs.)]]+0</f>
        <v>475.29</v>
      </c>
      <c r="F1731" s="6" t="s">
        <v>26</v>
      </c>
      <c r="G1731" s="7">
        <f>ecommerce_dataset_updated[[#This Row],[Discount (%)]]+0</f>
        <v>25</v>
      </c>
      <c r="H1731" s="6" t="s">
        <v>6950</v>
      </c>
      <c r="I1731" s="6">
        <f>ecommerce_dataset_updated[[#This Row],['[Price (Rs.)']]]*ecommerce_dataset_updated[[#This Row],['[Discount (%)']]]/100</f>
        <v>118.82250000000001</v>
      </c>
      <c r="J1731" s="6">
        <f>ecommerce_dataset_updated[[#This Row],[Final_Price(Rs.)]]+0</f>
        <v>356.47</v>
      </c>
      <c r="K1731" s="6">
        <f xml:space="preserve"> ecommerce_dataset_updated[[#This Row],['[Price (Rs.)']]]-ecommerce_dataset_updated[[#This Row],[Discount Amount _]]</f>
        <v>356.46750000000003</v>
      </c>
      <c r="L1731" t="s">
        <v>77</v>
      </c>
      <c r="M1731" t="s">
        <v>1244</v>
      </c>
      <c r="N1731" s="4" t="s">
        <v>14067</v>
      </c>
      <c r="O1731" s="4" t="s">
        <v>14057</v>
      </c>
      <c r="P1731" s="4" t="s">
        <v>14079</v>
      </c>
      <c r="Q1731" s="5">
        <f>DATE(ecommerce_dataset_updated[[#This Row],[YYYY]],ecommerce_dataset_updated[[#This Row],[MM]],ecommerce_dataset_updated[[#This Row],[DD]])</f>
        <v>45358</v>
      </c>
      <c r="R1731" s="6" t="str">
        <f>TEXT(ecommerce_dataset_updated[[#This Row],['[Purchase_Date']]], "mmm")</f>
        <v>Mar</v>
      </c>
      <c r="S1731" s="6" t="str">
        <f>TEXT(ecommerce_dataset_updated[[#This Row],['[Purchase_Date']]], "ddd")</f>
        <v>Thu</v>
      </c>
      <c r="T1731" s="6">
        <f>ecommerce_dataset_updated[[#This Row],[Final_Price(Rs.) _]]-ecommerce_dataset_updated[[#This Row],['[Final_Price(Rs.)']]]</f>
        <v>-2.4999999999977263E-3</v>
      </c>
      <c r="U1731" s="6" t="b">
        <f xml:space="preserve"> AND(ecommerce_dataset_updated[[#This Row],[Final_Price(Rs.) _]]=ecommerce_dataset_updated[[#This Row],['[Final_Price(Rs.)']]])</f>
        <v>0</v>
      </c>
      <c r="V1731" s="5"/>
    </row>
    <row r="1732" spans="1:22">
      <c r="A1732" t="s">
        <v>6951</v>
      </c>
      <c r="B1732" t="s">
        <v>6952</v>
      </c>
      <c r="C1732" t="s">
        <v>68</v>
      </c>
      <c r="D1732" s="9" t="s">
        <v>6953</v>
      </c>
      <c r="E1732" s="8">
        <f>ecommerce_dataset_updated[[#This Row],[Price (Rs.)]]+0</f>
        <v>354.3</v>
      </c>
      <c r="F1732" s="6" t="s">
        <v>26</v>
      </c>
      <c r="G1732" s="7">
        <f>ecommerce_dataset_updated[[#This Row],[Discount (%)]]+0</f>
        <v>25</v>
      </c>
      <c r="H1732" s="6" t="s">
        <v>6954</v>
      </c>
      <c r="I1732" s="6">
        <f>ecommerce_dataset_updated[[#This Row],['[Price (Rs.)']]]*ecommerce_dataset_updated[[#This Row],['[Discount (%)']]]/100</f>
        <v>88.575000000000003</v>
      </c>
      <c r="J1732" s="6">
        <f>ecommerce_dataset_updated[[#This Row],[Final_Price(Rs.)]]+0</f>
        <v>265.73</v>
      </c>
      <c r="K1732" s="6">
        <f xml:space="preserve"> ecommerce_dataset_updated[[#This Row],['[Price (Rs.)']]]-ecommerce_dataset_updated[[#This Row],[Discount Amount _]]</f>
        <v>265.72500000000002</v>
      </c>
      <c r="L1732" t="s">
        <v>28</v>
      </c>
      <c r="M1732" t="s">
        <v>2116</v>
      </c>
      <c r="N1732" s="4" t="s">
        <v>14072</v>
      </c>
      <c r="O1732" s="4" t="s">
        <v>14052</v>
      </c>
      <c r="P1732" s="4" t="s">
        <v>14079</v>
      </c>
      <c r="Q1732" s="5">
        <f>DATE(ecommerce_dataset_updated[[#This Row],[YYYY]],ecommerce_dataset_updated[[#This Row],[MM]],ecommerce_dataset_updated[[#This Row],[DD]])</f>
        <v>45307</v>
      </c>
      <c r="R1732" s="6" t="str">
        <f>TEXT(ecommerce_dataset_updated[[#This Row],['[Purchase_Date']]], "mmm")</f>
        <v>Jan</v>
      </c>
      <c r="S1732" s="6" t="str">
        <f>TEXT(ecommerce_dataset_updated[[#This Row],['[Purchase_Date']]], "ddd")</f>
        <v>Tue</v>
      </c>
      <c r="T1732" s="6">
        <f>ecommerce_dataset_updated[[#This Row],[Final_Price(Rs.) _]]-ecommerce_dataset_updated[[#This Row],['[Final_Price(Rs.)']]]</f>
        <v>-4.9999999999954525E-3</v>
      </c>
      <c r="U1732" s="6" t="b">
        <f xml:space="preserve"> AND(ecommerce_dataset_updated[[#This Row],[Final_Price(Rs.) _]]=ecommerce_dataset_updated[[#This Row],['[Final_Price(Rs.)']]])</f>
        <v>0</v>
      </c>
      <c r="V1732" s="5"/>
    </row>
    <row r="1733" spans="1:22">
      <c r="A1733" t="s">
        <v>6955</v>
      </c>
      <c r="B1733" t="s">
        <v>6956</v>
      </c>
      <c r="C1733" t="s">
        <v>114</v>
      </c>
      <c r="D1733" s="9" t="s">
        <v>6957</v>
      </c>
      <c r="E1733" s="8">
        <f>ecommerce_dataset_updated[[#This Row],[Price (Rs.)]]+0</f>
        <v>411.94</v>
      </c>
      <c r="F1733" s="6" t="s">
        <v>107</v>
      </c>
      <c r="G1733" s="7">
        <f>ecommerce_dataset_updated[[#This Row],[Discount (%)]]+0</f>
        <v>0</v>
      </c>
      <c r="H1733" s="6" t="s">
        <v>6957</v>
      </c>
      <c r="I1733" s="6">
        <f>ecommerce_dataset_updated[[#This Row],['[Price (Rs.)']]]*ecommerce_dataset_updated[[#This Row],['[Discount (%)']]]/100</f>
        <v>0</v>
      </c>
      <c r="J1733" s="6">
        <f>ecommerce_dataset_updated[[#This Row],[Final_Price(Rs.)]]+0</f>
        <v>411.94</v>
      </c>
      <c r="K1733" s="6">
        <f xml:space="preserve"> ecommerce_dataset_updated[[#This Row],['[Price (Rs.)']]]-ecommerce_dataset_updated[[#This Row],[Discount Amount _]]</f>
        <v>411.94</v>
      </c>
      <c r="L1733" t="s">
        <v>77</v>
      </c>
      <c r="M1733" t="s">
        <v>1761</v>
      </c>
      <c r="N1733" s="4" t="s">
        <v>14069</v>
      </c>
      <c r="O1733" s="4" t="s">
        <v>14059</v>
      </c>
      <c r="P1733" s="4" t="s">
        <v>14079</v>
      </c>
      <c r="Q1733" s="5">
        <f>DATE(ecommerce_dataset_updated[[#This Row],[YYYY]],ecommerce_dataset_updated[[#This Row],[MM]],ecommerce_dataset_updated[[#This Row],[DD]])</f>
        <v>45434</v>
      </c>
      <c r="R1733" s="6" t="str">
        <f>TEXT(ecommerce_dataset_updated[[#This Row],['[Purchase_Date']]], "mmm")</f>
        <v>May</v>
      </c>
      <c r="S1733" s="6" t="str">
        <f>TEXT(ecommerce_dataset_updated[[#This Row],['[Purchase_Date']]], "ddd")</f>
        <v>Wed</v>
      </c>
      <c r="T1733" s="6">
        <f>ecommerce_dataset_updated[[#This Row],[Final_Price(Rs.) _]]-ecommerce_dataset_updated[[#This Row],['[Final_Price(Rs.)']]]</f>
        <v>0</v>
      </c>
      <c r="U1733" s="6" t="b">
        <f xml:space="preserve"> AND(ecommerce_dataset_updated[[#This Row],[Final_Price(Rs.) _]]=ecommerce_dataset_updated[[#This Row],['[Final_Price(Rs.)']]])</f>
        <v>1</v>
      </c>
      <c r="V1733" s="5"/>
    </row>
    <row r="1734" spans="1:22">
      <c r="A1734" t="s">
        <v>6958</v>
      </c>
      <c r="B1734" t="s">
        <v>6959</v>
      </c>
      <c r="C1734" t="s">
        <v>68</v>
      </c>
      <c r="D1734" s="9" t="s">
        <v>6960</v>
      </c>
      <c r="E1734" s="8">
        <f>ecommerce_dataset_updated[[#This Row],[Price (Rs.)]]+0</f>
        <v>394.76</v>
      </c>
      <c r="F1734" s="6" t="s">
        <v>26</v>
      </c>
      <c r="G1734" s="7">
        <f>ecommerce_dataset_updated[[#This Row],[Discount (%)]]+0</f>
        <v>25</v>
      </c>
      <c r="H1734" s="6" t="s">
        <v>6961</v>
      </c>
      <c r="I1734" s="6">
        <f>ecommerce_dataset_updated[[#This Row],['[Price (Rs.)']]]*ecommerce_dataset_updated[[#This Row],['[Discount (%)']]]/100</f>
        <v>98.69</v>
      </c>
      <c r="J1734" s="6">
        <f>ecommerce_dataset_updated[[#This Row],[Final_Price(Rs.)]]+0</f>
        <v>296.07</v>
      </c>
      <c r="K1734" s="6">
        <f xml:space="preserve"> ecommerce_dataset_updated[[#This Row],['[Price (Rs.)']]]-ecommerce_dataset_updated[[#This Row],[Discount Amount _]]</f>
        <v>296.07</v>
      </c>
      <c r="L1734" t="s">
        <v>14</v>
      </c>
      <c r="M1734" t="s">
        <v>55</v>
      </c>
      <c r="N1734" s="4" t="s">
        <v>14056</v>
      </c>
      <c r="O1734" s="4" t="s">
        <v>14057</v>
      </c>
      <c r="P1734" s="4" t="s">
        <v>14079</v>
      </c>
      <c r="Q1734" s="5">
        <f>DATE(ecommerce_dataset_updated[[#This Row],[YYYY]],ecommerce_dataset_updated[[#This Row],[MM]],ecommerce_dataset_updated[[#This Row],[DD]])</f>
        <v>45379</v>
      </c>
      <c r="R1734" s="6" t="str">
        <f>TEXT(ecommerce_dataset_updated[[#This Row],['[Purchase_Date']]], "mmm")</f>
        <v>Mar</v>
      </c>
      <c r="S1734" s="6" t="str">
        <f>TEXT(ecommerce_dataset_updated[[#This Row],['[Purchase_Date']]], "ddd")</f>
        <v>Thu</v>
      </c>
      <c r="T1734" s="6">
        <f>ecommerce_dataset_updated[[#This Row],[Final_Price(Rs.) _]]-ecommerce_dataset_updated[[#This Row],['[Final_Price(Rs.)']]]</f>
        <v>0</v>
      </c>
      <c r="U1734" s="6" t="b">
        <f xml:space="preserve"> AND(ecommerce_dataset_updated[[#This Row],[Final_Price(Rs.) _]]=ecommerce_dataset_updated[[#This Row],['[Final_Price(Rs.)']]])</f>
        <v>1</v>
      </c>
      <c r="V1734" s="5"/>
    </row>
    <row r="1735" spans="1:22">
      <c r="A1735" t="s">
        <v>6962</v>
      </c>
      <c r="B1735" t="s">
        <v>6963</v>
      </c>
      <c r="C1735" t="s">
        <v>39</v>
      </c>
      <c r="D1735" s="9" t="s">
        <v>6964</v>
      </c>
      <c r="E1735" s="8">
        <f>ecommerce_dataset_updated[[#This Row],[Price (Rs.)]]+0</f>
        <v>145.13</v>
      </c>
      <c r="F1735" s="6" t="s">
        <v>26</v>
      </c>
      <c r="G1735" s="7">
        <f>ecommerce_dataset_updated[[#This Row],[Discount (%)]]+0</f>
        <v>25</v>
      </c>
      <c r="H1735" s="6" t="s">
        <v>6965</v>
      </c>
      <c r="I1735" s="6">
        <f>ecommerce_dataset_updated[[#This Row],['[Price (Rs.)']]]*ecommerce_dataset_updated[[#This Row],['[Discount (%)']]]/100</f>
        <v>36.282499999999999</v>
      </c>
      <c r="J1735" s="6">
        <f>ecommerce_dataset_updated[[#This Row],[Final_Price(Rs.)]]+0</f>
        <v>108.85</v>
      </c>
      <c r="K1735" s="6">
        <f xml:space="preserve"> ecommerce_dataset_updated[[#This Row],['[Price (Rs.)']]]-ecommerce_dataset_updated[[#This Row],[Discount Amount _]]</f>
        <v>108.8475</v>
      </c>
      <c r="L1735" t="s">
        <v>28</v>
      </c>
      <c r="M1735" t="s">
        <v>116</v>
      </c>
      <c r="N1735" s="4" t="s">
        <v>14064</v>
      </c>
      <c r="O1735" s="4" t="s">
        <v>14062</v>
      </c>
      <c r="P1735" s="4" t="s">
        <v>14079</v>
      </c>
      <c r="Q1735" s="5">
        <f>DATE(ecommerce_dataset_updated[[#This Row],[YYYY]],ecommerce_dataset_updated[[#This Row],[MM]],ecommerce_dataset_updated[[#This Row],[DD]])</f>
        <v>45456</v>
      </c>
      <c r="R1735" s="6" t="str">
        <f>TEXT(ecommerce_dataset_updated[[#This Row],['[Purchase_Date']]], "mmm")</f>
        <v>Jun</v>
      </c>
      <c r="S1735" s="6" t="str">
        <f>TEXT(ecommerce_dataset_updated[[#This Row],['[Purchase_Date']]], "ddd")</f>
        <v>Thu</v>
      </c>
      <c r="T1735" s="6">
        <f>ecommerce_dataset_updated[[#This Row],[Final_Price(Rs.) _]]-ecommerce_dataset_updated[[#This Row],['[Final_Price(Rs.)']]]</f>
        <v>-2.4999999999977263E-3</v>
      </c>
      <c r="U1735" s="6" t="b">
        <f xml:space="preserve"> AND(ecommerce_dataset_updated[[#This Row],[Final_Price(Rs.) _]]=ecommerce_dataset_updated[[#This Row],['[Final_Price(Rs.)']]])</f>
        <v>0</v>
      </c>
      <c r="V1735" s="5"/>
    </row>
    <row r="1736" spans="1:22">
      <c r="A1736" t="s">
        <v>6966</v>
      </c>
      <c r="B1736" t="s">
        <v>6967</v>
      </c>
      <c r="C1736" t="s">
        <v>68</v>
      </c>
      <c r="D1736" s="9" t="s">
        <v>6968</v>
      </c>
      <c r="E1736" s="8">
        <f>ecommerce_dataset_updated[[#This Row],[Price (Rs.)]]+0</f>
        <v>357.28</v>
      </c>
      <c r="F1736" s="6" t="s">
        <v>75</v>
      </c>
      <c r="G1736" s="7">
        <f>ecommerce_dataset_updated[[#This Row],[Discount (%)]]+0</f>
        <v>10</v>
      </c>
      <c r="H1736" s="6" t="s">
        <v>6969</v>
      </c>
      <c r="I1736" s="6">
        <f>ecommerce_dataset_updated[[#This Row],['[Price (Rs.)']]]*ecommerce_dataset_updated[[#This Row],['[Discount (%)']]]/100</f>
        <v>35.727999999999994</v>
      </c>
      <c r="J1736" s="6">
        <f>ecommerce_dataset_updated[[#This Row],[Final_Price(Rs.)]]+0</f>
        <v>321.55</v>
      </c>
      <c r="K1736" s="6">
        <f xml:space="preserve"> ecommerce_dataset_updated[[#This Row],['[Price (Rs.)']]]-ecommerce_dataset_updated[[#This Row],[Discount Amount _]]</f>
        <v>321.55199999999996</v>
      </c>
      <c r="L1736" t="s">
        <v>77</v>
      </c>
      <c r="M1736" t="s">
        <v>2983</v>
      </c>
      <c r="N1736" s="4" t="s">
        <v>14069</v>
      </c>
      <c r="O1736" s="4" t="s">
        <v>14052</v>
      </c>
      <c r="P1736" s="4" t="s">
        <v>14079</v>
      </c>
      <c r="Q1736" s="5">
        <f>DATE(ecommerce_dataset_updated[[#This Row],[YYYY]],ecommerce_dataset_updated[[#This Row],[MM]],ecommerce_dataset_updated[[#This Row],[DD]])</f>
        <v>45313</v>
      </c>
      <c r="R1736" s="6" t="str">
        <f>TEXT(ecommerce_dataset_updated[[#This Row],['[Purchase_Date']]], "mmm")</f>
        <v>Jan</v>
      </c>
      <c r="S1736" s="6" t="str">
        <f>TEXT(ecommerce_dataset_updated[[#This Row],['[Purchase_Date']]], "ddd")</f>
        <v>Mon</v>
      </c>
      <c r="T1736" s="6">
        <f>ecommerce_dataset_updated[[#This Row],[Final_Price(Rs.) _]]-ecommerce_dataset_updated[[#This Row],['[Final_Price(Rs.)']]]</f>
        <v>1.9999999999527063E-3</v>
      </c>
      <c r="U1736" s="6" t="b">
        <f xml:space="preserve"> AND(ecommerce_dataset_updated[[#This Row],[Final_Price(Rs.) _]]=ecommerce_dataset_updated[[#This Row],['[Final_Price(Rs.)']]])</f>
        <v>0</v>
      </c>
      <c r="V1736" s="5"/>
    </row>
    <row r="1737" spans="1:22">
      <c r="A1737" t="s">
        <v>6970</v>
      </c>
      <c r="B1737" t="s">
        <v>6971</v>
      </c>
      <c r="C1737" t="s">
        <v>114</v>
      </c>
      <c r="D1737" s="9" t="s">
        <v>6972</v>
      </c>
      <c r="E1737" s="8">
        <f>ecommerce_dataset_updated[[#This Row],[Price (Rs.)]]+0</f>
        <v>471.26</v>
      </c>
      <c r="F1737" s="6" t="s">
        <v>12</v>
      </c>
      <c r="G1737" s="7">
        <f>ecommerce_dataset_updated[[#This Row],[Discount (%)]]+0</f>
        <v>15</v>
      </c>
      <c r="H1737" s="6" t="s">
        <v>6973</v>
      </c>
      <c r="I1737" s="6">
        <f>ecommerce_dataset_updated[[#This Row],['[Price (Rs.)']]]*ecommerce_dataset_updated[[#This Row],['[Discount (%)']]]/100</f>
        <v>70.688999999999993</v>
      </c>
      <c r="J1737" s="6">
        <f>ecommerce_dataset_updated[[#This Row],[Final_Price(Rs.)]]+0</f>
        <v>400.57</v>
      </c>
      <c r="K1737" s="6">
        <f xml:space="preserve"> ecommerce_dataset_updated[[#This Row],['[Price (Rs.)']]]-ecommerce_dataset_updated[[#This Row],[Discount Amount _]]</f>
        <v>400.57100000000003</v>
      </c>
      <c r="L1737" t="s">
        <v>35</v>
      </c>
      <c r="M1737" t="s">
        <v>334</v>
      </c>
      <c r="N1737" s="4" t="s">
        <v>14072</v>
      </c>
      <c r="O1737" s="4" t="s">
        <v>14050</v>
      </c>
      <c r="P1737" s="4" t="s">
        <v>14079</v>
      </c>
      <c r="Q1737" s="5">
        <f>DATE(ecommerce_dataset_updated[[#This Row],[YYYY]],ecommerce_dataset_updated[[#This Row],[MM]],ecommerce_dataset_updated[[#This Row],[DD]])</f>
        <v>45551</v>
      </c>
      <c r="R1737" s="6" t="str">
        <f>TEXT(ecommerce_dataset_updated[[#This Row],['[Purchase_Date']]], "mmm")</f>
        <v>Sep</v>
      </c>
      <c r="S1737" s="6" t="str">
        <f>TEXT(ecommerce_dataset_updated[[#This Row],['[Purchase_Date']]], "ddd")</f>
        <v>Mon</v>
      </c>
      <c r="T1737" s="6">
        <f>ecommerce_dataset_updated[[#This Row],[Final_Price(Rs.) _]]-ecommerce_dataset_updated[[#This Row],['[Final_Price(Rs.)']]]</f>
        <v>1.0000000000331966E-3</v>
      </c>
      <c r="U1737" s="6" t="b">
        <f xml:space="preserve"> AND(ecommerce_dataset_updated[[#This Row],[Final_Price(Rs.) _]]=ecommerce_dataset_updated[[#This Row],['[Final_Price(Rs.)']]])</f>
        <v>0</v>
      </c>
      <c r="V1737" s="5"/>
    </row>
    <row r="1738" spans="1:22">
      <c r="A1738" t="s">
        <v>6974</v>
      </c>
      <c r="B1738" t="s">
        <v>6975</v>
      </c>
      <c r="C1738" t="s">
        <v>68</v>
      </c>
      <c r="D1738" s="9" t="s">
        <v>6976</v>
      </c>
      <c r="E1738" s="8">
        <f>ecommerce_dataset_updated[[#This Row],[Price (Rs.)]]+0</f>
        <v>266.52</v>
      </c>
      <c r="F1738" s="6" t="s">
        <v>20</v>
      </c>
      <c r="G1738" s="7">
        <f>ecommerce_dataset_updated[[#This Row],[Discount (%)]]+0</f>
        <v>20</v>
      </c>
      <c r="H1738" s="6" t="s">
        <v>6977</v>
      </c>
      <c r="I1738" s="6">
        <f>ecommerce_dataset_updated[[#This Row],['[Price (Rs.)']]]*ecommerce_dataset_updated[[#This Row],['[Discount (%)']]]/100</f>
        <v>53.303999999999995</v>
      </c>
      <c r="J1738" s="6">
        <f>ecommerce_dataset_updated[[#This Row],[Final_Price(Rs.)]]+0</f>
        <v>213.22</v>
      </c>
      <c r="K1738" s="6">
        <f xml:space="preserve"> ecommerce_dataset_updated[[#This Row],['[Price (Rs.)']]]-ecommerce_dataset_updated[[#This Row],[Discount Amount _]]</f>
        <v>213.21599999999998</v>
      </c>
      <c r="L1738" t="s">
        <v>35</v>
      </c>
      <c r="M1738" t="s">
        <v>1841</v>
      </c>
      <c r="N1738" s="4" t="s">
        <v>14062</v>
      </c>
      <c r="O1738" s="4" t="s">
        <v>14059</v>
      </c>
      <c r="P1738" s="4" t="s">
        <v>14079</v>
      </c>
      <c r="Q1738" s="5">
        <f>DATE(ecommerce_dataset_updated[[#This Row],[YYYY]],ecommerce_dataset_updated[[#This Row],[MM]],ecommerce_dataset_updated[[#This Row],[DD]])</f>
        <v>45418</v>
      </c>
      <c r="R1738" s="6" t="str">
        <f>TEXT(ecommerce_dataset_updated[[#This Row],['[Purchase_Date']]], "mmm")</f>
        <v>May</v>
      </c>
      <c r="S1738" s="6" t="str">
        <f>TEXT(ecommerce_dataset_updated[[#This Row],['[Purchase_Date']]], "ddd")</f>
        <v>Mon</v>
      </c>
      <c r="T1738" s="6">
        <f>ecommerce_dataset_updated[[#This Row],[Final_Price(Rs.) _]]-ecommerce_dataset_updated[[#This Row],['[Final_Price(Rs.)']]]</f>
        <v>-4.0000000000190994E-3</v>
      </c>
      <c r="U1738" s="6" t="b">
        <f xml:space="preserve"> AND(ecommerce_dataset_updated[[#This Row],[Final_Price(Rs.) _]]=ecommerce_dataset_updated[[#This Row],['[Final_Price(Rs.)']]])</f>
        <v>0</v>
      </c>
      <c r="V1738" s="5"/>
    </row>
    <row r="1739" spans="1:22">
      <c r="A1739" t="s">
        <v>6978</v>
      </c>
      <c r="B1739" t="s">
        <v>6979</v>
      </c>
      <c r="C1739" t="s">
        <v>18</v>
      </c>
      <c r="D1739" s="9" t="s">
        <v>6980</v>
      </c>
      <c r="E1739" s="8">
        <f>ecommerce_dataset_updated[[#This Row],[Price (Rs.)]]+0</f>
        <v>424.42</v>
      </c>
      <c r="F1739" s="6" t="s">
        <v>53</v>
      </c>
      <c r="G1739" s="7">
        <f>ecommerce_dataset_updated[[#This Row],[Discount (%)]]+0</f>
        <v>5</v>
      </c>
      <c r="H1739" s="6" t="s">
        <v>3350</v>
      </c>
      <c r="I1739" s="6">
        <f>ecommerce_dataset_updated[[#This Row],['[Price (Rs.)']]]*ecommerce_dataset_updated[[#This Row],['[Discount (%)']]]/100</f>
        <v>21.221</v>
      </c>
      <c r="J1739" s="6">
        <f>ecommerce_dataset_updated[[#This Row],[Final_Price(Rs.)]]+0</f>
        <v>403.2</v>
      </c>
      <c r="K1739" s="6">
        <f xml:space="preserve"> ecommerce_dataset_updated[[#This Row],['[Price (Rs.)']]]-ecommerce_dataset_updated[[#This Row],[Discount Amount _]]</f>
        <v>403.19900000000001</v>
      </c>
      <c r="L1739" t="s">
        <v>120</v>
      </c>
      <c r="M1739" t="s">
        <v>403</v>
      </c>
      <c r="N1739" s="4" t="s">
        <v>14061</v>
      </c>
      <c r="O1739" s="4" t="s">
        <v>14049</v>
      </c>
      <c r="P1739" s="4" t="s">
        <v>14079</v>
      </c>
      <c r="Q1739" s="5">
        <f>DATE(ecommerce_dataset_updated[[#This Row],[YYYY]],ecommerce_dataset_updated[[#This Row],[MM]],ecommerce_dataset_updated[[#This Row],[DD]])</f>
        <v>45617</v>
      </c>
      <c r="R1739" s="6" t="str">
        <f>TEXT(ecommerce_dataset_updated[[#This Row],['[Purchase_Date']]], "mmm")</f>
        <v>Nov</v>
      </c>
      <c r="S1739" s="6" t="str">
        <f>TEXT(ecommerce_dataset_updated[[#This Row],['[Purchase_Date']]], "ddd")</f>
        <v>Thu</v>
      </c>
      <c r="T1739" s="6">
        <f>ecommerce_dataset_updated[[#This Row],[Final_Price(Rs.) _]]-ecommerce_dataset_updated[[#This Row],['[Final_Price(Rs.)']]]</f>
        <v>-9.9999999997635314E-4</v>
      </c>
      <c r="U1739" s="6" t="b">
        <f xml:space="preserve"> AND(ecommerce_dataset_updated[[#This Row],[Final_Price(Rs.) _]]=ecommerce_dataset_updated[[#This Row],['[Final_Price(Rs.)']]])</f>
        <v>0</v>
      </c>
      <c r="V1739" s="5"/>
    </row>
    <row r="1740" spans="1:22">
      <c r="A1740" t="s">
        <v>6981</v>
      </c>
      <c r="B1740" t="s">
        <v>6982</v>
      </c>
      <c r="C1740" t="s">
        <v>32</v>
      </c>
      <c r="D1740" s="9" t="s">
        <v>6983</v>
      </c>
      <c r="E1740" s="8">
        <f>ecommerce_dataset_updated[[#This Row],[Price (Rs.)]]+0</f>
        <v>340.82</v>
      </c>
      <c r="F1740" s="6" t="s">
        <v>107</v>
      </c>
      <c r="G1740" s="7">
        <f>ecommerce_dataset_updated[[#This Row],[Discount (%)]]+0</f>
        <v>0</v>
      </c>
      <c r="H1740" s="6" t="s">
        <v>6983</v>
      </c>
      <c r="I1740" s="6">
        <f>ecommerce_dataset_updated[[#This Row],['[Price (Rs.)']]]*ecommerce_dataset_updated[[#This Row],['[Discount (%)']]]/100</f>
        <v>0</v>
      </c>
      <c r="J1740" s="6">
        <f>ecommerce_dataset_updated[[#This Row],[Final_Price(Rs.)]]+0</f>
        <v>340.82</v>
      </c>
      <c r="K1740" s="6">
        <f xml:space="preserve"> ecommerce_dataset_updated[[#This Row],['[Price (Rs.)']]]-ecommerce_dataset_updated[[#This Row],[Discount Amount _]]</f>
        <v>340.82</v>
      </c>
      <c r="L1740" t="s">
        <v>120</v>
      </c>
      <c r="M1740" t="s">
        <v>1953</v>
      </c>
      <c r="N1740" s="4" t="s">
        <v>14065</v>
      </c>
      <c r="O1740" s="4" t="s">
        <v>14059</v>
      </c>
      <c r="P1740" s="4" t="s">
        <v>14079</v>
      </c>
      <c r="Q1740" s="5">
        <f>DATE(ecommerce_dataset_updated[[#This Row],[YYYY]],ecommerce_dataset_updated[[#This Row],[MM]],ecommerce_dataset_updated[[#This Row],[DD]])</f>
        <v>45435</v>
      </c>
      <c r="R1740" s="6" t="str">
        <f>TEXT(ecommerce_dataset_updated[[#This Row],['[Purchase_Date']]], "mmm")</f>
        <v>May</v>
      </c>
      <c r="S1740" s="6" t="str">
        <f>TEXT(ecommerce_dataset_updated[[#This Row],['[Purchase_Date']]], "ddd")</f>
        <v>Thu</v>
      </c>
      <c r="T1740" s="6">
        <f>ecommerce_dataset_updated[[#This Row],[Final_Price(Rs.) _]]-ecommerce_dataset_updated[[#This Row],['[Final_Price(Rs.)']]]</f>
        <v>0</v>
      </c>
      <c r="U1740" s="6" t="b">
        <f xml:space="preserve"> AND(ecommerce_dataset_updated[[#This Row],[Final_Price(Rs.) _]]=ecommerce_dataset_updated[[#This Row],['[Final_Price(Rs.)']]])</f>
        <v>1</v>
      </c>
      <c r="V1740" s="5"/>
    </row>
    <row r="1741" spans="1:22">
      <c r="A1741" t="s">
        <v>6984</v>
      </c>
      <c r="B1741" t="s">
        <v>6985</v>
      </c>
      <c r="C1741" t="s">
        <v>18</v>
      </c>
      <c r="D1741" s="9" t="s">
        <v>6986</v>
      </c>
      <c r="E1741" s="8">
        <f>ecommerce_dataset_updated[[#This Row],[Price (Rs.)]]+0</f>
        <v>14.61</v>
      </c>
      <c r="F1741" s="6" t="s">
        <v>53</v>
      </c>
      <c r="G1741" s="7">
        <f>ecommerce_dataset_updated[[#This Row],[Discount (%)]]+0</f>
        <v>5</v>
      </c>
      <c r="H1741" s="6" t="s">
        <v>6987</v>
      </c>
      <c r="I1741" s="6">
        <f>ecommerce_dataset_updated[[#This Row],['[Price (Rs.)']]]*ecommerce_dataset_updated[[#This Row],['[Discount (%)']]]/100</f>
        <v>0.73049999999999993</v>
      </c>
      <c r="J1741" s="6">
        <f>ecommerce_dataset_updated[[#This Row],[Final_Price(Rs.)]]+0</f>
        <v>13.88</v>
      </c>
      <c r="K1741" s="6">
        <f xml:space="preserve"> ecommerce_dataset_updated[[#This Row],['[Price (Rs.)']]]-ecommerce_dataset_updated[[#This Row],[Discount Amount _]]</f>
        <v>13.8795</v>
      </c>
      <c r="L1741" t="s">
        <v>35</v>
      </c>
      <c r="M1741" t="s">
        <v>600</v>
      </c>
      <c r="N1741" s="4" t="s">
        <v>14072</v>
      </c>
      <c r="O1741" s="4" t="s">
        <v>14053</v>
      </c>
      <c r="P1741" s="4" t="s">
        <v>14079</v>
      </c>
      <c r="Q1741" s="5">
        <f>DATE(ecommerce_dataset_updated[[#This Row],[YYYY]],ecommerce_dataset_updated[[#This Row],[MM]],ecommerce_dataset_updated[[#This Row],[DD]])</f>
        <v>45398</v>
      </c>
      <c r="R1741" s="6" t="str">
        <f>TEXT(ecommerce_dataset_updated[[#This Row],['[Purchase_Date']]], "mmm")</f>
        <v>Apr</v>
      </c>
      <c r="S1741" s="6" t="str">
        <f>TEXT(ecommerce_dataset_updated[[#This Row],['[Purchase_Date']]], "ddd")</f>
        <v>Tue</v>
      </c>
      <c r="T1741" s="6">
        <f>ecommerce_dataset_updated[[#This Row],[Final_Price(Rs.) _]]-ecommerce_dataset_updated[[#This Row],['[Final_Price(Rs.)']]]</f>
        <v>-5.0000000000061107E-4</v>
      </c>
      <c r="U1741" s="6" t="b">
        <f xml:space="preserve"> AND(ecommerce_dataset_updated[[#This Row],[Final_Price(Rs.) _]]=ecommerce_dataset_updated[[#This Row],['[Final_Price(Rs.)']]])</f>
        <v>0</v>
      </c>
      <c r="V1741" s="5"/>
    </row>
    <row r="1742" spans="1:22">
      <c r="A1742" t="s">
        <v>6988</v>
      </c>
      <c r="B1742" t="s">
        <v>6989</v>
      </c>
      <c r="C1742" t="s">
        <v>39</v>
      </c>
      <c r="D1742" s="9" t="s">
        <v>6990</v>
      </c>
      <c r="E1742" s="8">
        <f>ecommerce_dataset_updated[[#This Row],[Price (Rs.)]]+0</f>
        <v>361.82</v>
      </c>
      <c r="F1742" s="6" t="s">
        <v>20</v>
      </c>
      <c r="G1742" s="7">
        <f>ecommerce_dataset_updated[[#This Row],[Discount (%)]]+0</f>
        <v>20</v>
      </c>
      <c r="H1742" s="6" t="s">
        <v>6991</v>
      </c>
      <c r="I1742" s="6">
        <f>ecommerce_dataset_updated[[#This Row],['[Price (Rs.)']]]*ecommerce_dataset_updated[[#This Row],['[Discount (%)']]]/100</f>
        <v>72.36399999999999</v>
      </c>
      <c r="J1742" s="6">
        <f>ecommerce_dataset_updated[[#This Row],[Final_Price(Rs.)]]+0</f>
        <v>289.45999999999998</v>
      </c>
      <c r="K1742" s="6">
        <f xml:space="preserve"> ecommerce_dataset_updated[[#This Row],['[Price (Rs.)']]]-ecommerce_dataset_updated[[#This Row],[Discount Amount _]]</f>
        <v>289.45600000000002</v>
      </c>
      <c r="L1742" t="s">
        <v>77</v>
      </c>
      <c r="M1742" t="s">
        <v>1010</v>
      </c>
      <c r="N1742" s="4" t="s">
        <v>14055</v>
      </c>
      <c r="O1742" s="4" t="s">
        <v>14049</v>
      </c>
      <c r="P1742" s="4" t="s">
        <v>14079</v>
      </c>
      <c r="Q1742" s="5">
        <f>DATE(ecommerce_dataset_updated[[#This Row],[YYYY]],ecommerce_dataset_updated[[#This Row],[MM]],ecommerce_dataset_updated[[#This Row],[DD]])</f>
        <v>45604</v>
      </c>
      <c r="R1742" s="6" t="str">
        <f>TEXT(ecommerce_dataset_updated[[#This Row],['[Purchase_Date']]], "mmm")</f>
        <v>Nov</v>
      </c>
      <c r="S1742" s="6" t="str">
        <f>TEXT(ecommerce_dataset_updated[[#This Row],['[Purchase_Date']]], "ddd")</f>
        <v>Fri</v>
      </c>
      <c r="T1742" s="6">
        <f>ecommerce_dataset_updated[[#This Row],[Final_Price(Rs.) _]]-ecommerce_dataset_updated[[#This Row],['[Final_Price(Rs.)']]]</f>
        <v>-3.999999999962256E-3</v>
      </c>
      <c r="U1742" s="6" t="b">
        <f xml:space="preserve"> AND(ecommerce_dataset_updated[[#This Row],[Final_Price(Rs.) _]]=ecommerce_dataset_updated[[#This Row],['[Final_Price(Rs.)']]])</f>
        <v>0</v>
      </c>
      <c r="V1742" s="5"/>
    </row>
    <row r="1743" spans="1:22">
      <c r="A1743" t="s">
        <v>6992</v>
      </c>
      <c r="B1743" t="s">
        <v>6993</v>
      </c>
      <c r="C1743" t="s">
        <v>45</v>
      </c>
      <c r="D1743" s="9" t="s">
        <v>6994</v>
      </c>
      <c r="E1743" s="8">
        <f>ecommerce_dataset_updated[[#This Row],[Price (Rs.)]]+0</f>
        <v>408.43</v>
      </c>
      <c r="F1743" s="6" t="s">
        <v>47</v>
      </c>
      <c r="G1743" s="7">
        <f>ecommerce_dataset_updated[[#This Row],[Discount (%)]]+0</f>
        <v>50</v>
      </c>
      <c r="H1743" s="6" t="s">
        <v>6995</v>
      </c>
      <c r="I1743" s="6">
        <f>ecommerce_dataset_updated[[#This Row],['[Price (Rs.)']]]*ecommerce_dataset_updated[[#This Row],['[Discount (%)']]]/100</f>
        <v>204.215</v>
      </c>
      <c r="J1743" s="6">
        <f>ecommerce_dataset_updated[[#This Row],[Final_Price(Rs.)]]+0</f>
        <v>204.22</v>
      </c>
      <c r="K1743" s="6">
        <f xml:space="preserve"> ecommerce_dataset_updated[[#This Row],['[Price (Rs.)']]]-ecommerce_dataset_updated[[#This Row],[Discount Amount _]]</f>
        <v>204.215</v>
      </c>
      <c r="L1743" t="s">
        <v>120</v>
      </c>
      <c r="M1743" t="s">
        <v>3076</v>
      </c>
      <c r="N1743" s="4" t="s">
        <v>14053</v>
      </c>
      <c r="O1743" s="4" t="s">
        <v>14059</v>
      </c>
      <c r="P1743" s="4" t="s">
        <v>14079</v>
      </c>
      <c r="Q1743" s="5">
        <f>DATE(ecommerce_dataset_updated[[#This Row],[YYYY]],ecommerce_dataset_updated[[#This Row],[MM]],ecommerce_dataset_updated[[#This Row],[DD]])</f>
        <v>45416</v>
      </c>
      <c r="R1743" s="6" t="str">
        <f>TEXT(ecommerce_dataset_updated[[#This Row],['[Purchase_Date']]], "mmm")</f>
        <v>May</v>
      </c>
      <c r="S1743" s="6" t="str">
        <f>TEXT(ecommerce_dataset_updated[[#This Row],['[Purchase_Date']]], "ddd")</f>
        <v>Sat</v>
      </c>
      <c r="T1743" s="6">
        <f>ecommerce_dataset_updated[[#This Row],[Final_Price(Rs.) _]]-ecommerce_dataset_updated[[#This Row],['[Final_Price(Rs.)']]]</f>
        <v>-4.9999999999954525E-3</v>
      </c>
      <c r="U1743" s="6" t="b">
        <f xml:space="preserve"> AND(ecommerce_dataset_updated[[#This Row],[Final_Price(Rs.) _]]=ecommerce_dataset_updated[[#This Row],['[Final_Price(Rs.)']]])</f>
        <v>0</v>
      </c>
      <c r="V1743" s="5"/>
    </row>
    <row r="1744" spans="1:22">
      <c r="A1744" t="s">
        <v>6996</v>
      </c>
      <c r="B1744" t="s">
        <v>6997</v>
      </c>
      <c r="C1744" t="s">
        <v>18</v>
      </c>
      <c r="D1744" s="9" t="s">
        <v>6998</v>
      </c>
      <c r="E1744" s="8">
        <f>ecommerce_dataset_updated[[#This Row],[Price (Rs.)]]+0</f>
        <v>298.3</v>
      </c>
      <c r="F1744" s="6" t="s">
        <v>26</v>
      </c>
      <c r="G1744" s="7">
        <f>ecommerce_dataset_updated[[#This Row],[Discount (%)]]+0</f>
        <v>25</v>
      </c>
      <c r="H1744" s="6" t="s">
        <v>1790</v>
      </c>
      <c r="I1744" s="6">
        <f>ecommerce_dataset_updated[[#This Row],['[Price (Rs.)']]]*ecommerce_dataset_updated[[#This Row],['[Discount (%)']]]/100</f>
        <v>74.575000000000003</v>
      </c>
      <c r="J1744" s="6">
        <f>ecommerce_dataset_updated[[#This Row],[Final_Price(Rs.)]]+0</f>
        <v>223.73</v>
      </c>
      <c r="K1744" s="6">
        <f xml:space="preserve"> ecommerce_dataset_updated[[#This Row],['[Price (Rs.)']]]-ecommerce_dataset_updated[[#This Row],[Discount Amount _]]</f>
        <v>223.72500000000002</v>
      </c>
      <c r="L1744" t="s">
        <v>28</v>
      </c>
      <c r="M1744" t="s">
        <v>891</v>
      </c>
      <c r="N1744" s="4" t="s">
        <v>20</v>
      </c>
      <c r="O1744" s="4" t="s">
        <v>75</v>
      </c>
      <c r="P1744" s="4" t="s">
        <v>14079</v>
      </c>
      <c r="Q1744" s="5">
        <f>DATE(ecommerce_dataset_updated[[#This Row],[YYYY]],ecommerce_dataset_updated[[#This Row],[MM]],ecommerce_dataset_updated[[#This Row],[DD]])</f>
        <v>45585</v>
      </c>
      <c r="R1744" s="6" t="str">
        <f>TEXT(ecommerce_dataset_updated[[#This Row],['[Purchase_Date']]], "mmm")</f>
        <v>Oct</v>
      </c>
      <c r="S1744" s="6" t="str">
        <f>TEXT(ecommerce_dataset_updated[[#This Row],['[Purchase_Date']]], "ddd")</f>
        <v>Sun</v>
      </c>
      <c r="T1744" s="6">
        <f>ecommerce_dataset_updated[[#This Row],[Final_Price(Rs.) _]]-ecommerce_dataset_updated[[#This Row],['[Final_Price(Rs.)']]]</f>
        <v>-4.9999999999670308E-3</v>
      </c>
      <c r="U1744" s="6" t="b">
        <f xml:space="preserve"> AND(ecommerce_dataset_updated[[#This Row],[Final_Price(Rs.) _]]=ecommerce_dataset_updated[[#This Row],['[Final_Price(Rs.)']]])</f>
        <v>0</v>
      </c>
      <c r="V1744" s="5"/>
    </row>
    <row r="1745" spans="1:22">
      <c r="A1745" t="s">
        <v>6999</v>
      </c>
      <c r="B1745" t="s">
        <v>7000</v>
      </c>
      <c r="C1745" t="s">
        <v>10</v>
      </c>
      <c r="D1745" s="9" t="s">
        <v>7001</v>
      </c>
      <c r="E1745" s="8">
        <f>ecommerce_dataset_updated[[#This Row],[Price (Rs.)]]+0</f>
        <v>107.22</v>
      </c>
      <c r="F1745" s="6" t="s">
        <v>107</v>
      </c>
      <c r="G1745" s="7">
        <f>ecommerce_dataset_updated[[#This Row],[Discount (%)]]+0</f>
        <v>0</v>
      </c>
      <c r="H1745" s="6" t="s">
        <v>7001</v>
      </c>
      <c r="I1745" s="6">
        <f>ecommerce_dataset_updated[[#This Row],['[Price (Rs.)']]]*ecommerce_dataset_updated[[#This Row],['[Discount (%)']]]/100</f>
        <v>0</v>
      </c>
      <c r="J1745" s="6">
        <f>ecommerce_dataset_updated[[#This Row],[Final_Price(Rs.)]]+0</f>
        <v>107.22</v>
      </c>
      <c r="K1745" s="6">
        <f xml:space="preserve"> ecommerce_dataset_updated[[#This Row],['[Price (Rs.)']]]-ecommerce_dataset_updated[[#This Row],[Discount Amount _]]</f>
        <v>107.22</v>
      </c>
      <c r="L1745" t="s">
        <v>120</v>
      </c>
      <c r="M1745" t="s">
        <v>3686</v>
      </c>
      <c r="N1745" s="4" t="s">
        <v>14055</v>
      </c>
      <c r="O1745" s="4" t="s">
        <v>14062</v>
      </c>
      <c r="P1745" s="4" t="s">
        <v>14079</v>
      </c>
      <c r="Q1745" s="5">
        <f>DATE(ecommerce_dataset_updated[[#This Row],[YYYY]],ecommerce_dataset_updated[[#This Row],[MM]],ecommerce_dataset_updated[[#This Row],[DD]])</f>
        <v>45451</v>
      </c>
      <c r="R1745" s="6" t="str">
        <f>TEXT(ecommerce_dataset_updated[[#This Row],['[Purchase_Date']]], "mmm")</f>
        <v>Jun</v>
      </c>
      <c r="S1745" s="6" t="str">
        <f>TEXT(ecommerce_dataset_updated[[#This Row],['[Purchase_Date']]], "ddd")</f>
        <v>Sat</v>
      </c>
      <c r="T1745" s="6">
        <f>ecommerce_dataset_updated[[#This Row],[Final_Price(Rs.) _]]-ecommerce_dataset_updated[[#This Row],['[Final_Price(Rs.)']]]</f>
        <v>0</v>
      </c>
      <c r="U1745" s="6" t="b">
        <f xml:space="preserve"> AND(ecommerce_dataset_updated[[#This Row],[Final_Price(Rs.) _]]=ecommerce_dataset_updated[[#This Row],['[Final_Price(Rs.)']]])</f>
        <v>1</v>
      </c>
      <c r="V1745" s="5"/>
    </row>
    <row r="1746" spans="1:22">
      <c r="A1746" t="s">
        <v>7002</v>
      </c>
      <c r="B1746" t="s">
        <v>7003</v>
      </c>
      <c r="C1746" t="s">
        <v>45</v>
      </c>
      <c r="D1746" s="9" t="s">
        <v>7004</v>
      </c>
      <c r="E1746" s="8">
        <f>ecommerce_dataset_updated[[#This Row],[Price (Rs.)]]+0</f>
        <v>62.65</v>
      </c>
      <c r="F1746" s="6" t="s">
        <v>47</v>
      </c>
      <c r="G1746" s="7">
        <f>ecommerce_dataset_updated[[#This Row],[Discount (%)]]+0</f>
        <v>50</v>
      </c>
      <c r="H1746" s="6" t="s">
        <v>7005</v>
      </c>
      <c r="I1746" s="6">
        <f>ecommerce_dataset_updated[[#This Row],['[Price (Rs.)']]]*ecommerce_dataset_updated[[#This Row],['[Discount (%)']]]/100</f>
        <v>31.324999999999999</v>
      </c>
      <c r="J1746" s="6">
        <f>ecommerce_dataset_updated[[#This Row],[Final_Price(Rs.)]]+0</f>
        <v>31.32</v>
      </c>
      <c r="K1746" s="6">
        <f xml:space="preserve"> ecommerce_dataset_updated[[#This Row],['[Price (Rs.)']]]-ecommerce_dataset_updated[[#This Row],[Discount Amount _]]</f>
        <v>31.324999999999999</v>
      </c>
      <c r="L1746" t="s">
        <v>35</v>
      </c>
      <c r="M1746" t="s">
        <v>93</v>
      </c>
      <c r="N1746" s="4" t="s">
        <v>75</v>
      </c>
      <c r="O1746" s="4" t="s">
        <v>14059</v>
      </c>
      <c r="P1746" s="4" t="s">
        <v>14079</v>
      </c>
      <c r="Q1746" s="5">
        <f>DATE(ecommerce_dataset_updated[[#This Row],[YYYY]],ecommerce_dataset_updated[[#This Row],[MM]],ecommerce_dataset_updated[[#This Row],[DD]])</f>
        <v>45422</v>
      </c>
      <c r="R1746" s="6" t="str">
        <f>TEXT(ecommerce_dataset_updated[[#This Row],['[Purchase_Date']]], "mmm")</f>
        <v>May</v>
      </c>
      <c r="S1746" s="6" t="str">
        <f>TEXT(ecommerce_dataset_updated[[#This Row],['[Purchase_Date']]], "ddd")</f>
        <v>Fri</v>
      </c>
      <c r="T1746" s="6">
        <f>ecommerce_dataset_updated[[#This Row],[Final_Price(Rs.) _]]-ecommerce_dataset_updated[[#This Row],['[Final_Price(Rs.)']]]</f>
        <v>4.9999999999990052E-3</v>
      </c>
      <c r="U1746" s="6" t="b">
        <f xml:space="preserve"> AND(ecommerce_dataset_updated[[#This Row],[Final_Price(Rs.) _]]=ecommerce_dataset_updated[[#This Row],['[Final_Price(Rs.)']]])</f>
        <v>0</v>
      </c>
      <c r="V1746" s="5"/>
    </row>
    <row r="1747" spans="1:22">
      <c r="A1747" t="s">
        <v>7006</v>
      </c>
      <c r="B1747" t="s">
        <v>7007</v>
      </c>
      <c r="C1747" t="s">
        <v>18</v>
      </c>
      <c r="D1747" s="9" t="s">
        <v>7008</v>
      </c>
      <c r="E1747" s="8">
        <f>ecommerce_dataset_updated[[#This Row],[Price (Rs.)]]+0</f>
        <v>388.74</v>
      </c>
      <c r="F1747" s="6" t="s">
        <v>12</v>
      </c>
      <c r="G1747" s="7">
        <f>ecommerce_dataset_updated[[#This Row],[Discount (%)]]+0</f>
        <v>15</v>
      </c>
      <c r="H1747" s="6" t="s">
        <v>7009</v>
      </c>
      <c r="I1747" s="6">
        <f>ecommerce_dataset_updated[[#This Row],['[Price (Rs.)']]]*ecommerce_dataset_updated[[#This Row],['[Discount (%)']]]/100</f>
        <v>58.311000000000007</v>
      </c>
      <c r="J1747" s="6">
        <f>ecommerce_dataset_updated[[#This Row],[Final_Price(Rs.)]]+0</f>
        <v>330.43</v>
      </c>
      <c r="K1747" s="6">
        <f xml:space="preserve"> ecommerce_dataset_updated[[#This Row],['[Price (Rs.)']]]-ecommerce_dataset_updated[[#This Row],[Discount Amount _]]</f>
        <v>330.42899999999997</v>
      </c>
      <c r="L1747" t="s">
        <v>77</v>
      </c>
      <c r="M1747" t="s">
        <v>399</v>
      </c>
      <c r="N1747" s="4" t="s">
        <v>14063</v>
      </c>
      <c r="O1747" s="4" t="s">
        <v>75</v>
      </c>
      <c r="P1747" s="4" t="s">
        <v>14079</v>
      </c>
      <c r="Q1747" s="5">
        <f>DATE(ecommerce_dataset_updated[[#This Row],[YYYY]],ecommerce_dataset_updated[[#This Row],[MM]],ecommerce_dataset_updated[[#This Row],[DD]])</f>
        <v>45582</v>
      </c>
      <c r="R1747" s="6" t="str">
        <f>TEXT(ecommerce_dataset_updated[[#This Row],['[Purchase_Date']]], "mmm")</f>
        <v>Oct</v>
      </c>
      <c r="S1747" s="6" t="str">
        <f>TEXT(ecommerce_dataset_updated[[#This Row],['[Purchase_Date']]], "ddd")</f>
        <v>Thu</v>
      </c>
      <c r="T1747" s="6">
        <f>ecommerce_dataset_updated[[#This Row],[Final_Price(Rs.) _]]-ecommerce_dataset_updated[[#This Row],['[Final_Price(Rs.)']]]</f>
        <v>-1.0000000000331966E-3</v>
      </c>
      <c r="U1747" s="6" t="b">
        <f xml:space="preserve"> AND(ecommerce_dataset_updated[[#This Row],[Final_Price(Rs.) _]]=ecommerce_dataset_updated[[#This Row],['[Final_Price(Rs.)']]])</f>
        <v>0</v>
      </c>
      <c r="V1747" s="5"/>
    </row>
    <row r="1748" spans="1:22">
      <c r="A1748" t="s">
        <v>7010</v>
      </c>
      <c r="B1748" t="s">
        <v>7011</v>
      </c>
      <c r="C1748" t="s">
        <v>114</v>
      </c>
      <c r="D1748" s="9" t="s">
        <v>7012</v>
      </c>
      <c r="E1748" s="8">
        <f>ecommerce_dataset_updated[[#This Row],[Price (Rs.)]]+0</f>
        <v>170.72</v>
      </c>
      <c r="F1748" s="6" t="s">
        <v>53</v>
      </c>
      <c r="G1748" s="7">
        <f>ecommerce_dataset_updated[[#This Row],[Discount (%)]]+0</f>
        <v>5</v>
      </c>
      <c r="H1748" s="6" t="s">
        <v>7013</v>
      </c>
      <c r="I1748" s="6">
        <f>ecommerce_dataset_updated[[#This Row],['[Price (Rs.)']]]*ecommerce_dataset_updated[[#This Row],['[Discount (%)']]]/100</f>
        <v>8.5359999999999996</v>
      </c>
      <c r="J1748" s="6">
        <f>ecommerce_dataset_updated[[#This Row],[Final_Price(Rs.)]]+0</f>
        <v>162.18</v>
      </c>
      <c r="K1748" s="6">
        <f xml:space="preserve"> ecommerce_dataset_updated[[#This Row],['[Price (Rs.)']]]-ecommerce_dataset_updated[[#This Row],[Discount Amount _]]</f>
        <v>162.184</v>
      </c>
      <c r="L1748" t="s">
        <v>14</v>
      </c>
      <c r="M1748" t="s">
        <v>1177</v>
      </c>
      <c r="N1748" s="4" t="s">
        <v>14066</v>
      </c>
      <c r="O1748" s="4" t="s">
        <v>14059</v>
      </c>
      <c r="P1748" s="4" t="s">
        <v>14079</v>
      </c>
      <c r="Q1748" s="5">
        <f>DATE(ecommerce_dataset_updated[[#This Row],[YYYY]],ecommerce_dataset_updated[[#This Row],[MM]],ecommerce_dataset_updated[[#This Row],[DD]])</f>
        <v>45431</v>
      </c>
      <c r="R1748" s="6" t="str">
        <f>TEXT(ecommerce_dataset_updated[[#This Row],['[Purchase_Date']]], "mmm")</f>
        <v>May</v>
      </c>
      <c r="S1748" s="6" t="str">
        <f>TEXT(ecommerce_dataset_updated[[#This Row],['[Purchase_Date']]], "ddd")</f>
        <v>Sun</v>
      </c>
      <c r="T1748" s="6">
        <f>ecommerce_dataset_updated[[#This Row],[Final_Price(Rs.) _]]-ecommerce_dataset_updated[[#This Row],['[Final_Price(Rs.)']]]</f>
        <v>3.9999999999906777E-3</v>
      </c>
      <c r="U1748" s="6" t="b">
        <f xml:space="preserve"> AND(ecommerce_dataset_updated[[#This Row],[Final_Price(Rs.) _]]=ecommerce_dataset_updated[[#This Row],['[Final_Price(Rs.)']]])</f>
        <v>0</v>
      </c>
      <c r="V1748" s="5"/>
    </row>
    <row r="1749" spans="1:22">
      <c r="A1749" t="s">
        <v>7014</v>
      </c>
      <c r="B1749" t="s">
        <v>7015</v>
      </c>
      <c r="C1749" t="s">
        <v>114</v>
      </c>
      <c r="D1749" s="9" t="s">
        <v>7016</v>
      </c>
      <c r="E1749" s="8">
        <f>ecommerce_dataset_updated[[#This Row],[Price (Rs.)]]+0</f>
        <v>427.8</v>
      </c>
      <c r="F1749" s="6" t="s">
        <v>20</v>
      </c>
      <c r="G1749" s="7">
        <f>ecommerce_dataset_updated[[#This Row],[Discount (%)]]+0</f>
        <v>20</v>
      </c>
      <c r="H1749" s="6" t="s">
        <v>7017</v>
      </c>
      <c r="I1749" s="6">
        <f>ecommerce_dataset_updated[[#This Row],['[Price (Rs.)']]]*ecommerce_dataset_updated[[#This Row],['[Discount (%)']]]/100</f>
        <v>85.56</v>
      </c>
      <c r="J1749" s="6">
        <f>ecommerce_dataset_updated[[#This Row],[Final_Price(Rs.)]]+0</f>
        <v>342.24</v>
      </c>
      <c r="K1749" s="6">
        <f xml:space="preserve"> ecommerce_dataset_updated[[#This Row],['[Price (Rs.)']]]-ecommerce_dataset_updated[[#This Row],[Discount Amount _]]</f>
        <v>342.24</v>
      </c>
      <c r="L1749" t="s">
        <v>28</v>
      </c>
      <c r="M1749" t="s">
        <v>263</v>
      </c>
      <c r="N1749" s="4" t="s">
        <v>14049</v>
      </c>
      <c r="O1749" s="4" t="s">
        <v>14055</v>
      </c>
      <c r="P1749" s="4" t="s">
        <v>14079</v>
      </c>
      <c r="Q1749" s="5">
        <f>DATE(ecommerce_dataset_updated[[#This Row],[YYYY]],ecommerce_dataset_updated[[#This Row],[MM]],ecommerce_dataset_updated[[#This Row],[DD]])</f>
        <v>45515</v>
      </c>
      <c r="R1749" s="6" t="str">
        <f>TEXT(ecommerce_dataset_updated[[#This Row],['[Purchase_Date']]], "mmm")</f>
        <v>Aug</v>
      </c>
      <c r="S1749" s="6" t="str">
        <f>TEXT(ecommerce_dataset_updated[[#This Row],['[Purchase_Date']]], "ddd")</f>
        <v>Sun</v>
      </c>
      <c r="T1749" s="6">
        <f>ecommerce_dataset_updated[[#This Row],[Final_Price(Rs.) _]]-ecommerce_dataset_updated[[#This Row],['[Final_Price(Rs.)']]]</f>
        <v>0</v>
      </c>
      <c r="U1749" s="6" t="b">
        <f xml:space="preserve"> AND(ecommerce_dataset_updated[[#This Row],[Final_Price(Rs.) _]]=ecommerce_dataset_updated[[#This Row],['[Final_Price(Rs.)']]])</f>
        <v>1</v>
      </c>
      <c r="V1749" s="5"/>
    </row>
    <row r="1750" spans="1:22">
      <c r="A1750" t="s">
        <v>7018</v>
      </c>
      <c r="B1750" t="s">
        <v>7019</v>
      </c>
      <c r="C1750" t="s">
        <v>10</v>
      </c>
      <c r="D1750" s="9" t="s">
        <v>7020</v>
      </c>
      <c r="E1750" s="8">
        <f>ecommerce_dataset_updated[[#This Row],[Price (Rs.)]]+0</f>
        <v>172.15</v>
      </c>
      <c r="F1750" s="6" t="s">
        <v>107</v>
      </c>
      <c r="G1750" s="7">
        <f>ecommerce_dataset_updated[[#This Row],[Discount (%)]]+0</f>
        <v>0</v>
      </c>
      <c r="H1750" s="6" t="s">
        <v>7020</v>
      </c>
      <c r="I1750" s="6">
        <f>ecommerce_dataset_updated[[#This Row],['[Price (Rs.)']]]*ecommerce_dataset_updated[[#This Row],['[Discount (%)']]]/100</f>
        <v>0</v>
      </c>
      <c r="J1750" s="6">
        <f>ecommerce_dataset_updated[[#This Row],[Final_Price(Rs.)]]+0</f>
        <v>172.15</v>
      </c>
      <c r="K1750" s="6">
        <f xml:space="preserve"> ecommerce_dataset_updated[[#This Row],['[Price (Rs.)']]]-ecommerce_dataset_updated[[#This Row],[Discount Amount _]]</f>
        <v>172.15</v>
      </c>
      <c r="L1750" t="s">
        <v>77</v>
      </c>
      <c r="M1750" t="s">
        <v>509</v>
      </c>
      <c r="N1750" s="4" t="s">
        <v>14067</v>
      </c>
      <c r="O1750" s="4" t="s">
        <v>14050</v>
      </c>
      <c r="P1750" s="4" t="s">
        <v>14079</v>
      </c>
      <c r="Q1750" s="5">
        <f>DATE(ecommerce_dataset_updated[[#This Row],[YYYY]],ecommerce_dataset_updated[[#This Row],[MM]],ecommerce_dataset_updated[[#This Row],[DD]])</f>
        <v>45542</v>
      </c>
      <c r="R1750" s="6" t="str">
        <f>TEXT(ecommerce_dataset_updated[[#This Row],['[Purchase_Date']]], "mmm")</f>
        <v>Sep</v>
      </c>
      <c r="S1750" s="6" t="str">
        <f>TEXT(ecommerce_dataset_updated[[#This Row],['[Purchase_Date']]], "ddd")</f>
        <v>Sat</v>
      </c>
      <c r="T1750" s="6">
        <f>ecommerce_dataset_updated[[#This Row],[Final_Price(Rs.) _]]-ecommerce_dataset_updated[[#This Row],['[Final_Price(Rs.)']]]</f>
        <v>0</v>
      </c>
      <c r="U1750" s="6" t="b">
        <f xml:space="preserve"> AND(ecommerce_dataset_updated[[#This Row],[Final_Price(Rs.) _]]=ecommerce_dataset_updated[[#This Row],['[Final_Price(Rs.)']]])</f>
        <v>1</v>
      </c>
      <c r="V1750" s="5"/>
    </row>
    <row r="1751" spans="1:22">
      <c r="A1751" t="s">
        <v>7021</v>
      </c>
      <c r="B1751" t="s">
        <v>7022</v>
      </c>
      <c r="C1751" t="s">
        <v>18</v>
      </c>
      <c r="D1751" s="9" t="s">
        <v>7023</v>
      </c>
      <c r="E1751" s="8">
        <f>ecommerce_dataset_updated[[#This Row],[Price (Rs.)]]+0</f>
        <v>123.37</v>
      </c>
      <c r="F1751" s="6" t="s">
        <v>26</v>
      </c>
      <c r="G1751" s="7">
        <f>ecommerce_dataset_updated[[#This Row],[Discount (%)]]+0</f>
        <v>25</v>
      </c>
      <c r="H1751" s="6" t="s">
        <v>7024</v>
      </c>
      <c r="I1751" s="6">
        <f>ecommerce_dataset_updated[[#This Row],['[Price (Rs.)']]]*ecommerce_dataset_updated[[#This Row],['[Discount (%)']]]/100</f>
        <v>30.842500000000001</v>
      </c>
      <c r="J1751" s="6">
        <f>ecommerce_dataset_updated[[#This Row],[Final_Price(Rs.)]]+0</f>
        <v>92.53</v>
      </c>
      <c r="K1751" s="6">
        <f xml:space="preserve"> ecommerce_dataset_updated[[#This Row],['[Price (Rs.)']]]-ecommerce_dataset_updated[[#This Row],[Discount Amount _]]</f>
        <v>92.527500000000003</v>
      </c>
      <c r="L1751" t="s">
        <v>28</v>
      </c>
      <c r="M1751" t="s">
        <v>1531</v>
      </c>
      <c r="N1751" s="4" t="s">
        <v>14060</v>
      </c>
      <c r="O1751" s="4" t="s">
        <v>14062</v>
      </c>
      <c r="P1751" s="4" t="s">
        <v>14079</v>
      </c>
      <c r="Q1751" s="5">
        <f>DATE(ecommerce_dataset_updated[[#This Row],[YYYY]],ecommerce_dataset_updated[[#This Row],[MM]],ecommerce_dataset_updated[[#This Row],[DD]])</f>
        <v>45469</v>
      </c>
      <c r="R1751" s="6" t="str">
        <f>TEXT(ecommerce_dataset_updated[[#This Row],['[Purchase_Date']]], "mmm")</f>
        <v>Jun</v>
      </c>
      <c r="S1751" s="6" t="str">
        <f>TEXT(ecommerce_dataset_updated[[#This Row],['[Purchase_Date']]], "ddd")</f>
        <v>Wed</v>
      </c>
      <c r="T1751" s="6">
        <f>ecommerce_dataset_updated[[#This Row],[Final_Price(Rs.) _]]-ecommerce_dataset_updated[[#This Row],['[Final_Price(Rs.)']]]</f>
        <v>-2.4999999999977263E-3</v>
      </c>
      <c r="U1751" s="6" t="b">
        <f xml:space="preserve"> AND(ecommerce_dataset_updated[[#This Row],[Final_Price(Rs.) _]]=ecommerce_dataset_updated[[#This Row],['[Final_Price(Rs.)']]])</f>
        <v>0</v>
      </c>
      <c r="V1751" s="5"/>
    </row>
    <row r="1752" spans="1:22">
      <c r="A1752" t="s">
        <v>7025</v>
      </c>
      <c r="B1752" t="s">
        <v>7026</v>
      </c>
      <c r="C1752" t="s">
        <v>39</v>
      </c>
      <c r="D1752" s="9" t="s">
        <v>7027</v>
      </c>
      <c r="E1752" s="8">
        <f>ecommerce_dataset_updated[[#This Row],[Price (Rs.)]]+0</f>
        <v>395.77</v>
      </c>
      <c r="F1752" s="6" t="s">
        <v>20</v>
      </c>
      <c r="G1752" s="7">
        <f>ecommerce_dataset_updated[[#This Row],[Discount (%)]]+0</f>
        <v>20</v>
      </c>
      <c r="H1752" s="6" t="s">
        <v>7028</v>
      </c>
      <c r="I1752" s="6">
        <f>ecommerce_dataset_updated[[#This Row],['[Price (Rs.)']]]*ecommerce_dataset_updated[[#This Row],['[Discount (%)']]]/100</f>
        <v>79.153999999999996</v>
      </c>
      <c r="J1752" s="6">
        <f>ecommerce_dataset_updated[[#This Row],[Final_Price(Rs.)]]+0</f>
        <v>316.62</v>
      </c>
      <c r="K1752" s="6">
        <f xml:space="preserve"> ecommerce_dataset_updated[[#This Row],['[Price (Rs.)']]]-ecommerce_dataset_updated[[#This Row],[Discount Amount _]]</f>
        <v>316.61599999999999</v>
      </c>
      <c r="L1752" t="s">
        <v>120</v>
      </c>
      <c r="M1752" t="s">
        <v>225</v>
      </c>
      <c r="N1752" s="4" t="s">
        <v>20</v>
      </c>
      <c r="O1752" s="4" t="s">
        <v>14051</v>
      </c>
      <c r="P1752" s="4" t="s">
        <v>14079</v>
      </c>
      <c r="Q1752" s="5">
        <f>DATE(ecommerce_dataset_updated[[#This Row],[YYYY]],ecommerce_dataset_updated[[#This Row],[MM]],ecommerce_dataset_updated[[#This Row],[DD]])</f>
        <v>45342</v>
      </c>
      <c r="R1752" s="6" t="str">
        <f>TEXT(ecommerce_dataset_updated[[#This Row],['[Purchase_Date']]], "mmm")</f>
        <v>Feb</v>
      </c>
      <c r="S1752" s="6" t="str">
        <f>TEXT(ecommerce_dataset_updated[[#This Row],['[Purchase_Date']]], "ddd")</f>
        <v>Tue</v>
      </c>
      <c r="T1752" s="6">
        <f>ecommerce_dataset_updated[[#This Row],[Final_Price(Rs.) _]]-ecommerce_dataset_updated[[#This Row],['[Final_Price(Rs.)']]]</f>
        <v>-4.0000000000190994E-3</v>
      </c>
      <c r="U1752" s="6" t="b">
        <f xml:space="preserve"> AND(ecommerce_dataset_updated[[#This Row],[Final_Price(Rs.) _]]=ecommerce_dataset_updated[[#This Row],['[Final_Price(Rs.)']]])</f>
        <v>0</v>
      </c>
      <c r="V1752" s="5"/>
    </row>
    <row r="1753" spans="1:22">
      <c r="A1753" t="s">
        <v>7029</v>
      </c>
      <c r="B1753" t="s">
        <v>7030</v>
      </c>
      <c r="C1753" t="s">
        <v>114</v>
      </c>
      <c r="D1753" s="9" t="s">
        <v>7031</v>
      </c>
      <c r="E1753" s="8">
        <f>ecommerce_dataset_updated[[#This Row],[Price (Rs.)]]+0</f>
        <v>326.73</v>
      </c>
      <c r="F1753" s="6" t="s">
        <v>12</v>
      </c>
      <c r="G1753" s="7">
        <f>ecommerce_dataset_updated[[#This Row],[Discount (%)]]+0</f>
        <v>15</v>
      </c>
      <c r="H1753" s="6" t="s">
        <v>7032</v>
      </c>
      <c r="I1753" s="6">
        <f>ecommerce_dataset_updated[[#This Row],['[Price (Rs.)']]]*ecommerce_dataset_updated[[#This Row],['[Discount (%)']]]/100</f>
        <v>49.00950000000001</v>
      </c>
      <c r="J1753" s="6">
        <f>ecommerce_dataset_updated[[#This Row],[Final_Price(Rs.)]]+0</f>
        <v>277.72000000000003</v>
      </c>
      <c r="K1753" s="6">
        <f xml:space="preserve"> ecommerce_dataset_updated[[#This Row],['[Price (Rs.)']]]-ecommerce_dataset_updated[[#This Row],[Discount Amount _]]</f>
        <v>277.72050000000002</v>
      </c>
      <c r="L1753" t="s">
        <v>14</v>
      </c>
      <c r="M1753" t="s">
        <v>428</v>
      </c>
      <c r="N1753" s="4" t="s">
        <v>14070</v>
      </c>
      <c r="O1753" s="4" t="s">
        <v>14050</v>
      </c>
      <c r="P1753" s="4" t="s">
        <v>14079</v>
      </c>
      <c r="Q1753" s="5">
        <f>DATE(ecommerce_dataset_updated[[#This Row],[YYYY]],ecommerce_dataset_updated[[#This Row],[MM]],ecommerce_dataset_updated[[#This Row],[DD]])</f>
        <v>45553</v>
      </c>
      <c r="R1753" s="6" t="str">
        <f>TEXT(ecommerce_dataset_updated[[#This Row],['[Purchase_Date']]], "mmm")</f>
        <v>Sep</v>
      </c>
      <c r="S1753" s="6" t="str">
        <f>TEXT(ecommerce_dataset_updated[[#This Row],['[Purchase_Date']]], "ddd")</f>
        <v>Wed</v>
      </c>
      <c r="T1753" s="6">
        <f>ecommerce_dataset_updated[[#This Row],[Final_Price(Rs.) _]]-ecommerce_dataset_updated[[#This Row],['[Final_Price(Rs.)']]]</f>
        <v>4.9999999998817657E-4</v>
      </c>
      <c r="U1753" s="6" t="b">
        <f xml:space="preserve"> AND(ecommerce_dataset_updated[[#This Row],[Final_Price(Rs.) _]]=ecommerce_dataset_updated[[#This Row],['[Final_Price(Rs.)']]])</f>
        <v>0</v>
      </c>
      <c r="V1753" s="5"/>
    </row>
    <row r="1754" spans="1:22">
      <c r="A1754" t="s">
        <v>7033</v>
      </c>
      <c r="B1754" t="s">
        <v>7034</v>
      </c>
      <c r="C1754" t="s">
        <v>39</v>
      </c>
      <c r="D1754" s="9" t="s">
        <v>7035</v>
      </c>
      <c r="E1754" s="8">
        <f>ecommerce_dataset_updated[[#This Row],[Price (Rs.)]]+0</f>
        <v>196.18</v>
      </c>
      <c r="F1754" s="6" t="s">
        <v>154</v>
      </c>
      <c r="G1754" s="7">
        <f>ecommerce_dataset_updated[[#This Row],[Discount (%)]]+0</f>
        <v>30</v>
      </c>
      <c r="H1754" s="6" t="s">
        <v>7036</v>
      </c>
      <c r="I1754" s="6">
        <f>ecommerce_dataset_updated[[#This Row],['[Price (Rs.)']]]*ecommerce_dataset_updated[[#This Row],['[Discount (%)']]]/100</f>
        <v>58.854000000000006</v>
      </c>
      <c r="J1754" s="6">
        <f>ecommerce_dataset_updated[[#This Row],[Final_Price(Rs.)]]+0</f>
        <v>137.33000000000001</v>
      </c>
      <c r="K1754" s="6">
        <f xml:space="preserve"> ecommerce_dataset_updated[[#This Row],['[Price (Rs.)']]]-ecommerce_dataset_updated[[#This Row],[Discount Amount _]]</f>
        <v>137.32599999999999</v>
      </c>
      <c r="L1754" t="s">
        <v>28</v>
      </c>
      <c r="M1754" t="s">
        <v>788</v>
      </c>
      <c r="N1754" s="4" t="s">
        <v>14049</v>
      </c>
      <c r="O1754" s="4" t="s">
        <v>14067</v>
      </c>
      <c r="P1754" s="4" t="s">
        <v>14079</v>
      </c>
      <c r="Q1754" s="5">
        <f>DATE(ecommerce_dataset_updated[[#This Row],[YYYY]],ecommerce_dataset_updated[[#This Row],[MM]],ecommerce_dataset_updated[[#This Row],[DD]])</f>
        <v>45484</v>
      </c>
      <c r="R1754" s="6" t="str">
        <f>TEXT(ecommerce_dataset_updated[[#This Row],['[Purchase_Date']]], "mmm")</f>
        <v>Jul</v>
      </c>
      <c r="S1754" s="6" t="str">
        <f>TEXT(ecommerce_dataset_updated[[#This Row],['[Purchase_Date']]], "ddd")</f>
        <v>Thu</v>
      </c>
      <c r="T1754" s="6">
        <f>ecommerce_dataset_updated[[#This Row],[Final_Price(Rs.) _]]-ecommerce_dataset_updated[[#This Row],['[Final_Price(Rs.)']]]</f>
        <v>-4.0000000000190994E-3</v>
      </c>
      <c r="U1754" s="6" t="b">
        <f xml:space="preserve"> AND(ecommerce_dataset_updated[[#This Row],[Final_Price(Rs.) _]]=ecommerce_dataset_updated[[#This Row],['[Final_Price(Rs.)']]])</f>
        <v>0</v>
      </c>
      <c r="V1754" s="5"/>
    </row>
    <row r="1755" spans="1:22">
      <c r="A1755" t="s">
        <v>7037</v>
      </c>
      <c r="B1755" t="s">
        <v>7038</v>
      </c>
      <c r="C1755" t="s">
        <v>68</v>
      </c>
      <c r="D1755" s="9" t="s">
        <v>7039</v>
      </c>
      <c r="E1755" s="8">
        <f>ecommerce_dataset_updated[[#This Row],[Price (Rs.)]]+0</f>
        <v>355.37</v>
      </c>
      <c r="F1755" s="6" t="s">
        <v>75</v>
      </c>
      <c r="G1755" s="7">
        <f>ecommerce_dataset_updated[[#This Row],[Discount (%)]]+0</f>
        <v>10</v>
      </c>
      <c r="H1755" s="6" t="s">
        <v>7040</v>
      </c>
      <c r="I1755" s="6">
        <f>ecommerce_dataset_updated[[#This Row],['[Price (Rs.)']]]*ecommerce_dataset_updated[[#This Row],['[Discount (%)']]]/100</f>
        <v>35.536999999999999</v>
      </c>
      <c r="J1755" s="6">
        <f>ecommerce_dataset_updated[[#This Row],[Final_Price(Rs.)]]+0</f>
        <v>319.83</v>
      </c>
      <c r="K1755" s="6">
        <f xml:space="preserve"> ecommerce_dataset_updated[[#This Row],['[Price (Rs.)']]]-ecommerce_dataset_updated[[#This Row],[Discount Amount _]]</f>
        <v>319.83300000000003</v>
      </c>
      <c r="L1755" t="s">
        <v>35</v>
      </c>
      <c r="M1755" t="s">
        <v>2044</v>
      </c>
      <c r="N1755" s="4" t="s">
        <v>14055</v>
      </c>
      <c r="O1755" s="4" t="s">
        <v>14052</v>
      </c>
      <c r="P1755" s="4" t="s">
        <v>14079</v>
      </c>
      <c r="Q1755" s="5">
        <f>DATE(ecommerce_dataset_updated[[#This Row],[YYYY]],ecommerce_dataset_updated[[#This Row],[MM]],ecommerce_dataset_updated[[#This Row],[DD]])</f>
        <v>45299</v>
      </c>
      <c r="R1755" s="6" t="str">
        <f>TEXT(ecommerce_dataset_updated[[#This Row],['[Purchase_Date']]], "mmm")</f>
        <v>Jan</v>
      </c>
      <c r="S1755" s="6" t="str">
        <f>TEXT(ecommerce_dataset_updated[[#This Row],['[Purchase_Date']]], "ddd")</f>
        <v>Mon</v>
      </c>
      <c r="T1755" s="6">
        <f>ecommerce_dataset_updated[[#This Row],[Final_Price(Rs.) _]]-ecommerce_dataset_updated[[#This Row],['[Final_Price(Rs.)']]]</f>
        <v>3.0000000000427463E-3</v>
      </c>
      <c r="U1755" s="6" t="b">
        <f xml:space="preserve"> AND(ecommerce_dataset_updated[[#This Row],[Final_Price(Rs.) _]]=ecommerce_dataset_updated[[#This Row],['[Final_Price(Rs.)']]])</f>
        <v>0</v>
      </c>
      <c r="V1755" s="5"/>
    </row>
    <row r="1756" spans="1:22">
      <c r="A1756" t="s">
        <v>7041</v>
      </c>
      <c r="B1756" t="s">
        <v>7042</v>
      </c>
      <c r="C1756" t="s">
        <v>39</v>
      </c>
      <c r="D1756" s="9" t="s">
        <v>7043</v>
      </c>
      <c r="E1756" s="8">
        <f>ecommerce_dataset_updated[[#This Row],[Price (Rs.)]]+0</f>
        <v>72.64</v>
      </c>
      <c r="F1756" s="6" t="s">
        <v>20</v>
      </c>
      <c r="G1756" s="7">
        <f>ecommerce_dataset_updated[[#This Row],[Discount (%)]]+0</f>
        <v>20</v>
      </c>
      <c r="H1756" s="6" t="s">
        <v>7044</v>
      </c>
      <c r="I1756" s="6">
        <f>ecommerce_dataset_updated[[#This Row],['[Price (Rs.)']]]*ecommerce_dataset_updated[[#This Row],['[Discount (%)']]]/100</f>
        <v>14.527999999999999</v>
      </c>
      <c r="J1756" s="6">
        <f>ecommerce_dataset_updated[[#This Row],[Final_Price(Rs.)]]+0</f>
        <v>58.11</v>
      </c>
      <c r="K1756" s="6">
        <f xml:space="preserve"> ecommerce_dataset_updated[[#This Row],['[Price (Rs.)']]]-ecommerce_dataset_updated[[#This Row],[Discount Amount _]]</f>
        <v>58.112000000000002</v>
      </c>
      <c r="L1756" t="s">
        <v>35</v>
      </c>
      <c r="M1756" t="s">
        <v>1744</v>
      </c>
      <c r="N1756" s="4" t="s">
        <v>14061</v>
      </c>
      <c r="O1756" s="4" t="s">
        <v>14057</v>
      </c>
      <c r="P1756" s="4" t="s">
        <v>14079</v>
      </c>
      <c r="Q1756" s="5">
        <f>DATE(ecommerce_dataset_updated[[#This Row],[YYYY]],ecommerce_dataset_updated[[#This Row],[MM]],ecommerce_dataset_updated[[#This Row],[DD]])</f>
        <v>45372</v>
      </c>
      <c r="R1756" s="6" t="str">
        <f>TEXT(ecommerce_dataset_updated[[#This Row],['[Purchase_Date']]], "mmm")</f>
        <v>Mar</v>
      </c>
      <c r="S1756" s="6" t="str">
        <f>TEXT(ecommerce_dataset_updated[[#This Row],['[Purchase_Date']]], "ddd")</f>
        <v>Thu</v>
      </c>
      <c r="T1756" s="6">
        <f>ecommerce_dataset_updated[[#This Row],[Final_Price(Rs.) _]]-ecommerce_dataset_updated[[#This Row],['[Final_Price(Rs.)']]]</f>
        <v>2.0000000000024443E-3</v>
      </c>
      <c r="U1756" s="6" t="b">
        <f xml:space="preserve"> AND(ecommerce_dataset_updated[[#This Row],[Final_Price(Rs.) _]]=ecommerce_dataset_updated[[#This Row],['[Final_Price(Rs.)']]])</f>
        <v>0</v>
      </c>
      <c r="V1756" s="5"/>
    </row>
    <row r="1757" spans="1:22">
      <c r="A1757" t="s">
        <v>7045</v>
      </c>
      <c r="B1757" t="s">
        <v>7046</v>
      </c>
      <c r="C1757" t="s">
        <v>18</v>
      </c>
      <c r="D1757" s="9" t="s">
        <v>7047</v>
      </c>
      <c r="E1757" s="8">
        <f>ecommerce_dataset_updated[[#This Row],[Price (Rs.)]]+0</f>
        <v>94.64</v>
      </c>
      <c r="F1757" s="6" t="s">
        <v>154</v>
      </c>
      <c r="G1757" s="7">
        <f>ecommerce_dataset_updated[[#This Row],[Discount (%)]]+0</f>
        <v>30</v>
      </c>
      <c r="H1757" s="6" t="s">
        <v>7048</v>
      </c>
      <c r="I1757" s="6">
        <f>ecommerce_dataset_updated[[#This Row],['[Price (Rs.)']]]*ecommerce_dataset_updated[[#This Row],['[Discount (%)']]]/100</f>
        <v>28.391999999999999</v>
      </c>
      <c r="J1757" s="6">
        <f>ecommerce_dataset_updated[[#This Row],[Final_Price(Rs.)]]+0</f>
        <v>66.25</v>
      </c>
      <c r="K1757" s="6">
        <f xml:space="preserve"> ecommerce_dataset_updated[[#This Row],['[Price (Rs.)']]]-ecommerce_dataset_updated[[#This Row],[Discount Amount _]]</f>
        <v>66.248000000000005</v>
      </c>
      <c r="L1757" t="s">
        <v>28</v>
      </c>
      <c r="M1757" t="s">
        <v>2091</v>
      </c>
      <c r="N1757" s="4" t="s">
        <v>14068</v>
      </c>
      <c r="O1757" s="4" t="s">
        <v>14057</v>
      </c>
      <c r="P1757" s="4" t="s">
        <v>14079</v>
      </c>
      <c r="Q1757" s="5">
        <f>DATE(ecommerce_dataset_updated[[#This Row],[YYYY]],ecommerce_dataset_updated[[#This Row],[MM]],ecommerce_dataset_updated[[#This Row],[DD]])</f>
        <v>45382</v>
      </c>
      <c r="R1757" s="6" t="str">
        <f>TEXT(ecommerce_dataset_updated[[#This Row],['[Purchase_Date']]], "mmm")</f>
        <v>Mar</v>
      </c>
      <c r="S1757" s="6" t="str">
        <f>TEXT(ecommerce_dataset_updated[[#This Row],['[Purchase_Date']]], "ddd")</f>
        <v>Sun</v>
      </c>
      <c r="T1757" s="6">
        <f>ecommerce_dataset_updated[[#This Row],[Final_Price(Rs.) _]]-ecommerce_dataset_updated[[#This Row],['[Final_Price(Rs.)']]]</f>
        <v>-1.9999999999953388E-3</v>
      </c>
      <c r="U1757" s="6" t="b">
        <f xml:space="preserve"> AND(ecommerce_dataset_updated[[#This Row],[Final_Price(Rs.) _]]=ecommerce_dataset_updated[[#This Row],['[Final_Price(Rs.)']]])</f>
        <v>0</v>
      </c>
      <c r="V1757" s="5"/>
    </row>
    <row r="1758" spans="1:22">
      <c r="A1758" t="s">
        <v>7049</v>
      </c>
      <c r="B1758" t="s">
        <v>7050</v>
      </c>
      <c r="C1758" t="s">
        <v>10</v>
      </c>
      <c r="D1758" s="9" t="s">
        <v>7051</v>
      </c>
      <c r="E1758" s="8">
        <f>ecommerce_dataset_updated[[#This Row],[Price (Rs.)]]+0</f>
        <v>363.85</v>
      </c>
      <c r="F1758" s="6" t="s">
        <v>53</v>
      </c>
      <c r="G1758" s="7">
        <f>ecommerce_dataset_updated[[#This Row],[Discount (%)]]+0</f>
        <v>5</v>
      </c>
      <c r="H1758" s="6" t="s">
        <v>7052</v>
      </c>
      <c r="I1758" s="6">
        <f>ecommerce_dataset_updated[[#This Row],['[Price (Rs.)']]]*ecommerce_dataset_updated[[#This Row],['[Discount (%)']]]/100</f>
        <v>18.192499999999999</v>
      </c>
      <c r="J1758" s="6">
        <f>ecommerce_dataset_updated[[#This Row],[Final_Price(Rs.)]]+0</f>
        <v>345.66</v>
      </c>
      <c r="K1758" s="6">
        <f xml:space="preserve"> ecommerce_dataset_updated[[#This Row],['[Price (Rs.)']]]-ecommerce_dataset_updated[[#This Row],[Discount Amount _]]</f>
        <v>345.65750000000003</v>
      </c>
      <c r="L1758" t="s">
        <v>120</v>
      </c>
      <c r="M1758" t="s">
        <v>1104</v>
      </c>
      <c r="N1758" s="4" t="s">
        <v>14071</v>
      </c>
      <c r="O1758" s="4" t="s">
        <v>75</v>
      </c>
      <c r="P1758" s="4" t="s">
        <v>14079</v>
      </c>
      <c r="Q1758" s="5">
        <f>DATE(ecommerce_dataset_updated[[#This Row],[YYYY]],ecommerce_dataset_updated[[#This Row],[MM]],ecommerce_dataset_updated[[#This Row],[DD]])</f>
        <v>45589</v>
      </c>
      <c r="R1758" s="6" t="str">
        <f>TEXT(ecommerce_dataset_updated[[#This Row],['[Purchase_Date']]], "mmm")</f>
        <v>Oct</v>
      </c>
      <c r="S1758" s="6" t="str">
        <f>TEXT(ecommerce_dataset_updated[[#This Row],['[Purchase_Date']]], "ddd")</f>
        <v>Thu</v>
      </c>
      <c r="T1758" s="6">
        <f>ecommerce_dataset_updated[[#This Row],[Final_Price(Rs.) _]]-ecommerce_dataset_updated[[#This Row],['[Final_Price(Rs.)']]]</f>
        <v>-2.4999999999977263E-3</v>
      </c>
      <c r="U1758" s="6" t="b">
        <f xml:space="preserve"> AND(ecommerce_dataset_updated[[#This Row],[Final_Price(Rs.) _]]=ecommerce_dataset_updated[[#This Row],['[Final_Price(Rs.)']]])</f>
        <v>0</v>
      </c>
      <c r="V1758" s="5"/>
    </row>
    <row r="1759" spans="1:22">
      <c r="A1759" t="s">
        <v>7053</v>
      </c>
      <c r="B1759" t="s">
        <v>7054</v>
      </c>
      <c r="C1759" t="s">
        <v>39</v>
      </c>
      <c r="D1759" s="9" t="s">
        <v>7055</v>
      </c>
      <c r="E1759" s="8">
        <f>ecommerce_dataset_updated[[#This Row],[Price (Rs.)]]+0</f>
        <v>182.2</v>
      </c>
      <c r="F1759" s="6" t="s">
        <v>154</v>
      </c>
      <c r="G1759" s="7">
        <f>ecommerce_dataset_updated[[#This Row],[Discount (%)]]+0</f>
        <v>30</v>
      </c>
      <c r="H1759" s="6" t="s">
        <v>7056</v>
      </c>
      <c r="I1759" s="6">
        <f>ecommerce_dataset_updated[[#This Row],['[Price (Rs.)']]]*ecommerce_dataset_updated[[#This Row],['[Discount (%)']]]/100</f>
        <v>54.66</v>
      </c>
      <c r="J1759" s="6">
        <f>ecommerce_dataset_updated[[#This Row],[Final_Price(Rs.)]]+0</f>
        <v>127.54</v>
      </c>
      <c r="K1759" s="6">
        <f xml:space="preserve"> ecommerce_dataset_updated[[#This Row],['[Price (Rs.)']]]-ecommerce_dataset_updated[[#This Row],[Discount Amount _]]</f>
        <v>127.53999999999999</v>
      </c>
      <c r="L1759" t="s">
        <v>28</v>
      </c>
      <c r="M1759" t="s">
        <v>1761</v>
      </c>
      <c r="N1759" s="4" t="s">
        <v>14069</v>
      </c>
      <c r="O1759" s="4" t="s">
        <v>14059</v>
      </c>
      <c r="P1759" s="4" t="s">
        <v>14079</v>
      </c>
      <c r="Q1759" s="5">
        <f>DATE(ecommerce_dataset_updated[[#This Row],[YYYY]],ecommerce_dataset_updated[[#This Row],[MM]],ecommerce_dataset_updated[[#This Row],[DD]])</f>
        <v>45434</v>
      </c>
      <c r="R1759" s="6" t="str">
        <f>TEXT(ecommerce_dataset_updated[[#This Row],['[Purchase_Date']]], "mmm")</f>
        <v>May</v>
      </c>
      <c r="S1759" s="6" t="str">
        <f>TEXT(ecommerce_dataset_updated[[#This Row],['[Purchase_Date']]], "ddd")</f>
        <v>Wed</v>
      </c>
      <c r="T1759" s="6">
        <f>ecommerce_dataset_updated[[#This Row],[Final_Price(Rs.) _]]-ecommerce_dataset_updated[[#This Row],['[Final_Price(Rs.)']]]</f>
        <v>0</v>
      </c>
      <c r="U1759" s="6" t="b">
        <f xml:space="preserve"> AND(ecommerce_dataset_updated[[#This Row],[Final_Price(Rs.) _]]=ecommerce_dataset_updated[[#This Row],['[Final_Price(Rs.)']]])</f>
        <v>1</v>
      </c>
      <c r="V1759" s="5"/>
    </row>
    <row r="1760" spans="1:22">
      <c r="A1760" t="s">
        <v>7057</v>
      </c>
      <c r="B1760" t="s">
        <v>7058</v>
      </c>
      <c r="C1760" t="s">
        <v>39</v>
      </c>
      <c r="D1760" s="9" t="s">
        <v>7059</v>
      </c>
      <c r="E1760" s="8">
        <f>ecommerce_dataset_updated[[#This Row],[Price (Rs.)]]+0</f>
        <v>114.15</v>
      </c>
      <c r="F1760" s="6" t="s">
        <v>20</v>
      </c>
      <c r="G1760" s="7">
        <f>ecommerce_dataset_updated[[#This Row],[Discount (%)]]+0</f>
        <v>20</v>
      </c>
      <c r="H1760" s="6" t="s">
        <v>7060</v>
      </c>
      <c r="I1760" s="6">
        <f>ecommerce_dataset_updated[[#This Row],['[Price (Rs.)']]]*ecommerce_dataset_updated[[#This Row],['[Discount (%)']]]/100</f>
        <v>22.83</v>
      </c>
      <c r="J1760" s="6">
        <f>ecommerce_dataset_updated[[#This Row],[Final_Price(Rs.)]]+0</f>
        <v>91.32</v>
      </c>
      <c r="K1760" s="6">
        <f xml:space="preserve"> ecommerce_dataset_updated[[#This Row],['[Price (Rs.)']]]-ecommerce_dataset_updated[[#This Row],[Discount Amount _]]</f>
        <v>91.320000000000007</v>
      </c>
      <c r="L1760" t="s">
        <v>28</v>
      </c>
      <c r="M1760" t="s">
        <v>357</v>
      </c>
      <c r="N1760" s="4" t="s">
        <v>14058</v>
      </c>
      <c r="O1760" s="4" t="s">
        <v>14052</v>
      </c>
      <c r="P1760" s="4" t="s">
        <v>14079</v>
      </c>
      <c r="Q1760" s="5">
        <f>DATE(ecommerce_dataset_updated[[#This Row],[YYYY]],ecommerce_dataset_updated[[#This Row],[MM]],ecommerce_dataset_updated[[#This Row],[DD]])</f>
        <v>45320</v>
      </c>
      <c r="R1760" s="6" t="str">
        <f>TEXT(ecommerce_dataset_updated[[#This Row],['[Purchase_Date']]], "mmm")</f>
        <v>Jan</v>
      </c>
      <c r="S1760" s="6" t="str">
        <f>TEXT(ecommerce_dataset_updated[[#This Row],['[Purchase_Date']]], "ddd")</f>
        <v>Mon</v>
      </c>
      <c r="T1760" s="6">
        <f>ecommerce_dataset_updated[[#This Row],[Final_Price(Rs.) _]]-ecommerce_dataset_updated[[#This Row],['[Final_Price(Rs.)']]]</f>
        <v>0</v>
      </c>
      <c r="U1760" s="6" t="b">
        <f xml:space="preserve"> AND(ecommerce_dataset_updated[[#This Row],[Final_Price(Rs.) _]]=ecommerce_dataset_updated[[#This Row],['[Final_Price(Rs.)']]])</f>
        <v>1</v>
      </c>
      <c r="V1760" s="5"/>
    </row>
    <row r="1761" spans="1:22">
      <c r="A1761" t="s">
        <v>7061</v>
      </c>
      <c r="B1761" t="s">
        <v>7062</v>
      </c>
      <c r="C1761" t="s">
        <v>18</v>
      </c>
      <c r="D1761" s="9" t="s">
        <v>7063</v>
      </c>
      <c r="E1761" s="8">
        <f>ecommerce_dataset_updated[[#This Row],[Price (Rs.)]]+0</f>
        <v>135.69999999999999</v>
      </c>
      <c r="F1761" s="6" t="s">
        <v>12</v>
      </c>
      <c r="G1761" s="7">
        <f>ecommerce_dataset_updated[[#This Row],[Discount (%)]]+0</f>
        <v>15</v>
      </c>
      <c r="H1761" s="6" t="s">
        <v>7064</v>
      </c>
      <c r="I1761" s="6">
        <f>ecommerce_dataset_updated[[#This Row],['[Price (Rs.)']]]*ecommerce_dataset_updated[[#This Row],['[Discount (%)']]]/100</f>
        <v>20.354999999999997</v>
      </c>
      <c r="J1761" s="6">
        <f>ecommerce_dataset_updated[[#This Row],[Final_Price(Rs.)]]+0</f>
        <v>115.34</v>
      </c>
      <c r="K1761" s="6">
        <f xml:space="preserve"> ecommerce_dataset_updated[[#This Row],['[Price (Rs.)']]]-ecommerce_dataset_updated[[#This Row],[Discount Amount _]]</f>
        <v>115.345</v>
      </c>
      <c r="L1761" t="s">
        <v>35</v>
      </c>
      <c r="M1761" t="s">
        <v>304</v>
      </c>
      <c r="N1761" s="4" t="s">
        <v>14053</v>
      </c>
      <c r="O1761" s="4" t="s">
        <v>75</v>
      </c>
      <c r="P1761" s="4" t="s">
        <v>14079</v>
      </c>
      <c r="Q1761" s="5">
        <f>DATE(ecommerce_dataset_updated[[#This Row],[YYYY]],ecommerce_dataset_updated[[#This Row],[MM]],ecommerce_dataset_updated[[#This Row],[DD]])</f>
        <v>45569</v>
      </c>
      <c r="R1761" s="6" t="str">
        <f>TEXT(ecommerce_dataset_updated[[#This Row],['[Purchase_Date']]], "mmm")</f>
        <v>Oct</v>
      </c>
      <c r="S1761" s="6" t="str">
        <f>TEXT(ecommerce_dataset_updated[[#This Row],['[Purchase_Date']]], "ddd")</f>
        <v>Fri</v>
      </c>
      <c r="T1761" s="6">
        <f>ecommerce_dataset_updated[[#This Row],[Final_Price(Rs.) _]]-ecommerce_dataset_updated[[#This Row],['[Final_Price(Rs.)']]]</f>
        <v>4.9999999999954525E-3</v>
      </c>
      <c r="U1761" s="6" t="b">
        <f xml:space="preserve"> AND(ecommerce_dataset_updated[[#This Row],[Final_Price(Rs.) _]]=ecommerce_dataset_updated[[#This Row],['[Final_Price(Rs.)']]])</f>
        <v>0</v>
      </c>
      <c r="V1761" s="5"/>
    </row>
    <row r="1762" spans="1:22">
      <c r="A1762" t="s">
        <v>7065</v>
      </c>
      <c r="B1762" t="s">
        <v>7066</v>
      </c>
      <c r="C1762" t="s">
        <v>39</v>
      </c>
      <c r="D1762" s="9" t="s">
        <v>7067</v>
      </c>
      <c r="E1762" s="8">
        <f>ecommerce_dataset_updated[[#This Row],[Price (Rs.)]]+0</f>
        <v>421.02</v>
      </c>
      <c r="F1762" s="6" t="s">
        <v>26</v>
      </c>
      <c r="G1762" s="7">
        <f>ecommerce_dataset_updated[[#This Row],[Discount (%)]]+0</f>
        <v>25</v>
      </c>
      <c r="H1762" s="6" t="s">
        <v>7068</v>
      </c>
      <c r="I1762" s="6">
        <f>ecommerce_dataset_updated[[#This Row],['[Price (Rs.)']]]*ecommerce_dataset_updated[[#This Row],['[Discount (%)']]]/100</f>
        <v>105.255</v>
      </c>
      <c r="J1762" s="6">
        <f>ecommerce_dataset_updated[[#This Row],[Final_Price(Rs.)]]+0</f>
        <v>315.76</v>
      </c>
      <c r="K1762" s="6">
        <f xml:space="preserve"> ecommerce_dataset_updated[[#This Row],['[Price (Rs.)']]]-ecommerce_dataset_updated[[#This Row],[Discount Amount _]]</f>
        <v>315.76499999999999</v>
      </c>
      <c r="L1762" t="s">
        <v>120</v>
      </c>
      <c r="M1762" t="s">
        <v>93</v>
      </c>
      <c r="N1762" s="4" t="s">
        <v>75</v>
      </c>
      <c r="O1762" s="4" t="s">
        <v>14059</v>
      </c>
      <c r="P1762" s="4" t="s">
        <v>14079</v>
      </c>
      <c r="Q1762" s="5">
        <f>DATE(ecommerce_dataset_updated[[#This Row],[YYYY]],ecommerce_dataset_updated[[#This Row],[MM]],ecommerce_dataset_updated[[#This Row],[DD]])</f>
        <v>45422</v>
      </c>
      <c r="R1762" s="6" t="str">
        <f>TEXT(ecommerce_dataset_updated[[#This Row],['[Purchase_Date']]], "mmm")</f>
        <v>May</v>
      </c>
      <c r="S1762" s="6" t="str">
        <f>TEXT(ecommerce_dataset_updated[[#This Row],['[Purchase_Date']]], "ddd")</f>
        <v>Fri</v>
      </c>
      <c r="T1762" s="6">
        <f>ecommerce_dataset_updated[[#This Row],[Final_Price(Rs.) _]]-ecommerce_dataset_updated[[#This Row],['[Final_Price(Rs.)']]]</f>
        <v>4.9999999999954525E-3</v>
      </c>
      <c r="U1762" s="6" t="b">
        <f xml:space="preserve"> AND(ecommerce_dataset_updated[[#This Row],[Final_Price(Rs.) _]]=ecommerce_dataset_updated[[#This Row],['[Final_Price(Rs.)']]])</f>
        <v>0</v>
      </c>
      <c r="V1762" s="5"/>
    </row>
    <row r="1763" spans="1:22">
      <c r="A1763" t="s">
        <v>7069</v>
      </c>
      <c r="B1763" t="s">
        <v>7070</v>
      </c>
      <c r="C1763" t="s">
        <v>114</v>
      </c>
      <c r="D1763" s="9" t="s">
        <v>7071</v>
      </c>
      <c r="E1763" s="8">
        <f>ecommerce_dataset_updated[[#This Row],[Price (Rs.)]]+0</f>
        <v>476.41</v>
      </c>
      <c r="F1763" s="6" t="s">
        <v>75</v>
      </c>
      <c r="G1763" s="7">
        <f>ecommerce_dataset_updated[[#This Row],[Discount (%)]]+0</f>
        <v>10</v>
      </c>
      <c r="H1763" s="6" t="s">
        <v>7072</v>
      </c>
      <c r="I1763" s="6">
        <f>ecommerce_dataset_updated[[#This Row],['[Price (Rs.)']]]*ecommerce_dataset_updated[[#This Row],['[Discount (%)']]]/100</f>
        <v>47.641000000000005</v>
      </c>
      <c r="J1763" s="6">
        <f>ecommerce_dataset_updated[[#This Row],[Final_Price(Rs.)]]+0</f>
        <v>428.77</v>
      </c>
      <c r="K1763" s="6">
        <f xml:space="preserve"> ecommerce_dataset_updated[[#This Row],['[Price (Rs.)']]]-ecommerce_dataset_updated[[#This Row],[Discount Amount _]]</f>
        <v>428.76900000000001</v>
      </c>
      <c r="L1763" t="s">
        <v>14</v>
      </c>
      <c r="M1763" t="s">
        <v>1841</v>
      </c>
      <c r="N1763" s="4" t="s">
        <v>14062</v>
      </c>
      <c r="O1763" s="4" t="s">
        <v>14059</v>
      </c>
      <c r="P1763" s="4" t="s">
        <v>14079</v>
      </c>
      <c r="Q1763" s="5">
        <f>DATE(ecommerce_dataset_updated[[#This Row],[YYYY]],ecommerce_dataset_updated[[#This Row],[MM]],ecommerce_dataset_updated[[#This Row],[DD]])</f>
        <v>45418</v>
      </c>
      <c r="R1763" s="6" t="str">
        <f>TEXT(ecommerce_dataset_updated[[#This Row],['[Purchase_Date']]], "mmm")</f>
        <v>May</v>
      </c>
      <c r="S1763" s="6" t="str">
        <f>TEXT(ecommerce_dataset_updated[[#This Row],['[Purchase_Date']]], "ddd")</f>
        <v>Mon</v>
      </c>
      <c r="T1763" s="6">
        <f>ecommerce_dataset_updated[[#This Row],[Final_Price(Rs.) _]]-ecommerce_dataset_updated[[#This Row],['[Final_Price(Rs.)']]]</f>
        <v>-9.9999999997635314E-4</v>
      </c>
      <c r="U1763" s="6" t="b">
        <f xml:space="preserve"> AND(ecommerce_dataset_updated[[#This Row],[Final_Price(Rs.) _]]=ecommerce_dataset_updated[[#This Row],['[Final_Price(Rs.)']]])</f>
        <v>0</v>
      </c>
      <c r="V1763" s="5"/>
    </row>
    <row r="1764" spans="1:22">
      <c r="A1764" t="s">
        <v>7073</v>
      </c>
      <c r="B1764" t="s">
        <v>7074</v>
      </c>
      <c r="C1764" t="s">
        <v>114</v>
      </c>
      <c r="D1764" s="9" t="s">
        <v>7075</v>
      </c>
      <c r="E1764" s="8">
        <f>ecommerce_dataset_updated[[#This Row],[Price (Rs.)]]+0</f>
        <v>92.19</v>
      </c>
      <c r="F1764" s="6" t="s">
        <v>75</v>
      </c>
      <c r="G1764" s="7">
        <f>ecommerce_dataset_updated[[#This Row],[Discount (%)]]+0</f>
        <v>10</v>
      </c>
      <c r="H1764" s="6" t="s">
        <v>7076</v>
      </c>
      <c r="I1764" s="6">
        <f>ecommerce_dataset_updated[[#This Row],['[Price (Rs.)']]]*ecommerce_dataset_updated[[#This Row],['[Discount (%)']]]/100</f>
        <v>9.2189999999999994</v>
      </c>
      <c r="J1764" s="6">
        <f>ecommerce_dataset_updated[[#This Row],[Final_Price(Rs.)]]+0</f>
        <v>82.97</v>
      </c>
      <c r="K1764" s="6">
        <f xml:space="preserve"> ecommerce_dataset_updated[[#This Row],['[Price (Rs.)']]]-ecommerce_dataset_updated[[#This Row],[Discount Amount _]]</f>
        <v>82.971000000000004</v>
      </c>
      <c r="L1764" t="s">
        <v>77</v>
      </c>
      <c r="M1764" t="s">
        <v>536</v>
      </c>
      <c r="N1764" s="4" t="s">
        <v>14057</v>
      </c>
      <c r="O1764" s="4" t="s">
        <v>14052</v>
      </c>
      <c r="P1764" s="4" t="s">
        <v>14079</v>
      </c>
      <c r="Q1764" s="5">
        <f>DATE(ecommerce_dataset_updated[[#This Row],[YYYY]],ecommerce_dataset_updated[[#This Row],[MM]],ecommerce_dataset_updated[[#This Row],[DD]])</f>
        <v>45294</v>
      </c>
      <c r="R1764" s="6" t="str">
        <f>TEXT(ecommerce_dataset_updated[[#This Row],['[Purchase_Date']]], "mmm")</f>
        <v>Jan</v>
      </c>
      <c r="S1764" s="6" t="str">
        <f>TEXT(ecommerce_dataset_updated[[#This Row],['[Purchase_Date']]], "ddd")</f>
        <v>Wed</v>
      </c>
      <c r="T1764" s="6">
        <f>ecommerce_dataset_updated[[#This Row],[Final_Price(Rs.) _]]-ecommerce_dataset_updated[[#This Row],['[Final_Price(Rs.)']]]</f>
        <v>1.0000000000047748E-3</v>
      </c>
      <c r="U1764" s="6" t="b">
        <f xml:space="preserve"> AND(ecommerce_dataset_updated[[#This Row],[Final_Price(Rs.) _]]=ecommerce_dataset_updated[[#This Row],['[Final_Price(Rs.)']]])</f>
        <v>0</v>
      </c>
      <c r="V1764" s="5"/>
    </row>
    <row r="1765" spans="1:22">
      <c r="A1765" t="s">
        <v>7077</v>
      </c>
      <c r="B1765" t="s">
        <v>7078</v>
      </c>
      <c r="C1765" t="s">
        <v>18</v>
      </c>
      <c r="D1765" s="9" t="s">
        <v>7079</v>
      </c>
      <c r="E1765" s="8">
        <f>ecommerce_dataset_updated[[#This Row],[Price (Rs.)]]+0</f>
        <v>258.60000000000002</v>
      </c>
      <c r="F1765" s="6" t="s">
        <v>12</v>
      </c>
      <c r="G1765" s="7">
        <f>ecommerce_dataset_updated[[#This Row],[Discount (%)]]+0</f>
        <v>15</v>
      </c>
      <c r="H1765" s="6" t="s">
        <v>7080</v>
      </c>
      <c r="I1765" s="6">
        <f>ecommerce_dataset_updated[[#This Row],['[Price (Rs.)']]]*ecommerce_dataset_updated[[#This Row],['[Discount (%)']]]/100</f>
        <v>38.790000000000006</v>
      </c>
      <c r="J1765" s="6">
        <f>ecommerce_dataset_updated[[#This Row],[Final_Price(Rs.)]]+0</f>
        <v>219.81</v>
      </c>
      <c r="K1765" s="6">
        <f xml:space="preserve"> ecommerce_dataset_updated[[#This Row],['[Price (Rs.)']]]-ecommerce_dataset_updated[[#This Row],[Discount Amount _]]</f>
        <v>219.81</v>
      </c>
      <c r="L1765" t="s">
        <v>14</v>
      </c>
      <c r="M1765" t="s">
        <v>22</v>
      </c>
      <c r="N1765" s="4" t="s">
        <v>14050</v>
      </c>
      <c r="O1765" s="4" t="s">
        <v>14051</v>
      </c>
      <c r="P1765" s="4" t="s">
        <v>14079</v>
      </c>
      <c r="Q1765" s="5">
        <f>DATE(ecommerce_dataset_updated[[#This Row],[YYYY]],ecommerce_dataset_updated[[#This Row],[MM]],ecommerce_dataset_updated[[#This Row],[DD]])</f>
        <v>45331</v>
      </c>
      <c r="R1765" s="6" t="str">
        <f>TEXT(ecommerce_dataset_updated[[#This Row],['[Purchase_Date']]], "mmm")</f>
        <v>Feb</v>
      </c>
      <c r="S1765" s="6" t="str">
        <f>TEXT(ecommerce_dataset_updated[[#This Row],['[Purchase_Date']]], "ddd")</f>
        <v>Fri</v>
      </c>
      <c r="T1765" s="6">
        <f>ecommerce_dataset_updated[[#This Row],[Final_Price(Rs.) _]]-ecommerce_dataset_updated[[#This Row],['[Final_Price(Rs.)']]]</f>
        <v>0</v>
      </c>
      <c r="U1765" s="6" t="b">
        <f xml:space="preserve"> AND(ecommerce_dataset_updated[[#This Row],[Final_Price(Rs.) _]]=ecommerce_dataset_updated[[#This Row],['[Final_Price(Rs.)']]])</f>
        <v>1</v>
      </c>
      <c r="V1765" s="5"/>
    </row>
    <row r="1766" spans="1:22">
      <c r="A1766" t="s">
        <v>7081</v>
      </c>
      <c r="B1766" t="s">
        <v>7082</v>
      </c>
      <c r="C1766" t="s">
        <v>18</v>
      </c>
      <c r="D1766" s="9" t="s">
        <v>7083</v>
      </c>
      <c r="E1766" s="8">
        <f>ecommerce_dataset_updated[[#This Row],[Price (Rs.)]]+0</f>
        <v>154.47</v>
      </c>
      <c r="F1766" s="6" t="s">
        <v>53</v>
      </c>
      <c r="G1766" s="7">
        <f>ecommerce_dataset_updated[[#This Row],[Discount (%)]]+0</f>
        <v>5</v>
      </c>
      <c r="H1766" s="6" t="s">
        <v>7084</v>
      </c>
      <c r="I1766" s="6">
        <f>ecommerce_dataset_updated[[#This Row],['[Price (Rs.)']]]*ecommerce_dataset_updated[[#This Row],['[Discount (%)']]]/100</f>
        <v>7.7235000000000005</v>
      </c>
      <c r="J1766" s="6">
        <f>ecommerce_dataset_updated[[#This Row],[Final_Price(Rs.)]]+0</f>
        <v>146.75</v>
      </c>
      <c r="K1766" s="6">
        <f xml:space="preserve"> ecommerce_dataset_updated[[#This Row],['[Price (Rs.)']]]-ecommerce_dataset_updated[[#This Row],[Discount Amount _]]</f>
        <v>146.7465</v>
      </c>
      <c r="L1766" t="s">
        <v>120</v>
      </c>
      <c r="M1766" t="s">
        <v>1817</v>
      </c>
      <c r="N1766" s="4" t="s">
        <v>14063</v>
      </c>
      <c r="O1766" s="4" t="s">
        <v>14052</v>
      </c>
      <c r="P1766" s="4" t="s">
        <v>14079</v>
      </c>
      <c r="Q1766" s="5">
        <f>DATE(ecommerce_dataset_updated[[#This Row],[YYYY]],ecommerce_dataset_updated[[#This Row],[MM]],ecommerce_dataset_updated[[#This Row],[DD]])</f>
        <v>45308</v>
      </c>
      <c r="R1766" s="6" t="str">
        <f>TEXT(ecommerce_dataset_updated[[#This Row],['[Purchase_Date']]], "mmm")</f>
        <v>Jan</v>
      </c>
      <c r="S1766" s="6" t="str">
        <f>TEXT(ecommerce_dataset_updated[[#This Row],['[Purchase_Date']]], "ddd")</f>
        <v>Wed</v>
      </c>
      <c r="T1766" s="6">
        <f>ecommerce_dataset_updated[[#This Row],[Final_Price(Rs.) _]]-ecommerce_dataset_updated[[#This Row],['[Final_Price(Rs.)']]]</f>
        <v>-3.5000000000025011E-3</v>
      </c>
      <c r="U1766" s="6" t="b">
        <f xml:space="preserve"> AND(ecommerce_dataset_updated[[#This Row],[Final_Price(Rs.) _]]=ecommerce_dataset_updated[[#This Row],['[Final_Price(Rs.)']]])</f>
        <v>0</v>
      </c>
      <c r="V1766" s="5"/>
    </row>
    <row r="1767" spans="1:22">
      <c r="A1767" t="s">
        <v>7085</v>
      </c>
      <c r="B1767" t="s">
        <v>7086</v>
      </c>
      <c r="C1767" t="s">
        <v>32</v>
      </c>
      <c r="D1767" s="9" t="s">
        <v>7087</v>
      </c>
      <c r="E1767" s="8">
        <f>ecommerce_dataset_updated[[#This Row],[Price (Rs.)]]+0</f>
        <v>57.82</v>
      </c>
      <c r="F1767" s="6" t="s">
        <v>75</v>
      </c>
      <c r="G1767" s="7">
        <f>ecommerce_dataset_updated[[#This Row],[Discount (%)]]+0</f>
        <v>10</v>
      </c>
      <c r="H1767" s="6" t="s">
        <v>7088</v>
      </c>
      <c r="I1767" s="6">
        <f>ecommerce_dataset_updated[[#This Row],['[Price (Rs.)']]]*ecommerce_dataset_updated[[#This Row],['[Discount (%)']]]/100</f>
        <v>5.782</v>
      </c>
      <c r="J1767" s="6">
        <f>ecommerce_dataset_updated[[#This Row],[Final_Price(Rs.)]]+0</f>
        <v>52.04</v>
      </c>
      <c r="K1767" s="6">
        <f xml:space="preserve"> ecommerce_dataset_updated[[#This Row],['[Price (Rs.)']]]-ecommerce_dataset_updated[[#This Row],[Discount Amount _]]</f>
        <v>52.037999999999997</v>
      </c>
      <c r="L1767" t="s">
        <v>14</v>
      </c>
      <c r="M1767" t="s">
        <v>371</v>
      </c>
      <c r="N1767" s="4" t="s">
        <v>14056</v>
      </c>
      <c r="O1767" s="4" t="s">
        <v>14052</v>
      </c>
      <c r="P1767" s="4" t="s">
        <v>14079</v>
      </c>
      <c r="Q1767" s="5">
        <f>DATE(ecommerce_dataset_updated[[#This Row],[YYYY]],ecommerce_dataset_updated[[#This Row],[MM]],ecommerce_dataset_updated[[#This Row],[DD]])</f>
        <v>45319</v>
      </c>
      <c r="R1767" s="6" t="str">
        <f>TEXT(ecommerce_dataset_updated[[#This Row],['[Purchase_Date']]], "mmm")</f>
        <v>Jan</v>
      </c>
      <c r="S1767" s="6" t="str">
        <f>TEXT(ecommerce_dataset_updated[[#This Row],['[Purchase_Date']]], "ddd")</f>
        <v>Sun</v>
      </c>
      <c r="T1767" s="6">
        <f>ecommerce_dataset_updated[[#This Row],[Final_Price(Rs.) _]]-ecommerce_dataset_updated[[#This Row],['[Final_Price(Rs.)']]]</f>
        <v>-2.0000000000024443E-3</v>
      </c>
      <c r="U1767" s="6" t="b">
        <f xml:space="preserve"> AND(ecommerce_dataset_updated[[#This Row],[Final_Price(Rs.) _]]=ecommerce_dataset_updated[[#This Row],['[Final_Price(Rs.)']]])</f>
        <v>0</v>
      </c>
      <c r="V1767" s="5"/>
    </row>
    <row r="1768" spans="1:22">
      <c r="A1768" t="s">
        <v>7089</v>
      </c>
      <c r="B1768" t="s">
        <v>7090</v>
      </c>
      <c r="C1768" t="s">
        <v>39</v>
      </c>
      <c r="D1768" s="9" t="s">
        <v>7091</v>
      </c>
      <c r="E1768" s="8">
        <f>ecommerce_dataset_updated[[#This Row],[Price (Rs.)]]+0</f>
        <v>493.56</v>
      </c>
      <c r="F1768" s="6" t="s">
        <v>154</v>
      </c>
      <c r="G1768" s="7">
        <f>ecommerce_dataset_updated[[#This Row],[Discount (%)]]+0</f>
        <v>30</v>
      </c>
      <c r="H1768" s="6" t="s">
        <v>2058</v>
      </c>
      <c r="I1768" s="6">
        <f>ecommerce_dataset_updated[[#This Row],['[Price (Rs.)']]]*ecommerce_dataset_updated[[#This Row],['[Discount (%)']]]/100</f>
        <v>148.06799999999998</v>
      </c>
      <c r="J1768" s="6">
        <f>ecommerce_dataset_updated[[#This Row],[Final_Price(Rs.)]]+0</f>
        <v>345.49</v>
      </c>
      <c r="K1768" s="6">
        <f xml:space="preserve"> ecommerce_dataset_updated[[#This Row],['[Price (Rs.)']]]-ecommerce_dataset_updated[[#This Row],[Discount Amount _]]</f>
        <v>345.49200000000002</v>
      </c>
      <c r="L1768" t="s">
        <v>35</v>
      </c>
      <c r="M1768" t="s">
        <v>536</v>
      </c>
      <c r="N1768" s="4" t="s">
        <v>14057</v>
      </c>
      <c r="O1768" s="4" t="s">
        <v>14052</v>
      </c>
      <c r="P1768" s="4" t="s">
        <v>14079</v>
      </c>
      <c r="Q1768" s="5">
        <f>DATE(ecommerce_dataset_updated[[#This Row],[YYYY]],ecommerce_dataset_updated[[#This Row],[MM]],ecommerce_dataset_updated[[#This Row],[DD]])</f>
        <v>45294</v>
      </c>
      <c r="R1768" s="6" t="str">
        <f>TEXT(ecommerce_dataset_updated[[#This Row],['[Purchase_Date']]], "mmm")</f>
        <v>Jan</v>
      </c>
      <c r="S1768" s="6" t="str">
        <f>TEXT(ecommerce_dataset_updated[[#This Row],['[Purchase_Date']]], "ddd")</f>
        <v>Wed</v>
      </c>
      <c r="T1768" s="6">
        <f>ecommerce_dataset_updated[[#This Row],[Final_Price(Rs.) _]]-ecommerce_dataset_updated[[#This Row],['[Final_Price(Rs.)']]]</f>
        <v>2.0000000000095497E-3</v>
      </c>
      <c r="U1768" s="6" t="b">
        <f xml:space="preserve"> AND(ecommerce_dataset_updated[[#This Row],[Final_Price(Rs.) _]]=ecommerce_dataset_updated[[#This Row],['[Final_Price(Rs.)']]])</f>
        <v>0</v>
      </c>
      <c r="V1768" s="5"/>
    </row>
    <row r="1769" spans="1:22">
      <c r="A1769" t="s">
        <v>7092</v>
      </c>
      <c r="B1769" t="s">
        <v>7093</v>
      </c>
      <c r="C1769" t="s">
        <v>32</v>
      </c>
      <c r="D1769" s="9" t="s">
        <v>7094</v>
      </c>
      <c r="E1769" s="8">
        <f>ecommerce_dataset_updated[[#This Row],[Price (Rs.)]]+0</f>
        <v>92.41</v>
      </c>
      <c r="F1769" s="6" t="s">
        <v>47</v>
      </c>
      <c r="G1769" s="7">
        <f>ecommerce_dataset_updated[[#This Row],[Discount (%)]]+0</f>
        <v>50</v>
      </c>
      <c r="H1769" s="6" t="s">
        <v>7095</v>
      </c>
      <c r="I1769" s="6">
        <f>ecommerce_dataset_updated[[#This Row],['[Price (Rs.)']]]*ecommerce_dataset_updated[[#This Row],['[Discount (%)']]]/100</f>
        <v>46.204999999999998</v>
      </c>
      <c r="J1769" s="6">
        <f>ecommerce_dataset_updated[[#This Row],[Final_Price(Rs.)]]+0</f>
        <v>46.2</v>
      </c>
      <c r="K1769" s="6">
        <f xml:space="preserve"> ecommerce_dataset_updated[[#This Row],['[Price (Rs.)']]]-ecommerce_dataset_updated[[#This Row],[Discount Amount _]]</f>
        <v>46.204999999999998</v>
      </c>
      <c r="L1769" t="s">
        <v>14</v>
      </c>
      <c r="M1769" t="s">
        <v>399</v>
      </c>
      <c r="N1769" s="4" t="s">
        <v>14063</v>
      </c>
      <c r="O1769" s="4" t="s">
        <v>75</v>
      </c>
      <c r="P1769" s="4" t="s">
        <v>14079</v>
      </c>
      <c r="Q1769" s="5">
        <f>DATE(ecommerce_dataset_updated[[#This Row],[YYYY]],ecommerce_dataset_updated[[#This Row],[MM]],ecommerce_dataset_updated[[#This Row],[DD]])</f>
        <v>45582</v>
      </c>
      <c r="R1769" s="6" t="str">
        <f>TEXT(ecommerce_dataset_updated[[#This Row],['[Purchase_Date']]], "mmm")</f>
        <v>Oct</v>
      </c>
      <c r="S1769" s="6" t="str">
        <f>TEXT(ecommerce_dataset_updated[[#This Row],['[Purchase_Date']]], "ddd")</f>
        <v>Thu</v>
      </c>
      <c r="T1769" s="6">
        <f>ecommerce_dataset_updated[[#This Row],[Final_Price(Rs.) _]]-ecommerce_dataset_updated[[#This Row],['[Final_Price(Rs.)']]]</f>
        <v>4.9999999999954525E-3</v>
      </c>
      <c r="U1769" s="6" t="b">
        <f xml:space="preserve"> AND(ecommerce_dataset_updated[[#This Row],[Final_Price(Rs.) _]]=ecommerce_dataset_updated[[#This Row],['[Final_Price(Rs.)']]])</f>
        <v>0</v>
      </c>
      <c r="V1769" s="5"/>
    </row>
    <row r="1770" spans="1:22">
      <c r="A1770" t="s">
        <v>7096</v>
      </c>
      <c r="B1770" t="s">
        <v>7097</v>
      </c>
      <c r="C1770" t="s">
        <v>10</v>
      </c>
      <c r="D1770" s="9" t="s">
        <v>7098</v>
      </c>
      <c r="E1770" s="8">
        <f>ecommerce_dataset_updated[[#This Row],[Price (Rs.)]]+0</f>
        <v>433.77</v>
      </c>
      <c r="F1770" s="6" t="s">
        <v>20</v>
      </c>
      <c r="G1770" s="7">
        <f>ecommerce_dataset_updated[[#This Row],[Discount (%)]]+0</f>
        <v>20</v>
      </c>
      <c r="H1770" s="6" t="s">
        <v>7099</v>
      </c>
      <c r="I1770" s="6">
        <f>ecommerce_dataset_updated[[#This Row],['[Price (Rs.)']]]*ecommerce_dataset_updated[[#This Row],['[Discount (%)']]]/100</f>
        <v>86.753999999999991</v>
      </c>
      <c r="J1770" s="6">
        <f>ecommerce_dataset_updated[[#This Row],[Final_Price(Rs.)]]+0</f>
        <v>347.02</v>
      </c>
      <c r="K1770" s="6">
        <f xml:space="preserve"> ecommerce_dataset_updated[[#This Row],['[Price (Rs.)']]]-ecommerce_dataset_updated[[#This Row],[Discount Amount _]]</f>
        <v>347.01599999999996</v>
      </c>
      <c r="L1770" t="s">
        <v>14</v>
      </c>
      <c r="M1770" t="s">
        <v>413</v>
      </c>
      <c r="N1770" s="4" t="s">
        <v>14057</v>
      </c>
      <c r="O1770" s="4" t="s">
        <v>14050</v>
      </c>
      <c r="P1770" s="4" t="s">
        <v>14079</v>
      </c>
      <c r="Q1770" s="5">
        <f>DATE(ecommerce_dataset_updated[[#This Row],[YYYY]],ecommerce_dataset_updated[[#This Row],[MM]],ecommerce_dataset_updated[[#This Row],[DD]])</f>
        <v>45538</v>
      </c>
      <c r="R1770" s="6" t="str">
        <f>TEXT(ecommerce_dataset_updated[[#This Row],['[Purchase_Date']]], "mmm")</f>
        <v>Sep</v>
      </c>
      <c r="S1770" s="6" t="str">
        <f>TEXT(ecommerce_dataset_updated[[#This Row],['[Purchase_Date']]], "ddd")</f>
        <v>Tue</v>
      </c>
      <c r="T1770" s="6">
        <f>ecommerce_dataset_updated[[#This Row],[Final_Price(Rs.) _]]-ecommerce_dataset_updated[[#This Row],['[Final_Price(Rs.)']]]</f>
        <v>-4.0000000000190994E-3</v>
      </c>
      <c r="U1770" s="6" t="b">
        <f xml:space="preserve"> AND(ecommerce_dataset_updated[[#This Row],[Final_Price(Rs.) _]]=ecommerce_dataset_updated[[#This Row],['[Final_Price(Rs.)']]])</f>
        <v>0</v>
      </c>
      <c r="V1770" s="5"/>
    </row>
    <row r="1771" spans="1:22">
      <c r="A1771" t="s">
        <v>7100</v>
      </c>
      <c r="B1771" t="s">
        <v>7101</v>
      </c>
      <c r="C1771" t="s">
        <v>10</v>
      </c>
      <c r="D1771" s="9" t="s">
        <v>7102</v>
      </c>
      <c r="E1771" s="8">
        <f>ecommerce_dataset_updated[[#This Row],[Price (Rs.)]]+0</f>
        <v>368.86</v>
      </c>
      <c r="F1771" s="6" t="s">
        <v>47</v>
      </c>
      <c r="G1771" s="7">
        <f>ecommerce_dataset_updated[[#This Row],[Discount (%)]]+0</f>
        <v>50</v>
      </c>
      <c r="H1771" s="6" t="s">
        <v>7103</v>
      </c>
      <c r="I1771" s="6">
        <f>ecommerce_dataset_updated[[#This Row],['[Price (Rs.)']]]*ecommerce_dataset_updated[[#This Row],['[Discount (%)']]]/100</f>
        <v>184.43</v>
      </c>
      <c r="J1771" s="6">
        <f>ecommerce_dataset_updated[[#This Row],[Final_Price(Rs.)]]+0</f>
        <v>184.43</v>
      </c>
      <c r="K1771" s="6">
        <f xml:space="preserve"> ecommerce_dataset_updated[[#This Row],['[Price (Rs.)']]]-ecommerce_dataset_updated[[#This Row],[Discount Amount _]]</f>
        <v>184.43</v>
      </c>
      <c r="L1771" t="s">
        <v>77</v>
      </c>
      <c r="M1771" t="s">
        <v>2000</v>
      </c>
      <c r="N1771" s="4" t="s">
        <v>26</v>
      </c>
      <c r="O1771" s="4" t="s">
        <v>14067</v>
      </c>
      <c r="P1771" s="4" t="s">
        <v>14079</v>
      </c>
      <c r="Q1771" s="5">
        <f>DATE(ecommerce_dataset_updated[[#This Row],[YYYY]],ecommerce_dataset_updated[[#This Row],[MM]],ecommerce_dataset_updated[[#This Row],[DD]])</f>
        <v>45498</v>
      </c>
      <c r="R1771" s="6" t="str">
        <f>TEXT(ecommerce_dataset_updated[[#This Row],['[Purchase_Date']]], "mmm")</f>
        <v>Jul</v>
      </c>
      <c r="S1771" s="6" t="str">
        <f>TEXT(ecommerce_dataset_updated[[#This Row],['[Purchase_Date']]], "ddd")</f>
        <v>Thu</v>
      </c>
      <c r="T1771" s="6">
        <f>ecommerce_dataset_updated[[#This Row],[Final_Price(Rs.) _]]-ecommerce_dataset_updated[[#This Row],['[Final_Price(Rs.)']]]</f>
        <v>0</v>
      </c>
      <c r="U1771" s="6" t="b">
        <f xml:space="preserve"> AND(ecommerce_dataset_updated[[#This Row],[Final_Price(Rs.) _]]=ecommerce_dataset_updated[[#This Row],['[Final_Price(Rs.)']]])</f>
        <v>1</v>
      </c>
      <c r="V1771" s="5"/>
    </row>
    <row r="1772" spans="1:22">
      <c r="A1772" t="s">
        <v>7104</v>
      </c>
      <c r="B1772" t="s">
        <v>7105</v>
      </c>
      <c r="C1772" t="s">
        <v>18</v>
      </c>
      <c r="D1772" s="9" t="s">
        <v>7106</v>
      </c>
      <c r="E1772" s="8">
        <f>ecommerce_dataset_updated[[#This Row],[Price (Rs.)]]+0</f>
        <v>227.2</v>
      </c>
      <c r="F1772" s="6" t="s">
        <v>20</v>
      </c>
      <c r="G1772" s="7">
        <f>ecommerce_dataset_updated[[#This Row],[Discount (%)]]+0</f>
        <v>20</v>
      </c>
      <c r="H1772" s="6" t="s">
        <v>7107</v>
      </c>
      <c r="I1772" s="6">
        <f>ecommerce_dataset_updated[[#This Row],['[Price (Rs.)']]]*ecommerce_dataset_updated[[#This Row],['[Discount (%)']]]/100</f>
        <v>45.44</v>
      </c>
      <c r="J1772" s="6">
        <f>ecommerce_dataset_updated[[#This Row],[Final_Price(Rs.)]]+0</f>
        <v>181.76</v>
      </c>
      <c r="K1772" s="6">
        <f xml:space="preserve"> ecommerce_dataset_updated[[#This Row],['[Price (Rs.)']]]-ecommerce_dataset_updated[[#This Row],[Discount Amount _]]</f>
        <v>181.76</v>
      </c>
      <c r="L1772" t="s">
        <v>28</v>
      </c>
      <c r="M1772" t="s">
        <v>304</v>
      </c>
      <c r="N1772" s="4" t="s">
        <v>14053</v>
      </c>
      <c r="O1772" s="4" t="s">
        <v>75</v>
      </c>
      <c r="P1772" s="4" t="s">
        <v>14079</v>
      </c>
      <c r="Q1772" s="5">
        <f>DATE(ecommerce_dataset_updated[[#This Row],[YYYY]],ecommerce_dataset_updated[[#This Row],[MM]],ecommerce_dataset_updated[[#This Row],[DD]])</f>
        <v>45569</v>
      </c>
      <c r="R1772" s="6" t="str">
        <f>TEXT(ecommerce_dataset_updated[[#This Row],['[Purchase_Date']]], "mmm")</f>
        <v>Oct</v>
      </c>
      <c r="S1772" s="6" t="str">
        <f>TEXT(ecommerce_dataset_updated[[#This Row],['[Purchase_Date']]], "ddd")</f>
        <v>Fri</v>
      </c>
      <c r="T1772" s="6">
        <f>ecommerce_dataset_updated[[#This Row],[Final_Price(Rs.) _]]-ecommerce_dataset_updated[[#This Row],['[Final_Price(Rs.)']]]</f>
        <v>0</v>
      </c>
      <c r="U1772" s="6" t="b">
        <f xml:space="preserve"> AND(ecommerce_dataset_updated[[#This Row],[Final_Price(Rs.) _]]=ecommerce_dataset_updated[[#This Row],['[Final_Price(Rs.)']]])</f>
        <v>1</v>
      </c>
      <c r="V1772" s="5"/>
    </row>
    <row r="1773" spans="1:22">
      <c r="A1773" t="s">
        <v>7108</v>
      </c>
      <c r="B1773" t="s">
        <v>7109</v>
      </c>
      <c r="C1773" t="s">
        <v>32</v>
      </c>
      <c r="D1773" s="9" t="s">
        <v>7110</v>
      </c>
      <c r="E1773" s="8">
        <f>ecommerce_dataset_updated[[#This Row],[Price (Rs.)]]+0</f>
        <v>167.04</v>
      </c>
      <c r="F1773" s="6" t="s">
        <v>20</v>
      </c>
      <c r="G1773" s="7">
        <f>ecommerce_dataset_updated[[#This Row],[Discount (%)]]+0</f>
        <v>20</v>
      </c>
      <c r="H1773" s="6" t="s">
        <v>7111</v>
      </c>
      <c r="I1773" s="6">
        <f>ecommerce_dataset_updated[[#This Row],['[Price (Rs.)']]]*ecommerce_dataset_updated[[#This Row],['[Discount (%)']]]/100</f>
        <v>33.407999999999994</v>
      </c>
      <c r="J1773" s="6">
        <f>ecommerce_dataset_updated[[#This Row],[Final_Price(Rs.)]]+0</f>
        <v>133.63</v>
      </c>
      <c r="K1773" s="6">
        <f xml:space="preserve"> ecommerce_dataset_updated[[#This Row],['[Price (Rs.)']]]-ecommerce_dataset_updated[[#This Row],[Discount Amount _]]</f>
        <v>133.63200000000001</v>
      </c>
      <c r="L1773" t="s">
        <v>14</v>
      </c>
      <c r="M1773" t="s">
        <v>1373</v>
      </c>
      <c r="N1773" s="4" t="s">
        <v>14071</v>
      </c>
      <c r="O1773" s="4" t="s">
        <v>14055</v>
      </c>
      <c r="P1773" s="4" t="s">
        <v>14079</v>
      </c>
      <c r="Q1773" s="5">
        <f>DATE(ecommerce_dataset_updated[[#This Row],[YYYY]],ecommerce_dataset_updated[[#This Row],[MM]],ecommerce_dataset_updated[[#This Row],[DD]])</f>
        <v>45528</v>
      </c>
      <c r="R1773" s="6" t="str">
        <f>TEXT(ecommerce_dataset_updated[[#This Row],['[Purchase_Date']]], "mmm")</f>
        <v>Aug</v>
      </c>
      <c r="S1773" s="6" t="str">
        <f>TEXT(ecommerce_dataset_updated[[#This Row],['[Purchase_Date']]], "ddd")</f>
        <v>Sat</v>
      </c>
      <c r="T1773" s="6">
        <f>ecommerce_dataset_updated[[#This Row],[Final_Price(Rs.) _]]-ecommerce_dataset_updated[[#This Row],['[Final_Price(Rs.)']]]</f>
        <v>2.0000000000095497E-3</v>
      </c>
      <c r="U1773" s="6" t="b">
        <f xml:space="preserve"> AND(ecommerce_dataset_updated[[#This Row],[Final_Price(Rs.) _]]=ecommerce_dataset_updated[[#This Row],['[Final_Price(Rs.)']]])</f>
        <v>0</v>
      </c>
      <c r="V1773" s="5"/>
    </row>
    <row r="1774" spans="1:22">
      <c r="A1774" t="s">
        <v>7112</v>
      </c>
      <c r="B1774" t="s">
        <v>7113</v>
      </c>
      <c r="C1774" t="s">
        <v>39</v>
      </c>
      <c r="D1774" s="9" t="s">
        <v>7114</v>
      </c>
      <c r="E1774" s="8">
        <f>ecommerce_dataset_updated[[#This Row],[Price (Rs.)]]+0</f>
        <v>129.27000000000001</v>
      </c>
      <c r="F1774" s="6" t="s">
        <v>12</v>
      </c>
      <c r="G1774" s="7">
        <f>ecommerce_dataset_updated[[#This Row],[Discount (%)]]+0</f>
        <v>15</v>
      </c>
      <c r="H1774" s="6" t="s">
        <v>7115</v>
      </c>
      <c r="I1774" s="6">
        <f>ecommerce_dataset_updated[[#This Row],['[Price (Rs.)']]]*ecommerce_dataset_updated[[#This Row],['[Discount (%)']]]/100</f>
        <v>19.390500000000003</v>
      </c>
      <c r="J1774" s="6">
        <f>ecommerce_dataset_updated[[#This Row],[Final_Price(Rs.)]]+0</f>
        <v>109.88</v>
      </c>
      <c r="K1774" s="6">
        <f xml:space="preserve"> ecommerce_dataset_updated[[#This Row],['[Price (Rs.)']]]-ecommerce_dataset_updated[[#This Row],[Discount Amount _]]</f>
        <v>109.87950000000001</v>
      </c>
      <c r="L1774" t="s">
        <v>120</v>
      </c>
      <c r="M1774" t="s">
        <v>5546</v>
      </c>
      <c r="N1774" s="4" t="s">
        <v>14048</v>
      </c>
      <c r="O1774" s="4" t="s">
        <v>14055</v>
      </c>
      <c r="P1774" s="4" t="s">
        <v>14079</v>
      </c>
      <c r="Q1774" s="5">
        <f>DATE(ecommerce_dataset_updated[[#This Row],[YYYY]],ecommerce_dataset_updated[[#This Row],[MM]],ecommerce_dataset_updated[[#This Row],[DD]])</f>
        <v>45516</v>
      </c>
      <c r="R1774" s="6" t="str">
        <f>TEXT(ecommerce_dataset_updated[[#This Row],['[Purchase_Date']]], "mmm")</f>
        <v>Aug</v>
      </c>
      <c r="S1774" s="6" t="str">
        <f>TEXT(ecommerce_dataset_updated[[#This Row],['[Purchase_Date']]], "ddd")</f>
        <v>Mon</v>
      </c>
      <c r="T1774" s="6">
        <f>ecommerce_dataset_updated[[#This Row],[Final_Price(Rs.) _]]-ecommerce_dataset_updated[[#This Row],['[Final_Price(Rs.)']]]</f>
        <v>-4.9999999998817657E-4</v>
      </c>
      <c r="U1774" s="6" t="b">
        <f xml:space="preserve"> AND(ecommerce_dataset_updated[[#This Row],[Final_Price(Rs.) _]]=ecommerce_dataset_updated[[#This Row],['[Final_Price(Rs.)']]])</f>
        <v>0</v>
      </c>
      <c r="V1774" s="5"/>
    </row>
    <row r="1775" spans="1:22">
      <c r="A1775" t="s">
        <v>7116</v>
      </c>
      <c r="B1775" t="s">
        <v>7117</v>
      </c>
      <c r="C1775" t="s">
        <v>18</v>
      </c>
      <c r="D1775" s="9" t="s">
        <v>7118</v>
      </c>
      <c r="E1775" s="8">
        <f>ecommerce_dataset_updated[[#This Row],[Price (Rs.)]]+0</f>
        <v>434.22</v>
      </c>
      <c r="F1775" s="6" t="s">
        <v>26</v>
      </c>
      <c r="G1775" s="7">
        <f>ecommerce_dataset_updated[[#This Row],[Discount (%)]]+0</f>
        <v>25</v>
      </c>
      <c r="H1775" s="6" t="s">
        <v>7119</v>
      </c>
      <c r="I1775" s="6">
        <f>ecommerce_dataset_updated[[#This Row],['[Price (Rs.)']]]*ecommerce_dataset_updated[[#This Row],['[Discount (%)']]]/100</f>
        <v>108.55500000000001</v>
      </c>
      <c r="J1775" s="6">
        <f>ecommerce_dataset_updated[[#This Row],[Final_Price(Rs.)]]+0</f>
        <v>325.67</v>
      </c>
      <c r="K1775" s="6">
        <f xml:space="preserve"> ecommerce_dataset_updated[[#This Row],['[Price (Rs.)']]]-ecommerce_dataset_updated[[#This Row],[Discount Amount _]]</f>
        <v>325.66500000000002</v>
      </c>
      <c r="L1775" t="s">
        <v>120</v>
      </c>
      <c r="M1775" t="s">
        <v>943</v>
      </c>
      <c r="N1775" s="4" t="s">
        <v>14070</v>
      </c>
      <c r="O1775" s="4" t="s">
        <v>14051</v>
      </c>
      <c r="P1775" s="4" t="s">
        <v>14079</v>
      </c>
      <c r="Q1775" s="5">
        <f>DATE(ecommerce_dataset_updated[[#This Row],[YYYY]],ecommerce_dataset_updated[[#This Row],[MM]],ecommerce_dataset_updated[[#This Row],[DD]])</f>
        <v>45340</v>
      </c>
      <c r="R1775" s="6" t="str">
        <f>TEXT(ecommerce_dataset_updated[[#This Row],['[Purchase_Date']]], "mmm")</f>
        <v>Feb</v>
      </c>
      <c r="S1775" s="6" t="str">
        <f>TEXT(ecommerce_dataset_updated[[#This Row],['[Purchase_Date']]], "ddd")</f>
        <v>Sun</v>
      </c>
      <c r="T1775" s="6">
        <f>ecommerce_dataset_updated[[#This Row],[Final_Price(Rs.) _]]-ecommerce_dataset_updated[[#This Row],['[Final_Price(Rs.)']]]</f>
        <v>-4.9999999999954525E-3</v>
      </c>
      <c r="U1775" s="6" t="b">
        <f xml:space="preserve"> AND(ecommerce_dataset_updated[[#This Row],[Final_Price(Rs.) _]]=ecommerce_dataset_updated[[#This Row],['[Final_Price(Rs.)']]])</f>
        <v>0</v>
      </c>
      <c r="V1775" s="5"/>
    </row>
    <row r="1776" spans="1:22">
      <c r="A1776" t="s">
        <v>7120</v>
      </c>
      <c r="B1776" t="s">
        <v>7121</v>
      </c>
      <c r="C1776" t="s">
        <v>39</v>
      </c>
      <c r="D1776" s="9" t="s">
        <v>7122</v>
      </c>
      <c r="E1776" s="8">
        <f>ecommerce_dataset_updated[[#This Row],[Price (Rs.)]]+0</f>
        <v>397.35</v>
      </c>
      <c r="F1776" s="6" t="s">
        <v>75</v>
      </c>
      <c r="G1776" s="7">
        <f>ecommerce_dataset_updated[[#This Row],[Discount (%)]]+0</f>
        <v>10</v>
      </c>
      <c r="H1776" s="6" t="s">
        <v>7123</v>
      </c>
      <c r="I1776" s="6">
        <f>ecommerce_dataset_updated[[#This Row],['[Price (Rs.)']]]*ecommerce_dataset_updated[[#This Row],['[Discount (%)']]]/100</f>
        <v>39.734999999999999</v>
      </c>
      <c r="J1776" s="6">
        <f>ecommerce_dataset_updated[[#This Row],[Final_Price(Rs.)]]+0</f>
        <v>357.62</v>
      </c>
      <c r="K1776" s="6">
        <f xml:space="preserve"> ecommerce_dataset_updated[[#This Row],['[Price (Rs.)']]]-ecommerce_dataset_updated[[#This Row],[Discount Amount _]]</f>
        <v>357.61500000000001</v>
      </c>
      <c r="L1776" t="s">
        <v>120</v>
      </c>
      <c r="M1776" t="s">
        <v>3542</v>
      </c>
      <c r="N1776" s="4" t="s">
        <v>26</v>
      </c>
      <c r="O1776" s="4" t="s">
        <v>14053</v>
      </c>
      <c r="P1776" s="4" t="s">
        <v>14079</v>
      </c>
      <c r="Q1776" s="5">
        <f>DATE(ecommerce_dataset_updated[[#This Row],[YYYY]],ecommerce_dataset_updated[[#This Row],[MM]],ecommerce_dataset_updated[[#This Row],[DD]])</f>
        <v>45407</v>
      </c>
      <c r="R1776" s="6" t="str">
        <f>TEXT(ecommerce_dataset_updated[[#This Row],['[Purchase_Date']]], "mmm")</f>
        <v>Apr</v>
      </c>
      <c r="S1776" s="6" t="str">
        <f>TEXT(ecommerce_dataset_updated[[#This Row],['[Purchase_Date']]], "ddd")</f>
        <v>Thu</v>
      </c>
      <c r="T1776" s="6">
        <f>ecommerce_dataset_updated[[#This Row],[Final_Price(Rs.) _]]-ecommerce_dataset_updated[[#This Row],['[Final_Price(Rs.)']]]</f>
        <v>-4.9999999999954525E-3</v>
      </c>
      <c r="U1776" s="6" t="b">
        <f xml:space="preserve"> AND(ecommerce_dataset_updated[[#This Row],[Final_Price(Rs.) _]]=ecommerce_dataset_updated[[#This Row],['[Final_Price(Rs.)']]])</f>
        <v>0</v>
      </c>
      <c r="V1776" s="5"/>
    </row>
    <row r="1777" spans="1:22">
      <c r="A1777" t="s">
        <v>7124</v>
      </c>
      <c r="B1777" t="s">
        <v>7125</v>
      </c>
      <c r="C1777" t="s">
        <v>10</v>
      </c>
      <c r="D1777" s="9" t="s">
        <v>7126</v>
      </c>
      <c r="E1777" s="8">
        <f>ecommerce_dataset_updated[[#This Row],[Price (Rs.)]]+0</f>
        <v>116.85</v>
      </c>
      <c r="F1777" s="6" t="s">
        <v>154</v>
      </c>
      <c r="G1777" s="7">
        <f>ecommerce_dataset_updated[[#This Row],[Discount (%)]]+0</f>
        <v>30</v>
      </c>
      <c r="H1777" s="6" t="s">
        <v>7127</v>
      </c>
      <c r="I1777" s="6">
        <f>ecommerce_dataset_updated[[#This Row],['[Price (Rs.)']]]*ecommerce_dataset_updated[[#This Row],['[Discount (%)']]]/100</f>
        <v>35.055</v>
      </c>
      <c r="J1777" s="6">
        <f>ecommerce_dataset_updated[[#This Row],[Final_Price(Rs.)]]+0</f>
        <v>81.790000000000006</v>
      </c>
      <c r="K1777" s="6">
        <f xml:space="preserve"> ecommerce_dataset_updated[[#This Row],['[Price (Rs.)']]]-ecommerce_dataset_updated[[#This Row],[Discount Amount _]]</f>
        <v>81.794999999999987</v>
      </c>
      <c r="L1777" t="s">
        <v>77</v>
      </c>
      <c r="M1777" t="s">
        <v>900</v>
      </c>
      <c r="N1777" s="4" t="s">
        <v>14051</v>
      </c>
      <c r="O1777" s="4" t="s">
        <v>75</v>
      </c>
      <c r="P1777" s="4" t="s">
        <v>14079</v>
      </c>
      <c r="Q1777" s="5">
        <f>DATE(ecommerce_dataset_updated[[#This Row],[YYYY]],ecommerce_dataset_updated[[#This Row],[MM]],ecommerce_dataset_updated[[#This Row],[DD]])</f>
        <v>45567</v>
      </c>
      <c r="R1777" s="6" t="str">
        <f>TEXT(ecommerce_dataset_updated[[#This Row],['[Purchase_Date']]], "mmm")</f>
        <v>Oct</v>
      </c>
      <c r="S1777" s="6" t="str">
        <f>TEXT(ecommerce_dataset_updated[[#This Row],['[Purchase_Date']]], "ddd")</f>
        <v>Wed</v>
      </c>
      <c r="T1777" s="6">
        <f>ecommerce_dataset_updated[[#This Row],[Final_Price(Rs.) _]]-ecommerce_dataset_updated[[#This Row],['[Final_Price(Rs.)']]]</f>
        <v>4.9999999999812417E-3</v>
      </c>
      <c r="U1777" s="6" t="b">
        <f xml:space="preserve"> AND(ecommerce_dataset_updated[[#This Row],[Final_Price(Rs.) _]]=ecommerce_dataset_updated[[#This Row],['[Final_Price(Rs.)']]])</f>
        <v>0</v>
      </c>
      <c r="V1777" s="5"/>
    </row>
    <row r="1778" spans="1:22">
      <c r="A1778" t="s">
        <v>7128</v>
      </c>
      <c r="B1778" t="s">
        <v>7129</v>
      </c>
      <c r="C1778" t="s">
        <v>10</v>
      </c>
      <c r="D1778" s="9" t="s">
        <v>7130</v>
      </c>
      <c r="E1778" s="8">
        <f>ecommerce_dataset_updated[[#This Row],[Price (Rs.)]]+0</f>
        <v>356.66</v>
      </c>
      <c r="F1778" s="6" t="s">
        <v>53</v>
      </c>
      <c r="G1778" s="7">
        <f>ecommerce_dataset_updated[[#This Row],[Discount (%)]]+0</f>
        <v>5</v>
      </c>
      <c r="H1778" s="6" t="s">
        <v>7131</v>
      </c>
      <c r="I1778" s="6">
        <f>ecommerce_dataset_updated[[#This Row],['[Price (Rs.)']]]*ecommerce_dataset_updated[[#This Row],['[Discount (%)']]]/100</f>
        <v>17.833000000000002</v>
      </c>
      <c r="J1778" s="6">
        <f>ecommerce_dataset_updated[[#This Row],[Final_Price(Rs.)]]+0</f>
        <v>338.83</v>
      </c>
      <c r="K1778" s="6">
        <f xml:space="preserve"> ecommerce_dataset_updated[[#This Row],['[Price (Rs.)']]]-ecommerce_dataset_updated[[#This Row],[Discount Amount _]]</f>
        <v>338.827</v>
      </c>
      <c r="L1778" t="s">
        <v>28</v>
      </c>
      <c r="M1778" t="s">
        <v>1574</v>
      </c>
      <c r="N1778" s="4" t="s">
        <v>14061</v>
      </c>
      <c r="O1778" s="4" t="s">
        <v>14055</v>
      </c>
      <c r="P1778" s="4" t="s">
        <v>14079</v>
      </c>
      <c r="Q1778" s="5">
        <f>DATE(ecommerce_dataset_updated[[#This Row],[YYYY]],ecommerce_dataset_updated[[#This Row],[MM]],ecommerce_dataset_updated[[#This Row],[DD]])</f>
        <v>45525</v>
      </c>
      <c r="R1778" s="6" t="str">
        <f>TEXT(ecommerce_dataset_updated[[#This Row],['[Purchase_Date']]], "mmm")</f>
        <v>Aug</v>
      </c>
      <c r="S1778" s="6" t="str">
        <f>TEXT(ecommerce_dataset_updated[[#This Row],['[Purchase_Date']]], "ddd")</f>
        <v>Wed</v>
      </c>
      <c r="T1778" s="6">
        <f>ecommerce_dataset_updated[[#This Row],[Final_Price(Rs.) _]]-ecommerce_dataset_updated[[#This Row],['[Final_Price(Rs.)']]]</f>
        <v>-2.9999999999859028E-3</v>
      </c>
      <c r="U1778" s="6" t="b">
        <f xml:space="preserve"> AND(ecommerce_dataset_updated[[#This Row],[Final_Price(Rs.) _]]=ecommerce_dataset_updated[[#This Row],['[Final_Price(Rs.)']]])</f>
        <v>0</v>
      </c>
      <c r="V1778" s="5"/>
    </row>
    <row r="1779" spans="1:22">
      <c r="A1779" t="s">
        <v>7132</v>
      </c>
      <c r="B1779" t="s">
        <v>7133</v>
      </c>
      <c r="C1779" t="s">
        <v>39</v>
      </c>
      <c r="D1779" s="9" t="s">
        <v>7134</v>
      </c>
      <c r="E1779" s="8">
        <f>ecommerce_dataset_updated[[#This Row],[Price (Rs.)]]+0</f>
        <v>202.5</v>
      </c>
      <c r="F1779" s="6" t="s">
        <v>47</v>
      </c>
      <c r="G1779" s="7">
        <f>ecommerce_dataset_updated[[#This Row],[Discount (%)]]+0</f>
        <v>50</v>
      </c>
      <c r="H1779" s="6" t="s">
        <v>7135</v>
      </c>
      <c r="I1779" s="6">
        <f>ecommerce_dataset_updated[[#This Row],['[Price (Rs.)']]]*ecommerce_dataset_updated[[#This Row],['[Discount (%)']]]/100</f>
        <v>101.25</v>
      </c>
      <c r="J1779" s="6">
        <f>ecommerce_dataset_updated[[#This Row],[Final_Price(Rs.)]]+0</f>
        <v>101.25</v>
      </c>
      <c r="K1779" s="6">
        <f xml:space="preserve"> ecommerce_dataset_updated[[#This Row],['[Price (Rs.)']]]-ecommerce_dataset_updated[[#This Row],[Discount Amount _]]</f>
        <v>101.25</v>
      </c>
      <c r="L1779" t="s">
        <v>35</v>
      </c>
      <c r="M1779" t="s">
        <v>1352</v>
      </c>
      <c r="N1779" s="4" t="s">
        <v>14067</v>
      </c>
      <c r="O1779" s="4" t="s">
        <v>14052</v>
      </c>
      <c r="P1779" s="4" t="s">
        <v>14079</v>
      </c>
      <c r="Q1779" s="5">
        <f>DATE(ecommerce_dataset_updated[[#This Row],[YYYY]],ecommerce_dataset_updated[[#This Row],[MM]],ecommerce_dataset_updated[[#This Row],[DD]])</f>
        <v>45298</v>
      </c>
      <c r="R1779" s="6" t="str">
        <f>TEXT(ecommerce_dataset_updated[[#This Row],['[Purchase_Date']]], "mmm")</f>
        <v>Jan</v>
      </c>
      <c r="S1779" s="6" t="str">
        <f>TEXT(ecommerce_dataset_updated[[#This Row],['[Purchase_Date']]], "ddd")</f>
        <v>Sun</v>
      </c>
      <c r="T1779" s="6">
        <f>ecommerce_dataset_updated[[#This Row],[Final_Price(Rs.) _]]-ecommerce_dataset_updated[[#This Row],['[Final_Price(Rs.)']]]</f>
        <v>0</v>
      </c>
      <c r="U1779" s="6" t="b">
        <f xml:space="preserve"> AND(ecommerce_dataset_updated[[#This Row],[Final_Price(Rs.) _]]=ecommerce_dataset_updated[[#This Row],['[Final_Price(Rs.)']]])</f>
        <v>1</v>
      </c>
      <c r="V1779" s="5"/>
    </row>
    <row r="1780" spans="1:22">
      <c r="A1780" t="s">
        <v>7136</v>
      </c>
      <c r="B1780" t="s">
        <v>7137</v>
      </c>
      <c r="C1780" t="s">
        <v>39</v>
      </c>
      <c r="D1780" s="9" t="s">
        <v>7138</v>
      </c>
      <c r="E1780" s="8">
        <f>ecommerce_dataset_updated[[#This Row],[Price (Rs.)]]+0</f>
        <v>373.86</v>
      </c>
      <c r="F1780" s="6" t="s">
        <v>154</v>
      </c>
      <c r="G1780" s="7">
        <f>ecommerce_dataset_updated[[#This Row],[Discount (%)]]+0</f>
        <v>30</v>
      </c>
      <c r="H1780" s="6" t="s">
        <v>7139</v>
      </c>
      <c r="I1780" s="6">
        <f>ecommerce_dataset_updated[[#This Row],['[Price (Rs.)']]]*ecommerce_dataset_updated[[#This Row],['[Discount (%)']]]/100</f>
        <v>112.15800000000002</v>
      </c>
      <c r="J1780" s="6">
        <f>ecommerce_dataset_updated[[#This Row],[Final_Price(Rs.)]]+0</f>
        <v>261.7</v>
      </c>
      <c r="K1780" s="6">
        <f xml:space="preserve"> ecommerce_dataset_updated[[#This Row],['[Price (Rs.)']]]-ecommerce_dataset_updated[[#This Row],[Discount Amount _]]</f>
        <v>261.702</v>
      </c>
      <c r="L1780" t="s">
        <v>28</v>
      </c>
      <c r="M1780" t="s">
        <v>846</v>
      </c>
      <c r="N1780" s="4" t="s">
        <v>14056</v>
      </c>
      <c r="O1780" s="4" t="s">
        <v>14059</v>
      </c>
      <c r="P1780" s="4" t="s">
        <v>14079</v>
      </c>
      <c r="Q1780" s="5">
        <f>DATE(ecommerce_dataset_updated[[#This Row],[YYYY]],ecommerce_dataset_updated[[#This Row],[MM]],ecommerce_dataset_updated[[#This Row],[DD]])</f>
        <v>45440</v>
      </c>
      <c r="R1780" s="6" t="str">
        <f>TEXT(ecommerce_dataset_updated[[#This Row],['[Purchase_Date']]], "mmm")</f>
        <v>May</v>
      </c>
      <c r="S1780" s="6" t="str">
        <f>TEXT(ecommerce_dataset_updated[[#This Row],['[Purchase_Date']]], "ddd")</f>
        <v>Tue</v>
      </c>
      <c r="T1780" s="6">
        <f>ecommerce_dataset_updated[[#This Row],[Final_Price(Rs.) _]]-ecommerce_dataset_updated[[#This Row],['[Final_Price(Rs.)']]]</f>
        <v>2.0000000000095497E-3</v>
      </c>
      <c r="U1780" s="6" t="b">
        <f xml:space="preserve"> AND(ecommerce_dataset_updated[[#This Row],[Final_Price(Rs.) _]]=ecommerce_dataset_updated[[#This Row],['[Final_Price(Rs.)']]])</f>
        <v>0</v>
      </c>
      <c r="V1780" s="5"/>
    </row>
    <row r="1781" spans="1:22">
      <c r="A1781" t="s">
        <v>7140</v>
      </c>
      <c r="B1781" t="s">
        <v>7141</v>
      </c>
      <c r="C1781" t="s">
        <v>18</v>
      </c>
      <c r="D1781" s="9" t="s">
        <v>7142</v>
      </c>
      <c r="E1781" s="8">
        <f>ecommerce_dataset_updated[[#This Row],[Price (Rs.)]]+0</f>
        <v>247.81</v>
      </c>
      <c r="F1781" s="6" t="s">
        <v>107</v>
      </c>
      <c r="G1781" s="7">
        <f>ecommerce_dataset_updated[[#This Row],[Discount (%)]]+0</f>
        <v>0</v>
      </c>
      <c r="H1781" s="6" t="s">
        <v>7142</v>
      </c>
      <c r="I1781" s="6">
        <f>ecommerce_dataset_updated[[#This Row],['[Price (Rs.)']]]*ecommerce_dataset_updated[[#This Row],['[Discount (%)']]]/100</f>
        <v>0</v>
      </c>
      <c r="J1781" s="6">
        <f>ecommerce_dataset_updated[[#This Row],[Final_Price(Rs.)]]+0</f>
        <v>247.81</v>
      </c>
      <c r="K1781" s="6">
        <f xml:space="preserve"> ecommerce_dataset_updated[[#This Row],['[Price (Rs.)']]]-ecommerce_dataset_updated[[#This Row],[Discount Amount _]]</f>
        <v>247.81</v>
      </c>
      <c r="L1781" t="s">
        <v>35</v>
      </c>
      <c r="M1781" t="s">
        <v>343</v>
      </c>
      <c r="N1781" s="4" t="s">
        <v>14067</v>
      </c>
      <c r="O1781" s="4" t="s">
        <v>14067</v>
      </c>
      <c r="P1781" s="4" t="s">
        <v>14079</v>
      </c>
      <c r="Q1781" s="5">
        <f>DATE(ecommerce_dataset_updated[[#This Row],[YYYY]],ecommerce_dataset_updated[[#This Row],[MM]],ecommerce_dataset_updated[[#This Row],[DD]])</f>
        <v>45480</v>
      </c>
      <c r="R1781" s="6" t="str">
        <f>TEXT(ecommerce_dataset_updated[[#This Row],['[Purchase_Date']]], "mmm")</f>
        <v>Jul</v>
      </c>
      <c r="S1781" s="6" t="str">
        <f>TEXT(ecommerce_dataset_updated[[#This Row],['[Purchase_Date']]], "ddd")</f>
        <v>Sun</v>
      </c>
      <c r="T1781" s="6">
        <f>ecommerce_dataset_updated[[#This Row],[Final_Price(Rs.) _]]-ecommerce_dataset_updated[[#This Row],['[Final_Price(Rs.)']]]</f>
        <v>0</v>
      </c>
      <c r="U1781" s="6" t="b">
        <f xml:space="preserve"> AND(ecommerce_dataset_updated[[#This Row],[Final_Price(Rs.) _]]=ecommerce_dataset_updated[[#This Row],['[Final_Price(Rs.)']]])</f>
        <v>1</v>
      </c>
      <c r="V1781" s="5"/>
    </row>
    <row r="1782" spans="1:22">
      <c r="A1782" t="s">
        <v>7143</v>
      </c>
      <c r="B1782" t="s">
        <v>7144</v>
      </c>
      <c r="C1782" t="s">
        <v>68</v>
      </c>
      <c r="D1782" s="9" t="s">
        <v>7145</v>
      </c>
      <c r="E1782" s="8">
        <f>ecommerce_dataset_updated[[#This Row],[Price (Rs.)]]+0</f>
        <v>298.05</v>
      </c>
      <c r="F1782" s="6" t="s">
        <v>53</v>
      </c>
      <c r="G1782" s="7">
        <f>ecommerce_dataset_updated[[#This Row],[Discount (%)]]+0</f>
        <v>5</v>
      </c>
      <c r="H1782" s="6" t="s">
        <v>7146</v>
      </c>
      <c r="I1782" s="6">
        <f>ecommerce_dataset_updated[[#This Row],['[Price (Rs.)']]]*ecommerce_dataset_updated[[#This Row],['[Discount (%)']]]/100</f>
        <v>14.9025</v>
      </c>
      <c r="J1782" s="6">
        <f>ecommerce_dataset_updated[[#This Row],[Final_Price(Rs.)]]+0</f>
        <v>283.14999999999998</v>
      </c>
      <c r="K1782" s="6">
        <f xml:space="preserve"> ecommerce_dataset_updated[[#This Row],['[Price (Rs.)']]]-ecommerce_dataset_updated[[#This Row],[Discount Amount _]]</f>
        <v>283.14750000000004</v>
      </c>
      <c r="L1782" t="s">
        <v>28</v>
      </c>
      <c r="M1782" t="s">
        <v>4709</v>
      </c>
      <c r="N1782" s="4" t="s">
        <v>12</v>
      </c>
      <c r="O1782" s="4" t="s">
        <v>14053</v>
      </c>
      <c r="P1782" s="4" t="s">
        <v>14079</v>
      </c>
      <c r="Q1782" s="5">
        <f>DATE(ecommerce_dataset_updated[[#This Row],[YYYY]],ecommerce_dataset_updated[[#This Row],[MM]],ecommerce_dataset_updated[[#This Row],[DD]])</f>
        <v>45397</v>
      </c>
      <c r="R1782" s="6" t="str">
        <f>TEXT(ecommerce_dataset_updated[[#This Row],['[Purchase_Date']]], "mmm")</f>
        <v>Apr</v>
      </c>
      <c r="S1782" s="6" t="str">
        <f>TEXT(ecommerce_dataset_updated[[#This Row],['[Purchase_Date']]], "ddd")</f>
        <v>Mon</v>
      </c>
      <c r="T1782" s="6">
        <f>ecommerce_dataset_updated[[#This Row],[Final_Price(Rs.) _]]-ecommerce_dataset_updated[[#This Row],['[Final_Price(Rs.)']]]</f>
        <v>-2.4999999999408828E-3</v>
      </c>
      <c r="U1782" s="6" t="b">
        <f xml:space="preserve"> AND(ecommerce_dataset_updated[[#This Row],[Final_Price(Rs.) _]]=ecommerce_dataset_updated[[#This Row],['[Final_Price(Rs.)']]])</f>
        <v>0</v>
      </c>
      <c r="V1782" s="5"/>
    </row>
    <row r="1783" spans="1:22">
      <c r="A1783" t="s">
        <v>7147</v>
      </c>
      <c r="B1783" t="s">
        <v>7148</v>
      </c>
      <c r="C1783" t="s">
        <v>39</v>
      </c>
      <c r="D1783" s="9" t="s">
        <v>7149</v>
      </c>
      <c r="E1783" s="8">
        <f>ecommerce_dataset_updated[[#This Row],[Price (Rs.)]]+0</f>
        <v>364.54</v>
      </c>
      <c r="F1783" s="6" t="s">
        <v>53</v>
      </c>
      <c r="G1783" s="7">
        <f>ecommerce_dataset_updated[[#This Row],[Discount (%)]]+0</f>
        <v>5</v>
      </c>
      <c r="H1783" s="6" t="s">
        <v>7150</v>
      </c>
      <c r="I1783" s="6">
        <f>ecommerce_dataset_updated[[#This Row],['[Price (Rs.)']]]*ecommerce_dataset_updated[[#This Row],['[Discount (%)']]]/100</f>
        <v>18.227</v>
      </c>
      <c r="J1783" s="6">
        <f>ecommerce_dataset_updated[[#This Row],[Final_Price(Rs.)]]+0</f>
        <v>346.31</v>
      </c>
      <c r="K1783" s="6">
        <f xml:space="preserve"> ecommerce_dataset_updated[[#This Row],['[Price (Rs.)']]]-ecommerce_dataset_updated[[#This Row],[Discount Amount _]]</f>
        <v>346.31300000000005</v>
      </c>
      <c r="L1783" t="s">
        <v>14</v>
      </c>
      <c r="M1783" t="s">
        <v>1373</v>
      </c>
      <c r="N1783" s="4" t="s">
        <v>14071</v>
      </c>
      <c r="O1783" s="4" t="s">
        <v>14055</v>
      </c>
      <c r="P1783" s="4" t="s">
        <v>14079</v>
      </c>
      <c r="Q1783" s="5">
        <f>DATE(ecommerce_dataset_updated[[#This Row],[YYYY]],ecommerce_dataset_updated[[#This Row],[MM]],ecommerce_dataset_updated[[#This Row],[DD]])</f>
        <v>45528</v>
      </c>
      <c r="R1783" s="6" t="str">
        <f>TEXT(ecommerce_dataset_updated[[#This Row],['[Purchase_Date']]], "mmm")</f>
        <v>Aug</v>
      </c>
      <c r="S1783" s="6" t="str">
        <f>TEXT(ecommerce_dataset_updated[[#This Row],['[Purchase_Date']]], "ddd")</f>
        <v>Sat</v>
      </c>
      <c r="T1783" s="6">
        <f>ecommerce_dataset_updated[[#This Row],[Final_Price(Rs.) _]]-ecommerce_dataset_updated[[#This Row],['[Final_Price(Rs.)']]]</f>
        <v>3.0000000000427463E-3</v>
      </c>
      <c r="U1783" s="6" t="b">
        <f xml:space="preserve"> AND(ecommerce_dataset_updated[[#This Row],[Final_Price(Rs.) _]]=ecommerce_dataset_updated[[#This Row],['[Final_Price(Rs.)']]])</f>
        <v>0</v>
      </c>
      <c r="V1783" s="5"/>
    </row>
    <row r="1784" spans="1:22">
      <c r="A1784" t="s">
        <v>7151</v>
      </c>
      <c r="B1784" t="s">
        <v>7152</v>
      </c>
      <c r="C1784" t="s">
        <v>10</v>
      </c>
      <c r="D1784" s="9" t="s">
        <v>7153</v>
      </c>
      <c r="E1784" s="8">
        <f>ecommerce_dataset_updated[[#This Row],[Price (Rs.)]]+0</f>
        <v>48.49</v>
      </c>
      <c r="F1784" s="6" t="s">
        <v>75</v>
      </c>
      <c r="G1784" s="7">
        <f>ecommerce_dataset_updated[[#This Row],[Discount (%)]]+0</f>
        <v>10</v>
      </c>
      <c r="H1784" s="6" t="s">
        <v>7154</v>
      </c>
      <c r="I1784" s="6">
        <f>ecommerce_dataset_updated[[#This Row],['[Price (Rs.)']]]*ecommerce_dataset_updated[[#This Row],['[Discount (%)']]]/100</f>
        <v>4.8490000000000002</v>
      </c>
      <c r="J1784" s="6">
        <f>ecommerce_dataset_updated[[#This Row],[Final_Price(Rs.)]]+0</f>
        <v>43.64</v>
      </c>
      <c r="K1784" s="6">
        <f xml:space="preserve"> ecommerce_dataset_updated[[#This Row],['[Price (Rs.)']]]-ecommerce_dataset_updated[[#This Row],[Discount Amount _]]</f>
        <v>43.641000000000005</v>
      </c>
      <c r="L1784" t="s">
        <v>28</v>
      </c>
      <c r="M1784" t="s">
        <v>5415</v>
      </c>
      <c r="N1784" s="4" t="s">
        <v>14048</v>
      </c>
      <c r="O1784" s="4" t="s">
        <v>14067</v>
      </c>
      <c r="P1784" s="4" t="s">
        <v>14079</v>
      </c>
      <c r="Q1784" s="5">
        <f>DATE(ecommerce_dataset_updated[[#This Row],[YYYY]],ecommerce_dataset_updated[[#This Row],[MM]],ecommerce_dataset_updated[[#This Row],[DD]])</f>
        <v>45485</v>
      </c>
      <c r="R1784" s="6" t="str">
        <f>TEXT(ecommerce_dataset_updated[[#This Row],['[Purchase_Date']]], "mmm")</f>
        <v>Jul</v>
      </c>
      <c r="S1784" s="6" t="str">
        <f>TEXT(ecommerce_dataset_updated[[#This Row],['[Purchase_Date']]], "ddd")</f>
        <v>Fri</v>
      </c>
      <c r="T1784" s="6">
        <f>ecommerce_dataset_updated[[#This Row],[Final_Price(Rs.) _]]-ecommerce_dataset_updated[[#This Row],['[Final_Price(Rs.)']]]</f>
        <v>1.0000000000047748E-3</v>
      </c>
      <c r="U1784" s="6" t="b">
        <f xml:space="preserve"> AND(ecommerce_dataset_updated[[#This Row],[Final_Price(Rs.) _]]=ecommerce_dataset_updated[[#This Row],['[Final_Price(Rs.)']]])</f>
        <v>0</v>
      </c>
      <c r="V1784" s="5"/>
    </row>
    <row r="1785" spans="1:22">
      <c r="A1785" t="s">
        <v>7155</v>
      </c>
      <c r="B1785" t="s">
        <v>7156</v>
      </c>
      <c r="C1785" t="s">
        <v>68</v>
      </c>
      <c r="D1785" s="9" t="s">
        <v>7157</v>
      </c>
      <c r="E1785" s="8">
        <f>ecommerce_dataset_updated[[#This Row],[Price (Rs.)]]+0</f>
        <v>270.36</v>
      </c>
      <c r="F1785" s="6" t="s">
        <v>12</v>
      </c>
      <c r="G1785" s="7">
        <f>ecommerce_dataset_updated[[#This Row],[Discount (%)]]+0</f>
        <v>15</v>
      </c>
      <c r="H1785" s="6" t="s">
        <v>7158</v>
      </c>
      <c r="I1785" s="6">
        <f>ecommerce_dataset_updated[[#This Row],['[Price (Rs.)']]]*ecommerce_dataset_updated[[#This Row],['[Discount (%)']]]/100</f>
        <v>40.554000000000002</v>
      </c>
      <c r="J1785" s="6">
        <f>ecommerce_dataset_updated[[#This Row],[Final_Price(Rs.)]]+0</f>
        <v>229.81</v>
      </c>
      <c r="K1785" s="6">
        <f xml:space="preserve"> ecommerce_dataset_updated[[#This Row],['[Price (Rs.)']]]-ecommerce_dataset_updated[[#This Row],[Discount Amount _]]</f>
        <v>229.80600000000001</v>
      </c>
      <c r="L1785" t="s">
        <v>28</v>
      </c>
      <c r="M1785" t="s">
        <v>1424</v>
      </c>
      <c r="N1785" s="4" t="s">
        <v>14058</v>
      </c>
      <c r="O1785" s="4" t="s">
        <v>14050</v>
      </c>
      <c r="P1785" s="4" t="s">
        <v>14079</v>
      </c>
      <c r="Q1785" s="5">
        <f>DATE(ecommerce_dataset_updated[[#This Row],[YYYY]],ecommerce_dataset_updated[[#This Row],[MM]],ecommerce_dataset_updated[[#This Row],[DD]])</f>
        <v>45564</v>
      </c>
      <c r="R1785" s="6" t="str">
        <f>TEXT(ecommerce_dataset_updated[[#This Row],['[Purchase_Date']]], "mmm")</f>
        <v>Sep</v>
      </c>
      <c r="S1785" s="6" t="str">
        <f>TEXT(ecommerce_dataset_updated[[#This Row],['[Purchase_Date']]], "ddd")</f>
        <v>Sun</v>
      </c>
      <c r="T1785" s="6">
        <f>ecommerce_dataset_updated[[#This Row],[Final_Price(Rs.) _]]-ecommerce_dataset_updated[[#This Row],['[Final_Price(Rs.)']]]</f>
        <v>-3.9999999999906777E-3</v>
      </c>
      <c r="U1785" s="6" t="b">
        <f xml:space="preserve"> AND(ecommerce_dataset_updated[[#This Row],[Final_Price(Rs.) _]]=ecommerce_dataset_updated[[#This Row],['[Final_Price(Rs.)']]])</f>
        <v>0</v>
      </c>
      <c r="V1785" s="5"/>
    </row>
    <row r="1786" spans="1:22">
      <c r="A1786" t="s">
        <v>7159</v>
      </c>
      <c r="B1786" t="s">
        <v>7160</v>
      </c>
      <c r="C1786" t="s">
        <v>68</v>
      </c>
      <c r="D1786" s="9" t="s">
        <v>7161</v>
      </c>
      <c r="E1786" s="8">
        <f>ecommerce_dataset_updated[[#This Row],[Price (Rs.)]]+0</f>
        <v>279.37</v>
      </c>
      <c r="F1786" s="6" t="s">
        <v>107</v>
      </c>
      <c r="G1786" s="7">
        <f>ecommerce_dataset_updated[[#This Row],[Discount (%)]]+0</f>
        <v>0</v>
      </c>
      <c r="H1786" s="6" t="s">
        <v>7161</v>
      </c>
      <c r="I1786" s="6">
        <f>ecommerce_dataset_updated[[#This Row],['[Price (Rs.)']]]*ecommerce_dataset_updated[[#This Row],['[Discount (%)']]]/100</f>
        <v>0</v>
      </c>
      <c r="J1786" s="6">
        <f>ecommerce_dataset_updated[[#This Row],[Final_Price(Rs.)]]+0</f>
        <v>279.37</v>
      </c>
      <c r="K1786" s="6">
        <f xml:space="preserve"> ecommerce_dataset_updated[[#This Row],['[Price (Rs.)']]]-ecommerce_dataset_updated[[#This Row],[Discount Amount _]]</f>
        <v>279.37</v>
      </c>
      <c r="L1786" t="s">
        <v>35</v>
      </c>
      <c r="M1786" t="s">
        <v>230</v>
      </c>
      <c r="N1786" s="4" t="s">
        <v>26</v>
      </c>
      <c r="O1786" s="4" t="s">
        <v>14055</v>
      </c>
      <c r="P1786" s="4" t="s">
        <v>14079</v>
      </c>
      <c r="Q1786" s="5">
        <f>DATE(ecommerce_dataset_updated[[#This Row],[YYYY]],ecommerce_dataset_updated[[#This Row],[MM]],ecommerce_dataset_updated[[#This Row],[DD]])</f>
        <v>45529</v>
      </c>
      <c r="R1786" s="6" t="str">
        <f>TEXT(ecommerce_dataset_updated[[#This Row],['[Purchase_Date']]], "mmm")</f>
        <v>Aug</v>
      </c>
      <c r="S1786" s="6" t="str">
        <f>TEXT(ecommerce_dataset_updated[[#This Row],['[Purchase_Date']]], "ddd")</f>
        <v>Sun</v>
      </c>
      <c r="T1786" s="6">
        <f>ecommerce_dataset_updated[[#This Row],[Final_Price(Rs.) _]]-ecommerce_dataset_updated[[#This Row],['[Final_Price(Rs.)']]]</f>
        <v>0</v>
      </c>
      <c r="U1786" s="6" t="b">
        <f xml:space="preserve"> AND(ecommerce_dataset_updated[[#This Row],[Final_Price(Rs.) _]]=ecommerce_dataset_updated[[#This Row],['[Final_Price(Rs.)']]])</f>
        <v>1</v>
      </c>
      <c r="V1786" s="5"/>
    </row>
    <row r="1787" spans="1:22">
      <c r="A1787" t="s">
        <v>7162</v>
      </c>
      <c r="B1787" t="s">
        <v>7163</v>
      </c>
      <c r="C1787" t="s">
        <v>10</v>
      </c>
      <c r="D1787" s="9" t="s">
        <v>7164</v>
      </c>
      <c r="E1787" s="8">
        <f>ecommerce_dataset_updated[[#This Row],[Price (Rs.)]]+0</f>
        <v>235.71</v>
      </c>
      <c r="F1787" s="6" t="s">
        <v>20</v>
      </c>
      <c r="G1787" s="7">
        <f>ecommerce_dataset_updated[[#This Row],[Discount (%)]]+0</f>
        <v>20</v>
      </c>
      <c r="H1787" s="6" t="s">
        <v>7165</v>
      </c>
      <c r="I1787" s="6">
        <f>ecommerce_dataset_updated[[#This Row],['[Price (Rs.)']]]*ecommerce_dataset_updated[[#This Row],['[Discount (%)']]]/100</f>
        <v>47.141999999999996</v>
      </c>
      <c r="J1787" s="6">
        <f>ecommerce_dataset_updated[[#This Row],[Final_Price(Rs.)]]+0</f>
        <v>188.57</v>
      </c>
      <c r="K1787" s="6">
        <f xml:space="preserve"> ecommerce_dataset_updated[[#This Row],['[Price (Rs.)']]]-ecommerce_dataset_updated[[#This Row],[Discount Amount _]]</f>
        <v>188.56800000000001</v>
      </c>
      <c r="L1787" t="s">
        <v>14</v>
      </c>
      <c r="M1787" t="s">
        <v>846</v>
      </c>
      <c r="N1787" s="4" t="s">
        <v>14056</v>
      </c>
      <c r="O1787" s="4" t="s">
        <v>14059</v>
      </c>
      <c r="P1787" s="4" t="s">
        <v>14079</v>
      </c>
      <c r="Q1787" s="5">
        <f>DATE(ecommerce_dataset_updated[[#This Row],[YYYY]],ecommerce_dataset_updated[[#This Row],[MM]],ecommerce_dataset_updated[[#This Row],[DD]])</f>
        <v>45440</v>
      </c>
      <c r="R1787" s="6" t="str">
        <f>TEXT(ecommerce_dataset_updated[[#This Row],['[Purchase_Date']]], "mmm")</f>
        <v>May</v>
      </c>
      <c r="S1787" s="6" t="str">
        <f>TEXT(ecommerce_dataset_updated[[#This Row],['[Purchase_Date']]], "ddd")</f>
        <v>Tue</v>
      </c>
      <c r="T1787" s="6">
        <f>ecommerce_dataset_updated[[#This Row],[Final_Price(Rs.) _]]-ecommerce_dataset_updated[[#This Row],['[Final_Price(Rs.)']]]</f>
        <v>-1.999999999981128E-3</v>
      </c>
      <c r="U1787" s="6" t="b">
        <f xml:space="preserve"> AND(ecommerce_dataset_updated[[#This Row],[Final_Price(Rs.) _]]=ecommerce_dataset_updated[[#This Row],['[Final_Price(Rs.)']]])</f>
        <v>0</v>
      </c>
      <c r="V1787" s="5"/>
    </row>
    <row r="1788" spans="1:22">
      <c r="A1788" t="s">
        <v>7166</v>
      </c>
      <c r="B1788" t="s">
        <v>7167</v>
      </c>
      <c r="C1788" t="s">
        <v>10</v>
      </c>
      <c r="D1788" s="9" t="s">
        <v>7168</v>
      </c>
      <c r="E1788" s="8">
        <f>ecommerce_dataset_updated[[#This Row],[Price (Rs.)]]+0</f>
        <v>358.33</v>
      </c>
      <c r="F1788" s="6" t="s">
        <v>53</v>
      </c>
      <c r="G1788" s="7">
        <f>ecommerce_dataset_updated[[#This Row],[Discount (%)]]+0</f>
        <v>5</v>
      </c>
      <c r="H1788" s="6" t="s">
        <v>7169</v>
      </c>
      <c r="I1788" s="6">
        <f>ecommerce_dataset_updated[[#This Row],['[Price (Rs.)']]]*ecommerce_dataset_updated[[#This Row],['[Discount (%)']]]/100</f>
        <v>17.916499999999999</v>
      </c>
      <c r="J1788" s="6">
        <f>ecommerce_dataset_updated[[#This Row],[Final_Price(Rs.)]]+0</f>
        <v>340.41</v>
      </c>
      <c r="K1788" s="6">
        <f xml:space="preserve"> ecommerce_dataset_updated[[#This Row],['[Price (Rs.)']]]-ecommerce_dataset_updated[[#This Row],[Discount Amount _]]</f>
        <v>340.4135</v>
      </c>
      <c r="L1788" t="s">
        <v>14</v>
      </c>
      <c r="M1788" t="s">
        <v>551</v>
      </c>
      <c r="N1788" s="4" t="s">
        <v>14054</v>
      </c>
      <c r="O1788" s="4" t="s">
        <v>14052</v>
      </c>
      <c r="P1788" s="4" t="s">
        <v>14079</v>
      </c>
      <c r="Q1788" s="5">
        <f>DATE(ecommerce_dataset_updated[[#This Row],[YYYY]],ecommerce_dataset_updated[[#This Row],[MM]],ecommerce_dataset_updated[[#This Row],[DD]])</f>
        <v>45318</v>
      </c>
      <c r="R1788" s="6" t="str">
        <f>TEXT(ecommerce_dataset_updated[[#This Row],['[Purchase_Date']]], "mmm")</f>
        <v>Jan</v>
      </c>
      <c r="S1788" s="6" t="str">
        <f>TEXT(ecommerce_dataset_updated[[#This Row],['[Purchase_Date']]], "ddd")</f>
        <v>Sat</v>
      </c>
      <c r="T1788" s="6">
        <f>ecommerce_dataset_updated[[#This Row],[Final_Price(Rs.) _]]-ecommerce_dataset_updated[[#This Row],['[Final_Price(Rs.)']]]</f>
        <v>3.4999999999740794E-3</v>
      </c>
      <c r="U1788" s="6" t="b">
        <f xml:space="preserve"> AND(ecommerce_dataset_updated[[#This Row],[Final_Price(Rs.) _]]=ecommerce_dataset_updated[[#This Row],['[Final_Price(Rs.)']]])</f>
        <v>0</v>
      </c>
      <c r="V1788" s="5"/>
    </row>
    <row r="1789" spans="1:22">
      <c r="A1789" t="s">
        <v>7170</v>
      </c>
      <c r="B1789" t="s">
        <v>7171</v>
      </c>
      <c r="C1789" t="s">
        <v>39</v>
      </c>
      <c r="D1789" s="9" t="s">
        <v>7172</v>
      </c>
      <c r="E1789" s="8">
        <f>ecommerce_dataset_updated[[#This Row],[Price (Rs.)]]+0</f>
        <v>62.99</v>
      </c>
      <c r="F1789" s="6" t="s">
        <v>154</v>
      </c>
      <c r="G1789" s="7">
        <f>ecommerce_dataset_updated[[#This Row],[Discount (%)]]+0</f>
        <v>30</v>
      </c>
      <c r="H1789" s="6" t="s">
        <v>7173</v>
      </c>
      <c r="I1789" s="6">
        <f>ecommerce_dataset_updated[[#This Row],['[Price (Rs.)']]]*ecommerce_dataset_updated[[#This Row],['[Discount (%)']]]/100</f>
        <v>18.897000000000002</v>
      </c>
      <c r="J1789" s="6">
        <f>ecommerce_dataset_updated[[#This Row],[Final_Price(Rs.)]]+0</f>
        <v>44.09</v>
      </c>
      <c r="K1789" s="6">
        <f xml:space="preserve"> ecommerce_dataset_updated[[#This Row],['[Price (Rs.)']]]-ecommerce_dataset_updated[[#This Row],[Discount Amount _]]</f>
        <v>44.093000000000004</v>
      </c>
      <c r="L1789" t="s">
        <v>35</v>
      </c>
      <c r="M1789" t="s">
        <v>2580</v>
      </c>
      <c r="N1789" s="4" t="s">
        <v>14057</v>
      </c>
      <c r="O1789" s="4" t="s">
        <v>14049</v>
      </c>
      <c r="P1789" s="4" t="s">
        <v>14079</v>
      </c>
      <c r="Q1789" s="5">
        <f>DATE(ecommerce_dataset_updated[[#This Row],[YYYY]],ecommerce_dataset_updated[[#This Row],[MM]],ecommerce_dataset_updated[[#This Row],[DD]])</f>
        <v>45599</v>
      </c>
      <c r="R1789" s="6" t="str">
        <f>TEXT(ecommerce_dataset_updated[[#This Row],['[Purchase_Date']]], "mmm")</f>
        <v>Nov</v>
      </c>
      <c r="S1789" s="6" t="str">
        <f>TEXT(ecommerce_dataset_updated[[#This Row],['[Purchase_Date']]], "ddd")</f>
        <v>Sun</v>
      </c>
      <c r="T1789" s="6">
        <f>ecommerce_dataset_updated[[#This Row],[Final_Price(Rs.) _]]-ecommerce_dataset_updated[[#This Row],['[Final_Price(Rs.)']]]</f>
        <v>3.0000000000001137E-3</v>
      </c>
      <c r="U1789" s="6" t="b">
        <f xml:space="preserve"> AND(ecommerce_dataset_updated[[#This Row],[Final_Price(Rs.) _]]=ecommerce_dataset_updated[[#This Row],['[Final_Price(Rs.)']]])</f>
        <v>0</v>
      </c>
      <c r="V1789" s="5"/>
    </row>
    <row r="1790" spans="1:22">
      <c r="A1790" t="s">
        <v>7174</v>
      </c>
      <c r="B1790" t="s">
        <v>7175</v>
      </c>
      <c r="C1790" t="s">
        <v>10</v>
      </c>
      <c r="D1790" s="9" t="s">
        <v>7176</v>
      </c>
      <c r="E1790" s="8">
        <f>ecommerce_dataset_updated[[#This Row],[Price (Rs.)]]+0</f>
        <v>108.95</v>
      </c>
      <c r="F1790" s="6" t="s">
        <v>107</v>
      </c>
      <c r="G1790" s="7">
        <f>ecommerce_dataset_updated[[#This Row],[Discount (%)]]+0</f>
        <v>0</v>
      </c>
      <c r="H1790" s="6" t="s">
        <v>7176</v>
      </c>
      <c r="I1790" s="6">
        <f>ecommerce_dataset_updated[[#This Row],['[Price (Rs.)']]]*ecommerce_dataset_updated[[#This Row],['[Discount (%)']]]/100</f>
        <v>0</v>
      </c>
      <c r="J1790" s="6">
        <f>ecommerce_dataset_updated[[#This Row],[Final_Price(Rs.)]]+0</f>
        <v>108.95</v>
      </c>
      <c r="K1790" s="6">
        <f xml:space="preserve"> ecommerce_dataset_updated[[#This Row],['[Price (Rs.)']]]-ecommerce_dataset_updated[[#This Row],[Discount Amount _]]</f>
        <v>108.95</v>
      </c>
      <c r="L1790" t="s">
        <v>14</v>
      </c>
      <c r="M1790" t="s">
        <v>1000</v>
      </c>
      <c r="N1790" s="4" t="s">
        <v>14072</v>
      </c>
      <c r="O1790" s="4" t="s">
        <v>14049</v>
      </c>
      <c r="P1790" s="4" t="s">
        <v>14079</v>
      </c>
      <c r="Q1790" s="5">
        <f>DATE(ecommerce_dataset_updated[[#This Row],[YYYY]],ecommerce_dataset_updated[[#This Row],[MM]],ecommerce_dataset_updated[[#This Row],[DD]])</f>
        <v>45612</v>
      </c>
      <c r="R1790" s="6" t="str">
        <f>TEXT(ecommerce_dataset_updated[[#This Row],['[Purchase_Date']]], "mmm")</f>
        <v>Nov</v>
      </c>
      <c r="S1790" s="6" t="str">
        <f>TEXT(ecommerce_dataset_updated[[#This Row],['[Purchase_Date']]], "ddd")</f>
        <v>Sat</v>
      </c>
      <c r="T1790" s="6">
        <f>ecommerce_dataset_updated[[#This Row],[Final_Price(Rs.) _]]-ecommerce_dataset_updated[[#This Row],['[Final_Price(Rs.)']]]</f>
        <v>0</v>
      </c>
      <c r="U1790" s="6" t="b">
        <f xml:space="preserve"> AND(ecommerce_dataset_updated[[#This Row],[Final_Price(Rs.) _]]=ecommerce_dataset_updated[[#This Row],['[Final_Price(Rs.)']]])</f>
        <v>1</v>
      </c>
      <c r="V1790" s="5"/>
    </row>
    <row r="1791" spans="1:22">
      <c r="A1791" t="s">
        <v>7177</v>
      </c>
      <c r="B1791" t="s">
        <v>7178</v>
      </c>
      <c r="C1791" t="s">
        <v>18</v>
      </c>
      <c r="D1791" s="9" t="s">
        <v>7179</v>
      </c>
      <c r="E1791" s="8">
        <f>ecommerce_dataset_updated[[#This Row],[Price (Rs.)]]+0</f>
        <v>321.56</v>
      </c>
      <c r="F1791" s="6" t="s">
        <v>26</v>
      </c>
      <c r="G1791" s="7">
        <f>ecommerce_dataset_updated[[#This Row],[Discount (%)]]+0</f>
        <v>25</v>
      </c>
      <c r="H1791" s="6" t="s">
        <v>7180</v>
      </c>
      <c r="I1791" s="6">
        <f>ecommerce_dataset_updated[[#This Row],['[Price (Rs.)']]]*ecommerce_dataset_updated[[#This Row],['[Discount (%)']]]/100</f>
        <v>80.39</v>
      </c>
      <c r="J1791" s="6">
        <f>ecommerce_dataset_updated[[#This Row],[Final_Price(Rs.)]]+0</f>
        <v>241.17</v>
      </c>
      <c r="K1791" s="6">
        <f xml:space="preserve"> ecommerce_dataset_updated[[#This Row],['[Price (Rs.)']]]-ecommerce_dataset_updated[[#This Row],[Discount Amount _]]</f>
        <v>241.17000000000002</v>
      </c>
      <c r="L1791" t="s">
        <v>77</v>
      </c>
      <c r="M1791" t="s">
        <v>3542</v>
      </c>
      <c r="N1791" s="4" t="s">
        <v>26</v>
      </c>
      <c r="O1791" s="4" t="s">
        <v>14053</v>
      </c>
      <c r="P1791" s="4" t="s">
        <v>14079</v>
      </c>
      <c r="Q1791" s="5">
        <f>DATE(ecommerce_dataset_updated[[#This Row],[YYYY]],ecommerce_dataset_updated[[#This Row],[MM]],ecommerce_dataset_updated[[#This Row],[DD]])</f>
        <v>45407</v>
      </c>
      <c r="R1791" s="6" t="str">
        <f>TEXT(ecommerce_dataset_updated[[#This Row],['[Purchase_Date']]], "mmm")</f>
        <v>Apr</v>
      </c>
      <c r="S1791" s="6" t="str">
        <f>TEXT(ecommerce_dataset_updated[[#This Row],['[Purchase_Date']]], "ddd")</f>
        <v>Thu</v>
      </c>
      <c r="T1791" s="6">
        <f>ecommerce_dataset_updated[[#This Row],[Final_Price(Rs.) _]]-ecommerce_dataset_updated[[#This Row],['[Final_Price(Rs.)']]]</f>
        <v>0</v>
      </c>
      <c r="U1791" s="6" t="b">
        <f xml:space="preserve"> AND(ecommerce_dataset_updated[[#This Row],[Final_Price(Rs.) _]]=ecommerce_dataset_updated[[#This Row],['[Final_Price(Rs.)']]])</f>
        <v>1</v>
      </c>
      <c r="V1791" s="5"/>
    </row>
    <row r="1792" spans="1:22">
      <c r="A1792" t="s">
        <v>7181</v>
      </c>
      <c r="B1792" t="s">
        <v>7182</v>
      </c>
      <c r="C1792" t="s">
        <v>10</v>
      </c>
      <c r="D1792" s="9" t="s">
        <v>7183</v>
      </c>
      <c r="E1792" s="8">
        <f>ecommerce_dataset_updated[[#This Row],[Price (Rs.)]]+0</f>
        <v>271.58999999999997</v>
      </c>
      <c r="F1792" s="6" t="s">
        <v>26</v>
      </c>
      <c r="G1792" s="7">
        <f>ecommerce_dataset_updated[[#This Row],[Discount (%)]]+0</f>
        <v>25</v>
      </c>
      <c r="H1792" s="6" t="s">
        <v>7184</v>
      </c>
      <c r="I1792" s="6">
        <f>ecommerce_dataset_updated[[#This Row],['[Price (Rs.)']]]*ecommerce_dataset_updated[[#This Row],['[Discount (%)']]]/100</f>
        <v>67.897499999999994</v>
      </c>
      <c r="J1792" s="6">
        <f>ecommerce_dataset_updated[[#This Row],[Final_Price(Rs.)]]+0</f>
        <v>203.69</v>
      </c>
      <c r="K1792" s="6">
        <f xml:space="preserve"> ecommerce_dataset_updated[[#This Row],['[Price (Rs.)']]]-ecommerce_dataset_updated[[#This Row],[Discount Amount _]]</f>
        <v>203.6925</v>
      </c>
      <c r="L1792" t="s">
        <v>120</v>
      </c>
      <c r="M1792" t="s">
        <v>798</v>
      </c>
      <c r="N1792" s="4" t="s">
        <v>14059</v>
      </c>
      <c r="O1792" s="4" t="s">
        <v>14049</v>
      </c>
      <c r="P1792" s="4" t="s">
        <v>14079</v>
      </c>
      <c r="Q1792" s="5">
        <f>DATE(ecommerce_dataset_updated[[#This Row],[YYYY]],ecommerce_dataset_updated[[#This Row],[MM]],ecommerce_dataset_updated[[#This Row],[DD]])</f>
        <v>45601</v>
      </c>
      <c r="R1792" s="6" t="str">
        <f>TEXT(ecommerce_dataset_updated[[#This Row],['[Purchase_Date']]], "mmm")</f>
        <v>Nov</v>
      </c>
      <c r="S1792" s="6" t="str">
        <f>TEXT(ecommerce_dataset_updated[[#This Row],['[Purchase_Date']]], "ddd")</f>
        <v>Tue</v>
      </c>
      <c r="T1792" s="6">
        <f>ecommerce_dataset_updated[[#This Row],[Final_Price(Rs.) _]]-ecommerce_dataset_updated[[#This Row],['[Final_Price(Rs.)']]]</f>
        <v>2.4999999999977263E-3</v>
      </c>
      <c r="U1792" s="6" t="b">
        <f xml:space="preserve"> AND(ecommerce_dataset_updated[[#This Row],[Final_Price(Rs.) _]]=ecommerce_dataset_updated[[#This Row],['[Final_Price(Rs.)']]])</f>
        <v>0</v>
      </c>
      <c r="V1792" s="5"/>
    </row>
    <row r="1793" spans="1:22">
      <c r="A1793" t="s">
        <v>7185</v>
      </c>
      <c r="B1793" t="s">
        <v>7186</v>
      </c>
      <c r="C1793" t="s">
        <v>45</v>
      </c>
      <c r="D1793" s="9" t="s">
        <v>7187</v>
      </c>
      <c r="E1793" s="8">
        <f>ecommerce_dataset_updated[[#This Row],[Price (Rs.)]]+0</f>
        <v>498.73</v>
      </c>
      <c r="F1793" s="6" t="s">
        <v>26</v>
      </c>
      <c r="G1793" s="7">
        <f>ecommerce_dataset_updated[[#This Row],[Discount (%)]]+0</f>
        <v>25</v>
      </c>
      <c r="H1793" s="6" t="s">
        <v>7188</v>
      </c>
      <c r="I1793" s="6">
        <f>ecommerce_dataset_updated[[#This Row],['[Price (Rs.)']]]*ecommerce_dataset_updated[[#This Row],['[Discount (%)']]]/100</f>
        <v>124.6825</v>
      </c>
      <c r="J1793" s="6">
        <f>ecommerce_dataset_updated[[#This Row],[Final_Price(Rs.)]]+0</f>
        <v>374.05</v>
      </c>
      <c r="K1793" s="6">
        <f xml:space="preserve"> ecommerce_dataset_updated[[#This Row],['[Price (Rs.)']]]-ecommerce_dataset_updated[[#This Row],[Discount Amount _]]</f>
        <v>374.04750000000001</v>
      </c>
      <c r="L1793" t="s">
        <v>35</v>
      </c>
      <c r="M1793" t="s">
        <v>1696</v>
      </c>
      <c r="N1793" s="4" t="s">
        <v>14052</v>
      </c>
      <c r="O1793" s="4" t="s">
        <v>14055</v>
      </c>
      <c r="P1793" s="4" t="s">
        <v>14079</v>
      </c>
      <c r="Q1793" s="5">
        <f>DATE(ecommerce_dataset_updated[[#This Row],[YYYY]],ecommerce_dataset_updated[[#This Row],[MM]],ecommerce_dataset_updated[[#This Row],[DD]])</f>
        <v>45505</v>
      </c>
      <c r="R1793" s="6" t="str">
        <f>TEXT(ecommerce_dataset_updated[[#This Row],['[Purchase_Date']]], "mmm")</f>
        <v>Aug</v>
      </c>
      <c r="S1793" s="6" t="str">
        <f>TEXT(ecommerce_dataset_updated[[#This Row],['[Purchase_Date']]], "ddd")</f>
        <v>Thu</v>
      </c>
      <c r="T1793" s="6">
        <f>ecommerce_dataset_updated[[#This Row],[Final_Price(Rs.) _]]-ecommerce_dataset_updated[[#This Row],['[Final_Price(Rs.)']]]</f>
        <v>-2.4999999999977263E-3</v>
      </c>
      <c r="U1793" s="6" t="b">
        <f xml:space="preserve"> AND(ecommerce_dataset_updated[[#This Row],[Final_Price(Rs.) _]]=ecommerce_dataset_updated[[#This Row],['[Final_Price(Rs.)']]])</f>
        <v>0</v>
      </c>
      <c r="V1793" s="5"/>
    </row>
    <row r="1794" spans="1:22">
      <c r="A1794" t="s">
        <v>7189</v>
      </c>
      <c r="B1794" t="s">
        <v>7190</v>
      </c>
      <c r="C1794" t="s">
        <v>39</v>
      </c>
      <c r="D1794" s="9" t="s">
        <v>7191</v>
      </c>
      <c r="E1794" s="8">
        <f>ecommerce_dataset_updated[[#This Row],[Price (Rs.)]]+0</f>
        <v>135.77000000000001</v>
      </c>
      <c r="F1794" s="6" t="s">
        <v>26</v>
      </c>
      <c r="G1794" s="7">
        <f>ecommerce_dataset_updated[[#This Row],[Discount (%)]]+0</f>
        <v>25</v>
      </c>
      <c r="H1794" s="6" t="s">
        <v>7192</v>
      </c>
      <c r="I1794" s="6">
        <f>ecommerce_dataset_updated[[#This Row],['[Price (Rs.)']]]*ecommerce_dataset_updated[[#This Row],['[Discount (%)']]]/100</f>
        <v>33.942500000000003</v>
      </c>
      <c r="J1794" s="6">
        <f>ecommerce_dataset_updated[[#This Row],[Final_Price(Rs.)]]+0</f>
        <v>101.83</v>
      </c>
      <c r="K1794" s="6">
        <f xml:space="preserve"> ecommerce_dataset_updated[[#This Row],['[Price (Rs.)']]]-ecommerce_dataset_updated[[#This Row],[Discount Amount _]]</f>
        <v>101.82750000000001</v>
      </c>
      <c r="L1794" t="s">
        <v>28</v>
      </c>
      <c r="M1794" t="s">
        <v>5415</v>
      </c>
      <c r="N1794" s="4" t="s">
        <v>14048</v>
      </c>
      <c r="O1794" s="4" t="s">
        <v>14067</v>
      </c>
      <c r="P1794" s="4" t="s">
        <v>14079</v>
      </c>
      <c r="Q1794" s="5">
        <f>DATE(ecommerce_dataset_updated[[#This Row],[YYYY]],ecommerce_dataset_updated[[#This Row],[MM]],ecommerce_dataset_updated[[#This Row],[DD]])</f>
        <v>45485</v>
      </c>
      <c r="R1794" s="6" t="str">
        <f>TEXT(ecommerce_dataset_updated[[#This Row],['[Purchase_Date']]], "mmm")</f>
        <v>Jul</v>
      </c>
      <c r="S1794" s="6" t="str">
        <f>TEXT(ecommerce_dataset_updated[[#This Row],['[Purchase_Date']]], "ddd")</f>
        <v>Fri</v>
      </c>
      <c r="T1794" s="6">
        <f>ecommerce_dataset_updated[[#This Row],[Final_Price(Rs.) _]]-ecommerce_dataset_updated[[#This Row],['[Final_Price(Rs.)']]]</f>
        <v>-2.4999999999835154E-3</v>
      </c>
      <c r="U1794" s="6" t="b">
        <f xml:space="preserve"> AND(ecommerce_dataset_updated[[#This Row],[Final_Price(Rs.) _]]=ecommerce_dataset_updated[[#This Row],['[Final_Price(Rs.)']]])</f>
        <v>0</v>
      </c>
      <c r="V1794" s="5"/>
    </row>
    <row r="1795" spans="1:22">
      <c r="A1795" t="s">
        <v>7193</v>
      </c>
      <c r="B1795" t="s">
        <v>7194</v>
      </c>
      <c r="C1795" t="s">
        <v>68</v>
      </c>
      <c r="D1795" s="9" t="s">
        <v>7195</v>
      </c>
      <c r="E1795" s="8">
        <f>ecommerce_dataset_updated[[#This Row],[Price (Rs.)]]+0</f>
        <v>341.68</v>
      </c>
      <c r="F1795" s="6" t="s">
        <v>75</v>
      </c>
      <c r="G1795" s="7">
        <f>ecommerce_dataset_updated[[#This Row],[Discount (%)]]+0</f>
        <v>10</v>
      </c>
      <c r="H1795" s="6" t="s">
        <v>7196</v>
      </c>
      <c r="I1795" s="6">
        <f>ecommerce_dataset_updated[[#This Row],['[Price (Rs.)']]]*ecommerce_dataset_updated[[#This Row],['[Discount (%)']]]/100</f>
        <v>34.167999999999999</v>
      </c>
      <c r="J1795" s="6">
        <f>ecommerce_dataset_updated[[#This Row],[Final_Price(Rs.)]]+0</f>
        <v>307.51</v>
      </c>
      <c r="K1795" s="6">
        <f xml:space="preserve"> ecommerce_dataset_updated[[#This Row],['[Price (Rs.)']]]-ecommerce_dataset_updated[[#This Row],[Discount Amount _]]</f>
        <v>307.512</v>
      </c>
      <c r="L1795" t="s">
        <v>14</v>
      </c>
      <c r="M1795" t="s">
        <v>2428</v>
      </c>
      <c r="N1795" s="4" t="s">
        <v>14052</v>
      </c>
      <c r="O1795" s="4" t="s">
        <v>14057</v>
      </c>
      <c r="P1795" s="4" t="s">
        <v>14079</v>
      </c>
      <c r="Q1795" s="5">
        <f>DATE(ecommerce_dataset_updated[[#This Row],[YYYY]],ecommerce_dataset_updated[[#This Row],[MM]],ecommerce_dataset_updated[[#This Row],[DD]])</f>
        <v>45352</v>
      </c>
      <c r="R1795" s="6" t="str">
        <f>TEXT(ecommerce_dataset_updated[[#This Row],['[Purchase_Date']]], "mmm")</f>
        <v>Mar</v>
      </c>
      <c r="S1795" s="6" t="str">
        <f>TEXT(ecommerce_dataset_updated[[#This Row],['[Purchase_Date']]], "ddd")</f>
        <v>Fri</v>
      </c>
      <c r="T1795" s="6">
        <f>ecommerce_dataset_updated[[#This Row],[Final_Price(Rs.) _]]-ecommerce_dataset_updated[[#This Row],['[Final_Price(Rs.)']]]</f>
        <v>2.0000000000095497E-3</v>
      </c>
      <c r="U1795" s="6" t="b">
        <f xml:space="preserve"> AND(ecommerce_dataset_updated[[#This Row],[Final_Price(Rs.) _]]=ecommerce_dataset_updated[[#This Row],['[Final_Price(Rs.)']]])</f>
        <v>0</v>
      </c>
      <c r="V1795" s="5"/>
    </row>
    <row r="1796" spans="1:22">
      <c r="A1796" t="s">
        <v>7197</v>
      </c>
      <c r="B1796" t="s">
        <v>7198</v>
      </c>
      <c r="C1796" t="s">
        <v>39</v>
      </c>
      <c r="D1796" s="9" t="s">
        <v>590</v>
      </c>
      <c r="E1796" s="8">
        <f>ecommerce_dataset_updated[[#This Row],[Price (Rs.)]]+0</f>
        <v>187.86</v>
      </c>
      <c r="F1796" s="6" t="s">
        <v>20</v>
      </c>
      <c r="G1796" s="7">
        <f>ecommerce_dataset_updated[[#This Row],[Discount (%)]]+0</f>
        <v>20</v>
      </c>
      <c r="H1796" s="6" t="s">
        <v>7199</v>
      </c>
      <c r="I1796" s="6">
        <f>ecommerce_dataset_updated[[#This Row],['[Price (Rs.)']]]*ecommerce_dataset_updated[[#This Row],['[Discount (%)']]]/100</f>
        <v>37.572000000000003</v>
      </c>
      <c r="J1796" s="6">
        <f>ecommerce_dataset_updated[[#This Row],[Final_Price(Rs.)]]+0</f>
        <v>150.29</v>
      </c>
      <c r="K1796" s="6">
        <f xml:space="preserve"> ecommerce_dataset_updated[[#This Row],['[Price (Rs.)']]]-ecommerce_dataset_updated[[#This Row],[Discount Amount _]]</f>
        <v>150.28800000000001</v>
      </c>
      <c r="L1796" t="s">
        <v>120</v>
      </c>
      <c r="M1796" t="s">
        <v>446</v>
      </c>
      <c r="N1796" s="4" t="s">
        <v>14049</v>
      </c>
      <c r="O1796" s="4" t="s">
        <v>14050</v>
      </c>
      <c r="P1796" s="4" t="s">
        <v>14079</v>
      </c>
      <c r="Q1796" s="5">
        <f>DATE(ecommerce_dataset_updated[[#This Row],[YYYY]],ecommerce_dataset_updated[[#This Row],[MM]],ecommerce_dataset_updated[[#This Row],[DD]])</f>
        <v>45546</v>
      </c>
      <c r="R1796" s="6" t="str">
        <f>TEXT(ecommerce_dataset_updated[[#This Row],['[Purchase_Date']]], "mmm")</f>
        <v>Sep</v>
      </c>
      <c r="S1796" s="6" t="str">
        <f>TEXT(ecommerce_dataset_updated[[#This Row],['[Purchase_Date']]], "ddd")</f>
        <v>Wed</v>
      </c>
      <c r="T1796" s="6">
        <f>ecommerce_dataset_updated[[#This Row],[Final_Price(Rs.) _]]-ecommerce_dataset_updated[[#This Row],['[Final_Price(Rs.)']]]</f>
        <v>-1.999999999981128E-3</v>
      </c>
      <c r="U1796" s="6" t="b">
        <f xml:space="preserve"> AND(ecommerce_dataset_updated[[#This Row],[Final_Price(Rs.) _]]=ecommerce_dataset_updated[[#This Row],['[Final_Price(Rs.)']]])</f>
        <v>0</v>
      </c>
      <c r="V1796" s="5"/>
    </row>
    <row r="1797" spans="1:22">
      <c r="A1797" t="s">
        <v>7200</v>
      </c>
      <c r="B1797" t="s">
        <v>7201</v>
      </c>
      <c r="C1797" t="s">
        <v>32</v>
      </c>
      <c r="D1797" s="9" t="s">
        <v>7202</v>
      </c>
      <c r="E1797" s="8">
        <f>ecommerce_dataset_updated[[#This Row],[Price (Rs.)]]+0</f>
        <v>273.85000000000002</v>
      </c>
      <c r="F1797" s="6" t="s">
        <v>107</v>
      </c>
      <c r="G1797" s="7">
        <f>ecommerce_dataset_updated[[#This Row],[Discount (%)]]+0</f>
        <v>0</v>
      </c>
      <c r="H1797" s="6" t="s">
        <v>7202</v>
      </c>
      <c r="I1797" s="6">
        <f>ecommerce_dataset_updated[[#This Row],['[Price (Rs.)']]]*ecommerce_dataset_updated[[#This Row],['[Discount (%)']]]/100</f>
        <v>0</v>
      </c>
      <c r="J1797" s="6">
        <f>ecommerce_dataset_updated[[#This Row],[Final_Price(Rs.)]]+0</f>
        <v>273.85000000000002</v>
      </c>
      <c r="K1797" s="6">
        <f xml:space="preserve"> ecommerce_dataset_updated[[#This Row],['[Price (Rs.)']]]-ecommerce_dataset_updated[[#This Row],[Discount Amount _]]</f>
        <v>273.85000000000002</v>
      </c>
      <c r="L1797" t="s">
        <v>77</v>
      </c>
      <c r="M1797" t="s">
        <v>2459</v>
      </c>
      <c r="N1797" s="4" t="s">
        <v>14058</v>
      </c>
      <c r="O1797" s="4" t="s">
        <v>14067</v>
      </c>
      <c r="P1797" s="4" t="s">
        <v>14079</v>
      </c>
      <c r="Q1797" s="5">
        <f>DATE(ecommerce_dataset_updated[[#This Row],[YYYY]],ecommerce_dataset_updated[[#This Row],[MM]],ecommerce_dataset_updated[[#This Row],[DD]])</f>
        <v>45502</v>
      </c>
      <c r="R1797" s="6" t="str">
        <f>TEXT(ecommerce_dataset_updated[[#This Row],['[Purchase_Date']]], "mmm")</f>
        <v>Jul</v>
      </c>
      <c r="S1797" s="6" t="str">
        <f>TEXT(ecommerce_dataset_updated[[#This Row],['[Purchase_Date']]], "ddd")</f>
        <v>Mon</v>
      </c>
      <c r="T1797" s="6">
        <f>ecommerce_dataset_updated[[#This Row],[Final_Price(Rs.) _]]-ecommerce_dataset_updated[[#This Row],['[Final_Price(Rs.)']]]</f>
        <v>0</v>
      </c>
      <c r="U1797" s="6" t="b">
        <f xml:space="preserve"> AND(ecommerce_dataset_updated[[#This Row],[Final_Price(Rs.) _]]=ecommerce_dataset_updated[[#This Row],['[Final_Price(Rs.)']]])</f>
        <v>1</v>
      </c>
      <c r="V1797" s="5"/>
    </row>
    <row r="1798" spans="1:22">
      <c r="A1798" t="s">
        <v>7203</v>
      </c>
      <c r="B1798" t="s">
        <v>7204</v>
      </c>
      <c r="C1798" t="s">
        <v>10</v>
      </c>
      <c r="D1798" s="9" t="s">
        <v>7205</v>
      </c>
      <c r="E1798" s="8">
        <f>ecommerce_dataset_updated[[#This Row],[Price (Rs.)]]+0</f>
        <v>359.75</v>
      </c>
      <c r="F1798" s="6" t="s">
        <v>154</v>
      </c>
      <c r="G1798" s="7">
        <f>ecommerce_dataset_updated[[#This Row],[Discount (%)]]+0</f>
        <v>30</v>
      </c>
      <c r="H1798" s="6" t="s">
        <v>7206</v>
      </c>
      <c r="I1798" s="6">
        <f>ecommerce_dataset_updated[[#This Row],['[Price (Rs.)']]]*ecommerce_dataset_updated[[#This Row],['[Discount (%)']]]/100</f>
        <v>107.925</v>
      </c>
      <c r="J1798" s="6">
        <f>ecommerce_dataset_updated[[#This Row],[Final_Price(Rs.)]]+0</f>
        <v>251.82</v>
      </c>
      <c r="K1798" s="6">
        <f xml:space="preserve"> ecommerce_dataset_updated[[#This Row],['[Price (Rs.)']]]-ecommerce_dataset_updated[[#This Row],[Discount Amount _]]</f>
        <v>251.82499999999999</v>
      </c>
      <c r="L1798" t="s">
        <v>120</v>
      </c>
      <c r="M1798" t="s">
        <v>22</v>
      </c>
      <c r="N1798" s="4" t="s">
        <v>14050</v>
      </c>
      <c r="O1798" s="4" t="s">
        <v>14051</v>
      </c>
      <c r="P1798" s="4" t="s">
        <v>14079</v>
      </c>
      <c r="Q1798" s="5">
        <f>DATE(ecommerce_dataset_updated[[#This Row],[YYYY]],ecommerce_dataset_updated[[#This Row],[MM]],ecommerce_dataset_updated[[#This Row],[DD]])</f>
        <v>45331</v>
      </c>
      <c r="R1798" s="6" t="str">
        <f>TEXT(ecommerce_dataset_updated[[#This Row],['[Purchase_Date']]], "mmm")</f>
        <v>Feb</v>
      </c>
      <c r="S1798" s="6" t="str">
        <f>TEXT(ecommerce_dataset_updated[[#This Row],['[Purchase_Date']]], "ddd")</f>
        <v>Fri</v>
      </c>
      <c r="T1798" s="6">
        <f>ecommerce_dataset_updated[[#This Row],[Final_Price(Rs.) _]]-ecommerce_dataset_updated[[#This Row],['[Final_Price(Rs.)']]]</f>
        <v>4.9999999999954525E-3</v>
      </c>
      <c r="U1798" s="6" t="b">
        <f xml:space="preserve"> AND(ecommerce_dataset_updated[[#This Row],[Final_Price(Rs.) _]]=ecommerce_dataset_updated[[#This Row],['[Final_Price(Rs.)']]])</f>
        <v>0</v>
      </c>
      <c r="V1798" s="5"/>
    </row>
    <row r="1799" spans="1:22">
      <c r="A1799" t="s">
        <v>7207</v>
      </c>
      <c r="B1799" t="s">
        <v>7208</v>
      </c>
      <c r="C1799" t="s">
        <v>10</v>
      </c>
      <c r="D1799" s="9" t="s">
        <v>7209</v>
      </c>
      <c r="E1799" s="8">
        <f>ecommerce_dataset_updated[[#This Row],[Price (Rs.)]]+0</f>
        <v>497.98</v>
      </c>
      <c r="F1799" s="6" t="s">
        <v>47</v>
      </c>
      <c r="G1799" s="7">
        <f>ecommerce_dataset_updated[[#This Row],[Discount (%)]]+0</f>
        <v>50</v>
      </c>
      <c r="H1799" s="6" t="s">
        <v>7210</v>
      </c>
      <c r="I1799" s="6">
        <f>ecommerce_dataset_updated[[#This Row],['[Price (Rs.)']]]*ecommerce_dataset_updated[[#This Row],['[Discount (%)']]]/100</f>
        <v>248.99</v>
      </c>
      <c r="J1799" s="6">
        <f>ecommerce_dataset_updated[[#This Row],[Final_Price(Rs.)]]+0</f>
        <v>248.99</v>
      </c>
      <c r="K1799" s="6">
        <f xml:space="preserve"> ecommerce_dataset_updated[[#This Row],['[Price (Rs.)']]]-ecommerce_dataset_updated[[#This Row],[Discount Amount _]]</f>
        <v>248.99</v>
      </c>
      <c r="L1799" t="s">
        <v>77</v>
      </c>
      <c r="M1799" t="s">
        <v>2559</v>
      </c>
      <c r="N1799" s="4" t="s">
        <v>14053</v>
      </c>
      <c r="O1799" s="4" t="s">
        <v>14052</v>
      </c>
      <c r="P1799" s="4" t="s">
        <v>14079</v>
      </c>
      <c r="Q1799" s="5">
        <f>DATE(ecommerce_dataset_updated[[#This Row],[YYYY]],ecommerce_dataset_updated[[#This Row],[MM]],ecommerce_dataset_updated[[#This Row],[DD]])</f>
        <v>45295</v>
      </c>
      <c r="R1799" s="6" t="str">
        <f>TEXT(ecommerce_dataset_updated[[#This Row],['[Purchase_Date']]], "mmm")</f>
        <v>Jan</v>
      </c>
      <c r="S1799" s="6" t="str">
        <f>TEXT(ecommerce_dataset_updated[[#This Row],['[Purchase_Date']]], "ddd")</f>
        <v>Thu</v>
      </c>
      <c r="T1799" s="6">
        <f>ecommerce_dataset_updated[[#This Row],[Final_Price(Rs.) _]]-ecommerce_dataset_updated[[#This Row],['[Final_Price(Rs.)']]]</f>
        <v>0</v>
      </c>
      <c r="U1799" s="6" t="b">
        <f xml:space="preserve"> AND(ecommerce_dataset_updated[[#This Row],[Final_Price(Rs.) _]]=ecommerce_dataset_updated[[#This Row],['[Final_Price(Rs.)']]])</f>
        <v>1</v>
      </c>
      <c r="V1799" s="5"/>
    </row>
    <row r="1800" spans="1:22">
      <c r="A1800" t="s">
        <v>7211</v>
      </c>
      <c r="B1800" t="s">
        <v>7212</v>
      </c>
      <c r="C1800" t="s">
        <v>18</v>
      </c>
      <c r="D1800" s="9" t="s">
        <v>7213</v>
      </c>
      <c r="E1800" s="8">
        <f>ecommerce_dataset_updated[[#This Row],[Price (Rs.)]]+0</f>
        <v>191.08</v>
      </c>
      <c r="F1800" s="6" t="s">
        <v>20</v>
      </c>
      <c r="G1800" s="7">
        <f>ecommerce_dataset_updated[[#This Row],[Discount (%)]]+0</f>
        <v>20</v>
      </c>
      <c r="H1800" s="6" t="s">
        <v>7214</v>
      </c>
      <c r="I1800" s="6">
        <f>ecommerce_dataset_updated[[#This Row],['[Price (Rs.)']]]*ecommerce_dataset_updated[[#This Row],['[Discount (%)']]]/100</f>
        <v>38.216000000000001</v>
      </c>
      <c r="J1800" s="6">
        <f>ecommerce_dataset_updated[[#This Row],[Final_Price(Rs.)]]+0</f>
        <v>152.86000000000001</v>
      </c>
      <c r="K1800" s="6">
        <f xml:space="preserve"> ecommerce_dataset_updated[[#This Row],['[Price (Rs.)']]]-ecommerce_dataset_updated[[#This Row],[Discount Amount _]]</f>
        <v>152.864</v>
      </c>
      <c r="L1800" t="s">
        <v>35</v>
      </c>
      <c r="M1800" t="s">
        <v>1441</v>
      </c>
      <c r="N1800" s="4" t="s">
        <v>14071</v>
      </c>
      <c r="O1800" s="4" t="s">
        <v>14062</v>
      </c>
      <c r="P1800" s="4" t="s">
        <v>14079</v>
      </c>
      <c r="Q1800" s="5">
        <f>DATE(ecommerce_dataset_updated[[#This Row],[YYYY]],ecommerce_dataset_updated[[#This Row],[MM]],ecommerce_dataset_updated[[#This Row],[DD]])</f>
        <v>45467</v>
      </c>
      <c r="R1800" s="6" t="str">
        <f>TEXT(ecommerce_dataset_updated[[#This Row],['[Purchase_Date']]], "mmm")</f>
        <v>Jun</v>
      </c>
      <c r="S1800" s="6" t="str">
        <f>TEXT(ecommerce_dataset_updated[[#This Row],['[Purchase_Date']]], "ddd")</f>
        <v>Mon</v>
      </c>
      <c r="T1800" s="6">
        <f>ecommerce_dataset_updated[[#This Row],[Final_Price(Rs.) _]]-ecommerce_dataset_updated[[#This Row],['[Final_Price(Rs.)']]]</f>
        <v>3.9999999999906777E-3</v>
      </c>
      <c r="U1800" s="6" t="b">
        <f xml:space="preserve"> AND(ecommerce_dataset_updated[[#This Row],[Final_Price(Rs.) _]]=ecommerce_dataset_updated[[#This Row],['[Final_Price(Rs.)']]])</f>
        <v>0</v>
      </c>
      <c r="V1800" s="5"/>
    </row>
    <row r="1801" spans="1:22">
      <c r="A1801" t="s">
        <v>7215</v>
      </c>
      <c r="B1801" t="s">
        <v>7216</v>
      </c>
      <c r="C1801" t="s">
        <v>114</v>
      </c>
      <c r="D1801" s="9" t="s">
        <v>7217</v>
      </c>
      <c r="E1801" s="8">
        <f>ecommerce_dataset_updated[[#This Row],[Price (Rs.)]]+0</f>
        <v>425.53</v>
      </c>
      <c r="F1801" s="6" t="s">
        <v>154</v>
      </c>
      <c r="G1801" s="7">
        <f>ecommerce_dataset_updated[[#This Row],[Discount (%)]]+0</f>
        <v>30</v>
      </c>
      <c r="H1801" s="6" t="s">
        <v>7218</v>
      </c>
      <c r="I1801" s="6">
        <f>ecommerce_dataset_updated[[#This Row],['[Price (Rs.)']]]*ecommerce_dataset_updated[[#This Row],['[Discount (%)']]]/100</f>
        <v>127.65899999999999</v>
      </c>
      <c r="J1801" s="6">
        <f>ecommerce_dataset_updated[[#This Row],[Final_Price(Rs.)]]+0</f>
        <v>297.87</v>
      </c>
      <c r="K1801" s="6">
        <f xml:space="preserve"> ecommerce_dataset_updated[[#This Row],['[Price (Rs.)']]]-ecommerce_dataset_updated[[#This Row],[Discount Amount _]]</f>
        <v>297.87099999999998</v>
      </c>
      <c r="L1801" t="s">
        <v>28</v>
      </c>
      <c r="M1801" t="s">
        <v>858</v>
      </c>
      <c r="N1801" s="4" t="s">
        <v>14059</v>
      </c>
      <c r="O1801" s="4" t="s">
        <v>14051</v>
      </c>
      <c r="P1801" s="4" t="s">
        <v>14079</v>
      </c>
      <c r="Q1801" s="5">
        <f>DATE(ecommerce_dataset_updated[[#This Row],[YYYY]],ecommerce_dataset_updated[[#This Row],[MM]],ecommerce_dataset_updated[[#This Row],[DD]])</f>
        <v>45327</v>
      </c>
      <c r="R1801" s="6" t="str">
        <f>TEXT(ecommerce_dataset_updated[[#This Row],['[Purchase_Date']]], "mmm")</f>
        <v>Feb</v>
      </c>
      <c r="S1801" s="6" t="str">
        <f>TEXT(ecommerce_dataset_updated[[#This Row],['[Purchase_Date']]], "ddd")</f>
        <v>Mon</v>
      </c>
      <c r="T1801" s="6">
        <f>ecommerce_dataset_updated[[#This Row],[Final_Price(Rs.) _]]-ecommerce_dataset_updated[[#This Row],['[Final_Price(Rs.)']]]</f>
        <v>9.9999999997635314E-4</v>
      </c>
      <c r="U1801" s="6" t="b">
        <f xml:space="preserve"> AND(ecommerce_dataset_updated[[#This Row],[Final_Price(Rs.) _]]=ecommerce_dataset_updated[[#This Row],['[Final_Price(Rs.)']]])</f>
        <v>0</v>
      </c>
      <c r="V1801" s="5"/>
    </row>
    <row r="1802" spans="1:22">
      <c r="A1802" t="s">
        <v>7219</v>
      </c>
      <c r="B1802" t="s">
        <v>7220</v>
      </c>
      <c r="C1802" t="s">
        <v>10</v>
      </c>
      <c r="D1802" s="9" t="s">
        <v>7221</v>
      </c>
      <c r="E1802" s="8">
        <f>ecommerce_dataset_updated[[#This Row],[Price (Rs.)]]+0</f>
        <v>116.19</v>
      </c>
      <c r="F1802" s="6" t="s">
        <v>20</v>
      </c>
      <c r="G1802" s="7">
        <f>ecommerce_dataset_updated[[#This Row],[Discount (%)]]+0</f>
        <v>20</v>
      </c>
      <c r="H1802" s="6" t="s">
        <v>7222</v>
      </c>
      <c r="I1802" s="6">
        <f>ecommerce_dataset_updated[[#This Row],['[Price (Rs.)']]]*ecommerce_dataset_updated[[#This Row],['[Discount (%)']]]/100</f>
        <v>23.238000000000003</v>
      </c>
      <c r="J1802" s="6">
        <f>ecommerce_dataset_updated[[#This Row],[Final_Price(Rs.)]]+0</f>
        <v>92.95</v>
      </c>
      <c r="K1802" s="6">
        <f xml:space="preserve"> ecommerce_dataset_updated[[#This Row],['[Price (Rs.)']]]-ecommerce_dataset_updated[[#This Row],[Discount Amount _]]</f>
        <v>92.951999999999998</v>
      </c>
      <c r="L1802" t="s">
        <v>77</v>
      </c>
      <c r="M1802" t="s">
        <v>496</v>
      </c>
      <c r="N1802" s="4" t="s">
        <v>14071</v>
      </c>
      <c r="O1802" s="4" t="s">
        <v>14053</v>
      </c>
      <c r="P1802" s="4" t="s">
        <v>14079</v>
      </c>
      <c r="Q1802" s="5">
        <f>DATE(ecommerce_dataset_updated[[#This Row],[YYYY]],ecommerce_dataset_updated[[#This Row],[MM]],ecommerce_dataset_updated[[#This Row],[DD]])</f>
        <v>45406</v>
      </c>
      <c r="R1802" s="6" t="str">
        <f>TEXT(ecommerce_dataset_updated[[#This Row],['[Purchase_Date']]], "mmm")</f>
        <v>Apr</v>
      </c>
      <c r="S1802" s="6" t="str">
        <f>TEXT(ecommerce_dataset_updated[[#This Row],['[Purchase_Date']]], "ddd")</f>
        <v>Wed</v>
      </c>
      <c r="T1802" s="6">
        <f>ecommerce_dataset_updated[[#This Row],[Final_Price(Rs.) _]]-ecommerce_dataset_updated[[#This Row],['[Final_Price(Rs.)']]]</f>
        <v>1.9999999999953388E-3</v>
      </c>
      <c r="U1802" s="6" t="b">
        <f xml:space="preserve"> AND(ecommerce_dataset_updated[[#This Row],[Final_Price(Rs.) _]]=ecommerce_dataset_updated[[#This Row],['[Final_Price(Rs.)']]])</f>
        <v>0</v>
      </c>
      <c r="V1802" s="5"/>
    </row>
    <row r="1803" spans="1:22">
      <c r="A1803" t="s">
        <v>7223</v>
      </c>
      <c r="B1803" t="s">
        <v>7224</v>
      </c>
      <c r="C1803" t="s">
        <v>10</v>
      </c>
      <c r="D1803" s="9" t="s">
        <v>7225</v>
      </c>
      <c r="E1803" s="8">
        <f>ecommerce_dataset_updated[[#This Row],[Price (Rs.)]]+0</f>
        <v>365.32</v>
      </c>
      <c r="F1803" s="6" t="s">
        <v>53</v>
      </c>
      <c r="G1803" s="7">
        <f>ecommerce_dataset_updated[[#This Row],[Discount (%)]]+0</f>
        <v>5</v>
      </c>
      <c r="H1803" s="6" t="s">
        <v>7226</v>
      </c>
      <c r="I1803" s="6">
        <f>ecommerce_dataset_updated[[#This Row],['[Price (Rs.)']]]*ecommerce_dataset_updated[[#This Row],['[Discount (%)']]]/100</f>
        <v>18.265999999999998</v>
      </c>
      <c r="J1803" s="6">
        <f>ecommerce_dataset_updated[[#This Row],[Final_Price(Rs.)]]+0</f>
        <v>347.05</v>
      </c>
      <c r="K1803" s="6">
        <f xml:space="preserve"> ecommerce_dataset_updated[[#This Row],['[Price (Rs.)']]]-ecommerce_dataset_updated[[#This Row],[Discount Amount _]]</f>
        <v>347.05399999999997</v>
      </c>
      <c r="L1803" t="s">
        <v>35</v>
      </c>
      <c r="M1803" t="s">
        <v>1150</v>
      </c>
      <c r="N1803" s="4" t="s">
        <v>14062</v>
      </c>
      <c r="O1803" s="4" t="s">
        <v>14050</v>
      </c>
      <c r="P1803" s="4" t="s">
        <v>14079</v>
      </c>
      <c r="Q1803" s="5">
        <f>DATE(ecommerce_dataset_updated[[#This Row],[YYYY]],ecommerce_dataset_updated[[#This Row],[MM]],ecommerce_dataset_updated[[#This Row],[DD]])</f>
        <v>45541</v>
      </c>
      <c r="R1803" s="6" t="str">
        <f>TEXT(ecommerce_dataset_updated[[#This Row],['[Purchase_Date']]], "mmm")</f>
        <v>Sep</v>
      </c>
      <c r="S1803" s="6" t="str">
        <f>TEXT(ecommerce_dataset_updated[[#This Row],['[Purchase_Date']]], "ddd")</f>
        <v>Fri</v>
      </c>
      <c r="T1803" s="6">
        <f>ecommerce_dataset_updated[[#This Row],[Final_Price(Rs.) _]]-ecommerce_dataset_updated[[#This Row],['[Final_Price(Rs.)']]]</f>
        <v>3.999999999962256E-3</v>
      </c>
      <c r="U1803" s="6" t="b">
        <f xml:space="preserve"> AND(ecommerce_dataset_updated[[#This Row],[Final_Price(Rs.) _]]=ecommerce_dataset_updated[[#This Row],['[Final_Price(Rs.)']]])</f>
        <v>0</v>
      </c>
      <c r="V1803" s="5"/>
    </row>
    <row r="1804" spans="1:22">
      <c r="A1804" t="s">
        <v>7227</v>
      </c>
      <c r="B1804" t="s">
        <v>7228</v>
      </c>
      <c r="C1804" t="s">
        <v>45</v>
      </c>
      <c r="D1804" s="9" t="s">
        <v>7229</v>
      </c>
      <c r="E1804" s="8">
        <f>ecommerce_dataset_updated[[#This Row],[Price (Rs.)]]+0</f>
        <v>12.56</v>
      </c>
      <c r="F1804" s="6" t="s">
        <v>20</v>
      </c>
      <c r="G1804" s="7">
        <f>ecommerce_dataset_updated[[#This Row],[Discount (%)]]+0</f>
        <v>20</v>
      </c>
      <c r="H1804" s="6" t="s">
        <v>7230</v>
      </c>
      <c r="I1804" s="6">
        <f>ecommerce_dataset_updated[[#This Row],['[Price (Rs.)']]]*ecommerce_dataset_updated[[#This Row],['[Discount (%)']]]/100</f>
        <v>2.512</v>
      </c>
      <c r="J1804" s="6">
        <f>ecommerce_dataset_updated[[#This Row],[Final_Price(Rs.)]]+0</f>
        <v>10.050000000000001</v>
      </c>
      <c r="K1804" s="6">
        <f xml:space="preserve"> ecommerce_dataset_updated[[#This Row],['[Price (Rs.)']]]-ecommerce_dataset_updated[[#This Row],[Discount Amount _]]</f>
        <v>10.048</v>
      </c>
      <c r="L1804" t="s">
        <v>35</v>
      </c>
      <c r="M1804" t="s">
        <v>3231</v>
      </c>
      <c r="N1804" s="4" t="s">
        <v>14059</v>
      </c>
      <c r="O1804" s="4" t="s">
        <v>14057</v>
      </c>
      <c r="P1804" s="4" t="s">
        <v>14079</v>
      </c>
      <c r="Q1804" s="5">
        <f>DATE(ecommerce_dataset_updated[[#This Row],[YYYY]],ecommerce_dataset_updated[[#This Row],[MM]],ecommerce_dataset_updated[[#This Row],[DD]])</f>
        <v>45356</v>
      </c>
      <c r="R1804" s="6" t="str">
        <f>TEXT(ecommerce_dataset_updated[[#This Row],['[Purchase_Date']]], "mmm")</f>
        <v>Mar</v>
      </c>
      <c r="S1804" s="6" t="str">
        <f>TEXT(ecommerce_dataset_updated[[#This Row],['[Purchase_Date']]], "ddd")</f>
        <v>Tue</v>
      </c>
      <c r="T1804" s="6">
        <f>ecommerce_dataset_updated[[#This Row],[Final_Price(Rs.) _]]-ecommerce_dataset_updated[[#This Row],['[Final_Price(Rs.)']]]</f>
        <v>-2.0000000000006679E-3</v>
      </c>
      <c r="U1804" s="6" t="b">
        <f xml:space="preserve"> AND(ecommerce_dataset_updated[[#This Row],[Final_Price(Rs.) _]]=ecommerce_dataset_updated[[#This Row],['[Final_Price(Rs.)']]])</f>
        <v>0</v>
      </c>
      <c r="V1804" s="5"/>
    </row>
    <row r="1805" spans="1:22">
      <c r="A1805" t="s">
        <v>7231</v>
      </c>
      <c r="B1805" t="s">
        <v>7232</v>
      </c>
      <c r="C1805" t="s">
        <v>32</v>
      </c>
      <c r="D1805" s="9" t="s">
        <v>7233</v>
      </c>
      <c r="E1805" s="8">
        <f>ecommerce_dataset_updated[[#This Row],[Price (Rs.)]]+0</f>
        <v>133.11000000000001</v>
      </c>
      <c r="F1805" s="6" t="s">
        <v>75</v>
      </c>
      <c r="G1805" s="7">
        <f>ecommerce_dataset_updated[[#This Row],[Discount (%)]]+0</f>
        <v>10</v>
      </c>
      <c r="H1805" s="6" t="s">
        <v>7234</v>
      </c>
      <c r="I1805" s="6">
        <f>ecommerce_dataset_updated[[#This Row],['[Price (Rs.)']]]*ecommerce_dataset_updated[[#This Row],['[Discount (%)']]]/100</f>
        <v>13.311000000000002</v>
      </c>
      <c r="J1805" s="6">
        <f>ecommerce_dataset_updated[[#This Row],[Final_Price(Rs.)]]+0</f>
        <v>119.8</v>
      </c>
      <c r="K1805" s="6">
        <f xml:space="preserve"> ecommerce_dataset_updated[[#This Row],['[Price (Rs.)']]]-ecommerce_dataset_updated[[#This Row],[Discount Amount _]]</f>
        <v>119.79900000000001</v>
      </c>
      <c r="L1805" t="s">
        <v>120</v>
      </c>
      <c r="M1805" t="s">
        <v>474</v>
      </c>
      <c r="N1805" s="4" t="s">
        <v>14049</v>
      </c>
      <c r="O1805" s="4" t="s">
        <v>14062</v>
      </c>
      <c r="P1805" s="4" t="s">
        <v>14079</v>
      </c>
      <c r="Q1805" s="5">
        <f>DATE(ecommerce_dataset_updated[[#This Row],[YYYY]],ecommerce_dataset_updated[[#This Row],[MM]],ecommerce_dataset_updated[[#This Row],[DD]])</f>
        <v>45454</v>
      </c>
      <c r="R1805" s="6" t="str">
        <f>TEXT(ecommerce_dataset_updated[[#This Row],['[Purchase_Date']]], "mmm")</f>
        <v>Jun</v>
      </c>
      <c r="S1805" s="6" t="str">
        <f>TEXT(ecommerce_dataset_updated[[#This Row],['[Purchase_Date']]], "ddd")</f>
        <v>Tue</v>
      </c>
      <c r="T1805" s="6">
        <f>ecommerce_dataset_updated[[#This Row],[Final_Price(Rs.) _]]-ecommerce_dataset_updated[[#This Row],['[Final_Price(Rs.)']]]</f>
        <v>-9.9999999999056399E-4</v>
      </c>
      <c r="U1805" s="6" t="b">
        <f xml:space="preserve"> AND(ecommerce_dataset_updated[[#This Row],[Final_Price(Rs.) _]]=ecommerce_dataset_updated[[#This Row],['[Final_Price(Rs.)']]])</f>
        <v>0</v>
      </c>
      <c r="V1805" s="5"/>
    </row>
    <row r="1806" spans="1:22">
      <c r="A1806" t="s">
        <v>7235</v>
      </c>
      <c r="B1806" t="s">
        <v>7236</v>
      </c>
      <c r="C1806" t="s">
        <v>39</v>
      </c>
      <c r="D1806" s="9" t="s">
        <v>7237</v>
      </c>
      <c r="E1806" s="8">
        <f>ecommerce_dataset_updated[[#This Row],[Price (Rs.)]]+0</f>
        <v>415.94</v>
      </c>
      <c r="F1806" s="6" t="s">
        <v>75</v>
      </c>
      <c r="G1806" s="7">
        <f>ecommerce_dataset_updated[[#This Row],[Discount (%)]]+0</f>
        <v>10</v>
      </c>
      <c r="H1806" s="6" t="s">
        <v>7238</v>
      </c>
      <c r="I1806" s="6">
        <f>ecommerce_dataset_updated[[#This Row],['[Price (Rs.)']]]*ecommerce_dataset_updated[[#This Row],['[Discount (%)']]]/100</f>
        <v>41.593999999999994</v>
      </c>
      <c r="J1806" s="6">
        <f>ecommerce_dataset_updated[[#This Row],[Final_Price(Rs.)]]+0</f>
        <v>374.35</v>
      </c>
      <c r="K1806" s="6">
        <f xml:space="preserve"> ecommerce_dataset_updated[[#This Row],['[Price (Rs.)']]]-ecommerce_dataset_updated[[#This Row],[Discount Amount _]]</f>
        <v>374.346</v>
      </c>
      <c r="L1806" t="s">
        <v>77</v>
      </c>
      <c r="M1806" t="s">
        <v>2983</v>
      </c>
      <c r="N1806" s="4" t="s">
        <v>14069</v>
      </c>
      <c r="O1806" s="4" t="s">
        <v>14052</v>
      </c>
      <c r="P1806" s="4" t="s">
        <v>14079</v>
      </c>
      <c r="Q1806" s="5">
        <f>DATE(ecommerce_dataset_updated[[#This Row],[YYYY]],ecommerce_dataset_updated[[#This Row],[MM]],ecommerce_dataset_updated[[#This Row],[DD]])</f>
        <v>45313</v>
      </c>
      <c r="R1806" s="6" t="str">
        <f>TEXT(ecommerce_dataset_updated[[#This Row],['[Purchase_Date']]], "mmm")</f>
        <v>Jan</v>
      </c>
      <c r="S1806" s="6" t="str">
        <f>TEXT(ecommerce_dataset_updated[[#This Row],['[Purchase_Date']]], "ddd")</f>
        <v>Mon</v>
      </c>
      <c r="T1806" s="6">
        <f>ecommerce_dataset_updated[[#This Row],[Final_Price(Rs.) _]]-ecommerce_dataset_updated[[#This Row],['[Final_Price(Rs.)']]]</f>
        <v>-4.0000000000190994E-3</v>
      </c>
      <c r="U1806" s="6" t="b">
        <f xml:space="preserve"> AND(ecommerce_dataset_updated[[#This Row],[Final_Price(Rs.) _]]=ecommerce_dataset_updated[[#This Row],['[Final_Price(Rs.)']]])</f>
        <v>0</v>
      </c>
      <c r="V1806" s="5"/>
    </row>
    <row r="1807" spans="1:22">
      <c r="A1807" t="s">
        <v>7239</v>
      </c>
      <c r="B1807" t="s">
        <v>7240</v>
      </c>
      <c r="C1807" t="s">
        <v>45</v>
      </c>
      <c r="D1807" s="9" t="s">
        <v>7241</v>
      </c>
      <c r="E1807" s="8">
        <f>ecommerce_dataset_updated[[#This Row],[Price (Rs.)]]+0</f>
        <v>57.71</v>
      </c>
      <c r="F1807" s="6" t="s">
        <v>12</v>
      </c>
      <c r="G1807" s="7">
        <f>ecommerce_dataset_updated[[#This Row],[Discount (%)]]+0</f>
        <v>15</v>
      </c>
      <c r="H1807" s="6" t="s">
        <v>7242</v>
      </c>
      <c r="I1807" s="6">
        <f>ecommerce_dataset_updated[[#This Row],['[Price (Rs.)']]]*ecommerce_dataset_updated[[#This Row],['[Discount (%)']]]/100</f>
        <v>8.6564999999999994</v>
      </c>
      <c r="J1807" s="6">
        <f>ecommerce_dataset_updated[[#This Row],[Final_Price(Rs.)]]+0</f>
        <v>49.05</v>
      </c>
      <c r="K1807" s="6">
        <f xml:space="preserve"> ecommerce_dataset_updated[[#This Row],['[Price (Rs.)']]]-ecommerce_dataset_updated[[#This Row],[Discount Amount _]]</f>
        <v>49.0535</v>
      </c>
      <c r="L1807" t="s">
        <v>28</v>
      </c>
      <c r="M1807" t="s">
        <v>176</v>
      </c>
      <c r="N1807" s="4" t="s">
        <v>14069</v>
      </c>
      <c r="O1807" s="4" t="s">
        <v>14053</v>
      </c>
      <c r="P1807" s="4" t="s">
        <v>14079</v>
      </c>
      <c r="Q1807" s="5">
        <f>DATE(ecommerce_dataset_updated[[#This Row],[YYYY]],ecommerce_dataset_updated[[#This Row],[MM]],ecommerce_dataset_updated[[#This Row],[DD]])</f>
        <v>45404</v>
      </c>
      <c r="R1807" s="6" t="str">
        <f>TEXT(ecommerce_dataset_updated[[#This Row],['[Purchase_Date']]], "mmm")</f>
        <v>Apr</v>
      </c>
      <c r="S1807" s="6" t="str">
        <f>TEXT(ecommerce_dataset_updated[[#This Row],['[Purchase_Date']]], "ddd")</f>
        <v>Mon</v>
      </c>
      <c r="T1807" s="6">
        <f>ecommerce_dataset_updated[[#This Row],[Final_Price(Rs.) _]]-ecommerce_dataset_updated[[#This Row],['[Final_Price(Rs.)']]]</f>
        <v>3.5000000000025011E-3</v>
      </c>
      <c r="U1807" s="6" t="b">
        <f xml:space="preserve"> AND(ecommerce_dataset_updated[[#This Row],[Final_Price(Rs.) _]]=ecommerce_dataset_updated[[#This Row],['[Final_Price(Rs.)']]])</f>
        <v>0</v>
      </c>
      <c r="V1807" s="5"/>
    </row>
    <row r="1808" spans="1:22">
      <c r="A1808" t="s">
        <v>7243</v>
      </c>
      <c r="B1808" t="s">
        <v>7244</v>
      </c>
      <c r="C1808" t="s">
        <v>32</v>
      </c>
      <c r="D1808" s="9" t="s">
        <v>7245</v>
      </c>
      <c r="E1808" s="8">
        <f>ecommerce_dataset_updated[[#This Row],[Price (Rs.)]]+0</f>
        <v>51.09</v>
      </c>
      <c r="F1808" s="6" t="s">
        <v>75</v>
      </c>
      <c r="G1808" s="7">
        <f>ecommerce_dataset_updated[[#This Row],[Discount (%)]]+0</f>
        <v>10</v>
      </c>
      <c r="H1808" s="6" t="s">
        <v>7246</v>
      </c>
      <c r="I1808" s="6">
        <f>ecommerce_dataset_updated[[#This Row],['[Price (Rs.)']]]*ecommerce_dataset_updated[[#This Row],['[Discount (%)']]]/100</f>
        <v>5.109</v>
      </c>
      <c r="J1808" s="6">
        <f>ecommerce_dataset_updated[[#This Row],[Final_Price(Rs.)]]+0</f>
        <v>45.98</v>
      </c>
      <c r="K1808" s="6">
        <f xml:space="preserve"> ecommerce_dataset_updated[[#This Row],['[Price (Rs.)']]]-ecommerce_dataset_updated[[#This Row],[Discount Amount _]]</f>
        <v>45.981000000000002</v>
      </c>
      <c r="L1808" t="s">
        <v>77</v>
      </c>
      <c r="M1808" t="s">
        <v>1195</v>
      </c>
      <c r="N1808" s="4" t="s">
        <v>14054</v>
      </c>
      <c r="O1808" s="4" t="s">
        <v>14053</v>
      </c>
      <c r="P1808" s="4" t="s">
        <v>14079</v>
      </c>
      <c r="Q1808" s="5">
        <f>DATE(ecommerce_dataset_updated[[#This Row],[YYYY]],ecommerce_dataset_updated[[#This Row],[MM]],ecommerce_dataset_updated[[#This Row],[DD]])</f>
        <v>45409</v>
      </c>
      <c r="R1808" s="6" t="str">
        <f>TEXT(ecommerce_dataset_updated[[#This Row],['[Purchase_Date']]], "mmm")</f>
        <v>Apr</v>
      </c>
      <c r="S1808" s="6" t="str">
        <f>TEXT(ecommerce_dataset_updated[[#This Row],['[Purchase_Date']]], "ddd")</f>
        <v>Sat</v>
      </c>
      <c r="T1808" s="6">
        <f>ecommerce_dataset_updated[[#This Row],[Final_Price(Rs.) _]]-ecommerce_dataset_updated[[#This Row],['[Final_Price(Rs.)']]]</f>
        <v>1.0000000000047748E-3</v>
      </c>
      <c r="U1808" s="6" t="b">
        <f xml:space="preserve"> AND(ecommerce_dataset_updated[[#This Row],[Final_Price(Rs.) _]]=ecommerce_dataset_updated[[#This Row],['[Final_Price(Rs.)']]])</f>
        <v>0</v>
      </c>
      <c r="V1808" s="5"/>
    </row>
    <row r="1809" spans="1:22">
      <c r="A1809" t="s">
        <v>7247</v>
      </c>
      <c r="B1809" t="s">
        <v>7248</v>
      </c>
      <c r="C1809" t="s">
        <v>45</v>
      </c>
      <c r="D1809" s="9" t="s">
        <v>7249</v>
      </c>
      <c r="E1809" s="8">
        <f>ecommerce_dataset_updated[[#This Row],[Price (Rs.)]]+0</f>
        <v>480.65</v>
      </c>
      <c r="F1809" s="6" t="s">
        <v>154</v>
      </c>
      <c r="G1809" s="7">
        <f>ecommerce_dataset_updated[[#This Row],[Discount (%)]]+0</f>
        <v>30</v>
      </c>
      <c r="H1809" s="6" t="s">
        <v>7250</v>
      </c>
      <c r="I1809" s="6">
        <f>ecommerce_dataset_updated[[#This Row],['[Price (Rs.)']]]*ecommerce_dataset_updated[[#This Row],['[Discount (%)']]]/100</f>
        <v>144.19499999999999</v>
      </c>
      <c r="J1809" s="6">
        <f>ecommerce_dataset_updated[[#This Row],[Final_Price(Rs.)]]+0</f>
        <v>336.45</v>
      </c>
      <c r="K1809" s="6">
        <f xml:space="preserve"> ecommerce_dataset_updated[[#This Row],['[Price (Rs.)']]]-ecommerce_dataset_updated[[#This Row],[Discount Amount _]]</f>
        <v>336.45499999999998</v>
      </c>
      <c r="L1809" t="s">
        <v>35</v>
      </c>
      <c r="M1809" t="s">
        <v>896</v>
      </c>
      <c r="N1809" s="4" t="s">
        <v>14058</v>
      </c>
      <c r="O1809" s="4" t="s">
        <v>75</v>
      </c>
      <c r="P1809" s="4" t="s">
        <v>14079</v>
      </c>
      <c r="Q1809" s="5">
        <f>DATE(ecommerce_dataset_updated[[#This Row],[YYYY]],ecommerce_dataset_updated[[#This Row],[MM]],ecommerce_dataset_updated[[#This Row],[DD]])</f>
        <v>45594</v>
      </c>
      <c r="R1809" s="6" t="str">
        <f>TEXT(ecommerce_dataset_updated[[#This Row],['[Purchase_Date']]], "mmm")</f>
        <v>Oct</v>
      </c>
      <c r="S1809" s="6" t="str">
        <f>TEXT(ecommerce_dataset_updated[[#This Row],['[Purchase_Date']]], "ddd")</f>
        <v>Tue</v>
      </c>
      <c r="T1809" s="6">
        <f>ecommerce_dataset_updated[[#This Row],[Final_Price(Rs.) _]]-ecommerce_dataset_updated[[#This Row],['[Final_Price(Rs.)']]]</f>
        <v>4.9999999999954525E-3</v>
      </c>
      <c r="U1809" s="6" t="b">
        <f xml:space="preserve"> AND(ecommerce_dataset_updated[[#This Row],[Final_Price(Rs.) _]]=ecommerce_dataset_updated[[#This Row],['[Final_Price(Rs.)']]])</f>
        <v>0</v>
      </c>
      <c r="V1809" s="5"/>
    </row>
    <row r="1810" spans="1:22">
      <c r="A1810" t="s">
        <v>7251</v>
      </c>
      <c r="B1810" t="s">
        <v>7252</v>
      </c>
      <c r="C1810" t="s">
        <v>68</v>
      </c>
      <c r="D1810" s="9" t="s">
        <v>7253</v>
      </c>
      <c r="E1810" s="8">
        <f>ecommerce_dataset_updated[[#This Row],[Price (Rs.)]]+0</f>
        <v>495.95</v>
      </c>
      <c r="F1810" s="6" t="s">
        <v>53</v>
      </c>
      <c r="G1810" s="7">
        <f>ecommerce_dataset_updated[[#This Row],[Discount (%)]]+0</f>
        <v>5</v>
      </c>
      <c r="H1810" s="6" t="s">
        <v>7254</v>
      </c>
      <c r="I1810" s="6">
        <f>ecommerce_dataset_updated[[#This Row],['[Price (Rs.)']]]*ecommerce_dataset_updated[[#This Row],['[Discount (%)']]]/100</f>
        <v>24.797499999999999</v>
      </c>
      <c r="J1810" s="6">
        <f>ecommerce_dataset_updated[[#This Row],[Final_Price(Rs.)]]+0</f>
        <v>471.15</v>
      </c>
      <c r="K1810" s="6">
        <f xml:space="preserve"> ecommerce_dataset_updated[[#This Row],['[Price (Rs.)']]]-ecommerce_dataset_updated[[#This Row],[Discount Amount _]]</f>
        <v>471.15249999999997</v>
      </c>
      <c r="L1810" t="s">
        <v>120</v>
      </c>
      <c r="M1810" t="s">
        <v>3057</v>
      </c>
      <c r="N1810" s="4" t="s">
        <v>75</v>
      </c>
      <c r="O1810" s="4" t="s">
        <v>14067</v>
      </c>
      <c r="P1810" s="4" t="s">
        <v>14079</v>
      </c>
      <c r="Q1810" s="5">
        <f>DATE(ecommerce_dataset_updated[[#This Row],[YYYY]],ecommerce_dataset_updated[[#This Row],[MM]],ecommerce_dataset_updated[[#This Row],[DD]])</f>
        <v>45483</v>
      </c>
      <c r="R1810" s="6" t="str">
        <f>TEXT(ecommerce_dataset_updated[[#This Row],['[Purchase_Date']]], "mmm")</f>
        <v>Jul</v>
      </c>
      <c r="S1810" s="6" t="str">
        <f>TEXT(ecommerce_dataset_updated[[#This Row],['[Purchase_Date']]], "ddd")</f>
        <v>Wed</v>
      </c>
      <c r="T1810" s="6">
        <f>ecommerce_dataset_updated[[#This Row],[Final_Price(Rs.) _]]-ecommerce_dataset_updated[[#This Row],['[Final_Price(Rs.)']]]</f>
        <v>2.4999999999977263E-3</v>
      </c>
      <c r="U1810" s="6" t="b">
        <f xml:space="preserve"> AND(ecommerce_dataset_updated[[#This Row],[Final_Price(Rs.) _]]=ecommerce_dataset_updated[[#This Row],['[Final_Price(Rs.)']]])</f>
        <v>0</v>
      </c>
      <c r="V1810" s="5"/>
    </row>
    <row r="1811" spans="1:22">
      <c r="A1811" t="s">
        <v>7255</v>
      </c>
      <c r="B1811" t="s">
        <v>7256</v>
      </c>
      <c r="C1811" t="s">
        <v>68</v>
      </c>
      <c r="D1811" s="9" t="s">
        <v>7257</v>
      </c>
      <c r="E1811" s="8">
        <f>ecommerce_dataset_updated[[#This Row],[Price (Rs.)]]+0</f>
        <v>55.64</v>
      </c>
      <c r="F1811" s="6" t="s">
        <v>12</v>
      </c>
      <c r="G1811" s="7">
        <f>ecommerce_dataset_updated[[#This Row],[Discount (%)]]+0</f>
        <v>15</v>
      </c>
      <c r="H1811" s="6" t="s">
        <v>7258</v>
      </c>
      <c r="I1811" s="6">
        <f>ecommerce_dataset_updated[[#This Row],['[Price (Rs.)']]]*ecommerce_dataset_updated[[#This Row],['[Discount (%)']]]/100</f>
        <v>8.3460000000000001</v>
      </c>
      <c r="J1811" s="6">
        <f>ecommerce_dataset_updated[[#This Row],[Final_Price(Rs.)]]+0</f>
        <v>47.29</v>
      </c>
      <c r="K1811" s="6">
        <f xml:space="preserve"> ecommerce_dataset_updated[[#This Row],['[Price (Rs.)']]]-ecommerce_dataset_updated[[#This Row],[Discount Amount _]]</f>
        <v>47.293999999999997</v>
      </c>
      <c r="L1811" t="s">
        <v>28</v>
      </c>
      <c r="M1811" t="s">
        <v>793</v>
      </c>
      <c r="N1811" s="4" t="s">
        <v>14067</v>
      </c>
      <c r="O1811" s="4" t="s">
        <v>14062</v>
      </c>
      <c r="P1811" s="4" t="s">
        <v>14079</v>
      </c>
      <c r="Q1811" s="5">
        <f>DATE(ecommerce_dataset_updated[[#This Row],[YYYY]],ecommerce_dataset_updated[[#This Row],[MM]],ecommerce_dataset_updated[[#This Row],[DD]])</f>
        <v>45450</v>
      </c>
      <c r="R1811" s="6" t="str">
        <f>TEXT(ecommerce_dataset_updated[[#This Row],['[Purchase_Date']]], "mmm")</f>
        <v>Jun</v>
      </c>
      <c r="S1811" s="6" t="str">
        <f>TEXT(ecommerce_dataset_updated[[#This Row],['[Purchase_Date']]], "ddd")</f>
        <v>Fri</v>
      </c>
      <c r="T1811" s="6">
        <f>ecommerce_dataset_updated[[#This Row],[Final_Price(Rs.) _]]-ecommerce_dataset_updated[[#This Row],['[Final_Price(Rs.)']]]</f>
        <v>3.9999999999977831E-3</v>
      </c>
      <c r="U1811" s="6" t="b">
        <f xml:space="preserve"> AND(ecommerce_dataset_updated[[#This Row],[Final_Price(Rs.) _]]=ecommerce_dataset_updated[[#This Row],['[Final_Price(Rs.)']]])</f>
        <v>0</v>
      </c>
      <c r="V1811" s="5"/>
    </row>
    <row r="1812" spans="1:22">
      <c r="A1812" t="s">
        <v>7259</v>
      </c>
      <c r="B1812" t="s">
        <v>7260</v>
      </c>
      <c r="C1812" t="s">
        <v>39</v>
      </c>
      <c r="D1812" s="9" t="s">
        <v>7261</v>
      </c>
      <c r="E1812" s="8">
        <f>ecommerce_dataset_updated[[#This Row],[Price (Rs.)]]+0</f>
        <v>244.52</v>
      </c>
      <c r="F1812" s="6" t="s">
        <v>53</v>
      </c>
      <c r="G1812" s="7">
        <f>ecommerce_dataset_updated[[#This Row],[Discount (%)]]+0</f>
        <v>5</v>
      </c>
      <c r="H1812" s="6" t="s">
        <v>7262</v>
      </c>
      <c r="I1812" s="6">
        <f>ecommerce_dataset_updated[[#This Row],['[Price (Rs.)']]]*ecommerce_dataset_updated[[#This Row],['[Discount (%)']]]/100</f>
        <v>12.226000000000001</v>
      </c>
      <c r="J1812" s="6">
        <f>ecommerce_dataset_updated[[#This Row],[Final_Price(Rs.)]]+0</f>
        <v>232.29</v>
      </c>
      <c r="K1812" s="6">
        <f xml:space="preserve"> ecommerce_dataset_updated[[#This Row],['[Price (Rs.)']]]-ecommerce_dataset_updated[[#This Row],[Discount Amount _]]</f>
        <v>232.29400000000001</v>
      </c>
      <c r="L1812" t="s">
        <v>28</v>
      </c>
      <c r="M1812" t="s">
        <v>496</v>
      </c>
      <c r="N1812" s="4" t="s">
        <v>14071</v>
      </c>
      <c r="O1812" s="4" t="s">
        <v>14053</v>
      </c>
      <c r="P1812" s="4" t="s">
        <v>14079</v>
      </c>
      <c r="Q1812" s="5">
        <f>DATE(ecommerce_dataset_updated[[#This Row],[YYYY]],ecommerce_dataset_updated[[#This Row],[MM]],ecommerce_dataset_updated[[#This Row],[DD]])</f>
        <v>45406</v>
      </c>
      <c r="R1812" s="6" t="str">
        <f>TEXT(ecommerce_dataset_updated[[#This Row],['[Purchase_Date']]], "mmm")</f>
        <v>Apr</v>
      </c>
      <c r="S1812" s="6" t="str">
        <f>TEXT(ecommerce_dataset_updated[[#This Row],['[Purchase_Date']]], "ddd")</f>
        <v>Wed</v>
      </c>
      <c r="T1812" s="6">
        <f>ecommerce_dataset_updated[[#This Row],[Final_Price(Rs.) _]]-ecommerce_dataset_updated[[#This Row],['[Final_Price(Rs.)']]]</f>
        <v>4.0000000000190994E-3</v>
      </c>
      <c r="U1812" s="6" t="b">
        <f xml:space="preserve"> AND(ecommerce_dataset_updated[[#This Row],[Final_Price(Rs.) _]]=ecommerce_dataset_updated[[#This Row],['[Final_Price(Rs.)']]])</f>
        <v>0</v>
      </c>
      <c r="V1812" s="5"/>
    </row>
    <row r="1813" spans="1:22">
      <c r="A1813" t="s">
        <v>7263</v>
      </c>
      <c r="B1813" t="s">
        <v>7264</v>
      </c>
      <c r="C1813" t="s">
        <v>18</v>
      </c>
      <c r="D1813" s="9" t="s">
        <v>7265</v>
      </c>
      <c r="E1813" s="8">
        <f>ecommerce_dataset_updated[[#This Row],[Price (Rs.)]]+0</f>
        <v>485.72</v>
      </c>
      <c r="F1813" s="6" t="s">
        <v>75</v>
      </c>
      <c r="G1813" s="7">
        <f>ecommerce_dataset_updated[[#This Row],[Discount (%)]]+0</f>
        <v>10</v>
      </c>
      <c r="H1813" s="6" t="s">
        <v>7266</v>
      </c>
      <c r="I1813" s="6">
        <f>ecommerce_dataset_updated[[#This Row],['[Price (Rs.)']]]*ecommerce_dataset_updated[[#This Row],['[Discount (%)']]]/100</f>
        <v>48.57200000000001</v>
      </c>
      <c r="J1813" s="6">
        <f>ecommerce_dataset_updated[[#This Row],[Final_Price(Rs.)]]+0</f>
        <v>437.15</v>
      </c>
      <c r="K1813" s="6">
        <f xml:space="preserve"> ecommerce_dataset_updated[[#This Row],['[Price (Rs.)']]]-ecommerce_dataset_updated[[#This Row],[Discount Amount _]]</f>
        <v>437.14800000000002</v>
      </c>
      <c r="L1813" t="s">
        <v>120</v>
      </c>
      <c r="M1813" t="s">
        <v>681</v>
      </c>
      <c r="N1813" s="4" t="s">
        <v>14051</v>
      </c>
      <c r="O1813" s="4" t="s">
        <v>14062</v>
      </c>
      <c r="P1813" s="4" t="s">
        <v>14079</v>
      </c>
      <c r="Q1813" s="5">
        <f>DATE(ecommerce_dataset_updated[[#This Row],[YYYY]],ecommerce_dataset_updated[[#This Row],[MM]],ecommerce_dataset_updated[[#This Row],[DD]])</f>
        <v>45445</v>
      </c>
      <c r="R1813" s="6" t="str">
        <f>TEXT(ecommerce_dataset_updated[[#This Row],['[Purchase_Date']]], "mmm")</f>
        <v>Jun</v>
      </c>
      <c r="S1813" s="6" t="str">
        <f>TEXT(ecommerce_dataset_updated[[#This Row],['[Purchase_Date']]], "ddd")</f>
        <v>Sun</v>
      </c>
      <c r="T1813" s="6">
        <f>ecommerce_dataset_updated[[#This Row],[Final_Price(Rs.) _]]-ecommerce_dataset_updated[[#This Row],['[Final_Price(Rs.)']]]</f>
        <v>-1.9999999999527063E-3</v>
      </c>
      <c r="U1813" s="6" t="b">
        <f xml:space="preserve"> AND(ecommerce_dataset_updated[[#This Row],[Final_Price(Rs.) _]]=ecommerce_dataset_updated[[#This Row],['[Final_Price(Rs.)']]])</f>
        <v>0</v>
      </c>
      <c r="V1813" s="5"/>
    </row>
    <row r="1814" spans="1:22">
      <c r="A1814" t="s">
        <v>7267</v>
      </c>
      <c r="B1814" t="s">
        <v>7268</v>
      </c>
      <c r="C1814" t="s">
        <v>18</v>
      </c>
      <c r="D1814" s="9" t="s">
        <v>7269</v>
      </c>
      <c r="E1814" s="8">
        <f>ecommerce_dataset_updated[[#This Row],[Price (Rs.)]]+0</f>
        <v>152.19</v>
      </c>
      <c r="F1814" s="6" t="s">
        <v>12</v>
      </c>
      <c r="G1814" s="7">
        <f>ecommerce_dataset_updated[[#This Row],[Discount (%)]]+0</f>
        <v>15</v>
      </c>
      <c r="H1814" s="6" t="s">
        <v>2906</v>
      </c>
      <c r="I1814" s="6">
        <f>ecommerce_dataset_updated[[#This Row],['[Price (Rs.)']]]*ecommerce_dataset_updated[[#This Row],['[Discount (%)']]]/100</f>
        <v>22.828499999999998</v>
      </c>
      <c r="J1814" s="6">
        <f>ecommerce_dataset_updated[[#This Row],[Final_Price(Rs.)]]+0</f>
        <v>129.36000000000001</v>
      </c>
      <c r="K1814" s="6">
        <f xml:space="preserve"> ecommerce_dataset_updated[[#This Row],['[Price (Rs.)']]]-ecommerce_dataset_updated[[#This Row],[Discount Amount _]]</f>
        <v>129.36150000000001</v>
      </c>
      <c r="L1814" t="s">
        <v>28</v>
      </c>
      <c r="M1814" t="s">
        <v>2091</v>
      </c>
      <c r="N1814" s="4" t="s">
        <v>14068</v>
      </c>
      <c r="O1814" s="4" t="s">
        <v>14057</v>
      </c>
      <c r="P1814" s="4" t="s">
        <v>14079</v>
      </c>
      <c r="Q1814" s="5">
        <f>DATE(ecommerce_dataset_updated[[#This Row],[YYYY]],ecommerce_dataset_updated[[#This Row],[MM]],ecommerce_dataset_updated[[#This Row],[DD]])</f>
        <v>45382</v>
      </c>
      <c r="R1814" s="6" t="str">
        <f>TEXT(ecommerce_dataset_updated[[#This Row],['[Purchase_Date']]], "mmm")</f>
        <v>Mar</v>
      </c>
      <c r="S1814" s="6" t="str">
        <f>TEXT(ecommerce_dataset_updated[[#This Row],['[Purchase_Date']]], "ddd")</f>
        <v>Sun</v>
      </c>
      <c r="T1814" s="6">
        <f>ecommerce_dataset_updated[[#This Row],[Final_Price(Rs.) _]]-ecommerce_dataset_updated[[#This Row],['[Final_Price(Rs.)']]]</f>
        <v>1.4999999999929514E-3</v>
      </c>
      <c r="U1814" s="6" t="b">
        <f xml:space="preserve"> AND(ecommerce_dataset_updated[[#This Row],[Final_Price(Rs.) _]]=ecommerce_dataset_updated[[#This Row],['[Final_Price(Rs.)']]])</f>
        <v>0</v>
      </c>
      <c r="V1814" s="5"/>
    </row>
    <row r="1815" spans="1:22">
      <c r="A1815" t="s">
        <v>7270</v>
      </c>
      <c r="B1815" t="s">
        <v>7271</v>
      </c>
      <c r="C1815" t="s">
        <v>39</v>
      </c>
      <c r="D1815" s="9" t="s">
        <v>7272</v>
      </c>
      <c r="E1815" s="8">
        <f>ecommerce_dataset_updated[[#This Row],[Price (Rs.)]]+0</f>
        <v>481.03</v>
      </c>
      <c r="F1815" s="6" t="s">
        <v>47</v>
      </c>
      <c r="G1815" s="7">
        <f>ecommerce_dataset_updated[[#This Row],[Discount (%)]]+0</f>
        <v>50</v>
      </c>
      <c r="H1815" s="6" t="s">
        <v>7273</v>
      </c>
      <c r="I1815" s="6">
        <f>ecommerce_dataset_updated[[#This Row],['[Price (Rs.)']]]*ecommerce_dataset_updated[[#This Row],['[Discount (%)']]]/100</f>
        <v>240.51499999999999</v>
      </c>
      <c r="J1815" s="6">
        <f>ecommerce_dataset_updated[[#This Row],[Final_Price(Rs.)]]+0</f>
        <v>240.51</v>
      </c>
      <c r="K1815" s="6">
        <f xml:space="preserve"> ecommerce_dataset_updated[[#This Row],['[Price (Rs.)']]]-ecommerce_dataset_updated[[#This Row],[Discount Amount _]]</f>
        <v>240.51499999999999</v>
      </c>
      <c r="L1815" t="s">
        <v>28</v>
      </c>
      <c r="M1815" t="s">
        <v>2580</v>
      </c>
      <c r="N1815" s="4" t="s">
        <v>14057</v>
      </c>
      <c r="O1815" s="4" t="s">
        <v>14049</v>
      </c>
      <c r="P1815" s="4" t="s">
        <v>14079</v>
      </c>
      <c r="Q1815" s="5">
        <f>DATE(ecommerce_dataset_updated[[#This Row],[YYYY]],ecommerce_dataset_updated[[#This Row],[MM]],ecommerce_dataset_updated[[#This Row],[DD]])</f>
        <v>45599</v>
      </c>
      <c r="R1815" s="6" t="str">
        <f>TEXT(ecommerce_dataset_updated[[#This Row],['[Purchase_Date']]], "mmm")</f>
        <v>Nov</v>
      </c>
      <c r="S1815" s="6" t="str">
        <f>TEXT(ecommerce_dataset_updated[[#This Row],['[Purchase_Date']]], "ddd")</f>
        <v>Sun</v>
      </c>
      <c r="T1815" s="6">
        <f>ecommerce_dataset_updated[[#This Row],[Final_Price(Rs.) _]]-ecommerce_dataset_updated[[#This Row],['[Final_Price(Rs.)']]]</f>
        <v>4.9999999999954525E-3</v>
      </c>
      <c r="U1815" s="6" t="b">
        <f xml:space="preserve"> AND(ecommerce_dataset_updated[[#This Row],[Final_Price(Rs.) _]]=ecommerce_dataset_updated[[#This Row],['[Final_Price(Rs.)']]])</f>
        <v>0</v>
      </c>
      <c r="V1815" s="5"/>
    </row>
    <row r="1816" spans="1:22">
      <c r="A1816" t="s">
        <v>7274</v>
      </c>
      <c r="B1816" t="s">
        <v>7275</v>
      </c>
      <c r="C1816" t="s">
        <v>39</v>
      </c>
      <c r="D1816" s="9" t="s">
        <v>7276</v>
      </c>
      <c r="E1816" s="8">
        <f>ecommerce_dataset_updated[[#This Row],[Price (Rs.)]]+0</f>
        <v>74.239999999999995</v>
      </c>
      <c r="F1816" s="6" t="s">
        <v>75</v>
      </c>
      <c r="G1816" s="7">
        <f>ecommerce_dataset_updated[[#This Row],[Discount (%)]]+0</f>
        <v>10</v>
      </c>
      <c r="H1816" s="6" t="s">
        <v>7277</v>
      </c>
      <c r="I1816" s="6">
        <f>ecommerce_dataset_updated[[#This Row],['[Price (Rs.)']]]*ecommerce_dataset_updated[[#This Row],['[Discount (%)']]]/100</f>
        <v>7.4239999999999995</v>
      </c>
      <c r="J1816" s="6">
        <f>ecommerce_dataset_updated[[#This Row],[Final_Price(Rs.)]]+0</f>
        <v>66.819999999999993</v>
      </c>
      <c r="K1816" s="6">
        <f xml:space="preserve"> ecommerce_dataset_updated[[#This Row],['[Price (Rs.)']]]-ecommerce_dataset_updated[[#This Row],[Discount Amount _]]</f>
        <v>66.816000000000003</v>
      </c>
      <c r="L1816" t="s">
        <v>28</v>
      </c>
      <c r="M1816" t="s">
        <v>1866</v>
      </c>
      <c r="N1816" s="4" t="s">
        <v>26</v>
      </c>
      <c r="O1816" s="4" t="s">
        <v>14050</v>
      </c>
      <c r="P1816" s="4" t="s">
        <v>14079</v>
      </c>
      <c r="Q1816" s="5">
        <f>DATE(ecommerce_dataset_updated[[#This Row],[YYYY]],ecommerce_dataset_updated[[#This Row],[MM]],ecommerce_dataset_updated[[#This Row],[DD]])</f>
        <v>45560</v>
      </c>
      <c r="R1816" s="6" t="str">
        <f>TEXT(ecommerce_dataset_updated[[#This Row],['[Purchase_Date']]], "mmm")</f>
        <v>Sep</v>
      </c>
      <c r="S1816" s="6" t="str">
        <f>TEXT(ecommerce_dataset_updated[[#This Row],['[Purchase_Date']]], "ddd")</f>
        <v>Wed</v>
      </c>
      <c r="T1816" s="6">
        <f>ecommerce_dataset_updated[[#This Row],[Final_Price(Rs.) _]]-ecommerce_dataset_updated[[#This Row],['[Final_Price(Rs.)']]]</f>
        <v>-3.9999999999906777E-3</v>
      </c>
      <c r="U1816" s="6" t="b">
        <f xml:space="preserve"> AND(ecommerce_dataset_updated[[#This Row],[Final_Price(Rs.) _]]=ecommerce_dataset_updated[[#This Row],['[Final_Price(Rs.)']]])</f>
        <v>0</v>
      </c>
      <c r="V1816" s="5"/>
    </row>
    <row r="1817" spans="1:22">
      <c r="A1817" t="s">
        <v>7278</v>
      </c>
      <c r="B1817" t="s">
        <v>7279</v>
      </c>
      <c r="C1817" t="s">
        <v>68</v>
      </c>
      <c r="D1817" s="9" t="s">
        <v>7280</v>
      </c>
      <c r="E1817" s="8">
        <f>ecommerce_dataset_updated[[#This Row],[Price (Rs.)]]+0</f>
        <v>108.12</v>
      </c>
      <c r="F1817" s="6" t="s">
        <v>47</v>
      </c>
      <c r="G1817" s="7">
        <f>ecommerce_dataset_updated[[#This Row],[Discount (%)]]+0</f>
        <v>50</v>
      </c>
      <c r="H1817" s="6" t="s">
        <v>7281</v>
      </c>
      <c r="I1817" s="6">
        <f>ecommerce_dataset_updated[[#This Row],['[Price (Rs.)']]]*ecommerce_dataset_updated[[#This Row],['[Discount (%)']]]/100</f>
        <v>54.06</v>
      </c>
      <c r="J1817" s="6">
        <f>ecommerce_dataset_updated[[#This Row],[Final_Price(Rs.)]]+0</f>
        <v>54.06</v>
      </c>
      <c r="K1817" s="6">
        <f xml:space="preserve"> ecommerce_dataset_updated[[#This Row],['[Price (Rs.)']]]-ecommerce_dataset_updated[[#This Row],[Discount Amount _]]</f>
        <v>54.06</v>
      </c>
      <c r="L1817" t="s">
        <v>77</v>
      </c>
      <c r="M1817" t="s">
        <v>1186</v>
      </c>
      <c r="N1817" s="4" t="s">
        <v>14051</v>
      </c>
      <c r="O1817" s="4" t="s">
        <v>14055</v>
      </c>
      <c r="P1817" s="4" t="s">
        <v>14079</v>
      </c>
      <c r="Q1817" s="5">
        <f>DATE(ecommerce_dataset_updated[[#This Row],[YYYY]],ecommerce_dataset_updated[[#This Row],[MM]],ecommerce_dataset_updated[[#This Row],[DD]])</f>
        <v>45506</v>
      </c>
      <c r="R1817" s="6" t="str">
        <f>TEXT(ecommerce_dataset_updated[[#This Row],['[Purchase_Date']]], "mmm")</f>
        <v>Aug</v>
      </c>
      <c r="S1817" s="6" t="str">
        <f>TEXT(ecommerce_dataset_updated[[#This Row],['[Purchase_Date']]], "ddd")</f>
        <v>Fri</v>
      </c>
      <c r="T1817" s="6">
        <f>ecommerce_dataset_updated[[#This Row],[Final_Price(Rs.) _]]-ecommerce_dataset_updated[[#This Row],['[Final_Price(Rs.)']]]</f>
        <v>0</v>
      </c>
      <c r="U1817" s="6" t="b">
        <f xml:space="preserve"> AND(ecommerce_dataset_updated[[#This Row],[Final_Price(Rs.) _]]=ecommerce_dataset_updated[[#This Row],['[Final_Price(Rs.)']]])</f>
        <v>1</v>
      </c>
      <c r="V1817" s="5"/>
    </row>
    <row r="1818" spans="1:22">
      <c r="A1818" t="s">
        <v>7282</v>
      </c>
      <c r="B1818" t="s">
        <v>7283</v>
      </c>
      <c r="C1818" t="s">
        <v>68</v>
      </c>
      <c r="D1818" s="9" t="s">
        <v>7284</v>
      </c>
      <c r="E1818" s="8">
        <f>ecommerce_dataset_updated[[#This Row],[Price (Rs.)]]+0</f>
        <v>418.85</v>
      </c>
      <c r="F1818" s="6" t="s">
        <v>107</v>
      </c>
      <c r="G1818" s="7">
        <f>ecommerce_dataset_updated[[#This Row],[Discount (%)]]+0</f>
        <v>0</v>
      </c>
      <c r="H1818" s="6" t="s">
        <v>7284</v>
      </c>
      <c r="I1818" s="6">
        <f>ecommerce_dataset_updated[[#This Row],['[Price (Rs.)']]]*ecommerce_dataset_updated[[#This Row],['[Discount (%)']]]/100</f>
        <v>0</v>
      </c>
      <c r="J1818" s="6">
        <f>ecommerce_dataset_updated[[#This Row],[Final_Price(Rs.)]]+0</f>
        <v>418.85</v>
      </c>
      <c r="K1818" s="6">
        <f xml:space="preserve"> ecommerce_dataset_updated[[#This Row],['[Price (Rs.)']]]-ecommerce_dataset_updated[[#This Row],[Discount Amount _]]</f>
        <v>418.85</v>
      </c>
      <c r="L1818" t="s">
        <v>35</v>
      </c>
      <c r="M1818" t="s">
        <v>1145</v>
      </c>
      <c r="N1818" s="4" t="s">
        <v>14049</v>
      </c>
      <c r="O1818" s="4" t="s">
        <v>14051</v>
      </c>
      <c r="P1818" s="4" t="s">
        <v>14079</v>
      </c>
      <c r="Q1818" s="5">
        <f>DATE(ecommerce_dataset_updated[[#This Row],[YYYY]],ecommerce_dataset_updated[[#This Row],[MM]],ecommerce_dataset_updated[[#This Row],[DD]])</f>
        <v>45333</v>
      </c>
      <c r="R1818" s="6" t="str">
        <f>TEXT(ecommerce_dataset_updated[[#This Row],['[Purchase_Date']]], "mmm")</f>
        <v>Feb</v>
      </c>
      <c r="S1818" s="6" t="str">
        <f>TEXT(ecommerce_dataset_updated[[#This Row],['[Purchase_Date']]], "ddd")</f>
        <v>Sun</v>
      </c>
      <c r="T1818" s="6">
        <f>ecommerce_dataset_updated[[#This Row],[Final_Price(Rs.) _]]-ecommerce_dataset_updated[[#This Row],['[Final_Price(Rs.)']]]</f>
        <v>0</v>
      </c>
      <c r="U1818" s="6" t="b">
        <f xml:space="preserve"> AND(ecommerce_dataset_updated[[#This Row],[Final_Price(Rs.) _]]=ecommerce_dataset_updated[[#This Row],['[Final_Price(Rs.)']]])</f>
        <v>1</v>
      </c>
      <c r="V1818" s="5"/>
    </row>
    <row r="1819" spans="1:22">
      <c r="A1819" t="s">
        <v>7285</v>
      </c>
      <c r="B1819" t="s">
        <v>7286</v>
      </c>
      <c r="C1819" t="s">
        <v>10</v>
      </c>
      <c r="D1819" s="9" t="s">
        <v>7287</v>
      </c>
      <c r="E1819" s="8">
        <f>ecommerce_dataset_updated[[#This Row],[Price (Rs.)]]+0</f>
        <v>323.61</v>
      </c>
      <c r="F1819" s="6" t="s">
        <v>53</v>
      </c>
      <c r="G1819" s="7">
        <f>ecommerce_dataset_updated[[#This Row],[Discount (%)]]+0</f>
        <v>5</v>
      </c>
      <c r="H1819" s="6" t="s">
        <v>7288</v>
      </c>
      <c r="I1819" s="6">
        <f>ecommerce_dataset_updated[[#This Row],['[Price (Rs.)']]]*ecommerce_dataset_updated[[#This Row],['[Discount (%)']]]/100</f>
        <v>16.180500000000002</v>
      </c>
      <c r="J1819" s="6">
        <f>ecommerce_dataset_updated[[#This Row],[Final_Price(Rs.)]]+0</f>
        <v>307.43</v>
      </c>
      <c r="K1819" s="6">
        <f xml:space="preserve"> ecommerce_dataset_updated[[#This Row],['[Price (Rs.)']]]-ecommerce_dataset_updated[[#This Row],[Discount Amount _]]</f>
        <v>307.42950000000002</v>
      </c>
      <c r="L1819" t="s">
        <v>14</v>
      </c>
      <c r="M1819" t="s">
        <v>600</v>
      </c>
      <c r="N1819" s="4" t="s">
        <v>14072</v>
      </c>
      <c r="O1819" s="4" t="s">
        <v>14053</v>
      </c>
      <c r="P1819" s="4" t="s">
        <v>14079</v>
      </c>
      <c r="Q1819" s="5">
        <f>DATE(ecommerce_dataset_updated[[#This Row],[YYYY]],ecommerce_dataset_updated[[#This Row],[MM]],ecommerce_dataset_updated[[#This Row],[DD]])</f>
        <v>45398</v>
      </c>
      <c r="R1819" s="6" t="str">
        <f>TEXT(ecommerce_dataset_updated[[#This Row],['[Purchase_Date']]], "mmm")</f>
        <v>Apr</v>
      </c>
      <c r="S1819" s="6" t="str">
        <f>TEXT(ecommerce_dataset_updated[[#This Row],['[Purchase_Date']]], "ddd")</f>
        <v>Tue</v>
      </c>
      <c r="T1819" s="6">
        <f>ecommerce_dataset_updated[[#This Row],[Final_Price(Rs.) _]]-ecommerce_dataset_updated[[#This Row],['[Final_Price(Rs.)']]]</f>
        <v>-4.9999999998817657E-4</v>
      </c>
      <c r="U1819" s="6" t="b">
        <f xml:space="preserve"> AND(ecommerce_dataset_updated[[#This Row],[Final_Price(Rs.) _]]=ecommerce_dataset_updated[[#This Row],['[Final_Price(Rs.)']]])</f>
        <v>0</v>
      </c>
      <c r="V1819" s="5"/>
    </row>
    <row r="1820" spans="1:22">
      <c r="A1820" t="s">
        <v>7289</v>
      </c>
      <c r="B1820" t="s">
        <v>7290</v>
      </c>
      <c r="C1820" t="s">
        <v>10</v>
      </c>
      <c r="D1820" s="9" t="s">
        <v>7291</v>
      </c>
      <c r="E1820" s="8">
        <f>ecommerce_dataset_updated[[#This Row],[Price (Rs.)]]+0</f>
        <v>473.15</v>
      </c>
      <c r="F1820" s="6" t="s">
        <v>75</v>
      </c>
      <c r="G1820" s="7">
        <f>ecommerce_dataset_updated[[#This Row],[Discount (%)]]+0</f>
        <v>10</v>
      </c>
      <c r="H1820" s="6" t="s">
        <v>7292</v>
      </c>
      <c r="I1820" s="6">
        <f>ecommerce_dataset_updated[[#This Row],['[Price (Rs.)']]]*ecommerce_dataset_updated[[#This Row],['[Discount (%)']]]/100</f>
        <v>47.314999999999998</v>
      </c>
      <c r="J1820" s="6">
        <f>ecommerce_dataset_updated[[#This Row],[Final_Price(Rs.)]]+0</f>
        <v>425.83</v>
      </c>
      <c r="K1820" s="6">
        <f xml:space="preserve"> ecommerce_dataset_updated[[#This Row],['[Price (Rs.)']]]-ecommerce_dataset_updated[[#This Row],[Discount Amount _]]</f>
        <v>425.83499999999998</v>
      </c>
      <c r="L1820" t="s">
        <v>120</v>
      </c>
      <c r="M1820" t="s">
        <v>1357</v>
      </c>
      <c r="N1820" s="4" t="s">
        <v>14061</v>
      </c>
      <c r="O1820" s="4" t="s">
        <v>14052</v>
      </c>
      <c r="P1820" s="4" t="s">
        <v>14079</v>
      </c>
      <c r="Q1820" s="5">
        <f>DATE(ecommerce_dataset_updated[[#This Row],[YYYY]],ecommerce_dataset_updated[[#This Row],[MM]],ecommerce_dataset_updated[[#This Row],[DD]])</f>
        <v>45312</v>
      </c>
      <c r="R1820" s="6" t="str">
        <f>TEXT(ecommerce_dataset_updated[[#This Row],['[Purchase_Date']]], "mmm")</f>
        <v>Jan</v>
      </c>
      <c r="S1820" s="6" t="str">
        <f>TEXT(ecommerce_dataset_updated[[#This Row],['[Purchase_Date']]], "ddd")</f>
        <v>Sun</v>
      </c>
      <c r="T1820" s="6">
        <f>ecommerce_dataset_updated[[#This Row],[Final_Price(Rs.) _]]-ecommerce_dataset_updated[[#This Row],['[Final_Price(Rs.)']]]</f>
        <v>4.9999999999954525E-3</v>
      </c>
      <c r="U1820" s="6" t="b">
        <f xml:space="preserve"> AND(ecommerce_dataset_updated[[#This Row],[Final_Price(Rs.) _]]=ecommerce_dataset_updated[[#This Row],['[Final_Price(Rs.)']]])</f>
        <v>0</v>
      </c>
      <c r="V1820" s="5"/>
    </row>
    <row r="1821" spans="1:22">
      <c r="A1821" t="s">
        <v>7293</v>
      </c>
      <c r="B1821" t="s">
        <v>7294</v>
      </c>
      <c r="C1821" t="s">
        <v>114</v>
      </c>
      <c r="D1821" s="9" t="s">
        <v>7295</v>
      </c>
      <c r="E1821" s="8">
        <f>ecommerce_dataset_updated[[#This Row],[Price (Rs.)]]+0</f>
        <v>439.29</v>
      </c>
      <c r="F1821" s="6" t="s">
        <v>20</v>
      </c>
      <c r="G1821" s="7">
        <f>ecommerce_dataset_updated[[#This Row],[Discount (%)]]+0</f>
        <v>20</v>
      </c>
      <c r="H1821" s="6" t="s">
        <v>7296</v>
      </c>
      <c r="I1821" s="6">
        <f>ecommerce_dataset_updated[[#This Row],['[Price (Rs.)']]]*ecommerce_dataset_updated[[#This Row],['[Discount (%)']]]/100</f>
        <v>87.858000000000004</v>
      </c>
      <c r="J1821" s="6">
        <f>ecommerce_dataset_updated[[#This Row],[Final_Price(Rs.)]]+0</f>
        <v>351.43</v>
      </c>
      <c r="K1821" s="6">
        <f xml:space="preserve"> ecommerce_dataset_updated[[#This Row],['[Price (Rs.)']]]-ecommerce_dataset_updated[[#This Row],[Discount Amount _]]</f>
        <v>351.43200000000002</v>
      </c>
      <c r="L1821" t="s">
        <v>35</v>
      </c>
      <c r="M1821" t="s">
        <v>1055</v>
      </c>
      <c r="N1821" s="4" t="s">
        <v>14059</v>
      </c>
      <c r="O1821" s="4" t="s">
        <v>14062</v>
      </c>
      <c r="P1821" s="4" t="s">
        <v>14079</v>
      </c>
      <c r="Q1821" s="5">
        <f>DATE(ecommerce_dataset_updated[[#This Row],[YYYY]],ecommerce_dataset_updated[[#This Row],[MM]],ecommerce_dataset_updated[[#This Row],[DD]])</f>
        <v>45448</v>
      </c>
      <c r="R1821" s="6" t="str">
        <f>TEXT(ecommerce_dataset_updated[[#This Row],['[Purchase_Date']]], "mmm")</f>
        <v>Jun</v>
      </c>
      <c r="S1821" s="6" t="str">
        <f>TEXT(ecommerce_dataset_updated[[#This Row],['[Purchase_Date']]], "ddd")</f>
        <v>Wed</v>
      </c>
      <c r="T1821" s="6">
        <f>ecommerce_dataset_updated[[#This Row],[Final_Price(Rs.) _]]-ecommerce_dataset_updated[[#This Row],['[Final_Price(Rs.)']]]</f>
        <v>2.0000000000095497E-3</v>
      </c>
      <c r="U1821" s="6" t="b">
        <f xml:space="preserve"> AND(ecommerce_dataset_updated[[#This Row],[Final_Price(Rs.) _]]=ecommerce_dataset_updated[[#This Row],['[Final_Price(Rs.)']]])</f>
        <v>0</v>
      </c>
      <c r="V1821" s="5"/>
    </row>
    <row r="1822" spans="1:22">
      <c r="A1822" t="s">
        <v>7297</v>
      </c>
      <c r="B1822" t="s">
        <v>7298</v>
      </c>
      <c r="C1822" t="s">
        <v>114</v>
      </c>
      <c r="D1822" s="9" t="s">
        <v>7299</v>
      </c>
      <c r="E1822" s="8">
        <f>ecommerce_dataset_updated[[#This Row],[Price (Rs.)]]+0</f>
        <v>415.71</v>
      </c>
      <c r="F1822" s="6" t="s">
        <v>53</v>
      </c>
      <c r="G1822" s="7">
        <f>ecommerce_dataset_updated[[#This Row],[Discount (%)]]+0</f>
        <v>5</v>
      </c>
      <c r="H1822" s="6" t="s">
        <v>7300</v>
      </c>
      <c r="I1822" s="6">
        <f>ecommerce_dataset_updated[[#This Row],['[Price (Rs.)']]]*ecommerce_dataset_updated[[#This Row],['[Discount (%)']]]/100</f>
        <v>20.785499999999999</v>
      </c>
      <c r="J1822" s="6">
        <f>ecommerce_dataset_updated[[#This Row],[Final_Price(Rs.)]]+0</f>
        <v>394.92</v>
      </c>
      <c r="K1822" s="6">
        <f xml:space="preserve"> ecommerce_dataset_updated[[#This Row],['[Price (Rs.)']]]-ecommerce_dataset_updated[[#This Row],[Discount Amount _]]</f>
        <v>394.92449999999997</v>
      </c>
      <c r="L1822" t="s">
        <v>77</v>
      </c>
      <c r="M1822" t="s">
        <v>4431</v>
      </c>
      <c r="N1822" s="4" t="s">
        <v>14066</v>
      </c>
      <c r="O1822" s="4" t="s">
        <v>14051</v>
      </c>
      <c r="P1822" s="4" t="s">
        <v>14079</v>
      </c>
      <c r="Q1822" s="5">
        <f>DATE(ecommerce_dataset_updated[[#This Row],[YYYY]],ecommerce_dataset_updated[[#This Row],[MM]],ecommerce_dataset_updated[[#This Row],[DD]])</f>
        <v>45341</v>
      </c>
      <c r="R1822" s="6" t="str">
        <f>TEXT(ecommerce_dataset_updated[[#This Row],['[Purchase_Date']]], "mmm")</f>
        <v>Feb</v>
      </c>
      <c r="S1822" s="6" t="str">
        <f>TEXT(ecommerce_dataset_updated[[#This Row],['[Purchase_Date']]], "ddd")</f>
        <v>Mon</v>
      </c>
      <c r="T1822" s="6">
        <f>ecommerce_dataset_updated[[#This Row],[Final_Price(Rs.) _]]-ecommerce_dataset_updated[[#This Row],['[Final_Price(Rs.)']]]</f>
        <v>4.4999999999504325E-3</v>
      </c>
      <c r="U1822" s="6" t="b">
        <f xml:space="preserve"> AND(ecommerce_dataset_updated[[#This Row],[Final_Price(Rs.) _]]=ecommerce_dataset_updated[[#This Row],['[Final_Price(Rs.)']]])</f>
        <v>0</v>
      </c>
      <c r="V1822" s="5"/>
    </row>
    <row r="1823" spans="1:22">
      <c r="A1823" t="s">
        <v>7301</v>
      </c>
      <c r="B1823" t="s">
        <v>7302</v>
      </c>
      <c r="C1823" t="s">
        <v>32</v>
      </c>
      <c r="D1823" s="9" t="s">
        <v>917</v>
      </c>
      <c r="E1823" s="8">
        <f>ecommerce_dataset_updated[[#This Row],[Price (Rs.)]]+0</f>
        <v>197.33</v>
      </c>
      <c r="F1823" s="6" t="s">
        <v>20</v>
      </c>
      <c r="G1823" s="7">
        <f>ecommerce_dataset_updated[[#This Row],[Discount (%)]]+0</f>
        <v>20</v>
      </c>
      <c r="H1823" s="6" t="s">
        <v>7303</v>
      </c>
      <c r="I1823" s="6">
        <f>ecommerce_dataset_updated[[#This Row],['[Price (Rs.)']]]*ecommerce_dataset_updated[[#This Row],['[Discount (%)']]]/100</f>
        <v>39.466000000000001</v>
      </c>
      <c r="J1823" s="6">
        <f>ecommerce_dataset_updated[[#This Row],[Final_Price(Rs.)]]+0</f>
        <v>157.86000000000001</v>
      </c>
      <c r="K1823" s="6">
        <f xml:space="preserve"> ecommerce_dataset_updated[[#This Row],['[Price (Rs.)']]]-ecommerce_dataset_updated[[#This Row],[Discount Amount _]]</f>
        <v>157.864</v>
      </c>
      <c r="L1823" t="s">
        <v>120</v>
      </c>
      <c r="M1823" t="s">
        <v>943</v>
      </c>
      <c r="N1823" s="4" t="s">
        <v>14070</v>
      </c>
      <c r="O1823" s="4" t="s">
        <v>14051</v>
      </c>
      <c r="P1823" s="4" t="s">
        <v>14079</v>
      </c>
      <c r="Q1823" s="5">
        <f>DATE(ecommerce_dataset_updated[[#This Row],[YYYY]],ecommerce_dataset_updated[[#This Row],[MM]],ecommerce_dataset_updated[[#This Row],[DD]])</f>
        <v>45340</v>
      </c>
      <c r="R1823" s="6" t="str">
        <f>TEXT(ecommerce_dataset_updated[[#This Row],['[Purchase_Date']]], "mmm")</f>
        <v>Feb</v>
      </c>
      <c r="S1823" s="6" t="str">
        <f>TEXT(ecommerce_dataset_updated[[#This Row],['[Purchase_Date']]], "ddd")</f>
        <v>Sun</v>
      </c>
      <c r="T1823" s="6">
        <f>ecommerce_dataset_updated[[#This Row],[Final_Price(Rs.) _]]-ecommerce_dataset_updated[[#This Row],['[Final_Price(Rs.)']]]</f>
        <v>3.9999999999906777E-3</v>
      </c>
      <c r="U1823" s="6" t="b">
        <f xml:space="preserve"> AND(ecommerce_dataset_updated[[#This Row],[Final_Price(Rs.) _]]=ecommerce_dataset_updated[[#This Row],['[Final_Price(Rs.)']]])</f>
        <v>0</v>
      </c>
      <c r="V1823" s="5"/>
    </row>
    <row r="1824" spans="1:22">
      <c r="A1824" t="s">
        <v>7304</v>
      </c>
      <c r="B1824" t="s">
        <v>7305</v>
      </c>
      <c r="C1824" t="s">
        <v>10</v>
      </c>
      <c r="D1824" s="9" t="s">
        <v>7306</v>
      </c>
      <c r="E1824" s="8">
        <f>ecommerce_dataset_updated[[#This Row],[Price (Rs.)]]+0</f>
        <v>488.2</v>
      </c>
      <c r="F1824" s="6" t="s">
        <v>53</v>
      </c>
      <c r="G1824" s="7">
        <f>ecommerce_dataset_updated[[#This Row],[Discount (%)]]+0</f>
        <v>5</v>
      </c>
      <c r="H1824" s="6" t="s">
        <v>7307</v>
      </c>
      <c r="I1824" s="6">
        <f>ecommerce_dataset_updated[[#This Row],['[Price (Rs.)']]]*ecommerce_dataset_updated[[#This Row],['[Discount (%)']]]/100</f>
        <v>24.41</v>
      </c>
      <c r="J1824" s="6">
        <f>ecommerce_dataset_updated[[#This Row],[Final_Price(Rs.)]]+0</f>
        <v>463.79</v>
      </c>
      <c r="K1824" s="6">
        <f xml:space="preserve"> ecommerce_dataset_updated[[#This Row],['[Price (Rs.)']]]-ecommerce_dataset_updated[[#This Row],[Discount Amount _]]</f>
        <v>463.78999999999996</v>
      </c>
      <c r="L1824" t="s">
        <v>35</v>
      </c>
      <c r="M1824" t="s">
        <v>2952</v>
      </c>
      <c r="N1824" s="4" t="s">
        <v>14062</v>
      </c>
      <c r="O1824" s="4" t="s">
        <v>14051</v>
      </c>
      <c r="P1824" s="4" t="s">
        <v>14079</v>
      </c>
      <c r="Q1824" s="5">
        <f>DATE(ecommerce_dataset_updated[[#This Row],[YYYY]],ecommerce_dataset_updated[[#This Row],[MM]],ecommerce_dataset_updated[[#This Row],[DD]])</f>
        <v>45328</v>
      </c>
      <c r="R1824" s="6" t="str">
        <f>TEXT(ecommerce_dataset_updated[[#This Row],['[Purchase_Date']]], "mmm")</f>
        <v>Feb</v>
      </c>
      <c r="S1824" s="6" t="str">
        <f>TEXT(ecommerce_dataset_updated[[#This Row],['[Purchase_Date']]], "ddd")</f>
        <v>Tue</v>
      </c>
      <c r="T1824" s="6">
        <f>ecommerce_dataset_updated[[#This Row],[Final_Price(Rs.) _]]-ecommerce_dataset_updated[[#This Row],['[Final_Price(Rs.)']]]</f>
        <v>0</v>
      </c>
      <c r="U1824" s="6" t="b">
        <f xml:space="preserve"> AND(ecommerce_dataset_updated[[#This Row],[Final_Price(Rs.) _]]=ecommerce_dataset_updated[[#This Row],['[Final_Price(Rs.)']]])</f>
        <v>1</v>
      </c>
      <c r="V1824" s="5"/>
    </row>
    <row r="1825" spans="1:22">
      <c r="A1825" t="s">
        <v>7308</v>
      </c>
      <c r="B1825" t="s">
        <v>7309</v>
      </c>
      <c r="C1825" t="s">
        <v>39</v>
      </c>
      <c r="D1825" s="9" t="s">
        <v>807</v>
      </c>
      <c r="E1825" s="8">
        <f>ecommerce_dataset_updated[[#This Row],[Price (Rs.)]]+0</f>
        <v>238.75</v>
      </c>
      <c r="F1825" s="6" t="s">
        <v>20</v>
      </c>
      <c r="G1825" s="7">
        <f>ecommerce_dataset_updated[[#This Row],[Discount (%)]]+0</f>
        <v>20</v>
      </c>
      <c r="H1825" s="6" t="s">
        <v>7310</v>
      </c>
      <c r="I1825" s="6">
        <f>ecommerce_dataset_updated[[#This Row],['[Price (Rs.)']]]*ecommerce_dataset_updated[[#This Row],['[Discount (%)']]]/100</f>
        <v>47.75</v>
      </c>
      <c r="J1825" s="6">
        <f>ecommerce_dataset_updated[[#This Row],[Final_Price(Rs.)]]+0</f>
        <v>191</v>
      </c>
      <c r="K1825" s="6">
        <f xml:space="preserve"> ecommerce_dataset_updated[[#This Row],['[Price (Rs.)']]]-ecommerce_dataset_updated[[#This Row],[Discount Amount _]]</f>
        <v>191</v>
      </c>
      <c r="L1825" t="s">
        <v>28</v>
      </c>
      <c r="M1825" t="s">
        <v>2827</v>
      </c>
      <c r="N1825" s="4" t="s">
        <v>14065</v>
      </c>
      <c r="O1825" s="4" t="s">
        <v>75</v>
      </c>
      <c r="P1825" s="4" t="s">
        <v>14079</v>
      </c>
      <c r="Q1825" s="5">
        <f>DATE(ecommerce_dataset_updated[[#This Row],[YYYY]],ecommerce_dataset_updated[[#This Row],[MM]],ecommerce_dataset_updated[[#This Row],[DD]])</f>
        <v>45588</v>
      </c>
      <c r="R1825" s="6" t="str">
        <f>TEXT(ecommerce_dataset_updated[[#This Row],['[Purchase_Date']]], "mmm")</f>
        <v>Oct</v>
      </c>
      <c r="S1825" s="6" t="str">
        <f>TEXT(ecommerce_dataset_updated[[#This Row],['[Purchase_Date']]], "ddd")</f>
        <v>Wed</v>
      </c>
      <c r="T1825" s="6">
        <f>ecommerce_dataset_updated[[#This Row],[Final_Price(Rs.) _]]-ecommerce_dataset_updated[[#This Row],['[Final_Price(Rs.)']]]</f>
        <v>0</v>
      </c>
      <c r="U1825" s="6" t="b">
        <f xml:space="preserve"> AND(ecommerce_dataset_updated[[#This Row],[Final_Price(Rs.) _]]=ecommerce_dataset_updated[[#This Row],['[Final_Price(Rs.)']]])</f>
        <v>1</v>
      </c>
      <c r="V1825" s="5"/>
    </row>
    <row r="1826" spans="1:22">
      <c r="A1826" t="s">
        <v>7311</v>
      </c>
      <c r="B1826" t="s">
        <v>7312</v>
      </c>
      <c r="C1826" t="s">
        <v>45</v>
      </c>
      <c r="D1826" s="9" t="s">
        <v>7313</v>
      </c>
      <c r="E1826" s="8">
        <f>ecommerce_dataset_updated[[#This Row],[Price (Rs.)]]+0</f>
        <v>37.22</v>
      </c>
      <c r="F1826" s="6" t="s">
        <v>154</v>
      </c>
      <c r="G1826" s="7">
        <f>ecommerce_dataset_updated[[#This Row],[Discount (%)]]+0</f>
        <v>30</v>
      </c>
      <c r="H1826" s="6" t="s">
        <v>7314</v>
      </c>
      <c r="I1826" s="6">
        <f>ecommerce_dataset_updated[[#This Row],['[Price (Rs.)']]]*ecommerce_dataset_updated[[#This Row],['[Discount (%)']]]/100</f>
        <v>11.165999999999999</v>
      </c>
      <c r="J1826" s="6">
        <f>ecommerce_dataset_updated[[#This Row],[Final_Price(Rs.)]]+0</f>
        <v>26.05</v>
      </c>
      <c r="K1826" s="6">
        <f xml:space="preserve"> ecommerce_dataset_updated[[#This Row],['[Price (Rs.)']]]-ecommerce_dataset_updated[[#This Row],[Discount Amount _]]</f>
        <v>26.054000000000002</v>
      </c>
      <c r="L1826" t="s">
        <v>28</v>
      </c>
      <c r="M1826" t="s">
        <v>131</v>
      </c>
      <c r="N1826" s="4" t="s">
        <v>14066</v>
      </c>
      <c r="O1826" s="4" t="s">
        <v>14053</v>
      </c>
      <c r="P1826" s="4" t="s">
        <v>14079</v>
      </c>
      <c r="Q1826" s="5">
        <f>DATE(ecommerce_dataset_updated[[#This Row],[YYYY]],ecommerce_dataset_updated[[#This Row],[MM]],ecommerce_dataset_updated[[#This Row],[DD]])</f>
        <v>45401</v>
      </c>
      <c r="R1826" s="6" t="str">
        <f>TEXT(ecommerce_dataset_updated[[#This Row],['[Purchase_Date']]], "mmm")</f>
        <v>Apr</v>
      </c>
      <c r="S1826" s="6" t="str">
        <f>TEXT(ecommerce_dataset_updated[[#This Row],['[Purchase_Date']]], "ddd")</f>
        <v>Fri</v>
      </c>
      <c r="T1826" s="6">
        <f>ecommerce_dataset_updated[[#This Row],[Final_Price(Rs.) _]]-ecommerce_dataset_updated[[#This Row],['[Final_Price(Rs.)']]]</f>
        <v>4.0000000000013358E-3</v>
      </c>
      <c r="U1826" s="6" t="b">
        <f xml:space="preserve"> AND(ecommerce_dataset_updated[[#This Row],[Final_Price(Rs.) _]]=ecommerce_dataset_updated[[#This Row],['[Final_Price(Rs.)']]])</f>
        <v>0</v>
      </c>
      <c r="V1826" s="5"/>
    </row>
    <row r="1827" spans="1:22">
      <c r="A1827" t="s">
        <v>7315</v>
      </c>
      <c r="B1827" t="s">
        <v>7316</v>
      </c>
      <c r="C1827" t="s">
        <v>18</v>
      </c>
      <c r="D1827" s="9" t="s">
        <v>7317</v>
      </c>
      <c r="E1827" s="8">
        <f>ecommerce_dataset_updated[[#This Row],[Price (Rs.)]]+0</f>
        <v>478.77</v>
      </c>
      <c r="F1827" s="6" t="s">
        <v>20</v>
      </c>
      <c r="G1827" s="7">
        <f>ecommerce_dataset_updated[[#This Row],[Discount (%)]]+0</f>
        <v>20</v>
      </c>
      <c r="H1827" s="6" t="s">
        <v>7318</v>
      </c>
      <c r="I1827" s="6">
        <f>ecommerce_dataset_updated[[#This Row],['[Price (Rs.)']]]*ecommerce_dataset_updated[[#This Row],['[Discount (%)']]]/100</f>
        <v>95.753999999999991</v>
      </c>
      <c r="J1827" s="6">
        <f>ecommerce_dataset_updated[[#This Row],[Final_Price(Rs.)]]+0</f>
        <v>383.02</v>
      </c>
      <c r="K1827" s="6">
        <f xml:space="preserve"> ecommerce_dataset_updated[[#This Row],['[Price (Rs.)']]]-ecommerce_dataset_updated[[#This Row],[Discount Amount _]]</f>
        <v>383.01599999999996</v>
      </c>
      <c r="L1827" t="s">
        <v>14</v>
      </c>
      <c r="M1827" t="s">
        <v>2540</v>
      </c>
      <c r="N1827" s="4" t="s">
        <v>14066</v>
      </c>
      <c r="O1827" s="4" t="s">
        <v>14049</v>
      </c>
      <c r="P1827" s="4" t="s">
        <v>14079</v>
      </c>
      <c r="Q1827" s="5">
        <f>DATE(ecommerce_dataset_updated[[#This Row],[YYYY]],ecommerce_dataset_updated[[#This Row],[MM]],ecommerce_dataset_updated[[#This Row],[DD]])</f>
        <v>45615</v>
      </c>
      <c r="R1827" s="6" t="str">
        <f>TEXT(ecommerce_dataset_updated[[#This Row],['[Purchase_Date']]], "mmm")</f>
        <v>Nov</v>
      </c>
      <c r="S1827" s="6" t="str">
        <f>TEXT(ecommerce_dataset_updated[[#This Row],['[Purchase_Date']]], "ddd")</f>
        <v>Tue</v>
      </c>
      <c r="T1827" s="6">
        <f>ecommerce_dataset_updated[[#This Row],[Final_Price(Rs.) _]]-ecommerce_dataset_updated[[#This Row],['[Final_Price(Rs.)']]]</f>
        <v>-4.0000000000190994E-3</v>
      </c>
      <c r="U1827" s="6" t="b">
        <f xml:space="preserve"> AND(ecommerce_dataset_updated[[#This Row],[Final_Price(Rs.) _]]=ecommerce_dataset_updated[[#This Row],['[Final_Price(Rs.)']]])</f>
        <v>0</v>
      </c>
      <c r="V1827" s="5"/>
    </row>
    <row r="1828" spans="1:22">
      <c r="A1828" t="s">
        <v>7319</v>
      </c>
      <c r="B1828" t="s">
        <v>7320</v>
      </c>
      <c r="C1828" t="s">
        <v>18</v>
      </c>
      <c r="D1828" s="9" t="s">
        <v>7321</v>
      </c>
      <c r="E1828" s="8">
        <f>ecommerce_dataset_updated[[#This Row],[Price (Rs.)]]+0</f>
        <v>441.14</v>
      </c>
      <c r="F1828" s="6" t="s">
        <v>12</v>
      </c>
      <c r="G1828" s="7">
        <f>ecommerce_dataset_updated[[#This Row],[Discount (%)]]+0</f>
        <v>15</v>
      </c>
      <c r="H1828" s="6" t="s">
        <v>7322</v>
      </c>
      <c r="I1828" s="6">
        <f>ecommerce_dataset_updated[[#This Row],['[Price (Rs.)']]]*ecommerce_dataset_updated[[#This Row],['[Discount (%)']]]/100</f>
        <v>66.170999999999992</v>
      </c>
      <c r="J1828" s="6">
        <f>ecommerce_dataset_updated[[#This Row],[Final_Price(Rs.)]]+0</f>
        <v>374.97</v>
      </c>
      <c r="K1828" s="6">
        <f xml:space="preserve"> ecommerce_dataset_updated[[#This Row],['[Price (Rs.)']]]-ecommerce_dataset_updated[[#This Row],[Discount Amount _]]</f>
        <v>374.96899999999999</v>
      </c>
      <c r="L1828" t="s">
        <v>35</v>
      </c>
      <c r="M1828" t="s">
        <v>3281</v>
      </c>
      <c r="N1828" s="4" t="s">
        <v>14051</v>
      </c>
      <c r="O1828" s="4" t="s">
        <v>14059</v>
      </c>
      <c r="P1828" s="4" t="s">
        <v>14079</v>
      </c>
      <c r="Q1828" s="5">
        <f>DATE(ecommerce_dataset_updated[[#This Row],[YYYY]],ecommerce_dataset_updated[[#This Row],[MM]],ecommerce_dataset_updated[[#This Row],[DD]])</f>
        <v>45414</v>
      </c>
      <c r="R1828" s="6" t="str">
        <f>TEXT(ecommerce_dataset_updated[[#This Row],['[Purchase_Date']]], "mmm")</f>
        <v>May</v>
      </c>
      <c r="S1828" s="6" t="str">
        <f>TEXT(ecommerce_dataset_updated[[#This Row],['[Purchase_Date']]], "ddd")</f>
        <v>Thu</v>
      </c>
      <c r="T1828" s="6">
        <f>ecommerce_dataset_updated[[#This Row],[Final_Price(Rs.) _]]-ecommerce_dataset_updated[[#This Row],['[Final_Price(Rs.)']]]</f>
        <v>-1.0000000000331966E-3</v>
      </c>
      <c r="U1828" s="6" t="b">
        <f xml:space="preserve"> AND(ecommerce_dataset_updated[[#This Row],[Final_Price(Rs.) _]]=ecommerce_dataset_updated[[#This Row],['[Final_Price(Rs.)']]])</f>
        <v>0</v>
      </c>
      <c r="V1828" s="5"/>
    </row>
    <row r="1829" spans="1:22">
      <c r="A1829" t="s">
        <v>7323</v>
      </c>
      <c r="B1829" t="s">
        <v>7324</v>
      </c>
      <c r="C1829" t="s">
        <v>32</v>
      </c>
      <c r="D1829" s="9" t="s">
        <v>7325</v>
      </c>
      <c r="E1829" s="8">
        <f>ecommerce_dataset_updated[[#This Row],[Price (Rs.)]]+0</f>
        <v>209.12</v>
      </c>
      <c r="F1829" s="6" t="s">
        <v>154</v>
      </c>
      <c r="G1829" s="7">
        <f>ecommerce_dataset_updated[[#This Row],[Discount (%)]]+0</f>
        <v>30</v>
      </c>
      <c r="H1829" s="6" t="s">
        <v>7326</v>
      </c>
      <c r="I1829" s="6">
        <f>ecommerce_dataset_updated[[#This Row],['[Price (Rs.)']]]*ecommerce_dataset_updated[[#This Row],['[Discount (%)']]]/100</f>
        <v>62.736000000000004</v>
      </c>
      <c r="J1829" s="6">
        <f>ecommerce_dataset_updated[[#This Row],[Final_Price(Rs.)]]+0</f>
        <v>146.38</v>
      </c>
      <c r="K1829" s="6">
        <f xml:space="preserve"> ecommerce_dataset_updated[[#This Row],['[Price (Rs.)']]]-ecommerce_dataset_updated[[#This Row],[Discount Amount _]]</f>
        <v>146.38400000000001</v>
      </c>
      <c r="L1829" t="s">
        <v>35</v>
      </c>
      <c r="M1829" t="s">
        <v>3281</v>
      </c>
      <c r="N1829" s="4" t="s">
        <v>14051</v>
      </c>
      <c r="O1829" s="4" t="s">
        <v>14059</v>
      </c>
      <c r="P1829" s="4" t="s">
        <v>14079</v>
      </c>
      <c r="Q1829" s="5">
        <f>DATE(ecommerce_dataset_updated[[#This Row],[YYYY]],ecommerce_dataset_updated[[#This Row],[MM]],ecommerce_dataset_updated[[#This Row],[DD]])</f>
        <v>45414</v>
      </c>
      <c r="R1829" s="6" t="str">
        <f>TEXT(ecommerce_dataset_updated[[#This Row],['[Purchase_Date']]], "mmm")</f>
        <v>May</v>
      </c>
      <c r="S1829" s="6" t="str">
        <f>TEXT(ecommerce_dataset_updated[[#This Row],['[Purchase_Date']]], "ddd")</f>
        <v>Thu</v>
      </c>
      <c r="T1829" s="6">
        <f>ecommerce_dataset_updated[[#This Row],[Final_Price(Rs.) _]]-ecommerce_dataset_updated[[#This Row],['[Final_Price(Rs.)']]]</f>
        <v>4.0000000000190994E-3</v>
      </c>
      <c r="U1829" s="6" t="b">
        <f xml:space="preserve"> AND(ecommerce_dataset_updated[[#This Row],[Final_Price(Rs.) _]]=ecommerce_dataset_updated[[#This Row],['[Final_Price(Rs.)']]])</f>
        <v>0</v>
      </c>
      <c r="V1829" s="5"/>
    </row>
    <row r="1830" spans="1:22">
      <c r="A1830" t="s">
        <v>7327</v>
      </c>
      <c r="B1830" t="s">
        <v>7328</v>
      </c>
      <c r="C1830" t="s">
        <v>32</v>
      </c>
      <c r="D1830" s="9" t="s">
        <v>7329</v>
      </c>
      <c r="E1830" s="8">
        <f>ecommerce_dataset_updated[[#This Row],[Price (Rs.)]]+0</f>
        <v>71.709999999999994</v>
      </c>
      <c r="F1830" s="6" t="s">
        <v>75</v>
      </c>
      <c r="G1830" s="7">
        <f>ecommerce_dataset_updated[[#This Row],[Discount (%)]]+0</f>
        <v>10</v>
      </c>
      <c r="H1830" s="6" t="s">
        <v>7330</v>
      </c>
      <c r="I1830" s="6">
        <f>ecommerce_dataset_updated[[#This Row],['[Price (Rs.)']]]*ecommerce_dataset_updated[[#This Row],['[Discount (%)']]]/100</f>
        <v>7.1709999999999994</v>
      </c>
      <c r="J1830" s="6">
        <f>ecommerce_dataset_updated[[#This Row],[Final_Price(Rs.)]]+0</f>
        <v>64.540000000000006</v>
      </c>
      <c r="K1830" s="6">
        <f xml:space="preserve"> ecommerce_dataset_updated[[#This Row],['[Price (Rs.)']]]-ecommerce_dataset_updated[[#This Row],[Discount Amount _]]</f>
        <v>64.538999999999987</v>
      </c>
      <c r="L1830" t="s">
        <v>35</v>
      </c>
      <c r="M1830" t="s">
        <v>29</v>
      </c>
      <c r="N1830" s="4" t="s">
        <v>14052</v>
      </c>
      <c r="O1830" s="4" t="s">
        <v>14050</v>
      </c>
      <c r="P1830" s="4" t="s">
        <v>14079</v>
      </c>
      <c r="Q1830" s="5">
        <f>DATE(ecommerce_dataset_updated[[#This Row],[YYYY]],ecommerce_dataset_updated[[#This Row],[MM]],ecommerce_dataset_updated[[#This Row],[DD]])</f>
        <v>45536</v>
      </c>
      <c r="R1830" s="6" t="str">
        <f>TEXT(ecommerce_dataset_updated[[#This Row],['[Purchase_Date']]], "mmm")</f>
        <v>Sep</v>
      </c>
      <c r="S1830" s="6" t="str">
        <f>TEXT(ecommerce_dataset_updated[[#This Row],['[Purchase_Date']]], "ddd")</f>
        <v>Sun</v>
      </c>
      <c r="T1830" s="6">
        <f>ecommerce_dataset_updated[[#This Row],[Final_Price(Rs.) _]]-ecommerce_dataset_updated[[#This Row],['[Final_Price(Rs.)']]]</f>
        <v>-1.0000000000189857E-3</v>
      </c>
      <c r="U1830" s="6" t="b">
        <f xml:space="preserve"> AND(ecommerce_dataset_updated[[#This Row],[Final_Price(Rs.) _]]=ecommerce_dataset_updated[[#This Row],['[Final_Price(Rs.)']]])</f>
        <v>0</v>
      </c>
      <c r="V1830" s="5"/>
    </row>
    <row r="1831" spans="1:22">
      <c r="A1831" t="s">
        <v>7331</v>
      </c>
      <c r="B1831" t="s">
        <v>7332</v>
      </c>
      <c r="C1831" t="s">
        <v>10</v>
      </c>
      <c r="D1831" s="9" t="s">
        <v>7333</v>
      </c>
      <c r="E1831" s="8">
        <f>ecommerce_dataset_updated[[#This Row],[Price (Rs.)]]+0</f>
        <v>213.18</v>
      </c>
      <c r="F1831" s="6" t="s">
        <v>12</v>
      </c>
      <c r="G1831" s="7">
        <f>ecommerce_dataset_updated[[#This Row],[Discount (%)]]+0</f>
        <v>15</v>
      </c>
      <c r="H1831" s="6" t="s">
        <v>7334</v>
      </c>
      <c r="I1831" s="6">
        <f>ecommerce_dataset_updated[[#This Row],['[Price (Rs.)']]]*ecommerce_dataset_updated[[#This Row],['[Discount (%)']]]/100</f>
        <v>31.977000000000004</v>
      </c>
      <c r="J1831" s="6">
        <f>ecommerce_dataset_updated[[#This Row],[Final_Price(Rs.)]]+0</f>
        <v>181.2</v>
      </c>
      <c r="K1831" s="6">
        <f xml:space="preserve"> ecommerce_dataset_updated[[#This Row],['[Price (Rs.)']]]-ecommerce_dataset_updated[[#This Row],[Discount Amount _]]</f>
        <v>181.203</v>
      </c>
      <c r="L1831" t="s">
        <v>77</v>
      </c>
      <c r="M1831" t="s">
        <v>4395</v>
      </c>
      <c r="N1831" s="4" t="s">
        <v>20</v>
      </c>
      <c r="O1831" s="4" t="s">
        <v>14059</v>
      </c>
      <c r="P1831" s="4" t="s">
        <v>14079</v>
      </c>
      <c r="Q1831" s="5">
        <f>DATE(ecommerce_dataset_updated[[#This Row],[YYYY]],ecommerce_dataset_updated[[#This Row],[MM]],ecommerce_dataset_updated[[#This Row],[DD]])</f>
        <v>45432</v>
      </c>
      <c r="R1831" s="6" t="str">
        <f>TEXT(ecommerce_dataset_updated[[#This Row],['[Purchase_Date']]], "mmm")</f>
        <v>May</v>
      </c>
      <c r="S1831" s="6" t="str">
        <f>TEXT(ecommerce_dataset_updated[[#This Row],['[Purchase_Date']]], "ddd")</f>
        <v>Mon</v>
      </c>
      <c r="T1831" s="6">
        <f>ecommerce_dataset_updated[[#This Row],[Final_Price(Rs.) _]]-ecommerce_dataset_updated[[#This Row],['[Final_Price(Rs.)']]]</f>
        <v>3.0000000000143245E-3</v>
      </c>
      <c r="U1831" s="6" t="b">
        <f xml:space="preserve"> AND(ecommerce_dataset_updated[[#This Row],[Final_Price(Rs.) _]]=ecommerce_dataset_updated[[#This Row],['[Final_Price(Rs.)']]])</f>
        <v>0</v>
      </c>
      <c r="V1831" s="5"/>
    </row>
    <row r="1832" spans="1:22">
      <c r="A1832" t="s">
        <v>7335</v>
      </c>
      <c r="B1832" t="s">
        <v>7336</v>
      </c>
      <c r="C1832" t="s">
        <v>39</v>
      </c>
      <c r="D1832" s="9" t="s">
        <v>7337</v>
      </c>
      <c r="E1832" s="8">
        <f>ecommerce_dataset_updated[[#This Row],[Price (Rs.)]]+0</f>
        <v>417.6</v>
      </c>
      <c r="F1832" s="6" t="s">
        <v>20</v>
      </c>
      <c r="G1832" s="7">
        <f>ecommerce_dataset_updated[[#This Row],[Discount (%)]]+0</f>
        <v>20</v>
      </c>
      <c r="H1832" s="6" t="s">
        <v>7338</v>
      </c>
      <c r="I1832" s="6">
        <f>ecommerce_dataset_updated[[#This Row],['[Price (Rs.)']]]*ecommerce_dataset_updated[[#This Row],['[Discount (%)']]]/100</f>
        <v>83.52</v>
      </c>
      <c r="J1832" s="6">
        <f>ecommerce_dataset_updated[[#This Row],[Final_Price(Rs.)]]+0</f>
        <v>334.08</v>
      </c>
      <c r="K1832" s="6">
        <f xml:space="preserve"> ecommerce_dataset_updated[[#This Row],['[Price (Rs.)']]]-ecommerce_dataset_updated[[#This Row],[Discount Amount _]]</f>
        <v>334.08000000000004</v>
      </c>
      <c r="L1832" t="s">
        <v>35</v>
      </c>
      <c r="M1832" t="s">
        <v>1177</v>
      </c>
      <c r="N1832" s="4" t="s">
        <v>14066</v>
      </c>
      <c r="O1832" s="4" t="s">
        <v>14059</v>
      </c>
      <c r="P1832" s="4" t="s">
        <v>14079</v>
      </c>
      <c r="Q1832" s="5">
        <f>DATE(ecommerce_dataset_updated[[#This Row],[YYYY]],ecommerce_dataset_updated[[#This Row],[MM]],ecommerce_dataset_updated[[#This Row],[DD]])</f>
        <v>45431</v>
      </c>
      <c r="R1832" s="6" t="str">
        <f>TEXT(ecommerce_dataset_updated[[#This Row],['[Purchase_Date']]], "mmm")</f>
        <v>May</v>
      </c>
      <c r="S1832" s="6" t="str">
        <f>TEXT(ecommerce_dataset_updated[[#This Row],['[Purchase_Date']]], "ddd")</f>
        <v>Sun</v>
      </c>
      <c r="T1832" s="6">
        <f>ecommerce_dataset_updated[[#This Row],[Final_Price(Rs.) _]]-ecommerce_dataset_updated[[#This Row],['[Final_Price(Rs.)']]]</f>
        <v>0</v>
      </c>
      <c r="U1832" s="6" t="b">
        <f xml:space="preserve"> AND(ecommerce_dataset_updated[[#This Row],[Final_Price(Rs.) _]]=ecommerce_dataset_updated[[#This Row],['[Final_Price(Rs.)']]])</f>
        <v>1</v>
      </c>
      <c r="V1832" s="5"/>
    </row>
    <row r="1833" spans="1:22">
      <c r="A1833" t="s">
        <v>7339</v>
      </c>
      <c r="B1833" t="s">
        <v>7340</v>
      </c>
      <c r="C1833" t="s">
        <v>45</v>
      </c>
      <c r="D1833" s="9" t="s">
        <v>7341</v>
      </c>
      <c r="E1833" s="8">
        <f>ecommerce_dataset_updated[[#This Row],[Price (Rs.)]]+0</f>
        <v>347.93</v>
      </c>
      <c r="F1833" s="6" t="s">
        <v>12</v>
      </c>
      <c r="G1833" s="7">
        <f>ecommerce_dataset_updated[[#This Row],[Discount (%)]]+0</f>
        <v>15</v>
      </c>
      <c r="H1833" s="6" t="s">
        <v>7342</v>
      </c>
      <c r="I1833" s="6">
        <f>ecommerce_dataset_updated[[#This Row],['[Price (Rs.)']]]*ecommerce_dataset_updated[[#This Row],['[Discount (%)']]]/100</f>
        <v>52.189499999999995</v>
      </c>
      <c r="J1833" s="6">
        <f>ecommerce_dataset_updated[[#This Row],[Final_Price(Rs.)]]+0</f>
        <v>295.74</v>
      </c>
      <c r="K1833" s="6">
        <f xml:space="preserve"> ecommerce_dataset_updated[[#This Row],['[Price (Rs.)']]]-ecommerce_dataset_updated[[#This Row],[Discount Amount _]]</f>
        <v>295.7405</v>
      </c>
      <c r="L1833" t="s">
        <v>120</v>
      </c>
      <c r="M1833" t="s">
        <v>357</v>
      </c>
      <c r="N1833" s="4" t="s">
        <v>14058</v>
      </c>
      <c r="O1833" s="4" t="s">
        <v>14052</v>
      </c>
      <c r="P1833" s="4" t="s">
        <v>14079</v>
      </c>
      <c r="Q1833" s="5">
        <f>DATE(ecommerce_dataset_updated[[#This Row],[YYYY]],ecommerce_dataset_updated[[#This Row],[MM]],ecommerce_dataset_updated[[#This Row],[DD]])</f>
        <v>45320</v>
      </c>
      <c r="R1833" s="6" t="str">
        <f>TEXT(ecommerce_dataset_updated[[#This Row],['[Purchase_Date']]], "mmm")</f>
        <v>Jan</v>
      </c>
      <c r="S1833" s="6" t="str">
        <f>TEXT(ecommerce_dataset_updated[[#This Row],['[Purchase_Date']]], "ddd")</f>
        <v>Mon</v>
      </c>
      <c r="T1833" s="6">
        <f>ecommerce_dataset_updated[[#This Row],[Final_Price(Rs.) _]]-ecommerce_dataset_updated[[#This Row],['[Final_Price(Rs.)']]]</f>
        <v>4.9999999998817657E-4</v>
      </c>
      <c r="U1833" s="6" t="b">
        <f xml:space="preserve"> AND(ecommerce_dataset_updated[[#This Row],[Final_Price(Rs.) _]]=ecommerce_dataset_updated[[#This Row],['[Final_Price(Rs.)']]])</f>
        <v>0</v>
      </c>
      <c r="V1833" s="5"/>
    </row>
    <row r="1834" spans="1:22">
      <c r="A1834" t="s">
        <v>7343</v>
      </c>
      <c r="B1834" t="s">
        <v>7344</v>
      </c>
      <c r="C1834" t="s">
        <v>32</v>
      </c>
      <c r="D1834" s="9" t="s">
        <v>7345</v>
      </c>
      <c r="E1834" s="8">
        <f>ecommerce_dataset_updated[[#This Row],[Price (Rs.)]]+0</f>
        <v>431.65</v>
      </c>
      <c r="F1834" s="6" t="s">
        <v>26</v>
      </c>
      <c r="G1834" s="7">
        <f>ecommerce_dataset_updated[[#This Row],[Discount (%)]]+0</f>
        <v>25</v>
      </c>
      <c r="H1834" s="6" t="s">
        <v>7346</v>
      </c>
      <c r="I1834" s="6">
        <f>ecommerce_dataset_updated[[#This Row],['[Price (Rs.)']]]*ecommerce_dataset_updated[[#This Row],['[Discount (%)']]]/100</f>
        <v>107.91249999999999</v>
      </c>
      <c r="J1834" s="6">
        <f>ecommerce_dataset_updated[[#This Row],[Final_Price(Rs.)]]+0</f>
        <v>323.74</v>
      </c>
      <c r="K1834" s="6">
        <f xml:space="preserve"> ecommerce_dataset_updated[[#This Row],['[Price (Rs.)']]]-ecommerce_dataset_updated[[#This Row],[Discount Amount _]]</f>
        <v>323.73749999999995</v>
      </c>
      <c r="L1834" t="s">
        <v>28</v>
      </c>
      <c r="M1834" t="s">
        <v>4395</v>
      </c>
      <c r="N1834" s="4" t="s">
        <v>20</v>
      </c>
      <c r="O1834" s="4" t="s">
        <v>14059</v>
      </c>
      <c r="P1834" s="4" t="s">
        <v>14079</v>
      </c>
      <c r="Q1834" s="5">
        <f>DATE(ecommerce_dataset_updated[[#This Row],[YYYY]],ecommerce_dataset_updated[[#This Row],[MM]],ecommerce_dataset_updated[[#This Row],[DD]])</f>
        <v>45432</v>
      </c>
      <c r="R1834" s="6" t="str">
        <f>TEXT(ecommerce_dataset_updated[[#This Row],['[Purchase_Date']]], "mmm")</f>
        <v>May</v>
      </c>
      <c r="S1834" s="6" t="str">
        <f>TEXT(ecommerce_dataset_updated[[#This Row],['[Purchase_Date']]], "ddd")</f>
        <v>Mon</v>
      </c>
      <c r="T1834" s="6">
        <f>ecommerce_dataset_updated[[#This Row],[Final_Price(Rs.) _]]-ecommerce_dataset_updated[[#This Row],['[Final_Price(Rs.)']]]</f>
        <v>-2.5000000000545697E-3</v>
      </c>
      <c r="U1834" s="6" t="b">
        <f xml:space="preserve"> AND(ecommerce_dataset_updated[[#This Row],[Final_Price(Rs.) _]]=ecommerce_dataset_updated[[#This Row],['[Final_Price(Rs.)']]])</f>
        <v>0</v>
      </c>
      <c r="V1834" s="5"/>
    </row>
    <row r="1835" spans="1:22">
      <c r="A1835" t="s">
        <v>7347</v>
      </c>
      <c r="B1835" t="s">
        <v>7348</v>
      </c>
      <c r="C1835" t="s">
        <v>10</v>
      </c>
      <c r="D1835" s="9" t="s">
        <v>7349</v>
      </c>
      <c r="E1835" s="8">
        <f>ecommerce_dataset_updated[[#This Row],[Price (Rs.)]]+0</f>
        <v>212.6</v>
      </c>
      <c r="F1835" s="6" t="s">
        <v>107</v>
      </c>
      <c r="G1835" s="7">
        <f>ecommerce_dataset_updated[[#This Row],[Discount (%)]]+0</f>
        <v>0</v>
      </c>
      <c r="H1835" s="6" t="s">
        <v>7349</v>
      </c>
      <c r="I1835" s="6">
        <f>ecommerce_dataset_updated[[#This Row],['[Price (Rs.)']]]*ecommerce_dataset_updated[[#This Row],['[Discount (%)']]]/100</f>
        <v>0</v>
      </c>
      <c r="J1835" s="6">
        <f>ecommerce_dataset_updated[[#This Row],[Final_Price(Rs.)]]+0</f>
        <v>212.6</v>
      </c>
      <c r="K1835" s="6">
        <f xml:space="preserve"> ecommerce_dataset_updated[[#This Row],['[Price (Rs.)']]]-ecommerce_dataset_updated[[#This Row],[Discount Amount _]]</f>
        <v>212.6</v>
      </c>
      <c r="L1835" t="s">
        <v>35</v>
      </c>
      <c r="M1835" t="s">
        <v>3915</v>
      </c>
      <c r="N1835" s="4" t="s">
        <v>14072</v>
      </c>
      <c r="O1835" s="4" t="s">
        <v>14057</v>
      </c>
      <c r="P1835" s="4" t="s">
        <v>14079</v>
      </c>
      <c r="Q1835" s="5">
        <f>DATE(ecommerce_dataset_updated[[#This Row],[YYYY]],ecommerce_dataset_updated[[#This Row],[MM]],ecommerce_dataset_updated[[#This Row],[DD]])</f>
        <v>45367</v>
      </c>
      <c r="R1835" s="6" t="str">
        <f>TEXT(ecommerce_dataset_updated[[#This Row],['[Purchase_Date']]], "mmm")</f>
        <v>Mar</v>
      </c>
      <c r="S1835" s="6" t="str">
        <f>TEXT(ecommerce_dataset_updated[[#This Row],['[Purchase_Date']]], "ddd")</f>
        <v>Sat</v>
      </c>
      <c r="T1835" s="6">
        <f>ecommerce_dataset_updated[[#This Row],[Final_Price(Rs.) _]]-ecommerce_dataset_updated[[#This Row],['[Final_Price(Rs.)']]]</f>
        <v>0</v>
      </c>
      <c r="U1835" s="6" t="b">
        <f xml:space="preserve"> AND(ecommerce_dataset_updated[[#This Row],[Final_Price(Rs.) _]]=ecommerce_dataset_updated[[#This Row],['[Final_Price(Rs.)']]])</f>
        <v>1</v>
      </c>
      <c r="V1835" s="5"/>
    </row>
    <row r="1836" spans="1:22">
      <c r="A1836" t="s">
        <v>7350</v>
      </c>
      <c r="B1836" t="s">
        <v>7351</v>
      </c>
      <c r="C1836" t="s">
        <v>68</v>
      </c>
      <c r="D1836" s="9" t="s">
        <v>7352</v>
      </c>
      <c r="E1836" s="8">
        <f>ecommerce_dataset_updated[[#This Row],[Price (Rs.)]]+0</f>
        <v>485.75</v>
      </c>
      <c r="F1836" s="6" t="s">
        <v>20</v>
      </c>
      <c r="G1836" s="7">
        <f>ecommerce_dataset_updated[[#This Row],[Discount (%)]]+0</f>
        <v>20</v>
      </c>
      <c r="H1836" s="6" t="s">
        <v>7353</v>
      </c>
      <c r="I1836" s="6">
        <f>ecommerce_dataset_updated[[#This Row],['[Price (Rs.)']]]*ecommerce_dataset_updated[[#This Row],['[Discount (%)']]]/100</f>
        <v>97.15</v>
      </c>
      <c r="J1836" s="6">
        <f>ecommerce_dataset_updated[[#This Row],[Final_Price(Rs.)]]+0</f>
        <v>388.6</v>
      </c>
      <c r="K1836" s="6">
        <f xml:space="preserve"> ecommerce_dataset_updated[[#This Row],['[Price (Rs.)']]]-ecommerce_dataset_updated[[#This Row],[Discount Amount _]]</f>
        <v>388.6</v>
      </c>
      <c r="L1836" t="s">
        <v>35</v>
      </c>
      <c r="M1836" t="s">
        <v>1884</v>
      </c>
      <c r="N1836" s="4" t="s">
        <v>14055</v>
      </c>
      <c r="O1836" s="4" t="s">
        <v>14050</v>
      </c>
      <c r="P1836" s="4" t="s">
        <v>14079</v>
      </c>
      <c r="Q1836" s="5">
        <f>DATE(ecommerce_dataset_updated[[#This Row],[YYYY]],ecommerce_dataset_updated[[#This Row],[MM]],ecommerce_dataset_updated[[#This Row],[DD]])</f>
        <v>45543</v>
      </c>
      <c r="R1836" s="6" t="str">
        <f>TEXT(ecommerce_dataset_updated[[#This Row],['[Purchase_Date']]], "mmm")</f>
        <v>Sep</v>
      </c>
      <c r="S1836" s="6" t="str">
        <f>TEXT(ecommerce_dataset_updated[[#This Row],['[Purchase_Date']]], "ddd")</f>
        <v>Sun</v>
      </c>
      <c r="T1836" s="6">
        <f>ecommerce_dataset_updated[[#This Row],[Final_Price(Rs.) _]]-ecommerce_dataset_updated[[#This Row],['[Final_Price(Rs.)']]]</f>
        <v>0</v>
      </c>
      <c r="U1836" s="6" t="b">
        <f xml:space="preserve"> AND(ecommerce_dataset_updated[[#This Row],[Final_Price(Rs.) _]]=ecommerce_dataset_updated[[#This Row],['[Final_Price(Rs.)']]])</f>
        <v>1</v>
      </c>
      <c r="V1836" s="5"/>
    </row>
    <row r="1837" spans="1:22">
      <c r="A1837" t="s">
        <v>7354</v>
      </c>
      <c r="B1837" t="s">
        <v>7355</v>
      </c>
      <c r="C1837" t="s">
        <v>114</v>
      </c>
      <c r="D1837" s="9" t="s">
        <v>7356</v>
      </c>
      <c r="E1837" s="8">
        <f>ecommerce_dataset_updated[[#This Row],[Price (Rs.)]]+0</f>
        <v>230.19</v>
      </c>
      <c r="F1837" s="6" t="s">
        <v>26</v>
      </c>
      <c r="G1837" s="7">
        <f>ecommerce_dataset_updated[[#This Row],[Discount (%)]]+0</f>
        <v>25</v>
      </c>
      <c r="H1837" s="6" t="s">
        <v>7357</v>
      </c>
      <c r="I1837" s="6">
        <f>ecommerce_dataset_updated[[#This Row],['[Price (Rs.)']]]*ecommerce_dataset_updated[[#This Row],['[Discount (%)']]]/100</f>
        <v>57.547499999999999</v>
      </c>
      <c r="J1837" s="6">
        <f>ecommerce_dataset_updated[[#This Row],[Final_Price(Rs.)]]+0</f>
        <v>172.64</v>
      </c>
      <c r="K1837" s="6">
        <f xml:space="preserve"> ecommerce_dataset_updated[[#This Row],['[Price (Rs.)']]]-ecommerce_dataset_updated[[#This Row],[Discount Amount _]]</f>
        <v>172.64249999999998</v>
      </c>
      <c r="L1837" t="s">
        <v>120</v>
      </c>
      <c r="M1837" t="s">
        <v>779</v>
      </c>
      <c r="N1837" s="4" t="s">
        <v>75</v>
      </c>
      <c r="O1837" s="4" t="s">
        <v>14053</v>
      </c>
      <c r="P1837" s="4" t="s">
        <v>14079</v>
      </c>
      <c r="Q1837" s="5">
        <f>DATE(ecommerce_dataset_updated[[#This Row],[YYYY]],ecommerce_dataset_updated[[#This Row],[MM]],ecommerce_dataset_updated[[#This Row],[DD]])</f>
        <v>45392</v>
      </c>
      <c r="R1837" s="6" t="str">
        <f>TEXT(ecommerce_dataset_updated[[#This Row],['[Purchase_Date']]], "mmm")</f>
        <v>Apr</v>
      </c>
      <c r="S1837" s="6" t="str">
        <f>TEXT(ecommerce_dataset_updated[[#This Row],['[Purchase_Date']]], "ddd")</f>
        <v>Wed</v>
      </c>
      <c r="T1837" s="6">
        <f>ecommerce_dataset_updated[[#This Row],[Final_Price(Rs.) _]]-ecommerce_dataset_updated[[#This Row],['[Final_Price(Rs.)']]]</f>
        <v>2.4999999999977263E-3</v>
      </c>
      <c r="U1837" s="6" t="b">
        <f xml:space="preserve"> AND(ecommerce_dataset_updated[[#This Row],[Final_Price(Rs.) _]]=ecommerce_dataset_updated[[#This Row],['[Final_Price(Rs.)']]])</f>
        <v>0</v>
      </c>
      <c r="V1837" s="5"/>
    </row>
    <row r="1838" spans="1:22">
      <c r="A1838" t="s">
        <v>7358</v>
      </c>
      <c r="B1838" t="s">
        <v>7359</v>
      </c>
      <c r="C1838" t="s">
        <v>45</v>
      </c>
      <c r="D1838" s="9" t="s">
        <v>7360</v>
      </c>
      <c r="E1838" s="8">
        <f>ecommerce_dataset_updated[[#This Row],[Price (Rs.)]]+0</f>
        <v>90.16</v>
      </c>
      <c r="F1838" s="6" t="s">
        <v>53</v>
      </c>
      <c r="G1838" s="7">
        <f>ecommerce_dataset_updated[[#This Row],[Discount (%)]]+0</f>
        <v>5</v>
      </c>
      <c r="H1838" s="6" t="s">
        <v>7361</v>
      </c>
      <c r="I1838" s="6">
        <f>ecommerce_dataset_updated[[#This Row],['[Price (Rs.)']]]*ecommerce_dataset_updated[[#This Row],['[Discount (%)']]]/100</f>
        <v>4.5079999999999991</v>
      </c>
      <c r="J1838" s="6">
        <f>ecommerce_dataset_updated[[#This Row],[Final_Price(Rs.)]]+0</f>
        <v>85.65</v>
      </c>
      <c r="K1838" s="6">
        <f xml:space="preserve"> ecommerce_dataset_updated[[#This Row],['[Price (Rs.)']]]-ecommerce_dataset_updated[[#This Row],[Discount Amount _]]</f>
        <v>85.652000000000001</v>
      </c>
      <c r="L1838" t="s">
        <v>35</v>
      </c>
      <c r="M1838" t="s">
        <v>295</v>
      </c>
      <c r="N1838" s="4" t="s">
        <v>154</v>
      </c>
      <c r="O1838" s="4" t="s">
        <v>14062</v>
      </c>
      <c r="P1838" s="4" t="s">
        <v>14079</v>
      </c>
      <c r="Q1838" s="5">
        <f>DATE(ecommerce_dataset_updated[[#This Row],[YYYY]],ecommerce_dataset_updated[[#This Row],[MM]],ecommerce_dataset_updated[[#This Row],[DD]])</f>
        <v>45473</v>
      </c>
      <c r="R1838" s="6" t="str">
        <f>TEXT(ecommerce_dataset_updated[[#This Row],['[Purchase_Date']]], "mmm")</f>
        <v>Jun</v>
      </c>
      <c r="S1838" s="6" t="str">
        <f>TEXT(ecommerce_dataset_updated[[#This Row],['[Purchase_Date']]], "ddd")</f>
        <v>Sun</v>
      </c>
      <c r="T1838" s="6">
        <f>ecommerce_dataset_updated[[#This Row],[Final_Price(Rs.) _]]-ecommerce_dataset_updated[[#This Row],['[Final_Price(Rs.)']]]</f>
        <v>1.9999999999953388E-3</v>
      </c>
      <c r="U1838" s="6" t="b">
        <f xml:space="preserve"> AND(ecommerce_dataset_updated[[#This Row],[Final_Price(Rs.) _]]=ecommerce_dataset_updated[[#This Row],['[Final_Price(Rs.)']]])</f>
        <v>0</v>
      </c>
      <c r="V1838" s="5"/>
    </row>
    <row r="1839" spans="1:22">
      <c r="A1839" t="s">
        <v>7362</v>
      </c>
      <c r="B1839" t="s">
        <v>7363</v>
      </c>
      <c r="C1839" t="s">
        <v>32</v>
      </c>
      <c r="D1839" s="9" t="s">
        <v>7364</v>
      </c>
      <c r="E1839" s="8">
        <f>ecommerce_dataset_updated[[#This Row],[Price (Rs.)]]+0</f>
        <v>361.98</v>
      </c>
      <c r="F1839" s="6" t="s">
        <v>75</v>
      </c>
      <c r="G1839" s="7">
        <f>ecommerce_dataset_updated[[#This Row],[Discount (%)]]+0</f>
        <v>10</v>
      </c>
      <c r="H1839" s="6" t="s">
        <v>7365</v>
      </c>
      <c r="I1839" s="6">
        <f>ecommerce_dataset_updated[[#This Row],['[Price (Rs.)']]]*ecommerce_dataset_updated[[#This Row],['[Discount (%)']]]/100</f>
        <v>36.198</v>
      </c>
      <c r="J1839" s="6">
        <f>ecommerce_dataset_updated[[#This Row],[Final_Price(Rs.)]]+0</f>
        <v>325.77999999999997</v>
      </c>
      <c r="K1839" s="6">
        <f xml:space="preserve"> ecommerce_dataset_updated[[#This Row],['[Price (Rs.)']]]-ecommerce_dataset_updated[[#This Row],[Discount Amount _]]</f>
        <v>325.78200000000004</v>
      </c>
      <c r="L1839" t="s">
        <v>35</v>
      </c>
      <c r="M1839" t="s">
        <v>339</v>
      </c>
      <c r="N1839" s="4" t="s">
        <v>14070</v>
      </c>
      <c r="O1839" s="4" t="s">
        <v>14067</v>
      </c>
      <c r="P1839" s="4" t="s">
        <v>14079</v>
      </c>
      <c r="Q1839" s="5">
        <f>DATE(ecommerce_dataset_updated[[#This Row],[YYYY]],ecommerce_dataset_updated[[#This Row],[MM]],ecommerce_dataset_updated[[#This Row],[DD]])</f>
        <v>45491</v>
      </c>
      <c r="R1839" s="6" t="str">
        <f>TEXT(ecommerce_dataset_updated[[#This Row],['[Purchase_Date']]], "mmm")</f>
        <v>Jul</v>
      </c>
      <c r="S1839" s="6" t="str">
        <f>TEXT(ecommerce_dataset_updated[[#This Row],['[Purchase_Date']]], "ddd")</f>
        <v>Thu</v>
      </c>
      <c r="T1839" s="6">
        <f>ecommerce_dataset_updated[[#This Row],[Final_Price(Rs.) _]]-ecommerce_dataset_updated[[#This Row],['[Final_Price(Rs.)']]]</f>
        <v>2.0000000000663931E-3</v>
      </c>
      <c r="U1839" s="6" t="b">
        <f xml:space="preserve"> AND(ecommerce_dataset_updated[[#This Row],[Final_Price(Rs.) _]]=ecommerce_dataset_updated[[#This Row],['[Final_Price(Rs.)']]])</f>
        <v>0</v>
      </c>
      <c r="V1839" s="5"/>
    </row>
    <row r="1840" spans="1:22">
      <c r="A1840" t="s">
        <v>7366</v>
      </c>
      <c r="B1840" t="s">
        <v>7367</v>
      </c>
      <c r="C1840" t="s">
        <v>18</v>
      </c>
      <c r="D1840" s="9" t="s">
        <v>7368</v>
      </c>
      <c r="E1840" s="8">
        <f>ecommerce_dataset_updated[[#This Row],[Price (Rs.)]]+0</f>
        <v>404.79</v>
      </c>
      <c r="F1840" s="6" t="s">
        <v>53</v>
      </c>
      <c r="G1840" s="7">
        <f>ecommerce_dataset_updated[[#This Row],[Discount (%)]]+0</f>
        <v>5</v>
      </c>
      <c r="H1840" s="6" t="s">
        <v>7369</v>
      </c>
      <c r="I1840" s="6">
        <f>ecommerce_dataset_updated[[#This Row],['[Price (Rs.)']]]*ecommerce_dataset_updated[[#This Row],['[Discount (%)']]]/100</f>
        <v>20.2395</v>
      </c>
      <c r="J1840" s="6">
        <f>ecommerce_dataset_updated[[#This Row],[Final_Price(Rs.)]]+0</f>
        <v>384.55</v>
      </c>
      <c r="K1840" s="6">
        <f xml:space="preserve"> ecommerce_dataset_updated[[#This Row],['[Price (Rs.)']]]-ecommerce_dataset_updated[[#This Row],[Discount Amount _]]</f>
        <v>384.5505</v>
      </c>
      <c r="L1840" t="s">
        <v>77</v>
      </c>
      <c r="M1840" t="s">
        <v>1239</v>
      </c>
      <c r="N1840" s="4" t="s">
        <v>14068</v>
      </c>
      <c r="O1840" s="4" t="s">
        <v>75</v>
      </c>
      <c r="P1840" s="4" t="s">
        <v>14079</v>
      </c>
      <c r="Q1840" s="5">
        <f>DATE(ecommerce_dataset_updated[[#This Row],[YYYY]],ecommerce_dataset_updated[[#This Row],[MM]],ecommerce_dataset_updated[[#This Row],[DD]])</f>
        <v>45596</v>
      </c>
      <c r="R1840" s="6" t="str">
        <f>TEXT(ecommerce_dataset_updated[[#This Row],['[Purchase_Date']]], "mmm")</f>
        <v>Oct</v>
      </c>
      <c r="S1840" s="6" t="str">
        <f>TEXT(ecommerce_dataset_updated[[#This Row],['[Purchase_Date']]], "ddd")</f>
        <v>Thu</v>
      </c>
      <c r="T1840" s="6">
        <f>ecommerce_dataset_updated[[#This Row],[Final_Price(Rs.) _]]-ecommerce_dataset_updated[[#This Row],['[Final_Price(Rs.)']]]</f>
        <v>4.9999999998817657E-4</v>
      </c>
      <c r="U1840" s="6" t="b">
        <f xml:space="preserve"> AND(ecommerce_dataset_updated[[#This Row],[Final_Price(Rs.) _]]=ecommerce_dataset_updated[[#This Row],['[Final_Price(Rs.)']]])</f>
        <v>0</v>
      </c>
      <c r="V1840" s="5"/>
    </row>
    <row r="1841" spans="1:22">
      <c r="A1841" t="s">
        <v>7370</v>
      </c>
      <c r="B1841" t="s">
        <v>7371</v>
      </c>
      <c r="C1841" t="s">
        <v>45</v>
      </c>
      <c r="D1841" s="9" t="s">
        <v>7372</v>
      </c>
      <c r="E1841" s="8">
        <f>ecommerce_dataset_updated[[#This Row],[Price (Rs.)]]+0</f>
        <v>256.82</v>
      </c>
      <c r="F1841" s="6" t="s">
        <v>12</v>
      </c>
      <c r="G1841" s="7">
        <f>ecommerce_dataset_updated[[#This Row],[Discount (%)]]+0</f>
        <v>15</v>
      </c>
      <c r="H1841" s="6" t="s">
        <v>7373</v>
      </c>
      <c r="I1841" s="6">
        <f>ecommerce_dataset_updated[[#This Row],['[Price (Rs.)']]]*ecommerce_dataset_updated[[#This Row],['[Discount (%)']]]/100</f>
        <v>38.522999999999996</v>
      </c>
      <c r="J1841" s="6">
        <f>ecommerce_dataset_updated[[#This Row],[Final_Price(Rs.)]]+0</f>
        <v>218.3</v>
      </c>
      <c r="K1841" s="6">
        <f xml:space="preserve"> ecommerce_dataset_updated[[#This Row],['[Price (Rs.)']]]-ecommerce_dataset_updated[[#This Row],[Discount Amount _]]</f>
        <v>218.297</v>
      </c>
      <c r="L1841" t="s">
        <v>120</v>
      </c>
      <c r="M1841" t="s">
        <v>1841</v>
      </c>
      <c r="N1841" s="4" t="s">
        <v>14062</v>
      </c>
      <c r="O1841" s="4" t="s">
        <v>14059</v>
      </c>
      <c r="P1841" s="4" t="s">
        <v>14079</v>
      </c>
      <c r="Q1841" s="5">
        <f>DATE(ecommerce_dataset_updated[[#This Row],[YYYY]],ecommerce_dataset_updated[[#This Row],[MM]],ecommerce_dataset_updated[[#This Row],[DD]])</f>
        <v>45418</v>
      </c>
      <c r="R1841" s="6" t="str">
        <f>TEXT(ecommerce_dataset_updated[[#This Row],['[Purchase_Date']]], "mmm")</f>
        <v>May</v>
      </c>
      <c r="S1841" s="6" t="str">
        <f>TEXT(ecommerce_dataset_updated[[#This Row],['[Purchase_Date']]], "ddd")</f>
        <v>Mon</v>
      </c>
      <c r="T1841" s="6">
        <f>ecommerce_dataset_updated[[#This Row],[Final_Price(Rs.) _]]-ecommerce_dataset_updated[[#This Row],['[Final_Price(Rs.)']]]</f>
        <v>-3.0000000000143245E-3</v>
      </c>
      <c r="U1841" s="6" t="b">
        <f xml:space="preserve"> AND(ecommerce_dataset_updated[[#This Row],[Final_Price(Rs.) _]]=ecommerce_dataset_updated[[#This Row],['[Final_Price(Rs.)']]])</f>
        <v>0</v>
      </c>
      <c r="V1841" s="5"/>
    </row>
    <row r="1842" spans="1:22">
      <c r="A1842" t="s">
        <v>7374</v>
      </c>
      <c r="B1842" t="s">
        <v>7375</v>
      </c>
      <c r="C1842" t="s">
        <v>10</v>
      </c>
      <c r="D1842" s="9" t="s">
        <v>7376</v>
      </c>
      <c r="E1842" s="8">
        <f>ecommerce_dataset_updated[[#This Row],[Price (Rs.)]]+0</f>
        <v>442.96</v>
      </c>
      <c r="F1842" s="6" t="s">
        <v>53</v>
      </c>
      <c r="G1842" s="7">
        <f>ecommerce_dataset_updated[[#This Row],[Discount (%)]]+0</f>
        <v>5</v>
      </c>
      <c r="H1842" s="6" t="s">
        <v>7377</v>
      </c>
      <c r="I1842" s="6">
        <f>ecommerce_dataset_updated[[#This Row],['[Price (Rs.)']]]*ecommerce_dataset_updated[[#This Row],['[Discount (%)']]]/100</f>
        <v>22.147999999999996</v>
      </c>
      <c r="J1842" s="6">
        <f>ecommerce_dataset_updated[[#This Row],[Final_Price(Rs.)]]+0</f>
        <v>420.81</v>
      </c>
      <c r="K1842" s="6">
        <f xml:space="preserve"> ecommerce_dataset_updated[[#This Row],['[Price (Rs.)']]]-ecommerce_dataset_updated[[#This Row],[Discount Amount _]]</f>
        <v>420.81200000000001</v>
      </c>
      <c r="L1842" t="s">
        <v>120</v>
      </c>
      <c r="M1842" t="s">
        <v>455</v>
      </c>
      <c r="N1842" s="4" t="s">
        <v>14064</v>
      </c>
      <c r="O1842" s="4" t="s">
        <v>14051</v>
      </c>
      <c r="P1842" s="4" t="s">
        <v>14079</v>
      </c>
      <c r="Q1842" s="5">
        <f>DATE(ecommerce_dataset_updated[[#This Row],[YYYY]],ecommerce_dataset_updated[[#This Row],[MM]],ecommerce_dataset_updated[[#This Row],[DD]])</f>
        <v>45335</v>
      </c>
      <c r="R1842" s="6" t="str">
        <f>TEXT(ecommerce_dataset_updated[[#This Row],['[Purchase_Date']]], "mmm")</f>
        <v>Feb</v>
      </c>
      <c r="S1842" s="6" t="str">
        <f>TEXT(ecommerce_dataset_updated[[#This Row],['[Purchase_Date']]], "ddd")</f>
        <v>Tue</v>
      </c>
      <c r="T1842" s="6">
        <f>ecommerce_dataset_updated[[#This Row],[Final_Price(Rs.) _]]-ecommerce_dataset_updated[[#This Row],['[Final_Price(Rs.)']]]</f>
        <v>2.0000000000095497E-3</v>
      </c>
      <c r="U1842" s="6" t="b">
        <f xml:space="preserve"> AND(ecommerce_dataset_updated[[#This Row],[Final_Price(Rs.) _]]=ecommerce_dataset_updated[[#This Row],['[Final_Price(Rs.)']]])</f>
        <v>0</v>
      </c>
      <c r="V1842" s="5"/>
    </row>
    <row r="1843" spans="1:22">
      <c r="A1843" t="s">
        <v>7378</v>
      </c>
      <c r="B1843" t="s">
        <v>7379</v>
      </c>
      <c r="C1843" t="s">
        <v>68</v>
      </c>
      <c r="D1843" s="9" t="s">
        <v>7380</v>
      </c>
      <c r="E1843" s="8">
        <f>ecommerce_dataset_updated[[#This Row],[Price (Rs.)]]+0</f>
        <v>32.72</v>
      </c>
      <c r="F1843" s="6" t="s">
        <v>154</v>
      </c>
      <c r="G1843" s="7">
        <f>ecommerce_dataset_updated[[#This Row],[Discount (%)]]+0</f>
        <v>30</v>
      </c>
      <c r="H1843" s="6" t="s">
        <v>7381</v>
      </c>
      <c r="I1843" s="6">
        <f>ecommerce_dataset_updated[[#This Row],['[Price (Rs.)']]]*ecommerce_dataset_updated[[#This Row],['[Discount (%)']]]/100</f>
        <v>9.8159999999999989</v>
      </c>
      <c r="J1843" s="6">
        <f>ecommerce_dataset_updated[[#This Row],[Final_Price(Rs.)]]+0</f>
        <v>22.9</v>
      </c>
      <c r="K1843" s="6">
        <f xml:space="preserve"> ecommerce_dataset_updated[[#This Row],['[Price (Rs.)']]]-ecommerce_dataset_updated[[#This Row],[Discount Amount _]]</f>
        <v>22.904</v>
      </c>
      <c r="L1843" t="s">
        <v>120</v>
      </c>
      <c r="M1843" t="s">
        <v>1866</v>
      </c>
      <c r="N1843" s="4" t="s">
        <v>26</v>
      </c>
      <c r="O1843" s="4" t="s">
        <v>14050</v>
      </c>
      <c r="P1843" s="4" t="s">
        <v>14079</v>
      </c>
      <c r="Q1843" s="5">
        <f>DATE(ecommerce_dataset_updated[[#This Row],[YYYY]],ecommerce_dataset_updated[[#This Row],[MM]],ecommerce_dataset_updated[[#This Row],[DD]])</f>
        <v>45560</v>
      </c>
      <c r="R1843" s="6" t="str">
        <f>TEXT(ecommerce_dataset_updated[[#This Row],['[Purchase_Date']]], "mmm")</f>
        <v>Sep</v>
      </c>
      <c r="S1843" s="6" t="str">
        <f>TEXT(ecommerce_dataset_updated[[#This Row],['[Purchase_Date']]], "ddd")</f>
        <v>Wed</v>
      </c>
      <c r="T1843" s="6">
        <f>ecommerce_dataset_updated[[#This Row],[Final_Price(Rs.) _]]-ecommerce_dataset_updated[[#This Row],['[Final_Price(Rs.)']]]</f>
        <v>4.0000000000013358E-3</v>
      </c>
      <c r="U1843" s="6" t="b">
        <f xml:space="preserve"> AND(ecommerce_dataset_updated[[#This Row],[Final_Price(Rs.) _]]=ecommerce_dataset_updated[[#This Row],['[Final_Price(Rs.)']]])</f>
        <v>0</v>
      </c>
      <c r="V1843" s="5"/>
    </row>
    <row r="1844" spans="1:22">
      <c r="A1844" t="s">
        <v>7382</v>
      </c>
      <c r="B1844" t="s">
        <v>7383</v>
      </c>
      <c r="C1844" t="s">
        <v>68</v>
      </c>
      <c r="D1844" s="9" t="s">
        <v>7384</v>
      </c>
      <c r="E1844" s="8">
        <f>ecommerce_dataset_updated[[#This Row],[Price (Rs.)]]+0</f>
        <v>90.24</v>
      </c>
      <c r="F1844" s="6" t="s">
        <v>107</v>
      </c>
      <c r="G1844" s="7">
        <f>ecommerce_dataset_updated[[#This Row],[Discount (%)]]+0</f>
        <v>0</v>
      </c>
      <c r="H1844" s="6" t="s">
        <v>7384</v>
      </c>
      <c r="I1844" s="6">
        <f>ecommerce_dataset_updated[[#This Row],['[Price (Rs.)']]]*ecommerce_dataset_updated[[#This Row],['[Discount (%)']]]/100</f>
        <v>0</v>
      </c>
      <c r="J1844" s="6">
        <f>ecommerce_dataset_updated[[#This Row],[Final_Price(Rs.)]]+0</f>
        <v>90.24</v>
      </c>
      <c r="K1844" s="6">
        <f xml:space="preserve"> ecommerce_dataset_updated[[#This Row],['[Price (Rs.)']]]-ecommerce_dataset_updated[[#This Row],[Discount Amount _]]</f>
        <v>90.24</v>
      </c>
      <c r="L1844" t="s">
        <v>28</v>
      </c>
      <c r="M1844" t="s">
        <v>701</v>
      </c>
      <c r="N1844" s="4" t="s">
        <v>14067</v>
      </c>
      <c r="O1844" s="4" t="s">
        <v>14059</v>
      </c>
      <c r="P1844" s="4" t="s">
        <v>14079</v>
      </c>
      <c r="Q1844" s="5">
        <f>DATE(ecommerce_dataset_updated[[#This Row],[YYYY]],ecommerce_dataset_updated[[#This Row],[MM]],ecommerce_dataset_updated[[#This Row],[DD]])</f>
        <v>45419</v>
      </c>
      <c r="R1844" s="6" t="str">
        <f>TEXT(ecommerce_dataset_updated[[#This Row],['[Purchase_Date']]], "mmm")</f>
        <v>May</v>
      </c>
      <c r="S1844" s="6" t="str">
        <f>TEXT(ecommerce_dataset_updated[[#This Row],['[Purchase_Date']]], "ddd")</f>
        <v>Tue</v>
      </c>
      <c r="T1844" s="6">
        <f>ecommerce_dataset_updated[[#This Row],[Final_Price(Rs.) _]]-ecommerce_dataset_updated[[#This Row],['[Final_Price(Rs.)']]]</f>
        <v>0</v>
      </c>
      <c r="U1844" s="6" t="b">
        <f xml:space="preserve"> AND(ecommerce_dataset_updated[[#This Row],[Final_Price(Rs.) _]]=ecommerce_dataset_updated[[#This Row],['[Final_Price(Rs.)']]])</f>
        <v>1</v>
      </c>
      <c r="V1844" s="5"/>
    </row>
    <row r="1845" spans="1:22">
      <c r="A1845" t="s">
        <v>7385</v>
      </c>
      <c r="B1845" t="s">
        <v>7386</v>
      </c>
      <c r="C1845" t="s">
        <v>10</v>
      </c>
      <c r="D1845" s="9" t="s">
        <v>7387</v>
      </c>
      <c r="E1845" s="8">
        <f>ecommerce_dataset_updated[[#This Row],[Price (Rs.)]]+0</f>
        <v>117.91</v>
      </c>
      <c r="F1845" s="6" t="s">
        <v>107</v>
      </c>
      <c r="G1845" s="7">
        <f>ecommerce_dataset_updated[[#This Row],[Discount (%)]]+0</f>
        <v>0</v>
      </c>
      <c r="H1845" s="6" t="s">
        <v>7387</v>
      </c>
      <c r="I1845" s="6">
        <f>ecommerce_dataset_updated[[#This Row],['[Price (Rs.)']]]*ecommerce_dataset_updated[[#This Row],['[Discount (%)']]]/100</f>
        <v>0</v>
      </c>
      <c r="J1845" s="6">
        <f>ecommerce_dataset_updated[[#This Row],[Final_Price(Rs.)]]+0</f>
        <v>117.91</v>
      </c>
      <c r="K1845" s="6">
        <f xml:space="preserve"> ecommerce_dataset_updated[[#This Row],['[Price (Rs.)']]]-ecommerce_dataset_updated[[#This Row],[Discount Amount _]]</f>
        <v>117.91</v>
      </c>
      <c r="L1845" t="s">
        <v>120</v>
      </c>
      <c r="M1845" t="s">
        <v>2875</v>
      </c>
      <c r="N1845" s="4" t="s">
        <v>14066</v>
      </c>
      <c r="O1845" s="4" t="s">
        <v>14055</v>
      </c>
      <c r="P1845" s="4" t="s">
        <v>14079</v>
      </c>
      <c r="Q1845" s="5">
        <f>DATE(ecommerce_dataset_updated[[#This Row],[YYYY]],ecommerce_dataset_updated[[#This Row],[MM]],ecommerce_dataset_updated[[#This Row],[DD]])</f>
        <v>45523</v>
      </c>
      <c r="R1845" s="6" t="str">
        <f>TEXT(ecommerce_dataset_updated[[#This Row],['[Purchase_Date']]], "mmm")</f>
        <v>Aug</v>
      </c>
      <c r="S1845" s="6" t="str">
        <f>TEXT(ecommerce_dataset_updated[[#This Row],['[Purchase_Date']]], "ddd")</f>
        <v>Mon</v>
      </c>
      <c r="T1845" s="6">
        <f>ecommerce_dataset_updated[[#This Row],[Final_Price(Rs.) _]]-ecommerce_dataset_updated[[#This Row],['[Final_Price(Rs.)']]]</f>
        <v>0</v>
      </c>
      <c r="U1845" s="6" t="b">
        <f xml:space="preserve"> AND(ecommerce_dataset_updated[[#This Row],[Final_Price(Rs.) _]]=ecommerce_dataset_updated[[#This Row],['[Final_Price(Rs.)']]])</f>
        <v>1</v>
      </c>
      <c r="V1845" s="5"/>
    </row>
    <row r="1846" spans="1:22">
      <c r="A1846" t="s">
        <v>7388</v>
      </c>
      <c r="B1846" t="s">
        <v>7389</v>
      </c>
      <c r="C1846" t="s">
        <v>39</v>
      </c>
      <c r="D1846" s="9" t="s">
        <v>7390</v>
      </c>
      <c r="E1846" s="8">
        <f>ecommerce_dataset_updated[[#This Row],[Price (Rs.)]]+0</f>
        <v>389.12</v>
      </c>
      <c r="F1846" s="6" t="s">
        <v>26</v>
      </c>
      <c r="G1846" s="7">
        <f>ecommerce_dataset_updated[[#This Row],[Discount (%)]]+0</f>
        <v>25</v>
      </c>
      <c r="H1846" s="6" t="s">
        <v>7391</v>
      </c>
      <c r="I1846" s="6">
        <f>ecommerce_dataset_updated[[#This Row],['[Price (Rs.)']]]*ecommerce_dataset_updated[[#This Row],['[Discount (%)']]]/100</f>
        <v>97.28</v>
      </c>
      <c r="J1846" s="6">
        <f>ecommerce_dataset_updated[[#This Row],[Final_Price(Rs.)]]+0</f>
        <v>291.83999999999997</v>
      </c>
      <c r="K1846" s="6">
        <f xml:space="preserve"> ecommerce_dataset_updated[[#This Row],['[Price (Rs.)']]]-ecommerce_dataset_updated[[#This Row],[Discount Amount _]]</f>
        <v>291.84000000000003</v>
      </c>
      <c r="L1846" t="s">
        <v>14</v>
      </c>
      <c r="M1846" t="s">
        <v>1909</v>
      </c>
      <c r="N1846" s="4" t="s">
        <v>14065</v>
      </c>
      <c r="O1846" s="4" t="s">
        <v>14051</v>
      </c>
      <c r="P1846" s="4" t="s">
        <v>14079</v>
      </c>
      <c r="Q1846" s="5">
        <f>DATE(ecommerce_dataset_updated[[#This Row],[YYYY]],ecommerce_dataset_updated[[#This Row],[MM]],ecommerce_dataset_updated[[#This Row],[DD]])</f>
        <v>45345</v>
      </c>
      <c r="R1846" s="6" t="str">
        <f>TEXT(ecommerce_dataset_updated[[#This Row],['[Purchase_Date']]], "mmm")</f>
        <v>Feb</v>
      </c>
      <c r="S1846" s="6" t="str">
        <f>TEXT(ecommerce_dataset_updated[[#This Row],['[Purchase_Date']]], "ddd")</f>
        <v>Fri</v>
      </c>
      <c r="T1846" s="6">
        <f>ecommerce_dataset_updated[[#This Row],[Final_Price(Rs.) _]]-ecommerce_dataset_updated[[#This Row],['[Final_Price(Rs.)']]]</f>
        <v>0</v>
      </c>
      <c r="U1846" s="6" t="b">
        <f xml:space="preserve"> AND(ecommerce_dataset_updated[[#This Row],[Final_Price(Rs.) _]]=ecommerce_dataset_updated[[#This Row],['[Final_Price(Rs.)']]])</f>
        <v>1</v>
      </c>
      <c r="V1846" s="5"/>
    </row>
    <row r="1847" spans="1:22">
      <c r="A1847" t="s">
        <v>7392</v>
      </c>
      <c r="B1847" t="s">
        <v>7393</v>
      </c>
      <c r="C1847" t="s">
        <v>39</v>
      </c>
      <c r="D1847" s="9" t="s">
        <v>7394</v>
      </c>
      <c r="E1847" s="8">
        <f>ecommerce_dataset_updated[[#This Row],[Price (Rs.)]]+0</f>
        <v>450.24</v>
      </c>
      <c r="F1847" s="6" t="s">
        <v>107</v>
      </c>
      <c r="G1847" s="7">
        <f>ecommerce_dataset_updated[[#This Row],[Discount (%)]]+0</f>
        <v>0</v>
      </c>
      <c r="H1847" s="6" t="s">
        <v>7394</v>
      </c>
      <c r="I1847" s="6">
        <f>ecommerce_dataset_updated[[#This Row],['[Price (Rs.)']]]*ecommerce_dataset_updated[[#This Row],['[Discount (%)']]]/100</f>
        <v>0</v>
      </c>
      <c r="J1847" s="6">
        <f>ecommerce_dataset_updated[[#This Row],[Final_Price(Rs.)]]+0</f>
        <v>450.24</v>
      </c>
      <c r="K1847" s="6">
        <f xml:space="preserve"> ecommerce_dataset_updated[[#This Row],['[Price (Rs.)']]]-ecommerce_dataset_updated[[#This Row],[Discount Amount _]]</f>
        <v>450.24</v>
      </c>
      <c r="L1847" t="s">
        <v>28</v>
      </c>
      <c r="M1847" t="s">
        <v>103</v>
      </c>
      <c r="N1847" s="4" t="s">
        <v>14056</v>
      </c>
      <c r="O1847" s="4" t="s">
        <v>14053</v>
      </c>
      <c r="P1847" s="4" t="s">
        <v>14079</v>
      </c>
      <c r="Q1847" s="5">
        <f>DATE(ecommerce_dataset_updated[[#This Row],[YYYY]],ecommerce_dataset_updated[[#This Row],[MM]],ecommerce_dataset_updated[[#This Row],[DD]])</f>
        <v>45410</v>
      </c>
      <c r="R1847" s="6" t="str">
        <f>TEXT(ecommerce_dataset_updated[[#This Row],['[Purchase_Date']]], "mmm")</f>
        <v>Apr</v>
      </c>
      <c r="S1847" s="6" t="str">
        <f>TEXT(ecommerce_dataset_updated[[#This Row],['[Purchase_Date']]], "ddd")</f>
        <v>Sun</v>
      </c>
      <c r="T1847" s="6">
        <f>ecommerce_dataset_updated[[#This Row],[Final_Price(Rs.) _]]-ecommerce_dataset_updated[[#This Row],['[Final_Price(Rs.)']]]</f>
        <v>0</v>
      </c>
      <c r="U1847" s="6" t="b">
        <f xml:space="preserve"> AND(ecommerce_dataset_updated[[#This Row],[Final_Price(Rs.) _]]=ecommerce_dataset_updated[[#This Row],['[Final_Price(Rs.)']]])</f>
        <v>1</v>
      </c>
      <c r="V1847" s="5"/>
    </row>
    <row r="1848" spans="1:22">
      <c r="A1848" t="s">
        <v>7395</v>
      </c>
      <c r="B1848" t="s">
        <v>7396</v>
      </c>
      <c r="C1848" t="s">
        <v>45</v>
      </c>
      <c r="D1848" s="9" t="s">
        <v>7397</v>
      </c>
      <c r="E1848" s="8">
        <f>ecommerce_dataset_updated[[#This Row],[Price (Rs.)]]+0</f>
        <v>329.33</v>
      </c>
      <c r="F1848" s="6" t="s">
        <v>12</v>
      </c>
      <c r="G1848" s="7">
        <f>ecommerce_dataset_updated[[#This Row],[Discount (%)]]+0</f>
        <v>15</v>
      </c>
      <c r="H1848" s="6" t="s">
        <v>7398</v>
      </c>
      <c r="I1848" s="6">
        <f>ecommerce_dataset_updated[[#This Row],['[Price (Rs.)']]]*ecommerce_dataset_updated[[#This Row],['[Discount (%)']]]/100</f>
        <v>49.399499999999996</v>
      </c>
      <c r="J1848" s="6">
        <f>ecommerce_dataset_updated[[#This Row],[Final_Price(Rs.)]]+0</f>
        <v>279.93</v>
      </c>
      <c r="K1848" s="6">
        <f xml:space="preserve"> ecommerce_dataset_updated[[#This Row],['[Price (Rs.)']]]-ecommerce_dataset_updated[[#This Row],[Discount Amount _]]</f>
        <v>279.93049999999999</v>
      </c>
      <c r="L1848" t="s">
        <v>120</v>
      </c>
      <c r="M1848" t="s">
        <v>1005</v>
      </c>
      <c r="N1848" s="4" t="s">
        <v>14051</v>
      </c>
      <c r="O1848" s="4" t="s">
        <v>14049</v>
      </c>
      <c r="P1848" s="4" t="s">
        <v>14079</v>
      </c>
      <c r="Q1848" s="5">
        <f>DATE(ecommerce_dataset_updated[[#This Row],[YYYY]],ecommerce_dataset_updated[[#This Row],[MM]],ecommerce_dataset_updated[[#This Row],[DD]])</f>
        <v>45598</v>
      </c>
      <c r="R1848" s="6" t="str">
        <f>TEXT(ecommerce_dataset_updated[[#This Row],['[Purchase_Date']]], "mmm")</f>
        <v>Nov</v>
      </c>
      <c r="S1848" s="6" t="str">
        <f>TEXT(ecommerce_dataset_updated[[#This Row],['[Purchase_Date']]], "ddd")</f>
        <v>Sat</v>
      </c>
      <c r="T1848" s="6">
        <f>ecommerce_dataset_updated[[#This Row],[Final_Price(Rs.) _]]-ecommerce_dataset_updated[[#This Row],['[Final_Price(Rs.)']]]</f>
        <v>4.9999999998817657E-4</v>
      </c>
      <c r="U1848" s="6" t="b">
        <f xml:space="preserve"> AND(ecommerce_dataset_updated[[#This Row],[Final_Price(Rs.) _]]=ecommerce_dataset_updated[[#This Row],['[Final_Price(Rs.)']]])</f>
        <v>0</v>
      </c>
      <c r="V1848" s="5"/>
    </row>
    <row r="1849" spans="1:22">
      <c r="A1849" t="s">
        <v>7399</v>
      </c>
      <c r="B1849" t="s">
        <v>7400</v>
      </c>
      <c r="C1849" t="s">
        <v>114</v>
      </c>
      <c r="D1849" s="9" t="s">
        <v>7401</v>
      </c>
      <c r="E1849" s="8">
        <f>ecommerce_dataset_updated[[#This Row],[Price (Rs.)]]+0</f>
        <v>344.85</v>
      </c>
      <c r="F1849" s="6" t="s">
        <v>53</v>
      </c>
      <c r="G1849" s="7">
        <f>ecommerce_dataset_updated[[#This Row],[Discount (%)]]+0</f>
        <v>5</v>
      </c>
      <c r="H1849" s="6" t="s">
        <v>7402</v>
      </c>
      <c r="I1849" s="6">
        <f>ecommerce_dataset_updated[[#This Row],['[Price (Rs.)']]]*ecommerce_dataset_updated[[#This Row],['[Discount (%)']]]/100</f>
        <v>17.2425</v>
      </c>
      <c r="J1849" s="6">
        <f>ecommerce_dataset_updated[[#This Row],[Final_Price(Rs.)]]+0</f>
        <v>327.61</v>
      </c>
      <c r="K1849" s="6">
        <f xml:space="preserve"> ecommerce_dataset_updated[[#This Row],['[Price (Rs.)']]]-ecommerce_dataset_updated[[#This Row],[Discount Amount _]]</f>
        <v>327.60750000000002</v>
      </c>
      <c r="L1849" t="s">
        <v>120</v>
      </c>
      <c r="M1849" t="s">
        <v>1536</v>
      </c>
      <c r="N1849" s="4" t="s">
        <v>14059</v>
      </c>
      <c r="O1849" s="4" t="s">
        <v>14059</v>
      </c>
      <c r="P1849" s="4" t="s">
        <v>14079</v>
      </c>
      <c r="Q1849" s="5">
        <f>DATE(ecommerce_dataset_updated[[#This Row],[YYYY]],ecommerce_dataset_updated[[#This Row],[MM]],ecommerce_dataset_updated[[#This Row],[DD]])</f>
        <v>45417</v>
      </c>
      <c r="R1849" s="6" t="str">
        <f>TEXT(ecommerce_dataset_updated[[#This Row],['[Purchase_Date']]], "mmm")</f>
        <v>May</v>
      </c>
      <c r="S1849" s="6" t="str">
        <f>TEXT(ecommerce_dataset_updated[[#This Row],['[Purchase_Date']]], "ddd")</f>
        <v>Sun</v>
      </c>
      <c r="T1849" s="6">
        <f>ecommerce_dataset_updated[[#This Row],[Final_Price(Rs.) _]]-ecommerce_dataset_updated[[#This Row],['[Final_Price(Rs.)']]]</f>
        <v>-2.4999999999977263E-3</v>
      </c>
      <c r="U1849" s="6" t="b">
        <f xml:space="preserve"> AND(ecommerce_dataset_updated[[#This Row],[Final_Price(Rs.) _]]=ecommerce_dataset_updated[[#This Row],['[Final_Price(Rs.)']]])</f>
        <v>0</v>
      </c>
      <c r="V1849" s="5"/>
    </row>
    <row r="1850" spans="1:22">
      <c r="A1850" t="s">
        <v>7403</v>
      </c>
      <c r="B1850" t="s">
        <v>7404</v>
      </c>
      <c r="C1850" t="s">
        <v>68</v>
      </c>
      <c r="D1850" s="9" t="s">
        <v>7405</v>
      </c>
      <c r="E1850" s="8">
        <f>ecommerce_dataset_updated[[#This Row],[Price (Rs.)]]+0</f>
        <v>343.88</v>
      </c>
      <c r="F1850" s="6" t="s">
        <v>53</v>
      </c>
      <c r="G1850" s="7">
        <f>ecommerce_dataset_updated[[#This Row],[Discount (%)]]+0</f>
        <v>5</v>
      </c>
      <c r="H1850" s="6" t="s">
        <v>7406</v>
      </c>
      <c r="I1850" s="6">
        <f>ecommerce_dataset_updated[[#This Row],['[Price (Rs.)']]]*ecommerce_dataset_updated[[#This Row],['[Discount (%)']]]/100</f>
        <v>17.194000000000003</v>
      </c>
      <c r="J1850" s="6">
        <f>ecommerce_dataset_updated[[#This Row],[Final_Price(Rs.)]]+0</f>
        <v>326.69</v>
      </c>
      <c r="K1850" s="6">
        <f xml:space="preserve"> ecommerce_dataset_updated[[#This Row],['[Price (Rs.)']]]-ecommerce_dataset_updated[[#This Row],[Discount Amount _]]</f>
        <v>326.68599999999998</v>
      </c>
      <c r="L1850" t="s">
        <v>77</v>
      </c>
      <c r="M1850" t="s">
        <v>676</v>
      </c>
      <c r="N1850" s="4" t="s">
        <v>14048</v>
      </c>
      <c r="O1850" s="4" t="s">
        <v>14053</v>
      </c>
      <c r="P1850" s="4" t="s">
        <v>14079</v>
      </c>
      <c r="Q1850" s="5">
        <f>DATE(ecommerce_dataset_updated[[#This Row],[YYYY]],ecommerce_dataset_updated[[#This Row],[MM]],ecommerce_dataset_updated[[#This Row],[DD]])</f>
        <v>45394</v>
      </c>
      <c r="R1850" s="6" t="str">
        <f>TEXT(ecommerce_dataset_updated[[#This Row],['[Purchase_Date']]], "mmm")</f>
        <v>Apr</v>
      </c>
      <c r="S1850" s="6" t="str">
        <f>TEXT(ecommerce_dataset_updated[[#This Row],['[Purchase_Date']]], "ddd")</f>
        <v>Fri</v>
      </c>
      <c r="T1850" s="6">
        <f>ecommerce_dataset_updated[[#This Row],[Final_Price(Rs.) _]]-ecommerce_dataset_updated[[#This Row],['[Final_Price(Rs.)']]]</f>
        <v>-4.0000000000190994E-3</v>
      </c>
      <c r="U1850" s="6" t="b">
        <f xml:space="preserve"> AND(ecommerce_dataset_updated[[#This Row],[Final_Price(Rs.) _]]=ecommerce_dataset_updated[[#This Row],['[Final_Price(Rs.)']]])</f>
        <v>0</v>
      </c>
      <c r="V1850" s="5"/>
    </row>
    <row r="1851" spans="1:22">
      <c r="A1851" t="s">
        <v>7407</v>
      </c>
      <c r="B1851" t="s">
        <v>7408</v>
      </c>
      <c r="C1851" t="s">
        <v>45</v>
      </c>
      <c r="D1851" s="9" t="s">
        <v>7409</v>
      </c>
      <c r="E1851" s="8">
        <f>ecommerce_dataset_updated[[#This Row],[Price (Rs.)]]+0</f>
        <v>423.67</v>
      </c>
      <c r="F1851" s="6" t="s">
        <v>47</v>
      </c>
      <c r="G1851" s="7">
        <f>ecommerce_dataset_updated[[#This Row],[Discount (%)]]+0</f>
        <v>50</v>
      </c>
      <c r="H1851" s="6" t="s">
        <v>7410</v>
      </c>
      <c r="I1851" s="6">
        <f>ecommerce_dataset_updated[[#This Row],['[Price (Rs.)']]]*ecommerce_dataset_updated[[#This Row],['[Discount (%)']]]/100</f>
        <v>211.83500000000001</v>
      </c>
      <c r="J1851" s="6">
        <f>ecommerce_dataset_updated[[#This Row],[Final_Price(Rs.)]]+0</f>
        <v>211.84</v>
      </c>
      <c r="K1851" s="6">
        <f xml:space="preserve"> ecommerce_dataset_updated[[#This Row],['[Price (Rs.)']]]-ecommerce_dataset_updated[[#This Row],[Discount Amount _]]</f>
        <v>211.83500000000001</v>
      </c>
      <c r="L1851" t="s">
        <v>35</v>
      </c>
      <c r="M1851" t="s">
        <v>22</v>
      </c>
      <c r="N1851" s="4" t="s">
        <v>14050</v>
      </c>
      <c r="O1851" s="4" t="s">
        <v>14051</v>
      </c>
      <c r="P1851" s="4" t="s">
        <v>14079</v>
      </c>
      <c r="Q1851" s="5">
        <f>DATE(ecommerce_dataset_updated[[#This Row],[YYYY]],ecommerce_dataset_updated[[#This Row],[MM]],ecommerce_dataset_updated[[#This Row],[DD]])</f>
        <v>45331</v>
      </c>
      <c r="R1851" s="6" t="str">
        <f>TEXT(ecommerce_dataset_updated[[#This Row],['[Purchase_Date']]], "mmm")</f>
        <v>Feb</v>
      </c>
      <c r="S1851" s="6" t="str">
        <f>TEXT(ecommerce_dataset_updated[[#This Row],['[Purchase_Date']]], "ddd")</f>
        <v>Fri</v>
      </c>
      <c r="T1851" s="6">
        <f>ecommerce_dataset_updated[[#This Row],[Final_Price(Rs.) _]]-ecommerce_dataset_updated[[#This Row],['[Final_Price(Rs.)']]]</f>
        <v>-4.9999999999954525E-3</v>
      </c>
      <c r="U1851" s="6" t="b">
        <f xml:space="preserve"> AND(ecommerce_dataset_updated[[#This Row],[Final_Price(Rs.) _]]=ecommerce_dataset_updated[[#This Row],['[Final_Price(Rs.)']]])</f>
        <v>0</v>
      </c>
      <c r="V1851" s="5"/>
    </row>
    <row r="1852" spans="1:22">
      <c r="A1852" t="s">
        <v>7411</v>
      </c>
      <c r="B1852" t="s">
        <v>7412</v>
      </c>
      <c r="C1852" t="s">
        <v>39</v>
      </c>
      <c r="D1852" s="9" t="s">
        <v>7413</v>
      </c>
      <c r="E1852" s="8">
        <f>ecommerce_dataset_updated[[#This Row],[Price (Rs.)]]+0</f>
        <v>16.989999999999998</v>
      </c>
      <c r="F1852" s="6" t="s">
        <v>107</v>
      </c>
      <c r="G1852" s="7">
        <f>ecommerce_dataset_updated[[#This Row],[Discount (%)]]+0</f>
        <v>0</v>
      </c>
      <c r="H1852" s="6" t="s">
        <v>7413</v>
      </c>
      <c r="I1852" s="6">
        <f>ecommerce_dataset_updated[[#This Row],['[Price (Rs.)']]]*ecommerce_dataset_updated[[#This Row],['[Discount (%)']]]/100</f>
        <v>0</v>
      </c>
      <c r="J1852" s="6">
        <f>ecommerce_dataset_updated[[#This Row],[Final_Price(Rs.)]]+0</f>
        <v>16.989999999999998</v>
      </c>
      <c r="K1852" s="6">
        <f xml:space="preserve"> ecommerce_dataset_updated[[#This Row],['[Price (Rs.)']]]-ecommerce_dataset_updated[[#This Row],[Discount Amount _]]</f>
        <v>16.989999999999998</v>
      </c>
      <c r="L1852" t="s">
        <v>120</v>
      </c>
      <c r="M1852" t="s">
        <v>2580</v>
      </c>
      <c r="N1852" s="4" t="s">
        <v>14057</v>
      </c>
      <c r="O1852" s="4" t="s">
        <v>14049</v>
      </c>
      <c r="P1852" s="4" t="s">
        <v>14079</v>
      </c>
      <c r="Q1852" s="5">
        <f>DATE(ecommerce_dataset_updated[[#This Row],[YYYY]],ecommerce_dataset_updated[[#This Row],[MM]],ecommerce_dataset_updated[[#This Row],[DD]])</f>
        <v>45599</v>
      </c>
      <c r="R1852" s="6" t="str">
        <f>TEXT(ecommerce_dataset_updated[[#This Row],['[Purchase_Date']]], "mmm")</f>
        <v>Nov</v>
      </c>
      <c r="S1852" s="6" t="str">
        <f>TEXT(ecommerce_dataset_updated[[#This Row],['[Purchase_Date']]], "ddd")</f>
        <v>Sun</v>
      </c>
      <c r="T1852" s="6">
        <f>ecommerce_dataset_updated[[#This Row],[Final_Price(Rs.) _]]-ecommerce_dataset_updated[[#This Row],['[Final_Price(Rs.)']]]</f>
        <v>0</v>
      </c>
      <c r="U1852" s="6" t="b">
        <f xml:space="preserve"> AND(ecommerce_dataset_updated[[#This Row],[Final_Price(Rs.) _]]=ecommerce_dataset_updated[[#This Row],['[Final_Price(Rs.)']]])</f>
        <v>1</v>
      </c>
      <c r="V1852" s="5"/>
    </row>
    <row r="1853" spans="1:22">
      <c r="A1853" t="s">
        <v>7414</v>
      </c>
      <c r="B1853" t="s">
        <v>7415</v>
      </c>
      <c r="C1853" t="s">
        <v>45</v>
      </c>
      <c r="D1853" s="9" t="s">
        <v>7416</v>
      </c>
      <c r="E1853" s="8">
        <f>ecommerce_dataset_updated[[#This Row],[Price (Rs.)]]+0</f>
        <v>483.73</v>
      </c>
      <c r="F1853" s="6" t="s">
        <v>20</v>
      </c>
      <c r="G1853" s="7">
        <f>ecommerce_dataset_updated[[#This Row],[Discount (%)]]+0</f>
        <v>20</v>
      </c>
      <c r="H1853" s="6" t="s">
        <v>7417</v>
      </c>
      <c r="I1853" s="6">
        <f>ecommerce_dataset_updated[[#This Row],['[Price (Rs.)']]]*ecommerce_dataset_updated[[#This Row],['[Discount (%)']]]/100</f>
        <v>96.746000000000009</v>
      </c>
      <c r="J1853" s="6">
        <f>ecommerce_dataset_updated[[#This Row],[Final_Price(Rs.)]]+0</f>
        <v>386.98</v>
      </c>
      <c r="K1853" s="6">
        <f xml:space="preserve"> ecommerce_dataset_updated[[#This Row],['[Price (Rs.)']]]-ecommerce_dataset_updated[[#This Row],[Discount Amount _]]</f>
        <v>386.98400000000004</v>
      </c>
      <c r="L1853" t="s">
        <v>77</v>
      </c>
      <c r="M1853" t="s">
        <v>900</v>
      </c>
      <c r="N1853" s="4" t="s">
        <v>14051</v>
      </c>
      <c r="O1853" s="4" t="s">
        <v>75</v>
      </c>
      <c r="P1853" s="4" t="s">
        <v>14079</v>
      </c>
      <c r="Q1853" s="5">
        <f>DATE(ecommerce_dataset_updated[[#This Row],[YYYY]],ecommerce_dataset_updated[[#This Row],[MM]],ecommerce_dataset_updated[[#This Row],[DD]])</f>
        <v>45567</v>
      </c>
      <c r="R1853" s="6" t="str">
        <f>TEXT(ecommerce_dataset_updated[[#This Row],['[Purchase_Date']]], "mmm")</f>
        <v>Oct</v>
      </c>
      <c r="S1853" s="6" t="str">
        <f>TEXT(ecommerce_dataset_updated[[#This Row],['[Purchase_Date']]], "ddd")</f>
        <v>Wed</v>
      </c>
      <c r="T1853" s="6">
        <f>ecommerce_dataset_updated[[#This Row],[Final_Price(Rs.) _]]-ecommerce_dataset_updated[[#This Row],['[Final_Price(Rs.)']]]</f>
        <v>4.0000000000190994E-3</v>
      </c>
      <c r="U1853" s="6" t="b">
        <f xml:space="preserve"> AND(ecommerce_dataset_updated[[#This Row],[Final_Price(Rs.) _]]=ecommerce_dataset_updated[[#This Row],['[Final_Price(Rs.)']]])</f>
        <v>0</v>
      </c>
      <c r="V1853" s="5"/>
    </row>
    <row r="1854" spans="1:22">
      <c r="A1854" t="s">
        <v>7418</v>
      </c>
      <c r="B1854" t="s">
        <v>7419</v>
      </c>
      <c r="C1854" t="s">
        <v>10</v>
      </c>
      <c r="D1854" s="9" t="s">
        <v>7420</v>
      </c>
      <c r="E1854" s="8">
        <f>ecommerce_dataset_updated[[#This Row],[Price (Rs.)]]+0</f>
        <v>245.8</v>
      </c>
      <c r="F1854" s="6" t="s">
        <v>75</v>
      </c>
      <c r="G1854" s="7">
        <f>ecommerce_dataset_updated[[#This Row],[Discount (%)]]+0</f>
        <v>10</v>
      </c>
      <c r="H1854" s="6" t="s">
        <v>7421</v>
      </c>
      <c r="I1854" s="6">
        <f>ecommerce_dataset_updated[[#This Row],['[Price (Rs.)']]]*ecommerce_dataset_updated[[#This Row],['[Discount (%)']]]/100</f>
        <v>24.58</v>
      </c>
      <c r="J1854" s="6">
        <f>ecommerce_dataset_updated[[#This Row],[Final_Price(Rs.)]]+0</f>
        <v>221.22</v>
      </c>
      <c r="K1854" s="6">
        <f xml:space="preserve"> ecommerce_dataset_updated[[#This Row],['[Price (Rs.)']]]-ecommerce_dataset_updated[[#This Row],[Discount Amount _]]</f>
        <v>221.22000000000003</v>
      </c>
      <c r="L1854" t="s">
        <v>120</v>
      </c>
      <c r="M1854" t="s">
        <v>2608</v>
      </c>
      <c r="N1854" s="4" t="s">
        <v>14061</v>
      </c>
      <c r="O1854" s="4" t="s">
        <v>14050</v>
      </c>
      <c r="P1854" s="4" t="s">
        <v>14079</v>
      </c>
      <c r="Q1854" s="5">
        <f>DATE(ecommerce_dataset_updated[[#This Row],[YYYY]],ecommerce_dataset_updated[[#This Row],[MM]],ecommerce_dataset_updated[[#This Row],[DD]])</f>
        <v>45556</v>
      </c>
      <c r="R1854" s="6" t="str">
        <f>TEXT(ecommerce_dataset_updated[[#This Row],['[Purchase_Date']]], "mmm")</f>
        <v>Sep</v>
      </c>
      <c r="S1854" s="6" t="str">
        <f>TEXT(ecommerce_dataset_updated[[#This Row],['[Purchase_Date']]], "ddd")</f>
        <v>Sat</v>
      </c>
      <c r="T1854" s="6">
        <f>ecommerce_dataset_updated[[#This Row],[Final_Price(Rs.) _]]-ecommerce_dataset_updated[[#This Row],['[Final_Price(Rs.)']]]</f>
        <v>0</v>
      </c>
      <c r="U1854" s="6" t="b">
        <f xml:space="preserve"> AND(ecommerce_dataset_updated[[#This Row],[Final_Price(Rs.) _]]=ecommerce_dataset_updated[[#This Row],['[Final_Price(Rs.)']]])</f>
        <v>1</v>
      </c>
      <c r="V1854" s="5"/>
    </row>
    <row r="1855" spans="1:22">
      <c r="A1855" t="s">
        <v>7422</v>
      </c>
      <c r="B1855" t="s">
        <v>7423</v>
      </c>
      <c r="C1855" t="s">
        <v>39</v>
      </c>
      <c r="D1855" s="9" t="s">
        <v>7424</v>
      </c>
      <c r="E1855" s="8">
        <f>ecommerce_dataset_updated[[#This Row],[Price (Rs.)]]+0</f>
        <v>55.84</v>
      </c>
      <c r="F1855" s="6" t="s">
        <v>107</v>
      </c>
      <c r="G1855" s="7">
        <f>ecommerce_dataset_updated[[#This Row],[Discount (%)]]+0</f>
        <v>0</v>
      </c>
      <c r="H1855" s="6" t="s">
        <v>7424</v>
      </c>
      <c r="I1855" s="6">
        <f>ecommerce_dataset_updated[[#This Row],['[Price (Rs.)']]]*ecommerce_dataset_updated[[#This Row],['[Discount (%)']]]/100</f>
        <v>0</v>
      </c>
      <c r="J1855" s="6">
        <f>ecommerce_dataset_updated[[#This Row],[Final_Price(Rs.)]]+0</f>
        <v>55.84</v>
      </c>
      <c r="K1855" s="6">
        <f xml:space="preserve"> ecommerce_dataset_updated[[#This Row],['[Price (Rs.)']]]-ecommerce_dataset_updated[[#This Row],[Discount Amount _]]</f>
        <v>55.84</v>
      </c>
      <c r="L1855" t="s">
        <v>77</v>
      </c>
      <c r="M1855" t="s">
        <v>783</v>
      </c>
      <c r="N1855" s="4" t="s">
        <v>14058</v>
      </c>
      <c r="O1855" s="4" t="s">
        <v>14057</v>
      </c>
      <c r="P1855" s="4" t="s">
        <v>14079</v>
      </c>
      <c r="Q1855" s="5">
        <f>DATE(ecommerce_dataset_updated[[#This Row],[YYYY]],ecommerce_dataset_updated[[#This Row],[MM]],ecommerce_dataset_updated[[#This Row],[DD]])</f>
        <v>45380</v>
      </c>
      <c r="R1855" s="6" t="str">
        <f>TEXT(ecommerce_dataset_updated[[#This Row],['[Purchase_Date']]], "mmm")</f>
        <v>Mar</v>
      </c>
      <c r="S1855" s="6" t="str">
        <f>TEXT(ecommerce_dataset_updated[[#This Row],['[Purchase_Date']]], "ddd")</f>
        <v>Fri</v>
      </c>
      <c r="T1855" s="6">
        <f>ecommerce_dataset_updated[[#This Row],[Final_Price(Rs.) _]]-ecommerce_dataset_updated[[#This Row],['[Final_Price(Rs.)']]]</f>
        <v>0</v>
      </c>
      <c r="U1855" s="6" t="b">
        <f xml:space="preserve"> AND(ecommerce_dataset_updated[[#This Row],[Final_Price(Rs.) _]]=ecommerce_dataset_updated[[#This Row],['[Final_Price(Rs.)']]])</f>
        <v>1</v>
      </c>
      <c r="V1855" s="5"/>
    </row>
    <row r="1856" spans="1:22">
      <c r="A1856" t="s">
        <v>7425</v>
      </c>
      <c r="B1856" t="s">
        <v>7426</v>
      </c>
      <c r="C1856" t="s">
        <v>68</v>
      </c>
      <c r="D1856" s="9" t="s">
        <v>7427</v>
      </c>
      <c r="E1856" s="8">
        <f>ecommerce_dataset_updated[[#This Row],[Price (Rs.)]]+0</f>
        <v>390.3</v>
      </c>
      <c r="F1856" s="6" t="s">
        <v>20</v>
      </c>
      <c r="G1856" s="7">
        <f>ecommerce_dataset_updated[[#This Row],[Discount (%)]]+0</f>
        <v>20</v>
      </c>
      <c r="H1856" s="6" t="s">
        <v>7428</v>
      </c>
      <c r="I1856" s="6">
        <f>ecommerce_dataset_updated[[#This Row],['[Price (Rs.)']]]*ecommerce_dataset_updated[[#This Row],['[Discount (%)']]]/100</f>
        <v>78.06</v>
      </c>
      <c r="J1856" s="6">
        <f>ecommerce_dataset_updated[[#This Row],[Final_Price(Rs.)]]+0</f>
        <v>312.24</v>
      </c>
      <c r="K1856" s="6">
        <f xml:space="preserve"> ecommerce_dataset_updated[[#This Row],['[Price (Rs.)']]]-ecommerce_dataset_updated[[#This Row],[Discount Amount _]]</f>
        <v>312.24</v>
      </c>
      <c r="L1856" t="s">
        <v>28</v>
      </c>
      <c r="M1856" t="s">
        <v>88</v>
      </c>
      <c r="N1856" s="4" t="s">
        <v>14055</v>
      </c>
      <c r="O1856" s="4" t="s">
        <v>14057</v>
      </c>
      <c r="P1856" s="4" t="s">
        <v>14079</v>
      </c>
      <c r="Q1856" s="5">
        <f>DATE(ecommerce_dataset_updated[[#This Row],[YYYY]],ecommerce_dataset_updated[[#This Row],[MM]],ecommerce_dataset_updated[[#This Row],[DD]])</f>
        <v>45359</v>
      </c>
      <c r="R1856" s="6" t="str">
        <f>TEXT(ecommerce_dataset_updated[[#This Row],['[Purchase_Date']]], "mmm")</f>
        <v>Mar</v>
      </c>
      <c r="S1856" s="6" t="str">
        <f>TEXT(ecommerce_dataset_updated[[#This Row],['[Purchase_Date']]], "ddd")</f>
        <v>Fri</v>
      </c>
      <c r="T1856" s="6">
        <f>ecommerce_dataset_updated[[#This Row],[Final_Price(Rs.) _]]-ecommerce_dataset_updated[[#This Row],['[Final_Price(Rs.)']]]</f>
        <v>0</v>
      </c>
      <c r="U1856" s="6" t="b">
        <f xml:space="preserve"> AND(ecommerce_dataset_updated[[#This Row],[Final_Price(Rs.) _]]=ecommerce_dataset_updated[[#This Row],['[Final_Price(Rs.)']]])</f>
        <v>1</v>
      </c>
      <c r="V1856" s="5"/>
    </row>
    <row r="1857" spans="1:22">
      <c r="A1857" t="s">
        <v>7429</v>
      </c>
      <c r="B1857" t="s">
        <v>7430</v>
      </c>
      <c r="C1857" t="s">
        <v>45</v>
      </c>
      <c r="D1857" s="9" t="s">
        <v>1206</v>
      </c>
      <c r="E1857" s="8">
        <f>ecommerce_dataset_updated[[#This Row],[Price (Rs.)]]+0</f>
        <v>147.52000000000001</v>
      </c>
      <c r="F1857" s="6" t="s">
        <v>26</v>
      </c>
      <c r="G1857" s="7">
        <f>ecommerce_dataset_updated[[#This Row],[Discount (%)]]+0</f>
        <v>25</v>
      </c>
      <c r="H1857" s="6" t="s">
        <v>7431</v>
      </c>
      <c r="I1857" s="6">
        <f>ecommerce_dataset_updated[[#This Row],['[Price (Rs.)']]]*ecommerce_dataset_updated[[#This Row],['[Discount (%)']]]/100</f>
        <v>36.880000000000003</v>
      </c>
      <c r="J1857" s="6">
        <f>ecommerce_dataset_updated[[#This Row],[Final_Price(Rs.)]]+0</f>
        <v>110.64</v>
      </c>
      <c r="K1857" s="6">
        <f xml:space="preserve"> ecommerce_dataset_updated[[#This Row],['[Price (Rs.)']]]-ecommerce_dataset_updated[[#This Row],[Discount Amount _]]</f>
        <v>110.64000000000001</v>
      </c>
      <c r="L1857" t="s">
        <v>28</v>
      </c>
      <c r="M1857" t="s">
        <v>343</v>
      </c>
      <c r="N1857" s="4" t="s">
        <v>14067</v>
      </c>
      <c r="O1857" s="4" t="s">
        <v>14067</v>
      </c>
      <c r="P1857" s="4" t="s">
        <v>14079</v>
      </c>
      <c r="Q1857" s="5">
        <f>DATE(ecommerce_dataset_updated[[#This Row],[YYYY]],ecommerce_dataset_updated[[#This Row],[MM]],ecommerce_dataset_updated[[#This Row],[DD]])</f>
        <v>45480</v>
      </c>
      <c r="R1857" s="6" t="str">
        <f>TEXT(ecommerce_dataset_updated[[#This Row],['[Purchase_Date']]], "mmm")</f>
        <v>Jul</v>
      </c>
      <c r="S1857" s="6" t="str">
        <f>TEXT(ecommerce_dataset_updated[[#This Row],['[Purchase_Date']]], "ddd")</f>
        <v>Sun</v>
      </c>
      <c r="T1857" s="6">
        <f>ecommerce_dataset_updated[[#This Row],[Final_Price(Rs.) _]]-ecommerce_dataset_updated[[#This Row],['[Final_Price(Rs.)']]]</f>
        <v>0</v>
      </c>
      <c r="U1857" s="6" t="b">
        <f xml:space="preserve"> AND(ecommerce_dataset_updated[[#This Row],[Final_Price(Rs.) _]]=ecommerce_dataset_updated[[#This Row],['[Final_Price(Rs.)']]])</f>
        <v>1</v>
      </c>
      <c r="V1857" s="5"/>
    </row>
    <row r="1858" spans="1:22">
      <c r="A1858" t="s">
        <v>7432</v>
      </c>
      <c r="B1858" t="s">
        <v>7433</v>
      </c>
      <c r="C1858" t="s">
        <v>18</v>
      </c>
      <c r="D1858" s="9" t="s">
        <v>7434</v>
      </c>
      <c r="E1858" s="8">
        <f>ecommerce_dataset_updated[[#This Row],[Price (Rs.)]]+0</f>
        <v>493.32</v>
      </c>
      <c r="F1858" s="6" t="s">
        <v>75</v>
      </c>
      <c r="G1858" s="7">
        <f>ecommerce_dataset_updated[[#This Row],[Discount (%)]]+0</f>
        <v>10</v>
      </c>
      <c r="H1858" s="6" t="s">
        <v>7435</v>
      </c>
      <c r="I1858" s="6">
        <f>ecommerce_dataset_updated[[#This Row],['[Price (Rs.)']]]*ecommerce_dataset_updated[[#This Row],['[Discount (%)']]]/100</f>
        <v>49.332000000000001</v>
      </c>
      <c r="J1858" s="6">
        <f>ecommerce_dataset_updated[[#This Row],[Final_Price(Rs.)]]+0</f>
        <v>443.99</v>
      </c>
      <c r="K1858" s="6">
        <f xml:space="preserve"> ecommerce_dataset_updated[[#This Row],['[Price (Rs.)']]]-ecommerce_dataset_updated[[#This Row],[Discount Amount _]]</f>
        <v>443.988</v>
      </c>
      <c r="L1858" t="s">
        <v>28</v>
      </c>
      <c r="M1858" t="s">
        <v>2022</v>
      </c>
      <c r="N1858" s="4" t="s">
        <v>14060</v>
      </c>
      <c r="O1858" s="4" t="s">
        <v>14053</v>
      </c>
      <c r="P1858" s="4" t="s">
        <v>14079</v>
      </c>
      <c r="Q1858" s="5">
        <f>DATE(ecommerce_dataset_updated[[#This Row],[YYYY]],ecommerce_dataset_updated[[#This Row],[MM]],ecommerce_dataset_updated[[#This Row],[DD]])</f>
        <v>45408</v>
      </c>
      <c r="R1858" s="6" t="str">
        <f>TEXT(ecommerce_dataset_updated[[#This Row],['[Purchase_Date']]], "mmm")</f>
        <v>Apr</v>
      </c>
      <c r="S1858" s="6" t="str">
        <f>TEXT(ecommerce_dataset_updated[[#This Row],['[Purchase_Date']]], "ddd")</f>
        <v>Fri</v>
      </c>
      <c r="T1858" s="6">
        <f>ecommerce_dataset_updated[[#This Row],[Final_Price(Rs.) _]]-ecommerce_dataset_updated[[#This Row],['[Final_Price(Rs.)']]]</f>
        <v>-2.0000000000095497E-3</v>
      </c>
      <c r="U1858" s="6" t="b">
        <f xml:space="preserve"> AND(ecommerce_dataset_updated[[#This Row],[Final_Price(Rs.) _]]=ecommerce_dataset_updated[[#This Row],['[Final_Price(Rs.)']]])</f>
        <v>0</v>
      </c>
      <c r="V1858" s="5"/>
    </row>
    <row r="1859" spans="1:22">
      <c r="A1859" t="s">
        <v>7436</v>
      </c>
      <c r="B1859" t="s">
        <v>7437</v>
      </c>
      <c r="C1859" t="s">
        <v>45</v>
      </c>
      <c r="D1859" s="9" t="s">
        <v>7438</v>
      </c>
      <c r="E1859" s="8">
        <f>ecommerce_dataset_updated[[#This Row],[Price (Rs.)]]+0</f>
        <v>110.72</v>
      </c>
      <c r="F1859" s="6" t="s">
        <v>26</v>
      </c>
      <c r="G1859" s="7">
        <f>ecommerce_dataset_updated[[#This Row],[Discount (%)]]+0</f>
        <v>25</v>
      </c>
      <c r="H1859" s="6" t="s">
        <v>7439</v>
      </c>
      <c r="I1859" s="6">
        <f>ecommerce_dataset_updated[[#This Row],['[Price (Rs.)']]]*ecommerce_dataset_updated[[#This Row],['[Discount (%)']]]/100</f>
        <v>27.68</v>
      </c>
      <c r="J1859" s="6">
        <f>ecommerce_dataset_updated[[#This Row],[Final_Price(Rs.)]]+0</f>
        <v>83.04</v>
      </c>
      <c r="K1859" s="6">
        <f xml:space="preserve"> ecommerce_dataset_updated[[#This Row],['[Price (Rs.)']]]-ecommerce_dataset_updated[[#This Row],[Discount Amount _]]</f>
        <v>83.039999999999992</v>
      </c>
      <c r="L1859" t="s">
        <v>77</v>
      </c>
      <c r="M1859" t="s">
        <v>140</v>
      </c>
      <c r="N1859" s="4" t="s">
        <v>14068</v>
      </c>
      <c r="O1859" s="4" t="s">
        <v>14055</v>
      </c>
      <c r="P1859" s="4" t="s">
        <v>14079</v>
      </c>
      <c r="Q1859" s="5">
        <f>DATE(ecommerce_dataset_updated[[#This Row],[YYYY]],ecommerce_dataset_updated[[#This Row],[MM]],ecommerce_dataset_updated[[#This Row],[DD]])</f>
        <v>45535</v>
      </c>
      <c r="R1859" s="6" t="str">
        <f>TEXT(ecommerce_dataset_updated[[#This Row],['[Purchase_Date']]], "mmm")</f>
        <v>Aug</v>
      </c>
      <c r="S1859" s="6" t="str">
        <f>TEXT(ecommerce_dataset_updated[[#This Row],['[Purchase_Date']]], "ddd")</f>
        <v>Sat</v>
      </c>
      <c r="T1859" s="6">
        <f>ecommerce_dataset_updated[[#This Row],[Final_Price(Rs.) _]]-ecommerce_dataset_updated[[#This Row],['[Final_Price(Rs.)']]]</f>
        <v>0</v>
      </c>
      <c r="U1859" s="6" t="b">
        <f xml:space="preserve"> AND(ecommerce_dataset_updated[[#This Row],[Final_Price(Rs.) _]]=ecommerce_dataset_updated[[#This Row],['[Final_Price(Rs.)']]])</f>
        <v>1</v>
      </c>
      <c r="V1859" s="5"/>
    </row>
    <row r="1860" spans="1:22">
      <c r="A1860" t="s">
        <v>7440</v>
      </c>
      <c r="B1860" t="s">
        <v>7441</v>
      </c>
      <c r="C1860" t="s">
        <v>45</v>
      </c>
      <c r="D1860" s="9" t="s">
        <v>7442</v>
      </c>
      <c r="E1860" s="8">
        <f>ecommerce_dataset_updated[[#This Row],[Price (Rs.)]]+0</f>
        <v>164.11</v>
      </c>
      <c r="F1860" s="6" t="s">
        <v>53</v>
      </c>
      <c r="G1860" s="7">
        <f>ecommerce_dataset_updated[[#This Row],[Discount (%)]]+0</f>
        <v>5</v>
      </c>
      <c r="H1860" s="6" t="s">
        <v>7443</v>
      </c>
      <c r="I1860" s="6">
        <f>ecommerce_dataset_updated[[#This Row],['[Price (Rs.)']]]*ecommerce_dataset_updated[[#This Row],['[Discount (%)']]]/100</f>
        <v>8.2055000000000007</v>
      </c>
      <c r="J1860" s="6">
        <f>ecommerce_dataset_updated[[#This Row],[Final_Price(Rs.)]]+0</f>
        <v>155.9</v>
      </c>
      <c r="K1860" s="6">
        <f xml:space="preserve"> ecommerce_dataset_updated[[#This Row],['[Price (Rs.)']]]-ecommerce_dataset_updated[[#This Row],[Discount Amount _]]</f>
        <v>155.90450000000001</v>
      </c>
      <c r="L1860" t="s">
        <v>14</v>
      </c>
      <c r="M1860" t="s">
        <v>446</v>
      </c>
      <c r="N1860" s="4" t="s">
        <v>14049</v>
      </c>
      <c r="O1860" s="4" t="s">
        <v>14050</v>
      </c>
      <c r="P1860" s="4" t="s">
        <v>14079</v>
      </c>
      <c r="Q1860" s="5">
        <f>DATE(ecommerce_dataset_updated[[#This Row],[YYYY]],ecommerce_dataset_updated[[#This Row],[MM]],ecommerce_dataset_updated[[#This Row],[DD]])</f>
        <v>45546</v>
      </c>
      <c r="R1860" s="6" t="str">
        <f>TEXT(ecommerce_dataset_updated[[#This Row],['[Purchase_Date']]], "mmm")</f>
        <v>Sep</v>
      </c>
      <c r="S1860" s="6" t="str">
        <f>TEXT(ecommerce_dataset_updated[[#This Row],['[Purchase_Date']]], "ddd")</f>
        <v>Wed</v>
      </c>
      <c r="T1860" s="6">
        <f>ecommerce_dataset_updated[[#This Row],[Final_Price(Rs.) _]]-ecommerce_dataset_updated[[#This Row],['[Final_Price(Rs.)']]]</f>
        <v>4.500000000007276E-3</v>
      </c>
      <c r="U1860" s="6" t="b">
        <f xml:space="preserve"> AND(ecommerce_dataset_updated[[#This Row],[Final_Price(Rs.) _]]=ecommerce_dataset_updated[[#This Row],['[Final_Price(Rs.)']]])</f>
        <v>0</v>
      </c>
      <c r="V1860" s="5"/>
    </row>
    <row r="1861" spans="1:22">
      <c r="A1861" t="s">
        <v>7444</v>
      </c>
      <c r="B1861" t="s">
        <v>7445</v>
      </c>
      <c r="C1861" t="s">
        <v>18</v>
      </c>
      <c r="D1861" s="9" t="s">
        <v>7446</v>
      </c>
      <c r="E1861" s="8">
        <f>ecommerce_dataset_updated[[#This Row],[Price (Rs.)]]+0</f>
        <v>282.41000000000003</v>
      </c>
      <c r="F1861" s="6" t="s">
        <v>53</v>
      </c>
      <c r="G1861" s="7">
        <f>ecommerce_dataset_updated[[#This Row],[Discount (%)]]+0</f>
        <v>5</v>
      </c>
      <c r="H1861" s="6" t="s">
        <v>7447</v>
      </c>
      <c r="I1861" s="6">
        <f>ecommerce_dataset_updated[[#This Row],['[Price (Rs.)']]]*ecommerce_dataset_updated[[#This Row],['[Discount (%)']]]/100</f>
        <v>14.120500000000002</v>
      </c>
      <c r="J1861" s="6">
        <f>ecommerce_dataset_updated[[#This Row],[Final_Price(Rs.)]]+0</f>
        <v>268.29000000000002</v>
      </c>
      <c r="K1861" s="6">
        <f xml:space="preserve"> ecommerce_dataset_updated[[#This Row],['[Price (Rs.)']]]-ecommerce_dataset_updated[[#This Row],[Discount Amount _]]</f>
        <v>268.28950000000003</v>
      </c>
      <c r="L1861" t="s">
        <v>14</v>
      </c>
      <c r="M1861" t="s">
        <v>1037</v>
      </c>
      <c r="N1861" s="4" t="s">
        <v>20</v>
      </c>
      <c r="O1861" s="4" t="s">
        <v>14052</v>
      </c>
      <c r="P1861" s="4" t="s">
        <v>14079</v>
      </c>
      <c r="Q1861" s="5">
        <f>DATE(ecommerce_dataset_updated[[#This Row],[YYYY]],ecommerce_dataset_updated[[#This Row],[MM]],ecommerce_dataset_updated[[#This Row],[DD]])</f>
        <v>45311</v>
      </c>
      <c r="R1861" s="6" t="str">
        <f>TEXT(ecommerce_dataset_updated[[#This Row],['[Purchase_Date']]], "mmm")</f>
        <v>Jan</v>
      </c>
      <c r="S1861" s="6" t="str">
        <f>TEXT(ecommerce_dataset_updated[[#This Row],['[Purchase_Date']]], "ddd")</f>
        <v>Sat</v>
      </c>
      <c r="T1861" s="6">
        <f>ecommerce_dataset_updated[[#This Row],[Final_Price(Rs.) _]]-ecommerce_dataset_updated[[#This Row],['[Final_Price(Rs.)']]]</f>
        <v>-4.9999999998817657E-4</v>
      </c>
      <c r="U1861" s="6" t="b">
        <f xml:space="preserve"> AND(ecommerce_dataset_updated[[#This Row],[Final_Price(Rs.) _]]=ecommerce_dataset_updated[[#This Row],['[Final_Price(Rs.)']]])</f>
        <v>0</v>
      </c>
      <c r="V1861" s="5"/>
    </row>
    <row r="1862" spans="1:22">
      <c r="A1862" t="s">
        <v>7448</v>
      </c>
      <c r="B1862" t="s">
        <v>7449</v>
      </c>
      <c r="C1862" t="s">
        <v>18</v>
      </c>
      <c r="D1862" s="9" t="s">
        <v>7450</v>
      </c>
      <c r="E1862" s="8">
        <f>ecommerce_dataset_updated[[#This Row],[Price (Rs.)]]+0</f>
        <v>139.5</v>
      </c>
      <c r="F1862" s="6" t="s">
        <v>26</v>
      </c>
      <c r="G1862" s="7">
        <f>ecommerce_dataset_updated[[#This Row],[Discount (%)]]+0</f>
        <v>25</v>
      </c>
      <c r="H1862" s="6" t="s">
        <v>7451</v>
      </c>
      <c r="I1862" s="6">
        <f>ecommerce_dataset_updated[[#This Row],['[Price (Rs.)']]]*ecommerce_dataset_updated[[#This Row],['[Discount (%)']]]/100</f>
        <v>34.875</v>
      </c>
      <c r="J1862" s="6">
        <f>ecommerce_dataset_updated[[#This Row],[Final_Price(Rs.)]]+0</f>
        <v>104.62</v>
      </c>
      <c r="K1862" s="6">
        <f xml:space="preserve"> ecommerce_dataset_updated[[#This Row],['[Price (Rs.)']]]-ecommerce_dataset_updated[[#This Row],[Discount Amount _]]</f>
        <v>104.625</v>
      </c>
      <c r="L1862" t="s">
        <v>28</v>
      </c>
      <c r="M1862" t="s">
        <v>1545</v>
      </c>
      <c r="N1862" s="4" t="s">
        <v>14048</v>
      </c>
      <c r="O1862" s="4" t="s">
        <v>14052</v>
      </c>
      <c r="P1862" s="4" t="s">
        <v>14079</v>
      </c>
      <c r="Q1862" s="5">
        <f>DATE(ecommerce_dataset_updated[[#This Row],[YYYY]],ecommerce_dataset_updated[[#This Row],[MM]],ecommerce_dataset_updated[[#This Row],[DD]])</f>
        <v>45303</v>
      </c>
      <c r="R1862" s="6" t="str">
        <f>TEXT(ecommerce_dataset_updated[[#This Row],['[Purchase_Date']]], "mmm")</f>
        <v>Jan</v>
      </c>
      <c r="S1862" s="6" t="str">
        <f>TEXT(ecommerce_dataset_updated[[#This Row],['[Purchase_Date']]], "ddd")</f>
        <v>Fri</v>
      </c>
      <c r="T1862" s="6">
        <f>ecommerce_dataset_updated[[#This Row],[Final_Price(Rs.) _]]-ecommerce_dataset_updated[[#This Row],['[Final_Price(Rs.)']]]</f>
        <v>4.9999999999954525E-3</v>
      </c>
      <c r="U1862" s="6" t="b">
        <f xml:space="preserve"> AND(ecommerce_dataset_updated[[#This Row],[Final_Price(Rs.) _]]=ecommerce_dataset_updated[[#This Row],['[Final_Price(Rs.)']]])</f>
        <v>0</v>
      </c>
      <c r="V1862" s="5"/>
    </row>
    <row r="1863" spans="1:22">
      <c r="A1863" t="s">
        <v>7452</v>
      </c>
      <c r="B1863" t="s">
        <v>7453</v>
      </c>
      <c r="C1863" t="s">
        <v>68</v>
      </c>
      <c r="D1863" s="9" t="s">
        <v>7454</v>
      </c>
      <c r="E1863" s="8">
        <f>ecommerce_dataset_updated[[#This Row],[Price (Rs.)]]+0</f>
        <v>413.16</v>
      </c>
      <c r="F1863" s="6" t="s">
        <v>12</v>
      </c>
      <c r="G1863" s="7">
        <f>ecommerce_dataset_updated[[#This Row],[Discount (%)]]+0</f>
        <v>15</v>
      </c>
      <c r="H1863" s="6" t="s">
        <v>7455</v>
      </c>
      <c r="I1863" s="6">
        <f>ecommerce_dataset_updated[[#This Row],['[Price (Rs.)']]]*ecommerce_dataset_updated[[#This Row],['[Discount (%)']]]/100</f>
        <v>61.974000000000004</v>
      </c>
      <c r="J1863" s="6">
        <f>ecommerce_dataset_updated[[#This Row],[Final_Price(Rs.)]]+0</f>
        <v>351.19</v>
      </c>
      <c r="K1863" s="6">
        <f xml:space="preserve"> ecommerce_dataset_updated[[#This Row],['[Price (Rs.)']]]-ecommerce_dataset_updated[[#This Row],[Discount Amount _]]</f>
        <v>351.18600000000004</v>
      </c>
      <c r="L1863" t="s">
        <v>77</v>
      </c>
      <c r="M1863" t="s">
        <v>909</v>
      </c>
      <c r="N1863" s="4" t="s">
        <v>20</v>
      </c>
      <c r="O1863" s="4" t="s">
        <v>14049</v>
      </c>
      <c r="P1863" s="4" t="s">
        <v>14079</v>
      </c>
      <c r="Q1863" s="5">
        <f>DATE(ecommerce_dataset_updated[[#This Row],[YYYY]],ecommerce_dataset_updated[[#This Row],[MM]],ecommerce_dataset_updated[[#This Row],[DD]])</f>
        <v>45616</v>
      </c>
      <c r="R1863" s="6" t="str">
        <f>TEXT(ecommerce_dataset_updated[[#This Row],['[Purchase_Date']]], "mmm")</f>
        <v>Nov</v>
      </c>
      <c r="S1863" s="6" t="str">
        <f>TEXT(ecommerce_dataset_updated[[#This Row],['[Purchase_Date']]], "ddd")</f>
        <v>Wed</v>
      </c>
      <c r="T1863" s="6">
        <f>ecommerce_dataset_updated[[#This Row],[Final_Price(Rs.) _]]-ecommerce_dataset_updated[[#This Row],['[Final_Price(Rs.)']]]</f>
        <v>-3.999999999962256E-3</v>
      </c>
      <c r="U1863" s="6" t="b">
        <f xml:space="preserve"> AND(ecommerce_dataset_updated[[#This Row],[Final_Price(Rs.) _]]=ecommerce_dataset_updated[[#This Row],['[Final_Price(Rs.)']]])</f>
        <v>0</v>
      </c>
      <c r="V1863" s="5"/>
    </row>
    <row r="1864" spans="1:22">
      <c r="A1864" t="s">
        <v>7456</v>
      </c>
      <c r="B1864" t="s">
        <v>7457</v>
      </c>
      <c r="C1864" t="s">
        <v>45</v>
      </c>
      <c r="D1864" s="9" t="s">
        <v>7458</v>
      </c>
      <c r="E1864" s="8">
        <f>ecommerce_dataset_updated[[#This Row],[Price (Rs.)]]+0</f>
        <v>37.42</v>
      </c>
      <c r="F1864" s="6" t="s">
        <v>53</v>
      </c>
      <c r="G1864" s="7">
        <f>ecommerce_dataset_updated[[#This Row],[Discount (%)]]+0</f>
        <v>5</v>
      </c>
      <c r="H1864" s="6" t="s">
        <v>7459</v>
      </c>
      <c r="I1864" s="6">
        <f>ecommerce_dataset_updated[[#This Row],['[Price (Rs.)']]]*ecommerce_dataset_updated[[#This Row],['[Discount (%)']]]/100</f>
        <v>1.8710000000000002</v>
      </c>
      <c r="J1864" s="6">
        <f>ecommerce_dataset_updated[[#This Row],[Final_Price(Rs.)]]+0</f>
        <v>35.549999999999997</v>
      </c>
      <c r="K1864" s="6">
        <f xml:space="preserve"> ecommerce_dataset_updated[[#This Row],['[Price (Rs.)']]]-ecommerce_dataset_updated[[#This Row],[Discount Amount _]]</f>
        <v>35.548999999999999</v>
      </c>
      <c r="L1864" t="s">
        <v>14</v>
      </c>
      <c r="M1864" t="s">
        <v>2044</v>
      </c>
      <c r="N1864" s="4" t="s">
        <v>14055</v>
      </c>
      <c r="O1864" s="4" t="s">
        <v>14052</v>
      </c>
      <c r="P1864" s="4" t="s">
        <v>14079</v>
      </c>
      <c r="Q1864" s="5">
        <f>DATE(ecommerce_dataset_updated[[#This Row],[YYYY]],ecommerce_dataset_updated[[#This Row],[MM]],ecommerce_dataset_updated[[#This Row],[DD]])</f>
        <v>45299</v>
      </c>
      <c r="R1864" s="6" t="str">
        <f>TEXT(ecommerce_dataset_updated[[#This Row],['[Purchase_Date']]], "mmm")</f>
        <v>Jan</v>
      </c>
      <c r="S1864" s="6" t="str">
        <f>TEXT(ecommerce_dataset_updated[[#This Row],['[Purchase_Date']]], "ddd")</f>
        <v>Mon</v>
      </c>
      <c r="T1864" s="6">
        <f>ecommerce_dataset_updated[[#This Row],[Final_Price(Rs.) _]]-ecommerce_dataset_updated[[#This Row],['[Final_Price(Rs.)']]]</f>
        <v>-9.9999999999766942E-4</v>
      </c>
      <c r="U1864" s="6" t="b">
        <f xml:space="preserve"> AND(ecommerce_dataset_updated[[#This Row],[Final_Price(Rs.) _]]=ecommerce_dataset_updated[[#This Row],['[Final_Price(Rs.)']]])</f>
        <v>0</v>
      </c>
      <c r="V1864" s="5"/>
    </row>
    <row r="1865" spans="1:22">
      <c r="A1865" t="s">
        <v>7460</v>
      </c>
      <c r="B1865" t="s">
        <v>7461</v>
      </c>
      <c r="C1865" t="s">
        <v>39</v>
      </c>
      <c r="D1865" s="9" t="s">
        <v>7462</v>
      </c>
      <c r="E1865" s="8">
        <f>ecommerce_dataset_updated[[#This Row],[Price (Rs.)]]+0</f>
        <v>464.57</v>
      </c>
      <c r="F1865" s="6" t="s">
        <v>75</v>
      </c>
      <c r="G1865" s="7">
        <f>ecommerce_dataset_updated[[#This Row],[Discount (%)]]+0</f>
        <v>10</v>
      </c>
      <c r="H1865" s="6" t="s">
        <v>7463</v>
      </c>
      <c r="I1865" s="6">
        <f>ecommerce_dataset_updated[[#This Row],['[Price (Rs.)']]]*ecommerce_dataset_updated[[#This Row],['[Discount (%)']]]/100</f>
        <v>46.457000000000001</v>
      </c>
      <c r="J1865" s="6">
        <f>ecommerce_dataset_updated[[#This Row],[Final_Price(Rs.)]]+0</f>
        <v>418.11</v>
      </c>
      <c r="K1865" s="6">
        <f xml:space="preserve"> ecommerce_dataset_updated[[#This Row],['[Price (Rs.)']]]-ecommerce_dataset_updated[[#This Row],[Discount Amount _]]</f>
        <v>418.113</v>
      </c>
      <c r="L1865" t="s">
        <v>77</v>
      </c>
      <c r="M1865" t="s">
        <v>98</v>
      </c>
      <c r="N1865" s="4" t="s">
        <v>20</v>
      </c>
      <c r="O1865" s="4" t="s">
        <v>14062</v>
      </c>
      <c r="P1865" s="4" t="s">
        <v>14079</v>
      </c>
      <c r="Q1865" s="5">
        <f>DATE(ecommerce_dataset_updated[[#This Row],[YYYY]],ecommerce_dataset_updated[[#This Row],[MM]],ecommerce_dataset_updated[[#This Row],[DD]])</f>
        <v>45463</v>
      </c>
      <c r="R1865" s="6" t="str">
        <f>TEXT(ecommerce_dataset_updated[[#This Row],['[Purchase_Date']]], "mmm")</f>
        <v>Jun</v>
      </c>
      <c r="S1865" s="6" t="str">
        <f>TEXT(ecommerce_dataset_updated[[#This Row],['[Purchase_Date']]], "ddd")</f>
        <v>Thu</v>
      </c>
      <c r="T1865" s="6">
        <f>ecommerce_dataset_updated[[#This Row],[Final_Price(Rs.) _]]-ecommerce_dataset_updated[[#This Row],['[Final_Price(Rs.)']]]</f>
        <v>2.9999999999859028E-3</v>
      </c>
      <c r="U1865" s="6" t="b">
        <f xml:space="preserve"> AND(ecommerce_dataset_updated[[#This Row],[Final_Price(Rs.) _]]=ecommerce_dataset_updated[[#This Row],['[Final_Price(Rs.)']]])</f>
        <v>0</v>
      </c>
      <c r="V1865" s="5"/>
    </row>
    <row r="1866" spans="1:22">
      <c r="A1866" t="s">
        <v>7464</v>
      </c>
      <c r="B1866" t="s">
        <v>7465</v>
      </c>
      <c r="C1866" t="s">
        <v>114</v>
      </c>
      <c r="D1866" s="9" t="s">
        <v>7466</v>
      </c>
      <c r="E1866" s="8">
        <f>ecommerce_dataset_updated[[#This Row],[Price (Rs.)]]+0</f>
        <v>57.23</v>
      </c>
      <c r="F1866" s="6" t="s">
        <v>53</v>
      </c>
      <c r="G1866" s="7">
        <f>ecommerce_dataset_updated[[#This Row],[Discount (%)]]+0</f>
        <v>5</v>
      </c>
      <c r="H1866" s="6" t="s">
        <v>7467</v>
      </c>
      <c r="I1866" s="6">
        <f>ecommerce_dataset_updated[[#This Row],['[Price (Rs.)']]]*ecommerce_dataset_updated[[#This Row],['[Discount (%)']]]/100</f>
        <v>2.8614999999999999</v>
      </c>
      <c r="J1866" s="6">
        <f>ecommerce_dataset_updated[[#This Row],[Final_Price(Rs.)]]+0</f>
        <v>54.37</v>
      </c>
      <c r="K1866" s="6">
        <f xml:space="preserve"> ecommerce_dataset_updated[[#This Row],['[Price (Rs.)']]]-ecommerce_dataset_updated[[#This Row],[Discount Amount _]]</f>
        <v>54.368499999999997</v>
      </c>
      <c r="L1866" t="s">
        <v>120</v>
      </c>
      <c r="M1866" t="s">
        <v>295</v>
      </c>
      <c r="N1866" s="4" t="s">
        <v>154</v>
      </c>
      <c r="O1866" s="4" t="s">
        <v>14062</v>
      </c>
      <c r="P1866" s="4" t="s">
        <v>14079</v>
      </c>
      <c r="Q1866" s="5">
        <f>DATE(ecommerce_dataset_updated[[#This Row],[YYYY]],ecommerce_dataset_updated[[#This Row],[MM]],ecommerce_dataset_updated[[#This Row],[DD]])</f>
        <v>45473</v>
      </c>
      <c r="R1866" s="6" t="str">
        <f>TEXT(ecommerce_dataset_updated[[#This Row],['[Purchase_Date']]], "mmm")</f>
        <v>Jun</v>
      </c>
      <c r="S1866" s="6" t="str">
        <f>TEXT(ecommerce_dataset_updated[[#This Row],['[Purchase_Date']]], "ddd")</f>
        <v>Sun</v>
      </c>
      <c r="T1866" s="6">
        <f>ecommerce_dataset_updated[[#This Row],[Final_Price(Rs.) _]]-ecommerce_dataset_updated[[#This Row],['[Final_Price(Rs.)']]]</f>
        <v>-1.5000000000000568E-3</v>
      </c>
      <c r="U1866" s="6" t="b">
        <f xml:space="preserve"> AND(ecommerce_dataset_updated[[#This Row],[Final_Price(Rs.) _]]=ecommerce_dataset_updated[[#This Row],['[Final_Price(Rs.)']]])</f>
        <v>0</v>
      </c>
      <c r="V1866" s="5"/>
    </row>
    <row r="1867" spans="1:22">
      <c r="A1867" t="s">
        <v>7468</v>
      </c>
      <c r="B1867" t="s">
        <v>7469</v>
      </c>
      <c r="C1867" t="s">
        <v>114</v>
      </c>
      <c r="D1867" s="9" t="s">
        <v>7470</v>
      </c>
      <c r="E1867" s="8">
        <f>ecommerce_dataset_updated[[#This Row],[Price (Rs.)]]+0</f>
        <v>254.76</v>
      </c>
      <c r="F1867" s="6" t="s">
        <v>107</v>
      </c>
      <c r="G1867" s="7">
        <f>ecommerce_dataset_updated[[#This Row],[Discount (%)]]+0</f>
        <v>0</v>
      </c>
      <c r="H1867" s="6" t="s">
        <v>7470</v>
      </c>
      <c r="I1867" s="6">
        <f>ecommerce_dataset_updated[[#This Row],['[Price (Rs.)']]]*ecommerce_dataset_updated[[#This Row],['[Discount (%)']]]/100</f>
        <v>0</v>
      </c>
      <c r="J1867" s="6">
        <f>ecommerce_dataset_updated[[#This Row],[Final_Price(Rs.)]]+0</f>
        <v>254.76</v>
      </c>
      <c r="K1867" s="6">
        <f xml:space="preserve"> ecommerce_dataset_updated[[#This Row],['[Price (Rs.)']]]-ecommerce_dataset_updated[[#This Row],[Discount Amount _]]</f>
        <v>254.76</v>
      </c>
      <c r="L1867" t="s">
        <v>120</v>
      </c>
      <c r="M1867" t="s">
        <v>5056</v>
      </c>
      <c r="N1867" s="4" t="s">
        <v>14062</v>
      </c>
      <c r="O1867" s="4" t="s">
        <v>14062</v>
      </c>
      <c r="P1867" s="4" t="s">
        <v>14079</v>
      </c>
      <c r="Q1867" s="5">
        <f>DATE(ecommerce_dataset_updated[[#This Row],[YYYY]],ecommerce_dataset_updated[[#This Row],[MM]],ecommerce_dataset_updated[[#This Row],[DD]])</f>
        <v>45449</v>
      </c>
      <c r="R1867" s="6" t="str">
        <f>TEXT(ecommerce_dataset_updated[[#This Row],['[Purchase_Date']]], "mmm")</f>
        <v>Jun</v>
      </c>
      <c r="S1867" s="6" t="str">
        <f>TEXT(ecommerce_dataset_updated[[#This Row],['[Purchase_Date']]], "ddd")</f>
        <v>Thu</v>
      </c>
      <c r="T1867" s="6">
        <f>ecommerce_dataset_updated[[#This Row],[Final_Price(Rs.) _]]-ecommerce_dataset_updated[[#This Row],['[Final_Price(Rs.)']]]</f>
        <v>0</v>
      </c>
      <c r="U1867" s="6" t="b">
        <f xml:space="preserve"> AND(ecommerce_dataset_updated[[#This Row],[Final_Price(Rs.) _]]=ecommerce_dataset_updated[[#This Row],['[Final_Price(Rs.)']]])</f>
        <v>1</v>
      </c>
      <c r="V1867" s="5"/>
    </row>
    <row r="1868" spans="1:22">
      <c r="A1868" t="s">
        <v>7471</v>
      </c>
      <c r="B1868" t="s">
        <v>7472</v>
      </c>
      <c r="C1868" t="s">
        <v>18</v>
      </c>
      <c r="D1868" s="9" t="s">
        <v>7473</v>
      </c>
      <c r="E1868" s="8">
        <f>ecommerce_dataset_updated[[#This Row],[Price (Rs.)]]+0</f>
        <v>59.22</v>
      </c>
      <c r="F1868" s="6" t="s">
        <v>75</v>
      </c>
      <c r="G1868" s="7">
        <f>ecommerce_dataset_updated[[#This Row],[Discount (%)]]+0</f>
        <v>10</v>
      </c>
      <c r="H1868" s="6" t="s">
        <v>7474</v>
      </c>
      <c r="I1868" s="6">
        <f>ecommerce_dataset_updated[[#This Row],['[Price (Rs.)']]]*ecommerce_dataset_updated[[#This Row],['[Discount (%)']]]/100</f>
        <v>5.9220000000000006</v>
      </c>
      <c r="J1868" s="6">
        <f>ecommerce_dataset_updated[[#This Row],[Final_Price(Rs.)]]+0</f>
        <v>53.3</v>
      </c>
      <c r="K1868" s="6">
        <f xml:space="preserve"> ecommerce_dataset_updated[[#This Row],['[Price (Rs.)']]]-ecommerce_dataset_updated[[#This Row],[Discount Amount _]]</f>
        <v>53.298000000000002</v>
      </c>
      <c r="L1868" t="s">
        <v>28</v>
      </c>
      <c r="M1868" t="s">
        <v>1195</v>
      </c>
      <c r="N1868" s="4" t="s">
        <v>14054</v>
      </c>
      <c r="O1868" s="4" t="s">
        <v>14053</v>
      </c>
      <c r="P1868" s="4" t="s">
        <v>14079</v>
      </c>
      <c r="Q1868" s="5">
        <f>DATE(ecommerce_dataset_updated[[#This Row],[YYYY]],ecommerce_dataset_updated[[#This Row],[MM]],ecommerce_dataset_updated[[#This Row],[DD]])</f>
        <v>45409</v>
      </c>
      <c r="R1868" s="6" t="str">
        <f>TEXT(ecommerce_dataset_updated[[#This Row],['[Purchase_Date']]], "mmm")</f>
        <v>Apr</v>
      </c>
      <c r="S1868" s="6" t="str">
        <f>TEXT(ecommerce_dataset_updated[[#This Row],['[Purchase_Date']]], "ddd")</f>
        <v>Sat</v>
      </c>
      <c r="T1868" s="6">
        <f>ecommerce_dataset_updated[[#This Row],[Final_Price(Rs.) _]]-ecommerce_dataset_updated[[#This Row],['[Final_Price(Rs.)']]]</f>
        <v>-1.9999999999953388E-3</v>
      </c>
      <c r="U1868" s="6" t="b">
        <f xml:space="preserve"> AND(ecommerce_dataset_updated[[#This Row],[Final_Price(Rs.) _]]=ecommerce_dataset_updated[[#This Row],['[Final_Price(Rs.)']]])</f>
        <v>0</v>
      </c>
      <c r="V1868" s="5"/>
    </row>
    <row r="1869" spans="1:22">
      <c r="A1869" t="s">
        <v>7475</v>
      </c>
      <c r="B1869" t="s">
        <v>7476</v>
      </c>
      <c r="C1869" t="s">
        <v>32</v>
      </c>
      <c r="D1869" s="9" t="s">
        <v>7477</v>
      </c>
      <c r="E1869" s="8">
        <f>ecommerce_dataset_updated[[#This Row],[Price (Rs.)]]+0</f>
        <v>219.74</v>
      </c>
      <c r="F1869" s="6" t="s">
        <v>20</v>
      </c>
      <c r="G1869" s="7">
        <f>ecommerce_dataset_updated[[#This Row],[Discount (%)]]+0</f>
        <v>20</v>
      </c>
      <c r="H1869" s="6" t="s">
        <v>7478</v>
      </c>
      <c r="I1869" s="6">
        <f>ecommerce_dataset_updated[[#This Row],['[Price (Rs.)']]]*ecommerce_dataset_updated[[#This Row],['[Discount (%)']]]/100</f>
        <v>43.948</v>
      </c>
      <c r="J1869" s="6">
        <f>ecommerce_dataset_updated[[#This Row],[Final_Price(Rs.)]]+0</f>
        <v>175.79</v>
      </c>
      <c r="K1869" s="6">
        <f xml:space="preserve"> ecommerce_dataset_updated[[#This Row],['[Price (Rs.)']]]-ecommerce_dataset_updated[[#This Row],[Discount Amount _]]</f>
        <v>175.792</v>
      </c>
      <c r="L1869" t="s">
        <v>77</v>
      </c>
      <c r="M1869" t="s">
        <v>3093</v>
      </c>
      <c r="N1869" s="4" t="s">
        <v>14054</v>
      </c>
      <c r="O1869" s="4" t="s">
        <v>75</v>
      </c>
      <c r="P1869" s="4" t="s">
        <v>14079</v>
      </c>
      <c r="Q1869" s="5">
        <f>DATE(ecommerce_dataset_updated[[#This Row],[YYYY]],ecommerce_dataset_updated[[#This Row],[MM]],ecommerce_dataset_updated[[#This Row],[DD]])</f>
        <v>45592</v>
      </c>
      <c r="R1869" s="6" t="str">
        <f>TEXT(ecommerce_dataset_updated[[#This Row],['[Purchase_Date']]], "mmm")</f>
        <v>Oct</v>
      </c>
      <c r="S1869" s="6" t="str">
        <f>TEXT(ecommerce_dataset_updated[[#This Row],['[Purchase_Date']]], "ddd")</f>
        <v>Sun</v>
      </c>
      <c r="T1869" s="6">
        <f>ecommerce_dataset_updated[[#This Row],[Final_Price(Rs.) _]]-ecommerce_dataset_updated[[#This Row],['[Final_Price(Rs.)']]]</f>
        <v>2.0000000000095497E-3</v>
      </c>
      <c r="U1869" s="6" t="b">
        <f xml:space="preserve"> AND(ecommerce_dataset_updated[[#This Row],[Final_Price(Rs.) _]]=ecommerce_dataset_updated[[#This Row],['[Final_Price(Rs.)']]])</f>
        <v>0</v>
      </c>
      <c r="V1869" s="5"/>
    </row>
    <row r="1870" spans="1:22">
      <c r="A1870" t="s">
        <v>7479</v>
      </c>
      <c r="B1870" t="s">
        <v>7480</v>
      </c>
      <c r="C1870" t="s">
        <v>32</v>
      </c>
      <c r="D1870" s="9" t="s">
        <v>7481</v>
      </c>
      <c r="E1870" s="8">
        <f>ecommerce_dataset_updated[[#This Row],[Price (Rs.)]]+0</f>
        <v>452.36</v>
      </c>
      <c r="F1870" s="6" t="s">
        <v>53</v>
      </c>
      <c r="G1870" s="7">
        <f>ecommerce_dataset_updated[[#This Row],[Discount (%)]]+0</f>
        <v>5</v>
      </c>
      <c r="H1870" s="6" t="s">
        <v>7482</v>
      </c>
      <c r="I1870" s="6">
        <f>ecommerce_dataset_updated[[#This Row],['[Price (Rs.)']]]*ecommerce_dataset_updated[[#This Row],['[Discount (%)']]]/100</f>
        <v>22.618000000000002</v>
      </c>
      <c r="J1870" s="6">
        <f>ecommerce_dataset_updated[[#This Row],[Final_Price(Rs.)]]+0</f>
        <v>429.74</v>
      </c>
      <c r="K1870" s="6">
        <f xml:space="preserve"> ecommerce_dataset_updated[[#This Row],['[Price (Rs.)']]]-ecommerce_dataset_updated[[#This Row],[Discount Amount _]]</f>
        <v>429.74200000000002</v>
      </c>
      <c r="L1870" t="s">
        <v>14</v>
      </c>
      <c r="M1870" t="s">
        <v>1514</v>
      </c>
      <c r="N1870" s="4" t="s">
        <v>14065</v>
      </c>
      <c r="O1870" s="4" t="s">
        <v>14057</v>
      </c>
      <c r="P1870" s="4" t="s">
        <v>14079</v>
      </c>
      <c r="Q1870" s="5">
        <f>DATE(ecommerce_dataset_updated[[#This Row],[YYYY]],ecommerce_dataset_updated[[#This Row],[MM]],ecommerce_dataset_updated[[#This Row],[DD]])</f>
        <v>45374</v>
      </c>
      <c r="R1870" s="6" t="str">
        <f>TEXT(ecommerce_dataset_updated[[#This Row],['[Purchase_Date']]], "mmm")</f>
        <v>Mar</v>
      </c>
      <c r="S1870" s="6" t="str">
        <f>TEXT(ecommerce_dataset_updated[[#This Row],['[Purchase_Date']]], "ddd")</f>
        <v>Sat</v>
      </c>
      <c r="T1870" s="6">
        <f>ecommerce_dataset_updated[[#This Row],[Final_Price(Rs.) _]]-ecommerce_dataset_updated[[#This Row],['[Final_Price(Rs.)']]]</f>
        <v>2.0000000000095497E-3</v>
      </c>
      <c r="U1870" s="6" t="b">
        <f xml:space="preserve"> AND(ecommerce_dataset_updated[[#This Row],[Final_Price(Rs.) _]]=ecommerce_dataset_updated[[#This Row],['[Final_Price(Rs.)']]])</f>
        <v>0</v>
      </c>
      <c r="V1870" s="5"/>
    </row>
    <row r="1871" spans="1:22">
      <c r="A1871" t="s">
        <v>7483</v>
      </c>
      <c r="B1871" t="s">
        <v>7484</v>
      </c>
      <c r="C1871" t="s">
        <v>39</v>
      </c>
      <c r="D1871" s="9" t="s">
        <v>7485</v>
      </c>
      <c r="E1871" s="8">
        <f>ecommerce_dataset_updated[[#This Row],[Price (Rs.)]]+0</f>
        <v>269.81</v>
      </c>
      <c r="F1871" s="6" t="s">
        <v>53</v>
      </c>
      <c r="G1871" s="7">
        <f>ecommerce_dataset_updated[[#This Row],[Discount (%)]]+0</f>
        <v>5</v>
      </c>
      <c r="H1871" s="6" t="s">
        <v>7486</v>
      </c>
      <c r="I1871" s="6">
        <f>ecommerce_dataset_updated[[#This Row],['[Price (Rs.)']]]*ecommerce_dataset_updated[[#This Row],['[Discount (%)']]]/100</f>
        <v>13.490499999999999</v>
      </c>
      <c r="J1871" s="6">
        <f>ecommerce_dataset_updated[[#This Row],[Final_Price(Rs.)]]+0</f>
        <v>256.32</v>
      </c>
      <c r="K1871" s="6">
        <f xml:space="preserve"> ecommerce_dataset_updated[[#This Row],['[Price (Rs.)']]]-ecommerce_dataset_updated[[#This Row],[Discount Amount _]]</f>
        <v>256.31950000000001</v>
      </c>
      <c r="L1871" t="s">
        <v>120</v>
      </c>
      <c r="M1871" t="s">
        <v>1643</v>
      </c>
      <c r="N1871" s="4" t="s">
        <v>14062</v>
      </c>
      <c r="O1871" s="4" t="s">
        <v>14053</v>
      </c>
      <c r="P1871" s="4" t="s">
        <v>14079</v>
      </c>
      <c r="Q1871" s="5">
        <f>DATE(ecommerce_dataset_updated[[#This Row],[YYYY]],ecommerce_dataset_updated[[#This Row],[MM]],ecommerce_dataset_updated[[#This Row],[DD]])</f>
        <v>45388</v>
      </c>
      <c r="R1871" s="6" t="str">
        <f>TEXT(ecommerce_dataset_updated[[#This Row],['[Purchase_Date']]], "mmm")</f>
        <v>Apr</v>
      </c>
      <c r="S1871" s="6" t="str">
        <f>TEXT(ecommerce_dataset_updated[[#This Row],['[Purchase_Date']]], "ddd")</f>
        <v>Sat</v>
      </c>
      <c r="T1871" s="6">
        <f>ecommerce_dataset_updated[[#This Row],[Final_Price(Rs.) _]]-ecommerce_dataset_updated[[#This Row],['[Final_Price(Rs.)']]]</f>
        <v>-4.9999999998817657E-4</v>
      </c>
      <c r="U1871" s="6" t="b">
        <f xml:space="preserve"> AND(ecommerce_dataset_updated[[#This Row],[Final_Price(Rs.) _]]=ecommerce_dataset_updated[[#This Row],['[Final_Price(Rs.)']]])</f>
        <v>0</v>
      </c>
      <c r="V1871" s="5"/>
    </row>
    <row r="1872" spans="1:22">
      <c r="A1872" t="s">
        <v>7487</v>
      </c>
      <c r="B1872" t="s">
        <v>7488</v>
      </c>
      <c r="C1872" t="s">
        <v>114</v>
      </c>
      <c r="D1872" s="9" t="s">
        <v>7489</v>
      </c>
      <c r="E1872" s="8">
        <f>ecommerce_dataset_updated[[#This Row],[Price (Rs.)]]+0</f>
        <v>325.14</v>
      </c>
      <c r="F1872" s="6" t="s">
        <v>20</v>
      </c>
      <c r="G1872" s="7">
        <f>ecommerce_dataset_updated[[#This Row],[Discount (%)]]+0</f>
        <v>20</v>
      </c>
      <c r="H1872" s="6" t="s">
        <v>7490</v>
      </c>
      <c r="I1872" s="6">
        <f>ecommerce_dataset_updated[[#This Row],['[Price (Rs.)']]]*ecommerce_dataset_updated[[#This Row],['[Discount (%)']]]/100</f>
        <v>65.027999999999992</v>
      </c>
      <c r="J1872" s="6">
        <f>ecommerce_dataset_updated[[#This Row],[Final_Price(Rs.)]]+0</f>
        <v>260.11</v>
      </c>
      <c r="K1872" s="6">
        <f xml:space="preserve"> ecommerce_dataset_updated[[#This Row],['[Price (Rs.)']]]-ecommerce_dataset_updated[[#This Row],[Discount Amount _]]</f>
        <v>260.11199999999997</v>
      </c>
      <c r="L1872" t="s">
        <v>77</v>
      </c>
      <c r="M1872" t="s">
        <v>329</v>
      </c>
      <c r="N1872" s="4" t="s">
        <v>14071</v>
      </c>
      <c r="O1872" s="4" t="s">
        <v>14067</v>
      </c>
      <c r="P1872" s="4" t="s">
        <v>14079</v>
      </c>
      <c r="Q1872" s="5">
        <f>DATE(ecommerce_dataset_updated[[#This Row],[YYYY]],ecommerce_dataset_updated[[#This Row],[MM]],ecommerce_dataset_updated[[#This Row],[DD]])</f>
        <v>45497</v>
      </c>
      <c r="R1872" s="6" t="str">
        <f>TEXT(ecommerce_dataset_updated[[#This Row],['[Purchase_Date']]], "mmm")</f>
        <v>Jul</v>
      </c>
      <c r="S1872" s="6" t="str">
        <f>TEXT(ecommerce_dataset_updated[[#This Row],['[Purchase_Date']]], "ddd")</f>
        <v>Wed</v>
      </c>
      <c r="T1872" s="6">
        <f>ecommerce_dataset_updated[[#This Row],[Final_Price(Rs.) _]]-ecommerce_dataset_updated[[#This Row],['[Final_Price(Rs.)']]]</f>
        <v>1.9999999999527063E-3</v>
      </c>
      <c r="U1872" s="6" t="b">
        <f xml:space="preserve"> AND(ecommerce_dataset_updated[[#This Row],[Final_Price(Rs.) _]]=ecommerce_dataset_updated[[#This Row],['[Final_Price(Rs.)']]])</f>
        <v>0</v>
      </c>
      <c r="V1872" s="5"/>
    </row>
    <row r="1873" spans="1:22">
      <c r="A1873" t="s">
        <v>7491</v>
      </c>
      <c r="B1873" t="s">
        <v>7492</v>
      </c>
      <c r="C1873" t="s">
        <v>32</v>
      </c>
      <c r="D1873" s="9" t="s">
        <v>7493</v>
      </c>
      <c r="E1873" s="8">
        <f>ecommerce_dataset_updated[[#This Row],[Price (Rs.)]]+0</f>
        <v>439.39</v>
      </c>
      <c r="F1873" s="6" t="s">
        <v>47</v>
      </c>
      <c r="G1873" s="7">
        <f>ecommerce_dataset_updated[[#This Row],[Discount (%)]]+0</f>
        <v>50</v>
      </c>
      <c r="H1873" s="6" t="s">
        <v>7494</v>
      </c>
      <c r="I1873" s="6">
        <f>ecommerce_dataset_updated[[#This Row],['[Price (Rs.)']]]*ecommerce_dataset_updated[[#This Row],['[Discount (%)']]]/100</f>
        <v>219.69499999999999</v>
      </c>
      <c r="J1873" s="6">
        <f>ecommerce_dataset_updated[[#This Row],[Final_Price(Rs.)]]+0</f>
        <v>219.69</v>
      </c>
      <c r="K1873" s="6">
        <f xml:space="preserve"> ecommerce_dataset_updated[[#This Row],['[Price (Rs.)']]]-ecommerce_dataset_updated[[#This Row],[Discount Amount _]]</f>
        <v>219.69499999999999</v>
      </c>
      <c r="L1873" t="s">
        <v>28</v>
      </c>
      <c r="M1873" t="s">
        <v>2044</v>
      </c>
      <c r="N1873" s="4" t="s">
        <v>14055</v>
      </c>
      <c r="O1873" s="4" t="s">
        <v>14052</v>
      </c>
      <c r="P1873" s="4" t="s">
        <v>14079</v>
      </c>
      <c r="Q1873" s="5">
        <f>DATE(ecommerce_dataset_updated[[#This Row],[YYYY]],ecommerce_dataset_updated[[#This Row],[MM]],ecommerce_dataset_updated[[#This Row],[DD]])</f>
        <v>45299</v>
      </c>
      <c r="R1873" s="6" t="str">
        <f>TEXT(ecommerce_dataset_updated[[#This Row],['[Purchase_Date']]], "mmm")</f>
        <v>Jan</v>
      </c>
      <c r="S1873" s="6" t="str">
        <f>TEXT(ecommerce_dataset_updated[[#This Row],['[Purchase_Date']]], "ddd")</f>
        <v>Mon</v>
      </c>
      <c r="T1873" s="6">
        <f>ecommerce_dataset_updated[[#This Row],[Final_Price(Rs.) _]]-ecommerce_dataset_updated[[#This Row],['[Final_Price(Rs.)']]]</f>
        <v>4.9999999999954525E-3</v>
      </c>
      <c r="U1873" s="6" t="b">
        <f xml:space="preserve"> AND(ecommerce_dataset_updated[[#This Row],[Final_Price(Rs.) _]]=ecommerce_dataset_updated[[#This Row],['[Final_Price(Rs.)']]])</f>
        <v>0</v>
      </c>
      <c r="V1873" s="5"/>
    </row>
    <row r="1874" spans="1:22">
      <c r="A1874" t="s">
        <v>7495</v>
      </c>
      <c r="B1874" t="s">
        <v>7496</v>
      </c>
      <c r="C1874" t="s">
        <v>39</v>
      </c>
      <c r="D1874" s="9" t="s">
        <v>7497</v>
      </c>
      <c r="E1874" s="8">
        <f>ecommerce_dataset_updated[[#This Row],[Price (Rs.)]]+0</f>
        <v>429.22</v>
      </c>
      <c r="F1874" s="6" t="s">
        <v>26</v>
      </c>
      <c r="G1874" s="7">
        <f>ecommerce_dataset_updated[[#This Row],[Discount (%)]]+0</f>
        <v>25</v>
      </c>
      <c r="H1874" s="6" t="s">
        <v>5296</v>
      </c>
      <c r="I1874" s="6">
        <f>ecommerce_dataset_updated[[#This Row],['[Price (Rs.)']]]*ecommerce_dataset_updated[[#This Row],['[Discount (%)']]]/100</f>
        <v>107.30500000000001</v>
      </c>
      <c r="J1874" s="6">
        <f>ecommerce_dataset_updated[[#This Row],[Final_Price(Rs.)]]+0</f>
        <v>321.92</v>
      </c>
      <c r="K1874" s="6">
        <f xml:space="preserve"> ecommerce_dataset_updated[[#This Row],['[Price (Rs.)']]]-ecommerce_dataset_updated[[#This Row],[Discount Amount _]]</f>
        <v>321.91500000000002</v>
      </c>
      <c r="L1874" t="s">
        <v>120</v>
      </c>
      <c r="M1874" t="s">
        <v>408</v>
      </c>
      <c r="N1874" s="4" t="s">
        <v>14050</v>
      </c>
      <c r="O1874" s="4" t="s">
        <v>14052</v>
      </c>
      <c r="P1874" s="4" t="s">
        <v>14079</v>
      </c>
      <c r="Q1874" s="5">
        <f>DATE(ecommerce_dataset_updated[[#This Row],[YYYY]],ecommerce_dataset_updated[[#This Row],[MM]],ecommerce_dataset_updated[[#This Row],[DD]])</f>
        <v>45300</v>
      </c>
      <c r="R1874" s="6" t="str">
        <f>TEXT(ecommerce_dataset_updated[[#This Row],['[Purchase_Date']]], "mmm")</f>
        <v>Jan</v>
      </c>
      <c r="S1874" s="6" t="str">
        <f>TEXT(ecommerce_dataset_updated[[#This Row],['[Purchase_Date']]], "ddd")</f>
        <v>Tue</v>
      </c>
      <c r="T1874" s="6">
        <f>ecommerce_dataset_updated[[#This Row],[Final_Price(Rs.) _]]-ecommerce_dataset_updated[[#This Row],['[Final_Price(Rs.)']]]</f>
        <v>-4.9999999999954525E-3</v>
      </c>
      <c r="U1874" s="6" t="b">
        <f xml:space="preserve"> AND(ecommerce_dataset_updated[[#This Row],[Final_Price(Rs.) _]]=ecommerce_dataset_updated[[#This Row],['[Final_Price(Rs.)']]])</f>
        <v>0</v>
      </c>
      <c r="V1874" s="5"/>
    </row>
    <row r="1875" spans="1:22">
      <c r="A1875" t="s">
        <v>7498</v>
      </c>
      <c r="B1875" t="s">
        <v>7499</v>
      </c>
      <c r="C1875" t="s">
        <v>18</v>
      </c>
      <c r="D1875" s="9" t="s">
        <v>7500</v>
      </c>
      <c r="E1875" s="8">
        <f>ecommerce_dataset_updated[[#This Row],[Price (Rs.)]]+0</f>
        <v>220.71</v>
      </c>
      <c r="F1875" s="6" t="s">
        <v>75</v>
      </c>
      <c r="G1875" s="7">
        <f>ecommerce_dataset_updated[[#This Row],[Discount (%)]]+0</f>
        <v>10</v>
      </c>
      <c r="H1875" s="6" t="s">
        <v>7501</v>
      </c>
      <c r="I1875" s="6">
        <f>ecommerce_dataset_updated[[#This Row],['[Price (Rs.)']]]*ecommerce_dataset_updated[[#This Row],['[Discount (%)']]]/100</f>
        <v>22.070999999999998</v>
      </c>
      <c r="J1875" s="6">
        <f>ecommerce_dataset_updated[[#This Row],[Final_Price(Rs.)]]+0</f>
        <v>198.64</v>
      </c>
      <c r="K1875" s="6">
        <f xml:space="preserve"> ecommerce_dataset_updated[[#This Row],['[Price (Rs.)']]]-ecommerce_dataset_updated[[#This Row],[Discount Amount _]]</f>
        <v>198.63900000000001</v>
      </c>
      <c r="L1875" t="s">
        <v>14</v>
      </c>
      <c r="M1875" t="s">
        <v>783</v>
      </c>
      <c r="N1875" s="4" t="s">
        <v>14058</v>
      </c>
      <c r="O1875" s="4" t="s">
        <v>14057</v>
      </c>
      <c r="P1875" s="4" t="s">
        <v>14079</v>
      </c>
      <c r="Q1875" s="5">
        <f>DATE(ecommerce_dataset_updated[[#This Row],[YYYY]],ecommerce_dataset_updated[[#This Row],[MM]],ecommerce_dataset_updated[[#This Row],[DD]])</f>
        <v>45380</v>
      </c>
      <c r="R1875" s="6" t="str">
        <f>TEXT(ecommerce_dataset_updated[[#This Row],['[Purchase_Date']]], "mmm")</f>
        <v>Mar</v>
      </c>
      <c r="S1875" s="6" t="str">
        <f>TEXT(ecommerce_dataset_updated[[#This Row],['[Purchase_Date']]], "ddd")</f>
        <v>Fri</v>
      </c>
      <c r="T1875" s="6">
        <f>ecommerce_dataset_updated[[#This Row],[Final_Price(Rs.) _]]-ecommerce_dataset_updated[[#This Row],['[Final_Price(Rs.)']]]</f>
        <v>-9.9999999997635314E-4</v>
      </c>
      <c r="U1875" s="6" t="b">
        <f xml:space="preserve"> AND(ecommerce_dataset_updated[[#This Row],[Final_Price(Rs.) _]]=ecommerce_dataset_updated[[#This Row],['[Final_Price(Rs.)']]])</f>
        <v>0</v>
      </c>
      <c r="V1875" s="5"/>
    </row>
    <row r="1876" spans="1:22">
      <c r="A1876" t="s">
        <v>7502</v>
      </c>
      <c r="B1876" t="s">
        <v>7503</v>
      </c>
      <c r="C1876" t="s">
        <v>32</v>
      </c>
      <c r="D1876" s="9" t="s">
        <v>7504</v>
      </c>
      <c r="E1876" s="8">
        <f>ecommerce_dataset_updated[[#This Row],[Price (Rs.)]]+0</f>
        <v>12.15</v>
      </c>
      <c r="F1876" s="6" t="s">
        <v>53</v>
      </c>
      <c r="G1876" s="7">
        <f>ecommerce_dataset_updated[[#This Row],[Discount (%)]]+0</f>
        <v>5</v>
      </c>
      <c r="H1876" s="6" t="s">
        <v>6002</v>
      </c>
      <c r="I1876" s="6">
        <f>ecommerce_dataset_updated[[#This Row],['[Price (Rs.)']]]*ecommerce_dataset_updated[[#This Row],['[Discount (%)']]]/100</f>
        <v>0.60750000000000004</v>
      </c>
      <c r="J1876" s="6">
        <f>ecommerce_dataset_updated[[#This Row],[Final_Price(Rs.)]]+0</f>
        <v>11.54</v>
      </c>
      <c r="K1876" s="6">
        <f xml:space="preserve"> ecommerce_dataset_updated[[#This Row],['[Price (Rs.)']]]-ecommerce_dataset_updated[[#This Row],[Discount Amount _]]</f>
        <v>11.5425</v>
      </c>
      <c r="L1876" t="s">
        <v>120</v>
      </c>
      <c r="M1876" t="s">
        <v>1299</v>
      </c>
      <c r="N1876" s="4" t="s">
        <v>14051</v>
      </c>
      <c r="O1876" s="4" t="s">
        <v>14052</v>
      </c>
      <c r="P1876" s="4" t="s">
        <v>14079</v>
      </c>
      <c r="Q1876" s="5">
        <f>DATE(ecommerce_dataset_updated[[#This Row],[YYYY]],ecommerce_dataset_updated[[#This Row],[MM]],ecommerce_dataset_updated[[#This Row],[DD]])</f>
        <v>45293</v>
      </c>
      <c r="R1876" s="6" t="str">
        <f>TEXT(ecommerce_dataset_updated[[#This Row],['[Purchase_Date']]], "mmm")</f>
        <v>Jan</v>
      </c>
      <c r="S1876" s="6" t="str">
        <f>TEXT(ecommerce_dataset_updated[[#This Row],['[Purchase_Date']]], "ddd")</f>
        <v>Tue</v>
      </c>
      <c r="T1876" s="6">
        <f>ecommerce_dataset_updated[[#This Row],[Final_Price(Rs.) _]]-ecommerce_dataset_updated[[#This Row],['[Final_Price(Rs.)']]]</f>
        <v>2.500000000001279E-3</v>
      </c>
      <c r="U1876" s="6" t="b">
        <f xml:space="preserve"> AND(ecommerce_dataset_updated[[#This Row],[Final_Price(Rs.) _]]=ecommerce_dataset_updated[[#This Row],['[Final_Price(Rs.)']]])</f>
        <v>0</v>
      </c>
      <c r="V1876" s="5"/>
    </row>
    <row r="1877" spans="1:22">
      <c r="A1877" t="s">
        <v>7505</v>
      </c>
      <c r="B1877" t="s">
        <v>7506</v>
      </c>
      <c r="C1877" t="s">
        <v>68</v>
      </c>
      <c r="D1877" s="9" t="s">
        <v>7507</v>
      </c>
      <c r="E1877" s="8">
        <f>ecommerce_dataset_updated[[#This Row],[Price (Rs.)]]+0</f>
        <v>348.91</v>
      </c>
      <c r="F1877" s="6" t="s">
        <v>12</v>
      </c>
      <c r="G1877" s="7">
        <f>ecommerce_dataset_updated[[#This Row],[Discount (%)]]+0</f>
        <v>15</v>
      </c>
      <c r="H1877" s="6" t="s">
        <v>7508</v>
      </c>
      <c r="I1877" s="6">
        <f>ecommerce_dataset_updated[[#This Row],['[Price (Rs.)']]]*ecommerce_dataset_updated[[#This Row],['[Discount (%)']]]/100</f>
        <v>52.336500000000008</v>
      </c>
      <c r="J1877" s="6">
        <f>ecommerce_dataset_updated[[#This Row],[Final_Price(Rs.)]]+0</f>
        <v>296.57</v>
      </c>
      <c r="K1877" s="6">
        <f xml:space="preserve"> ecommerce_dataset_updated[[#This Row],['[Price (Rs.)']]]-ecommerce_dataset_updated[[#This Row],[Discount Amount _]]</f>
        <v>296.57350000000002</v>
      </c>
      <c r="L1877" t="s">
        <v>28</v>
      </c>
      <c r="M1877" t="s">
        <v>42</v>
      </c>
      <c r="N1877" s="4" t="s">
        <v>14054</v>
      </c>
      <c r="O1877" s="4" t="s">
        <v>14050</v>
      </c>
      <c r="P1877" s="4" t="s">
        <v>14079</v>
      </c>
      <c r="Q1877" s="5">
        <f>DATE(ecommerce_dataset_updated[[#This Row],[YYYY]],ecommerce_dataset_updated[[#This Row],[MM]],ecommerce_dataset_updated[[#This Row],[DD]])</f>
        <v>45562</v>
      </c>
      <c r="R1877" s="6" t="str">
        <f>TEXT(ecommerce_dataset_updated[[#This Row],['[Purchase_Date']]], "mmm")</f>
        <v>Sep</v>
      </c>
      <c r="S1877" s="6" t="str">
        <f>TEXT(ecommerce_dataset_updated[[#This Row],['[Purchase_Date']]], "ddd")</f>
        <v>Fri</v>
      </c>
      <c r="T1877" s="6">
        <f>ecommerce_dataset_updated[[#This Row],[Final_Price(Rs.) _]]-ecommerce_dataset_updated[[#This Row],['[Final_Price(Rs.)']]]</f>
        <v>3.5000000000309228E-3</v>
      </c>
      <c r="U1877" s="6" t="b">
        <f xml:space="preserve"> AND(ecommerce_dataset_updated[[#This Row],[Final_Price(Rs.) _]]=ecommerce_dataset_updated[[#This Row],['[Final_Price(Rs.)']]])</f>
        <v>0</v>
      </c>
      <c r="V1877" s="5"/>
    </row>
    <row r="1878" spans="1:22">
      <c r="A1878" t="s">
        <v>7509</v>
      </c>
      <c r="B1878" t="s">
        <v>7510</v>
      </c>
      <c r="C1878" t="s">
        <v>45</v>
      </c>
      <c r="D1878" s="9" t="s">
        <v>7511</v>
      </c>
      <c r="E1878" s="8">
        <f>ecommerce_dataset_updated[[#This Row],[Price (Rs.)]]+0</f>
        <v>176.27</v>
      </c>
      <c r="F1878" s="6" t="s">
        <v>75</v>
      </c>
      <c r="G1878" s="7">
        <f>ecommerce_dataset_updated[[#This Row],[Discount (%)]]+0</f>
        <v>10</v>
      </c>
      <c r="H1878" s="6" t="s">
        <v>7512</v>
      </c>
      <c r="I1878" s="6">
        <f>ecommerce_dataset_updated[[#This Row],['[Price (Rs.)']]]*ecommerce_dataset_updated[[#This Row],['[Discount (%)']]]/100</f>
        <v>17.626999999999999</v>
      </c>
      <c r="J1878" s="6">
        <f>ecommerce_dataset_updated[[#This Row],[Final_Price(Rs.)]]+0</f>
        <v>158.63999999999999</v>
      </c>
      <c r="K1878" s="6">
        <f xml:space="preserve"> ecommerce_dataset_updated[[#This Row],['[Price (Rs.)']]]-ecommerce_dataset_updated[[#This Row],[Discount Amount _]]</f>
        <v>158.643</v>
      </c>
      <c r="L1878" t="s">
        <v>120</v>
      </c>
      <c r="M1878" t="s">
        <v>600</v>
      </c>
      <c r="N1878" s="4" t="s">
        <v>14072</v>
      </c>
      <c r="O1878" s="4" t="s">
        <v>14053</v>
      </c>
      <c r="P1878" s="4" t="s">
        <v>14079</v>
      </c>
      <c r="Q1878" s="5">
        <f>DATE(ecommerce_dataset_updated[[#This Row],[YYYY]],ecommerce_dataset_updated[[#This Row],[MM]],ecommerce_dataset_updated[[#This Row],[DD]])</f>
        <v>45398</v>
      </c>
      <c r="R1878" s="6" t="str">
        <f>TEXT(ecommerce_dataset_updated[[#This Row],['[Purchase_Date']]], "mmm")</f>
        <v>Apr</v>
      </c>
      <c r="S1878" s="6" t="str">
        <f>TEXT(ecommerce_dataset_updated[[#This Row],['[Purchase_Date']]], "ddd")</f>
        <v>Tue</v>
      </c>
      <c r="T1878" s="6">
        <f>ecommerce_dataset_updated[[#This Row],[Final_Price(Rs.) _]]-ecommerce_dataset_updated[[#This Row],['[Final_Price(Rs.)']]]</f>
        <v>3.0000000000143245E-3</v>
      </c>
      <c r="U1878" s="6" t="b">
        <f xml:space="preserve"> AND(ecommerce_dataset_updated[[#This Row],[Final_Price(Rs.) _]]=ecommerce_dataset_updated[[#This Row],['[Final_Price(Rs.)']]])</f>
        <v>0</v>
      </c>
      <c r="V1878" s="5"/>
    </row>
    <row r="1879" spans="1:22">
      <c r="A1879" t="s">
        <v>7513</v>
      </c>
      <c r="B1879" t="s">
        <v>7514</v>
      </c>
      <c r="C1879" t="s">
        <v>39</v>
      </c>
      <c r="D1879" s="9" t="s">
        <v>7515</v>
      </c>
      <c r="E1879" s="8">
        <f>ecommerce_dataset_updated[[#This Row],[Price (Rs.)]]+0</f>
        <v>115.08</v>
      </c>
      <c r="F1879" s="6" t="s">
        <v>12</v>
      </c>
      <c r="G1879" s="7">
        <f>ecommerce_dataset_updated[[#This Row],[Discount (%)]]+0</f>
        <v>15</v>
      </c>
      <c r="H1879" s="6" t="s">
        <v>7516</v>
      </c>
      <c r="I1879" s="6">
        <f>ecommerce_dataset_updated[[#This Row],['[Price (Rs.)']]]*ecommerce_dataset_updated[[#This Row],['[Discount (%)']]]/100</f>
        <v>17.262</v>
      </c>
      <c r="J1879" s="6">
        <f>ecommerce_dataset_updated[[#This Row],[Final_Price(Rs.)]]+0</f>
        <v>97.82</v>
      </c>
      <c r="K1879" s="6">
        <f xml:space="preserve"> ecommerce_dataset_updated[[#This Row],['[Price (Rs.)']]]-ecommerce_dataset_updated[[#This Row],[Discount Amount _]]</f>
        <v>97.817999999999998</v>
      </c>
      <c r="L1879" t="s">
        <v>28</v>
      </c>
      <c r="M1879" t="s">
        <v>469</v>
      </c>
      <c r="N1879" s="4" t="s">
        <v>14068</v>
      </c>
      <c r="O1879" s="4" t="s">
        <v>14052</v>
      </c>
      <c r="P1879" s="4" t="s">
        <v>14079</v>
      </c>
      <c r="Q1879" s="5">
        <f>DATE(ecommerce_dataset_updated[[#This Row],[YYYY]],ecommerce_dataset_updated[[#This Row],[MM]],ecommerce_dataset_updated[[#This Row],[DD]])</f>
        <v>45322</v>
      </c>
      <c r="R1879" s="6" t="str">
        <f>TEXT(ecommerce_dataset_updated[[#This Row],['[Purchase_Date']]], "mmm")</f>
        <v>Jan</v>
      </c>
      <c r="S1879" s="6" t="str">
        <f>TEXT(ecommerce_dataset_updated[[#This Row],['[Purchase_Date']]], "ddd")</f>
        <v>Wed</v>
      </c>
      <c r="T1879" s="6">
        <f>ecommerce_dataset_updated[[#This Row],[Final_Price(Rs.) _]]-ecommerce_dataset_updated[[#This Row],['[Final_Price(Rs.)']]]</f>
        <v>-1.9999999999953388E-3</v>
      </c>
      <c r="U1879" s="6" t="b">
        <f xml:space="preserve"> AND(ecommerce_dataset_updated[[#This Row],[Final_Price(Rs.) _]]=ecommerce_dataset_updated[[#This Row],['[Final_Price(Rs.)']]])</f>
        <v>0</v>
      </c>
      <c r="V1879" s="5"/>
    </row>
    <row r="1880" spans="1:22">
      <c r="A1880" t="s">
        <v>7517</v>
      </c>
      <c r="B1880" t="s">
        <v>7518</v>
      </c>
      <c r="C1880" t="s">
        <v>32</v>
      </c>
      <c r="D1880" s="9" t="s">
        <v>7519</v>
      </c>
      <c r="E1880" s="8">
        <f>ecommerce_dataset_updated[[#This Row],[Price (Rs.)]]+0</f>
        <v>442.08</v>
      </c>
      <c r="F1880" s="6" t="s">
        <v>47</v>
      </c>
      <c r="G1880" s="7">
        <f>ecommerce_dataset_updated[[#This Row],[Discount (%)]]+0</f>
        <v>50</v>
      </c>
      <c r="H1880" s="6" t="s">
        <v>7520</v>
      </c>
      <c r="I1880" s="6">
        <f>ecommerce_dataset_updated[[#This Row],['[Price (Rs.)']]]*ecommerce_dataset_updated[[#This Row],['[Discount (%)']]]/100</f>
        <v>221.04</v>
      </c>
      <c r="J1880" s="6">
        <f>ecommerce_dataset_updated[[#This Row],[Final_Price(Rs.)]]+0</f>
        <v>221.04</v>
      </c>
      <c r="K1880" s="6">
        <f xml:space="preserve"> ecommerce_dataset_updated[[#This Row],['[Price (Rs.)']]]-ecommerce_dataset_updated[[#This Row],[Discount Amount _]]</f>
        <v>221.04</v>
      </c>
      <c r="L1880" t="s">
        <v>28</v>
      </c>
      <c r="M1880" t="s">
        <v>691</v>
      </c>
      <c r="N1880" s="4" t="s">
        <v>2910</v>
      </c>
      <c r="O1880" s="4" t="s">
        <v>14057</v>
      </c>
      <c r="P1880" s="4" t="s">
        <v>14079</v>
      </c>
      <c r="Q1880" s="5">
        <f>DATE(ecommerce_dataset_updated[[#This Row],[YYYY]],ecommerce_dataset_updated[[#This Row],[MM]],ecommerce_dataset_updated[[#This Row],[DD]])</f>
        <v>45365</v>
      </c>
      <c r="R1880" s="6" t="str">
        <f>TEXT(ecommerce_dataset_updated[[#This Row],['[Purchase_Date']]], "mmm")</f>
        <v>Mar</v>
      </c>
      <c r="S1880" s="6" t="str">
        <f>TEXT(ecommerce_dataset_updated[[#This Row],['[Purchase_Date']]], "ddd")</f>
        <v>Thu</v>
      </c>
      <c r="T1880" s="6">
        <f>ecommerce_dataset_updated[[#This Row],[Final_Price(Rs.) _]]-ecommerce_dataset_updated[[#This Row],['[Final_Price(Rs.)']]]</f>
        <v>0</v>
      </c>
      <c r="U1880" s="6" t="b">
        <f xml:space="preserve"> AND(ecommerce_dataset_updated[[#This Row],[Final_Price(Rs.) _]]=ecommerce_dataset_updated[[#This Row],['[Final_Price(Rs.)']]])</f>
        <v>1</v>
      </c>
      <c r="V1880" s="5"/>
    </row>
    <row r="1881" spans="1:22">
      <c r="A1881" t="s">
        <v>7521</v>
      </c>
      <c r="B1881" t="s">
        <v>7522</v>
      </c>
      <c r="C1881" t="s">
        <v>10</v>
      </c>
      <c r="D1881" s="9" t="s">
        <v>7523</v>
      </c>
      <c r="E1881" s="8">
        <f>ecommerce_dataset_updated[[#This Row],[Price (Rs.)]]+0</f>
        <v>289.27999999999997</v>
      </c>
      <c r="F1881" s="6" t="s">
        <v>20</v>
      </c>
      <c r="G1881" s="7">
        <f>ecommerce_dataset_updated[[#This Row],[Discount (%)]]+0</f>
        <v>20</v>
      </c>
      <c r="H1881" s="6" t="s">
        <v>4622</v>
      </c>
      <c r="I1881" s="6">
        <f>ecommerce_dataset_updated[[#This Row],['[Price (Rs.)']]]*ecommerce_dataset_updated[[#This Row],['[Discount (%)']]]/100</f>
        <v>57.855999999999995</v>
      </c>
      <c r="J1881" s="6">
        <f>ecommerce_dataset_updated[[#This Row],[Final_Price(Rs.)]]+0</f>
        <v>231.42</v>
      </c>
      <c r="K1881" s="6">
        <f xml:space="preserve"> ecommerce_dataset_updated[[#This Row],['[Price (Rs.)']]]-ecommerce_dataset_updated[[#This Row],[Discount Amount _]]</f>
        <v>231.42399999999998</v>
      </c>
      <c r="L1881" t="s">
        <v>28</v>
      </c>
      <c r="M1881" t="s">
        <v>210</v>
      </c>
      <c r="N1881" s="4" t="s">
        <v>14061</v>
      </c>
      <c r="O1881" s="4" t="s">
        <v>14053</v>
      </c>
      <c r="P1881" s="4" t="s">
        <v>14079</v>
      </c>
      <c r="Q1881" s="5">
        <f>DATE(ecommerce_dataset_updated[[#This Row],[YYYY]],ecommerce_dataset_updated[[#This Row],[MM]],ecommerce_dataset_updated[[#This Row],[DD]])</f>
        <v>45403</v>
      </c>
      <c r="R1881" s="6" t="str">
        <f>TEXT(ecommerce_dataset_updated[[#This Row],['[Purchase_Date']]], "mmm")</f>
        <v>Apr</v>
      </c>
      <c r="S1881" s="6" t="str">
        <f>TEXT(ecommerce_dataset_updated[[#This Row],['[Purchase_Date']]], "ddd")</f>
        <v>Sun</v>
      </c>
      <c r="T1881" s="6">
        <f>ecommerce_dataset_updated[[#This Row],[Final_Price(Rs.) _]]-ecommerce_dataset_updated[[#This Row],['[Final_Price(Rs.)']]]</f>
        <v>3.9999999999906777E-3</v>
      </c>
      <c r="U1881" s="6" t="b">
        <f xml:space="preserve"> AND(ecommerce_dataset_updated[[#This Row],[Final_Price(Rs.) _]]=ecommerce_dataset_updated[[#This Row],['[Final_Price(Rs.)']]])</f>
        <v>0</v>
      </c>
      <c r="V1881" s="5"/>
    </row>
    <row r="1882" spans="1:22">
      <c r="A1882" t="s">
        <v>7524</v>
      </c>
      <c r="B1882" t="s">
        <v>7525</v>
      </c>
      <c r="C1882" t="s">
        <v>45</v>
      </c>
      <c r="D1882" s="9" t="s">
        <v>7526</v>
      </c>
      <c r="E1882" s="8">
        <f>ecommerce_dataset_updated[[#This Row],[Price (Rs.)]]+0</f>
        <v>321.33999999999997</v>
      </c>
      <c r="F1882" s="6" t="s">
        <v>53</v>
      </c>
      <c r="G1882" s="7">
        <f>ecommerce_dataset_updated[[#This Row],[Discount (%)]]+0</f>
        <v>5</v>
      </c>
      <c r="H1882" s="6" t="s">
        <v>7527</v>
      </c>
      <c r="I1882" s="6">
        <f>ecommerce_dataset_updated[[#This Row],['[Price (Rs.)']]]*ecommerce_dataset_updated[[#This Row],['[Discount (%)']]]/100</f>
        <v>16.066999999999997</v>
      </c>
      <c r="J1882" s="6">
        <f>ecommerce_dataset_updated[[#This Row],[Final_Price(Rs.)]]+0</f>
        <v>305.27</v>
      </c>
      <c r="K1882" s="6">
        <f xml:space="preserve"> ecommerce_dataset_updated[[#This Row],['[Price (Rs.)']]]-ecommerce_dataset_updated[[#This Row],[Discount Amount _]]</f>
        <v>305.27299999999997</v>
      </c>
      <c r="L1882" t="s">
        <v>120</v>
      </c>
      <c r="M1882" t="s">
        <v>1857</v>
      </c>
      <c r="N1882" s="4" t="s">
        <v>14062</v>
      </c>
      <c r="O1882" s="4" t="s">
        <v>75</v>
      </c>
      <c r="P1882" s="4" t="s">
        <v>14079</v>
      </c>
      <c r="Q1882" s="5">
        <f>DATE(ecommerce_dataset_updated[[#This Row],[YYYY]],ecommerce_dataset_updated[[#This Row],[MM]],ecommerce_dataset_updated[[#This Row],[DD]])</f>
        <v>45571</v>
      </c>
      <c r="R1882" s="6" t="str">
        <f>TEXT(ecommerce_dataset_updated[[#This Row],['[Purchase_Date']]], "mmm")</f>
        <v>Oct</v>
      </c>
      <c r="S1882" s="6" t="str">
        <f>TEXT(ecommerce_dataset_updated[[#This Row],['[Purchase_Date']]], "ddd")</f>
        <v>Sun</v>
      </c>
      <c r="T1882" s="6">
        <f>ecommerce_dataset_updated[[#This Row],[Final_Price(Rs.) _]]-ecommerce_dataset_updated[[#This Row],['[Final_Price(Rs.)']]]</f>
        <v>2.9999999999859028E-3</v>
      </c>
      <c r="U1882" s="6" t="b">
        <f xml:space="preserve"> AND(ecommerce_dataset_updated[[#This Row],[Final_Price(Rs.) _]]=ecommerce_dataset_updated[[#This Row],['[Final_Price(Rs.)']]])</f>
        <v>0</v>
      </c>
      <c r="V1882" s="5"/>
    </row>
    <row r="1883" spans="1:22">
      <c r="A1883" t="s">
        <v>7528</v>
      </c>
      <c r="B1883" t="s">
        <v>7529</v>
      </c>
      <c r="C1883" t="s">
        <v>32</v>
      </c>
      <c r="D1883" s="9" t="s">
        <v>7530</v>
      </c>
      <c r="E1883" s="8">
        <f>ecommerce_dataset_updated[[#This Row],[Price (Rs.)]]+0</f>
        <v>73.180000000000007</v>
      </c>
      <c r="F1883" s="6" t="s">
        <v>47</v>
      </c>
      <c r="G1883" s="7">
        <f>ecommerce_dataset_updated[[#This Row],[Discount (%)]]+0</f>
        <v>50</v>
      </c>
      <c r="H1883" s="6" t="s">
        <v>7531</v>
      </c>
      <c r="I1883" s="6">
        <f>ecommerce_dataset_updated[[#This Row],['[Price (Rs.)']]]*ecommerce_dataset_updated[[#This Row],['[Discount (%)']]]/100</f>
        <v>36.590000000000003</v>
      </c>
      <c r="J1883" s="6">
        <f>ecommerce_dataset_updated[[#This Row],[Final_Price(Rs.)]]+0</f>
        <v>36.590000000000003</v>
      </c>
      <c r="K1883" s="6">
        <f xml:space="preserve"> ecommerce_dataset_updated[[#This Row],['[Price (Rs.)']]]-ecommerce_dataset_updated[[#This Row],[Discount Amount _]]</f>
        <v>36.590000000000003</v>
      </c>
      <c r="L1883" t="s">
        <v>120</v>
      </c>
      <c r="M1883" t="s">
        <v>166</v>
      </c>
      <c r="N1883" s="4" t="s">
        <v>14059</v>
      </c>
      <c r="O1883" s="4" t="s">
        <v>14055</v>
      </c>
      <c r="P1883" s="4" t="s">
        <v>14079</v>
      </c>
      <c r="Q1883" s="5">
        <f>DATE(ecommerce_dataset_updated[[#This Row],[YYYY]],ecommerce_dataset_updated[[#This Row],[MM]],ecommerce_dataset_updated[[#This Row],[DD]])</f>
        <v>45509</v>
      </c>
      <c r="R1883" s="6" t="str">
        <f>TEXT(ecommerce_dataset_updated[[#This Row],['[Purchase_Date']]], "mmm")</f>
        <v>Aug</v>
      </c>
      <c r="S1883" s="6" t="str">
        <f>TEXT(ecommerce_dataset_updated[[#This Row],['[Purchase_Date']]], "ddd")</f>
        <v>Mon</v>
      </c>
      <c r="T1883" s="6">
        <f>ecommerce_dataset_updated[[#This Row],[Final_Price(Rs.) _]]-ecommerce_dataset_updated[[#This Row],['[Final_Price(Rs.)']]]</f>
        <v>0</v>
      </c>
      <c r="U1883" s="6" t="b">
        <f xml:space="preserve"> AND(ecommerce_dataset_updated[[#This Row],[Final_Price(Rs.) _]]=ecommerce_dataset_updated[[#This Row],['[Final_Price(Rs.)']]])</f>
        <v>1</v>
      </c>
      <c r="V1883" s="5"/>
    </row>
    <row r="1884" spans="1:22">
      <c r="A1884" t="s">
        <v>7532</v>
      </c>
      <c r="B1884" t="s">
        <v>7533</v>
      </c>
      <c r="C1884" t="s">
        <v>39</v>
      </c>
      <c r="D1884" s="9" t="s">
        <v>7534</v>
      </c>
      <c r="E1884" s="8">
        <f>ecommerce_dataset_updated[[#This Row],[Price (Rs.)]]+0</f>
        <v>14.65</v>
      </c>
      <c r="F1884" s="6" t="s">
        <v>12</v>
      </c>
      <c r="G1884" s="7">
        <f>ecommerce_dataset_updated[[#This Row],[Discount (%)]]+0</f>
        <v>15</v>
      </c>
      <c r="H1884" s="6" t="s">
        <v>7535</v>
      </c>
      <c r="I1884" s="6">
        <f>ecommerce_dataset_updated[[#This Row],['[Price (Rs.)']]]*ecommerce_dataset_updated[[#This Row],['[Discount (%)']]]/100</f>
        <v>2.1974999999999998</v>
      </c>
      <c r="J1884" s="6">
        <f>ecommerce_dataset_updated[[#This Row],[Final_Price(Rs.)]]+0</f>
        <v>12.45</v>
      </c>
      <c r="K1884" s="6">
        <f xml:space="preserve"> ecommerce_dataset_updated[[#This Row],['[Price (Rs.)']]]-ecommerce_dataset_updated[[#This Row],[Discount Amount _]]</f>
        <v>12.452500000000001</v>
      </c>
      <c r="L1884" t="s">
        <v>14</v>
      </c>
      <c r="M1884" t="s">
        <v>2608</v>
      </c>
      <c r="N1884" s="4" t="s">
        <v>14061</v>
      </c>
      <c r="O1884" s="4" t="s">
        <v>14050</v>
      </c>
      <c r="P1884" s="4" t="s">
        <v>14079</v>
      </c>
      <c r="Q1884" s="5">
        <f>DATE(ecommerce_dataset_updated[[#This Row],[YYYY]],ecommerce_dataset_updated[[#This Row],[MM]],ecommerce_dataset_updated[[#This Row],[DD]])</f>
        <v>45556</v>
      </c>
      <c r="R1884" s="6" t="str">
        <f>TEXT(ecommerce_dataset_updated[[#This Row],['[Purchase_Date']]], "mmm")</f>
        <v>Sep</v>
      </c>
      <c r="S1884" s="6" t="str">
        <f>TEXT(ecommerce_dataset_updated[[#This Row],['[Purchase_Date']]], "ddd")</f>
        <v>Sat</v>
      </c>
      <c r="T1884" s="6">
        <f>ecommerce_dataset_updated[[#This Row],[Final_Price(Rs.) _]]-ecommerce_dataset_updated[[#This Row],['[Final_Price(Rs.)']]]</f>
        <v>2.500000000001279E-3</v>
      </c>
      <c r="U1884" s="6" t="b">
        <f xml:space="preserve"> AND(ecommerce_dataset_updated[[#This Row],[Final_Price(Rs.) _]]=ecommerce_dataset_updated[[#This Row],['[Final_Price(Rs.)']]])</f>
        <v>0</v>
      </c>
      <c r="V1884" s="5"/>
    </row>
    <row r="1885" spans="1:22">
      <c r="A1885" t="s">
        <v>7536</v>
      </c>
      <c r="B1885" t="s">
        <v>7537</v>
      </c>
      <c r="C1885" t="s">
        <v>18</v>
      </c>
      <c r="D1885" s="9" t="s">
        <v>7538</v>
      </c>
      <c r="E1885" s="8">
        <f>ecommerce_dataset_updated[[#This Row],[Price (Rs.)]]+0</f>
        <v>166.33</v>
      </c>
      <c r="F1885" s="6" t="s">
        <v>47</v>
      </c>
      <c r="G1885" s="7">
        <f>ecommerce_dataset_updated[[#This Row],[Discount (%)]]+0</f>
        <v>50</v>
      </c>
      <c r="H1885" s="6" t="s">
        <v>7539</v>
      </c>
      <c r="I1885" s="6">
        <f>ecommerce_dataset_updated[[#This Row],['[Price (Rs.)']]]*ecommerce_dataset_updated[[#This Row],['[Discount (%)']]]/100</f>
        <v>83.165000000000006</v>
      </c>
      <c r="J1885" s="6">
        <f>ecommerce_dataset_updated[[#This Row],[Final_Price(Rs.)]]+0</f>
        <v>83.17</v>
      </c>
      <c r="K1885" s="6">
        <f xml:space="preserve"> ecommerce_dataset_updated[[#This Row],['[Price (Rs.)']]]-ecommerce_dataset_updated[[#This Row],[Discount Amount _]]</f>
        <v>83.165000000000006</v>
      </c>
      <c r="L1885" t="s">
        <v>77</v>
      </c>
      <c r="M1885" t="s">
        <v>4709</v>
      </c>
      <c r="N1885" s="4" t="s">
        <v>12</v>
      </c>
      <c r="O1885" s="4" t="s">
        <v>14053</v>
      </c>
      <c r="P1885" s="4" t="s">
        <v>14079</v>
      </c>
      <c r="Q1885" s="5">
        <f>DATE(ecommerce_dataset_updated[[#This Row],[YYYY]],ecommerce_dataset_updated[[#This Row],[MM]],ecommerce_dataset_updated[[#This Row],[DD]])</f>
        <v>45397</v>
      </c>
      <c r="R1885" s="6" t="str">
        <f>TEXT(ecommerce_dataset_updated[[#This Row],['[Purchase_Date']]], "mmm")</f>
        <v>Apr</v>
      </c>
      <c r="S1885" s="6" t="str">
        <f>TEXT(ecommerce_dataset_updated[[#This Row],['[Purchase_Date']]], "ddd")</f>
        <v>Mon</v>
      </c>
      <c r="T1885" s="6">
        <f>ecommerce_dataset_updated[[#This Row],[Final_Price(Rs.) _]]-ecommerce_dataset_updated[[#This Row],['[Final_Price(Rs.)']]]</f>
        <v>-4.9999999999954525E-3</v>
      </c>
      <c r="U1885" s="6" t="b">
        <f xml:space="preserve"> AND(ecommerce_dataset_updated[[#This Row],[Final_Price(Rs.) _]]=ecommerce_dataset_updated[[#This Row],['[Final_Price(Rs.)']]])</f>
        <v>0</v>
      </c>
      <c r="V1885" s="5"/>
    </row>
    <row r="1886" spans="1:22">
      <c r="A1886" t="s">
        <v>7540</v>
      </c>
      <c r="B1886" t="s">
        <v>7541</v>
      </c>
      <c r="C1886" t="s">
        <v>68</v>
      </c>
      <c r="D1886" s="9" t="s">
        <v>7542</v>
      </c>
      <c r="E1886" s="8">
        <f>ecommerce_dataset_updated[[#This Row],[Price (Rs.)]]+0</f>
        <v>368.81</v>
      </c>
      <c r="F1886" s="6" t="s">
        <v>53</v>
      </c>
      <c r="G1886" s="7">
        <f>ecommerce_dataset_updated[[#This Row],[Discount (%)]]+0</f>
        <v>5</v>
      </c>
      <c r="H1886" s="6" t="s">
        <v>7543</v>
      </c>
      <c r="I1886" s="6">
        <f>ecommerce_dataset_updated[[#This Row],['[Price (Rs.)']]]*ecommerce_dataset_updated[[#This Row],['[Discount (%)']]]/100</f>
        <v>18.4405</v>
      </c>
      <c r="J1886" s="6">
        <f>ecommerce_dataset_updated[[#This Row],[Final_Price(Rs.)]]+0</f>
        <v>350.37</v>
      </c>
      <c r="K1886" s="6">
        <f xml:space="preserve"> ecommerce_dataset_updated[[#This Row],['[Price (Rs.)']]]-ecommerce_dataset_updated[[#This Row],[Discount Amount _]]</f>
        <v>350.36950000000002</v>
      </c>
      <c r="L1886" t="s">
        <v>14</v>
      </c>
      <c r="M1886" t="s">
        <v>1207</v>
      </c>
      <c r="N1886" s="4" t="s">
        <v>14069</v>
      </c>
      <c r="O1886" s="4" t="s">
        <v>14050</v>
      </c>
      <c r="P1886" s="4" t="s">
        <v>14079</v>
      </c>
      <c r="Q1886" s="5">
        <f>DATE(ecommerce_dataset_updated[[#This Row],[YYYY]],ecommerce_dataset_updated[[#This Row],[MM]],ecommerce_dataset_updated[[#This Row],[DD]])</f>
        <v>45557</v>
      </c>
      <c r="R1886" s="6" t="str">
        <f>TEXT(ecommerce_dataset_updated[[#This Row],['[Purchase_Date']]], "mmm")</f>
        <v>Sep</v>
      </c>
      <c r="S1886" s="6" t="str">
        <f>TEXT(ecommerce_dataset_updated[[#This Row],['[Purchase_Date']]], "ddd")</f>
        <v>Sun</v>
      </c>
      <c r="T1886" s="6">
        <f>ecommerce_dataset_updated[[#This Row],[Final_Price(Rs.) _]]-ecommerce_dataset_updated[[#This Row],['[Final_Price(Rs.)']]]</f>
        <v>-4.9999999998817657E-4</v>
      </c>
      <c r="U1886" s="6" t="b">
        <f xml:space="preserve"> AND(ecommerce_dataset_updated[[#This Row],[Final_Price(Rs.) _]]=ecommerce_dataset_updated[[#This Row],['[Final_Price(Rs.)']]])</f>
        <v>0</v>
      </c>
      <c r="V1886" s="5"/>
    </row>
    <row r="1887" spans="1:22">
      <c r="A1887" t="s">
        <v>7544</v>
      </c>
      <c r="B1887" t="s">
        <v>7545</v>
      </c>
      <c r="C1887" t="s">
        <v>10</v>
      </c>
      <c r="D1887" s="9" t="s">
        <v>7546</v>
      </c>
      <c r="E1887" s="8">
        <f>ecommerce_dataset_updated[[#This Row],[Price (Rs.)]]+0</f>
        <v>140.52000000000001</v>
      </c>
      <c r="F1887" s="6" t="s">
        <v>154</v>
      </c>
      <c r="G1887" s="7">
        <f>ecommerce_dataset_updated[[#This Row],[Discount (%)]]+0</f>
        <v>30</v>
      </c>
      <c r="H1887" s="6" t="s">
        <v>7547</v>
      </c>
      <c r="I1887" s="6">
        <f>ecommerce_dataset_updated[[#This Row],['[Price (Rs.)']]]*ecommerce_dataset_updated[[#This Row],['[Discount (%)']]]/100</f>
        <v>42.156000000000006</v>
      </c>
      <c r="J1887" s="6">
        <f>ecommerce_dataset_updated[[#This Row],[Final_Price(Rs.)]]+0</f>
        <v>98.36</v>
      </c>
      <c r="K1887" s="6">
        <f xml:space="preserve"> ecommerce_dataset_updated[[#This Row],['[Price (Rs.)']]]-ecommerce_dataset_updated[[#This Row],[Discount Amount _]]</f>
        <v>98.364000000000004</v>
      </c>
      <c r="L1887" t="s">
        <v>77</v>
      </c>
      <c r="M1887" t="s">
        <v>2091</v>
      </c>
      <c r="N1887" s="4" t="s">
        <v>14068</v>
      </c>
      <c r="O1887" s="4" t="s">
        <v>14057</v>
      </c>
      <c r="P1887" s="4" t="s">
        <v>14079</v>
      </c>
      <c r="Q1887" s="5">
        <f>DATE(ecommerce_dataset_updated[[#This Row],[YYYY]],ecommerce_dataset_updated[[#This Row],[MM]],ecommerce_dataset_updated[[#This Row],[DD]])</f>
        <v>45382</v>
      </c>
      <c r="R1887" s="6" t="str">
        <f>TEXT(ecommerce_dataset_updated[[#This Row],['[Purchase_Date']]], "mmm")</f>
        <v>Mar</v>
      </c>
      <c r="S1887" s="6" t="str">
        <f>TEXT(ecommerce_dataset_updated[[#This Row],['[Purchase_Date']]], "ddd")</f>
        <v>Sun</v>
      </c>
      <c r="T1887" s="6">
        <f>ecommerce_dataset_updated[[#This Row],[Final_Price(Rs.) _]]-ecommerce_dataset_updated[[#This Row],['[Final_Price(Rs.)']]]</f>
        <v>4.0000000000048885E-3</v>
      </c>
      <c r="U1887" s="6" t="b">
        <f xml:space="preserve"> AND(ecommerce_dataset_updated[[#This Row],[Final_Price(Rs.) _]]=ecommerce_dataset_updated[[#This Row],['[Final_Price(Rs.)']]])</f>
        <v>0</v>
      </c>
      <c r="V1887" s="5"/>
    </row>
    <row r="1888" spans="1:22">
      <c r="A1888" t="s">
        <v>7548</v>
      </c>
      <c r="B1888" t="s">
        <v>7549</v>
      </c>
      <c r="C1888" t="s">
        <v>39</v>
      </c>
      <c r="D1888" s="9" t="s">
        <v>7550</v>
      </c>
      <c r="E1888" s="8">
        <f>ecommerce_dataset_updated[[#This Row],[Price (Rs.)]]+0</f>
        <v>468.38</v>
      </c>
      <c r="F1888" s="6" t="s">
        <v>26</v>
      </c>
      <c r="G1888" s="7">
        <f>ecommerce_dataset_updated[[#This Row],[Discount (%)]]+0</f>
        <v>25</v>
      </c>
      <c r="H1888" s="6" t="s">
        <v>7551</v>
      </c>
      <c r="I1888" s="6">
        <f>ecommerce_dataset_updated[[#This Row],['[Price (Rs.)']]]*ecommerce_dataset_updated[[#This Row],['[Discount (%)']]]/100</f>
        <v>117.095</v>
      </c>
      <c r="J1888" s="6">
        <f>ecommerce_dataset_updated[[#This Row],[Final_Price(Rs.)]]+0</f>
        <v>351.28</v>
      </c>
      <c r="K1888" s="6">
        <f xml:space="preserve"> ecommerce_dataset_updated[[#This Row],['[Price (Rs.)']]]-ecommerce_dataset_updated[[#This Row],[Discount Amount _]]</f>
        <v>351.28499999999997</v>
      </c>
      <c r="L1888" t="s">
        <v>120</v>
      </c>
      <c r="M1888" t="s">
        <v>1186</v>
      </c>
      <c r="N1888" s="4" t="s">
        <v>14051</v>
      </c>
      <c r="O1888" s="4" t="s">
        <v>14055</v>
      </c>
      <c r="P1888" s="4" t="s">
        <v>14079</v>
      </c>
      <c r="Q1888" s="5">
        <f>DATE(ecommerce_dataset_updated[[#This Row],[YYYY]],ecommerce_dataset_updated[[#This Row],[MM]],ecommerce_dataset_updated[[#This Row],[DD]])</f>
        <v>45506</v>
      </c>
      <c r="R1888" s="6" t="str">
        <f>TEXT(ecommerce_dataset_updated[[#This Row],['[Purchase_Date']]], "mmm")</f>
        <v>Aug</v>
      </c>
      <c r="S1888" s="6" t="str">
        <f>TEXT(ecommerce_dataset_updated[[#This Row],['[Purchase_Date']]], "ddd")</f>
        <v>Fri</v>
      </c>
      <c r="T1888" s="6">
        <f>ecommerce_dataset_updated[[#This Row],[Final_Price(Rs.) _]]-ecommerce_dataset_updated[[#This Row],['[Final_Price(Rs.)']]]</f>
        <v>4.9999999999954525E-3</v>
      </c>
      <c r="U1888" s="6" t="b">
        <f xml:space="preserve"> AND(ecommerce_dataset_updated[[#This Row],[Final_Price(Rs.) _]]=ecommerce_dataset_updated[[#This Row],['[Final_Price(Rs.)']]])</f>
        <v>0</v>
      </c>
      <c r="V1888" s="5"/>
    </row>
    <row r="1889" spans="1:22">
      <c r="A1889" t="s">
        <v>7552</v>
      </c>
      <c r="B1889" t="s">
        <v>7553</v>
      </c>
      <c r="C1889" t="s">
        <v>39</v>
      </c>
      <c r="D1889" s="9" t="s">
        <v>7554</v>
      </c>
      <c r="E1889" s="8">
        <f>ecommerce_dataset_updated[[#This Row],[Price (Rs.)]]+0</f>
        <v>424.75</v>
      </c>
      <c r="F1889" s="6" t="s">
        <v>20</v>
      </c>
      <c r="G1889" s="7">
        <f>ecommerce_dataset_updated[[#This Row],[Discount (%)]]+0</f>
        <v>20</v>
      </c>
      <c r="H1889" s="6" t="s">
        <v>7555</v>
      </c>
      <c r="I1889" s="6">
        <f>ecommerce_dataset_updated[[#This Row],['[Price (Rs.)']]]*ecommerce_dataset_updated[[#This Row],['[Discount (%)']]]/100</f>
        <v>84.95</v>
      </c>
      <c r="J1889" s="6">
        <f>ecommerce_dataset_updated[[#This Row],[Final_Price(Rs.)]]+0</f>
        <v>339.8</v>
      </c>
      <c r="K1889" s="6">
        <f xml:space="preserve"> ecommerce_dataset_updated[[#This Row],['[Price (Rs.)']]]-ecommerce_dataset_updated[[#This Row],[Discount Amount _]]</f>
        <v>339.8</v>
      </c>
      <c r="L1889" t="s">
        <v>14</v>
      </c>
      <c r="M1889" t="s">
        <v>2568</v>
      </c>
      <c r="N1889" s="4" t="s">
        <v>14053</v>
      </c>
      <c r="O1889" s="4" t="s">
        <v>14051</v>
      </c>
      <c r="P1889" s="4" t="s">
        <v>14079</v>
      </c>
      <c r="Q1889" s="5">
        <f>DATE(ecommerce_dataset_updated[[#This Row],[YYYY]],ecommerce_dataset_updated[[#This Row],[MM]],ecommerce_dataset_updated[[#This Row],[DD]])</f>
        <v>45326</v>
      </c>
      <c r="R1889" s="6" t="str">
        <f>TEXT(ecommerce_dataset_updated[[#This Row],['[Purchase_Date']]], "mmm")</f>
        <v>Feb</v>
      </c>
      <c r="S1889" s="6" t="str">
        <f>TEXT(ecommerce_dataset_updated[[#This Row],['[Purchase_Date']]], "ddd")</f>
        <v>Sun</v>
      </c>
      <c r="T1889" s="6">
        <f>ecommerce_dataset_updated[[#This Row],[Final_Price(Rs.) _]]-ecommerce_dataset_updated[[#This Row],['[Final_Price(Rs.)']]]</f>
        <v>0</v>
      </c>
      <c r="U1889" s="6" t="b">
        <f xml:space="preserve"> AND(ecommerce_dataset_updated[[#This Row],[Final_Price(Rs.) _]]=ecommerce_dataset_updated[[#This Row],['[Final_Price(Rs.)']]])</f>
        <v>1</v>
      </c>
      <c r="V1889" s="5"/>
    </row>
    <row r="1890" spans="1:22">
      <c r="A1890" t="s">
        <v>7556</v>
      </c>
      <c r="B1890" t="s">
        <v>7557</v>
      </c>
      <c r="C1890" t="s">
        <v>68</v>
      </c>
      <c r="D1890" s="9" t="s">
        <v>7558</v>
      </c>
      <c r="E1890" s="8">
        <f>ecommerce_dataset_updated[[#This Row],[Price (Rs.)]]+0</f>
        <v>367.63</v>
      </c>
      <c r="F1890" s="6" t="s">
        <v>12</v>
      </c>
      <c r="G1890" s="7">
        <f>ecommerce_dataset_updated[[#This Row],[Discount (%)]]+0</f>
        <v>15</v>
      </c>
      <c r="H1890" s="6" t="s">
        <v>7559</v>
      </c>
      <c r="I1890" s="6">
        <f>ecommerce_dataset_updated[[#This Row],['[Price (Rs.)']]]*ecommerce_dataset_updated[[#This Row],['[Discount (%)']]]/100</f>
        <v>55.144500000000001</v>
      </c>
      <c r="J1890" s="6">
        <f>ecommerce_dataset_updated[[#This Row],[Final_Price(Rs.)]]+0</f>
        <v>312.49</v>
      </c>
      <c r="K1890" s="6">
        <f xml:space="preserve"> ecommerce_dataset_updated[[#This Row],['[Price (Rs.)']]]-ecommerce_dataset_updated[[#This Row],[Discount Amount _]]</f>
        <v>312.4855</v>
      </c>
      <c r="L1890" t="s">
        <v>120</v>
      </c>
      <c r="M1890" t="s">
        <v>649</v>
      </c>
      <c r="N1890" s="4" t="s">
        <v>14070</v>
      </c>
      <c r="O1890" s="4" t="s">
        <v>14059</v>
      </c>
      <c r="P1890" s="4" t="s">
        <v>14079</v>
      </c>
      <c r="Q1890" s="5">
        <f>DATE(ecommerce_dataset_updated[[#This Row],[YYYY]],ecommerce_dataset_updated[[#This Row],[MM]],ecommerce_dataset_updated[[#This Row],[DD]])</f>
        <v>45430</v>
      </c>
      <c r="R1890" s="6" t="str">
        <f>TEXT(ecommerce_dataset_updated[[#This Row],['[Purchase_Date']]], "mmm")</f>
        <v>May</v>
      </c>
      <c r="S1890" s="6" t="str">
        <f>TEXT(ecommerce_dataset_updated[[#This Row],['[Purchase_Date']]], "ddd")</f>
        <v>Sat</v>
      </c>
      <c r="T1890" s="6">
        <f>ecommerce_dataset_updated[[#This Row],[Final_Price(Rs.) _]]-ecommerce_dataset_updated[[#This Row],['[Final_Price(Rs.)']]]</f>
        <v>-4.500000000007276E-3</v>
      </c>
      <c r="U1890" s="6" t="b">
        <f xml:space="preserve"> AND(ecommerce_dataset_updated[[#This Row],[Final_Price(Rs.) _]]=ecommerce_dataset_updated[[#This Row],['[Final_Price(Rs.)']]])</f>
        <v>0</v>
      </c>
      <c r="V1890" s="5"/>
    </row>
    <row r="1891" spans="1:22">
      <c r="A1891" t="s">
        <v>7560</v>
      </c>
      <c r="B1891" t="s">
        <v>7561</v>
      </c>
      <c r="C1891" t="s">
        <v>68</v>
      </c>
      <c r="D1891" s="9" t="s">
        <v>7562</v>
      </c>
      <c r="E1891" s="8">
        <f>ecommerce_dataset_updated[[#This Row],[Price (Rs.)]]+0</f>
        <v>269.57</v>
      </c>
      <c r="F1891" s="6" t="s">
        <v>75</v>
      </c>
      <c r="G1891" s="7">
        <f>ecommerce_dataset_updated[[#This Row],[Discount (%)]]+0</f>
        <v>10</v>
      </c>
      <c r="H1891" s="6" t="s">
        <v>7563</v>
      </c>
      <c r="I1891" s="6">
        <f>ecommerce_dataset_updated[[#This Row],['[Price (Rs.)']]]*ecommerce_dataset_updated[[#This Row],['[Discount (%)']]]/100</f>
        <v>26.956999999999997</v>
      </c>
      <c r="J1891" s="6">
        <f>ecommerce_dataset_updated[[#This Row],[Final_Price(Rs.)]]+0</f>
        <v>242.61</v>
      </c>
      <c r="K1891" s="6">
        <f xml:space="preserve"> ecommerce_dataset_updated[[#This Row],['[Price (Rs.)']]]-ecommerce_dataset_updated[[#This Row],[Discount Amount _]]</f>
        <v>242.613</v>
      </c>
      <c r="L1891" t="s">
        <v>120</v>
      </c>
      <c r="M1891" t="s">
        <v>1177</v>
      </c>
      <c r="N1891" s="4" t="s">
        <v>14066</v>
      </c>
      <c r="O1891" s="4" t="s">
        <v>14059</v>
      </c>
      <c r="P1891" s="4" t="s">
        <v>14079</v>
      </c>
      <c r="Q1891" s="5">
        <f>DATE(ecommerce_dataset_updated[[#This Row],[YYYY]],ecommerce_dataset_updated[[#This Row],[MM]],ecommerce_dataset_updated[[#This Row],[DD]])</f>
        <v>45431</v>
      </c>
      <c r="R1891" s="6" t="str">
        <f>TEXT(ecommerce_dataset_updated[[#This Row],['[Purchase_Date']]], "mmm")</f>
        <v>May</v>
      </c>
      <c r="S1891" s="6" t="str">
        <f>TEXT(ecommerce_dataset_updated[[#This Row],['[Purchase_Date']]], "ddd")</f>
        <v>Sun</v>
      </c>
      <c r="T1891" s="6">
        <f>ecommerce_dataset_updated[[#This Row],[Final_Price(Rs.) _]]-ecommerce_dataset_updated[[#This Row],['[Final_Price(Rs.)']]]</f>
        <v>2.9999999999859028E-3</v>
      </c>
      <c r="U1891" s="6" t="b">
        <f xml:space="preserve"> AND(ecommerce_dataset_updated[[#This Row],[Final_Price(Rs.) _]]=ecommerce_dataset_updated[[#This Row],['[Final_Price(Rs.)']]])</f>
        <v>0</v>
      </c>
      <c r="V1891" s="5"/>
    </row>
    <row r="1892" spans="1:22">
      <c r="A1892" t="s">
        <v>7564</v>
      </c>
      <c r="B1892" t="s">
        <v>7565</v>
      </c>
      <c r="C1892" t="s">
        <v>45</v>
      </c>
      <c r="D1892" s="9" t="s">
        <v>7566</v>
      </c>
      <c r="E1892" s="8">
        <f>ecommerce_dataset_updated[[#This Row],[Price (Rs.)]]+0</f>
        <v>168.68</v>
      </c>
      <c r="F1892" s="6" t="s">
        <v>26</v>
      </c>
      <c r="G1892" s="7">
        <f>ecommerce_dataset_updated[[#This Row],[Discount (%)]]+0</f>
        <v>25</v>
      </c>
      <c r="H1892" s="6" t="s">
        <v>7567</v>
      </c>
      <c r="I1892" s="6">
        <f>ecommerce_dataset_updated[[#This Row],['[Price (Rs.)']]]*ecommerce_dataset_updated[[#This Row],['[Discount (%)']]]/100</f>
        <v>42.17</v>
      </c>
      <c r="J1892" s="6">
        <f>ecommerce_dataset_updated[[#This Row],[Final_Price(Rs.)]]+0</f>
        <v>126.51</v>
      </c>
      <c r="K1892" s="6">
        <f xml:space="preserve"> ecommerce_dataset_updated[[#This Row],['[Price (Rs.)']]]-ecommerce_dataset_updated[[#This Row],[Discount Amount _]]</f>
        <v>126.51</v>
      </c>
      <c r="L1892" t="s">
        <v>77</v>
      </c>
      <c r="M1892" t="s">
        <v>1068</v>
      </c>
      <c r="N1892" s="4" t="s">
        <v>14056</v>
      </c>
      <c r="O1892" s="4" t="s">
        <v>14067</v>
      </c>
      <c r="P1892" s="4" t="s">
        <v>14079</v>
      </c>
      <c r="Q1892" s="5">
        <f>DATE(ecommerce_dataset_updated[[#This Row],[YYYY]],ecommerce_dataset_updated[[#This Row],[MM]],ecommerce_dataset_updated[[#This Row],[DD]])</f>
        <v>45501</v>
      </c>
      <c r="R1892" s="6" t="str">
        <f>TEXT(ecommerce_dataset_updated[[#This Row],['[Purchase_Date']]], "mmm")</f>
        <v>Jul</v>
      </c>
      <c r="S1892" s="6" t="str">
        <f>TEXT(ecommerce_dataset_updated[[#This Row],['[Purchase_Date']]], "ddd")</f>
        <v>Sun</v>
      </c>
      <c r="T1892" s="6">
        <f>ecommerce_dataset_updated[[#This Row],[Final_Price(Rs.) _]]-ecommerce_dataset_updated[[#This Row],['[Final_Price(Rs.)']]]</f>
        <v>0</v>
      </c>
      <c r="U1892" s="6" t="b">
        <f xml:space="preserve"> AND(ecommerce_dataset_updated[[#This Row],[Final_Price(Rs.) _]]=ecommerce_dataset_updated[[#This Row],['[Final_Price(Rs.)']]])</f>
        <v>1</v>
      </c>
      <c r="V1892" s="5"/>
    </row>
    <row r="1893" spans="1:22">
      <c r="A1893" t="s">
        <v>7568</v>
      </c>
      <c r="B1893" t="s">
        <v>7569</v>
      </c>
      <c r="C1893" t="s">
        <v>39</v>
      </c>
      <c r="D1893" s="9" t="s">
        <v>7570</v>
      </c>
      <c r="E1893" s="8">
        <f>ecommerce_dataset_updated[[#This Row],[Price (Rs.)]]+0</f>
        <v>291.45</v>
      </c>
      <c r="F1893" s="6" t="s">
        <v>12</v>
      </c>
      <c r="G1893" s="7">
        <f>ecommerce_dataset_updated[[#This Row],[Discount (%)]]+0</f>
        <v>15</v>
      </c>
      <c r="H1893" s="6" t="s">
        <v>6676</v>
      </c>
      <c r="I1893" s="6">
        <f>ecommerce_dataset_updated[[#This Row],['[Price (Rs.)']]]*ecommerce_dataset_updated[[#This Row],['[Discount (%)']]]/100</f>
        <v>43.717500000000001</v>
      </c>
      <c r="J1893" s="6">
        <f>ecommerce_dataset_updated[[#This Row],[Final_Price(Rs.)]]+0</f>
        <v>247.73</v>
      </c>
      <c r="K1893" s="6">
        <f xml:space="preserve"> ecommerce_dataset_updated[[#This Row],['[Price (Rs.)']]]-ecommerce_dataset_updated[[#This Row],[Discount Amount _]]</f>
        <v>247.73249999999999</v>
      </c>
      <c r="L1893" t="s">
        <v>28</v>
      </c>
      <c r="M1893" t="s">
        <v>1126</v>
      </c>
      <c r="N1893" s="4" t="s">
        <v>14048</v>
      </c>
      <c r="O1893" s="4" t="s">
        <v>14050</v>
      </c>
      <c r="P1893" s="4" t="s">
        <v>14079</v>
      </c>
      <c r="Q1893" s="5">
        <f>DATE(ecommerce_dataset_updated[[#This Row],[YYYY]],ecommerce_dataset_updated[[#This Row],[MM]],ecommerce_dataset_updated[[#This Row],[DD]])</f>
        <v>45547</v>
      </c>
      <c r="R1893" s="6" t="str">
        <f>TEXT(ecommerce_dataset_updated[[#This Row],['[Purchase_Date']]], "mmm")</f>
        <v>Sep</v>
      </c>
      <c r="S1893" s="6" t="str">
        <f>TEXT(ecommerce_dataset_updated[[#This Row],['[Purchase_Date']]], "ddd")</f>
        <v>Thu</v>
      </c>
      <c r="T1893" s="6">
        <f>ecommerce_dataset_updated[[#This Row],[Final_Price(Rs.) _]]-ecommerce_dataset_updated[[#This Row],['[Final_Price(Rs.)']]]</f>
        <v>2.4999999999977263E-3</v>
      </c>
      <c r="U1893" s="6" t="b">
        <f xml:space="preserve"> AND(ecommerce_dataset_updated[[#This Row],[Final_Price(Rs.) _]]=ecommerce_dataset_updated[[#This Row],['[Final_Price(Rs.)']]])</f>
        <v>0</v>
      </c>
      <c r="V1893" s="5"/>
    </row>
    <row r="1894" spans="1:22">
      <c r="A1894" t="s">
        <v>7571</v>
      </c>
      <c r="B1894" t="s">
        <v>7572</v>
      </c>
      <c r="C1894" t="s">
        <v>32</v>
      </c>
      <c r="D1894" s="9" t="s">
        <v>7573</v>
      </c>
      <c r="E1894" s="8">
        <f>ecommerce_dataset_updated[[#This Row],[Price (Rs.)]]+0</f>
        <v>256.77</v>
      </c>
      <c r="F1894" s="6" t="s">
        <v>75</v>
      </c>
      <c r="G1894" s="7">
        <f>ecommerce_dataset_updated[[#This Row],[Discount (%)]]+0</f>
        <v>10</v>
      </c>
      <c r="H1894" s="6" t="s">
        <v>7574</v>
      </c>
      <c r="I1894" s="6">
        <f>ecommerce_dataset_updated[[#This Row],['[Price (Rs.)']]]*ecommerce_dataset_updated[[#This Row],['[Discount (%)']]]/100</f>
        <v>25.677</v>
      </c>
      <c r="J1894" s="6">
        <f>ecommerce_dataset_updated[[#This Row],[Final_Price(Rs.)]]+0</f>
        <v>231.09</v>
      </c>
      <c r="K1894" s="6">
        <f xml:space="preserve"> ecommerce_dataset_updated[[#This Row],['[Price (Rs.)']]]-ecommerce_dataset_updated[[#This Row],[Discount Amount _]]</f>
        <v>231.09299999999999</v>
      </c>
      <c r="L1894" t="s">
        <v>77</v>
      </c>
      <c r="M1894" t="s">
        <v>287</v>
      </c>
      <c r="N1894" s="4" t="s">
        <v>14055</v>
      </c>
      <c r="O1894" s="4" t="s">
        <v>14059</v>
      </c>
      <c r="P1894" s="4" t="s">
        <v>14079</v>
      </c>
      <c r="Q1894" s="5">
        <f>DATE(ecommerce_dataset_updated[[#This Row],[YYYY]],ecommerce_dataset_updated[[#This Row],[MM]],ecommerce_dataset_updated[[#This Row],[DD]])</f>
        <v>45420</v>
      </c>
      <c r="R1894" s="6" t="str">
        <f>TEXT(ecommerce_dataset_updated[[#This Row],['[Purchase_Date']]], "mmm")</f>
        <v>May</v>
      </c>
      <c r="S1894" s="6" t="str">
        <f>TEXT(ecommerce_dataset_updated[[#This Row],['[Purchase_Date']]], "ddd")</f>
        <v>Wed</v>
      </c>
      <c r="T1894" s="6">
        <f>ecommerce_dataset_updated[[#This Row],[Final_Price(Rs.) _]]-ecommerce_dataset_updated[[#This Row],['[Final_Price(Rs.)']]]</f>
        <v>2.9999999999859028E-3</v>
      </c>
      <c r="U1894" s="6" t="b">
        <f xml:space="preserve"> AND(ecommerce_dataset_updated[[#This Row],[Final_Price(Rs.) _]]=ecommerce_dataset_updated[[#This Row],['[Final_Price(Rs.)']]])</f>
        <v>0</v>
      </c>
      <c r="V1894" s="5"/>
    </row>
    <row r="1895" spans="1:22">
      <c r="A1895" t="s">
        <v>7575</v>
      </c>
      <c r="B1895" t="s">
        <v>7576</v>
      </c>
      <c r="C1895" t="s">
        <v>68</v>
      </c>
      <c r="D1895" s="9" t="s">
        <v>7577</v>
      </c>
      <c r="E1895" s="8">
        <f>ecommerce_dataset_updated[[#This Row],[Price (Rs.)]]+0</f>
        <v>477.27</v>
      </c>
      <c r="F1895" s="6" t="s">
        <v>154</v>
      </c>
      <c r="G1895" s="7">
        <f>ecommerce_dataset_updated[[#This Row],[Discount (%)]]+0</f>
        <v>30</v>
      </c>
      <c r="H1895" s="6" t="s">
        <v>7578</v>
      </c>
      <c r="I1895" s="6">
        <f>ecommerce_dataset_updated[[#This Row],['[Price (Rs.)']]]*ecommerce_dataset_updated[[#This Row],['[Discount (%)']]]/100</f>
        <v>143.18099999999998</v>
      </c>
      <c r="J1895" s="6">
        <f>ecommerce_dataset_updated[[#This Row],[Final_Price(Rs.)]]+0</f>
        <v>334.09</v>
      </c>
      <c r="K1895" s="6">
        <f xml:space="preserve"> ecommerce_dataset_updated[[#This Row],['[Price (Rs.)']]]-ecommerce_dataset_updated[[#This Row],[Discount Amount _]]</f>
        <v>334.089</v>
      </c>
      <c r="L1895" t="s">
        <v>35</v>
      </c>
      <c r="M1895" t="s">
        <v>309</v>
      </c>
      <c r="N1895" s="4" t="s">
        <v>14069</v>
      </c>
      <c r="O1895" s="4" t="s">
        <v>75</v>
      </c>
      <c r="P1895" s="4" t="s">
        <v>14079</v>
      </c>
      <c r="Q1895" s="5">
        <f>DATE(ecommerce_dataset_updated[[#This Row],[YYYY]],ecommerce_dataset_updated[[#This Row],[MM]],ecommerce_dataset_updated[[#This Row],[DD]])</f>
        <v>45587</v>
      </c>
      <c r="R1895" s="6" t="str">
        <f>TEXT(ecommerce_dataset_updated[[#This Row],['[Purchase_Date']]], "mmm")</f>
        <v>Oct</v>
      </c>
      <c r="S1895" s="6" t="str">
        <f>TEXT(ecommerce_dataset_updated[[#This Row],['[Purchase_Date']]], "ddd")</f>
        <v>Tue</v>
      </c>
      <c r="T1895" s="6">
        <f>ecommerce_dataset_updated[[#This Row],[Final_Price(Rs.) _]]-ecommerce_dataset_updated[[#This Row],['[Final_Price(Rs.)']]]</f>
        <v>-9.9999999997635314E-4</v>
      </c>
      <c r="U1895" s="6" t="b">
        <f xml:space="preserve"> AND(ecommerce_dataset_updated[[#This Row],[Final_Price(Rs.) _]]=ecommerce_dataset_updated[[#This Row],['[Final_Price(Rs.)']]])</f>
        <v>0</v>
      </c>
      <c r="V1895" s="5"/>
    </row>
    <row r="1896" spans="1:22">
      <c r="A1896" t="s">
        <v>7579</v>
      </c>
      <c r="B1896" t="s">
        <v>7580</v>
      </c>
      <c r="C1896" t="s">
        <v>39</v>
      </c>
      <c r="D1896" s="9" t="s">
        <v>7581</v>
      </c>
      <c r="E1896" s="8">
        <f>ecommerce_dataset_updated[[#This Row],[Price (Rs.)]]+0</f>
        <v>344.29</v>
      </c>
      <c r="F1896" s="6" t="s">
        <v>20</v>
      </c>
      <c r="G1896" s="7">
        <f>ecommerce_dataset_updated[[#This Row],[Discount (%)]]+0</f>
        <v>20</v>
      </c>
      <c r="H1896" s="6" t="s">
        <v>7582</v>
      </c>
      <c r="I1896" s="6">
        <f>ecommerce_dataset_updated[[#This Row],['[Price (Rs.)']]]*ecommerce_dataset_updated[[#This Row],['[Discount (%)']]]/100</f>
        <v>68.858000000000004</v>
      </c>
      <c r="J1896" s="6">
        <f>ecommerce_dataset_updated[[#This Row],[Final_Price(Rs.)]]+0</f>
        <v>275.43</v>
      </c>
      <c r="K1896" s="6">
        <f xml:space="preserve"> ecommerce_dataset_updated[[#This Row],['[Price (Rs.)']]]-ecommerce_dataset_updated[[#This Row],[Discount Amount _]]</f>
        <v>275.43200000000002</v>
      </c>
      <c r="L1896" t="s">
        <v>35</v>
      </c>
      <c r="M1896" t="s">
        <v>1024</v>
      </c>
      <c r="N1896" s="4" t="s">
        <v>14053</v>
      </c>
      <c r="O1896" s="4" t="s">
        <v>14062</v>
      </c>
      <c r="P1896" s="4" t="s">
        <v>14079</v>
      </c>
      <c r="Q1896" s="5">
        <f>DATE(ecommerce_dataset_updated[[#This Row],[YYYY]],ecommerce_dataset_updated[[#This Row],[MM]],ecommerce_dataset_updated[[#This Row],[DD]])</f>
        <v>45447</v>
      </c>
      <c r="R1896" s="6" t="str">
        <f>TEXT(ecommerce_dataset_updated[[#This Row],['[Purchase_Date']]], "mmm")</f>
        <v>Jun</v>
      </c>
      <c r="S1896" s="6" t="str">
        <f>TEXT(ecommerce_dataset_updated[[#This Row],['[Purchase_Date']]], "ddd")</f>
        <v>Tue</v>
      </c>
      <c r="T1896" s="6">
        <f>ecommerce_dataset_updated[[#This Row],[Final_Price(Rs.) _]]-ecommerce_dataset_updated[[#This Row],['[Final_Price(Rs.)']]]</f>
        <v>2.0000000000095497E-3</v>
      </c>
      <c r="U1896" s="6" t="b">
        <f xml:space="preserve"> AND(ecommerce_dataset_updated[[#This Row],[Final_Price(Rs.) _]]=ecommerce_dataset_updated[[#This Row],['[Final_Price(Rs.)']]])</f>
        <v>0</v>
      </c>
      <c r="V1896" s="5"/>
    </row>
    <row r="1897" spans="1:22">
      <c r="A1897" t="s">
        <v>7583</v>
      </c>
      <c r="B1897" t="s">
        <v>7584</v>
      </c>
      <c r="C1897" t="s">
        <v>45</v>
      </c>
      <c r="D1897" s="9" t="s">
        <v>7585</v>
      </c>
      <c r="E1897" s="8">
        <f>ecommerce_dataset_updated[[#This Row],[Price (Rs.)]]+0</f>
        <v>347.22</v>
      </c>
      <c r="F1897" s="6" t="s">
        <v>12</v>
      </c>
      <c r="G1897" s="7">
        <f>ecommerce_dataset_updated[[#This Row],[Discount (%)]]+0</f>
        <v>15</v>
      </c>
      <c r="H1897" s="6" t="s">
        <v>7586</v>
      </c>
      <c r="I1897" s="6">
        <f>ecommerce_dataset_updated[[#This Row],['[Price (Rs.)']]]*ecommerce_dataset_updated[[#This Row],['[Discount (%)']]]/100</f>
        <v>52.082999999999998</v>
      </c>
      <c r="J1897" s="6">
        <f>ecommerce_dataset_updated[[#This Row],[Final_Price(Rs.)]]+0</f>
        <v>295.14</v>
      </c>
      <c r="K1897" s="6">
        <f xml:space="preserve"> ecommerce_dataset_updated[[#This Row],['[Price (Rs.)']]]-ecommerce_dataset_updated[[#This Row],[Discount Amount _]]</f>
        <v>295.13700000000006</v>
      </c>
      <c r="L1897" t="s">
        <v>14</v>
      </c>
      <c r="M1897" t="s">
        <v>2385</v>
      </c>
      <c r="N1897" s="4" t="s">
        <v>14070</v>
      </c>
      <c r="O1897" s="4" t="s">
        <v>14052</v>
      </c>
      <c r="P1897" s="4" t="s">
        <v>14079</v>
      </c>
      <c r="Q1897" s="5">
        <f>DATE(ecommerce_dataset_updated[[#This Row],[YYYY]],ecommerce_dataset_updated[[#This Row],[MM]],ecommerce_dataset_updated[[#This Row],[DD]])</f>
        <v>45309</v>
      </c>
      <c r="R1897" s="6" t="str">
        <f>TEXT(ecommerce_dataset_updated[[#This Row],['[Purchase_Date']]], "mmm")</f>
        <v>Jan</v>
      </c>
      <c r="S1897" s="6" t="str">
        <f>TEXT(ecommerce_dataset_updated[[#This Row],['[Purchase_Date']]], "ddd")</f>
        <v>Thu</v>
      </c>
      <c r="T1897" s="6">
        <f>ecommerce_dataset_updated[[#This Row],[Final_Price(Rs.) _]]-ecommerce_dataset_updated[[#This Row],['[Final_Price(Rs.)']]]</f>
        <v>-2.9999999999290594E-3</v>
      </c>
      <c r="U1897" s="6" t="b">
        <f xml:space="preserve"> AND(ecommerce_dataset_updated[[#This Row],[Final_Price(Rs.) _]]=ecommerce_dataset_updated[[#This Row],['[Final_Price(Rs.)']]])</f>
        <v>0</v>
      </c>
      <c r="V1897" s="5"/>
    </row>
    <row r="1898" spans="1:22">
      <c r="A1898" t="s">
        <v>7587</v>
      </c>
      <c r="B1898" t="s">
        <v>7588</v>
      </c>
      <c r="C1898" t="s">
        <v>10</v>
      </c>
      <c r="D1898" s="9" t="s">
        <v>7589</v>
      </c>
      <c r="E1898" s="8">
        <f>ecommerce_dataset_updated[[#This Row],[Price (Rs.)]]+0</f>
        <v>100.75</v>
      </c>
      <c r="F1898" s="6" t="s">
        <v>154</v>
      </c>
      <c r="G1898" s="7">
        <f>ecommerce_dataset_updated[[#This Row],[Discount (%)]]+0</f>
        <v>30</v>
      </c>
      <c r="H1898" s="6" t="s">
        <v>7590</v>
      </c>
      <c r="I1898" s="6">
        <f>ecommerce_dataset_updated[[#This Row],['[Price (Rs.)']]]*ecommerce_dataset_updated[[#This Row],['[Discount (%)']]]/100</f>
        <v>30.225000000000001</v>
      </c>
      <c r="J1898" s="6">
        <f>ecommerce_dataset_updated[[#This Row],[Final_Price(Rs.)]]+0</f>
        <v>70.52</v>
      </c>
      <c r="K1898" s="6">
        <f xml:space="preserve"> ecommerce_dataset_updated[[#This Row],['[Price (Rs.)']]]-ecommerce_dataset_updated[[#This Row],[Discount Amount _]]</f>
        <v>70.525000000000006</v>
      </c>
      <c r="L1898" t="s">
        <v>14</v>
      </c>
      <c r="M1898" t="s">
        <v>1373</v>
      </c>
      <c r="N1898" s="4" t="s">
        <v>14071</v>
      </c>
      <c r="O1898" s="4" t="s">
        <v>14055</v>
      </c>
      <c r="P1898" s="4" t="s">
        <v>14079</v>
      </c>
      <c r="Q1898" s="5">
        <f>DATE(ecommerce_dataset_updated[[#This Row],[YYYY]],ecommerce_dataset_updated[[#This Row],[MM]],ecommerce_dataset_updated[[#This Row],[DD]])</f>
        <v>45528</v>
      </c>
      <c r="R1898" s="6" t="str">
        <f>TEXT(ecommerce_dataset_updated[[#This Row],['[Purchase_Date']]], "mmm")</f>
        <v>Aug</v>
      </c>
      <c r="S1898" s="6" t="str">
        <f>TEXT(ecommerce_dataset_updated[[#This Row],['[Purchase_Date']]], "ddd")</f>
        <v>Sat</v>
      </c>
      <c r="T1898" s="6">
        <f>ecommerce_dataset_updated[[#This Row],[Final_Price(Rs.) _]]-ecommerce_dataset_updated[[#This Row],['[Final_Price(Rs.)']]]</f>
        <v>5.0000000000096634E-3</v>
      </c>
      <c r="U1898" s="6" t="b">
        <f xml:space="preserve"> AND(ecommerce_dataset_updated[[#This Row],[Final_Price(Rs.) _]]=ecommerce_dataset_updated[[#This Row],['[Final_Price(Rs.)']]])</f>
        <v>0</v>
      </c>
      <c r="V1898" s="5"/>
    </row>
    <row r="1899" spans="1:22">
      <c r="A1899" t="s">
        <v>7591</v>
      </c>
      <c r="B1899" t="s">
        <v>7592</v>
      </c>
      <c r="C1899" t="s">
        <v>68</v>
      </c>
      <c r="D1899" s="9" t="s">
        <v>7593</v>
      </c>
      <c r="E1899" s="8">
        <f>ecommerce_dataset_updated[[#This Row],[Price (Rs.)]]+0</f>
        <v>464.61</v>
      </c>
      <c r="F1899" s="6" t="s">
        <v>107</v>
      </c>
      <c r="G1899" s="7">
        <f>ecommerce_dataset_updated[[#This Row],[Discount (%)]]+0</f>
        <v>0</v>
      </c>
      <c r="H1899" s="6" t="s">
        <v>7593</v>
      </c>
      <c r="I1899" s="6">
        <f>ecommerce_dataset_updated[[#This Row],['[Price (Rs.)']]]*ecommerce_dataset_updated[[#This Row],['[Discount (%)']]]/100</f>
        <v>0</v>
      </c>
      <c r="J1899" s="6">
        <f>ecommerce_dataset_updated[[#This Row],[Final_Price(Rs.)]]+0</f>
        <v>464.61</v>
      </c>
      <c r="K1899" s="6">
        <f xml:space="preserve"> ecommerce_dataset_updated[[#This Row],['[Price (Rs.)']]]-ecommerce_dataset_updated[[#This Row],[Discount Amount _]]</f>
        <v>464.61</v>
      </c>
      <c r="L1899" t="s">
        <v>14</v>
      </c>
      <c r="M1899" t="s">
        <v>900</v>
      </c>
      <c r="N1899" s="4" t="s">
        <v>14051</v>
      </c>
      <c r="O1899" s="4" t="s">
        <v>75</v>
      </c>
      <c r="P1899" s="4" t="s">
        <v>14079</v>
      </c>
      <c r="Q1899" s="5">
        <f>DATE(ecommerce_dataset_updated[[#This Row],[YYYY]],ecommerce_dataset_updated[[#This Row],[MM]],ecommerce_dataset_updated[[#This Row],[DD]])</f>
        <v>45567</v>
      </c>
      <c r="R1899" s="6" t="str">
        <f>TEXT(ecommerce_dataset_updated[[#This Row],['[Purchase_Date']]], "mmm")</f>
        <v>Oct</v>
      </c>
      <c r="S1899" s="6" t="str">
        <f>TEXT(ecommerce_dataset_updated[[#This Row],['[Purchase_Date']]], "ddd")</f>
        <v>Wed</v>
      </c>
      <c r="T1899" s="6">
        <f>ecommerce_dataset_updated[[#This Row],[Final_Price(Rs.) _]]-ecommerce_dataset_updated[[#This Row],['[Final_Price(Rs.)']]]</f>
        <v>0</v>
      </c>
      <c r="U1899" s="6" t="b">
        <f xml:space="preserve"> AND(ecommerce_dataset_updated[[#This Row],[Final_Price(Rs.) _]]=ecommerce_dataset_updated[[#This Row],['[Final_Price(Rs.)']]])</f>
        <v>1</v>
      </c>
      <c r="V1899" s="5"/>
    </row>
    <row r="1900" spans="1:22">
      <c r="A1900" t="s">
        <v>7594</v>
      </c>
      <c r="B1900" t="s">
        <v>7595</v>
      </c>
      <c r="C1900" t="s">
        <v>18</v>
      </c>
      <c r="D1900" s="9" t="s">
        <v>4114</v>
      </c>
      <c r="E1900" s="8">
        <f>ecommerce_dataset_updated[[#This Row],[Price (Rs.)]]+0</f>
        <v>30.49</v>
      </c>
      <c r="F1900" s="6" t="s">
        <v>20</v>
      </c>
      <c r="G1900" s="7">
        <f>ecommerce_dataset_updated[[#This Row],[Discount (%)]]+0</f>
        <v>20</v>
      </c>
      <c r="H1900" s="6" t="s">
        <v>7596</v>
      </c>
      <c r="I1900" s="6">
        <f>ecommerce_dataset_updated[[#This Row],['[Price (Rs.)']]]*ecommerce_dataset_updated[[#This Row],['[Discount (%)']]]/100</f>
        <v>6.0979999999999999</v>
      </c>
      <c r="J1900" s="6">
        <f>ecommerce_dataset_updated[[#This Row],[Final_Price(Rs.)]]+0</f>
        <v>24.39</v>
      </c>
      <c r="K1900" s="6">
        <f xml:space="preserve"> ecommerce_dataset_updated[[#This Row],['[Price (Rs.)']]]-ecommerce_dataset_updated[[#This Row],[Discount Amount _]]</f>
        <v>24.391999999999999</v>
      </c>
      <c r="L1900" t="s">
        <v>77</v>
      </c>
      <c r="M1900" t="s">
        <v>1244</v>
      </c>
      <c r="N1900" s="4" t="s">
        <v>14067</v>
      </c>
      <c r="O1900" s="4" t="s">
        <v>14057</v>
      </c>
      <c r="P1900" s="4" t="s">
        <v>14079</v>
      </c>
      <c r="Q1900" s="5">
        <f>DATE(ecommerce_dataset_updated[[#This Row],[YYYY]],ecommerce_dataset_updated[[#This Row],[MM]],ecommerce_dataset_updated[[#This Row],[DD]])</f>
        <v>45358</v>
      </c>
      <c r="R1900" s="6" t="str">
        <f>TEXT(ecommerce_dataset_updated[[#This Row],['[Purchase_Date']]], "mmm")</f>
        <v>Mar</v>
      </c>
      <c r="S1900" s="6" t="str">
        <f>TEXT(ecommerce_dataset_updated[[#This Row],['[Purchase_Date']]], "ddd")</f>
        <v>Thu</v>
      </c>
      <c r="T1900" s="6">
        <f>ecommerce_dataset_updated[[#This Row],[Final_Price(Rs.) _]]-ecommerce_dataset_updated[[#This Row],['[Final_Price(Rs.)']]]</f>
        <v>1.9999999999988916E-3</v>
      </c>
      <c r="U1900" s="6" t="b">
        <f xml:space="preserve"> AND(ecommerce_dataset_updated[[#This Row],[Final_Price(Rs.) _]]=ecommerce_dataset_updated[[#This Row],['[Final_Price(Rs.)']]])</f>
        <v>0</v>
      </c>
      <c r="V1900" s="5"/>
    </row>
    <row r="1901" spans="1:22">
      <c r="A1901" t="s">
        <v>7597</v>
      </c>
      <c r="B1901" t="s">
        <v>7598</v>
      </c>
      <c r="C1901" t="s">
        <v>10</v>
      </c>
      <c r="D1901" s="9" t="s">
        <v>7599</v>
      </c>
      <c r="E1901" s="8">
        <f>ecommerce_dataset_updated[[#This Row],[Price (Rs.)]]+0</f>
        <v>331.13</v>
      </c>
      <c r="F1901" s="6" t="s">
        <v>20</v>
      </c>
      <c r="G1901" s="7">
        <f>ecommerce_dataset_updated[[#This Row],[Discount (%)]]+0</f>
        <v>20</v>
      </c>
      <c r="H1901" s="6" t="s">
        <v>7600</v>
      </c>
      <c r="I1901" s="6">
        <f>ecommerce_dataset_updated[[#This Row],['[Price (Rs.)']]]*ecommerce_dataset_updated[[#This Row],['[Discount (%)']]]/100</f>
        <v>66.225999999999999</v>
      </c>
      <c r="J1901" s="6">
        <f>ecommerce_dataset_updated[[#This Row],[Final_Price(Rs.)]]+0</f>
        <v>264.89999999999998</v>
      </c>
      <c r="K1901" s="6">
        <f xml:space="preserve"> ecommerce_dataset_updated[[#This Row],['[Price (Rs.)']]]-ecommerce_dataset_updated[[#This Row],[Discount Amount _]]</f>
        <v>264.904</v>
      </c>
      <c r="L1901" t="s">
        <v>14</v>
      </c>
      <c r="M1901" t="s">
        <v>1390</v>
      </c>
      <c r="N1901" s="4" t="s">
        <v>14071</v>
      </c>
      <c r="O1901" s="4" t="s">
        <v>14052</v>
      </c>
      <c r="P1901" s="4" t="s">
        <v>14079</v>
      </c>
      <c r="Q1901" s="5">
        <f>DATE(ecommerce_dataset_updated[[#This Row],[YYYY]],ecommerce_dataset_updated[[#This Row],[MM]],ecommerce_dataset_updated[[#This Row],[DD]])</f>
        <v>45315</v>
      </c>
      <c r="R1901" s="6" t="str">
        <f>TEXT(ecommerce_dataset_updated[[#This Row],['[Purchase_Date']]], "mmm")</f>
        <v>Jan</v>
      </c>
      <c r="S1901" s="6" t="str">
        <f>TEXT(ecommerce_dataset_updated[[#This Row],['[Purchase_Date']]], "ddd")</f>
        <v>Wed</v>
      </c>
      <c r="T1901" s="6">
        <f>ecommerce_dataset_updated[[#This Row],[Final_Price(Rs.) _]]-ecommerce_dataset_updated[[#This Row],['[Final_Price(Rs.)']]]</f>
        <v>4.0000000000190994E-3</v>
      </c>
      <c r="U1901" s="6" t="b">
        <f xml:space="preserve"> AND(ecommerce_dataset_updated[[#This Row],[Final_Price(Rs.) _]]=ecommerce_dataset_updated[[#This Row],['[Final_Price(Rs.)']]])</f>
        <v>0</v>
      </c>
      <c r="V1901" s="5"/>
    </row>
    <row r="1902" spans="1:22">
      <c r="A1902" t="s">
        <v>7601</v>
      </c>
      <c r="B1902" t="s">
        <v>7602</v>
      </c>
      <c r="C1902" t="s">
        <v>18</v>
      </c>
      <c r="D1902" s="9" t="s">
        <v>5051</v>
      </c>
      <c r="E1902" s="8">
        <f>ecommerce_dataset_updated[[#This Row],[Price (Rs.)]]+0</f>
        <v>214.77</v>
      </c>
      <c r="F1902" s="6" t="s">
        <v>20</v>
      </c>
      <c r="G1902" s="7">
        <f>ecommerce_dataset_updated[[#This Row],[Discount (%)]]+0</f>
        <v>20</v>
      </c>
      <c r="H1902" s="6" t="s">
        <v>7603</v>
      </c>
      <c r="I1902" s="6">
        <f>ecommerce_dataset_updated[[#This Row],['[Price (Rs.)']]]*ecommerce_dataset_updated[[#This Row],['[Discount (%)']]]/100</f>
        <v>42.954000000000008</v>
      </c>
      <c r="J1902" s="6">
        <f>ecommerce_dataset_updated[[#This Row],[Final_Price(Rs.)]]+0</f>
        <v>171.82</v>
      </c>
      <c r="K1902" s="6">
        <f xml:space="preserve"> ecommerce_dataset_updated[[#This Row],['[Price (Rs.)']]]-ecommerce_dataset_updated[[#This Row],[Discount Amount _]]</f>
        <v>171.816</v>
      </c>
      <c r="L1902" t="s">
        <v>35</v>
      </c>
      <c r="M1902" t="s">
        <v>3860</v>
      </c>
      <c r="N1902" s="4" t="s">
        <v>14061</v>
      </c>
      <c r="O1902" s="4" t="s">
        <v>14062</v>
      </c>
      <c r="P1902" s="4" t="s">
        <v>14079</v>
      </c>
      <c r="Q1902" s="5">
        <f>DATE(ecommerce_dataset_updated[[#This Row],[YYYY]],ecommerce_dataset_updated[[#This Row],[MM]],ecommerce_dataset_updated[[#This Row],[DD]])</f>
        <v>45464</v>
      </c>
      <c r="R1902" s="6" t="str">
        <f>TEXT(ecommerce_dataset_updated[[#This Row],['[Purchase_Date']]], "mmm")</f>
        <v>Jun</v>
      </c>
      <c r="S1902" s="6" t="str">
        <f>TEXT(ecommerce_dataset_updated[[#This Row],['[Purchase_Date']]], "ddd")</f>
        <v>Fri</v>
      </c>
      <c r="T1902" s="6">
        <f>ecommerce_dataset_updated[[#This Row],[Final_Price(Rs.) _]]-ecommerce_dataset_updated[[#This Row],['[Final_Price(Rs.)']]]</f>
        <v>-3.9999999999906777E-3</v>
      </c>
      <c r="U1902" s="6" t="b">
        <f xml:space="preserve"> AND(ecommerce_dataset_updated[[#This Row],[Final_Price(Rs.) _]]=ecommerce_dataset_updated[[#This Row],['[Final_Price(Rs.)']]])</f>
        <v>0</v>
      </c>
      <c r="V1902" s="5"/>
    </row>
    <row r="1903" spans="1:22">
      <c r="A1903" t="s">
        <v>7604</v>
      </c>
      <c r="B1903" t="s">
        <v>7605</v>
      </c>
      <c r="C1903" t="s">
        <v>68</v>
      </c>
      <c r="D1903" s="9" t="s">
        <v>7606</v>
      </c>
      <c r="E1903" s="8">
        <f>ecommerce_dataset_updated[[#This Row],[Price (Rs.)]]+0</f>
        <v>55.69</v>
      </c>
      <c r="F1903" s="6" t="s">
        <v>47</v>
      </c>
      <c r="G1903" s="7">
        <f>ecommerce_dataset_updated[[#This Row],[Discount (%)]]+0</f>
        <v>50</v>
      </c>
      <c r="H1903" s="6" t="s">
        <v>7607</v>
      </c>
      <c r="I1903" s="6">
        <f>ecommerce_dataset_updated[[#This Row],['[Price (Rs.)']]]*ecommerce_dataset_updated[[#This Row],['[Discount (%)']]]/100</f>
        <v>27.844999999999999</v>
      </c>
      <c r="J1903" s="6">
        <f>ecommerce_dataset_updated[[#This Row],[Final_Price(Rs.)]]+0</f>
        <v>27.84</v>
      </c>
      <c r="K1903" s="6">
        <f xml:space="preserve"> ecommerce_dataset_updated[[#This Row],['[Price (Rs.)']]]-ecommerce_dataset_updated[[#This Row],[Discount Amount _]]</f>
        <v>27.844999999999999</v>
      </c>
      <c r="L1903" t="s">
        <v>14</v>
      </c>
      <c r="M1903" t="s">
        <v>474</v>
      </c>
      <c r="N1903" s="4" t="s">
        <v>14049</v>
      </c>
      <c r="O1903" s="4" t="s">
        <v>14062</v>
      </c>
      <c r="P1903" s="4" t="s">
        <v>14079</v>
      </c>
      <c r="Q1903" s="5">
        <f>DATE(ecommerce_dataset_updated[[#This Row],[YYYY]],ecommerce_dataset_updated[[#This Row],[MM]],ecommerce_dataset_updated[[#This Row],[DD]])</f>
        <v>45454</v>
      </c>
      <c r="R1903" s="6" t="str">
        <f>TEXT(ecommerce_dataset_updated[[#This Row],['[Purchase_Date']]], "mmm")</f>
        <v>Jun</v>
      </c>
      <c r="S1903" s="6" t="str">
        <f>TEXT(ecommerce_dataset_updated[[#This Row],['[Purchase_Date']]], "ddd")</f>
        <v>Tue</v>
      </c>
      <c r="T1903" s="6">
        <f>ecommerce_dataset_updated[[#This Row],[Final_Price(Rs.) _]]-ecommerce_dataset_updated[[#This Row],['[Final_Price(Rs.)']]]</f>
        <v>4.9999999999990052E-3</v>
      </c>
      <c r="U1903" s="6" t="b">
        <f xml:space="preserve"> AND(ecommerce_dataset_updated[[#This Row],[Final_Price(Rs.) _]]=ecommerce_dataset_updated[[#This Row],['[Final_Price(Rs.)']]])</f>
        <v>0</v>
      </c>
      <c r="V1903" s="5"/>
    </row>
    <row r="1904" spans="1:22">
      <c r="A1904" t="s">
        <v>7608</v>
      </c>
      <c r="B1904" t="s">
        <v>7609</v>
      </c>
      <c r="C1904" t="s">
        <v>39</v>
      </c>
      <c r="D1904" s="9" t="s">
        <v>7610</v>
      </c>
      <c r="E1904" s="8">
        <f>ecommerce_dataset_updated[[#This Row],[Price (Rs.)]]+0</f>
        <v>240.01</v>
      </c>
      <c r="F1904" s="6" t="s">
        <v>154</v>
      </c>
      <c r="G1904" s="7">
        <f>ecommerce_dataset_updated[[#This Row],[Discount (%)]]+0</f>
        <v>30</v>
      </c>
      <c r="H1904" s="6" t="s">
        <v>3023</v>
      </c>
      <c r="I1904" s="6">
        <f>ecommerce_dataset_updated[[#This Row],['[Price (Rs.)']]]*ecommerce_dataset_updated[[#This Row],['[Discount (%)']]]/100</f>
        <v>72.002999999999986</v>
      </c>
      <c r="J1904" s="6">
        <f>ecommerce_dataset_updated[[#This Row],[Final_Price(Rs.)]]+0</f>
        <v>168.01</v>
      </c>
      <c r="K1904" s="6">
        <f xml:space="preserve"> ecommerce_dataset_updated[[#This Row],['[Price (Rs.)']]]-ecommerce_dataset_updated[[#This Row],[Discount Amount _]]</f>
        <v>168.00700000000001</v>
      </c>
      <c r="L1904" t="s">
        <v>35</v>
      </c>
      <c r="M1904" t="s">
        <v>3076</v>
      </c>
      <c r="N1904" s="4" t="s">
        <v>14053</v>
      </c>
      <c r="O1904" s="4" t="s">
        <v>14059</v>
      </c>
      <c r="P1904" s="4" t="s">
        <v>14079</v>
      </c>
      <c r="Q1904" s="5">
        <f>DATE(ecommerce_dataset_updated[[#This Row],[YYYY]],ecommerce_dataset_updated[[#This Row],[MM]],ecommerce_dataset_updated[[#This Row],[DD]])</f>
        <v>45416</v>
      </c>
      <c r="R1904" s="6" t="str">
        <f>TEXT(ecommerce_dataset_updated[[#This Row],['[Purchase_Date']]], "mmm")</f>
        <v>May</v>
      </c>
      <c r="S1904" s="6" t="str">
        <f>TEXT(ecommerce_dataset_updated[[#This Row],['[Purchase_Date']]], "ddd")</f>
        <v>Sat</v>
      </c>
      <c r="T1904" s="6">
        <f>ecommerce_dataset_updated[[#This Row],[Final_Price(Rs.) _]]-ecommerce_dataset_updated[[#This Row],['[Final_Price(Rs.)']]]</f>
        <v>-2.9999999999859028E-3</v>
      </c>
      <c r="U1904" s="6" t="b">
        <f xml:space="preserve"> AND(ecommerce_dataset_updated[[#This Row],[Final_Price(Rs.) _]]=ecommerce_dataset_updated[[#This Row],['[Final_Price(Rs.)']]])</f>
        <v>0</v>
      </c>
      <c r="V1904" s="5"/>
    </row>
    <row r="1905" spans="1:22">
      <c r="A1905" t="s">
        <v>7611</v>
      </c>
      <c r="B1905" t="s">
        <v>7612</v>
      </c>
      <c r="C1905" t="s">
        <v>114</v>
      </c>
      <c r="D1905" s="9" t="s">
        <v>7613</v>
      </c>
      <c r="E1905" s="8">
        <f>ecommerce_dataset_updated[[#This Row],[Price (Rs.)]]+0</f>
        <v>151.5</v>
      </c>
      <c r="F1905" s="6" t="s">
        <v>75</v>
      </c>
      <c r="G1905" s="7">
        <f>ecommerce_dataset_updated[[#This Row],[Discount (%)]]+0</f>
        <v>10</v>
      </c>
      <c r="H1905" s="6" t="s">
        <v>7614</v>
      </c>
      <c r="I1905" s="6">
        <f>ecommerce_dataset_updated[[#This Row],['[Price (Rs.)']]]*ecommerce_dataset_updated[[#This Row],['[Discount (%)']]]/100</f>
        <v>15.15</v>
      </c>
      <c r="J1905" s="6">
        <f>ecommerce_dataset_updated[[#This Row],[Final_Price(Rs.)]]+0</f>
        <v>136.35</v>
      </c>
      <c r="K1905" s="6">
        <f xml:space="preserve"> ecommerce_dataset_updated[[#This Row],['[Price (Rs.)']]]-ecommerce_dataset_updated[[#This Row],[Discount Amount _]]</f>
        <v>136.35</v>
      </c>
      <c r="L1905" t="s">
        <v>28</v>
      </c>
      <c r="M1905" t="s">
        <v>1086</v>
      </c>
      <c r="N1905" s="4" t="s">
        <v>14063</v>
      </c>
      <c r="O1905" s="4" t="s">
        <v>14062</v>
      </c>
      <c r="P1905" s="4" t="s">
        <v>14079</v>
      </c>
      <c r="Q1905" s="5">
        <f>DATE(ecommerce_dataset_updated[[#This Row],[YYYY]],ecommerce_dataset_updated[[#This Row],[MM]],ecommerce_dataset_updated[[#This Row],[DD]])</f>
        <v>45460</v>
      </c>
      <c r="R1905" s="6" t="str">
        <f>TEXT(ecommerce_dataset_updated[[#This Row],['[Purchase_Date']]], "mmm")</f>
        <v>Jun</v>
      </c>
      <c r="S1905" s="6" t="str">
        <f>TEXT(ecommerce_dataset_updated[[#This Row],['[Purchase_Date']]], "ddd")</f>
        <v>Mon</v>
      </c>
      <c r="T1905" s="6">
        <f>ecommerce_dataset_updated[[#This Row],[Final_Price(Rs.) _]]-ecommerce_dataset_updated[[#This Row],['[Final_Price(Rs.)']]]</f>
        <v>0</v>
      </c>
      <c r="U1905" s="6" t="b">
        <f xml:space="preserve"> AND(ecommerce_dataset_updated[[#This Row],[Final_Price(Rs.) _]]=ecommerce_dataset_updated[[#This Row],['[Final_Price(Rs.)']]])</f>
        <v>1</v>
      </c>
      <c r="V1905" s="5"/>
    </row>
    <row r="1906" spans="1:22">
      <c r="A1906" t="s">
        <v>7615</v>
      </c>
      <c r="B1906" t="s">
        <v>7616</v>
      </c>
      <c r="C1906" t="s">
        <v>10</v>
      </c>
      <c r="D1906" s="9" t="s">
        <v>7617</v>
      </c>
      <c r="E1906" s="8">
        <f>ecommerce_dataset_updated[[#This Row],[Price (Rs.)]]+0</f>
        <v>82.55</v>
      </c>
      <c r="F1906" s="6" t="s">
        <v>20</v>
      </c>
      <c r="G1906" s="7">
        <f>ecommerce_dataset_updated[[#This Row],[Discount (%)]]+0</f>
        <v>20</v>
      </c>
      <c r="H1906" s="6" t="s">
        <v>7618</v>
      </c>
      <c r="I1906" s="6">
        <f>ecommerce_dataset_updated[[#This Row],['[Price (Rs.)']]]*ecommerce_dataset_updated[[#This Row],['[Discount (%)']]]/100</f>
        <v>16.510000000000002</v>
      </c>
      <c r="J1906" s="6">
        <f>ecommerce_dataset_updated[[#This Row],[Final_Price(Rs.)]]+0</f>
        <v>66.040000000000006</v>
      </c>
      <c r="K1906" s="6">
        <f xml:space="preserve"> ecommerce_dataset_updated[[#This Row],['[Price (Rs.)']]]-ecommerce_dataset_updated[[#This Row],[Discount Amount _]]</f>
        <v>66.039999999999992</v>
      </c>
      <c r="L1906" t="s">
        <v>28</v>
      </c>
      <c r="M1906" t="s">
        <v>244</v>
      </c>
      <c r="N1906" s="4" t="s">
        <v>12</v>
      </c>
      <c r="O1906" s="4" t="s">
        <v>14050</v>
      </c>
      <c r="P1906" s="4" t="s">
        <v>14079</v>
      </c>
      <c r="Q1906" s="5">
        <f>DATE(ecommerce_dataset_updated[[#This Row],[YYYY]],ecommerce_dataset_updated[[#This Row],[MM]],ecommerce_dataset_updated[[#This Row],[DD]])</f>
        <v>45550</v>
      </c>
      <c r="R1906" s="6" t="str">
        <f>TEXT(ecommerce_dataset_updated[[#This Row],['[Purchase_Date']]], "mmm")</f>
        <v>Sep</v>
      </c>
      <c r="S1906" s="6" t="str">
        <f>TEXT(ecommerce_dataset_updated[[#This Row],['[Purchase_Date']]], "ddd")</f>
        <v>Sun</v>
      </c>
      <c r="T1906" s="6">
        <f>ecommerce_dataset_updated[[#This Row],[Final_Price(Rs.) _]]-ecommerce_dataset_updated[[#This Row],['[Final_Price(Rs.)']]]</f>
        <v>0</v>
      </c>
      <c r="U1906" s="6" t="b">
        <f xml:space="preserve"> AND(ecommerce_dataset_updated[[#This Row],[Final_Price(Rs.) _]]=ecommerce_dataset_updated[[#This Row],['[Final_Price(Rs.)']]])</f>
        <v>1</v>
      </c>
      <c r="V1906" s="5"/>
    </row>
    <row r="1907" spans="1:22">
      <c r="A1907" t="s">
        <v>7619</v>
      </c>
      <c r="B1907" t="s">
        <v>7620</v>
      </c>
      <c r="C1907" t="s">
        <v>45</v>
      </c>
      <c r="D1907" s="9" t="s">
        <v>7621</v>
      </c>
      <c r="E1907" s="8">
        <f>ecommerce_dataset_updated[[#This Row],[Price (Rs.)]]+0</f>
        <v>161.32</v>
      </c>
      <c r="F1907" s="6" t="s">
        <v>107</v>
      </c>
      <c r="G1907" s="7">
        <f>ecommerce_dataset_updated[[#This Row],[Discount (%)]]+0</f>
        <v>0</v>
      </c>
      <c r="H1907" s="6" t="s">
        <v>7621</v>
      </c>
      <c r="I1907" s="6">
        <f>ecommerce_dataset_updated[[#This Row],['[Price (Rs.)']]]*ecommerce_dataset_updated[[#This Row],['[Discount (%)']]]/100</f>
        <v>0</v>
      </c>
      <c r="J1907" s="6">
        <f>ecommerce_dataset_updated[[#This Row],[Final_Price(Rs.)]]+0</f>
        <v>161.32</v>
      </c>
      <c r="K1907" s="6">
        <f xml:space="preserve"> ecommerce_dataset_updated[[#This Row],['[Price (Rs.)']]]-ecommerce_dataset_updated[[#This Row],[Discount Amount _]]</f>
        <v>161.32</v>
      </c>
      <c r="L1907" t="s">
        <v>28</v>
      </c>
      <c r="M1907" t="s">
        <v>156</v>
      </c>
      <c r="N1907" s="4" t="s">
        <v>2910</v>
      </c>
      <c r="O1907" s="4" t="s">
        <v>14053</v>
      </c>
      <c r="P1907" s="4" t="s">
        <v>14079</v>
      </c>
      <c r="Q1907" s="5">
        <f>DATE(ecommerce_dataset_updated[[#This Row],[YYYY]],ecommerce_dataset_updated[[#This Row],[MM]],ecommerce_dataset_updated[[#This Row],[DD]])</f>
        <v>45396</v>
      </c>
      <c r="R1907" s="6" t="str">
        <f>TEXT(ecommerce_dataset_updated[[#This Row],['[Purchase_Date']]], "mmm")</f>
        <v>Apr</v>
      </c>
      <c r="S1907" s="6" t="str">
        <f>TEXT(ecommerce_dataset_updated[[#This Row],['[Purchase_Date']]], "ddd")</f>
        <v>Sun</v>
      </c>
      <c r="T1907" s="6">
        <f>ecommerce_dataset_updated[[#This Row],[Final_Price(Rs.) _]]-ecommerce_dataset_updated[[#This Row],['[Final_Price(Rs.)']]]</f>
        <v>0</v>
      </c>
      <c r="U1907" s="6" t="b">
        <f xml:space="preserve"> AND(ecommerce_dataset_updated[[#This Row],[Final_Price(Rs.) _]]=ecommerce_dataset_updated[[#This Row],['[Final_Price(Rs.)']]])</f>
        <v>1</v>
      </c>
      <c r="V1907" s="5"/>
    </row>
    <row r="1908" spans="1:22">
      <c r="A1908" t="s">
        <v>7622</v>
      </c>
      <c r="B1908" t="s">
        <v>7623</v>
      </c>
      <c r="C1908" t="s">
        <v>18</v>
      </c>
      <c r="D1908" s="9" t="s">
        <v>7624</v>
      </c>
      <c r="E1908" s="8">
        <f>ecommerce_dataset_updated[[#This Row],[Price (Rs.)]]+0</f>
        <v>255.65</v>
      </c>
      <c r="F1908" s="6" t="s">
        <v>75</v>
      </c>
      <c r="G1908" s="7">
        <f>ecommerce_dataset_updated[[#This Row],[Discount (%)]]+0</f>
        <v>10</v>
      </c>
      <c r="H1908" s="6" t="s">
        <v>4145</v>
      </c>
      <c r="I1908" s="6">
        <f>ecommerce_dataset_updated[[#This Row],['[Price (Rs.)']]]*ecommerce_dataset_updated[[#This Row],['[Discount (%)']]]/100</f>
        <v>25.565000000000001</v>
      </c>
      <c r="J1908" s="6">
        <f>ecommerce_dataset_updated[[#This Row],[Final_Price(Rs.)]]+0</f>
        <v>230.09</v>
      </c>
      <c r="K1908" s="6">
        <f xml:space="preserve"> ecommerce_dataset_updated[[#This Row],['[Price (Rs.)']]]-ecommerce_dataset_updated[[#This Row],[Discount Amount _]]</f>
        <v>230.08500000000001</v>
      </c>
      <c r="L1908" t="s">
        <v>77</v>
      </c>
      <c r="M1908" t="s">
        <v>1195</v>
      </c>
      <c r="N1908" s="4" t="s">
        <v>14054</v>
      </c>
      <c r="O1908" s="4" t="s">
        <v>14053</v>
      </c>
      <c r="P1908" s="4" t="s">
        <v>14079</v>
      </c>
      <c r="Q1908" s="5">
        <f>DATE(ecommerce_dataset_updated[[#This Row],[YYYY]],ecommerce_dataset_updated[[#This Row],[MM]],ecommerce_dataset_updated[[#This Row],[DD]])</f>
        <v>45409</v>
      </c>
      <c r="R1908" s="6" t="str">
        <f>TEXT(ecommerce_dataset_updated[[#This Row],['[Purchase_Date']]], "mmm")</f>
        <v>Apr</v>
      </c>
      <c r="S1908" s="6" t="str">
        <f>TEXT(ecommerce_dataset_updated[[#This Row],['[Purchase_Date']]], "ddd")</f>
        <v>Sat</v>
      </c>
      <c r="T1908" s="6">
        <f>ecommerce_dataset_updated[[#This Row],[Final_Price(Rs.) _]]-ecommerce_dataset_updated[[#This Row],['[Final_Price(Rs.)']]]</f>
        <v>-4.9999999999954525E-3</v>
      </c>
      <c r="U1908" s="6" t="b">
        <f xml:space="preserve"> AND(ecommerce_dataset_updated[[#This Row],[Final_Price(Rs.) _]]=ecommerce_dataset_updated[[#This Row],['[Final_Price(Rs.)']]])</f>
        <v>0</v>
      </c>
      <c r="V1908" s="5"/>
    </row>
    <row r="1909" spans="1:22">
      <c r="A1909" t="s">
        <v>7625</v>
      </c>
      <c r="B1909" t="s">
        <v>7626</v>
      </c>
      <c r="C1909" t="s">
        <v>18</v>
      </c>
      <c r="D1909" s="9" t="s">
        <v>7627</v>
      </c>
      <c r="E1909" s="8">
        <f>ecommerce_dataset_updated[[#This Row],[Price (Rs.)]]+0</f>
        <v>14.37</v>
      </c>
      <c r="F1909" s="6" t="s">
        <v>107</v>
      </c>
      <c r="G1909" s="7">
        <f>ecommerce_dataset_updated[[#This Row],[Discount (%)]]+0</f>
        <v>0</v>
      </c>
      <c r="H1909" s="6" t="s">
        <v>7627</v>
      </c>
      <c r="I1909" s="6">
        <f>ecommerce_dataset_updated[[#This Row],['[Price (Rs.)']]]*ecommerce_dataset_updated[[#This Row],['[Discount (%)']]]/100</f>
        <v>0</v>
      </c>
      <c r="J1909" s="6">
        <f>ecommerce_dataset_updated[[#This Row],[Final_Price(Rs.)]]+0</f>
        <v>14.37</v>
      </c>
      <c r="K1909" s="6">
        <f xml:space="preserve"> ecommerce_dataset_updated[[#This Row],['[Price (Rs.)']]]-ecommerce_dataset_updated[[#This Row],[Discount Amount _]]</f>
        <v>14.37</v>
      </c>
      <c r="L1909" t="s">
        <v>120</v>
      </c>
      <c r="M1909" t="s">
        <v>1424</v>
      </c>
      <c r="N1909" s="4" t="s">
        <v>14058</v>
      </c>
      <c r="O1909" s="4" t="s">
        <v>14050</v>
      </c>
      <c r="P1909" s="4" t="s">
        <v>14079</v>
      </c>
      <c r="Q1909" s="5">
        <f>DATE(ecommerce_dataset_updated[[#This Row],[YYYY]],ecommerce_dataset_updated[[#This Row],[MM]],ecommerce_dataset_updated[[#This Row],[DD]])</f>
        <v>45564</v>
      </c>
      <c r="R1909" s="6" t="str">
        <f>TEXT(ecommerce_dataset_updated[[#This Row],['[Purchase_Date']]], "mmm")</f>
        <v>Sep</v>
      </c>
      <c r="S1909" s="6" t="str">
        <f>TEXT(ecommerce_dataset_updated[[#This Row],['[Purchase_Date']]], "ddd")</f>
        <v>Sun</v>
      </c>
      <c r="T1909" s="6">
        <f>ecommerce_dataset_updated[[#This Row],[Final_Price(Rs.) _]]-ecommerce_dataset_updated[[#This Row],['[Final_Price(Rs.)']]]</f>
        <v>0</v>
      </c>
      <c r="U1909" s="6" t="b">
        <f xml:space="preserve"> AND(ecommerce_dataset_updated[[#This Row],[Final_Price(Rs.) _]]=ecommerce_dataset_updated[[#This Row],['[Final_Price(Rs.)']]])</f>
        <v>1</v>
      </c>
      <c r="V1909" s="5"/>
    </row>
    <row r="1910" spans="1:22">
      <c r="A1910" t="s">
        <v>7628</v>
      </c>
      <c r="B1910" t="s">
        <v>7629</v>
      </c>
      <c r="C1910" t="s">
        <v>18</v>
      </c>
      <c r="D1910" s="9" t="s">
        <v>7630</v>
      </c>
      <c r="E1910" s="8">
        <f>ecommerce_dataset_updated[[#This Row],[Price (Rs.)]]+0</f>
        <v>145.13999999999999</v>
      </c>
      <c r="F1910" s="6" t="s">
        <v>12</v>
      </c>
      <c r="G1910" s="7">
        <f>ecommerce_dataset_updated[[#This Row],[Discount (%)]]+0</f>
        <v>15</v>
      </c>
      <c r="H1910" s="6" t="s">
        <v>7023</v>
      </c>
      <c r="I1910" s="6">
        <f>ecommerce_dataset_updated[[#This Row],['[Price (Rs.)']]]*ecommerce_dataset_updated[[#This Row],['[Discount (%)']]]/100</f>
        <v>21.771000000000001</v>
      </c>
      <c r="J1910" s="6">
        <f>ecommerce_dataset_updated[[#This Row],[Final_Price(Rs.)]]+0</f>
        <v>123.37</v>
      </c>
      <c r="K1910" s="6">
        <f xml:space="preserve"> ecommerce_dataset_updated[[#This Row],['[Price (Rs.)']]]-ecommerce_dataset_updated[[#This Row],[Discount Amount _]]</f>
        <v>123.36899999999999</v>
      </c>
      <c r="L1910" t="s">
        <v>77</v>
      </c>
      <c r="M1910" t="s">
        <v>29</v>
      </c>
      <c r="N1910" s="4" t="s">
        <v>14052</v>
      </c>
      <c r="O1910" s="4" t="s">
        <v>14050</v>
      </c>
      <c r="P1910" s="4" t="s">
        <v>14079</v>
      </c>
      <c r="Q1910" s="5">
        <f>DATE(ecommerce_dataset_updated[[#This Row],[YYYY]],ecommerce_dataset_updated[[#This Row],[MM]],ecommerce_dataset_updated[[#This Row],[DD]])</f>
        <v>45536</v>
      </c>
      <c r="R1910" s="6" t="str">
        <f>TEXT(ecommerce_dataset_updated[[#This Row],['[Purchase_Date']]], "mmm")</f>
        <v>Sep</v>
      </c>
      <c r="S1910" s="6" t="str">
        <f>TEXT(ecommerce_dataset_updated[[#This Row],['[Purchase_Date']]], "ddd")</f>
        <v>Sun</v>
      </c>
      <c r="T1910" s="6">
        <f>ecommerce_dataset_updated[[#This Row],[Final_Price(Rs.) _]]-ecommerce_dataset_updated[[#This Row],['[Final_Price(Rs.)']]]</f>
        <v>-1.0000000000189857E-3</v>
      </c>
      <c r="U1910" s="6" t="b">
        <f xml:space="preserve"> AND(ecommerce_dataset_updated[[#This Row],[Final_Price(Rs.) _]]=ecommerce_dataset_updated[[#This Row],['[Final_Price(Rs.)']]])</f>
        <v>0</v>
      </c>
      <c r="V1910" s="5"/>
    </row>
    <row r="1911" spans="1:22">
      <c r="A1911" t="s">
        <v>7631</v>
      </c>
      <c r="B1911" t="s">
        <v>7632</v>
      </c>
      <c r="C1911" t="s">
        <v>32</v>
      </c>
      <c r="D1911" s="9" t="s">
        <v>7633</v>
      </c>
      <c r="E1911" s="8">
        <f>ecommerce_dataset_updated[[#This Row],[Price (Rs.)]]+0</f>
        <v>447.34</v>
      </c>
      <c r="F1911" s="6" t="s">
        <v>154</v>
      </c>
      <c r="G1911" s="7">
        <f>ecommerce_dataset_updated[[#This Row],[Discount (%)]]+0</f>
        <v>30</v>
      </c>
      <c r="H1911" s="6" t="s">
        <v>7634</v>
      </c>
      <c r="I1911" s="6">
        <f>ecommerce_dataset_updated[[#This Row],['[Price (Rs.)']]]*ecommerce_dataset_updated[[#This Row],['[Discount (%)']]]/100</f>
        <v>134.202</v>
      </c>
      <c r="J1911" s="6">
        <f>ecommerce_dataset_updated[[#This Row],[Final_Price(Rs.)]]+0</f>
        <v>313.14</v>
      </c>
      <c r="K1911" s="6">
        <f xml:space="preserve"> ecommerce_dataset_updated[[#This Row],['[Price (Rs.)']]]-ecommerce_dataset_updated[[#This Row],[Discount Amount _]]</f>
        <v>313.13799999999998</v>
      </c>
      <c r="L1911" t="s">
        <v>120</v>
      </c>
      <c r="M1911" t="s">
        <v>5546</v>
      </c>
      <c r="N1911" s="4" t="s">
        <v>14048</v>
      </c>
      <c r="O1911" s="4" t="s">
        <v>14055</v>
      </c>
      <c r="P1911" s="4" t="s">
        <v>14079</v>
      </c>
      <c r="Q1911" s="5">
        <f>DATE(ecommerce_dataset_updated[[#This Row],[YYYY]],ecommerce_dataset_updated[[#This Row],[MM]],ecommerce_dataset_updated[[#This Row],[DD]])</f>
        <v>45516</v>
      </c>
      <c r="R1911" s="6" t="str">
        <f>TEXT(ecommerce_dataset_updated[[#This Row],['[Purchase_Date']]], "mmm")</f>
        <v>Aug</v>
      </c>
      <c r="S1911" s="6" t="str">
        <f>TEXT(ecommerce_dataset_updated[[#This Row],['[Purchase_Date']]], "ddd")</f>
        <v>Mon</v>
      </c>
      <c r="T1911" s="6">
        <f>ecommerce_dataset_updated[[#This Row],[Final_Price(Rs.) _]]-ecommerce_dataset_updated[[#This Row],['[Final_Price(Rs.)']]]</f>
        <v>-2.0000000000095497E-3</v>
      </c>
      <c r="U1911" s="6" t="b">
        <f xml:space="preserve"> AND(ecommerce_dataset_updated[[#This Row],[Final_Price(Rs.) _]]=ecommerce_dataset_updated[[#This Row],['[Final_Price(Rs.)']]])</f>
        <v>0</v>
      </c>
      <c r="V1911" s="5"/>
    </row>
    <row r="1912" spans="1:22">
      <c r="A1912" t="s">
        <v>7635</v>
      </c>
      <c r="B1912" t="s">
        <v>7636</v>
      </c>
      <c r="C1912" t="s">
        <v>114</v>
      </c>
      <c r="D1912" s="9" t="s">
        <v>7637</v>
      </c>
      <c r="E1912" s="8">
        <f>ecommerce_dataset_updated[[#This Row],[Price (Rs.)]]+0</f>
        <v>41.41</v>
      </c>
      <c r="F1912" s="6" t="s">
        <v>20</v>
      </c>
      <c r="G1912" s="7">
        <f>ecommerce_dataset_updated[[#This Row],[Discount (%)]]+0</f>
        <v>20</v>
      </c>
      <c r="H1912" s="6" t="s">
        <v>7638</v>
      </c>
      <c r="I1912" s="6">
        <f>ecommerce_dataset_updated[[#This Row],['[Price (Rs.)']]]*ecommerce_dataset_updated[[#This Row],['[Discount (%)']]]/100</f>
        <v>8.282</v>
      </c>
      <c r="J1912" s="6">
        <f>ecommerce_dataset_updated[[#This Row],[Final_Price(Rs.)]]+0</f>
        <v>33.130000000000003</v>
      </c>
      <c r="K1912" s="6">
        <f xml:space="preserve"> ecommerce_dataset_updated[[#This Row],['[Price (Rs.)']]]-ecommerce_dataset_updated[[#This Row],[Discount Amount _]]</f>
        <v>33.128</v>
      </c>
      <c r="L1912" t="s">
        <v>77</v>
      </c>
      <c r="M1912" t="s">
        <v>239</v>
      </c>
      <c r="N1912" s="4" t="s">
        <v>14070</v>
      </c>
      <c r="O1912" s="4" t="s">
        <v>14062</v>
      </c>
      <c r="P1912" s="4" t="s">
        <v>14079</v>
      </c>
      <c r="Q1912" s="5">
        <f>DATE(ecommerce_dataset_updated[[#This Row],[YYYY]],ecommerce_dataset_updated[[#This Row],[MM]],ecommerce_dataset_updated[[#This Row],[DD]])</f>
        <v>45461</v>
      </c>
      <c r="R1912" s="6" t="str">
        <f>TEXT(ecommerce_dataset_updated[[#This Row],['[Purchase_Date']]], "mmm")</f>
        <v>Jun</v>
      </c>
      <c r="S1912" s="6" t="str">
        <f>TEXT(ecommerce_dataset_updated[[#This Row],['[Purchase_Date']]], "ddd")</f>
        <v>Tue</v>
      </c>
      <c r="T1912" s="6">
        <f>ecommerce_dataset_updated[[#This Row],[Final_Price(Rs.) _]]-ecommerce_dataset_updated[[#This Row],['[Final_Price(Rs.)']]]</f>
        <v>-2.0000000000024443E-3</v>
      </c>
      <c r="U1912" s="6" t="b">
        <f xml:space="preserve"> AND(ecommerce_dataset_updated[[#This Row],[Final_Price(Rs.) _]]=ecommerce_dataset_updated[[#This Row],['[Final_Price(Rs.)']]])</f>
        <v>0</v>
      </c>
      <c r="V1912" s="5"/>
    </row>
    <row r="1913" spans="1:22">
      <c r="A1913" t="s">
        <v>7639</v>
      </c>
      <c r="B1913" t="s">
        <v>7640</v>
      </c>
      <c r="C1913" t="s">
        <v>114</v>
      </c>
      <c r="D1913" s="9" t="s">
        <v>6331</v>
      </c>
      <c r="E1913" s="8">
        <f>ecommerce_dataset_updated[[#This Row],[Price (Rs.)]]+0</f>
        <v>469.59</v>
      </c>
      <c r="F1913" s="6" t="s">
        <v>53</v>
      </c>
      <c r="G1913" s="7">
        <f>ecommerce_dataset_updated[[#This Row],[Discount (%)]]+0</f>
        <v>5</v>
      </c>
      <c r="H1913" s="6" t="s">
        <v>7641</v>
      </c>
      <c r="I1913" s="6">
        <f>ecommerce_dataset_updated[[#This Row],['[Price (Rs.)']]]*ecommerce_dataset_updated[[#This Row],['[Discount (%)']]]/100</f>
        <v>23.479499999999998</v>
      </c>
      <c r="J1913" s="6">
        <f>ecommerce_dataset_updated[[#This Row],[Final_Price(Rs.)]]+0</f>
        <v>446.11</v>
      </c>
      <c r="K1913" s="6">
        <f xml:space="preserve"> ecommerce_dataset_updated[[#This Row],['[Price (Rs.)']]]-ecommerce_dataset_updated[[#This Row],[Discount Amount _]]</f>
        <v>446.1105</v>
      </c>
      <c r="L1913" t="s">
        <v>14</v>
      </c>
      <c r="M1913" t="s">
        <v>3559</v>
      </c>
      <c r="N1913" s="4" t="s">
        <v>14051</v>
      </c>
      <c r="O1913" s="4" t="s">
        <v>14057</v>
      </c>
      <c r="P1913" s="4" t="s">
        <v>14079</v>
      </c>
      <c r="Q1913" s="5">
        <f>DATE(ecommerce_dataset_updated[[#This Row],[YYYY]],ecommerce_dataset_updated[[#This Row],[MM]],ecommerce_dataset_updated[[#This Row],[DD]])</f>
        <v>45353</v>
      </c>
      <c r="R1913" s="6" t="str">
        <f>TEXT(ecommerce_dataset_updated[[#This Row],['[Purchase_Date']]], "mmm")</f>
        <v>Mar</v>
      </c>
      <c r="S1913" s="6" t="str">
        <f>TEXT(ecommerce_dataset_updated[[#This Row],['[Purchase_Date']]], "ddd")</f>
        <v>Sat</v>
      </c>
      <c r="T1913" s="6">
        <f>ecommerce_dataset_updated[[#This Row],[Final_Price(Rs.) _]]-ecommerce_dataset_updated[[#This Row],['[Final_Price(Rs.)']]]</f>
        <v>4.9999999998817657E-4</v>
      </c>
      <c r="U1913" s="6" t="b">
        <f xml:space="preserve"> AND(ecommerce_dataset_updated[[#This Row],[Final_Price(Rs.) _]]=ecommerce_dataset_updated[[#This Row],['[Final_Price(Rs.)']]])</f>
        <v>0</v>
      </c>
      <c r="V1913" s="5"/>
    </row>
    <row r="1914" spans="1:22">
      <c r="A1914" t="s">
        <v>7642</v>
      </c>
      <c r="B1914" t="s">
        <v>7643</v>
      </c>
      <c r="C1914" t="s">
        <v>10</v>
      </c>
      <c r="D1914" s="9" t="s">
        <v>370</v>
      </c>
      <c r="E1914" s="8">
        <f>ecommerce_dataset_updated[[#This Row],[Price (Rs.)]]+0</f>
        <v>138.81</v>
      </c>
      <c r="F1914" s="6" t="s">
        <v>47</v>
      </c>
      <c r="G1914" s="7">
        <f>ecommerce_dataset_updated[[#This Row],[Discount (%)]]+0</f>
        <v>50</v>
      </c>
      <c r="H1914" s="6" t="s">
        <v>7644</v>
      </c>
      <c r="I1914" s="6">
        <f>ecommerce_dataset_updated[[#This Row],['[Price (Rs.)']]]*ecommerce_dataset_updated[[#This Row],['[Discount (%)']]]/100</f>
        <v>69.405000000000001</v>
      </c>
      <c r="J1914" s="6">
        <f>ecommerce_dataset_updated[[#This Row],[Final_Price(Rs.)]]+0</f>
        <v>69.41</v>
      </c>
      <c r="K1914" s="6">
        <f xml:space="preserve"> ecommerce_dataset_updated[[#This Row],['[Price (Rs.)']]]-ecommerce_dataset_updated[[#This Row],[Discount Amount _]]</f>
        <v>69.405000000000001</v>
      </c>
      <c r="L1914" t="s">
        <v>28</v>
      </c>
      <c r="M1914" t="s">
        <v>1966</v>
      </c>
      <c r="N1914" s="4" t="s">
        <v>14062</v>
      </c>
      <c r="O1914" s="4" t="s">
        <v>14049</v>
      </c>
      <c r="P1914" s="4" t="s">
        <v>14079</v>
      </c>
      <c r="Q1914" s="5">
        <f>DATE(ecommerce_dataset_updated[[#This Row],[YYYY]],ecommerce_dataset_updated[[#This Row],[MM]],ecommerce_dataset_updated[[#This Row],[DD]])</f>
        <v>45602</v>
      </c>
      <c r="R1914" s="6" t="str">
        <f>TEXT(ecommerce_dataset_updated[[#This Row],['[Purchase_Date']]], "mmm")</f>
        <v>Nov</v>
      </c>
      <c r="S1914" s="6" t="str">
        <f>TEXT(ecommerce_dataset_updated[[#This Row],['[Purchase_Date']]], "ddd")</f>
        <v>Wed</v>
      </c>
      <c r="T1914" s="6">
        <f>ecommerce_dataset_updated[[#This Row],[Final_Price(Rs.) _]]-ecommerce_dataset_updated[[#This Row],['[Final_Price(Rs.)']]]</f>
        <v>-4.9999999999954525E-3</v>
      </c>
      <c r="U1914" s="6" t="b">
        <f xml:space="preserve"> AND(ecommerce_dataset_updated[[#This Row],[Final_Price(Rs.) _]]=ecommerce_dataset_updated[[#This Row],['[Final_Price(Rs.)']]])</f>
        <v>0</v>
      </c>
      <c r="V1914" s="5"/>
    </row>
    <row r="1915" spans="1:22">
      <c r="A1915" t="s">
        <v>7645</v>
      </c>
      <c r="B1915" t="s">
        <v>7646</v>
      </c>
      <c r="C1915" t="s">
        <v>45</v>
      </c>
      <c r="D1915" s="9" t="s">
        <v>7647</v>
      </c>
      <c r="E1915" s="8">
        <f>ecommerce_dataset_updated[[#This Row],[Price (Rs.)]]+0</f>
        <v>152.35</v>
      </c>
      <c r="F1915" s="6" t="s">
        <v>47</v>
      </c>
      <c r="G1915" s="7">
        <f>ecommerce_dataset_updated[[#This Row],[Discount (%)]]+0</f>
        <v>50</v>
      </c>
      <c r="H1915" s="6" t="s">
        <v>7648</v>
      </c>
      <c r="I1915" s="6">
        <f>ecommerce_dataset_updated[[#This Row],['[Price (Rs.)']]]*ecommerce_dataset_updated[[#This Row],['[Discount (%)']]]/100</f>
        <v>76.174999999999997</v>
      </c>
      <c r="J1915" s="6">
        <f>ecommerce_dataset_updated[[#This Row],[Final_Price(Rs.)]]+0</f>
        <v>76.17</v>
      </c>
      <c r="K1915" s="6">
        <f xml:space="preserve"> ecommerce_dataset_updated[[#This Row],['[Price (Rs.)']]]-ecommerce_dataset_updated[[#This Row],[Discount Amount _]]</f>
        <v>76.174999999999997</v>
      </c>
      <c r="L1915" t="s">
        <v>35</v>
      </c>
      <c r="M1915" t="s">
        <v>319</v>
      </c>
      <c r="N1915" s="4" t="s">
        <v>75</v>
      </c>
      <c r="O1915" s="4" t="s">
        <v>14055</v>
      </c>
      <c r="P1915" s="4" t="s">
        <v>14079</v>
      </c>
      <c r="Q1915" s="5">
        <f>DATE(ecommerce_dataset_updated[[#This Row],[YYYY]],ecommerce_dataset_updated[[#This Row],[MM]],ecommerce_dataset_updated[[#This Row],[DD]])</f>
        <v>45514</v>
      </c>
      <c r="R1915" s="6" t="str">
        <f>TEXT(ecommerce_dataset_updated[[#This Row],['[Purchase_Date']]], "mmm")</f>
        <v>Aug</v>
      </c>
      <c r="S1915" s="6" t="str">
        <f>TEXT(ecommerce_dataset_updated[[#This Row],['[Purchase_Date']]], "ddd")</f>
        <v>Sat</v>
      </c>
      <c r="T1915" s="6">
        <f>ecommerce_dataset_updated[[#This Row],[Final_Price(Rs.) _]]-ecommerce_dataset_updated[[#This Row],['[Final_Price(Rs.)']]]</f>
        <v>4.9999999999954525E-3</v>
      </c>
      <c r="U1915" s="6" t="b">
        <f xml:space="preserve"> AND(ecommerce_dataset_updated[[#This Row],[Final_Price(Rs.) _]]=ecommerce_dataset_updated[[#This Row],['[Final_Price(Rs.)']]])</f>
        <v>0</v>
      </c>
      <c r="V1915" s="5"/>
    </row>
    <row r="1916" spans="1:22">
      <c r="A1916" t="s">
        <v>7649</v>
      </c>
      <c r="B1916" t="s">
        <v>7650</v>
      </c>
      <c r="C1916" t="s">
        <v>45</v>
      </c>
      <c r="D1916" s="9" t="s">
        <v>4106</v>
      </c>
      <c r="E1916" s="8">
        <f>ecommerce_dataset_updated[[#This Row],[Price (Rs.)]]+0</f>
        <v>391.14</v>
      </c>
      <c r="F1916" s="6" t="s">
        <v>12</v>
      </c>
      <c r="G1916" s="7">
        <f>ecommerce_dataset_updated[[#This Row],[Discount (%)]]+0</f>
        <v>15</v>
      </c>
      <c r="H1916" s="6" t="s">
        <v>7651</v>
      </c>
      <c r="I1916" s="6">
        <f>ecommerce_dataset_updated[[#This Row],['[Price (Rs.)']]]*ecommerce_dataset_updated[[#This Row],['[Discount (%)']]]/100</f>
        <v>58.670999999999992</v>
      </c>
      <c r="J1916" s="6">
        <f>ecommerce_dataset_updated[[#This Row],[Final_Price(Rs.)]]+0</f>
        <v>332.47</v>
      </c>
      <c r="K1916" s="6">
        <f xml:space="preserve"> ecommerce_dataset_updated[[#This Row],['[Price (Rs.)']]]-ecommerce_dataset_updated[[#This Row],[Discount Amount _]]</f>
        <v>332.46899999999999</v>
      </c>
      <c r="L1916" t="s">
        <v>120</v>
      </c>
      <c r="M1916" t="s">
        <v>5186</v>
      </c>
      <c r="N1916" s="4" t="s">
        <v>154</v>
      </c>
      <c r="O1916" s="4" t="s">
        <v>14057</v>
      </c>
      <c r="P1916" s="4" t="s">
        <v>14079</v>
      </c>
      <c r="Q1916" s="5">
        <f>DATE(ecommerce_dataset_updated[[#This Row],[YYYY]],ecommerce_dataset_updated[[#This Row],[MM]],ecommerce_dataset_updated[[#This Row],[DD]])</f>
        <v>45381</v>
      </c>
      <c r="R1916" s="6" t="str">
        <f>TEXT(ecommerce_dataset_updated[[#This Row],['[Purchase_Date']]], "mmm")</f>
        <v>Mar</v>
      </c>
      <c r="S1916" s="6" t="str">
        <f>TEXT(ecommerce_dataset_updated[[#This Row],['[Purchase_Date']]], "ddd")</f>
        <v>Sat</v>
      </c>
      <c r="T1916" s="6">
        <f>ecommerce_dataset_updated[[#This Row],[Final_Price(Rs.) _]]-ecommerce_dataset_updated[[#This Row],['[Final_Price(Rs.)']]]</f>
        <v>-1.0000000000331966E-3</v>
      </c>
      <c r="U1916" s="6" t="b">
        <f xml:space="preserve"> AND(ecommerce_dataset_updated[[#This Row],[Final_Price(Rs.) _]]=ecommerce_dataset_updated[[#This Row],['[Final_Price(Rs.)']]])</f>
        <v>0</v>
      </c>
      <c r="V1916" s="5"/>
    </row>
    <row r="1917" spans="1:22">
      <c r="A1917" t="s">
        <v>7652</v>
      </c>
      <c r="B1917" t="s">
        <v>7653</v>
      </c>
      <c r="C1917" t="s">
        <v>39</v>
      </c>
      <c r="D1917" s="9" t="s">
        <v>7654</v>
      </c>
      <c r="E1917" s="8">
        <f>ecommerce_dataset_updated[[#This Row],[Price (Rs.)]]+0</f>
        <v>264.31</v>
      </c>
      <c r="F1917" s="6" t="s">
        <v>53</v>
      </c>
      <c r="G1917" s="7">
        <f>ecommerce_dataset_updated[[#This Row],[Discount (%)]]+0</f>
        <v>5</v>
      </c>
      <c r="H1917" s="6" t="s">
        <v>7655</v>
      </c>
      <c r="I1917" s="6">
        <f>ecommerce_dataset_updated[[#This Row],['[Price (Rs.)']]]*ecommerce_dataset_updated[[#This Row],['[Discount (%)']]]/100</f>
        <v>13.215499999999999</v>
      </c>
      <c r="J1917" s="6">
        <f>ecommerce_dataset_updated[[#This Row],[Final_Price(Rs.)]]+0</f>
        <v>251.09</v>
      </c>
      <c r="K1917" s="6">
        <f xml:space="preserve"> ecommerce_dataset_updated[[#This Row],['[Price (Rs.)']]]-ecommerce_dataset_updated[[#This Row],[Discount Amount _]]</f>
        <v>251.09450000000001</v>
      </c>
      <c r="L1917" t="s">
        <v>35</v>
      </c>
      <c r="M1917" t="s">
        <v>268</v>
      </c>
      <c r="N1917" s="4" t="s">
        <v>14057</v>
      </c>
      <c r="O1917" s="4" t="s">
        <v>14062</v>
      </c>
      <c r="P1917" s="4" t="s">
        <v>14079</v>
      </c>
      <c r="Q1917" s="5">
        <f>DATE(ecommerce_dataset_updated[[#This Row],[YYYY]],ecommerce_dataset_updated[[#This Row],[MM]],ecommerce_dataset_updated[[#This Row],[DD]])</f>
        <v>45446</v>
      </c>
      <c r="R1917" s="6" t="str">
        <f>TEXT(ecommerce_dataset_updated[[#This Row],['[Purchase_Date']]], "mmm")</f>
        <v>Jun</v>
      </c>
      <c r="S1917" s="6" t="str">
        <f>TEXT(ecommerce_dataset_updated[[#This Row],['[Purchase_Date']]], "ddd")</f>
        <v>Mon</v>
      </c>
      <c r="T1917" s="6">
        <f>ecommerce_dataset_updated[[#This Row],[Final_Price(Rs.) _]]-ecommerce_dataset_updated[[#This Row],['[Final_Price(Rs.)']]]</f>
        <v>4.500000000007276E-3</v>
      </c>
      <c r="U1917" s="6" t="b">
        <f xml:space="preserve"> AND(ecommerce_dataset_updated[[#This Row],[Final_Price(Rs.) _]]=ecommerce_dataset_updated[[#This Row],['[Final_Price(Rs.)']]])</f>
        <v>0</v>
      </c>
      <c r="V1917" s="5"/>
    </row>
    <row r="1918" spans="1:22">
      <c r="A1918" t="s">
        <v>7656</v>
      </c>
      <c r="B1918" t="s">
        <v>7657</v>
      </c>
      <c r="C1918" t="s">
        <v>45</v>
      </c>
      <c r="D1918" s="9" t="s">
        <v>7658</v>
      </c>
      <c r="E1918" s="8">
        <f>ecommerce_dataset_updated[[#This Row],[Price (Rs.)]]+0</f>
        <v>94.05</v>
      </c>
      <c r="F1918" s="6" t="s">
        <v>26</v>
      </c>
      <c r="G1918" s="7">
        <f>ecommerce_dataset_updated[[#This Row],[Discount (%)]]+0</f>
        <v>25</v>
      </c>
      <c r="H1918" s="6" t="s">
        <v>6540</v>
      </c>
      <c r="I1918" s="6">
        <f>ecommerce_dataset_updated[[#This Row],['[Price (Rs.)']]]*ecommerce_dataset_updated[[#This Row],['[Discount (%)']]]/100</f>
        <v>23.512499999999999</v>
      </c>
      <c r="J1918" s="6">
        <f>ecommerce_dataset_updated[[#This Row],[Final_Price(Rs.)]]+0</f>
        <v>70.540000000000006</v>
      </c>
      <c r="K1918" s="6">
        <f xml:space="preserve"> ecommerce_dataset_updated[[#This Row],['[Price (Rs.)']]]-ecommerce_dataset_updated[[#This Row],[Discount Amount _]]</f>
        <v>70.537499999999994</v>
      </c>
      <c r="L1918" t="s">
        <v>120</v>
      </c>
      <c r="M1918" t="s">
        <v>4395</v>
      </c>
      <c r="N1918" s="4" t="s">
        <v>20</v>
      </c>
      <c r="O1918" s="4" t="s">
        <v>14059</v>
      </c>
      <c r="P1918" s="4" t="s">
        <v>14079</v>
      </c>
      <c r="Q1918" s="5">
        <f>DATE(ecommerce_dataset_updated[[#This Row],[YYYY]],ecommerce_dataset_updated[[#This Row],[MM]],ecommerce_dataset_updated[[#This Row],[DD]])</f>
        <v>45432</v>
      </c>
      <c r="R1918" s="6" t="str">
        <f>TEXT(ecommerce_dataset_updated[[#This Row],['[Purchase_Date']]], "mmm")</f>
        <v>May</v>
      </c>
      <c r="S1918" s="6" t="str">
        <f>TEXT(ecommerce_dataset_updated[[#This Row],['[Purchase_Date']]], "ddd")</f>
        <v>Mon</v>
      </c>
      <c r="T1918" s="6">
        <f>ecommerce_dataset_updated[[#This Row],[Final_Price(Rs.) _]]-ecommerce_dataset_updated[[#This Row],['[Final_Price(Rs.)']]]</f>
        <v>-2.5000000000119371E-3</v>
      </c>
      <c r="U1918" s="6" t="b">
        <f xml:space="preserve"> AND(ecommerce_dataset_updated[[#This Row],[Final_Price(Rs.) _]]=ecommerce_dataset_updated[[#This Row],['[Final_Price(Rs.)']]])</f>
        <v>0</v>
      </c>
      <c r="V1918" s="5"/>
    </row>
    <row r="1919" spans="1:22">
      <c r="A1919" t="s">
        <v>7659</v>
      </c>
      <c r="B1919" t="s">
        <v>7660</v>
      </c>
      <c r="C1919" t="s">
        <v>32</v>
      </c>
      <c r="D1919" s="9" t="s">
        <v>7661</v>
      </c>
      <c r="E1919" s="8">
        <f>ecommerce_dataset_updated[[#This Row],[Price (Rs.)]]+0</f>
        <v>132.08000000000001</v>
      </c>
      <c r="F1919" s="6" t="s">
        <v>20</v>
      </c>
      <c r="G1919" s="7">
        <f>ecommerce_dataset_updated[[#This Row],[Discount (%)]]+0</f>
        <v>20</v>
      </c>
      <c r="H1919" s="6" t="s">
        <v>7662</v>
      </c>
      <c r="I1919" s="6">
        <f>ecommerce_dataset_updated[[#This Row],['[Price (Rs.)']]]*ecommerce_dataset_updated[[#This Row],['[Discount (%)']]]/100</f>
        <v>26.416000000000004</v>
      </c>
      <c r="J1919" s="6">
        <f>ecommerce_dataset_updated[[#This Row],[Final_Price(Rs.)]]+0</f>
        <v>105.66</v>
      </c>
      <c r="K1919" s="6">
        <f xml:space="preserve"> ecommerce_dataset_updated[[#This Row],['[Price (Rs.)']]]-ecommerce_dataset_updated[[#This Row],[Discount Amount _]]</f>
        <v>105.66400000000002</v>
      </c>
      <c r="L1919" t="s">
        <v>77</v>
      </c>
      <c r="M1919" t="s">
        <v>1757</v>
      </c>
      <c r="N1919" s="4" t="s">
        <v>14072</v>
      </c>
      <c r="O1919" s="4" t="s">
        <v>14067</v>
      </c>
      <c r="P1919" s="4" t="s">
        <v>14079</v>
      </c>
      <c r="Q1919" s="5">
        <f>DATE(ecommerce_dataset_updated[[#This Row],[YYYY]],ecommerce_dataset_updated[[#This Row],[MM]],ecommerce_dataset_updated[[#This Row],[DD]])</f>
        <v>45489</v>
      </c>
      <c r="R1919" s="6" t="str">
        <f>TEXT(ecommerce_dataset_updated[[#This Row],['[Purchase_Date']]], "mmm")</f>
        <v>Jul</v>
      </c>
      <c r="S1919" s="6" t="str">
        <f>TEXT(ecommerce_dataset_updated[[#This Row],['[Purchase_Date']]], "ddd")</f>
        <v>Tue</v>
      </c>
      <c r="T1919" s="6">
        <f>ecommerce_dataset_updated[[#This Row],[Final_Price(Rs.) _]]-ecommerce_dataset_updated[[#This Row],['[Final_Price(Rs.)']]]</f>
        <v>4.0000000000190994E-3</v>
      </c>
      <c r="U1919" s="6" t="b">
        <f xml:space="preserve"> AND(ecommerce_dataset_updated[[#This Row],[Final_Price(Rs.) _]]=ecommerce_dataset_updated[[#This Row],['[Final_Price(Rs.)']]])</f>
        <v>0</v>
      </c>
      <c r="V1919" s="5"/>
    </row>
    <row r="1920" spans="1:22">
      <c r="A1920" t="s">
        <v>7663</v>
      </c>
      <c r="B1920" t="s">
        <v>7664</v>
      </c>
      <c r="C1920" t="s">
        <v>114</v>
      </c>
      <c r="D1920" s="9" t="s">
        <v>7665</v>
      </c>
      <c r="E1920" s="8">
        <f>ecommerce_dataset_updated[[#This Row],[Price (Rs.)]]+0</f>
        <v>410.94</v>
      </c>
      <c r="F1920" s="6" t="s">
        <v>107</v>
      </c>
      <c r="G1920" s="7">
        <f>ecommerce_dataset_updated[[#This Row],[Discount (%)]]+0</f>
        <v>0</v>
      </c>
      <c r="H1920" s="6" t="s">
        <v>7665</v>
      </c>
      <c r="I1920" s="6">
        <f>ecommerce_dataset_updated[[#This Row],['[Price (Rs.)']]]*ecommerce_dataset_updated[[#This Row],['[Discount (%)']]]/100</f>
        <v>0</v>
      </c>
      <c r="J1920" s="6">
        <f>ecommerce_dataset_updated[[#This Row],[Final_Price(Rs.)]]+0</f>
        <v>410.94</v>
      </c>
      <c r="K1920" s="6">
        <f xml:space="preserve"> ecommerce_dataset_updated[[#This Row],['[Price (Rs.)']]]-ecommerce_dataset_updated[[#This Row],[Discount Amount _]]</f>
        <v>410.94</v>
      </c>
      <c r="L1920" t="s">
        <v>14</v>
      </c>
      <c r="M1920" t="s">
        <v>788</v>
      </c>
      <c r="N1920" s="4" t="s">
        <v>14049</v>
      </c>
      <c r="O1920" s="4" t="s">
        <v>14067</v>
      </c>
      <c r="P1920" s="4" t="s">
        <v>14079</v>
      </c>
      <c r="Q1920" s="5">
        <f>DATE(ecommerce_dataset_updated[[#This Row],[YYYY]],ecommerce_dataset_updated[[#This Row],[MM]],ecommerce_dataset_updated[[#This Row],[DD]])</f>
        <v>45484</v>
      </c>
      <c r="R1920" s="6" t="str">
        <f>TEXT(ecommerce_dataset_updated[[#This Row],['[Purchase_Date']]], "mmm")</f>
        <v>Jul</v>
      </c>
      <c r="S1920" s="6" t="str">
        <f>TEXT(ecommerce_dataset_updated[[#This Row],['[Purchase_Date']]], "ddd")</f>
        <v>Thu</v>
      </c>
      <c r="T1920" s="6">
        <f>ecommerce_dataset_updated[[#This Row],[Final_Price(Rs.) _]]-ecommerce_dataset_updated[[#This Row],['[Final_Price(Rs.)']]]</f>
        <v>0</v>
      </c>
      <c r="U1920" s="6" t="b">
        <f xml:space="preserve"> AND(ecommerce_dataset_updated[[#This Row],[Final_Price(Rs.) _]]=ecommerce_dataset_updated[[#This Row],['[Final_Price(Rs.)']]])</f>
        <v>1</v>
      </c>
      <c r="V1920" s="5"/>
    </row>
    <row r="1921" spans="1:22">
      <c r="A1921" t="s">
        <v>7666</v>
      </c>
      <c r="B1921" t="s">
        <v>7667</v>
      </c>
      <c r="C1921" t="s">
        <v>39</v>
      </c>
      <c r="D1921" s="9" t="s">
        <v>7668</v>
      </c>
      <c r="E1921" s="8">
        <f>ecommerce_dataset_updated[[#This Row],[Price (Rs.)]]+0</f>
        <v>299.69</v>
      </c>
      <c r="F1921" s="6" t="s">
        <v>53</v>
      </c>
      <c r="G1921" s="7">
        <f>ecommerce_dataset_updated[[#This Row],[Discount (%)]]+0</f>
        <v>5</v>
      </c>
      <c r="H1921" s="6" t="s">
        <v>7669</v>
      </c>
      <c r="I1921" s="6">
        <f>ecommerce_dataset_updated[[#This Row],['[Price (Rs.)']]]*ecommerce_dataset_updated[[#This Row],['[Discount (%)']]]/100</f>
        <v>14.984500000000001</v>
      </c>
      <c r="J1921" s="6">
        <f>ecommerce_dataset_updated[[#This Row],[Final_Price(Rs.)]]+0</f>
        <v>284.70999999999998</v>
      </c>
      <c r="K1921" s="6">
        <f xml:space="preserve"> ecommerce_dataset_updated[[#This Row],['[Price (Rs.)']]]-ecommerce_dataset_updated[[#This Row],[Discount Amount _]]</f>
        <v>284.70549999999997</v>
      </c>
      <c r="L1921" t="s">
        <v>77</v>
      </c>
      <c r="M1921" t="s">
        <v>339</v>
      </c>
      <c r="N1921" s="4" t="s">
        <v>14070</v>
      </c>
      <c r="O1921" s="4" t="s">
        <v>14067</v>
      </c>
      <c r="P1921" s="4" t="s">
        <v>14079</v>
      </c>
      <c r="Q1921" s="5">
        <f>DATE(ecommerce_dataset_updated[[#This Row],[YYYY]],ecommerce_dataset_updated[[#This Row],[MM]],ecommerce_dataset_updated[[#This Row],[DD]])</f>
        <v>45491</v>
      </c>
      <c r="R1921" s="6" t="str">
        <f>TEXT(ecommerce_dataset_updated[[#This Row],['[Purchase_Date']]], "mmm")</f>
        <v>Jul</v>
      </c>
      <c r="S1921" s="6" t="str">
        <f>TEXT(ecommerce_dataset_updated[[#This Row],['[Purchase_Date']]], "ddd")</f>
        <v>Thu</v>
      </c>
      <c r="T1921" s="6">
        <f>ecommerce_dataset_updated[[#This Row],[Final_Price(Rs.) _]]-ecommerce_dataset_updated[[#This Row],['[Final_Price(Rs.)']]]</f>
        <v>-4.500000000007276E-3</v>
      </c>
      <c r="U1921" s="6" t="b">
        <f xml:space="preserve"> AND(ecommerce_dataset_updated[[#This Row],[Final_Price(Rs.) _]]=ecommerce_dataset_updated[[#This Row],['[Final_Price(Rs.)']]])</f>
        <v>0</v>
      </c>
      <c r="V1921" s="5"/>
    </row>
    <row r="1922" spans="1:22">
      <c r="A1922" t="s">
        <v>7670</v>
      </c>
      <c r="B1922" t="s">
        <v>7671</v>
      </c>
      <c r="C1922" t="s">
        <v>45</v>
      </c>
      <c r="D1922" s="9" t="s">
        <v>7672</v>
      </c>
      <c r="E1922" s="8">
        <f>ecommerce_dataset_updated[[#This Row],[Price (Rs.)]]+0</f>
        <v>260.56</v>
      </c>
      <c r="F1922" s="6" t="s">
        <v>53</v>
      </c>
      <c r="G1922" s="7">
        <f>ecommerce_dataset_updated[[#This Row],[Discount (%)]]+0</f>
        <v>5</v>
      </c>
      <c r="H1922" s="6" t="s">
        <v>7673</v>
      </c>
      <c r="I1922" s="6">
        <f>ecommerce_dataset_updated[[#This Row],['[Price (Rs.)']]]*ecommerce_dataset_updated[[#This Row],['[Discount (%)']]]/100</f>
        <v>13.027999999999999</v>
      </c>
      <c r="J1922" s="6">
        <f>ecommerce_dataset_updated[[#This Row],[Final_Price(Rs.)]]+0</f>
        <v>247.53</v>
      </c>
      <c r="K1922" s="6">
        <f xml:space="preserve"> ecommerce_dataset_updated[[#This Row],['[Price (Rs.)']]]-ecommerce_dataset_updated[[#This Row],[Discount Amount _]]</f>
        <v>247.53200000000001</v>
      </c>
      <c r="L1922" t="s">
        <v>14</v>
      </c>
      <c r="M1922" t="s">
        <v>3218</v>
      </c>
      <c r="N1922" s="4" t="s">
        <v>2910</v>
      </c>
      <c r="O1922" s="4" t="s">
        <v>14067</v>
      </c>
      <c r="P1922" s="4" t="s">
        <v>14079</v>
      </c>
      <c r="Q1922" s="5">
        <f>DATE(ecommerce_dataset_updated[[#This Row],[YYYY]],ecommerce_dataset_updated[[#This Row],[MM]],ecommerce_dataset_updated[[#This Row],[DD]])</f>
        <v>45487</v>
      </c>
      <c r="R1922" s="6" t="str">
        <f>TEXT(ecommerce_dataset_updated[[#This Row],['[Purchase_Date']]], "mmm")</f>
        <v>Jul</v>
      </c>
      <c r="S1922" s="6" t="str">
        <f>TEXT(ecommerce_dataset_updated[[#This Row],['[Purchase_Date']]], "ddd")</f>
        <v>Sun</v>
      </c>
      <c r="T1922" s="6">
        <f>ecommerce_dataset_updated[[#This Row],[Final_Price(Rs.) _]]-ecommerce_dataset_updated[[#This Row],['[Final_Price(Rs.)']]]</f>
        <v>2.0000000000095497E-3</v>
      </c>
      <c r="U1922" s="6" t="b">
        <f xml:space="preserve"> AND(ecommerce_dataset_updated[[#This Row],[Final_Price(Rs.) _]]=ecommerce_dataset_updated[[#This Row],['[Final_Price(Rs.)']]])</f>
        <v>0</v>
      </c>
      <c r="V1922" s="5"/>
    </row>
    <row r="1923" spans="1:22">
      <c r="A1923" t="s">
        <v>7674</v>
      </c>
      <c r="B1923" t="s">
        <v>7675</v>
      </c>
      <c r="C1923" t="s">
        <v>18</v>
      </c>
      <c r="D1923" s="9" t="s">
        <v>7676</v>
      </c>
      <c r="E1923" s="8">
        <f>ecommerce_dataset_updated[[#This Row],[Price (Rs.)]]+0</f>
        <v>92.61</v>
      </c>
      <c r="F1923" s="6" t="s">
        <v>47</v>
      </c>
      <c r="G1923" s="7">
        <f>ecommerce_dataset_updated[[#This Row],[Discount (%)]]+0</f>
        <v>50</v>
      </c>
      <c r="H1923" s="6" t="s">
        <v>7677</v>
      </c>
      <c r="I1923" s="6">
        <f>ecommerce_dataset_updated[[#This Row],['[Price (Rs.)']]]*ecommerce_dataset_updated[[#This Row],['[Discount (%)']]]/100</f>
        <v>46.305</v>
      </c>
      <c r="J1923" s="6">
        <f>ecommerce_dataset_updated[[#This Row],[Final_Price(Rs.)]]+0</f>
        <v>46.3</v>
      </c>
      <c r="K1923" s="6">
        <f xml:space="preserve"> ecommerce_dataset_updated[[#This Row],['[Price (Rs.)']]]-ecommerce_dataset_updated[[#This Row],[Discount Amount _]]</f>
        <v>46.305</v>
      </c>
      <c r="L1923" t="s">
        <v>35</v>
      </c>
      <c r="M1923" t="s">
        <v>972</v>
      </c>
      <c r="N1923" s="4" t="s">
        <v>14066</v>
      </c>
      <c r="O1923" s="4" t="s">
        <v>14057</v>
      </c>
      <c r="P1923" s="4" t="s">
        <v>14079</v>
      </c>
      <c r="Q1923" s="5">
        <f>DATE(ecommerce_dataset_updated[[#This Row],[YYYY]],ecommerce_dataset_updated[[#This Row],[MM]],ecommerce_dataset_updated[[#This Row],[DD]])</f>
        <v>45370</v>
      </c>
      <c r="R1923" s="6" t="str">
        <f>TEXT(ecommerce_dataset_updated[[#This Row],['[Purchase_Date']]], "mmm")</f>
        <v>Mar</v>
      </c>
      <c r="S1923" s="6" t="str">
        <f>TEXT(ecommerce_dataset_updated[[#This Row],['[Purchase_Date']]], "ddd")</f>
        <v>Tue</v>
      </c>
      <c r="T1923" s="6">
        <f>ecommerce_dataset_updated[[#This Row],[Final_Price(Rs.) _]]-ecommerce_dataset_updated[[#This Row],['[Final_Price(Rs.)']]]</f>
        <v>5.000000000002558E-3</v>
      </c>
      <c r="U1923" s="6" t="b">
        <f xml:space="preserve"> AND(ecommerce_dataset_updated[[#This Row],[Final_Price(Rs.) _]]=ecommerce_dataset_updated[[#This Row],['[Final_Price(Rs.)']]])</f>
        <v>0</v>
      </c>
      <c r="V1923" s="5"/>
    </row>
    <row r="1924" spans="1:22">
      <c r="A1924" t="s">
        <v>7678</v>
      </c>
      <c r="B1924" t="s">
        <v>7679</v>
      </c>
      <c r="C1924" t="s">
        <v>18</v>
      </c>
      <c r="D1924" s="9" t="s">
        <v>7680</v>
      </c>
      <c r="E1924" s="8">
        <f>ecommerce_dataset_updated[[#This Row],[Price (Rs.)]]+0</f>
        <v>373</v>
      </c>
      <c r="F1924" s="6" t="s">
        <v>53</v>
      </c>
      <c r="G1924" s="7">
        <f>ecommerce_dataset_updated[[#This Row],[Discount (%)]]+0</f>
        <v>5</v>
      </c>
      <c r="H1924" s="6" t="s">
        <v>7681</v>
      </c>
      <c r="I1924" s="6">
        <f>ecommerce_dataset_updated[[#This Row],['[Price (Rs.)']]]*ecommerce_dataset_updated[[#This Row],['[Discount (%)']]]/100</f>
        <v>18.649999999999999</v>
      </c>
      <c r="J1924" s="6">
        <f>ecommerce_dataset_updated[[#This Row],[Final_Price(Rs.)]]+0</f>
        <v>354.35</v>
      </c>
      <c r="K1924" s="6">
        <f xml:space="preserve"> ecommerce_dataset_updated[[#This Row],['[Price (Rs.)']]]-ecommerce_dataset_updated[[#This Row],[Discount Amount _]]</f>
        <v>354.35</v>
      </c>
      <c r="L1924" t="s">
        <v>77</v>
      </c>
      <c r="M1924" t="s">
        <v>1229</v>
      </c>
      <c r="N1924" s="4" t="s">
        <v>14066</v>
      </c>
      <c r="O1924" s="4" t="s">
        <v>14050</v>
      </c>
      <c r="P1924" s="4" t="s">
        <v>14079</v>
      </c>
      <c r="Q1924" s="5">
        <f>DATE(ecommerce_dataset_updated[[#This Row],[YYYY]],ecommerce_dataset_updated[[#This Row],[MM]],ecommerce_dataset_updated[[#This Row],[DD]])</f>
        <v>45554</v>
      </c>
      <c r="R1924" s="6" t="str">
        <f>TEXT(ecommerce_dataset_updated[[#This Row],['[Purchase_Date']]], "mmm")</f>
        <v>Sep</v>
      </c>
      <c r="S1924" s="6" t="str">
        <f>TEXT(ecommerce_dataset_updated[[#This Row],['[Purchase_Date']]], "ddd")</f>
        <v>Thu</v>
      </c>
      <c r="T1924" s="6">
        <f>ecommerce_dataset_updated[[#This Row],[Final_Price(Rs.) _]]-ecommerce_dataset_updated[[#This Row],['[Final_Price(Rs.)']]]</f>
        <v>0</v>
      </c>
      <c r="U1924" s="6" t="b">
        <f xml:space="preserve"> AND(ecommerce_dataset_updated[[#This Row],[Final_Price(Rs.) _]]=ecommerce_dataset_updated[[#This Row],['[Final_Price(Rs.)']]])</f>
        <v>1</v>
      </c>
      <c r="V1924" s="5"/>
    </row>
    <row r="1925" spans="1:22">
      <c r="A1925" t="s">
        <v>7682</v>
      </c>
      <c r="B1925" t="s">
        <v>7683</v>
      </c>
      <c r="C1925" t="s">
        <v>18</v>
      </c>
      <c r="D1925" s="9" t="s">
        <v>7684</v>
      </c>
      <c r="E1925" s="8">
        <f>ecommerce_dataset_updated[[#This Row],[Price (Rs.)]]+0</f>
        <v>424.68</v>
      </c>
      <c r="F1925" s="6" t="s">
        <v>12</v>
      </c>
      <c r="G1925" s="7">
        <f>ecommerce_dataset_updated[[#This Row],[Discount (%)]]+0</f>
        <v>15</v>
      </c>
      <c r="H1925" s="6" t="s">
        <v>7685</v>
      </c>
      <c r="I1925" s="6">
        <f>ecommerce_dataset_updated[[#This Row],['[Price (Rs.)']]]*ecommerce_dataset_updated[[#This Row],['[Discount (%)']]]/100</f>
        <v>63.701999999999998</v>
      </c>
      <c r="J1925" s="6">
        <f>ecommerce_dataset_updated[[#This Row],[Final_Price(Rs.)]]+0</f>
        <v>360.98</v>
      </c>
      <c r="K1925" s="6">
        <f xml:space="preserve"> ecommerce_dataset_updated[[#This Row],['[Price (Rs.)']]]-ecommerce_dataset_updated[[#This Row],[Discount Amount _]]</f>
        <v>360.97800000000001</v>
      </c>
      <c r="L1925" t="s">
        <v>77</v>
      </c>
      <c r="M1925" t="s">
        <v>3231</v>
      </c>
      <c r="N1925" s="4" t="s">
        <v>14059</v>
      </c>
      <c r="O1925" s="4" t="s">
        <v>14057</v>
      </c>
      <c r="P1925" s="4" t="s">
        <v>14079</v>
      </c>
      <c r="Q1925" s="5">
        <f>DATE(ecommerce_dataset_updated[[#This Row],[YYYY]],ecommerce_dataset_updated[[#This Row],[MM]],ecommerce_dataset_updated[[#This Row],[DD]])</f>
        <v>45356</v>
      </c>
      <c r="R1925" s="6" t="str">
        <f>TEXT(ecommerce_dataset_updated[[#This Row],['[Purchase_Date']]], "mmm")</f>
        <v>Mar</v>
      </c>
      <c r="S1925" s="6" t="str">
        <f>TEXT(ecommerce_dataset_updated[[#This Row],['[Purchase_Date']]], "ddd")</f>
        <v>Tue</v>
      </c>
      <c r="T1925" s="6">
        <f>ecommerce_dataset_updated[[#This Row],[Final_Price(Rs.) _]]-ecommerce_dataset_updated[[#This Row],['[Final_Price(Rs.)']]]</f>
        <v>-2.0000000000095497E-3</v>
      </c>
      <c r="U1925" s="6" t="b">
        <f xml:space="preserve"> AND(ecommerce_dataset_updated[[#This Row],[Final_Price(Rs.) _]]=ecommerce_dataset_updated[[#This Row],['[Final_Price(Rs.)']]])</f>
        <v>0</v>
      </c>
      <c r="V1925" s="5"/>
    </row>
    <row r="1926" spans="1:22">
      <c r="A1926" t="s">
        <v>7686</v>
      </c>
      <c r="B1926" t="s">
        <v>7687</v>
      </c>
      <c r="C1926" t="s">
        <v>45</v>
      </c>
      <c r="D1926" s="9" t="s">
        <v>7688</v>
      </c>
      <c r="E1926" s="8">
        <f>ecommerce_dataset_updated[[#This Row],[Price (Rs.)]]+0</f>
        <v>105</v>
      </c>
      <c r="F1926" s="6" t="s">
        <v>75</v>
      </c>
      <c r="G1926" s="7">
        <f>ecommerce_dataset_updated[[#This Row],[Discount (%)]]+0</f>
        <v>10</v>
      </c>
      <c r="H1926" s="6" t="s">
        <v>7689</v>
      </c>
      <c r="I1926" s="6">
        <f>ecommerce_dataset_updated[[#This Row],['[Price (Rs.)']]]*ecommerce_dataset_updated[[#This Row],['[Discount (%)']]]/100</f>
        <v>10.5</v>
      </c>
      <c r="J1926" s="6">
        <f>ecommerce_dataset_updated[[#This Row],[Final_Price(Rs.)]]+0</f>
        <v>94.5</v>
      </c>
      <c r="K1926" s="6">
        <f xml:space="preserve"> ecommerce_dataset_updated[[#This Row],['[Price (Rs.)']]]-ecommerce_dataset_updated[[#This Row],[Discount Amount _]]</f>
        <v>94.5</v>
      </c>
      <c r="L1926" t="s">
        <v>120</v>
      </c>
      <c r="M1926" t="s">
        <v>1800</v>
      </c>
      <c r="N1926" s="4" t="s">
        <v>14070</v>
      </c>
      <c r="O1926" s="4" t="s">
        <v>14053</v>
      </c>
      <c r="P1926" s="4" t="s">
        <v>14079</v>
      </c>
      <c r="Q1926" s="5">
        <f>DATE(ecommerce_dataset_updated[[#This Row],[YYYY]],ecommerce_dataset_updated[[#This Row],[MM]],ecommerce_dataset_updated[[#This Row],[DD]])</f>
        <v>45400</v>
      </c>
      <c r="R1926" s="6" t="str">
        <f>TEXT(ecommerce_dataset_updated[[#This Row],['[Purchase_Date']]], "mmm")</f>
        <v>Apr</v>
      </c>
      <c r="S1926" s="6" t="str">
        <f>TEXT(ecommerce_dataset_updated[[#This Row],['[Purchase_Date']]], "ddd")</f>
        <v>Thu</v>
      </c>
      <c r="T1926" s="6">
        <f>ecommerce_dataset_updated[[#This Row],[Final_Price(Rs.) _]]-ecommerce_dataset_updated[[#This Row],['[Final_Price(Rs.)']]]</f>
        <v>0</v>
      </c>
      <c r="U1926" s="6" t="b">
        <f xml:space="preserve"> AND(ecommerce_dataset_updated[[#This Row],[Final_Price(Rs.) _]]=ecommerce_dataset_updated[[#This Row],['[Final_Price(Rs.)']]])</f>
        <v>1</v>
      </c>
      <c r="V1926" s="5"/>
    </row>
    <row r="1927" spans="1:22">
      <c r="A1927" t="s">
        <v>7690</v>
      </c>
      <c r="B1927" t="s">
        <v>7691</v>
      </c>
      <c r="C1927" t="s">
        <v>68</v>
      </c>
      <c r="D1927" s="9" t="s">
        <v>7692</v>
      </c>
      <c r="E1927" s="8">
        <f>ecommerce_dataset_updated[[#This Row],[Price (Rs.)]]+0</f>
        <v>26.92</v>
      </c>
      <c r="F1927" s="6" t="s">
        <v>20</v>
      </c>
      <c r="G1927" s="7">
        <f>ecommerce_dataset_updated[[#This Row],[Discount (%)]]+0</f>
        <v>20</v>
      </c>
      <c r="H1927" s="6" t="s">
        <v>7693</v>
      </c>
      <c r="I1927" s="6">
        <f>ecommerce_dataset_updated[[#This Row],['[Price (Rs.)']]]*ecommerce_dataset_updated[[#This Row],['[Discount (%)']]]/100</f>
        <v>5.3840000000000012</v>
      </c>
      <c r="J1927" s="6">
        <f>ecommerce_dataset_updated[[#This Row],[Final_Price(Rs.)]]+0</f>
        <v>21.54</v>
      </c>
      <c r="K1927" s="6">
        <f xml:space="preserve"> ecommerce_dataset_updated[[#This Row],['[Price (Rs.)']]]-ecommerce_dataset_updated[[#This Row],[Discount Amount _]]</f>
        <v>21.536000000000001</v>
      </c>
      <c r="L1927" t="s">
        <v>35</v>
      </c>
      <c r="M1927" t="s">
        <v>1332</v>
      </c>
      <c r="N1927" s="4" t="s">
        <v>20</v>
      </c>
      <c r="O1927" s="4" t="s">
        <v>14050</v>
      </c>
      <c r="P1927" s="4" t="s">
        <v>14079</v>
      </c>
      <c r="Q1927" s="5">
        <f>DATE(ecommerce_dataset_updated[[#This Row],[YYYY]],ecommerce_dataset_updated[[#This Row],[MM]],ecommerce_dataset_updated[[#This Row],[DD]])</f>
        <v>45555</v>
      </c>
      <c r="R1927" s="6" t="str">
        <f>TEXT(ecommerce_dataset_updated[[#This Row],['[Purchase_Date']]], "mmm")</f>
        <v>Sep</v>
      </c>
      <c r="S1927" s="6" t="str">
        <f>TEXT(ecommerce_dataset_updated[[#This Row],['[Purchase_Date']]], "ddd")</f>
        <v>Fri</v>
      </c>
      <c r="T1927" s="6">
        <f>ecommerce_dataset_updated[[#This Row],[Final_Price(Rs.) _]]-ecommerce_dataset_updated[[#This Row],['[Final_Price(Rs.)']]]</f>
        <v>-3.9999999999977831E-3</v>
      </c>
      <c r="U1927" s="6" t="b">
        <f xml:space="preserve"> AND(ecommerce_dataset_updated[[#This Row],[Final_Price(Rs.) _]]=ecommerce_dataset_updated[[#This Row],['[Final_Price(Rs.)']]])</f>
        <v>0</v>
      </c>
      <c r="V1927" s="5"/>
    </row>
    <row r="1928" spans="1:22">
      <c r="A1928" t="s">
        <v>7694</v>
      </c>
      <c r="B1928" t="s">
        <v>7695</v>
      </c>
      <c r="C1928" t="s">
        <v>32</v>
      </c>
      <c r="D1928" s="9" t="s">
        <v>7696</v>
      </c>
      <c r="E1928" s="8">
        <f>ecommerce_dataset_updated[[#This Row],[Price (Rs.)]]+0</f>
        <v>26.81</v>
      </c>
      <c r="F1928" s="6" t="s">
        <v>47</v>
      </c>
      <c r="G1928" s="7">
        <f>ecommerce_dataset_updated[[#This Row],[Discount (%)]]+0</f>
        <v>50</v>
      </c>
      <c r="H1928" s="6" t="s">
        <v>7697</v>
      </c>
      <c r="I1928" s="6">
        <f>ecommerce_dataset_updated[[#This Row],['[Price (Rs.)']]]*ecommerce_dataset_updated[[#This Row],['[Discount (%)']]]/100</f>
        <v>13.404999999999999</v>
      </c>
      <c r="J1928" s="6">
        <f>ecommerce_dataset_updated[[#This Row],[Final_Price(Rs.)]]+0</f>
        <v>13.4</v>
      </c>
      <c r="K1928" s="6">
        <f xml:space="preserve"> ecommerce_dataset_updated[[#This Row],['[Price (Rs.)']]]-ecommerce_dataset_updated[[#This Row],[Discount Amount _]]</f>
        <v>13.404999999999999</v>
      </c>
      <c r="L1928" t="s">
        <v>14</v>
      </c>
      <c r="M1928" t="s">
        <v>479</v>
      </c>
      <c r="N1928" s="4" t="s">
        <v>14054</v>
      </c>
      <c r="O1928" s="4" t="s">
        <v>14057</v>
      </c>
      <c r="P1928" s="4" t="s">
        <v>14079</v>
      </c>
      <c r="Q1928" s="5">
        <f>DATE(ecommerce_dataset_updated[[#This Row],[YYYY]],ecommerce_dataset_updated[[#This Row],[MM]],ecommerce_dataset_updated[[#This Row],[DD]])</f>
        <v>45378</v>
      </c>
      <c r="R1928" s="6" t="str">
        <f>TEXT(ecommerce_dataset_updated[[#This Row],['[Purchase_Date']]], "mmm")</f>
        <v>Mar</v>
      </c>
      <c r="S1928" s="6" t="str">
        <f>TEXT(ecommerce_dataset_updated[[#This Row],['[Purchase_Date']]], "ddd")</f>
        <v>Wed</v>
      </c>
      <c r="T1928" s="6">
        <f>ecommerce_dataset_updated[[#This Row],[Final_Price(Rs.) _]]-ecommerce_dataset_updated[[#This Row],['[Final_Price(Rs.)']]]</f>
        <v>4.9999999999990052E-3</v>
      </c>
      <c r="U1928" s="6" t="b">
        <f xml:space="preserve"> AND(ecommerce_dataset_updated[[#This Row],[Final_Price(Rs.) _]]=ecommerce_dataset_updated[[#This Row],['[Final_Price(Rs.)']]])</f>
        <v>0</v>
      </c>
      <c r="V1928" s="5"/>
    </row>
    <row r="1929" spans="1:22">
      <c r="A1929" t="s">
        <v>7698</v>
      </c>
      <c r="B1929" t="s">
        <v>7699</v>
      </c>
      <c r="C1929" t="s">
        <v>10</v>
      </c>
      <c r="D1929" s="9" t="s">
        <v>7700</v>
      </c>
      <c r="E1929" s="8">
        <f>ecommerce_dataset_updated[[#This Row],[Price (Rs.)]]+0</f>
        <v>333.98</v>
      </c>
      <c r="F1929" s="6" t="s">
        <v>154</v>
      </c>
      <c r="G1929" s="7">
        <f>ecommerce_dataset_updated[[#This Row],[Discount (%)]]+0</f>
        <v>30</v>
      </c>
      <c r="H1929" s="6" t="s">
        <v>7701</v>
      </c>
      <c r="I1929" s="6">
        <f>ecommerce_dataset_updated[[#This Row],['[Price (Rs.)']]]*ecommerce_dataset_updated[[#This Row],['[Discount (%)']]]/100</f>
        <v>100.19400000000002</v>
      </c>
      <c r="J1929" s="6">
        <f>ecommerce_dataset_updated[[#This Row],[Final_Price(Rs.)]]+0</f>
        <v>233.79</v>
      </c>
      <c r="K1929" s="6">
        <f xml:space="preserve"> ecommerce_dataset_updated[[#This Row],['[Price (Rs.)']]]-ecommerce_dataset_updated[[#This Row],[Discount Amount _]]</f>
        <v>233.786</v>
      </c>
      <c r="L1929" t="s">
        <v>14</v>
      </c>
      <c r="M1929" t="s">
        <v>4395</v>
      </c>
      <c r="N1929" s="4" t="s">
        <v>20</v>
      </c>
      <c r="O1929" s="4" t="s">
        <v>14059</v>
      </c>
      <c r="P1929" s="4" t="s">
        <v>14079</v>
      </c>
      <c r="Q1929" s="5">
        <f>DATE(ecommerce_dataset_updated[[#This Row],[YYYY]],ecommerce_dataset_updated[[#This Row],[MM]],ecommerce_dataset_updated[[#This Row],[DD]])</f>
        <v>45432</v>
      </c>
      <c r="R1929" s="6" t="str">
        <f>TEXT(ecommerce_dataset_updated[[#This Row],['[Purchase_Date']]], "mmm")</f>
        <v>May</v>
      </c>
      <c r="S1929" s="6" t="str">
        <f>TEXT(ecommerce_dataset_updated[[#This Row],['[Purchase_Date']]], "ddd")</f>
        <v>Mon</v>
      </c>
      <c r="T1929" s="6">
        <f>ecommerce_dataset_updated[[#This Row],[Final_Price(Rs.) _]]-ecommerce_dataset_updated[[#This Row],['[Final_Price(Rs.)']]]</f>
        <v>-3.9999999999906777E-3</v>
      </c>
      <c r="U1929" s="6" t="b">
        <f xml:space="preserve"> AND(ecommerce_dataset_updated[[#This Row],[Final_Price(Rs.) _]]=ecommerce_dataset_updated[[#This Row],['[Final_Price(Rs.)']]])</f>
        <v>0</v>
      </c>
      <c r="V1929" s="5"/>
    </row>
    <row r="1930" spans="1:22">
      <c r="A1930" t="s">
        <v>7702</v>
      </c>
      <c r="B1930" t="s">
        <v>7703</v>
      </c>
      <c r="C1930" t="s">
        <v>114</v>
      </c>
      <c r="D1930" s="9" t="s">
        <v>7704</v>
      </c>
      <c r="E1930" s="8">
        <f>ecommerce_dataset_updated[[#This Row],[Price (Rs.)]]+0</f>
        <v>381.69</v>
      </c>
      <c r="F1930" s="6" t="s">
        <v>154</v>
      </c>
      <c r="G1930" s="7">
        <f>ecommerce_dataset_updated[[#This Row],[Discount (%)]]+0</f>
        <v>30</v>
      </c>
      <c r="H1930" s="6" t="s">
        <v>7705</v>
      </c>
      <c r="I1930" s="6">
        <f>ecommerce_dataset_updated[[#This Row],['[Price (Rs.)']]]*ecommerce_dataset_updated[[#This Row],['[Discount (%)']]]/100</f>
        <v>114.50700000000001</v>
      </c>
      <c r="J1930" s="6">
        <f>ecommerce_dataset_updated[[#This Row],[Final_Price(Rs.)]]+0</f>
        <v>267.18</v>
      </c>
      <c r="K1930" s="6">
        <f xml:space="preserve"> ecommerce_dataset_updated[[#This Row],['[Price (Rs.)']]]-ecommerce_dataset_updated[[#This Row],[Discount Amount _]]</f>
        <v>267.18299999999999</v>
      </c>
      <c r="L1930" t="s">
        <v>77</v>
      </c>
      <c r="M1930" t="s">
        <v>140</v>
      </c>
      <c r="N1930" s="4" t="s">
        <v>14068</v>
      </c>
      <c r="O1930" s="4" t="s">
        <v>14055</v>
      </c>
      <c r="P1930" s="4" t="s">
        <v>14079</v>
      </c>
      <c r="Q1930" s="5">
        <f>DATE(ecommerce_dataset_updated[[#This Row],[YYYY]],ecommerce_dataset_updated[[#This Row],[MM]],ecommerce_dataset_updated[[#This Row],[DD]])</f>
        <v>45535</v>
      </c>
      <c r="R1930" s="6" t="str">
        <f>TEXT(ecommerce_dataset_updated[[#This Row],['[Purchase_Date']]], "mmm")</f>
        <v>Aug</v>
      </c>
      <c r="S1930" s="6" t="str">
        <f>TEXT(ecommerce_dataset_updated[[#This Row],['[Purchase_Date']]], "ddd")</f>
        <v>Sat</v>
      </c>
      <c r="T1930" s="6">
        <f>ecommerce_dataset_updated[[#This Row],[Final_Price(Rs.) _]]-ecommerce_dataset_updated[[#This Row],['[Final_Price(Rs.)']]]</f>
        <v>2.9999999999859028E-3</v>
      </c>
      <c r="U1930" s="6" t="b">
        <f xml:space="preserve"> AND(ecommerce_dataset_updated[[#This Row],[Final_Price(Rs.) _]]=ecommerce_dataset_updated[[#This Row],['[Final_Price(Rs.)']]])</f>
        <v>0</v>
      </c>
      <c r="V1930" s="5"/>
    </row>
    <row r="1931" spans="1:22">
      <c r="A1931" t="s">
        <v>7706</v>
      </c>
      <c r="B1931" t="s">
        <v>7707</v>
      </c>
      <c r="C1931" t="s">
        <v>68</v>
      </c>
      <c r="D1931" s="9" t="s">
        <v>7708</v>
      </c>
      <c r="E1931" s="8">
        <f>ecommerce_dataset_updated[[#This Row],[Price (Rs.)]]+0</f>
        <v>212.65</v>
      </c>
      <c r="F1931" s="6" t="s">
        <v>47</v>
      </c>
      <c r="G1931" s="7">
        <f>ecommerce_dataset_updated[[#This Row],[Discount (%)]]+0</f>
        <v>50</v>
      </c>
      <c r="H1931" s="6" t="s">
        <v>7709</v>
      </c>
      <c r="I1931" s="6">
        <f>ecommerce_dataset_updated[[#This Row],['[Price (Rs.)']]]*ecommerce_dataset_updated[[#This Row],['[Discount (%)']]]/100</f>
        <v>106.325</v>
      </c>
      <c r="J1931" s="6">
        <f>ecommerce_dataset_updated[[#This Row],[Final_Price(Rs.)]]+0</f>
        <v>106.33</v>
      </c>
      <c r="K1931" s="6">
        <f xml:space="preserve"> ecommerce_dataset_updated[[#This Row],['[Price (Rs.)']]]-ecommerce_dataset_updated[[#This Row],[Discount Amount _]]</f>
        <v>106.325</v>
      </c>
      <c r="L1931" t="s">
        <v>35</v>
      </c>
      <c r="M1931" t="s">
        <v>1186</v>
      </c>
      <c r="N1931" s="4" t="s">
        <v>14051</v>
      </c>
      <c r="O1931" s="4" t="s">
        <v>14055</v>
      </c>
      <c r="P1931" s="4" t="s">
        <v>14079</v>
      </c>
      <c r="Q1931" s="5">
        <f>DATE(ecommerce_dataset_updated[[#This Row],[YYYY]],ecommerce_dataset_updated[[#This Row],[MM]],ecommerce_dataset_updated[[#This Row],[DD]])</f>
        <v>45506</v>
      </c>
      <c r="R1931" s="6" t="str">
        <f>TEXT(ecommerce_dataset_updated[[#This Row],['[Purchase_Date']]], "mmm")</f>
        <v>Aug</v>
      </c>
      <c r="S1931" s="6" t="str">
        <f>TEXT(ecommerce_dataset_updated[[#This Row],['[Purchase_Date']]], "ddd")</f>
        <v>Fri</v>
      </c>
      <c r="T1931" s="6">
        <f>ecommerce_dataset_updated[[#This Row],[Final_Price(Rs.) _]]-ecommerce_dataset_updated[[#This Row],['[Final_Price(Rs.)']]]</f>
        <v>-4.9999999999954525E-3</v>
      </c>
      <c r="U1931" s="6" t="b">
        <f xml:space="preserve"> AND(ecommerce_dataset_updated[[#This Row],[Final_Price(Rs.) _]]=ecommerce_dataset_updated[[#This Row],['[Final_Price(Rs.)']]])</f>
        <v>0</v>
      </c>
      <c r="V1931" s="5"/>
    </row>
    <row r="1932" spans="1:22">
      <c r="A1932" t="s">
        <v>7710</v>
      </c>
      <c r="B1932" t="s">
        <v>7711</v>
      </c>
      <c r="C1932" t="s">
        <v>45</v>
      </c>
      <c r="D1932" s="9" t="s">
        <v>7712</v>
      </c>
      <c r="E1932" s="8">
        <f>ecommerce_dataset_updated[[#This Row],[Price (Rs.)]]+0</f>
        <v>375.68</v>
      </c>
      <c r="F1932" s="6" t="s">
        <v>75</v>
      </c>
      <c r="G1932" s="7">
        <f>ecommerce_dataset_updated[[#This Row],[Discount (%)]]+0</f>
        <v>10</v>
      </c>
      <c r="H1932" s="6" t="s">
        <v>7713</v>
      </c>
      <c r="I1932" s="6">
        <f>ecommerce_dataset_updated[[#This Row],['[Price (Rs.)']]]*ecommerce_dataset_updated[[#This Row],['[Discount (%)']]]/100</f>
        <v>37.568000000000005</v>
      </c>
      <c r="J1932" s="6">
        <f>ecommerce_dataset_updated[[#This Row],[Final_Price(Rs.)]]+0</f>
        <v>338.11</v>
      </c>
      <c r="K1932" s="6">
        <f xml:space="preserve"> ecommerce_dataset_updated[[#This Row],['[Price (Rs.)']]]-ecommerce_dataset_updated[[#This Row],[Discount Amount _]]</f>
        <v>338.11200000000002</v>
      </c>
      <c r="L1932" t="s">
        <v>35</v>
      </c>
      <c r="M1932" t="s">
        <v>319</v>
      </c>
      <c r="N1932" s="4" t="s">
        <v>75</v>
      </c>
      <c r="O1932" s="4" t="s">
        <v>14055</v>
      </c>
      <c r="P1932" s="4" t="s">
        <v>14079</v>
      </c>
      <c r="Q1932" s="5">
        <f>DATE(ecommerce_dataset_updated[[#This Row],[YYYY]],ecommerce_dataset_updated[[#This Row],[MM]],ecommerce_dataset_updated[[#This Row],[DD]])</f>
        <v>45514</v>
      </c>
      <c r="R1932" s="6" t="str">
        <f>TEXT(ecommerce_dataset_updated[[#This Row],['[Purchase_Date']]], "mmm")</f>
        <v>Aug</v>
      </c>
      <c r="S1932" s="6" t="str">
        <f>TEXT(ecommerce_dataset_updated[[#This Row],['[Purchase_Date']]], "ddd")</f>
        <v>Sat</v>
      </c>
      <c r="T1932" s="6">
        <f>ecommerce_dataset_updated[[#This Row],[Final_Price(Rs.) _]]-ecommerce_dataset_updated[[#This Row],['[Final_Price(Rs.)']]]</f>
        <v>2.0000000000095497E-3</v>
      </c>
      <c r="U1932" s="6" t="b">
        <f xml:space="preserve"> AND(ecommerce_dataset_updated[[#This Row],[Final_Price(Rs.) _]]=ecommerce_dataset_updated[[#This Row],['[Final_Price(Rs.)']]])</f>
        <v>0</v>
      </c>
      <c r="V1932" s="5"/>
    </row>
    <row r="1933" spans="1:22">
      <c r="A1933" t="s">
        <v>7714</v>
      </c>
      <c r="B1933" t="s">
        <v>7715</v>
      </c>
      <c r="C1933" t="s">
        <v>114</v>
      </c>
      <c r="D1933" s="9" t="s">
        <v>7716</v>
      </c>
      <c r="E1933" s="8">
        <f>ecommerce_dataset_updated[[#This Row],[Price (Rs.)]]+0</f>
        <v>38.74</v>
      </c>
      <c r="F1933" s="6" t="s">
        <v>75</v>
      </c>
      <c r="G1933" s="7">
        <f>ecommerce_dataset_updated[[#This Row],[Discount (%)]]+0</f>
        <v>10</v>
      </c>
      <c r="H1933" s="6" t="s">
        <v>7717</v>
      </c>
      <c r="I1933" s="6">
        <f>ecommerce_dataset_updated[[#This Row],['[Price (Rs.)']]]*ecommerce_dataset_updated[[#This Row],['[Discount (%)']]]/100</f>
        <v>3.8740000000000006</v>
      </c>
      <c r="J1933" s="6">
        <f>ecommerce_dataset_updated[[#This Row],[Final_Price(Rs.)]]+0</f>
        <v>34.869999999999997</v>
      </c>
      <c r="K1933" s="6">
        <f xml:space="preserve"> ecommerce_dataset_updated[[#This Row],['[Price (Rs.)']]]-ecommerce_dataset_updated[[#This Row],[Discount Amount _]]</f>
        <v>34.866</v>
      </c>
      <c r="L1933" t="s">
        <v>28</v>
      </c>
      <c r="M1933" t="s">
        <v>131</v>
      </c>
      <c r="N1933" s="4" t="s">
        <v>14066</v>
      </c>
      <c r="O1933" s="4" t="s">
        <v>14053</v>
      </c>
      <c r="P1933" s="4" t="s">
        <v>14079</v>
      </c>
      <c r="Q1933" s="5">
        <f>DATE(ecommerce_dataset_updated[[#This Row],[YYYY]],ecommerce_dataset_updated[[#This Row],[MM]],ecommerce_dataset_updated[[#This Row],[DD]])</f>
        <v>45401</v>
      </c>
      <c r="R1933" s="6" t="str">
        <f>TEXT(ecommerce_dataset_updated[[#This Row],['[Purchase_Date']]], "mmm")</f>
        <v>Apr</v>
      </c>
      <c r="S1933" s="6" t="str">
        <f>TEXT(ecommerce_dataset_updated[[#This Row],['[Purchase_Date']]], "ddd")</f>
        <v>Fri</v>
      </c>
      <c r="T1933" s="6">
        <f>ecommerce_dataset_updated[[#This Row],[Final_Price(Rs.) _]]-ecommerce_dataset_updated[[#This Row],['[Final_Price(Rs.)']]]</f>
        <v>-3.9999999999977831E-3</v>
      </c>
      <c r="U1933" s="6" t="b">
        <f xml:space="preserve"> AND(ecommerce_dataset_updated[[#This Row],[Final_Price(Rs.) _]]=ecommerce_dataset_updated[[#This Row],['[Final_Price(Rs.)']]])</f>
        <v>0</v>
      </c>
      <c r="V1933" s="5"/>
    </row>
    <row r="1934" spans="1:22">
      <c r="A1934" t="s">
        <v>7718</v>
      </c>
      <c r="B1934" t="s">
        <v>7719</v>
      </c>
      <c r="C1934" t="s">
        <v>68</v>
      </c>
      <c r="D1934" s="9" t="s">
        <v>7720</v>
      </c>
      <c r="E1934" s="8">
        <f>ecommerce_dataset_updated[[#This Row],[Price (Rs.)]]+0</f>
        <v>185.13</v>
      </c>
      <c r="F1934" s="6" t="s">
        <v>53</v>
      </c>
      <c r="G1934" s="7">
        <f>ecommerce_dataset_updated[[#This Row],[Discount (%)]]+0</f>
        <v>5</v>
      </c>
      <c r="H1934" s="6" t="s">
        <v>7721</v>
      </c>
      <c r="I1934" s="6">
        <f>ecommerce_dataset_updated[[#This Row],['[Price (Rs.)']]]*ecommerce_dataset_updated[[#This Row],['[Discount (%)']]]/100</f>
        <v>9.2564999999999991</v>
      </c>
      <c r="J1934" s="6">
        <f>ecommerce_dataset_updated[[#This Row],[Final_Price(Rs.)]]+0</f>
        <v>175.87</v>
      </c>
      <c r="K1934" s="6">
        <f xml:space="preserve"> ecommerce_dataset_updated[[#This Row],['[Price (Rs.)']]]-ecommerce_dataset_updated[[#This Row],[Discount Amount _]]</f>
        <v>175.87350000000001</v>
      </c>
      <c r="L1934" t="s">
        <v>77</v>
      </c>
      <c r="M1934" t="s">
        <v>295</v>
      </c>
      <c r="N1934" s="4" t="s">
        <v>154</v>
      </c>
      <c r="O1934" s="4" t="s">
        <v>14062</v>
      </c>
      <c r="P1934" s="4" t="s">
        <v>14079</v>
      </c>
      <c r="Q1934" s="5">
        <f>DATE(ecommerce_dataset_updated[[#This Row],[YYYY]],ecommerce_dataset_updated[[#This Row],[MM]],ecommerce_dataset_updated[[#This Row],[DD]])</f>
        <v>45473</v>
      </c>
      <c r="R1934" s="6" t="str">
        <f>TEXT(ecommerce_dataset_updated[[#This Row],['[Purchase_Date']]], "mmm")</f>
        <v>Jun</v>
      </c>
      <c r="S1934" s="6" t="str">
        <f>TEXT(ecommerce_dataset_updated[[#This Row],['[Purchase_Date']]], "ddd")</f>
        <v>Sun</v>
      </c>
      <c r="T1934" s="6">
        <f>ecommerce_dataset_updated[[#This Row],[Final_Price(Rs.) _]]-ecommerce_dataset_updated[[#This Row],['[Final_Price(Rs.)']]]</f>
        <v>3.5000000000025011E-3</v>
      </c>
      <c r="U1934" s="6" t="b">
        <f xml:space="preserve"> AND(ecommerce_dataset_updated[[#This Row],[Final_Price(Rs.) _]]=ecommerce_dataset_updated[[#This Row],['[Final_Price(Rs.)']]])</f>
        <v>0</v>
      </c>
      <c r="V1934" s="5"/>
    </row>
    <row r="1935" spans="1:22">
      <c r="A1935" t="s">
        <v>7722</v>
      </c>
      <c r="B1935" t="s">
        <v>7723</v>
      </c>
      <c r="C1935" t="s">
        <v>39</v>
      </c>
      <c r="D1935" s="9" t="s">
        <v>7724</v>
      </c>
      <c r="E1935" s="8">
        <f>ecommerce_dataset_updated[[#This Row],[Price (Rs.)]]+0</f>
        <v>156.51</v>
      </c>
      <c r="F1935" s="6" t="s">
        <v>12</v>
      </c>
      <c r="G1935" s="7">
        <f>ecommerce_dataset_updated[[#This Row],[Discount (%)]]+0</f>
        <v>15</v>
      </c>
      <c r="H1935" s="6" t="s">
        <v>7725</v>
      </c>
      <c r="I1935" s="6">
        <f>ecommerce_dataset_updated[[#This Row],['[Price (Rs.)']]]*ecommerce_dataset_updated[[#This Row],['[Discount (%)']]]/100</f>
        <v>23.476499999999998</v>
      </c>
      <c r="J1935" s="6">
        <f>ecommerce_dataset_updated[[#This Row],[Final_Price(Rs.)]]+0</f>
        <v>133.03</v>
      </c>
      <c r="K1935" s="6">
        <f xml:space="preserve"> ecommerce_dataset_updated[[#This Row],['[Price (Rs.)']]]-ecommerce_dataset_updated[[#This Row],[Discount Amount _]]</f>
        <v>133.0335</v>
      </c>
      <c r="L1935" t="s">
        <v>28</v>
      </c>
      <c r="M1935" t="s">
        <v>1352</v>
      </c>
      <c r="N1935" s="4" t="s">
        <v>14067</v>
      </c>
      <c r="O1935" s="4" t="s">
        <v>14052</v>
      </c>
      <c r="P1935" s="4" t="s">
        <v>14079</v>
      </c>
      <c r="Q1935" s="5">
        <f>DATE(ecommerce_dataset_updated[[#This Row],[YYYY]],ecommerce_dataset_updated[[#This Row],[MM]],ecommerce_dataset_updated[[#This Row],[DD]])</f>
        <v>45298</v>
      </c>
      <c r="R1935" s="6" t="str">
        <f>TEXT(ecommerce_dataset_updated[[#This Row],['[Purchase_Date']]], "mmm")</f>
        <v>Jan</v>
      </c>
      <c r="S1935" s="6" t="str">
        <f>TEXT(ecommerce_dataset_updated[[#This Row],['[Purchase_Date']]], "ddd")</f>
        <v>Sun</v>
      </c>
      <c r="T1935" s="6">
        <f>ecommerce_dataset_updated[[#This Row],[Final_Price(Rs.) _]]-ecommerce_dataset_updated[[#This Row],['[Final_Price(Rs.)']]]</f>
        <v>3.5000000000025011E-3</v>
      </c>
      <c r="U1935" s="6" t="b">
        <f xml:space="preserve"> AND(ecommerce_dataset_updated[[#This Row],[Final_Price(Rs.) _]]=ecommerce_dataset_updated[[#This Row],['[Final_Price(Rs.)']]])</f>
        <v>0</v>
      </c>
      <c r="V1935" s="5"/>
    </row>
    <row r="1936" spans="1:22">
      <c r="A1936" t="s">
        <v>7726</v>
      </c>
      <c r="B1936" t="s">
        <v>7727</v>
      </c>
      <c r="C1936" t="s">
        <v>68</v>
      </c>
      <c r="D1936" s="9" t="s">
        <v>7728</v>
      </c>
      <c r="E1936" s="8">
        <f>ecommerce_dataset_updated[[#This Row],[Price (Rs.)]]+0</f>
        <v>106.27</v>
      </c>
      <c r="F1936" s="6" t="s">
        <v>12</v>
      </c>
      <c r="G1936" s="7">
        <f>ecommerce_dataset_updated[[#This Row],[Discount (%)]]+0</f>
        <v>15</v>
      </c>
      <c r="H1936" s="6" t="s">
        <v>7729</v>
      </c>
      <c r="I1936" s="6">
        <f>ecommerce_dataset_updated[[#This Row],['[Price (Rs.)']]]*ecommerce_dataset_updated[[#This Row],['[Discount (%)']]]/100</f>
        <v>15.9405</v>
      </c>
      <c r="J1936" s="6">
        <f>ecommerce_dataset_updated[[#This Row],[Final_Price(Rs.)]]+0</f>
        <v>90.33</v>
      </c>
      <c r="K1936" s="6">
        <f xml:space="preserve"> ecommerce_dataset_updated[[#This Row],['[Price (Rs.)']]]-ecommerce_dataset_updated[[#This Row],[Discount Amount _]]</f>
        <v>90.329499999999996</v>
      </c>
      <c r="L1936" t="s">
        <v>14</v>
      </c>
      <c r="M1936" t="s">
        <v>3093</v>
      </c>
      <c r="N1936" s="4" t="s">
        <v>14054</v>
      </c>
      <c r="O1936" s="4" t="s">
        <v>75</v>
      </c>
      <c r="P1936" s="4" t="s">
        <v>14079</v>
      </c>
      <c r="Q1936" s="5">
        <f>DATE(ecommerce_dataset_updated[[#This Row],[YYYY]],ecommerce_dataset_updated[[#This Row],[MM]],ecommerce_dataset_updated[[#This Row],[DD]])</f>
        <v>45592</v>
      </c>
      <c r="R1936" s="6" t="str">
        <f>TEXT(ecommerce_dataset_updated[[#This Row],['[Purchase_Date']]], "mmm")</f>
        <v>Oct</v>
      </c>
      <c r="S1936" s="6" t="str">
        <f>TEXT(ecommerce_dataset_updated[[#This Row],['[Purchase_Date']]], "ddd")</f>
        <v>Sun</v>
      </c>
      <c r="T1936" s="6">
        <f>ecommerce_dataset_updated[[#This Row],[Final_Price(Rs.) _]]-ecommerce_dataset_updated[[#This Row],['[Final_Price(Rs.)']]]</f>
        <v>-5.0000000000238742E-4</v>
      </c>
      <c r="U1936" s="6" t="b">
        <f xml:space="preserve"> AND(ecommerce_dataset_updated[[#This Row],[Final_Price(Rs.) _]]=ecommerce_dataset_updated[[#This Row],['[Final_Price(Rs.)']]])</f>
        <v>0</v>
      </c>
      <c r="V1936" s="5"/>
    </row>
    <row r="1937" spans="1:22">
      <c r="A1937" t="s">
        <v>7730</v>
      </c>
      <c r="B1937" t="s">
        <v>7731</v>
      </c>
      <c r="C1937" t="s">
        <v>68</v>
      </c>
      <c r="D1937" s="9" t="s">
        <v>7732</v>
      </c>
      <c r="E1937" s="8">
        <f>ecommerce_dataset_updated[[#This Row],[Price (Rs.)]]+0</f>
        <v>137.59</v>
      </c>
      <c r="F1937" s="6" t="s">
        <v>12</v>
      </c>
      <c r="G1937" s="7">
        <f>ecommerce_dataset_updated[[#This Row],[Discount (%)]]+0</f>
        <v>15</v>
      </c>
      <c r="H1937" s="6" t="s">
        <v>7733</v>
      </c>
      <c r="I1937" s="6">
        <f>ecommerce_dataset_updated[[#This Row],['[Price (Rs.)']]]*ecommerce_dataset_updated[[#This Row],['[Discount (%)']]]/100</f>
        <v>20.638500000000001</v>
      </c>
      <c r="J1937" s="6">
        <f>ecommerce_dataset_updated[[#This Row],[Final_Price(Rs.)]]+0</f>
        <v>116.95</v>
      </c>
      <c r="K1937" s="6">
        <f xml:space="preserve"> ecommerce_dataset_updated[[#This Row],['[Price (Rs.)']]]-ecommerce_dataset_updated[[#This Row],[Discount Amount _]]</f>
        <v>116.95150000000001</v>
      </c>
      <c r="L1937" t="s">
        <v>120</v>
      </c>
      <c r="M1937" t="s">
        <v>1005</v>
      </c>
      <c r="N1937" s="4" t="s">
        <v>14051</v>
      </c>
      <c r="O1937" s="4" t="s">
        <v>14049</v>
      </c>
      <c r="P1937" s="4" t="s">
        <v>14079</v>
      </c>
      <c r="Q1937" s="5">
        <f>DATE(ecommerce_dataset_updated[[#This Row],[YYYY]],ecommerce_dataset_updated[[#This Row],[MM]],ecommerce_dataset_updated[[#This Row],[DD]])</f>
        <v>45598</v>
      </c>
      <c r="R1937" s="6" t="str">
        <f>TEXT(ecommerce_dataset_updated[[#This Row],['[Purchase_Date']]], "mmm")</f>
        <v>Nov</v>
      </c>
      <c r="S1937" s="6" t="str">
        <f>TEXT(ecommerce_dataset_updated[[#This Row],['[Purchase_Date']]], "ddd")</f>
        <v>Sat</v>
      </c>
      <c r="T1937" s="6">
        <f>ecommerce_dataset_updated[[#This Row],[Final_Price(Rs.) _]]-ecommerce_dataset_updated[[#This Row],['[Final_Price(Rs.)']]]</f>
        <v>1.5000000000071623E-3</v>
      </c>
      <c r="U1937" s="6" t="b">
        <f xml:space="preserve"> AND(ecommerce_dataset_updated[[#This Row],[Final_Price(Rs.) _]]=ecommerce_dataset_updated[[#This Row],['[Final_Price(Rs.)']]])</f>
        <v>0</v>
      </c>
      <c r="V1937" s="5"/>
    </row>
    <row r="1938" spans="1:22">
      <c r="A1938" t="s">
        <v>7734</v>
      </c>
      <c r="B1938" t="s">
        <v>7735</v>
      </c>
      <c r="C1938" t="s">
        <v>32</v>
      </c>
      <c r="D1938" s="9" t="s">
        <v>7736</v>
      </c>
      <c r="E1938" s="8">
        <f>ecommerce_dataset_updated[[#This Row],[Price (Rs.)]]+0</f>
        <v>38.619999999999997</v>
      </c>
      <c r="F1938" s="6" t="s">
        <v>47</v>
      </c>
      <c r="G1938" s="7">
        <f>ecommerce_dataset_updated[[#This Row],[Discount (%)]]+0</f>
        <v>50</v>
      </c>
      <c r="H1938" s="6" t="s">
        <v>7737</v>
      </c>
      <c r="I1938" s="6">
        <f>ecommerce_dataset_updated[[#This Row],['[Price (Rs.)']]]*ecommerce_dataset_updated[[#This Row],['[Discount (%)']]]/100</f>
        <v>19.309999999999999</v>
      </c>
      <c r="J1938" s="6">
        <f>ecommerce_dataset_updated[[#This Row],[Final_Price(Rs.)]]+0</f>
        <v>19.309999999999999</v>
      </c>
      <c r="K1938" s="6">
        <f xml:space="preserve"> ecommerce_dataset_updated[[#This Row],['[Price (Rs.)']]]-ecommerce_dataset_updated[[#This Row],[Discount Amount _]]</f>
        <v>19.309999999999999</v>
      </c>
      <c r="L1938" t="s">
        <v>28</v>
      </c>
      <c r="M1938" t="s">
        <v>990</v>
      </c>
      <c r="N1938" s="4" t="s">
        <v>154</v>
      </c>
      <c r="O1938" s="4" t="s">
        <v>14053</v>
      </c>
      <c r="P1938" s="4" t="s">
        <v>14079</v>
      </c>
      <c r="Q1938" s="5">
        <f>DATE(ecommerce_dataset_updated[[#This Row],[YYYY]],ecommerce_dataset_updated[[#This Row],[MM]],ecommerce_dataset_updated[[#This Row],[DD]])</f>
        <v>45412</v>
      </c>
      <c r="R1938" s="6" t="str">
        <f>TEXT(ecommerce_dataset_updated[[#This Row],['[Purchase_Date']]], "mmm")</f>
        <v>Apr</v>
      </c>
      <c r="S1938" s="6" t="str">
        <f>TEXT(ecommerce_dataset_updated[[#This Row],['[Purchase_Date']]], "ddd")</f>
        <v>Tue</v>
      </c>
      <c r="T1938" s="6">
        <f>ecommerce_dataset_updated[[#This Row],[Final_Price(Rs.) _]]-ecommerce_dataset_updated[[#This Row],['[Final_Price(Rs.)']]]</f>
        <v>0</v>
      </c>
      <c r="U1938" s="6" t="b">
        <f xml:space="preserve"> AND(ecommerce_dataset_updated[[#This Row],[Final_Price(Rs.) _]]=ecommerce_dataset_updated[[#This Row],['[Final_Price(Rs.)']]])</f>
        <v>1</v>
      </c>
      <c r="V1938" s="5"/>
    </row>
    <row r="1939" spans="1:22">
      <c r="A1939" t="s">
        <v>7738</v>
      </c>
      <c r="B1939" t="s">
        <v>7739</v>
      </c>
      <c r="C1939" t="s">
        <v>10</v>
      </c>
      <c r="D1939" s="9" t="s">
        <v>7740</v>
      </c>
      <c r="E1939" s="8">
        <f>ecommerce_dataset_updated[[#This Row],[Price (Rs.)]]+0</f>
        <v>316.12</v>
      </c>
      <c r="F1939" s="6" t="s">
        <v>26</v>
      </c>
      <c r="G1939" s="7">
        <f>ecommerce_dataset_updated[[#This Row],[Discount (%)]]+0</f>
        <v>25</v>
      </c>
      <c r="H1939" s="6" t="s">
        <v>7741</v>
      </c>
      <c r="I1939" s="6">
        <f>ecommerce_dataset_updated[[#This Row],['[Price (Rs.)']]]*ecommerce_dataset_updated[[#This Row],['[Discount (%)']]]/100</f>
        <v>79.03</v>
      </c>
      <c r="J1939" s="6">
        <f>ecommerce_dataset_updated[[#This Row],[Final_Price(Rs.)]]+0</f>
        <v>237.09</v>
      </c>
      <c r="K1939" s="6">
        <f xml:space="preserve"> ecommerce_dataset_updated[[#This Row],['[Price (Rs.)']]]-ecommerce_dataset_updated[[#This Row],[Discount Amount _]]</f>
        <v>237.09</v>
      </c>
      <c r="L1939" t="s">
        <v>120</v>
      </c>
      <c r="M1939" t="s">
        <v>103</v>
      </c>
      <c r="N1939" s="4" t="s">
        <v>14056</v>
      </c>
      <c r="O1939" s="4" t="s">
        <v>14053</v>
      </c>
      <c r="P1939" s="4" t="s">
        <v>14079</v>
      </c>
      <c r="Q1939" s="5">
        <f>DATE(ecommerce_dataset_updated[[#This Row],[YYYY]],ecommerce_dataset_updated[[#This Row],[MM]],ecommerce_dataset_updated[[#This Row],[DD]])</f>
        <v>45410</v>
      </c>
      <c r="R1939" s="6" t="str">
        <f>TEXT(ecommerce_dataset_updated[[#This Row],['[Purchase_Date']]], "mmm")</f>
        <v>Apr</v>
      </c>
      <c r="S1939" s="6" t="str">
        <f>TEXT(ecommerce_dataset_updated[[#This Row],['[Purchase_Date']]], "ddd")</f>
        <v>Sun</v>
      </c>
      <c r="T1939" s="6">
        <f>ecommerce_dataset_updated[[#This Row],[Final_Price(Rs.) _]]-ecommerce_dataset_updated[[#This Row],['[Final_Price(Rs.)']]]</f>
        <v>0</v>
      </c>
      <c r="U1939" s="6" t="b">
        <f xml:space="preserve"> AND(ecommerce_dataset_updated[[#This Row],[Final_Price(Rs.) _]]=ecommerce_dataset_updated[[#This Row],['[Final_Price(Rs.)']]])</f>
        <v>1</v>
      </c>
      <c r="V1939" s="5"/>
    </row>
    <row r="1940" spans="1:22">
      <c r="A1940" t="s">
        <v>7742</v>
      </c>
      <c r="B1940" t="s">
        <v>7743</v>
      </c>
      <c r="C1940" t="s">
        <v>18</v>
      </c>
      <c r="D1940" s="9" t="s">
        <v>7744</v>
      </c>
      <c r="E1940" s="8">
        <f>ecommerce_dataset_updated[[#This Row],[Price (Rs.)]]+0</f>
        <v>118.28</v>
      </c>
      <c r="F1940" s="6" t="s">
        <v>12</v>
      </c>
      <c r="G1940" s="7">
        <f>ecommerce_dataset_updated[[#This Row],[Discount (%)]]+0</f>
        <v>15</v>
      </c>
      <c r="H1940" s="6" t="s">
        <v>7745</v>
      </c>
      <c r="I1940" s="6">
        <f>ecommerce_dataset_updated[[#This Row],['[Price (Rs.)']]]*ecommerce_dataset_updated[[#This Row],['[Discount (%)']]]/100</f>
        <v>17.742000000000001</v>
      </c>
      <c r="J1940" s="6">
        <f>ecommerce_dataset_updated[[#This Row],[Final_Price(Rs.)]]+0</f>
        <v>100.54</v>
      </c>
      <c r="K1940" s="6">
        <f xml:space="preserve"> ecommerce_dataset_updated[[#This Row],['[Price (Rs.)']]]-ecommerce_dataset_updated[[#This Row],[Discount Amount _]]</f>
        <v>100.538</v>
      </c>
      <c r="L1940" t="s">
        <v>120</v>
      </c>
      <c r="M1940" t="s">
        <v>278</v>
      </c>
      <c r="N1940" s="4" t="s">
        <v>14053</v>
      </c>
      <c r="O1940" s="4" t="s">
        <v>14053</v>
      </c>
      <c r="P1940" s="4" t="s">
        <v>14079</v>
      </c>
      <c r="Q1940" s="5">
        <f>DATE(ecommerce_dataset_updated[[#This Row],[YYYY]],ecommerce_dataset_updated[[#This Row],[MM]],ecommerce_dataset_updated[[#This Row],[DD]])</f>
        <v>45386</v>
      </c>
      <c r="R1940" s="6" t="str">
        <f>TEXT(ecommerce_dataset_updated[[#This Row],['[Purchase_Date']]], "mmm")</f>
        <v>Apr</v>
      </c>
      <c r="S1940" s="6" t="str">
        <f>TEXT(ecommerce_dataset_updated[[#This Row],['[Purchase_Date']]], "ddd")</f>
        <v>Thu</v>
      </c>
      <c r="T1940" s="6">
        <f>ecommerce_dataset_updated[[#This Row],[Final_Price(Rs.) _]]-ecommerce_dataset_updated[[#This Row],['[Final_Price(Rs.)']]]</f>
        <v>-2.0000000000095497E-3</v>
      </c>
      <c r="U1940" s="6" t="b">
        <f xml:space="preserve"> AND(ecommerce_dataset_updated[[#This Row],[Final_Price(Rs.) _]]=ecommerce_dataset_updated[[#This Row],['[Final_Price(Rs.)']]])</f>
        <v>0</v>
      </c>
      <c r="V1940" s="5"/>
    </row>
    <row r="1941" spans="1:22">
      <c r="A1941" t="s">
        <v>7746</v>
      </c>
      <c r="B1941" t="s">
        <v>7747</v>
      </c>
      <c r="C1941" t="s">
        <v>39</v>
      </c>
      <c r="D1941" s="9" t="s">
        <v>7748</v>
      </c>
      <c r="E1941" s="8">
        <f>ecommerce_dataset_updated[[#This Row],[Price (Rs.)]]+0</f>
        <v>120.16</v>
      </c>
      <c r="F1941" s="6" t="s">
        <v>75</v>
      </c>
      <c r="G1941" s="7">
        <f>ecommerce_dataset_updated[[#This Row],[Discount (%)]]+0</f>
        <v>10</v>
      </c>
      <c r="H1941" s="6" t="s">
        <v>7749</v>
      </c>
      <c r="I1941" s="6">
        <f>ecommerce_dataset_updated[[#This Row],['[Price (Rs.)']]]*ecommerce_dataset_updated[[#This Row],['[Discount (%)']]]/100</f>
        <v>12.015999999999998</v>
      </c>
      <c r="J1941" s="6">
        <f>ecommerce_dataset_updated[[#This Row],[Final_Price(Rs.)]]+0</f>
        <v>108.14</v>
      </c>
      <c r="K1941" s="6">
        <f xml:space="preserve"> ecommerce_dataset_updated[[#This Row],['[Price (Rs.)']]]-ecommerce_dataset_updated[[#This Row],[Discount Amount _]]</f>
        <v>108.14400000000001</v>
      </c>
      <c r="L1941" t="s">
        <v>14</v>
      </c>
      <c r="M1941" t="s">
        <v>42</v>
      </c>
      <c r="N1941" s="4" t="s">
        <v>14054</v>
      </c>
      <c r="O1941" s="4" t="s">
        <v>14050</v>
      </c>
      <c r="P1941" s="4" t="s">
        <v>14079</v>
      </c>
      <c r="Q1941" s="5">
        <f>DATE(ecommerce_dataset_updated[[#This Row],[YYYY]],ecommerce_dataset_updated[[#This Row],[MM]],ecommerce_dataset_updated[[#This Row],[DD]])</f>
        <v>45562</v>
      </c>
      <c r="R1941" s="6" t="str">
        <f>TEXT(ecommerce_dataset_updated[[#This Row],['[Purchase_Date']]], "mmm")</f>
        <v>Sep</v>
      </c>
      <c r="S1941" s="6" t="str">
        <f>TEXT(ecommerce_dataset_updated[[#This Row],['[Purchase_Date']]], "ddd")</f>
        <v>Fri</v>
      </c>
      <c r="T1941" s="6">
        <f>ecommerce_dataset_updated[[#This Row],[Final_Price(Rs.) _]]-ecommerce_dataset_updated[[#This Row],['[Final_Price(Rs.)']]]</f>
        <v>4.0000000000048885E-3</v>
      </c>
      <c r="U1941" s="6" t="b">
        <f xml:space="preserve"> AND(ecommerce_dataset_updated[[#This Row],[Final_Price(Rs.) _]]=ecommerce_dataset_updated[[#This Row],['[Final_Price(Rs.)']]])</f>
        <v>0</v>
      </c>
      <c r="V1941" s="5"/>
    </row>
    <row r="1942" spans="1:22">
      <c r="A1942" t="s">
        <v>7750</v>
      </c>
      <c r="B1942" t="s">
        <v>7751</v>
      </c>
      <c r="C1942" t="s">
        <v>10</v>
      </c>
      <c r="D1942" s="9" t="s">
        <v>7752</v>
      </c>
      <c r="E1942" s="8">
        <f>ecommerce_dataset_updated[[#This Row],[Price (Rs.)]]+0</f>
        <v>286.23</v>
      </c>
      <c r="F1942" s="6" t="s">
        <v>107</v>
      </c>
      <c r="G1942" s="7">
        <f>ecommerce_dataset_updated[[#This Row],[Discount (%)]]+0</f>
        <v>0</v>
      </c>
      <c r="H1942" s="6" t="s">
        <v>7752</v>
      </c>
      <c r="I1942" s="6">
        <f>ecommerce_dataset_updated[[#This Row],['[Price (Rs.)']]]*ecommerce_dataset_updated[[#This Row],['[Discount (%)']]]/100</f>
        <v>0</v>
      </c>
      <c r="J1942" s="6">
        <f>ecommerce_dataset_updated[[#This Row],[Final_Price(Rs.)]]+0</f>
        <v>286.23</v>
      </c>
      <c r="K1942" s="6">
        <f xml:space="preserve"> ecommerce_dataset_updated[[#This Row],['[Price (Rs.)']]]-ecommerce_dataset_updated[[#This Row],[Discount Amount _]]</f>
        <v>286.23</v>
      </c>
      <c r="L1942" t="s">
        <v>14</v>
      </c>
      <c r="M1942" t="s">
        <v>3093</v>
      </c>
      <c r="N1942" s="4" t="s">
        <v>14054</v>
      </c>
      <c r="O1942" s="4" t="s">
        <v>75</v>
      </c>
      <c r="P1942" s="4" t="s">
        <v>14079</v>
      </c>
      <c r="Q1942" s="5">
        <f>DATE(ecommerce_dataset_updated[[#This Row],[YYYY]],ecommerce_dataset_updated[[#This Row],[MM]],ecommerce_dataset_updated[[#This Row],[DD]])</f>
        <v>45592</v>
      </c>
      <c r="R1942" s="6" t="str">
        <f>TEXT(ecommerce_dataset_updated[[#This Row],['[Purchase_Date']]], "mmm")</f>
        <v>Oct</v>
      </c>
      <c r="S1942" s="6" t="str">
        <f>TEXT(ecommerce_dataset_updated[[#This Row],['[Purchase_Date']]], "ddd")</f>
        <v>Sun</v>
      </c>
      <c r="T1942" s="6">
        <f>ecommerce_dataset_updated[[#This Row],[Final_Price(Rs.) _]]-ecommerce_dataset_updated[[#This Row],['[Final_Price(Rs.)']]]</f>
        <v>0</v>
      </c>
      <c r="U1942" s="6" t="b">
        <f xml:space="preserve"> AND(ecommerce_dataset_updated[[#This Row],[Final_Price(Rs.) _]]=ecommerce_dataset_updated[[#This Row],['[Final_Price(Rs.)']]])</f>
        <v>1</v>
      </c>
      <c r="V1942" s="5"/>
    </row>
    <row r="1943" spans="1:22">
      <c r="A1943" t="s">
        <v>7753</v>
      </c>
      <c r="B1943" t="s">
        <v>7754</v>
      </c>
      <c r="C1943" t="s">
        <v>68</v>
      </c>
      <c r="D1943" s="9" t="s">
        <v>930</v>
      </c>
      <c r="E1943" s="8">
        <f>ecommerce_dataset_updated[[#This Row],[Price (Rs.)]]+0</f>
        <v>334.87</v>
      </c>
      <c r="F1943" s="6" t="s">
        <v>12</v>
      </c>
      <c r="G1943" s="7">
        <f>ecommerce_dataset_updated[[#This Row],[Discount (%)]]+0</f>
        <v>15</v>
      </c>
      <c r="H1943" s="6" t="s">
        <v>7755</v>
      </c>
      <c r="I1943" s="6">
        <f>ecommerce_dataset_updated[[#This Row],['[Price (Rs.)']]]*ecommerce_dataset_updated[[#This Row],['[Discount (%)']]]/100</f>
        <v>50.230499999999999</v>
      </c>
      <c r="J1943" s="6">
        <f>ecommerce_dataset_updated[[#This Row],[Final_Price(Rs.)]]+0</f>
        <v>284.64</v>
      </c>
      <c r="K1943" s="6">
        <f xml:space="preserve"> ecommerce_dataset_updated[[#This Row],['[Price (Rs.)']]]-ecommerce_dataset_updated[[#This Row],[Discount Amount _]]</f>
        <v>284.6395</v>
      </c>
      <c r="L1943" t="s">
        <v>120</v>
      </c>
      <c r="M1943" t="s">
        <v>3542</v>
      </c>
      <c r="N1943" s="4" t="s">
        <v>26</v>
      </c>
      <c r="O1943" s="4" t="s">
        <v>14053</v>
      </c>
      <c r="P1943" s="4" t="s">
        <v>14079</v>
      </c>
      <c r="Q1943" s="5">
        <f>DATE(ecommerce_dataset_updated[[#This Row],[YYYY]],ecommerce_dataset_updated[[#This Row],[MM]],ecommerce_dataset_updated[[#This Row],[DD]])</f>
        <v>45407</v>
      </c>
      <c r="R1943" s="6" t="str">
        <f>TEXT(ecommerce_dataset_updated[[#This Row],['[Purchase_Date']]], "mmm")</f>
        <v>Apr</v>
      </c>
      <c r="S1943" s="6" t="str">
        <f>TEXT(ecommerce_dataset_updated[[#This Row],['[Purchase_Date']]], "ddd")</f>
        <v>Thu</v>
      </c>
      <c r="T1943" s="6">
        <f>ecommerce_dataset_updated[[#This Row],[Final_Price(Rs.) _]]-ecommerce_dataset_updated[[#This Row],['[Final_Price(Rs.)']]]</f>
        <v>-4.9999999998817657E-4</v>
      </c>
      <c r="U1943" s="6" t="b">
        <f xml:space="preserve"> AND(ecommerce_dataset_updated[[#This Row],[Final_Price(Rs.) _]]=ecommerce_dataset_updated[[#This Row],['[Final_Price(Rs.)']]])</f>
        <v>0</v>
      </c>
      <c r="V1943" s="5"/>
    </row>
    <row r="1944" spans="1:22">
      <c r="A1944" t="s">
        <v>7756</v>
      </c>
      <c r="B1944" t="s">
        <v>7757</v>
      </c>
      <c r="C1944" t="s">
        <v>45</v>
      </c>
      <c r="D1944" s="9" t="s">
        <v>7758</v>
      </c>
      <c r="E1944" s="8">
        <f>ecommerce_dataset_updated[[#This Row],[Price (Rs.)]]+0</f>
        <v>79.069999999999993</v>
      </c>
      <c r="F1944" s="6" t="s">
        <v>154</v>
      </c>
      <c r="G1944" s="7">
        <f>ecommerce_dataset_updated[[#This Row],[Discount (%)]]+0</f>
        <v>30</v>
      </c>
      <c r="H1944" s="6" t="s">
        <v>7759</v>
      </c>
      <c r="I1944" s="6">
        <f>ecommerce_dataset_updated[[#This Row],['[Price (Rs.)']]]*ecommerce_dataset_updated[[#This Row],['[Discount (%)']]]/100</f>
        <v>23.721</v>
      </c>
      <c r="J1944" s="6">
        <f>ecommerce_dataset_updated[[#This Row],[Final_Price(Rs.)]]+0</f>
        <v>55.35</v>
      </c>
      <c r="K1944" s="6">
        <f xml:space="preserve"> ecommerce_dataset_updated[[#This Row],['[Price (Rs.)']]]-ecommerce_dataset_updated[[#This Row],[Discount Amount _]]</f>
        <v>55.34899999999999</v>
      </c>
      <c r="L1944" t="s">
        <v>14</v>
      </c>
      <c r="M1944" t="s">
        <v>1407</v>
      </c>
      <c r="N1944" s="4" t="s">
        <v>14063</v>
      </c>
      <c r="O1944" s="4" t="s">
        <v>14057</v>
      </c>
      <c r="P1944" s="4" t="s">
        <v>14079</v>
      </c>
      <c r="Q1944" s="5">
        <f>DATE(ecommerce_dataset_updated[[#This Row],[YYYY]],ecommerce_dataset_updated[[#This Row],[MM]],ecommerce_dataset_updated[[#This Row],[DD]])</f>
        <v>45368</v>
      </c>
      <c r="R1944" s="6" t="str">
        <f>TEXT(ecommerce_dataset_updated[[#This Row],['[Purchase_Date']]], "mmm")</f>
        <v>Mar</v>
      </c>
      <c r="S1944" s="6" t="str">
        <f>TEXT(ecommerce_dataset_updated[[#This Row],['[Purchase_Date']]], "ddd")</f>
        <v>Sun</v>
      </c>
      <c r="T1944" s="6">
        <f>ecommerce_dataset_updated[[#This Row],[Final_Price(Rs.) _]]-ecommerce_dataset_updated[[#This Row],['[Final_Price(Rs.)']]]</f>
        <v>-1.0000000000118803E-3</v>
      </c>
      <c r="U1944" s="6" t="b">
        <f xml:space="preserve"> AND(ecommerce_dataset_updated[[#This Row],[Final_Price(Rs.) _]]=ecommerce_dataset_updated[[#This Row],['[Final_Price(Rs.)']]])</f>
        <v>0</v>
      </c>
      <c r="V1944" s="5"/>
    </row>
    <row r="1945" spans="1:22">
      <c r="A1945" t="s">
        <v>7760</v>
      </c>
      <c r="B1945" t="s">
        <v>7761</v>
      </c>
      <c r="C1945" t="s">
        <v>39</v>
      </c>
      <c r="D1945" s="9" t="s">
        <v>7762</v>
      </c>
      <c r="E1945" s="8">
        <f>ecommerce_dataset_updated[[#This Row],[Price (Rs.)]]+0</f>
        <v>248.07</v>
      </c>
      <c r="F1945" s="6" t="s">
        <v>12</v>
      </c>
      <c r="G1945" s="7">
        <f>ecommerce_dataset_updated[[#This Row],[Discount (%)]]+0</f>
        <v>15</v>
      </c>
      <c r="H1945" s="6" t="s">
        <v>7763</v>
      </c>
      <c r="I1945" s="6">
        <f>ecommerce_dataset_updated[[#This Row],['[Price (Rs.)']]]*ecommerce_dataset_updated[[#This Row],['[Discount (%)']]]/100</f>
        <v>37.210499999999996</v>
      </c>
      <c r="J1945" s="6">
        <f>ecommerce_dataset_updated[[#This Row],[Final_Price(Rs.)]]+0</f>
        <v>210.86</v>
      </c>
      <c r="K1945" s="6">
        <f xml:space="preserve"> ecommerce_dataset_updated[[#This Row],['[Price (Rs.)']]]-ecommerce_dataset_updated[[#This Row],[Discount Amount _]]</f>
        <v>210.8595</v>
      </c>
      <c r="L1945" t="s">
        <v>14</v>
      </c>
      <c r="M1945" t="s">
        <v>927</v>
      </c>
      <c r="N1945" s="4" t="s">
        <v>14064</v>
      </c>
      <c r="O1945" s="4" t="s">
        <v>14049</v>
      </c>
      <c r="P1945" s="4" t="s">
        <v>14079</v>
      </c>
      <c r="Q1945" s="5">
        <f>DATE(ecommerce_dataset_updated[[#This Row],[YYYY]],ecommerce_dataset_updated[[#This Row],[MM]],ecommerce_dataset_updated[[#This Row],[DD]])</f>
        <v>45609</v>
      </c>
      <c r="R1945" s="6" t="str">
        <f>TEXT(ecommerce_dataset_updated[[#This Row],['[Purchase_Date']]], "mmm")</f>
        <v>Nov</v>
      </c>
      <c r="S1945" s="6" t="str">
        <f>TEXT(ecommerce_dataset_updated[[#This Row],['[Purchase_Date']]], "ddd")</f>
        <v>Wed</v>
      </c>
      <c r="T1945" s="6">
        <f>ecommerce_dataset_updated[[#This Row],[Final_Price(Rs.) _]]-ecommerce_dataset_updated[[#This Row],['[Final_Price(Rs.)']]]</f>
        <v>-5.0000000001659828E-4</v>
      </c>
      <c r="U1945" s="6" t="b">
        <f xml:space="preserve"> AND(ecommerce_dataset_updated[[#This Row],[Final_Price(Rs.) _]]=ecommerce_dataset_updated[[#This Row],['[Final_Price(Rs.)']]])</f>
        <v>0</v>
      </c>
      <c r="V1945" s="5"/>
    </row>
    <row r="1946" spans="1:22">
      <c r="A1946" t="s">
        <v>7764</v>
      </c>
      <c r="B1946" t="s">
        <v>7765</v>
      </c>
      <c r="C1946" t="s">
        <v>45</v>
      </c>
      <c r="D1946" s="9" t="s">
        <v>7766</v>
      </c>
      <c r="E1946" s="8">
        <f>ecommerce_dataset_updated[[#This Row],[Price (Rs.)]]+0</f>
        <v>158.66</v>
      </c>
      <c r="F1946" s="6" t="s">
        <v>53</v>
      </c>
      <c r="G1946" s="7">
        <f>ecommerce_dataset_updated[[#This Row],[Discount (%)]]+0</f>
        <v>5</v>
      </c>
      <c r="H1946" s="6" t="s">
        <v>4430</v>
      </c>
      <c r="I1946" s="6">
        <f>ecommerce_dataset_updated[[#This Row],['[Price (Rs.)']]]*ecommerce_dataset_updated[[#This Row],['[Discount (%)']]]/100</f>
        <v>7.9329999999999998</v>
      </c>
      <c r="J1946" s="6">
        <f>ecommerce_dataset_updated[[#This Row],[Final_Price(Rs.)]]+0</f>
        <v>150.72999999999999</v>
      </c>
      <c r="K1946" s="6">
        <f xml:space="preserve"> ecommerce_dataset_updated[[#This Row],['[Price (Rs.)']]]-ecommerce_dataset_updated[[#This Row],[Discount Amount _]]</f>
        <v>150.727</v>
      </c>
      <c r="L1946" t="s">
        <v>120</v>
      </c>
      <c r="M1946" t="s">
        <v>1046</v>
      </c>
      <c r="N1946" s="4" t="s">
        <v>14065</v>
      </c>
      <c r="O1946" s="4" t="s">
        <v>14067</v>
      </c>
      <c r="P1946" s="4" t="s">
        <v>14079</v>
      </c>
      <c r="Q1946" s="5">
        <f>DATE(ecommerce_dataset_updated[[#This Row],[YYYY]],ecommerce_dataset_updated[[#This Row],[MM]],ecommerce_dataset_updated[[#This Row],[DD]])</f>
        <v>45496</v>
      </c>
      <c r="R1946" s="6" t="str">
        <f>TEXT(ecommerce_dataset_updated[[#This Row],['[Purchase_Date']]], "mmm")</f>
        <v>Jul</v>
      </c>
      <c r="S1946" s="6" t="str">
        <f>TEXT(ecommerce_dataset_updated[[#This Row],['[Purchase_Date']]], "ddd")</f>
        <v>Tue</v>
      </c>
      <c r="T1946" s="6">
        <f>ecommerce_dataset_updated[[#This Row],[Final_Price(Rs.) _]]-ecommerce_dataset_updated[[#This Row],['[Final_Price(Rs.)']]]</f>
        <v>-2.9999999999859028E-3</v>
      </c>
      <c r="U1946" s="6" t="b">
        <f xml:space="preserve"> AND(ecommerce_dataset_updated[[#This Row],[Final_Price(Rs.) _]]=ecommerce_dataset_updated[[#This Row],['[Final_Price(Rs.)']]])</f>
        <v>0</v>
      </c>
      <c r="V1946" s="5"/>
    </row>
    <row r="1947" spans="1:22">
      <c r="A1947" t="s">
        <v>7767</v>
      </c>
      <c r="B1947" t="s">
        <v>7768</v>
      </c>
      <c r="C1947" t="s">
        <v>10</v>
      </c>
      <c r="D1947" s="9" t="s">
        <v>7769</v>
      </c>
      <c r="E1947" s="8">
        <f>ecommerce_dataset_updated[[#This Row],[Price (Rs.)]]+0</f>
        <v>233.88</v>
      </c>
      <c r="F1947" s="6" t="s">
        <v>75</v>
      </c>
      <c r="G1947" s="7">
        <f>ecommerce_dataset_updated[[#This Row],[Discount (%)]]+0</f>
        <v>10</v>
      </c>
      <c r="H1947" s="6" t="s">
        <v>7770</v>
      </c>
      <c r="I1947" s="6">
        <f>ecommerce_dataset_updated[[#This Row],['[Price (Rs.)']]]*ecommerce_dataset_updated[[#This Row],['[Discount (%)']]]/100</f>
        <v>23.388000000000002</v>
      </c>
      <c r="J1947" s="6">
        <f>ecommerce_dataset_updated[[#This Row],[Final_Price(Rs.)]]+0</f>
        <v>210.49</v>
      </c>
      <c r="K1947" s="6">
        <f xml:space="preserve"> ecommerce_dataset_updated[[#This Row],['[Price (Rs.)']]]-ecommerce_dataset_updated[[#This Row],[Discount Amount _]]</f>
        <v>210.49199999999999</v>
      </c>
      <c r="L1947" t="s">
        <v>28</v>
      </c>
      <c r="M1947" t="s">
        <v>103</v>
      </c>
      <c r="N1947" s="4" t="s">
        <v>14056</v>
      </c>
      <c r="O1947" s="4" t="s">
        <v>14053</v>
      </c>
      <c r="P1947" s="4" t="s">
        <v>14079</v>
      </c>
      <c r="Q1947" s="5">
        <f>DATE(ecommerce_dataset_updated[[#This Row],[YYYY]],ecommerce_dataset_updated[[#This Row],[MM]],ecommerce_dataset_updated[[#This Row],[DD]])</f>
        <v>45410</v>
      </c>
      <c r="R1947" s="6" t="str">
        <f>TEXT(ecommerce_dataset_updated[[#This Row],['[Purchase_Date']]], "mmm")</f>
        <v>Apr</v>
      </c>
      <c r="S1947" s="6" t="str">
        <f>TEXT(ecommerce_dataset_updated[[#This Row],['[Purchase_Date']]], "ddd")</f>
        <v>Sun</v>
      </c>
      <c r="T1947" s="6">
        <f>ecommerce_dataset_updated[[#This Row],[Final_Price(Rs.) _]]-ecommerce_dataset_updated[[#This Row],['[Final_Price(Rs.)']]]</f>
        <v>1.999999999981128E-3</v>
      </c>
      <c r="U1947" s="6" t="b">
        <f xml:space="preserve"> AND(ecommerce_dataset_updated[[#This Row],[Final_Price(Rs.) _]]=ecommerce_dataset_updated[[#This Row],['[Final_Price(Rs.)']]])</f>
        <v>0</v>
      </c>
      <c r="V1947" s="5"/>
    </row>
    <row r="1948" spans="1:22">
      <c r="A1948" t="s">
        <v>7771</v>
      </c>
      <c r="B1948" t="s">
        <v>7772</v>
      </c>
      <c r="C1948" t="s">
        <v>45</v>
      </c>
      <c r="D1948" s="9" t="s">
        <v>7773</v>
      </c>
      <c r="E1948" s="8">
        <f>ecommerce_dataset_updated[[#This Row],[Price (Rs.)]]+0</f>
        <v>324.33</v>
      </c>
      <c r="F1948" s="6" t="s">
        <v>107</v>
      </c>
      <c r="G1948" s="7">
        <f>ecommerce_dataset_updated[[#This Row],[Discount (%)]]+0</f>
        <v>0</v>
      </c>
      <c r="H1948" s="6" t="s">
        <v>7773</v>
      </c>
      <c r="I1948" s="6">
        <f>ecommerce_dataset_updated[[#This Row],['[Price (Rs.)']]]*ecommerce_dataset_updated[[#This Row],['[Discount (%)']]]/100</f>
        <v>0</v>
      </c>
      <c r="J1948" s="6">
        <f>ecommerce_dataset_updated[[#This Row],[Final_Price(Rs.)]]+0</f>
        <v>324.33</v>
      </c>
      <c r="K1948" s="6">
        <f xml:space="preserve"> ecommerce_dataset_updated[[#This Row],['[Price (Rs.)']]]-ecommerce_dataset_updated[[#This Row],[Discount Amount _]]</f>
        <v>324.33</v>
      </c>
      <c r="L1948" t="s">
        <v>35</v>
      </c>
      <c r="M1948" t="s">
        <v>2364</v>
      </c>
      <c r="N1948" s="4" t="s">
        <v>2910</v>
      </c>
      <c r="O1948" s="4" t="s">
        <v>75</v>
      </c>
      <c r="P1948" s="4" t="s">
        <v>14079</v>
      </c>
      <c r="Q1948" s="5">
        <f>DATE(ecommerce_dataset_updated[[#This Row],[YYYY]],ecommerce_dataset_updated[[#This Row],[MM]],ecommerce_dataset_updated[[#This Row],[DD]])</f>
        <v>45579</v>
      </c>
      <c r="R1948" s="6" t="str">
        <f>TEXT(ecommerce_dataset_updated[[#This Row],['[Purchase_Date']]], "mmm")</f>
        <v>Oct</v>
      </c>
      <c r="S1948" s="6" t="str">
        <f>TEXT(ecommerce_dataset_updated[[#This Row],['[Purchase_Date']]], "ddd")</f>
        <v>Mon</v>
      </c>
      <c r="T1948" s="6">
        <f>ecommerce_dataset_updated[[#This Row],[Final_Price(Rs.) _]]-ecommerce_dataset_updated[[#This Row],['[Final_Price(Rs.)']]]</f>
        <v>0</v>
      </c>
      <c r="U1948" s="6" t="b">
        <f xml:space="preserve"> AND(ecommerce_dataset_updated[[#This Row],[Final_Price(Rs.) _]]=ecommerce_dataset_updated[[#This Row],['[Final_Price(Rs.)']]])</f>
        <v>1</v>
      </c>
      <c r="V1948" s="5"/>
    </row>
    <row r="1949" spans="1:22">
      <c r="A1949" t="s">
        <v>7774</v>
      </c>
      <c r="B1949" t="s">
        <v>7775</v>
      </c>
      <c r="C1949" t="s">
        <v>10</v>
      </c>
      <c r="D1949" s="9" t="s">
        <v>7776</v>
      </c>
      <c r="E1949" s="8">
        <f>ecommerce_dataset_updated[[#This Row],[Price (Rs.)]]+0</f>
        <v>416.78</v>
      </c>
      <c r="F1949" s="6" t="s">
        <v>47</v>
      </c>
      <c r="G1949" s="7">
        <f>ecommerce_dataset_updated[[#This Row],[Discount (%)]]+0</f>
        <v>50</v>
      </c>
      <c r="H1949" s="6" t="s">
        <v>7777</v>
      </c>
      <c r="I1949" s="6">
        <f>ecommerce_dataset_updated[[#This Row],['[Price (Rs.)']]]*ecommerce_dataset_updated[[#This Row],['[Discount (%)']]]/100</f>
        <v>208.39</v>
      </c>
      <c r="J1949" s="6">
        <f>ecommerce_dataset_updated[[#This Row],[Final_Price(Rs.)]]+0</f>
        <v>208.39</v>
      </c>
      <c r="K1949" s="6">
        <f xml:space="preserve"> ecommerce_dataset_updated[[#This Row],['[Price (Rs.)']]]-ecommerce_dataset_updated[[#This Row],[Discount Amount _]]</f>
        <v>208.39</v>
      </c>
      <c r="L1949" t="s">
        <v>120</v>
      </c>
      <c r="M1949" t="s">
        <v>2178</v>
      </c>
      <c r="N1949" s="4" t="s">
        <v>14051</v>
      </c>
      <c r="O1949" s="4" t="s">
        <v>14050</v>
      </c>
      <c r="P1949" s="4" t="s">
        <v>14079</v>
      </c>
      <c r="Q1949" s="5">
        <f>DATE(ecommerce_dataset_updated[[#This Row],[YYYY]],ecommerce_dataset_updated[[#This Row],[MM]],ecommerce_dataset_updated[[#This Row],[DD]])</f>
        <v>45537</v>
      </c>
      <c r="R1949" s="6" t="str">
        <f>TEXT(ecommerce_dataset_updated[[#This Row],['[Purchase_Date']]], "mmm")</f>
        <v>Sep</v>
      </c>
      <c r="S1949" s="6" t="str">
        <f>TEXT(ecommerce_dataset_updated[[#This Row],['[Purchase_Date']]], "ddd")</f>
        <v>Mon</v>
      </c>
      <c r="T1949" s="6">
        <f>ecommerce_dataset_updated[[#This Row],[Final_Price(Rs.) _]]-ecommerce_dataset_updated[[#This Row],['[Final_Price(Rs.)']]]</f>
        <v>0</v>
      </c>
      <c r="U1949" s="6" t="b">
        <f xml:space="preserve"> AND(ecommerce_dataset_updated[[#This Row],[Final_Price(Rs.) _]]=ecommerce_dataset_updated[[#This Row],['[Final_Price(Rs.)']]])</f>
        <v>1</v>
      </c>
      <c r="V1949" s="5"/>
    </row>
    <row r="1950" spans="1:22">
      <c r="A1950" t="s">
        <v>7778</v>
      </c>
      <c r="B1950" t="s">
        <v>7779</v>
      </c>
      <c r="C1950" t="s">
        <v>18</v>
      </c>
      <c r="D1950" s="9" t="s">
        <v>7780</v>
      </c>
      <c r="E1950" s="8">
        <f>ecommerce_dataset_updated[[#This Row],[Price (Rs.)]]+0</f>
        <v>163.98</v>
      </c>
      <c r="F1950" s="6" t="s">
        <v>20</v>
      </c>
      <c r="G1950" s="7">
        <f>ecommerce_dataset_updated[[#This Row],[Discount (%)]]+0</f>
        <v>20</v>
      </c>
      <c r="H1950" s="6" t="s">
        <v>7781</v>
      </c>
      <c r="I1950" s="6">
        <f>ecommerce_dataset_updated[[#This Row],['[Price (Rs.)']]]*ecommerce_dataset_updated[[#This Row],['[Discount (%)']]]/100</f>
        <v>32.795999999999999</v>
      </c>
      <c r="J1950" s="6">
        <f>ecommerce_dataset_updated[[#This Row],[Final_Price(Rs.)]]+0</f>
        <v>131.18</v>
      </c>
      <c r="K1950" s="6">
        <f xml:space="preserve"> ecommerce_dataset_updated[[#This Row],['[Price (Rs.)']]]-ecommerce_dataset_updated[[#This Row],[Discount Amount _]]</f>
        <v>131.184</v>
      </c>
      <c r="L1950" t="s">
        <v>120</v>
      </c>
      <c r="M1950" t="s">
        <v>825</v>
      </c>
      <c r="N1950" s="4" t="s">
        <v>14064</v>
      </c>
      <c r="O1950" s="4" t="s">
        <v>75</v>
      </c>
      <c r="P1950" s="4" t="s">
        <v>14079</v>
      </c>
      <c r="Q1950" s="5">
        <f>DATE(ecommerce_dataset_updated[[#This Row],[YYYY]],ecommerce_dataset_updated[[#This Row],[MM]],ecommerce_dataset_updated[[#This Row],[DD]])</f>
        <v>45578</v>
      </c>
      <c r="R1950" s="6" t="str">
        <f>TEXT(ecommerce_dataset_updated[[#This Row],['[Purchase_Date']]], "mmm")</f>
        <v>Oct</v>
      </c>
      <c r="S1950" s="6" t="str">
        <f>TEXT(ecommerce_dataset_updated[[#This Row],['[Purchase_Date']]], "ddd")</f>
        <v>Sun</v>
      </c>
      <c r="T1950" s="6">
        <f>ecommerce_dataset_updated[[#This Row],[Final_Price(Rs.) _]]-ecommerce_dataset_updated[[#This Row],['[Final_Price(Rs.)']]]</f>
        <v>3.9999999999906777E-3</v>
      </c>
      <c r="U1950" s="6" t="b">
        <f xml:space="preserve"> AND(ecommerce_dataset_updated[[#This Row],[Final_Price(Rs.) _]]=ecommerce_dataset_updated[[#This Row],['[Final_Price(Rs.)']]])</f>
        <v>0</v>
      </c>
      <c r="V1950" s="5"/>
    </row>
    <row r="1951" spans="1:22">
      <c r="A1951" t="s">
        <v>7782</v>
      </c>
      <c r="B1951" t="s">
        <v>7783</v>
      </c>
      <c r="C1951" t="s">
        <v>39</v>
      </c>
      <c r="D1951" s="9" t="s">
        <v>7784</v>
      </c>
      <c r="E1951" s="8">
        <f>ecommerce_dataset_updated[[#This Row],[Price (Rs.)]]+0</f>
        <v>462.11</v>
      </c>
      <c r="F1951" s="6" t="s">
        <v>154</v>
      </c>
      <c r="G1951" s="7">
        <f>ecommerce_dataset_updated[[#This Row],[Discount (%)]]+0</f>
        <v>30</v>
      </c>
      <c r="H1951" s="6" t="s">
        <v>7785</v>
      </c>
      <c r="I1951" s="6">
        <f>ecommerce_dataset_updated[[#This Row],['[Price (Rs.)']]]*ecommerce_dataset_updated[[#This Row],['[Discount (%)']]]/100</f>
        <v>138.63300000000001</v>
      </c>
      <c r="J1951" s="6">
        <f>ecommerce_dataset_updated[[#This Row],[Final_Price(Rs.)]]+0</f>
        <v>323.48</v>
      </c>
      <c r="K1951" s="6">
        <f xml:space="preserve"> ecommerce_dataset_updated[[#This Row],['[Price (Rs.)']]]-ecommerce_dataset_updated[[#This Row],[Discount Amount _]]</f>
        <v>323.47699999999998</v>
      </c>
      <c r="L1951" t="s">
        <v>77</v>
      </c>
      <c r="M1951" t="s">
        <v>1889</v>
      </c>
      <c r="N1951" s="4" t="s">
        <v>14064</v>
      </c>
      <c r="O1951" s="4" t="s">
        <v>14052</v>
      </c>
      <c r="P1951" s="4" t="s">
        <v>14079</v>
      </c>
      <c r="Q1951" s="5">
        <f>DATE(ecommerce_dataset_updated[[#This Row],[YYYY]],ecommerce_dataset_updated[[#This Row],[MM]],ecommerce_dataset_updated[[#This Row],[DD]])</f>
        <v>45304</v>
      </c>
      <c r="R1951" s="6" t="str">
        <f>TEXT(ecommerce_dataset_updated[[#This Row],['[Purchase_Date']]], "mmm")</f>
        <v>Jan</v>
      </c>
      <c r="S1951" s="6" t="str">
        <f>TEXT(ecommerce_dataset_updated[[#This Row],['[Purchase_Date']]], "ddd")</f>
        <v>Sat</v>
      </c>
      <c r="T1951" s="6">
        <f>ecommerce_dataset_updated[[#This Row],[Final_Price(Rs.) _]]-ecommerce_dataset_updated[[#This Row],['[Final_Price(Rs.)']]]</f>
        <v>-3.0000000000427463E-3</v>
      </c>
      <c r="U1951" s="6" t="b">
        <f xml:space="preserve"> AND(ecommerce_dataset_updated[[#This Row],[Final_Price(Rs.) _]]=ecommerce_dataset_updated[[#This Row],['[Final_Price(Rs.)']]])</f>
        <v>0</v>
      </c>
      <c r="V1951" s="5"/>
    </row>
    <row r="1952" spans="1:22">
      <c r="A1952" t="s">
        <v>7786</v>
      </c>
      <c r="B1952" t="s">
        <v>7787</v>
      </c>
      <c r="C1952" t="s">
        <v>68</v>
      </c>
      <c r="D1952" s="9" t="s">
        <v>7788</v>
      </c>
      <c r="E1952" s="8">
        <f>ecommerce_dataset_updated[[#This Row],[Price (Rs.)]]+0</f>
        <v>441.45</v>
      </c>
      <c r="F1952" s="6" t="s">
        <v>75</v>
      </c>
      <c r="G1952" s="7">
        <f>ecommerce_dataset_updated[[#This Row],[Discount (%)]]+0</f>
        <v>10</v>
      </c>
      <c r="H1952" s="6" t="s">
        <v>7789</v>
      </c>
      <c r="I1952" s="6">
        <f>ecommerce_dataset_updated[[#This Row],['[Price (Rs.)']]]*ecommerce_dataset_updated[[#This Row],['[Discount (%)']]]/100</f>
        <v>44.145000000000003</v>
      </c>
      <c r="J1952" s="6">
        <f>ecommerce_dataset_updated[[#This Row],[Final_Price(Rs.)]]+0</f>
        <v>397.31</v>
      </c>
      <c r="K1952" s="6">
        <f xml:space="preserve"> ecommerce_dataset_updated[[#This Row],['[Price (Rs.)']]]-ecommerce_dataset_updated[[#This Row],[Discount Amount _]]</f>
        <v>397.30500000000001</v>
      </c>
      <c r="L1952" t="s">
        <v>14</v>
      </c>
      <c r="M1952" t="s">
        <v>1126</v>
      </c>
      <c r="N1952" s="4" t="s">
        <v>14048</v>
      </c>
      <c r="O1952" s="4" t="s">
        <v>14050</v>
      </c>
      <c r="P1952" s="4" t="s">
        <v>14079</v>
      </c>
      <c r="Q1952" s="5">
        <f>DATE(ecommerce_dataset_updated[[#This Row],[YYYY]],ecommerce_dataset_updated[[#This Row],[MM]],ecommerce_dataset_updated[[#This Row],[DD]])</f>
        <v>45547</v>
      </c>
      <c r="R1952" s="6" t="str">
        <f>TEXT(ecommerce_dataset_updated[[#This Row],['[Purchase_Date']]], "mmm")</f>
        <v>Sep</v>
      </c>
      <c r="S1952" s="6" t="str">
        <f>TEXT(ecommerce_dataset_updated[[#This Row],['[Purchase_Date']]], "ddd")</f>
        <v>Thu</v>
      </c>
      <c r="T1952" s="6">
        <f>ecommerce_dataset_updated[[#This Row],[Final_Price(Rs.) _]]-ecommerce_dataset_updated[[#This Row],['[Final_Price(Rs.)']]]</f>
        <v>-4.9999999999954525E-3</v>
      </c>
      <c r="U1952" s="6" t="b">
        <f xml:space="preserve"> AND(ecommerce_dataset_updated[[#This Row],[Final_Price(Rs.) _]]=ecommerce_dataset_updated[[#This Row],['[Final_Price(Rs.)']]])</f>
        <v>0</v>
      </c>
      <c r="V1952" s="5"/>
    </row>
    <row r="1953" spans="1:22">
      <c r="A1953" t="s">
        <v>7790</v>
      </c>
      <c r="B1953" t="s">
        <v>7791</v>
      </c>
      <c r="C1953" t="s">
        <v>114</v>
      </c>
      <c r="D1953" s="9" t="s">
        <v>7792</v>
      </c>
      <c r="E1953" s="8">
        <f>ecommerce_dataset_updated[[#This Row],[Price (Rs.)]]+0</f>
        <v>50.81</v>
      </c>
      <c r="F1953" s="6" t="s">
        <v>75</v>
      </c>
      <c r="G1953" s="7">
        <f>ecommerce_dataset_updated[[#This Row],[Discount (%)]]+0</f>
        <v>10</v>
      </c>
      <c r="H1953" s="6" t="s">
        <v>7793</v>
      </c>
      <c r="I1953" s="6">
        <f>ecommerce_dataset_updated[[#This Row],['[Price (Rs.)']]]*ecommerce_dataset_updated[[#This Row],['[Discount (%)']]]/100</f>
        <v>5.0810000000000004</v>
      </c>
      <c r="J1953" s="6">
        <f>ecommerce_dataset_updated[[#This Row],[Final_Price(Rs.)]]+0</f>
        <v>45.73</v>
      </c>
      <c r="K1953" s="6">
        <f xml:space="preserve"> ecommerce_dataset_updated[[#This Row],['[Price (Rs.)']]]-ecommerce_dataset_updated[[#This Row],[Discount Amount _]]</f>
        <v>45.728999999999999</v>
      </c>
      <c r="L1953" t="s">
        <v>35</v>
      </c>
      <c r="M1953" t="s">
        <v>2322</v>
      </c>
      <c r="N1953" s="4" t="s">
        <v>14064</v>
      </c>
      <c r="O1953" s="4" t="s">
        <v>14067</v>
      </c>
      <c r="P1953" s="4" t="s">
        <v>14079</v>
      </c>
      <c r="Q1953" s="5">
        <f>DATE(ecommerce_dataset_updated[[#This Row],[YYYY]],ecommerce_dataset_updated[[#This Row],[MM]],ecommerce_dataset_updated[[#This Row],[DD]])</f>
        <v>45486</v>
      </c>
      <c r="R1953" s="6" t="str">
        <f>TEXT(ecommerce_dataset_updated[[#This Row],['[Purchase_Date']]], "mmm")</f>
        <v>Jul</v>
      </c>
      <c r="S1953" s="6" t="str">
        <f>TEXT(ecommerce_dataset_updated[[#This Row],['[Purchase_Date']]], "ddd")</f>
        <v>Sat</v>
      </c>
      <c r="T1953" s="6">
        <f>ecommerce_dataset_updated[[#This Row],[Final_Price(Rs.) _]]-ecommerce_dataset_updated[[#This Row],['[Final_Price(Rs.)']]]</f>
        <v>-9.9999999999766942E-4</v>
      </c>
      <c r="U1953" s="6" t="b">
        <f xml:space="preserve"> AND(ecommerce_dataset_updated[[#This Row],[Final_Price(Rs.) _]]=ecommerce_dataset_updated[[#This Row],['[Final_Price(Rs.)']]])</f>
        <v>0</v>
      </c>
      <c r="V1953" s="5"/>
    </row>
    <row r="1954" spans="1:22">
      <c r="A1954" t="s">
        <v>7794</v>
      </c>
      <c r="B1954" t="s">
        <v>7795</v>
      </c>
      <c r="C1954" t="s">
        <v>32</v>
      </c>
      <c r="D1954" s="9" t="s">
        <v>7796</v>
      </c>
      <c r="E1954" s="8">
        <f>ecommerce_dataset_updated[[#This Row],[Price (Rs.)]]+0</f>
        <v>341.92</v>
      </c>
      <c r="F1954" s="6" t="s">
        <v>20</v>
      </c>
      <c r="G1954" s="7">
        <f>ecommerce_dataset_updated[[#This Row],[Discount (%)]]+0</f>
        <v>20</v>
      </c>
      <c r="H1954" s="6" t="s">
        <v>7797</v>
      </c>
      <c r="I1954" s="6">
        <f>ecommerce_dataset_updated[[#This Row],['[Price (Rs.)']]]*ecommerce_dataset_updated[[#This Row],['[Discount (%)']]]/100</f>
        <v>68.384</v>
      </c>
      <c r="J1954" s="6">
        <f>ecommerce_dataset_updated[[#This Row],[Final_Price(Rs.)]]+0</f>
        <v>273.54000000000002</v>
      </c>
      <c r="K1954" s="6">
        <f xml:space="preserve"> ecommerce_dataset_updated[[#This Row],['[Price (Rs.)']]]-ecommerce_dataset_updated[[#This Row],[Discount Amount _]]</f>
        <v>273.536</v>
      </c>
      <c r="L1954" t="s">
        <v>120</v>
      </c>
      <c r="M1954" t="s">
        <v>423</v>
      </c>
      <c r="N1954" s="4" t="s">
        <v>14069</v>
      </c>
      <c r="O1954" s="4" t="s">
        <v>14062</v>
      </c>
      <c r="P1954" s="4" t="s">
        <v>14079</v>
      </c>
      <c r="Q1954" s="5">
        <f>DATE(ecommerce_dataset_updated[[#This Row],[YYYY]],ecommerce_dataset_updated[[#This Row],[MM]],ecommerce_dataset_updated[[#This Row],[DD]])</f>
        <v>45465</v>
      </c>
      <c r="R1954" s="6" t="str">
        <f>TEXT(ecommerce_dataset_updated[[#This Row],['[Purchase_Date']]], "mmm")</f>
        <v>Jun</v>
      </c>
      <c r="S1954" s="6" t="str">
        <f>TEXT(ecommerce_dataset_updated[[#This Row],['[Purchase_Date']]], "ddd")</f>
        <v>Sat</v>
      </c>
      <c r="T1954" s="6">
        <f>ecommerce_dataset_updated[[#This Row],[Final_Price(Rs.) _]]-ecommerce_dataset_updated[[#This Row],['[Final_Price(Rs.)']]]</f>
        <v>-4.0000000000190994E-3</v>
      </c>
      <c r="U1954" s="6" t="b">
        <f xml:space="preserve"> AND(ecommerce_dataset_updated[[#This Row],[Final_Price(Rs.) _]]=ecommerce_dataset_updated[[#This Row],['[Final_Price(Rs.)']]])</f>
        <v>0</v>
      </c>
      <c r="V1954" s="5"/>
    </row>
    <row r="1955" spans="1:22">
      <c r="A1955" t="s">
        <v>7798</v>
      </c>
      <c r="B1955" t="s">
        <v>7799</v>
      </c>
      <c r="C1955" t="s">
        <v>32</v>
      </c>
      <c r="D1955" s="9" t="s">
        <v>7800</v>
      </c>
      <c r="E1955" s="8">
        <f>ecommerce_dataset_updated[[#This Row],[Price (Rs.)]]+0</f>
        <v>182.16</v>
      </c>
      <c r="F1955" s="6" t="s">
        <v>107</v>
      </c>
      <c r="G1955" s="7">
        <f>ecommerce_dataset_updated[[#This Row],[Discount (%)]]+0</f>
        <v>0</v>
      </c>
      <c r="H1955" s="6" t="s">
        <v>7800</v>
      </c>
      <c r="I1955" s="6">
        <f>ecommerce_dataset_updated[[#This Row],['[Price (Rs.)']]]*ecommerce_dataset_updated[[#This Row],['[Discount (%)']]]/100</f>
        <v>0</v>
      </c>
      <c r="J1955" s="6">
        <f>ecommerce_dataset_updated[[#This Row],[Final_Price(Rs.)]]+0</f>
        <v>182.16</v>
      </c>
      <c r="K1955" s="6">
        <f xml:space="preserve"> ecommerce_dataset_updated[[#This Row],['[Price (Rs.)']]]-ecommerce_dataset_updated[[#This Row],[Discount Amount _]]</f>
        <v>182.16</v>
      </c>
      <c r="L1955" t="s">
        <v>28</v>
      </c>
      <c r="M1955" t="s">
        <v>15</v>
      </c>
      <c r="N1955" s="4" t="s">
        <v>14048</v>
      </c>
      <c r="O1955" s="4" t="s">
        <v>14049</v>
      </c>
      <c r="P1955" s="4" t="s">
        <v>14079</v>
      </c>
      <c r="Q1955" s="5">
        <f>DATE(ecommerce_dataset_updated[[#This Row],[YYYY]],ecommerce_dataset_updated[[#This Row],[MM]],ecommerce_dataset_updated[[#This Row],[DD]])</f>
        <v>45608</v>
      </c>
      <c r="R1955" s="6" t="str">
        <f>TEXT(ecommerce_dataset_updated[[#This Row],['[Purchase_Date']]], "mmm")</f>
        <v>Nov</v>
      </c>
      <c r="S1955" s="6" t="str">
        <f>TEXT(ecommerce_dataset_updated[[#This Row],['[Purchase_Date']]], "ddd")</f>
        <v>Tue</v>
      </c>
      <c r="T1955" s="6">
        <f>ecommerce_dataset_updated[[#This Row],[Final_Price(Rs.) _]]-ecommerce_dataset_updated[[#This Row],['[Final_Price(Rs.)']]]</f>
        <v>0</v>
      </c>
      <c r="U1955" s="6" t="b">
        <f xml:space="preserve"> AND(ecommerce_dataset_updated[[#This Row],[Final_Price(Rs.) _]]=ecommerce_dataset_updated[[#This Row],['[Final_Price(Rs.)']]])</f>
        <v>1</v>
      </c>
      <c r="V1955" s="5"/>
    </row>
    <row r="1956" spans="1:22">
      <c r="A1956" t="s">
        <v>7801</v>
      </c>
      <c r="B1956" t="s">
        <v>7802</v>
      </c>
      <c r="C1956" t="s">
        <v>45</v>
      </c>
      <c r="D1956" s="9" t="s">
        <v>7803</v>
      </c>
      <c r="E1956" s="8">
        <f>ecommerce_dataset_updated[[#This Row],[Price (Rs.)]]+0</f>
        <v>436.44</v>
      </c>
      <c r="F1956" s="6" t="s">
        <v>75</v>
      </c>
      <c r="G1956" s="7">
        <f>ecommerce_dataset_updated[[#This Row],[Discount (%)]]+0</f>
        <v>10</v>
      </c>
      <c r="H1956" s="6" t="s">
        <v>7804</v>
      </c>
      <c r="I1956" s="6">
        <f>ecommerce_dataset_updated[[#This Row],['[Price (Rs.)']]]*ecommerce_dataset_updated[[#This Row],['[Discount (%)']]]/100</f>
        <v>43.643999999999998</v>
      </c>
      <c r="J1956" s="6">
        <f>ecommerce_dataset_updated[[#This Row],[Final_Price(Rs.)]]+0</f>
        <v>392.8</v>
      </c>
      <c r="K1956" s="6">
        <f xml:space="preserve"> ecommerce_dataset_updated[[#This Row],['[Price (Rs.)']]]-ecommerce_dataset_updated[[#This Row],[Discount Amount _]]</f>
        <v>392.79599999999999</v>
      </c>
      <c r="L1956" t="s">
        <v>35</v>
      </c>
      <c r="M1956" t="s">
        <v>2608</v>
      </c>
      <c r="N1956" s="4" t="s">
        <v>14061</v>
      </c>
      <c r="O1956" s="4" t="s">
        <v>14050</v>
      </c>
      <c r="P1956" s="4" t="s">
        <v>14079</v>
      </c>
      <c r="Q1956" s="5">
        <f>DATE(ecommerce_dataset_updated[[#This Row],[YYYY]],ecommerce_dataset_updated[[#This Row],[MM]],ecommerce_dataset_updated[[#This Row],[DD]])</f>
        <v>45556</v>
      </c>
      <c r="R1956" s="6" t="str">
        <f>TEXT(ecommerce_dataset_updated[[#This Row],['[Purchase_Date']]], "mmm")</f>
        <v>Sep</v>
      </c>
      <c r="S1956" s="6" t="str">
        <f>TEXT(ecommerce_dataset_updated[[#This Row],['[Purchase_Date']]], "ddd")</f>
        <v>Sat</v>
      </c>
      <c r="T1956" s="6">
        <f>ecommerce_dataset_updated[[#This Row],[Final_Price(Rs.) _]]-ecommerce_dataset_updated[[#This Row],['[Final_Price(Rs.)']]]</f>
        <v>-4.0000000000190994E-3</v>
      </c>
      <c r="U1956" s="6" t="b">
        <f xml:space="preserve"> AND(ecommerce_dataset_updated[[#This Row],[Final_Price(Rs.) _]]=ecommerce_dataset_updated[[#This Row],['[Final_Price(Rs.)']]])</f>
        <v>0</v>
      </c>
      <c r="V1956" s="5"/>
    </row>
    <row r="1957" spans="1:22">
      <c r="A1957" t="s">
        <v>7805</v>
      </c>
      <c r="B1957" t="s">
        <v>7806</v>
      </c>
      <c r="C1957" t="s">
        <v>39</v>
      </c>
      <c r="D1957" s="9" t="s">
        <v>7807</v>
      </c>
      <c r="E1957" s="8">
        <f>ecommerce_dataset_updated[[#This Row],[Price (Rs.)]]+0</f>
        <v>179.26</v>
      </c>
      <c r="F1957" s="6" t="s">
        <v>47</v>
      </c>
      <c r="G1957" s="7">
        <f>ecommerce_dataset_updated[[#This Row],[Discount (%)]]+0</f>
        <v>50</v>
      </c>
      <c r="H1957" s="6" t="s">
        <v>7808</v>
      </c>
      <c r="I1957" s="6">
        <f>ecommerce_dataset_updated[[#This Row],['[Price (Rs.)']]]*ecommerce_dataset_updated[[#This Row],['[Discount (%)']]]/100</f>
        <v>89.63</v>
      </c>
      <c r="J1957" s="6">
        <f>ecommerce_dataset_updated[[#This Row],[Final_Price(Rs.)]]+0</f>
        <v>89.63</v>
      </c>
      <c r="K1957" s="6">
        <f xml:space="preserve"> ecommerce_dataset_updated[[#This Row],['[Price (Rs.)']]]-ecommerce_dataset_updated[[#This Row],[Discount Amount _]]</f>
        <v>89.63</v>
      </c>
      <c r="L1957" t="s">
        <v>77</v>
      </c>
      <c r="M1957" t="s">
        <v>380</v>
      </c>
      <c r="N1957" s="4" t="s">
        <v>14066</v>
      </c>
      <c r="O1957" s="4" t="s">
        <v>75</v>
      </c>
      <c r="P1957" s="4" t="s">
        <v>14079</v>
      </c>
      <c r="Q1957" s="5">
        <f>DATE(ecommerce_dataset_updated[[#This Row],[YYYY]],ecommerce_dataset_updated[[#This Row],[MM]],ecommerce_dataset_updated[[#This Row],[DD]])</f>
        <v>45584</v>
      </c>
      <c r="R1957" s="6" t="str">
        <f>TEXT(ecommerce_dataset_updated[[#This Row],['[Purchase_Date']]], "mmm")</f>
        <v>Oct</v>
      </c>
      <c r="S1957" s="6" t="str">
        <f>TEXT(ecommerce_dataset_updated[[#This Row],['[Purchase_Date']]], "ddd")</f>
        <v>Sat</v>
      </c>
      <c r="T1957" s="6">
        <f>ecommerce_dataset_updated[[#This Row],[Final_Price(Rs.) _]]-ecommerce_dataset_updated[[#This Row],['[Final_Price(Rs.)']]]</f>
        <v>0</v>
      </c>
      <c r="U1957" s="6" t="b">
        <f xml:space="preserve"> AND(ecommerce_dataset_updated[[#This Row],[Final_Price(Rs.) _]]=ecommerce_dataset_updated[[#This Row],['[Final_Price(Rs.)']]])</f>
        <v>1</v>
      </c>
      <c r="V1957" s="5"/>
    </row>
    <row r="1958" spans="1:22">
      <c r="A1958" t="s">
        <v>7809</v>
      </c>
      <c r="B1958" t="s">
        <v>7810</v>
      </c>
      <c r="C1958" t="s">
        <v>39</v>
      </c>
      <c r="D1958" s="9" t="s">
        <v>7811</v>
      </c>
      <c r="E1958" s="8">
        <f>ecommerce_dataset_updated[[#This Row],[Price (Rs.)]]+0</f>
        <v>471.43</v>
      </c>
      <c r="F1958" s="6" t="s">
        <v>107</v>
      </c>
      <c r="G1958" s="7">
        <f>ecommerce_dataset_updated[[#This Row],[Discount (%)]]+0</f>
        <v>0</v>
      </c>
      <c r="H1958" s="6" t="s">
        <v>7811</v>
      </c>
      <c r="I1958" s="6">
        <f>ecommerce_dataset_updated[[#This Row],['[Price (Rs.)']]]*ecommerce_dataset_updated[[#This Row],['[Discount (%)']]]/100</f>
        <v>0</v>
      </c>
      <c r="J1958" s="6">
        <f>ecommerce_dataset_updated[[#This Row],[Final_Price(Rs.)]]+0</f>
        <v>471.43</v>
      </c>
      <c r="K1958" s="6">
        <f xml:space="preserve"> ecommerce_dataset_updated[[#This Row],['[Price (Rs.)']]]-ecommerce_dataset_updated[[#This Row],[Discount Amount _]]</f>
        <v>471.43</v>
      </c>
      <c r="L1958" t="s">
        <v>35</v>
      </c>
      <c r="M1958" t="s">
        <v>1841</v>
      </c>
      <c r="N1958" s="4" t="s">
        <v>14062</v>
      </c>
      <c r="O1958" s="4" t="s">
        <v>14059</v>
      </c>
      <c r="P1958" s="4" t="s">
        <v>14079</v>
      </c>
      <c r="Q1958" s="5">
        <f>DATE(ecommerce_dataset_updated[[#This Row],[YYYY]],ecommerce_dataset_updated[[#This Row],[MM]],ecommerce_dataset_updated[[#This Row],[DD]])</f>
        <v>45418</v>
      </c>
      <c r="R1958" s="6" t="str">
        <f>TEXT(ecommerce_dataset_updated[[#This Row],['[Purchase_Date']]], "mmm")</f>
        <v>May</v>
      </c>
      <c r="S1958" s="6" t="str">
        <f>TEXT(ecommerce_dataset_updated[[#This Row],['[Purchase_Date']]], "ddd")</f>
        <v>Mon</v>
      </c>
      <c r="T1958" s="6">
        <f>ecommerce_dataset_updated[[#This Row],[Final_Price(Rs.) _]]-ecommerce_dataset_updated[[#This Row],['[Final_Price(Rs.)']]]</f>
        <v>0</v>
      </c>
      <c r="U1958" s="6" t="b">
        <f xml:space="preserve"> AND(ecommerce_dataset_updated[[#This Row],[Final_Price(Rs.) _]]=ecommerce_dataset_updated[[#This Row],['[Final_Price(Rs.)']]])</f>
        <v>1</v>
      </c>
      <c r="V1958" s="5"/>
    </row>
    <row r="1959" spans="1:22">
      <c r="A1959" t="s">
        <v>7812</v>
      </c>
      <c r="B1959" t="s">
        <v>7813</v>
      </c>
      <c r="C1959" t="s">
        <v>114</v>
      </c>
      <c r="D1959" s="9" t="s">
        <v>7814</v>
      </c>
      <c r="E1959" s="8">
        <f>ecommerce_dataset_updated[[#This Row],[Price (Rs.)]]+0</f>
        <v>431.46</v>
      </c>
      <c r="F1959" s="6" t="s">
        <v>75</v>
      </c>
      <c r="G1959" s="7">
        <f>ecommerce_dataset_updated[[#This Row],[Discount (%)]]+0</f>
        <v>10</v>
      </c>
      <c r="H1959" s="6" t="s">
        <v>7815</v>
      </c>
      <c r="I1959" s="6">
        <f>ecommerce_dataset_updated[[#This Row],['[Price (Rs.)']]]*ecommerce_dataset_updated[[#This Row],['[Discount (%)']]]/100</f>
        <v>43.145999999999994</v>
      </c>
      <c r="J1959" s="6">
        <f>ecommerce_dataset_updated[[#This Row],[Final_Price(Rs.)]]+0</f>
        <v>388.31</v>
      </c>
      <c r="K1959" s="6">
        <f xml:space="preserve"> ecommerce_dataset_updated[[#This Row],['[Price (Rs.)']]]-ecommerce_dataset_updated[[#This Row],[Discount Amount _]]</f>
        <v>388.31399999999996</v>
      </c>
      <c r="L1959" t="s">
        <v>120</v>
      </c>
      <c r="M1959" t="s">
        <v>3559</v>
      </c>
      <c r="N1959" s="4" t="s">
        <v>14051</v>
      </c>
      <c r="O1959" s="4" t="s">
        <v>14057</v>
      </c>
      <c r="P1959" s="4" t="s">
        <v>14079</v>
      </c>
      <c r="Q1959" s="5">
        <f>DATE(ecommerce_dataset_updated[[#This Row],[YYYY]],ecommerce_dataset_updated[[#This Row],[MM]],ecommerce_dataset_updated[[#This Row],[DD]])</f>
        <v>45353</v>
      </c>
      <c r="R1959" s="6" t="str">
        <f>TEXT(ecommerce_dataset_updated[[#This Row],['[Purchase_Date']]], "mmm")</f>
        <v>Mar</v>
      </c>
      <c r="S1959" s="6" t="str">
        <f>TEXT(ecommerce_dataset_updated[[#This Row],['[Purchase_Date']]], "ddd")</f>
        <v>Sat</v>
      </c>
      <c r="T1959" s="6">
        <f>ecommerce_dataset_updated[[#This Row],[Final_Price(Rs.) _]]-ecommerce_dataset_updated[[#This Row],['[Final_Price(Rs.)']]]</f>
        <v>3.999999999962256E-3</v>
      </c>
      <c r="U1959" s="6" t="b">
        <f xml:space="preserve"> AND(ecommerce_dataset_updated[[#This Row],[Final_Price(Rs.) _]]=ecommerce_dataset_updated[[#This Row],['[Final_Price(Rs.)']]])</f>
        <v>0</v>
      </c>
      <c r="V1959" s="5"/>
    </row>
    <row r="1960" spans="1:22">
      <c r="A1960" t="s">
        <v>7816</v>
      </c>
      <c r="B1960" t="s">
        <v>7817</v>
      </c>
      <c r="C1960" t="s">
        <v>68</v>
      </c>
      <c r="D1960" s="9" t="s">
        <v>7818</v>
      </c>
      <c r="E1960" s="8">
        <f>ecommerce_dataset_updated[[#This Row],[Price (Rs.)]]+0</f>
        <v>230.47</v>
      </c>
      <c r="F1960" s="6" t="s">
        <v>107</v>
      </c>
      <c r="G1960" s="7">
        <f>ecommerce_dataset_updated[[#This Row],[Discount (%)]]+0</f>
        <v>0</v>
      </c>
      <c r="H1960" s="6" t="s">
        <v>7818</v>
      </c>
      <c r="I1960" s="6">
        <f>ecommerce_dataset_updated[[#This Row],['[Price (Rs.)']]]*ecommerce_dataset_updated[[#This Row],['[Discount (%)']]]/100</f>
        <v>0</v>
      </c>
      <c r="J1960" s="6">
        <f>ecommerce_dataset_updated[[#This Row],[Final_Price(Rs.)]]+0</f>
        <v>230.47</v>
      </c>
      <c r="K1960" s="6">
        <f xml:space="preserve"> ecommerce_dataset_updated[[#This Row],['[Price (Rs.)']]]-ecommerce_dataset_updated[[#This Row],[Discount Amount _]]</f>
        <v>230.47</v>
      </c>
      <c r="L1960" t="s">
        <v>77</v>
      </c>
      <c r="M1960" t="s">
        <v>3823</v>
      </c>
      <c r="N1960" s="4" t="s">
        <v>14055</v>
      </c>
      <c r="O1960" s="4" t="s">
        <v>14053</v>
      </c>
      <c r="P1960" s="4" t="s">
        <v>14079</v>
      </c>
      <c r="Q1960" s="5">
        <f>DATE(ecommerce_dataset_updated[[#This Row],[YYYY]],ecommerce_dataset_updated[[#This Row],[MM]],ecommerce_dataset_updated[[#This Row],[DD]])</f>
        <v>45390</v>
      </c>
      <c r="R1960" s="6" t="str">
        <f>TEXT(ecommerce_dataset_updated[[#This Row],['[Purchase_Date']]], "mmm")</f>
        <v>Apr</v>
      </c>
      <c r="S1960" s="6" t="str">
        <f>TEXT(ecommerce_dataset_updated[[#This Row],['[Purchase_Date']]], "ddd")</f>
        <v>Mon</v>
      </c>
      <c r="T1960" s="6">
        <f>ecommerce_dataset_updated[[#This Row],[Final_Price(Rs.) _]]-ecommerce_dataset_updated[[#This Row],['[Final_Price(Rs.)']]]</f>
        <v>0</v>
      </c>
      <c r="U1960" s="6" t="b">
        <f xml:space="preserve"> AND(ecommerce_dataset_updated[[#This Row],[Final_Price(Rs.) _]]=ecommerce_dataset_updated[[#This Row],['[Final_Price(Rs.)']]])</f>
        <v>1</v>
      </c>
      <c r="V1960" s="5"/>
    </row>
    <row r="1961" spans="1:22">
      <c r="A1961" t="s">
        <v>7819</v>
      </c>
      <c r="B1961" t="s">
        <v>7820</v>
      </c>
      <c r="C1961" t="s">
        <v>10</v>
      </c>
      <c r="D1961" s="9" t="s">
        <v>7821</v>
      </c>
      <c r="E1961" s="8">
        <f>ecommerce_dataset_updated[[#This Row],[Price (Rs.)]]+0</f>
        <v>421.62</v>
      </c>
      <c r="F1961" s="6" t="s">
        <v>12</v>
      </c>
      <c r="G1961" s="7">
        <f>ecommerce_dataset_updated[[#This Row],[Discount (%)]]+0</f>
        <v>15</v>
      </c>
      <c r="H1961" s="6" t="s">
        <v>7822</v>
      </c>
      <c r="I1961" s="6">
        <f>ecommerce_dataset_updated[[#This Row],['[Price (Rs.)']]]*ecommerce_dataset_updated[[#This Row],['[Discount (%)']]]/100</f>
        <v>63.243000000000002</v>
      </c>
      <c r="J1961" s="6">
        <f>ecommerce_dataset_updated[[#This Row],[Final_Price(Rs.)]]+0</f>
        <v>358.38</v>
      </c>
      <c r="K1961" s="6">
        <f xml:space="preserve"> ecommerce_dataset_updated[[#This Row],['[Price (Rs.)']]]-ecommerce_dataset_updated[[#This Row],[Discount Amount _]]</f>
        <v>358.37700000000001</v>
      </c>
      <c r="L1961" t="s">
        <v>28</v>
      </c>
      <c r="M1961" t="s">
        <v>955</v>
      </c>
      <c r="N1961" s="4" t="s">
        <v>2910</v>
      </c>
      <c r="O1961" s="4" t="s">
        <v>14052</v>
      </c>
      <c r="P1961" s="4" t="s">
        <v>14079</v>
      </c>
      <c r="Q1961" s="5">
        <f>DATE(ecommerce_dataset_updated[[#This Row],[YYYY]],ecommerce_dataset_updated[[#This Row],[MM]],ecommerce_dataset_updated[[#This Row],[DD]])</f>
        <v>45305</v>
      </c>
      <c r="R1961" s="6" t="str">
        <f>TEXT(ecommerce_dataset_updated[[#This Row],['[Purchase_Date']]], "mmm")</f>
        <v>Jan</v>
      </c>
      <c r="S1961" s="6" t="str">
        <f>TEXT(ecommerce_dataset_updated[[#This Row],['[Purchase_Date']]], "ddd")</f>
        <v>Sun</v>
      </c>
      <c r="T1961" s="6">
        <f>ecommerce_dataset_updated[[#This Row],[Final_Price(Rs.) _]]-ecommerce_dataset_updated[[#This Row],['[Final_Price(Rs.)']]]</f>
        <v>-2.9999999999859028E-3</v>
      </c>
      <c r="U1961" s="6" t="b">
        <f xml:space="preserve"> AND(ecommerce_dataset_updated[[#This Row],[Final_Price(Rs.) _]]=ecommerce_dataset_updated[[#This Row],['[Final_Price(Rs.)']]])</f>
        <v>0</v>
      </c>
      <c r="V1961" s="5"/>
    </row>
    <row r="1962" spans="1:22">
      <c r="A1962" t="s">
        <v>7823</v>
      </c>
      <c r="B1962" t="s">
        <v>7824</v>
      </c>
      <c r="C1962" t="s">
        <v>10</v>
      </c>
      <c r="D1962" s="9" t="s">
        <v>7825</v>
      </c>
      <c r="E1962" s="8">
        <f>ecommerce_dataset_updated[[#This Row],[Price (Rs.)]]+0</f>
        <v>308.95</v>
      </c>
      <c r="F1962" s="6" t="s">
        <v>154</v>
      </c>
      <c r="G1962" s="7">
        <f>ecommerce_dataset_updated[[#This Row],[Discount (%)]]+0</f>
        <v>30</v>
      </c>
      <c r="H1962" s="6" t="s">
        <v>7826</v>
      </c>
      <c r="I1962" s="6">
        <f>ecommerce_dataset_updated[[#This Row],['[Price (Rs.)']]]*ecommerce_dataset_updated[[#This Row],['[Discount (%)']]]/100</f>
        <v>92.685000000000002</v>
      </c>
      <c r="J1962" s="6">
        <f>ecommerce_dataset_updated[[#This Row],[Final_Price(Rs.)]]+0</f>
        <v>216.26</v>
      </c>
      <c r="K1962" s="6">
        <f xml:space="preserve"> ecommerce_dataset_updated[[#This Row],['[Price (Rs.)']]]-ecommerce_dataset_updated[[#This Row],[Discount Amount _]]</f>
        <v>216.26499999999999</v>
      </c>
      <c r="L1962" t="s">
        <v>77</v>
      </c>
      <c r="M1962" t="s">
        <v>803</v>
      </c>
      <c r="N1962" s="4" t="s">
        <v>20</v>
      </c>
      <c r="O1962" s="4" t="s">
        <v>14067</v>
      </c>
      <c r="P1962" s="4" t="s">
        <v>14079</v>
      </c>
      <c r="Q1962" s="5">
        <f>DATE(ecommerce_dataset_updated[[#This Row],[YYYY]],ecommerce_dataset_updated[[#This Row],[MM]],ecommerce_dataset_updated[[#This Row],[DD]])</f>
        <v>45493</v>
      </c>
      <c r="R1962" s="6" t="str">
        <f>TEXT(ecommerce_dataset_updated[[#This Row],['[Purchase_Date']]], "mmm")</f>
        <v>Jul</v>
      </c>
      <c r="S1962" s="6" t="str">
        <f>TEXT(ecommerce_dataset_updated[[#This Row],['[Purchase_Date']]], "ddd")</f>
        <v>Sat</v>
      </c>
      <c r="T1962" s="6">
        <f>ecommerce_dataset_updated[[#This Row],[Final_Price(Rs.) _]]-ecommerce_dataset_updated[[#This Row],['[Final_Price(Rs.)']]]</f>
        <v>4.9999999999954525E-3</v>
      </c>
      <c r="U1962" s="6" t="b">
        <f xml:space="preserve"> AND(ecommerce_dataset_updated[[#This Row],[Final_Price(Rs.) _]]=ecommerce_dataset_updated[[#This Row],['[Final_Price(Rs.)']]])</f>
        <v>0</v>
      </c>
      <c r="V1962" s="5"/>
    </row>
    <row r="1963" spans="1:22">
      <c r="A1963" t="s">
        <v>7827</v>
      </c>
      <c r="B1963" t="s">
        <v>7828</v>
      </c>
      <c r="C1963" t="s">
        <v>45</v>
      </c>
      <c r="D1963" s="9" t="s">
        <v>4813</v>
      </c>
      <c r="E1963" s="8">
        <f>ecommerce_dataset_updated[[#This Row],[Price (Rs.)]]+0</f>
        <v>187.72</v>
      </c>
      <c r="F1963" s="6" t="s">
        <v>20</v>
      </c>
      <c r="G1963" s="7">
        <f>ecommerce_dataset_updated[[#This Row],[Discount (%)]]+0</f>
        <v>20</v>
      </c>
      <c r="H1963" s="6" t="s">
        <v>7829</v>
      </c>
      <c r="I1963" s="6">
        <f>ecommerce_dataset_updated[[#This Row],['[Price (Rs.)']]]*ecommerce_dataset_updated[[#This Row],['[Discount (%)']]]/100</f>
        <v>37.544000000000004</v>
      </c>
      <c r="J1963" s="6">
        <f>ecommerce_dataset_updated[[#This Row],[Final_Price(Rs.)]]+0</f>
        <v>150.18</v>
      </c>
      <c r="K1963" s="6">
        <f xml:space="preserve"> ecommerce_dataset_updated[[#This Row],['[Price (Rs.)']]]-ecommerce_dataset_updated[[#This Row],[Discount Amount _]]</f>
        <v>150.17599999999999</v>
      </c>
      <c r="L1963" t="s">
        <v>28</v>
      </c>
      <c r="M1963" t="s">
        <v>2071</v>
      </c>
      <c r="N1963" s="4" t="s">
        <v>14048</v>
      </c>
      <c r="O1963" s="4" t="s">
        <v>14051</v>
      </c>
      <c r="P1963" s="4" t="s">
        <v>14079</v>
      </c>
      <c r="Q1963" s="5">
        <f>DATE(ecommerce_dataset_updated[[#This Row],[YYYY]],ecommerce_dataset_updated[[#This Row],[MM]],ecommerce_dataset_updated[[#This Row],[DD]])</f>
        <v>45334</v>
      </c>
      <c r="R1963" s="6" t="str">
        <f>TEXT(ecommerce_dataset_updated[[#This Row],['[Purchase_Date']]], "mmm")</f>
        <v>Feb</v>
      </c>
      <c r="S1963" s="6" t="str">
        <f>TEXT(ecommerce_dataset_updated[[#This Row],['[Purchase_Date']]], "ddd")</f>
        <v>Mon</v>
      </c>
      <c r="T1963" s="6">
        <f>ecommerce_dataset_updated[[#This Row],[Final_Price(Rs.) _]]-ecommerce_dataset_updated[[#This Row],['[Final_Price(Rs.)']]]</f>
        <v>-4.0000000000190994E-3</v>
      </c>
      <c r="U1963" s="6" t="b">
        <f xml:space="preserve"> AND(ecommerce_dataset_updated[[#This Row],[Final_Price(Rs.) _]]=ecommerce_dataset_updated[[#This Row],['[Final_Price(Rs.)']]])</f>
        <v>0</v>
      </c>
      <c r="V1963" s="5"/>
    </row>
    <row r="1964" spans="1:22">
      <c r="A1964" t="s">
        <v>7830</v>
      </c>
      <c r="B1964" t="s">
        <v>7831</v>
      </c>
      <c r="C1964" t="s">
        <v>18</v>
      </c>
      <c r="D1964" s="9" t="s">
        <v>7832</v>
      </c>
      <c r="E1964" s="8">
        <f>ecommerce_dataset_updated[[#This Row],[Price (Rs.)]]+0</f>
        <v>273.33999999999997</v>
      </c>
      <c r="F1964" s="6" t="s">
        <v>12</v>
      </c>
      <c r="G1964" s="7">
        <f>ecommerce_dataset_updated[[#This Row],[Discount (%)]]+0</f>
        <v>15</v>
      </c>
      <c r="H1964" s="6" t="s">
        <v>7833</v>
      </c>
      <c r="I1964" s="6">
        <f>ecommerce_dataset_updated[[#This Row],['[Price (Rs.)']]]*ecommerce_dataset_updated[[#This Row],['[Discount (%)']]]/100</f>
        <v>41.000999999999998</v>
      </c>
      <c r="J1964" s="6">
        <f>ecommerce_dataset_updated[[#This Row],[Final_Price(Rs.)]]+0</f>
        <v>232.34</v>
      </c>
      <c r="K1964" s="6">
        <f xml:space="preserve"> ecommerce_dataset_updated[[#This Row],['[Price (Rs.)']]]-ecommerce_dataset_updated[[#This Row],[Discount Amount _]]</f>
        <v>232.33899999999997</v>
      </c>
      <c r="L1964" t="s">
        <v>120</v>
      </c>
      <c r="M1964" t="s">
        <v>5056</v>
      </c>
      <c r="N1964" s="4" t="s">
        <v>14062</v>
      </c>
      <c r="O1964" s="4" t="s">
        <v>14062</v>
      </c>
      <c r="P1964" s="4" t="s">
        <v>14079</v>
      </c>
      <c r="Q1964" s="5">
        <f>DATE(ecommerce_dataset_updated[[#This Row],[YYYY]],ecommerce_dataset_updated[[#This Row],[MM]],ecommerce_dataset_updated[[#This Row],[DD]])</f>
        <v>45449</v>
      </c>
      <c r="R1964" s="6" t="str">
        <f>TEXT(ecommerce_dataset_updated[[#This Row],['[Purchase_Date']]], "mmm")</f>
        <v>Jun</v>
      </c>
      <c r="S1964" s="6" t="str">
        <f>TEXT(ecommerce_dataset_updated[[#This Row],['[Purchase_Date']]], "ddd")</f>
        <v>Thu</v>
      </c>
      <c r="T1964" s="6">
        <f>ecommerce_dataset_updated[[#This Row],[Final_Price(Rs.) _]]-ecommerce_dataset_updated[[#This Row],['[Final_Price(Rs.)']]]</f>
        <v>-1.0000000000331966E-3</v>
      </c>
      <c r="U1964" s="6" t="b">
        <f xml:space="preserve"> AND(ecommerce_dataset_updated[[#This Row],[Final_Price(Rs.) _]]=ecommerce_dataset_updated[[#This Row],['[Final_Price(Rs.)']]])</f>
        <v>0</v>
      </c>
      <c r="V1964" s="5"/>
    </row>
    <row r="1965" spans="1:22">
      <c r="A1965" t="s">
        <v>7834</v>
      </c>
      <c r="B1965" t="s">
        <v>7835</v>
      </c>
      <c r="C1965" t="s">
        <v>18</v>
      </c>
      <c r="D1965" s="9" t="s">
        <v>7836</v>
      </c>
      <c r="E1965" s="8">
        <f>ecommerce_dataset_updated[[#This Row],[Price (Rs.)]]+0</f>
        <v>469.76</v>
      </c>
      <c r="F1965" s="6" t="s">
        <v>20</v>
      </c>
      <c r="G1965" s="7">
        <f>ecommerce_dataset_updated[[#This Row],[Discount (%)]]+0</f>
        <v>20</v>
      </c>
      <c r="H1965" s="6" t="s">
        <v>7837</v>
      </c>
      <c r="I1965" s="6">
        <f>ecommerce_dataset_updated[[#This Row],['[Price (Rs.)']]]*ecommerce_dataset_updated[[#This Row],['[Discount (%)']]]/100</f>
        <v>93.952000000000012</v>
      </c>
      <c r="J1965" s="6">
        <f>ecommerce_dataset_updated[[#This Row],[Final_Price(Rs.)]]+0</f>
        <v>375.81</v>
      </c>
      <c r="K1965" s="6">
        <f xml:space="preserve"> ecommerce_dataset_updated[[#This Row],['[Price (Rs.)']]]-ecommerce_dataset_updated[[#This Row],[Discount Amount _]]</f>
        <v>375.80799999999999</v>
      </c>
      <c r="L1965" t="s">
        <v>35</v>
      </c>
      <c r="M1965" t="s">
        <v>909</v>
      </c>
      <c r="N1965" s="4" t="s">
        <v>20</v>
      </c>
      <c r="O1965" s="4" t="s">
        <v>14049</v>
      </c>
      <c r="P1965" s="4" t="s">
        <v>14079</v>
      </c>
      <c r="Q1965" s="5">
        <f>DATE(ecommerce_dataset_updated[[#This Row],[YYYY]],ecommerce_dataset_updated[[#This Row],[MM]],ecommerce_dataset_updated[[#This Row],[DD]])</f>
        <v>45616</v>
      </c>
      <c r="R1965" s="6" t="str">
        <f>TEXT(ecommerce_dataset_updated[[#This Row],['[Purchase_Date']]], "mmm")</f>
        <v>Nov</v>
      </c>
      <c r="S1965" s="6" t="str">
        <f>TEXT(ecommerce_dataset_updated[[#This Row],['[Purchase_Date']]], "ddd")</f>
        <v>Wed</v>
      </c>
      <c r="T1965" s="6">
        <f>ecommerce_dataset_updated[[#This Row],[Final_Price(Rs.) _]]-ecommerce_dataset_updated[[#This Row],['[Final_Price(Rs.)']]]</f>
        <v>-2.0000000000095497E-3</v>
      </c>
      <c r="U1965" s="6" t="b">
        <f xml:space="preserve"> AND(ecommerce_dataset_updated[[#This Row],[Final_Price(Rs.) _]]=ecommerce_dataset_updated[[#This Row],['[Final_Price(Rs.)']]])</f>
        <v>0</v>
      </c>
      <c r="V1965" s="5"/>
    </row>
    <row r="1966" spans="1:22">
      <c r="A1966" t="s">
        <v>7838</v>
      </c>
      <c r="B1966" t="s">
        <v>7839</v>
      </c>
      <c r="C1966" t="s">
        <v>114</v>
      </c>
      <c r="D1966" s="9" t="s">
        <v>7840</v>
      </c>
      <c r="E1966" s="8">
        <f>ecommerce_dataset_updated[[#This Row],[Price (Rs.)]]+0</f>
        <v>46.25</v>
      </c>
      <c r="F1966" s="6" t="s">
        <v>12</v>
      </c>
      <c r="G1966" s="7">
        <f>ecommerce_dataset_updated[[#This Row],[Discount (%)]]+0</f>
        <v>15</v>
      </c>
      <c r="H1966" s="6" t="s">
        <v>7841</v>
      </c>
      <c r="I1966" s="6">
        <f>ecommerce_dataset_updated[[#This Row],['[Price (Rs.)']]]*ecommerce_dataset_updated[[#This Row],['[Discount (%)']]]/100</f>
        <v>6.9375</v>
      </c>
      <c r="J1966" s="6">
        <f>ecommerce_dataset_updated[[#This Row],[Final_Price(Rs.)]]+0</f>
        <v>39.31</v>
      </c>
      <c r="K1966" s="6">
        <f xml:space="preserve"> ecommerce_dataset_updated[[#This Row],['[Price (Rs.)']]]-ecommerce_dataset_updated[[#This Row],[Discount Amount _]]</f>
        <v>39.3125</v>
      </c>
      <c r="L1966" t="s">
        <v>14</v>
      </c>
      <c r="M1966" t="s">
        <v>1407</v>
      </c>
      <c r="N1966" s="4" t="s">
        <v>14063</v>
      </c>
      <c r="O1966" s="4" t="s">
        <v>14057</v>
      </c>
      <c r="P1966" s="4" t="s">
        <v>14079</v>
      </c>
      <c r="Q1966" s="5">
        <f>DATE(ecommerce_dataset_updated[[#This Row],[YYYY]],ecommerce_dataset_updated[[#This Row],[MM]],ecommerce_dataset_updated[[#This Row],[DD]])</f>
        <v>45368</v>
      </c>
      <c r="R1966" s="6" t="str">
        <f>TEXT(ecommerce_dataset_updated[[#This Row],['[Purchase_Date']]], "mmm")</f>
        <v>Mar</v>
      </c>
      <c r="S1966" s="6" t="str">
        <f>TEXT(ecommerce_dataset_updated[[#This Row],['[Purchase_Date']]], "ddd")</f>
        <v>Sun</v>
      </c>
      <c r="T1966" s="6">
        <f>ecommerce_dataset_updated[[#This Row],[Final_Price(Rs.) _]]-ecommerce_dataset_updated[[#This Row],['[Final_Price(Rs.)']]]</f>
        <v>2.4999999999977263E-3</v>
      </c>
      <c r="U1966" s="6" t="b">
        <f xml:space="preserve"> AND(ecommerce_dataset_updated[[#This Row],[Final_Price(Rs.) _]]=ecommerce_dataset_updated[[#This Row],['[Final_Price(Rs.)']]])</f>
        <v>0</v>
      </c>
      <c r="V1966" s="5"/>
    </row>
    <row r="1967" spans="1:22">
      <c r="A1967" t="s">
        <v>7842</v>
      </c>
      <c r="B1967" t="s">
        <v>7843</v>
      </c>
      <c r="C1967" t="s">
        <v>18</v>
      </c>
      <c r="D1967" s="9" t="s">
        <v>7844</v>
      </c>
      <c r="E1967" s="8">
        <f>ecommerce_dataset_updated[[#This Row],[Price (Rs.)]]+0</f>
        <v>115.88</v>
      </c>
      <c r="F1967" s="6" t="s">
        <v>26</v>
      </c>
      <c r="G1967" s="7">
        <f>ecommerce_dataset_updated[[#This Row],[Discount (%)]]+0</f>
        <v>25</v>
      </c>
      <c r="H1967" s="6" t="s">
        <v>7845</v>
      </c>
      <c r="I1967" s="6">
        <f>ecommerce_dataset_updated[[#This Row],['[Price (Rs.)']]]*ecommerce_dataset_updated[[#This Row],['[Discount (%)']]]/100</f>
        <v>28.97</v>
      </c>
      <c r="J1967" s="6">
        <f>ecommerce_dataset_updated[[#This Row],[Final_Price(Rs.)]]+0</f>
        <v>86.91</v>
      </c>
      <c r="K1967" s="6">
        <f xml:space="preserve"> ecommerce_dataset_updated[[#This Row],['[Price (Rs.)']]]-ecommerce_dataset_updated[[#This Row],[Discount Amount _]]</f>
        <v>86.91</v>
      </c>
      <c r="L1967" t="s">
        <v>28</v>
      </c>
      <c r="M1967" t="s">
        <v>136</v>
      </c>
      <c r="N1967" s="4" t="s">
        <v>14067</v>
      </c>
      <c r="O1967" s="4" t="s">
        <v>14049</v>
      </c>
      <c r="P1967" s="4" t="s">
        <v>14079</v>
      </c>
      <c r="Q1967" s="5">
        <f>DATE(ecommerce_dataset_updated[[#This Row],[YYYY]],ecommerce_dataset_updated[[#This Row],[MM]],ecommerce_dataset_updated[[#This Row],[DD]])</f>
        <v>45603</v>
      </c>
      <c r="R1967" s="6" t="str">
        <f>TEXT(ecommerce_dataset_updated[[#This Row],['[Purchase_Date']]], "mmm")</f>
        <v>Nov</v>
      </c>
      <c r="S1967" s="6" t="str">
        <f>TEXT(ecommerce_dataset_updated[[#This Row],['[Purchase_Date']]], "ddd")</f>
        <v>Thu</v>
      </c>
      <c r="T1967" s="6">
        <f>ecommerce_dataset_updated[[#This Row],[Final_Price(Rs.) _]]-ecommerce_dataset_updated[[#This Row],['[Final_Price(Rs.)']]]</f>
        <v>0</v>
      </c>
      <c r="U1967" s="6" t="b">
        <f xml:space="preserve"> AND(ecommerce_dataset_updated[[#This Row],[Final_Price(Rs.) _]]=ecommerce_dataset_updated[[#This Row],['[Final_Price(Rs.)']]])</f>
        <v>1</v>
      </c>
      <c r="V1967" s="5"/>
    </row>
    <row r="1968" spans="1:22">
      <c r="A1968" t="s">
        <v>7846</v>
      </c>
      <c r="B1968" t="s">
        <v>7847</v>
      </c>
      <c r="C1968" t="s">
        <v>114</v>
      </c>
      <c r="D1968" s="9" t="s">
        <v>7848</v>
      </c>
      <c r="E1968" s="8">
        <f>ecommerce_dataset_updated[[#This Row],[Price (Rs.)]]+0</f>
        <v>144.04</v>
      </c>
      <c r="F1968" s="6" t="s">
        <v>107</v>
      </c>
      <c r="G1968" s="7">
        <f>ecommerce_dataset_updated[[#This Row],[Discount (%)]]+0</f>
        <v>0</v>
      </c>
      <c r="H1968" s="6" t="s">
        <v>7848</v>
      </c>
      <c r="I1968" s="6">
        <f>ecommerce_dataset_updated[[#This Row],['[Price (Rs.)']]]*ecommerce_dataset_updated[[#This Row],['[Discount (%)']]]/100</f>
        <v>0</v>
      </c>
      <c r="J1968" s="6">
        <f>ecommerce_dataset_updated[[#This Row],[Final_Price(Rs.)]]+0</f>
        <v>144.04</v>
      </c>
      <c r="K1968" s="6">
        <f xml:space="preserve"> ecommerce_dataset_updated[[#This Row],['[Price (Rs.)']]]-ecommerce_dataset_updated[[#This Row],[Discount Amount _]]</f>
        <v>144.04</v>
      </c>
      <c r="L1968" t="s">
        <v>120</v>
      </c>
      <c r="M1968" t="s">
        <v>686</v>
      </c>
      <c r="N1968" s="4" t="s">
        <v>75</v>
      </c>
      <c r="O1968" s="4" t="s">
        <v>14051</v>
      </c>
      <c r="P1968" s="4" t="s">
        <v>14079</v>
      </c>
      <c r="Q1968" s="5">
        <f>DATE(ecommerce_dataset_updated[[#This Row],[YYYY]],ecommerce_dataset_updated[[#This Row],[MM]],ecommerce_dataset_updated[[#This Row],[DD]])</f>
        <v>45332</v>
      </c>
      <c r="R1968" s="6" t="str">
        <f>TEXT(ecommerce_dataset_updated[[#This Row],['[Purchase_Date']]], "mmm")</f>
        <v>Feb</v>
      </c>
      <c r="S1968" s="6" t="str">
        <f>TEXT(ecommerce_dataset_updated[[#This Row],['[Purchase_Date']]], "ddd")</f>
        <v>Sat</v>
      </c>
      <c r="T1968" s="6">
        <f>ecommerce_dataset_updated[[#This Row],[Final_Price(Rs.) _]]-ecommerce_dataset_updated[[#This Row],['[Final_Price(Rs.)']]]</f>
        <v>0</v>
      </c>
      <c r="U1968" s="6" t="b">
        <f xml:space="preserve"> AND(ecommerce_dataset_updated[[#This Row],[Final_Price(Rs.) _]]=ecommerce_dataset_updated[[#This Row],['[Final_Price(Rs.)']]])</f>
        <v>1</v>
      </c>
      <c r="V1968" s="5"/>
    </row>
    <row r="1969" spans="1:22">
      <c r="A1969" t="s">
        <v>7849</v>
      </c>
      <c r="B1969" t="s">
        <v>7850</v>
      </c>
      <c r="C1969" t="s">
        <v>45</v>
      </c>
      <c r="D1969" s="9" t="s">
        <v>7851</v>
      </c>
      <c r="E1969" s="8">
        <f>ecommerce_dataset_updated[[#This Row],[Price (Rs.)]]+0</f>
        <v>461.93</v>
      </c>
      <c r="F1969" s="6" t="s">
        <v>26</v>
      </c>
      <c r="G1969" s="7">
        <f>ecommerce_dataset_updated[[#This Row],[Discount (%)]]+0</f>
        <v>25</v>
      </c>
      <c r="H1969" s="6" t="s">
        <v>7852</v>
      </c>
      <c r="I1969" s="6">
        <f>ecommerce_dataset_updated[[#This Row],['[Price (Rs.)']]]*ecommerce_dataset_updated[[#This Row],['[Discount (%)']]]/100</f>
        <v>115.4825</v>
      </c>
      <c r="J1969" s="6">
        <f>ecommerce_dataset_updated[[#This Row],[Final_Price(Rs.)]]+0</f>
        <v>346.45</v>
      </c>
      <c r="K1969" s="6">
        <f xml:space="preserve"> ecommerce_dataset_updated[[#This Row],['[Price (Rs.)']]]-ecommerce_dataset_updated[[#This Row],[Discount Amount _]]</f>
        <v>346.44749999999999</v>
      </c>
      <c r="L1969" t="s">
        <v>28</v>
      </c>
      <c r="M1969" t="s">
        <v>943</v>
      </c>
      <c r="N1969" s="4" t="s">
        <v>14070</v>
      </c>
      <c r="O1969" s="4" t="s">
        <v>14051</v>
      </c>
      <c r="P1969" s="4" t="s">
        <v>14079</v>
      </c>
      <c r="Q1969" s="5">
        <f>DATE(ecommerce_dataset_updated[[#This Row],[YYYY]],ecommerce_dataset_updated[[#This Row],[MM]],ecommerce_dataset_updated[[#This Row],[DD]])</f>
        <v>45340</v>
      </c>
      <c r="R1969" s="6" t="str">
        <f>TEXT(ecommerce_dataset_updated[[#This Row],['[Purchase_Date']]], "mmm")</f>
        <v>Feb</v>
      </c>
      <c r="S1969" s="6" t="str">
        <f>TEXT(ecommerce_dataset_updated[[#This Row],['[Purchase_Date']]], "ddd")</f>
        <v>Sun</v>
      </c>
      <c r="T1969" s="6">
        <f>ecommerce_dataset_updated[[#This Row],[Final_Price(Rs.) _]]-ecommerce_dataset_updated[[#This Row],['[Final_Price(Rs.)']]]</f>
        <v>-2.4999999999977263E-3</v>
      </c>
      <c r="U1969" s="6" t="b">
        <f xml:space="preserve"> AND(ecommerce_dataset_updated[[#This Row],[Final_Price(Rs.) _]]=ecommerce_dataset_updated[[#This Row],['[Final_Price(Rs.)']]])</f>
        <v>0</v>
      </c>
      <c r="V1969" s="5"/>
    </row>
    <row r="1970" spans="1:22">
      <c r="A1970" t="s">
        <v>7853</v>
      </c>
      <c r="B1970" t="s">
        <v>7854</v>
      </c>
      <c r="C1970" t="s">
        <v>114</v>
      </c>
      <c r="D1970" s="9" t="s">
        <v>7855</v>
      </c>
      <c r="E1970" s="8">
        <f>ecommerce_dataset_updated[[#This Row],[Price (Rs.)]]+0</f>
        <v>68.08</v>
      </c>
      <c r="F1970" s="6" t="s">
        <v>75</v>
      </c>
      <c r="G1970" s="7">
        <f>ecommerce_dataset_updated[[#This Row],[Discount (%)]]+0</f>
        <v>10</v>
      </c>
      <c r="H1970" s="6" t="s">
        <v>7856</v>
      </c>
      <c r="I1970" s="6">
        <f>ecommerce_dataset_updated[[#This Row],['[Price (Rs.)']]]*ecommerce_dataset_updated[[#This Row],['[Discount (%)']]]/100</f>
        <v>6.8079999999999998</v>
      </c>
      <c r="J1970" s="6">
        <f>ecommerce_dataset_updated[[#This Row],[Final_Price(Rs.)]]+0</f>
        <v>61.27</v>
      </c>
      <c r="K1970" s="6">
        <f xml:space="preserve"> ecommerce_dataset_updated[[#This Row],['[Price (Rs.)']]]-ecommerce_dataset_updated[[#This Row],[Discount Amount _]]</f>
        <v>61.271999999999998</v>
      </c>
      <c r="L1970" t="s">
        <v>14</v>
      </c>
      <c r="M1970" t="s">
        <v>145</v>
      </c>
      <c r="N1970" s="4" t="s">
        <v>2910</v>
      </c>
      <c r="O1970" s="4" t="s">
        <v>14050</v>
      </c>
      <c r="P1970" s="4" t="s">
        <v>14079</v>
      </c>
      <c r="Q1970" s="5">
        <f>DATE(ecommerce_dataset_updated[[#This Row],[YYYY]],ecommerce_dataset_updated[[#This Row],[MM]],ecommerce_dataset_updated[[#This Row],[DD]])</f>
        <v>45549</v>
      </c>
      <c r="R1970" s="6" t="str">
        <f>TEXT(ecommerce_dataset_updated[[#This Row],['[Purchase_Date']]], "mmm")</f>
        <v>Sep</v>
      </c>
      <c r="S1970" s="6" t="str">
        <f>TEXT(ecommerce_dataset_updated[[#This Row],['[Purchase_Date']]], "ddd")</f>
        <v>Sat</v>
      </c>
      <c r="T1970" s="6">
        <f>ecommerce_dataset_updated[[#This Row],[Final_Price(Rs.) _]]-ecommerce_dataset_updated[[#This Row],['[Final_Price(Rs.)']]]</f>
        <v>1.9999999999953388E-3</v>
      </c>
      <c r="U1970" s="6" t="b">
        <f xml:space="preserve"> AND(ecommerce_dataset_updated[[#This Row],[Final_Price(Rs.) _]]=ecommerce_dataset_updated[[#This Row],['[Final_Price(Rs.)']]])</f>
        <v>0</v>
      </c>
      <c r="V1970" s="5"/>
    </row>
    <row r="1971" spans="1:22">
      <c r="A1971" t="s">
        <v>7857</v>
      </c>
      <c r="B1971" t="s">
        <v>7858</v>
      </c>
      <c r="C1971" t="s">
        <v>68</v>
      </c>
      <c r="D1971" s="9" t="s">
        <v>7859</v>
      </c>
      <c r="E1971" s="8">
        <f>ecommerce_dataset_updated[[#This Row],[Price (Rs.)]]+0</f>
        <v>156.47</v>
      </c>
      <c r="F1971" s="6" t="s">
        <v>12</v>
      </c>
      <c r="G1971" s="7">
        <f>ecommerce_dataset_updated[[#This Row],[Discount (%)]]+0</f>
        <v>15</v>
      </c>
      <c r="H1971" s="6" t="s">
        <v>7860</v>
      </c>
      <c r="I1971" s="6">
        <f>ecommerce_dataset_updated[[#This Row],['[Price (Rs.)']]]*ecommerce_dataset_updated[[#This Row],['[Discount (%)']]]/100</f>
        <v>23.470500000000001</v>
      </c>
      <c r="J1971" s="6">
        <f>ecommerce_dataset_updated[[#This Row],[Final_Price(Rs.)]]+0</f>
        <v>133</v>
      </c>
      <c r="K1971" s="6">
        <f xml:space="preserve"> ecommerce_dataset_updated[[#This Row],['[Price (Rs.)']]]-ecommerce_dataset_updated[[#This Row],[Discount Amount _]]</f>
        <v>132.99950000000001</v>
      </c>
      <c r="L1971" t="s">
        <v>28</v>
      </c>
      <c r="M1971" t="s">
        <v>2919</v>
      </c>
      <c r="N1971" s="4" t="s">
        <v>14064</v>
      </c>
      <c r="O1971" s="4" t="s">
        <v>14059</v>
      </c>
      <c r="P1971" s="4" t="s">
        <v>14079</v>
      </c>
      <c r="Q1971" s="5">
        <f>DATE(ecommerce_dataset_updated[[#This Row],[YYYY]],ecommerce_dataset_updated[[#This Row],[MM]],ecommerce_dataset_updated[[#This Row],[DD]])</f>
        <v>45425</v>
      </c>
      <c r="R1971" s="6" t="str">
        <f>TEXT(ecommerce_dataset_updated[[#This Row],['[Purchase_Date']]], "mmm")</f>
        <v>May</v>
      </c>
      <c r="S1971" s="6" t="str">
        <f>TEXT(ecommerce_dataset_updated[[#This Row],['[Purchase_Date']]], "ddd")</f>
        <v>Mon</v>
      </c>
      <c r="T1971" s="6">
        <f>ecommerce_dataset_updated[[#This Row],[Final_Price(Rs.) _]]-ecommerce_dataset_updated[[#This Row],['[Final_Price(Rs.)']]]</f>
        <v>-4.9999999998817657E-4</v>
      </c>
      <c r="U1971" s="6" t="b">
        <f xml:space="preserve"> AND(ecommerce_dataset_updated[[#This Row],[Final_Price(Rs.) _]]=ecommerce_dataset_updated[[#This Row],['[Final_Price(Rs.)']]])</f>
        <v>0</v>
      </c>
      <c r="V1971" s="5"/>
    </row>
    <row r="1972" spans="1:22">
      <c r="A1972" t="s">
        <v>7861</v>
      </c>
      <c r="B1972" t="s">
        <v>7862</v>
      </c>
      <c r="C1972" t="s">
        <v>32</v>
      </c>
      <c r="D1972" s="9" t="s">
        <v>7863</v>
      </c>
      <c r="E1972" s="8">
        <f>ecommerce_dataset_updated[[#This Row],[Price (Rs.)]]+0</f>
        <v>489.95</v>
      </c>
      <c r="F1972" s="6" t="s">
        <v>20</v>
      </c>
      <c r="G1972" s="7">
        <f>ecommerce_dataset_updated[[#This Row],[Discount (%)]]+0</f>
        <v>20</v>
      </c>
      <c r="H1972" s="6" t="s">
        <v>7864</v>
      </c>
      <c r="I1972" s="6">
        <f>ecommerce_dataset_updated[[#This Row],['[Price (Rs.)']]]*ecommerce_dataset_updated[[#This Row],['[Discount (%)']]]/100</f>
        <v>97.99</v>
      </c>
      <c r="J1972" s="6">
        <f>ecommerce_dataset_updated[[#This Row],[Final_Price(Rs.)]]+0</f>
        <v>391.96</v>
      </c>
      <c r="K1972" s="6">
        <f xml:space="preserve"> ecommerce_dataset_updated[[#This Row],['[Price (Rs.)']]]-ecommerce_dataset_updated[[#This Row],[Discount Amount _]]</f>
        <v>391.96</v>
      </c>
      <c r="L1972" t="s">
        <v>120</v>
      </c>
      <c r="M1972" t="s">
        <v>1574</v>
      </c>
      <c r="N1972" s="4" t="s">
        <v>14061</v>
      </c>
      <c r="O1972" s="4" t="s">
        <v>14055</v>
      </c>
      <c r="P1972" s="4" t="s">
        <v>14079</v>
      </c>
      <c r="Q1972" s="5">
        <f>DATE(ecommerce_dataset_updated[[#This Row],[YYYY]],ecommerce_dataset_updated[[#This Row],[MM]],ecommerce_dataset_updated[[#This Row],[DD]])</f>
        <v>45525</v>
      </c>
      <c r="R1972" s="6" t="str">
        <f>TEXT(ecommerce_dataset_updated[[#This Row],['[Purchase_Date']]], "mmm")</f>
        <v>Aug</v>
      </c>
      <c r="S1972" s="6" t="str">
        <f>TEXT(ecommerce_dataset_updated[[#This Row],['[Purchase_Date']]], "ddd")</f>
        <v>Wed</v>
      </c>
      <c r="T1972" s="6">
        <f>ecommerce_dataset_updated[[#This Row],[Final_Price(Rs.) _]]-ecommerce_dataset_updated[[#This Row],['[Final_Price(Rs.)']]]</f>
        <v>0</v>
      </c>
      <c r="U1972" s="6" t="b">
        <f xml:space="preserve"> AND(ecommerce_dataset_updated[[#This Row],[Final_Price(Rs.) _]]=ecommerce_dataset_updated[[#This Row],['[Final_Price(Rs.)']]])</f>
        <v>1</v>
      </c>
      <c r="V1972" s="5"/>
    </row>
    <row r="1973" spans="1:22">
      <c r="A1973" t="s">
        <v>7865</v>
      </c>
      <c r="B1973" t="s">
        <v>7866</v>
      </c>
      <c r="C1973" t="s">
        <v>45</v>
      </c>
      <c r="D1973" s="9" t="s">
        <v>7867</v>
      </c>
      <c r="E1973" s="8">
        <f>ecommerce_dataset_updated[[#This Row],[Price (Rs.)]]+0</f>
        <v>403.62</v>
      </c>
      <c r="F1973" s="6" t="s">
        <v>47</v>
      </c>
      <c r="G1973" s="7">
        <f>ecommerce_dataset_updated[[#This Row],[Discount (%)]]+0</f>
        <v>50</v>
      </c>
      <c r="H1973" s="6" t="s">
        <v>7868</v>
      </c>
      <c r="I1973" s="6">
        <f>ecommerce_dataset_updated[[#This Row],['[Price (Rs.)']]]*ecommerce_dataset_updated[[#This Row],['[Discount (%)']]]/100</f>
        <v>201.81</v>
      </c>
      <c r="J1973" s="6">
        <f>ecommerce_dataset_updated[[#This Row],[Final_Price(Rs.)]]+0</f>
        <v>201.81</v>
      </c>
      <c r="K1973" s="6">
        <f xml:space="preserve"> ecommerce_dataset_updated[[#This Row],['[Price (Rs.)']]]-ecommerce_dataset_updated[[#This Row],[Discount Amount _]]</f>
        <v>201.81</v>
      </c>
      <c r="L1973" t="s">
        <v>35</v>
      </c>
      <c r="M1973" t="s">
        <v>2875</v>
      </c>
      <c r="N1973" s="4" t="s">
        <v>14066</v>
      </c>
      <c r="O1973" s="4" t="s">
        <v>14055</v>
      </c>
      <c r="P1973" s="4" t="s">
        <v>14079</v>
      </c>
      <c r="Q1973" s="5">
        <f>DATE(ecommerce_dataset_updated[[#This Row],[YYYY]],ecommerce_dataset_updated[[#This Row],[MM]],ecommerce_dataset_updated[[#This Row],[DD]])</f>
        <v>45523</v>
      </c>
      <c r="R1973" s="6" t="str">
        <f>TEXT(ecommerce_dataset_updated[[#This Row],['[Purchase_Date']]], "mmm")</f>
        <v>Aug</v>
      </c>
      <c r="S1973" s="6" t="str">
        <f>TEXT(ecommerce_dataset_updated[[#This Row],['[Purchase_Date']]], "ddd")</f>
        <v>Mon</v>
      </c>
      <c r="T1973" s="6">
        <f>ecommerce_dataset_updated[[#This Row],[Final_Price(Rs.) _]]-ecommerce_dataset_updated[[#This Row],['[Final_Price(Rs.)']]]</f>
        <v>0</v>
      </c>
      <c r="U1973" s="6" t="b">
        <f xml:space="preserve"> AND(ecommerce_dataset_updated[[#This Row],[Final_Price(Rs.) _]]=ecommerce_dataset_updated[[#This Row],['[Final_Price(Rs.)']]])</f>
        <v>1</v>
      </c>
      <c r="V1973" s="5"/>
    </row>
    <row r="1974" spans="1:22">
      <c r="A1974" t="s">
        <v>7869</v>
      </c>
      <c r="B1974" t="s">
        <v>7870</v>
      </c>
      <c r="C1974" t="s">
        <v>39</v>
      </c>
      <c r="D1974" s="9" t="s">
        <v>7871</v>
      </c>
      <c r="E1974" s="8">
        <f>ecommerce_dataset_updated[[#This Row],[Price (Rs.)]]+0</f>
        <v>175.16</v>
      </c>
      <c r="F1974" s="6" t="s">
        <v>53</v>
      </c>
      <c r="G1974" s="7">
        <f>ecommerce_dataset_updated[[#This Row],[Discount (%)]]+0</f>
        <v>5</v>
      </c>
      <c r="H1974" s="6" t="s">
        <v>7872</v>
      </c>
      <c r="I1974" s="6">
        <f>ecommerce_dataset_updated[[#This Row],['[Price (Rs.)']]]*ecommerce_dataset_updated[[#This Row],['[Discount (%)']]]/100</f>
        <v>8.7579999999999991</v>
      </c>
      <c r="J1974" s="6">
        <f>ecommerce_dataset_updated[[#This Row],[Final_Price(Rs.)]]+0</f>
        <v>166.4</v>
      </c>
      <c r="K1974" s="6">
        <f xml:space="preserve"> ecommerce_dataset_updated[[#This Row],['[Price (Rs.)']]]-ecommerce_dataset_updated[[#This Row],[Discount Amount _]]</f>
        <v>166.40199999999999</v>
      </c>
      <c r="L1974" t="s">
        <v>77</v>
      </c>
      <c r="M1974" t="s">
        <v>5186</v>
      </c>
      <c r="N1974" s="4" t="s">
        <v>154</v>
      </c>
      <c r="O1974" s="4" t="s">
        <v>14057</v>
      </c>
      <c r="P1974" s="4" t="s">
        <v>14079</v>
      </c>
      <c r="Q1974" s="5">
        <f>DATE(ecommerce_dataset_updated[[#This Row],[YYYY]],ecommerce_dataset_updated[[#This Row],[MM]],ecommerce_dataset_updated[[#This Row],[DD]])</f>
        <v>45381</v>
      </c>
      <c r="R1974" s="6" t="str">
        <f>TEXT(ecommerce_dataset_updated[[#This Row],['[Purchase_Date']]], "mmm")</f>
        <v>Mar</v>
      </c>
      <c r="S1974" s="6" t="str">
        <f>TEXT(ecommerce_dataset_updated[[#This Row],['[Purchase_Date']]], "ddd")</f>
        <v>Sat</v>
      </c>
      <c r="T1974" s="6">
        <f>ecommerce_dataset_updated[[#This Row],[Final_Price(Rs.) _]]-ecommerce_dataset_updated[[#This Row],['[Final_Price(Rs.)']]]</f>
        <v>1.999999999981128E-3</v>
      </c>
      <c r="U1974" s="6" t="b">
        <f xml:space="preserve"> AND(ecommerce_dataset_updated[[#This Row],[Final_Price(Rs.) _]]=ecommerce_dataset_updated[[#This Row],['[Final_Price(Rs.)']]])</f>
        <v>0</v>
      </c>
      <c r="V1974" s="5"/>
    </row>
    <row r="1975" spans="1:22">
      <c r="A1975" t="s">
        <v>7873</v>
      </c>
      <c r="B1975" t="s">
        <v>7874</v>
      </c>
      <c r="C1975" t="s">
        <v>32</v>
      </c>
      <c r="D1975" s="9" t="s">
        <v>7875</v>
      </c>
      <c r="E1975" s="8">
        <f>ecommerce_dataset_updated[[#This Row],[Price (Rs.)]]+0</f>
        <v>481.16</v>
      </c>
      <c r="F1975" s="6" t="s">
        <v>12</v>
      </c>
      <c r="G1975" s="7">
        <f>ecommerce_dataset_updated[[#This Row],[Discount (%)]]+0</f>
        <v>15</v>
      </c>
      <c r="H1975" s="6" t="s">
        <v>7876</v>
      </c>
      <c r="I1975" s="6">
        <f>ecommerce_dataset_updated[[#This Row],['[Price (Rs.)']]]*ecommerce_dataset_updated[[#This Row],['[Discount (%)']]]/100</f>
        <v>72.174000000000007</v>
      </c>
      <c r="J1975" s="6">
        <f>ecommerce_dataset_updated[[#This Row],[Final_Price(Rs.)]]+0</f>
        <v>408.99</v>
      </c>
      <c r="K1975" s="6">
        <f xml:space="preserve"> ecommerce_dataset_updated[[#This Row],['[Price (Rs.)']]]-ecommerce_dataset_updated[[#This Row],[Discount Amount _]]</f>
        <v>408.98599999999999</v>
      </c>
      <c r="L1975" t="s">
        <v>120</v>
      </c>
      <c r="M1975" t="s">
        <v>1357</v>
      </c>
      <c r="N1975" s="4" t="s">
        <v>14061</v>
      </c>
      <c r="O1975" s="4" t="s">
        <v>14052</v>
      </c>
      <c r="P1975" s="4" t="s">
        <v>14079</v>
      </c>
      <c r="Q1975" s="5">
        <f>DATE(ecommerce_dataset_updated[[#This Row],[YYYY]],ecommerce_dataset_updated[[#This Row],[MM]],ecommerce_dataset_updated[[#This Row],[DD]])</f>
        <v>45312</v>
      </c>
      <c r="R1975" s="6" t="str">
        <f>TEXT(ecommerce_dataset_updated[[#This Row],['[Purchase_Date']]], "mmm")</f>
        <v>Jan</v>
      </c>
      <c r="S1975" s="6" t="str">
        <f>TEXT(ecommerce_dataset_updated[[#This Row],['[Purchase_Date']]], "ddd")</f>
        <v>Sun</v>
      </c>
      <c r="T1975" s="6">
        <f>ecommerce_dataset_updated[[#This Row],[Final_Price(Rs.) _]]-ecommerce_dataset_updated[[#This Row],['[Final_Price(Rs.)']]]</f>
        <v>-4.0000000000190994E-3</v>
      </c>
      <c r="U1975" s="6" t="b">
        <f xml:space="preserve"> AND(ecommerce_dataset_updated[[#This Row],[Final_Price(Rs.) _]]=ecommerce_dataset_updated[[#This Row],['[Final_Price(Rs.)']]])</f>
        <v>0</v>
      </c>
      <c r="V1975" s="5"/>
    </row>
    <row r="1976" spans="1:22">
      <c r="A1976" t="s">
        <v>7877</v>
      </c>
      <c r="B1976" t="s">
        <v>7878</v>
      </c>
      <c r="C1976" t="s">
        <v>39</v>
      </c>
      <c r="D1976" s="9" t="s">
        <v>5308</v>
      </c>
      <c r="E1976" s="8">
        <f>ecommerce_dataset_updated[[#This Row],[Price (Rs.)]]+0</f>
        <v>182.13</v>
      </c>
      <c r="F1976" s="6" t="s">
        <v>26</v>
      </c>
      <c r="G1976" s="7">
        <f>ecommerce_dataset_updated[[#This Row],[Discount (%)]]+0</f>
        <v>25</v>
      </c>
      <c r="H1976" s="6" t="s">
        <v>7879</v>
      </c>
      <c r="I1976" s="6">
        <f>ecommerce_dataset_updated[[#This Row],['[Price (Rs.)']]]*ecommerce_dataset_updated[[#This Row],['[Discount (%)']]]/100</f>
        <v>45.532499999999999</v>
      </c>
      <c r="J1976" s="6">
        <f>ecommerce_dataset_updated[[#This Row],[Final_Price(Rs.)]]+0</f>
        <v>136.6</v>
      </c>
      <c r="K1976" s="6">
        <f xml:space="preserve"> ecommerce_dataset_updated[[#This Row],['[Price (Rs.)']]]-ecommerce_dataset_updated[[#This Row],[Discount Amount _]]</f>
        <v>136.5975</v>
      </c>
      <c r="L1976" t="s">
        <v>77</v>
      </c>
      <c r="M1976" t="s">
        <v>1672</v>
      </c>
      <c r="N1976" s="4" t="s">
        <v>14050</v>
      </c>
      <c r="O1976" s="4" t="s">
        <v>14049</v>
      </c>
      <c r="P1976" s="4" t="s">
        <v>14079</v>
      </c>
      <c r="Q1976" s="5">
        <f>DATE(ecommerce_dataset_updated[[#This Row],[YYYY]],ecommerce_dataset_updated[[#This Row],[MM]],ecommerce_dataset_updated[[#This Row],[DD]])</f>
        <v>45605</v>
      </c>
      <c r="R1976" s="6" t="str">
        <f>TEXT(ecommerce_dataset_updated[[#This Row],['[Purchase_Date']]], "mmm")</f>
        <v>Nov</v>
      </c>
      <c r="S1976" s="6" t="str">
        <f>TEXT(ecommerce_dataset_updated[[#This Row],['[Purchase_Date']]], "ddd")</f>
        <v>Sat</v>
      </c>
      <c r="T1976" s="6">
        <f>ecommerce_dataset_updated[[#This Row],[Final_Price(Rs.) _]]-ecommerce_dataset_updated[[#This Row],['[Final_Price(Rs.)']]]</f>
        <v>-2.4999999999977263E-3</v>
      </c>
      <c r="U1976" s="6" t="b">
        <f xml:space="preserve"> AND(ecommerce_dataset_updated[[#This Row],[Final_Price(Rs.) _]]=ecommerce_dataset_updated[[#This Row],['[Final_Price(Rs.)']]])</f>
        <v>0</v>
      </c>
      <c r="V1976" s="5"/>
    </row>
    <row r="1977" spans="1:22">
      <c r="A1977" t="s">
        <v>7880</v>
      </c>
      <c r="B1977" t="s">
        <v>7881</v>
      </c>
      <c r="C1977" t="s">
        <v>45</v>
      </c>
      <c r="D1977" s="9" t="s">
        <v>7882</v>
      </c>
      <c r="E1977" s="8">
        <f>ecommerce_dataset_updated[[#This Row],[Price (Rs.)]]+0</f>
        <v>289.48</v>
      </c>
      <c r="F1977" s="6" t="s">
        <v>20</v>
      </c>
      <c r="G1977" s="7">
        <f>ecommerce_dataset_updated[[#This Row],[Discount (%)]]+0</f>
        <v>20</v>
      </c>
      <c r="H1977" s="6" t="s">
        <v>7883</v>
      </c>
      <c r="I1977" s="6">
        <f>ecommerce_dataset_updated[[#This Row],['[Price (Rs.)']]]*ecommerce_dataset_updated[[#This Row],['[Discount (%)']]]/100</f>
        <v>57.896000000000001</v>
      </c>
      <c r="J1977" s="6">
        <f>ecommerce_dataset_updated[[#This Row],[Final_Price(Rs.)]]+0</f>
        <v>231.58</v>
      </c>
      <c r="K1977" s="6">
        <f xml:space="preserve"> ecommerce_dataset_updated[[#This Row],['[Price (Rs.)']]]-ecommerce_dataset_updated[[#This Row],[Discount Amount _]]</f>
        <v>231.584</v>
      </c>
      <c r="L1977" t="s">
        <v>35</v>
      </c>
      <c r="M1977" t="s">
        <v>4693</v>
      </c>
      <c r="N1977" s="4" t="s">
        <v>154</v>
      </c>
      <c r="O1977" s="4" t="s">
        <v>14052</v>
      </c>
      <c r="P1977" s="4" t="s">
        <v>14079</v>
      </c>
      <c r="Q1977" s="5">
        <f>DATE(ecommerce_dataset_updated[[#This Row],[YYYY]],ecommerce_dataset_updated[[#This Row],[MM]],ecommerce_dataset_updated[[#This Row],[DD]])</f>
        <v>45321</v>
      </c>
      <c r="R1977" s="6" t="str">
        <f>TEXT(ecommerce_dataset_updated[[#This Row],['[Purchase_Date']]], "mmm")</f>
        <v>Jan</v>
      </c>
      <c r="S1977" s="6" t="str">
        <f>TEXT(ecommerce_dataset_updated[[#This Row],['[Purchase_Date']]], "ddd")</f>
        <v>Tue</v>
      </c>
      <c r="T1977" s="6">
        <f>ecommerce_dataset_updated[[#This Row],[Final_Price(Rs.) _]]-ecommerce_dataset_updated[[#This Row],['[Final_Price(Rs.)']]]</f>
        <v>3.9999999999906777E-3</v>
      </c>
      <c r="U1977" s="6" t="b">
        <f xml:space="preserve"> AND(ecommerce_dataset_updated[[#This Row],[Final_Price(Rs.) _]]=ecommerce_dataset_updated[[#This Row],['[Final_Price(Rs.)']]])</f>
        <v>0</v>
      </c>
      <c r="V1977" s="5"/>
    </row>
    <row r="1978" spans="1:22">
      <c r="A1978" t="s">
        <v>7884</v>
      </c>
      <c r="B1978" t="s">
        <v>7885</v>
      </c>
      <c r="C1978" t="s">
        <v>18</v>
      </c>
      <c r="D1978" s="9" t="s">
        <v>7886</v>
      </c>
      <c r="E1978" s="8">
        <f>ecommerce_dataset_updated[[#This Row],[Price (Rs.)]]+0</f>
        <v>154.02000000000001</v>
      </c>
      <c r="F1978" s="6" t="s">
        <v>154</v>
      </c>
      <c r="G1978" s="7">
        <f>ecommerce_dataset_updated[[#This Row],[Discount (%)]]+0</f>
        <v>30</v>
      </c>
      <c r="H1978" s="6" t="s">
        <v>7887</v>
      </c>
      <c r="I1978" s="6">
        <f>ecommerce_dataset_updated[[#This Row],['[Price (Rs.)']]]*ecommerce_dataset_updated[[#This Row],['[Discount (%)']]]/100</f>
        <v>46.206000000000003</v>
      </c>
      <c r="J1978" s="6">
        <f>ecommerce_dataset_updated[[#This Row],[Final_Price(Rs.)]]+0</f>
        <v>107.81</v>
      </c>
      <c r="K1978" s="6">
        <f xml:space="preserve"> ecommerce_dataset_updated[[#This Row],['[Price (Rs.)']]]-ecommerce_dataset_updated[[#This Row],[Discount Amount _]]</f>
        <v>107.81400000000001</v>
      </c>
      <c r="L1978" t="s">
        <v>120</v>
      </c>
      <c r="M1978" t="s">
        <v>676</v>
      </c>
      <c r="N1978" s="4" t="s">
        <v>14048</v>
      </c>
      <c r="O1978" s="4" t="s">
        <v>14053</v>
      </c>
      <c r="P1978" s="4" t="s">
        <v>14079</v>
      </c>
      <c r="Q1978" s="5">
        <f>DATE(ecommerce_dataset_updated[[#This Row],[YYYY]],ecommerce_dataset_updated[[#This Row],[MM]],ecommerce_dataset_updated[[#This Row],[DD]])</f>
        <v>45394</v>
      </c>
      <c r="R1978" s="6" t="str">
        <f>TEXT(ecommerce_dataset_updated[[#This Row],['[Purchase_Date']]], "mmm")</f>
        <v>Apr</v>
      </c>
      <c r="S1978" s="6" t="str">
        <f>TEXT(ecommerce_dataset_updated[[#This Row],['[Purchase_Date']]], "ddd")</f>
        <v>Fri</v>
      </c>
      <c r="T1978" s="6">
        <f>ecommerce_dataset_updated[[#This Row],[Final_Price(Rs.) _]]-ecommerce_dataset_updated[[#This Row],['[Final_Price(Rs.)']]]</f>
        <v>4.0000000000048885E-3</v>
      </c>
      <c r="U1978" s="6" t="b">
        <f xml:space="preserve"> AND(ecommerce_dataset_updated[[#This Row],[Final_Price(Rs.) _]]=ecommerce_dataset_updated[[#This Row],['[Final_Price(Rs.)']]])</f>
        <v>0</v>
      </c>
      <c r="V1978" s="5"/>
    </row>
    <row r="1979" spans="1:22">
      <c r="A1979" t="s">
        <v>7888</v>
      </c>
      <c r="B1979" t="s">
        <v>7889</v>
      </c>
      <c r="C1979" t="s">
        <v>45</v>
      </c>
      <c r="D1979" s="9" t="s">
        <v>7890</v>
      </c>
      <c r="E1979" s="8">
        <f>ecommerce_dataset_updated[[#This Row],[Price (Rs.)]]+0</f>
        <v>298.47000000000003</v>
      </c>
      <c r="F1979" s="6" t="s">
        <v>107</v>
      </c>
      <c r="G1979" s="7">
        <f>ecommerce_dataset_updated[[#This Row],[Discount (%)]]+0</f>
        <v>0</v>
      </c>
      <c r="H1979" s="6" t="s">
        <v>7890</v>
      </c>
      <c r="I1979" s="6">
        <f>ecommerce_dataset_updated[[#This Row],['[Price (Rs.)']]]*ecommerce_dataset_updated[[#This Row],['[Discount (%)']]]/100</f>
        <v>0</v>
      </c>
      <c r="J1979" s="6">
        <f>ecommerce_dataset_updated[[#This Row],[Final_Price(Rs.)]]+0</f>
        <v>298.47000000000003</v>
      </c>
      <c r="K1979" s="6">
        <f xml:space="preserve"> ecommerce_dataset_updated[[#This Row],['[Price (Rs.)']]]-ecommerce_dataset_updated[[#This Row],[Discount Amount _]]</f>
        <v>298.47000000000003</v>
      </c>
      <c r="L1979" t="s">
        <v>120</v>
      </c>
      <c r="M1979" t="s">
        <v>2559</v>
      </c>
      <c r="N1979" s="4" t="s">
        <v>14053</v>
      </c>
      <c r="O1979" s="4" t="s">
        <v>14052</v>
      </c>
      <c r="P1979" s="4" t="s">
        <v>14079</v>
      </c>
      <c r="Q1979" s="5">
        <f>DATE(ecommerce_dataset_updated[[#This Row],[YYYY]],ecommerce_dataset_updated[[#This Row],[MM]],ecommerce_dataset_updated[[#This Row],[DD]])</f>
        <v>45295</v>
      </c>
      <c r="R1979" s="6" t="str">
        <f>TEXT(ecommerce_dataset_updated[[#This Row],['[Purchase_Date']]], "mmm")</f>
        <v>Jan</v>
      </c>
      <c r="S1979" s="6" t="str">
        <f>TEXT(ecommerce_dataset_updated[[#This Row],['[Purchase_Date']]], "ddd")</f>
        <v>Thu</v>
      </c>
      <c r="T1979" s="6">
        <f>ecommerce_dataset_updated[[#This Row],[Final_Price(Rs.) _]]-ecommerce_dataset_updated[[#This Row],['[Final_Price(Rs.)']]]</f>
        <v>0</v>
      </c>
      <c r="U1979" s="6" t="b">
        <f xml:space="preserve"> AND(ecommerce_dataset_updated[[#This Row],[Final_Price(Rs.) _]]=ecommerce_dataset_updated[[#This Row],['[Final_Price(Rs.)']]])</f>
        <v>1</v>
      </c>
      <c r="V1979" s="5"/>
    </row>
    <row r="1980" spans="1:22">
      <c r="A1980" t="s">
        <v>7891</v>
      </c>
      <c r="B1980" t="s">
        <v>7892</v>
      </c>
      <c r="C1980" t="s">
        <v>39</v>
      </c>
      <c r="D1980" s="9" t="s">
        <v>7893</v>
      </c>
      <c r="E1980" s="8">
        <f>ecommerce_dataset_updated[[#This Row],[Price (Rs.)]]+0</f>
        <v>119.15</v>
      </c>
      <c r="F1980" s="6" t="s">
        <v>154</v>
      </c>
      <c r="G1980" s="7">
        <f>ecommerce_dataset_updated[[#This Row],[Discount (%)]]+0</f>
        <v>30</v>
      </c>
      <c r="H1980" s="6" t="s">
        <v>7894</v>
      </c>
      <c r="I1980" s="6">
        <f>ecommerce_dataset_updated[[#This Row],['[Price (Rs.)']]]*ecommerce_dataset_updated[[#This Row],['[Discount (%)']]]/100</f>
        <v>35.744999999999997</v>
      </c>
      <c r="J1980" s="6">
        <f>ecommerce_dataset_updated[[#This Row],[Final_Price(Rs.)]]+0</f>
        <v>83.41</v>
      </c>
      <c r="K1980" s="6">
        <f xml:space="preserve"> ecommerce_dataset_updated[[#This Row],['[Price (Rs.)']]]-ecommerce_dataset_updated[[#This Row],[Discount Amount _]]</f>
        <v>83.405000000000001</v>
      </c>
      <c r="L1980" t="s">
        <v>77</v>
      </c>
      <c r="M1980" t="s">
        <v>2459</v>
      </c>
      <c r="N1980" s="4" t="s">
        <v>14058</v>
      </c>
      <c r="O1980" s="4" t="s">
        <v>14067</v>
      </c>
      <c r="P1980" s="4" t="s">
        <v>14079</v>
      </c>
      <c r="Q1980" s="5">
        <f>DATE(ecommerce_dataset_updated[[#This Row],[YYYY]],ecommerce_dataset_updated[[#This Row],[MM]],ecommerce_dataset_updated[[#This Row],[DD]])</f>
        <v>45502</v>
      </c>
      <c r="R1980" s="6" t="str">
        <f>TEXT(ecommerce_dataset_updated[[#This Row],['[Purchase_Date']]], "mmm")</f>
        <v>Jul</v>
      </c>
      <c r="S1980" s="6" t="str">
        <f>TEXT(ecommerce_dataset_updated[[#This Row],['[Purchase_Date']]], "ddd")</f>
        <v>Mon</v>
      </c>
      <c r="T1980" s="6">
        <f>ecommerce_dataset_updated[[#This Row],[Final_Price(Rs.) _]]-ecommerce_dataset_updated[[#This Row],['[Final_Price(Rs.)']]]</f>
        <v>-4.9999999999954525E-3</v>
      </c>
      <c r="U1980" s="6" t="b">
        <f xml:space="preserve"> AND(ecommerce_dataset_updated[[#This Row],[Final_Price(Rs.) _]]=ecommerce_dataset_updated[[#This Row],['[Final_Price(Rs.)']]])</f>
        <v>0</v>
      </c>
      <c r="V1980" s="5"/>
    </row>
    <row r="1981" spans="1:22">
      <c r="A1981" t="s">
        <v>7895</v>
      </c>
      <c r="B1981" t="s">
        <v>7896</v>
      </c>
      <c r="C1981" t="s">
        <v>10</v>
      </c>
      <c r="D1981" s="9" t="s">
        <v>7897</v>
      </c>
      <c r="E1981" s="8">
        <f>ecommerce_dataset_updated[[#This Row],[Price (Rs.)]]+0</f>
        <v>328.87</v>
      </c>
      <c r="F1981" s="6" t="s">
        <v>53</v>
      </c>
      <c r="G1981" s="7">
        <f>ecommerce_dataset_updated[[#This Row],[Discount (%)]]+0</f>
        <v>5</v>
      </c>
      <c r="H1981" s="6" t="s">
        <v>7898</v>
      </c>
      <c r="I1981" s="6">
        <f>ecommerce_dataset_updated[[#This Row],['[Price (Rs.)']]]*ecommerce_dataset_updated[[#This Row],['[Discount (%)']]]/100</f>
        <v>16.4435</v>
      </c>
      <c r="J1981" s="6">
        <f>ecommerce_dataset_updated[[#This Row],[Final_Price(Rs.)]]+0</f>
        <v>312.43</v>
      </c>
      <c r="K1981" s="6">
        <f xml:space="preserve"> ecommerce_dataset_updated[[#This Row],['[Price (Rs.)']]]-ecommerce_dataset_updated[[#This Row],[Discount Amount _]]</f>
        <v>312.42650000000003</v>
      </c>
      <c r="L1981" t="s">
        <v>35</v>
      </c>
      <c r="M1981" t="s">
        <v>1212</v>
      </c>
      <c r="N1981" s="4" t="s">
        <v>14063</v>
      </c>
      <c r="O1981" s="4" t="s">
        <v>14051</v>
      </c>
      <c r="P1981" s="4" t="s">
        <v>14079</v>
      </c>
      <c r="Q1981" s="5">
        <f>DATE(ecommerce_dataset_updated[[#This Row],[YYYY]],ecommerce_dataset_updated[[#This Row],[MM]],ecommerce_dataset_updated[[#This Row],[DD]])</f>
        <v>45339</v>
      </c>
      <c r="R1981" s="6" t="str">
        <f>TEXT(ecommerce_dataset_updated[[#This Row],['[Purchase_Date']]], "mmm")</f>
        <v>Feb</v>
      </c>
      <c r="S1981" s="6" t="str">
        <f>TEXT(ecommerce_dataset_updated[[#This Row],['[Purchase_Date']]], "ddd")</f>
        <v>Sat</v>
      </c>
      <c r="T1981" s="6">
        <f>ecommerce_dataset_updated[[#This Row],[Final_Price(Rs.) _]]-ecommerce_dataset_updated[[#This Row],['[Final_Price(Rs.)']]]</f>
        <v>-3.4999999999740794E-3</v>
      </c>
      <c r="U1981" s="6" t="b">
        <f xml:space="preserve"> AND(ecommerce_dataset_updated[[#This Row],[Final_Price(Rs.) _]]=ecommerce_dataset_updated[[#This Row],['[Final_Price(Rs.)']]])</f>
        <v>0</v>
      </c>
      <c r="V1981" s="5"/>
    </row>
    <row r="1982" spans="1:22">
      <c r="A1982" t="s">
        <v>7899</v>
      </c>
      <c r="B1982" t="s">
        <v>7900</v>
      </c>
      <c r="C1982" t="s">
        <v>10</v>
      </c>
      <c r="D1982" s="9" t="s">
        <v>7901</v>
      </c>
      <c r="E1982" s="8">
        <f>ecommerce_dataset_updated[[#This Row],[Price (Rs.)]]+0</f>
        <v>346.81</v>
      </c>
      <c r="F1982" s="6" t="s">
        <v>12</v>
      </c>
      <c r="G1982" s="7">
        <f>ecommerce_dataset_updated[[#This Row],[Discount (%)]]+0</f>
        <v>15</v>
      </c>
      <c r="H1982" s="6" t="s">
        <v>7902</v>
      </c>
      <c r="I1982" s="6">
        <f>ecommerce_dataset_updated[[#This Row],['[Price (Rs.)']]]*ecommerce_dataset_updated[[#This Row],['[Discount (%)']]]/100</f>
        <v>52.021499999999996</v>
      </c>
      <c r="J1982" s="6">
        <f>ecommerce_dataset_updated[[#This Row],[Final_Price(Rs.)]]+0</f>
        <v>294.79000000000002</v>
      </c>
      <c r="K1982" s="6">
        <f xml:space="preserve"> ecommerce_dataset_updated[[#This Row],['[Price (Rs.)']]]-ecommerce_dataset_updated[[#This Row],[Discount Amount _]]</f>
        <v>294.7885</v>
      </c>
      <c r="L1982" t="s">
        <v>77</v>
      </c>
      <c r="M1982" t="s">
        <v>696</v>
      </c>
      <c r="N1982" s="4" t="s">
        <v>14049</v>
      </c>
      <c r="O1982" s="4" t="s">
        <v>14053</v>
      </c>
      <c r="P1982" s="4" t="s">
        <v>14079</v>
      </c>
      <c r="Q1982" s="5">
        <f>DATE(ecommerce_dataset_updated[[#This Row],[YYYY]],ecommerce_dataset_updated[[#This Row],[MM]],ecommerce_dataset_updated[[#This Row],[DD]])</f>
        <v>45393</v>
      </c>
      <c r="R1982" s="6" t="str">
        <f>TEXT(ecommerce_dataset_updated[[#This Row],['[Purchase_Date']]], "mmm")</f>
        <v>Apr</v>
      </c>
      <c r="S1982" s="6" t="str">
        <f>TEXT(ecommerce_dataset_updated[[#This Row],['[Purchase_Date']]], "ddd")</f>
        <v>Thu</v>
      </c>
      <c r="T1982" s="6">
        <f>ecommerce_dataset_updated[[#This Row],[Final_Price(Rs.) _]]-ecommerce_dataset_updated[[#This Row],['[Final_Price(Rs.)']]]</f>
        <v>-1.5000000000213731E-3</v>
      </c>
      <c r="U1982" s="6" t="b">
        <f xml:space="preserve"> AND(ecommerce_dataset_updated[[#This Row],[Final_Price(Rs.) _]]=ecommerce_dataset_updated[[#This Row],['[Final_Price(Rs.)']]])</f>
        <v>0</v>
      </c>
      <c r="V1982" s="5"/>
    </row>
    <row r="1983" spans="1:22">
      <c r="A1983" t="s">
        <v>7903</v>
      </c>
      <c r="B1983" t="s">
        <v>7904</v>
      </c>
      <c r="C1983" t="s">
        <v>45</v>
      </c>
      <c r="D1983" s="9" t="s">
        <v>7905</v>
      </c>
      <c r="E1983" s="8">
        <f>ecommerce_dataset_updated[[#This Row],[Price (Rs.)]]+0</f>
        <v>210.37</v>
      </c>
      <c r="F1983" s="6" t="s">
        <v>154</v>
      </c>
      <c r="G1983" s="7">
        <f>ecommerce_dataset_updated[[#This Row],[Discount (%)]]+0</f>
        <v>30</v>
      </c>
      <c r="H1983" s="6" t="s">
        <v>7906</v>
      </c>
      <c r="I1983" s="6">
        <f>ecommerce_dataset_updated[[#This Row],['[Price (Rs.)']]]*ecommerce_dataset_updated[[#This Row],['[Discount (%)']]]/100</f>
        <v>63.111000000000004</v>
      </c>
      <c r="J1983" s="6">
        <f>ecommerce_dataset_updated[[#This Row],[Final_Price(Rs.)]]+0</f>
        <v>147.26</v>
      </c>
      <c r="K1983" s="6">
        <f xml:space="preserve"> ecommerce_dataset_updated[[#This Row],['[Price (Rs.)']]]-ecommerce_dataset_updated[[#This Row],[Discount Amount _]]</f>
        <v>147.25900000000001</v>
      </c>
      <c r="L1983" t="s">
        <v>120</v>
      </c>
      <c r="M1983" t="s">
        <v>995</v>
      </c>
      <c r="N1983" s="4" t="s">
        <v>14049</v>
      </c>
      <c r="O1983" s="4" t="s">
        <v>14059</v>
      </c>
      <c r="P1983" s="4" t="s">
        <v>14079</v>
      </c>
      <c r="Q1983" s="5">
        <f>DATE(ecommerce_dataset_updated[[#This Row],[YYYY]],ecommerce_dataset_updated[[#This Row],[MM]],ecommerce_dataset_updated[[#This Row],[DD]])</f>
        <v>45423</v>
      </c>
      <c r="R1983" s="6" t="str">
        <f>TEXT(ecommerce_dataset_updated[[#This Row],['[Purchase_Date']]], "mmm")</f>
        <v>May</v>
      </c>
      <c r="S1983" s="6" t="str">
        <f>TEXT(ecommerce_dataset_updated[[#This Row],['[Purchase_Date']]], "ddd")</f>
        <v>Sat</v>
      </c>
      <c r="T1983" s="6">
        <f>ecommerce_dataset_updated[[#This Row],[Final_Price(Rs.) _]]-ecommerce_dataset_updated[[#This Row],['[Final_Price(Rs.)']]]</f>
        <v>-9.9999999997635314E-4</v>
      </c>
      <c r="U1983" s="6" t="b">
        <f xml:space="preserve"> AND(ecommerce_dataset_updated[[#This Row],[Final_Price(Rs.) _]]=ecommerce_dataset_updated[[#This Row],['[Final_Price(Rs.)']]])</f>
        <v>0</v>
      </c>
      <c r="V1983" s="5"/>
    </row>
    <row r="1984" spans="1:22">
      <c r="A1984" t="s">
        <v>7907</v>
      </c>
      <c r="B1984" t="s">
        <v>7908</v>
      </c>
      <c r="C1984" t="s">
        <v>39</v>
      </c>
      <c r="D1984" s="9" t="s">
        <v>7909</v>
      </c>
      <c r="E1984" s="8">
        <f>ecommerce_dataset_updated[[#This Row],[Price (Rs.)]]+0</f>
        <v>352.66</v>
      </c>
      <c r="F1984" s="6" t="s">
        <v>53</v>
      </c>
      <c r="G1984" s="7">
        <f>ecommerce_dataset_updated[[#This Row],[Discount (%)]]+0</f>
        <v>5</v>
      </c>
      <c r="H1984" s="6" t="s">
        <v>7910</v>
      </c>
      <c r="I1984" s="6">
        <f>ecommerce_dataset_updated[[#This Row],['[Price (Rs.)']]]*ecommerce_dataset_updated[[#This Row],['[Discount (%)']]]/100</f>
        <v>17.633000000000003</v>
      </c>
      <c r="J1984" s="6">
        <f>ecommerce_dataset_updated[[#This Row],[Final_Price(Rs.)]]+0</f>
        <v>335.03</v>
      </c>
      <c r="K1984" s="6">
        <f xml:space="preserve"> ecommerce_dataset_updated[[#This Row],['[Price (Rs.)']]]-ecommerce_dataset_updated[[#This Row],[Discount Amount _]]</f>
        <v>335.02700000000004</v>
      </c>
      <c r="L1984" t="s">
        <v>28</v>
      </c>
      <c r="M1984" t="s">
        <v>2031</v>
      </c>
      <c r="N1984" s="4" t="s">
        <v>26</v>
      </c>
      <c r="O1984" s="4" t="s">
        <v>14057</v>
      </c>
      <c r="P1984" s="4" t="s">
        <v>14079</v>
      </c>
      <c r="Q1984" s="5">
        <f>DATE(ecommerce_dataset_updated[[#This Row],[YYYY]],ecommerce_dataset_updated[[#This Row],[MM]],ecommerce_dataset_updated[[#This Row],[DD]])</f>
        <v>45376</v>
      </c>
      <c r="R1984" s="6" t="str">
        <f>TEXT(ecommerce_dataset_updated[[#This Row],['[Purchase_Date']]], "mmm")</f>
        <v>Mar</v>
      </c>
      <c r="S1984" s="6" t="str">
        <f>TEXT(ecommerce_dataset_updated[[#This Row],['[Purchase_Date']]], "ddd")</f>
        <v>Mon</v>
      </c>
      <c r="T1984" s="6">
        <f>ecommerce_dataset_updated[[#This Row],[Final_Price(Rs.) _]]-ecommerce_dataset_updated[[#This Row],['[Final_Price(Rs.)']]]</f>
        <v>-2.9999999999290594E-3</v>
      </c>
      <c r="U1984" s="6" t="b">
        <f xml:space="preserve"> AND(ecommerce_dataset_updated[[#This Row],[Final_Price(Rs.) _]]=ecommerce_dataset_updated[[#This Row],['[Final_Price(Rs.)']]])</f>
        <v>0</v>
      </c>
      <c r="V1984" s="5"/>
    </row>
    <row r="1985" spans="1:22">
      <c r="A1985" t="s">
        <v>7911</v>
      </c>
      <c r="B1985" t="s">
        <v>7912</v>
      </c>
      <c r="C1985" t="s">
        <v>39</v>
      </c>
      <c r="D1985" s="9" t="s">
        <v>7913</v>
      </c>
      <c r="E1985" s="8">
        <f>ecommerce_dataset_updated[[#This Row],[Price (Rs.)]]+0</f>
        <v>127.78</v>
      </c>
      <c r="F1985" s="6" t="s">
        <v>107</v>
      </c>
      <c r="G1985" s="7">
        <f>ecommerce_dataset_updated[[#This Row],[Discount (%)]]+0</f>
        <v>0</v>
      </c>
      <c r="H1985" s="6" t="s">
        <v>7913</v>
      </c>
      <c r="I1985" s="6">
        <f>ecommerce_dataset_updated[[#This Row],['[Price (Rs.)']]]*ecommerce_dataset_updated[[#This Row],['[Discount (%)']]]/100</f>
        <v>0</v>
      </c>
      <c r="J1985" s="6">
        <f>ecommerce_dataset_updated[[#This Row],[Final_Price(Rs.)]]+0</f>
        <v>127.78</v>
      </c>
      <c r="K1985" s="6">
        <f xml:space="preserve"> ecommerce_dataset_updated[[#This Row],['[Price (Rs.)']]]-ecommerce_dataset_updated[[#This Row],[Discount Amount _]]</f>
        <v>127.78</v>
      </c>
      <c r="L1985" t="s">
        <v>35</v>
      </c>
      <c r="M1985" t="s">
        <v>126</v>
      </c>
      <c r="N1985" s="4" t="s">
        <v>14052</v>
      </c>
      <c r="O1985" s="4" t="s">
        <v>14062</v>
      </c>
      <c r="P1985" s="4" t="s">
        <v>14079</v>
      </c>
      <c r="Q1985" s="5">
        <f>DATE(ecommerce_dataset_updated[[#This Row],[YYYY]],ecommerce_dataset_updated[[#This Row],[MM]],ecommerce_dataset_updated[[#This Row],[DD]])</f>
        <v>45444</v>
      </c>
      <c r="R1985" s="6" t="str">
        <f>TEXT(ecommerce_dataset_updated[[#This Row],['[Purchase_Date']]], "mmm")</f>
        <v>Jun</v>
      </c>
      <c r="S1985" s="6" t="str">
        <f>TEXT(ecommerce_dataset_updated[[#This Row],['[Purchase_Date']]], "ddd")</f>
        <v>Sat</v>
      </c>
      <c r="T1985" s="6">
        <f>ecommerce_dataset_updated[[#This Row],[Final_Price(Rs.) _]]-ecommerce_dataset_updated[[#This Row],['[Final_Price(Rs.)']]]</f>
        <v>0</v>
      </c>
      <c r="U1985" s="6" t="b">
        <f xml:space="preserve"> AND(ecommerce_dataset_updated[[#This Row],[Final_Price(Rs.) _]]=ecommerce_dataset_updated[[#This Row],['[Final_Price(Rs.)']]])</f>
        <v>1</v>
      </c>
      <c r="V1985" s="5"/>
    </row>
    <row r="1986" spans="1:22">
      <c r="A1986" t="s">
        <v>7914</v>
      </c>
      <c r="B1986" t="s">
        <v>7915</v>
      </c>
      <c r="C1986" t="s">
        <v>18</v>
      </c>
      <c r="D1986" s="9" t="s">
        <v>5553</v>
      </c>
      <c r="E1986" s="8">
        <f>ecommerce_dataset_updated[[#This Row],[Price (Rs.)]]+0</f>
        <v>61.37</v>
      </c>
      <c r="F1986" s="6" t="s">
        <v>53</v>
      </c>
      <c r="G1986" s="7">
        <f>ecommerce_dataset_updated[[#This Row],[Discount (%)]]+0</f>
        <v>5</v>
      </c>
      <c r="H1986" s="6" t="s">
        <v>1282</v>
      </c>
      <c r="I1986" s="6">
        <f>ecommerce_dataset_updated[[#This Row],['[Price (Rs.)']]]*ecommerce_dataset_updated[[#This Row],['[Discount (%)']]]/100</f>
        <v>3.0684999999999998</v>
      </c>
      <c r="J1986" s="6">
        <f>ecommerce_dataset_updated[[#This Row],[Final_Price(Rs.)]]+0</f>
        <v>58.3</v>
      </c>
      <c r="K1986" s="6">
        <f xml:space="preserve"> ecommerce_dataset_updated[[#This Row],['[Price (Rs.)']]]-ecommerce_dataset_updated[[#This Row],[Discount Amount _]]</f>
        <v>58.301499999999997</v>
      </c>
      <c r="L1986" t="s">
        <v>28</v>
      </c>
      <c r="M1986" t="s">
        <v>1288</v>
      </c>
      <c r="N1986" s="4" t="s">
        <v>14067</v>
      </c>
      <c r="O1986" s="4" t="s">
        <v>14053</v>
      </c>
      <c r="P1986" s="4" t="s">
        <v>14079</v>
      </c>
      <c r="Q1986" s="5">
        <f>DATE(ecommerce_dataset_updated[[#This Row],[YYYY]],ecommerce_dataset_updated[[#This Row],[MM]],ecommerce_dataset_updated[[#This Row],[DD]])</f>
        <v>45389</v>
      </c>
      <c r="R1986" s="6" t="str">
        <f>TEXT(ecommerce_dataset_updated[[#This Row],['[Purchase_Date']]], "mmm")</f>
        <v>Apr</v>
      </c>
      <c r="S1986" s="6" t="str">
        <f>TEXT(ecommerce_dataset_updated[[#This Row],['[Purchase_Date']]], "ddd")</f>
        <v>Sun</v>
      </c>
      <c r="T1986" s="6">
        <f>ecommerce_dataset_updated[[#This Row],[Final_Price(Rs.) _]]-ecommerce_dataset_updated[[#This Row],['[Final_Price(Rs.)']]]</f>
        <v>1.5000000000000568E-3</v>
      </c>
      <c r="U1986" s="6" t="b">
        <f xml:space="preserve"> AND(ecommerce_dataset_updated[[#This Row],[Final_Price(Rs.) _]]=ecommerce_dataset_updated[[#This Row],['[Final_Price(Rs.)']]])</f>
        <v>0</v>
      </c>
      <c r="V1986" s="5"/>
    </row>
    <row r="1987" spans="1:22">
      <c r="A1987" t="s">
        <v>7916</v>
      </c>
      <c r="B1987" t="s">
        <v>7917</v>
      </c>
      <c r="C1987" t="s">
        <v>45</v>
      </c>
      <c r="D1987" s="9" t="s">
        <v>7918</v>
      </c>
      <c r="E1987" s="8">
        <f>ecommerce_dataset_updated[[#This Row],[Price (Rs.)]]+0</f>
        <v>76.8</v>
      </c>
      <c r="F1987" s="6" t="s">
        <v>53</v>
      </c>
      <c r="G1987" s="7">
        <f>ecommerce_dataset_updated[[#This Row],[Discount (%)]]+0</f>
        <v>5</v>
      </c>
      <c r="H1987" s="6" t="s">
        <v>2886</v>
      </c>
      <c r="I1987" s="6">
        <f>ecommerce_dataset_updated[[#This Row],['[Price (Rs.)']]]*ecommerce_dataset_updated[[#This Row],['[Discount (%)']]]/100</f>
        <v>3.84</v>
      </c>
      <c r="J1987" s="6">
        <f>ecommerce_dataset_updated[[#This Row],[Final_Price(Rs.)]]+0</f>
        <v>72.959999999999994</v>
      </c>
      <c r="K1987" s="6">
        <f xml:space="preserve"> ecommerce_dataset_updated[[#This Row],['[Price (Rs.)']]]-ecommerce_dataset_updated[[#This Row],[Discount Amount _]]</f>
        <v>72.959999999999994</v>
      </c>
      <c r="L1987" t="s">
        <v>120</v>
      </c>
      <c r="M1987" t="s">
        <v>116</v>
      </c>
      <c r="N1987" s="4" t="s">
        <v>14064</v>
      </c>
      <c r="O1987" s="4" t="s">
        <v>14062</v>
      </c>
      <c r="P1987" s="4" t="s">
        <v>14079</v>
      </c>
      <c r="Q1987" s="5">
        <f>DATE(ecommerce_dataset_updated[[#This Row],[YYYY]],ecommerce_dataset_updated[[#This Row],[MM]],ecommerce_dataset_updated[[#This Row],[DD]])</f>
        <v>45456</v>
      </c>
      <c r="R1987" s="6" t="str">
        <f>TEXT(ecommerce_dataset_updated[[#This Row],['[Purchase_Date']]], "mmm")</f>
        <v>Jun</v>
      </c>
      <c r="S1987" s="6" t="str">
        <f>TEXT(ecommerce_dataset_updated[[#This Row],['[Purchase_Date']]], "ddd")</f>
        <v>Thu</v>
      </c>
      <c r="T1987" s="6">
        <f>ecommerce_dataset_updated[[#This Row],[Final_Price(Rs.) _]]-ecommerce_dataset_updated[[#This Row],['[Final_Price(Rs.)']]]</f>
        <v>0</v>
      </c>
      <c r="U1987" s="6" t="b">
        <f xml:space="preserve"> AND(ecommerce_dataset_updated[[#This Row],[Final_Price(Rs.) _]]=ecommerce_dataset_updated[[#This Row],['[Final_Price(Rs.)']]])</f>
        <v>1</v>
      </c>
      <c r="V1987" s="5"/>
    </row>
    <row r="1988" spans="1:22">
      <c r="A1988" t="s">
        <v>7919</v>
      </c>
      <c r="B1988" t="s">
        <v>7920</v>
      </c>
      <c r="C1988" t="s">
        <v>45</v>
      </c>
      <c r="D1988" s="9" t="s">
        <v>7921</v>
      </c>
      <c r="E1988" s="8">
        <f>ecommerce_dataset_updated[[#This Row],[Price (Rs.)]]+0</f>
        <v>158.41999999999999</v>
      </c>
      <c r="F1988" s="6" t="s">
        <v>26</v>
      </c>
      <c r="G1988" s="7">
        <f>ecommerce_dataset_updated[[#This Row],[Discount (%)]]+0</f>
        <v>25</v>
      </c>
      <c r="H1988" s="6" t="s">
        <v>7922</v>
      </c>
      <c r="I1988" s="6">
        <f>ecommerce_dataset_updated[[#This Row],['[Price (Rs.)']]]*ecommerce_dataset_updated[[#This Row],['[Discount (%)']]]/100</f>
        <v>39.604999999999997</v>
      </c>
      <c r="J1988" s="6">
        <f>ecommerce_dataset_updated[[#This Row],[Final_Price(Rs.)]]+0</f>
        <v>118.81</v>
      </c>
      <c r="K1988" s="6">
        <f xml:space="preserve"> ecommerce_dataset_updated[[#This Row],['[Price (Rs.)']]]-ecommerce_dataset_updated[[#This Row],[Discount Amount _]]</f>
        <v>118.815</v>
      </c>
      <c r="L1988" t="s">
        <v>35</v>
      </c>
      <c r="M1988" t="s">
        <v>1979</v>
      </c>
      <c r="N1988" s="4" t="s">
        <v>75</v>
      </c>
      <c r="O1988" s="4" t="s">
        <v>14052</v>
      </c>
      <c r="P1988" s="4" t="s">
        <v>14079</v>
      </c>
      <c r="Q1988" s="5">
        <f>DATE(ecommerce_dataset_updated[[#This Row],[YYYY]],ecommerce_dataset_updated[[#This Row],[MM]],ecommerce_dataset_updated[[#This Row],[DD]])</f>
        <v>45301</v>
      </c>
      <c r="R1988" s="6" t="str">
        <f>TEXT(ecommerce_dataset_updated[[#This Row],['[Purchase_Date']]], "mmm")</f>
        <v>Jan</v>
      </c>
      <c r="S1988" s="6" t="str">
        <f>TEXT(ecommerce_dataset_updated[[#This Row],['[Purchase_Date']]], "ddd")</f>
        <v>Wed</v>
      </c>
      <c r="T1988" s="6">
        <f>ecommerce_dataset_updated[[#This Row],[Final_Price(Rs.) _]]-ecommerce_dataset_updated[[#This Row],['[Final_Price(Rs.)']]]</f>
        <v>4.9999999999954525E-3</v>
      </c>
      <c r="U1988" s="6" t="b">
        <f xml:space="preserve"> AND(ecommerce_dataset_updated[[#This Row],[Final_Price(Rs.) _]]=ecommerce_dataset_updated[[#This Row],['[Final_Price(Rs.)']]])</f>
        <v>0</v>
      </c>
      <c r="V1988" s="5"/>
    </row>
    <row r="1989" spans="1:22">
      <c r="A1989" t="s">
        <v>7923</v>
      </c>
      <c r="B1989" t="s">
        <v>7924</v>
      </c>
      <c r="C1989" t="s">
        <v>68</v>
      </c>
      <c r="D1989" s="9" t="s">
        <v>5091</v>
      </c>
      <c r="E1989" s="8">
        <f>ecommerce_dataset_updated[[#This Row],[Price (Rs.)]]+0</f>
        <v>349.16</v>
      </c>
      <c r="F1989" s="6" t="s">
        <v>12</v>
      </c>
      <c r="G1989" s="7">
        <f>ecommerce_dataset_updated[[#This Row],[Discount (%)]]+0</f>
        <v>15</v>
      </c>
      <c r="H1989" s="6" t="s">
        <v>7925</v>
      </c>
      <c r="I1989" s="6">
        <f>ecommerce_dataset_updated[[#This Row],['[Price (Rs.)']]]*ecommerce_dataset_updated[[#This Row],['[Discount (%)']]]/100</f>
        <v>52.374000000000002</v>
      </c>
      <c r="J1989" s="6">
        <f>ecommerce_dataset_updated[[#This Row],[Final_Price(Rs.)]]+0</f>
        <v>296.79000000000002</v>
      </c>
      <c r="K1989" s="6">
        <f xml:space="preserve"> ecommerce_dataset_updated[[#This Row],['[Price (Rs.)']]]-ecommerce_dataset_updated[[#This Row],[Discount Amount _]]</f>
        <v>296.786</v>
      </c>
      <c r="L1989" t="s">
        <v>28</v>
      </c>
      <c r="M1989" t="s">
        <v>394</v>
      </c>
      <c r="N1989" s="4" t="s">
        <v>14049</v>
      </c>
      <c r="O1989" s="4" t="s">
        <v>14057</v>
      </c>
      <c r="P1989" s="4" t="s">
        <v>14079</v>
      </c>
      <c r="Q1989" s="5">
        <f>DATE(ecommerce_dataset_updated[[#This Row],[YYYY]],ecommerce_dataset_updated[[#This Row],[MM]],ecommerce_dataset_updated[[#This Row],[DD]])</f>
        <v>45362</v>
      </c>
      <c r="R1989" s="6" t="str">
        <f>TEXT(ecommerce_dataset_updated[[#This Row],['[Purchase_Date']]], "mmm")</f>
        <v>Mar</v>
      </c>
      <c r="S1989" s="6" t="str">
        <f>TEXT(ecommerce_dataset_updated[[#This Row],['[Purchase_Date']]], "ddd")</f>
        <v>Mon</v>
      </c>
      <c r="T1989" s="6">
        <f>ecommerce_dataset_updated[[#This Row],[Final_Price(Rs.) _]]-ecommerce_dataset_updated[[#This Row],['[Final_Price(Rs.)']]]</f>
        <v>-4.0000000000190994E-3</v>
      </c>
      <c r="U1989" s="6" t="b">
        <f xml:space="preserve"> AND(ecommerce_dataset_updated[[#This Row],[Final_Price(Rs.) _]]=ecommerce_dataset_updated[[#This Row],['[Final_Price(Rs.)']]])</f>
        <v>0</v>
      </c>
      <c r="V1989" s="5"/>
    </row>
    <row r="1990" spans="1:22">
      <c r="A1990" t="s">
        <v>7926</v>
      </c>
      <c r="B1990" t="s">
        <v>7927</v>
      </c>
      <c r="C1990" t="s">
        <v>10</v>
      </c>
      <c r="D1990" s="9" t="s">
        <v>7928</v>
      </c>
      <c r="E1990" s="8">
        <f>ecommerce_dataset_updated[[#This Row],[Price (Rs.)]]+0</f>
        <v>319.98</v>
      </c>
      <c r="F1990" s="6" t="s">
        <v>75</v>
      </c>
      <c r="G1990" s="7">
        <f>ecommerce_dataset_updated[[#This Row],[Discount (%)]]+0</f>
        <v>10</v>
      </c>
      <c r="H1990" s="6" t="s">
        <v>7929</v>
      </c>
      <c r="I1990" s="6">
        <f>ecommerce_dataset_updated[[#This Row],['[Price (Rs.)']]]*ecommerce_dataset_updated[[#This Row],['[Discount (%)']]]/100</f>
        <v>31.998000000000001</v>
      </c>
      <c r="J1990" s="6">
        <f>ecommerce_dataset_updated[[#This Row],[Final_Price(Rs.)]]+0</f>
        <v>287.98</v>
      </c>
      <c r="K1990" s="6">
        <f xml:space="preserve"> ecommerce_dataset_updated[[#This Row],['[Price (Rs.)']]]-ecommerce_dataset_updated[[#This Row],[Discount Amount _]]</f>
        <v>287.98200000000003</v>
      </c>
      <c r="L1990" t="s">
        <v>28</v>
      </c>
      <c r="M1990" t="s">
        <v>617</v>
      </c>
      <c r="N1990" s="4" t="s">
        <v>14048</v>
      </c>
      <c r="O1990" s="4" t="s">
        <v>75</v>
      </c>
      <c r="P1990" s="4" t="s">
        <v>14079</v>
      </c>
      <c r="Q1990" s="5">
        <f>DATE(ecommerce_dataset_updated[[#This Row],[YYYY]],ecommerce_dataset_updated[[#This Row],[MM]],ecommerce_dataset_updated[[#This Row],[DD]])</f>
        <v>45577</v>
      </c>
      <c r="R1990" s="6" t="str">
        <f>TEXT(ecommerce_dataset_updated[[#This Row],['[Purchase_Date']]], "mmm")</f>
        <v>Oct</v>
      </c>
      <c r="S1990" s="6" t="str">
        <f>TEXT(ecommerce_dataset_updated[[#This Row],['[Purchase_Date']]], "ddd")</f>
        <v>Sat</v>
      </c>
      <c r="T1990" s="6">
        <f>ecommerce_dataset_updated[[#This Row],[Final_Price(Rs.) _]]-ecommerce_dataset_updated[[#This Row],['[Final_Price(Rs.)']]]</f>
        <v>2.0000000000095497E-3</v>
      </c>
      <c r="U1990" s="6" t="b">
        <f xml:space="preserve"> AND(ecommerce_dataset_updated[[#This Row],[Final_Price(Rs.) _]]=ecommerce_dataset_updated[[#This Row],['[Final_Price(Rs.)']]])</f>
        <v>0</v>
      </c>
      <c r="V1990" s="5"/>
    </row>
    <row r="1991" spans="1:22">
      <c r="A1991" t="s">
        <v>7930</v>
      </c>
      <c r="B1991" t="s">
        <v>7931</v>
      </c>
      <c r="C1991" t="s">
        <v>10</v>
      </c>
      <c r="D1991" s="9" t="s">
        <v>7932</v>
      </c>
      <c r="E1991" s="8">
        <f>ecommerce_dataset_updated[[#This Row],[Price (Rs.)]]+0</f>
        <v>276.08</v>
      </c>
      <c r="F1991" s="6" t="s">
        <v>26</v>
      </c>
      <c r="G1991" s="7">
        <f>ecommerce_dataset_updated[[#This Row],[Discount (%)]]+0</f>
        <v>25</v>
      </c>
      <c r="H1991" s="6" t="s">
        <v>5714</v>
      </c>
      <c r="I1991" s="6">
        <f>ecommerce_dataset_updated[[#This Row],['[Price (Rs.)']]]*ecommerce_dataset_updated[[#This Row],['[Discount (%)']]]/100</f>
        <v>69.02</v>
      </c>
      <c r="J1991" s="6">
        <f>ecommerce_dataset_updated[[#This Row],[Final_Price(Rs.)]]+0</f>
        <v>207.06</v>
      </c>
      <c r="K1991" s="6">
        <f xml:space="preserve"> ecommerce_dataset_updated[[#This Row],['[Price (Rs.)']]]-ecommerce_dataset_updated[[#This Row],[Discount Amount _]]</f>
        <v>207.06</v>
      </c>
      <c r="L1991" t="s">
        <v>14</v>
      </c>
      <c r="M1991" t="s">
        <v>1958</v>
      </c>
      <c r="N1991" s="4" t="s">
        <v>14056</v>
      </c>
      <c r="O1991" s="4" t="s">
        <v>14051</v>
      </c>
      <c r="P1991" s="4" t="s">
        <v>14079</v>
      </c>
      <c r="Q1991" s="5">
        <f>DATE(ecommerce_dataset_updated[[#This Row],[YYYY]],ecommerce_dataset_updated[[#This Row],[MM]],ecommerce_dataset_updated[[#This Row],[DD]])</f>
        <v>45350</v>
      </c>
      <c r="R1991" s="6" t="str">
        <f>TEXT(ecommerce_dataset_updated[[#This Row],['[Purchase_Date']]], "mmm")</f>
        <v>Feb</v>
      </c>
      <c r="S1991" s="6" t="str">
        <f>TEXT(ecommerce_dataset_updated[[#This Row],['[Purchase_Date']]], "ddd")</f>
        <v>Wed</v>
      </c>
      <c r="T1991" s="6">
        <f>ecommerce_dataset_updated[[#This Row],[Final_Price(Rs.) _]]-ecommerce_dataset_updated[[#This Row],['[Final_Price(Rs.)']]]</f>
        <v>0</v>
      </c>
      <c r="U1991" s="6" t="b">
        <f xml:space="preserve"> AND(ecommerce_dataset_updated[[#This Row],[Final_Price(Rs.) _]]=ecommerce_dataset_updated[[#This Row],['[Final_Price(Rs.)']]])</f>
        <v>1</v>
      </c>
      <c r="V1991" s="5"/>
    </row>
    <row r="1992" spans="1:22">
      <c r="A1992" t="s">
        <v>7933</v>
      </c>
      <c r="B1992" t="s">
        <v>7934</v>
      </c>
      <c r="C1992" t="s">
        <v>18</v>
      </c>
      <c r="D1992" s="9" t="s">
        <v>7935</v>
      </c>
      <c r="E1992" s="8">
        <f>ecommerce_dataset_updated[[#This Row],[Price (Rs.)]]+0</f>
        <v>324.41000000000003</v>
      </c>
      <c r="F1992" s="6" t="s">
        <v>47</v>
      </c>
      <c r="G1992" s="7">
        <f>ecommerce_dataset_updated[[#This Row],[Discount (%)]]+0</f>
        <v>50</v>
      </c>
      <c r="H1992" s="6" t="s">
        <v>7936</v>
      </c>
      <c r="I1992" s="6">
        <f>ecommerce_dataset_updated[[#This Row],['[Price (Rs.)']]]*ecommerce_dataset_updated[[#This Row],['[Discount (%)']]]/100</f>
        <v>162.20500000000001</v>
      </c>
      <c r="J1992" s="6">
        <f>ecommerce_dataset_updated[[#This Row],[Final_Price(Rs.)]]+0</f>
        <v>162.21</v>
      </c>
      <c r="K1992" s="6">
        <f xml:space="preserve"> ecommerce_dataset_updated[[#This Row],['[Price (Rs.)']]]-ecommerce_dataset_updated[[#This Row],[Discount Amount _]]</f>
        <v>162.20500000000001</v>
      </c>
      <c r="L1992" t="s">
        <v>35</v>
      </c>
      <c r="M1992" t="s">
        <v>362</v>
      </c>
      <c r="N1992" s="4" t="s">
        <v>14054</v>
      </c>
      <c r="O1992" s="4" t="s">
        <v>14051</v>
      </c>
      <c r="P1992" s="4" t="s">
        <v>14079</v>
      </c>
      <c r="Q1992" s="5">
        <f>DATE(ecommerce_dataset_updated[[#This Row],[YYYY]],ecommerce_dataset_updated[[#This Row],[MM]],ecommerce_dataset_updated[[#This Row],[DD]])</f>
        <v>45349</v>
      </c>
      <c r="R1992" s="6" t="str">
        <f>TEXT(ecommerce_dataset_updated[[#This Row],['[Purchase_Date']]], "mmm")</f>
        <v>Feb</v>
      </c>
      <c r="S1992" s="6" t="str">
        <f>TEXT(ecommerce_dataset_updated[[#This Row],['[Purchase_Date']]], "ddd")</f>
        <v>Tue</v>
      </c>
      <c r="T1992" s="6">
        <f>ecommerce_dataset_updated[[#This Row],[Final_Price(Rs.) _]]-ecommerce_dataset_updated[[#This Row],['[Final_Price(Rs.)']]]</f>
        <v>-4.9999999999954525E-3</v>
      </c>
      <c r="U1992" s="6" t="b">
        <f xml:space="preserve"> AND(ecommerce_dataset_updated[[#This Row],[Final_Price(Rs.) _]]=ecommerce_dataset_updated[[#This Row],['[Final_Price(Rs.)']]])</f>
        <v>0</v>
      </c>
      <c r="V1992" s="5"/>
    </row>
    <row r="1993" spans="1:22">
      <c r="A1993" t="s">
        <v>7937</v>
      </c>
      <c r="B1993" t="s">
        <v>7938</v>
      </c>
      <c r="C1993" t="s">
        <v>39</v>
      </c>
      <c r="D1993" s="9" t="s">
        <v>7939</v>
      </c>
      <c r="E1993" s="8">
        <f>ecommerce_dataset_updated[[#This Row],[Price (Rs.)]]+0</f>
        <v>421.16</v>
      </c>
      <c r="F1993" s="6" t="s">
        <v>154</v>
      </c>
      <c r="G1993" s="7">
        <f>ecommerce_dataset_updated[[#This Row],[Discount (%)]]+0</f>
        <v>30</v>
      </c>
      <c r="H1993" s="6" t="s">
        <v>7940</v>
      </c>
      <c r="I1993" s="6">
        <f>ecommerce_dataset_updated[[#This Row],['[Price (Rs.)']]]*ecommerce_dataset_updated[[#This Row],['[Discount (%)']]]/100</f>
        <v>126.34800000000001</v>
      </c>
      <c r="J1993" s="6">
        <f>ecommerce_dataset_updated[[#This Row],[Final_Price(Rs.)]]+0</f>
        <v>294.81</v>
      </c>
      <c r="K1993" s="6">
        <f xml:space="preserve"> ecommerce_dataset_updated[[#This Row],['[Price (Rs.)']]]-ecommerce_dataset_updated[[#This Row],[Discount Amount _]]</f>
        <v>294.81200000000001</v>
      </c>
      <c r="L1993" t="s">
        <v>14</v>
      </c>
      <c r="M1993" t="s">
        <v>371</v>
      </c>
      <c r="N1993" s="4" t="s">
        <v>14056</v>
      </c>
      <c r="O1993" s="4" t="s">
        <v>14052</v>
      </c>
      <c r="P1993" s="4" t="s">
        <v>14079</v>
      </c>
      <c r="Q1993" s="5">
        <f>DATE(ecommerce_dataset_updated[[#This Row],[YYYY]],ecommerce_dataset_updated[[#This Row],[MM]],ecommerce_dataset_updated[[#This Row],[DD]])</f>
        <v>45319</v>
      </c>
      <c r="R1993" s="6" t="str">
        <f>TEXT(ecommerce_dataset_updated[[#This Row],['[Purchase_Date']]], "mmm")</f>
        <v>Jan</v>
      </c>
      <c r="S1993" s="6" t="str">
        <f>TEXT(ecommerce_dataset_updated[[#This Row],['[Purchase_Date']]], "ddd")</f>
        <v>Sun</v>
      </c>
      <c r="T1993" s="6">
        <f>ecommerce_dataset_updated[[#This Row],[Final_Price(Rs.) _]]-ecommerce_dataset_updated[[#This Row],['[Final_Price(Rs.)']]]</f>
        <v>2.0000000000095497E-3</v>
      </c>
      <c r="U1993" s="6" t="b">
        <f xml:space="preserve"> AND(ecommerce_dataset_updated[[#This Row],[Final_Price(Rs.) _]]=ecommerce_dataset_updated[[#This Row],['[Final_Price(Rs.)']]])</f>
        <v>0</v>
      </c>
      <c r="V1993" s="5"/>
    </row>
    <row r="1994" spans="1:22">
      <c r="A1994" t="s">
        <v>7941</v>
      </c>
      <c r="B1994" t="s">
        <v>7942</v>
      </c>
      <c r="C1994" t="s">
        <v>39</v>
      </c>
      <c r="D1994" s="9" t="s">
        <v>7943</v>
      </c>
      <c r="E1994" s="8">
        <f>ecommerce_dataset_updated[[#This Row],[Price (Rs.)]]+0</f>
        <v>106.66</v>
      </c>
      <c r="F1994" s="6" t="s">
        <v>26</v>
      </c>
      <c r="G1994" s="7">
        <f>ecommerce_dataset_updated[[#This Row],[Discount (%)]]+0</f>
        <v>25</v>
      </c>
      <c r="H1994" s="6" t="s">
        <v>7944</v>
      </c>
      <c r="I1994" s="6">
        <f>ecommerce_dataset_updated[[#This Row],['[Price (Rs.)']]]*ecommerce_dataset_updated[[#This Row],['[Discount (%)']]]/100</f>
        <v>26.664999999999999</v>
      </c>
      <c r="J1994" s="6">
        <f>ecommerce_dataset_updated[[#This Row],[Final_Price(Rs.)]]+0</f>
        <v>80</v>
      </c>
      <c r="K1994" s="6">
        <f xml:space="preserve"> ecommerce_dataset_updated[[#This Row],['[Price (Rs.)']]]-ecommerce_dataset_updated[[#This Row],[Discount Amount _]]</f>
        <v>79.995000000000005</v>
      </c>
      <c r="L1994" t="s">
        <v>77</v>
      </c>
      <c r="M1994" t="s">
        <v>1005</v>
      </c>
      <c r="N1994" s="4" t="s">
        <v>14051</v>
      </c>
      <c r="O1994" s="4" t="s">
        <v>14049</v>
      </c>
      <c r="P1994" s="4" t="s">
        <v>14079</v>
      </c>
      <c r="Q1994" s="5">
        <f>DATE(ecommerce_dataset_updated[[#This Row],[YYYY]],ecommerce_dataset_updated[[#This Row],[MM]],ecommerce_dataset_updated[[#This Row],[DD]])</f>
        <v>45598</v>
      </c>
      <c r="R1994" s="6" t="str">
        <f>TEXT(ecommerce_dataset_updated[[#This Row],['[Purchase_Date']]], "mmm")</f>
        <v>Nov</v>
      </c>
      <c r="S1994" s="6" t="str">
        <f>TEXT(ecommerce_dataset_updated[[#This Row],['[Purchase_Date']]], "ddd")</f>
        <v>Sat</v>
      </c>
      <c r="T1994" s="6">
        <f>ecommerce_dataset_updated[[#This Row],[Final_Price(Rs.) _]]-ecommerce_dataset_updated[[#This Row],['[Final_Price(Rs.)']]]</f>
        <v>-4.9999999999954525E-3</v>
      </c>
      <c r="U1994" s="6" t="b">
        <f xml:space="preserve"> AND(ecommerce_dataset_updated[[#This Row],[Final_Price(Rs.) _]]=ecommerce_dataset_updated[[#This Row],['[Final_Price(Rs.)']]])</f>
        <v>0</v>
      </c>
      <c r="V1994" s="5"/>
    </row>
    <row r="1995" spans="1:22">
      <c r="A1995" t="s">
        <v>7945</v>
      </c>
      <c r="B1995" t="s">
        <v>7946</v>
      </c>
      <c r="C1995" t="s">
        <v>39</v>
      </c>
      <c r="D1995" s="9" t="s">
        <v>7947</v>
      </c>
      <c r="E1995" s="8">
        <f>ecommerce_dataset_updated[[#This Row],[Price (Rs.)]]+0</f>
        <v>174.43</v>
      </c>
      <c r="F1995" s="6" t="s">
        <v>154</v>
      </c>
      <c r="G1995" s="7">
        <f>ecommerce_dataset_updated[[#This Row],[Discount (%)]]+0</f>
        <v>30</v>
      </c>
      <c r="H1995" s="6" t="s">
        <v>7948</v>
      </c>
      <c r="I1995" s="6">
        <f>ecommerce_dataset_updated[[#This Row],['[Price (Rs.)']]]*ecommerce_dataset_updated[[#This Row],['[Discount (%)']]]/100</f>
        <v>52.329000000000008</v>
      </c>
      <c r="J1995" s="6">
        <f>ecommerce_dataset_updated[[#This Row],[Final_Price(Rs.)]]+0</f>
        <v>122.1</v>
      </c>
      <c r="K1995" s="6">
        <f xml:space="preserve"> ecommerce_dataset_updated[[#This Row],['[Price (Rs.)']]]-ecommerce_dataset_updated[[#This Row],[Discount Amount _]]</f>
        <v>122.101</v>
      </c>
      <c r="L1995" t="s">
        <v>28</v>
      </c>
      <c r="M1995" t="s">
        <v>2935</v>
      </c>
      <c r="N1995" s="4" t="s">
        <v>2910</v>
      </c>
      <c r="O1995" s="4" t="s">
        <v>14062</v>
      </c>
      <c r="P1995" s="4" t="s">
        <v>14079</v>
      </c>
      <c r="Q1995" s="5">
        <f>DATE(ecommerce_dataset_updated[[#This Row],[YYYY]],ecommerce_dataset_updated[[#This Row],[MM]],ecommerce_dataset_updated[[#This Row],[DD]])</f>
        <v>45457</v>
      </c>
      <c r="R1995" s="6" t="str">
        <f>TEXT(ecommerce_dataset_updated[[#This Row],['[Purchase_Date']]], "mmm")</f>
        <v>Jun</v>
      </c>
      <c r="S1995" s="6" t="str">
        <f>TEXT(ecommerce_dataset_updated[[#This Row],['[Purchase_Date']]], "ddd")</f>
        <v>Fri</v>
      </c>
      <c r="T1995" s="6">
        <f>ecommerce_dataset_updated[[#This Row],[Final_Price(Rs.) _]]-ecommerce_dataset_updated[[#This Row],['[Final_Price(Rs.)']]]</f>
        <v>1.0000000000047748E-3</v>
      </c>
      <c r="U1995" s="6" t="b">
        <f xml:space="preserve"> AND(ecommerce_dataset_updated[[#This Row],[Final_Price(Rs.) _]]=ecommerce_dataset_updated[[#This Row],['[Final_Price(Rs.)']]])</f>
        <v>0</v>
      </c>
      <c r="V1995" s="5"/>
    </row>
    <row r="1996" spans="1:22">
      <c r="A1996" t="s">
        <v>7949</v>
      </c>
      <c r="B1996" t="s">
        <v>7950</v>
      </c>
      <c r="C1996" t="s">
        <v>68</v>
      </c>
      <c r="D1996" s="9" t="s">
        <v>7951</v>
      </c>
      <c r="E1996" s="8">
        <f>ecommerce_dataset_updated[[#This Row],[Price (Rs.)]]+0</f>
        <v>250</v>
      </c>
      <c r="F1996" s="6" t="s">
        <v>26</v>
      </c>
      <c r="G1996" s="7">
        <f>ecommerce_dataset_updated[[#This Row],[Discount (%)]]+0</f>
        <v>25</v>
      </c>
      <c r="H1996" s="6" t="s">
        <v>7952</v>
      </c>
      <c r="I1996" s="6">
        <f>ecommerce_dataset_updated[[#This Row],['[Price (Rs.)']]]*ecommerce_dataset_updated[[#This Row],['[Discount (%)']]]/100</f>
        <v>62.5</v>
      </c>
      <c r="J1996" s="6">
        <f>ecommerce_dataset_updated[[#This Row],[Final_Price(Rs.)]]+0</f>
        <v>187.5</v>
      </c>
      <c r="K1996" s="6">
        <f xml:space="preserve"> ecommerce_dataset_updated[[#This Row],['[Price (Rs.)']]]-ecommerce_dataset_updated[[#This Row],[Discount Amount _]]</f>
        <v>187.5</v>
      </c>
      <c r="L1996" t="s">
        <v>77</v>
      </c>
      <c r="M1996" t="s">
        <v>474</v>
      </c>
      <c r="N1996" s="4" t="s">
        <v>14049</v>
      </c>
      <c r="O1996" s="4" t="s">
        <v>14062</v>
      </c>
      <c r="P1996" s="4" t="s">
        <v>14079</v>
      </c>
      <c r="Q1996" s="5">
        <f>DATE(ecommerce_dataset_updated[[#This Row],[YYYY]],ecommerce_dataset_updated[[#This Row],[MM]],ecommerce_dataset_updated[[#This Row],[DD]])</f>
        <v>45454</v>
      </c>
      <c r="R1996" s="6" t="str">
        <f>TEXT(ecommerce_dataset_updated[[#This Row],['[Purchase_Date']]], "mmm")</f>
        <v>Jun</v>
      </c>
      <c r="S1996" s="6" t="str">
        <f>TEXT(ecommerce_dataset_updated[[#This Row],['[Purchase_Date']]], "ddd")</f>
        <v>Tue</v>
      </c>
      <c r="T1996" s="6">
        <f>ecommerce_dataset_updated[[#This Row],[Final_Price(Rs.) _]]-ecommerce_dataset_updated[[#This Row],['[Final_Price(Rs.)']]]</f>
        <v>0</v>
      </c>
      <c r="U1996" s="6" t="b">
        <f xml:space="preserve"> AND(ecommerce_dataset_updated[[#This Row],[Final_Price(Rs.) _]]=ecommerce_dataset_updated[[#This Row],['[Final_Price(Rs.)']]])</f>
        <v>1</v>
      </c>
      <c r="V1996" s="5"/>
    </row>
    <row r="1997" spans="1:22">
      <c r="A1997" t="s">
        <v>7953</v>
      </c>
      <c r="B1997" t="s">
        <v>7954</v>
      </c>
      <c r="C1997" t="s">
        <v>39</v>
      </c>
      <c r="D1997" s="9" t="s">
        <v>7955</v>
      </c>
      <c r="E1997" s="8">
        <f>ecommerce_dataset_updated[[#This Row],[Price (Rs.)]]+0</f>
        <v>480.82</v>
      </c>
      <c r="F1997" s="6" t="s">
        <v>53</v>
      </c>
      <c r="G1997" s="7">
        <f>ecommerce_dataset_updated[[#This Row],[Discount (%)]]+0</f>
        <v>5</v>
      </c>
      <c r="H1997" s="6" t="s">
        <v>7956</v>
      </c>
      <c r="I1997" s="6">
        <f>ecommerce_dataset_updated[[#This Row],['[Price (Rs.)']]]*ecommerce_dataset_updated[[#This Row],['[Discount (%)']]]/100</f>
        <v>24.041</v>
      </c>
      <c r="J1997" s="6">
        <f>ecommerce_dataset_updated[[#This Row],[Final_Price(Rs.)]]+0</f>
        <v>456.78</v>
      </c>
      <c r="K1997" s="6">
        <f xml:space="preserve"> ecommerce_dataset_updated[[#This Row],['[Price (Rs.)']]]-ecommerce_dataset_updated[[#This Row],[Discount Amount _]]</f>
        <v>456.779</v>
      </c>
      <c r="L1997" t="s">
        <v>35</v>
      </c>
      <c r="M1997" t="s">
        <v>4317</v>
      </c>
      <c r="N1997" s="4" t="s">
        <v>14063</v>
      </c>
      <c r="O1997" s="4" t="s">
        <v>14067</v>
      </c>
      <c r="P1997" s="4" t="s">
        <v>14079</v>
      </c>
      <c r="Q1997" s="5">
        <f>DATE(ecommerce_dataset_updated[[#This Row],[YYYY]],ecommerce_dataset_updated[[#This Row],[MM]],ecommerce_dataset_updated[[#This Row],[DD]])</f>
        <v>45490</v>
      </c>
      <c r="R1997" s="6" t="str">
        <f>TEXT(ecommerce_dataset_updated[[#This Row],['[Purchase_Date']]], "mmm")</f>
        <v>Jul</v>
      </c>
      <c r="S1997" s="6" t="str">
        <f>TEXT(ecommerce_dataset_updated[[#This Row],['[Purchase_Date']]], "ddd")</f>
        <v>Wed</v>
      </c>
      <c r="T1997" s="6">
        <f>ecommerce_dataset_updated[[#This Row],[Final_Price(Rs.) _]]-ecommerce_dataset_updated[[#This Row],['[Final_Price(Rs.)']]]</f>
        <v>-9.9999999997635314E-4</v>
      </c>
      <c r="U1997" s="6" t="b">
        <f xml:space="preserve"> AND(ecommerce_dataset_updated[[#This Row],[Final_Price(Rs.) _]]=ecommerce_dataset_updated[[#This Row],['[Final_Price(Rs.)']]])</f>
        <v>0</v>
      </c>
      <c r="V1997" s="5"/>
    </row>
    <row r="1998" spans="1:22">
      <c r="A1998" t="s">
        <v>7957</v>
      </c>
      <c r="B1998" t="s">
        <v>7958</v>
      </c>
      <c r="C1998" t="s">
        <v>68</v>
      </c>
      <c r="D1998" s="9" t="s">
        <v>7959</v>
      </c>
      <c r="E1998" s="8">
        <f>ecommerce_dataset_updated[[#This Row],[Price (Rs.)]]+0</f>
        <v>187.84</v>
      </c>
      <c r="F1998" s="6" t="s">
        <v>20</v>
      </c>
      <c r="G1998" s="7">
        <f>ecommerce_dataset_updated[[#This Row],[Discount (%)]]+0</f>
        <v>20</v>
      </c>
      <c r="H1998" s="6" t="s">
        <v>7960</v>
      </c>
      <c r="I1998" s="6">
        <f>ecommerce_dataset_updated[[#This Row],['[Price (Rs.)']]]*ecommerce_dataset_updated[[#This Row],['[Discount (%)']]]/100</f>
        <v>37.568000000000005</v>
      </c>
      <c r="J1998" s="6">
        <f>ecommerce_dataset_updated[[#This Row],[Final_Price(Rs.)]]+0</f>
        <v>150.27000000000001</v>
      </c>
      <c r="K1998" s="6">
        <f xml:space="preserve"> ecommerce_dataset_updated[[#This Row],['[Price (Rs.)']]]-ecommerce_dataset_updated[[#This Row],[Discount Amount _]]</f>
        <v>150.27199999999999</v>
      </c>
      <c r="L1998" t="s">
        <v>14</v>
      </c>
      <c r="M1998" t="s">
        <v>5415</v>
      </c>
      <c r="N1998" s="4" t="s">
        <v>14048</v>
      </c>
      <c r="O1998" s="4" t="s">
        <v>14067</v>
      </c>
      <c r="P1998" s="4" t="s">
        <v>14079</v>
      </c>
      <c r="Q1998" s="5">
        <f>DATE(ecommerce_dataset_updated[[#This Row],[YYYY]],ecommerce_dataset_updated[[#This Row],[MM]],ecommerce_dataset_updated[[#This Row],[DD]])</f>
        <v>45485</v>
      </c>
      <c r="R1998" s="6" t="str">
        <f>TEXT(ecommerce_dataset_updated[[#This Row],['[Purchase_Date']]], "mmm")</f>
        <v>Jul</v>
      </c>
      <c r="S1998" s="6" t="str">
        <f>TEXT(ecommerce_dataset_updated[[#This Row],['[Purchase_Date']]], "ddd")</f>
        <v>Fri</v>
      </c>
      <c r="T1998" s="6">
        <f>ecommerce_dataset_updated[[#This Row],[Final_Price(Rs.) _]]-ecommerce_dataset_updated[[#This Row],['[Final_Price(Rs.)']]]</f>
        <v>1.999999999981128E-3</v>
      </c>
      <c r="U1998" s="6" t="b">
        <f xml:space="preserve"> AND(ecommerce_dataset_updated[[#This Row],[Final_Price(Rs.) _]]=ecommerce_dataset_updated[[#This Row],['[Final_Price(Rs.)']]])</f>
        <v>0</v>
      </c>
      <c r="V1998" s="5"/>
    </row>
    <row r="1999" spans="1:22">
      <c r="A1999" t="s">
        <v>7961</v>
      </c>
      <c r="B1999" t="s">
        <v>7962</v>
      </c>
      <c r="C1999" t="s">
        <v>45</v>
      </c>
      <c r="D1999" s="9" t="s">
        <v>7963</v>
      </c>
      <c r="E1999" s="8">
        <f>ecommerce_dataset_updated[[#This Row],[Price (Rs.)]]+0</f>
        <v>315.54000000000002</v>
      </c>
      <c r="F1999" s="6" t="s">
        <v>75</v>
      </c>
      <c r="G1999" s="7">
        <f>ecommerce_dataset_updated[[#This Row],[Discount (%)]]+0</f>
        <v>10</v>
      </c>
      <c r="H1999" s="6" t="s">
        <v>7964</v>
      </c>
      <c r="I1999" s="6">
        <f>ecommerce_dataset_updated[[#This Row],['[Price (Rs.)']]]*ecommerce_dataset_updated[[#This Row],['[Discount (%)']]]/100</f>
        <v>31.554000000000002</v>
      </c>
      <c r="J1999" s="6">
        <f>ecommerce_dataset_updated[[#This Row],[Final_Price(Rs.)]]+0</f>
        <v>283.99</v>
      </c>
      <c r="K1999" s="6">
        <f xml:space="preserve"> ecommerce_dataset_updated[[#This Row],['[Price (Rs.)']]]-ecommerce_dataset_updated[[#This Row],[Discount Amount _]]</f>
        <v>283.98599999999999</v>
      </c>
      <c r="L1999" t="s">
        <v>120</v>
      </c>
      <c r="M1999" t="s">
        <v>1261</v>
      </c>
      <c r="N1999" s="4" t="s">
        <v>14060</v>
      </c>
      <c r="O1999" s="4" t="s">
        <v>75</v>
      </c>
      <c r="P1999" s="4" t="s">
        <v>14079</v>
      </c>
      <c r="Q1999" s="5">
        <f>DATE(ecommerce_dataset_updated[[#This Row],[YYYY]],ecommerce_dataset_updated[[#This Row],[MM]],ecommerce_dataset_updated[[#This Row],[DD]])</f>
        <v>45591</v>
      </c>
      <c r="R1999" s="6" t="str">
        <f>TEXT(ecommerce_dataset_updated[[#This Row],['[Purchase_Date']]], "mmm")</f>
        <v>Oct</v>
      </c>
      <c r="S1999" s="6" t="str">
        <f>TEXT(ecommerce_dataset_updated[[#This Row],['[Purchase_Date']]], "ddd")</f>
        <v>Sat</v>
      </c>
      <c r="T1999" s="6">
        <f>ecommerce_dataset_updated[[#This Row],[Final_Price(Rs.) _]]-ecommerce_dataset_updated[[#This Row],['[Final_Price(Rs.)']]]</f>
        <v>-4.0000000000190994E-3</v>
      </c>
      <c r="U1999" s="6" t="b">
        <f xml:space="preserve"> AND(ecommerce_dataset_updated[[#This Row],[Final_Price(Rs.) _]]=ecommerce_dataset_updated[[#This Row],['[Final_Price(Rs.)']]])</f>
        <v>0</v>
      </c>
      <c r="V1999" s="5"/>
    </row>
    <row r="2000" spans="1:22">
      <c r="A2000" t="s">
        <v>7965</v>
      </c>
      <c r="B2000" t="s">
        <v>7966</v>
      </c>
      <c r="C2000" t="s">
        <v>10</v>
      </c>
      <c r="D2000" s="9" t="s">
        <v>7967</v>
      </c>
      <c r="E2000" s="8">
        <f>ecommerce_dataset_updated[[#This Row],[Price (Rs.)]]+0</f>
        <v>186.17</v>
      </c>
      <c r="F2000" s="6" t="s">
        <v>47</v>
      </c>
      <c r="G2000" s="7">
        <f>ecommerce_dataset_updated[[#This Row],[Discount (%)]]+0</f>
        <v>50</v>
      </c>
      <c r="H2000" s="6" t="s">
        <v>392</v>
      </c>
      <c r="I2000" s="6">
        <f>ecommerce_dataset_updated[[#This Row],['[Price (Rs.)']]]*ecommerce_dataset_updated[[#This Row],['[Discount (%)']]]/100</f>
        <v>93.084999999999994</v>
      </c>
      <c r="J2000" s="6">
        <f>ecommerce_dataset_updated[[#This Row],[Final_Price(Rs.)]]+0</f>
        <v>93.08</v>
      </c>
      <c r="K2000" s="6">
        <f xml:space="preserve"> ecommerce_dataset_updated[[#This Row],['[Price (Rs.)']]]-ecommerce_dataset_updated[[#This Row],[Discount Amount _]]</f>
        <v>93.084999999999994</v>
      </c>
      <c r="L2000" t="s">
        <v>35</v>
      </c>
      <c r="M2000" t="s">
        <v>583</v>
      </c>
      <c r="N2000" s="4" t="s">
        <v>26</v>
      </c>
      <c r="O2000" s="4" t="s">
        <v>14059</v>
      </c>
      <c r="P2000" s="4" t="s">
        <v>14079</v>
      </c>
      <c r="Q2000" s="5">
        <f>DATE(ecommerce_dataset_updated[[#This Row],[YYYY]],ecommerce_dataset_updated[[#This Row],[MM]],ecommerce_dataset_updated[[#This Row],[DD]])</f>
        <v>45437</v>
      </c>
      <c r="R2000" s="6" t="str">
        <f>TEXT(ecommerce_dataset_updated[[#This Row],['[Purchase_Date']]], "mmm")</f>
        <v>May</v>
      </c>
      <c r="S2000" s="6" t="str">
        <f>TEXT(ecommerce_dataset_updated[[#This Row],['[Purchase_Date']]], "ddd")</f>
        <v>Sat</v>
      </c>
      <c r="T2000" s="6">
        <f>ecommerce_dataset_updated[[#This Row],[Final_Price(Rs.) _]]-ecommerce_dataset_updated[[#This Row],['[Final_Price(Rs.)']]]</f>
        <v>4.9999999999954525E-3</v>
      </c>
      <c r="U2000" s="6" t="b">
        <f xml:space="preserve"> AND(ecommerce_dataset_updated[[#This Row],[Final_Price(Rs.) _]]=ecommerce_dataset_updated[[#This Row],['[Final_Price(Rs.)']]])</f>
        <v>0</v>
      </c>
      <c r="V2000" s="5"/>
    </row>
    <row r="2001" spans="1:22">
      <c r="A2001" t="s">
        <v>7968</v>
      </c>
      <c r="B2001" t="s">
        <v>7969</v>
      </c>
      <c r="C2001" t="s">
        <v>18</v>
      </c>
      <c r="D2001" s="9" t="s">
        <v>7970</v>
      </c>
      <c r="E2001" s="8">
        <f>ecommerce_dataset_updated[[#This Row],[Price (Rs.)]]+0</f>
        <v>204.03</v>
      </c>
      <c r="F2001" s="6" t="s">
        <v>20</v>
      </c>
      <c r="G2001" s="7">
        <f>ecommerce_dataset_updated[[#This Row],[Discount (%)]]+0</f>
        <v>20</v>
      </c>
      <c r="H2001" s="6" t="s">
        <v>7971</v>
      </c>
      <c r="I2001" s="6">
        <f>ecommerce_dataset_updated[[#This Row],['[Price (Rs.)']]]*ecommerce_dataset_updated[[#This Row],['[Discount (%)']]]/100</f>
        <v>40.805999999999997</v>
      </c>
      <c r="J2001" s="6">
        <f>ecommerce_dataset_updated[[#This Row],[Final_Price(Rs.)]]+0</f>
        <v>163.22</v>
      </c>
      <c r="K2001" s="6">
        <f xml:space="preserve"> ecommerce_dataset_updated[[#This Row],['[Price (Rs.)']]]-ecommerce_dataset_updated[[#This Row],[Discount Amount _]]</f>
        <v>163.22399999999999</v>
      </c>
      <c r="L2001" t="s">
        <v>14</v>
      </c>
      <c r="M2001" t="s">
        <v>205</v>
      </c>
      <c r="N2001" s="4" t="s">
        <v>12</v>
      </c>
      <c r="O2001" s="4" t="s">
        <v>14052</v>
      </c>
      <c r="P2001" s="4" t="s">
        <v>14079</v>
      </c>
      <c r="Q2001" s="5">
        <f>DATE(ecommerce_dataset_updated[[#This Row],[YYYY]],ecommerce_dataset_updated[[#This Row],[MM]],ecommerce_dataset_updated[[#This Row],[DD]])</f>
        <v>45306</v>
      </c>
      <c r="R2001" s="6" t="str">
        <f>TEXT(ecommerce_dataset_updated[[#This Row],['[Purchase_Date']]], "mmm")</f>
        <v>Jan</v>
      </c>
      <c r="S2001" s="6" t="str">
        <f>TEXT(ecommerce_dataset_updated[[#This Row],['[Purchase_Date']]], "ddd")</f>
        <v>Mon</v>
      </c>
      <c r="T2001" s="6">
        <f>ecommerce_dataset_updated[[#This Row],[Final_Price(Rs.) _]]-ecommerce_dataset_updated[[#This Row],['[Final_Price(Rs.)']]]</f>
        <v>3.9999999999906777E-3</v>
      </c>
      <c r="U2001" s="6" t="b">
        <f xml:space="preserve"> AND(ecommerce_dataset_updated[[#This Row],[Final_Price(Rs.) _]]=ecommerce_dataset_updated[[#This Row],['[Final_Price(Rs.)']]])</f>
        <v>0</v>
      </c>
      <c r="V2001" s="5"/>
    </row>
    <row r="2002" spans="1:22">
      <c r="A2002" t="s">
        <v>7972</v>
      </c>
      <c r="B2002" t="s">
        <v>7973</v>
      </c>
      <c r="C2002" t="s">
        <v>10</v>
      </c>
      <c r="D2002" s="9" t="s">
        <v>7974</v>
      </c>
      <c r="E2002" s="8">
        <f>ecommerce_dataset_updated[[#This Row],[Price (Rs.)]]+0</f>
        <v>229.52</v>
      </c>
      <c r="F2002" s="6" t="s">
        <v>20</v>
      </c>
      <c r="G2002" s="7">
        <f>ecommerce_dataset_updated[[#This Row],[Discount (%)]]+0</f>
        <v>20</v>
      </c>
      <c r="H2002" s="6" t="s">
        <v>7975</v>
      </c>
      <c r="I2002" s="6">
        <f>ecommerce_dataset_updated[[#This Row],['[Price (Rs.)']]]*ecommerce_dataset_updated[[#This Row],['[Discount (%)']]]/100</f>
        <v>45.904000000000003</v>
      </c>
      <c r="J2002" s="6">
        <f>ecommerce_dataset_updated[[#This Row],[Final_Price(Rs.)]]+0</f>
        <v>183.62</v>
      </c>
      <c r="K2002" s="6">
        <f xml:space="preserve"> ecommerce_dataset_updated[[#This Row],['[Price (Rs.)']]]-ecommerce_dataset_updated[[#This Row],[Discount Amount _]]</f>
        <v>183.61600000000001</v>
      </c>
      <c r="L2002" t="s">
        <v>120</v>
      </c>
      <c r="M2002" t="s">
        <v>1373</v>
      </c>
      <c r="N2002" s="4" t="s">
        <v>14071</v>
      </c>
      <c r="O2002" s="4" t="s">
        <v>14055</v>
      </c>
      <c r="P2002" s="4" t="s">
        <v>14079</v>
      </c>
      <c r="Q2002" s="5">
        <f>DATE(ecommerce_dataset_updated[[#This Row],[YYYY]],ecommerce_dataset_updated[[#This Row],[MM]],ecommerce_dataset_updated[[#This Row],[DD]])</f>
        <v>45528</v>
      </c>
      <c r="R2002" s="6" t="str">
        <f>TEXT(ecommerce_dataset_updated[[#This Row],['[Purchase_Date']]], "mmm")</f>
        <v>Aug</v>
      </c>
      <c r="S2002" s="6" t="str">
        <f>TEXT(ecommerce_dataset_updated[[#This Row],['[Purchase_Date']]], "ddd")</f>
        <v>Sat</v>
      </c>
      <c r="T2002" s="6">
        <f>ecommerce_dataset_updated[[#This Row],[Final_Price(Rs.) _]]-ecommerce_dataset_updated[[#This Row],['[Final_Price(Rs.)']]]</f>
        <v>-3.9999999999906777E-3</v>
      </c>
      <c r="U2002" s="6" t="b">
        <f xml:space="preserve"> AND(ecommerce_dataset_updated[[#This Row],[Final_Price(Rs.) _]]=ecommerce_dataset_updated[[#This Row],['[Final_Price(Rs.)']]])</f>
        <v>0</v>
      </c>
      <c r="V2002" s="5"/>
    </row>
    <row r="2003" spans="1:22">
      <c r="A2003" t="s">
        <v>7976</v>
      </c>
      <c r="B2003" t="s">
        <v>7977</v>
      </c>
      <c r="C2003" t="s">
        <v>45</v>
      </c>
      <c r="D2003" s="9" t="s">
        <v>7978</v>
      </c>
      <c r="E2003" s="8">
        <f>ecommerce_dataset_updated[[#This Row],[Price (Rs.)]]+0</f>
        <v>130.16</v>
      </c>
      <c r="F2003" s="6" t="s">
        <v>47</v>
      </c>
      <c r="G2003" s="7">
        <f>ecommerce_dataset_updated[[#This Row],[Discount (%)]]+0</f>
        <v>50</v>
      </c>
      <c r="H2003" s="6" t="s">
        <v>7979</v>
      </c>
      <c r="I2003" s="6">
        <f>ecommerce_dataset_updated[[#This Row],['[Price (Rs.)']]]*ecommerce_dataset_updated[[#This Row],['[Discount (%)']]]/100</f>
        <v>65.08</v>
      </c>
      <c r="J2003" s="6">
        <f>ecommerce_dataset_updated[[#This Row],[Final_Price(Rs.)]]+0</f>
        <v>65.08</v>
      </c>
      <c r="K2003" s="6">
        <f xml:space="preserve"> ecommerce_dataset_updated[[#This Row],['[Price (Rs.)']]]-ecommerce_dataset_updated[[#This Row],[Discount Amount _]]</f>
        <v>65.08</v>
      </c>
      <c r="L2003" t="s">
        <v>28</v>
      </c>
      <c r="M2003" t="s">
        <v>1140</v>
      </c>
      <c r="N2003" s="4" t="s">
        <v>14054</v>
      </c>
      <c r="O2003" s="4" t="s">
        <v>14059</v>
      </c>
      <c r="P2003" s="4" t="s">
        <v>14079</v>
      </c>
      <c r="Q2003" s="5">
        <f>DATE(ecommerce_dataset_updated[[#This Row],[YYYY]],ecommerce_dataset_updated[[#This Row],[MM]],ecommerce_dataset_updated[[#This Row],[DD]])</f>
        <v>45439</v>
      </c>
      <c r="R2003" s="6" t="str">
        <f>TEXT(ecommerce_dataset_updated[[#This Row],['[Purchase_Date']]], "mmm")</f>
        <v>May</v>
      </c>
      <c r="S2003" s="6" t="str">
        <f>TEXT(ecommerce_dataset_updated[[#This Row],['[Purchase_Date']]], "ddd")</f>
        <v>Mon</v>
      </c>
      <c r="T2003" s="6">
        <f>ecommerce_dataset_updated[[#This Row],[Final_Price(Rs.) _]]-ecommerce_dataset_updated[[#This Row],['[Final_Price(Rs.)']]]</f>
        <v>0</v>
      </c>
      <c r="U2003" s="6" t="b">
        <f xml:space="preserve"> AND(ecommerce_dataset_updated[[#This Row],[Final_Price(Rs.) _]]=ecommerce_dataset_updated[[#This Row],['[Final_Price(Rs.)']]])</f>
        <v>1</v>
      </c>
      <c r="V2003" s="5"/>
    </row>
    <row r="2004" spans="1:22">
      <c r="A2004" t="s">
        <v>7980</v>
      </c>
      <c r="B2004" t="s">
        <v>7981</v>
      </c>
      <c r="C2004" t="s">
        <v>18</v>
      </c>
      <c r="D2004" s="9" t="s">
        <v>7982</v>
      </c>
      <c r="E2004" s="8">
        <f>ecommerce_dataset_updated[[#This Row],[Price (Rs.)]]+0</f>
        <v>470.92</v>
      </c>
      <c r="F2004" s="6" t="s">
        <v>47</v>
      </c>
      <c r="G2004" s="7">
        <f>ecommerce_dataset_updated[[#This Row],[Discount (%)]]+0</f>
        <v>50</v>
      </c>
      <c r="H2004" s="6" t="s">
        <v>7983</v>
      </c>
      <c r="I2004" s="6">
        <f>ecommerce_dataset_updated[[#This Row],['[Price (Rs.)']]]*ecommerce_dataset_updated[[#This Row],['[Discount (%)']]]/100</f>
        <v>235.46</v>
      </c>
      <c r="J2004" s="6">
        <f>ecommerce_dataset_updated[[#This Row],[Final_Price(Rs.)]]+0</f>
        <v>235.46</v>
      </c>
      <c r="K2004" s="6">
        <f xml:space="preserve"> ecommerce_dataset_updated[[#This Row],['[Price (Rs.)']]]-ecommerce_dataset_updated[[#This Row],[Discount Amount _]]</f>
        <v>235.46</v>
      </c>
      <c r="L2004" t="s">
        <v>35</v>
      </c>
      <c r="M2004" t="s">
        <v>2390</v>
      </c>
      <c r="N2004" s="4" t="s">
        <v>14050</v>
      </c>
      <c r="O2004" s="4" t="s">
        <v>14050</v>
      </c>
      <c r="P2004" s="4" t="s">
        <v>14079</v>
      </c>
      <c r="Q2004" s="5">
        <f>DATE(ecommerce_dataset_updated[[#This Row],[YYYY]],ecommerce_dataset_updated[[#This Row],[MM]],ecommerce_dataset_updated[[#This Row],[DD]])</f>
        <v>45544</v>
      </c>
      <c r="R2004" s="6" t="str">
        <f>TEXT(ecommerce_dataset_updated[[#This Row],['[Purchase_Date']]], "mmm")</f>
        <v>Sep</v>
      </c>
      <c r="S2004" s="6" t="str">
        <f>TEXT(ecommerce_dataset_updated[[#This Row],['[Purchase_Date']]], "ddd")</f>
        <v>Mon</v>
      </c>
      <c r="T2004" s="6">
        <f>ecommerce_dataset_updated[[#This Row],[Final_Price(Rs.) _]]-ecommerce_dataset_updated[[#This Row],['[Final_Price(Rs.)']]]</f>
        <v>0</v>
      </c>
      <c r="U2004" s="6" t="b">
        <f xml:space="preserve"> AND(ecommerce_dataset_updated[[#This Row],[Final_Price(Rs.) _]]=ecommerce_dataset_updated[[#This Row],['[Final_Price(Rs.)']]])</f>
        <v>1</v>
      </c>
      <c r="V2004" s="5"/>
    </row>
    <row r="2005" spans="1:22">
      <c r="A2005" t="s">
        <v>7984</v>
      </c>
      <c r="B2005" t="s">
        <v>7985</v>
      </c>
      <c r="C2005" t="s">
        <v>68</v>
      </c>
      <c r="D2005" s="9" t="s">
        <v>7986</v>
      </c>
      <c r="E2005" s="8">
        <f>ecommerce_dataset_updated[[#This Row],[Price (Rs.)]]+0</f>
        <v>367.49</v>
      </c>
      <c r="F2005" s="6" t="s">
        <v>20</v>
      </c>
      <c r="G2005" s="7">
        <f>ecommerce_dataset_updated[[#This Row],[Discount (%)]]+0</f>
        <v>20</v>
      </c>
      <c r="H2005" s="6" t="s">
        <v>7987</v>
      </c>
      <c r="I2005" s="6">
        <f>ecommerce_dataset_updated[[#This Row],['[Price (Rs.)']]]*ecommerce_dataset_updated[[#This Row],['[Discount (%)']]]/100</f>
        <v>73.498000000000005</v>
      </c>
      <c r="J2005" s="6">
        <f>ecommerce_dataset_updated[[#This Row],[Final_Price(Rs.)]]+0</f>
        <v>293.99</v>
      </c>
      <c r="K2005" s="6">
        <f xml:space="preserve"> ecommerce_dataset_updated[[#This Row],['[Price (Rs.)']]]-ecommerce_dataset_updated[[#This Row],[Discount Amount _]]</f>
        <v>293.99200000000002</v>
      </c>
      <c r="L2005" t="s">
        <v>77</v>
      </c>
      <c r="M2005" t="s">
        <v>230</v>
      </c>
      <c r="N2005" s="4" t="s">
        <v>26</v>
      </c>
      <c r="O2005" s="4" t="s">
        <v>14055</v>
      </c>
      <c r="P2005" s="4" t="s">
        <v>14079</v>
      </c>
      <c r="Q2005" s="5">
        <f>DATE(ecommerce_dataset_updated[[#This Row],[YYYY]],ecommerce_dataset_updated[[#This Row],[MM]],ecommerce_dataset_updated[[#This Row],[DD]])</f>
        <v>45529</v>
      </c>
      <c r="R2005" s="6" t="str">
        <f>TEXT(ecommerce_dataset_updated[[#This Row],['[Purchase_Date']]], "mmm")</f>
        <v>Aug</v>
      </c>
      <c r="S2005" s="6" t="str">
        <f>TEXT(ecommerce_dataset_updated[[#This Row],['[Purchase_Date']]], "ddd")</f>
        <v>Sun</v>
      </c>
      <c r="T2005" s="6">
        <f>ecommerce_dataset_updated[[#This Row],[Final_Price(Rs.) _]]-ecommerce_dataset_updated[[#This Row],['[Final_Price(Rs.)']]]</f>
        <v>2.0000000000095497E-3</v>
      </c>
      <c r="U2005" s="6" t="b">
        <f xml:space="preserve"> AND(ecommerce_dataset_updated[[#This Row],[Final_Price(Rs.) _]]=ecommerce_dataset_updated[[#This Row],['[Final_Price(Rs.)']]])</f>
        <v>0</v>
      </c>
      <c r="V2005" s="5"/>
    </row>
    <row r="2006" spans="1:22">
      <c r="A2006" t="s">
        <v>7988</v>
      </c>
      <c r="B2006" t="s">
        <v>7989</v>
      </c>
      <c r="C2006" t="s">
        <v>10</v>
      </c>
      <c r="D2006" s="9" t="s">
        <v>1629</v>
      </c>
      <c r="E2006" s="8">
        <f>ecommerce_dataset_updated[[#This Row],[Price (Rs.)]]+0</f>
        <v>41.11</v>
      </c>
      <c r="F2006" s="6" t="s">
        <v>26</v>
      </c>
      <c r="G2006" s="7">
        <f>ecommerce_dataset_updated[[#This Row],[Discount (%)]]+0</f>
        <v>25</v>
      </c>
      <c r="H2006" s="6" t="s">
        <v>7990</v>
      </c>
      <c r="I2006" s="6">
        <f>ecommerce_dataset_updated[[#This Row],['[Price (Rs.)']]]*ecommerce_dataset_updated[[#This Row],['[Discount (%)']]]/100</f>
        <v>10.2775</v>
      </c>
      <c r="J2006" s="6">
        <f>ecommerce_dataset_updated[[#This Row],[Final_Price(Rs.)]]+0</f>
        <v>30.83</v>
      </c>
      <c r="K2006" s="6">
        <f xml:space="preserve"> ecommerce_dataset_updated[[#This Row],['[Price (Rs.)']]]-ecommerce_dataset_updated[[#This Row],[Discount Amount _]]</f>
        <v>30.8325</v>
      </c>
      <c r="L2006" t="s">
        <v>120</v>
      </c>
      <c r="M2006" t="s">
        <v>943</v>
      </c>
      <c r="N2006" s="4" t="s">
        <v>14070</v>
      </c>
      <c r="O2006" s="4" t="s">
        <v>14051</v>
      </c>
      <c r="P2006" s="4" t="s">
        <v>14079</v>
      </c>
      <c r="Q2006" s="5">
        <f>DATE(ecommerce_dataset_updated[[#This Row],[YYYY]],ecommerce_dataset_updated[[#This Row],[MM]],ecommerce_dataset_updated[[#This Row],[DD]])</f>
        <v>45340</v>
      </c>
      <c r="R2006" s="6" t="str">
        <f>TEXT(ecommerce_dataset_updated[[#This Row],['[Purchase_Date']]], "mmm")</f>
        <v>Feb</v>
      </c>
      <c r="S2006" s="6" t="str">
        <f>TEXT(ecommerce_dataset_updated[[#This Row],['[Purchase_Date']]], "ddd")</f>
        <v>Sun</v>
      </c>
      <c r="T2006" s="6">
        <f>ecommerce_dataset_updated[[#This Row],[Final_Price(Rs.) _]]-ecommerce_dataset_updated[[#This Row],['[Final_Price(Rs.)']]]</f>
        <v>2.500000000001279E-3</v>
      </c>
      <c r="U2006" s="6" t="b">
        <f xml:space="preserve"> AND(ecommerce_dataset_updated[[#This Row],[Final_Price(Rs.) _]]=ecommerce_dataset_updated[[#This Row],['[Final_Price(Rs.)']]])</f>
        <v>0</v>
      </c>
      <c r="V2006" s="5"/>
    </row>
    <row r="2007" spans="1:22">
      <c r="A2007" t="s">
        <v>7991</v>
      </c>
      <c r="B2007" t="s">
        <v>7992</v>
      </c>
      <c r="C2007" t="s">
        <v>32</v>
      </c>
      <c r="D2007" s="9" t="s">
        <v>7993</v>
      </c>
      <c r="E2007" s="8">
        <f>ecommerce_dataset_updated[[#This Row],[Price (Rs.)]]+0</f>
        <v>276.12</v>
      </c>
      <c r="F2007" s="6" t="s">
        <v>20</v>
      </c>
      <c r="G2007" s="7">
        <f>ecommerce_dataset_updated[[#This Row],[Discount (%)]]+0</f>
        <v>20</v>
      </c>
      <c r="H2007" s="6" t="s">
        <v>7994</v>
      </c>
      <c r="I2007" s="6">
        <f>ecommerce_dataset_updated[[#This Row],['[Price (Rs.)']]]*ecommerce_dataset_updated[[#This Row],['[Discount (%)']]]/100</f>
        <v>55.223999999999997</v>
      </c>
      <c r="J2007" s="6">
        <f>ecommerce_dataset_updated[[#This Row],[Final_Price(Rs.)]]+0</f>
        <v>220.9</v>
      </c>
      <c r="K2007" s="6">
        <f xml:space="preserve"> ecommerce_dataset_updated[[#This Row],['[Price (Rs.)']]]-ecommerce_dataset_updated[[#This Row],[Discount Amount _]]</f>
        <v>220.89600000000002</v>
      </c>
      <c r="L2007" t="s">
        <v>14</v>
      </c>
      <c r="M2007" t="s">
        <v>352</v>
      </c>
      <c r="N2007" s="4" t="s">
        <v>14050</v>
      </c>
      <c r="O2007" s="4" t="s">
        <v>14057</v>
      </c>
      <c r="P2007" s="4" t="s">
        <v>14079</v>
      </c>
      <c r="Q2007" s="5">
        <f>DATE(ecommerce_dataset_updated[[#This Row],[YYYY]],ecommerce_dataset_updated[[#This Row],[MM]],ecommerce_dataset_updated[[#This Row],[DD]])</f>
        <v>45360</v>
      </c>
      <c r="R2007" s="6" t="str">
        <f>TEXT(ecommerce_dataset_updated[[#This Row],['[Purchase_Date']]], "mmm")</f>
        <v>Mar</v>
      </c>
      <c r="S2007" s="6" t="str">
        <f>TEXT(ecommerce_dataset_updated[[#This Row],['[Purchase_Date']]], "ddd")</f>
        <v>Sat</v>
      </c>
      <c r="T2007" s="6">
        <f>ecommerce_dataset_updated[[#This Row],[Final_Price(Rs.) _]]-ecommerce_dataset_updated[[#This Row],['[Final_Price(Rs.)']]]</f>
        <v>-3.9999999999906777E-3</v>
      </c>
      <c r="U2007" s="6" t="b">
        <f xml:space="preserve"> AND(ecommerce_dataset_updated[[#This Row],[Final_Price(Rs.) _]]=ecommerce_dataset_updated[[#This Row],['[Final_Price(Rs.)']]])</f>
        <v>0</v>
      </c>
      <c r="V2007" s="5"/>
    </row>
    <row r="2008" spans="1:22">
      <c r="A2008" t="s">
        <v>7995</v>
      </c>
      <c r="B2008" t="s">
        <v>7996</v>
      </c>
      <c r="C2008" t="s">
        <v>32</v>
      </c>
      <c r="D2008" s="9" t="s">
        <v>1944</v>
      </c>
      <c r="E2008" s="8">
        <f>ecommerce_dataset_updated[[#This Row],[Price (Rs.)]]+0</f>
        <v>268.14</v>
      </c>
      <c r="F2008" s="6" t="s">
        <v>107</v>
      </c>
      <c r="G2008" s="7">
        <f>ecommerce_dataset_updated[[#This Row],[Discount (%)]]+0</f>
        <v>0</v>
      </c>
      <c r="H2008" s="6" t="s">
        <v>1944</v>
      </c>
      <c r="I2008" s="6">
        <f>ecommerce_dataset_updated[[#This Row],['[Price (Rs.)']]]*ecommerce_dataset_updated[[#This Row],['[Discount (%)']]]/100</f>
        <v>0</v>
      </c>
      <c r="J2008" s="6">
        <f>ecommerce_dataset_updated[[#This Row],[Final_Price(Rs.)]]+0</f>
        <v>268.14</v>
      </c>
      <c r="K2008" s="6">
        <f xml:space="preserve"> ecommerce_dataset_updated[[#This Row],['[Price (Rs.)']]]-ecommerce_dataset_updated[[#This Row],[Discount Amount _]]</f>
        <v>268.14</v>
      </c>
      <c r="L2008" t="s">
        <v>120</v>
      </c>
      <c r="M2008" t="s">
        <v>3458</v>
      </c>
      <c r="N2008" s="4" t="s">
        <v>14061</v>
      </c>
      <c r="O2008" s="4" t="s">
        <v>14067</v>
      </c>
      <c r="P2008" s="4" t="s">
        <v>14079</v>
      </c>
      <c r="Q2008" s="5">
        <f>DATE(ecommerce_dataset_updated[[#This Row],[YYYY]],ecommerce_dataset_updated[[#This Row],[MM]],ecommerce_dataset_updated[[#This Row],[DD]])</f>
        <v>45494</v>
      </c>
      <c r="R2008" s="6" t="str">
        <f>TEXT(ecommerce_dataset_updated[[#This Row],['[Purchase_Date']]], "mmm")</f>
        <v>Jul</v>
      </c>
      <c r="S2008" s="6" t="str">
        <f>TEXT(ecommerce_dataset_updated[[#This Row],['[Purchase_Date']]], "ddd")</f>
        <v>Sun</v>
      </c>
      <c r="T2008" s="6">
        <f>ecommerce_dataset_updated[[#This Row],[Final_Price(Rs.) _]]-ecommerce_dataset_updated[[#This Row],['[Final_Price(Rs.)']]]</f>
        <v>0</v>
      </c>
      <c r="U2008" s="6" t="b">
        <f xml:space="preserve"> AND(ecommerce_dataset_updated[[#This Row],[Final_Price(Rs.) _]]=ecommerce_dataset_updated[[#This Row],['[Final_Price(Rs.)']]])</f>
        <v>1</v>
      </c>
      <c r="V2008" s="5"/>
    </row>
    <row r="2009" spans="1:22">
      <c r="A2009" t="s">
        <v>7997</v>
      </c>
      <c r="B2009" t="s">
        <v>7998</v>
      </c>
      <c r="C2009" t="s">
        <v>68</v>
      </c>
      <c r="D2009" s="9" t="s">
        <v>7999</v>
      </c>
      <c r="E2009" s="8">
        <f>ecommerce_dataset_updated[[#This Row],[Price (Rs.)]]+0</f>
        <v>108.07</v>
      </c>
      <c r="F2009" s="6" t="s">
        <v>47</v>
      </c>
      <c r="G2009" s="7">
        <f>ecommerce_dataset_updated[[#This Row],[Discount (%)]]+0</f>
        <v>50</v>
      </c>
      <c r="H2009" s="6" t="s">
        <v>3966</v>
      </c>
      <c r="I2009" s="6">
        <f>ecommerce_dataset_updated[[#This Row],['[Price (Rs.)']]]*ecommerce_dataset_updated[[#This Row],['[Discount (%)']]]/100</f>
        <v>54.034999999999997</v>
      </c>
      <c r="J2009" s="6">
        <f>ecommerce_dataset_updated[[#This Row],[Final_Price(Rs.)]]+0</f>
        <v>54.03</v>
      </c>
      <c r="K2009" s="6">
        <f xml:space="preserve"> ecommerce_dataset_updated[[#This Row],['[Price (Rs.)']]]-ecommerce_dataset_updated[[#This Row],[Discount Amount _]]</f>
        <v>54.034999999999997</v>
      </c>
      <c r="L2009" t="s">
        <v>14</v>
      </c>
      <c r="M2009" t="s">
        <v>3458</v>
      </c>
      <c r="N2009" s="4" t="s">
        <v>14061</v>
      </c>
      <c r="O2009" s="4" t="s">
        <v>14067</v>
      </c>
      <c r="P2009" s="4" t="s">
        <v>14079</v>
      </c>
      <c r="Q2009" s="5">
        <f>DATE(ecommerce_dataset_updated[[#This Row],[YYYY]],ecommerce_dataset_updated[[#This Row],[MM]],ecommerce_dataset_updated[[#This Row],[DD]])</f>
        <v>45494</v>
      </c>
      <c r="R2009" s="6" t="str">
        <f>TEXT(ecommerce_dataset_updated[[#This Row],['[Purchase_Date']]], "mmm")</f>
        <v>Jul</v>
      </c>
      <c r="S2009" s="6" t="str">
        <f>TEXT(ecommerce_dataset_updated[[#This Row],['[Purchase_Date']]], "ddd")</f>
        <v>Sun</v>
      </c>
      <c r="T2009" s="6">
        <f>ecommerce_dataset_updated[[#This Row],[Final_Price(Rs.) _]]-ecommerce_dataset_updated[[#This Row],['[Final_Price(Rs.)']]]</f>
        <v>4.9999999999954525E-3</v>
      </c>
      <c r="U2009" s="6" t="b">
        <f xml:space="preserve"> AND(ecommerce_dataset_updated[[#This Row],[Final_Price(Rs.) _]]=ecommerce_dataset_updated[[#This Row],['[Final_Price(Rs.)']]])</f>
        <v>0</v>
      </c>
      <c r="V2009" s="5"/>
    </row>
    <row r="2010" spans="1:22">
      <c r="A2010" t="s">
        <v>8000</v>
      </c>
      <c r="B2010" t="s">
        <v>8001</v>
      </c>
      <c r="C2010" t="s">
        <v>68</v>
      </c>
      <c r="D2010" s="9" t="s">
        <v>8002</v>
      </c>
      <c r="E2010" s="8">
        <f>ecommerce_dataset_updated[[#This Row],[Price (Rs.)]]+0</f>
        <v>124.29</v>
      </c>
      <c r="F2010" s="6" t="s">
        <v>47</v>
      </c>
      <c r="G2010" s="7">
        <f>ecommerce_dataset_updated[[#This Row],[Discount (%)]]+0</f>
        <v>50</v>
      </c>
      <c r="H2010" s="6" t="s">
        <v>8003</v>
      </c>
      <c r="I2010" s="6">
        <f>ecommerce_dataset_updated[[#This Row],['[Price (Rs.)']]]*ecommerce_dataset_updated[[#This Row],['[Discount (%)']]]/100</f>
        <v>62.145000000000003</v>
      </c>
      <c r="J2010" s="6">
        <f>ecommerce_dataset_updated[[#This Row],[Final_Price(Rs.)]]+0</f>
        <v>62.15</v>
      </c>
      <c r="K2010" s="6">
        <f xml:space="preserve"> ecommerce_dataset_updated[[#This Row],['[Price (Rs.)']]]-ecommerce_dataset_updated[[#This Row],[Discount Amount _]]</f>
        <v>62.145000000000003</v>
      </c>
      <c r="L2010" t="s">
        <v>120</v>
      </c>
      <c r="M2010" t="s">
        <v>2935</v>
      </c>
      <c r="N2010" s="4" t="s">
        <v>2910</v>
      </c>
      <c r="O2010" s="4" t="s">
        <v>14062</v>
      </c>
      <c r="P2010" s="4" t="s">
        <v>14079</v>
      </c>
      <c r="Q2010" s="5">
        <f>DATE(ecommerce_dataset_updated[[#This Row],[YYYY]],ecommerce_dataset_updated[[#This Row],[MM]],ecommerce_dataset_updated[[#This Row],[DD]])</f>
        <v>45457</v>
      </c>
      <c r="R2010" s="6" t="str">
        <f>TEXT(ecommerce_dataset_updated[[#This Row],['[Purchase_Date']]], "mmm")</f>
        <v>Jun</v>
      </c>
      <c r="S2010" s="6" t="str">
        <f>TEXT(ecommerce_dataset_updated[[#This Row],['[Purchase_Date']]], "ddd")</f>
        <v>Fri</v>
      </c>
      <c r="T2010" s="6">
        <f>ecommerce_dataset_updated[[#This Row],[Final_Price(Rs.) _]]-ecommerce_dataset_updated[[#This Row],['[Final_Price(Rs.)']]]</f>
        <v>-4.9999999999954525E-3</v>
      </c>
      <c r="U2010" s="6" t="b">
        <f xml:space="preserve"> AND(ecommerce_dataset_updated[[#This Row],[Final_Price(Rs.) _]]=ecommerce_dataset_updated[[#This Row],['[Final_Price(Rs.)']]])</f>
        <v>0</v>
      </c>
      <c r="V2010" s="5"/>
    </row>
    <row r="2011" spans="1:22">
      <c r="A2011" t="s">
        <v>8004</v>
      </c>
      <c r="B2011" t="s">
        <v>8005</v>
      </c>
      <c r="C2011" t="s">
        <v>18</v>
      </c>
      <c r="D2011" s="9" t="s">
        <v>8006</v>
      </c>
      <c r="E2011" s="8">
        <f>ecommerce_dataset_updated[[#This Row],[Price (Rs.)]]+0</f>
        <v>53.55</v>
      </c>
      <c r="F2011" s="6" t="s">
        <v>154</v>
      </c>
      <c r="G2011" s="7">
        <f>ecommerce_dataset_updated[[#This Row],[Discount (%)]]+0</f>
        <v>30</v>
      </c>
      <c r="H2011" s="6" t="s">
        <v>8007</v>
      </c>
      <c r="I2011" s="6">
        <f>ecommerce_dataset_updated[[#This Row],['[Price (Rs.)']]]*ecommerce_dataset_updated[[#This Row],['[Discount (%)']]]/100</f>
        <v>16.065000000000001</v>
      </c>
      <c r="J2011" s="6">
        <f>ecommerce_dataset_updated[[#This Row],[Final_Price(Rs.)]]+0</f>
        <v>37.479999999999997</v>
      </c>
      <c r="K2011" s="6">
        <f xml:space="preserve"> ecommerce_dataset_updated[[#This Row],['[Price (Rs.)']]]-ecommerce_dataset_updated[[#This Row],[Discount Amount _]]</f>
        <v>37.484999999999999</v>
      </c>
      <c r="L2011" t="s">
        <v>120</v>
      </c>
      <c r="M2011" t="s">
        <v>900</v>
      </c>
      <c r="N2011" s="4" t="s">
        <v>14051</v>
      </c>
      <c r="O2011" s="4" t="s">
        <v>75</v>
      </c>
      <c r="P2011" s="4" t="s">
        <v>14079</v>
      </c>
      <c r="Q2011" s="5">
        <f>DATE(ecommerce_dataset_updated[[#This Row],[YYYY]],ecommerce_dataset_updated[[#This Row],[MM]],ecommerce_dataset_updated[[#This Row],[DD]])</f>
        <v>45567</v>
      </c>
      <c r="R2011" s="6" t="str">
        <f>TEXT(ecommerce_dataset_updated[[#This Row],['[Purchase_Date']]], "mmm")</f>
        <v>Oct</v>
      </c>
      <c r="S2011" s="6" t="str">
        <f>TEXT(ecommerce_dataset_updated[[#This Row],['[Purchase_Date']]], "ddd")</f>
        <v>Wed</v>
      </c>
      <c r="T2011" s="6">
        <f>ecommerce_dataset_updated[[#This Row],[Final_Price(Rs.) _]]-ecommerce_dataset_updated[[#This Row],['[Final_Price(Rs.)']]]</f>
        <v>5.000000000002558E-3</v>
      </c>
      <c r="U2011" s="6" t="b">
        <f xml:space="preserve"> AND(ecommerce_dataset_updated[[#This Row],[Final_Price(Rs.) _]]=ecommerce_dataset_updated[[#This Row],['[Final_Price(Rs.)']]])</f>
        <v>0</v>
      </c>
      <c r="V2011" s="5"/>
    </row>
    <row r="2012" spans="1:22">
      <c r="A2012" t="s">
        <v>8008</v>
      </c>
      <c r="B2012" t="s">
        <v>8009</v>
      </c>
      <c r="C2012" t="s">
        <v>68</v>
      </c>
      <c r="D2012" s="9" t="s">
        <v>8010</v>
      </c>
      <c r="E2012" s="8">
        <f>ecommerce_dataset_updated[[#This Row],[Price (Rs.)]]+0</f>
        <v>149.82</v>
      </c>
      <c r="F2012" s="6" t="s">
        <v>12</v>
      </c>
      <c r="G2012" s="7">
        <f>ecommerce_dataset_updated[[#This Row],[Discount (%)]]+0</f>
        <v>15</v>
      </c>
      <c r="H2012" s="6" t="s">
        <v>8011</v>
      </c>
      <c r="I2012" s="6">
        <f>ecommerce_dataset_updated[[#This Row],['[Price (Rs.)']]]*ecommerce_dataset_updated[[#This Row],['[Discount (%)']]]/100</f>
        <v>22.472999999999999</v>
      </c>
      <c r="J2012" s="6">
        <f>ecommerce_dataset_updated[[#This Row],[Final_Price(Rs.)]]+0</f>
        <v>127.35</v>
      </c>
      <c r="K2012" s="6">
        <f xml:space="preserve"> ecommerce_dataset_updated[[#This Row],['[Price (Rs.)']]]-ecommerce_dataset_updated[[#This Row],[Discount Amount _]]</f>
        <v>127.34699999999999</v>
      </c>
      <c r="L2012" t="s">
        <v>77</v>
      </c>
      <c r="M2012" t="s">
        <v>1429</v>
      </c>
      <c r="N2012" s="4" t="s">
        <v>14070</v>
      </c>
      <c r="O2012" s="4" t="s">
        <v>75</v>
      </c>
      <c r="P2012" s="4" t="s">
        <v>14079</v>
      </c>
      <c r="Q2012" s="5">
        <f>DATE(ecommerce_dataset_updated[[#This Row],[YYYY]],ecommerce_dataset_updated[[#This Row],[MM]],ecommerce_dataset_updated[[#This Row],[DD]])</f>
        <v>45583</v>
      </c>
      <c r="R2012" s="6" t="str">
        <f>TEXT(ecommerce_dataset_updated[[#This Row],['[Purchase_Date']]], "mmm")</f>
        <v>Oct</v>
      </c>
      <c r="S2012" s="6" t="str">
        <f>TEXT(ecommerce_dataset_updated[[#This Row],['[Purchase_Date']]], "ddd")</f>
        <v>Fri</v>
      </c>
      <c r="T2012" s="6">
        <f>ecommerce_dataset_updated[[#This Row],[Final_Price(Rs.) _]]-ecommerce_dataset_updated[[#This Row],['[Final_Price(Rs.)']]]</f>
        <v>-3.0000000000001137E-3</v>
      </c>
      <c r="U2012" s="6" t="b">
        <f xml:space="preserve"> AND(ecommerce_dataset_updated[[#This Row],[Final_Price(Rs.) _]]=ecommerce_dataset_updated[[#This Row],['[Final_Price(Rs.)']]])</f>
        <v>0</v>
      </c>
      <c r="V2012" s="5"/>
    </row>
    <row r="2013" spans="1:22">
      <c r="A2013" t="s">
        <v>8012</v>
      </c>
      <c r="B2013" t="s">
        <v>8013</v>
      </c>
      <c r="C2013" t="s">
        <v>114</v>
      </c>
      <c r="D2013" s="9" t="s">
        <v>8014</v>
      </c>
      <c r="E2013" s="8">
        <f>ecommerce_dataset_updated[[#This Row],[Price (Rs.)]]+0</f>
        <v>122.81</v>
      </c>
      <c r="F2013" s="6" t="s">
        <v>20</v>
      </c>
      <c r="G2013" s="7">
        <f>ecommerce_dataset_updated[[#This Row],[Discount (%)]]+0</f>
        <v>20</v>
      </c>
      <c r="H2013" s="6" t="s">
        <v>8015</v>
      </c>
      <c r="I2013" s="6">
        <f>ecommerce_dataset_updated[[#This Row],['[Price (Rs.)']]]*ecommerce_dataset_updated[[#This Row],['[Discount (%)']]]/100</f>
        <v>24.561999999999998</v>
      </c>
      <c r="J2013" s="6">
        <f>ecommerce_dataset_updated[[#This Row],[Final_Price(Rs.)]]+0</f>
        <v>98.25</v>
      </c>
      <c r="K2013" s="6">
        <f xml:space="preserve"> ecommerce_dataset_updated[[#This Row],['[Price (Rs.)']]]-ecommerce_dataset_updated[[#This Row],[Discount Amount _]]</f>
        <v>98.248000000000005</v>
      </c>
      <c r="L2013" t="s">
        <v>14</v>
      </c>
      <c r="M2013" t="s">
        <v>2274</v>
      </c>
      <c r="N2013" s="4" t="s">
        <v>14050</v>
      </c>
      <c r="O2013" s="4" t="s">
        <v>14053</v>
      </c>
      <c r="P2013" s="4" t="s">
        <v>14079</v>
      </c>
      <c r="Q2013" s="5">
        <f>DATE(ecommerce_dataset_updated[[#This Row],[YYYY]],ecommerce_dataset_updated[[#This Row],[MM]],ecommerce_dataset_updated[[#This Row],[DD]])</f>
        <v>45391</v>
      </c>
      <c r="R2013" s="6" t="str">
        <f>TEXT(ecommerce_dataset_updated[[#This Row],['[Purchase_Date']]], "mmm")</f>
        <v>Apr</v>
      </c>
      <c r="S2013" s="6" t="str">
        <f>TEXT(ecommerce_dataset_updated[[#This Row],['[Purchase_Date']]], "ddd")</f>
        <v>Tue</v>
      </c>
      <c r="T2013" s="6">
        <f>ecommerce_dataset_updated[[#This Row],[Final_Price(Rs.) _]]-ecommerce_dataset_updated[[#This Row],['[Final_Price(Rs.)']]]</f>
        <v>-1.9999999999953388E-3</v>
      </c>
      <c r="U2013" s="6" t="b">
        <f xml:space="preserve"> AND(ecommerce_dataset_updated[[#This Row],[Final_Price(Rs.) _]]=ecommerce_dataset_updated[[#This Row],['[Final_Price(Rs.)']]])</f>
        <v>0</v>
      </c>
      <c r="V2013" s="5"/>
    </row>
    <row r="2014" spans="1:22">
      <c r="A2014" t="s">
        <v>8016</v>
      </c>
      <c r="B2014" t="s">
        <v>8017</v>
      </c>
      <c r="C2014" t="s">
        <v>18</v>
      </c>
      <c r="D2014" s="9" t="s">
        <v>8018</v>
      </c>
      <c r="E2014" s="8">
        <f>ecommerce_dataset_updated[[#This Row],[Price (Rs.)]]+0</f>
        <v>147.44</v>
      </c>
      <c r="F2014" s="6" t="s">
        <v>26</v>
      </c>
      <c r="G2014" s="7">
        <f>ecommerce_dataset_updated[[#This Row],[Discount (%)]]+0</f>
        <v>25</v>
      </c>
      <c r="H2014" s="6" t="s">
        <v>8019</v>
      </c>
      <c r="I2014" s="6">
        <f>ecommerce_dataset_updated[[#This Row],['[Price (Rs.)']]]*ecommerce_dataset_updated[[#This Row],['[Discount (%)']]]/100</f>
        <v>36.86</v>
      </c>
      <c r="J2014" s="6">
        <f>ecommerce_dataset_updated[[#This Row],[Final_Price(Rs.)]]+0</f>
        <v>110.58</v>
      </c>
      <c r="K2014" s="6">
        <f xml:space="preserve"> ecommerce_dataset_updated[[#This Row],['[Price (Rs.)']]]-ecommerce_dataset_updated[[#This Row],[Discount Amount _]]</f>
        <v>110.58</v>
      </c>
      <c r="L2014" t="s">
        <v>14</v>
      </c>
      <c r="M2014" t="s">
        <v>709</v>
      </c>
      <c r="N2014" s="4" t="s">
        <v>14051</v>
      </c>
      <c r="O2014" s="4" t="s">
        <v>14067</v>
      </c>
      <c r="P2014" s="4" t="s">
        <v>14079</v>
      </c>
      <c r="Q2014" s="5">
        <f>DATE(ecommerce_dataset_updated[[#This Row],[YYYY]],ecommerce_dataset_updated[[#This Row],[MM]],ecommerce_dataset_updated[[#This Row],[DD]])</f>
        <v>45475</v>
      </c>
      <c r="R2014" s="6" t="str">
        <f>TEXT(ecommerce_dataset_updated[[#This Row],['[Purchase_Date']]], "mmm")</f>
        <v>Jul</v>
      </c>
      <c r="S2014" s="6" t="str">
        <f>TEXT(ecommerce_dataset_updated[[#This Row],['[Purchase_Date']]], "ddd")</f>
        <v>Tue</v>
      </c>
      <c r="T2014" s="6">
        <f>ecommerce_dataset_updated[[#This Row],[Final_Price(Rs.) _]]-ecommerce_dataset_updated[[#This Row],['[Final_Price(Rs.)']]]</f>
        <v>0</v>
      </c>
      <c r="U2014" s="6" t="b">
        <f xml:space="preserve"> AND(ecommerce_dataset_updated[[#This Row],[Final_Price(Rs.) _]]=ecommerce_dataset_updated[[#This Row],['[Final_Price(Rs.)']]])</f>
        <v>1</v>
      </c>
      <c r="V2014" s="5"/>
    </row>
    <row r="2015" spans="1:22">
      <c r="A2015" t="s">
        <v>8020</v>
      </c>
      <c r="B2015" t="s">
        <v>8021</v>
      </c>
      <c r="C2015" t="s">
        <v>39</v>
      </c>
      <c r="D2015" s="9" t="s">
        <v>8022</v>
      </c>
      <c r="E2015" s="8">
        <f>ecommerce_dataset_updated[[#This Row],[Price (Rs.)]]+0</f>
        <v>71.510000000000005</v>
      </c>
      <c r="F2015" s="6" t="s">
        <v>53</v>
      </c>
      <c r="G2015" s="7">
        <f>ecommerce_dataset_updated[[#This Row],[Discount (%)]]+0</f>
        <v>5</v>
      </c>
      <c r="H2015" s="6" t="s">
        <v>8023</v>
      </c>
      <c r="I2015" s="6">
        <f>ecommerce_dataset_updated[[#This Row],['[Price (Rs.)']]]*ecommerce_dataset_updated[[#This Row],['[Discount (%)']]]/100</f>
        <v>3.5754999999999999</v>
      </c>
      <c r="J2015" s="6">
        <f>ecommerce_dataset_updated[[#This Row],[Final_Price(Rs.)]]+0</f>
        <v>67.930000000000007</v>
      </c>
      <c r="K2015" s="6">
        <f xml:space="preserve"> ecommerce_dataset_updated[[#This Row],['[Price (Rs.)']]]-ecommerce_dataset_updated[[#This Row],[Discount Amount _]]</f>
        <v>67.9345</v>
      </c>
      <c r="L2015" t="s">
        <v>120</v>
      </c>
      <c r="M2015" t="s">
        <v>1081</v>
      </c>
      <c r="N2015" s="4" t="s">
        <v>12</v>
      </c>
      <c r="O2015" s="4" t="s">
        <v>14049</v>
      </c>
      <c r="P2015" s="4" t="s">
        <v>14079</v>
      </c>
      <c r="Q2015" s="5">
        <f>DATE(ecommerce_dataset_updated[[#This Row],[YYYY]],ecommerce_dataset_updated[[#This Row],[MM]],ecommerce_dataset_updated[[#This Row],[DD]])</f>
        <v>45611</v>
      </c>
      <c r="R2015" s="6" t="str">
        <f>TEXT(ecommerce_dataset_updated[[#This Row],['[Purchase_Date']]], "mmm")</f>
        <v>Nov</v>
      </c>
      <c r="S2015" s="6" t="str">
        <f>TEXT(ecommerce_dataset_updated[[#This Row],['[Purchase_Date']]], "ddd")</f>
        <v>Fri</v>
      </c>
      <c r="T2015" s="6">
        <f>ecommerce_dataset_updated[[#This Row],[Final_Price(Rs.) _]]-ecommerce_dataset_updated[[#This Row],['[Final_Price(Rs.)']]]</f>
        <v>4.4999999999930651E-3</v>
      </c>
      <c r="U2015" s="6" t="b">
        <f xml:space="preserve"> AND(ecommerce_dataset_updated[[#This Row],[Final_Price(Rs.) _]]=ecommerce_dataset_updated[[#This Row],['[Final_Price(Rs.)']]])</f>
        <v>0</v>
      </c>
      <c r="V2015" s="5"/>
    </row>
    <row r="2016" spans="1:22">
      <c r="A2016" t="s">
        <v>8024</v>
      </c>
      <c r="B2016" t="s">
        <v>8025</v>
      </c>
      <c r="C2016" t="s">
        <v>18</v>
      </c>
      <c r="D2016" s="9" t="s">
        <v>3359</v>
      </c>
      <c r="E2016" s="8">
        <f>ecommerce_dataset_updated[[#This Row],[Price (Rs.)]]+0</f>
        <v>162.81</v>
      </c>
      <c r="F2016" s="6" t="s">
        <v>154</v>
      </c>
      <c r="G2016" s="7">
        <f>ecommerce_dataset_updated[[#This Row],[Discount (%)]]+0</f>
        <v>30</v>
      </c>
      <c r="H2016" s="6" t="s">
        <v>8026</v>
      </c>
      <c r="I2016" s="6">
        <f>ecommerce_dataset_updated[[#This Row],['[Price (Rs.)']]]*ecommerce_dataset_updated[[#This Row],['[Discount (%)']]]/100</f>
        <v>48.843000000000004</v>
      </c>
      <c r="J2016" s="6">
        <f>ecommerce_dataset_updated[[#This Row],[Final_Price(Rs.)]]+0</f>
        <v>113.97</v>
      </c>
      <c r="K2016" s="6">
        <f xml:space="preserve"> ecommerce_dataset_updated[[#This Row],['[Price (Rs.)']]]-ecommerce_dataset_updated[[#This Row],[Discount Amount _]]</f>
        <v>113.967</v>
      </c>
      <c r="L2016" t="s">
        <v>28</v>
      </c>
      <c r="M2016" t="s">
        <v>985</v>
      </c>
      <c r="N2016" s="4" t="s">
        <v>75</v>
      </c>
      <c r="O2016" s="4" t="s">
        <v>14049</v>
      </c>
      <c r="P2016" s="4" t="s">
        <v>14079</v>
      </c>
      <c r="Q2016" s="5">
        <f>DATE(ecommerce_dataset_updated[[#This Row],[YYYY]],ecommerce_dataset_updated[[#This Row],[MM]],ecommerce_dataset_updated[[#This Row],[DD]])</f>
        <v>45606</v>
      </c>
      <c r="R2016" s="6" t="str">
        <f>TEXT(ecommerce_dataset_updated[[#This Row],['[Purchase_Date']]], "mmm")</f>
        <v>Nov</v>
      </c>
      <c r="S2016" s="6" t="str">
        <f>TEXT(ecommerce_dataset_updated[[#This Row],['[Purchase_Date']]], "ddd")</f>
        <v>Sun</v>
      </c>
      <c r="T2016" s="6">
        <f>ecommerce_dataset_updated[[#This Row],[Final_Price(Rs.) _]]-ecommerce_dataset_updated[[#This Row],['[Final_Price(Rs.)']]]</f>
        <v>-3.0000000000001137E-3</v>
      </c>
      <c r="U2016" s="6" t="b">
        <f xml:space="preserve"> AND(ecommerce_dataset_updated[[#This Row],[Final_Price(Rs.) _]]=ecommerce_dataset_updated[[#This Row],['[Final_Price(Rs.)']]])</f>
        <v>0</v>
      </c>
      <c r="V2016" s="5"/>
    </row>
    <row r="2017" spans="1:22">
      <c r="A2017" t="s">
        <v>8027</v>
      </c>
      <c r="B2017" t="s">
        <v>8028</v>
      </c>
      <c r="C2017" t="s">
        <v>68</v>
      </c>
      <c r="D2017" s="9" t="s">
        <v>8029</v>
      </c>
      <c r="E2017" s="8">
        <f>ecommerce_dataset_updated[[#This Row],[Price (Rs.)]]+0</f>
        <v>182.35</v>
      </c>
      <c r="F2017" s="6" t="s">
        <v>107</v>
      </c>
      <c r="G2017" s="7">
        <f>ecommerce_dataset_updated[[#This Row],[Discount (%)]]+0</f>
        <v>0</v>
      </c>
      <c r="H2017" s="6" t="s">
        <v>8029</v>
      </c>
      <c r="I2017" s="6">
        <f>ecommerce_dataset_updated[[#This Row],['[Price (Rs.)']]]*ecommerce_dataset_updated[[#This Row],['[Discount (%)']]]/100</f>
        <v>0</v>
      </c>
      <c r="J2017" s="6">
        <f>ecommerce_dataset_updated[[#This Row],[Final_Price(Rs.)]]+0</f>
        <v>182.35</v>
      </c>
      <c r="K2017" s="6">
        <f xml:space="preserve"> ecommerce_dataset_updated[[#This Row],['[Price (Rs.)']]]-ecommerce_dataset_updated[[#This Row],[Discount Amount _]]</f>
        <v>182.35</v>
      </c>
      <c r="L2017" t="s">
        <v>120</v>
      </c>
      <c r="M2017" t="s">
        <v>5546</v>
      </c>
      <c r="N2017" s="4" t="s">
        <v>14048</v>
      </c>
      <c r="O2017" s="4" t="s">
        <v>14055</v>
      </c>
      <c r="P2017" s="4" t="s">
        <v>14079</v>
      </c>
      <c r="Q2017" s="5">
        <f>DATE(ecommerce_dataset_updated[[#This Row],[YYYY]],ecommerce_dataset_updated[[#This Row],[MM]],ecommerce_dataset_updated[[#This Row],[DD]])</f>
        <v>45516</v>
      </c>
      <c r="R2017" s="6" t="str">
        <f>TEXT(ecommerce_dataset_updated[[#This Row],['[Purchase_Date']]], "mmm")</f>
        <v>Aug</v>
      </c>
      <c r="S2017" s="6" t="str">
        <f>TEXT(ecommerce_dataset_updated[[#This Row],['[Purchase_Date']]], "ddd")</f>
        <v>Mon</v>
      </c>
      <c r="T2017" s="6">
        <f>ecommerce_dataset_updated[[#This Row],[Final_Price(Rs.) _]]-ecommerce_dataset_updated[[#This Row],['[Final_Price(Rs.)']]]</f>
        <v>0</v>
      </c>
      <c r="U2017" s="6" t="b">
        <f xml:space="preserve"> AND(ecommerce_dataset_updated[[#This Row],[Final_Price(Rs.) _]]=ecommerce_dataset_updated[[#This Row],['[Final_Price(Rs.)']]])</f>
        <v>1</v>
      </c>
      <c r="V2017" s="5"/>
    </row>
    <row r="2018" spans="1:22">
      <c r="A2018" t="s">
        <v>8030</v>
      </c>
      <c r="B2018" t="s">
        <v>8031</v>
      </c>
      <c r="C2018" t="s">
        <v>18</v>
      </c>
      <c r="D2018" s="9" t="s">
        <v>8032</v>
      </c>
      <c r="E2018" s="8">
        <f>ecommerce_dataset_updated[[#This Row],[Price (Rs.)]]+0</f>
        <v>334.65</v>
      </c>
      <c r="F2018" s="6" t="s">
        <v>47</v>
      </c>
      <c r="G2018" s="7">
        <f>ecommerce_dataset_updated[[#This Row],[Discount (%)]]+0</f>
        <v>50</v>
      </c>
      <c r="H2018" s="6" t="s">
        <v>8033</v>
      </c>
      <c r="I2018" s="6">
        <f>ecommerce_dataset_updated[[#This Row],['[Price (Rs.)']]]*ecommerce_dataset_updated[[#This Row],['[Discount (%)']]]/100</f>
        <v>167.32499999999999</v>
      </c>
      <c r="J2018" s="6">
        <f>ecommerce_dataset_updated[[#This Row],[Final_Price(Rs.)]]+0</f>
        <v>167.32</v>
      </c>
      <c r="K2018" s="6">
        <f xml:space="preserve"> ecommerce_dataset_updated[[#This Row],['[Price (Rs.)']]]-ecommerce_dataset_updated[[#This Row],[Discount Amount _]]</f>
        <v>167.32499999999999</v>
      </c>
      <c r="L2018" t="s">
        <v>28</v>
      </c>
      <c r="M2018" t="s">
        <v>2022</v>
      </c>
      <c r="N2018" s="4" t="s">
        <v>14060</v>
      </c>
      <c r="O2018" s="4" t="s">
        <v>14053</v>
      </c>
      <c r="P2018" s="4" t="s">
        <v>14079</v>
      </c>
      <c r="Q2018" s="5">
        <f>DATE(ecommerce_dataset_updated[[#This Row],[YYYY]],ecommerce_dataset_updated[[#This Row],[MM]],ecommerce_dataset_updated[[#This Row],[DD]])</f>
        <v>45408</v>
      </c>
      <c r="R2018" s="6" t="str">
        <f>TEXT(ecommerce_dataset_updated[[#This Row],['[Purchase_Date']]], "mmm")</f>
        <v>Apr</v>
      </c>
      <c r="S2018" s="6" t="str">
        <f>TEXT(ecommerce_dataset_updated[[#This Row],['[Purchase_Date']]], "ddd")</f>
        <v>Fri</v>
      </c>
      <c r="T2018" s="6">
        <f>ecommerce_dataset_updated[[#This Row],[Final_Price(Rs.) _]]-ecommerce_dataset_updated[[#This Row],['[Final_Price(Rs.)']]]</f>
        <v>4.9999999999954525E-3</v>
      </c>
      <c r="U2018" s="6" t="b">
        <f xml:space="preserve"> AND(ecommerce_dataset_updated[[#This Row],[Final_Price(Rs.) _]]=ecommerce_dataset_updated[[#This Row],['[Final_Price(Rs.)']]])</f>
        <v>0</v>
      </c>
      <c r="V2018" s="5"/>
    </row>
    <row r="2019" spans="1:22">
      <c r="A2019" t="s">
        <v>8034</v>
      </c>
      <c r="B2019" t="s">
        <v>8035</v>
      </c>
      <c r="C2019" t="s">
        <v>18</v>
      </c>
      <c r="D2019" s="9" t="s">
        <v>8036</v>
      </c>
      <c r="E2019" s="8">
        <f>ecommerce_dataset_updated[[#This Row],[Price (Rs.)]]+0</f>
        <v>15.45</v>
      </c>
      <c r="F2019" s="6" t="s">
        <v>107</v>
      </c>
      <c r="G2019" s="7">
        <f>ecommerce_dataset_updated[[#This Row],[Discount (%)]]+0</f>
        <v>0</v>
      </c>
      <c r="H2019" s="6" t="s">
        <v>8036</v>
      </c>
      <c r="I2019" s="6">
        <f>ecommerce_dataset_updated[[#This Row],['[Price (Rs.)']]]*ecommerce_dataset_updated[[#This Row],['[Discount (%)']]]/100</f>
        <v>0</v>
      </c>
      <c r="J2019" s="6">
        <f>ecommerce_dataset_updated[[#This Row],[Final_Price(Rs.)]]+0</f>
        <v>15.45</v>
      </c>
      <c r="K2019" s="6">
        <f xml:space="preserve"> ecommerce_dataset_updated[[#This Row],['[Price (Rs.)']]]-ecommerce_dataset_updated[[#This Row],[Discount Amount _]]</f>
        <v>15.45</v>
      </c>
      <c r="L2019" t="s">
        <v>35</v>
      </c>
      <c r="M2019" t="s">
        <v>914</v>
      </c>
      <c r="N2019" s="4" t="s">
        <v>14053</v>
      </c>
      <c r="O2019" s="4" t="s">
        <v>14055</v>
      </c>
      <c r="P2019" s="4" t="s">
        <v>14079</v>
      </c>
      <c r="Q2019" s="5">
        <f>DATE(ecommerce_dataset_updated[[#This Row],[YYYY]],ecommerce_dataset_updated[[#This Row],[MM]],ecommerce_dataset_updated[[#This Row],[DD]])</f>
        <v>45508</v>
      </c>
      <c r="R2019" s="6" t="str">
        <f>TEXT(ecommerce_dataset_updated[[#This Row],['[Purchase_Date']]], "mmm")</f>
        <v>Aug</v>
      </c>
      <c r="S2019" s="6" t="str">
        <f>TEXT(ecommerce_dataset_updated[[#This Row],['[Purchase_Date']]], "ddd")</f>
        <v>Sun</v>
      </c>
      <c r="T2019" s="6">
        <f>ecommerce_dataset_updated[[#This Row],[Final_Price(Rs.) _]]-ecommerce_dataset_updated[[#This Row],['[Final_Price(Rs.)']]]</f>
        <v>0</v>
      </c>
      <c r="U2019" s="6" t="b">
        <f xml:space="preserve"> AND(ecommerce_dataset_updated[[#This Row],[Final_Price(Rs.) _]]=ecommerce_dataset_updated[[#This Row],['[Final_Price(Rs.)']]])</f>
        <v>1</v>
      </c>
      <c r="V2019" s="5"/>
    </row>
    <row r="2020" spans="1:22">
      <c r="A2020" t="s">
        <v>8037</v>
      </c>
      <c r="B2020" t="s">
        <v>8038</v>
      </c>
      <c r="C2020" t="s">
        <v>39</v>
      </c>
      <c r="D2020" s="9" t="s">
        <v>8039</v>
      </c>
      <c r="E2020" s="8">
        <f>ecommerce_dataset_updated[[#This Row],[Price (Rs.)]]+0</f>
        <v>134.04</v>
      </c>
      <c r="F2020" s="6" t="s">
        <v>47</v>
      </c>
      <c r="G2020" s="7">
        <f>ecommerce_dataset_updated[[#This Row],[Discount (%)]]+0</f>
        <v>50</v>
      </c>
      <c r="H2020" s="6" t="s">
        <v>8040</v>
      </c>
      <c r="I2020" s="6">
        <f>ecommerce_dataset_updated[[#This Row],['[Price (Rs.)']]]*ecommerce_dataset_updated[[#This Row],['[Discount (%)']]]/100</f>
        <v>67.02</v>
      </c>
      <c r="J2020" s="6">
        <f>ecommerce_dataset_updated[[#This Row],[Final_Price(Rs.)]]+0</f>
        <v>67.02</v>
      </c>
      <c r="K2020" s="6">
        <f xml:space="preserve"> ecommerce_dataset_updated[[#This Row],['[Price (Rs.)']]]-ecommerce_dataset_updated[[#This Row],[Discount Amount _]]</f>
        <v>67.02</v>
      </c>
      <c r="L2020" t="s">
        <v>77</v>
      </c>
      <c r="M2020" t="s">
        <v>1553</v>
      </c>
      <c r="N2020" s="4" t="s">
        <v>14058</v>
      </c>
      <c r="O2020" s="4" t="s">
        <v>14051</v>
      </c>
      <c r="P2020" s="4" t="s">
        <v>14079</v>
      </c>
      <c r="Q2020" s="5">
        <f>DATE(ecommerce_dataset_updated[[#This Row],[YYYY]],ecommerce_dataset_updated[[#This Row],[MM]],ecommerce_dataset_updated[[#This Row],[DD]])</f>
        <v>45351</v>
      </c>
      <c r="R2020" s="6" t="str">
        <f>TEXT(ecommerce_dataset_updated[[#This Row],['[Purchase_Date']]], "mmm")</f>
        <v>Feb</v>
      </c>
      <c r="S2020" s="6" t="str">
        <f>TEXT(ecommerce_dataset_updated[[#This Row],['[Purchase_Date']]], "ddd")</f>
        <v>Thu</v>
      </c>
      <c r="T2020" s="6">
        <f>ecommerce_dataset_updated[[#This Row],[Final_Price(Rs.) _]]-ecommerce_dataset_updated[[#This Row],['[Final_Price(Rs.)']]]</f>
        <v>0</v>
      </c>
      <c r="U2020" s="6" t="b">
        <f xml:space="preserve"> AND(ecommerce_dataset_updated[[#This Row],[Final_Price(Rs.) _]]=ecommerce_dataset_updated[[#This Row],['[Final_Price(Rs.)']]])</f>
        <v>1</v>
      </c>
      <c r="V2020" s="5"/>
    </row>
    <row r="2021" spans="1:22">
      <c r="A2021" t="s">
        <v>8041</v>
      </c>
      <c r="B2021" t="s">
        <v>8042</v>
      </c>
      <c r="C2021" t="s">
        <v>10</v>
      </c>
      <c r="D2021" s="9" t="s">
        <v>8043</v>
      </c>
      <c r="E2021" s="8">
        <f>ecommerce_dataset_updated[[#This Row],[Price (Rs.)]]+0</f>
        <v>432.41</v>
      </c>
      <c r="F2021" s="6" t="s">
        <v>20</v>
      </c>
      <c r="G2021" s="7">
        <f>ecommerce_dataset_updated[[#This Row],[Discount (%)]]+0</f>
        <v>20</v>
      </c>
      <c r="H2021" s="6" t="s">
        <v>8044</v>
      </c>
      <c r="I2021" s="6">
        <f>ecommerce_dataset_updated[[#This Row],['[Price (Rs.)']]]*ecommerce_dataset_updated[[#This Row],['[Discount (%)']]]/100</f>
        <v>86.482000000000014</v>
      </c>
      <c r="J2021" s="6">
        <f>ecommerce_dataset_updated[[#This Row],[Final_Price(Rs.)]]+0</f>
        <v>345.93</v>
      </c>
      <c r="K2021" s="6">
        <f xml:space="preserve"> ecommerce_dataset_updated[[#This Row],['[Price (Rs.)']]]-ecommerce_dataset_updated[[#This Row],[Discount Amount _]]</f>
        <v>345.928</v>
      </c>
      <c r="L2021" t="s">
        <v>120</v>
      </c>
      <c r="M2021" t="s">
        <v>587</v>
      </c>
      <c r="N2021" s="4" t="s">
        <v>14071</v>
      </c>
      <c r="O2021" s="4" t="s">
        <v>14059</v>
      </c>
      <c r="P2021" s="4" t="s">
        <v>14079</v>
      </c>
      <c r="Q2021" s="5">
        <f>DATE(ecommerce_dataset_updated[[#This Row],[YYYY]],ecommerce_dataset_updated[[#This Row],[MM]],ecommerce_dataset_updated[[#This Row],[DD]])</f>
        <v>45436</v>
      </c>
      <c r="R2021" s="6" t="str">
        <f>TEXT(ecommerce_dataset_updated[[#This Row],['[Purchase_Date']]], "mmm")</f>
        <v>May</v>
      </c>
      <c r="S2021" s="6" t="str">
        <f>TEXT(ecommerce_dataset_updated[[#This Row],['[Purchase_Date']]], "ddd")</f>
        <v>Fri</v>
      </c>
      <c r="T2021" s="6">
        <f>ecommerce_dataset_updated[[#This Row],[Final_Price(Rs.) _]]-ecommerce_dataset_updated[[#This Row],['[Final_Price(Rs.)']]]</f>
        <v>-2.0000000000095497E-3</v>
      </c>
      <c r="U2021" s="6" t="b">
        <f xml:space="preserve"> AND(ecommerce_dataset_updated[[#This Row],[Final_Price(Rs.) _]]=ecommerce_dataset_updated[[#This Row],['[Final_Price(Rs.)']]])</f>
        <v>0</v>
      </c>
      <c r="V2021" s="5"/>
    </row>
    <row r="2022" spans="1:22">
      <c r="A2022" t="s">
        <v>8045</v>
      </c>
      <c r="B2022" t="s">
        <v>8046</v>
      </c>
      <c r="C2022" t="s">
        <v>68</v>
      </c>
      <c r="D2022" s="9" t="s">
        <v>8047</v>
      </c>
      <c r="E2022" s="8">
        <f>ecommerce_dataset_updated[[#This Row],[Price (Rs.)]]+0</f>
        <v>100.72</v>
      </c>
      <c r="F2022" s="6" t="s">
        <v>154</v>
      </c>
      <c r="G2022" s="7">
        <f>ecommerce_dataset_updated[[#This Row],[Discount (%)]]+0</f>
        <v>30</v>
      </c>
      <c r="H2022" s="6" t="s">
        <v>8048</v>
      </c>
      <c r="I2022" s="6">
        <f>ecommerce_dataset_updated[[#This Row],['[Price (Rs.)']]]*ecommerce_dataset_updated[[#This Row],['[Discount (%)']]]/100</f>
        <v>30.215999999999998</v>
      </c>
      <c r="J2022" s="6">
        <f>ecommerce_dataset_updated[[#This Row],[Final_Price(Rs.)]]+0</f>
        <v>70.5</v>
      </c>
      <c r="K2022" s="6">
        <f xml:space="preserve"> ecommerce_dataset_updated[[#This Row],['[Price (Rs.)']]]-ecommerce_dataset_updated[[#This Row],[Discount Amount _]]</f>
        <v>70.504000000000005</v>
      </c>
      <c r="L2022" t="s">
        <v>28</v>
      </c>
      <c r="M2022" t="s">
        <v>4431</v>
      </c>
      <c r="N2022" s="4" t="s">
        <v>14066</v>
      </c>
      <c r="O2022" s="4" t="s">
        <v>14051</v>
      </c>
      <c r="P2022" s="4" t="s">
        <v>14079</v>
      </c>
      <c r="Q2022" s="5">
        <f>DATE(ecommerce_dataset_updated[[#This Row],[YYYY]],ecommerce_dataset_updated[[#This Row],[MM]],ecommerce_dataset_updated[[#This Row],[DD]])</f>
        <v>45341</v>
      </c>
      <c r="R2022" s="6" t="str">
        <f>TEXT(ecommerce_dataset_updated[[#This Row],['[Purchase_Date']]], "mmm")</f>
        <v>Feb</v>
      </c>
      <c r="S2022" s="6" t="str">
        <f>TEXT(ecommerce_dataset_updated[[#This Row],['[Purchase_Date']]], "ddd")</f>
        <v>Mon</v>
      </c>
      <c r="T2022" s="6">
        <f>ecommerce_dataset_updated[[#This Row],[Final_Price(Rs.) _]]-ecommerce_dataset_updated[[#This Row],['[Final_Price(Rs.)']]]</f>
        <v>4.0000000000048885E-3</v>
      </c>
      <c r="U2022" s="6" t="b">
        <f xml:space="preserve"> AND(ecommerce_dataset_updated[[#This Row],[Final_Price(Rs.) _]]=ecommerce_dataset_updated[[#This Row],['[Final_Price(Rs.)']]])</f>
        <v>0</v>
      </c>
      <c r="V2022" s="5"/>
    </row>
    <row r="2023" spans="1:22">
      <c r="A2023" t="s">
        <v>8049</v>
      </c>
      <c r="B2023" t="s">
        <v>8050</v>
      </c>
      <c r="C2023" t="s">
        <v>32</v>
      </c>
      <c r="D2023" s="9" t="s">
        <v>8051</v>
      </c>
      <c r="E2023" s="8">
        <f>ecommerce_dataset_updated[[#This Row],[Price (Rs.)]]+0</f>
        <v>70.94</v>
      </c>
      <c r="F2023" s="6" t="s">
        <v>26</v>
      </c>
      <c r="G2023" s="7">
        <f>ecommerce_dataset_updated[[#This Row],[Discount (%)]]+0</f>
        <v>25</v>
      </c>
      <c r="H2023" s="6" t="s">
        <v>8052</v>
      </c>
      <c r="I2023" s="6">
        <f>ecommerce_dataset_updated[[#This Row],['[Price (Rs.)']]]*ecommerce_dataset_updated[[#This Row],['[Discount (%)']]]/100</f>
        <v>17.734999999999999</v>
      </c>
      <c r="J2023" s="6">
        <f>ecommerce_dataset_updated[[#This Row],[Final_Price(Rs.)]]+0</f>
        <v>53.2</v>
      </c>
      <c r="K2023" s="6">
        <f xml:space="preserve"> ecommerce_dataset_updated[[#This Row],['[Price (Rs.)']]]-ecommerce_dataset_updated[[#This Row],[Discount Amount _]]</f>
        <v>53.204999999999998</v>
      </c>
      <c r="L2023" t="s">
        <v>35</v>
      </c>
      <c r="M2023" t="s">
        <v>783</v>
      </c>
      <c r="N2023" s="4" t="s">
        <v>14058</v>
      </c>
      <c r="O2023" s="4" t="s">
        <v>14057</v>
      </c>
      <c r="P2023" s="4" t="s">
        <v>14079</v>
      </c>
      <c r="Q2023" s="5">
        <f>DATE(ecommerce_dataset_updated[[#This Row],[YYYY]],ecommerce_dataset_updated[[#This Row],[MM]],ecommerce_dataset_updated[[#This Row],[DD]])</f>
        <v>45380</v>
      </c>
      <c r="R2023" s="6" t="str">
        <f>TEXT(ecommerce_dataset_updated[[#This Row],['[Purchase_Date']]], "mmm")</f>
        <v>Mar</v>
      </c>
      <c r="S2023" s="6" t="str">
        <f>TEXT(ecommerce_dataset_updated[[#This Row],['[Purchase_Date']]], "ddd")</f>
        <v>Fri</v>
      </c>
      <c r="T2023" s="6">
        <f>ecommerce_dataset_updated[[#This Row],[Final_Price(Rs.) _]]-ecommerce_dataset_updated[[#This Row],['[Final_Price(Rs.)']]]</f>
        <v>4.9999999999954525E-3</v>
      </c>
      <c r="U2023" s="6" t="b">
        <f xml:space="preserve"> AND(ecommerce_dataset_updated[[#This Row],[Final_Price(Rs.) _]]=ecommerce_dataset_updated[[#This Row],['[Final_Price(Rs.)']]])</f>
        <v>0</v>
      </c>
      <c r="V2023" s="5"/>
    </row>
    <row r="2024" spans="1:22">
      <c r="A2024" t="s">
        <v>8053</v>
      </c>
      <c r="B2024" t="s">
        <v>8054</v>
      </c>
      <c r="C2024" t="s">
        <v>68</v>
      </c>
      <c r="D2024" s="9" t="s">
        <v>8055</v>
      </c>
      <c r="E2024" s="8">
        <f>ecommerce_dataset_updated[[#This Row],[Price (Rs.)]]+0</f>
        <v>62.19</v>
      </c>
      <c r="F2024" s="6" t="s">
        <v>47</v>
      </c>
      <c r="G2024" s="7">
        <f>ecommerce_dataset_updated[[#This Row],[Discount (%)]]+0</f>
        <v>50</v>
      </c>
      <c r="H2024" s="6" t="s">
        <v>8056</v>
      </c>
      <c r="I2024" s="6">
        <f>ecommerce_dataset_updated[[#This Row],['[Price (Rs.)']]]*ecommerce_dataset_updated[[#This Row],['[Discount (%)']]]/100</f>
        <v>31.094999999999999</v>
      </c>
      <c r="J2024" s="6">
        <f>ecommerce_dataset_updated[[#This Row],[Final_Price(Rs.)]]+0</f>
        <v>31.09</v>
      </c>
      <c r="K2024" s="6">
        <f xml:space="preserve"> ecommerce_dataset_updated[[#This Row],['[Price (Rs.)']]]-ecommerce_dataset_updated[[#This Row],[Discount Amount _]]</f>
        <v>31.094999999999999</v>
      </c>
      <c r="L2024" t="s">
        <v>77</v>
      </c>
      <c r="M2024" t="s">
        <v>551</v>
      </c>
      <c r="N2024" s="4" t="s">
        <v>14054</v>
      </c>
      <c r="O2024" s="4" t="s">
        <v>14052</v>
      </c>
      <c r="P2024" s="4" t="s">
        <v>14079</v>
      </c>
      <c r="Q2024" s="5">
        <f>DATE(ecommerce_dataset_updated[[#This Row],[YYYY]],ecommerce_dataset_updated[[#This Row],[MM]],ecommerce_dataset_updated[[#This Row],[DD]])</f>
        <v>45318</v>
      </c>
      <c r="R2024" s="6" t="str">
        <f>TEXT(ecommerce_dataset_updated[[#This Row],['[Purchase_Date']]], "mmm")</f>
        <v>Jan</v>
      </c>
      <c r="S2024" s="6" t="str">
        <f>TEXT(ecommerce_dataset_updated[[#This Row],['[Purchase_Date']]], "ddd")</f>
        <v>Sat</v>
      </c>
      <c r="T2024" s="6">
        <f>ecommerce_dataset_updated[[#This Row],[Final_Price(Rs.) _]]-ecommerce_dataset_updated[[#This Row],['[Final_Price(Rs.)']]]</f>
        <v>4.9999999999990052E-3</v>
      </c>
      <c r="U2024" s="6" t="b">
        <f xml:space="preserve"> AND(ecommerce_dataset_updated[[#This Row],[Final_Price(Rs.) _]]=ecommerce_dataset_updated[[#This Row],['[Final_Price(Rs.)']]])</f>
        <v>0</v>
      </c>
      <c r="V2024" s="5"/>
    </row>
    <row r="2025" spans="1:22">
      <c r="A2025" t="s">
        <v>8057</v>
      </c>
      <c r="B2025" t="s">
        <v>8058</v>
      </c>
      <c r="C2025" t="s">
        <v>45</v>
      </c>
      <c r="D2025" s="9" t="s">
        <v>5117</v>
      </c>
      <c r="E2025" s="8">
        <f>ecommerce_dataset_updated[[#This Row],[Price (Rs.)]]+0</f>
        <v>330.53</v>
      </c>
      <c r="F2025" s="6" t="s">
        <v>75</v>
      </c>
      <c r="G2025" s="7">
        <f>ecommerce_dataset_updated[[#This Row],[Discount (%)]]+0</f>
        <v>10</v>
      </c>
      <c r="H2025" s="6" t="s">
        <v>8059</v>
      </c>
      <c r="I2025" s="6">
        <f>ecommerce_dataset_updated[[#This Row],['[Price (Rs.)']]]*ecommerce_dataset_updated[[#This Row],['[Discount (%)']]]/100</f>
        <v>33.052999999999997</v>
      </c>
      <c r="J2025" s="6">
        <f>ecommerce_dataset_updated[[#This Row],[Final_Price(Rs.)]]+0</f>
        <v>297.48</v>
      </c>
      <c r="K2025" s="6">
        <f xml:space="preserve"> ecommerce_dataset_updated[[#This Row],['[Price (Rs.)']]]-ecommerce_dataset_updated[[#This Row],[Discount Amount _]]</f>
        <v>297.47699999999998</v>
      </c>
      <c r="L2025" t="s">
        <v>77</v>
      </c>
      <c r="M2025" t="s">
        <v>891</v>
      </c>
      <c r="N2025" s="4" t="s">
        <v>20</v>
      </c>
      <c r="O2025" s="4" t="s">
        <v>75</v>
      </c>
      <c r="P2025" s="4" t="s">
        <v>14079</v>
      </c>
      <c r="Q2025" s="5">
        <f>DATE(ecommerce_dataset_updated[[#This Row],[YYYY]],ecommerce_dataset_updated[[#This Row],[MM]],ecommerce_dataset_updated[[#This Row],[DD]])</f>
        <v>45585</v>
      </c>
      <c r="R2025" s="6" t="str">
        <f>TEXT(ecommerce_dataset_updated[[#This Row],['[Purchase_Date']]], "mmm")</f>
        <v>Oct</v>
      </c>
      <c r="S2025" s="6" t="str">
        <f>TEXT(ecommerce_dataset_updated[[#This Row],['[Purchase_Date']]], "ddd")</f>
        <v>Sun</v>
      </c>
      <c r="T2025" s="6">
        <f>ecommerce_dataset_updated[[#This Row],[Final_Price(Rs.) _]]-ecommerce_dataset_updated[[#This Row],['[Final_Price(Rs.)']]]</f>
        <v>-3.0000000000427463E-3</v>
      </c>
      <c r="U2025" s="6" t="b">
        <f xml:space="preserve"> AND(ecommerce_dataset_updated[[#This Row],[Final_Price(Rs.) _]]=ecommerce_dataset_updated[[#This Row],['[Final_Price(Rs.)']]])</f>
        <v>0</v>
      </c>
      <c r="V2025" s="5"/>
    </row>
    <row r="2026" spans="1:22">
      <c r="A2026" t="s">
        <v>8060</v>
      </c>
      <c r="B2026" t="s">
        <v>8061</v>
      </c>
      <c r="C2026" t="s">
        <v>10</v>
      </c>
      <c r="D2026" s="9" t="s">
        <v>8062</v>
      </c>
      <c r="E2026" s="8">
        <f>ecommerce_dataset_updated[[#This Row],[Price (Rs.)]]+0</f>
        <v>463.2</v>
      </c>
      <c r="F2026" s="6" t="s">
        <v>75</v>
      </c>
      <c r="G2026" s="7">
        <f>ecommerce_dataset_updated[[#This Row],[Discount (%)]]+0</f>
        <v>10</v>
      </c>
      <c r="H2026" s="6" t="s">
        <v>5467</v>
      </c>
      <c r="I2026" s="6">
        <f>ecommerce_dataset_updated[[#This Row],['[Price (Rs.)']]]*ecommerce_dataset_updated[[#This Row],['[Discount (%)']]]/100</f>
        <v>46.32</v>
      </c>
      <c r="J2026" s="6">
        <f>ecommerce_dataset_updated[[#This Row],[Final_Price(Rs.)]]+0</f>
        <v>416.88</v>
      </c>
      <c r="K2026" s="6">
        <f xml:space="preserve"> ecommerce_dataset_updated[[#This Row],['[Price (Rs.)']]]-ecommerce_dataset_updated[[#This Row],[Discount Amount _]]</f>
        <v>416.88</v>
      </c>
      <c r="L2026" t="s">
        <v>28</v>
      </c>
      <c r="M2026" t="s">
        <v>1744</v>
      </c>
      <c r="N2026" s="4" t="s">
        <v>14061</v>
      </c>
      <c r="O2026" s="4" t="s">
        <v>14057</v>
      </c>
      <c r="P2026" s="4" t="s">
        <v>14079</v>
      </c>
      <c r="Q2026" s="5">
        <f>DATE(ecommerce_dataset_updated[[#This Row],[YYYY]],ecommerce_dataset_updated[[#This Row],[MM]],ecommerce_dataset_updated[[#This Row],[DD]])</f>
        <v>45372</v>
      </c>
      <c r="R2026" s="6" t="str">
        <f>TEXT(ecommerce_dataset_updated[[#This Row],['[Purchase_Date']]], "mmm")</f>
        <v>Mar</v>
      </c>
      <c r="S2026" s="6" t="str">
        <f>TEXT(ecommerce_dataset_updated[[#This Row],['[Purchase_Date']]], "ddd")</f>
        <v>Thu</v>
      </c>
      <c r="T2026" s="6">
        <f>ecommerce_dataset_updated[[#This Row],[Final_Price(Rs.) _]]-ecommerce_dataset_updated[[#This Row],['[Final_Price(Rs.)']]]</f>
        <v>0</v>
      </c>
      <c r="U2026" s="6" t="b">
        <f xml:space="preserve"> AND(ecommerce_dataset_updated[[#This Row],[Final_Price(Rs.) _]]=ecommerce_dataset_updated[[#This Row],['[Final_Price(Rs.)']]])</f>
        <v>1</v>
      </c>
      <c r="V2026" s="5"/>
    </row>
    <row r="2027" spans="1:22">
      <c r="A2027" t="s">
        <v>8063</v>
      </c>
      <c r="B2027" t="s">
        <v>8064</v>
      </c>
      <c r="C2027" t="s">
        <v>10</v>
      </c>
      <c r="D2027" s="9" t="s">
        <v>8065</v>
      </c>
      <c r="E2027" s="8">
        <f>ecommerce_dataset_updated[[#This Row],[Price (Rs.)]]+0</f>
        <v>11.94</v>
      </c>
      <c r="F2027" s="6" t="s">
        <v>20</v>
      </c>
      <c r="G2027" s="7">
        <f>ecommerce_dataset_updated[[#This Row],[Discount (%)]]+0</f>
        <v>20</v>
      </c>
      <c r="H2027" s="6" t="s">
        <v>8066</v>
      </c>
      <c r="I2027" s="6">
        <f>ecommerce_dataset_updated[[#This Row],['[Price (Rs.)']]]*ecommerce_dataset_updated[[#This Row],['[Discount (%)']]]/100</f>
        <v>2.3879999999999999</v>
      </c>
      <c r="J2027" s="6">
        <f>ecommerce_dataset_updated[[#This Row],[Final_Price(Rs.)]]+0</f>
        <v>9.5500000000000007</v>
      </c>
      <c r="K2027" s="6">
        <f xml:space="preserve"> ecommerce_dataset_updated[[#This Row],['[Price (Rs.)']]]-ecommerce_dataset_updated[[#This Row],[Discount Amount _]]</f>
        <v>9.5519999999999996</v>
      </c>
      <c r="L2027" t="s">
        <v>120</v>
      </c>
      <c r="M2027" t="s">
        <v>1109</v>
      </c>
      <c r="N2027" s="4" t="s">
        <v>14064</v>
      </c>
      <c r="O2027" s="4" t="s">
        <v>14055</v>
      </c>
      <c r="P2027" s="4" t="s">
        <v>14079</v>
      </c>
      <c r="Q2027" s="5">
        <f>DATE(ecommerce_dataset_updated[[#This Row],[YYYY]],ecommerce_dataset_updated[[#This Row],[MM]],ecommerce_dataset_updated[[#This Row],[DD]])</f>
        <v>45517</v>
      </c>
      <c r="R2027" s="6" t="str">
        <f>TEXT(ecommerce_dataset_updated[[#This Row],['[Purchase_Date']]], "mmm")</f>
        <v>Aug</v>
      </c>
      <c r="S2027" s="6" t="str">
        <f>TEXT(ecommerce_dataset_updated[[#This Row],['[Purchase_Date']]], "ddd")</f>
        <v>Tue</v>
      </c>
      <c r="T2027" s="6">
        <f>ecommerce_dataset_updated[[#This Row],[Final_Price(Rs.) _]]-ecommerce_dataset_updated[[#This Row],['[Final_Price(Rs.)']]]</f>
        <v>1.9999999999988916E-3</v>
      </c>
      <c r="U2027" s="6" t="b">
        <f xml:space="preserve"> AND(ecommerce_dataset_updated[[#This Row],[Final_Price(Rs.) _]]=ecommerce_dataset_updated[[#This Row],['[Final_Price(Rs.)']]])</f>
        <v>0</v>
      </c>
      <c r="V2027" s="5"/>
    </row>
    <row r="2028" spans="1:22">
      <c r="A2028" t="s">
        <v>8067</v>
      </c>
      <c r="B2028" t="s">
        <v>8068</v>
      </c>
      <c r="C2028" t="s">
        <v>10</v>
      </c>
      <c r="D2028" s="9" t="s">
        <v>8069</v>
      </c>
      <c r="E2028" s="8">
        <f>ecommerce_dataset_updated[[#This Row],[Price (Rs.)]]+0</f>
        <v>193.48</v>
      </c>
      <c r="F2028" s="6" t="s">
        <v>53</v>
      </c>
      <c r="G2028" s="7">
        <f>ecommerce_dataset_updated[[#This Row],[Discount (%)]]+0</f>
        <v>5</v>
      </c>
      <c r="H2028" s="6" t="s">
        <v>8070</v>
      </c>
      <c r="I2028" s="6">
        <f>ecommerce_dataset_updated[[#This Row],['[Price (Rs.)']]]*ecommerce_dataset_updated[[#This Row],['[Discount (%)']]]/100</f>
        <v>9.6739999999999995</v>
      </c>
      <c r="J2028" s="6">
        <f>ecommerce_dataset_updated[[#This Row],[Final_Price(Rs.)]]+0</f>
        <v>183.81</v>
      </c>
      <c r="K2028" s="6">
        <f xml:space="preserve"> ecommerce_dataset_updated[[#This Row],['[Price (Rs.)']]]-ecommerce_dataset_updated[[#This Row],[Discount Amount _]]</f>
        <v>183.80599999999998</v>
      </c>
      <c r="L2028" t="s">
        <v>35</v>
      </c>
      <c r="M2028" t="s">
        <v>145</v>
      </c>
      <c r="N2028" s="4" t="s">
        <v>2910</v>
      </c>
      <c r="O2028" s="4" t="s">
        <v>14050</v>
      </c>
      <c r="P2028" s="4" t="s">
        <v>14079</v>
      </c>
      <c r="Q2028" s="5">
        <f>DATE(ecommerce_dataset_updated[[#This Row],[YYYY]],ecommerce_dataset_updated[[#This Row],[MM]],ecommerce_dataset_updated[[#This Row],[DD]])</f>
        <v>45549</v>
      </c>
      <c r="R2028" s="6" t="str">
        <f>TEXT(ecommerce_dataset_updated[[#This Row],['[Purchase_Date']]], "mmm")</f>
        <v>Sep</v>
      </c>
      <c r="S2028" s="6" t="str">
        <f>TEXT(ecommerce_dataset_updated[[#This Row],['[Purchase_Date']]], "ddd")</f>
        <v>Sat</v>
      </c>
      <c r="T2028" s="6">
        <f>ecommerce_dataset_updated[[#This Row],[Final_Price(Rs.) _]]-ecommerce_dataset_updated[[#This Row],['[Final_Price(Rs.)']]]</f>
        <v>-4.0000000000190994E-3</v>
      </c>
      <c r="U2028" s="6" t="b">
        <f xml:space="preserve"> AND(ecommerce_dataset_updated[[#This Row],[Final_Price(Rs.) _]]=ecommerce_dataset_updated[[#This Row],['[Final_Price(Rs.)']]])</f>
        <v>0</v>
      </c>
      <c r="V2028" s="5"/>
    </row>
    <row r="2029" spans="1:22">
      <c r="A2029" t="s">
        <v>8071</v>
      </c>
      <c r="B2029" t="s">
        <v>8072</v>
      </c>
      <c r="C2029" t="s">
        <v>68</v>
      </c>
      <c r="D2029" s="9" t="s">
        <v>8073</v>
      </c>
      <c r="E2029" s="8">
        <f>ecommerce_dataset_updated[[#This Row],[Price (Rs.)]]+0</f>
        <v>19.09</v>
      </c>
      <c r="F2029" s="6" t="s">
        <v>53</v>
      </c>
      <c r="G2029" s="7">
        <f>ecommerce_dataset_updated[[#This Row],[Discount (%)]]+0</f>
        <v>5</v>
      </c>
      <c r="H2029" s="6" t="s">
        <v>8074</v>
      </c>
      <c r="I2029" s="6">
        <f>ecommerce_dataset_updated[[#This Row],['[Price (Rs.)']]]*ecommerce_dataset_updated[[#This Row],['[Discount (%)']]]/100</f>
        <v>0.95450000000000002</v>
      </c>
      <c r="J2029" s="6">
        <f>ecommerce_dataset_updated[[#This Row],[Final_Price(Rs.)]]+0</f>
        <v>18.14</v>
      </c>
      <c r="K2029" s="6">
        <f xml:space="preserve"> ecommerce_dataset_updated[[#This Row],['[Price (Rs.)']]]-ecommerce_dataset_updated[[#This Row],[Discount Amount _]]</f>
        <v>18.1355</v>
      </c>
      <c r="L2029" t="s">
        <v>14</v>
      </c>
      <c r="M2029" t="s">
        <v>1809</v>
      </c>
      <c r="N2029" s="4" t="s">
        <v>14067</v>
      </c>
      <c r="O2029" s="4" t="s">
        <v>14055</v>
      </c>
      <c r="P2029" s="4" t="s">
        <v>14079</v>
      </c>
      <c r="Q2029" s="5">
        <f>DATE(ecommerce_dataset_updated[[#This Row],[YYYY]],ecommerce_dataset_updated[[#This Row],[MM]],ecommerce_dataset_updated[[#This Row],[DD]])</f>
        <v>45511</v>
      </c>
      <c r="R2029" s="6" t="str">
        <f>TEXT(ecommerce_dataset_updated[[#This Row],['[Purchase_Date']]], "mmm")</f>
        <v>Aug</v>
      </c>
      <c r="S2029" s="6" t="str">
        <f>TEXT(ecommerce_dataset_updated[[#This Row],['[Purchase_Date']]], "ddd")</f>
        <v>Wed</v>
      </c>
      <c r="T2029" s="6">
        <f>ecommerce_dataset_updated[[#This Row],[Final_Price(Rs.) _]]-ecommerce_dataset_updated[[#This Row],['[Final_Price(Rs.)']]]</f>
        <v>-4.5000000000001705E-3</v>
      </c>
      <c r="U2029" s="6" t="b">
        <f xml:space="preserve"> AND(ecommerce_dataset_updated[[#This Row],[Final_Price(Rs.) _]]=ecommerce_dataset_updated[[#This Row],['[Final_Price(Rs.)']]])</f>
        <v>0</v>
      </c>
      <c r="V2029" s="5"/>
    </row>
    <row r="2030" spans="1:22">
      <c r="A2030" t="s">
        <v>8075</v>
      </c>
      <c r="B2030" t="s">
        <v>8076</v>
      </c>
      <c r="C2030" t="s">
        <v>114</v>
      </c>
      <c r="D2030" s="9" t="s">
        <v>8077</v>
      </c>
      <c r="E2030" s="8">
        <f>ecommerce_dataset_updated[[#This Row],[Price (Rs.)]]+0</f>
        <v>194.92</v>
      </c>
      <c r="F2030" s="6" t="s">
        <v>26</v>
      </c>
      <c r="G2030" s="7">
        <f>ecommerce_dataset_updated[[#This Row],[Discount (%)]]+0</f>
        <v>25</v>
      </c>
      <c r="H2030" s="6" t="s">
        <v>2238</v>
      </c>
      <c r="I2030" s="6">
        <f>ecommerce_dataset_updated[[#This Row],['[Price (Rs.)']]]*ecommerce_dataset_updated[[#This Row],['[Discount (%)']]]/100</f>
        <v>48.73</v>
      </c>
      <c r="J2030" s="6">
        <f>ecommerce_dataset_updated[[#This Row],[Final_Price(Rs.)]]+0</f>
        <v>146.19</v>
      </c>
      <c r="K2030" s="6">
        <f xml:space="preserve"> ecommerce_dataset_updated[[#This Row],['[Price (Rs.)']]]-ecommerce_dataset_updated[[#This Row],[Discount Amount _]]</f>
        <v>146.19</v>
      </c>
      <c r="L2030" t="s">
        <v>14</v>
      </c>
      <c r="M2030" t="s">
        <v>740</v>
      </c>
      <c r="N2030" s="4" t="s">
        <v>14061</v>
      </c>
      <c r="O2030" s="4" t="s">
        <v>14051</v>
      </c>
      <c r="P2030" s="4" t="s">
        <v>14079</v>
      </c>
      <c r="Q2030" s="5">
        <f>DATE(ecommerce_dataset_updated[[#This Row],[YYYY]],ecommerce_dataset_updated[[#This Row],[MM]],ecommerce_dataset_updated[[#This Row],[DD]])</f>
        <v>45343</v>
      </c>
      <c r="R2030" s="6" t="str">
        <f>TEXT(ecommerce_dataset_updated[[#This Row],['[Purchase_Date']]], "mmm")</f>
        <v>Feb</v>
      </c>
      <c r="S2030" s="6" t="str">
        <f>TEXT(ecommerce_dataset_updated[[#This Row],['[Purchase_Date']]], "ddd")</f>
        <v>Wed</v>
      </c>
      <c r="T2030" s="6">
        <f>ecommerce_dataset_updated[[#This Row],[Final_Price(Rs.) _]]-ecommerce_dataset_updated[[#This Row],['[Final_Price(Rs.)']]]</f>
        <v>0</v>
      </c>
      <c r="U2030" s="6" t="b">
        <f xml:space="preserve"> AND(ecommerce_dataset_updated[[#This Row],[Final_Price(Rs.) _]]=ecommerce_dataset_updated[[#This Row],['[Final_Price(Rs.)']]])</f>
        <v>1</v>
      </c>
      <c r="V2030" s="5"/>
    </row>
    <row r="2031" spans="1:22">
      <c r="A2031" t="s">
        <v>8078</v>
      </c>
      <c r="B2031" t="s">
        <v>8079</v>
      </c>
      <c r="C2031" t="s">
        <v>114</v>
      </c>
      <c r="D2031" s="9" t="s">
        <v>8080</v>
      </c>
      <c r="E2031" s="8">
        <f>ecommerce_dataset_updated[[#This Row],[Price (Rs.)]]+0</f>
        <v>336.27</v>
      </c>
      <c r="F2031" s="6" t="s">
        <v>107</v>
      </c>
      <c r="G2031" s="7">
        <f>ecommerce_dataset_updated[[#This Row],[Discount (%)]]+0</f>
        <v>0</v>
      </c>
      <c r="H2031" s="6" t="s">
        <v>8080</v>
      </c>
      <c r="I2031" s="6">
        <f>ecommerce_dataset_updated[[#This Row],['[Price (Rs.)']]]*ecommerce_dataset_updated[[#This Row],['[Discount (%)']]]/100</f>
        <v>0</v>
      </c>
      <c r="J2031" s="6">
        <f>ecommerce_dataset_updated[[#This Row],[Final_Price(Rs.)]]+0</f>
        <v>336.27</v>
      </c>
      <c r="K2031" s="6">
        <f xml:space="preserve"> ecommerce_dataset_updated[[#This Row],['[Price (Rs.)']]]-ecommerce_dataset_updated[[#This Row],[Discount Amount _]]</f>
        <v>336.27</v>
      </c>
      <c r="L2031" t="s">
        <v>77</v>
      </c>
      <c r="M2031" t="s">
        <v>181</v>
      </c>
      <c r="N2031" s="4" t="s">
        <v>14067</v>
      </c>
      <c r="O2031" s="4" t="s">
        <v>75</v>
      </c>
      <c r="P2031" s="4" t="s">
        <v>14079</v>
      </c>
      <c r="Q2031" s="5">
        <f>DATE(ecommerce_dataset_updated[[#This Row],[YYYY]],ecommerce_dataset_updated[[#This Row],[MM]],ecommerce_dataset_updated[[#This Row],[DD]])</f>
        <v>45572</v>
      </c>
      <c r="R2031" s="6" t="str">
        <f>TEXT(ecommerce_dataset_updated[[#This Row],['[Purchase_Date']]], "mmm")</f>
        <v>Oct</v>
      </c>
      <c r="S2031" s="6" t="str">
        <f>TEXT(ecommerce_dataset_updated[[#This Row],['[Purchase_Date']]], "ddd")</f>
        <v>Mon</v>
      </c>
      <c r="T2031" s="6">
        <f>ecommerce_dataset_updated[[#This Row],[Final_Price(Rs.) _]]-ecommerce_dataset_updated[[#This Row],['[Final_Price(Rs.)']]]</f>
        <v>0</v>
      </c>
      <c r="U2031" s="6" t="b">
        <f xml:space="preserve"> AND(ecommerce_dataset_updated[[#This Row],[Final_Price(Rs.) _]]=ecommerce_dataset_updated[[#This Row],['[Final_Price(Rs.)']]])</f>
        <v>1</v>
      </c>
      <c r="V2031" s="5"/>
    </row>
    <row r="2032" spans="1:22">
      <c r="A2032" t="s">
        <v>8081</v>
      </c>
      <c r="B2032" t="s">
        <v>8082</v>
      </c>
      <c r="C2032" t="s">
        <v>68</v>
      </c>
      <c r="D2032" s="9" t="s">
        <v>8083</v>
      </c>
      <c r="E2032" s="8">
        <f>ecommerce_dataset_updated[[#This Row],[Price (Rs.)]]+0</f>
        <v>469.29</v>
      </c>
      <c r="F2032" s="6" t="s">
        <v>53</v>
      </c>
      <c r="G2032" s="7">
        <f>ecommerce_dataset_updated[[#This Row],[Discount (%)]]+0</f>
        <v>5</v>
      </c>
      <c r="H2032" s="6" t="s">
        <v>8084</v>
      </c>
      <c r="I2032" s="6">
        <f>ecommerce_dataset_updated[[#This Row],['[Price (Rs.)']]]*ecommerce_dataset_updated[[#This Row],['[Discount (%)']]]/100</f>
        <v>23.464500000000001</v>
      </c>
      <c r="J2032" s="6">
        <f>ecommerce_dataset_updated[[#This Row],[Final_Price(Rs.)]]+0</f>
        <v>445.83</v>
      </c>
      <c r="K2032" s="6">
        <f xml:space="preserve"> ecommerce_dataset_updated[[#This Row],['[Price (Rs.)']]]-ecommerce_dataset_updated[[#This Row],[Discount Amount _]]</f>
        <v>445.82550000000003</v>
      </c>
      <c r="L2032" t="s">
        <v>77</v>
      </c>
      <c r="M2032" t="s">
        <v>2459</v>
      </c>
      <c r="N2032" s="4" t="s">
        <v>14058</v>
      </c>
      <c r="O2032" s="4" t="s">
        <v>14067</v>
      </c>
      <c r="P2032" s="4" t="s">
        <v>14079</v>
      </c>
      <c r="Q2032" s="5">
        <f>DATE(ecommerce_dataset_updated[[#This Row],[YYYY]],ecommerce_dataset_updated[[#This Row],[MM]],ecommerce_dataset_updated[[#This Row],[DD]])</f>
        <v>45502</v>
      </c>
      <c r="R2032" s="6" t="str">
        <f>TEXT(ecommerce_dataset_updated[[#This Row],['[Purchase_Date']]], "mmm")</f>
        <v>Jul</v>
      </c>
      <c r="S2032" s="6" t="str">
        <f>TEXT(ecommerce_dataset_updated[[#This Row],['[Purchase_Date']]], "ddd")</f>
        <v>Mon</v>
      </c>
      <c r="T2032" s="6">
        <f>ecommerce_dataset_updated[[#This Row],[Final_Price(Rs.) _]]-ecommerce_dataset_updated[[#This Row],['[Final_Price(Rs.)']]]</f>
        <v>-4.4999999999504325E-3</v>
      </c>
      <c r="U2032" s="6" t="b">
        <f xml:space="preserve"> AND(ecommerce_dataset_updated[[#This Row],[Final_Price(Rs.) _]]=ecommerce_dataset_updated[[#This Row],['[Final_Price(Rs.)']]])</f>
        <v>0</v>
      </c>
      <c r="V2032" s="5"/>
    </row>
    <row r="2033" spans="1:22">
      <c r="A2033" t="s">
        <v>8085</v>
      </c>
      <c r="B2033" t="s">
        <v>8086</v>
      </c>
      <c r="C2033" t="s">
        <v>10</v>
      </c>
      <c r="D2033" s="9" t="s">
        <v>8087</v>
      </c>
      <c r="E2033" s="8">
        <f>ecommerce_dataset_updated[[#This Row],[Price (Rs.)]]+0</f>
        <v>15.8</v>
      </c>
      <c r="F2033" s="6" t="s">
        <v>154</v>
      </c>
      <c r="G2033" s="7">
        <f>ecommerce_dataset_updated[[#This Row],[Discount (%)]]+0</f>
        <v>30</v>
      </c>
      <c r="H2033" s="6" t="s">
        <v>8088</v>
      </c>
      <c r="I2033" s="6">
        <f>ecommerce_dataset_updated[[#This Row],['[Price (Rs.)']]]*ecommerce_dataset_updated[[#This Row],['[Discount (%)']]]/100</f>
        <v>4.74</v>
      </c>
      <c r="J2033" s="6">
        <f>ecommerce_dataset_updated[[#This Row],[Final_Price(Rs.)]]+0</f>
        <v>11.06</v>
      </c>
      <c r="K2033" s="6">
        <f xml:space="preserve"> ecommerce_dataset_updated[[#This Row],['[Price (Rs.)']]]-ecommerce_dataset_updated[[#This Row],[Discount Amount _]]</f>
        <v>11.06</v>
      </c>
      <c r="L2033" t="s">
        <v>77</v>
      </c>
      <c r="M2033" t="s">
        <v>556</v>
      </c>
      <c r="N2033" s="4" t="s">
        <v>14068</v>
      </c>
      <c r="O2033" s="4" t="s">
        <v>14059</v>
      </c>
      <c r="P2033" s="4" t="s">
        <v>14079</v>
      </c>
      <c r="Q2033" s="5">
        <f>DATE(ecommerce_dataset_updated[[#This Row],[YYYY]],ecommerce_dataset_updated[[#This Row],[MM]],ecommerce_dataset_updated[[#This Row],[DD]])</f>
        <v>45443</v>
      </c>
      <c r="R2033" s="6" t="str">
        <f>TEXT(ecommerce_dataset_updated[[#This Row],['[Purchase_Date']]], "mmm")</f>
        <v>May</v>
      </c>
      <c r="S2033" s="6" t="str">
        <f>TEXT(ecommerce_dataset_updated[[#This Row],['[Purchase_Date']]], "ddd")</f>
        <v>Fri</v>
      </c>
      <c r="T2033" s="6">
        <f>ecommerce_dataset_updated[[#This Row],[Final_Price(Rs.) _]]-ecommerce_dataset_updated[[#This Row],['[Final_Price(Rs.)']]]</f>
        <v>0</v>
      </c>
      <c r="U2033" s="6" t="b">
        <f xml:space="preserve"> AND(ecommerce_dataset_updated[[#This Row],[Final_Price(Rs.) _]]=ecommerce_dataset_updated[[#This Row],['[Final_Price(Rs.)']]])</f>
        <v>1</v>
      </c>
      <c r="V2033" s="5"/>
    </row>
    <row r="2034" spans="1:22">
      <c r="A2034" t="s">
        <v>8089</v>
      </c>
      <c r="B2034" t="s">
        <v>8090</v>
      </c>
      <c r="C2034" t="s">
        <v>45</v>
      </c>
      <c r="D2034" s="9" t="s">
        <v>8091</v>
      </c>
      <c r="E2034" s="8">
        <f>ecommerce_dataset_updated[[#This Row],[Price (Rs.)]]+0</f>
        <v>30.81</v>
      </c>
      <c r="F2034" s="6" t="s">
        <v>26</v>
      </c>
      <c r="G2034" s="7">
        <f>ecommerce_dataset_updated[[#This Row],[Discount (%)]]+0</f>
        <v>25</v>
      </c>
      <c r="H2034" s="6" t="s">
        <v>8092</v>
      </c>
      <c r="I2034" s="6">
        <f>ecommerce_dataset_updated[[#This Row],['[Price (Rs.)']]]*ecommerce_dataset_updated[[#This Row],['[Discount (%)']]]/100</f>
        <v>7.7024999999999997</v>
      </c>
      <c r="J2034" s="6">
        <f>ecommerce_dataset_updated[[#This Row],[Final_Price(Rs.)]]+0</f>
        <v>23.11</v>
      </c>
      <c r="K2034" s="6">
        <f xml:space="preserve"> ecommerce_dataset_updated[[#This Row],['[Price (Rs.)']]]-ecommerce_dataset_updated[[#This Row],[Discount Amount _]]</f>
        <v>23.107499999999998</v>
      </c>
      <c r="L2034" t="s">
        <v>35</v>
      </c>
      <c r="M2034" t="s">
        <v>927</v>
      </c>
      <c r="N2034" s="4" t="s">
        <v>14064</v>
      </c>
      <c r="O2034" s="4" t="s">
        <v>14049</v>
      </c>
      <c r="P2034" s="4" t="s">
        <v>14079</v>
      </c>
      <c r="Q2034" s="5">
        <f>DATE(ecommerce_dataset_updated[[#This Row],[YYYY]],ecommerce_dataset_updated[[#This Row],[MM]],ecommerce_dataset_updated[[#This Row],[DD]])</f>
        <v>45609</v>
      </c>
      <c r="R2034" s="6" t="str">
        <f>TEXT(ecommerce_dataset_updated[[#This Row],['[Purchase_Date']]], "mmm")</f>
        <v>Nov</v>
      </c>
      <c r="S2034" s="6" t="str">
        <f>TEXT(ecommerce_dataset_updated[[#This Row],['[Purchase_Date']]], "ddd")</f>
        <v>Wed</v>
      </c>
      <c r="T2034" s="6">
        <f>ecommerce_dataset_updated[[#This Row],[Final_Price(Rs.) _]]-ecommerce_dataset_updated[[#This Row],['[Final_Price(Rs.)']]]</f>
        <v>-2.500000000001279E-3</v>
      </c>
      <c r="U2034" s="6" t="b">
        <f xml:space="preserve"> AND(ecommerce_dataset_updated[[#This Row],[Final_Price(Rs.) _]]=ecommerce_dataset_updated[[#This Row],['[Final_Price(Rs.)']]])</f>
        <v>0</v>
      </c>
      <c r="V2034" s="5"/>
    </row>
    <row r="2035" spans="1:22">
      <c r="A2035" t="s">
        <v>8093</v>
      </c>
      <c r="B2035" t="s">
        <v>8094</v>
      </c>
      <c r="C2035" t="s">
        <v>39</v>
      </c>
      <c r="D2035" s="9" t="s">
        <v>8095</v>
      </c>
      <c r="E2035" s="8">
        <f>ecommerce_dataset_updated[[#This Row],[Price (Rs.)]]+0</f>
        <v>137.04</v>
      </c>
      <c r="F2035" s="6" t="s">
        <v>107</v>
      </c>
      <c r="G2035" s="7">
        <f>ecommerce_dataset_updated[[#This Row],[Discount (%)]]+0</f>
        <v>0</v>
      </c>
      <c r="H2035" s="6" t="s">
        <v>8095</v>
      </c>
      <c r="I2035" s="6">
        <f>ecommerce_dataset_updated[[#This Row],['[Price (Rs.)']]]*ecommerce_dataset_updated[[#This Row],['[Discount (%)']]]/100</f>
        <v>0</v>
      </c>
      <c r="J2035" s="6">
        <f>ecommerce_dataset_updated[[#This Row],[Final_Price(Rs.)]]+0</f>
        <v>137.04</v>
      </c>
      <c r="K2035" s="6">
        <f xml:space="preserve"> ecommerce_dataset_updated[[#This Row],['[Price (Rs.)']]]-ecommerce_dataset_updated[[#This Row],[Discount Amount _]]</f>
        <v>137.04</v>
      </c>
      <c r="L2035" t="s">
        <v>35</v>
      </c>
      <c r="M2035" t="s">
        <v>2468</v>
      </c>
      <c r="N2035" s="4" t="s">
        <v>14053</v>
      </c>
      <c r="O2035" s="4" t="s">
        <v>14049</v>
      </c>
      <c r="P2035" s="4" t="s">
        <v>14079</v>
      </c>
      <c r="Q2035" s="5">
        <f>DATE(ecommerce_dataset_updated[[#This Row],[YYYY]],ecommerce_dataset_updated[[#This Row],[MM]],ecommerce_dataset_updated[[#This Row],[DD]])</f>
        <v>45600</v>
      </c>
      <c r="R2035" s="6" t="str">
        <f>TEXT(ecommerce_dataset_updated[[#This Row],['[Purchase_Date']]], "mmm")</f>
        <v>Nov</v>
      </c>
      <c r="S2035" s="6" t="str">
        <f>TEXT(ecommerce_dataset_updated[[#This Row],['[Purchase_Date']]], "ddd")</f>
        <v>Mon</v>
      </c>
      <c r="T2035" s="6">
        <f>ecommerce_dataset_updated[[#This Row],[Final_Price(Rs.) _]]-ecommerce_dataset_updated[[#This Row],['[Final_Price(Rs.)']]]</f>
        <v>0</v>
      </c>
      <c r="U2035" s="6" t="b">
        <f xml:space="preserve"> AND(ecommerce_dataset_updated[[#This Row],[Final_Price(Rs.) _]]=ecommerce_dataset_updated[[#This Row],['[Final_Price(Rs.)']]])</f>
        <v>1</v>
      </c>
      <c r="V2035" s="5"/>
    </row>
    <row r="2036" spans="1:22">
      <c r="A2036" t="s">
        <v>8096</v>
      </c>
      <c r="B2036" t="s">
        <v>8097</v>
      </c>
      <c r="C2036" t="s">
        <v>10</v>
      </c>
      <c r="D2036" s="9" t="s">
        <v>8098</v>
      </c>
      <c r="E2036" s="8">
        <f>ecommerce_dataset_updated[[#This Row],[Price (Rs.)]]+0</f>
        <v>316.10000000000002</v>
      </c>
      <c r="F2036" s="6" t="s">
        <v>53</v>
      </c>
      <c r="G2036" s="7">
        <f>ecommerce_dataset_updated[[#This Row],[Discount (%)]]+0</f>
        <v>5</v>
      </c>
      <c r="H2036" s="6" t="s">
        <v>8099</v>
      </c>
      <c r="I2036" s="6">
        <f>ecommerce_dataset_updated[[#This Row],['[Price (Rs.)']]]*ecommerce_dataset_updated[[#This Row],['[Discount (%)']]]/100</f>
        <v>15.805</v>
      </c>
      <c r="J2036" s="6">
        <f>ecommerce_dataset_updated[[#This Row],[Final_Price(Rs.)]]+0</f>
        <v>300.3</v>
      </c>
      <c r="K2036" s="6">
        <f xml:space="preserve"> ecommerce_dataset_updated[[#This Row],['[Price (Rs.)']]]-ecommerce_dataset_updated[[#This Row],[Discount Amount _]]</f>
        <v>300.29500000000002</v>
      </c>
      <c r="L2036" t="s">
        <v>77</v>
      </c>
      <c r="M2036" t="s">
        <v>1395</v>
      </c>
      <c r="N2036" s="4" t="s">
        <v>14059</v>
      </c>
      <c r="O2036" s="4" t="s">
        <v>14052</v>
      </c>
      <c r="P2036" s="4" t="s">
        <v>14079</v>
      </c>
      <c r="Q2036" s="5">
        <f>DATE(ecommerce_dataset_updated[[#This Row],[YYYY]],ecommerce_dataset_updated[[#This Row],[MM]],ecommerce_dataset_updated[[#This Row],[DD]])</f>
        <v>45296</v>
      </c>
      <c r="R2036" s="6" t="str">
        <f>TEXT(ecommerce_dataset_updated[[#This Row],['[Purchase_Date']]], "mmm")</f>
        <v>Jan</v>
      </c>
      <c r="S2036" s="6" t="str">
        <f>TEXT(ecommerce_dataset_updated[[#This Row],['[Purchase_Date']]], "ddd")</f>
        <v>Fri</v>
      </c>
      <c r="T2036" s="6">
        <f>ecommerce_dataset_updated[[#This Row],[Final_Price(Rs.) _]]-ecommerce_dataset_updated[[#This Row],['[Final_Price(Rs.)']]]</f>
        <v>-4.9999999999954525E-3</v>
      </c>
      <c r="U2036" s="6" t="b">
        <f xml:space="preserve"> AND(ecommerce_dataset_updated[[#This Row],[Final_Price(Rs.) _]]=ecommerce_dataset_updated[[#This Row],['[Final_Price(Rs.)']]])</f>
        <v>0</v>
      </c>
      <c r="V2036" s="5"/>
    </row>
    <row r="2037" spans="1:22">
      <c r="A2037" t="s">
        <v>8100</v>
      </c>
      <c r="B2037" t="s">
        <v>8101</v>
      </c>
      <c r="C2037" t="s">
        <v>10</v>
      </c>
      <c r="D2037" s="9" t="s">
        <v>8102</v>
      </c>
      <c r="E2037" s="8">
        <f>ecommerce_dataset_updated[[#This Row],[Price (Rs.)]]+0</f>
        <v>306.26</v>
      </c>
      <c r="F2037" s="6" t="s">
        <v>47</v>
      </c>
      <c r="G2037" s="7">
        <f>ecommerce_dataset_updated[[#This Row],[Discount (%)]]+0</f>
        <v>50</v>
      </c>
      <c r="H2037" s="6" t="s">
        <v>2172</v>
      </c>
      <c r="I2037" s="6">
        <f>ecommerce_dataset_updated[[#This Row],['[Price (Rs.)']]]*ecommerce_dataset_updated[[#This Row],['[Discount (%)']]]/100</f>
        <v>153.13</v>
      </c>
      <c r="J2037" s="6">
        <f>ecommerce_dataset_updated[[#This Row],[Final_Price(Rs.)]]+0</f>
        <v>153.13</v>
      </c>
      <c r="K2037" s="6">
        <f xml:space="preserve"> ecommerce_dataset_updated[[#This Row],['[Price (Rs.)']]]-ecommerce_dataset_updated[[#This Row],[Discount Amount _]]</f>
        <v>153.13</v>
      </c>
      <c r="L2037" t="s">
        <v>28</v>
      </c>
      <c r="M2037" t="s">
        <v>1672</v>
      </c>
      <c r="N2037" s="4" t="s">
        <v>14050</v>
      </c>
      <c r="O2037" s="4" t="s">
        <v>14049</v>
      </c>
      <c r="P2037" s="4" t="s">
        <v>14079</v>
      </c>
      <c r="Q2037" s="5">
        <f>DATE(ecommerce_dataset_updated[[#This Row],[YYYY]],ecommerce_dataset_updated[[#This Row],[MM]],ecommerce_dataset_updated[[#This Row],[DD]])</f>
        <v>45605</v>
      </c>
      <c r="R2037" s="6" t="str">
        <f>TEXT(ecommerce_dataset_updated[[#This Row],['[Purchase_Date']]], "mmm")</f>
        <v>Nov</v>
      </c>
      <c r="S2037" s="6" t="str">
        <f>TEXT(ecommerce_dataset_updated[[#This Row],['[Purchase_Date']]], "ddd")</f>
        <v>Sat</v>
      </c>
      <c r="T2037" s="6">
        <f>ecommerce_dataset_updated[[#This Row],[Final_Price(Rs.) _]]-ecommerce_dataset_updated[[#This Row],['[Final_Price(Rs.)']]]</f>
        <v>0</v>
      </c>
      <c r="U2037" s="6" t="b">
        <f xml:space="preserve"> AND(ecommerce_dataset_updated[[#This Row],[Final_Price(Rs.) _]]=ecommerce_dataset_updated[[#This Row],['[Final_Price(Rs.)']]])</f>
        <v>1</v>
      </c>
      <c r="V2037" s="5"/>
    </row>
    <row r="2038" spans="1:22">
      <c r="A2038" t="s">
        <v>8103</v>
      </c>
      <c r="B2038" t="s">
        <v>8104</v>
      </c>
      <c r="C2038" t="s">
        <v>10</v>
      </c>
      <c r="D2038" s="9" t="s">
        <v>8105</v>
      </c>
      <c r="E2038" s="8">
        <f>ecommerce_dataset_updated[[#This Row],[Price (Rs.)]]+0</f>
        <v>134.53</v>
      </c>
      <c r="F2038" s="6" t="s">
        <v>12</v>
      </c>
      <c r="G2038" s="7">
        <f>ecommerce_dataset_updated[[#This Row],[Discount (%)]]+0</f>
        <v>15</v>
      </c>
      <c r="H2038" s="6" t="s">
        <v>8106</v>
      </c>
      <c r="I2038" s="6">
        <f>ecommerce_dataset_updated[[#This Row],['[Price (Rs.)']]]*ecommerce_dataset_updated[[#This Row],['[Discount (%)']]]/100</f>
        <v>20.179500000000001</v>
      </c>
      <c r="J2038" s="6">
        <f>ecommerce_dataset_updated[[#This Row],[Final_Price(Rs.)]]+0</f>
        <v>114.35</v>
      </c>
      <c r="K2038" s="6">
        <f xml:space="preserve"> ecommerce_dataset_updated[[#This Row],['[Price (Rs.)']]]-ecommerce_dataset_updated[[#This Row],[Discount Amount _]]</f>
        <v>114.3505</v>
      </c>
      <c r="L2038" t="s">
        <v>14</v>
      </c>
      <c r="M2038" t="s">
        <v>2141</v>
      </c>
      <c r="N2038" s="4" t="s">
        <v>2910</v>
      </c>
      <c r="O2038" s="4" t="s">
        <v>14055</v>
      </c>
      <c r="P2038" s="4" t="s">
        <v>14079</v>
      </c>
      <c r="Q2038" s="5">
        <f>DATE(ecommerce_dataset_updated[[#This Row],[YYYY]],ecommerce_dataset_updated[[#This Row],[MM]],ecommerce_dataset_updated[[#This Row],[DD]])</f>
        <v>45518</v>
      </c>
      <c r="R2038" s="6" t="str">
        <f>TEXT(ecommerce_dataset_updated[[#This Row],['[Purchase_Date']]], "mmm")</f>
        <v>Aug</v>
      </c>
      <c r="S2038" s="6" t="str">
        <f>TEXT(ecommerce_dataset_updated[[#This Row],['[Purchase_Date']]], "ddd")</f>
        <v>Wed</v>
      </c>
      <c r="T2038" s="6">
        <f>ecommerce_dataset_updated[[#This Row],[Final_Price(Rs.) _]]-ecommerce_dataset_updated[[#This Row],['[Final_Price(Rs.)']]]</f>
        <v>5.0000000000238742E-4</v>
      </c>
      <c r="U2038" s="6" t="b">
        <f xml:space="preserve"> AND(ecommerce_dataset_updated[[#This Row],[Final_Price(Rs.) _]]=ecommerce_dataset_updated[[#This Row],['[Final_Price(Rs.)']]])</f>
        <v>0</v>
      </c>
      <c r="V2038" s="5"/>
    </row>
    <row r="2039" spans="1:22">
      <c r="A2039" t="s">
        <v>8107</v>
      </c>
      <c r="B2039" t="s">
        <v>8108</v>
      </c>
      <c r="C2039" t="s">
        <v>68</v>
      </c>
      <c r="D2039" s="9" t="s">
        <v>8109</v>
      </c>
      <c r="E2039" s="8">
        <f>ecommerce_dataset_updated[[#This Row],[Price (Rs.)]]+0</f>
        <v>426.71</v>
      </c>
      <c r="F2039" s="6" t="s">
        <v>47</v>
      </c>
      <c r="G2039" s="7">
        <f>ecommerce_dataset_updated[[#This Row],[Discount (%)]]+0</f>
        <v>50</v>
      </c>
      <c r="H2039" s="6" t="s">
        <v>4800</v>
      </c>
      <c r="I2039" s="6">
        <f>ecommerce_dataset_updated[[#This Row],['[Price (Rs.)']]]*ecommerce_dataset_updated[[#This Row],['[Discount (%)']]]/100</f>
        <v>213.35499999999999</v>
      </c>
      <c r="J2039" s="6">
        <f>ecommerce_dataset_updated[[#This Row],[Final_Price(Rs.)]]+0</f>
        <v>213.35</v>
      </c>
      <c r="K2039" s="6">
        <f xml:space="preserve"> ecommerce_dataset_updated[[#This Row],['[Price (Rs.)']]]-ecommerce_dataset_updated[[#This Row],[Discount Amount _]]</f>
        <v>213.35499999999999</v>
      </c>
      <c r="L2039" t="s">
        <v>120</v>
      </c>
      <c r="M2039" t="s">
        <v>239</v>
      </c>
      <c r="N2039" s="4" t="s">
        <v>14070</v>
      </c>
      <c r="O2039" s="4" t="s">
        <v>14062</v>
      </c>
      <c r="P2039" s="4" t="s">
        <v>14079</v>
      </c>
      <c r="Q2039" s="5">
        <f>DATE(ecommerce_dataset_updated[[#This Row],[YYYY]],ecommerce_dataset_updated[[#This Row],[MM]],ecommerce_dataset_updated[[#This Row],[DD]])</f>
        <v>45461</v>
      </c>
      <c r="R2039" s="6" t="str">
        <f>TEXT(ecommerce_dataset_updated[[#This Row],['[Purchase_Date']]], "mmm")</f>
        <v>Jun</v>
      </c>
      <c r="S2039" s="6" t="str">
        <f>TEXT(ecommerce_dataset_updated[[#This Row],['[Purchase_Date']]], "ddd")</f>
        <v>Tue</v>
      </c>
      <c r="T2039" s="6">
        <f>ecommerce_dataset_updated[[#This Row],[Final_Price(Rs.) _]]-ecommerce_dataset_updated[[#This Row],['[Final_Price(Rs.)']]]</f>
        <v>4.9999999999954525E-3</v>
      </c>
      <c r="U2039" s="6" t="b">
        <f xml:space="preserve"> AND(ecommerce_dataset_updated[[#This Row],[Final_Price(Rs.) _]]=ecommerce_dataset_updated[[#This Row],['[Final_Price(Rs.)']]])</f>
        <v>0</v>
      </c>
      <c r="V2039" s="5"/>
    </row>
    <row r="2040" spans="1:22">
      <c r="A2040" t="s">
        <v>8110</v>
      </c>
      <c r="B2040" t="s">
        <v>8111</v>
      </c>
      <c r="C2040" t="s">
        <v>45</v>
      </c>
      <c r="D2040" s="9" t="s">
        <v>8112</v>
      </c>
      <c r="E2040" s="8">
        <f>ecommerce_dataset_updated[[#This Row],[Price (Rs.)]]+0</f>
        <v>56.51</v>
      </c>
      <c r="F2040" s="6" t="s">
        <v>53</v>
      </c>
      <c r="G2040" s="7">
        <f>ecommerce_dataset_updated[[#This Row],[Discount (%)]]+0</f>
        <v>5</v>
      </c>
      <c r="H2040" s="6" t="s">
        <v>8113</v>
      </c>
      <c r="I2040" s="6">
        <f>ecommerce_dataset_updated[[#This Row],['[Price (Rs.)']]]*ecommerce_dataset_updated[[#This Row],['[Discount (%)']]]/100</f>
        <v>2.8254999999999999</v>
      </c>
      <c r="J2040" s="6">
        <f>ecommerce_dataset_updated[[#This Row],[Final_Price(Rs.)]]+0</f>
        <v>53.68</v>
      </c>
      <c r="K2040" s="6">
        <f xml:space="preserve"> ecommerce_dataset_updated[[#This Row],['[Price (Rs.)']]]-ecommerce_dataset_updated[[#This Row],[Discount Amount _]]</f>
        <v>53.6845</v>
      </c>
      <c r="L2040" t="s">
        <v>120</v>
      </c>
      <c r="M2040" t="s">
        <v>60</v>
      </c>
      <c r="N2040" s="4" t="s">
        <v>14058</v>
      </c>
      <c r="O2040" s="4" t="s">
        <v>14059</v>
      </c>
      <c r="P2040" s="4" t="s">
        <v>14079</v>
      </c>
      <c r="Q2040" s="5">
        <f>DATE(ecommerce_dataset_updated[[#This Row],[YYYY]],ecommerce_dataset_updated[[#This Row],[MM]],ecommerce_dataset_updated[[#This Row],[DD]])</f>
        <v>45441</v>
      </c>
      <c r="R2040" s="6" t="str">
        <f>TEXT(ecommerce_dataset_updated[[#This Row],['[Purchase_Date']]], "mmm")</f>
        <v>May</v>
      </c>
      <c r="S2040" s="6" t="str">
        <f>TEXT(ecommerce_dataset_updated[[#This Row],['[Purchase_Date']]], "ddd")</f>
        <v>Wed</v>
      </c>
      <c r="T2040" s="6">
        <f>ecommerce_dataset_updated[[#This Row],[Final_Price(Rs.) _]]-ecommerce_dataset_updated[[#This Row],['[Final_Price(Rs.)']]]</f>
        <v>4.5000000000001705E-3</v>
      </c>
      <c r="U2040" s="6" t="b">
        <f xml:space="preserve"> AND(ecommerce_dataset_updated[[#This Row],[Final_Price(Rs.) _]]=ecommerce_dataset_updated[[#This Row],['[Final_Price(Rs.)']]])</f>
        <v>0</v>
      </c>
      <c r="V2040" s="5"/>
    </row>
    <row r="2041" spans="1:22">
      <c r="A2041" t="s">
        <v>8114</v>
      </c>
      <c r="B2041" t="s">
        <v>8115</v>
      </c>
      <c r="C2041" t="s">
        <v>39</v>
      </c>
      <c r="D2041" s="9" t="s">
        <v>8116</v>
      </c>
      <c r="E2041" s="8">
        <f>ecommerce_dataset_updated[[#This Row],[Price (Rs.)]]+0</f>
        <v>278.86</v>
      </c>
      <c r="F2041" s="6" t="s">
        <v>53</v>
      </c>
      <c r="G2041" s="7">
        <f>ecommerce_dataset_updated[[#This Row],[Discount (%)]]+0</f>
        <v>5</v>
      </c>
      <c r="H2041" s="6" t="s">
        <v>4304</v>
      </c>
      <c r="I2041" s="6">
        <f>ecommerce_dataset_updated[[#This Row],['[Price (Rs.)']]]*ecommerce_dataset_updated[[#This Row],['[Discount (%)']]]/100</f>
        <v>13.943000000000001</v>
      </c>
      <c r="J2041" s="6">
        <f>ecommerce_dataset_updated[[#This Row],[Final_Price(Rs.)]]+0</f>
        <v>264.92</v>
      </c>
      <c r="K2041" s="6">
        <f xml:space="preserve"> ecommerce_dataset_updated[[#This Row],['[Price (Rs.)']]]-ecommerce_dataset_updated[[#This Row],[Discount Amount _]]</f>
        <v>264.91700000000003</v>
      </c>
      <c r="L2041" t="s">
        <v>28</v>
      </c>
      <c r="M2041" t="s">
        <v>5415</v>
      </c>
      <c r="N2041" s="4" t="s">
        <v>14048</v>
      </c>
      <c r="O2041" s="4" t="s">
        <v>14067</v>
      </c>
      <c r="P2041" s="4" t="s">
        <v>14079</v>
      </c>
      <c r="Q2041" s="5">
        <f>DATE(ecommerce_dataset_updated[[#This Row],[YYYY]],ecommerce_dataset_updated[[#This Row],[MM]],ecommerce_dataset_updated[[#This Row],[DD]])</f>
        <v>45485</v>
      </c>
      <c r="R2041" s="6" t="str">
        <f>TEXT(ecommerce_dataset_updated[[#This Row],['[Purchase_Date']]], "mmm")</f>
        <v>Jul</v>
      </c>
      <c r="S2041" s="6" t="str">
        <f>TEXT(ecommerce_dataset_updated[[#This Row],['[Purchase_Date']]], "ddd")</f>
        <v>Fri</v>
      </c>
      <c r="T2041" s="6">
        <f>ecommerce_dataset_updated[[#This Row],[Final_Price(Rs.) _]]-ecommerce_dataset_updated[[#This Row],['[Final_Price(Rs.)']]]</f>
        <v>-2.9999999999859028E-3</v>
      </c>
      <c r="U2041" s="6" t="b">
        <f xml:space="preserve"> AND(ecommerce_dataset_updated[[#This Row],[Final_Price(Rs.) _]]=ecommerce_dataset_updated[[#This Row],['[Final_Price(Rs.)']]])</f>
        <v>0</v>
      </c>
      <c r="V2041" s="5"/>
    </row>
    <row r="2042" spans="1:22">
      <c r="A2042" t="s">
        <v>8117</v>
      </c>
      <c r="B2042" t="s">
        <v>8118</v>
      </c>
      <c r="C2042" t="s">
        <v>32</v>
      </c>
      <c r="D2042" s="9" t="s">
        <v>2155</v>
      </c>
      <c r="E2042" s="8">
        <f>ecommerce_dataset_updated[[#This Row],[Price (Rs.)]]+0</f>
        <v>471.77</v>
      </c>
      <c r="F2042" s="6" t="s">
        <v>12</v>
      </c>
      <c r="G2042" s="7">
        <f>ecommerce_dataset_updated[[#This Row],[Discount (%)]]+0</f>
        <v>15</v>
      </c>
      <c r="H2042" s="6" t="s">
        <v>2156</v>
      </c>
      <c r="I2042" s="6">
        <f>ecommerce_dataset_updated[[#This Row],['[Price (Rs.)']]]*ecommerce_dataset_updated[[#This Row],['[Discount (%)']]]/100</f>
        <v>70.765499999999989</v>
      </c>
      <c r="J2042" s="6">
        <f>ecommerce_dataset_updated[[#This Row],[Final_Price(Rs.)]]+0</f>
        <v>401</v>
      </c>
      <c r="K2042" s="6">
        <f xml:space="preserve"> ecommerce_dataset_updated[[#This Row],['[Price (Rs.)']]]-ecommerce_dataset_updated[[#This Row],[Discount Amount _]]</f>
        <v>401.00450000000001</v>
      </c>
      <c r="L2042" t="s">
        <v>28</v>
      </c>
      <c r="M2042" t="s">
        <v>2210</v>
      </c>
      <c r="N2042" s="4" t="s">
        <v>14066</v>
      </c>
      <c r="O2042" s="4" t="s">
        <v>14052</v>
      </c>
      <c r="P2042" s="4" t="s">
        <v>14079</v>
      </c>
      <c r="Q2042" s="5">
        <f>DATE(ecommerce_dataset_updated[[#This Row],[YYYY]],ecommerce_dataset_updated[[#This Row],[MM]],ecommerce_dataset_updated[[#This Row],[DD]])</f>
        <v>45310</v>
      </c>
      <c r="R2042" s="6" t="str">
        <f>TEXT(ecommerce_dataset_updated[[#This Row],['[Purchase_Date']]], "mmm")</f>
        <v>Jan</v>
      </c>
      <c r="S2042" s="6" t="str">
        <f>TEXT(ecommerce_dataset_updated[[#This Row],['[Purchase_Date']]], "ddd")</f>
        <v>Fri</v>
      </c>
      <c r="T2042" s="6">
        <f>ecommerce_dataset_updated[[#This Row],[Final_Price(Rs.) _]]-ecommerce_dataset_updated[[#This Row],['[Final_Price(Rs.)']]]</f>
        <v>4.500000000007276E-3</v>
      </c>
      <c r="U2042" s="6" t="b">
        <f xml:space="preserve"> AND(ecommerce_dataset_updated[[#This Row],[Final_Price(Rs.) _]]=ecommerce_dataset_updated[[#This Row],['[Final_Price(Rs.)']]])</f>
        <v>0</v>
      </c>
      <c r="V2042" s="5"/>
    </row>
    <row r="2043" spans="1:22">
      <c r="A2043" t="s">
        <v>8119</v>
      </c>
      <c r="B2043" t="s">
        <v>8120</v>
      </c>
      <c r="C2043" t="s">
        <v>39</v>
      </c>
      <c r="D2043" s="9" t="s">
        <v>8121</v>
      </c>
      <c r="E2043" s="8">
        <f>ecommerce_dataset_updated[[#This Row],[Price (Rs.)]]+0</f>
        <v>292.74</v>
      </c>
      <c r="F2043" s="6" t="s">
        <v>107</v>
      </c>
      <c r="G2043" s="7">
        <f>ecommerce_dataset_updated[[#This Row],[Discount (%)]]+0</f>
        <v>0</v>
      </c>
      <c r="H2043" s="6" t="s">
        <v>8121</v>
      </c>
      <c r="I2043" s="6">
        <f>ecommerce_dataset_updated[[#This Row],['[Price (Rs.)']]]*ecommerce_dataset_updated[[#This Row],['[Discount (%)']]]/100</f>
        <v>0</v>
      </c>
      <c r="J2043" s="6">
        <f>ecommerce_dataset_updated[[#This Row],[Final_Price(Rs.)]]+0</f>
        <v>292.74</v>
      </c>
      <c r="K2043" s="6">
        <f xml:space="preserve"> ecommerce_dataset_updated[[#This Row],['[Price (Rs.)']]]-ecommerce_dataset_updated[[#This Row],[Discount Amount _]]</f>
        <v>292.74</v>
      </c>
      <c r="L2043" t="s">
        <v>120</v>
      </c>
      <c r="M2043" t="s">
        <v>825</v>
      </c>
      <c r="N2043" s="4" t="s">
        <v>14064</v>
      </c>
      <c r="O2043" s="4" t="s">
        <v>75</v>
      </c>
      <c r="P2043" s="4" t="s">
        <v>14079</v>
      </c>
      <c r="Q2043" s="5">
        <f>DATE(ecommerce_dataset_updated[[#This Row],[YYYY]],ecommerce_dataset_updated[[#This Row],[MM]],ecommerce_dataset_updated[[#This Row],[DD]])</f>
        <v>45578</v>
      </c>
      <c r="R2043" s="6" t="str">
        <f>TEXT(ecommerce_dataset_updated[[#This Row],['[Purchase_Date']]], "mmm")</f>
        <v>Oct</v>
      </c>
      <c r="S2043" s="6" t="str">
        <f>TEXT(ecommerce_dataset_updated[[#This Row],['[Purchase_Date']]], "ddd")</f>
        <v>Sun</v>
      </c>
      <c r="T2043" s="6">
        <f>ecommerce_dataset_updated[[#This Row],[Final_Price(Rs.) _]]-ecommerce_dataset_updated[[#This Row],['[Final_Price(Rs.)']]]</f>
        <v>0</v>
      </c>
      <c r="U2043" s="6" t="b">
        <f xml:space="preserve"> AND(ecommerce_dataset_updated[[#This Row],[Final_Price(Rs.) _]]=ecommerce_dataset_updated[[#This Row],['[Final_Price(Rs.)']]])</f>
        <v>1</v>
      </c>
      <c r="V2043" s="5"/>
    </row>
    <row r="2044" spans="1:22">
      <c r="A2044" t="s">
        <v>8122</v>
      </c>
      <c r="B2044" t="s">
        <v>8123</v>
      </c>
      <c r="C2044" t="s">
        <v>18</v>
      </c>
      <c r="D2044" s="9" t="s">
        <v>8124</v>
      </c>
      <c r="E2044" s="8">
        <f>ecommerce_dataset_updated[[#This Row],[Price (Rs.)]]+0</f>
        <v>368.17</v>
      </c>
      <c r="F2044" s="6" t="s">
        <v>47</v>
      </c>
      <c r="G2044" s="7">
        <f>ecommerce_dataset_updated[[#This Row],[Discount (%)]]+0</f>
        <v>50</v>
      </c>
      <c r="H2044" s="6" t="s">
        <v>8125</v>
      </c>
      <c r="I2044" s="6">
        <f>ecommerce_dataset_updated[[#This Row],['[Price (Rs.)']]]*ecommerce_dataset_updated[[#This Row],['[Discount (%)']]]/100</f>
        <v>184.08500000000001</v>
      </c>
      <c r="J2044" s="6">
        <f>ecommerce_dataset_updated[[#This Row],[Final_Price(Rs.)]]+0</f>
        <v>184.09</v>
      </c>
      <c r="K2044" s="6">
        <f xml:space="preserve"> ecommerce_dataset_updated[[#This Row],['[Price (Rs.)']]]-ecommerce_dataset_updated[[#This Row],[Discount Amount _]]</f>
        <v>184.08500000000001</v>
      </c>
      <c r="L2044" t="s">
        <v>120</v>
      </c>
      <c r="M2044" t="s">
        <v>1586</v>
      </c>
      <c r="N2044" s="4" t="s">
        <v>14059</v>
      </c>
      <c r="O2044" s="4" t="s">
        <v>14053</v>
      </c>
      <c r="P2044" s="4" t="s">
        <v>14079</v>
      </c>
      <c r="Q2044" s="5">
        <f>DATE(ecommerce_dataset_updated[[#This Row],[YYYY]],ecommerce_dataset_updated[[#This Row],[MM]],ecommerce_dataset_updated[[#This Row],[DD]])</f>
        <v>45387</v>
      </c>
      <c r="R2044" s="6" t="str">
        <f>TEXT(ecommerce_dataset_updated[[#This Row],['[Purchase_Date']]], "mmm")</f>
        <v>Apr</v>
      </c>
      <c r="S2044" s="6" t="str">
        <f>TEXT(ecommerce_dataset_updated[[#This Row],['[Purchase_Date']]], "ddd")</f>
        <v>Fri</v>
      </c>
      <c r="T2044" s="6">
        <f>ecommerce_dataset_updated[[#This Row],[Final_Price(Rs.) _]]-ecommerce_dataset_updated[[#This Row],['[Final_Price(Rs.)']]]</f>
        <v>-4.9999999999954525E-3</v>
      </c>
      <c r="U2044" s="6" t="b">
        <f xml:space="preserve"> AND(ecommerce_dataset_updated[[#This Row],[Final_Price(Rs.) _]]=ecommerce_dataset_updated[[#This Row],['[Final_Price(Rs.)']]])</f>
        <v>0</v>
      </c>
      <c r="V2044" s="5"/>
    </row>
    <row r="2045" spans="1:22">
      <c r="A2045" t="s">
        <v>8126</v>
      </c>
      <c r="B2045" t="s">
        <v>8127</v>
      </c>
      <c r="C2045" t="s">
        <v>18</v>
      </c>
      <c r="D2045" s="9" t="s">
        <v>8128</v>
      </c>
      <c r="E2045" s="8">
        <f>ecommerce_dataset_updated[[#This Row],[Price (Rs.)]]+0</f>
        <v>313.85000000000002</v>
      </c>
      <c r="F2045" s="6" t="s">
        <v>107</v>
      </c>
      <c r="G2045" s="7">
        <f>ecommerce_dataset_updated[[#This Row],[Discount (%)]]+0</f>
        <v>0</v>
      </c>
      <c r="H2045" s="6" t="s">
        <v>8128</v>
      </c>
      <c r="I2045" s="6">
        <f>ecommerce_dataset_updated[[#This Row],['[Price (Rs.)']]]*ecommerce_dataset_updated[[#This Row],['[Discount (%)']]]/100</f>
        <v>0</v>
      </c>
      <c r="J2045" s="6">
        <f>ecommerce_dataset_updated[[#This Row],[Final_Price(Rs.)]]+0</f>
        <v>313.85000000000002</v>
      </c>
      <c r="K2045" s="6">
        <f xml:space="preserve"> ecommerce_dataset_updated[[#This Row],['[Price (Rs.)']]]-ecommerce_dataset_updated[[#This Row],[Discount Amount _]]</f>
        <v>313.85000000000002</v>
      </c>
      <c r="L2045" t="s">
        <v>28</v>
      </c>
      <c r="M2045" t="s">
        <v>136</v>
      </c>
      <c r="N2045" s="4" t="s">
        <v>14067</v>
      </c>
      <c r="O2045" s="4" t="s">
        <v>14049</v>
      </c>
      <c r="P2045" s="4" t="s">
        <v>14079</v>
      </c>
      <c r="Q2045" s="5">
        <f>DATE(ecommerce_dataset_updated[[#This Row],[YYYY]],ecommerce_dataset_updated[[#This Row],[MM]],ecommerce_dataset_updated[[#This Row],[DD]])</f>
        <v>45603</v>
      </c>
      <c r="R2045" s="6" t="str">
        <f>TEXT(ecommerce_dataset_updated[[#This Row],['[Purchase_Date']]], "mmm")</f>
        <v>Nov</v>
      </c>
      <c r="S2045" s="6" t="str">
        <f>TEXT(ecommerce_dataset_updated[[#This Row],['[Purchase_Date']]], "ddd")</f>
        <v>Thu</v>
      </c>
      <c r="T2045" s="6">
        <f>ecommerce_dataset_updated[[#This Row],[Final_Price(Rs.) _]]-ecommerce_dataset_updated[[#This Row],['[Final_Price(Rs.)']]]</f>
        <v>0</v>
      </c>
      <c r="U2045" s="6" t="b">
        <f xml:space="preserve"> AND(ecommerce_dataset_updated[[#This Row],[Final_Price(Rs.) _]]=ecommerce_dataset_updated[[#This Row],['[Final_Price(Rs.)']]])</f>
        <v>1</v>
      </c>
      <c r="V2045" s="5"/>
    </row>
    <row r="2046" spans="1:22">
      <c r="A2046" t="s">
        <v>8129</v>
      </c>
      <c r="B2046" t="s">
        <v>8130</v>
      </c>
      <c r="C2046" t="s">
        <v>32</v>
      </c>
      <c r="D2046" s="9" t="s">
        <v>8131</v>
      </c>
      <c r="E2046" s="8">
        <f>ecommerce_dataset_updated[[#This Row],[Price (Rs.)]]+0</f>
        <v>107.27</v>
      </c>
      <c r="F2046" s="6" t="s">
        <v>75</v>
      </c>
      <c r="G2046" s="7">
        <f>ecommerce_dataset_updated[[#This Row],[Discount (%)]]+0</f>
        <v>10</v>
      </c>
      <c r="H2046" s="6" t="s">
        <v>8132</v>
      </c>
      <c r="I2046" s="6">
        <f>ecommerce_dataset_updated[[#This Row],['[Price (Rs.)']]]*ecommerce_dataset_updated[[#This Row],['[Discount (%)']]]/100</f>
        <v>10.727</v>
      </c>
      <c r="J2046" s="6">
        <f>ecommerce_dataset_updated[[#This Row],[Final_Price(Rs.)]]+0</f>
        <v>96.54</v>
      </c>
      <c r="K2046" s="6">
        <f xml:space="preserve"> ecommerce_dataset_updated[[#This Row],['[Price (Rs.)']]]-ecommerce_dataset_updated[[#This Row],[Discount Amount _]]</f>
        <v>96.542999999999992</v>
      </c>
      <c r="L2046" t="s">
        <v>77</v>
      </c>
      <c r="M2046" t="s">
        <v>268</v>
      </c>
      <c r="N2046" s="4" t="s">
        <v>14057</v>
      </c>
      <c r="O2046" s="4" t="s">
        <v>14062</v>
      </c>
      <c r="P2046" s="4" t="s">
        <v>14079</v>
      </c>
      <c r="Q2046" s="5">
        <f>DATE(ecommerce_dataset_updated[[#This Row],[YYYY]],ecommerce_dataset_updated[[#This Row],[MM]],ecommerce_dataset_updated[[#This Row],[DD]])</f>
        <v>45446</v>
      </c>
      <c r="R2046" s="6" t="str">
        <f>TEXT(ecommerce_dataset_updated[[#This Row],['[Purchase_Date']]], "mmm")</f>
        <v>Jun</v>
      </c>
      <c r="S2046" s="6" t="str">
        <f>TEXT(ecommerce_dataset_updated[[#This Row],['[Purchase_Date']]], "ddd")</f>
        <v>Mon</v>
      </c>
      <c r="T2046" s="6">
        <f>ecommerce_dataset_updated[[#This Row],[Final_Price(Rs.) _]]-ecommerce_dataset_updated[[#This Row],['[Final_Price(Rs.)']]]</f>
        <v>2.9999999999859028E-3</v>
      </c>
      <c r="U2046" s="6" t="b">
        <f xml:space="preserve"> AND(ecommerce_dataset_updated[[#This Row],[Final_Price(Rs.) _]]=ecommerce_dataset_updated[[#This Row],['[Final_Price(Rs.)']]])</f>
        <v>0</v>
      </c>
      <c r="V2046" s="5"/>
    </row>
    <row r="2047" spans="1:22">
      <c r="A2047" t="s">
        <v>8133</v>
      </c>
      <c r="B2047" t="s">
        <v>8134</v>
      </c>
      <c r="C2047" t="s">
        <v>18</v>
      </c>
      <c r="D2047" s="9" t="s">
        <v>8135</v>
      </c>
      <c r="E2047" s="8">
        <f>ecommerce_dataset_updated[[#This Row],[Price (Rs.)]]+0</f>
        <v>394.07</v>
      </c>
      <c r="F2047" s="6" t="s">
        <v>53</v>
      </c>
      <c r="G2047" s="7">
        <f>ecommerce_dataset_updated[[#This Row],[Discount (%)]]+0</f>
        <v>5</v>
      </c>
      <c r="H2047" s="6" t="s">
        <v>8136</v>
      </c>
      <c r="I2047" s="6">
        <f>ecommerce_dataset_updated[[#This Row],['[Price (Rs.)']]]*ecommerce_dataset_updated[[#This Row],['[Discount (%)']]]/100</f>
        <v>19.703499999999998</v>
      </c>
      <c r="J2047" s="6">
        <f>ecommerce_dataset_updated[[#This Row],[Final_Price(Rs.)]]+0</f>
        <v>374.37</v>
      </c>
      <c r="K2047" s="6">
        <f xml:space="preserve"> ecommerce_dataset_updated[[#This Row],['[Price (Rs.)']]]-ecommerce_dataset_updated[[#This Row],[Discount Amount _]]</f>
        <v>374.36649999999997</v>
      </c>
      <c r="L2047" t="s">
        <v>35</v>
      </c>
      <c r="M2047" t="s">
        <v>161</v>
      </c>
      <c r="N2047" s="4" t="s">
        <v>14062</v>
      </c>
      <c r="O2047" s="4" t="s">
        <v>14055</v>
      </c>
      <c r="P2047" s="4" t="s">
        <v>14079</v>
      </c>
      <c r="Q2047" s="5">
        <f>DATE(ecommerce_dataset_updated[[#This Row],[YYYY]],ecommerce_dataset_updated[[#This Row],[MM]],ecommerce_dataset_updated[[#This Row],[DD]])</f>
        <v>45510</v>
      </c>
      <c r="R2047" s="6" t="str">
        <f>TEXT(ecommerce_dataset_updated[[#This Row],['[Purchase_Date']]], "mmm")</f>
        <v>Aug</v>
      </c>
      <c r="S2047" s="6" t="str">
        <f>TEXT(ecommerce_dataset_updated[[#This Row],['[Purchase_Date']]], "ddd")</f>
        <v>Tue</v>
      </c>
      <c r="T2047" s="6">
        <f>ecommerce_dataset_updated[[#This Row],[Final_Price(Rs.) _]]-ecommerce_dataset_updated[[#This Row],['[Final_Price(Rs.)']]]</f>
        <v>-3.5000000000309228E-3</v>
      </c>
      <c r="U2047" s="6" t="b">
        <f xml:space="preserve"> AND(ecommerce_dataset_updated[[#This Row],[Final_Price(Rs.) _]]=ecommerce_dataset_updated[[#This Row],['[Final_Price(Rs.)']]])</f>
        <v>0</v>
      </c>
      <c r="V2047" s="5"/>
    </row>
    <row r="2048" spans="1:22">
      <c r="A2048" t="s">
        <v>8137</v>
      </c>
      <c r="B2048" t="s">
        <v>8138</v>
      </c>
      <c r="C2048" t="s">
        <v>39</v>
      </c>
      <c r="D2048" s="9" t="s">
        <v>8139</v>
      </c>
      <c r="E2048" s="8">
        <f>ecommerce_dataset_updated[[#This Row],[Price (Rs.)]]+0</f>
        <v>414.68</v>
      </c>
      <c r="F2048" s="6" t="s">
        <v>53</v>
      </c>
      <c r="G2048" s="7">
        <f>ecommerce_dataset_updated[[#This Row],[Discount (%)]]+0</f>
        <v>5</v>
      </c>
      <c r="H2048" s="6" t="s">
        <v>8140</v>
      </c>
      <c r="I2048" s="6">
        <f>ecommerce_dataset_updated[[#This Row],['[Price (Rs.)']]]*ecommerce_dataset_updated[[#This Row],['[Discount (%)']]]/100</f>
        <v>20.734000000000002</v>
      </c>
      <c r="J2048" s="6">
        <f>ecommerce_dataset_updated[[#This Row],[Final_Price(Rs.)]]+0</f>
        <v>393.95</v>
      </c>
      <c r="K2048" s="6">
        <f xml:space="preserve"> ecommerce_dataset_updated[[#This Row],['[Price (Rs.)']]]-ecommerce_dataset_updated[[#This Row],[Discount Amount _]]</f>
        <v>393.94600000000003</v>
      </c>
      <c r="L2048" t="s">
        <v>77</v>
      </c>
      <c r="M2048" t="s">
        <v>287</v>
      </c>
      <c r="N2048" s="4" t="s">
        <v>14055</v>
      </c>
      <c r="O2048" s="4" t="s">
        <v>14059</v>
      </c>
      <c r="P2048" s="4" t="s">
        <v>14079</v>
      </c>
      <c r="Q2048" s="5">
        <f>DATE(ecommerce_dataset_updated[[#This Row],[YYYY]],ecommerce_dataset_updated[[#This Row],[MM]],ecommerce_dataset_updated[[#This Row],[DD]])</f>
        <v>45420</v>
      </c>
      <c r="R2048" s="6" t="str">
        <f>TEXT(ecommerce_dataset_updated[[#This Row],['[Purchase_Date']]], "mmm")</f>
        <v>May</v>
      </c>
      <c r="S2048" s="6" t="str">
        <f>TEXT(ecommerce_dataset_updated[[#This Row],['[Purchase_Date']]], "ddd")</f>
        <v>Wed</v>
      </c>
      <c r="T2048" s="6">
        <f>ecommerce_dataset_updated[[#This Row],[Final_Price(Rs.) _]]-ecommerce_dataset_updated[[#This Row],['[Final_Price(Rs.)']]]</f>
        <v>-3.999999999962256E-3</v>
      </c>
      <c r="U2048" s="6" t="b">
        <f xml:space="preserve"> AND(ecommerce_dataset_updated[[#This Row],[Final_Price(Rs.) _]]=ecommerce_dataset_updated[[#This Row],['[Final_Price(Rs.)']]])</f>
        <v>0</v>
      </c>
      <c r="V2048" s="5"/>
    </row>
    <row r="2049" spans="1:22">
      <c r="A2049" t="s">
        <v>8141</v>
      </c>
      <c r="B2049" t="s">
        <v>8142</v>
      </c>
      <c r="C2049" t="s">
        <v>39</v>
      </c>
      <c r="D2049" s="9" t="s">
        <v>8143</v>
      </c>
      <c r="E2049" s="8">
        <f>ecommerce_dataset_updated[[#This Row],[Price (Rs.)]]+0</f>
        <v>124.21</v>
      </c>
      <c r="F2049" s="6" t="s">
        <v>107</v>
      </c>
      <c r="G2049" s="7">
        <f>ecommerce_dataset_updated[[#This Row],[Discount (%)]]+0</f>
        <v>0</v>
      </c>
      <c r="H2049" s="6" t="s">
        <v>8143</v>
      </c>
      <c r="I2049" s="6">
        <f>ecommerce_dataset_updated[[#This Row],['[Price (Rs.)']]]*ecommerce_dataset_updated[[#This Row],['[Discount (%)']]]/100</f>
        <v>0</v>
      </c>
      <c r="J2049" s="6">
        <f>ecommerce_dataset_updated[[#This Row],[Final_Price(Rs.)]]+0</f>
        <v>124.21</v>
      </c>
      <c r="K2049" s="6">
        <f xml:space="preserve"> ecommerce_dataset_updated[[#This Row],['[Price (Rs.)']]]-ecommerce_dataset_updated[[#This Row],[Discount Amount _]]</f>
        <v>124.21</v>
      </c>
      <c r="L2049" t="s">
        <v>35</v>
      </c>
      <c r="M2049" t="s">
        <v>60</v>
      </c>
      <c r="N2049" s="4" t="s">
        <v>14058</v>
      </c>
      <c r="O2049" s="4" t="s">
        <v>14059</v>
      </c>
      <c r="P2049" s="4" t="s">
        <v>14079</v>
      </c>
      <c r="Q2049" s="5">
        <f>DATE(ecommerce_dataset_updated[[#This Row],[YYYY]],ecommerce_dataset_updated[[#This Row],[MM]],ecommerce_dataset_updated[[#This Row],[DD]])</f>
        <v>45441</v>
      </c>
      <c r="R2049" s="6" t="str">
        <f>TEXT(ecommerce_dataset_updated[[#This Row],['[Purchase_Date']]], "mmm")</f>
        <v>May</v>
      </c>
      <c r="S2049" s="6" t="str">
        <f>TEXT(ecommerce_dataset_updated[[#This Row],['[Purchase_Date']]], "ddd")</f>
        <v>Wed</v>
      </c>
      <c r="T2049" s="6">
        <f>ecommerce_dataset_updated[[#This Row],[Final_Price(Rs.) _]]-ecommerce_dataset_updated[[#This Row],['[Final_Price(Rs.)']]]</f>
        <v>0</v>
      </c>
      <c r="U2049" s="6" t="b">
        <f xml:space="preserve"> AND(ecommerce_dataset_updated[[#This Row],[Final_Price(Rs.) _]]=ecommerce_dataset_updated[[#This Row],['[Final_Price(Rs.)']]])</f>
        <v>1</v>
      </c>
      <c r="V2049" s="5"/>
    </row>
    <row r="2050" spans="1:22">
      <c r="A2050" t="s">
        <v>8144</v>
      </c>
      <c r="B2050" t="s">
        <v>8145</v>
      </c>
      <c r="C2050" t="s">
        <v>45</v>
      </c>
      <c r="D2050" s="9" t="s">
        <v>8146</v>
      </c>
      <c r="E2050" s="8">
        <f>ecommerce_dataset_updated[[#This Row],[Price (Rs.)]]+0</f>
        <v>205.1</v>
      </c>
      <c r="F2050" s="6" t="s">
        <v>47</v>
      </c>
      <c r="G2050" s="7">
        <f>ecommerce_dataset_updated[[#This Row],[Discount (%)]]+0</f>
        <v>50</v>
      </c>
      <c r="H2050" s="6" t="s">
        <v>8147</v>
      </c>
      <c r="I2050" s="6">
        <f>ecommerce_dataset_updated[[#This Row],['[Price (Rs.)']]]*ecommerce_dataset_updated[[#This Row],['[Discount (%)']]]/100</f>
        <v>102.55</v>
      </c>
      <c r="J2050" s="6">
        <f>ecommerce_dataset_updated[[#This Row],[Final_Price(Rs.)]]+0</f>
        <v>102.55</v>
      </c>
      <c r="K2050" s="6">
        <f xml:space="preserve"> ecommerce_dataset_updated[[#This Row],['[Price (Rs.)']]]-ecommerce_dataset_updated[[#This Row],[Discount Amount _]]</f>
        <v>102.55</v>
      </c>
      <c r="L2050" t="s">
        <v>14</v>
      </c>
      <c r="M2050" t="s">
        <v>622</v>
      </c>
      <c r="N2050" s="4" t="s">
        <v>14070</v>
      </c>
      <c r="O2050" s="4" t="s">
        <v>14049</v>
      </c>
      <c r="P2050" s="4" t="s">
        <v>14079</v>
      </c>
      <c r="Q2050" s="5">
        <f>DATE(ecommerce_dataset_updated[[#This Row],[YYYY]],ecommerce_dataset_updated[[#This Row],[MM]],ecommerce_dataset_updated[[#This Row],[DD]])</f>
        <v>45614</v>
      </c>
      <c r="R2050" s="6" t="str">
        <f>TEXT(ecommerce_dataset_updated[[#This Row],['[Purchase_Date']]], "mmm")</f>
        <v>Nov</v>
      </c>
      <c r="S2050" s="6" t="str">
        <f>TEXT(ecommerce_dataset_updated[[#This Row],['[Purchase_Date']]], "ddd")</f>
        <v>Mon</v>
      </c>
      <c r="T2050" s="6">
        <f>ecommerce_dataset_updated[[#This Row],[Final_Price(Rs.) _]]-ecommerce_dataset_updated[[#This Row],['[Final_Price(Rs.)']]]</f>
        <v>0</v>
      </c>
      <c r="U2050" s="6" t="b">
        <f xml:space="preserve"> AND(ecommerce_dataset_updated[[#This Row],[Final_Price(Rs.) _]]=ecommerce_dataset_updated[[#This Row],['[Final_Price(Rs.)']]])</f>
        <v>1</v>
      </c>
      <c r="V2050" s="5"/>
    </row>
    <row r="2051" spans="1:22">
      <c r="A2051" t="s">
        <v>8148</v>
      </c>
      <c r="B2051" t="s">
        <v>8149</v>
      </c>
      <c r="C2051" t="s">
        <v>10</v>
      </c>
      <c r="D2051" s="9" t="s">
        <v>8150</v>
      </c>
      <c r="E2051" s="8">
        <f>ecommerce_dataset_updated[[#This Row],[Price (Rs.)]]+0</f>
        <v>249.81</v>
      </c>
      <c r="F2051" s="6" t="s">
        <v>75</v>
      </c>
      <c r="G2051" s="7">
        <f>ecommerce_dataset_updated[[#This Row],[Discount (%)]]+0</f>
        <v>10</v>
      </c>
      <c r="H2051" s="6" t="s">
        <v>8151</v>
      </c>
      <c r="I2051" s="6">
        <f>ecommerce_dataset_updated[[#This Row],['[Price (Rs.)']]]*ecommerce_dataset_updated[[#This Row],['[Discount (%)']]]/100</f>
        <v>24.980999999999998</v>
      </c>
      <c r="J2051" s="6">
        <f>ecommerce_dataset_updated[[#This Row],[Final_Price(Rs.)]]+0</f>
        <v>224.83</v>
      </c>
      <c r="K2051" s="6">
        <f xml:space="preserve"> ecommerce_dataset_updated[[#This Row],['[Price (Rs.)']]]-ecommerce_dataset_updated[[#This Row],[Discount Amount _]]</f>
        <v>224.82900000000001</v>
      </c>
      <c r="L2051" t="s">
        <v>14</v>
      </c>
      <c r="M2051" t="s">
        <v>150</v>
      </c>
      <c r="N2051" s="4" t="s">
        <v>14057</v>
      </c>
      <c r="O2051" s="4" t="s">
        <v>14051</v>
      </c>
      <c r="P2051" s="4" t="s">
        <v>14079</v>
      </c>
      <c r="Q2051" s="5">
        <f>DATE(ecommerce_dataset_updated[[#This Row],[YYYY]],ecommerce_dataset_updated[[#This Row],[MM]],ecommerce_dataset_updated[[#This Row],[DD]])</f>
        <v>45325</v>
      </c>
      <c r="R2051" s="6" t="str">
        <f>TEXT(ecommerce_dataset_updated[[#This Row],['[Purchase_Date']]], "mmm")</f>
        <v>Feb</v>
      </c>
      <c r="S2051" s="6" t="str">
        <f>TEXT(ecommerce_dataset_updated[[#This Row],['[Purchase_Date']]], "ddd")</f>
        <v>Sat</v>
      </c>
      <c r="T2051" s="6">
        <f>ecommerce_dataset_updated[[#This Row],[Final_Price(Rs.) _]]-ecommerce_dataset_updated[[#This Row],['[Final_Price(Rs.)']]]</f>
        <v>-1.0000000000047748E-3</v>
      </c>
      <c r="U2051" s="6" t="b">
        <f xml:space="preserve"> AND(ecommerce_dataset_updated[[#This Row],[Final_Price(Rs.) _]]=ecommerce_dataset_updated[[#This Row],['[Final_Price(Rs.)']]])</f>
        <v>0</v>
      </c>
      <c r="V2051" s="5"/>
    </row>
    <row r="2052" spans="1:22">
      <c r="A2052" t="s">
        <v>8152</v>
      </c>
      <c r="B2052" t="s">
        <v>8153</v>
      </c>
      <c r="C2052" t="s">
        <v>68</v>
      </c>
      <c r="D2052" s="9" t="s">
        <v>8154</v>
      </c>
      <c r="E2052" s="8">
        <f>ecommerce_dataset_updated[[#This Row],[Price (Rs.)]]+0</f>
        <v>54.3</v>
      </c>
      <c r="F2052" s="6" t="s">
        <v>107</v>
      </c>
      <c r="G2052" s="7">
        <f>ecommerce_dataset_updated[[#This Row],[Discount (%)]]+0</f>
        <v>0</v>
      </c>
      <c r="H2052" s="6" t="s">
        <v>8154</v>
      </c>
      <c r="I2052" s="6">
        <f>ecommerce_dataset_updated[[#This Row],['[Price (Rs.)']]]*ecommerce_dataset_updated[[#This Row],['[Discount (%)']]]/100</f>
        <v>0</v>
      </c>
      <c r="J2052" s="6">
        <f>ecommerce_dataset_updated[[#This Row],[Final_Price(Rs.)]]+0</f>
        <v>54.3</v>
      </c>
      <c r="K2052" s="6">
        <f xml:space="preserve"> ecommerce_dataset_updated[[#This Row],['[Price (Rs.)']]]-ecommerce_dataset_updated[[#This Row],[Discount Amount _]]</f>
        <v>54.3</v>
      </c>
      <c r="L2052" t="s">
        <v>35</v>
      </c>
      <c r="M2052" t="s">
        <v>334</v>
      </c>
      <c r="N2052" s="4" t="s">
        <v>14072</v>
      </c>
      <c r="O2052" s="4" t="s">
        <v>14050</v>
      </c>
      <c r="P2052" s="4" t="s">
        <v>14079</v>
      </c>
      <c r="Q2052" s="5">
        <f>DATE(ecommerce_dataset_updated[[#This Row],[YYYY]],ecommerce_dataset_updated[[#This Row],[MM]],ecommerce_dataset_updated[[#This Row],[DD]])</f>
        <v>45551</v>
      </c>
      <c r="R2052" s="6" t="str">
        <f>TEXT(ecommerce_dataset_updated[[#This Row],['[Purchase_Date']]], "mmm")</f>
        <v>Sep</v>
      </c>
      <c r="S2052" s="6" t="str">
        <f>TEXT(ecommerce_dataset_updated[[#This Row],['[Purchase_Date']]], "ddd")</f>
        <v>Mon</v>
      </c>
      <c r="T2052" s="6">
        <f>ecommerce_dataset_updated[[#This Row],[Final_Price(Rs.) _]]-ecommerce_dataset_updated[[#This Row],['[Final_Price(Rs.)']]]</f>
        <v>0</v>
      </c>
      <c r="U2052" s="6" t="b">
        <f xml:space="preserve"> AND(ecommerce_dataset_updated[[#This Row],[Final_Price(Rs.) _]]=ecommerce_dataset_updated[[#This Row],['[Final_Price(Rs.)']]])</f>
        <v>1</v>
      </c>
      <c r="V2052" s="5"/>
    </row>
    <row r="2053" spans="1:22">
      <c r="A2053" t="s">
        <v>8155</v>
      </c>
      <c r="B2053" t="s">
        <v>8156</v>
      </c>
      <c r="C2053" t="s">
        <v>114</v>
      </c>
      <c r="D2053" s="9" t="s">
        <v>8157</v>
      </c>
      <c r="E2053" s="8">
        <f>ecommerce_dataset_updated[[#This Row],[Price (Rs.)]]+0</f>
        <v>255.6</v>
      </c>
      <c r="F2053" s="6" t="s">
        <v>75</v>
      </c>
      <c r="G2053" s="7">
        <f>ecommerce_dataset_updated[[#This Row],[Discount (%)]]+0</f>
        <v>10</v>
      </c>
      <c r="H2053" s="6" t="s">
        <v>8158</v>
      </c>
      <c r="I2053" s="6">
        <f>ecommerce_dataset_updated[[#This Row],['[Price (Rs.)']]]*ecommerce_dataset_updated[[#This Row],['[Discount (%)']]]/100</f>
        <v>25.56</v>
      </c>
      <c r="J2053" s="6">
        <f>ecommerce_dataset_updated[[#This Row],[Final_Price(Rs.)]]+0</f>
        <v>230.04</v>
      </c>
      <c r="K2053" s="6">
        <f xml:space="preserve"> ecommerce_dataset_updated[[#This Row],['[Price (Rs.)']]]-ecommerce_dataset_updated[[#This Row],[Discount Amount _]]</f>
        <v>230.04</v>
      </c>
      <c r="L2053" t="s">
        <v>14</v>
      </c>
      <c r="M2053" t="s">
        <v>1726</v>
      </c>
      <c r="N2053" s="4" t="s">
        <v>14072</v>
      </c>
      <c r="O2053" s="4" t="s">
        <v>14055</v>
      </c>
      <c r="P2053" s="4" t="s">
        <v>14079</v>
      </c>
      <c r="Q2053" s="5">
        <f>DATE(ecommerce_dataset_updated[[#This Row],[YYYY]],ecommerce_dataset_updated[[#This Row],[MM]],ecommerce_dataset_updated[[#This Row],[DD]])</f>
        <v>45520</v>
      </c>
      <c r="R2053" s="6" t="str">
        <f>TEXT(ecommerce_dataset_updated[[#This Row],['[Purchase_Date']]], "mmm")</f>
        <v>Aug</v>
      </c>
      <c r="S2053" s="6" t="str">
        <f>TEXT(ecommerce_dataset_updated[[#This Row],['[Purchase_Date']]], "ddd")</f>
        <v>Fri</v>
      </c>
      <c r="T2053" s="6">
        <f>ecommerce_dataset_updated[[#This Row],[Final_Price(Rs.) _]]-ecommerce_dataset_updated[[#This Row],['[Final_Price(Rs.)']]]</f>
        <v>0</v>
      </c>
      <c r="U2053" s="6" t="b">
        <f xml:space="preserve"> AND(ecommerce_dataset_updated[[#This Row],[Final_Price(Rs.) _]]=ecommerce_dataset_updated[[#This Row],['[Final_Price(Rs.)']]])</f>
        <v>1</v>
      </c>
      <c r="V2053" s="5"/>
    </row>
    <row r="2054" spans="1:22">
      <c r="A2054" t="s">
        <v>8159</v>
      </c>
      <c r="B2054" t="s">
        <v>8160</v>
      </c>
      <c r="C2054" t="s">
        <v>45</v>
      </c>
      <c r="D2054" s="9" t="s">
        <v>8161</v>
      </c>
      <c r="E2054" s="8">
        <f>ecommerce_dataset_updated[[#This Row],[Price (Rs.)]]+0</f>
        <v>491.18</v>
      </c>
      <c r="F2054" s="6" t="s">
        <v>53</v>
      </c>
      <c r="G2054" s="7">
        <f>ecommerce_dataset_updated[[#This Row],[Discount (%)]]+0</f>
        <v>5</v>
      </c>
      <c r="H2054" s="6" t="s">
        <v>8162</v>
      </c>
      <c r="I2054" s="6">
        <f>ecommerce_dataset_updated[[#This Row],['[Price (Rs.)']]]*ecommerce_dataset_updated[[#This Row],['[Discount (%)']]]/100</f>
        <v>24.559000000000001</v>
      </c>
      <c r="J2054" s="6">
        <f>ecommerce_dataset_updated[[#This Row],[Final_Price(Rs.)]]+0</f>
        <v>466.62</v>
      </c>
      <c r="K2054" s="6">
        <f xml:space="preserve"> ecommerce_dataset_updated[[#This Row],['[Price (Rs.)']]]-ecommerce_dataset_updated[[#This Row],[Discount Amount _]]</f>
        <v>466.62099999999998</v>
      </c>
      <c r="L2054" t="s">
        <v>120</v>
      </c>
      <c r="M2054" t="s">
        <v>2468</v>
      </c>
      <c r="N2054" s="4" t="s">
        <v>14053</v>
      </c>
      <c r="O2054" s="4" t="s">
        <v>14049</v>
      </c>
      <c r="P2054" s="4" t="s">
        <v>14079</v>
      </c>
      <c r="Q2054" s="5">
        <f>DATE(ecommerce_dataset_updated[[#This Row],[YYYY]],ecommerce_dataset_updated[[#This Row],[MM]],ecommerce_dataset_updated[[#This Row],[DD]])</f>
        <v>45600</v>
      </c>
      <c r="R2054" s="6" t="str">
        <f>TEXT(ecommerce_dataset_updated[[#This Row],['[Purchase_Date']]], "mmm")</f>
        <v>Nov</v>
      </c>
      <c r="S2054" s="6" t="str">
        <f>TEXT(ecommerce_dataset_updated[[#This Row],['[Purchase_Date']]], "ddd")</f>
        <v>Mon</v>
      </c>
      <c r="T2054" s="6">
        <f>ecommerce_dataset_updated[[#This Row],[Final_Price(Rs.) _]]-ecommerce_dataset_updated[[#This Row],['[Final_Price(Rs.)']]]</f>
        <v>9.9999999997635314E-4</v>
      </c>
      <c r="U2054" s="6" t="b">
        <f xml:space="preserve"> AND(ecommerce_dataset_updated[[#This Row],[Final_Price(Rs.) _]]=ecommerce_dataset_updated[[#This Row],['[Final_Price(Rs.)']]])</f>
        <v>0</v>
      </c>
      <c r="V2054" s="5"/>
    </row>
    <row r="2055" spans="1:22">
      <c r="A2055" t="s">
        <v>8163</v>
      </c>
      <c r="B2055" t="s">
        <v>8164</v>
      </c>
      <c r="C2055" t="s">
        <v>32</v>
      </c>
      <c r="D2055" s="9" t="s">
        <v>8165</v>
      </c>
      <c r="E2055" s="8">
        <f>ecommerce_dataset_updated[[#This Row],[Price (Rs.)]]+0</f>
        <v>463.69</v>
      </c>
      <c r="F2055" s="6" t="s">
        <v>47</v>
      </c>
      <c r="G2055" s="7">
        <f>ecommerce_dataset_updated[[#This Row],[Discount (%)]]+0</f>
        <v>50</v>
      </c>
      <c r="H2055" s="6" t="s">
        <v>8166</v>
      </c>
      <c r="I2055" s="6">
        <f>ecommerce_dataset_updated[[#This Row],['[Price (Rs.)']]]*ecommerce_dataset_updated[[#This Row],['[Discount (%)']]]/100</f>
        <v>231.845</v>
      </c>
      <c r="J2055" s="6">
        <f>ecommerce_dataset_updated[[#This Row],[Final_Price(Rs.)]]+0</f>
        <v>231.84</v>
      </c>
      <c r="K2055" s="6">
        <f xml:space="preserve"> ecommerce_dataset_updated[[#This Row],['[Price (Rs.)']]]-ecommerce_dataset_updated[[#This Row],[Discount Amount _]]</f>
        <v>231.845</v>
      </c>
      <c r="L2055" t="s">
        <v>120</v>
      </c>
      <c r="M2055" t="s">
        <v>1429</v>
      </c>
      <c r="N2055" s="4" t="s">
        <v>14070</v>
      </c>
      <c r="O2055" s="4" t="s">
        <v>75</v>
      </c>
      <c r="P2055" s="4" t="s">
        <v>14079</v>
      </c>
      <c r="Q2055" s="5">
        <f>DATE(ecommerce_dataset_updated[[#This Row],[YYYY]],ecommerce_dataset_updated[[#This Row],[MM]],ecommerce_dataset_updated[[#This Row],[DD]])</f>
        <v>45583</v>
      </c>
      <c r="R2055" s="6" t="str">
        <f>TEXT(ecommerce_dataset_updated[[#This Row],['[Purchase_Date']]], "mmm")</f>
        <v>Oct</v>
      </c>
      <c r="S2055" s="6" t="str">
        <f>TEXT(ecommerce_dataset_updated[[#This Row],['[Purchase_Date']]], "ddd")</f>
        <v>Fri</v>
      </c>
      <c r="T2055" s="6">
        <f>ecommerce_dataset_updated[[#This Row],[Final_Price(Rs.) _]]-ecommerce_dataset_updated[[#This Row],['[Final_Price(Rs.)']]]</f>
        <v>4.9999999999954525E-3</v>
      </c>
      <c r="U2055" s="6" t="b">
        <f xml:space="preserve"> AND(ecommerce_dataset_updated[[#This Row],[Final_Price(Rs.) _]]=ecommerce_dataset_updated[[#This Row],['[Final_Price(Rs.)']]])</f>
        <v>0</v>
      </c>
      <c r="V2055" s="5"/>
    </row>
    <row r="2056" spans="1:22">
      <c r="A2056" t="s">
        <v>8167</v>
      </c>
      <c r="B2056" t="s">
        <v>8168</v>
      </c>
      <c r="C2056" t="s">
        <v>39</v>
      </c>
      <c r="D2056" s="9" t="s">
        <v>8169</v>
      </c>
      <c r="E2056" s="8">
        <f>ecommerce_dataset_updated[[#This Row],[Price (Rs.)]]+0</f>
        <v>96.86</v>
      </c>
      <c r="F2056" s="6" t="s">
        <v>75</v>
      </c>
      <c r="G2056" s="7">
        <f>ecommerce_dataset_updated[[#This Row],[Discount (%)]]+0</f>
        <v>10</v>
      </c>
      <c r="H2056" s="6" t="s">
        <v>8170</v>
      </c>
      <c r="I2056" s="6">
        <f>ecommerce_dataset_updated[[#This Row],['[Price (Rs.)']]]*ecommerce_dataset_updated[[#This Row],['[Discount (%)']]]/100</f>
        <v>9.6859999999999999</v>
      </c>
      <c r="J2056" s="6">
        <f>ecommerce_dataset_updated[[#This Row],[Final_Price(Rs.)]]+0</f>
        <v>87.17</v>
      </c>
      <c r="K2056" s="6">
        <f xml:space="preserve"> ecommerce_dataset_updated[[#This Row],['[Price (Rs.)']]]-ecommerce_dataset_updated[[#This Row],[Discount Amount _]]</f>
        <v>87.174000000000007</v>
      </c>
      <c r="L2056" t="s">
        <v>14</v>
      </c>
      <c r="M2056" t="s">
        <v>1168</v>
      </c>
      <c r="N2056" s="4" t="s">
        <v>14065</v>
      </c>
      <c r="O2056" s="4" t="s">
        <v>14062</v>
      </c>
      <c r="P2056" s="4" t="s">
        <v>14079</v>
      </c>
      <c r="Q2056" s="5">
        <f>DATE(ecommerce_dataset_updated[[#This Row],[YYYY]],ecommerce_dataset_updated[[#This Row],[MM]],ecommerce_dataset_updated[[#This Row],[DD]])</f>
        <v>45466</v>
      </c>
      <c r="R2056" s="6" t="str">
        <f>TEXT(ecommerce_dataset_updated[[#This Row],['[Purchase_Date']]], "mmm")</f>
        <v>Jun</v>
      </c>
      <c r="S2056" s="6" t="str">
        <f>TEXT(ecommerce_dataset_updated[[#This Row],['[Purchase_Date']]], "ddd")</f>
        <v>Sun</v>
      </c>
      <c r="T2056" s="6">
        <f>ecommerce_dataset_updated[[#This Row],[Final_Price(Rs.) _]]-ecommerce_dataset_updated[[#This Row],['[Final_Price(Rs.)']]]</f>
        <v>4.0000000000048885E-3</v>
      </c>
      <c r="U2056" s="6" t="b">
        <f xml:space="preserve"> AND(ecommerce_dataset_updated[[#This Row],[Final_Price(Rs.) _]]=ecommerce_dataset_updated[[#This Row],['[Final_Price(Rs.)']]])</f>
        <v>0</v>
      </c>
      <c r="V2056" s="5"/>
    </row>
    <row r="2057" spans="1:22">
      <c r="A2057" t="s">
        <v>8171</v>
      </c>
      <c r="B2057" t="s">
        <v>8172</v>
      </c>
      <c r="C2057" t="s">
        <v>39</v>
      </c>
      <c r="D2057" s="9" t="s">
        <v>8173</v>
      </c>
      <c r="E2057" s="8">
        <f>ecommerce_dataset_updated[[#This Row],[Price (Rs.)]]+0</f>
        <v>180.91</v>
      </c>
      <c r="F2057" s="6" t="s">
        <v>75</v>
      </c>
      <c r="G2057" s="7">
        <f>ecommerce_dataset_updated[[#This Row],[Discount (%)]]+0</f>
        <v>10</v>
      </c>
      <c r="H2057" s="6" t="s">
        <v>8174</v>
      </c>
      <c r="I2057" s="6">
        <f>ecommerce_dataset_updated[[#This Row],['[Price (Rs.)']]]*ecommerce_dataset_updated[[#This Row],['[Discount (%)']]]/100</f>
        <v>18.090999999999998</v>
      </c>
      <c r="J2057" s="6">
        <f>ecommerce_dataset_updated[[#This Row],[Final_Price(Rs.)]]+0</f>
        <v>162.82</v>
      </c>
      <c r="K2057" s="6">
        <f xml:space="preserve"> ecommerce_dataset_updated[[#This Row],['[Price (Rs.)']]]-ecommerce_dataset_updated[[#This Row],[Discount Amount _]]</f>
        <v>162.81899999999999</v>
      </c>
      <c r="L2057" t="s">
        <v>28</v>
      </c>
      <c r="M2057" t="s">
        <v>1288</v>
      </c>
      <c r="N2057" s="4" t="s">
        <v>14067</v>
      </c>
      <c r="O2057" s="4" t="s">
        <v>14053</v>
      </c>
      <c r="P2057" s="4" t="s">
        <v>14079</v>
      </c>
      <c r="Q2057" s="5">
        <f>DATE(ecommerce_dataset_updated[[#This Row],[YYYY]],ecommerce_dataset_updated[[#This Row],[MM]],ecommerce_dataset_updated[[#This Row],[DD]])</f>
        <v>45389</v>
      </c>
      <c r="R2057" s="6" t="str">
        <f>TEXT(ecommerce_dataset_updated[[#This Row],['[Purchase_Date']]], "mmm")</f>
        <v>Apr</v>
      </c>
      <c r="S2057" s="6" t="str">
        <f>TEXT(ecommerce_dataset_updated[[#This Row],['[Purchase_Date']]], "ddd")</f>
        <v>Sun</v>
      </c>
      <c r="T2057" s="6">
        <f>ecommerce_dataset_updated[[#This Row],[Final_Price(Rs.) _]]-ecommerce_dataset_updated[[#This Row],['[Final_Price(Rs.)']]]</f>
        <v>-1.0000000000047748E-3</v>
      </c>
      <c r="U2057" s="6" t="b">
        <f xml:space="preserve"> AND(ecommerce_dataset_updated[[#This Row],[Final_Price(Rs.) _]]=ecommerce_dataset_updated[[#This Row],['[Final_Price(Rs.)']]])</f>
        <v>0</v>
      </c>
      <c r="V2057" s="5"/>
    </row>
    <row r="2058" spans="1:22">
      <c r="A2058" t="s">
        <v>8175</v>
      </c>
      <c r="B2058" t="s">
        <v>8176</v>
      </c>
      <c r="C2058" t="s">
        <v>18</v>
      </c>
      <c r="D2058" s="9" t="s">
        <v>8177</v>
      </c>
      <c r="E2058" s="8">
        <f>ecommerce_dataset_updated[[#This Row],[Price (Rs.)]]+0</f>
        <v>170.46</v>
      </c>
      <c r="F2058" s="6" t="s">
        <v>75</v>
      </c>
      <c r="G2058" s="7">
        <f>ecommerce_dataset_updated[[#This Row],[Discount (%)]]+0</f>
        <v>10</v>
      </c>
      <c r="H2058" s="6" t="s">
        <v>8178</v>
      </c>
      <c r="I2058" s="6">
        <f>ecommerce_dataset_updated[[#This Row],['[Price (Rs.)']]]*ecommerce_dataset_updated[[#This Row],['[Discount (%)']]]/100</f>
        <v>17.046000000000003</v>
      </c>
      <c r="J2058" s="6">
        <f>ecommerce_dataset_updated[[#This Row],[Final_Price(Rs.)]]+0</f>
        <v>153.41</v>
      </c>
      <c r="K2058" s="6">
        <f xml:space="preserve"> ecommerce_dataset_updated[[#This Row],['[Price (Rs.)']]]-ecommerce_dataset_updated[[#This Row],[Discount Amount _]]</f>
        <v>153.41400000000002</v>
      </c>
      <c r="L2058" t="s">
        <v>77</v>
      </c>
      <c r="M2058" t="s">
        <v>1744</v>
      </c>
      <c r="N2058" s="4" t="s">
        <v>14061</v>
      </c>
      <c r="O2058" s="4" t="s">
        <v>14057</v>
      </c>
      <c r="P2058" s="4" t="s">
        <v>14079</v>
      </c>
      <c r="Q2058" s="5">
        <f>DATE(ecommerce_dataset_updated[[#This Row],[YYYY]],ecommerce_dataset_updated[[#This Row],[MM]],ecommerce_dataset_updated[[#This Row],[DD]])</f>
        <v>45372</v>
      </c>
      <c r="R2058" s="6" t="str">
        <f>TEXT(ecommerce_dataset_updated[[#This Row],['[Purchase_Date']]], "mmm")</f>
        <v>Mar</v>
      </c>
      <c r="S2058" s="6" t="str">
        <f>TEXT(ecommerce_dataset_updated[[#This Row],['[Purchase_Date']]], "ddd")</f>
        <v>Thu</v>
      </c>
      <c r="T2058" s="6">
        <f>ecommerce_dataset_updated[[#This Row],[Final_Price(Rs.) _]]-ecommerce_dataset_updated[[#This Row],['[Final_Price(Rs.)']]]</f>
        <v>4.0000000000190994E-3</v>
      </c>
      <c r="U2058" s="6" t="b">
        <f xml:space="preserve"> AND(ecommerce_dataset_updated[[#This Row],[Final_Price(Rs.) _]]=ecommerce_dataset_updated[[#This Row],['[Final_Price(Rs.)']]])</f>
        <v>0</v>
      </c>
      <c r="V2058" s="5"/>
    </row>
    <row r="2059" spans="1:22">
      <c r="A2059" t="s">
        <v>8179</v>
      </c>
      <c r="B2059" t="s">
        <v>8180</v>
      </c>
      <c r="C2059" t="s">
        <v>18</v>
      </c>
      <c r="D2059" s="9" t="s">
        <v>8181</v>
      </c>
      <c r="E2059" s="8">
        <f>ecommerce_dataset_updated[[#This Row],[Price (Rs.)]]+0</f>
        <v>492.41</v>
      </c>
      <c r="F2059" s="6" t="s">
        <v>107</v>
      </c>
      <c r="G2059" s="7">
        <f>ecommerce_dataset_updated[[#This Row],[Discount (%)]]+0</f>
        <v>0</v>
      </c>
      <c r="H2059" s="6" t="s">
        <v>8181</v>
      </c>
      <c r="I2059" s="6">
        <f>ecommerce_dataset_updated[[#This Row],['[Price (Rs.)']]]*ecommerce_dataset_updated[[#This Row],['[Discount (%)']]]/100</f>
        <v>0</v>
      </c>
      <c r="J2059" s="6">
        <f>ecommerce_dataset_updated[[#This Row],[Final_Price(Rs.)]]+0</f>
        <v>492.41</v>
      </c>
      <c r="K2059" s="6">
        <f xml:space="preserve"> ecommerce_dataset_updated[[#This Row],['[Price (Rs.)']]]-ecommerce_dataset_updated[[#This Row],[Discount Amount _]]</f>
        <v>492.41</v>
      </c>
      <c r="L2059" t="s">
        <v>28</v>
      </c>
      <c r="M2059" t="s">
        <v>1299</v>
      </c>
      <c r="N2059" s="4" t="s">
        <v>14051</v>
      </c>
      <c r="O2059" s="4" t="s">
        <v>14052</v>
      </c>
      <c r="P2059" s="4" t="s">
        <v>14079</v>
      </c>
      <c r="Q2059" s="5">
        <f>DATE(ecommerce_dataset_updated[[#This Row],[YYYY]],ecommerce_dataset_updated[[#This Row],[MM]],ecommerce_dataset_updated[[#This Row],[DD]])</f>
        <v>45293</v>
      </c>
      <c r="R2059" s="6" t="str">
        <f>TEXT(ecommerce_dataset_updated[[#This Row],['[Purchase_Date']]], "mmm")</f>
        <v>Jan</v>
      </c>
      <c r="S2059" s="6" t="str">
        <f>TEXT(ecommerce_dataset_updated[[#This Row],['[Purchase_Date']]], "ddd")</f>
        <v>Tue</v>
      </c>
      <c r="T2059" s="6">
        <f>ecommerce_dataset_updated[[#This Row],[Final_Price(Rs.) _]]-ecommerce_dataset_updated[[#This Row],['[Final_Price(Rs.)']]]</f>
        <v>0</v>
      </c>
      <c r="U2059" s="6" t="b">
        <f xml:space="preserve"> AND(ecommerce_dataset_updated[[#This Row],[Final_Price(Rs.) _]]=ecommerce_dataset_updated[[#This Row],['[Final_Price(Rs.)']]])</f>
        <v>1</v>
      </c>
      <c r="V2059" s="5"/>
    </row>
    <row r="2060" spans="1:22">
      <c r="A2060" t="s">
        <v>8182</v>
      </c>
      <c r="B2060" t="s">
        <v>8183</v>
      </c>
      <c r="C2060" t="s">
        <v>18</v>
      </c>
      <c r="D2060" s="9" t="s">
        <v>8184</v>
      </c>
      <c r="E2060" s="8">
        <f>ecommerce_dataset_updated[[#This Row],[Price (Rs.)]]+0</f>
        <v>191.05</v>
      </c>
      <c r="F2060" s="6" t="s">
        <v>47</v>
      </c>
      <c r="G2060" s="7">
        <f>ecommerce_dataset_updated[[#This Row],[Discount (%)]]+0</f>
        <v>50</v>
      </c>
      <c r="H2060" s="6" t="s">
        <v>8185</v>
      </c>
      <c r="I2060" s="6">
        <f>ecommerce_dataset_updated[[#This Row],['[Price (Rs.)']]]*ecommerce_dataset_updated[[#This Row],['[Discount (%)']]]/100</f>
        <v>95.525000000000006</v>
      </c>
      <c r="J2060" s="6">
        <f>ecommerce_dataset_updated[[#This Row],[Final_Price(Rs.)]]+0</f>
        <v>95.53</v>
      </c>
      <c r="K2060" s="6">
        <f xml:space="preserve"> ecommerce_dataset_updated[[#This Row],['[Price (Rs.)']]]-ecommerce_dataset_updated[[#This Row],[Discount Amount _]]</f>
        <v>95.525000000000006</v>
      </c>
      <c r="L2060" t="s">
        <v>35</v>
      </c>
      <c r="M2060" t="s">
        <v>55</v>
      </c>
      <c r="N2060" s="4" t="s">
        <v>14056</v>
      </c>
      <c r="O2060" s="4" t="s">
        <v>14057</v>
      </c>
      <c r="P2060" s="4" t="s">
        <v>14079</v>
      </c>
      <c r="Q2060" s="5">
        <f>DATE(ecommerce_dataset_updated[[#This Row],[YYYY]],ecommerce_dataset_updated[[#This Row],[MM]],ecommerce_dataset_updated[[#This Row],[DD]])</f>
        <v>45379</v>
      </c>
      <c r="R2060" s="6" t="str">
        <f>TEXT(ecommerce_dataset_updated[[#This Row],['[Purchase_Date']]], "mmm")</f>
        <v>Mar</v>
      </c>
      <c r="S2060" s="6" t="str">
        <f>TEXT(ecommerce_dataset_updated[[#This Row],['[Purchase_Date']]], "ddd")</f>
        <v>Thu</v>
      </c>
      <c r="T2060" s="6">
        <f>ecommerce_dataset_updated[[#This Row],[Final_Price(Rs.) _]]-ecommerce_dataset_updated[[#This Row],['[Final_Price(Rs.)']]]</f>
        <v>-4.9999999999954525E-3</v>
      </c>
      <c r="U2060" s="6" t="b">
        <f xml:space="preserve"> AND(ecommerce_dataset_updated[[#This Row],[Final_Price(Rs.) _]]=ecommerce_dataset_updated[[#This Row],['[Final_Price(Rs.)']]])</f>
        <v>0</v>
      </c>
      <c r="V2060" s="5"/>
    </row>
    <row r="2061" spans="1:22">
      <c r="A2061" t="s">
        <v>8186</v>
      </c>
      <c r="B2061" t="s">
        <v>8187</v>
      </c>
      <c r="C2061" t="s">
        <v>45</v>
      </c>
      <c r="D2061" s="9" t="s">
        <v>8188</v>
      </c>
      <c r="E2061" s="8">
        <f>ecommerce_dataset_updated[[#This Row],[Price (Rs.)]]+0</f>
        <v>224.84</v>
      </c>
      <c r="F2061" s="6" t="s">
        <v>12</v>
      </c>
      <c r="G2061" s="7">
        <f>ecommerce_dataset_updated[[#This Row],[Discount (%)]]+0</f>
        <v>15</v>
      </c>
      <c r="H2061" s="6" t="s">
        <v>8189</v>
      </c>
      <c r="I2061" s="6">
        <f>ecommerce_dataset_updated[[#This Row],['[Price (Rs.)']]]*ecommerce_dataset_updated[[#This Row],['[Discount (%)']]]/100</f>
        <v>33.725999999999999</v>
      </c>
      <c r="J2061" s="6">
        <f>ecommerce_dataset_updated[[#This Row],[Final_Price(Rs.)]]+0</f>
        <v>191.11</v>
      </c>
      <c r="K2061" s="6">
        <f xml:space="preserve"> ecommerce_dataset_updated[[#This Row],['[Price (Rs.)']]]-ecommerce_dataset_updated[[#This Row],[Discount Amount _]]</f>
        <v>191.114</v>
      </c>
      <c r="L2061" t="s">
        <v>28</v>
      </c>
      <c r="M2061" t="s">
        <v>161</v>
      </c>
      <c r="N2061" s="4" t="s">
        <v>14062</v>
      </c>
      <c r="O2061" s="4" t="s">
        <v>14055</v>
      </c>
      <c r="P2061" s="4" t="s">
        <v>14079</v>
      </c>
      <c r="Q2061" s="5">
        <f>DATE(ecommerce_dataset_updated[[#This Row],[YYYY]],ecommerce_dataset_updated[[#This Row],[MM]],ecommerce_dataset_updated[[#This Row],[DD]])</f>
        <v>45510</v>
      </c>
      <c r="R2061" s="6" t="str">
        <f>TEXT(ecommerce_dataset_updated[[#This Row],['[Purchase_Date']]], "mmm")</f>
        <v>Aug</v>
      </c>
      <c r="S2061" s="6" t="str">
        <f>TEXT(ecommerce_dataset_updated[[#This Row],['[Purchase_Date']]], "ddd")</f>
        <v>Tue</v>
      </c>
      <c r="T2061" s="6">
        <f>ecommerce_dataset_updated[[#This Row],[Final_Price(Rs.) _]]-ecommerce_dataset_updated[[#This Row],['[Final_Price(Rs.)']]]</f>
        <v>3.9999999999906777E-3</v>
      </c>
      <c r="U2061" s="6" t="b">
        <f xml:space="preserve"> AND(ecommerce_dataset_updated[[#This Row],[Final_Price(Rs.) _]]=ecommerce_dataset_updated[[#This Row],['[Final_Price(Rs.)']]])</f>
        <v>0</v>
      </c>
      <c r="V2061" s="5"/>
    </row>
    <row r="2062" spans="1:22">
      <c r="A2062" t="s">
        <v>8190</v>
      </c>
      <c r="B2062" t="s">
        <v>8191</v>
      </c>
      <c r="C2062" t="s">
        <v>32</v>
      </c>
      <c r="D2062" s="9" t="s">
        <v>8192</v>
      </c>
      <c r="E2062" s="8">
        <f>ecommerce_dataset_updated[[#This Row],[Price (Rs.)]]+0</f>
        <v>130.19</v>
      </c>
      <c r="F2062" s="6" t="s">
        <v>53</v>
      </c>
      <c r="G2062" s="7">
        <f>ecommerce_dataset_updated[[#This Row],[Discount (%)]]+0</f>
        <v>5</v>
      </c>
      <c r="H2062" s="6" t="s">
        <v>8193</v>
      </c>
      <c r="I2062" s="6">
        <f>ecommerce_dataset_updated[[#This Row],['[Price (Rs.)']]]*ecommerce_dataset_updated[[#This Row],['[Discount (%)']]]/100</f>
        <v>6.5095000000000001</v>
      </c>
      <c r="J2062" s="6">
        <f>ecommerce_dataset_updated[[#This Row],[Final_Price(Rs.)]]+0</f>
        <v>123.68</v>
      </c>
      <c r="K2062" s="6">
        <f xml:space="preserve"> ecommerce_dataset_updated[[#This Row],['[Price (Rs.)']]]-ecommerce_dataset_updated[[#This Row],[Discount Amount _]]</f>
        <v>123.68049999999999</v>
      </c>
      <c r="L2062" t="s">
        <v>77</v>
      </c>
      <c r="M2062" t="s">
        <v>2459</v>
      </c>
      <c r="N2062" s="4" t="s">
        <v>14058</v>
      </c>
      <c r="O2062" s="4" t="s">
        <v>14067</v>
      </c>
      <c r="P2062" s="4" t="s">
        <v>14079</v>
      </c>
      <c r="Q2062" s="5">
        <f>DATE(ecommerce_dataset_updated[[#This Row],[YYYY]],ecommerce_dataset_updated[[#This Row],[MM]],ecommerce_dataset_updated[[#This Row],[DD]])</f>
        <v>45502</v>
      </c>
      <c r="R2062" s="6" t="str">
        <f>TEXT(ecommerce_dataset_updated[[#This Row],['[Purchase_Date']]], "mmm")</f>
        <v>Jul</v>
      </c>
      <c r="S2062" s="6" t="str">
        <f>TEXT(ecommerce_dataset_updated[[#This Row],['[Purchase_Date']]], "ddd")</f>
        <v>Mon</v>
      </c>
      <c r="T2062" s="6">
        <f>ecommerce_dataset_updated[[#This Row],[Final_Price(Rs.) _]]-ecommerce_dataset_updated[[#This Row],['[Final_Price(Rs.)']]]</f>
        <v>4.9999999998817657E-4</v>
      </c>
      <c r="U2062" s="6" t="b">
        <f xml:space="preserve"> AND(ecommerce_dataset_updated[[#This Row],[Final_Price(Rs.) _]]=ecommerce_dataset_updated[[#This Row],['[Final_Price(Rs.)']]])</f>
        <v>0</v>
      </c>
      <c r="V2062" s="5"/>
    </row>
    <row r="2063" spans="1:22">
      <c r="A2063" t="s">
        <v>8194</v>
      </c>
      <c r="B2063" t="s">
        <v>8195</v>
      </c>
      <c r="C2063" t="s">
        <v>32</v>
      </c>
      <c r="D2063" s="9" t="s">
        <v>2611</v>
      </c>
      <c r="E2063" s="8">
        <f>ecommerce_dataset_updated[[#This Row],[Price (Rs.)]]+0</f>
        <v>132.66999999999999</v>
      </c>
      <c r="F2063" s="6" t="s">
        <v>20</v>
      </c>
      <c r="G2063" s="7">
        <f>ecommerce_dataset_updated[[#This Row],[Discount (%)]]+0</f>
        <v>20</v>
      </c>
      <c r="H2063" s="6" t="s">
        <v>8196</v>
      </c>
      <c r="I2063" s="6">
        <f>ecommerce_dataset_updated[[#This Row],['[Price (Rs.)']]]*ecommerce_dataset_updated[[#This Row],['[Discount (%)']]]/100</f>
        <v>26.533999999999995</v>
      </c>
      <c r="J2063" s="6">
        <f>ecommerce_dataset_updated[[#This Row],[Final_Price(Rs.)]]+0</f>
        <v>106.14</v>
      </c>
      <c r="K2063" s="6">
        <f xml:space="preserve"> ecommerce_dataset_updated[[#This Row],['[Price (Rs.)']]]-ecommerce_dataset_updated[[#This Row],[Discount Amount _]]</f>
        <v>106.136</v>
      </c>
      <c r="L2063" t="s">
        <v>120</v>
      </c>
      <c r="M2063" t="s">
        <v>1979</v>
      </c>
      <c r="N2063" s="4" t="s">
        <v>75</v>
      </c>
      <c r="O2063" s="4" t="s">
        <v>14052</v>
      </c>
      <c r="P2063" s="4" t="s">
        <v>14079</v>
      </c>
      <c r="Q2063" s="5">
        <f>DATE(ecommerce_dataset_updated[[#This Row],[YYYY]],ecommerce_dataset_updated[[#This Row],[MM]],ecommerce_dataset_updated[[#This Row],[DD]])</f>
        <v>45301</v>
      </c>
      <c r="R2063" s="6" t="str">
        <f>TEXT(ecommerce_dataset_updated[[#This Row],['[Purchase_Date']]], "mmm")</f>
        <v>Jan</v>
      </c>
      <c r="S2063" s="6" t="str">
        <f>TEXT(ecommerce_dataset_updated[[#This Row],['[Purchase_Date']]], "ddd")</f>
        <v>Wed</v>
      </c>
      <c r="T2063" s="6">
        <f>ecommerce_dataset_updated[[#This Row],[Final_Price(Rs.) _]]-ecommerce_dataset_updated[[#This Row],['[Final_Price(Rs.)']]]</f>
        <v>-4.0000000000048885E-3</v>
      </c>
      <c r="U2063" s="6" t="b">
        <f xml:space="preserve"> AND(ecommerce_dataset_updated[[#This Row],[Final_Price(Rs.) _]]=ecommerce_dataset_updated[[#This Row],['[Final_Price(Rs.)']]])</f>
        <v>0</v>
      </c>
      <c r="V2063" s="5"/>
    </row>
    <row r="2064" spans="1:22">
      <c r="A2064" t="s">
        <v>8197</v>
      </c>
      <c r="B2064" t="s">
        <v>8198</v>
      </c>
      <c r="C2064" t="s">
        <v>32</v>
      </c>
      <c r="D2064" s="9" t="s">
        <v>8199</v>
      </c>
      <c r="E2064" s="8">
        <f>ecommerce_dataset_updated[[#This Row],[Price (Rs.)]]+0</f>
        <v>296.83999999999997</v>
      </c>
      <c r="F2064" s="6" t="s">
        <v>26</v>
      </c>
      <c r="G2064" s="7">
        <f>ecommerce_dataset_updated[[#This Row],[Discount (%)]]+0</f>
        <v>25</v>
      </c>
      <c r="H2064" s="6" t="s">
        <v>8200</v>
      </c>
      <c r="I2064" s="6">
        <f>ecommerce_dataset_updated[[#This Row],['[Price (Rs.)']]]*ecommerce_dataset_updated[[#This Row],['[Discount (%)']]]/100</f>
        <v>74.209999999999994</v>
      </c>
      <c r="J2064" s="6">
        <f>ecommerce_dataset_updated[[#This Row],[Final_Price(Rs.)]]+0</f>
        <v>222.63</v>
      </c>
      <c r="K2064" s="6">
        <f xml:space="preserve"> ecommerce_dataset_updated[[#This Row],['[Price (Rs.)']]]-ecommerce_dataset_updated[[#This Row],[Discount Amount _]]</f>
        <v>222.63</v>
      </c>
      <c r="L2064" t="s">
        <v>14</v>
      </c>
      <c r="M2064" t="s">
        <v>1462</v>
      </c>
      <c r="N2064" s="4" t="s">
        <v>14054</v>
      </c>
      <c r="O2064" s="4" t="s">
        <v>14067</v>
      </c>
      <c r="P2064" s="4" t="s">
        <v>14079</v>
      </c>
      <c r="Q2064" s="5">
        <f>DATE(ecommerce_dataset_updated[[#This Row],[YYYY]],ecommerce_dataset_updated[[#This Row],[MM]],ecommerce_dataset_updated[[#This Row],[DD]])</f>
        <v>45500</v>
      </c>
      <c r="R2064" s="6" t="str">
        <f>TEXT(ecommerce_dataset_updated[[#This Row],['[Purchase_Date']]], "mmm")</f>
        <v>Jul</v>
      </c>
      <c r="S2064" s="6" t="str">
        <f>TEXT(ecommerce_dataset_updated[[#This Row],['[Purchase_Date']]], "ddd")</f>
        <v>Sat</v>
      </c>
      <c r="T2064" s="6">
        <f>ecommerce_dataset_updated[[#This Row],[Final_Price(Rs.) _]]-ecommerce_dataset_updated[[#This Row],['[Final_Price(Rs.)']]]</f>
        <v>0</v>
      </c>
      <c r="U2064" s="6" t="b">
        <f xml:space="preserve"> AND(ecommerce_dataset_updated[[#This Row],[Final_Price(Rs.) _]]=ecommerce_dataset_updated[[#This Row],['[Final_Price(Rs.)']]])</f>
        <v>1</v>
      </c>
      <c r="V2064" s="5"/>
    </row>
    <row r="2065" spans="1:22">
      <c r="A2065" t="s">
        <v>8201</v>
      </c>
      <c r="B2065" t="s">
        <v>8202</v>
      </c>
      <c r="C2065" t="s">
        <v>68</v>
      </c>
      <c r="D2065" s="9" t="s">
        <v>8203</v>
      </c>
      <c r="E2065" s="8">
        <f>ecommerce_dataset_updated[[#This Row],[Price (Rs.)]]+0</f>
        <v>254.11</v>
      </c>
      <c r="F2065" s="6" t="s">
        <v>26</v>
      </c>
      <c r="G2065" s="7">
        <f>ecommerce_dataset_updated[[#This Row],[Discount (%)]]+0</f>
        <v>25</v>
      </c>
      <c r="H2065" s="6" t="s">
        <v>8204</v>
      </c>
      <c r="I2065" s="6">
        <f>ecommerce_dataset_updated[[#This Row],['[Price (Rs.)']]]*ecommerce_dataset_updated[[#This Row],['[Discount (%)']]]/100</f>
        <v>63.527500000000003</v>
      </c>
      <c r="J2065" s="6">
        <f>ecommerce_dataset_updated[[#This Row],[Final_Price(Rs.)]]+0</f>
        <v>190.58</v>
      </c>
      <c r="K2065" s="6">
        <f xml:space="preserve"> ecommerce_dataset_updated[[#This Row],['[Price (Rs.)']]]-ecommerce_dataset_updated[[#This Row],[Discount Amount _]]</f>
        <v>190.58250000000001</v>
      </c>
      <c r="L2065" t="s">
        <v>28</v>
      </c>
      <c r="M2065" t="s">
        <v>469</v>
      </c>
      <c r="N2065" s="4" t="s">
        <v>14068</v>
      </c>
      <c r="O2065" s="4" t="s">
        <v>14052</v>
      </c>
      <c r="P2065" s="4" t="s">
        <v>14079</v>
      </c>
      <c r="Q2065" s="5">
        <f>DATE(ecommerce_dataset_updated[[#This Row],[YYYY]],ecommerce_dataset_updated[[#This Row],[MM]],ecommerce_dataset_updated[[#This Row],[DD]])</f>
        <v>45322</v>
      </c>
      <c r="R2065" s="6" t="str">
        <f>TEXT(ecommerce_dataset_updated[[#This Row],['[Purchase_Date']]], "mmm")</f>
        <v>Jan</v>
      </c>
      <c r="S2065" s="6" t="str">
        <f>TEXT(ecommerce_dataset_updated[[#This Row],['[Purchase_Date']]], "ddd")</f>
        <v>Wed</v>
      </c>
      <c r="T2065" s="6">
        <f>ecommerce_dataset_updated[[#This Row],[Final_Price(Rs.) _]]-ecommerce_dataset_updated[[#This Row],['[Final_Price(Rs.)']]]</f>
        <v>2.4999999999977263E-3</v>
      </c>
      <c r="U2065" s="6" t="b">
        <f xml:space="preserve"> AND(ecommerce_dataset_updated[[#This Row],[Final_Price(Rs.) _]]=ecommerce_dataset_updated[[#This Row],['[Final_Price(Rs.)']]])</f>
        <v>0</v>
      </c>
      <c r="V2065" s="5"/>
    </row>
    <row r="2066" spans="1:22">
      <c r="A2066" t="s">
        <v>8205</v>
      </c>
      <c r="B2066" t="s">
        <v>8206</v>
      </c>
      <c r="C2066" t="s">
        <v>39</v>
      </c>
      <c r="D2066" s="9" t="s">
        <v>8207</v>
      </c>
      <c r="E2066" s="8">
        <f>ecommerce_dataset_updated[[#This Row],[Price (Rs.)]]+0</f>
        <v>273.02999999999997</v>
      </c>
      <c r="F2066" s="6" t="s">
        <v>75</v>
      </c>
      <c r="G2066" s="7">
        <f>ecommerce_dataset_updated[[#This Row],[Discount (%)]]+0</f>
        <v>10</v>
      </c>
      <c r="H2066" s="6" t="s">
        <v>8208</v>
      </c>
      <c r="I2066" s="6">
        <f>ecommerce_dataset_updated[[#This Row],['[Price (Rs.)']]]*ecommerce_dataset_updated[[#This Row],['[Discount (%)']]]/100</f>
        <v>27.302999999999997</v>
      </c>
      <c r="J2066" s="6">
        <f>ecommerce_dataset_updated[[#This Row],[Final_Price(Rs.)]]+0</f>
        <v>245.73</v>
      </c>
      <c r="K2066" s="6">
        <f xml:space="preserve"> ecommerce_dataset_updated[[#This Row],['[Price (Rs.)']]]-ecommerce_dataset_updated[[#This Row],[Discount Amount _]]</f>
        <v>245.72699999999998</v>
      </c>
      <c r="L2066" t="s">
        <v>77</v>
      </c>
      <c r="M2066" t="s">
        <v>357</v>
      </c>
      <c r="N2066" s="4" t="s">
        <v>14058</v>
      </c>
      <c r="O2066" s="4" t="s">
        <v>14052</v>
      </c>
      <c r="P2066" s="4" t="s">
        <v>14079</v>
      </c>
      <c r="Q2066" s="5">
        <f>DATE(ecommerce_dataset_updated[[#This Row],[YYYY]],ecommerce_dataset_updated[[#This Row],[MM]],ecommerce_dataset_updated[[#This Row],[DD]])</f>
        <v>45320</v>
      </c>
      <c r="R2066" s="6" t="str">
        <f>TEXT(ecommerce_dataset_updated[[#This Row],['[Purchase_Date']]], "mmm")</f>
        <v>Jan</v>
      </c>
      <c r="S2066" s="6" t="str">
        <f>TEXT(ecommerce_dataset_updated[[#This Row],['[Purchase_Date']]], "ddd")</f>
        <v>Mon</v>
      </c>
      <c r="T2066" s="6">
        <f>ecommerce_dataset_updated[[#This Row],[Final_Price(Rs.) _]]-ecommerce_dataset_updated[[#This Row],['[Final_Price(Rs.)']]]</f>
        <v>-3.0000000000143245E-3</v>
      </c>
      <c r="U2066" s="6" t="b">
        <f xml:space="preserve"> AND(ecommerce_dataset_updated[[#This Row],[Final_Price(Rs.) _]]=ecommerce_dataset_updated[[#This Row],['[Final_Price(Rs.)']]])</f>
        <v>0</v>
      </c>
      <c r="V2066" s="5"/>
    </row>
    <row r="2067" spans="1:22">
      <c r="A2067" t="s">
        <v>8209</v>
      </c>
      <c r="B2067" t="s">
        <v>8210</v>
      </c>
      <c r="C2067" t="s">
        <v>114</v>
      </c>
      <c r="D2067" s="9" t="s">
        <v>8211</v>
      </c>
      <c r="E2067" s="8">
        <f>ecommerce_dataset_updated[[#This Row],[Price (Rs.)]]+0</f>
        <v>433.48</v>
      </c>
      <c r="F2067" s="6" t="s">
        <v>47</v>
      </c>
      <c r="G2067" s="7">
        <f>ecommerce_dataset_updated[[#This Row],[Discount (%)]]+0</f>
        <v>50</v>
      </c>
      <c r="H2067" s="6" t="s">
        <v>8212</v>
      </c>
      <c r="I2067" s="6">
        <f>ecommerce_dataset_updated[[#This Row],['[Price (Rs.)']]]*ecommerce_dataset_updated[[#This Row],['[Discount (%)']]]/100</f>
        <v>216.74</v>
      </c>
      <c r="J2067" s="6">
        <f>ecommerce_dataset_updated[[#This Row],[Final_Price(Rs.)]]+0</f>
        <v>216.74</v>
      </c>
      <c r="K2067" s="6">
        <f xml:space="preserve"> ecommerce_dataset_updated[[#This Row],['[Price (Rs.)']]]-ecommerce_dataset_updated[[#This Row],[Discount Amount _]]</f>
        <v>216.74</v>
      </c>
      <c r="L2067" t="s">
        <v>35</v>
      </c>
      <c r="M2067" t="s">
        <v>263</v>
      </c>
      <c r="N2067" s="4" t="s">
        <v>14049</v>
      </c>
      <c r="O2067" s="4" t="s">
        <v>14055</v>
      </c>
      <c r="P2067" s="4" t="s">
        <v>14079</v>
      </c>
      <c r="Q2067" s="5">
        <f>DATE(ecommerce_dataset_updated[[#This Row],[YYYY]],ecommerce_dataset_updated[[#This Row],[MM]],ecommerce_dataset_updated[[#This Row],[DD]])</f>
        <v>45515</v>
      </c>
      <c r="R2067" s="6" t="str">
        <f>TEXT(ecommerce_dataset_updated[[#This Row],['[Purchase_Date']]], "mmm")</f>
        <v>Aug</v>
      </c>
      <c r="S2067" s="6" t="str">
        <f>TEXT(ecommerce_dataset_updated[[#This Row],['[Purchase_Date']]], "ddd")</f>
        <v>Sun</v>
      </c>
      <c r="T2067" s="6">
        <f>ecommerce_dataset_updated[[#This Row],[Final_Price(Rs.) _]]-ecommerce_dataset_updated[[#This Row],['[Final_Price(Rs.)']]]</f>
        <v>0</v>
      </c>
      <c r="U2067" s="6" t="b">
        <f xml:space="preserve"> AND(ecommerce_dataset_updated[[#This Row],[Final_Price(Rs.) _]]=ecommerce_dataset_updated[[#This Row],['[Final_Price(Rs.)']]])</f>
        <v>1</v>
      </c>
      <c r="V2067" s="5"/>
    </row>
    <row r="2068" spans="1:22">
      <c r="A2068" t="s">
        <v>8213</v>
      </c>
      <c r="B2068" t="s">
        <v>8214</v>
      </c>
      <c r="C2068" t="s">
        <v>18</v>
      </c>
      <c r="D2068" s="9" t="s">
        <v>8215</v>
      </c>
      <c r="E2068" s="8">
        <f>ecommerce_dataset_updated[[#This Row],[Price (Rs.)]]+0</f>
        <v>119.22</v>
      </c>
      <c r="F2068" s="6" t="s">
        <v>20</v>
      </c>
      <c r="G2068" s="7">
        <f>ecommerce_dataset_updated[[#This Row],[Discount (%)]]+0</f>
        <v>20</v>
      </c>
      <c r="H2068" s="6" t="s">
        <v>8216</v>
      </c>
      <c r="I2068" s="6">
        <f>ecommerce_dataset_updated[[#This Row],['[Price (Rs.)']]]*ecommerce_dataset_updated[[#This Row],['[Discount (%)']]]/100</f>
        <v>23.844000000000001</v>
      </c>
      <c r="J2068" s="6">
        <f>ecommerce_dataset_updated[[#This Row],[Final_Price(Rs.)]]+0</f>
        <v>95.38</v>
      </c>
      <c r="K2068" s="6">
        <f xml:space="preserve"> ecommerce_dataset_updated[[#This Row],['[Price (Rs.)']]]-ecommerce_dataset_updated[[#This Row],[Discount Amount _]]</f>
        <v>95.376000000000005</v>
      </c>
      <c r="L2068" t="s">
        <v>14</v>
      </c>
      <c r="M2068" t="s">
        <v>1586</v>
      </c>
      <c r="N2068" s="4" t="s">
        <v>14059</v>
      </c>
      <c r="O2068" s="4" t="s">
        <v>14053</v>
      </c>
      <c r="P2068" s="4" t="s">
        <v>14079</v>
      </c>
      <c r="Q2068" s="5">
        <f>DATE(ecommerce_dataset_updated[[#This Row],[YYYY]],ecommerce_dataset_updated[[#This Row],[MM]],ecommerce_dataset_updated[[#This Row],[DD]])</f>
        <v>45387</v>
      </c>
      <c r="R2068" s="6" t="str">
        <f>TEXT(ecommerce_dataset_updated[[#This Row],['[Purchase_Date']]], "mmm")</f>
        <v>Apr</v>
      </c>
      <c r="S2068" s="6" t="str">
        <f>TEXT(ecommerce_dataset_updated[[#This Row],['[Purchase_Date']]], "ddd")</f>
        <v>Fri</v>
      </c>
      <c r="T2068" s="6">
        <f>ecommerce_dataset_updated[[#This Row],[Final_Price(Rs.) _]]-ecommerce_dataset_updated[[#This Row],['[Final_Price(Rs.)']]]</f>
        <v>-3.9999999999906777E-3</v>
      </c>
      <c r="U2068" s="6" t="b">
        <f xml:space="preserve"> AND(ecommerce_dataset_updated[[#This Row],[Final_Price(Rs.) _]]=ecommerce_dataset_updated[[#This Row],['[Final_Price(Rs.)']]])</f>
        <v>0</v>
      </c>
      <c r="V2068" s="5"/>
    </row>
    <row r="2069" spans="1:22">
      <c r="A2069" t="s">
        <v>8217</v>
      </c>
      <c r="B2069" t="s">
        <v>8218</v>
      </c>
      <c r="C2069" t="s">
        <v>10</v>
      </c>
      <c r="D2069" s="9" t="s">
        <v>8219</v>
      </c>
      <c r="E2069" s="8">
        <f>ecommerce_dataset_updated[[#This Row],[Price (Rs.)]]+0</f>
        <v>83.14</v>
      </c>
      <c r="F2069" s="6" t="s">
        <v>107</v>
      </c>
      <c r="G2069" s="7">
        <f>ecommerce_dataset_updated[[#This Row],[Discount (%)]]+0</f>
        <v>0</v>
      </c>
      <c r="H2069" s="6" t="s">
        <v>8219</v>
      </c>
      <c r="I2069" s="6">
        <f>ecommerce_dataset_updated[[#This Row],['[Price (Rs.)']]]*ecommerce_dataset_updated[[#This Row],['[Discount (%)']]]/100</f>
        <v>0</v>
      </c>
      <c r="J2069" s="6">
        <f>ecommerce_dataset_updated[[#This Row],[Final_Price(Rs.)]]+0</f>
        <v>83.14</v>
      </c>
      <c r="K2069" s="6">
        <f xml:space="preserve"> ecommerce_dataset_updated[[#This Row],['[Price (Rs.)']]]-ecommerce_dataset_updated[[#This Row],[Discount Amount _]]</f>
        <v>83.14</v>
      </c>
      <c r="L2069" t="s">
        <v>35</v>
      </c>
      <c r="M2069" t="s">
        <v>1545</v>
      </c>
      <c r="N2069" s="4" t="s">
        <v>14048</v>
      </c>
      <c r="O2069" s="4" t="s">
        <v>14052</v>
      </c>
      <c r="P2069" s="4" t="s">
        <v>14079</v>
      </c>
      <c r="Q2069" s="5">
        <f>DATE(ecommerce_dataset_updated[[#This Row],[YYYY]],ecommerce_dataset_updated[[#This Row],[MM]],ecommerce_dataset_updated[[#This Row],[DD]])</f>
        <v>45303</v>
      </c>
      <c r="R2069" s="6" t="str">
        <f>TEXT(ecommerce_dataset_updated[[#This Row],['[Purchase_Date']]], "mmm")</f>
        <v>Jan</v>
      </c>
      <c r="S2069" s="6" t="str">
        <f>TEXT(ecommerce_dataset_updated[[#This Row],['[Purchase_Date']]], "ddd")</f>
        <v>Fri</v>
      </c>
      <c r="T2069" s="6">
        <f>ecommerce_dataset_updated[[#This Row],[Final_Price(Rs.) _]]-ecommerce_dataset_updated[[#This Row],['[Final_Price(Rs.)']]]</f>
        <v>0</v>
      </c>
      <c r="U2069" s="6" t="b">
        <f xml:space="preserve"> AND(ecommerce_dataset_updated[[#This Row],[Final_Price(Rs.) _]]=ecommerce_dataset_updated[[#This Row],['[Final_Price(Rs.)']]])</f>
        <v>1</v>
      </c>
      <c r="V2069" s="5"/>
    </row>
    <row r="2070" spans="1:22">
      <c r="A2070" t="s">
        <v>8220</v>
      </c>
      <c r="B2070" t="s">
        <v>8221</v>
      </c>
      <c r="C2070" t="s">
        <v>68</v>
      </c>
      <c r="D2070" s="9" t="s">
        <v>8222</v>
      </c>
      <c r="E2070" s="8">
        <f>ecommerce_dataset_updated[[#This Row],[Price (Rs.)]]+0</f>
        <v>469.67</v>
      </c>
      <c r="F2070" s="6" t="s">
        <v>47</v>
      </c>
      <c r="G2070" s="7">
        <f>ecommerce_dataset_updated[[#This Row],[Discount (%)]]+0</f>
        <v>50</v>
      </c>
      <c r="H2070" s="6" t="s">
        <v>8223</v>
      </c>
      <c r="I2070" s="6">
        <f>ecommerce_dataset_updated[[#This Row],['[Price (Rs.)']]]*ecommerce_dataset_updated[[#This Row],['[Discount (%)']]]/100</f>
        <v>234.83500000000001</v>
      </c>
      <c r="J2070" s="6">
        <f>ecommerce_dataset_updated[[#This Row],[Final_Price(Rs.)]]+0</f>
        <v>234.84</v>
      </c>
      <c r="K2070" s="6">
        <f xml:space="preserve"> ecommerce_dataset_updated[[#This Row],['[Price (Rs.)']]]-ecommerce_dataset_updated[[#This Row],[Discount Amount _]]</f>
        <v>234.83500000000001</v>
      </c>
      <c r="L2070" t="s">
        <v>77</v>
      </c>
      <c r="M2070" t="s">
        <v>858</v>
      </c>
      <c r="N2070" s="4" t="s">
        <v>14059</v>
      </c>
      <c r="O2070" s="4" t="s">
        <v>14051</v>
      </c>
      <c r="P2070" s="4" t="s">
        <v>14079</v>
      </c>
      <c r="Q2070" s="5">
        <f>DATE(ecommerce_dataset_updated[[#This Row],[YYYY]],ecommerce_dataset_updated[[#This Row],[MM]],ecommerce_dataset_updated[[#This Row],[DD]])</f>
        <v>45327</v>
      </c>
      <c r="R2070" s="6" t="str">
        <f>TEXT(ecommerce_dataset_updated[[#This Row],['[Purchase_Date']]], "mmm")</f>
        <v>Feb</v>
      </c>
      <c r="S2070" s="6" t="str">
        <f>TEXT(ecommerce_dataset_updated[[#This Row],['[Purchase_Date']]], "ddd")</f>
        <v>Mon</v>
      </c>
      <c r="T2070" s="6">
        <f>ecommerce_dataset_updated[[#This Row],[Final_Price(Rs.) _]]-ecommerce_dataset_updated[[#This Row],['[Final_Price(Rs.)']]]</f>
        <v>-4.9999999999954525E-3</v>
      </c>
      <c r="U2070" s="6" t="b">
        <f xml:space="preserve"> AND(ecommerce_dataset_updated[[#This Row],[Final_Price(Rs.) _]]=ecommerce_dataset_updated[[#This Row],['[Final_Price(Rs.)']]])</f>
        <v>0</v>
      </c>
      <c r="V2070" s="5"/>
    </row>
    <row r="2071" spans="1:22">
      <c r="A2071" t="s">
        <v>8224</v>
      </c>
      <c r="B2071" t="s">
        <v>8225</v>
      </c>
      <c r="C2071" t="s">
        <v>45</v>
      </c>
      <c r="D2071" s="9" t="s">
        <v>8226</v>
      </c>
      <c r="E2071" s="8">
        <f>ecommerce_dataset_updated[[#This Row],[Price (Rs.)]]+0</f>
        <v>89.73</v>
      </c>
      <c r="F2071" s="6" t="s">
        <v>107</v>
      </c>
      <c r="G2071" s="7">
        <f>ecommerce_dataset_updated[[#This Row],[Discount (%)]]+0</f>
        <v>0</v>
      </c>
      <c r="H2071" s="6" t="s">
        <v>8226</v>
      </c>
      <c r="I2071" s="6">
        <f>ecommerce_dataset_updated[[#This Row],['[Price (Rs.)']]]*ecommerce_dataset_updated[[#This Row],['[Discount (%)']]]/100</f>
        <v>0</v>
      </c>
      <c r="J2071" s="6">
        <f>ecommerce_dataset_updated[[#This Row],[Final_Price(Rs.)]]+0</f>
        <v>89.73</v>
      </c>
      <c r="K2071" s="6">
        <f xml:space="preserve"> ecommerce_dataset_updated[[#This Row],['[Price (Rs.)']]]-ecommerce_dataset_updated[[#This Row],[Discount Amount _]]</f>
        <v>89.73</v>
      </c>
      <c r="L2071" t="s">
        <v>28</v>
      </c>
      <c r="M2071" t="s">
        <v>1283</v>
      </c>
      <c r="N2071" s="4" t="s">
        <v>2910</v>
      </c>
      <c r="O2071" s="4" t="s">
        <v>14051</v>
      </c>
      <c r="P2071" s="4" t="s">
        <v>14079</v>
      </c>
      <c r="Q2071" s="5">
        <f>DATE(ecommerce_dataset_updated[[#This Row],[YYYY]],ecommerce_dataset_updated[[#This Row],[MM]],ecommerce_dataset_updated[[#This Row],[DD]])</f>
        <v>45336</v>
      </c>
      <c r="R2071" s="6" t="str">
        <f>TEXT(ecommerce_dataset_updated[[#This Row],['[Purchase_Date']]], "mmm")</f>
        <v>Feb</v>
      </c>
      <c r="S2071" s="6" t="str">
        <f>TEXT(ecommerce_dataset_updated[[#This Row],['[Purchase_Date']]], "ddd")</f>
        <v>Wed</v>
      </c>
      <c r="T2071" s="6">
        <f>ecommerce_dataset_updated[[#This Row],[Final_Price(Rs.) _]]-ecommerce_dataset_updated[[#This Row],['[Final_Price(Rs.)']]]</f>
        <v>0</v>
      </c>
      <c r="U2071" s="6" t="b">
        <f xml:space="preserve"> AND(ecommerce_dataset_updated[[#This Row],[Final_Price(Rs.) _]]=ecommerce_dataset_updated[[#This Row],['[Final_Price(Rs.)']]])</f>
        <v>1</v>
      </c>
      <c r="V2071" s="5"/>
    </row>
    <row r="2072" spans="1:22">
      <c r="A2072" t="s">
        <v>8227</v>
      </c>
      <c r="B2072" t="s">
        <v>8228</v>
      </c>
      <c r="C2072" t="s">
        <v>32</v>
      </c>
      <c r="D2072" s="9" t="s">
        <v>8229</v>
      </c>
      <c r="E2072" s="8">
        <f>ecommerce_dataset_updated[[#This Row],[Price (Rs.)]]+0</f>
        <v>154.93</v>
      </c>
      <c r="F2072" s="6" t="s">
        <v>154</v>
      </c>
      <c r="G2072" s="7">
        <f>ecommerce_dataset_updated[[#This Row],[Discount (%)]]+0</f>
        <v>30</v>
      </c>
      <c r="H2072" s="6" t="s">
        <v>8230</v>
      </c>
      <c r="I2072" s="6">
        <f>ecommerce_dataset_updated[[#This Row],['[Price (Rs.)']]]*ecommerce_dataset_updated[[#This Row],['[Discount (%)']]]/100</f>
        <v>46.479000000000006</v>
      </c>
      <c r="J2072" s="6">
        <f>ecommerce_dataset_updated[[#This Row],[Final_Price(Rs.)]]+0</f>
        <v>108.45</v>
      </c>
      <c r="K2072" s="6">
        <f xml:space="preserve"> ecommerce_dataset_updated[[#This Row],['[Price (Rs.)']]]-ecommerce_dataset_updated[[#This Row],[Discount Amount _]]</f>
        <v>108.45099999999999</v>
      </c>
      <c r="L2072" t="s">
        <v>77</v>
      </c>
      <c r="M2072" t="s">
        <v>339</v>
      </c>
      <c r="N2072" s="4" t="s">
        <v>14070</v>
      </c>
      <c r="O2072" s="4" t="s">
        <v>14067</v>
      </c>
      <c r="P2072" s="4" t="s">
        <v>14079</v>
      </c>
      <c r="Q2072" s="5">
        <f>DATE(ecommerce_dataset_updated[[#This Row],[YYYY]],ecommerce_dataset_updated[[#This Row],[MM]],ecommerce_dataset_updated[[#This Row],[DD]])</f>
        <v>45491</v>
      </c>
      <c r="R2072" s="6" t="str">
        <f>TEXT(ecommerce_dataset_updated[[#This Row],['[Purchase_Date']]], "mmm")</f>
        <v>Jul</v>
      </c>
      <c r="S2072" s="6" t="str">
        <f>TEXT(ecommerce_dataset_updated[[#This Row],['[Purchase_Date']]], "ddd")</f>
        <v>Thu</v>
      </c>
      <c r="T2072" s="6">
        <f>ecommerce_dataset_updated[[#This Row],[Final_Price(Rs.) _]]-ecommerce_dataset_updated[[#This Row],['[Final_Price(Rs.)']]]</f>
        <v>9.9999999999056399E-4</v>
      </c>
      <c r="U2072" s="6" t="b">
        <f xml:space="preserve"> AND(ecommerce_dataset_updated[[#This Row],[Final_Price(Rs.) _]]=ecommerce_dataset_updated[[#This Row],['[Final_Price(Rs.)']]])</f>
        <v>0</v>
      </c>
      <c r="V2072" s="5"/>
    </row>
    <row r="2073" spans="1:22">
      <c r="A2073" t="s">
        <v>8231</v>
      </c>
      <c r="B2073" t="s">
        <v>8232</v>
      </c>
      <c r="C2073" t="s">
        <v>45</v>
      </c>
      <c r="D2073" s="9" t="s">
        <v>3680</v>
      </c>
      <c r="E2073" s="8">
        <f>ecommerce_dataset_updated[[#This Row],[Price (Rs.)]]+0</f>
        <v>422.91</v>
      </c>
      <c r="F2073" s="6" t="s">
        <v>26</v>
      </c>
      <c r="G2073" s="7">
        <f>ecommerce_dataset_updated[[#This Row],[Discount (%)]]+0</f>
        <v>25</v>
      </c>
      <c r="H2073" s="6" t="s">
        <v>8233</v>
      </c>
      <c r="I2073" s="6">
        <f>ecommerce_dataset_updated[[#This Row],['[Price (Rs.)']]]*ecommerce_dataset_updated[[#This Row],['[Discount (%)']]]/100</f>
        <v>105.72750000000001</v>
      </c>
      <c r="J2073" s="6">
        <f>ecommerce_dataset_updated[[#This Row],[Final_Price(Rs.)]]+0</f>
        <v>317.18</v>
      </c>
      <c r="K2073" s="6">
        <f xml:space="preserve"> ecommerce_dataset_updated[[#This Row],['[Price (Rs.)']]]-ecommerce_dataset_updated[[#This Row],[Discount Amount _]]</f>
        <v>317.1825</v>
      </c>
      <c r="L2073" t="s">
        <v>35</v>
      </c>
      <c r="M2073" t="s">
        <v>5546</v>
      </c>
      <c r="N2073" s="4" t="s">
        <v>14048</v>
      </c>
      <c r="O2073" s="4" t="s">
        <v>14055</v>
      </c>
      <c r="P2073" s="4" t="s">
        <v>14079</v>
      </c>
      <c r="Q2073" s="5">
        <f>DATE(ecommerce_dataset_updated[[#This Row],[YYYY]],ecommerce_dataset_updated[[#This Row],[MM]],ecommerce_dataset_updated[[#This Row],[DD]])</f>
        <v>45516</v>
      </c>
      <c r="R2073" s="6" t="str">
        <f>TEXT(ecommerce_dataset_updated[[#This Row],['[Purchase_Date']]], "mmm")</f>
        <v>Aug</v>
      </c>
      <c r="S2073" s="6" t="str">
        <f>TEXT(ecommerce_dataset_updated[[#This Row],['[Purchase_Date']]], "ddd")</f>
        <v>Mon</v>
      </c>
      <c r="T2073" s="6">
        <f>ecommerce_dataset_updated[[#This Row],[Final_Price(Rs.) _]]-ecommerce_dataset_updated[[#This Row],['[Final_Price(Rs.)']]]</f>
        <v>2.4999999999977263E-3</v>
      </c>
      <c r="U2073" s="6" t="b">
        <f xml:space="preserve"> AND(ecommerce_dataset_updated[[#This Row],[Final_Price(Rs.) _]]=ecommerce_dataset_updated[[#This Row],['[Final_Price(Rs.)']]])</f>
        <v>0</v>
      </c>
      <c r="V2073" s="5"/>
    </row>
    <row r="2074" spans="1:22">
      <c r="A2074" t="s">
        <v>8234</v>
      </c>
      <c r="B2074" t="s">
        <v>8235</v>
      </c>
      <c r="C2074" t="s">
        <v>10</v>
      </c>
      <c r="D2074" s="9" t="s">
        <v>8236</v>
      </c>
      <c r="E2074" s="8">
        <f>ecommerce_dataset_updated[[#This Row],[Price (Rs.)]]+0</f>
        <v>191.22</v>
      </c>
      <c r="F2074" s="6" t="s">
        <v>12</v>
      </c>
      <c r="G2074" s="7">
        <f>ecommerce_dataset_updated[[#This Row],[Discount (%)]]+0</f>
        <v>15</v>
      </c>
      <c r="H2074" s="6" t="s">
        <v>8237</v>
      </c>
      <c r="I2074" s="6">
        <f>ecommerce_dataset_updated[[#This Row],['[Price (Rs.)']]]*ecommerce_dataset_updated[[#This Row],['[Discount (%)']]]/100</f>
        <v>28.683000000000003</v>
      </c>
      <c r="J2074" s="6">
        <f>ecommerce_dataset_updated[[#This Row],[Final_Price(Rs.)]]+0</f>
        <v>162.54</v>
      </c>
      <c r="K2074" s="6">
        <f xml:space="preserve"> ecommerce_dataset_updated[[#This Row],['[Price (Rs.)']]]-ecommerce_dataset_updated[[#This Row],[Discount Amount _]]</f>
        <v>162.53700000000001</v>
      </c>
      <c r="L2074" t="s">
        <v>35</v>
      </c>
      <c r="M2074" t="s">
        <v>1879</v>
      </c>
      <c r="N2074" s="4" t="s">
        <v>14060</v>
      </c>
      <c r="O2074" s="4" t="s">
        <v>14059</v>
      </c>
      <c r="P2074" s="4" t="s">
        <v>14079</v>
      </c>
      <c r="Q2074" s="5">
        <f>DATE(ecommerce_dataset_updated[[#This Row],[YYYY]],ecommerce_dataset_updated[[#This Row],[MM]],ecommerce_dataset_updated[[#This Row],[DD]])</f>
        <v>45438</v>
      </c>
      <c r="R2074" s="6" t="str">
        <f>TEXT(ecommerce_dataset_updated[[#This Row],['[Purchase_Date']]], "mmm")</f>
        <v>May</v>
      </c>
      <c r="S2074" s="6" t="str">
        <f>TEXT(ecommerce_dataset_updated[[#This Row],['[Purchase_Date']]], "ddd")</f>
        <v>Sun</v>
      </c>
      <c r="T2074" s="6">
        <f>ecommerce_dataset_updated[[#This Row],[Final_Price(Rs.) _]]-ecommerce_dataset_updated[[#This Row],['[Final_Price(Rs.)']]]</f>
        <v>-2.9999999999859028E-3</v>
      </c>
      <c r="U2074" s="6" t="b">
        <f xml:space="preserve"> AND(ecommerce_dataset_updated[[#This Row],[Final_Price(Rs.) _]]=ecommerce_dataset_updated[[#This Row],['[Final_Price(Rs.)']]])</f>
        <v>0</v>
      </c>
      <c r="V2074" s="5"/>
    </row>
    <row r="2075" spans="1:22">
      <c r="A2075" t="s">
        <v>8238</v>
      </c>
      <c r="B2075" t="s">
        <v>8239</v>
      </c>
      <c r="C2075" t="s">
        <v>32</v>
      </c>
      <c r="D2075" s="9" t="s">
        <v>8240</v>
      </c>
      <c r="E2075" s="8">
        <f>ecommerce_dataset_updated[[#This Row],[Price (Rs.)]]+0</f>
        <v>282.3</v>
      </c>
      <c r="F2075" s="6" t="s">
        <v>47</v>
      </c>
      <c r="G2075" s="7">
        <f>ecommerce_dataset_updated[[#This Row],[Discount (%)]]+0</f>
        <v>50</v>
      </c>
      <c r="H2075" s="6" t="s">
        <v>8241</v>
      </c>
      <c r="I2075" s="6">
        <f>ecommerce_dataset_updated[[#This Row],['[Price (Rs.)']]]*ecommerce_dataset_updated[[#This Row],['[Discount (%)']]]/100</f>
        <v>141.15</v>
      </c>
      <c r="J2075" s="6">
        <f>ecommerce_dataset_updated[[#This Row],[Final_Price(Rs.)]]+0</f>
        <v>141.15</v>
      </c>
      <c r="K2075" s="6">
        <f xml:space="preserve"> ecommerce_dataset_updated[[#This Row],['[Price (Rs.)']]]-ecommerce_dataset_updated[[#This Row],[Discount Amount _]]</f>
        <v>141.15</v>
      </c>
      <c r="L2075" t="s">
        <v>35</v>
      </c>
      <c r="M2075" t="s">
        <v>2322</v>
      </c>
      <c r="N2075" s="4" t="s">
        <v>14064</v>
      </c>
      <c r="O2075" s="4" t="s">
        <v>14067</v>
      </c>
      <c r="P2075" s="4" t="s">
        <v>14079</v>
      </c>
      <c r="Q2075" s="5">
        <f>DATE(ecommerce_dataset_updated[[#This Row],[YYYY]],ecommerce_dataset_updated[[#This Row],[MM]],ecommerce_dataset_updated[[#This Row],[DD]])</f>
        <v>45486</v>
      </c>
      <c r="R2075" s="6" t="str">
        <f>TEXT(ecommerce_dataset_updated[[#This Row],['[Purchase_Date']]], "mmm")</f>
        <v>Jul</v>
      </c>
      <c r="S2075" s="6" t="str">
        <f>TEXT(ecommerce_dataset_updated[[#This Row],['[Purchase_Date']]], "ddd")</f>
        <v>Sat</v>
      </c>
      <c r="T2075" s="6">
        <f>ecommerce_dataset_updated[[#This Row],[Final_Price(Rs.) _]]-ecommerce_dataset_updated[[#This Row],['[Final_Price(Rs.)']]]</f>
        <v>0</v>
      </c>
      <c r="U2075" s="6" t="b">
        <f xml:space="preserve"> AND(ecommerce_dataset_updated[[#This Row],[Final_Price(Rs.) _]]=ecommerce_dataset_updated[[#This Row],['[Final_Price(Rs.)']]])</f>
        <v>1</v>
      </c>
      <c r="V2075" s="5"/>
    </row>
    <row r="2076" spans="1:22">
      <c r="A2076" t="s">
        <v>8242</v>
      </c>
      <c r="B2076" t="s">
        <v>8243</v>
      </c>
      <c r="C2076" t="s">
        <v>39</v>
      </c>
      <c r="D2076" s="9" t="s">
        <v>8244</v>
      </c>
      <c r="E2076" s="8">
        <f>ecommerce_dataset_updated[[#This Row],[Price (Rs.)]]+0</f>
        <v>473.47</v>
      </c>
      <c r="F2076" s="6" t="s">
        <v>53</v>
      </c>
      <c r="G2076" s="7">
        <f>ecommerce_dataset_updated[[#This Row],[Discount (%)]]+0</f>
        <v>5</v>
      </c>
      <c r="H2076" s="6" t="s">
        <v>8245</v>
      </c>
      <c r="I2076" s="6">
        <f>ecommerce_dataset_updated[[#This Row],['[Price (Rs.)']]]*ecommerce_dataset_updated[[#This Row],['[Discount (%)']]]/100</f>
        <v>23.673500000000004</v>
      </c>
      <c r="J2076" s="6">
        <f>ecommerce_dataset_updated[[#This Row],[Final_Price(Rs.)]]+0</f>
        <v>449.8</v>
      </c>
      <c r="K2076" s="6">
        <f xml:space="preserve"> ecommerce_dataset_updated[[#This Row],['[Price (Rs.)']]]-ecommerce_dataset_updated[[#This Row],[Discount Amount _]]</f>
        <v>449.79650000000004</v>
      </c>
      <c r="L2076" t="s">
        <v>14</v>
      </c>
      <c r="M2076" t="s">
        <v>156</v>
      </c>
      <c r="N2076" s="4" t="s">
        <v>2910</v>
      </c>
      <c r="O2076" s="4" t="s">
        <v>14053</v>
      </c>
      <c r="P2076" s="4" t="s">
        <v>14079</v>
      </c>
      <c r="Q2076" s="5">
        <f>DATE(ecommerce_dataset_updated[[#This Row],[YYYY]],ecommerce_dataset_updated[[#This Row],[MM]],ecommerce_dataset_updated[[#This Row],[DD]])</f>
        <v>45396</v>
      </c>
      <c r="R2076" s="6" t="str">
        <f>TEXT(ecommerce_dataset_updated[[#This Row],['[Purchase_Date']]], "mmm")</f>
        <v>Apr</v>
      </c>
      <c r="S2076" s="6" t="str">
        <f>TEXT(ecommerce_dataset_updated[[#This Row],['[Purchase_Date']]], "ddd")</f>
        <v>Sun</v>
      </c>
      <c r="T2076" s="6">
        <f>ecommerce_dataset_updated[[#This Row],[Final_Price(Rs.) _]]-ecommerce_dataset_updated[[#This Row],['[Final_Price(Rs.)']]]</f>
        <v>-3.4999999999740794E-3</v>
      </c>
      <c r="U2076" s="6" t="b">
        <f xml:space="preserve"> AND(ecommerce_dataset_updated[[#This Row],[Final_Price(Rs.) _]]=ecommerce_dataset_updated[[#This Row],['[Final_Price(Rs.)']]])</f>
        <v>0</v>
      </c>
      <c r="V2076" s="5"/>
    </row>
    <row r="2077" spans="1:22">
      <c r="A2077" t="s">
        <v>8246</v>
      </c>
      <c r="B2077" t="s">
        <v>8247</v>
      </c>
      <c r="C2077" t="s">
        <v>10</v>
      </c>
      <c r="D2077" s="9" t="s">
        <v>4846</v>
      </c>
      <c r="E2077" s="8">
        <f>ecommerce_dataset_updated[[#This Row],[Price (Rs.)]]+0</f>
        <v>401.02</v>
      </c>
      <c r="F2077" s="6" t="s">
        <v>47</v>
      </c>
      <c r="G2077" s="7">
        <f>ecommerce_dataset_updated[[#This Row],[Discount (%)]]+0</f>
        <v>50</v>
      </c>
      <c r="H2077" s="6" t="s">
        <v>8248</v>
      </c>
      <c r="I2077" s="6">
        <f>ecommerce_dataset_updated[[#This Row],['[Price (Rs.)']]]*ecommerce_dataset_updated[[#This Row],['[Discount (%)']]]/100</f>
        <v>200.51</v>
      </c>
      <c r="J2077" s="6">
        <f>ecommerce_dataset_updated[[#This Row],[Final_Price(Rs.)]]+0</f>
        <v>200.51</v>
      </c>
      <c r="K2077" s="6">
        <f xml:space="preserve"> ecommerce_dataset_updated[[#This Row],['[Price (Rs.)']]]-ecommerce_dataset_updated[[#This Row],[Discount Amount _]]</f>
        <v>200.51</v>
      </c>
      <c r="L2077" t="s">
        <v>28</v>
      </c>
      <c r="M2077" t="s">
        <v>15</v>
      </c>
      <c r="N2077" s="4" t="s">
        <v>14048</v>
      </c>
      <c r="O2077" s="4" t="s">
        <v>14049</v>
      </c>
      <c r="P2077" s="4" t="s">
        <v>14079</v>
      </c>
      <c r="Q2077" s="5">
        <f>DATE(ecommerce_dataset_updated[[#This Row],[YYYY]],ecommerce_dataset_updated[[#This Row],[MM]],ecommerce_dataset_updated[[#This Row],[DD]])</f>
        <v>45608</v>
      </c>
      <c r="R2077" s="6" t="str">
        <f>TEXT(ecommerce_dataset_updated[[#This Row],['[Purchase_Date']]], "mmm")</f>
        <v>Nov</v>
      </c>
      <c r="S2077" s="6" t="str">
        <f>TEXT(ecommerce_dataset_updated[[#This Row],['[Purchase_Date']]], "ddd")</f>
        <v>Tue</v>
      </c>
      <c r="T2077" s="6">
        <f>ecommerce_dataset_updated[[#This Row],[Final_Price(Rs.) _]]-ecommerce_dataset_updated[[#This Row],['[Final_Price(Rs.)']]]</f>
        <v>0</v>
      </c>
      <c r="U2077" s="6" t="b">
        <f xml:space="preserve"> AND(ecommerce_dataset_updated[[#This Row],[Final_Price(Rs.) _]]=ecommerce_dataset_updated[[#This Row],['[Final_Price(Rs.)']]])</f>
        <v>1</v>
      </c>
      <c r="V2077" s="5"/>
    </row>
    <row r="2078" spans="1:22">
      <c r="A2078" t="s">
        <v>8249</v>
      </c>
      <c r="B2078" t="s">
        <v>8250</v>
      </c>
      <c r="C2078" t="s">
        <v>45</v>
      </c>
      <c r="D2078" s="9" t="s">
        <v>8251</v>
      </c>
      <c r="E2078" s="8">
        <f>ecommerce_dataset_updated[[#This Row],[Price (Rs.)]]+0</f>
        <v>212.45</v>
      </c>
      <c r="F2078" s="6" t="s">
        <v>20</v>
      </c>
      <c r="G2078" s="7">
        <f>ecommerce_dataset_updated[[#This Row],[Discount (%)]]+0</f>
        <v>20</v>
      </c>
      <c r="H2078" s="6" t="s">
        <v>8252</v>
      </c>
      <c r="I2078" s="6">
        <f>ecommerce_dataset_updated[[#This Row],['[Price (Rs.)']]]*ecommerce_dataset_updated[[#This Row],['[Discount (%)']]]/100</f>
        <v>42.49</v>
      </c>
      <c r="J2078" s="6">
        <f>ecommerce_dataset_updated[[#This Row],[Final_Price(Rs.)]]+0</f>
        <v>169.96</v>
      </c>
      <c r="K2078" s="6">
        <f xml:space="preserve"> ecommerce_dataset_updated[[#This Row],['[Price (Rs.)']]]-ecommerce_dataset_updated[[#This Row],[Discount Amount _]]</f>
        <v>169.95999999999998</v>
      </c>
      <c r="L2078" t="s">
        <v>28</v>
      </c>
      <c r="M2078" t="s">
        <v>627</v>
      </c>
      <c r="N2078" s="4" t="s">
        <v>14048</v>
      </c>
      <c r="O2078" s="4" t="s">
        <v>14062</v>
      </c>
      <c r="P2078" s="4" t="s">
        <v>14079</v>
      </c>
      <c r="Q2078" s="5">
        <f>DATE(ecommerce_dataset_updated[[#This Row],[YYYY]],ecommerce_dataset_updated[[#This Row],[MM]],ecommerce_dataset_updated[[#This Row],[DD]])</f>
        <v>45455</v>
      </c>
      <c r="R2078" s="6" t="str">
        <f>TEXT(ecommerce_dataset_updated[[#This Row],['[Purchase_Date']]], "mmm")</f>
        <v>Jun</v>
      </c>
      <c r="S2078" s="6" t="str">
        <f>TEXT(ecommerce_dataset_updated[[#This Row],['[Purchase_Date']]], "ddd")</f>
        <v>Wed</v>
      </c>
      <c r="T2078" s="6">
        <f>ecommerce_dataset_updated[[#This Row],[Final_Price(Rs.) _]]-ecommerce_dataset_updated[[#This Row],['[Final_Price(Rs.)']]]</f>
        <v>0</v>
      </c>
      <c r="U2078" s="6" t="b">
        <f xml:space="preserve"> AND(ecommerce_dataset_updated[[#This Row],[Final_Price(Rs.) _]]=ecommerce_dataset_updated[[#This Row],['[Final_Price(Rs.)']]])</f>
        <v>1</v>
      </c>
      <c r="V2078" s="5"/>
    </row>
    <row r="2079" spans="1:22">
      <c r="A2079" t="s">
        <v>8253</v>
      </c>
      <c r="B2079" t="s">
        <v>8254</v>
      </c>
      <c r="C2079" t="s">
        <v>45</v>
      </c>
      <c r="D2079" s="9" t="s">
        <v>8255</v>
      </c>
      <c r="E2079" s="8">
        <f>ecommerce_dataset_updated[[#This Row],[Price (Rs.)]]+0</f>
        <v>107.85</v>
      </c>
      <c r="F2079" s="6" t="s">
        <v>107</v>
      </c>
      <c r="G2079" s="7">
        <f>ecommerce_dataset_updated[[#This Row],[Discount (%)]]+0</f>
        <v>0</v>
      </c>
      <c r="H2079" s="6" t="s">
        <v>8255</v>
      </c>
      <c r="I2079" s="6">
        <f>ecommerce_dataset_updated[[#This Row],['[Price (Rs.)']]]*ecommerce_dataset_updated[[#This Row],['[Discount (%)']]]/100</f>
        <v>0</v>
      </c>
      <c r="J2079" s="6">
        <f>ecommerce_dataset_updated[[#This Row],[Final_Price(Rs.)]]+0</f>
        <v>107.85</v>
      </c>
      <c r="K2079" s="6">
        <f xml:space="preserve"> ecommerce_dataset_updated[[#This Row],['[Price (Rs.)']]]-ecommerce_dataset_updated[[#This Row],[Discount Amount _]]</f>
        <v>107.85</v>
      </c>
      <c r="L2079" t="s">
        <v>28</v>
      </c>
      <c r="M2079" t="s">
        <v>171</v>
      </c>
      <c r="N2079" s="4" t="s">
        <v>14056</v>
      </c>
      <c r="O2079" s="4" t="s">
        <v>14062</v>
      </c>
      <c r="P2079" s="4" t="s">
        <v>14079</v>
      </c>
      <c r="Q2079" s="5">
        <f>DATE(ecommerce_dataset_updated[[#This Row],[YYYY]],ecommerce_dataset_updated[[#This Row],[MM]],ecommerce_dataset_updated[[#This Row],[DD]])</f>
        <v>45471</v>
      </c>
      <c r="R2079" s="6" t="str">
        <f>TEXT(ecommerce_dataset_updated[[#This Row],['[Purchase_Date']]], "mmm")</f>
        <v>Jun</v>
      </c>
      <c r="S2079" s="6" t="str">
        <f>TEXT(ecommerce_dataset_updated[[#This Row],['[Purchase_Date']]], "ddd")</f>
        <v>Fri</v>
      </c>
      <c r="T2079" s="6">
        <f>ecommerce_dataset_updated[[#This Row],[Final_Price(Rs.) _]]-ecommerce_dataset_updated[[#This Row],['[Final_Price(Rs.)']]]</f>
        <v>0</v>
      </c>
      <c r="U2079" s="6" t="b">
        <f xml:space="preserve"> AND(ecommerce_dataset_updated[[#This Row],[Final_Price(Rs.) _]]=ecommerce_dataset_updated[[#This Row],['[Final_Price(Rs.)']]])</f>
        <v>1</v>
      </c>
      <c r="V2079" s="5"/>
    </row>
    <row r="2080" spans="1:22">
      <c r="A2080" t="s">
        <v>8256</v>
      </c>
      <c r="B2080" t="s">
        <v>8257</v>
      </c>
      <c r="C2080" t="s">
        <v>10</v>
      </c>
      <c r="D2080" s="9" t="s">
        <v>8258</v>
      </c>
      <c r="E2080" s="8">
        <f>ecommerce_dataset_updated[[#This Row],[Price (Rs.)]]+0</f>
        <v>299.44</v>
      </c>
      <c r="F2080" s="6" t="s">
        <v>26</v>
      </c>
      <c r="G2080" s="7">
        <f>ecommerce_dataset_updated[[#This Row],[Discount (%)]]+0</f>
        <v>25</v>
      </c>
      <c r="H2080" s="6" t="s">
        <v>8259</v>
      </c>
      <c r="I2080" s="6">
        <f>ecommerce_dataset_updated[[#This Row],['[Price (Rs.)']]]*ecommerce_dataset_updated[[#This Row],['[Discount (%)']]]/100</f>
        <v>74.86</v>
      </c>
      <c r="J2080" s="6">
        <f>ecommerce_dataset_updated[[#This Row],[Final_Price(Rs.)]]+0</f>
        <v>224.58</v>
      </c>
      <c r="K2080" s="6">
        <f xml:space="preserve"> ecommerce_dataset_updated[[#This Row],['[Price (Rs.)']]]-ecommerce_dataset_updated[[#This Row],[Discount Amount _]]</f>
        <v>224.57999999999998</v>
      </c>
      <c r="L2080" t="s">
        <v>120</v>
      </c>
      <c r="M2080" t="s">
        <v>1735</v>
      </c>
      <c r="N2080" s="4" t="s">
        <v>154</v>
      </c>
      <c r="O2080" s="4" t="s">
        <v>14055</v>
      </c>
      <c r="P2080" s="4" t="s">
        <v>14079</v>
      </c>
      <c r="Q2080" s="5">
        <f>DATE(ecommerce_dataset_updated[[#This Row],[YYYY]],ecommerce_dataset_updated[[#This Row],[MM]],ecommerce_dataset_updated[[#This Row],[DD]])</f>
        <v>45534</v>
      </c>
      <c r="R2080" s="6" t="str">
        <f>TEXT(ecommerce_dataset_updated[[#This Row],['[Purchase_Date']]], "mmm")</f>
        <v>Aug</v>
      </c>
      <c r="S2080" s="6" t="str">
        <f>TEXT(ecommerce_dataset_updated[[#This Row],['[Purchase_Date']]], "ddd")</f>
        <v>Fri</v>
      </c>
      <c r="T2080" s="6">
        <f>ecommerce_dataset_updated[[#This Row],[Final_Price(Rs.) _]]-ecommerce_dataset_updated[[#This Row],['[Final_Price(Rs.)']]]</f>
        <v>0</v>
      </c>
      <c r="U2080" s="6" t="b">
        <f xml:space="preserve"> AND(ecommerce_dataset_updated[[#This Row],[Final_Price(Rs.) _]]=ecommerce_dataset_updated[[#This Row],['[Final_Price(Rs.)']]])</f>
        <v>1</v>
      </c>
      <c r="V2080" s="5"/>
    </row>
    <row r="2081" spans="1:22">
      <c r="A2081" t="s">
        <v>8260</v>
      </c>
      <c r="B2081" t="s">
        <v>8261</v>
      </c>
      <c r="C2081" t="s">
        <v>18</v>
      </c>
      <c r="D2081" s="9" t="s">
        <v>8262</v>
      </c>
      <c r="E2081" s="8">
        <f>ecommerce_dataset_updated[[#This Row],[Price (Rs.)]]+0</f>
        <v>180.07</v>
      </c>
      <c r="F2081" s="6" t="s">
        <v>26</v>
      </c>
      <c r="G2081" s="7">
        <f>ecommerce_dataset_updated[[#This Row],[Discount (%)]]+0</f>
        <v>25</v>
      </c>
      <c r="H2081" s="6" t="s">
        <v>8263</v>
      </c>
      <c r="I2081" s="6">
        <f>ecommerce_dataset_updated[[#This Row],['[Price (Rs.)']]]*ecommerce_dataset_updated[[#This Row],['[Discount (%)']]]/100</f>
        <v>45.017499999999998</v>
      </c>
      <c r="J2081" s="6">
        <f>ecommerce_dataset_updated[[#This Row],[Final_Price(Rs.)]]+0</f>
        <v>135.05000000000001</v>
      </c>
      <c r="K2081" s="6">
        <f xml:space="preserve"> ecommerce_dataset_updated[[#This Row],['[Price (Rs.)']]]-ecommerce_dataset_updated[[#This Row],[Discount Amount _]]</f>
        <v>135.05250000000001</v>
      </c>
      <c r="L2081" t="s">
        <v>14</v>
      </c>
      <c r="M2081" t="s">
        <v>479</v>
      </c>
      <c r="N2081" s="4" t="s">
        <v>14054</v>
      </c>
      <c r="O2081" s="4" t="s">
        <v>14057</v>
      </c>
      <c r="P2081" s="4" t="s">
        <v>14079</v>
      </c>
      <c r="Q2081" s="5">
        <f>DATE(ecommerce_dataset_updated[[#This Row],[YYYY]],ecommerce_dataset_updated[[#This Row],[MM]],ecommerce_dataset_updated[[#This Row],[DD]])</f>
        <v>45378</v>
      </c>
      <c r="R2081" s="6" t="str">
        <f>TEXT(ecommerce_dataset_updated[[#This Row],['[Purchase_Date']]], "mmm")</f>
        <v>Mar</v>
      </c>
      <c r="S2081" s="6" t="str">
        <f>TEXT(ecommerce_dataset_updated[[#This Row],['[Purchase_Date']]], "ddd")</f>
        <v>Wed</v>
      </c>
      <c r="T2081" s="6">
        <f>ecommerce_dataset_updated[[#This Row],[Final_Price(Rs.) _]]-ecommerce_dataset_updated[[#This Row],['[Final_Price(Rs.)']]]</f>
        <v>2.4999999999977263E-3</v>
      </c>
      <c r="U2081" s="6" t="b">
        <f xml:space="preserve"> AND(ecommerce_dataset_updated[[#This Row],[Final_Price(Rs.) _]]=ecommerce_dataset_updated[[#This Row],['[Final_Price(Rs.)']]])</f>
        <v>0</v>
      </c>
      <c r="V2081" s="5"/>
    </row>
    <row r="2082" spans="1:22">
      <c r="A2082" t="s">
        <v>8264</v>
      </c>
      <c r="B2082" t="s">
        <v>8265</v>
      </c>
      <c r="C2082" t="s">
        <v>39</v>
      </c>
      <c r="D2082" s="9" t="s">
        <v>4418</v>
      </c>
      <c r="E2082" s="8">
        <f>ecommerce_dataset_updated[[#This Row],[Price (Rs.)]]+0</f>
        <v>26.18</v>
      </c>
      <c r="F2082" s="6" t="s">
        <v>20</v>
      </c>
      <c r="G2082" s="7">
        <f>ecommerce_dataset_updated[[#This Row],[Discount (%)]]+0</f>
        <v>20</v>
      </c>
      <c r="H2082" s="6" t="s">
        <v>8266</v>
      </c>
      <c r="I2082" s="6">
        <f>ecommerce_dataset_updated[[#This Row],['[Price (Rs.)']]]*ecommerce_dataset_updated[[#This Row],['[Discount (%)']]]/100</f>
        <v>5.2360000000000007</v>
      </c>
      <c r="J2082" s="6">
        <f>ecommerce_dataset_updated[[#This Row],[Final_Price(Rs.)]]+0</f>
        <v>20.94</v>
      </c>
      <c r="K2082" s="6">
        <f xml:space="preserve"> ecommerce_dataset_updated[[#This Row],['[Price (Rs.)']]]-ecommerce_dataset_updated[[#This Row],[Discount Amount _]]</f>
        <v>20.943999999999999</v>
      </c>
      <c r="L2082" t="s">
        <v>35</v>
      </c>
      <c r="M2082" t="s">
        <v>4317</v>
      </c>
      <c r="N2082" s="4" t="s">
        <v>14063</v>
      </c>
      <c r="O2082" s="4" t="s">
        <v>14067</v>
      </c>
      <c r="P2082" s="4" t="s">
        <v>14079</v>
      </c>
      <c r="Q2082" s="5">
        <f>DATE(ecommerce_dataset_updated[[#This Row],[YYYY]],ecommerce_dataset_updated[[#This Row],[MM]],ecommerce_dataset_updated[[#This Row],[DD]])</f>
        <v>45490</v>
      </c>
      <c r="R2082" s="6" t="str">
        <f>TEXT(ecommerce_dataset_updated[[#This Row],['[Purchase_Date']]], "mmm")</f>
        <v>Jul</v>
      </c>
      <c r="S2082" s="6" t="str">
        <f>TEXT(ecommerce_dataset_updated[[#This Row],['[Purchase_Date']]], "ddd")</f>
        <v>Wed</v>
      </c>
      <c r="T2082" s="6">
        <f>ecommerce_dataset_updated[[#This Row],[Final_Price(Rs.) _]]-ecommerce_dataset_updated[[#This Row],['[Final_Price(Rs.)']]]</f>
        <v>3.9999999999977831E-3</v>
      </c>
      <c r="U2082" s="6" t="b">
        <f xml:space="preserve"> AND(ecommerce_dataset_updated[[#This Row],[Final_Price(Rs.) _]]=ecommerce_dataset_updated[[#This Row],['[Final_Price(Rs.)']]])</f>
        <v>0</v>
      </c>
      <c r="V2082" s="5"/>
    </row>
    <row r="2083" spans="1:22">
      <c r="A2083" t="s">
        <v>8267</v>
      </c>
      <c r="B2083" t="s">
        <v>8268</v>
      </c>
      <c r="C2083" t="s">
        <v>45</v>
      </c>
      <c r="D2083" s="9" t="s">
        <v>8269</v>
      </c>
      <c r="E2083" s="8">
        <f>ecommerce_dataset_updated[[#This Row],[Price (Rs.)]]+0</f>
        <v>41.5</v>
      </c>
      <c r="F2083" s="6" t="s">
        <v>53</v>
      </c>
      <c r="G2083" s="7">
        <f>ecommerce_dataset_updated[[#This Row],[Discount (%)]]+0</f>
        <v>5</v>
      </c>
      <c r="H2083" s="6" t="s">
        <v>8270</v>
      </c>
      <c r="I2083" s="6">
        <f>ecommerce_dataset_updated[[#This Row],['[Price (Rs.)']]]*ecommerce_dataset_updated[[#This Row],['[Discount (%)']]]/100</f>
        <v>2.0750000000000002</v>
      </c>
      <c r="J2083" s="6">
        <f>ecommerce_dataset_updated[[#This Row],[Final_Price(Rs.)]]+0</f>
        <v>39.42</v>
      </c>
      <c r="K2083" s="6">
        <f xml:space="preserve"> ecommerce_dataset_updated[[#This Row],['[Price (Rs.)']]]-ecommerce_dataset_updated[[#This Row],[Discount Amount _]]</f>
        <v>39.424999999999997</v>
      </c>
      <c r="L2083" t="s">
        <v>77</v>
      </c>
      <c r="M2083" t="s">
        <v>2935</v>
      </c>
      <c r="N2083" s="4" t="s">
        <v>2910</v>
      </c>
      <c r="O2083" s="4" t="s">
        <v>14062</v>
      </c>
      <c r="P2083" s="4" t="s">
        <v>14079</v>
      </c>
      <c r="Q2083" s="5">
        <f>DATE(ecommerce_dataset_updated[[#This Row],[YYYY]],ecommerce_dataset_updated[[#This Row],[MM]],ecommerce_dataset_updated[[#This Row],[DD]])</f>
        <v>45457</v>
      </c>
      <c r="R2083" s="6" t="str">
        <f>TEXT(ecommerce_dataset_updated[[#This Row],['[Purchase_Date']]], "mmm")</f>
        <v>Jun</v>
      </c>
      <c r="S2083" s="6" t="str">
        <f>TEXT(ecommerce_dataset_updated[[#This Row],['[Purchase_Date']]], "ddd")</f>
        <v>Fri</v>
      </c>
      <c r="T2083" s="6">
        <f>ecommerce_dataset_updated[[#This Row],[Final_Price(Rs.) _]]-ecommerce_dataset_updated[[#This Row],['[Final_Price(Rs.)']]]</f>
        <v>4.9999999999954525E-3</v>
      </c>
      <c r="U2083" s="6" t="b">
        <f xml:space="preserve"> AND(ecommerce_dataset_updated[[#This Row],[Final_Price(Rs.) _]]=ecommerce_dataset_updated[[#This Row],['[Final_Price(Rs.)']]])</f>
        <v>0</v>
      </c>
      <c r="V2083" s="5"/>
    </row>
    <row r="2084" spans="1:22">
      <c r="A2084" t="s">
        <v>8271</v>
      </c>
      <c r="B2084" t="s">
        <v>8272</v>
      </c>
      <c r="C2084" t="s">
        <v>45</v>
      </c>
      <c r="D2084" s="9" t="s">
        <v>8273</v>
      </c>
      <c r="E2084" s="8">
        <f>ecommerce_dataset_updated[[#This Row],[Price (Rs.)]]+0</f>
        <v>487.32</v>
      </c>
      <c r="F2084" s="6" t="s">
        <v>75</v>
      </c>
      <c r="G2084" s="7">
        <f>ecommerce_dataset_updated[[#This Row],[Discount (%)]]+0</f>
        <v>10</v>
      </c>
      <c r="H2084" s="6" t="s">
        <v>8274</v>
      </c>
      <c r="I2084" s="6">
        <f>ecommerce_dataset_updated[[#This Row],['[Price (Rs.)']]]*ecommerce_dataset_updated[[#This Row],['[Discount (%)']]]/100</f>
        <v>48.731999999999999</v>
      </c>
      <c r="J2084" s="6">
        <f>ecommerce_dataset_updated[[#This Row],[Final_Price(Rs.)]]+0</f>
        <v>438.59</v>
      </c>
      <c r="K2084" s="6">
        <f xml:space="preserve"> ecommerce_dataset_updated[[#This Row],['[Price (Rs.)']]]-ecommerce_dataset_updated[[#This Row],[Discount Amount _]]</f>
        <v>438.58799999999997</v>
      </c>
      <c r="L2084" t="s">
        <v>14</v>
      </c>
      <c r="M2084" t="s">
        <v>905</v>
      </c>
      <c r="N2084" s="4" t="s">
        <v>14055</v>
      </c>
      <c r="O2084" s="4" t="s">
        <v>14067</v>
      </c>
      <c r="P2084" s="4" t="s">
        <v>14079</v>
      </c>
      <c r="Q2084" s="5">
        <f>DATE(ecommerce_dataset_updated[[#This Row],[YYYY]],ecommerce_dataset_updated[[#This Row],[MM]],ecommerce_dataset_updated[[#This Row],[DD]])</f>
        <v>45481</v>
      </c>
      <c r="R2084" s="6" t="str">
        <f>TEXT(ecommerce_dataset_updated[[#This Row],['[Purchase_Date']]], "mmm")</f>
        <v>Jul</v>
      </c>
      <c r="S2084" s="6" t="str">
        <f>TEXT(ecommerce_dataset_updated[[#This Row],['[Purchase_Date']]], "ddd")</f>
        <v>Mon</v>
      </c>
      <c r="T2084" s="6">
        <f>ecommerce_dataset_updated[[#This Row],[Final_Price(Rs.) _]]-ecommerce_dataset_updated[[#This Row],['[Final_Price(Rs.)']]]</f>
        <v>-2.0000000000095497E-3</v>
      </c>
      <c r="U2084" s="6" t="b">
        <f xml:space="preserve"> AND(ecommerce_dataset_updated[[#This Row],[Final_Price(Rs.) _]]=ecommerce_dataset_updated[[#This Row],['[Final_Price(Rs.)']]])</f>
        <v>0</v>
      </c>
      <c r="V2084" s="5"/>
    </row>
    <row r="2085" spans="1:22">
      <c r="A2085" t="s">
        <v>8275</v>
      </c>
      <c r="B2085" t="s">
        <v>8276</v>
      </c>
      <c r="C2085" t="s">
        <v>68</v>
      </c>
      <c r="D2085" s="9" t="s">
        <v>8277</v>
      </c>
      <c r="E2085" s="8">
        <f>ecommerce_dataset_updated[[#This Row],[Price (Rs.)]]+0</f>
        <v>171.89</v>
      </c>
      <c r="F2085" s="6" t="s">
        <v>75</v>
      </c>
      <c r="G2085" s="7">
        <f>ecommerce_dataset_updated[[#This Row],[Discount (%)]]+0</f>
        <v>10</v>
      </c>
      <c r="H2085" s="6" t="s">
        <v>8278</v>
      </c>
      <c r="I2085" s="6">
        <f>ecommerce_dataset_updated[[#This Row],['[Price (Rs.)']]]*ecommerce_dataset_updated[[#This Row],['[Discount (%)']]]/100</f>
        <v>17.189</v>
      </c>
      <c r="J2085" s="6">
        <f>ecommerce_dataset_updated[[#This Row],[Final_Price(Rs.)]]+0</f>
        <v>154.69999999999999</v>
      </c>
      <c r="K2085" s="6">
        <f xml:space="preserve"> ecommerce_dataset_updated[[#This Row],['[Price (Rs.)']]]-ecommerce_dataset_updated[[#This Row],[Discount Amount _]]</f>
        <v>154.70099999999999</v>
      </c>
      <c r="L2085" t="s">
        <v>77</v>
      </c>
      <c r="M2085" t="s">
        <v>2364</v>
      </c>
      <c r="N2085" s="4" t="s">
        <v>2910</v>
      </c>
      <c r="O2085" s="4" t="s">
        <v>75</v>
      </c>
      <c r="P2085" s="4" t="s">
        <v>14079</v>
      </c>
      <c r="Q2085" s="5">
        <f>DATE(ecommerce_dataset_updated[[#This Row],[YYYY]],ecommerce_dataset_updated[[#This Row],[MM]],ecommerce_dataset_updated[[#This Row],[DD]])</f>
        <v>45579</v>
      </c>
      <c r="R2085" s="6" t="str">
        <f>TEXT(ecommerce_dataset_updated[[#This Row],['[Purchase_Date']]], "mmm")</f>
        <v>Oct</v>
      </c>
      <c r="S2085" s="6" t="str">
        <f>TEXT(ecommerce_dataset_updated[[#This Row],['[Purchase_Date']]], "ddd")</f>
        <v>Mon</v>
      </c>
      <c r="T2085" s="6">
        <f>ecommerce_dataset_updated[[#This Row],[Final_Price(Rs.) _]]-ecommerce_dataset_updated[[#This Row],['[Final_Price(Rs.)']]]</f>
        <v>1.0000000000047748E-3</v>
      </c>
      <c r="U2085" s="6" t="b">
        <f xml:space="preserve"> AND(ecommerce_dataset_updated[[#This Row],[Final_Price(Rs.) _]]=ecommerce_dataset_updated[[#This Row],['[Final_Price(Rs.)']]])</f>
        <v>0</v>
      </c>
      <c r="V2085" s="5"/>
    </row>
    <row r="2086" spans="1:22">
      <c r="A2086" t="s">
        <v>8279</v>
      </c>
      <c r="B2086" t="s">
        <v>8280</v>
      </c>
      <c r="C2086" t="s">
        <v>114</v>
      </c>
      <c r="D2086" s="9" t="s">
        <v>8281</v>
      </c>
      <c r="E2086" s="8">
        <f>ecommerce_dataset_updated[[#This Row],[Price (Rs.)]]+0</f>
        <v>310.88</v>
      </c>
      <c r="F2086" s="6" t="s">
        <v>154</v>
      </c>
      <c r="G2086" s="7">
        <f>ecommerce_dataset_updated[[#This Row],[Discount (%)]]+0</f>
        <v>30</v>
      </c>
      <c r="H2086" s="6" t="s">
        <v>8282</v>
      </c>
      <c r="I2086" s="6">
        <f>ecommerce_dataset_updated[[#This Row],['[Price (Rs.)']]]*ecommerce_dataset_updated[[#This Row],['[Discount (%)']]]/100</f>
        <v>93.263999999999996</v>
      </c>
      <c r="J2086" s="6">
        <f>ecommerce_dataset_updated[[#This Row],[Final_Price(Rs.)]]+0</f>
        <v>217.62</v>
      </c>
      <c r="K2086" s="6">
        <f xml:space="preserve"> ecommerce_dataset_updated[[#This Row],['[Price (Rs.)']]]-ecommerce_dataset_updated[[#This Row],[Discount Amount _]]</f>
        <v>217.61599999999999</v>
      </c>
      <c r="L2086" t="s">
        <v>28</v>
      </c>
      <c r="M2086" t="s">
        <v>1163</v>
      </c>
      <c r="N2086" s="4" t="s">
        <v>14054</v>
      </c>
      <c r="O2086" s="4" t="s">
        <v>14055</v>
      </c>
      <c r="P2086" s="4" t="s">
        <v>14079</v>
      </c>
      <c r="Q2086" s="5">
        <f>DATE(ecommerce_dataset_updated[[#This Row],[YYYY]],ecommerce_dataset_updated[[#This Row],[MM]],ecommerce_dataset_updated[[#This Row],[DD]])</f>
        <v>45531</v>
      </c>
      <c r="R2086" s="6" t="str">
        <f>TEXT(ecommerce_dataset_updated[[#This Row],['[Purchase_Date']]], "mmm")</f>
        <v>Aug</v>
      </c>
      <c r="S2086" s="6" t="str">
        <f>TEXT(ecommerce_dataset_updated[[#This Row],['[Purchase_Date']]], "ddd")</f>
        <v>Tue</v>
      </c>
      <c r="T2086" s="6">
        <f>ecommerce_dataset_updated[[#This Row],[Final_Price(Rs.) _]]-ecommerce_dataset_updated[[#This Row],['[Final_Price(Rs.)']]]</f>
        <v>-4.0000000000190994E-3</v>
      </c>
      <c r="U2086" s="6" t="b">
        <f xml:space="preserve"> AND(ecommerce_dataset_updated[[#This Row],[Final_Price(Rs.) _]]=ecommerce_dataset_updated[[#This Row],['[Final_Price(Rs.)']]])</f>
        <v>0</v>
      </c>
      <c r="V2086" s="5"/>
    </row>
    <row r="2087" spans="1:22">
      <c r="A2087" t="s">
        <v>8283</v>
      </c>
      <c r="B2087" t="s">
        <v>8284</v>
      </c>
      <c r="C2087" t="s">
        <v>18</v>
      </c>
      <c r="D2087" s="9" t="s">
        <v>8285</v>
      </c>
      <c r="E2087" s="8">
        <f>ecommerce_dataset_updated[[#This Row],[Price (Rs.)]]+0</f>
        <v>462.61</v>
      </c>
      <c r="F2087" s="6" t="s">
        <v>107</v>
      </c>
      <c r="G2087" s="7">
        <f>ecommerce_dataset_updated[[#This Row],[Discount (%)]]+0</f>
        <v>0</v>
      </c>
      <c r="H2087" s="6" t="s">
        <v>8285</v>
      </c>
      <c r="I2087" s="6">
        <f>ecommerce_dataset_updated[[#This Row],['[Price (Rs.)']]]*ecommerce_dataset_updated[[#This Row],['[Discount (%)']]]/100</f>
        <v>0</v>
      </c>
      <c r="J2087" s="6">
        <f>ecommerce_dataset_updated[[#This Row],[Final_Price(Rs.)]]+0</f>
        <v>462.61</v>
      </c>
      <c r="K2087" s="6">
        <f xml:space="preserve"> ecommerce_dataset_updated[[#This Row],['[Price (Rs.)']]]-ecommerce_dataset_updated[[#This Row],[Discount Amount _]]</f>
        <v>462.61</v>
      </c>
      <c r="L2087" t="s">
        <v>77</v>
      </c>
      <c r="M2087" t="s">
        <v>3542</v>
      </c>
      <c r="N2087" s="4" t="s">
        <v>26</v>
      </c>
      <c r="O2087" s="4" t="s">
        <v>14053</v>
      </c>
      <c r="P2087" s="4" t="s">
        <v>14079</v>
      </c>
      <c r="Q2087" s="5">
        <f>DATE(ecommerce_dataset_updated[[#This Row],[YYYY]],ecommerce_dataset_updated[[#This Row],[MM]],ecommerce_dataset_updated[[#This Row],[DD]])</f>
        <v>45407</v>
      </c>
      <c r="R2087" s="6" t="str">
        <f>TEXT(ecommerce_dataset_updated[[#This Row],['[Purchase_Date']]], "mmm")</f>
        <v>Apr</v>
      </c>
      <c r="S2087" s="6" t="str">
        <f>TEXT(ecommerce_dataset_updated[[#This Row],['[Purchase_Date']]], "ddd")</f>
        <v>Thu</v>
      </c>
      <c r="T2087" s="6">
        <f>ecommerce_dataset_updated[[#This Row],[Final_Price(Rs.) _]]-ecommerce_dataset_updated[[#This Row],['[Final_Price(Rs.)']]]</f>
        <v>0</v>
      </c>
      <c r="U2087" s="6" t="b">
        <f xml:space="preserve"> AND(ecommerce_dataset_updated[[#This Row],[Final_Price(Rs.) _]]=ecommerce_dataset_updated[[#This Row],['[Final_Price(Rs.)']]])</f>
        <v>1</v>
      </c>
      <c r="V2087" s="5"/>
    </row>
    <row r="2088" spans="1:22">
      <c r="A2088" t="s">
        <v>8286</v>
      </c>
      <c r="B2088" t="s">
        <v>8287</v>
      </c>
      <c r="C2088" t="s">
        <v>18</v>
      </c>
      <c r="D2088" s="9" t="s">
        <v>8288</v>
      </c>
      <c r="E2088" s="8">
        <f>ecommerce_dataset_updated[[#This Row],[Price (Rs.)]]+0</f>
        <v>278.52</v>
      </c>
      <c r="F2088" s="6" t="s">
        <v>47</v>
      </c>
      <c r="G2088" s="7">
        <f>ecommerce_dataset_updated[[#This Row],[Discount (%)]]+0</f>
        <v>50</v>
      </c>
      <c r="H2088" s="6" t="s">
        <v>8289</v>
      </c>
      <c r="I2088" s="6">
        <f>ecommerce_dataset_updated[[#This Row],['[Price (Rs.)']]]*ecommerce_dataset_updated[[#This Row],['[Discount (%)']]]/100</f>
        <v>139.26</v>
      </c>
      <c r="J2088" s="6">
        <f>ecommerce_dataset_updated[[#This Row],[Final_Price(Rs.)]]+0</f>
        <v>139.26</v>
      </c>
      <c r="K2088" s="6">
        <f xml:space="preserve"> ecommerce_dataset_updated[[#This Row],['[Price (Rs.)']]]-ecommerce_dataset_updated[[#This Row],[Discount Amount _]]</f>
        <v>139.26</v>
      </c>
      <c r="L2088" t="s">
        <v>120</v>
      </c>
      <c r="M2088" t="s">
        <v>278</v>
      </c>
      <c r="N2088" s="4" t="s">
        <v>14053</v>
      </c>
      <c r="O2088" s="4" t="s">
        <v>14053</v>
      </c>
      <c r="P2088" s="4" t="s">
        <v>14079</v>
      </c>
      <c r="Q2088" s="5">
        <f>DATE(ecommerce_dataset_updated[[#This Row],[YYYY]],ecommerce_dataset_updated[[#This Row],[MM]],ecommerce_dataset_updated[[#This Row],[DD]])</f>
        <v>45386</v>
      </c>
      <c r="R2088" s="6" t="str">
        <f>TEXT(ecommerce_dataset_updated[[#This Row],['[Purchase_Date']]], "mmm")</f>
        <v>Apr</v>
      </c>
      <c r="S2088" s="6" t="str">
        <f>TEXT(ecommerce_dataset_updated[[#This Row],['[Purchase_Date']]], "ddd")</f>
        <v>Thu</v>
      </c>
      <c r="T2088" s="6">
        <f>ecommerce_dataset_updated[[#This Row],[Final_Price(Rs.) _]]-ecommerce_dataset_updated[[#This Row],['[Final_Price(Rs.)']]]</f>
        <v>0</v>
      </c>
      <c r="U2088" s="6" t="b">
        <f xml:space="preserve"> AND(ecommerce_dataset_updated[[#This Row],[Final_Price(Rs.) _]]=ecommerce_dataset_updated[[#This Row],['[Final_Price(Rs.)']]])</f>
        <v>1</v>
      </c>
      <c r="V2088" s="5"/>
    </row>
    <row r="2089" spans="1:22">
      <c r="A2089" t="s">
        <v>8290</v>
      </c>
      <c r="B2089" t="s">
        <v>8291</v>
      </c>
      <c r="C2089" t="s">
        <v>45</v>
      </c>
      <c r="D2089" s="9" t="s">
        <v>8292</v>
      </c>
      <c r="E2089" s="8">
        <f>ecommerce_dataset_updated[[#This Row],[Price (Rs.)]]+0</f>
        <v>162.91999999999999</v>
      </c>
      <c r="F2089" s="6" t="s">
        <v>20</v>
      </c>
      <c r="G2089" s="7">
        <f>ecommerce_dataset_updated[[#This Row],[Discount (%)]]+0</f>
        <v>20</v>
      </c>
      <c r="H2089" s="6" t="s">
        <v>8293</v>
      </c>
      <c r="I2089" s="6">
        <f>ecommerce_dataset_updated[[#This Row],['[Price (Rs.)']]]*ecommerce_dataset_updated[[#This Row],['[Discount (%)']]]/100</f>
        <v>32.583999999999996</v>
      </c>
      <c r="J2089" s="6">
        <f>ecommerce_dataset_updated[[#This Row],[Final_Price(Rs.)]]+0</f>
        <v>130.34</v>
      </c>
      <c r="K2089" s="6">
        <f xml:space="preserve"> ecommerce_dataset_updated[[#This Row],['[Price (Rs.)']]]-ecommerce_dataset_updated[[#This Row],[Discount Amount _]]</f>
        <v>130.33599999999998</v>
      </c>
      <c r="L2089" t="s">
        <v>120</v>
      </c>
      <c r="M2089" t="s">
        <v>5352</v>
      </c>
      <c r="N2089" s="4" t="s">
        <v>14060</v>
      </c>
      <c r="O2089" s="4" t="s">
        <v>14052</v>
      </c>
      <c r="P2089" s="4" t="s">
        <v>14079</v>
      </c>
      <c r="Q2089" s="5">
        <f>DATE(ecommerce_dataset_updated[[#This Row],[YYYY]],ecommerce_dataset_updated[[#This Row],[MM]],ecommerce_dataset_updated[[#This Row],[DD]])</f>
        <v>45317</v>
      </c>
      <c r="R2089" s="6" t="str">
        <f>TEXT(ecommerce_dataset_updated[[#This Row],['[Purchase_Date']]], "mmm")</f>
        <v>Jan</v>
      </c>
      <c r="S2089" s="6" t="str">
        <f>TEXT(ecommerce_dataset_updated[[#This Row],['[Purchase_Date']]], "ddd")</f>
        <v>Fri</v>
      </c>
      <c r="T2089" s="6">
        <f>ecommerce_dataset_updated[[#This Row],[Final_Price(Rs.) _]]-ecommerce_dataset_updated[[#This Row],['[Final_Price(Rs.)']]]</f>
        <v>-4.0000000000190994E-3</v>
      </c>
      <c r="U2089" s="6" t="b">
        <f xml:space="preserve"> AND(ecommerce_dataset_updated[[#This Row],[Final_Price(Rs.) _]]=ecommerce_dataset_updated[[#This Row],['[Final_Price(Rs.)']]])</f>
        <v>0</v>
      </c>
      <c r="V2089" s="5"/>
    </row>
    <row r="2090" spans="1:22">
      <c r="A2090" t="s">
        <v>8294</v>
      </c>
      <c r="B2090" t="s">
        <v>8295</v>
      </c>
      <c r="C2090" t="s">
        <v>68</v>
      </c>
      <c r="D2090" s="9" t="s">
        <v>8296</v>
      </c>
      <c r="E2090" s="8">
        <f>ecommerce_dataset_updated[[#This Row],[Price (Rs.)]]+0</f>
        <v>172.7</v>
      </c>
      <c r="F2090" s="6" t="s">
        <v>154</v>
      </c>
      <c r="G2090" s="7">
        <f>ecommerce_dataset_updated[[#This Row],[Discount (%)]]+0</f>
        <v>30</v>
      </c>
      <c r="H2090" s="6" t="s">
        <v>8297</v>
      </c>
      <c r="I2090" s="6">
        <f>ecommerce_dataset_updated[[#This Row],['[Price (Rs.)']]]*ecommerce_dataset_updated[[#This Row],['[Discount (%)']]]/100</f>
        <v>51.81</v>
      </c>
      <c r="J2090" s="6">
        <f>ecommerce_dataset_updated[[#This Row],[Final_Price(Rs.)]]+0</f>
        <v>120.89</v>
      </c>
      <c r="K2090" s="6">
        <f xml:space="preserve"> ecommerce_dataset_updated[[#This Row],['[Price (Rs.)']]]-ecommerce_dataset_updated[[#This Row],[Discount Amount _]]</f>
        <v>120.88999999999999</v>
      </c>
      <c r="L2090" t="s">
        <v>35</v>
      </c>
      <c r="M2090" t="s">
        <v>263</v>
      </c>
      <c r="N2090" s="4" t="s">
        <v>14049</v>
      </c>
      <c r="O2090" s="4" t="s">
        <v>14055</v>
      </c>
      <c r="P2090" s="4" t="s">
        <v>14079</v>
      </c>
      <c r="Q2090" s="5">
        <f>DATE(ecommerce_dataset_updated[[#This Row],[YYYY]],ecommerce_dataset_updated[[#This Row],[MM]],ecommerce_dataset_updated[[#This Row],[DD]])</f>
        <v>45515</v>
      </c>
      <c r="R2090" s="6" t="str">
        <f>TEXT(ecommerce_dataset_updated[[#This Row],['[Purchase_Date']]], "mmm")</f>
        <v>Aug</v>
      </c>
      <c r="S2090" s="6" t="str">
        <f>TEXT(ecommerce_dataset_updated[[#This Row],['[Purchase_Date']]], "ddd")</f>
        <v>Sun</v>
      </c>
      <c r="T2090" s="6">
        <f>ecommerce_dataset_updated[[#This Row],[Final_Price(Rs.) _]]-ecommerce_dataset_updated[[#This Row],['[Final_Price(Rs.)']]]</f>
        <v>0</v>
      </c>
      <c r="U2090" s="6" t="b">
        <f xml:space="preserve"> AND(ecommerce_dataset_updated[[#This Row],[Final_Price(Rs.) _]]=ecommerce_dataset_updated[[#This Row],['[Final_Price(Rs.)']]])</f>
        <v>1</v>
      </c>
      <c r="V2090" s="5"/>
    </row>
    <row r="2091" spans="1:22">
      <c r="A2091" t="s">
        <v>8298</v>
      </c>
      <c r="B2091" t="s">
        <v>8299</v>
      </c>
      <c r="C2091" t="s">
        <v>45</v>
      </c>
      <c r="D2091" s="9" t="s">
        <v>8300</v>
      </c>
      <c r="E2091" s="8">
        <f>ecommerce_dataset_updated[[#This Row],[Price (Rs.)]]+0</f>
        <v>46.11</v>
      </c>
      <c r="F2091" s="6" t="s">
        <v>107</v>
      </c>
      <c r="G2091" s="7">
        <f>ecommerce_dataset_updated[[#This Row],[Discount (%)]]+0</f>
        <v>0</v>
      </c>
      <c r="H2091" s="6" t="s">
        <v>8300</v>
      </c>
      <c r="I2091" s="6">
        <f>ecommerce_dataset_updated[[#This Row],['[Price (Rs.)']]]*ecommerce_dataset_updated[[#This Row],['[Discount (%)']]]/100</f>
        <v>0</v>
      </c>
      <c r="J2091" s="6">
        <f>ecommerce_dataset_updated[[#This Row],[Final_Price(Rs.)]]+0</f>
        <v>46.11</v>
      </c>
      <c r="K2091" s="6">
        <f xml:space="preserve"> ecommerce_dataset_updated[[#This Row],['[Price (Rs.)']]]-ecommerce_dataset_updated[[#This Row],[Discount Amount _]]</f>
        <v>46.11</v>
      </c>
      <c r="L2091" t="s">
        <v>35</v>
      </c>
      <c r="M2091" t="s">
        <v>672</v>
      </c>
      <c r="N2091" s="4" t="s">
        <v>14063</v>
      </c>
      <c r="O2091" s="4" t="s">
        <v>14053</v>
      </c>
      <c r="P2091" s="4" t="s">
        <v>14079</v>
      </c>
      <c r="Q2091" s="5">
        <f>DATE(ecommerce_dataset_updated[[#This Row],[YYYY]],ecommerce_dataset_updated[[#This Row],[MM]],ecommerce_dataset_updated[[#This Row],[DD]])</f>
        <v>45399</v>
      </c>
      <c r="R2091" s="6" t="str">
        <f>TEXT(ecommerce_dataset_updated[[#This Row],['[Purchase_Date']]], "mmm")</f>
        <v>Apr</v>
      </c>
      <c r="S2091" s="6" t="str">
        <f>TEXT(ecommerce_dataset_updated[[#This Row],['[Purchase_Date']]], "ddd")</f>
        <v>Wed</v>
      </c>
      <c r="T2091" s="6">
        <f>ecommerce_dataset_updated[[#This Row],[Final_Price(Rs.) _]]-ecommerce_dataset_updated[[#This Row],['[Final_Price(Rs.)']]]</f>
        <v>0</v>
      </c>
      <c r="U2091" s="6" t="b">
        <f xml:space="preserve"> AND(ecommerce_dataset_updated[[#This Row],[Final_Price(Rs.) _]]=ecommerce_dataset_updated[[#This Row],['[Final_Price(Rs.)']]])</f>
        <v>1</v>
      </c>
      <c r="V2091" s="5"/>
    </row>
    <row r="2092" spans="1:22">
      <c r="A2092" t="s">
        <v>8301</v>
      </c>
      <c r="B2092" t="s">
        <v>8302</v>
      </c>
      <c r="C2092" t="s">
        <v>68</v>
      </c>
      <c r="D2092" s="9" t="s">
        <v>8303</v>
      </c>
      <c r="E2092" s="8">
        <f>ecommerce_dataset_updated[[#This Row],[Price (Rs.)]]+0</f>
        <v>471.76</v>
      </c>
      <c r="F2092" s="6" t="s">
        <v>75</v>
      </c>
      <c r="G2092" s="7">
        <f>ecommerce_dataset_updated[[#This Row],[Discount (%)]]+0</f>
        <v>10</v>
      </c>
      <c r="H2092" s="6" t="s">
        <v>8304</v>
      </c>
      <c r="I2092" s="6">
        <f>ecommerce_dataset_updated[[#This Row],['[Price (Rs.)']]]*ecommerce_dataset_updated[[#This Row],['[Discount (%)']]]/100</f>
        <v>47.176000000000002</v>
      </c>
      <c r="J2092" s="6">
        <f>ecommerce_dataset_updated[[#This Row],[Final_Price(Rs.)]]+0</f>
        <v>424.58</v>
      </c>
      <c r="K2092" s="6">
        <f xml:space="preserve"> ecommerce_dataset_updated[[#This Row],['[Price (Rs.)']]]-ecommerce_dataset_updated[[#This Row],[Discount Amount _]]</f>
        <v>424.584</v>
      </c>
      <c r="L2092" t="s">
        <v>77</v>
      </c>
      <c r="M2092" t="s">
        <v>1239</v>
      </c>
      <c r="N2092" s="4" t="s">
        <v>14068</v>
      </c>
      <c r="O2092" s="4" t="s">
        <v>75</v>
      </c>
      <c r="P2092" s="4" t="s">
        <v>14079</v>
      </c>
      <c r="Q2092" s="5">
        <f>DATE(ecommerce_dataset_updated[[#This Row],[YYYY]],ecommerce_dataset_updated[[#This Row],[MM]],ecommerce_dataset_updated[[#This Row],[DD]])</f>
        <v>45596</v>
      </c>
      <c r="R2092" s="6" t="str">
        <f>TEXT(ecommerce_dataset_updated[[#This Row],['[Purchase_Date']]], "mmm")</f>
        <v>Oct</v>
      </c>
      <c r="S2092" s="6" t="str">
        <f>TEXT(ecommerce_dataset_updated[[#This Row],['[Purchase_Date']]], "ddd")</f>
        <v>Thu</v>
      </c>
      <c r="T2092" s="6">
        <f>ecommerce_dataset_updated[[#This Row],[Final_Price(Rs.) _]]-ecommerce_dataset_updated[[#This Row],['[Final_Price(Rs.)']]]</f>
        <v>4.0000000000190994E-3</v>
      </c>
      <c r="U2092" s="6" t="b">
        <f xml:space="preserve"> AND(ecommerce_dataset_updated[[#This Row],[Final_Price(Rs.) _]]=ecommerce_dataset_updated[[#This Row],['[Final_Price(Rs.)']]])</f>
        <v>0</v>
      </c>
      <c r="V2092" s="5"/>
    </row>
    <row r="2093" spans="1:22">
      <c r="A2093" t="s">
        <v>8305</v>
      </c>
      <c r="B2093" t="s">
        <v>8306</v>
      </c>
      <c r="C2093" t="s">
        <v>68</v>
      </c>
      <c r="D2093" s="9" t="s">
        <v>8307</v>
      </c>
      <c r="E2093" s="8">
        <f>ecommerce_dataset_updated[[#This Row],[Price (Rs.)]]+0</f>
        <v>263.49</v>
      </c>
      <c r="F2093" s="6" t="s">
        <v>20</v>
      </c>
      <c r="G2093" s="7">
        <f>ecommerce_dataset_updated[[#This Row],[Discount (%)]]+0</f>
        <v>20</v>
      </c>
      <c r="H2093" s="6" t="s">
        <v>8308</v>
      </c>
      <c r="I2093" s="6">
        <f>ecommerce_dataset_updated[[#This Row],['[Price (Rs.)']]]*ecommerce_dataset_updated[[#This Row],['[Discount (%)']]]/100</f>
        <v>52.698</v>
      </c>
      <c r="J2093" s="6">
        <f>ecommerce_dataset_updated[[#This Row],[Final_Price(Rs.)]]+0</f>
        <v>210.79</v>
      </c>
      <c r="K2093" s="6">
        <f xml:space="preserve"> ecommerce_dataset_updated[[#This Row],['[Price (Rs.)']]]-ecommerce_dataset_updated[[#This Row],[Discount Amount _]]</f>
        <v>210.792</v>
      </c>
      <c r="L2093" t="s">
        <v>35</v>
      </c>
      <c r="M2093" t="s">
        <v>1239</v>
      </c>
      <c r="N2093" s="4" t="s">
        <v>14068</v>
      </c>
      <c r="O2093" s="4" t="s">
        <v>75</v>
      </c>
      <c r="P2093" s="4" t="s">
        <v>14079</v>
      </c>
      <c r="Q2093" s="5">
        <f>DATE(ecommerce_dataset_updated[[#This Row],[YYYY]],ecommerce_dataset_updated[[#This Row],[MM]],ecommerce_dataset_updated[[#This Row],[DD]])</f>
        <v>45596</v>
      </c>
      <c r="R2093" s="6" t="str">
        <f>TEXT(ecommerce_dataset_updated[[#This Row],['[Purchase_Date']]], "mmm")</f>
        <v>Oct</v>
      </c>
      <c r="S2093" s="6" t="str">
        <f>TEXT(ecommerce_dataset_updated[[#This Row],['[Purchase_Date']]], "ddd")</f>
        <v>Thu</v>
      </c>
      <c r="T2093" s="6">
        <f>ecommerce_dataset_updated[[#This Row],[Final_Price(Rs.) _]]-ecommerce_dataset_updated[[#This Row],['[Final_Price(Rs.)']]]</f>
        <v>2.0000000000095497E-3</v>
      </c>
      <c r="U2093" s="6" t="b">
        <f xml:space="preserve"> AND(ecommerce_dataset_updated[[#This Row],[Final_Price(Rs.) _]]=ecommerce_dataset_updated[[#This Row],['[Final_Price(Rs.)']]])</f>
        <v>0</v>
      </c>
      <c r="V2093" s="5"/>
    </row>
    <row r="2094" spans="1:22">
      <c r="A2094" t="s">
        <v>8309</v>
      </c>
      <c r="B2094" t="s">
        <v>8310</v>
      </c>
      <c r="C2094" t="s">
        <v>68</v>
      </c>
      <c r="D2094" s="9" t="s">
        <v>8311</v>
      </c>
      <c r="E2094" s="8">
        <f>ecommerce_dataset_updated[[#This Row],[Price (Rs.)]]+0</f>
        <v>30.52</v>
      </c>
      <c r="F2094" s="6" t="s">
        <v>20</v>
      </c>
      <c r="G2094" s="7">
        <f>ecommerce_dataset_updated[[#This Row],[Discount (%)]]+0</f>
        <v>20</v>
      </c>
      <c r="H2094" s="6" t="s">
        <v>8312</v>
      </c>
      <c r="I2094" s="6">
        <f>ecommerce_dataset_updated[[#This Row],['[Price (Rs.)']]]*ecommerce_dataset_updated[[#This Row],['[Discount (%)']]]/100</f>
        <v>6.1040000000000001</v>
      </c>
      <c r="J2094" s="6">
        <f>ecommerce_dataset_updated[[#This Row],[Final_Price(Rs.)]]+0</f>
        <v>24.42</v>
      </c>
      <c r="K2094" s="6">
        <f xml:space="preserve"> ecommerce_dataset_updated[[#This Row],['[Price (Rs.)']]]-ecommerce_dataset_updated[[#This Row],[Discount Amount _]]</f>
        <v>24.416</v>
      </c>
      <c r="L2094" t="s">
        <v>14</v>
      </c>
      <c r="M2094" t="s">
        <v>2827</v>
      </c>
      <c r="N2094" s="4" t="s">
        <v>14065</v>
      </c>
      <c r="O2094" s="4" t="s">
        <v>75</v>
      </c>
      <c r="P2094" s="4" t="s">
        <v>14079</v>
      </c>
      <c r="Q2094" s="5">
        <f>DATE(ecommerce_dataset_updated[[#This Row],[YYYY]],ecommerce_dataset_updated[[#This Row],[MM]],ecommerce_dataset_updated[[#This Row],[DD]])</f>
        <v>45588</v>
      </c>
      <c r="R2094" s="6" t="str">
        <f>TEXT(ecommerce_dataset_updated[[#This Row],['[Purchase_Date']]], "mmm")</f>
        <v>Oct</v>
      </c>
      <c r="S2094" s="6" t="str">
        <f>TEXT(ecommerce_dataset_updated[[#This Row],['[Purchase_Date']]], "ddd")</f>
        <v>Wed</v>
      </c>
      <c r="T2094" s="6">
        <f>ecommerce_dataset_updated[[#This Row],[Final_Price(Rs.) _]]-ecommerce_dataset_updated[[#This Row],['[Final_Price(Rs.)']]]</f>
        <v>-4.0000000000013358E-3</v>
      </c>
      <c r="U2094" s="6" t="b">
        <f xml:space="preserve"> AND(ecommerce_dataset_updated[[#This Row],[Final_Price(Rs.) _]]=ecommerce_dataset_updated[[#This Row],['[Final_Price(Rs.)']]])</f>
        <v>0</v>
      </c>
      <c r="V2094" s="5"/>
    </row>
    <row r="2095" spans="1:22">
      <c r="A2095" t="s">
        <v>8313</v>
      </c>
      <c r="B2095" t="s">
        <v>8314</v>
      </c>
      <c r="C2095" t="s">
        <v>32</v>
      </c>
      <c r="D2095" s="9" t="s">
        <v>8315</v>
      </c>
      <c r="E2095" s="8">
        <f>ecommerce_dataset_updated[[#This Row],[Price (Rs.)]]+0</f>
        <v>143.49</v>
      </c>
      <c r="F2095" s="6" t="s">
        <v>47</v>
      </c>
      <c r="G2095" s="7">
        <f>ecommerce_dataset_updated[[#This Row],[Discount (%)]]+0</f>
        <v>50</v>
      </c>
      <c r="H2095" s="6" t="s">
        <v>8316</v>
      </c>
      <c r="I2095" s="6">
        <f>ecommerce_dataset_updated[[#This Row],['[Price (Rs.)']]]*ecommerce_dataset_updated[[#This Row],['[Discount (%)']]]/100</f>
        <v>71.745000000000005</v>
      </c>
      <c r="J2095" s="6">
        <f>ecommerce_dataset_updated[[#This Row],[Final_Price(Rs.)]]+0</f>
        <v>71.75</v>
      </c>
      <c r="K2095" s="6">
        <f xml:space="preserve"> ecommerce_dataset_updated[[#This Row],['[Price (Rs.)']]]-ecommerce_dataset_updated[[#This Row],[Discount Amount _]]</f>
        <v>71.745000000000005</v>
      </c>
      <c r="L2095" t="s">
        <v>120</v>
      </c>
      <c r="M2095" t="s">
        <v>1000</v>
      </c>
      <c r="N2095" s="4" t="s">
        <v>14072</v>
      </c>
      <c r="O2095" s="4" t="s">
        <v>14049</v>
      </c>
      <c r="P2095" s="4" t="s">
        <v>14079</v>
      </c>
      <c r="Q2095" s="5">
        <f>DATE(ecommerce_dataset_updated[[#This Row],[YYYY]],ecommerce_dataset_updated[[#This Row],[MM]],ecommerce_dataset_updated[[#This Row],[DD]])</f>
        <v>45612</v>
      </c>
      <c r="R2095" s="6" t="str">
        <f>TEXT(ecommerce_dataset_updated[[#This Row],['[Purchase_Date']]], "mmm")</f>
        <v>Nov</v>
      </c>
      <c r="S2095" s="6" t="str">
        <f>TEXT(ecommerce_dataset_updated[[#This Row],['[Purchase_Date']]], "ddd")</f>
        <v>Sat</v>
      </c>
      <c r="T2095" s="6">
        <f>ecommerce_dataset_updated[[#This Row],[Final_Price(Rs.) _]]-ecommerce_dataset_updated[[#This Row],['[Final_Price(Rs.)']]]</f>
        <v>-4.9999999999954525E-3</v>
      </c>
      <c r="U2095" s="6" t="b">
        <f xml:space="preserve"> AND(ecommerce_dataset_updated[[#This Row],[Final_Price(Rs.) _]]=ecommerce_dataset_updated[[#This Row],['[Final_Price(Rs.)']]])</f>
        <v>0</v>
      </c>
      <c r="V2095" s="5"/>
    </row>
    <row r="2096" spans="1:22">
      <c r="A2096" t="s">
        <v>8317</v>
      </c>
      <c r="B2096" t="s">
        <v>8318</v>
      </c>
      <c r="C2096" t="s">
        <v>39</v>
      </c>
      <c r="D2096" s="9" t="s">
        <v>8319</v>
      </c>
      <c r="E2096" s="8">
        <f>ecommerce_dataset_updated[[#This Row],[Price (Rs.)]]+0</f>
        <v>21.3</v>
      </c>
      <c r="F2096" s="6" t="s">
        <v>53</v>
      </c>
      <c r="G2096" s="7">
        <f>ecommerce_dataset_updated[[#This Row],[Discount (%)]]+0</f>
        <v>5</v>
      </c>
      <c r="H2096" s="6" t="s">
        <v>8320</v>
      </c>
      <c r="I2096" s="6">
        <f>ecommerce_dataset_updated[[#This Row],['[Price (Rs.)']]]*ecommerce_dataset_updated[[#This Row],['[Discount (%)']]]/100</f>
        <v>1.0649999999999999</v>
      </c>
      <c r="J2096" s="6">
        <f>ecommerce_dataset_updated[[#This Row],[Final_Price(Rs.)]]+0</f>
        <v>20.23</v>
      </c>
      <c r="K2096" s="6">
        <f xml:space="preserve"> ecommerce_dataset_updated[[#This Row],['[Price (Rs.)']]]-ecommerce_dataset_updated[[#This Row],[Discount Amount _]]</f>
        <v>20.234999999999999</v>
      </c>
      <c r="L2096" t="s">
        <v>14</v>
      </c>
      <c r="M2096" t="s">
        <v>1586</v>
      </c>
      <c r="N2096" s="4" t="s">
        <v>14059</v>
      </c>
      <c r="O2096" s="4" t="s">
        <v>14053</v>
      </c>
      <c r="P2096" s="4" t="s">
        <v>14079</v>
      </c>
      <c r="Q2096" s="5">
        <f>DATE(ecommerce_dataset_updated[[#This Row],[YYYY]],ecommerce_dataset_updated[[#This Row],[MM]],ecommerce_dataset_updated[[#This Row],[DD]])</f>
        <v>45387</v>
      </c>
      <c r="R2096" s="6" t="str">
        <f>TEXT(ecommerce_dataset_updated[[#This Row],['[Purchase_Date']]], "mmm")</f>
        <v>Apr</v>
      </c>
      <c r="S2096" s="6" t="str">
        <f>TEXT(ecommerce_dataset_updated[[#This Row],['[Purchase_Date']]], "ddd")</f>
        <v>Fri</v>
      </c>
      <c r="T2096" s="6">
        <f>ecommerce_dataset_updated[[#This Row],[Final_Price(Rs.) _]]-ecommerce_dataset_updated[[#This Row],['[Final_Price(Rs.)']]]</f>
        <v>4.9999999999990052E-3</v>
      </c>
      <c r="U2096" s="6" t="b">
        <f xml:space="preserve"> AND(ecommerce_dataset_updated[[#This Row],[Final_Price(Rs.) _]]=ecommerce_dataset_updated[[#This Row],['[Final_Price(Rs.)']]])</f>
        <v>0</v>
      </c>
      <c r="V2096" s="5"/>
    </row>
    <row r="2097" spans="1:22">
      <c r="A2097" t="s">
        <v>8321</v>
      </c>
      <c r="B2097" t="s">
        <v>8322</v>
      </c>
      <c r="C2097" t="s">
        <v>114</v>
      </c>
      <c r="D2097" s="9" t="s">
        <v>8323</v>
      </c>
      <c r="E2097" s="8">
        <f>ecommerce_dataset_updated[[#This Row],[Price (Rs.)]]+0</f>
        <v>271.54000000000002</v>
      </c>
      <c r="F2097" s="6" t="s">
        <v>12</v>
      </c>
      <c r="G2097" s="7">
        <f>ecommerce_dataset_updated[[#This Row],[Discount (%)]]+0</f>
        <v>15</v>
      </c>
      <c r="H2097" s="6" t="s">
        <v>8324</v>
      </c>
      <c r="I2097" s="6">
        <f>ecommerce_dataset_updated[[#This Row],['[Price (Rs.)']]]*ecommerce_dataset_updated[[#This Row],['[Discount (%)']]]/100</f>
        <v>40.731000000000002</v>
      </c>
      <c r="J2097" s="6">
        <f>ecommerce_dataset_updated[[#This Row],[Final_Price(Rs.)]]+0</f>
        <v>230.81</v>
      </c>
      <c r="K2097" s="6">
        <f xml:space="preserve"> ecommerce_dataset_updated[[#This Row],['[Price (Rs.)']]]-ecommerce_dataset_updated[[#This Row],[Discount Amount _]]</f>
        <v>230.80900000000003</v>
      </c>
      <c r="L2097" t="s">
        <v>120</v>
      </c>
      <c r="M2097" t="s">
        <v>22</v>
      </c>
      <c r="N2097" s="4" t="s">
        <v>14050</v>
      </c>
      <c r="O2097" s="4" t="s">
        <v>14051</v>
      </c>
      <c r="P2097" s="4" t="s">
        <v>14079</v>
      </c>
      <c r="Q2097" s="5">
        <f>DATE(ecommerce_dataset_updated[[#This Row],[YYYY]],ecommerce_dataset_updated[[#This Row],[MM]],ecommerce_dataset_updated[[#This Row],[DD]])</f>
        <v>45331</v>
      </c>
      <c r="R2097" s="6" t="str">
        <f>TEXT(ecommerce_dataset_updated[[#This Row],['[Purchase_Date']]], "mmm")</f>
        <v>Feb</v>
      </c>
      <c r="S2097" s="6" t="str">
        <f>TEXT(ecommerce_dataset_updated[[#This Row],['[Purchase_Date']]], "ddd")</f>
        <v>Fri</v>
      </c>
      <c r="T2097" s="6">
        <f>ecommerce_dataset_updated[[#This Row],[Final_Price(Rs.) _]]-ecommerce_dataset_updated[[#This Row],['[Final_Price(Rs.)']]]</f>
        <v>-9.9999999997635314E-4</v>
      </c>
      <c r="U2097" s="6" t="b">
        <f xml:space="preserve"> AND(ecommerce_dataset_updated[[#This Row],[Final_Price(Rs.) _]]=ecommerce_dataset_updated[[#This Row],['[Final_Price(Rs.)']]])</f>
        <v>0</v>
      </c>
      <c r="V2097" s="5"/>
    </row>
    <row r="2098" spans="1:22">
      <c r="A2098" t="s">
        <v>8325</v>
      </c>
      <c r="B2098" t="s">
        <v>8326</v>
      </c>
      <c r="C2098" t="s">
        <v>45</v>
      </c>
      <c r="D2098" s="9" t="s">
        <v>8327</v>
      </c>
      <c r="E2098" s="8">
        <f>ecommerce_dataset_updated[[#This Row],[Price (Rs.)]]+0</f>
        <v>292.99</v>
      </c>
      <c r="F2098" s="6" t="s">
        <v>20</v>
      </c>
      <c r="G2098" s="7">
        <f>ecommerce_dataset_updated[[#This Row],[Discount (%)]]+0</f>
        <v>20</v>
      </c>
      <c r="H2098" s="6" t="s">
        <v>8328</v>
      </c>
      <c r="I2098" s="6">
        <f>ecommerce_dataset_updated[[#This Row],['[Price (Rs.)']]]*ecommerce_dataset_updated[[#This Row],['[Discount (%)']]]/100</f>
        <v>58.597999999999999</v>
      </c>
      <c r="J2098" s="6">
        <f>ecommerce_dataset_updated[[#This Row],[Final_Price(Rs.)]]+0</f>
        <v>234.39</v>
      </c>
      <c r="K2098" s="6">
        <f xml:space="preserve"> ecommerce_dataset_updated[[#This Row],['[Price (Rs.)']]]-ecommerce_dataset_updated[[#This Row],[Discount Amount _]]</f>
        <v>234.392</v>
      </c>
      <c r="L2098" t="s">
        <v>120</v>
      </c>
      <c r="M2098" t="s">
        <v>1095</v>
      </c>
      <c r="N2098" s="4" t="s">
        <v>14062</v>
      </c>
      <c r="O2098" s="4" t="s">
        <v>14052</v>
      </c>
      <c r="P2098" s="4" t="s">
        <v>14079</v>
      </c>
      <c r="Q2098" s="5">
        <f>DATE(ecommerce_dataset_updated[[#This Row],[YYYY]],ecommerce_dataset_updated[[#This Row],[MM]],ecommerce_dataset_updated[[#This Row],[DD]])</f>
        <v>45297</v>
      </c>
      <c r="R2098" s="6" t="str">
        <f>TEXT(ecommerce_dataset_updated[[#This Row],['[Purchase_Date']]], "mmm")</f>
        <v>Jan</v>
      </c>
      <c r="S2098" s="6" t="str">
        <f>TEXT(ecommerce_dataset_updated[[#This Row],['[Purchase_Date']]], "ddd")</f>
        <v>Sat</v>
      </c>
      <c r="T2098" s="6">
        <f>ecommerce_dataset_updated[[#This Row],[Final_Price(Rs.) _]]-ecommerce_dataset_updated[[#This Row],['[Final_Price(Rs.)']]]</f>
        <v>2.0000000000095497E-3</v>
      </c>
      <c r="U2098" s="6" t="b">
        <f xml:space="preserve"> AND(ecommerce_dataset_updated[[#This Row],[Final_Price(Rs.) _]]=ecommerce_dataset_updated[[#This Row],['[Final_Price(Rs.)']]])</f>
        <v>0</v>
      </c>
      <c r="V2098" s="5"/>
    </row>
    <row r="2099" spans="1:22">
      <c r="A2099" t="s">
        <v>8329</v>
      </c>
      <c r="B2099" t="s">
        <v>8330</v>
      </c>
      <c r="C2099" t="s">
        <v>45</v>
      </c>
      <c r="D2099" s="9" t="s">
        <v>8331</v>
      </c>
      <c r="E2099" s="8">
        <f>ecommerce_dataset_updated[[#This Row],[Price (Rs.)]]+0</f>
        <v>119.18</v>
      </c>
      <c r="F2099" s="6" t="s">
        <v>75</v>
      </c>
      <c r="G2099" s="7">
        <f>ecommerce_dataset_updated[[#This Row],[Discount (%)]]+0</f>
        <v>10</v>
      </c>
      <c r="H2099" s="6" t="s">
        <v>8332</v>
      </c>
      <c r="I2099" s="6">
        <f>ecommerce_dataset_updated[[#This Row],['[Price (Rs.)']]]*ecommerce_dataset_updated[[#This Row],['[Discount (%)']]]/100</f>
        <v>11.918000000000001</v>
      </c>
      <c r="J2099" s="6">
        <f>ecommerce_dataset_updated[[#This Row],[Final_Price(Rs.)]]+0</f>
        <v>107.26</v>
      </c>
      <c r="K2099" s="6">
        <f xml:space="preserve"> ecommerce_dataset_updated[[#This Row],['[Price (Rs.)']]]-ecommerce_dataset_updated[[#This Row],[Discount Amount _]]</f>
        <v>107.262</v>
      </c>
      <c r="L2099" t="s">
        <v>77</v>
      </c>
      <c r="M2099" t="s">
        <v>2540</v>
      </c>
      <c r="N2099" s="4" t="s">
        <v>14066</v>
      </c>
      <c r="O2099" s="4" t="s">
        <v>14049</v>
      </c>
      <c r="P2099" s="4" t="s">
        <v>14079</v>
      </c>
      <c r="Q2099" s="5">
        <f>DATE(ecommerce_dataset_updated[[#This Row],[YYYY]],ecommerce_dataset_updated[[#This Row],[MM]],ecommerce_dataset_updated[[#This Row],[DD]])</f>
        <v>45615</v>
      </c>
      <c r="R2099" s="6" t="str">
        <f>TEXT(ecommerce_dataset_updated[[#This Row],['[Purchase_Date']]], "mmm")</f>
        <v>Nov</v>
      </c>
      <c r="S2099" s="6" t="str">
        <f>TEXT(ecommerce_dataset_updated[[#This Row],['[Purchase_Date']]], "ddd")</f>
        <v>Tue</v>
      </c>
      <c r="T2099" s="6">
        <f>ecommerce_dataset_updated[[#This Row],[Final_Price(Rs.) _]]-ecommerce_dataset_updated[[#This Row],['[Final_Price(Rs.)']]]</f>
        <v>1.9999999999953388E-3</v>
      </c>
      <c r="U2099" s="6" t="b">
        <f xml:space="preserve"> AND(ecommerce_dataset_updated[[#This Row],[Final_Price(Rs.) _]]=ecommerce_dataset_updated[[#This Row],['[Final_Price(Rs.)']]])</f>
        <v>0</v>
      </c>
      <c r="V2099" s="5"/>
    </row>
    <row r="2100" spans="1:22">
      <c r="A2100" t="s">
        <v>8333</v>
      </c>
      <c r="B2100" t="s">
        <v>8334</v>
      </c>
      <c r="C2100" t="s">
        <v>45</v>
      </c>
      <c r="D2100" s="9" t="s">
        <v>8335</v>
      </c>
      <c r="E2100" s="8">
        <f>ecommerce_dataset_updated[[#This Row],[Price (Rs.)]]+0</f>
        <v>393.18</v>
      </c>
      <c r="F2100" s="6" t="s">
        <v>47</v>
      </c>
      <c r="G2100" s="7">
        <f>ecommerce_dataset_updated[[#This Row],[Discount (%)]]+0</f>
        <v>50</v>
      </c>
      <c r="H2100" s="6" t="s">
        <v>8336</v>
      </c>
      <c r="I2100" s="6">
        <f>ecommerce_dataset_updated[[#This Row],['[Price (Rs.)']]]*ecommerce_dataset_updated[[#This Row],['[Discount (%)']]]/100</f>
        <v>196.59</v>
      </c>
      <c r="J2100" s="6">
        <f>ecommerce_dataset_updated[[#This Row],[Final_Price(Rs.)]]+0</f>
        <v>196.59</v>
      </c>
      <c r="K2100" s="6">
        <f xml:space="preserve"> ecommerce_dataset_updated[[#This Row],['[Price (Rs.)']]]-ecommerce_dataset_updated[[#This Row],[Discount Amount _]]</f>
        <v>196.59</v>
      </c>
      <c r="L2100" t="s">
        <v>14</v>
      </c>
      <c r="M2100" t="s">
        <v>1024</v>
      </c>
      <c r="N2100" s="4" t="s">
        <v>14053</v>
      </c>
      <c r="O2100" s="4" t="s">
        <v>14062</v>
      </c>
      <c r="P2100" s="4" t="s">
        <v>14079</v>
      </c>
      <c r="Q2100" s="5">
        <f>DATE(ecommerce_dataset_updated[[#This Row],[YYYY]],ecommerce_dataset_updated[[#This Row],[MM]],ecommerce_dataset_updated[[#This Row],[DD]])</f>
        <v>45447</v>
      </c>
      <c r="R2100" s="6" t="str">
        <f>TEXT(ecommerce_dataset_updated[[#This Row],['[Purchase_Date']]], "mmm")</f>
        <v>Jun</v>
      </c>
      <c r="S2100" s="6" t="str">
        <f>TEXT(ecommerce_dataset_updated[[#This Row],['[Purchase_Date']]], "ddd")</f>
        <v>Tue</v>
      </c>
      <c r="T2100" s="6">
        <f>ecommerce_dataset_updated[[#This Row],[Final_Price(Rs.) _]]-ecommerce_dataset_updated[[#This Row],['[Final_Price(Rs.)']]]</f>
        <v>0</v>
      </c>
      <c r="U2100" s="6" t="b">
        <f xml:space="preserve"> AND(ecommerce_dataset_updated[[#This Row],[Final_Price(Rs.) _]]=ecommerce_dataset_updated[[#This Row],['[Final_Price(Rs.)']]])</f>
        <v>1</v>
      </c>
      <c r="V2100" s="5"/>
    </row>
    <row r="2101" spans="1:22">
      <c r="A2101" t="s">
        <v>8337</v>
      </c>
      <c r="B2101" t="s">
        <v>8338</v>
      </c>
      <c r="C2101" t="s">
        <v>114</v>
      </c>
      <c r="D2101" s="9" t="s">
        <v>8339</v>
      </c>
      <c r="E2101" s="8">
        <f>ecommerce_dataset_updated[[#This Row],[Price (Rs.)]]+0</f>
        <v>110.59</v>
      </c>
      <c r="F2101" s="6" t="s">
        <v>26</v>
      </c>
      <c r="G2101" s="7">
        <f>ecommerce_dataset_updated[[#This Row],[Discount (%)]]+0</f>
        <v>25</v>
      </c>
      <c r="H2101" s="6" t="s">
        <v>8340</v>
      </c>
      <c r="I2101" s="6">
        <f>ecommerce_dataset_updated[[#This Row],['[Price (Rs.)']]]*ecommerce_dataset_updated[[#This Row],['[Discount (%)']]]/100</f>
        <v>27.647500000000001</v>
      </c>
      <c r="J2101" s="6">
        <f>ecommerce_dataset_updated[[#This Row],[Final_Price(Rs.)]]+0</f>
        <v>82.94</v>
      </c>
      <c r="K2101" s="6">
        <f xml:space="preserve"> ecommerce_dataset_updated[[#This Row],['[Price (Rs.)']]]-ecommerce_dataset_updated[[#This Row],[Discount Amount _]]</f>
        <v>82.942499999999995</v>
      </c>
      <c r="L2101" t="s">
        <v>120</v>
      </c>
      <c r="M2101" t="s">
        <v>3000</v>
      </c>
      <c r="N2101" s="4" t="s">
        <v>14057</v>
      </c>
      <c r="O2101" s="4" t="s">
        <v>14059</v>
      </c>
      <c r="P2101" s="4" t="s">
        <v>14079</v>
      </c>
      <c r="Q2101" s="5">
        <f>DATE(ecommerce_dataset_updated[[#This Row],[YYYY]],ecommerce_dataset_updated[[#This Row],[MM]],ecommerce_dataset_updated[[#This Row],[DD]])</f>
        <v>45415</v>
      </c>
      <c r="R2101" s="6" t="str">
        <f>TEXT(ecommerce_dataset_updated[[#This Row],['[Purchase_Date']]], "mmm")</f>
        <v>May</v>
      </c>
      <c r="S2101" s="6" t="str">
        <f>TEXT(ecommerce_dataset_updated[[#This Row],['[Purchase_Date']]], "ddd")</f>
        <v>Fri</v>
      </c>
      <c r="T2101" s="6">
        <f>ecommerce_dataset_updated[[#This Row],[Final_Price(Rs.) _]]-ecommerce_dataset_updated[[#This Row],['[Final_Price(Rs.)']]]</f>
        <v>2.4999999999977263E-3</v>
      </c>
      <c r="U2101" s="6" t="b">
        <f xml:space="preserve"> AND(ecommerce_dataset_updated[[#This Row],[Final_Price(Rs.) _]]=ecommerce_dataset_updated[[#This Row],['[Final_Price(Rs.)']]])</f>
        <v>0</v>
      </c>
      <c r="V2101" s="5"/>
    </row>
    <row r="2102" spans="1:22">
      <c r="A2102" t="s">
        <v>8341</v>
      </c>
      <c r="B2102" t="s">
        <v>8342</v>
      </c>
      <c r="C2102" t="s">
        <v>114</v>
      </c>
      <c r="D2102" s="9" t="s">
        <v>8343</v>
      </c>
      <c r="E2102" s="8">
        <f>ecommerce_dataset_updated[[#This Row],[Price (Rs.)]]+0</f>
        <v>488.92</v>
      </c>
      <c r="F2102" s="6" t="s">
        <v>154</v>
      </c>
      <c r="G2102" s="7">
        <f>ecommerce_dataset_updated[[#This Row],[Discount (%)]]+0</f>
        <v>30</v>
      </c>
      <c r="H2102" s="6" t="s">
        <v>7017</v>
      </c>
      <c r="I2102" s="6">
        <f>ecommerce_dataset_updated[[#This Row],['[Price (Rs.)']]]*ecommerce_dataset_updated[[#This Row],['[Discount (%)']]]/100</f>
        <v>146.67600000000002</v>
      </c>
      <c r="J2102" s="6">
        <f>ecommerce_dataset_updated[[#This Row],[Final_Price(Rs.)]]+0</f>
        <v>342.24</v>
      </c>
      <c r="K2102" s="6">
        <f xml:space="preserve"> ecommerce_dataset_updated[[#This Row],['[Price (Rs.)']]]-ecommerce_dataset_updated[[#This Row],[Discount Amount _]]</f>
        <v>342.24400000000003</v>
      </c>
      <c r="L2102" t="s">
        <v>28</v>
      </c>
      <c r="M2102" t="s">
        <v>1000</v>
      </c>
      <c r="N2102" s="4" t="s">
        <v>14072</v>
      </c>
      <c r="O2102" s="4" t="s">
        <v>14049</v>
      </c>
      <c r="P2102" s="4" t="s">
        <v>14079</v>
      </c>
      <c r="Q2102" s="5">
        <f>DATE(ecommerce_dataset_updated[[#This Row],[YYYY]],ecommerce_dataset_updated[[#This Row],[MM]],ecommerce_dataset_updated[[#This Row],[DD]])</f>
        <v>45612</v>
      </c>
      <c r="R2102" s="6" t="str">
        <f>TEXT(ecommerce_dataset_updated[[#This Row],['[Purchase_Date']]], "mmm")</f>
        <v>Nov</v>
      </c>
      <c r="S2102" s="6" t="str">
        <f>TEXT(ecommerce_dataset_updated[[#This Row],['[Purchase_Date']]], "ddd")</f>
        <v>Sat</v>
      </c>
      <c r="T2102" s="6">
        <f>ecommerce_dataset_updated[[#This Row],[Final_Price(Rs.) _]]-ecommerce_dataset_updated[[#This Row],['[Final_Price(Rs.)']]]</f>
        <v>4.0000000000190994E-3</v>
      </c>
      <c r="U2102" s="6" t="b">
        <f xml:space="preserve"> AND(ecommerce_dataset_updated[[#This Row],[Final_Price(Rs.) _]]=ecommerce_dataset_updated[[#This Row],['[Final_Price(Rs.)']]])</f>
        <v>0</v>
      </c>
      <c r="V2102" s="5"/>
    </row>
    <row r="2103" spans="1:22">
      <c r="A2103" t="s">
        <v>8344</v>
      </c>
      <c r="B2103" t="s">
        <v>8345</v>
      </c>
      <c r="C2103" t="s">
        <v>45</v>
      </c>
      <c r="D2103" s="9" t="s">
        <v>8346</v>
      </c>
      <c r="E2103" s="8">
        <f>ecommerce_dataset_updated[[#This Row],[Price (Rs.)]]+0</f>
        <v>428.84</v>
      </c>
      <c r="F2103" s="6" t="s">
        <v>107</v>
      </c>
      <c r="G2103" s="7">
        <f>ecommerce_dataset_updated[[#This Row],[Discount (%)]]+0</f>
        <v>0</v>
      </c>
      <c r="H2103" s="6" t="s">
        <v>8346</v>
      </c>
      <c r="I2103" s="6">
        <f>ecommerce_dataset_updated[[#This Row],['[Price (Rs.)']]]*ecommerce_dataset_updated[[#This Row],['[Discount (%)']]]/100</f>
        <v>0</v>
      </c>
      <c r="J2103" s="6">
        <f>ecommerce_dataset_updated[[#This Row],[Final_Price(Rs.)]]+0</f>
        <v>428.84</v>
      </c>
      <c r="K2103" s="6">
        <f xml:space="preserve"> ecommerce_dataset_updated[[#This Row],['[Price (Rs.)']]]-ecommerce_dataset_updated[[#This Row],[Discount Amount _]]</f>
        <v>428.84</v>
      </c>
      <c r="L2103" t="s">
        <v>14</v>
      </c>
      <c r="M2103" t="s">
        <v>339</v>
      </c>
      <c r="N2103" s="4" t="s">
        <v>14070</v>
      </c>
      <c r="O2103" s="4" t="s">
        <v>14067</v>
      </c>
      <c r="P2103" s="4" t="s">
        <v>14079</v>
      </c>
      <c r="Q2103" s="5">
        <f>DATE(ecommerce_dataset_updated[[#This Row],[YYYY]],ecommerce_dataset_updated[[#This Row],[MM]],ecommerce_dataset_updated[[#This Row],[DD]])</f>
        <v>45491</v>
      </c>
      <c r="R2103" s="6" t="str">
        <f>TEXT(ecommerce_dataset_updated[[#This Row],['[Purchase_Date']]], "mmm")</f>
        <v>Jul</v>
      </c>
      <c r="S2103" s="6" t="str">
        <f>TEXT(ecommerce_dataset_updated[[#This Row],['[Purchase_Date']]], "ddd")</f>
        <v>Thu</v>
      </c>
      <c r="T2103" s="6">
        <f>ecommerce_dataset_updated[[#This Row],[Final_Price(Rs.) _]]-ecommerce_dataset_updated[[#This Row],['[Final_Price(Rs.)']]]</f>
        <v>0</v>
      </c>
      <c r="U2103" s="6" t="b">
        <f xml:space="preserve"> AND(ecommerce_dataset_updated[[#This Row],[Final_Price(Rs.) _]]=ecommerce_dataset_updated[[#This Row],['[Final_Price(Rs.)']]])</f>
        <v>1</v>
      </c>
      <c r="V2103" s="5"/>
    </row>
    <row r="2104" spans="1:22">
      <c r="A2104" t="s">
        <v>8347</v>
      </c>
      <c r="B2104" t="s">
        <v>8348</v>
      </c>
      <c r="C2104" t="s">
        <v>32</v>
      </c>
      <c r="D2104" s="9" t="s">
        <v>8349</v>
      </c>
      <c r="E2104" s="8">
        <f>ecommerce_dataset_updated[[#This Row],[Price (Rs.)]]+0</f>
        <v>231.78</v>
      </c>
      <c r="F2104" s="6" t="s">
        <v>12</v>
      </c>
      <c r="G2104" s="7">
        <f>ecommerce_dataset_updated[[#This Row],[Discount (%)]]+0</f>
        <v>15</v>
      </c>
      <c r="H2104" s="6" t="s">
        <v>8350</v>
      </c>
      <c r="I2104" s="6">
        <f>ecommerce_dataset_updated[[#This Row],['[Price (Rs.)']]]*ecommerce_dataset_updated[[#This Row],['[Discount (%)']]]/100</f>
        <v>34.766999999999996</v>
      </c>
      <c r="J2104" s="6">
        <f>ecommerce_dataset_updated[[#This Row],[Final_Price(Rs.)]]+0</f>
        <v>197.01</v>
      </c>
      <c r="K2104" s="6">
        <f xml:space="preserve"> ecommerce_dataset_updated[[#This Row],['[Price (Rs.)']]]-ecommerce_dataset_updated[[#This Row],[Discount Amount _]]</f>
        <v>197.01300000000001</v>
      </c>
      <c r="L2104" t="s">
        <v>28</v>
      </c>
      <c r="M2104" t="s">
        <v>943</v>
      </c>
      <c r="N2104" s="4" t="s">
        <v>14070</v>
      </c>
      <c r="O2104" s="4" t="s">
        <v>14051</v>
      </c>
      <c r="P2104" s="4" t="s">
        <v>14079</v>
      </c>
      <c r="Q2104" s="5">
        <f>DATE(ecommerce_dataset_updated[[#This Row],[YYYY]],ecommerce_dataset_updated[[#This Row],[MM]],ecommerce_dataset_updated[[#This Row],[DD]])</f>
        <v>45340</v>
      </c>
      <c r="R2104" s="6" t="str">
        <f>TEXT(ecommerce_dataset_updated[[#This Row],['[Purchase_Date']]], "mmm")</f>
        <v>Feb</v>
      </c>
      <c r="S2104" s="6" t="str">
        <f>TEXT(ecommerce_dataset_updated[[#This Row],['[Purchase_Date']]], "ddd")</f>
        <v>Sun</v>
      </c>
      <c r="T2104" s="6">
        <f>ecommerce_dataset_updated[[#This Row],[Final_Price(Rs.) _]]-ecommerce_dataset_updated[[#This Row],['[Final_Price(Rs.)']]]</f>
        <v>3.0000000000143245E-3</v>
      </c>
      <c r="U2104" s="6" t="b">
        <f xml:space="preserve"> AND(ecommerce_dataset_updated[[#This Row],[Final_Price(Rs.) _]]=ecommerce_dataset_updated[[#This Row],['[Final_Price(Rs.)']]])</f>
        <v>0</v>
      </c>
      <c r="V2104" s="5"/>
    </row>
    <row r="2105" spans="1:22">
      <c r="A2105" t="s">
        <v>8351</v>
      </c>
      <c r="B2105" t="s">
        <v>8352</v>
      </c>
      <c r="C2105" t="s">
        <v>45</v>
      </c>
      <c r="D2105" s="9" t="s">
        <v>8353</v>
      </c>
      <c r="E2105" s="8">
        <f>ecommerce_dataset_updated[[#This Row],[Price (Rs.)]]+0</f>
        <v>118.57</v>
      </c>
      <c r="F2105" s="6" t="s">
        <v>154</v>
      </c>
      <c r="G2105" s="7">
        <f>ecommerce_dataset_updated[[#This Row],[Discount (%)]]+0</f>
        <v>30</v>
      </c>
      <c r="H2105" s="6" t="s">
        <v>8354</v>
      </c>
      <c r="I2105" s="6">
        <f>ecommerce_dataset_updated[[#This Row],['[Price (Rs.)']]]*ecommerce_dataset_updated[[#This Row],['[Discount (%)']]]/100</f>
        <v>35.570999999999998</v>
      </c>
      <c r="J2105" s="6">
        <f>ecommerce_dataset_updated[[#This Row],[Final_Price(Rs.)]]+0</f>
        <v>83</v>
      </c>
      <c r="K2105" s="6">
        <f xml:space="preserve"> ecommerce_dataset_updated[[#This Row],['[Price (Rs.)']]]-ecommerce_dataset_updated[[#This Row],[Discount Amount _]]</f>
        <v>82.998999999999995</v>
      </c>
      <c r="L2105" t="s">
        <v>120</v>
      </c>
      <c r="M2105" t="s">
        <v>3498</v>
      </c>
      <c r="N2105" s="4" t="s">
        <v>14057</v>
      </c>
      <c r="O2105" s="4" t="s">
        <v>75</v>
      </c>
      <c r="P2105" s="4" t="s">
        <v>14079</v>
      </c>
      <c r="Q2105" s="5">
        <f>DATE(ecommerce_dataset_updated[[#This Row],[YYYY]],ecommerce_dataset_updated[[#This Row],[MM]],ecommerce_dataset_updated[[#This Row],[DD]])</f>
        <v>45568</v>
      </c>
      <c r="R2105" s="6" t="str">
        <f>TEXT(ecommerce_dataset_updated[[#This Row],['[Purchase_Date']]], "mmm")</f>
        <v>Oct</v>
      </c>
      <c r="S2105" s="6" t="str">
        <f>TEXT(ecommerce_dataset_updated[[#This Row],['[Purchase_Date']]], "ddd")</f>
        <v>Thu</v>
      </c>
      <c r="T2105" s="6">
        <f>ecommerce_dataset_updated[[#This Row],[Final_Price(Rs.) _]]-ecommerce_dataset_updated[[#This Row],['[Final_Price(Rs.)']]]</f>
        <v>-1.0000000000047748E-3</v>
      </c>
      <c r="U2105" s="6" t="b">
        <f xml:space="preserve"> AND(ecommerce_dataset_updated[[#This Row],[Final_Price(Rs.) _]]=ecommerce_dataset_updated[[#This Row],['[Final_Price(Rs.)']]])</f>
        <v>0</v>
      </c>
      <c r="V2105" s="5"/>
    </row>
    <row r="2106" spans="1:22">
      <c r="A2106" t="s">
        <v>8355</v>
      </c>
      <c r="B2106" t="s">
        <v>8356</v>
      </c>
      <c r="C2106" t="s">
        <v>18</v>
      </c>
      <c r="D2106" s="9" t="s">
        <v>8357</v>
      </c>
      <c r="E2106" s="8">
        <f>ecommerce_dataset_updated[[#This Row],[Price (Rs.)]]+0</f>
        <v>393.1</v>
      </c>
      <c r="F2106" s="6" t="s">
        <v>12</v>
      </c>
      <c r="G2106" s="7">
        <f>ecommerce_dataset_updated[[#This Row],[Discount (%)]]+0</f>
        <v>15</v>
      </c>
      <c r="H2106" s="6" t="s">
        <v>8358</v>
      </c>
      <c r="I2106" s="6">
        <f>ecommerce_dataset_updated[[#This Row],['[Price (Rs.)']]]*ecommerce_dataset_updated[[#This Row],['[Discount (%)']]]/100</f>
        <v>58.965000000000003</v>
      </c>
      <c r="J2106" s="6">
        <f>ecommerce_dataset_updated[[#This Row],[Final_Price(Rs.)]]+0</f>
        <v>334.13</v>
      </c>
      <c r="K2106" s="6">
        <f xml:space="preserve"> ecommerce_dataset_updated[[#This Row],['[Price (Rs.)']]]-ecommerce_dataset_updated[[#This Row],[Discount Amount _]]</f>
        <v>334.13499999999999</v>
      </c>
      <c r="L2106" t="s">
        <v>120</v>
      </c>
      <c r="M2106" t="s">
        <v>4523</v>
      </c>
      <c r="N2106" s="4" t="s">
        <v>20</v>
      </c>
      <c r="O2106" s="4" t="s">
        <v>14053</v>
      </c>
      <c r="P2106" s="4" t="s">
        <v>14079</v>
      </c>
      <c r="Q2106" s="5">
        <f>DATE(ecommerce_dataset_updated[[#This Row],[YYYY]],ecommerce_dataset_updated[[#This Row],[MM]],ecommerce_dataset_updated[[#This Row],[DD]])</f>
        <v>45402</v>
      </c>
      <c r="R2106" s="6" t="str">
        <f>TEXT(ecommerce_dataset_updated[[#This Row],['[Purchase_Date']]], "mmm")</f>
        <v>Apr</v>
      </c>
      <c r="S2106" s="6" t="str">
        <f>TEXT(ecommerce_dataset_updated[[#This Row],['[Purchase_Date']]], "ddd")</f>
        <v>Sat</v>
      </c>
      <c r="T2106" s="6">
        <f>ecommerce_dataset_updated[[#This Row],[Final_Price(Rs.) _]]-ecommerce_dataset_updated[[#This Row],['[Final_Price(Rs.)']]]</f>
        <v>4.9999999999954525E-3</v>
      </c>
      <c r="U2106" s="6" t="b">
        <f xml:space="preserve"> AND(ecommerce_dataset_updated[[#This Row],[Final_Price(Rs.) _]]=ecommerce_dataset_updated[[#This Row],['[Final_Price(Rs.)']]])</f>
        <v>0</v>
      </c>
      <c r="V2106" s="5"/>
    </row>
    <row r="2107" spans="1:22">
      <c r="A2107" t="s">
        <v>8359</v>
      </c>
      <c r="B2107" t="s">
        <v>8360</v>
      </c>
      <c r="C2107" t="s">
        <v>10</v>
      </c>
      <c r="D2107" s="9" t="s">
        <v>8361</v>
      </c>
      <c r="E2107" s="8">
        <f>ecommerce_dataset_updated[[#This Row],[Price (Rs.)]]+0</f>
        <v>384.99</v>
      </c>
      <c r="F2107" s="6" t="s">
        <v>12</v>
      </c>
      <c r="G2107" s="7">
        <f>ecommerce_dataset_updated[[#This Row],[Discount (%)]]+0</f>
        <v>15</v>
      </c>
      <c r="H2107" s="6" t="s">
        <v>8362</v>
      </c>
      <c r="I2107" s="6">
        <f>ecommerce_dataset_updated[[#This Row],['[Price (Rs.)']]]*ecommerce_dataset_updated[[#This Row],['[Discount (%)']]]/100</f>
        <v>57.748500000000007</v>
      </c>
      <c r="J2107" s="6">
        <f>ecommerce_dataset_updated[[#This Row],[Final_Price(Rs.)]]+0</f>
        <v>327.24</v>
      </c>
      <c r="K2107" s="6">
        <f xml:space="preserve"> ecommerce_dataset_updated[[#This Row],['[Price (Rs.)']]]-ecommerce_dataset_updated[[#This Row],[Discount Amount _]]</f>
        <v>327.24149999999997</v>
      </c>
      <c r="L2107" t="s">
        <v>14</v>
      </c>
      <c r="M2107" t="s">
        <v>644</v>
      </c>
      <c r="N2107" s="4" t="s">
        <v>2910</v>
      </c>
      <c r="O2107" s="4" t="s">
        <v>14059</v>
      </c>
      <c r="P2107" s="4" t="s">
        <v>14079</v>
      </c>
      <c r="Q2107" s="5">
        <f>DATE(ecommerce_dataset_updated[[#This Row],[YYYY]],ecommerce_dataset_updated[[#This Row],[MM]],ecommerce_dataset_updated[[#This Row],[DD]])</f>
        <v>45426</v>
      </c>
      <c r="R2107" s="6" t="str">
        <f>TEXT(ecommerce_dataset_updated[[#This Row],['[Purchase_Date']]], "mmm")</f>
        <v>May</v>
      </c>
      <c r="S2107" s="6" t="str">
        <f>TEXT(ecommerce_dataset_updated[[#This Row],['[Purchase_Date']]], "ddd")</f>
        <v>Tue</v>
      </c>
      <c r="T2107" s="6">
        <f>ecommerce_dataset_updated[[#This Row],[Final_Price(Rs.) _]]-ecommerce_dataset_updated[[#This Row],['[Final_Price(Rs.)']]]</f>
        <v>1.4999999999645297E-3</v>
      </c>
      <c r="U2107" s="6" t="b">
        <f xml:space="preserve"> AND(ecommerce_dataset_updated[[#This Row],[Final_Price(Rs.) _]]=ecommerce_dataset_updated[[#This Row],['[Final_Price(Rs.)']]])</f>
        <v>0</v>
      </c>
      <c r="V2107" s="5"/>
    </row>
    <row r="2108" spans="1:22">
      <c r="A2108" t="s">
        <v>8363</v>
      </c>
      <c r="B2108" t="s">
        <v>8364</v>
      </c>
      <c r="C2108" t="s">
        <v>18</v>
      </c>
      <c r="D2108" s="9" t="s">
        <v>8365</v>
      </c>
      <c r="E2108" s="8">
        <f>ecommerce_dataset_updated[[#This Row],[Price (Rs.)]]+0</f>
        <v>171.84</v>
      </c>
      <c r="F2108" s="6" t="s">
        <v>154</v>
      </c>
      <c r="G2108" s="7">
        <f>ecommerce_dataset_updated[[#This Row],[Discount (%)]]+0</f>
        <v>30</v>
      </c>
      <c r="H2108" s="6" t="s">
        <v>8366</v>
      </c>
      <c r="I2108" s="6">
        <f>ecommerce_dataset_updated[[#This Row],['[Price (Rs.)']]]*ecommerce_dataset_updated[[#This Row],['[Discount (%)']]]/100</f>
        <v>51.552</v>
      </c>
      <c r="J2108" s="6">
        <f>ecommerce_dataset_updated[[#This Row],[Final_Price(Rs.)]]+0</f>
        <v>120.29</v>
      </c>
      <c r="K2108" s="6">
        <f xml:space="preserve"> ecommerce_dataset_updated[[#This Row],['[Price (Rs.)']]]-ecommerce_dataset_updated[[#This Row],[Discount Amount _]]</f>
        <v>120.28800000000001</v>
      </c>
      <c r="L2108" t="s">
        <v>35</v>
      </c>
      <c r="M2108" t="s">
        <v>2842</v>
      </c>
      <c r="N2108" s="4" t="s">
        <v>14056</v>
      </c>
      <c r="O2108" s="4" t="s">
        <v>14055</v>
      </c>
      <c r="P2108" s="4" t="s">
        <v>14079</v>
      </c>
      <c r="Q2108" s="5">
        <f>DATE(ecommerce_dataset_updated[[#This Row],[YYYY]],ecommerce_dataset_updated[[#This Row],[MM]],ecommerce_dataset_updated[[#This Row],[DD]])</f>
        <v>45532</v>
      </c>
      <c r="R2108" s="6" t="str">
        <f>TEXT(ecommerce_dataset_updated[[#This Row],['[Purchase_Date']]], "mmm")</f>
        <v>Aug</v>
      </c>
      <c r="S2108" s="6" t="str">
        <f>TEXT(ecommerce_dataset_updated[[#This Row],['[Purchase_Date']]], "ddd")</f>
        <v>Wed</v>
      </c>
      <c r="T2108" s="6">
        <f>ecommerce_dataset_updated[[#This Row],[Final_Price(Rs.) _]]-ecommerce_dataset_updated[[#This Row],['[Final_Price(Rs.)']]]</f>
        <v>-1.9999999999953388E-3</v>
      </c>
      <c r="U2108" s="6" t="b">
        <f xml:space="preserve"> AND(ecommerce_dataset_updated[[#This Row],[Final_Price(Rs.) _]]=ecommerce_dataset_updated[[#This Row],['[Final_Price(Rs.)']]])</f>
        <v>0</v>
      </c>
      <c r="V2108" s="5"/>
    </row>
    <row r="2109" spans="1:22">
      <c r="A2109" t="s">
        <v>8367</v>
      </c>
      <c r="B2109" t="s">
        <v>8368</v>
      </c>
      <c r="C2109" t="s">
        <v>68</v>
      </c>
      <c r="D2109" s="9" t="s">
        <v>8369</v>
      </c>
      <c r="E2109" s="8">
        <f>ecommerce_dataset_updated[[#This Row],[Price (Rs.)]]+0</f>
        <v>264.13</v>
      </c>
      <c r="F2109" s="6" t="s">
        <v>53</v>
      </c>
      <c r="G2109" s="7">
        <f>ecommerce_dataset_updated[[#This Row],[Discount (%)]]+0</f>
        <v>5</v>
      </c>
      <c r="H2109" s="6" t="s">
        <v>8370</v>
      </c>
      <c r="I2109" s="6">
        <f>ecommerce_dataset_updated[[#This Row],['[Price (Rs.)']]]*ecommerce_dataset_updated[[#This Row],['[Discount (%)']]]/100</f>
        <v>13.2065</v>
      </c>
      <c r="J2109" s="6">
        <f>ecommerce_dataset_updated[[#This Row],[Final_Price(Rs.)]]+0</f>
        <v>250.92</v>
      </c>
      <c r="K2109" s="6">
        <f xml:space="preserve"> ecommerce_dataset_updated[[#This Row],['[Price (Rs.)']]]-ecommerce_dataset_updated[[#This Row],[Discount Amount _]]</f>
        <v>250.92349999999999</v>
      </c>
      <c r="L2109" t="s">
        <v>77</v>
      </c>
      <c r="M2109" t="s">
        <v>2111</v>
      </c>
      <c r="N2109" s="4" t="s">
        <v>14066</v>
      </c>
      <c r="O2109" s="4" t="s">
        <v>14067</v>
      </c>
      <c r="P2109" s="4" t="s">
        <v>14079</v>
      </c>
      <c r="Q2109" s="5">
        <f>DATE(ecommerce_dataset_updated[[#This Row],[YYYY]],ecommerce_dataset_updated[[#This Row],[MM]],ecommerce_dataset_updated[[#This Row],[DD]])</f>
        <v>45492</v>
      </c>
      <c r="R2109" s="6" t="str">
        <f>TEXT(ecommerce_dataset_updated[[#This Row],['[Purchase_Date']]], "mmm")</f>
        <v>Jul</v>
      </c>
      <c r="S2109" s="6" t="str">
        <f>TEXT(ecommerce_dataset_updated[[#This Row],['[Purchase_Date']]], "ddd")</f>
        <v>Fri</v>
      </c>
      <c r="T2109" s="6">
        <f>ecommerce_dataset_updated[[#This Row],[Final_Price(Rs.) _]]-ecommerce_dataset_updated[[#This Row],['[Final_Price(Rs.)']]]</f>
        <v>3.5000000000025011E-3</v>
      </c>
      <c r="U2109" s="6" t="b">
        <f xml:space="preserve"> AND(ecommerce_dataset_updated[[#This Row],[Final_Price(Rs.) _]]=ecommerce_dataset_updated[[#This Row],['[Final_Price(Rs.)']]])</f>
        <v>0</v>
      </c>
      <c r="V2109" s="5"/>
    </row>
    <row r="2110" spans="1:22">
      <c r="A2110" t="s">
        <v>8371</v>
      </c>
      <c r="B2110" t="s">
        <v>8372</v>
      </c>
      <c r="C2110" t="s">
        <v>39</v>
      </c>
      <c r="D2110" s="9" t="s">
        <v>4025</v>
      </c>
      <c r="E2110" s="8">
        <f>ecommerce_dataset_updated[[#This Row],[Price (Rs.)]]+0</f>
        <v>109.89</v>
      </c>
      <c r="F2110" s="6" t="s">
        <v>47</v>
      </c>
      <c r="G2110" s="7">
        <f>ecommerce_dataset_updated[[#This Row],[Discount (%)]]+0</f>
        <v>50</v>
      </c>
      <c r="H2110" s="6" t="s">
        <v>8373</v>
      </c>
      <c r="I2110" s="6">
        <f>ecommerce_dataset_updated[[#This Row],['[Price (Rs.)']]]*ecommerce_dataset_updated[[#This Row],['[Discount (%)']]]/100</f>
        <v>54.945</v>
      </c>
      <c r="J2110" s="6">
        <f>ecommerce_dataset_updated[[#This Row],[Final_Price(Rs.)]]+0</f>
        <v>54.95</v>
      </c>
      <c r="K2110" s="6">
        <f xml:space="preserve"> ecommerce_dataset_updated[[#This Row],['[Price (Rs.)']]]-ecommerce_dataset_updated[[#This Row],[Discount Amount _]]</f>
        <v>54.945</v>
      </c>
      <c r="L2110" t="s">
        <v>28</v>
      </c>
      <c r="M2110" t="s">
        <v>955</v>
      </c>
      <c r="N2110" s="4" t="s">
        <v>2910</v>
      </c>
      <c r="O2110" s="4" t="s">
        <v>14052</v>
      </c>
      <c r="P2110" s="4" t="s">
        <v>14079</v>
      </c>
      <c r="Q2110" s="5">
        <f>DATE(ecommerce_dataset_updated[[#This Row],[YYYY]],ecommerce_dataset_updated[[#This Row],[MM]],ecommerce_dataset_updated[[#This Row],[DD]])</f>
        <v>45305</v>
      </c>
      <c r="R2110" s="6" t="str">
        <f>TEXT(ecommerce_dataset_updated[[#This Row],['[Purchase_Date']]], "mmm")</f>
        <v>Jan</v>
      </c>
      <c r="S2110" s="6" t="str">
        <f>TEXT(ecommerce_dataset_updated[[#This Row],['[Purchase_Date']]], "ddd")</f>
        <v>Sun</v>
      </c>
      <c r="T2110" s="6">
        <f>ecommerce_dataset_updated[[#This Row],[Final_Price(Rs.) _]]-ecommerce_dataset_updated[[#This Row],['[Final_Price(Rs.)']]]</f>
        <v>-5.000000000002558E-3</v>
      </c>
      <c r="U2110" s="6" t="b">
        <f xml:space="preserve"> AND(ecommerce_dataset_updated[[#This Row],[Final_Price(Rs.) _]]=ecommerce_dataset_updated[[#This Row],['[Final_Price(Rs.)']]])</f>
        <v>0</v>
      </c>
      <c r="V2110" s="5"/>
    </row>
    <row r="2111" spans="1:22">
      <c r="A2111" t="s">
        <v>8374</v>
      </c>
      <c r="B2111" t="s">
        <v>8375</v>
      </c>
      <c r="C2111" t="s">
        <v>39</v>
      </c>
      <c r="D2111" s="9" t="s">
        <v>8376</v>
      </c>
      <c r="E2111" s="8">
        <f>ecommerce_dataset_updated[[#This Row],[Price (Rs.)]]+0</f>
        <v>447.8</v>
      </c>
      <c r="F2111" s="6" t="s">
        <v>20</v>
      </c>
      <c r="G2111" s="7">
        <f>ecommerce_dataset_updated[[#This Row],[Discount (%)]]+0</f>
        <v>20</v>
      </c>
      <c r="H2111" s="6" t="s">
        <v>8377</v>
      </c>
      <c r="I2111" s="6">
        <f>ecommerce_dataset_updated[[#This Row],['[Price (Rs.)']]]*ecommerce_dataset_updated[[#This Row],['[Discount (%)']]]/100</f>
        <v>89.56</v>
      </c>
      <c r="J2111" s="6">
        <f>ecommerce_dataset_updated[[#This Row],[Final_Price(Rs.)]]+0</f>
        <v>358.24</v>
      </c>
      <c r="K2111" s="6">
        <f xml:space="preserve"> ecommerce_dataset_updated[[#This Row],['[Price (Rs.)']]]-ecommerce_dataset_updated[[#This Row],[Discount Amount _]]</f>
        <v>358.24</v>
      </c>
      <c r="L2111" t="s">
        <v>77</v>
      </c>
      <c r="M2111" t="s">
        <v>259</v>
      </c>
      <c r="N2111" s="4" t="s">
        <v>154</v>
      </c>
      <c r="O2111" s="4" t="s">
        <v>75</v>
      </c>
      <c r="P2111" s="4" t="s">
        <v>14079</v>
      </c>
      <c r="Q2111" s="5">
        <f>DATE(ecommerce_dataset_updated[[#This Row],[YYYY]],ecommerce_dataset_updated[[#This Row],[MM]],ecommerce_dataset_updated[[#This Row],[DD]])</f>
        <v>45595</v>
      </c>
      <c r="R2111" s="6" t="str">
        <f>TEXT(ecommerce_dataset_updated[[#This Row],['[Purchase_Date']]], "mmm")</f>
        <v>Oct</v>
      </c>
      <c r="S2111" s="6" t="str">
        <f>TEXT(ecommerce_dataset_updated[[#This Row],['[Purchase_Date']]], "ddd")</f>
        <v>Wed</v>
      </c>
      <c r="T2111" s="6">
        <f>ecommerce_dataset_updated[[#This Row],[Final_Price(Rs.) _]]-ecommerce_dataset_updated[[#This Row],['[Final_Price(Rs.)']]]</f>
        <v>0</v>
      </c>
      <c r="U2111" s="6" t="b">
        <f xml:space="preserve"> AND(ecommerce_dataset_updated[[#This Row],[Final_Price(Rs.) _]]=ecommerce_dataset_updated[[#This Row],['[Final_Price(Rs.)']]])</f>
        <v>1</v>
      </c>
      <c r="V2111" s="5"/>
    </row>
    <row r="2112" spans="1:22">
      <c r="A2112" t="s">
        <v>8378</v>
      </c>
      <c r="B2112" t="s">
        <v>8379</v>
      </c>
      <c r="C2112" t="s">
        <v>68</v>
      </c>
      <c r="D2112" s="9" t="s">
        <v>8380</v>
      </c>
      <c r="E2112" s="8">
        <f>ecommerce_dataset_updated[[#This Row],[Price (Rs.)]]+0</f>
        <v>204.93</v>
      </c>
      <c r="F2112" s="6" t="s">
        <v>47</v>
      </c>
      <c r="G2112" s="7">
        <f>ecommerce_dataset_updated[[#This Row],[Discount (%)]]+0</f>
        <v>50</v>
      </c>
      <c r="H2112" s="6" t="s">
        <v>8381</v>
      </c>
      <c r="I2112" s="6">
        <f>ecommerce_dataset_updated[[#This Row],['[Price (Rs.)']]]*ecommerce_dataset_updated[[#This Row],['[Discount (%)']]]/100</f>
        <v>102.465</v>
      </c>
      <c r="J2112" s="6">
        <f>ecommerce_dataset_updated[[#This Row],[Final_Price(Rs.)]]+0</f>
        <v>102.47</v>
      </c>
      <c r="K2112" s="6">
        <f xml:space="preserve"> ecommerce_dataset_updated[[#This Row],['[Price (Rs.)']]]-ecommerce_dataset_updated[[#This Row],[Discount Amount _]]</f>
        <v>102.465</v>
      </c>
      <c r="L2112" t="s">
        <v>120</v>
      </c>
      <c r="M2112" t="s">
        <v>496</v>
      </c>
      <c r="N2112" s="4" t="s">
        <v>14071</v>
      </c>
      <c r="O2112" s="4" t="s">
        <v>14053</v>
      </c>
      <c r="P2112" s="4" t="s">
        <v>14079</v>
      </c>
      <c r="Q2112" s="5">
        <f>DATE(ecommerce_dataset_updated[[#This Row],[YYYY]],ecommerce_dataset_updated[[#This Row],[MM]],ecommerce_dataset_updated[[#This Row],[DD]])</f>
        <v>45406</v>
      </c>
      <c r="R2112" s="6" t="str">
        <f>TEXT(ecommerce_dataset_updated[[#This Row],['[Purchase_Date']]], "mmm")</f>
        <v>Apr</v>
      </c>
      <c r="S2112" s="6" t="str">
        <f>TEXT(ecommerce_dataset_updated[[#This Row],['[Purchase_Date']]], "ddd")</f>
        <v>Wed</v>
      </c>
      <c r="T2112" s="6">
        <f>ecommerce_dataset_updated[[#This Row],[Final_Price(Rs.) _]]-ecommerce_dataset_updated[[#This Row],['[Final_Price(Rs.)']]]</f>
        <v>-4.9999999999954525E-3</v>
      </c>
      <c r="U2112" s="6" t="b">
        <f xml:space="preserve"> AND(ecommerce_dataset_updated[[#This Row],[Final_Price(Rs.) _]]=ecommerce_dataset_updated[[#This Row],['[Final_Price(Rs.)']]])</f>
        <v>0</v>
      </c>
      <c r="V2112" s="5"/>
    </row>
    <row r="2113" spans="1:22">
      <c r="A2113" t="s">
        <v>8382</v>
      </c>
      <c r="B2113" t="s">
        <v>8383</v>
      </c>
      <c r="C2113" t="s">
        <v>45</v>
      </c>
      <c r="D2113" s="9" t="s">
        <v>8384</v>
      </c>
      <c r="E2113" s="8">
        <f>ecommerce_dataset_updated[[#This Row],[Price (Rs.)]]+0</f>
        <v>393.43</v>
      </c>
      <c r="F2113" s="6" t="s">
        <v>47</v>
      </c>
      <c r="G2113" s="7">
        <f>ecommerce_dataset_updated[[#This Row],[Discount (%)]]+0</f>
        <v>50</v>
      </c>
      <c r="H2113" s="6" t="s">
        <v>8385</v>
      </c>
      <c r="I2113" s="6">
        <f>ecommerce_dataset_updated[[#This Row],['[Price (Rs.)']]]*ecommerce_dataset_updated[[#This Row],['[Discount (%)']]]/100</f>
        <v>196.715</v>
      </c>
      <c r="J2113" s="6">
        <f>ecommerce_dataset_updated[[#This Row],[Final_Price(Rs.)]]+0</f>
        <v>196.72</v>
      </c>
      <c r="K2113" s="6">
        <f xml:space="preserve"> ecommerce_dataset_updated[[#This Row],['[Price (Rs.)']]]-ecommerce_dataset_updated[[#This Row],[Discount Amount _]]</f>
        <v>196.715</v>
      </c>
      <c r="L2113" t="s">
        <v>14</v>
      </c>
      <c r="M2113" t="s">
        <v>249</v>
      </c>
      <c r="N2113" s="4" t="s">
        <v>14048</v>
      </c>
      <c r="O2113" s="4" t="s">
        <v>14059</v>
      </c>
      <c r="P2113" s="4" t="s">
        <v>14079</v>
      </c>
      <c r="Q2113" s="5">
        <f>DATE(ecommerce_dataset_updated[[#This Row],[YYYY]],ecommerce_dataset_updated[[#This Row],[MM]],ecommerce_dataset_updated[[#This Row],[DD]])</f>
        <v>45424</v>
      </c>
      <c r="R2113" s="6" t="str">
        <f>TEXT(ecommerce_dataset_updated[[#This Row],['[Purchase_Date']]], "mmm")</f>
        <v>May</v>
      </c>
      <c r="S2113" s="6" t="str">
        <f>TEXT(ecommerce_dataset_updated[[#This Row],['[Purchase_Date']]], "ddd")</f>
        <v>Sun</v>
      </c>
      <c r="T2113" s="6">
        <f>ecommerce_dataset_updated[[#This Row],[Final_Price(Rs.) _]]-ecommerce_dataset_updated[[#This Row],['[Final_Price(Rs.)']]]</f>
        <v>-4.9999999999954525E-3</v>
      </c>
      <c r="U2113" s="6" t="b">
        <f xml:space="preserve"> AND(ecommerce_dataset_updated[[#This Row],[Final_Price(Rs.) _]]=ecommerce_dataset_updated[[#This Row],['[Final_Price(Rs.)']]])</f>
        <v>0</v>
      </c>
      <c r="V2113" s="5"/>
    </row>
    <row r="2114" spans="1:22">
      <c r="A2114" t="s">
        <v>8386</v>
      </c>
      <c r="B2114" t="s">
        <v>8387</v>
      </c>
      <c r="C2114" t="s">
        <v>18</v>
      </c>
      <c r="D2114" s="9" t="s">
        <v>8388</v>
      </c>
      <c r="E2114" s="8">
        <f>ecommerce_dataset_updated[[#This Row],[Price (Rs.)]]+0</f>
        <v>425.7</v>
      </c>
      <c r="F2114" s="6" t="s">
        <v>20</v>
      </c>
      <c r="G2114" s="7">
        <f>ecommerce_dataset_updated[[#This Row],[Discount (%)]]+0</f>
        <v>20</v>
      </c>
      <c r="H2114" s="6" t="s">
        <v>8389</v>
      </c>
      <c r="I2114" s="6">
        <f>ecommerce_dataset_updated[[#This Row],['[Price (Rs.)']]]*ecommerce_dataset_updated[[#This Row],['[Discount (%)']]]/100</f>
        <v>85.14</v>
      </c>
      <c r="J2114" s="6">
        <f>ecommerce_dataset_updated[[#This Row],[Final_Price(Rs.)]]+0</f>
        <v>340.56</v>
      </c>
      <c r="K2114" s="6">
        <f xml:space="preserve"> ecommerce_dataset_updated[[#This Row],['[Price (Rs.)']]]-ecommerce_dataset_updated[[#This Row],[Discount Amount _]]</f>
        <v>340.56</v>
      </c>
      <c r="L2114" t="s">
        <v>120</v>
      </c>
      <c r="M2114" t="s">
        <v>3120</v>
      </c>
      <c r="N2114" s="4" t="s">
        <v>14064</v>
      </c>
      <c r="O2114" s="4" t="s">
        <v>14057</v>
      </c>
      <c r="P2114" s="4" t="s">
        <v>14079</v>
      </c>
      <c r="Q2114" s="5">
        <f>DATE(ecommerce_dataset_updated[[#This Row],[YYYY]],ecommerce_dataset_updated[[#This Row],[MM]],ecommerce_dataset_updated[[#This Row],[DD]])</f>
        <v>45364</v>
      </c>
      <c r="R2114" s="6" t="str">
        <f>TEXT(ecommerce_dataset_updated[[#This Row],['[Purchase_Date']]], "mmm")</f>
        <v>Mar</v>
      </c>
      <c r="S2114" s="6" t="str">
        <f>TEXT(ecommerce_dataset_updated[[#This Row],['[Purchase_Date']]], "ddd")</f>
        <v>Wed</v>
      </c>
      <c r="T2114" s="6">
        <f>ecommerce_dataset_updated[[#This Row],[Final_Price(Rs.) _]]-ecommerce_dataset_updated[[#This Row],['[Final_Price(Rs.)']]]</f>
        <v>0</v>
      </c>
      <c r="U2114" s="6" t="b">
        <f xml:space="preserve"> AND(ecommerce_dataset_updated[[#This Row],[Final_Price(Rs.) _]]=ecommerce_dataset_updated[[#This Row],['[Final_Price(Rs.)']]])</f>
        <v>1</v>
      </c>
      <c r="V2114" s="5"/>
    </row>
    <row r="2115" spans="1:22">
      <c r="A2115" t="s">
        <v>8390</v>
      </c>
      <c r="B2115" t="s">
        <v>8391</v>
      </c>
      <c r="C2115" t="s">
        <v>114</v>
      </c>
      <c r="D2115" s="9" t="s">
        <v>8392</v>
      </c>
      <c r="E2115" s="8">
        <f>ecommerce_dataset_updated[[#This Row],[Price (Rs.)]]+0</f>
        <v>128.88</v>
      </c>
      <c r="F2115" s="6" t="s">
        <v>75</v>
      </c>
      <c r="G2115" s="7">
        <f>ecommerce_dataset_updated[[#This Row],[Discount (%)]]+0</f>
        <v>10</v>
      </c>
      <c r="H2115" s="6" t="s">
        <v>8393</v>
      </c>
      <c r="I2115" s="6">
        <f>ecommerce_dataset_updated[[#This Row],['[Price (Rs.)']]]*ecommerce_dataset_updated[[#This Row],['[Discount (%)']]]/100</f>
        <v>12.888</v>
      </c>
      <c r="J2115" s="6">
        <f>ecommerce_dataset_updated[[#This Row],[Final_Price(Rs.)]]+0</f>
        <v>115.99</v>
      </c>
      <c r="K2115" s="6">
        <f xml:space="preserve"> ecommerce_dataset_updated[[#This Row],['[Price (Rs.)']]]-ecommerce_dataset_updated[[#This Row],[Discount Amount _]]</f>
        <v>115.99199999999999</v>
      </c>
      <c r="L2115" t="s">
        <v>120</v>
      </c>
      <c r="M2115" t="s">
        <v>1186</v>
      </c>
      <c r="N2115" s="4" t="s">
        <v>14051</v>
      </c>
      <c r="O2115" s="4" t="s">
        <v>14055</v>
      </c>
      <c r="P2115" s="4" t="s">
        <v>14079</v>
      </c>
      <c r="Q2115" s="5">
        <f>DATE(ecommerce_dataset_updated[[#This Row],[YYYY]],ecommerce_dataset_updated[[#This Row],[MM]],ecommerce_dataset_updated[[#This Row],[DD]])</f>
        <v>45506</v>
      </c>
      <c r="R2115" s="6" t="str">
        <f>TEXT(ecommerce_dataset_updated[[#This Row],['[Purchase_Date']]], "mmm")</f>
        <v>Aug</v>
      </c>
      <c r="S2115" s="6" t="str">
        <f>TEXT(ecommerce_dataset_updated[[#This Row],['[Purchase_Date']]], "ddd")</f>
        <v>Fri</v>
      </c>
      <c r="T2115" s="6">
        <f>ecommerce_dataset_updated[[#This Row],[Final_Price(Rs.) _]]-ecommerce_dataset_updated[[#This Row],['[Final_Price(Rs.)']]]</f>
        <v>1.9999999999953388E-3</v>
      </c>
      <c r="U2115" s="6" t="b">
        <f xml:space="preserve"> AND(ecommerce_dataset_updated[[#This Row],[Final_Price(Rs.) _]]=ecommerce_dataset_updated[[#This Row],['[Final_Price(Rs.)']]])</f>
        <v>0</v>
      </c>
      <c r="V2115" s="5"/>
    </row>
    <row r="2116" spans="1:22">
      <c r="A2116" t="s">
        <v>8394</v>
      </c>
      <c r="B2116" t="s">
        <v>8395</v>
      </c>
      <c r="C2116" t="s">
        <v>18</v>
      </c>
      <c r="D2116" s="9" t="s">
        <v>8396</v>
      </c>
      <c r="E2116" s="8">
        <f>ecommerce_dataset_updated[[#This Row],[Price (Rs.)]]+0</f>
        <v>407.36</v>
      </c>
      <c r="F2116" s="6" t="s">
        <v>107</v>
      </c>
      <c r="G2116" s="7">
        <f>ecommerce_dataset_updated[[#This Row],[Discount (%)]]+0</f>
        <v>0</v>
      </c>
      <c r="H2116" s="6" t="s">
        <v>8396</v>
      </c>
      <c r="I2116" s="6">
        <f>ecommerce_dataset_updated[[#This Row],['[Price (Rs.)']]]*ecommerce_dataset_updated[[#This Row],['[Discount (%)']]]/100</f>
        <v>0</v>
      </c>
      <c r="J2116" s="6">
        <f>ecommerce_dataset_updated[[#This Row],[Final_Price(Rs.)]]+0</f>
        <v>407.36</v>
      </c>
      <c r="K2116" s="6">
        <f xml:space="preserve"> ecommerce_dataset_updated[[#This Row],['[Price (Rs.)']]]-ecommerce_dataset_updated[[#This Row],[Discount Amount _]]</f>
        <v>407.36</v>
      </c>
      <c r="L2116" t="s">
        <v>35</v>
      </c>
      <c r="M2116" t="s">
        <v>3057</v>
      </c>
      <c r="N2116" s="4" t="s">
        <v>75</v>
      </c>
      <c r="O2116" s="4" t="s">
        <v>14067</v>
      </c>
      <c r="P2116" s="4" t="s">
        <v>14079</v>
      </c>
      <c r="Q2116" s="5">
        <f>DATE(ecommerce_dataset_updated[[#This Row],[YYYY]],ecommerce_dataset_updated[[#This Row],[MM]],ecommerce_dataset_updated[[#This Row],[DD]])</f>
        <v>45483</v>
      </c>
      <c r="R2116" s="6" t="str">
        <f>TEXT(ecommerce_dataset_updated[[#This Row],['[Purchase_Date']]], "mmm")</f>
        <v>Jul</v>
      </c>
      <c r="S2116" s="6" t="str">
        <f>TEXT(ecommerce_dataset_updated[[#This Row],['[Purchase_Date']]], "ddd")</f>
        <v>Wed</v>
      </c>
      <c r="T2116" s="6">
        <f>ecommerce_dataset_updated[[#This Row],[Final_Price(Rs.) _]]-ecommerce_dataset_updated[[#This Row],['[Final_Price(Rs.)']]]</f>
        <v>0</v>
      </c>
      <c r="U2116" s="6" t="b">
        <f xml:space="preserve"> AND(ecommerce_dataset_updated[[#This Row],[Final_Price(Rs.) _]]=ecommerce_dataset_updated[[#This Row],['[Final_Price(Rs.)']]])</f>
        <v>1</v>
      </c>
      <c r="V2116" s="5"/>
    </row>
    <row r="2117" spans="1:22">
      <c r="A2117" t="s">
        <v>8397</v>
      </c>
      <c r="B2117" t="s">
        <v>8398</v>
      </c>
      <c r="C2117" t="s">
        <v>32</v>
      </c>
      <c r="D2117" s="9" t="s">
        <v>8399</v>
      </c>
      <c r="E2117" s="8">
        <f>ecommerce_dataset_updated[[#This Row],[Price (Rs.)]]+0</f>
        <v>415.44</v>
      </c>
      <c r="F2117" s="6" t="s">
        <v>53</v>
      </c>
      <c r="G2117" s="7">
        <f>ecommerce_dataset_updated[[#This Row],[Discount (%)]]+0</f>
        <v>5</v>
      </c>
      <c r="H2117" s="6" t="s">
        <v>8400</v>
      </c>
      <c r="I2117" s="6">
        <f>ecommerce_dataset_updated[[#This Row],['[Price (Rs.)']]]*ecommerce_dataset_updated[[#This Row],['[Discount (%)']]]/100</f>
        <v>20.771999999999998</v>
      </c>
      <c r="J2117" s="6">
        <f>ecommerce_dataset_updated[[#This Row],[Final_Price(Rs.)]]+0</f>
        <v>394.67</v>
      </c>
      <c r="K2117" s="6">
        <f xml:space="preserve"> ecommerce_dataset_updated[[#This Row],['[Price (Rs.)']]]-ecommerce_dataset_updated[[#This Row],[Discount Amount _]]</f>
        <v>394.66800000000001</v>
      </c>
      <c r="L2117" t="s">
        <v>35</v>
      </c>
      <c r="M2117" t="s">
        <v>1024</v>
      </c>
      <c r="N2117" s="4" t="s">
        <v>14053</v>
      </c>
      <c r="O2117" s="4" t="s">
        <v>14062</v>
      </c>
      <c r="P2117" s="4" t="s">
        <v>14079</v>
      </c>
      <c r="Q2117" s="5">
        <f>DATE(ecommerce_dataset_updated[[#This Row],[YYYY]],ecommerce_dataset_updated[[#This Row],[MM]],ecommerce_dataset_updated[[#This Row],[DD]])</f>
        <v>45447</v>
      </c>
      <c r="R2117" s="6" t="str">
        <f>TEXT(ecommerce_dataset_updated[[#This Row],['[Purchase_Date']]], "mmm")</f>
        <v>Jun</v>
      </c>
      <c r="S2117" s="6" t="str">
        <f>TEXT(ecommerce_dataset_updated[[#This Row],['[Purchase_Date']]], "ddd")</f>
        <v>Tue</v>
      </c>
      <c r="T2117" s="6">
        <f>ecommerce_dataset_updated[[#This Row],[Final_Price(Rs.) _]]-ecommerce_dataset_updated[[#This Row],['[Final_Price(Rs.)']]]</f>
        <v>-2.0000000000095497E-3</v>
      </c>
      <c r="U2117" s="6" t="b">
        <f xml:space="preserve"> AND(ecommerce_dataset_updated[[#This Row],[Final_Price(Rs.) _]]=ecommerce_dataset_updated[[#This Row],['[Final_Price(Rs.)']]])</f>
        <v>0</v>
      </c>
      <c r="V2117" s="5"/>
    </row>
    <row r="2118" spans="1:22">
      <c r="A2118" t="s">
        <v>8401</v>
      </c>
      <c r="B2118" t="s">
        <v>8402</v>
      </c>
      <c r="C2118" t="s">
        <v>114</v>
      </c>
      <c r="D2118" s="9" t="s">
        <v>8403</v>
      </c>
      <c r="E2118" s="8">
        <f>ecommerce_dataset_updated[[#This Row],[Price (Rs.)]]+0</f>
        <v>333.31</v>
      </c>
      <c r="F2118" s="6" t="s">
        <v>26</v>
      </c>
      <c r="G2118" s="7">
        <f>ecommerce_dataset_updated[[#This Row],[Discount (%)]]+0</f>
        <v>25</v>
      </c>
      <c r="H2118" s="6" t="s">
        <v>4721</v>
      </c>
      <c r="I2118" s="6">
        <f>ecommerce_dataset_updated[[#This Row],['[Price (Rs.)']]]*ecommerce_dataset_updated[[#This Row],['[Discount (%)']]]/100</f>
        <v>83.327500000000001</v>
      </c>
      <c r="J2118" s="6">
        <f>ecommerce_dataset_updated[[#This Row],[Final_Price(Rs.)]]+0</f>
        <v>249.98</v>
      </c>
      <c r="K2118" s="6">
        <f xml:space="preserve"> ecommerce_dataset_updated[[#This Row],['[Price (Rs.)']]]-ecommerce_dataset_updated[[#This Row],[Discount Amount _]]</f>
        <v>249.98250000000002</v>
      </c>
      <c r="L2118" t="s">
        <v>77</v>
      </c>
      <c r="M2118" t="s">
        <v>1487</v>
      </c>
      <c r="N2118" s="4" t="s">
        <v>154</v>
      </c>
      <c r="O2118" s="4" t="s">
        <v>14059</v>
      </c>
      <c r="P2118" s="4" t="s">
        <v>14079</v>
      </c>
      <c r="Q2118" s="5">
        <f>DATE(ecommerce_dataset_updated[[#This Row],[YYYY]],ecommerce_dataset_updated[[#This Row],[MM]],ecommerce_dataset_updated[[#This Row],[DD]])</f>
        <v>45442</v>
      </c>
      <c r="R2118" s="6" t="str">
        <f>TEXT(ecommerce_dataset_updated[[#This Row],['[Purchase_Date']]], "mmm")</f>
        <v>May</v>
      </c>
      <c r="S2118" s="6" t="str">
        <f>TEXT(ecommerce_dataset_updated[[#This Row],['[Purchase_Date']]], "ddd")</f>
        <v>Thu</v>
      </c>
      <c r="T2118" s="6">
        <f>ecommerce_dataset_updated[[#This Row],[Final_Price(Rs.) _]]-ecommerce_dataset_updated[[#This Row],['[Final_Price(Rs.)']]]</f>
        <v>2.500000000026148E-3</v>
      </c>
      <c r="U2118" s="6" t="b">
        <f xml:space="preserve"> AND(ecommerce_dataset_updated[[#This Row],[Final_Price(Rs.) _]]=ecommerce_dataset_updated[[#This Row],['[Final_Price(Rs.)']]])</f>
        <v>0</v>
      </c>
      <c r="V2118" s="5"/>
    </row>
    <row r="2119" spans="1:22">
      <c r="A2119" t="s">
        <v>8404</v>
      </c>
      <c r="B2119" t="s">
        <v>8405</v>
      </c>
      <c r="C2119" t="s">
        <v>10</v>
      </c>
      <c r="D2119" s="9" t="s">
        <v>8406</v>
      </c>
      <c r="E2119" s="8">
        <f>ecommerce_dataset_updated[[#This Row],[Price (Rs.)]]+0</f>
        <v>17.86</v>
      </c>
      <c r="F2119" s="6" t="s">
        <v>20</v>
      </c>
      <c r="G2119" s="7">
        <f>ecommerce_dataset_updated[[#This Row],[Discount (%)]]+0</f>
        <v>20</v>
      </c>
      <c r="H2119" s="6" t="s">
        <v>8407</v>
      </c>
      <c r="I2119" s="6">
        <f>ecommerce_dataset_updated[[#This Row],['[Price (Rs.)']]]*ecommerce_dataset_updated[[#This Row],['[Discount (%)']]]/100</f>
        <v>3.5720000000000001</v>
      </c>
      <c r="J2119" s="6">
        <f>ecommerce_dataset_updated[[#This Row],[Final_Price(Rs.)]]+0</f>
        <v>14.29</v>
      </c>
      <c r="K2119" s="6">
        <f xml:space="preserve"> ecommerce_dataset_updated[[#This Row],['[Price (Rs.)']]]-ecommerce_dataset_updated[[#This Row],[Discount Amount _]]</f>
        <v>14.288</v>
      </c>
      <c r="L2119" t="s">
        <v>35</v>
      </c>
      <c r="M2119" t="s">
        <v>3342</v>
      </c>
      <c r="N2119" s="4" t="s">
        <v>14055</v>
      </c>
      <c r="O2119" s="4" t="s">
        <v>14051</v>
      </c>
      <c r="P2119" s="4" t="s">
        <v>14079</v>
      </c>
      <c r="Q2119" s="5">
        <f>DATE(ecommerce_dataset_updated[[#This Row],[YYYY]],ecommerce_dataset_updated[[#This Row],[MM]],ecommerce_dataset_updated[[#This Row],[DD]])</f>
        <v>45330</v>
      </c>
      <c r="R2119" s="6" t="str">
        <f>TEXT(ecommerce_dataset_updated[[#This Row],['[Purchase_Date']]], "mmm")</f>
        <v>Feb</v>
      </c>
      <c r="S2119" s="6" t="str">
        <f>TEXT(ecommerce_dataset_updated[[#This Row],['[Purchase_Date']]], "ddd")</f>
        <v>Thu</v>
      </c>
      <c r="T2119" s="6">
        <f>ecommerce_dataset_updated[[#This Row],[Final_Price(Rs.) _]]-ecommerce_dataset_updated[[#This Row],['[Final_Price(Rs.)']]]</f>
        <v>-1.9999999999988916E-3</v>
      </c>
      <c r="U2119" s="6" t="b">
        <f xml:space="preserve"> AND(ecommerce_dataset_updated[[#This Row],[Final_Price(Rs.) _]]=ecommerce_dataset_updated[[#This Row],['[Final_Price(Rs.)']]])</f>
        <v>0</v>
      </c>
      <c r="V2119" s="5"/>
    </row>
    <row r="2120" spans="1:22">
      <c r="A2120" t="s">
        <v>8408</v>
      </c>
      <c r="B2120" t="s">
        <v>8409</v>
      </c>
      <c r="C2120" t="s">
        <v>68</v>
      </c>
      <c r="D2120" s="9" t="s">
        <v>8410</v>
      </c>
      <c r="E2120" s="8">
        <f>ecommerce_dataset_updated[[#This Row],[Price (Rs.)]]+0</f>
        <v>14.23</v>
      </c>
      <c r="F2120" s="6" t="s">
        <v>75</v>
      </c>
      <c r="G2120" s="7">
        <f>ecommerce_dataset_updated[[#This Row],[Discount (%)]]+0</f>
        <v>10</v>
      </c>
      <c r="H2120" s="6" t="s">
        <v>6646</v>
      </c>
      <c r="I2120" s="6">
        <f>ecommerce_dataset_updated[[#This Row],['[Price (Rs.)']]]*ecommerce_dataset_updated[[#This Row],['[Discount (%)']]]/100</f>
        <v>1.423</v>
      </c>
      <c r="J2120" s="6">
        <f>ecommerce_dataset_updated[[#This Row],[Final_Price(Rs.)]]+0</f>
        <v>12.81</v>
      </c>
      <c r="K2120" s="6">
        <f xml:space="preserve"> ecommerce_dataset_updated[[#This Row],['[Price (Rs.)']]]-ecommerce_dataset_updated[[#This Row],[Discount Amount _]]</f>
        <v>12.807</v>
      </c>
      <c r="L2120" t="s">
        <v>14</v>
      </c>
      <c r="M2120" t="s">
        <v>1429</v>
      </c>
      <c r="N2120" s="4" t="s">
        <v>14070</v>
      </c>
      <c r="O2120" s="4" t="s">
        <v>75</v>
      </c>
      <c r="P2120" s="4" t="s">
        <v>14079</v>
      </c>
      <c r="Q2120" s="5">
        <f>DATE(ecommerce_dataset_updated[[#This Row],[YYYY]],ecommerce_dataset_updated[[#This Row],[MM]],ecommerce_dataset_updated[[#This Row],[DD]])</f>
        <v>45583</v>
      </c>
      <c r="R2120" s="6" t="str">
        <f>TEXT(ecommerce_dataset_updated[[#This Row],['[Purchase_Date']]], "mmm")</f>
        <v>Oct</v>
      </c>
      <c r="S2120" s="6" t="str">
        <f>TEXT(ecommerce_dataset_updated[[#This Row],['[Purchase_Date']]], "ddd")</f>
        <v>Fri</v>
      </c>
      <c r="T2120" s="6">
        <f>ecommerce_dataset_updated[[#This Row],[Final_Price(Rs.) _]]-ecommerce_dataset_updated[[#This Row],['[Final_Price(Rs.)']]]</f>
        <v>-3.0000000000001137E-3</v>
      </c>
      <c r="U2120" s="6" t="b">
        <f xml:space="preserve"> AND(ecommerce_dataset_updated[[#This Row],[Final_Price(Rs.) _]]=ecommerce_dataset_updated[[#This Row],['[Final_Price(Rs.)']]])</f>
        <v>0</v>
      </c>
      <c r="V2120" s="5"/>
    </row>
    <row r="2121" spans="1:22">
      <c r="A2121" t="s">
        <v>8411</v>
      </c>
      <c r="B2121" t="s">
        <v>8412</v>
      </c>
      <c r="C2121" t="s">
        <v>10</v>
      </c>
      <c r="D2121" s="9" t="s">
        <v>8413</v>
      </c>
      <c r="E2121" s="8">
        <f>ecommerce_dataset_updated[[#This Row],[Price (Rs.)]]+0</f>
        <v>336.97</v>
      </c>
      <c r="F2121" s="6" t="s">
        <v>107</v>
      </c>
      <c r="G2121" s="7">
        <f>ecommerce_dataset_updated[[#This Row],[Discount (%)]]+0</f>
        <v>0</v>
      </c>
      <c r="H2121" s="6" t="s">
        <v>8413</v>
      </c>
      <c r="I2121" s="6">
        <f>ecommerce_dataset_updated[[#This Row],['[Price (Rs.)']]]*ecommerce_dataset_updated[[#This Row],['[Discount (%)']]]/100</f>
        <v>0</v>
      </c>
      <c r="J2121" s="6">
        <f>ecommerce_dataset_updated[[#This Row],[Final_Price(Rs.)]]+0</f>
        <v>336.97</v>
      </c>
      <c r="K2121" s="6">
        <f xml:space="preserve"> ecommerce_dataset_updated[[#This Row],['[Price (Rs.)']]]-ecommerce_dataset_updated[[#This Row],[Discount Amount _]]</f>
        <v>336.97</v>
      </c>
      <c r="L2121" t="s">
        <v>77</v>
      </c>
      <c r="M2121" t="s">
        <v>1288</v>
      </c>
      <c r="N2121" s="4" t="s">
        <v>14067</v>
      </c>
      <c r="O2121" s="4" t="s">
        <v>14053</v>
      </c>
      <c r="P2121" s="4" t="s">
        <v>14079</v>
      </c>
      <c r="Q2121" s="5">
        <f>DATE(ecommerce_dataset_updated[[#This Row],[YYYY]],ecommerce_dataset_updated[[#This Row],[MM]],ecommerce_dataset_updated[[#This Row],[DD]])</f>
        <v>45389</v>
      </c>
      <c r="R2121" s="6" t="str">
        <f>TEXT(ecommerce_dataset_updated[[#This Row],['[Purchase_Date']]], "mmm")</f>
        <v>Apr</v>
      </c>
      <c r="S2121" s="6" t="str">
        <f>TEXT(ecommerce_dataset_updated[[#This Row],['[Purchase_Date']]], "ddd")</f>
        <v>Sun</v>
      </c>
      <c r="T2121" s="6">
        <f>ecommerce_dataset_updated[[#This Row],[Final_Price(Rs.) _]]-ecommerce_dataset_updated[[#This Row],['[Final_Price(Rs.)']]]</f>
        <v>0</v>
      </c>
      <c r="U2121" s="6" t="b">
        <f xml:space="preserve"> AND(ecommerce_dataset_updated[[#This Row],[Final_Price(Rs.) _]]=ecommerce_dataset_updated[[#This Row],['[Final_Price(Rs.)']]])</f>
        <v>1</v>
      </c>
      <c r="V2121" s="5"/>
    </row>
    <row r="2122" spans="1:22">
      <c r="A2122" t="s">
        <v>8414</v>
      </c>
      <c r="B2122" t="s">
        <v>8415</v>
      </c>
      <c r="C2122" t="s">
        <v>39</v>
      </c>
      <c r="D2122" s="9" t="s">
        <v>8416</v>
      </c>
      <c r="E2122" s="8">
        <f>ecommerce_dataset_updated[[#This Row],[Price (Rs.)]]+0</f>
        <v>214.24</v>
      </c>
      <c r="F2122" s="6" t="s">
        <v>107</v>
      </c>
      <c r="G2122" s="7">
        <f>ecommerce_dataset_updated[[#This Row],[Discount (%)]]+0</f>
        <v>0</v>
      </c>
      <c r="H2122" s="6" t="s">
        <v>8416</v>
      </c>
      <c r="I2122" s="6">
        <f>ecommerce_dataset_updated[[#This Row],['[Price (Rs.)']]]*ecommerce_dataset_updated[[#This Row],['[Discount (%)']]]/100</f>
        <v>0</v>
      </c>
      <c r="J2122" s="6">
        <f>ecommerce_dataset_updated[[#This Row],[Final_Price(Rs.)]]+0</f>
        <v>214.24</v>
      </c>
      <c r="K2122" s="6">
        <f xml:space="preserve"> ecommerce_dataset_updated[[#This Row],['[Price (Rs.)']]]-ecommerce_dataset_updated[[#This Row],[Discount Amount _]]</f>
        <v>214.24</v>
      </c>
      <c r="L2122" t="s">
        <v>35</v>
      </c>
      <c r="M2122" t="s">
        <v>225</v>
      </c>
      <c r="N2122" s="4" t="s">
        <v>20</v>
      </c>
      <c r="O2122" s="4" t="s">
        <v>14051</v>
      </c>
      <c r="P2122" s="4" t="s">
        <v>14079</v>
      </c>
      <c r="Q2122" s="5">
        <f>DATE(ecommerce_dataset_updated[[#This Row],[YYYY]],ecommerce_dataset_updated[[#This Row],[MM]],ecommerce_dataset_updated[[#This Row],[DD]])</f>
        <v>45342</v>
      </c>
      <c r="R2122" s="6" t="str">
        <f>TEXT(ecommerce_dataset_updated[[#This Row],['[Purchase_Date']]], "mmm")</f>
        <v>Feb</v>
      </c>
      <c r="S2122" s="6" t="str">
        <f>TEXT(ecommerce_dataset_updated[[#This Row],['[Purchase_Date']]], "ddd")</f>
        <v>Tue</v>
      </c>
      <c r="T2122" s="6">
        <f>ecommerce_dataset_updated[[#This Row],[Final_Price(Rs.) _]]-ecommerce_dataset_updated[[#This Row],['[Final_Price(Rs.)']]]</f>
        <v>0</v>
      </c>
      <c r="U2122" s="6" t="b">
        <f xml:space="preserve"> AND(ecommerce_dataset_updated[[#This Row],[Final_Price(Rs.) _]]=ecommerce_dataset_updated[[#This Row],['[Final_Price(Rs.)']]])</f>
        <v>1</v>
      </c>
      <c r="V2122" s="5"/>
    </row>
    <row r="2123" spans="1:22">
      <c r="A2123" t="s">
        <v>8417</v>
      </c>
      <c r="B2123" t="s">
        <v>8418</v>
      </c>
      <c r="C2123" t="s">
        <v>32</v>
      </c>
      <c r="D2123" s="9" t="s">
        <v>8419</v>
      </c>
      <c r="E2123" s="8">
        <f>ecommerce_dataset_updated[[#This Row],[Price (Rs.)]]+0</f>
        <v>330.88</v>
      </c>
      <c r="F2123" s="6" t="s">
        <v>12</v>
      </c>
      <c r="G2123" s="7">
        <f>ecommerce_dataset_updated[[#This Row],[Discount (%)]]+0</f>
        <v>15</v>
      </c>
      <c r="H2123" s="6" t="s">
        <v>8420</v>
      </c>
      <c r="I2123" s="6">
        <f>ecommerce_dataset_updated[[#This Row],['[Price (Rs.)']]]*ecommerce_dataset_updated[[#This Row],['[Discount (%)']]]/100</f>
        <v>49.631999999999998</v>
      </c>
      <c r="J2123" s="6">
        <f>ecommerce_dataset_updated[[#This Row],[Final_Price(Rs.)]]+0</f>
        <v>281.25</v>
      </c>
      <c r="K2123" s="6">
        <f xml:space="preserve"> ecommerce_dataset_updated[[#This Row],['[Price (Rs.)']]]-ecommerce_dataset_updated[[#This Row],[Discount Amount _]]</f>
        <v>281.24799999999999</v>
      </c>
      <c r="L2123" t="s">
        <v>28</v>
      </c>
      <c r="M2123" t="s">
        <v>329</v>
      </c>
      <c r="N2123" s="4" t="s">
        <v>14071</v>
      </c>
      <c r="O2123" s="4" t="s">
        <v>14067</v>
      </c>
      <c r="P2123" s="4" t="s">
        <v>14079</v>
      </c>
      <c r="Q2123" s="5">
        <f>DATE(ecommerce_dataset_updated[[#This Row],[YYYY]],ecommerce_dataset_updated[[#This Row],[MM]],ecommerce_dataset_updated[[#This Row],[DD]])</f>
        <v>45497</v>
      </c>
      <c r="R2123" s="6" t="str">
        <f>TEXT(ecommerce_dataset_updated[[#This Row],['[Purchase_Date']]], "mmm")</f>
        <v>Jul</v>
      </c>
      <c r="S2123" s="6" t="str">
        <f>TEXT(ecommerce_dataset_updated[[#This Row],['[Purchase_Date']]], "ddd")</f>
        <v>Wed</v>
      </c>
      <c r="T2123" s="6">
        <f>ecommerce_dataset_updated[[#This Row],[Final_Price(Rs.) _]]-ecommerce_dataset_updated[[#This Row],['[Final_Price(Rs.)']]]</f>
        <v>-2.0000000000095497E-3</v>
      </c>
      <c r="U2123" s="6" t="b">
        <f xml:space="preserve"> AND(ecommerce_dataset_updated[[#This Row],[Final_Price(Rs.) _]]=ecommerce_dataset_updated[[#This Row],['[Final_Price(Rs.)']]])</f>
        <v>0</v>
      </c>
      <c r="V2123" s="5"/>
    </row>
    <row r="2124" spans="1:22">
      <c r="A2124" t="s">
        <v>8421</v>
      </c>
      <c r="B2124" t="s">
        <v>8422</v>
      </c>
      <c r="C2124" t="s">
        <v>39</v>
      </c>
      <c r="D2124" s="9" t="s">
        <v>8423</v>
      </c>
      <c r="E2124" s="8">
        <f>ecommerce_dataset_updated[[#This Row],[Price (Rs.)]]+0</f>
        <v>373.59</v>
      </c>
      <c r="F2124" s="6" t="s">
        <v>47</v>
      </c>
      <c r="G2124" s="7">
        <f>ecommerce_dataset_updated[[#This Row],[Discount (%)]]+0</f>
        <v>50</v>
      </c>
      <c r="H2124" s="6" t="s">
        <v>1530</v>
      </c>
      <c r="I2124" s="6">
        <f>ecommerce_dataset_updated[[#This Row],['[Price (Rs.)']]]*ecommerce_dataset_updated[[#This Row],['[Discount (%)']]]/100</f>
        <v>186.79499999999999</v>
      </c>
      <c r="J2124" s="6">
        <f>ecommerce_dataset_updated[[#This Row],[Final_Price(Rs.)]]+0</f>
        <v>186.79</v>
      </c>
      <c r="K2124" s="6">
        <f xml:space="preserve"> ecommerce_dataset_updated[[#This Row],['[Price (Rs.)']]]-ecommerce_dataset_updated[[#This Row],[Discount Amount _]]</f>
        <v>186.79499999999999</v>
      </c>
      <c r="L2124" t="s">
        <v>35</v>
      </c>
      <c r="M2124" t="s">
        <v>591</v>
      </c>
      <c r="N2124" s="4" t="s">
        <v>14071</v>
      </c>
      <c r="O2124" s="4" t="s">
        <v>14051</v>
      </c>
      <c r="P2124" s="4" t="s">
        <v>14079</v>
      </c>
      <c r="Q2124" s="5">
        <f>DATE(ecommerce_dataset_updated[[#This Row],[YYYY]],ecommerce_dataset_updated[[#This Row],[MM]],ecommerce_dataset_updated[[#This Row],[DD]])</f>
        <v>45346</v>
      </c>
      <c r="R2124" s="6" t="str">
        <f>TEXT(ecommerce_dataset_updated[[#This Row],['[Purchase_Date']]], "mmm")</f>
        <v>Feb</v>
      </c>
      <c r="S2124" s="6" t="str">
        <f>TEXT(ecommerce_dataset_updated[[#This Row],['[Purchase_Date']]], "ddd")</f>
        <v>Sat</v>
      </c>
      <c r="T2124" s="6">
        <f>ecommerce_dataset_updated[[#This Row],[Final_Price(Rs.) _]]-ecommerce_dataset_updated[[#This Row],['[Final_Price(Rs.)']]]</f>
        <v>4.9999999999954525E-3</v>
      </c>
      <c r="U2124" s="6" t="b">
        <f xml:space="preserve"> AND(ecommerce_dataset_updated[[#This Row],[Final_Price(Rs.) _]]=ecommerce_dataset_updated[[#This Row],['[Final_Price(Rs.)']]])</f>
        <v>0</v>
      </c>
      <c r="V2124" s="5"/>
    </row>
    <row r="2125" spans="1:22">
      <c r="A2125" t="s">
        <v>8424</v>
      </c>
      <c r="B2125" t="s">
        <v>8425</v>
      </c>
      <c r="C2125" t="s">
        <v>114</v>
      </c>
      <c r="D2125" s="9" t="s">
        <v>8426</v>
      </c>
      <c r="E2125" s="8">
        <f>ecommerce_dataset_updated[[#This Row],[Price (Rs.)]]+0</f>
        <v>117.15</v>
      </c>
      <c r="F2125" s="6" t="s">
        <v>53</v>
      </c>
      <c r="G2125" s="7">
        <f>ecommerce_dataset_updated[[#This Row],[Discount (%)]]+0</f>
        <v>5</v>
      </c>
      <c r="H2125" s="6" t="s">
        <v>8427</v>
      </c>
      <c r="I2125" s="6">
        <f>ecommerce_dataset_updated[[#This Row],['[Price (Rs.)']]]*ecommerce_dataset_updated[[#This Row],['[Discount (%)']]]/100</f>
        <v>5.8574999999999999</v>
      </c>
      <c r="J2125" s="6">
        <f>ecommerce_dataset_updated[[#This Row],[Final_Price(Rs.)]]+0</f>
        <v>111.29</v>
      </c>
      <c r="K2125" s="6">
        <f xml:space="preserve"> ecommerce_dataset_updated[[#This Row],['[Price (Rs.)']]]-ecommerce_dataset_updated[[#This Row],[Discount Amount _]]</f>
        <v>111.2925</v>
      </c>
      <c r="L2125" t="s">
        <v>120</v>
      </c>
      <c r="M2125" t="s">
        <v>891</v>
      </c>
      <c r="N2125" s="4" t="s">
        <v>20</v>
      </c>
      <c r="O2125" s="4" t="s">
        <v>75</v>
      </c>
      <c r="P2125" s="4" t="s">
        <v>14079</v>
      </c>
      <c r="Q2125" s="5">
        <f>DATE(ecommerce_dataset_updated[[#This Row],[YYYY]],ecommerce_dataset_updated[[#This Row],[MM]],ecommerce_dataset_updated[[#This Row],[DD]])</f>
        <v>45585</v>
      </c>
      <c r="R2125" s="6" t="str">
        <f>TEXT(ecommerce_dataset_updated[[#This Row],['[Purchase_Date']]], "mmm")</f>
        <v>Oct</v>
      </c>
      <c r="S2125" s="6" t="str">
        <f>TEXT(ecommerce_dataset_updated[[#This Row],['[Purchase_Date']]], "ddd")</f>
        <v>Sun</v>
      </c>
      <c r="T2125" s="6">
        <f>ecommerce_dataset_updated[[#This Row],[Final_Price(Rs.) _]]-ecommerce_dataset_updated[[#This Row],['[Final_Price(Rs.)']]]</f>
        <v>2.4999999999977263E-3</v>
      </c>
      <c r="U2125" s="6" t="b">
        <f xml:space="preserve"> AND(ecommerce_dataset_updated[[#This Row],[Final_Price(Rs.) _]]=ecommerce_dataset_updated[[#This Row],['[Final_Price(Rs.)']]])</f>
        <v>0</v>
      </c>
      <c r="V2125" s="5"/>
    </row>
    <row r="2126" spans="1:22">
      <c r="A2126" t="s">
        <v>8428</v>
      </c>
      <c r="B2126" t="s">
        <v>8429</v>
      </c>
      <c r="C2126" t="s">
        <v>32</v>
      </c>
      <c r="D2126" s="9" t="s">
        <v>8430</v>
      </c>
      <c r="E2126" s="8">
        <f>ecommerce_dataset_updated[[#This Row],[Price (Rs.)]]+0</f>
        <v>267.5</v>
      </c>
      <c r="F2126" s="6" t="s">
        <v>26</v>
      </c>
      <c r="G2126" s="7">
        <f>ecommerce_dataset_updated[[#This Row],[Discount (%)]]+0</f>
        <v>25</v>
      </c>
      <c r="H2126" s="6" t="s">
        <v>8431</v>
      </c>
      <c r="I2126" s="6">
        <f>ecommerce_dataset_updated[[#This Row],['[Price (Rs.)']]]*ecommerce_dataset_updated[[#This Row],['[Discount (%)']]]/100</f>
        <v>66.875</v>
      </c>
      <c r="J2126" s="6">
        <f>ecommerce_dataset_updated[[#This Row],[Final_Price(Rs.)]]+0</f>
        <v>200.62</v>
      </c>
      <c r="K2126" s="6">
        <f xml:space="preserve"> ecommerce_dataset_updated[[#This Row],['[Price (Rs.)']]]-ecommerce_dataset_updated[[#This Row],[Discount Amount _]]</f>
        <v>200.625</v>
      </c>
      <c r="L2126" t="s">
        <v>35</v>
      </c>
      <c r="M2126" t="s">
        <v>2827</v>
      </c>
      <c r="N2126" s="4" t="s">
        <v>14065</v>
      </c>
      <c r="O2126" s="4" t="s">
        <v>75</v>
      </c>
      <c r="P2126" s="4" t="s">
        <v>14079</v>
      </c>
      <c r="Q2126" s="5">
        <f>DATE(ecommerce_dataset_updated[[#This Row],[YYYY]],ecommerce_dataset_updated[[#This Row],[MM]],ecommerce_dataset_updated[[#This Row],[DD]])</f>
        <v>45588</v>
      </c>
      <c r="R2126" s="6" t="str">
        <f>TEXT(ecommerce_dataset_updated[[#This Row],['[Purchase_Date']]], "mmm")</f>
        <v>Oct</v>
      </c>
      <c r="S2126" s="6" t="str">
        <f>TEXT(ecommerce_dataset_updated[[#This Row],['[Purchase_Date']]], "ddd")</f>
        <v>Wed</v>
      </c>
      <c r="T2126" s="6">
        <f>ecommerce_dataset_updated[[#This Row],[Final_Price(Rs.) _]]-ecommerce_dataset_updated[[#This Row],['[Final_Price(Rs.)']]]</f>
        <v>4.9999999999954525E-3</v>
      </c>
      <c r="U2126" s="6" t="b">
        <f xml:space="preserve"> AND(ecommerce_dataset_updated[[#This Row],[Final_Price(Rs.) _]]=ecommerce_dataset_updated[[#This Row],['[Final_Price(Rs.)']]])</f>
        <v>0</v>
      </c>
      <c r="V2126" s="5"/>
    </row>
    <row r="2127" spans="1:22">
      <c r="A2127" t="s">
        <v>8432</v>
      </c>
      <c r="B2127" t="s">
        <v>8433</v>
      </c>
      <c r="C2127" t="s">
        <v>45</v>
      </c>
      <c r="D2127" s="9" t="s">
        <v>8434</v>
      </c>
      <c r="E2127" s="8">
        <f>ecommerce_dataset_updated[[#This Row],[Price (Rs.)]]+0</f>
        <v>444.15</v>
      </c>
      <c r="F2127" s="6" t="s">
        <v>53</v>
      </c>
      <c r="G2127" s="7">
        <f>ecommerce_dataset_updated[[#This Row],[Discount (%)]]+0</f>
        <v>5</v>
      </c>
      <c r="H2127" s="6" t="s">
        <v>8435</v>
      </c>
      <c r="I2127" s="6">
        <f>ecommerce_dataset_updated[[#This Row],['[Price (Rs.)']]]*ecommerce_dataset_updated[[#This Row],['[Discount (%)']]]/100</f>
        <v>22.2075</v>
      </c>
      <c r="J2127" s="6">
        <f>ecommerce_dataset_updated[[#This Row],[Final_Price(Rs.)]]+0</f>
        <v>421.94</v>
      </c>
      <c r="K2127" s="6">
        <f xml:space="preserve"> ecommerce_dataset_updated[[#This Row],['[Price (Rs.)']]]-ecommerce_dataset_updated[[#This Row],[Discount Amount _]]</f>
        <v>421.9425</v>
      </c>
      <c r="L2127" t="s">
        <v>14</v>
      </c>
      <c r="M2127" t="s">
        <v>71</v>
      </c>
      <c r="N2127" s="4" t="s">
        <v>14049</v>
      </c>
      <c r="O2127" s="4" t="s">
        <v>14052</v>
      </c>
      <c r="P2127" s="4" t="s">
        <v>14079</v>
      </c>
      <c r="Q2127" s="5">
        <f>DATE(ecommerce_dataset_updated[[#This Row],[YYYY]],ecommerce_dataset_updated[[#This Row],[MM]],ecommerce_dataset_updated[[#This Row],[DD]])</f>
        <v>45302</v>
      </c>
      <c r="R2127" s="6" t="str">
        <f>TEXT(ecommerce_dataset_updated[[#This Row],['[Purchase_Date']]], "mmm")</f>
        <v>Jan</v>
      </c>
      <c r="S2127" s="6" t="str">
        <f>TEXT(ecommerce_dataset_updated[[#This Row],['[Purchase_Date']]], "ddd")</f>
        <v>Thu</v>
      </c>
      <c r="T2127" s="6">
        <f>ecommerce_dataset_updated[[#This Row],[Final_Price(Rs.) _]]-ecommerce_dataset_updated[[#This Row],['[Final_Price(Rs.)']]]</f>
        <v>2.4999999999977263E-3</v>
      </c>
      <c r="U2127" s="6" t="b">
        <f xml:space="preserve"> AND(ecommerce_dataset_updated[[#This Row],[Final_Price(Rs.) _]]=ecommerce_dataset_updated[[#This Row],['[Final_Price(Rs.)']]])</f>
        <v>0</v>
      </c>
      <c r="V2127" s="5"/>
    </row>
    <row r="2128" spans="1:22">
      <c r="A2128" t="s">
        <v>8436</v>
      </c>
      <c r="B2128" t="s">
        <v>8437</v>
      </c>
      <c r="C2128" t="s">
        <v>10</v>
      </c>
      <c r="D2128" s="9" t="s">
        <v>8438</v>
      </c>
      <c r="E2128" s="8">
        <f>ecommerce_dataset_updated[[#This Row],[Price (Rs.)]]+0</f>
        <v>135.6</v>
      </c>
      <c r="F2128" s="6" t="s">
        <v>107</v>
      </c>
      <c r="G2128" s="7">
        <f>ecommerce_dataset_updated[[#This Row],[Discount (%)]]+0</f>
        <v>0</v>
      </c>
      <c r="H2128" s="6" t="s">
        <v>8438</v>
      </c>
      <c r="I2128" s="6">
        <f>ecommerce_dataset_updated[[#This Row],['[Price (Rs.)']]]*ecommerce_dataset_updated[[#This Row],['[Discount (%)']]]/100</f>
        <v>0</v>
      </c>
      <c r="J2128" s="6">
        <f>ecommerce_dataset_updated[[#This Row],[Final_Price(Rs.)]]+0</f>
        <v>135.6</v>
      </c>
      <c r="K2128" s="6">
        <f xml:space="preserve"> ecommerce_dataset_updated[[#This Row],['[Price (Rs.)']]]-ecommerce_dataset_updated[[#This Row],[Discount Amount _]]</f>
        <v>135.6</v>
      </c>
      <c r="L2128" t="s">
        <v>77</v>
      </c>
      <c r="M2128" t="s">
        <v>1373</v>
      </c>
      <c r="N2128" s="4" t="s">
        <v>14071</v>
      </c>
      <c r="O2128" s="4" t="s">
        <v>14055</v>
      </c>
      <c r="P2128" s="4" t="s">
        <v>14079</v>
      </c>
      <c r="Q2128" s="5">
        <f>DATE(ecommerce_dataset_updated[[#This Row],[YYYY]],ecommerce_dataset_updated[[#This Row],[MM]],ecommerce_dataset_updated[[#This Row],[DD]])</f>
        <v>45528</v>
      </c>
      <c r="R2128" s="6" t="str">
        <f>TEXT(ecommerce_dataset_updated[[#This Row],['[Purchase_Date']]], "mmm")</f>
        <v>Aug</v>
      </c>
      <c r="S2128" s="6" t="str">
        <f>TEXT(ecommerce_dataset_updated[[#This Row],['[Purchase_Date']]], "ddd")</f>
        <v>Sat</v>
      </c>
      <c r="T2128" s="6">
        <f>ecommerce_dataset_updated[[#This Row],[Final_Price(Rs.) _]]-ecommerce_dataset_updated[[#This Row],['[Final_Price(Rs.)']]]</f>
        <v>0</v>
      </c>
      <c r="U2128" s="6" t="b">
        <f xml:space="preserve"> AND(ecommerce_dataset_updated[[#This Row],[Final_Price(Rs.) _]]=ecommerce_dataset_updated[[#This Row],['[Final_Price(Rs.)']]])</f>
        <v>1</v>
      </c>
      <c r="V2128" s="5"/>
    </row>
    <row r="2129" spans="1:22">
      <c r="A2129" t="s">
        <v>8439</v>
      </c>
      <c r="B2129" t="s">
        <v>8440</v>
      </c>
      <c r="C2129" t="s">
        <v>68</v>
      </c>
      <c r="D2129" s="9" t="s">
        <v>8441</v>
      </c>
      <c r="E2129" s="8">
        <f>ecommerce_dataset_updated[[#This Row],[Price (Rs.)]]+0</f>
        <v>70.14</v>
      </c>
      <c r="F2129" s="6" t="s">
        <v>154</v>
      </c>
      <c r="G2129" s="7">
        <f>ecommerce_dataset_updated[[#This Row],[Discount (%)]]+0</f>
        <v>30</v>
      </c>
      <c r="H2129" s="6" t="s">
        <v>5554</v>
      </c>
      <c r="I2129" s="6">
        <f>ecommerce_dataset_updated[[#This Row],['[Price (Rs.)']]]*ecommerce_dataset_updated[[#This Row],['[Discount (%)']]]/100</f>
        <v>21.041999999999998</v>
      </c>
      <c r="J2129" s="6">
        <f>ecommerce_dataset_updated[[#This Row],[Final_Price(Rs.)]]+0</f>
        <v>49.1</v>
      </c>
      <c r="K2129" s="6">
        <f xml:space="preserve"> ecommerce_dataset_updated[[#This Row],['[Price (Rs.)']]]-ecommerce_dataset_updated[[#This Row],[Discount Amount _]]</f>
        <v>49.097999999999999</v>
      </c>
      <c r="L2129" t="s">
        <v>28</v>
      </c>
      <c r="M2129" t="s">
        <v>1024</v>
      </c>
      <c r="N2129" s="4" t="s">
        <v>14053</v>
      </c>
      <c r="O2129" s="4" t="s">
        <v>14062</v>
      </c>
      <c r="P2129" s="4" t="s">
        <v>14079</v>
      </c>
      <c r="Q2129" s="5">
        <f>DATE(ecommerce_dataset_updated[[#This Row],[YYYY]],ecommerce_dataset_updated[[#This Row],[MM]],ecommerce_dataset_updated[[#This Row],[DD]])</f>
        <v>45447</v>
      </c>
      <c r="R2129" s="6" t="str">
        <f>TEXT(ecommerce_dataset_updated[[#This Row],['[Purchase_Date']]], "mmm")</f>
        <v>Jun</v>
      </c>
      <c r="S2129" s="6" t="str">
        <f>TEXT(ecommerce_dataset_updated[[#This Row],['[Purchase_Date']]], "ddd")</f>
        <v>Tue</v>
      </c>
      <c r="T2129" s="6">
        <f>ecommerce_dataset_updated[[#This Row],[Final_Price(Rs.) _]]-ecommerce_dataset_updated[[#This Row],['[Final_Price(Rs.)']]]</f>
        <v>-2.0000000000024443E-3</v>
      </c>
      <c r="U2129" s="6" t="b">
        <f xml:space="preserve"> AND(ecommerce_dataset_updated[[#This Row],[Final_Price(Rs.) _]]=ecommerce_dataset_updated[[#This Row],['[Final_Price(Rs.)']]])</f>
        <v>0</v>
      </c>
      <c r="V2129" s="5"/>
    </row>
    <row r="2130" spans="1:22">
      <c r="A2130" t="s">
        <v>8442</v>
      </c>
      <c r="B2130" t="s">
        <v>8443</v>
      </c>
      <c r="C2130" t="s">
        <v>18</v>
      </c>
      <c r="D2130" s="9" t="s">
        <v>8444</v>
      </c>
      <c r="E2130" s="8">
        <f>ecommerce_dataset_updated[[#This Row],[Price (Rs.)]]+0</f>
        <v>155.81</v>
      </c>
      <c r="F2130" s="6" t="s">
        <v>47</v>
      </c>
      <c r="G2130" s="7">
        <f>ecommerce_dataset_updated[[#This Row],[Discount (%)]]+0</f>
        <v>50</v>
      </c>
      <c r="H2130" s="6" t="s">
        <v>8445</v>
      </c>
      <c r="I2130" s="6">
        <f>ecommerce_dataset_updated[[#This Row],['[Price (Rs.)']]]*ecommerce_dataset_updated[[#This Row],['[Discount (%)']]]/100</f>
        <v>77.905000000000001</v>
      </c>
      <c r="J2130" s="6">
        <f>ecommerce_dataset_updated[[#This Row],[Final_Price(Rs.)]]+0</f>
        <v>77.91</v>
      </c>
      <c r="K2130" s="6">
        <f xml:space="preserve"> ecommerce_dataset_updated[[#This Row],['[Price (Rs.)']]]-ecommerce_dataset_updated[[#This Row],[Discount Amount _]]</f>
        <v>77.905000000000001</v>
      </c>
      <c r="L2130" t="s">
        <v>35</v>
      </c>
      <c r="M2130" t="s">
        <v>2141</v>
      </c>
      <c r="N2130" s="4" t="s">
        <v>2910</v>
      </c>
      <c r="O2130" s="4" t="s">
        <v>14055</v>
      </c>
      <c r="P2130" s="4" t="s">
        <v>14079</v>
      </c>
      <c r="Q2130" s="5">
        <f>DATE(ecommerce_dataset_updated[[#This Row],[YYYY]],ecommerce_dataset_updated[[#This Row],[MM]],ecommerce_dataset_updated[[#This Row],[DD]])</f>
        <v>45518</v>
      </c>
      <c r="R2130" s="6" t="str">
        <f>TEXT(ecommerce_dataset_updated[[#This Row],['[Purchase_Date']]], "mmm")</f>
        <v>Aug</v>
      </c>
      <c r="S2130" s="6" t="str">
        <f>TEXT(ecommerce_dataset_updated[[#This Row],['[Purchase_Date']]], "ddd")</f>
        <v>Wed</v>
      </c>
      <c r="T2130" s="6">
        <f>ecommerce_dataset_updated[[#This Row],[Final_Price(Rs.) _]]-ecommerce_dataset_updated[[#This Row],['[Final_Price(Rs.)']]]</f>
        <v>-4.9999999999954525E-3</v>
      </c>
      <c r="U2130" s="6" t="b">
        <f xml:space="preserve"> AND(ecommerce_dataset_updated[[#This Row],[Final_Price(Rs.) _]]=ecommerce_dataset_updated[[#This Row],['[Final_Price(Rs.)']]])</f>
        <v>0</v>
      </c>
      <c r="V2130" s="5"/>
    </row>
    <row r="2131" spans="1:22">
      <c r="A2131" t="s">
        <v>8446</v>
      </c>
      <c r="B2131" t="s">
        <v>8447</v>
      </c>
      <c r="C2131" t="s">
        <v>45</v>
      </c>
      <c r="D2131" s="9" t="s">
        <v>8448</v>
      </c>
      <c r="E2131" s="8">
        <f>ecommerce_dataset_updated[[#This Row],[Price (Rs.)]]+0</f>
        <v>313.29000000000002</v>
      </c>
      <c r="F2131" s="6" t="s">
        <v>12</v>
      </c>
      <c r="G2131" s="7">
        <f>ecommerce_dataset_updated[[#This Row],[Discount (%)]]+0</f>
        <v>15</v>
      </c>
      <c r="H2131" s="6" t="s">
        <v>8449</v>
      </c>
      <c r="I2131" s="6">
        <f>ecommerce_dataset_updated[[#This Row],['[Price (Rs.)']]]*ecommerce_dataset_updated[[#This Row],['[Discount (%)']]]/100</f>
        <v>46.993500000000004</v>
      </c>
      <c r="J2131" s="6">
        <f>ecommerce_dataset_updated[[#This Row],[Final_Price(Rs.)]]+0</f>
        <v>266.3</v>
      </c>
      <c r="K2131" s="6">
        <f xml:space="preserve"> ecommerce_dataset_updated[[#This Row],['[Price (Rs.)']]]-ecommerce_dataset_updated[[#This Row],[Discount Amount _]]</f>
        <v>266.29650000000004</v>
      </c>
      <c r="L2131" t="s">
        <v>120</v>
      </c>
      <c r="M2131" t="s">
        <v>600</v>
      </c>
      <c r="N2131" s="4" t="s">
        <v>14072</v>
      </c>
      <c r="O2131" s="4" t="s">
        <v>14053</v>
      </c>
      <c r="P2131" s="4" t="s">
        <v>14079</v>
      </c>
      <c r="Q2131" s="5">
        <f>DATE(ecommerce_dataset_updated[[#This Row],[YYYY]],ecommerce_dataset_updated[[#This Row],[MM]],ecommerce_dataset_updated[[#This Row],[DD]])</f>
        <v>45398</v>
      </c>
      <c r="R2131" s="6" t="str">
        <f>TEXT(ecommerce_dataset_updated[[#This Row],['[Purchase_Date']]], "mmm")</f>
        <v>Apr</v>
      </c>
      <c r="S2131" s="6" t="str">
        <f>TEXT(ecommerce_dataset_updated[[#This Row],['[Purchase_Date']]], "ddd")</f>
        <v>Tue</v>
      </c>
      <c r="T2131" s="6">
        <f>ecommerce_dataset_updated[[#This Row],[Final_Price(Rs.) _]]-ecommerce_dataset_updated[[#This Row],['[Final_Price(Rs.)']]]</f>
        <v>-3.4999999999740794E-3</v>
      </c>
      <c r="U2131" s="6" t="b">
        <f xml:space="preserve"> AND(ecommerce_dataset_updated[[#This Row],[Final_Price(Rs.) _]]=ecommerce_dataset_updated[[#This Row],['[Final_Price(Rs.)']]])</f>
        <v>0</v>
      </c>
      <c r="V2131" s="5"/>
    </row>
    <row r="2132" spans="1:22">
      <c r="A2132" t="s">
        <v>8450</v>
      </c>
      <c r="B2132" t="s">
        <v>8451</v>
      </c>
      <c r="C2132" t="s">
        <v>32</v>
      </c>
      <c r="D2132" s="9" t="s">
        <v>2530</v>
      </c>
      <c r="E2132" s="8">
        <f>ecommerce_dataset_updated[[#This Row],[Price (Rs.)]]+0</f>
        <v>478.62</v>
      </c>
      <c r="F2132" s="6" t="s">
        <v>75</v>
      </c>
      <c r="G2132" s="7">
        <f>ecommerce_dataset_updated[[#This Row],[Discount (%)]]+0</f>
        <v>10</v>
      </c>
      <c r="H2132" s="6" t="s">
        <v>8452</v>
      </c>
      <c r="I2132" s="6">
        <f>ecommerce_dataset_updated[[#This Row],['[Price (Rs.)']]]*ecommerce_dataset_updated[[#This Row],['[Discount (%)']]]/100</f>
        <v>47.861999999999995</v>
      </c>
      <c r="J2132" s="6">
        <f>ecommerce_dataset_updated[[#This Row],[Final_Price(Rs.)]]+0</f>
        <v>430.76</v>
      </c>
      <c r="K2132" s="6">
        <f xml:space="preserve"> ecommerce_dataset_updated[[#This Row],['[Price (Rs.)']]]-ecommerce_dataset_updated[[#This Row],[Discount Amount _]]</f>
        <v>430.75800000000004</v>
      </c>
      <c r="L2132" t="s">
        <v>28</v>
      </c>
      <c r="M2132" t="s">
        <v>408</v>
      </c>
      <c r="N2132" s="4" t="s">
        <v>14050</v>
      </c>
      <c r="O2132" s="4" t="s">
        <v>14052</v>
      </c>
      <c r="P2132" s="4" t="s">
        <v>14079</v>
      </c>
      <c r="Q2132" s="5">
        <f>DATE(ecommerce_dataset_updated[[#This Row],[YYYY]],ecommerce_dataset_updated[[#This Row],[MM]],ecommerce_dataset_updated[[#This Row],[DD]])</f>
        <v>45300</v>
      </c>
      <c r="R2132" s="6" t="str">
        <f>TEXT(ecommerce_dataset_updated[[#This Row],['[Purchase_Date']]], "mmm")</f>
        <v>Jan</v>
      </c>
      <c r="S2132" s="6" t="str">
        <f>TEXT(ecommerce_dataset_updated[[#This Row],['[Purchase_Date']]], "ddd")</f>
        <v>Tue</v>
      </c>
      <c r="T2132" s="6">
        <f>ecommerce_dataset_updated[[#This Row],[Final_Price(Rs.) _]]-ecommerce_dataset_updated[[#This Row],['[Final_Price(Rs.)']]]</f>
        <v>-1.9999999999527063E-3</v>
      </c>
      <c r="U2132" s="6" t="b">
        <f xml:space="preserve"> AND(ecommerce_dataset_updated[[#This Row],[Final_Price(Rs.) _]]=ecommerce_dataset_updated[[#This Row],['[Final_Price(Rs.)']]])</f>
        <v>0</v>
      </c>
      <c r="V2132" s="5"/>
    </row>
    <row r="2133" spans="1:22">
      <c r="A2133" t="s">
        <v>8453</v>
      </c>
      <c r="B2133" t="s">
        <v>8454</v>
      </c>
      <c r="C2133" t="s">
        <v>68</v>
      </c>
      <c r="D2133" s="9" t="s">
        <v>8455</v>
      </c>
      <c r="E2133" s="8">
        <f>ecommerce_dataset_updated[[#This Row],[Price (Rs.)]]+0</f>
        <v>175.5</v>
      </c>
      <c r="F2133" s="6" t="s">
        <v>26</v>
      </c>
      <c r="G2133" s="7">
        <f>ecommerce_dataset_updated[[#This Row],[Discount (%)]]+0</f>
        <v>25</v>
      </c>
      <c r="H2133" s="6" t="s">
        <v>8456</v>
      </c>
      <c r="I2133" s="6">
        <f>ecommerce_dataset_updated[[#This Row],['[Price (Rs.)']]]*ecommerce_dataset_updated[[#This Row],['[Discount (%)']]]/100</f>
        <v>43.875</v>
      </c>
      <c r="J2133" s="6">
        <f>ecommerce_dataset_updated[[#This Row],[Final_Price(Rs.)]]+0</f>
        <v>131.62</v>
      </c>
      <c r="K2133" s="6">
        <f xml:space="preserve"> ecommerce_dataset_updated[[#This Row],['[Price (Rs.)']]]-ecommerce_dataset_updated[[#This Row],[Discount Amount _]]</f>
        <v>131.625</v>
      </c>
      <c r="L2133" t="s">
        <v>28</v>
      </c>
      <c r="M2133" t="s">
        <v>2468</v>
      </c>
      <c r="N2133" s="4" t="s">
        <v>14053</v>
      </c>
      <c r="O2133" s="4" t="s">
        <v>14049</v>
      </c>
      <c r="P2133" s="4" t="s">
        <v>14079</v>
      </c>
      <c r="Q2133" s="5">
        <f>DATE(ecommerce_dataset_updated[[#This Row],[YYYY]],ecommerce_dataset_updated[[#This Row],[MM]],ecommerce_dataset_updated[[#This Row],[DD]])</f>
        <v>45600</v>
      </c>
      <c r="R2133" s="6" t="str">
        <f>TEXT(ecommerce_dataset_updated[[#This Row],['[Purchase_Date']]], "mmm")</f>
        <v>Nov</v>
      </c>
      <c r="S2133" s="6" t="str">
        <f>TEXT(ecommerce_dataset_updated[[#This Row],['[Purchase_Date']]], "ddd")</f>
        <v>Mon</v>
      </c>
      <c r="T2133" s="6">
        <f>ecommerce_dataset_updated[[#This Row],[Final_Price(Rs.) _]]-ecommerce_dataset_updated[[#This Row],['[Final_Price(Rs.)']]]</f>
        <v>4.9999999999954525E-3</v>
      </c>
      <c r="U2133" s="6" t="b">
        <f xml:space="preserve"> AND(ecommerce_dataset_updated[[#This Row],[Final_Price(Rs.) _]]=ecommerce_dataset_updated[[#This Row],['[Final_Price(Rs.)']]])</f>
        <v>0</v>
      </c>
      <c r="V2133" s="5"/>
    </row>
    <row r="2134" spans="1:22">
      <c r="A2134" t="s">
        <v>8457</v>
      </c>
      <c r="B2134" t="s">
        <v>8458</v>
      </c>
      <c r="C2134" t="s">
        <v>32</v>
      </c>
      <c r="D2134" s="9" t="s">
        <v>8459</v>
      </c>
      <c r="E2134" s="8">
        <f>ecommerce_dataset_updated[[#This Row],[Price (Rs.)]]+0</f>
        <v>90.76</v>
      </c>
      <c r="F2134" s="6" t="s">
        <v>26</v>
      </c>
      <c r="G2134" s="7">
        <f>ecommerce_dataset_updated[[#This Row],[Discount (%)]]+0</f>
        <v>25</v>
      </c>
      <c r="H2134" s="6" t="s">
        <v>8460</v>
      </c>
      <c r="I2134" s="6">
        <f>ecommerce_dataset_updated[[#This Row],['[Price (Rs.)']]]*ecommerce_dataset_updated[[#This Row],['[Discount (%)']]]/100</f>
        <v>22.69</v>
      </c>
      <c r="J2134" s="6">
        <f>ecommerce_dataset_updated[[#This Row],[Final_Price(Rs.)]]+0</f>
        <v>68.069999999999993</v>
      </c>
      <c r="K2134" s="6">
        <f xml:space="preserve"> ecommerce_dataset_updated[[#This Row],['[Price (Rs.)']]]-ecommerce_dataset_updated[[#This Row],[Discount Amount _]]</f>
        <v>68.070000000000007</v>
      </c>
      <c r="L2134" t="s">
        <v>35</v>
      </c>
      <c r="M2134" t="s">
        <v>1352</v>
      </c>
      <c r="N2134" s="4" t="s">
        <v>14067</v>
      </c>
      <c r="O2134" s="4" t="s">
        <v>14052</v>
      </c>
      <c r="P2134" s="4" t="s">
        <v>14079</v>
      </c>
      <c r="Q2134" s="5">
        <f>DATE(ecommerce_dataset_updated[[#This Row],[YYYY]],ecommerce_dataset_updated[[#This Row],[MM]],ecommerce_dataset_updated[[#This Row],[DD]])</f>
        <v>45298</v>
      </c>
      <c r="R2134" s="6" t="str">
        <f>TEXT(ecommerce_dataset_updated[[#This Row],['[Purchase_Date']]], "mmm")</f>
        <v>Jan</v>
      </c>
      <c r="S2134" s="6" t="str">
        <f>TEXT(ecommerce_dataset_updated[[#This Row],['[Purchase_Date']]], "ddd")</f>
        <v>Sun</v>
      </c>
      <c r="T2134" s="6">
        <f>ecommerce_dataset_updated[[#This Row],[Final_Price(Rs.) _]]-ecommerce_dataset_updated[[#This Row],['[Final_Price(Rs.)']]]</f>
        <v>0</v>
      </c>
      <c r="U2134" s="6" t="b">
        <f xml:space="preserve"> AND(ecommerce_dataset_updated[[#This Row],[Final_Price(Rs.) _]]=ecommerce_dataset_updated[[#This Row],['[Final_Price(Rs.)']]])</f>
        <v>1</v>
      </c>
      <c r="V2134" s="5"/>
    </row>
    <row r="2135" spans="1:22">
      <c r="A2135" t="s">
        <v>8461</v>
      </c>
      <c r="B2135" t="s">
        <v>8462</v>
      </c>
      <c r="C2135" t="s">
        <v>114</v>
      </c>
      <c r="D2135" s="9" t="s">
        <v>8463</v>
      </c>
      <c r="E2135" s="8">
        <f>ecommerce_dataset_updated[[#This Row],[Price (Rs.)]]+0</f>
        <v>323.20999999999998</v>
      </c>
      <c r="F2135" s="6" t="s">
        <v>26</v>
      </c>
      <c r="G2135" s="7">
        <f>ecommerce_dataset_updated[[#This Row],[Discount (%)]]+0</f>
        <v>25</v>
      </c>
      <c r="H2135" s="6" t="s">
        <v>8464</v>
      </c>
      <c r="I2135" s="6">
        <f>ecommerce_dataset_updated[[#This Row],['[Price (Rs.)']]]*ecommerce_dataset_updated[[#This Row],['[Discount (%)']]]/100</f>
        <v>80.802499999999995</v>
      </c>
      <c r="J2135" s="6">
        <f>ecommerce_dataset_updated[[#This Row],[Final_Price(Rs.)]]+0</f>
        <v>242.41</v>
      </c>
      <c r="K2135" s="6">
        <f xml:space="preserve"> ecommerce_dataset_updated[[#This Row],['[Price (Rs.)']]]-ecommerce_dataset_updated[[#This Row],[Discount Amount _]]</f>
        <v>242.40749999999997</v>
      </c>
      <c r="L2135" t="s">
        <v>14</v>
      </c>
      <c r="M2135" t="s">
        <v>357</v>
      </c>
      <c r="N2135" s="4" t="s">
        <v>14058</v>
      </c>
      <c r="O2135" s="4" t="s">
        <v>14052</v>
      </c>
      <c r="P2135" s="4" t="s">
        <v>14079</v>
      </c>
      <c r="Q2135" s="5">
        <f>DATE(ecommerce_dataset_updated[[#This Row],[YYYY]],ecommerce_dataset_updated[[#This Row],[MM]],ecommerce_dataset_updated[[#This Row],[DD]])</f>
        <v>45320</v>
      </c>
      <c r="R2135" s="6" t="str">
        <f>TEXT(ecommerce_dataset_updated[[#This Row],['[Purchase_Date']]], "mmm")</f>
        <v>Jan</v>
      </c>
      <c r="S2135" s="6" t="str">
        <f>TEXT(ecommerce_dataset_updated[[#This Row],['[Purchase_Date']]], "ddd")</f>
        <v>Mon</v>
      </c>
      <c r="T2135" s="6">
        <f>ecommerce_dataset_updated[[#This Row],[Final_Price(Rs.) _]]-ecommerce_dataset_updated[[#This Row],['[Final_Price(Rs.)']]]</f>
        <v>-2.500000000026148E-3</v>
      </c>
      <c r="U2135" s="6" t="b">
        <f xml:space="preserve"> AND(ecommerce_dataset_updated[[#This Row],[Final_Price(Rs.) _]]=ecommerce_dataset_updated[[#This Row],['[Final_Price(Rs.)']]])</f>
        <v>0</v>
      </c>
      <c r="V2135" s="5"/>
    </row>
    <row r="2136" spans="1:22">
      <c r="A2136" t="s">
        <v>8465</v>
      </c>
      <c r="B2136" t="s">
        <v>8466</v>
      </c>
      <c r="C2136" t="s">
        <v>10</v>
      </c>
      <c r="D2136" s="9" t="s">
        <v>8467</v>
      </c>
      <c r="E2136" s="8">
        <f>ecommerce_dataset_updated[[#This Row],[Price (Rs.)]]+0</f>
        <v>145.88999999999999</v>
      </c>
      <c r="F2136" s="6" t="s">
        <v>12</v>
      </c>
      <c r="G2136" s="7">
        <f>ecommerce_dataset_updated[[#This Row],[Discount (%)]]+0</f>
        <v>15</v>
      </c>
      <c r="H2136" s="6" t="s">
        <v>8468</v>
      </c>
      <c r="I2136" s="6">
        <f>ecommerce_dataset_updated[[#This Row],['[Price (Rs.)']]]*ecommerce_dataset_updated[[#This Row],['[Discount (%)']]]/100</f>
        <v>21.883499999999998</v>
      </c>
      <c r="J2136" s="6">
        <f>ecommerce_dataset_updated[[#This Row],[Final_Price(Rs.)]]+0</f>
        <v>124.01</v>
      </c>
      <c r="K2136" s="6">
        <f xml:space="preserve"> ecommerce_dataset_updated[[#This Row],['[Price (Rs.)']]]-ecommerce_dataset_updated[[#This Row],[Discount Amount _]]</f>
        <v>124.00649999999999</v>
      </c>
      <c r="L2136" t="s">
        <v>28</v>
      </c>
      <c r="M2136" t="s">
        <v>783</v>
      </c>
      <c r="N2136" s="4" t="s">
        <v>14058</v>
      </c>
      <c r="O2136" s="4" t="s">
        <v>14057</v>
      </c>
      <c r="P2136" s="4" t="s">
        <v>14079</v>
      </c>
      <c r="Q2136" s="5">
        <f>DATE(ecommerce_dataset_updated[[#This Row],[YYYY]],ecommerce_dataset_updated[[#This Row],[MM]],ecommerce_dataset_updated[[#This Row],[DD]])</f>
        <v>45380</v>
      </c>
      <c r="R2136" s="6" t="str">
        <f>TEXT(ecommerce_dataset_updated[[#This Row],['[Purchase_Date']]], "mmm")</f>
        <v>Mar</v>
      </c>
      <c r="S2136" s="6" t="str">
        <f>TEXT(ecommerce_dataset_updated[[#This Row],['[Purchase_Date']]], "ddd")</f>
        <v>Fri</v>
      </c>
      <c r="T2136" s="6">
        <f>ecommerce_dataset_updated[[#This Row],[Final_Price(Rs.) _]]-ecommerce_dataset_updated[[#This Row],['[Final_Price(Rs.)']]]</f>
        <v>-3.500000000016712E-3</v>
      </c>
      <c r="U2136" s="6" t="b">
        <f xml:space="preserve"> AND(ecommerce_dataset_updated[[#This Row],[Final_Price(Rs.) _]]=ecommerce_dataset_updated[[#This Row],['[Final_Price(Rs.)']]])</f>
        <v>0</v>
      </c>
      <c r="V2136" s="5"/>
    </row>
    <row r="2137" spans="1:22">
      <c r="A2137" t="s">
        <v>8469</v>
      </c>
      <c r="B2137" t="s">
        <v>8470</v>
      </c>
      <c r="C2137" t="s">
        <v>32</v>
      </c>
      <c r="D2137" s="9" t="s">
        <v>8471</v>
      </c>
      <c r="E2137" s="8">
        <f>ecommerce_dataset_updated[[#This Row],[Price (Rs.)]]+0</f>
        <v>56.77</v>
      </c>
      <c r="F2137" s="6" t="s">
        <v>75</v>
      </c>
      <c r="G2137" s="7">
        <f>ecommerce_dataset_updated[[#This Row],[Discount (%)]]+0</f>
        <v>10</v>
      </c>
      <c r="H2137" s="6" t="s">
        <v>7245</v>
      </c>
      <c r="I2137" s="6">
        <f>ecommerce_dataset_updated[[#This Row],['[Price (Rs.)']]]*ecommerce_dataset_updated[[#This Row],['[Discount (%)']]]/100</f>
        <v>5.6770000000000005</v>
      </c>
      <c r="J2137" s="6">
        <f>ecommerce_dataset_updated[[#This Row],[Final_Price(Rs.)]]+0</f>
        <v>51.09</v>
      </c>
      <c r="K2137" s="6">
        <f xml:space="preserve"> ecommerce_dataset_updated[[#This Row],['[Price (Rs.)']]]-ecommerce_dataset_updated[[#This Row],[Discount Amount _]]</f>
        <v>51.093000000000004</v>
      </c>
      <c r="L2137" t="s">
        <v>120</v>
      </c>
      <c r="M2137" t="s">
        <v>36</v>
      </c>
      <c r="N2137" s="4" t="s">
        <v>14052</v>
      </c>
      <c r="O2137" s="4" t="s">
        <v>14053</v>
      </c>
      <c r="P2137" s="4" t="s">
        <v>14079</v>
      </c>
      <c r="Q2137" s="5">
        <f>DATE(ecommerce_dataset_updated[[#This Row],[YYYY]],ecommerce_dataset_updated[[#This Row],[MM]],ecommerce_dataset_updated[[#This Row],[DD]])</f>
        <v>45383</v>
      </c>
      <c r="R2137" s="6" t="str">
        <f>TEXT(ecommerce_dataset_updated[[#This Row],['[Purchase_Date']]], "mmm")</f>
        <v>Apr</v>
      </c>
      <c r="S2137" s="6" t="str">
        <f>TEXT(ecommerce_dataset_updated[[#This Row],['[Purchase_Date']]], "ddd")</f>
        <v>Mon</v>
      </c>
      <c r="T2137" s="6">
        <f>ecommerce_dataset_updated[[#This Row],[Final_Price(Rs.) _]]-ecommerce_dataset_updated[[#This Row],['[Final_Price(Rs.)']]]</f>
        <v>3.0000000000001137E-3</v>
      </c>
      <c r="U2137" s="6" t="b">
        <f xml:space="preserve"> AND(ecommerce_dataset_updated[[#This Row],[Final_Price(Rs.) _]]=ecommerce_dataset_updated[[#This Row],['[Final_Price(Rs.)']]])</f>
        <v>0</v>
      </c>
      <c r="V2137" s="5"/>
    </row>
    <row r="2138" spans="1:22">
      <c r="A2138" t="s">
        <v>8472</v>
      </c>
      <c r="B2138" t="s">
        <v>8473</v>
      </c>
      <c r="C2138" t="s">
        <v>18</v>
      </c>
      <c r="D2138" s="9" t="s">
        <v>8474</v>
      </c>
      <c r="E2138" s="8">
        <f>ecommerce_dataset_updated[[#This Row],[Price (Rs.)]]+0</f>
        <v>168.31</v>
      </c>
      <c r="F2138" s="6" t="s">
        <v>75</v>
      </c>
      <c r="G2138" s="7">
        <f>ecommerce_dataset_updated[[#This Row],[Discount (%)]]+0</f>
        <v>10</v>
      </c>
      <c r="H2138" s="6" t="s">
        <v>8475</v>
      </c>
      <c r="I2138" s="6">
        <f>ecommerce_dataset_updated[[#This Row],['[Price (Rs.)']]]*ecommerce_dataset_updated[[#This Row],['[Discount (%)']]]/100</f>
        <v>16.831</v>
      </c>
      <c r="J2138" s="6">
        <f>ecommerce_dataset_updated[[#This Row],[Final_Price(Rs.)]]+0</f>
        <v>151.47999999999999</v>
      </c>
      <c r="K2138" s="6">
        <f xml:space="preserve"> ecommerce_dataset_updated[[#This Row],['[Price (Rs.)']]]-ecommerce_dataset_updated[[#This Row],[Discount Amount _]]</f>
        <v>151.47900000000001</v>
      </c>
      <c r="L2138" t="s">
        <v>14</v>
      </c>
      <c r="M2138" t="s">
        <v>1207</v>
      </c>
      <c r="N2138" s="4" t="s">
        <v>14069</v>
      </c>
      <c r="O2138" s="4" t="s">
        <v>14050</v>
      </c>
      <c r="P2138" s="4" t="s">
        <v>14079</v>
      </c>
      <c r="Q2138" s="5">
        <f>DATE(ecommerce_dataset_updated[[#This Row],[YYYY]],ecommerce_dataset_updated[[#This Row],[MM]],ecommerce_dataset_updated[[#This Row],[DD]])</f>
        <v>45557</v>
      </c>
      <c r="R2138" s="6" t="str">
        <f>TEXT(ecommerce_dataset_updated[[#This Row],['[Purchase_Date']]], "mmm")</f>
        <v>Sep</v>
      </c>
      <c r="S2138" s="6" t="str">
        <f>TEXT(ecommerce_dataset_updated[[#This Row],['[Purchase_Date']]], "ddd")</f>
        <v>Sun</v>
      </c>
      <c r="T2138" s="6">
        <f>ecommerce_dataset_updated[[#This Row],[Final_Price(Rs.) _]]-ecommerce_dataset_updated[[#This Row],['[Final_Price(Rs.)']]]</f>
        <v>-9.9999999997635314E-4</v>
      </c>
      <c r="U2138" s="6" t="b">
        <f xml:space="preserve"> AND(ecommerce_dataset_updated[[#This Row],[Final_Price(Rs.) _]]=ecommerce_dataset_updated[[#This Row],['[Final_Price(Rs.)']]])</f>
        <v>0</v>
      </c>
      <c r="V2138" s="5"/>
    </row>
    <row r="2139" spans="1:22">
      <c r="A2139" t="s">
        <v>8476</v>
      </c>
      <c r="B2139" t="s">
        <v>8477</v>
      </c>
      <c r="C2139" t="s">
        <v>18</v>
      </c>
      <c r="D2139" s="9" t="s">
        <v>8478</v>
      </c>
      <c r="E2139" s="8">
        <f>ecommerce_dataset_updated[[#This Row],[Price (Rs.)]]+0</f>
        <v>421.59</v>
      </c>
      <c r="F2139" s="6" t="s">
        <v>107</v>
      </c>
      <c r="G2139" s="7">
        <f>ecommerce_dataset_updated[[#This Row],[Discount (%)]]+0</f>
        <v>0</v>
      </c>
      <c r="H2139" s="6" t="s">
        <v>8478</v>
      </c>
      <c r="I2139" s="6">
        <f>ecommerce_dataset_updated[[#This Row],['[Price (Rs.)']]]*ecommerce_dataset_updated[[#This Row],['[Discount (%)']]]/100</f>
        <v>0</v>
      </c>
      <c r="J2139" s="6">
        <f>ecommerce_dataset_updated[[#This Row],[Final_Price(Rs.)]]+0</f>
        <v>421.59</v>
      </c>
      <c r="K2139" s="6">
        <f xml:space="preserve"> ecommerce_dataset_updated[[#This Row],['[Price (Rs.)']]]-ecommerce_dataset_updated[[#This Row],[Discount Amount _]]</f>
        <v>421.59</v>
      </c>
      <c r="L2139" t="s">
        <v>28</v>
      </c>
      <c r="M2139" t="s">
        <v>2111</v>
      </c>
      <c r="N2139" s="4" t="s">
        <v>14066</v>
      </c>
      <c r="O2139" s="4" t="s">
        <v>14067</v>
      </c>
      <c r="P2139" s="4" t="s">
        <v>14079</v>
      </c>
      <c r="Q2139" s="5">
        <f>DATE(ecommerce_dataset_updated[[#This Row],[YYYY]],ecommerce_dataset_updated[[#This Row],[MM]],ecommerce_dataset_updated[[#This Row],[DD]])</f>
        <v>45492</v>
      </c>
      <c r="R2139" s="6" t="str">
        <f>TEXT(ecommerce_dataset_updated[[#This Row],['[Purchase_Date']]], "mmm")</f>
        <v>Jul</v>
      </c>
      <c r="S2139" s="6" t="str">
        <f>TEXT(ecommerce_dataset_updated[[#This Row],['[Purchase_Date']]], "ddd")</f>
        <v>Fri</v>
      </c>
      <c r="T2139" s="6">
        <f>ecommerce_dataset_updated[[#This Row],[Final_Price(Rs.) _]]-ecommerce_dataset_updated[[#This Row],['[Final_Price(Rs.)']]]</f>
        <v>0</v>
      </c>
      <c r="U2139" s="6" t="b">
        <f xml:space="preserve"> AND(ecommerce_dataset_updated[[#This Row],[Final_Price(Rs.) _]]=ecommerce_dataset_updated[[#This Row],['[Final_Price(Rs.)']]])</f>
        <v>1</v>
      </c>
      <c r="V2139" s="5"/>
    </row>
    <row r="2140" spans="1:22">
      <c r="A2140" t="s">
        <v>8479</v>
      </c>
      <c r="B2140" t="s">
        <v>8480</v>
      </c>
      <c r="C2140" t="s">
        <v>68</v>
      </c>
      <c r="D2140" s="9" t="s">
        <v>8481</v>
      </c>
      <c r="E2140" s="8">
        <f>ecommerce_dataset_updated[[#This Row],[Price (Rs.)]]+0</f>
        <v>144.19</v>
      </c>
      <c r="F2140" s="6" t="s">
        <v>20</v>
      </c>
      <c r="G2140" s="7">
        <f>ecommerce_dataset_updated[[#This Row],[Discount (%)]]+0</f>
        <v>20</v>
      </c>
      <c r="H2140" s="6" t="s">
        <v>8482</v>
      </c>
      <c r="I2140" s="6">
        <f>ecommerce_dataset_updated[[#This Row],['[Price (Rs.)']]]*ecommerce_dataset_updated[[#This Row],['[Discount (%)']]]/100</f>
        <v>28.838000000000001</v>
      </c>
      <c r="J2140" s="6">
        <f>ecommerce_dataset_updated[[#This Row],[Final_Price(Rs.)]]+0</f>
        <v>115.35</v>
      </c>
      <c r="K2140" s="6">
        <f xml:space="preserve"> ecommerce_dataset_updated[[#This Row],['[Price (Rs.)']]]-ecommerce_dataset_updated[[#This Row],[Discount Amount _]]</f>
        <v>115.352</v>
      </c>
      <c r="L2140" t="s">
        <v>120</v>
      </c>
      <c r="M2140" t="s">
        <v>1761</v>
      </c>
      <c r="N2140" s="4" t="s">
        <v>14069</v>
      </c>
      <c r="O2140" s="4" t="s">
        <v>14059</v>
      </c>
      <c r="P2140" s="4" t="s">
        <v>14079</v>
      </c>
      <c r="Q2140" s="5">
        <f>DATE(ecommerce_dataset_updated[[#This Row],[YYYY]],ecommerce_dataset_updated[[#This Row],[MM]],ecommerce_dataset_updated[[#This Row],[DD]])</f>
        <v>45434</v>
      </c>
      <c r="R2140" s="6" t="str">
        <f>TEXT(ecommerce_dataset_updated[[#This Row],['[Purchase_Date']]], "mmm")</f>
        <v>May</v>
      </c>
      <c r="S2140" s="6" t="str">
        <f>TEXT(ecommerce_dataset_updated[[#This Row],['[Purchase_Date']]], "ddd")</f>
        <v>Wed</v>
      </c>
      <c r="T2140" s="6">
        <f>ecommerce_dataset_updated[[#This Row],[Final_Price(Rs.) _]]-ecommerce_dataset_updated[[#This Row],['[Final_Price(Rs.)']]]</f>
        <v>2.0000000000095497E-3</v>
      </c>
      <c r="U2140" s="6" t="b">
        <f xml:space="preserve"> AND(ecommerce_dataset_updated[[#This Row],[Final_Price(Rs.) _]]=ecommerce_dataset_updated[[#This Row],['[Final_Price(Rs.)']]])</f>
        <v>0</v>
      </c>
      <c r="V2140" s="5"/>
    </row>
    <row r="2141" spans="1:22">
      <c r="A2141" t="s">
        <v>8483</v>
      </c>
      <c r="B2141" t="s">
        <v>8484</v>
      </c>
      <c r="C2141" t="s">
        <v>39</v>
      </c>
      <c r="D2141" s="9" t="s">
        <v>8485</v>
      </c>
      <c r="E2141" s="8">
        <f>ecommerce_dataset_updated[[#This Row],[Price (Rs.)]]+0</f>
        <v>479.32</v>
      </c>
      <c r="F2141" s="6" t="s">
        <v>26</v>
      </c>
      <c r="G2141" s="7">
        <f>ecommerce_dataset_updated[[#This Row],[Discount (%)]]+0</f>
        <v>25</v>
      </c>
      <c r="H2141" s="6" t="s">
        <v>8486</v>
      </c>
      <c r="I2141" s="6">
        <f>ecommerce_dataset_updated[[#This Row],['[Price (Rs.)']]]*ecommerce_dataset_updated[[#This Row],['[Discount (%)']]]/100</f>
        <v>119.83</v>
      </c>
      <c r="J2141" s="6">
        <f>ecommerce_dataset_updated[[#This Row],[Final_Price(Rs.)]]+0</f>
        <v>359.49</v>
      </c>
      <c r="K2141" s="6">
        <f xml:space="preserve"> ecommerce_dataset_updated[[#This Row],['[Price (Rs.)']]]-ecommerce_dataset_updated[[#This Row],[Discount Amount _]]</f>
        <v>359.49</v>
      </c>
      <c r="L2141" t="s">
        <v>35</v>
      </c>
      <c r="M2141" t="s">
        <v>2919</v>
      </c>
      <c r="N2141" s="4" t="s">
        <v>14064</v>
      </c>
      <c r="O2141" s="4" t="s">
        <v>14059</v>
      </c>
      <c r="P2141" s="4" t="s">
        <v>14079</v>
      </c>
      <c r="Q2141" s="5">
        <f>DATE(ecommerce_dataset_updated[[#This Row],[YYYY]],ecommerce_dataset_updated[[#This Row],[MM]],ecommerce_dataset_updated[[#This Row],[DD]])</f>
        <v>45425</v>
      </c>
      <c r="R2141" s="6" t="str">
        <f>TEXT(ecommerce_dataset_updated[[#This Row],['[Purchase_Date']]], "mmm")</f>
        <v>May</v>
      </c>
      <c r="S2141" s="6" t="str">
        <f>TEXT(ecommerce_dataset_updated[[#This Row],['[Purchase_Date']]], "ddd")</f>
        <v>Mon</v>
      </c>
      <c r="T2141" s="6">
        <f>ecommerce_dataset_updated[[#This Row],[Final_Price(Rs.) _]]-ecommerce_dataset_updated[[#This Row],['[Final_Price(Rs.)']]]</f>
        <v>0</v>
      </c>
      <c r="U2141" s="6" t="b">
        <f xml:space="preserve"> AND(ecommerce_dataset_updated[[#This Row],[Final_Price(Rs.) _]]=ecommerce_dataset_updated[[#This Row],['[Final_Price(Rs.)']]])</f>
        <v>1</v>
      </c>
      <c r="V2141" s="5"/>
    </row>
    <row r="2142" spans="1:22">
      <c r="A2142" t="s">
        <v>8487</v>
      </c>
      <c r="B2142" t="s">
        <v>8488</v>
      </c>
      <c r="C2142" t="s">
        <v>18</v>
      </c>
      <c r="D2142" s="9" t="s">
        <v>8489</v>
      </c>
      <c r="E2142" s="8">
        <f>ecommerce_dataset_updated[[#This Row],[Price (Rs.)]]+0</f>
        <v>330.71</v>
      </c>
      <c r="F2142" s="6" t="s">
        <v>26</v>
      </c>
      <c r="G2142" s="7">
        <f>ecommerce_dataset_updated[[#This Row],[Discount (%)]]+0</f>
        <v>25</v>
      </c>
      <c r="H2142" s="6" t="s">
        <v>8490</v>
      </c>
      <c r="I2142" s="6">
        <f>ecommerce_dataset_updated[[#This Row],['[Price (Rs.)']]]*ecommerce_dataset_updated[[#This Row],['[Discount (%)']]]/100</f>
        <v>82.677499999999995</v>
      </c>
      <c r="J2142" s="6">
        <f>ecommerce_dataset_updated[[#This Row],[Final_Price(Rs.)]]+0</f>
        <v>248.03</v>
      </c>
      <c r="K2142" s="6">
        <f xml:space="preserve"> ecommerce_dataset_updated[[#This Row],['[Price (Rs.)']]]-ecommerce_dataset_updated[[#This Row],[Discount Amount _]]</f>
        <v>248.03249999999997</v>
      </c>
      <c r="L2142" t="s">
        <v>77</v>
      </c>
      <c r="M2142" t="s">
        <v>1966</v>
      </c>
      <c r="N2142" s="4" t="s">
        <v>14062</v>
      </c>
      <c r="O2142" s="4" t="s">
        <v>14049</v>
      </c>
      <c r="P2142" s="4" t="s">
        <v>14079</v>
      </c>
      <c r="Q2142" s="5">
        <f>DATE(ecommerce_dataset_updated[[#This Row],[YYYY]],ecommerce_dataset_updated[[#This Row],[MM]],ecommerce_dataset_updated[[#This Row],[DD]])</f>
        <v>45602</v>
      </c>
      <c r="R2142" s="6" t="str">
        <f>TEXT(ecommerce_dataset_updated[[#This Row],['[Purchase_Date']]], "mmm")</f>
        <v>Nov</v>
      </c>
      <c r="S2142" s="6" t="str">
        <f>TEXT(ecommerce_dataset_updated[[#This Row],['[Purchase_Date']]], "ddd")</f>
        <v>Wed</v>
      </c>
      <c r="T2142" s="6">
        <f>ecommerce_dataset_updated[[#This Row],[Final_Price(Rs.) _]]-ecommerce_dataset_updated[[#This Row],['[Final_Price(Rs.)']]]</f>
        <v>2.4999999999693046E-3</v>
      </c>
      <c r="U2142" s="6" t="b">
        <f xml:space="preserve"> AND(ecommerce_dataset_updated[[#This Row],[Final_Price(Rs.) _]]=ecommerce_dataset_updated[[#This Row],['[Final_Price(Rs.)']]])</f>
        <v>0</v>
      </c>
      <c r="V2142" s="5"/>
    </row>
    <row r="2143" spans="1:22">
      <c r="A2143" t="s">
        <v>8491</v>
      </c>
      <c r="B2143" t="s">
        <v>8492</v>
      </c>
      <c r="C2143" t="s">
        <v>39</v>
      </c>
      <c r="D2143" s="9" t="s">
        <v>8493</v>
      </c>
      <c r="E2143" s="8">
        <f>ecommerce_dataset_updated[[#This Row],[Price (Rs.)]]+0</f>
        <v>217.35</v>
      </c>
      <c r="F2143" s="6" t="s">
        <v>107</v>
      </c>
      <c r="G2143" s="7">
        <f>ecommerce_dataset_updated[[#This Row],[Discount (%)]]+0</f>
        <v>0</v>
      </c>
      <c r="H2143" s="6" t="s">
        <v>8493</v>
      </c>
      <c r="I2143" s="6">
        <f>ecommerce_dataset_updated[[#This Row],['[Price (Rs.)']]]*ecommerce_dataset_updated[[#This Row],['[Discount (%)']]]/100</f>
        <v>0</v>
      </c>
      <c r="J2143" s="6">
        <f>ecommerce_dataset_updated[[#This Row],[Final_Price(Rs.)]]+0</f>
        <v>217.35</v>
      </c>
      <c r="K2143" s="6">
        <f xml:space="preserve"> ecommerce_dataset_updated[[#This Row],['[Price (Rs.)']]]-ecommerce_dataset_updated[[#This Row],[Discount Amount _]]</f>
        <v>217.35</v>
      </c>
      <c r="L2143" t="s">
        <v>120</v>
      </c>
      <c r="M2143" t="s">
        <v>2178</v>
      </c>
      <c r="N2143" s="4" t="s">
        <v>14051</v>
      </c>
      <c r="O2143" s="4" t="s">
        <v>14050</v>
      </c>
      <c r="P2143" s="4" t="s">
        <v>14079</v>
      </c>
      <c r="Q2143" s="5">
        <f>DATE(ecommerce_dataset_updated[[#This Row],[YYYY]],ecommerce_dataset_updated[[#This Row],[MM]],ecommerce_dataset_updated[[#This Row],[DD]])</f>
        <v>45537</v>
      </c>
      <c r="R2143" s="6" t="str">
        <f>TEXT(ecommerce_dataset_updated[[#This Row],['[Purchase_Date']]], "mmm")</f>
        <v>Sep</v>
      </c>
      <c r="S2143" s="6" t="str">
        <f>TEXT(ecommerce_dataset_updated[[#This Row],['[Purchase_Date']]], "ddd")</f>
        <v>Mon</v>
      </c>
      <c r="T2143" s="6">
        <f>ecommerce_dataset_updated[[#This Row],[Final_Price(Rs.) _]]-ecommerce_dataset_updated[[#This Row],['[Final_Price(Rs.)']]]</f>
        <v>0</v>
      </c>
      <c r="U2143" s="6" t="b">
        <f xml:space="preserve"> AND(ecommerce_dataset_updated[[#This Row],[Final_Price(Rs.) _]]=ecommerce_dataset_updated[[#This Row],['[Final_Price(Rs.)']]])</f>
        <v>1</v>
      </c>
      <c r="V2143" s="5"/>
    </row>
    <row r="2144" spans="1:22">
      <c r="A2144" t="s">
        <v>8494</v>
      </c>
      <c r="B2144" t="s">
        <v>8495</v>
      </c>
      <c r="C2144" t="s">
        <v>45</v>
      </c>
      <c r="D2144" s="9" t="s">
        <v>8496</v>
      </c>
      <c r="E2144" s="8">
        <f>ecommerce_dataset_updated[[#This Row],[Price (Rs.)]]+0</f>
        <v>193.15</v>
      </c>
      <c r="F2144" s="6" t="s">
        <v>47</v>
      </c>
      <c r="G2144" s="7">
        <f>ecommerce_dataset_updated[[#This Row],[Discount (%)]]+0</f>
        <v>50</v>
      </c>
      <c r="H2144" s="6" t="s">
        <v>8497</v>
      </c>
      <c r="I2144" s="6">
        <f>ecommerce_dataset_updated[[#This Row],['[Price (Rs.)']]]*ecommerce_dataset_updated[[#This Row],['[Discount (%)']]]/100</f>
        <v>96.575000000000003</v>
      </c>
      <c r="J2144" s="6">
        <f>ecommerce_dataset_updated[[#This Row],[Final_Price(Rs.)]]+0</f>
        <v>96.58</v>
      </c>
      <c r="K2144" s="6">
        <f xml:space="preserve"> ecommerce_dataset_updated[[#This Row],['[Price (Rs.)']]]-ecommerce_dataset_updated[[#This Row],[Discount Amount _]]</f>
        <v>96.575000000000003</v>
      </c>
      <c r="L2144" t="s">
        <v>28</v>
      </c>
      <c r="M2144" t="s">
        <v>1889</v>
      </c>
      <c r="N2144" s="4" t="s">
        <v>14064</v>
      </c>
      <c r="O2144" s="4" t="s">
        <v>14052</v>
      </c>
      <c r="P2144" s="4" t="s">
        <v>14079</v>
      </c>
      <c r="Q2144" s="5">
        <f>DATE(ecommerce_dataset_updated[[#This Row],[YYYY]],ecommerce_dataset_updated[[#This Row],[MM]],ecommerce_dataset_updated[[#This Row],[DD]])</f>
        <v>45304</v>
      </c>
      <c r="R2144" s="6" t="str">
        <f>TEXT(ecommerce_dataset_updated[[#This Row],['[Purchase_Date']]], "mmm")</f>
        <v>Jan</v>
      </c>
      <c r="S2144" s="6" t="str">
        <f>TEXT(ecommerce_dataset_updated[[#This Row],['[Purchase_Date']]], "ddd")</f>
        <v>Sat</v>
      </c>
      <c r="T2144" s="6">
        <f>ecommerce_dataset_updated[[#This Row],[Final_Price(Rs.) _]]-ecommerce_dataset_updated[[#This Row],['[Final_Price(Rs.)']]]</f>
        <v>-4.9999999999954525E-3</v>
      </c>
      <c r="U2144" s="6" t="b">
        <f xml:space="preserve"> AND(ecommerce_dataset_updated[[#This Row],[Final_Price(Rs.) _]]=ecommerce_dataset_updated[[#This Row],['[Final_Price(Rs.)']]])</f>
        <v>0</v>
      </c>
      <c r="V2144" s="5"/>
    </row>
    <row r="2145" spans="1:22">
      <c r="A2145" t="s">
        <v>8498</v>
      </c>
      <c r="B2145" t="s">
        <v>8499</v>
      </c>
      <c r="C2145" t="s">
        <v>32</v>
      </c>
      <c r="D2145" s="9" t="s">
        <v>8500</v>
      </c>
      <c r="E2145" s="8">
        <f>ecommerce_dataset_updated[[#This Row],[Price (Rs.)]]+0</f>
        <v>352.6</v>
      </c>
      <c r="F2145" s="6" t="s">
        <v>107</v>
      </c>
      <c r="G2145" s="7">
        <f>ecommerce_dataset_updated[[#This Row],[Discount (%)]]+0</f>
        <v>0</v>
      </c>
      <c r="H2145" s="6" t="s">
        <v>8500</v>
      </c>
      <c r="I2145" s="6">
        <f>ecommerce_dataset_updated[[#This Row],['[Price (Rs.)']]]*ecommerce_dataset_updated[[#This Row],['[Discount (%)']]]/100</f>
        <v>0</v>
      </c>
      <c r="J2145" s="6">
        <f>ecommerce_dataset_updated[[#This Row],[Final_Price(Rs.)]]+0</f>
        <v>352.6</v>
      </c>
      <c r="K2145" s="6">
        <f xml:space="preserve"> ecommerce_dataset_updated[[#This Row],['[Price (Rs.)']]]-ecommerce_dataset_updated[[#This Row],[Discount Amount _]]</f>
        <v>352.6</v>
      </c>
      <c r="L2145" t="s">
        <v>77</v>
      </c>
      <c r="M2145" t="s">
        <v>2230</v>
      </c>
      <c r="N2145" s="4" t="s">
        <v>14065</v>
      </c>
      <c r="O2145" s="4" t="s">
        <v>14053</v>
      </c>
      <c r="P2145" s="4" t="s">
        <v>14079</v>
      </c>
      <c r="Q2145" s="5">
        <f>DATE(ecommerce_dataset_updated[[#This Row],[YYYY]],ecommerce_dataset_updated[[#This Row],[MM]],ecommerce_dataset_updated[[#This Row],[DD]])</f>
        <v>45405</v>
      </c>
      <c r="R2145" s="6" t="str">
        <f>TEXT(ecommerce_dataset_updated[[#This Row],['[Purchase_Date']]], "mmm")</f>
        <v>Apr</v>
      </c>
      <c r="S2145" s="6" t="str">
        <f>TEXT(ecommerce_dataset_updated[[#This Row],['[Purchase_Date']]], "ddd")</f>
        <v>Tue</v>
      </c>
      <c r="T2145" s="6">
        <f>ecommerce_dataset_updated[[#This Row],[Final_Price(Rs.) _]]-ecommerce_dataset_updated[[#This Row],['[Final_Price(Rs.)']]]</f>
        <v>0</v>
      </c>
      <c r="U2145" s="6" t="b">
        <f xml:space="preserve"> AND(ecommerce_dataset_updated[[#This Row],[Final_Price(Rs.) _]]=ecommerce_dataset_updated[[#This Row],['[Final_Price(Rs.)']]])</f>
        <v>1</v>
      </c>
      <c r="V2145" s="5"/>
    </row>
    <row r="2146" spans="1:22">
      <c r="A2146" t="s">
        <v>8501</v>
      </c>
      <c r="B2146" t="s">
        <v>8502</v>
      </c>
      <c r="C2146" t="s">
        <v>10</v>
      </c>
      <c r="D2146" s="9" t="s">
        <v>8503</v>
      </c>
      <c r="E2146" s="8">
        <f>ecommerce_dataset_updated[[#This Row],[Price (Rs.)]]+0</f>
        <v>376.39</v>
      </c>
      <c r="F2146" s="6" t="s">
        <v>75</v>
      </c>
      <c r="G2146" s="7">
        <f>ecommerce_dataset_updated[[#This Row],[Discount (%)]]+0</f>
        <v>10</v>
      </c>
      <c r="H2146" s="6" t="s">
        <v>8504</v>
      </c>
      <c r="I2146" s="6">
        <f>ecommerce_dataset_updated[[#This Row],['[Price (Rs.)']]]*ecommerce_dataset_updated[[#This Row],['[Discount (%)']]]/100</f>
        <v>37.638999999999996</v>
      </c>
      <c r="J2146" s="6">
        <f>ecommerce_dataset_updated[[#This Row],[Final_Price(Rs.)]]+0</f>
        <v>338.75</v>
      </c>
      <c r="K2146" s="6">
        <f xml:space="preserve"> ecommerce_dataset_updated[[#This Row],['[Price (Rs.)']]]-ecommerce_dataset_updated[[#This Row],[Discount Amount _]]</f>
        <v>338.75099999999998</v>
      </c>
      <c r="L2146" t="s">
        <v>28</v>
      </c>
      <c r="M2146" t="s">
        <v>1274</v>
      </c>
      <c r="N2146" s="4" t="s">
        <v>14067</v>
      </c>
      <c r="O2146" s="4" t="s">
        <v>14051</v>
      </c>
      <c r="P2146" s="4" t="s">
        <v>14079</v>
      </c>
      <c r="Q2146" s="5">
        <f>DATE(ecommerce_dataset_updated[[#This Row],[YYYY]],ecommerce_dataset_updated[[#This Row],[MM]],ecommerce_dataset_updated[[#This Row],[DD]])</f>
        <v>45329</v>
      </c>
      <c r="R2146" s="6" t="str">
        <f>TEXT(ecommerce_dataset_updated[[#This Row],['[Purchase_Date']]], "mmm")</f>
        <v>Feb</v>
      </c>
      <c r="S2146" s="6" t="str">
        <f>TEXT(ecommerce_dataset_updated[[#This Row],['[Purchase_Date']]], "ddd")</f>
        <v>Wed</v>
      </c>
      <c r="T2146" s="6">
        <f>ecommerce_dataset_updated[[#This Row],[Final_Price(Rs.) _]]-ecommerce_dataset_updated[[#This Row],['[Final_Price(Rs.)']]]</f>
        <v>9.9999999997635314E-4</v>
      </c>
      <c r="U2146" s="6" t="b">
        <f xml:space="preserve"> AND(ecommerce_dataset_updated[[#This Row],[Final_Price(Rs.) _]]=ecommerce_dataset_updated[[#This Row],['[Final_Price(Rs.)']]])</f>
        <v>0</v>
      </c>
      <c r="V2146" s="5"/>
    </row>
    <row r="2147" spans="1:22">
      <c r="A2147" t="s">
        <v>8505</v>
      </c>
      <c r="B2147" t="s">
        <v>8506</v>
      </c>
      <c r="C2147" t="s">
        <v>32</v>
      </c>
      <c r="D2147" s="9" t="s">
        <v>8507</v>
      </c>
      <c r="E2147" s="8">
        <f>ecommerce_dataset_updated[[#This Row],[Price (Rs.)]]+0</f>
        <v>498.58</v>
      </c>
      <c r="F2147" s="6" t="s">
        <v>26</v>
      </c>
      <c r="G2147" s="7">
        <f>ecommerce_dataset_updated[[#This Row],[Discount (%)]]+0</f>
        <v>25</v>
      </c>
      <c r="H2147" s="6" t="s">
        <v>8508</v>
      </c>
      <c r="I2147" s="6">
        <f>ecommerce_dataset_updated[[#This Row],['[Price (Rs.)']]]*ecommerce_dataset_updated[[#This Row],['[Discount (%)']]]/100</f>
        <v>124.645</v>
      </c>
      <c r="J2147" s="6">
        <f>ecommerce_dataset_updated[[#This Row],[Final_Price(Rs.)]]+0</f>
        <v>373.94</v>
      </c>
      <c r="K2147" s="6">
        <f xml:space="preserve"> ecommerce_dataset_updated[[#This Row],['[Price (Rs.)']]]-ecommerce_dataset_updated[[#This Row],[Discount Amount _]]</f>
        <v>373.935</v>
      </c>
      <c r="L2147" t="s">
        <v>120</v>
      </c>
      <c r="M2147" t="s">
        <v>1841</v>
      </c>
      <c r="N2147" s="4" t="s">
        <v>14062</v>
      </c>
      <c r="O2147" s="4" t="s">
        <v>14059</v>
      </c>
      <c r="P2147" s="4" t="s">
        <v>14079</v>
      </c>
      <c r="Q2147" s="5">
        <f>DATE(ecommerce_dataset_updated[[#This Row],[YYYY]],ecommerce_dataset_updated[[#This Row],[MM]],ecommerce_dataset_updated[[#This Row],[DD]])</f>
        <v>45418</v>
      </c>
      <c r="R2147" s="6" t="str">
        <f>TEXT(ecommerce_dataset_updated[[#This Row],['[Purchase_Date']]], "mmm")</f>
        <v>May</v>
      </c>
      <c r="S2147" s="6" t="str">
        <f>TEXT(ecommerce_dataset_updated[[#This Row],['[Purchase_Date']]], "ddd")</f>
        <v>Mon</v>
      </c>
      <c r="T2147" s="6">
        <f>ecommerce_dataset_updated[[#This Row],[Final_Price(Rs.) _]]-ecommerce_dataset_updated[[#This Row],['[Final_Price(Rs.)']]]</f>
        <v>-4.9999999999954525E-3</v>
      </c>
      <c r="U2147" s="6" t="b">
        <f xml:space="preserve"> AND(ecommerce_dataset_updated[[#This Row],[Final_Price(Rs.) _]]=ecommerce_dataset_updated[[#This Row],['[Final_Price(Rs.)']]])</f>
        <v>0</v>
      </c>
      <c r="V2147" s="5"/>
    </row>
    <row r="2148" spans="1:22">
      <c r="A2148" t="s">
        <v>8509</v>
      </c>
      <c r="B2148" t="s">
        <v>8510</v>
      </c>
      <c r="C2148" t="s">
        <v>114</v>
      </c>
      <c r="D2148" s="9" t="s">
        <v>8511</v>
      </c>
      <c r="E2148" s="8">
        <f>ecommerce_dataset_updated[[#This Row],[Price (Rs.)]]+0</f>
        <v>469.47</v>
      </c>
      <c r="F2148" s="6" t="s">
        <v>154</v>
      </c>
      <c r="G2148" s="7">
        <f>ecommerce_dataset_updated[[#This Row],[Discount (%)]]+0</f>
        <v>30</v>
      </c>
      <c r="H2148" s="6" t="s">
        <v>8512</v>
      </c>
      <c r="I2148" s="6">
        <f>ecommerce_dataset_updated[[#This Row],['[Price (Rs.)']]]*ecommerce_dataset_updated[[#This Row],['[Discount (%)']]]/100</f>
        <v>140.84100000000001</v>
      </c>
      <c r="J2148" s="6">
        <f>ecommerce_dataset_updated[[#This Row],[Final_Price(Rs.)]]+0</f>
        <v>328.63</v>
      </c>
      <c r="K2148" s="6">
        <f xml:space="preserve"> ecommerce_dataset_updated[[#This Row],['[Price (Rs.)']]]-ecommerce_dataset_updated[[#This Row],[Discount Amount _]]</f>
        <v>328.62900000000002</v>
      </c>
      <c r="L2148" t="s">
        <v>77</v>
      </c>
      <c r="M2148" t="s">
        <v>793</v>
      </c>
      <c r="N2148" s="4" t="s">
        <v>14067</v>
      </c>
      <c r="O2148" s="4" t="s">
        <v>14062</v>
      </c>
      <c r="P2148" s="4" t="s">
        <v>14079</v>
      </c>
      <c r="Q2148" s="5">
        <f>DATE(ecommerce_dataset_updated[[#This Row],[YYYY]],ecommerce_dataset_updated[[#This Row],[MM]],ecommerce_dataset_updated[[#This Row],[DD]])</f>
        <v>45450</v>
      </c>
      <c r="R2148" s="6" t="str">
        <f>TEXT(ecommerce_dataset_updated[[#This Row],['[Purchase_Date']]], "mmm")</f>
        <v>Jun</v>
      </c>
      <c r="S2148" s="6" t="str">
        <f>TEXT(ecommerce_dataset_updated[[#This Row],['[Purchase_Date']]], "ddd")</f>
        <v>Fri</v>
      </c>
      <c r="T2148" s="6">
        <f>ecommerce_dataset_updated[[#This Row],[Final_Price(Rs.) _]]-ecommerce_dataset_updated[[#This Row],['[Final_Price(Rs.)']]]</f>
        <v>-9.9999999997635314E-4</v>
      </c>
      <c r="U2148" s="6" t="b">
        <f xml:space="preserve"> AND(ecommerce_dataset_updated[[#This Row],[Final_Price(Rs.) _]]=ecommerce_dataset_updated[[#This Row],['[Final_Price(Rs.)']]])</f>
        <v>0</v>
      </c>
      <c r="V2148" s="5"/>
    </row>
    <row r="2149" spans="1:22">
      <c r="A2149" t="s">
        <v>8513</v>
      </c>
      <c r="B2149" t="s">
        <v>8514</v>
      </c>
      <c r="C2149" t="s">
        <v>68</v>
      </c>
      <c r="D2149" s="9" t="s">
        <v>8515</v>
      </c>
      <c r="E2149" s="8">
        <f>ecommerce_dataset_updated[[#This Row],[Price (Rs.)]]+0</f>
        <v>55.95</v>
      </c>
      <c r="F2149" s="6" t="s">
        <v>75</v>
      </c>
      <c r="G2149" s="7">
        <f>ecommerce_dataset_updated[[#This Row],[Discount (%)]]+0</f>
        <v>10</v>
      </c>
      <c r="H2149" s="6" t="s">
        <v>8516</v>
      </c>
      <c r="I2149" s="6">
        <f>ecommerce_dataset_updated[[#This Row],['[Price (Rs.)']]]*ecommerce_dataset_updated[[#This Row],['[Discount (%)']]]/100</f>
        <v>5.5949999999999998</v>
      </c>
      <c r="J2149" s="6">
        <f>ecommerce_dataset_updated[[#This Row],[Final_Price(Rs.)]]+0</f>
        <v>50.36</v>
      </c>
      <c r="K2149" s="6">
        <f xml:space="preserve"> ecommerce_dataset_updated[[#This Row],['[Price (Rs.)']]]-ecommerce_dataset_updated[[#This Row],[Discount Amount _]]</f>
        <v>50.355000000000004</v>
      </c>
      <c r="L2149" t="s">
        <v>28</v>
      </c>
      <c r="M2149" t="s">
        <v>5546</v>
      </c>
      <c r="N2149" s="4" t="s">
        <v>14048</v>
      </c>
      <c r="O2149" s="4" t="s">
        <v>14055</v>
      </c>
      <c r="P2149" s="4" t="s">
        <v>14079</v>
      </c>
      <c r="Q2149" s="5">
        <f>DATE(ecommerce_dataset_updated[[#This Row],[YYYY]],ecommerce_dataset_updated[[#This Row],[MM]],ecommerce_dataset_updated[[#This Row],[DD]])</f>
        <v>45516</v>
      </c>
      <c r="R2149" s="6" t="str">
        <f>TEXT(ecommerce_dataset_updated[[#This Row],['[Purchase_Date']]], "mmm")</f>
        <v>Aug</v>
      </c>
      <c r="S2149" s="6" t="str">
        <f>TEXT(ecommerce_dataset_updated[[#This Row],['[Purchase_Date']]], "ddd")</f>
        <v>Mon</v>
      </c>
      <c r="T2149" s="6">
        <f>ecommerce_dataset_updated[[#This Row],[Final_Price(Rs.) _]]-ecommerce_dataset_updated[[#This Row],['[Final_Price(Rs.)']]]</f>
        <v>-4.9999999999954525E-3</v>
      </c>
      <c r="U2149" s="6" t="b">
        <f xml:space="preserve"> AND(ecommerce_dataset_updated[[#This Row],[Final_Price(Rs.) _]]=ecommerce_dataset_updated[[#This Row],['[Final_Price(Rs.)']]])</f>
        <v>0</v>
      </c>
      <c r="V2149" s="5"/>
    </row>
    <row r="2150" spans="1:22">
      <c r="A2150" t="s">
        <v>8517</v>
      </c>
      <c r="B2150" t="s">
        <v>8518</v>
      </c>
      <c r="C2150" t="s">
        <v>10</v>
      </c>
      <c r="D2150" s="9" t="s">
        <v>7338</v>
      </c>
      <c r="E2150" s="8">
        <f>ecommerce_dataset_updated[[#This Row],[Price (Rs.)]]+0</f>
        <v>334.08</v>
      </c>
      <c r="F2150" s="6" t="s">
        <v>12</v>
      </c>
      <c r="G2150" s="7">
        <f>ecommerce_dataset_updated[[#This Row],[Discount (%)]]+0</f>
        <v>15</v>
      </c>
      <c r="H2150" s="6" t="s">
        <v>8519</v>
      </c>
      <c r="I2150" s="6">
        <f>ecommerce_dataset_updated[[#This Row],['[Price (Rs.)']]]*ecommerce_dataset_updated[[#This Row],['[Discount (%)']]]/100</f>
        <v>50.111999999999995</v>
      </c>
      <c r="J2150" s="6">
        <f>ecommerce_dataset_updated[[#This Row],[Final_Price(Rs.)]]+0</f>
        <v>283.97000000000003</v>
      </c>
      <c r="K2150" s="6">
        <f xml:space="preserve"> ecommerce_dataset_updated[[#This Row],['[Price (Rs.)']]]-ecommerce_dataset_updated[[#This Row],[Discount Amount _]]</f>
        <v>283.96799999999996</v>
      </c>
      <c r="L2150" t="s">
        <v>14</v>
      </c>
      <c r="M2150" t="s">
        <v>2141</v>
      </c>
      <c r="N2150" s="4" t="s">
        <v>2910</v>
      </c>
      <c r="O2150" s="4" t="s">
        <v>14055</v>
      </c>
      <c r="P2150" s="4" t="s">
        <v>14079</v>
      </c>
      <c r="Q2150" s="5">
        <f>DATE(ecommerce_dataset_updated[[#This Row],[YYYY]],ecommerce_dataset_updated[[#This Row],[MM]],ecommerce_dataset_updated[[#This Row],[DD]])</f>
        <v>45518</v>
      </c>
      <c r="R2150" s="6" t="str">
        <f>TEXT(ecommerce_dataset_updated[[#This Row],['[Purchase_Date']]], "mmm")</f>
        <v>Aug</v>
      </c>
      <c r="S2150" s="6" t="str">
        <f>TEXT(ecommerce_dataset_updated[[#This Row],['[Purchase_Date']]], "ddd")</f>
        <v>Wed</v>
      </c>
      <c r="T2150" s="6">
        <f>ecommerce_dataset_updated[[#This Row],[Final_Price(Rs.) _]]-ecommerce_dataset_updated[[#This Row],['[Final_Price(Rs.)']]]</f>
        <v>-2.0000000000663931E-3</v>
      </c>
      <c r="U2150" s="6" t="b">
        <f xml:space="preserve"> AND(ecommerce_dataset_updated[[#This Row],[Final_Price(Rs.) _]]=ecommerce_dataset_updated[[#This Row],['[Final_Price(Rs.)']]])</f>
        <v>0</v>
      </c>
      <c r="V2150" s="5"/>
    </row>
    <row r="2151" spans="1:22">
      <c r="A2151" t="s">
        <v>8520</v>
      </c>
      <c r="B2151" t="s">
        <v>8521</v>
      </c>
      <c r="C2151" t="s">
        <v>45</v>
      </c>
      <c r="D2151" s="9" t="s">
        <v>8522</v>
      </c>
      <c r="E2151" s="8">
        <f>ecommerce_dataset_updated[[#This Row],[Price (Rs.)]]+0</f>
        <v>144.66999999999999</v>
      </c>
      <c r="F2151" s="6" t="s">
        <v>107</v>
      </c>
      <c r="G2151" s="7">
        <f>ecommerce_dataset_updated[[#This Row],[Discount (%)]]+0</f>
        <v>0</v>
      </c>
      <c r="H2151" s="6" t="s">
        <v>8522</v>
      </c>
      <c r="I2151" s="6">
        <f>ecommerce_dataset_updated[[#This Row],['[Price (Rs.)']]]*ecommerce_dataset_updated[[#This Row],['[Discount (%)']]]/100</f>
        <v>0</v>
      </c>
      <c r="J2151" s="6">
        <f>ecommerce_dataset_updated[[#This Row],[Final_Price(Rs.)]]+0</f>
        <v>144.66999999999999</v>
      </c>
      <c r="K2151" s="6">
        <f xml:space="preserve"> ecommerce_dataset_updated[[#This Row],['[Price (Rs.)']]]-ecommerce_dataset_updated[[#This Row],[Discount Amount _]]</f>
        <v>144.66999999999999</v>
      </c>
      <c r="L2151" t="s">
        <v>77</v>
      </c>
      <c r="M2151" t="s">
        <v>469</v>
      </c>
      <c r="N2151" s="4" t="s">
        <v>14068</v>
      </c>
      <c r="O2151" s="4" t="s">
        <v>14052</v>
      </c>
      <c r="P2151" s="4" t="s">
        <v>14079</v>
      </c>
      <c r="Q2151" s="5">
        <f>DATE(ecommerce_dataset_updated[[#This Row],[YYYY]],ecommerce_dataset_updated[[#This Row],[MM]],ecommerce_dataset_updated[[#This Row],[DD]])</f>
        <v>45322</v>
      </c>
      <c r="R2151" s="6" t="str">
        <f>TEXT(ecommerce_dataset_updated[[#This Row],['[Purchase_Date']]], "mmm")</f>
        <v>Jan</v>
      </c>
      <c r="S2151" s="6" t="str">
        <f>TEXT(ecommerce_dataset_updated[[#This Row],['[Purchase_Date']]], "ddd")</f>
        <v>Wed</v>
      </c>
      <c r="T2151" s="6">
        <f>ecommerce_dataset_updated[[#This Row],[Final_Price(Rs.) _]]-ecommerce_dataset_updated[[#This Row],['[Final_Price(Rs.)']]]</f>
        <v>0</v>
      </c>
      <c r="U2151" s="6" t="b">
        <f xml:space="preserve"> AND(ecommerce_dataset_updated[[#This Row],[Final_Price(Rs.) _]]=ecommerce_dataset_updated[[#This Row],['[Final_Price(Rs.)']]])</f>
        <v>1</v>
      </c>
      <c r="V2151" s="5"/>
    </row>
    <row r="2152" spans="1:22">
      <c r="A2152" t="s">
        <v>8523</v>
      </c>
      <c r="B2152" t="s">
        <v>8524</v>
      </c>
      <c r="C2152" t="s">
        <v>32</v>
      </c>
      <c r="D2152" s="9" t="s">
        <v>8525</v>
      </c>
      <c r="E2152" s="8">
        <f>ecommerce_dataset_updated[[#This Row],[Price (Rs.)]]+0</f>
        <v>181.21</v>
      </c>
      <c r="F2152" s="6" t="s">
        <v>53</v>
      </c>
      <c r="G2152" s="7">
        <f>ecommerce_dataset_updated[[#This Row],[Discount (%)]]+0</f>
        <v>5</v>
      </c>
      <c r="H2152" s="6" t="s">
        <v>7020</v>
      </c>
      <c r="I2152" s="6">
        <f>ecommerce_dataset_updated[[#This Row],['[Price (Rs.)']]]*ecommerce_dataset_updated[[#This Row],['[Discount (%)']]]/100</f>
        <v>9.0605000000000011</v>
      </c>
      <c r="J2152" s="6">
        <f>ecommerce_dataset_updated[[#This Row],[Final_Price(Rs.)]]+0</f>
        <v>172.15</v>
      </c>
      <c r="K2152" s="6">
        <f xml:space="preserve"> ecommerce_dataset_updated[[#This Row],['[Price (Rs.)']]]-ecommerce_dataset_updated[[#This Row],[Discount Amount _]]</f>
        <v>172.14950000000002</v>
      </c>
      <c r="L2152" t="s">
        <v>35</v>
      </c>
      <c r="M2152" t="s">
        <v>1735</v>
      </c>
      <c r="N2152" s="4" t="s">
        <v>154</v>
      </c>
      <c r="O2152" s="4" t="s">
        <v>14055</v>
      </c>
      <c r="P2152" s="4" t="s">
        <v>14079</v>
      </c>
      <c r="Q2152" s="5">
        <f>DATE(ecommerce_dataset_updated[[#This Row],[YYYY]],ecommerce_dataset_updated[[#This Row],[MM]],ecommerce_dataset_updated[[#This Row],[DD]])</f>
        <v>45534</v>
      </c>
      <c r="R2152" s="6" t="str">
        <f>TEXT(ecommerce_dataset_updated[[#This Row],['[Purchase_Date']]], "mmm")</f>
        <v>Aug</v>
      </c>
      <c r="S2152" s="6" t="str">
        <f>TEXT(ecommerce_dataset_updated[[#This Row],['[Purchase_Date']]], "ddd")</f>
        <v>Fri</v>
      </c>
      <c r="T2152" s="6">
        <f>ecommerce_dataset_updated[[#This Row],[Final_Price(Rs.) _]]-ecommerce_dataset_updated[[#This Row],['[Final_Price(Rs.)']]]</f>
        <v>-4.9999999998817657E-4</v>
      </c>
      <c r="U2152" s="6" t="b">
        <f xml:space="preserve"> AND(ecommerce_dataset_updated[[#This Row],[Final_Price(Rs.) _]]=ecommerce_dataset_updated[[#This Row],['[Final_Price(Rs.)']]])</f>
        <v>0</v>
      </c>
      <c r="V2152" s="5"/>
    </row>
    <row r="2153" spans="1:22">
      <c r="A2153" t="s">
        <v>8526</v>
      </c>
      <c r="B2153" t="s">
        <v>8527</v>
      </c>
      <c r="C2153" t="s">
        <v>10</v>
      </c>
      <c r="D2153" s="9" t="s">
        <v>8528</v>
      </c>
      <c r="E2153" s="8">
        <f>ecommerce_dataset_updated[[#This Row],[Price (Rs.)]]+0</f>
        <v>273.16000000000003</v>
      </c>
      <c r="F2153" s="6" t="s">
        <v>26</v>
      </c>
      <c r="G2153" s="7">
        <f>ecommerce_dataset_updated[[#This Row],[Discount (%)]]+0</f>
        <v>25</v>
      </c>
      <c r="H2153" s="6" t="s">
        <v>8529</v>
      </c>
      <c r="I2153" s="6">
        <f>ecommerce_dataset_updated[[#This Row],['[Price (Rs.)']]]*ecommerce_dataset_updated[[#This Row],['[Discount (%)']]]/100</f>
        <v>68.290000000000006</v>
      </c>
      <c r="J2153" s="6">
        <f>ecommerce_dataset_updated[[#This Row],[Final_Price(Rs.)]]+0</f>
        <v>204.87</v>
      </c>
      <c r="K2153" s="6">
        <f xml:space="preserve"> ecommerce_dataset_updated[[#This Row],['[Price (Rs.)']]]-ecommerce_dataset_updated[[#This Row],[Discount Amount _]]</f>
        <v>204.87</v>
      </c>
      <c r="L2153" t="s">
        <v>120</v>
      </c>
      <c r="M2153" t="s">
        <v>1212</v>
      </c>
      <c r="N2153" s="4" t="s">
        <v>14063</v>
      </c>
      <c r="O2153" s="4" t="s">
        <v>14051</v>
      </c>
      <c r="P2153" s="4" t="s">
        <v>14079</v>
      </c>
      <c r="Q2153" s="5">
        <f>DATE(ecommerce_dataset_updated[[#This Row],[YYYY]],ecommerce_dataset_updated[[#This Row],[MM]],ecommerce_dataset_updated[[#This Row],[DD]])</f>
        <v>45339</v>
      </c>
      <c r="R2153" s="6" t="str">
        <f>TEXT(ecommerce_dataset_updated[[#This Row],['[Purchase_Date']]], "mmm")</f>
        <v>Feb</v>
      </c>
      <c r="S2153" s="6" t="str">
        <f>TEXT(ecommerce_dataset_updated[[#This Row],['[Purchase_Date']]], "ddd")</f>
        <v>Sat</v>
      </c>
      <c r="T2153" s="6">
        <f>ecommerce_dataset_updated[[#This Row],[Final_Price(Rs.) _]]-ecommerce_dataset_updated[[#This Row],['[Final_Price(Rs.)']]]</f>
        <v>0</v>
      </c>
      <c r="U2153" s="6" t="b">
        <f xml:space="preserve"> AND(ecommerce_dataset_updated[[#This Row],[Final_Price(Rs.) _]]=ecommerce_dataset_updated[[#This Row],['[Final_Price(Rs.)']]])</f>
        <v>1</v>
      </c>
      <c r="V2153" s="5"/>
    </row>
    <row r="2154" spans="1:22">
      <c r="A2154" t="s">
        <v>8530</v>
      </c>
      <c r="B2154" t="s">
        <v>8531</v>
      </c>
      <c r="C2154" t="s">
        <v>10</v>
      </c>
      <c r="D2154" s="9" t="s">
        <v>8532</v>
      </c>
      <c r="E2154" s="8">
        <f>ecommerce_dataset_updated[[#This Row],[Price (Rs.)]]+0</f>
        <v>361.24</v>
      </c>
      <c r="F2154" s="6" t="s">
        <v>47</v>
      </c>
      <c r="G2154" s="7">
        <f>ecommerce_dataset_updated[[#This Row],[Discount (%)]]+0</f>
        <v>50</v>
      </c>
      <c r="H2154" s="6" t="s">
        <v>8533</v>
      </c>
      <c r="I2154" s="6">
        <f>ecommerce_dataset_updated[[#This Row],['[Price (Rs.)']]]*ecommerce_dataset_updated[[#This Row],['[Discount (%)']]]/100</f>
        <v>180.62</v>
      </c>
      <c r="J2154" s="6">
        <f>ecommerce_dataset_updated[[#This Row],[Final_Price(Rs.)]]+0</f>
        <v>180.62</v>
      </c>
      <c r="K2154" s="6">
        <f xml:space="preserve"> ecommerce_dataset_updated[[#This Row],['[Price (Rs.)']]]-ecommerce_dataset_updated[[#This Row],[Discount Amount _]]</f>
        <v>180.62</v>
      </c>
      <c r="L2154" t="s">
        <v>28</v>
      </c>
      <c r="M2154" t="s">
        <v>1991</v>
      </c>
      <c r="N2154" s="4" t="s">
        <v>14050</v>
      </c>
      <c r="O2154" s="4" t="s">
        <v>14067</v>
      </c>
      <c r="P2154" s="4" t="s">
        <v>14079</v>
      </c>
      <c r="Q2154" s="5">
        <f>DATE(ecommerce_dataset_updated[[#This Row],[YYYY]],ecommerce_dataset_updated[[#This Row],[MM]],ecommerce_dataset_updated[[#This Row],[DD]])</f>
        <v>45482</v>
      </c>
      <c r="R2154" s="6" t="str">
        <f>TEXT(ecommerce_dataset_updated[[#This Row],['[Purchase_Date']]], "mmm")</f>
        <v>Jul</v>
      </c>
      <c r="S2154" s="6" t="str">
        <f>TEXT(ecommerce_dataset_updated[[#This Row],['[Purchase_Date']]], "ddd")</f>
        <v>Tue</v>
      </c>
      <c r="T2154" s="6">
        <f>ecommerce_dataset_updated[[#This Row],[Final_Price(Rs.) _]]-ecommerce_dataset_updated[[#This Row],['[Final_Price(Rs.)']]]</f>
        <v>0</v>
      </c>
      <c r="U2154" s="6" t="b">
        <f xml:space="preserve"> AND(ecommerce_dataset_updated[[#This Row],[Final_Price(Rs.) _]]=ecommerce_dataset_updated[[#This Row],['[Final_Price(Rs.)']]])</f>
        <v>1</v>
      </c>
      <c r="V2154" s="5"/>
    </row>
    <row r="2155" spans="1:22">
      <c r="A2155" t="s">
        <v>8534</v>
      </c>
      <c r="B2155" t="s">
        <v>8535</v>
      </c>
      <c r="C2155" t="s">
        <v>10</v>
      </c>
      <c r="D2155" s="9" t="s">
        <v>8536</v>
      </c>
      <c r="E2155" s="8">
        <f>ecommerce_dataset_updated[[#This Row],[Price (Rs.)]]+0</f>
        <v>353.7</v>
      </c>
      <c r="F2155" s="6" t="s">
        <v>75</v>
      </c>
      <c r="G2155" s="7">
        <f>ecommerce_dataset_updated[[#This Row],[Discount (%)]]+0</f>
        <v>10</v>
      </c>
      <c r="H2155" s="6" t="s">
        <v>8537</v>
      </c>
      <c r="I2155" s="6">
        <f>ecommerce_dataset_updated[[#This Row],['[Price (Rs.)']]]*ecommerce_dataset_updated[[#This Row],['[Discount (%)']]]/100</f>
        <v>35.369999999999997</v>
      </c>
      <c r="J2155" s="6">
        <f>ecommerce_dataset_updated[[#This Row],[Final_Price(Rs.)]]+0</f>
        <v>318.33</v>
      </c>
      <c r="K2155" s="6">
        <f xml:space="preserve"> ecommerce_dataset_updated[[#This Row],['[Price (Rs.)']]]-ecommerce_dataset_updated[[#This Row],[Discount Amount _]]</f>
        <v>318.33</v>
      </c>
      <c r="L2155" t="s">
        <v>35</v>
      </c>
      <c r="M2155" t="s">
        <v>1207</v>
      </c>
      <c r="N2155" s="4" t="s">
        <v>14069</v>
      </c>
      <c r="O2155" s="4" t="s">
        <v>14050</v>
      </c>
      <c r="P2155" s="4" t="s">
        <v>14079</v>
      </c>
      <c r="Q2155" s="5">
        <f>DATE(ecommerce_dataset_updated[[#This Row],[YYYY]],ecommerce_dataset_updated[[#This Row],[MM]],ecommerce_dataset_updated[[#This Row],[DD]])</f>
        <v>45557</v>
      </c>
      <c r="R2155" s="6" t="str">
        <f>TEXT(ecommerce_dataset_updated[[#This Row],['[Purchase_Date']]], "mmm")</f>
        <v>Sep</v>
      </c>
      <c r="S2155" s="6" t="str">
        <f>TEXT(ecommerce_dataset_updated[[#This Row],['[Purchase_Date']]], "ddd")</f>
        <v>Sun</v>
      </c>
      <c r="T2155" s="6">
        <f>ecommerce_dataset_updated[[#This Row],[Final_Price(Rs.) _]]-ecommerce_dataset_updated[[#This Row],['[Final_Price(Rs.)']]]</f>
        <v>0</v>
      </c>
      <c r="U2155" s="6" t="b">
        <f xml:space="preserve"> AND(ecommerce_dataset_updated[[#This Row],[Final_Price(Rs.) _]]=ecommerce_dataset_updated[[#This Row],['[Final_Price(Rs.)']]])</f>
        <v>1</v>
      </c>
      <c r="V2155" s="5"/>
    </row>
    <row r="2156" spans="1:22">
      <c r="A2156" t="s">
        <v>8538</v>
      </c>
      <c r="B2156" t="s">
        <v>8539</v>
      </c>
      <c r="C2156" t="s">
        <v>32</v>
      </c>
      <c r="D2156" s="9" t="s">
        <v>8540</v>
      </c>
      <c r="E2156" s="8">
        <f>ecommerce_dataset_updated[[#This Row],[Price (Rs.)]]+0</f>
        <v>373.65</v>
      </c>
      <c r="F2156" s="6" t="s">
        <v>107</v>
      </c>
      <c r="G2156" s="7">
        <f>ecommerce_dataset_updated[[#This Row],[Discount (%)]]+0</f>
        <v>0</v>
      </c>
      <c r="H2156" s="6" t="s">
        <v>8540</v>
      </c>
      <c r="I2156" s="6">
        <f>ecommerce_dataset_updated[[#This Row],['[Price (Rs.)']]]*ecommerce_dataset_updated[[#This Row],['[Discount (%)']]]/100</f>
        <v>0</v>
      </c>
      <c r="J2156" s="6">
        <f>ecommerce_dataset_updated[[#This Row],[Final_Price(Rs.)]]+0</f>
        <v>373.65</v>
      </c>
      <c r="K2156" s="6">
        <f xml:space="preserve"> ecommerce_dataset_updated[[#This Row],['[Price (Rs.)']]]-ecommerce_dataset_updated[[#This Row],[Discount Amount _]]</f>
        <v>373.65</v>
      </c>
      <c r="L2156" t="s">
        <v>35</v>
      </c>
      <c r="M2156" t="s">
        <v>691</v>
      </c>
      <c r="N2156" s="4" t="s">
        <v>2910</v>
      </c>
      <c r="O2156" s="4" t="s">
        <v>14057</v>
      </c>
      <c r="P2156" s="4" t="s">
        <v>14079</v>
      </c>
      <c r="Q2156" s="5">
        <f>DATE(ecommerce_dataset_updated[[#This Row],[YYYY]],ecommerce_dataset_updated[[#This Row],[MM]],ecommerce_dataset_updated[[#This Row],[DD]])</f>
        <v>45365</v>
      </c>
      <c r="R2156" s="6" t="str">
        <f>TEXT(ecommerce_dataset_updated[[#This Row],['[Purchase_Date']]], "mmm")</f>
        <v>Mar</v>
      </c>
      <c r="S2156" s="6" t="str">
        <f>TEXT(ecommerce_dataset_updated[[#This Row],['[Purchase_Date']]], "ddd")</f>
        <v>Thu</v>
      </c>
      <c r="T2156" s="6">
        <f>ecommerce_dataset_updated[[#This Row],[Final_Price(Rs.) _]]-ecommerce_dataset_updated[[#This Row],['[Final_Price(Rs.)']]]</f>
        <v>0</v>
      </c>
      <c r="U2156" s="6" t="b">
        <f xml:space="preserve"> AND(ecommerce_dataset_updated[[#This Row],[Final_Price(Rs.) _]]=ecommerce_dataset_updated[[#This Row],['[Final_Price(Rs.)']]])</f>
        <v>1</v>
      </c>
      <c r="V2156" s="5"/>
    </row>
    <row r="2157" spans="1:22">
      <c r="A2157" t="s">
        <v>8541</v>
      </c>
      <c r="B2157" t="s">
        <v>8542</v>
      </c>
      <c r="C2157" t="s">
        <v>18</v>
      </c>
      <c r="D2157" s="9" t="s">
        <v>8543</v>
      </c>
      <c r="E2157" s="8">
        <f>ecommerce_dataset_updated[[#This Row],[Price (Rs.)]]+0</f>
        <v>361.48</v>
      </c>
      <c r="F2157" s="6" t="s">
        <v>154</v>
      </c>
      <c r="G2157" s="7">
        <f>ecommerce_dataset_updated[[#This Row],[Discount (%)]]+0</f>
        <v>30</v>
      </c>
      <c r="H2157" s="6" t="s">
        <v>8544</v>
      </c>
      <c r="I2157" s="6">
        <f>ecommerce_dataset_updated[[#This Row],['[Price (Rs.)']]]*ecommerce_dataset_updated[[#This Row],['[Discount (%)']]]/100</f>
        <v>108.44400000000002</v>
      </c>
      <c r="J2157" s="6">
        <f>ecommerce_dataset_updated[[#This Row],[Final_Price(Rs.)]]+0</f>
        <v>253.04</v>
      </c>
      <c r="K2157" s="6">
        <f xml:space="preserve"> ecommerce_dataset_updated[[#This Row],['[Price (Rs.)']]]-ecommerce_dataset_updated[[#This Row],[Discount Amount _]]</f>
        <v>253.036</v>
      </c>
      <c r="L2157" t="s">
        <v>28</v>
      </c>
      <c r="M2157" t="s">
        <v>145</v>
      </c>
      <c r="N2157" s="4" t="s">
        <v>2910</v>
      </c>
      <c r="O2157" s="4" t="s">
        <v>14050</v>
      </c>
      <c r="P2157" s="4" t="s">
        <v>14079</v>
      </c>
      <c r="Q2157" s="5">
        <f>DATE(ecommerce_dataset_updated[[#This Row],[YYYY]],ecommerce_dataset_updated[[#This Row],[MM]],ecommerce_dataset_updated[[#This Row],[DD]])</f>
        <v>45549</v>
      </c>
      <c r="R2157" s="6" t="str">
        <f>TEXT(ecommerce_dataset_updated[[#This Row],['[Purchase_Date']]], "mmm")</f>
        <v>Sep</v>
      </c>
      <c r="S2157" s="6" t="str">
        <f>TEXT(ecommerce_dataset_updated[[#This Row],['[Purchase_Date']]], "ddd")</f>
        <v>Sat</v>
      </c>
      <c r="T2157" s="6">
        <f>ecommerce_dataset_updated[[#This Row],[Final_Price(Rs.) _]]-ecommerce_dataset_updated[[#This Row],['[Final_Price(Rs.)']]]</f>
        <v>-3.9999999999906777E-3</v>
      </c>
      <c r="U2157" s="6" t="b">
        <f xml:space="preserve"> AND(ecommerce_dataset_updated[[#This Row],[Final_Price(Rs.) _]]=ecommerce_dataset_updated[[#This Row],['[Final_Price(Rs.)']]])</f>
        <v>0</v>
      </c>
      <c r="V2157" s="5"/>
    </row>
    <row r="2158" spans="1:22">
      <c r="A2158" t="s">
        <v>8545</v>
      </c>
      <c r="B2158" t="s">
        <v>8546</v>
      </c>
      <c r="C2158" t="s">
        <v>68</v>
      </c>
      <c r="D2158" s="9" t="s">
        <v>8547</v>
      </c>
      <c r="E2158" s="8">
        <f>ecommerce_dataset_updated[[#This Row],[Price (Rs.)]]+0</f>
        <v>296.22000000000003</v>
      </c>
      <c r="F2158" s="6" t="s">
        <v>107</v>
      </c>
      <c r="G2158" s="7">
        <f>ecommerce_dataset_updated[[#This Row],[Discount (%)]]+0</f>
        <v>0</v>
      </c>
      <c r="H2158" s="6" t="s">
        <v>8547</v>
      </c>
      <c r="I2158" s="6">
        <f>ecommerce_dataset_updated[[#This Row],['[Price (Rs.)']]]*ecommerce_dataset_updated[[#This Row],['[Discount (%)']]]/100</f>
        <v>0</v>
      </c>
      <c r="J2158" s="6">
        <f>ecommerce_dataset_updated[[#This Row],[Final_Price(Rs.)]]+0</f>
        <v>296.22000000000003</v>
      </c>
      <c r="K2158" s="6">
        <f xml:space="preserve"> ecommerce_dataset_updated[[#This Row],['[Price (Rs.)']]]-ecommerce_dataset_updated[[#This Row],[Discount Amount _]]</f>
        <v>296.22000000000003</v>
      </c>
      <c r="L2158" t="s">
        <v>35</v>
      </c>
      <c r="M2158" t="s">
        <v>1352</v>
      </c>
      <c r="N2158" s="4" t="s">
        <v>14067</v>
      </c>
      <c r="O2158" s="4" t="s">
        <v>14052</v>
      </c>
      <c r="P2158" s="4" t="s">
        <v>14079</v>
      </c>
      <c r="Q2158" s="5">
        <f>DATE(ecommerce_dataset_updated[[#This Row],[YYYY]],ecommerce_dataset_updated[[#This Row],[MM]],ecommerce_dataset_updated[[#This Row],[DD]])</f>
        <v>45298</v>
      </c>
      <c r="R2158" s="6" t="str">
        <f>TEXT(ecommerce_dataset_updated[[#This Row],['[Purchase_Date']]], "mmm")</f>
        <v>Jan</v>
      </c>
      <c r="S2158" s="6" t="str">
        <f>TEXT(ecommerce_dataset_updated[[#This Row],['[Purchase_Date']]], "ddd")</f>
        <v>Sun</v>
      </c>
      <c r="T2158" s="6">
        <f>ecommerce_dataset_updated[[#This Row],[Final_Price(Rs.) _]]-ecommerce_dataset_updated[[#This Row],['[Final_Price(Rs.)']]]</f>
        <v>0</v>
      </c>
      <c r="U2158" s="6" t="b">
        <f xml:space="preserve"> AND(ecommerce_dataset_updated[[#This Row],[Final_Price(Rs.) _]]=ecommerce_dataset_updated[[#This Row],['[Final_Price(Rs.)']]])</f>
        <v>1</v>
      </c>
      <c r="V2158" s="5"/>
    </row>
    <row r="2159" spans="1:22">
      <c r="A2159" t="s">
        <v>8548</v>
      </c>
      <c r="B2159" t="s">
        <v>8549</v>
      </c>
      <c r="C2159" t="s">
        <v>32</v>
      </c>
      <c r="D2159" s="9" t="s">
        <v>8550</v>
      </c>
      <c r="E2159" s="8">
        <f>ecommerce_dataset_updated[[#This Row],[Price (Rs.)]]+0</f>
        <v>48.52</v>
      </c>
      <c r="F2159" s="6" t="s">
        <v>26</v>
      </c>
      <c r="G2159" s="7">
        <f>ecommerce_dataset_updated[[#This Row],[Discount (%)]]+0</f>
        <v>25</v>
      </c>
      <c r="H2159" s="6" t="s">
        <v>8551</v>
      </c>
      <c r="I2159" s="6">
        <f>ecommerce_dataset_updated[[#This Row],['[Price (Rs.)']]]*ecommerce_dataset_updated[[#This Row],['[Discount (%)']]]/100</f>
        <v>12.13</v>
      </c>
      <c r="J2159" s="6">
        <f>ecommerce_dataset_updated[[#This Row],[Final_Price(Rs.)]]+0</f>
        <v>36.39</v>
      </c>
      <c r="K2159" s="6">
        <f xml:space="preserve"> ecommerce_dataset_updated[[#This Row],['[Price (Rs.)']]]-ecommerce_dataset_updated[[#This Row],[Discount Amount _]]</f>
        <v>36.39</v>
      </c>
      <c r="L2159" t="s">
        <v>77</v>
      </c>
      <c r="M2159" t="s">
        <v>3218</v>
      </c>
      <c r="N2159" s="4" t="s">
        <v>2910</v>
      </c>
      <c r="O2159" s="4" t="s">
        <v>14067</v>
      </c>
      <c r="P2159" s="4" t="s">
        <v>14079</v>
      </c>
      <c r="Q2159" s="5">
        <f>DATE(ecommerce_dataset_updated[[#This Row],[YYYY]],ecommerce_dataset_updated[[#This Row],[MM]],ecommerce_dataset_updated[[#This Row],[DD]])</f>
        <v>45487</v>
      </c>
      <c r="R2159" s="6" t="str">
        <f>TEXT(ecommerce_dataset_updated[[#This Row],['[Purchase_Date']]], "mmm")</f>
        <v>Jul</v>
      </c>
      <c r="S2159" s="6" t="str">
        <f>TEXT(ecommerce_dataset_updated[[#This Row],['[Purchase_Date']]], "ddd")</f>
        <v>Sun</v>
      </c>
      <c r="T2159" s="6">
        <f>ecommerce_dataset_updated[[#This Row],[Final_Price(Rs.) _]]-ecommerce_dataset_updated[[#This Row],['[Final_Price(Rs.)']]]</f>
        <v>0</v>
      </c>
      <c r="U2159" s="6" t="b">
        <f xml:space="preserve"> AND(ecommerce_dataset_updated[[#This Row],[Final_Price(Rs.) _]]=ecommerce_dataset_updated[[#This Row],['[Final_Price(Rs.)']]])</f>
        <v>1</v>
      </c>
      <c r="V2159" s="5"/>
    </row>
    <row r="2160" spans="1:22">
      <c r="A2160" t="s">
        <v>8552</v>
      </c>
      <c r="B2160" t="s">
        <v>8553</v>
      </c>
      <c r="C2160" t="s">
        <v>68</v>
      </c>
      <c r="D2160" s="9" t="s">
        <v>8554</v>
      </c>
      <c r="E2160" s="8">
        <f>ecommerce_dataset_updated[[#This Row],[Price (Rs.)]]+0</f>
        <v>262.23</v>
      </c>
      <c r="F2160" s="6" t="s">
        <v>20</v>
      </c>
      <c r="G2160" s="7">
        <f>ecommerce_dataset_updated[[#This Row],[Discount (%)]]+0</f>
        <v>20</v>
      </c>
      <c r="H2160" s="6" t="s">
        <v>8555</v>
      </c>
      <c r="I2160" s="6">
        <f>ecommerce_dataset_updated[[#This Row],['[Price (Rs.)']]]*ecommerce_dataset_updated[[#This Row],['[Discount (%)']]]/100</f>
        <v>52.446000000000005</v>
      </c>
      <c r="J2160" s="6">
        <f>ecommerce_dataset_updated[[#This Row],[Final_Price(Rs.)]]+0</f>
        <v>209.78</v>
      </c>
      <c r="K2160" s="6">
        <f xml:space="preserve"> ecommerce_dataset_updated[[#This Row],['[Price (Rs.)']]]-ecommerce_dataset_updated[[#This Row],[Discount Amount _]]</f>
        <v>209.78400000000002</v>
      </c>
      <c r="L2160" t="s">
        <v>14</v>
      </c>
      <c r="M2160" t="s">
        <v>932</v>
      </c>
      <c r="N2160" s="4" t="s">
        <v>2910</v>
      </c>
      <c r="O2160" s="4" t="s">
        <v>14049</v>
      </c>
      <c r="P2160" s="4" t="s">
        <v>14079</v>
      </c>
      <c r="Q2160" s="5">
        <f>DATE(ecommerce_dataset_updated[[#This Row],[YYYY]],ecommerce_dataset_updated[[#This Row],[MM]],ecommerce_dataset_updated[[#This Row],[DD]])</f>
        <v>45610</v>
      </c>
      <c r="R2160" s="6" t="str">
        <f>TEXT(ecommerce_dataset_updated[[#This Row],['[Purchase_Date']]], "mmm")</f>
        <v>Nov</v>
      </c>
      <c r="S2160" s="6" t="str">
        <f>TEXT(ecommerce_dataset_updated[[#This Row],['[Purchase_Date']]], "ddd")</f>
        <v>Thu</v>
      </c>
      <c r="T2160" s="6">
        <f>ecommerce_dataset_updated[[#This Row],[Final_Price(Rs.) _]]-ecommerce_dataset_updated[[#This Row],['[Final_Price(Rs.)']]]</f>
        <v>4.0000000000190994E-3</v>
      </c>
      <c r="U2160" s="6" t="b">
        <f xml:space="preserve"> AND(ecommerce_dataset_updated[[#This Row],[Final_Price(Rs.) _]]=ecommerce_dataset_updated[[#This Row],['[Final_Price(Rs.)']]])</f>
        <v>0</v>
      </c>
      <c r="V2160" s="5"/>
    </row>
    <row r="2161" spans="1:22">
      <c r="A2161" t="s">
        <v>8556</v>
      </c>
      <c r="B2161" t="s">
        <v>8557</v>
      </c>
      <c r="C2161" t="s">
        <v>18</v>
      </c>
      <c r="D2161" s="9" t="s">
        <v>8558</v>
      </c>
      <c r="E2161" s="8">
        <f>ecommerce_dataset_updated[[#This Row],[Price (Rs.)]]+0</f>
        <v>243.84</v>
      </c>
      <c r="F2161" s="6" t="s">
        <v>47</v>
      </c>
      <c r="G2161" s="7">
        <f>ecommerce_dataset_updated[[#This Row],[Discount (%)]]+0</f>
        <v>50</v>
      </c>
      <c r="H2161" s="6" t="s">
        <v>8559</v>
      </c>
      <c r="I2161" s="6">
        <f>ecommerce_dataset_updated[[#This Row],['[Price (Rs.)']]]*ecommerce_dataset_updated[[#This Row],['[Discount (%)']]]/100</f>
        <v>121.92</v>
      </c>
      <c r="J2161" s="6">
        <f>ecommerce_dataset_updated[[#This Row],[Final_Price(Rs.)]]+0</f>
        <v>121.92</v>
      </c>
      <c r="K2161" s="6">
        <f xml:space="preserve"> ecommerce_dataset_updated[[#This Row],['[Price (Rs.)']]]-ecommerce_dataset_updated[[#This Row],[Discount Amount _]]</f>
        <v>121.92</v>
      </c>
      <c r="L2161" t="s">
        <v>120</v>
      </c>
      <c r="M2161" t="s">
        <v>2161</v>
      </c>
      <c r="N2161" s="4" t="s">
        <v>75</v>
      </c>
      <c r="O2161" s="4" t="s">
        <v>14062</v>
      </c>
      <c r="P2161" s="4" t="s">
        <v>14079</v>
      </c>
      <c r="Q2161" s="5">
        <f>DATE(ecommerce_dataset_updated[[#This Row],[YYYY]],ecommerce_dataset_updated[[#This Row],[MM]],ecommerce_dataset_updated[[#This Row],[DD]])</f>
        <v>45453</v>
      </c>
      <c r="R2161" s="6" t="str">
        <f>TEXT(ecommerce_dataset_updated[[#This Row],['[Purchase_Date']]], "mmm")</f>
        <v>Jun</v>
      </c>
      <c r="S2161" s="6" t="str">
        <f>TEXT(ecommerce_dataset_updated[[#This Row],['[Purchase_Date']]], "ddd")</f>
        <v>Mon</v>
      </c>
      <c r="T2161" s="6">
        <f>ecommerce_dataset_updated[[#This Row],[Final_Price(Rs.) _]]-ecommerce_dataset_updated[[#This Row],['[Final_Price(Rs.)']]]</f>
        <v>0</v>
      </c>
      <c r="U2161" s="6" t="b">
        <f xml:space="preserve"> AND(ecommerce_dataset_updated[[#This Row],[Final_Price(Rs.) _]]=ecommerce_dataset_updated[[#This Row],['[Final_Price(Rs.)']]])</f>
        <v>1</v>
      </c>
      <c r="V2161" s="5"/>
    </row>
    <row r="2162" spans="1:22">
      <c r="A2162" t="s">
        <v>8560</v>
      </c>
      <c r="B2162" t="s">
        <v>8561</v>
      </c>
      <c r="C2162" t="s">
        <v>18</v>
      </c>
      <c r="D2162" s="9" t="s">
        <v>8562</v>
      </c>
      <c r="E2162" s="8">
        <f>ecommerce_dataset_updated[[#This Row],[Price (Rs.)]]+0</f>
        <v>41.68</v>
      </c>
      <c r="F2162" s="6" t="s">
        <v>107</v>
      </c>
      <c r="G2162" s="7">
        <f>ecommerce_dataset_updated[[#This Row],[Discount (%)]]+0</f>
        <v>0</v>
      </c>
      <c r="H2162" s="6" t="s">
        <v>8562</v>
      </c>
      <c r="I2162" s="6">
        <f>ecommerce_dataset_updated[[#This Row],['[Price (Rs.)']]]*ecommerce_dataset_updated[[#This Row],['[Discount (%)']]]/100</f>
        <v>0</v>
      </c>
      <c r="J2162" s="6">
        <f>ecommerce_dataset_updated[[#This Row],[Final_Price(Rs.)]]+0</f>
        <v>41.68</v>
      </c>
      <c r="K2162" s="6">
        <f xml:space="preserve"> ecommerce_dataset_updated[[#This Row],['[Price (Rs.)']]]-ecommerce_dataset_updated[[#This Row],[Discount Amount _]]</f>
        <v>41.68</v>
      </c>
      <c r="L2162" t="s">
        <v>14</v>
      </c>
      <c r="M2162" t="s">
        <v>1046</v>
      </c>
      <c r="N2162" s="4" t="s">
        <v>14065</v>
      </c>
      <c r="O2162" s="4" t="s">
        <v>14067</v>
      </c>
      <c r="P2162" s="4" t="s">
        <v>14079</v>
      </c>
      <c r="Q2162" s="5">
        <f>DATE(ecommerce_dataset_updated[[#This Row],[YYYY]],ecommerce_dataset_updated[[#This Row],[MM]],ecommerce_dataset_updated[[#This Row],[DD]])</f>
        <v>45496</v>
      </c>
      <c r="R2162" s="6" t="str">
        <f>TEXT(ecommerce_dataset_updated[[#This Row],['[Purchase_Date']]], "mmm")</f>
        <v>Jul</v>
      </c>
      <c r="S2162" s="6" t="str">
        <f>TEXT(ecommerce_dataset_updated[[#This Row],['[Purchase_Date']]], "ddd")</f>
        <v>Tue</v>
      </c>
      <c r="T2162" s="6">
        <f>ecommerce_dataset_updated[[#This Row],[Final_Price(Rs.) _]]-ecommerce_dataset_updated[[#This Row],['[Final_Price(Rs.)']]]</f>
        <v>0</v>
      </c>
      <c r="U2162" s="6" t="b">
        <f xml:space="preserve"> AND(ecommerce_dataset_updated[[#This Row],[Final_Price(Rs.) _]]=ecommerce_dataset_updated[[#This Row],['[Final_Price(Rs.)']]])</f>
        <v>1</v>
      </c>
      <c r="V2162" s="5"/>
    </row>
    <row r="2163" spans="1:22">
      <c r="A2163" t="s">
        <v>8563</v>
      </c>
      <c r="B2163" t="s">
        <v>8564</v>
      </c>
      <c r="C2163" t="s">
        <v>32</v>
      </c>
      <c r="D2163" s="9" t="s">
        <v>8565</v>
      </c>
      <c r="E2163" s="8">
        <f>ecommerce_dataset_updated[[#This Row],[Price (Rs.)]]+0</f>
        <v>480.84</v>
      </c>
      <c r="F2163" s="6" t="s">
        <v>75</v>
      </c>
      <c r="G2163" s="7">
        <f>ecommerce_dataset_updated[[#This Row],[Discount (%)]]+0</f>
        <v>10</v>
      </c>
      <c r="H2163" s="6" t="s">
        <v>8566</v>
      </c>
      <c r="I2163" s="6">
        <f>ecommerce_dataset_updated[[#This Row],['[Price (Rs.)']]]*ecommerce_dataset_updated[[#This Row],['[Discount (%)']]]/100</f>
        <v>48.083999999999996</v>
      </c>
      <c r="J2163" s="6">
        <f>ecommerce_dataset_updated[[#This Row],[Final_Price(Rs.)]]+0</f>
        <v>432.76</v>
      </c>
      <c r="K2163" s="6">
        <f xml:space="preserve"> ecommerce_dataset_updated[[#This Row],['[Price (Rs.)']]]-ecommerce_dataset_updated[[#This Row],[Discount Amount _]]</f>
        <v>432.75599999999997</v>
      </c>
      <c r="L2163" t="s">
        <v>120</v>
      </c>
      <c r="M2163" t="s">
        <v>943</v>
      </c>
      <c r="N2163" s="4" t="s">
        <v>14070</v>
      </c>
      <c r="O2163" s="4" t="s">
        <v>14051</v>
      </c>
      <c r="P2163" s="4" t="s">
        <v>14079</v>
      </c>
      <c r="Q2163" s="5">
        <f>DATE(ecommerce_dataset_updated[[#This Row],[YYYY]],ecommerce_dataset_updated[[#This Row],[MM]],ecommerce_dataset_updated[[#This Row],[DD]])</f>
        <v>45340</v>
      </c>
      <c r="R2163" s="6" t="str">
        <f>TEXT(ecommerce_dataset_updated[[#This Row],['[Purchase_Date']]], "mmm")</f>
        <v>Feb</v>
      </c>
      <c r="S2163" s="6" t="str">
        <f>TEXT(ecommerce_dataset_updated[[#This Row],['[Purchase_Date']]], "ddd")</f>
        <v>Sun</v>
      </c>
      <c r="T2163" s="6">
        <f>ecommerce_dataset_updated[[#This Row],[Final_Price(Rs.) _]]-ecommerce_dataset_updated[[#This Row],['[Final_Price(Rs.)']]]</f>
        <v>-4.0000000000190994E-3</v>
      </c>
      <c r="U2163" s="6" t="b">
        <f xml:space="preserve"> AND(ecommerce_dataset_updated[[#This Row],[Final_Price(Rs.) _]]=ecommerce_dataset_updated[[#This Row],['[Final_Price(Rs.)']]])</f>
        <v>0</v>
      </c>
      <c r="V2163" s="5"/>
    </row>
    <row r="2164" spans="1:22">
      <c r="A2164" t="s">
        <v>8567</v>
      </c>
      <c r="B2164" t="s">
        <v>8568</v>
      </c>
      <c r="C2164" t="s">
        <v>68</v>
      </c>
      <c r="D2164" s="9" t="s">
        <v>5868</v>
      </c>
      <c r="E2164" s="8">
        <f>ecommerce_dataset_updated[[#This Row],[Price (Rs.)]]+0</f>
        <v>488.06</v>
      </c>
      <c r="F2164" s="6" t="s">
        <v>154</v>
      </c>
      <c r="G2164" s="7">
        <f>ecommerce_dataset_updated[[#This Row],[Discount (%)]]+0</f>
        <v>30</v>
      </c>
      <c r="H2164" s="6" t="s">
        <v>8569</v>
      </c>
      <c r="I2164" s="6">
        <f>ecommerce_dataset_updated[[#This Row],['[Price (Rs.)']]]*ecommerce_dataset_updated[[#This Row],['[Discount (%)']]]/100</f>
        <v>146.41800000000001</v>
      </c>
      <c r="J2164" s="6">
        <f>ecommerce_dataset_updated[[#This Row],[Final_Price(Rs.)]]+0</f>
        <v>341.64</v>
      </c>
      <c r="K2164" s="6">
        <f xml:space="preserve"> ecommerce_dataset_updated[[#This Row],['[Price (Rs.)']]]-ecommerce_dataset_updated[[#This Row],[Discount Amount _]]</f>
        <v>341.642</v>
      </c>
      <c r="L2164" t="s">
        <v>28</v>
      </c>
      <c r="M2164" t="s">
        <v>2390</v>
      </c>
      <c r="N2164" s="4" t="s">
        <v>14050</v>
      </c>
      <c r="O2164" s="4" t="s">
        <v>14050</v>
      </c>
      <c r="P2164" s="4" t="s">
        <v>14079</v>
      </c>
      <c r="Q2164" s="5">
        <f>DATE(ecommerce_dataset_updated[[#This Row],[YYYY]],ecommerce_dataset_updated[[#This Row],[MM]],ecommerce_dataset_updated[[#This Row],[DD]])</f>
        <v>45544</v>
      </c>
      <c r="R2164" s="6" t="str">
        <f>TEXT(ecommerce_dataset_updated[[#This Row],['[Purchase_Date']]], "mmm")</f>
        <v>Sep</v>
      </c>
      <c r="S2164" s="6" t="str">
        <f>TEXT(ecommerce_dataset_updated[[#This Row],['[Purchase_Date']]], "ddd")</f>
        <v>Mon</v>
      </c>
      <c r="T2164" s="6">
        <f>ecommerce_dataset_updated[[#This Row],[Final_Price(Rs.) _]]-ecommerce_dataset_updated[[#This Row],['[Final_Price(Rs.)']]]</f>
        <v>2.0000000000095497E-3</v>
      </c>
      <c r="U2164" s="6" t="b">
        <f xml:space="preserve"> AND(ecommerce_dataset_updated[[#This Row],[Final_Price(Rs.) _]]=ecommerce_dataset_updated[[#This Row],['[Final_Price(Rs.)']]])</f>
        <v>0</v>
      </c>
      <c r="V2164" s="5"/>
    </row>
    <row r="2165" spans="1:22">
      <c r="A2165" t="s">
        <v>8570</v>
      </c>
      <c r="B2165" t="s">
        <v>8571</v>
      </c>
      <c r="C2165" t="s">
        <v>39</v>
      </c>
      <c r="D2165" s="9" t="s">
        <v>8572</v>
      </c>
      <c r="E2165" s="8">
        <f>ecommerce_dataset_updated[[#This Row],[Price (Rs.)]]+0</f>
        <v>91.27</v>
      </c>
      <c r="F2165" s="6" t="s">
        <v>107</v>
      </c>
      <c r="G2165" s="7">
        <f>ecommerce_dataset_updated[[#This Row],[Discount (%)]]+0</f>
        <v>0</v>
      </c>
      <c r="H2165" s="6" t="s">
        <v>8572</v>
      </c>
      <c r="I2165" s="6">
        <f>ecommerce_dataset_updated[[#This Row],['[Price (Rs.)']]]*ecommerce_dataset_updated[[#This Row],['[Discount (%)']]]/100</f>
        <v>0</v>
      </c>
      <c r="J2165" s="6">
        <f>ecommerce_dataset_updated[[#This Row],[Final_Price(Rs.)]]+0</f>
        <v>91.27</v>
      </c>
      <c r="K2165" s="6">
        <f xml:space="preserve"> ecommerce_dataset_updated[[#This Row],['[Price (Rs.)']]]-ecommerce_dataset_updated[[#This Row],[Discount Amount _]]</f>
        <v>91.27</v>
      </c>
      <c r="L2165" t="s">
        <v>28</v>
      </c>
      <c r="M2165" t="s">
        <v>2044</v>
      </c>
      <c r="N2165" s="4" t="s">
        <v>14055</v>
      </c>
      <c r="O2165" s="4" t="s">
        <v>14052</v>
      </c>
      <c r="P2165" s="4" t="s">
        <v>14079</v>
      </c>
      <c r="Q2165" s="5">
        <f>DATE(ecommerce_dataset_updated[[#This Row],[YYYY]],ecommerce_dataset_updated[[#This Row],[MM]],ecommerce_dataset_updated[[#This Row],[DD]])</f>
        <v>45299</v>
      </c>
      <c r="R2165" s="6" t="str">
        <f>TEXT(ecommerce_dataset_updated[[#This Row],['[Purchase_Date']]], "mmm")</f>
        <v>Jan</v>
      </c>
      <c r="S2165" s="6" t="str">
        <f>TEXT(ecommerce_dataset_updated[[#This Row],['[Purchase_Date']]], "ddd")</f>
        <v>Mon</v>
      </c>
      <c r="T2165" s="6">
        <f>ecommerce_dataset_updated[[#This Row],[Final_Price(Rs.) _]]-ecommerce_dataset_updated[[#This Row],['[Final_Price(Rs.)']]]</f>
        <v>0</v>
      </c>
      <c r="U2165" s="6" t="b">
        <f xml:space="preserve"> AND(ecommerce_dataset_updated[[#This Row],[Final_Price(Rs.) _]]=ecommerce_dataset_updated[[#This Row],['[Final_Price(Rs.)']]])</f>
        <v>1</v>
      </c>
      <c r="V2165" s="5"/>
    </row>
    <row r="2166" spans="1:22">
      <c r="A2166" t="s">
        <v>8573</v>
      </c>
      <c r="B2166" t="s">
        <v>8574</v>
      </c>
      <c r="C2166" t="s">
        <v>114</v>
      </c>
      <c r="D2166" s="9" t="s">
        <v>8575</v>
      </c>
      <c r="E2166" s="8">
        <f>ecommerce_dataset_updated[[#This Row],[Price (Rs.)]]+0</f>
        <v>18.149999999999999</v>
      </c>
      <c r="F2166" s="6" t="s">
        <v>107</v>
      </c>
      <c r="G2166" s="7">
        <f>ecommerce_dataset_updated[[#This Row],[Discount (%)]]+0</f>
        <v>0</v>
      </c>
      <c r="H2166" s="6" t="s">
        <v>8575</v>
      </c>
      <c r="I2166" s="6">
        <f>ecommerce_dataset_updated[[#This Row],['[Price (Rs.)']]]*ecommerce_dataset_updated[[#This Row],['[Discount (%)']]]/100</f>
        <v>0</v>
      </c>
      <c r="J2166" s="6">
        <f>ecommerce_dataset_updated[[#This Row],[Final_Price(Rs.)]]+0</f>
        <v>18.149999999999999</v>
      </c>
      <c r="K2166" s="6">
        <f xml:space="preserve"> ecommerce_dataset_updated[[#This Row],['[Price (Rs.)']]]-ecommerce_dataset_updated[[#This Row],[Discount Amount _]]</f>
        <v>18.149999999999999</v>
      </c>
      <c r="L2166" t="s">
        <v>14</v>
      </c>
      <c r="M2166" t="s">
        <v>3860</v>
      </c>
      <c r="N2166" s="4" t="s">
        <v>14061</v>
      </c>
      <c r="O2166" s="4" t="s">
        <v>14062</v>
      </c>
      <c r="P2166" s="4" t="s">
        <v>14079</v>
      </c>
      <c r="Q2166" s="5">
        <f>DATE(ecommerce_dataset_updated[[#This Row],[YYYY]],ecommerce_dataset_updated[[#This Row],[MM]],ecommerce_dataset_updated[[#This Row],[DD]])</f>
        <v>45464</v>
      </c>
      <c r="R2166" s="6" t="str">
        <f>TEXT(ecommerce_dataset_updated[[#This Row],['[Purchase_Date']]], "mmm")</f>
        <v>Jun</v>
      </c>
      <c r="S2166" s="6" t="str">
        <f>TEXT(ecommerce_dataset_updated[[#This Row],['[Purchase_Date']]], "ddd")</f>
        <v>Fri</v>
      </c>
      <c r="T2166" s="6">
        <f>ecommerce_dataset_updated[[#This Row],[Final_Price(Rs.) _]]-ecommerce_dataset_updated[[#This Row],['[Final_Price(Rs.)']]]</f>
        <v>0</v>
      </c>
      <c r="U2166" s="6" t="b">
        <f xml:space="preserve"> AND(ecommerce_dataset_updated[[#This Row],[Final_Price(Rs.) _]]=ecommerce_dataset_updated[[#This Row],['[Final_Price(Rs.)']]])</f>
        <v>1</v>
      </c>
      <c r="V2166" s="5"/>
    </row>
    <row r="2167" spans="1:22">
      <c r="A2167" t="s">
        <v>8576</v>
      </c>
      <c r="B2167" t="s">
        <v>8577</v>
      </c>
      <c r="C2167" t="s">
        <v>32</v>
      </c>
      <c r="D2167" s="9" t="s">
        <v>8578</v>
      </c>
      <c r="E2167" s="8">
        <f>ecommerce_dataset_updated[[#This Row],[Price (Rs.)]]+0</f>
        <v>33.14</v>
      </c>
      <c r="F2167" s="6" t="s">
        <v>47</v>
      </c>
      <c r="G2167" s="7">
        <f>ecommerce_dataset_updated[[#This Row],[Discount (%)]]+0</f>
        <v>50</v>
      </c>
      <c r="H2167" s="6" t="s">
        <v>8579</v>
      </c>
      <c r="I2167" s="6">
        <f>ecommerce_dataset_updated[[#This Row],['[Price (Rs.)']]]*ecommerce_dataset_updated[[#This Row],['[Discount (%)']]]/100</f>
        <v>16.57</v>
      </c>
      <c r="J2167" s="6">
        <f>ecommerce_dataset_updated[[#This Row],[Final_Price(Rs.)]]+0</f>
        <v>16.57</v>
      </c>
      <c r="K2167" s="6">
        <f xml:space="preserve"> ecommerce_dataset_updated[[#This Row],['[Price (Rs.)']]]-ecommerce_dataset_updated[[#This Row],[Discount Amount _]]</f>
        <v>16.57</v>
      </c>
      <c r="L2167" t="s">
        <v>14</v>
      </c>
      <c r="M2167" t="s">
        <v>2500</v>
      </c>
      <c r="N2167" s="4" t="s">
        <v>12</v>
      </c>
      <c r="O2167" s="4" t="s">
        <v>14055</v>
      </c>
      <c r="P2167" s="4" t="s">
        <v>14079</v>
      </c>
      <c r="Q2167" s="5">
        <f>DATE(ecommerce_dataset_updated[[#This Row],[YYYY]],ecommerce_dataset_updated[[#This Row],[MM]],ecommerce_dataset_updated[[#This Row],[DD]])</f>
        <v>45519</v>
      </c>
      <c r="R2167" s="6" t="str">
        <f>TEXT(ecommerce_dataset_updated[[#This Row],['[Purchase_Date']]], "mmm")</f>
        <v>Aug</v>
      </c>
      <c r="S2167" s="6" t="str">
        <f>TEXT(ecommerce_dataset_updated[[#This Row],['[Purchase_Date']]], "ddd")</f>
        <v>Thu</v>
      </c>
      <c r="T2167" s="6">
        <f>ecommerce_dataset_updated[[#This Row],[Final_Price(Rs.) _]]-ecommerce_dataset_updated[[#This Row],['[Final_Price(Rs.)']]]</f>
        <v>0</v>
      </c>
      <c r="U2167" s="6" t="b">
        <f xml:space="preserve"> AND(ecommerce_dataset_updated[[#This Row],[Final_Price(Rs.) _]]=ecommerce_dataset_updated[[#This Row],['[Final_Price(Rs.)']]])</f>
        <v>1</v>
      </c>
      <c r="V2167" s="5"/>
    </row>
    <row r="2168" spans="1:22">
      <c r="A2168" t="s">
        <v>8580</v>
      </c>
      <c r="B2168" t="s">
        <v>8581</v>
      </c>
      <c r="C2168" t="s">
        <v>68</v>
      </c>
      <c r="D2168" s="9" t="s">
        <v>8582</v>
      </c>
      <c r="E2168" s="8">
        <f>ecommerce_dataset_updated[[#This Row],[Price (Rs.)]]+0</f>
        <v>392.77</v>
      </c>
      <c r="F2168" s="6" t="s">
        <v>75</v>
      </c>
      <c r="G2168" s="7">
        <f>ecommerce_dataset_updated[[#This Row],[Discount (%)]]+0</f>
        <v>10</v>
      </c>
      <c r="H2168" s="6" t="s">
        <v>8583</v>
      </c>
      <c r="I2168" s="6">
        <f>ecommerce_dataset_updated[[#This Row],['[Price (Rs.)']]]*ecommerce_dataset_updated[[#This Row],['[Discount (%)']]]/100</f>
        <v>39.277000000000001</v>
      </c>
      <c r="J2168" s="6">
        <f>ecommerce_dataset_updated[[#This Row],[Final_Price(Rs.)]]+0</f>
        <v>353.49</v>
      </c>
      <c r="K2168" s="6">
        <f xml:space="preserve"> ecommerce_dataset_updated[[#This Row],['[Price (Rs.)']]]-ecommerce_dataset_updated[[#This Row],[Discount Amount _]]</f>
        <v>353.49299999999999</v>
      </c>
      <c r="L2168" t="s">
        <v>28</v>
      </c>
      <c r="M2168" t="s">
        <v>3191</v>
      </c>
      <c r="N2168" s="4" t="s">
        <v>14052</v>
      </c>
      <c r="O2168" s="4" t="s">
        <v>14051</v>
      </c>
      <c r="P2168" s="4" t="s">
        <v>14079</v>
      </c>
      <c r="Q2168" s="5">
        <f>DATE(ecommerce_dataset_updated[[#This Row],[YYYY]],ecommerce_dataset_updated[[#This Row],[MM]],ecommerce_dataset_updated[[#This Row],[DD]])</f>
        <v>45323</v>
      </c>
      <c r="R2168" s="6" t="str">
        <f>TEXT(ecommerce_dataset_updated[[#This Row],['[Purchase_Date']]], "mmm")</f>
        <v>Feb</v>
      </c>
      <c r="S2168" s="6" t="str">
        <f>TEXT(ecommerce_dataset_updated[[#This Row],['[Purchase_Date']]], "ddd")</f>
        <v>Thu</v>
      </c>
      <c r="T2168" s="6">
        <f>ecommerce_dataset_updated[[#This Row],[Final_Price(Rs.) _]]-ecommerce_dataset_updated[[#This Row],['[Final_Price(Rs.)']]]</f>
        <v>2.9999999999859028E-3</v>
      </c>
      <c r="U2168" s="6" t="b">
        <f xml:space="preserve"> AND(ecommerce_dataset_updated[[#This Row],[Final_Price(Rs.) _]]=ecommerce_dataset_updated[[#This Row],['[Final_Price(Rs.)']]])</f>
        <v>0</v>
      </c>
      <c r="V2168" s="5"/>
    </row>
    <row r="2169" spans="1:22">
      <c r="A2169" t="s">
        <v>8584</v>
      </c>
      <c r="B2169" t="s">
        <v>8585</v>
      </c>
      <c r="C2169" t="s">
        <v>114</v>
      </c>
      <c r="D2169" s="9" t="s">
        <v>8586</v>
      </c>
      <c r="E2169" s="8">
        <f>ecommerce_dataset_updated[[#This Row],[Price (Rs.)]]+0</f>
        <v>279.95999999999998</v>
      </c>
      <c r="F2169" s="6" t="s">
        <v>12</v>
      </c>
      <c r="G2169" s="7">
        <f>ecommerce_dataset_updated[[#This Row],[Discount (%)]]+0</f>
        <v>15</v>
      </c>
      <c r="H2169" s="6" t="s">
        <v>8587</v>
      </c>
      <c r="I2169" s="6">
        <f>ecommerce_dataset_updated[[#This Row],['[Price (Rs.)']]]*ecommerce_dataset_updated[[#This Row],['[Discount (%)']]]/100</f>
        <v>41.994</v>
      </c>
      <c r="J2169" s="6">
        <f>ecommerce_dataset_updated[[#This Row],[Final_Price(Rs.)]]+0</f>
        <v>237.97</v>
      </c>
      <c r="K2169" s="6">
        <f xml:space="preserve"> ecommerce_dataset_updated[[#This Row],['[Price (Rs.)']]]-ecommerce_dataset_updated[[#This Row],[Discount Amount _]]</f>
        <v>237.96599999999998</v>
      </c>
      <c r="L2169" t="s">
        <v>14</v>
      </c>
      <c r="M2169" t="s">
        <v>3342</v>
      </c>
      <c r="N2169" s="4" t="s">
        <v>14055</v>
      </c>
      <c r="O2169" s="4" t="s">
        <v>14051</v>
      </c>
      <c r="P2169" s="4" t="s">
        <v>14079</v>
      </c>
      <c r="Q2169" s="5">
        <f>DATE(ecommerce_dataset_updated[[#This Row],[YYYY]],ecommerce_dataset_updated[[#This Row],[MM]],ecommerce_dataset_updated[[#This Row],[DD]])</f>
        <v>45330</v>
      </c>
      <c r="R2169" s="6" t="str">
        <f>TEXT(ecommerce_dataset_updated[[#This Row],['[Purchase_Date']]], "mmm")</f>
        <v>Feb</v>
      </c>
      <c r="S2169" s="6" t="str">
        <f>TEXT(ecommerce_dataset_updated[[#This Row],['[Purchase_Date']]], "ddd")</f>
        <v>Thu</v>
      </c>
      <c r="T2169" s="6">
        <f>ecommerce_dataset_updated[[#This Row],[Final_Price(Rs.) _]]-ecommerce_dataset_updated[[#This Row],['[Final_Price(Rs.)']]]</f>
        <v>-4.0000000000190994E-3</v>
      </c>
      <c r="U2169" s="6" t="b">
        <f xml:space="preserve"> AND(ecommerce_dataset_updated[[#This Row],[Final_Price(Rs.) _]]=ecommerce_dataset_updated[[#This Row],['[Final_Price(Rs.)']]])</f>
        <v>0</v>
      </c>
      <c r="V2169" s="5"/>
    </row>
    <row r="2170" spans="1:22">
      <c r="A2170" t="s">
        <v>8588</v>
      </c>
      <c r="B2170" t="s">
        <v>8589</v>
      </c>
      <c r="C2170" t="s">
        <v>18</v>
      </c>
      <c r="D2170" s="9" t="s">
        <v>8590</v>
      </c>
      <c r="E2170" s="8">
        <f>ecommerce_dataset_updated[[#This Row],[Price (Rs.)]]+0</f>
        <v>408.64</v>
      </c>
      <c r="F2170" s="6" t="s">
        <v>26</v>
      </c>
      <c r="G2170" s="7">
        <f>ecommerce_dataset_updated[[#This Row],[Discount (%)]]+0</f>
        <v>25</v>
      </c>
      <c r="H2170" s="6" t="s">
        <v>8591</v>
      </c>
      <c r="I2170" s="6">
        <f>ecommerce_dataset_updated[[#This Row],['[Price (Rs.)']]]*ecommerce_dataset_updated[[#This Row],['[Discount (%)']]]/100</f>
        <v>102.16</v>
      </c>
      <c r="J2170" s="6">
        <f>ecommerce_dataset_updated[[#This Row],[Final_Price(Rs.)]]+0</f>
        <v>306.48</v>
      </c>
      <c r="K2170" s="6">
        <f xml:space="preserve"> ecommerce_dataset_updated[[#This Row],['[Price (Rs.)']]]-ecommerce_dataset_updated[[#This Row],[Discount Amount _]]</f>
        <v>306.48</v>
      </c>
      <c r="L2170" t="s">
        <v>77</v>
      </c>
      <c r="M2170" t="s">
        <v>1562</v>
      </c>
      <c r="N2170" s="4" t="s">
        <v>14070</v>
      </c>
      <c r="O2170" s="4" t="s">
        <v>14057</v>
      </c>
      <c r="P2170" s="4" t="s">
        <v>14079</v>
      </c>
      <c r="Q2170" s="5">
        <f>DATE(ecommerce_dataset_updated[[#This Row],[YYYY]],ecommerce_dataset_updated[[#This Row],[MM]],ecommerce_dataset_updated[[#This Row],[DD]])</f>
        <v>45369</v>
      </c>
      <c r="R2170" s="6" t="str">
        <f>TEXT(ecommerce_dataset_updated[[#This Row],['[Purchase_Date']]], "mmm")</f>
        <v>Mar</v>
      </c>
      <c r="S2170" s="6" t="str">
        <f>TEXT(ecommerce_dataset_updated[[#This Row],['[Purchase_Date']]], "ddd")</f>
        <v>Mon</v>
      </c>
      <c r="T2170" s="6">
        <f>ecommerce_dataset_updated[[#This Row],[Final_Price(Rs.) _]]-ecommerce_dataset_updated[[#This Row],['[Final_Price(Rs.)']]]</f>
        <v>0</v>
      </c>
      <c r="U2170" s="6" t="b">
        <f xml:space="preserve"> AND(ecommerce_dataset_updated[[#This Row],[Final_Price(Rs.) _]]=ecommerce_dataset_updated[[#This Row],['[Final_Price(Rs.)']]])</f>
        <v>1</v>
      </c>
      <c r="V2170" s="5"/>
    </row>
    <row r="2171" spans="1:22">
      <c r="A2171" t="s">
        <v>8592</v>
      </c>
      <c r="B2171" t="s">
        <v>8593</v>
      </c>
      <c r="C2171" t="s">
        <v>68</v>
      </c>
      <c r="D2171" s="9" t="s">
        <v>8594</v>
      </c>
      <c r="E2171" s="8">
        <f>ecommerce_dataset_updated[[#This Row],[Price (Rs.)]]+0</f>
        <v>491.7</v>
      </c>
      <c r="F2171" s="6" t="s">
        <v>107</v>
      </c>
      <c r="G2171" s="7">
        <f>ecommerce_dataset_updated[[#This Row],[Discount (%)]]+0</f>
        <v>0</v>
      </c>
      <c r="H2171" s="6" t="s">
        <v>8594</v>
      </c>
      <c r="I2171" s="6">
        <f>ecommerce_dataset_updated[[#This Row],['[Price (Rs.)']]]*ecommerce_dataset_updated[[#This Row],['[Discount (%)']]]/100</f>
        <v>0</v>
      </c>
      <c r="J2171" s="6">
        <f>ecommerce_dataset_updated[[#This Row],[Final_Price(Rs.)]]+0</f>
        <v>491.7</v>
      </c>
      <c r="K2171" s="6">
        <f xml:space="preserve"> ecommerce_dataset_updated[[#This Row],['[Price (Rs.)']]]-ecommerce_dataset_updated[[#This Row],[Discount Amount _]]</f>
        <v>491.7</v>
      </c>
      <c r="L2171" t="s">
        <v>28</v>
      </c>
      <c r="M2171" t="s">
        <v>2875</v>
      </c>
      <c r="N2171" s="4" t="s">
        <v>14066</v>
      </c>
      <c r="O2171" s="4" t="s">
        <v>14055</v>
      </c>
      <c r="P2171" s="4" t="s">
        <v>14079</v>
      </c>
      <c r="Q2171" s="5">
        <f>DATE(ecommerce_dataset_updated[[#This Row],[YYYY]],ecommerce_dataset_updated[[#This Row],[MM]],ecommerce_dataset_updated[[#This Row],[DD]])</f>
        <v>45523</v>
      </c>
      <c r="R2171" s="6" t="str">
        <f>TEXT(ecommerce_dataset_updated[[#This Row],['[Purchase_Date']]], "mmm")</f>
        <v>Aug</v>
      </c>
      <c r="S2171" s="6" t="str">
        <f>TEXT(ecommerce_dataset_updated[[#This Row],['[Purchase_Date']]], "ddd")</f>
        <v>Mon</v>
      </c>
      <c r="T2171" s="6">
        <f>ecommerce_dataset_updated[[#This Row],[Final_Price(Rs.) _]]-ecommerce_dataset_updated[[#This Row],['[Final_Price(Rs.)']]]</f>
        <v>0</v>
      </c>
      <c r="U2171" s="6" t="b">
        <f xml:space="preserve"> AND(ecommerce_dataset_updated[[#This Row],[Final_Price(Rs.) _]]=ecommerce_dataset_updated[[#This Row],['[Final_Price(Rs.)']]])</f>
        <v>1</v>
      </c>
      <c r="V2171" s="5"/>
    </row>
    <row r="2172" spans="1:22">
      <c r="A2172" t="s">
        <v>8595</v>
      </c>
      <c r="B2172" t="s">
        <v>8596</v>
      </c>
      <c r="C2172" t="s">
        <v>18</v>
      </c>
      <c r="D2172" s="9" t="s">
        <v>8597</v>
      </c>
      <c r="E2172" s="8">
        <f>ecommerce_dataset_updated[[#This Row],[Price (Rs.)]]+0</f>
        <v>260.12</v>
      </c>
      <c r="F2172" s="6" t="s">
        <v>107</v>
      </c>
      <c r="G2172" s="7">
        <f>ecommerce_dataset_updated[[#This Row],[Discount (%)]]+0</f>
        <v>0</v>
      </c>
      <c r="H2172" s="6" t="s">
        <v>8597</v>
      </c>
      <c r="I2172" s="6">
        <f>ecommerce_dataset_updated[[#This Row],['[Price (Rs.)']]]*ecommerce_dataset_updated[[#This Row],['[Discount (%)']]]/100</f>
        <v>0</v>
      </c>
      <c r="J2172" s="6">
        <f>ecommerce_dataset_updated[[#This Row],[Final_Price(Rs.)]]+0</f>
        <v>260.12</v>
      </c>
      <c r="K2172" s="6">
        <f xml:space="preserve"> ecommerce_dataset_updated[[#This Row],['[Price (Rs.)']]]-ecommerce_dataset_updated[[#This Row],[Discount Amount _]]</f>
        <v>260.12</v>
      </c>
      <c r="L2172" t="s">
        <v>28</v>
      </c>
      <c r="M2172" t="s">
        <v>788</v>
      </c>
      <c r="N2172" s="4" t="s">
        <v>14049</v>
      </c>
      <c r="O2172" s="4" t="s">
        <v>14067</v>
      </c>
      <c r="P2172" s="4" t="s">
        <v>14079</v>
      </c>
      <c r="Q2172" s="5">
        <f>DATE(ecommerce_dataset_updated[[#This Row],[YYYY]],ecommerce_dataset_updated[[#This Row],[MM]],ecommerce_dataset_updated[[#This Row],[DD]])</f>
        <v>45484</v>
      </c>
      <c r="R2172" s="6" t="str">
        <f>TEXT(ecommerce_dataset_updated[[#This Row],['[Purchase_Date']]], "mmm")</f>
        <v>Jul</v>
      </c>
      <c r="S2172" s="6" t="str">
        <f>TEXT(ecommerce_dataset_updated[[#This Row],['[Purchase_Date']]], "ddd")</f>
        <v>Thu</v>
      </c>
      <c r="T2172" s="6">
        <f>ecommerce_dataset_updated[[#This Row],[Final_Price(Rs.) _]]-ecommerce_dataset_updated[[#This Row],['[Final_Price(Rs.)']]]</f>
        <v>0</v>
      </c>
      <c r="U2172" s="6" t="b">
        <f xml:space="preserve"> AND(ecommerce_dataset_updated[[#This Row],[Final_Price(Rs.) _]]=ecommerce_dataset_updated[[#This Row],['[Final_Price(Rs.)']]])</f>
        <v>1</v>
      </c>
      <c r="V2172" s="5"/>
    </row>
    <row r="2173" spans="1:22">
      <c r="A2173" t="s">
        <v>8598</v>
      </c>
      <c r="B2173" t="s">
        <v>8599</v>
      </c>
      <c r="C2173" t="s">
        <v>45</v>
      </c>
      <c r="D2173" s="9" t="s">
        <v>8600</v>
      </c>
      <c r="E2173" s="8">
        <f>ecommerce_dataset_updated[[#This Row],[Price (Rs.)]]+0</f>
        <v>455.77</v>
      </c>
      <c r="F2173" s="6" t="s">
        <v>26</v>
      </c>
      <c r="G2173" s="7">
        <f>ecommerce_dataset_updated[[#This Row],[Discount (%)]]+0</f>
        <v>25</v>
      </c>
      <c r="H2173" s="6" t="s">
        <v>4545</v>
      </c>
      <c r="I2173" s="6">
        <f>ecommerce_dataset_updated[[#This Row],['[Price (Rs.)']]]*ecommerce_dataset_updated[[#This Row],['[Discount (%)']]]/100</f>
        <v>113.9425</v>
      </c>
      <c r="J2173" s="6">
        <f>ecommerce_dataset_updated[[#This Row],[Final_Price(Rs.)]]+0</f>
        <v>341.83</v>
      </c>
      <c r="K2173" s="6">
        <f xml:space="preserve"> ecommerce_dataset_updated[[#This Row],['[Price (Rs.)']]]-ecommerce_dataset_updated[[#This Row],[Discount Amount _]]</f>
        <v>341.82749999999999</v>
      </c>
      <c r="L2173" t="s">
        <v>28</v>
      </c>
      <c r="M2173" t="s">
        <v>42</v>
      </c>
      <c r="N2173" s="4" t="s">
        <v>14054</v>
      </c>
      <c r="O2173" s="4" t="s">
        <v>14050</v>
      </c>
      <c r="P2173" s="4" t="s">
        <v>14079</v>
      </c>
      <c r="Q2173" s="5">
        <f>DATE(ecommerce_dataset_updated[[#This Row],[YYYY]],ecommerce_dataset_updated[[#This Row],[MM]],ecommerce_dataset_updated[[#This Row],[DD]])</f>
        <v>45562</v>
      </c>
      <c r="R2173" s="6" t="str">
        <f>TEXT(ecommerce_dataset_updated[[#This Row],['[Purchase_Date']]], "mmm")</f>
        <v>Sep</v>
      </c>
      <c r="S2173" s="6" t="str">
        <f>TEXT(ecommerce_dataset_updated[[#This Row],['[Purchase_Date']]], "ddd")</f>
        <v>Fri</v>
      </c>
      <c r="T2173" s="6">
        <f>ecommerce_dataset_updated[[#This Row],[Final_Price(Rs.) _]]-ecommerce_dataset_updated[[#This Row],['[Final_Price(Rs.)']]]</f>
        <v>-2.4999999999977263E-3</v>
      </c>
      <c r="U2173" s="6" t="b">
        <f xml:space="preserve"> AND(ecommerce_dataset_updated[[#This Row],[Final_Price(Rs.) _]]=ecommerce_dataset_updated[[#This Row],['[Final_Price(Rs.)']]])</f>
        <v>0</v>
      </c>
      <c r="V2173" s="5"/>
    </row>
    <row r="2174" spans="1:22">
      <c r="A2174" t="s">
        <v>8601</v>
      </c>
      <c r="B2174" t="s">
        <v>8602</v>
      </c>
      <c r="C2174" t="s">
        <v>114</v>
      </c>
      <c r="D2174" s="9" t="s">
        <v>8603</v>
      </c>
      <c r="E2174" s="8">
        <f>ecommerce_dataset_updated[[#This Row],[Price (Rs.)]]+0</f>
        <v>55.31</v>
      </c>
      <c r="F2174" s="6" t="s">
        <v>154</v>
      </c>
      <c r="G2174" s="7">
        <f>ecommerce_dataset_updated[[#This Row],[Discount (%)]]+0</f>
        <v>30</v>
      </c>
      <c r="H2174" s="6" t="s">
        <v>2384</v>
      </c>
      <c r="I2174" s="6">
        <f>ecommerce_dataset_updated[[#This Row],['[Price (Rs.)']]]*ecommerce_dataset_updated[[#This Row],['[Discount (%)']]]/100</f>
        <v>16.593000000000004</v>
      </c>
      <c r="J2174" s="6">
        <f>ecommerce_dataset_updated[[#This Row],[Final_Price(Rs.)]]+0</f>
        <v>38.72</v>
      </c>
      <c r="K2174" s="6">
        <f xml:space="preserve"> ecommerce_dataset_updated[[#This Row],['[Price (Rs.)']]]-ecommerce_dataset_updated[[#This Row],[Discount Amount _]]</f>
        <v>38.716999999999999</v>
      </c>
      <c r="L2174" t="s">
        <v>35</v>
      </c>
      <c r="M2174" t="s">
        <v>1081</v>
      </c>
      <c r="N2174" s="4" t="s">
        <v>12</v>
      </c>
      <c r="O2174" s="4" t="s">
        <v>14049</v>
      </c>
      <c r="P2174" s="4" t="s">
        <v>14079</v>
      </c>
      <c r="Q2174" s="5">
        <f>DATE(ecommerce_dataset_updated[[#This Row],[YYYY]],ecommerce_dataset_updated[[#This Row],[MM]],ecommerce_dataset_updated[[#This Row],[DD]])</f>
        <v>45611</v>
      </c>
      <c r="R2174" s="6" t="str">
        <f>TEXT(ecommerce_dataset_updated[[#This Row],['[Purchase_Date']]], "mmm")</f>
        <v>Nov</v>
      </c>
      <c r="S2174" s="6" t="str">
        <f>TEXT(ecommerce_dataset_updated[[#This Row],['[Purchase_Date']]], "ddd")</f>
        <v>Fri</v>
      </c>
      <c r="T2174" s="6">
        <f>ecommerce_dataset_updated[[#This Row],[Final_Price(Rs.) _]]-ecommerce_dataset_updated[[#This Row],['[Final_Price(Rs.)']]]</f>
        <v>-3.0000000000001137E-3</v>
      </c>
      <c r="U2174" s="6" t="b">
        <f xml:space="preserve"> AND(ecommerce_dataset_updated[[#This Row],[Final_Price(Rs.) _]]=ecommerce_dataset_updated[[#This Row],['[Final_Price(Rs.)']]])</f>
        <v>0</v>
      </c>
      <c r="V2174" s="5"/>
    </row>
    <row r="2175" spans="1:22">
      <c r="A2175" t="s">
        <v>8604</v>
      </c>
      <c r="B2175" t="s">
        <v>8605</v>
      </c>
      <c r="C2175" t="s">
        <v>10</v>
      </c>
      <c r="D2175" s="9" t="s">
        <v>8606</v>
      </c>
      <c r="E2175" s="8">
        <f>ecommerce_dataset_updated[[#This Row],[Price (Rs.)]]+0</f>
        <v>261</v>
      </c>
      <c r="F2175" s="6" t="s">
        <v>75</v>
      </c>
      <c r="G2175" s="7">
        <f>ecommerce_dataset_updated[[#This Row],[Discount (%)]]+0</f>
        <v>10</v>
      </c>
      <c r="H2175" s="6" t="s">
        <v>8607</v>
      </c>
      <c r="I2175" s="6">
        <f>ecommerce_dataset_updated[[#This Row],['[Price (Rs.)']]]*ecommerce_dataset_updated[[#This Row],['[Discount (%)']]]/100</f>
        <v>26.1</v>
      </c>
      <c r="J2175" s="6">
        <f>ecommerce_dataset_updated[[#This Row],[Final_Price(Rs.)]]+0</f>
        <v>234.9</v>
      </c>
      <c r="K2175" s="6">
        <f xml:space="preserve"> ecommerce_dataset_updated[[#This Row],['[Price (Rs.)']]]-ecommerce_dataset_updated[[#This Row],[Discount Amount _]]</f>
        <v>234.9</v>
      </c>
      <c r="L2175" t="s">
        <v>35</v>
      </c>
      <c r="M2175" t="s">
        <v>1407</v>
      </c>
      <c r="N2175" s="4" t="s">
        <v>14063</v>
      </c>
      <c r="O2175" s="4" t="s">
        <v>14057</v>
      </c>
      <c r="P2175" s="4" t="s">
        <v>14079</v>
      </c>
      <c r="Q2175" s="5">
        <f>DATE(ecommerce_dataset_updated[[#This Row],[YYYY]],ecommerce_dataset_updated[[#This Row],[MM]],ecommerce_dataset_updated[[#This Row],[DD]])</f>
        <v>45368</v>
      </c>
      <c r="R2175" s="6" t="str">
        <f>TEXT(ecommerce_dataset_updated[[#This Row],['[Purchase_Date']]], "mmm")</f>
        <v>Mar</v>
      </c>
      <c r="S2175" s="6" t="str">
        <f>TEXT(ecommerce_dataset_updated[[#This Row],['[Purchase_Date']]], "ddd")</f>
        <v>Sun</v>
      </c>
      <c r="T2175" s="6">
        <f>ecommerce_dataset_updated[[#This Row],[Final_Price(Rs.) _]]-ecommerce_dataset_updated[[#This Row],['[Final_Price(Rs.)']]]</f>
        <v>0</v>
      </c>
      <c r="U2175" s="6" t="b">
        <f xml:space="preserve"> AND(ecommerce_dataset_updated[[#This Row],[Final_Price(Rs.) _]]=ecommerce_dataset_updated[[#This Row],['[Final_Price(Rs.)']]])</f>
        <v>1</v>
      </c>
      <c r="V2175" s="5"/>
    </row>
    <row r="2176" spans="1:22">
      <c r="A2176" t="s">
        <v>8608</v>
      </c>
      <c r="B2176" t="s">
        <v>8609</v>
      </c>
      <c r="C2176" t="s">
        <v>32</v>
      </c>
      <c r="D2176" s="9" t="s">
        <v>8157</v>
      </c>
      <c r="E2176" s="8">
        <f>ecommerce_dataset_updated[[#This Row],[Price (Rs.)]]+0</f>
        <v>255.6</v>
      </c>
      <c r="F2176" s="6" t="s">
        <v>26</v>
      </c>
      <c r="G2176" s="7">
        <f>ecommerce_dataset_updated[[#This Row],[Discount (%)]]+0</f>
        <v>25</v>
      </c>
      <c r="H2176" s="6" t="s">
        <v>8610</v>
      </c>
      <c r="I2176" s="6">
        <f>ecommerce_dataset_updated[[#This Row],['[Price (Rs.)']]]*ecommerce_dataset_updated[[#This Row],['[Discount (%)']]]/100</f>
        <v>63.9</v>
      </c>
      <c r="J2176" s="6">
        <f>ecommerce_dataset_updated[[#This Row],[Final_Price(Rs.)]]+0</f>
        <v>191.7</v>
      </c>
      <c r="K2176" s="6">
        <f xml:space="preserve"> ecommerce_dataset_updated[[#This Row],['[Price (Rs.)']]]-ecommerce_dataset_updated[[#This Row],[Discount Amount _]]</f>
        <v>191.7</v>
      </c>
      <c r="L2176" t="s">
        <v>14</v>
      </c>
      <c r="M2176" t="s">
        <v>176</v>
      </c>
      <c r="N2176" s="4" t="s">
        <v>14069</v>
      </c>
      <c r="O2176" s="4" t="s">
        <v>14053</v>
      </c>
      <c r="P2176" s="4" t="s">
        <v>14079</v>
      </c>
      <c r="Q2176" s="5">
        <f>DATE(ecommerce_dataset_updated[[#This Row],[YYYY]],ecommerce_dataset_updated[[#This Row],[MM]],ecommerce_dataset_updated[[#This Row],[DD]])</f>
        <v>45404</v>
      </c>
      <c r="R2176" s="6" t="str">
        <f>TEXT(ecommerce_dataset_updated[[#This Row],['[Purchase_Date']]], "mmm")</f>
        <v>Apr</v>
      </c>
      <c r="S2176" s="6" t="str">
        <f>TEXT(ecommerce_dataset_updated[[#This Row],['[Purchase_Date']]], "ddd")</f>
        <v>Mon</v>
      </c>
      <c r="T2176" s="6">
        <f>ecommerce_dataset_updated[[#This Row],[Final_Price(Rs.) _]]-ecommerce_dataset_updated[[#This Row],['[Final_Price(Rs.)']]]</f>
        <v>0</v>
      </c>
      <c r="U2176" s="6" t="b">
        <f xml:space="preserve"> AND(ecommerce_dataset_updated[[#This Row],[Final_Price(Rs.) _]]=ecommerce_dataset_updated[[#This Row],['[Final_Price(Rs.)']]])</f>
        <v>1</v>
      </c>
      <c r="V2176" s="5"/>
    </row>
    <row r="2177" spans="1:22">
      <c r="A2177" t="s">
        <v>8611</v>
      </c>
      <c r="B2177" t="s">
        <v>8612</v>
      </c>
      <c r="C2177" t="s">
        <v>18</v>
      </c>
      <c r="D2177" s="9" t="s">
        <v>8613</v>
      </c>
      <c r="E2177" s="8">
        <f>ecommerce_dataset_updated[[#This Row],[Price (Rs.)]]+0</f>
        <v>173.69</v>
      </c>
      <c r="F2177" s="6" t="s">
        <v>20</v>
      </c>
      <c r="G2177" s="7">
        <f>ecommerce_dataset_updated[[#This Row],[Discount (%)]]+0</f>
        <v>20</v>
      </c>
      <c r="H2177" s="6" t="s">
        <v>8614</v>
      </c>
      <c r="I2177" s="6">
        <f>ecommerce_dataset_updated[[#This Row],['[Price (Rs.)']]]*ecommerce_dataset_updated[[#This Row],['[Discount (%)']]]/100</f>
        <v>34.738</v>
      </c>
      <c r="J2177" s="6">
        <f>ecommerce_dataset_updated[[#This Row],[Final_Price(Rs.)]]+0</f>
        <v>138.94999999999999</v>
      </c>
      <c r="K2177" s="6">
        <f xml:space="preserve"> ecommerce_dataset_updated[[#This Row],['[Price (Rs.)']]]-ecommerce_dataset_updated[[#This Row],[Discount Amount _]]</f>
        <v>138.952</v>
      </c>
      <c r="L2177" t="s">
        <v>120</v>
      </c>
      <c r="M2177" t="s">
        <v>455</v>
      </c>
      <c r="N2177" s="4" t="s">
        <v>14064</v>
      </c>
      <c r="O2177" s="4" t="s">
        <v>14051</v>
      </c>
      <c r="P2177" s="4" t="s">
        <v>14079</v>
      </c>
      <c r="Q2177" s="5">
        <f>DATE(ecommerce_dataset_updated[[#This Row],[YYYY]],ecommerce_dataset_updated[[#This Row],[MM]],ecommerce_dataset_updated[[#This Row],[DD]])</f>
        <v>45335</v>
      </c>
      <c r="R2177" s="6" t="str">
        <f>TEXT(ecommerce_dataset_updated[[#This Row],['[Purchase_Date']]], "mmm")</f>
        <v>Feb</v>
      </c>
      <c r="S2177" s="6" t="str">
        <f>TEXT(ecommerce_dataset_updated[[#This Row],['[Purchase_Date']]], "ddd")</f>
        <v>Tue</v>
      </c>
      <c r="T2177" s="6">
        <f>ecommerce_dataset_updated[[#This Row],[Final_Price(Rs.) _]]-ecommerce_dataset_updated[[#This Row],['[Final_Price(Rs.)']]]</f>
        <v>2.0000000000095497E-3</v>
      </c>
      <c r="U2177" s="6" t="b">
        <f xml:space="preserve"> AND(ecommerce_dataset_updated[[#This Row],[Final_Price(Rs.) _]]=ecommerce_dataset_updated[[#This Row],['[Final_Price(Rs.)']]])</f>
        <v>0</v>
      </c>
      <c r="V2177" s="5"/>
    </row>
    <row r="2178" spans="1:22">
      <c r="A2178" t="s">
        <v>8615</v>
      </c>
      <c r="B2178" t="s">
        <v>8616</v>
      </c>
      <c r="C2178" t="s">
        <v>114</v>
      </c>
      <c r="D2178" s="9" t="s">
        <v>8617</v>
      </c>
      <c r="E2178" s="8">
        <f>ecommerce_dataset_updated[[#This Row],[Price (Rs.)]]+0</f>
        <v>394.9</v>
      </c>
      <c r="F2178" s="6" t="s">
        <v>154</v>
      </c>
      <c r="G2178" s="7">
        <f>ecommerce_dataset_updated[[#This Row],[Discount (%)]]+0</f>
        <v>30</v>
      </c>
      <c r="H2178" s="6" t="s">
        <v>8618</v>
      </c>
      <c r="I2178" s="6">
        <f>ecommerce_dataset_updated[[#This Row],['[Price (Rs.)']]]*ecommerce_dataset_updated[[#This Row],['[Discount (%)']]]/100</f>
        <v>118.47</v>
      </c>
      <c r="J2178" s="6">
        <f>ecommerce_dataset_updated[[#This Row],[Final_Price(Rs.)]]+0</f>
        <v>276.43</v>
      </c>
      <c r="K2178" s="6">
        <f xml:space="preserve"> ecommerce_dataset_updated[[#This Row],['[Price (Rs.)']]]-ecommerce_dataset_updated[[#This Row],[Discount Amount _]]</f>
        <v>276.42999999999995</v>
      </c>
      <c r="L2178" t="s">
        <v>28</v>
      </c>
      <c r="M2178" t="s">
        <v>2327</v>
      </c>
      <c r="N2178" s="4" t="s">
        <v>14065</v>
      </c>
      <c r="O2178" s="4" t="s">
        <v>14052</v>
      </c>
      <c r="P2178" s="4" t="s">
        <v>14079</v>
      </c>
      <c r="Q2178" s="5">
        <f>DATE(ecommerce_dataset_updated[[#This Row],[YYYY]],ecommerce_dataset_updated[[#This Row],[MM]],ecommerce_dataset_updated[[#This Row],[DD]])</f>
        <v>45314</v>
      </c>
      <c r="R2178" s="6" t="str">
        <f>TEXT(ecommerce_dataset_updated[[#This Row],['[Purchase_Date']]], "mmm")</f>
        <v>Jan</v>
      </c>
      <c r="S2178" s="6" t="str">
        <f>TEXT(ecommerce_dataset_updated[[#This Row],['[Purchase_Date']]], "ddd")</f>
        <v>Tue</v>
      </c>
      <c r="T2178" s="6">
        <f>ecommerce_dataset_updated[[#This Row],[Final_Price(Rs.) _]]-ecommerce_dataset_updated[[#This Row],['[Final_Price(Rs.)']]]</f>
        <v>0</v>
      </c>
      <c r="U2178" s="6" t="b">
        <f xml:space="preserve"> AND(ecommerce_dataset_updated[[#This Row],[Final_Price(Rs.) _]]=ecommerce_dataset_updated[[#This Row],['[Final_Price(Rs.)']]])</f>
        <v>1</v>
      </c>
      <c r="V2178" s="5"/>
    </row>
    <row r="2179" spans="1:22">
      <c r="A2179" t="s">
        <v>8619</v>
      </c>
      <c r="B2179" t="s">
        <v>8620</v>
      </c>
      <c r="C2179" t="s">
        <v>39</v>
      </c>
      <c r="D2179" s="9" t="s">
        <v>8621</v>
      </c>
      <c r="E2179" s="8">
        <f>ecommerce_dataset_updated[[#This Row],[Price (Rs.)]]+0</f>
        <v>29.46</v>
      </c>
      <c r="F2179" s="6" t="s">
        <v>154</v>
      </c>
      <c r="G2179" s="7">
        <f>ecommerce_dataset_updated[[#This Row],[Discount (%)]]+0</f>
        <v>30</v>
      </c>
      <c r="H2179" s="6" t="s">
        <v>8622</v>
      </c>
      <c r="I2179" s="6">
        <f>ecommerce_dataset_updated[[#This Row],['[Price (Rs.)']]]*ecommerce_dataset_updated[[#This Row],['[Discount (%)']]]/100</f>
        <v>8.838000000000001</v>
      </c>
      <c r="J2179" s="6">
        <f>ecommerce_dataset_updated[[#This Row],[Final_Price(Rs.)]]+0</f>
        <v>20.62</v>
      </c>
      <c r="K2179" s="6">
        <f xml:space="preserve"> ecommerce_dataset_updated[[#This Row],['[Price (Rs.)']]]-ecommerce_dataset_updated[[#This Row],[Discount Amount _]]</f>
        <v>20.622</v>
      </c>
      <c r="L2179" t="s">
        <v>120</v>
      </c>
      <c r="M2179" t="s">
        <v>1540</v>
      </c>
      <c r="N2179" s="4" t="s">
        <v>14060</v>
      </c>
      <c r="O2179" s="4" t="s">
        <v>14057</v>
      </c>
      <c r="P2179" s="4" t="s">
        <v>14079</v>
      </c>
      <c r="Q2179" s="5">
        <f>DATE(ecommerce_dataset_updated[[#This Row],[YYYY]],ecommerce_dataset_updated[[#This Row],[MM]],ecommerce_dataset_updated[[#This Row],[DD]])</f>
        <v>45377</v>
      </c>
      <c r="R2179" s="6" t="str">
        <f>TEXT(ecommerce_dataset_updated[[#This Row],['[Purchase_Date']]], "mmm")</f>
        <v>Mar</v>
      </c>
      <c r="S2179" s="6" t="str">
        <f>TEXT(ecommerce_dataset_updated[[#This Row],['[Purchase_Date']]], "ddd")</f>
        <v>Tue</v>
      </c>
      <c r="T2179" s="6">
        <f>ecommerce_dataset_updated[[#This Row],[Final_Price(Rs.) _]]-ecommerce_dataset_updated[[#This Row],['[Final_Price(Rs.)']]]</f>
        <v>1.9999999999988916E-3</v>
      </c>
      <c r="U2179" s="6" t="b">
        <f xml:space="preserve"> AND(ecommerce_dataset_updated[[#This Row],[Final_Price(Rs.) _]]=ecommerce_dataset_updated[[#This Row],['[Final_Price(Rs.)']]])</f>
        <v>0</v>
      </c>
      <c r="V2179" s="5"/>
    </row>
    <row r="2180" spans="1:22">
      <c r="A2180" t="s">
        <v>8623</v>
      </c>
      <c r="B2180" t="s">
        <v>8624</v>
      </c>
      <c r="C2180" t="s">
        <v>114</v>
      </c>
      <c r="D2180" s="9" t="s">
        <v>8625</v>
      </c>
      <c r="E2180" s="8">
        <f>ecommerce_dataset_updated[[#This Row],[Price (Rs.)]]+0</f>
        <v>273.52</v>
      </c>
      <c r="F2180" s="6" t="s">
        <v>26</v>
      </c>
      <c r="G2180" s="7">
        <f>ecommerce_dataset_updated[[#This Row],[Discount (%)]]+0</f>
        <v>25</v>
      </c>
      <c r="H2180" s="6" t="s">
        <v>8626</v>
      </c>
      <c r="I2180" s="6">
        <f>ecommerce_dataset_updated[[#This Row],['[Price (Rs.)']]]*ecommerce_dataset_updated[[#This Row],['[Discount (%)']]]/100</f>
        <v>68.38</v>
      </c>
      <c r="J2180" s="6">
        <f>ecommerce_dataset_updated[[#This Row],[Final_Price(Rs.)]]+0</f>
        <v>205.14</v>
      </c>
      <c r="K2180" s="6">
        <f xml:space="preserve"> ecommerce_dataset_updated[[#This Row],['[Price (Rs.)']]]-ecommerce_dataset_updated[[#This Row],[Discount Amount _]]</f>
        <v>205.14</v>
      </c>
      <c r="L2180" t="s">
        <v>28</v>
      </c>
      <c r="M2180" t="s">
        <v>1991</v>
      </c>
      <c r="N2180" s="4" t="s">
        <v>14050</v>
      </c>
      <c r="O2180" s="4" t="s">
        <v>14067</v>
      </c>
      <c r="P2180" s="4" t="s">
        <v>14079</v>
      </c>
      <c r="Q2180" s="5">
        <f>DATE(ecommerce_dataset_updated[[#This Row],[YYYY]],ecommerce_dataset_updated[[#This Row],[MM]],ecommerce_dataset_updated[[#This Row],[DD]])</f>
        <v>45482</v>
      </c>
      <c r="R2180" s="6" t="str">
        <f>TEXT(ecommerce_dataset_updated[[#This Row],['[Purchase_Date']]], "mmm")</f>
        <v>Jul</v>
      </c>
      <c r="S2180" s="6" t="str">
        <f>TEXT(ecommerce_dataset_updated[[#This Row],['[Purchase_Date']]], "ddd")</f>
        <v>Tue</v>
      </c>
      <c r="T2180" s="6">
        <f>ecommerce_dataset_updated[[#This Row],[Final_Price(Rs.) _]]-ecommerce_dataset_updated[[#This Row],['[Final_Price(Rs.)']]]</f>
        <v>0</v>
      </c>
      <c r="U2180" s="6" t="b">
        <f xml:space="preserve"> AND(ecommerce_dataset_updated[[#This Row],[Final_Price(Rs.) _]]=ecommerce_dataset_updated[[#This Row],['[Final_Price(Rs.)']]])</f>
        <v>1</v>
      </c>
      <c r="V2180" s="5"/>
    </row>
    <row r="2181" spans="1:22">
      <c r="A2181" t="s">
        <v>8627</v>
      </c>
      <c r="B2181" t="s">
        <v>8628</v>
      </c>
      <c r="C2181" t="s">
        <v>45</v>
      </c>
      <c r="D2181" s="9" t="s">
        <v>8629</v>
      </c>
      <c r="E2181" s="8">
        <f>ecommerce_dataset_updated[[#This Row],[Price (Rs.)]]+0</f>
        <v>56.11</v>
      </c>
      <c r="F2181" s="6" t="s">
        <v>20</v>
      </c>
      <c r="G2181" s="7">
        <f>ecommerce_dataset_updated[[#This Row],[Discount (%)]]+0</f>
        <v>20</v>
      </c>
      <c r="H2181" s="6" t="s">
        <v>8630</v>
      </c>
      <c r="I2181" s="6">
        <f>ecommerce_dataset_updated[[#This Row],['[Price (Rs.)']]]*ecommerce_dataset_updated[[#This Row],['[Discount (%)']]]/100</f>
        <v>11.222000000000001</v>
      </c>
      <c r="J2181" s="6">
        <f>ecommerce_dataset_updated[[#This Row],[Final_Price(Rs.)]]+0</f>
        <v>44.89</v>
      </c>
      <c r="K2181" s="6">
        <f xml:space="preserve"> ecommerce_dataset_updated[[#This Row],['[Price (Rs.)']]]-ecommerce_dataset_updated[[#This Row],[Discount Amount _]]</f>
        <v>44.887999999999998</v>
      </c>
      <c r="L2181" t="s">
        <v>35</v>
      </c>
      <c r="M2181" t="s">
        <v>2274</v>
      </c>
      <c r="N2181" s="4" t="s">
        <v>14050</v>
      </c>
      <c r="O2181" s="4" t="s">
        <v>14053</v>
      </c>
      <c r="P2181" s="4" t="s">
        <v>14079</v>
      </c>
      <c r="Q2181" s="5">
        <f>DATE(ecommerce_dataset_updated[[#This Row],[YYYY]],ecommerce_dataset_updated[[#This Row],[MM]],ecommerce_dataset_updated[[#This Row],[DD]])</f>
        <v>45391</v>
      </c>
      <c r="R2181" s="6" t="str">
        <f>TEXT(ecommerce_dataset_updated[[#This Row],['[Purchase_Date']]], "mmm")</f>
        <v>Apr</v>
      </c>
      <c r="S2181" s="6" t="str">
        <f>TEXT(ecommerce_dataset_updated[[#This Row],['[Purchase_Date']]], "ddd")</f>
        <v>Tue</v>
      </c>
      <c r="T2181" s="6">
        <f>ecommerce_dataset_updated[[#This Row],[Final_Price(Rs.) _]]-ecommerce_dataset_updated[[#This Row],['[Final_Price(Rs.)']]]</f>
        <v>-2.0000000000024443E-3</v>
      </c>
      <c r="U2181" s="6" t="b">
        <f xml:space="preserve"> AND(ecommerce_dataset_updated[[#This Row],[Final_Price(Rs.) _]]=ecommerce_dataset_updated[[#This Row],['[Final_Price(Rs.)']]])</f>
        <v>0</v>
      </c>
      <c r="V2181" s="5"/>
    </row>
    <row r="2182" spans="1:22">
      <c r="A2182" t="s">
        <v>8631</v>
      </c>
      <c r="B2182" t="s">
        <v>8632</v>
      </c>
      <c r="C2182" t="s">
        <v>114</v>
      </c>
      <c r="D2182" s="9" t="s">
        <v>8633</v>
      </c>
      <c r="E2182" s="8">
        <f>ecommerce_dataset_updated[[#This Row],[Price (Rs.)]]+0</f>
        <v>42.89</v>
      </c>
      <c r="F2182" s="6" t="s">
        <v>154</v>
      </c>
      <c r="G2182" s="7">
        <f>ecommerce_dataset_updated[[#This Row],[Discount (%)]]+0</f>
        <v>30</v>
      </c>
      <c r="H2182" s="6" t="s">
        <v>8634</v>
      </c>
      <c r="I2182" s="6">
        <f>ecommerce_dataset_updated[[#This Row],['[Price (Rs.)']]]*ecommerce_dataset_updated[[#This Row],['[Discount (%)']]]/100</f>
        <v>12.867000000000001</v>
      </c>
      <c r="J2182" s="6">
        <f>ecommerce_dataset_updated[[#This Row],[Final_Price(Rs.)]]+0</f>
        <v>30.02</v>
      </c>
      <c r="K2182" s="6">
        <f xml:space="preserve"> ecommerce_dataset_updated[[#This Row],['[Price (Rs.)']]]-ecommerce_dataset_updated[[#This Row],[Discount Amount _]]</f>
        <v>30.023</v>
      </c>
      <c r="L2182" t="s">
        <v>77</v>
      </c>
      <c r="M2182" t="s">
        <v>3120</v>
      </c>
      <c r="N2182" s="4" t="s">
        <v>14064</v>
      </c>
      <c r="O2182" s="4" t="s">
        <v>14057</v>
      </c>
      <c r="P2182" s="4" t="s">
        <v>14079</v>
      </c>
      <c r="Q2182" s="5">
        <f>DATE(ecommerce_dataset_updated[[#This Row],[YYYY]],ecommerce_dataset_updated[[#This Row],[MM]],ecommerce_dataset_updated[[#This Row],[DD]])</f>
        <v>45364</v>
      </c>
      <c r="R2182" s="6" t="str">
        <f>TEXT(ecommerce_dataset_updated[[#This Row],['[Purchase_Date']]], "mmm")</f>
        <v>Mar</v>
      </c>
      <c r="S2182" s="6" t="str">
        <f>TEXT(ecommerce_dataset_updated[[#This Row],['[Purchase_Date']]], "ddd")</f>
        <v>Wed</v>
      </c>
      <c r="T2182" s="6">
        <f>ecommerce_dataset_updated[[#This Row],[Final_Price(Rs.) _]]-ecommerce_dataset_updated[[#This Row],['[Final_Price(Rs.)']]]</f>
        <v>3.0000000000001137E-3</v>
      </c>
      <c r="U2182" s="6" t="b">
        <f xml:space="preserve"> AND(ecommerce_dataset_updated[[#This Row],[Final_Price(Rs.) _]]=ecommerce_dataset_updated[[#This Row],['[Final_Price(Rs.)']]])</f>
        <v>0</v>
      </c>
      <c r="V2182" s="5"/>
    </row>
    <row r="2183" spans="1:22">
      <c r="A2183" t="s">
        <v>8635</v>
      </c>
      <c r="B2183" t="s">
        <v>8636</v>
      </c>
      <c r="C2183" t="s">
        <v>114</v>
      </c>
      <c r="D2183" s="9" t="s">
        <v>8637</v>
      </c>
      <c r="E2183" s="8">
        <f>ecommerce_dataset_updated[[#This Row],[Price (Rs.)]]+0</f>
        <v>92.47</v>
      </c>
      <c r="F2183" s="6" t="s">
        <v>12</v>
      </c>
      <c r="G2183" s="7">
        <f>ecommerce_dataset_updated[[#This Row],[Discount (%)]]+0</f>
        <v>15</v>
      </c>
      <c r="H2183" s="6" t="s">
        <v>8638</v>
      </c>
      <c r="I2183" s="6">
        <f>ecommerce_dataset_updated[[#This Row],['[Price (Rs.)']]]*ecommerce_dataset_updated[[#This Row],['[Discount (%)']]]/100</f>
        <v>13.8705</v>
      </c>
      <c r="J2183" s="6">
        <f>ecommerce_dataset_updated[[#This Row],[Final_Price(Rs.)]]+0</f>
        <v>78.599999999999994</v>
      </c>
      <c r="K2183" s="6">
        <f xml:space="preserve"> ecommerce_dataset_updated[[#This Row],['[Price (Rs.)']]]-ecommerce_dataset_updated[[#This Row],[Discount Amount _]]</f>
        <v>78.599500000000006</v>
      </c>
      <c r="L2183" t="s">
        <v>35</v>
      </c>
      <c r="M2183" t="s">
        <v>587</v>
      </c>
      <c r="N2183" s="4" t="s">
        <v>14071</v>
      </c>
      <c r="O2183" s="4" t="s">
        <v>14059</v>
      </c>
      <c r="P2183" s="4" t="s">
        <v>14079</v>
      </c>
      <c r="Q2183" s="5">
        <f>DATE(ecommerce_dataset_updated[[#This Row],[YYYY]],ecommerce_dataset_updated[[#This Row],[MM]],ecommerce_dataset_updated[[#This Row],[DD]])</f>
        <v>45436</v>
      </c>
      <c r="R2183" s="6" t="str">
        <f>TEXT(ecommerce_dataset_updated[[#This Row],['[Purchase_Date']]], "mmm")</f>
        <v>May</v>
      </c>
      <c r="S2183" s="6" t="str">
        <f>TEXT(ecommerce_dataset_updated[[#This Row],['[Purchase_Date']]], "ddd")</f>
        <v>Fri</v>
      </c>
      <c r="T2183" s="6">
        <f>ecommerce_dataset_updated[[#This Row],[Final_Price(Rs.) _]]-ecommerce_dataset_updated[[#This Row],['[Final_Price(Rs.)']]]</f>
        <v>-4.9999999998817657E-4</v>
      </c>
      <c r="U2183" s="6" t="b">
        <f xml:space="preserve"> AND(ecommerce_dataset_updated[[#This Row],[Final_Price(Rs.) _]]=ecommerce_dataset_updated[[#This Row],['[Final_Price(Rs.)']]])</f>
        <v>0</v>
      </c>
      <c r="V2183" s="5"/>
    </row>
    <row r="2184" spans="1:22">
      <c r="A2184" t="s">
        <v>8639</v>
      </c>
      <c r="B2184" t="s">
        <v>8640</v>
      </c>
      <c r="C2184" t="s">
        <v>45</v>
      </c>
      <c r="D2184" s="9" t="s">
        <v>8641</v>
      </c>
      <c r="E2184" s="8">
        <f>ecommerce_dataset_updated[[#This Row],[Price (Rs.)]]+0</f>
        <v>64.22</v>
      </c>
      <c r="F2184" s="6" t="s">
        <v>12</v>
      </c>
      <c r="G2184" s="7">
        <f>ecommerce_dataset_updated[[#This Row],[Discount (%)]]+0</f>
        <v>15</v>
      </c>
      <c r="H2184" s="6" t="s">
        <v>8642</v>
      </c>
      <c r="I2184" s="6">
        <f>ecommerce_dataset_updated[[#This Row],['[Price (Rs.)']]]*ecommerce_dataset_updated[[#This Row],['[Discount (%)']]]/100</f>
        <v>9.6329999999999991</v>
      </c>
      <c r="J2184" s="6">
        <f>ecommerce_dataset_updated[[#This Row],[Final_Price(Rs.)]]+0</f>
        <v>54.59</v>
      </c>
      <c r="K2184" s="6">
        <f xml:space="preserve"> ecommerce_dataset_updated[[#This Row],['[Price (Rs.)']]]-ecommerce_dataset_updated[[#This Row],[Discount Amount _]]</f>
        <v>54.587000000000003</v>
      </c>
      <c r="L2184" t="s">
        <v>77</v>
      </c>
      <c r="M2184" t="s">
        <v>1979</v>
      </c>
      <c r="N2184" s="4" t="s">
        <v>75</v>
      </c>
      <c r="O2184" s="4" t="s">
        <v>14052</v>
      </c>
      <c r="P2184" s="4" t="s">
        <v>14079</v>
      </c>
      <c r="Q2184" s="5">
        <f>DATE(ecommerce_dataset_updated[[#This Row],[YYYY]],ecommerce_dataset_updated[[#This Row],[MM]],ecommerce_dataset_updated[[#This Row],[DD]])</f>
        <v>45301</v>
      </c>
      <c r="R2184" s="6" t="str">
        <f>TEXT(ecommerce_dataset_updated[[#This Row],['[Purchase_Date']]], "mmm")</f>
        <v>Jan</v>
      </c>
      <c r="S2184" s="6" t="str">
        <f>TEXT(ecommerce_dataset_updated[[#This Row],['[Purchase_Date']]], "ddd")</f>
        <v>Wed</v>
      </c>
      <c r="T2184" s="6">
        <f>ecommerce_dataset_updated[[#This Row],[Final_Price(Rs.) _]]-ecommerce_dataset_updated[[#This Row],['[Final_Price(Rs.)']]]</f>
        <v>-3.0000000000001137E-3</v>
      </c>
      <c r="U2184" s="6" t="b">
        <f xml:space="preserve"> AND(ecommerce_dataset_updated[[#This Row],[Final_Price(Rs.) _]]=ecommerce_dataset_updated[[#This Row],['[Final_Price(Rs.)']]])</f>
        <v>0</v>
      </c>
      <c r="V2184" s="5"/>
    </row>
    <row r="2185" spans="1:22">
      <c r="A2185" t="s">
        <v>8643</v>
      </c>
      <c r="B2185" t="s">
        <v>8644</v>
      </c>
      <c r="C2185" t="s">
        <v>45</v>
      </c>
      <c r="D2185" s="9" t="s">
        <v>8645</v>
      </c>
      <c r="E2185" s="8">
        <f>ecommerce_dataset_updated[[#This Row],[Price (Rs.)]]+0</f>
        <v>119.63</v>
      </c>
      <c r="F2185" s="6" t="s">
        <v>12</v>
      </c>
      <c r="G2185" s="7">
        <f>ecommerce_dataset_updated[[#This Row],[Discount (%)]]+0</f>
        <v>15</v>
      </c>
      <c r="H2185" s="6" t="s">
        <v>8646</v>
      </c>
      <c r="I2185" s="6">
        <f>ecommerce_dataset_updated[[#This Row],['[Price (Rs.)']]]*ecommerce_dataset_updated[[#This Row],['[Discount (%)']]]/100</f>
        <v>17.944499999999998</v>
      </c>
      <c r="J2185" s="6">
        <f>ecommerce_dataset_updated[[#This Row],[Final_Price(Rs.)]]+0</f>
        <v>101.69</v>
      </c>
      <c r="K2185" s="6">
        <f xml:space="preserve"> ecommerce_dataset_updated[[#This Row],['[Price (Rs.)']]]-ecommerce_dataset_updated[[#This Row],[Discount Amount _]]</f>
        <v>101.68549999999999</v>
      </c>
      <c r="L2185" t="s">
        <v>35</v>
      </c>
      <c r="M2185" t="s">
        <v>1212</v>
      </c>
      <c r="N2185" s="4" t="s">
        <v>14063</v>
      </c>
      <c r="O2185" s="4" t="s">
        <v>14051</v>
      </c>
      <c r="P2185" s="4" t="s">
        <v>14079</v>
      </c>
      <c r="Q2185" s="5">
        <f>DATE(ecommerce_dataset_updated[[#This Row],[YYYY]],ecommerce_dataset_updated[[#This Row],[MM]],ecommerce_dataset_updated[[#This Row],[DD]])</f>
        <v>45339</v>
      </c>
      <c r="R2185" s="6" t="str">
        <f>TEXT(ecommerce_dataset_updated[[#This Row],['[Purchase_Date']]], "mmm")</f>
        <v>Feb</v>
      </c>
      <c r="S2185" s="6" t="str">
        <f>TEXT(ecommerce_dataset_updated[[#This Row],['[Purchase_Date']]], "ddd")</f>
        <v>Sat</v>
      </c>
      <c r="T2185" s="6">
        <f>ecommerce_dataset_updated[[#This Row],[Final_Price(Rs.) _]]-ecommerce_dataset_updated[[#This Row],['[Final_Price(Rs.)']]]</f>
        <v>-4.500000000007276E-3</v>
      </c>
      <c r="U2185" s="6" t="b">
        <f xml:space="preserve"> AND(ecommerce_dataset_updated[[#This Row],[Final_Price(Rs.) _]]=ecommerce_dataset_updated[[#This Row],['[Final_Price(Rs.)']]])</f>
        <v>0</v>
      </c>
      <c r="V2185" s="5"/>
    </row>
    <row r="2186" spans="1:22">
      <c r="A2186" t="s">
        <v>8647</v>
      </c>
      <c r="B2186" t="s">
        <v>8648</v>
      </c>
      <c r="C2186" t="s">
        <v>18</v>
      </c>
      <c r="D2186" s="9" t="s">
        <v>8649</v>
      </c>
      <c r="E2186" s="8">
        <f>ecommerce_dataset_updated[[#This Row],[Price (Rs.)]]+0</f>
        <v>357.91</v>
      </c>
      <c r="F2186" s="6" t="s">
        <v>75</v>
      </c>
      <c r="G2186" s="7">
        <f>ecommerce_dataset_updated[[#This Row],[Discount (%)]]+0</f>
        <v>10</v>
      </c>
      <c r="H2186" s="6" t="s">
        <v>8650</v>
      </c>
      <c r="I2186" s="6">
        <f>ecommerce_dataset_updated[[#This Row],['[Price (Rs.)']]]*ecommerce_dataset_updated[[#This Row],['[Discount (%)']]]/100</f>
        <v>35.791000000000004</v>
      </c>
      <c r="J2186" s="6">
        <f>ecommerce_dataset_updated[[#This Row],[Final_Price(Rs.)]]+0</f>
        <v>322.12</v>
      </c>
      <c r="K2186" s="6">
        <f xml:space="preserve"> ecommerce_dataset_updated[[#This Row],['[Price (Rs.)']]]-ecommerce_dataset_updated[[#This Row],[Discount Amount _]]</f>
        <v>322.11900000000003</v>
      </c>
      <c r="L2186" t="s">
        <v>28</v>
      </c>
      <c r="M2186" t="s">
        <v>3915</v>
      </c>
      <c r="N2186" s="4" t="s">
        <v>14072</v>
      </c>
      <c r="O2186" s="4" t="s">
        <v>14057</v>
      </c>
      <c r="P2186" s="4" t="s">
        <v>14079</v>
      </c>
      <c r="Q2186" s="5">
        <f>DATE(ecommerce_dataset_updated[[#This Row],[YYYY]],ecommerce_dataset_updated[[#This Row],[MM]],ecommerce_dataset_updated[[#This Row],[DD]])</f>
        <v>45367</v>
      </c>
      <c r="R2186" s="6" t="str">
        <f>TEXT(ecommerce_dataset_updated[[#This Row],['[Purchase_Date']]], "mmm")</f>
        <v>Mar</v>
      </c>
      <c r="S2186" s="6" t="str">
        <f>TEXT(ecommerce_dataset_updated[[#This Row],['[Purchase_Date']]], "ddd")</f>
        <v>Sat</v>
      </c>
      <c r="T2186" s="6">
        <f>ecommerce_dataset_updated[[#This Row],[Final_Price(Rs.) _]]-ecommerce_dataset_updated[[#This Row],['[Final_Price(Rs.)']]]</f>
        <v>-9.9999999997635314E-4</v>
      </c>
      <c r="U2186" s="6" t="b">
        <f xml:space="preserve"> AND(ecommerce_dataset_updated[[#This Row],[Final_Price(Rs.) _]]=ecommerce_dataset_updated[[#This Row],['[Final_Price(Rs.)']]])</f>
        <v>0</v>
      </c>
      <c r="V2186" s="5"/>
    </row>
    <row r="2187" spans="1:22">
      <c r="A2187" t="s">
        <v>8651</v>
      </c>
      <c r="B2187" t="s">
        <v>8652</v>
      </c>
      <c r="C2187" t="s">
        <v>39</v>
      </c>
      <c r="D2187" s="9" t="s">
        <v>8653</v>
      </c>
      <c r="E2187" s="8">
        <f>ecommerce_dataset_updated[[#This Row],[Price (Rs.)]]+0</f>
        <v>81.78</v>
      </c>
      <c r="F2187" s="6" t="s">
        <v>75</v>
      </c>
      <c r="G2187" s="7">
        <f>ecommerce_dataset_updated[[#This Row],[Discount (%)]]+0</f>
        <v>10</v>
      </c>
      <c r="H2187" s="6" t="s">
        <v>8654</v>
      </c>
      <c r="I2187" s="6">
        <f>ecommerce_dataset_updated[[#This Row],['[Price (Rs.)']]]*ecommerce_dataset_updated[[#This Row],['[Discount (%)']]]/100</f>
        <v>8.177999999999999</v>
      </c>
      <c r="J2187" s="6">
        <f>ecommerce_dataset_updated[[#This Row],[Final_Price(Rs.)]]+0</f>
        <v>73.599999999999994</v>
      </c>
      <c r="K2187" s="6">
        <f xml:space="preserve"> ecommerce_dataset_updated[[#This Row],['[Price (Rs.)']]]-ecommerce_dataset_updated[[#This Row],[Discount Amount _]]</f>
        <v>73.602000000000004</v>
      </c>
      <c r="L2187" t="s">
        <v>14</v>
      </c>
      <c r="M2187" t="s">
        <v>825</v>
      </c>
      <c r="N2187" s="4" t="s">
        <v>14064</v>
      </c>
      <c r="O2187" s="4" t="s">
        <v>75</v>
      </c>
      <c r="P2187" s="4" t="s">
        <v>14079</v>
      </c>
      <c r="Q2187" s="5">
        <f>DATE(ecommerce_dataset_updated[[#This Row],[YYYY]],ecommerce_dataset_updated[[#This Row],[MM]],ecommerce_dataset_updated[[#This Row],[DD]])</f>
        <v>45578</v>
      </c>
      <c r="R2187" s="6" t="str">
        <f>TEXT(ecommerce_dataset_updated[[#This Row],['[Purchase_Date']]], "mmm")</f>
        <v>Oct</v>
      </c>
      <c r="S2187" s="6" t="str">
        <f>TEXT(ecommerce_dataset_updated[[#This Row],['[Purchase_Date']]], "ddd")</f>
        <v>Sun</v>
      </c>
      <c r="T2187" s="6">
        <f>ecommerce_dataset_updated[[#This Row],[Final_Price(Rs.) _]]-ecommerce_dataset_updated[[#This Row],['[Final_Price(Rs.)']]]</f>
        <v>2.0000000000095497E-3</v>
      </c>
      <c r="U2187" s="6" t="b">
        <f xml:space="preserve"> AND(ecommerce_dataset_updated[[#This Row],[Final_Price(Rs.) _]]=ecommerce_dataset_updated[[#This Row],['[Final_Price(Rs.)']]])</f>
        <v>0</v>
      </c>
      <c r="V2187" s="5"/>
    </row>
    <row r="2188" spans="1:22">
      <c r="A2188" t="s">
        <v>8655</v>
      </c>
      <c r="B2188" t="s">
        <v>8656</v>
      </c>
      <c r="C2188" t="s">
        <v>68</v>
      </c>
      <c r="D2188" s="9" t="s">
        <v>8657</v>
      </c>
      <c r="E2188" s="8">
        <f>ecommerce_dataset_updated[[#This Row],[Price (Rs.)]]+0</f>
        <v>18.63</v>
      </c>
      <c r="F2188" s="6" t="s">
        <v>47</v>
      </c>
      <c r="G2188" s="7">
        <f>ecommerce_dataset_updated[[#This Row],[Discount (%)]]+0</f>
        <v>50</v>
      </c>
      <c r="H2188" s="6" t="s">
        <v>8658</v>
      </c>
      <c r="I2188" s="6">
        <f>ecommerce_dataset_updated[[#This Row],['[Price (Rs.)']]]*ecommerce_dataset_updated[[#This Row],['[Discount (%)']]]/100</f>
        <v>9.3149999999999995</v>
      </c>
      <c r="J2188" s="6">
        <f>ecommerce_dataset_updated[[#This Row],[Final_Price(Rs.)]]+0</f>
        <v>9.31</v>
      </c>
      <c r="K2188" s="6">
        <f xml:space="preserve"> ecommerce_dataset_updated[[#This Row],['[Price (Rs.)']]]-ecommerce_dataset_updated[[#This Row],[Discount Amount _]]</f>
        <v>9.3149999999999995</v>
      </c>
      <c r="L2188" t="s">
        <v>28</v>
      </c>
      <c r="M2188" t="s">
        <v>1126</v>
      </c>
      <c r="N2188" s="4" t="s">
        <v>14048</v>
      </c>
      <c r="O2188" s="4" t="s">
        <v>14050</v>
      </c>
      <c r="P2188" s="4" t="s">
        <v>14079</v>
      </c>
      <c r="Q2188" s="5">
        <f>DATE(ecommerce_dataset_updated[[#This Row],[YYYY]],ecommerce_dataset_updated[[#This Row],[MM]],ecommerce_dataset_updated[[#This Row],[DD]])</f>
        <v>45547</v>
      </c>
      <c r="R2188" s="6" t="str">
        <f>TEXT(ecommerce_dataset_updated[[#This Row],['[Purchase_Date']]], "mmm")</f>
        <v>Sep</v>
      </c>
      <c r="S2188" s="6" t="str">
        <f>TEXT(ecommerce_dataset_updated[[#This Row],['[Purchase_Date']]], "ddd")</f>
        <v>Thu</v>
      </c>
      <c r="T2188" s="6">
        <f>ecommerce_dataset_updated[[#This Row],[Final_Price(Rs.) _]]-ecommerce_dataset_updated[[#This Row],['[Final_Price(Rs.)']]]</f>
        <v>4.9999999999990052E-3</v>
      </c>
      <c r="U2188" s="6" t="b">
        <f xml:space="preserve"> AND(ecommerce_dataset_updated[[#This Row],[Final_Price(Rs.) _]]=ecommerce_dataset_updated[[#This Row],['[Final_Price(Rs.)']]])</f>
        <v>0</v>
      </c>
      <c r="V2188" s="5"/>
    </row>
    <row r="2189" spans="1:22">
      <c r="A2189" t="s">
        <v>8659</v>
      </c>
      <c r="B2189" t="s">
        <v>8660</v>
      </c>
      <c r="C2189" t="s">
        <v>114</v>
      </c>
      <c r="D2189" s="9" t="s">
        <v>4721</v>
      </c>
      <c r="E2189" s="8">
        <f>ecommerce_dataset_updated[[#This Row],[Price (Rs.)]]+0</f>
        <v>249.98</v>
      </c>
      <c r="F2189" s="6" t="s">
        <v>53</v>
      </c>
      <c r="G2189" s="7">
        <f>ecommerce_dataset_updated[[#This Row],[Discount (%)]]+0</f>
        <v>5</v>
      </c>
      <c r="H2189" s="6" t="s">
        <v>8661</v>
      </c>
      <c r="I2189" s="6">
        <f>ecommerce_dataset_updated[[#This Row],['[Price (Rs.)']]]*ecommerce_dataset_updated[[#This Row],['[Discount (%)']]]/100</f>
        <v>12.498999999999999</v>
      </c>
      <c r="J2189" s="6">
        <f>ecommerce_dataset_updated[[#This Row],[Final_Price(Rs.)]]+0</f>
        <v>237.48</v>
      </c>
      <c r="K2189" s="6">
        <f xml:space="preserve"> ecommerce_dataset_updated[[#This Row],['[Price (Rs.)']]]-ecommerce_dataset_updated[[#This Row],[Discount Amount _]]</f>
        <v>237.48099999999999</v>
      </c>
      <c r="L2189" t="s">
        <v>77</v>
      </c>
      <c r="M2189" t="s">
        <v>1958</v>
      </c>
      <c r="N2189" s="4" t="s">
        <v>14056</v>
      </c>
      <c r="O2189" s="4" t="s">
        <v>14051</v>
      </c>
      <c r="P2189" s="4" t="s">
        <v>14079</v>
      </c>
      <c r="Q2189" s="5">
        <f>DATE(ecommerce_dataset_updated[[#This Row],[YYYY]],ecommerce_dataset_updated[[#This Row],[MM]],ecommerce_dataset_updated[[#This Row],[DD]])</f>
        <v>45350</v>
      </c>
      <c r="R2189" s="6" t="str">
        <f>TEXT(ecommerce_dataset_updated[[#This Row],['[Purchase_Date']]], "mmm")</f>
        <v>Feb</v>
      </c>
      <c r="S2189" s="6" t="str">
        <f>TEXT(ecommerce_dataset_updated[[#This Row],['[Purchase_Date']]], "ddd")</f>
        <v>Wed</v>
      </c>
      <c r="T2189" s="6">
        <f>ecommerce_dataset_updated[[#This Row],[Final_Price(Rs.) _]]-ecommerce_dataset_updated[[#This Row],['[Final_Price(Rs.)']]]</f>
        <v>1.0000000000047748E-3</v>
      </c>
      <c r="U2189" s="6" t="b">
        <f xml:space="preserve"> AND(ecommerce_dataset_updated[[#This Row],[Final_Price(Rs.) _]]=ecommerce_dataset_updated[[#This Row],['[Final_Price(Rs.)']]])</f>
        <v>0</v>
      </c>
      <c r="V2189" s="5"/>
    </row>
    <row r="2190" spans="1:22">
      <c r="A2190" t="s">
        <v>8662</v>
      </c>
      <c r="B2190" t="s">
        <v>8663</v>
      </c>
      <c r="C2190" t="s">
        <v>10</v>
      </c>
      <c r="D2190" s="9" t="s">
        <v>8664</v>
      </c>
      <c r="E2190" s="8">
        <f>ecommerce_dataset_updated[[#This Row],[Price (Rs.)]]+0</f>
        <v>131.33000000000001</v>
      </c>
      <c r="F2190" s="6" t="s">
        <v>47</v>
      </c>
      <c r="G2190" s="7">
        <f>ecommerce_dataset_updated[[#This Row],[Discount (%)]]+0</f>
        <v>50</v>
      </c>
      <c r="H2190" s="6" t="s">
        <v>8665</v>
      </c>
      <c r="I2190" s="6">
        <f>ecommerce_dataset_updated[[#This Row],['[Price (Rs.)']]]*ecommerce_dataset_updated[[#This Row],['[Discount (%)']]]/100</f>
        <v>65.665000000000006</v>
      </c>
      <c r="J2190" s="6">
        <f>ecommerce_dataset_updated[[#This Row],[Final_Price(Rs.)]]+0</f>
        <v>65.67</v>
      </c>
      <c r="K2190" s="6">
        <f xml:space="preserve"> ecommerce_dataset_updated[[#This Row],['[Price (Rs.)']]]-ecommerce_dataset_updated[[#This Row],[Discount Amount _]]</f>
        <v>65.665000000000006</v>
      </c>
      <c r="L2190" t="s">
        <v>120</v>
      </c>
      <c r="M2190" t="s">
        <v>891</v>
      </c>
      <c r="N2190" s="4" t="s">
        <v>20</v>
      </c>
      <c r="O2190" s="4" t="s">
        <v>75</v>
      </c>
      <c r="P2190" s="4" t="s">
        <v>14079</v>
      </c>
      <c r="Q2190" s="5">
        <f>DATE(ecommerce_dataset_updated[[#This Row],[YYYY]],ecommerce_dataset_updated[[#This Row],[MM]],ecommerce_dataset_updated[[#This Row],[DD]])</f>
        <v>45585</v>
      </c>
      <c r="R2190" s="6" t="str">
        <f>TEXT(ecommerce_dataset_updated[[#This Row],['[Purchase_Date']]], "mmm")</f>
        <v>Oct</v>
      </c>
      <c r="S2190" s="6" t="str">
        <f>TEXT(ecommerce_dataset_updated[[#This Row],['[Purchase_Date']]], "ddd")</f>
        <v>Sun</v>
      </c>
      <c r="T2190" s="6">
        <f>ecommerce_dataset_updated[[#This Row],[Final_Price(Rs.) _]]-ecommerce_dataset_updated[[#This Row],['[Final_Price(Rs.)']]]</f>
        <v>-4.9999999999954525E-3</v>
      </c>
      <c r="U2190" s="6" t="b">
        <f xml:space="preserve"> AND(ecommerce_dataset_updated[[#This Row],[Final_Price(Rs.) _]]=ecommerce_dataset_updated[[#This Row],['[Final_Price(Rs.)']]])</f>
        <v>0</v>
      </c>
      <c r="V2190" s="5"/>
    </row>
    <row r="2191" spans="1:22">
      <c r="A2191" t="s">
        <v>8666</v>
      </c>
      <c r="B2191" t="s">
        <v>8667</v>
      </c>
      <c r="C2191" t="s">
        <v>32</v>
      </c>
      <c r="D2191" s="9" t="s">
        <v>3399</v>
      </c>
      <c r="E2191" s="8">
        <f>ecommerce_dataset_updated[[#This Row],[Price (Rs.)]]+0</f>
        <v>430.99</v>
      </c>
      <c r="F2191" s="6" t="s">
        <v>53</v>
      </c>
      <c r="G2191" s="7">
        <f>ecommerce_dataset_updated[[#This Row],[Discount (%)]]+0</f>
        <v>5</v>
      </c>
      <c r="H2191" s="6" t="s">
        <v>8668</v>
      </c>
      <c r="I2191" s="6">
        <f>ecommerce_dataset_updated[[#This Row],['[Price (Rs.)']]]*ecommerce_dataset_updated[[#This Row],['[Discount (%)']]]/100</f>
        <v>21.549499999999998</v>
      </c>
      <c r="J2191" s="6">
        <f>ecommerce_dataset_updated[[#This Row],[Final_Price(Rs.)]]+0</f>
        <v>409.44</v>
      </c>
      <c r="K2191" s="6">
        <f xml:space="preserve"> ecommerce_dataset_updated[[#This Row],['[Price (Rs.)']]]-ecommerce_dataset_updated[[#This Row],[Discount Amount _]]</f>
        <v>409.44049999999999</v>
      </c>
      <c r="L2191" t="s">
        <v>77</v>
      </c>
      <c r="M2191" t="s">
        <v>1095</v>
      </c>
      <c r="N2191" s="4" t="s">
        <v>14062</v>
      </c>
      <c r="O2191" s="4" t="s">
        <v>14052</v>
      </c>
      <c r="P2191" s="4" t="s">
        <v>14079</v>
      </c>
      <c r="Q2191" s="5">
        <f>DATE(ecommerce_dataset_updated[[#This Row],[YYYY]],ecommerce_dataset_updated[[#This Row],[MM]],ecommerce_dataset_updated[[#This Row],[DD]])</f>
        <v>45297</v>
      </c>
      <c r="R2191" s="6" t="str">
        <f>TEXT(ecommerce_dataset_updated[[#This Row],['[Purchase_Date']]], "mmm")</f>
        <v>Jan</v>
      </c>
      <c r="S2191" s="6" t="str">
        <f>TEXT(ecommerce_dataset_updated[[#This Row],['[Purchase_Date']]], "ddd")</f>
        <v>Sat</v>
      </c>
      <c r="T2191" s="6">
        <f>ecommerce_dataset_updated[[#This Row],[Final_Price(Rs.) _]]-ecommerce_dataset_updated[[#This Row],['[Final_Price(Rs.)']]]</f>
        <v>4.9999999998817657E-4</v>
      </c>
      <c r="U2191" s="6" t="b">
        <f xml:space="preserve"> AND(ecommerce_dataset_updated[[#This Row],[Final_Price(Rs.) _]]=ecommerce_dataset_updated[[#This Row],['[Final_Price(Rs.)']]])</f>
        <v>0</v>
      </c>
      <c r="V2191" s="5"/>
    </row>
    <row r="2192" spans="1:22">
      <c r="A2192" t="s">
        <v>8669</v>
      </c>
      <c r="B2192" t="s">
        <v>8670</v>
      </c>
      <c r="C2192" t="s">
        <v>114</v>
      </c>
      <c r="D2192" s="9" t="s">
        <v>8671</v>
      </c>
      <c r="E2192" s="8">
        <f>ecommerce_dataset_updated[[#This Row],[Price (Rs.)]]+0</f>
        <v>382.07</v>
      </c>
      <c r="F2192" s="6" t="s">
        <v>107</v>
      </c>
      <c r="G2192" s="7">
        <f>ecommerce_dataset_updated[[#This Row],[Discount (%)]]+0</f>
        <v>0</v>
      </c>
      <c r="H2192" s="6" t="s">
        <v>8671</v>
      </c>
      <c r="I2192" s="6">
        <f>ecommerce_dataset_updated[[#This Row],['[Price (Rs.)']]]*ecommerce_dataset_updated[[#This Row],['[Discount (%)']]]/100</f>
        <v>0</v>
      </c>
      <c r="J2192" s="6">
        <f>ecommerce_dataset_updated[[#This Row],[Final_Price(Rs.)]]+0</f>
        <v>382.07</v>
      </c>
      <c r="K2192" s="6">
        <f xml:space="preserve"> ecommerce_dataset_updated[[#This Row],['[Price (Rs.)']]]-ecommerce_dataset_updated[[#This Row],[Discount Amount _]]</f>
        <v>382.07</v>
      </c>
      <c r="L2192" t="s">
        <v>28</v>
      </c>
      <c r="M2192" t="s">
        <v>972</v>
      </c>
      <c r="N2192" s="4" t="s">
        <v>14066</v>
      </c>
      <c r="O2192" s="4" t="s">
        <v>14057</v>
      </c>
      <c r="P2192" s="4" t="s">
        <v>14079</v>
      </c>
      <c r="Q2192" s="5">
        <f>DATE(ecommerce_dataset_updated[[#This Row],[YYYY]],ecommerce_dataset_updated[[#This Row],[MM]],ecommerce_dataset_updated[[#This Row],[DD]])</f>
        <v>45370</v>
      </c>
      <c r="R2192" s="6" t="str">
        <f>TEXT(ecommerce_dataset_updated[[#This Row],['[Purchase_Date']]], "mmm")</f>
        <v>Mar</v>
      </c>
      <c r="S2192" s="6" t="str">
        <f>TEXT(ecommerce_dataset_updated[[#This Row],['[Purchase_Date']]], "ddd")</f>
        <v>Tue</v>
      </c>
      <c r="T2192" s="6">
        <f>ecommerce_dataset_updated[[#This Row],[Final_Price(Rs.) _]]-ecommerce_dataset_updated[[#This Row],['[Final_Price(Rs.)']]]</f>
        <v>0</v>
      </c>
      <c r="U2192" s="6" t="b">
        <f xml:space="preserve"> AND(ecommerce_dataset_updated[[#This Row],[Final_Price(Rs.) _]]=ecommerce_dataset_updated[[#This Row],['[Final_Price(Rs.)']]])</f>
        <v>1</v>
      </c>
      <c r="V2192" s="5"/>
    </row>
    <row r="2193" spans="1:22">
      <c r="A2193" t="s">
        <v>8672</v>
      </c>
      <c r="B2193" t="s">
        <v>8673</v>
      </c>
      <c r="C2193" t="s">
        <v>18</v>
      </c>
      <c r="D2193" s="9" t="s">
        <v>8674</v>
      </c>
      <c r="E2193" s="8">
        <f>ecommerce_dataset_updated[[#This Row],[Price (Rs.)]]+0</f>
        <v>177.67</v>
      </c>
      <c r="F2193" s="6" t="s">
        <v>75</v>
      </c>
      <c r="G2193" s="7">
        <f>ecommerce_dataset_updated[[#This Row],[Discount (%)]]+0</f>
        <v>10</v>
      </c>
      <c r="H2193" s="6" t="s">
        <v>8675</v>
      </c>
      <c r="I2193" s="6">
        <f>ecommerce_dataset_updated[[#This Row],['[Price (Rs.)']]]*ecommerce_dataset_updated[[#This Row],['[Discount (%)']]]/100</f>
        <v>17.766999999999999</v>
      </c>
      <c r="J2193" s="6">
        <f>ecommerce_dataset_updated[[#This Row],[Final_Price(Rs.)]]+0</f>
        <v>159.9</v>
      </c>
      <c r="K2193" s="6">
        <f xml:space="preserve"> ecommerce_dataset_updated[[#This Row],['[Price (Rs.)']]]-ecommerce_dataset_updated[[#This Row],[Discount Amount _]]</f>
        <v>159.90299999999999</v>
      </c>
      <c r="L2193" t="s">
        <v>28</v>
      </c>
      <c r="M2193" t="s">
        <v>220</v>
      </c>
      <c r="N2193" s="4" t="s">
        <v>14052</v>
      </c>
      <c r="O2193" s="4" t="s">
        <v>14067</v>
      </c>
      <c r="P2193" s="4" t="s">
        <v>14079</v>
      </c>
      <c r="Q2193" s="5">
        <f>DATE(ecommerce_dataset_updated[[#This Row],[YYYY]],ecommerce_dataset_updated[[#This Row],[MM]],ecommerce_dataset_updated[[#This Row],[DD]])</f>
        <v>45474</v>
      </c>
      <c r="R2193" s="6" t="str">
        <f>TEXT(ecommerce_dataset_updated[[#This Row],['[Purchase_Date']]], "mmm")</f>
        <v>Jul</v>
      </c>
      <c r="S2193" s="6" t="str">
        <f>TEXT(ecommerce_dataset_updated[[#This Row],['[Purchase_Date']]], "ddd")</f>
        <v>Mon</v>
      </c>
      <c r="T2193" s="6">
        <f>ecommerce_dataset_updated[[#This Row],[Final_Price(Rs.) _]]-ecommerce_dataset_updated[[#This Row],['[Final_Price(Rs.)']]]</f>
        <v>2.9999999999859028E-3</v>
      </c>
      <c r="U2193" s="6" t="b">
        <f xml:space="preserve"> AND(ecommerce_dataset_updated[[#This Row],[Final_Price(Rs.) _]]=ecommerce_dataset_updated[[#This Row],['[Final_Price(Rs.)']]])</f>
        <v>0</v>
      </c>
      <c r="V2193" s="5"/>
    </row>
    <row r="2194" spans="1:22">
      <c r="A2194" t="s">
        <v>8676</v>
      </c>
      <c r="B2194" t="s">
        <v>8677</v>
      </c>
      <c r="C2194" t="s">
        <v>18</v>
      </c>
      <c r="D2194" s="9" t="s">
        <v>8678</v>
      </c>
      <c r="E2194" s="8">
        <f>ecommerce_dataset_updated[[#This Row],[Price (Rs.)]]+0</f>
        <v>385.62</v>
      </c>
      <c r="F2194" s="6" t="s">
        <v>26</v>
      </c>
      <c r="G2194" s="7">
        <f>ecommerce_dataset_updated[[#This Row],[Discount (%)]]+0</f>
        <v>25</v>
      </c>
      <c r="H2194" s="6" t="s">
        <v>8679</v>
      </c>
      <c r="I2194" s="6">
        <f>ecommerce_dataset_updated[[#This Row],['[Price (Rs.)']]]*ecommerce_dataset_updated[[#This Row],['[Discount (%)']]]/100</f>
        <v>96.405000000000001</v>
      </c>
      <c r="J2194" s="6">
        <f>ecommerce_dataset_updated[[#This Row],[Final_Price(Rs.)]]+0</f>
        <v>289.22000000000003</v>
      </c>
      <c r="K2194" s="6">
        <f xml:space="preserve"> ecommerce_dataset_updated[[#This Row],['[Price (Rs.)']]]-ecommerce_dataset_updated[[#This Row],[Discount Amount _]]</f>
        <v>289.21500000000003</v>
      </c>
      <c r="L2194" t="s">
        <v>14</v>
      </c>
      <c r="M2194" t="s">
        <v>886</v>
      </c>
      <c r="N2194" s="4" t="s">
        <v>14057</v>
      </c>
      <c r="O2194" s="4" t="s">
        <v>14053</v>
      </c>
      <c r="P2194" s="4" t="s">
        <v>14079</v>
      </c>
      <c r="Q2194" s="5">
        <f>DATE(ecommerce_dataset_updated[[#This Row],[YYYY]],ecommerce_dataset_updated[[#This Row],[MM]],ecommerce_dataset_updated[[#This Row],[DD]])</f>
        <v>45385</v>
      </c>
      <c r="R2194" s="6" t="str">
        <f>TEXT(ecommerce_dataset_updated[[#This Row],['[Purchase_Date']]], "mmm")</f>
        <v>Apr</v>
      </c>
      <c r="S2194" s="6" t="str">
        <f>TEXT(ecommerce_dataset_updated[[#This Row],['[Purchase_Date']]], "ddd")</f>
        <v>Wed</v>
      </c>
      <c r="T2194" s="6">
        <f>ecommerce_dataset_updated[[#This Row],[Final_Price(Rs.) _]]-ecommerce_dataset_updated[[#This Row],['[Final_Price(Rs.)']]]</f>
        <v>-4.9999999999954525E-3</v>
      </c>
      <c r="U2194" s="6" t="b">
        <f xml:space="preserve"> AND(ecommerce_dataset_updated[[#This Row],[Final_Price(Rs.) _]]=ecommerce_dataset_updated[[#This Row],['[Final_Price(Rs.)']]])</f>
        <v>0</v>
      </c>
      <c r="V2194" s="5"/>
    </row>
    <row r="2195" spans="1:22">
      <c r="A2195" t="s">
        <v>8680</v>
      </c>
      <c r="B2195" t="s">
        <v>8681</v>
      </c>
      <c r="C2195" t="s">
        <v>18</v>
      </c>
      <c r="D2195" s="9" t="s">
        <v>8682</v>
      </c>
      <c r="E2195" s="8">
        <f>ecommerce_dataset_updated[[#This Row],[Price (Rs.)]]+0</f>
        <v>94.33</v>
      </c>
      <c r="F2195" s="6" t="s">
        <v>75</v>
      </c>
      <c r="G2195" s="7">
        <f>ecommerce_dataset_updated[[#This Row],[Discount (%)]]+0</f>
        <v>10</v>
      </c>
      <c r="H2195" s="6" t="s">
        <v>8683</v>
      </c>
      <c r="I2195" s="6">
        <f>ecommerce_dataset_updated[[#This Row],['[Price (Rs.)']]]*ecommerce_dataset_updated[[#This Row],['[Discount (%)']]]/100</f>
        <v>9.4329999999999998</v>
      </c>
      <c r="J2195" s="6">
        <f>ecommerce_dataset_updated[[#This Row],[Final_Price(Rs.)]]+0</f>
        <v>84.9</v>
      </c>
      <c r="K2195" s="6">
        <f xml:space="preserve"> ecommerce_dataset_updated[[#This Row],['[Price (Rs.)']]]-ecommerce_dataset_updated[[#This Row],[Discount Amount _]]</f>
        <v>84.896999999999991</v>
      </c>
      <c r="L2195" t="s">
        <v>14</v>
      </c>
      <c r="M2195" t="s">
        <v>1514</v>
      </c>
      <c r="N2195" s="4" t="s">
        <v>14065</v>
      </c>
      <c r="O2195" s="4" t="s">
        <v>14057</v>
      </c>
      <c r="P2195" s="4" t="s">
        <v>14079</v>
      </c>
      <c r="Q2195" s="5">
        <f>DATE(ecommerce_dataset_updated[[#This Row],[YYYY]],ecommerce_dataset_updated[[#This Row],[MM]],ecommerce_dataset_updated[[#This Row],[DD]])</f>
        <v>45374</v>
      </c>
      <c r="R2195" s="6" t="str">
        <f>TEXT(ecommerce_dataset_updated[[#This Row],['[Purchase_Date']]], "mmm")</f>
        <v>Mar</v>
      </c>
      <c r="S2195" s="6" t="str">
        <f>TEXT(ecommerce_dataset_updated[[#This Row],['[Purchase_Date']]], "ddd")</f>
        <v>Sat</v>
      </c>
      <c r="T2195" s="6">
        <f>ecommerce_dataset_updated[[#This Row],[Final_Price(Rs.) _]]-ecommerce_dataset_updated[[#This Row],['[Final_Price(Rs.)']]]</f>
        <v>-3.0000000000143245E-3</v>
      </c>
      <c r="U2195" s="6" t="b">
        <f xml:space="preserve"> AND(ecommerce_dataset_updated[[#This Row],[Final_Price(Rs.) _]]=ecommerce_dataset_updated[[#This Row],['[Final_Price(Rs.)']]])</f>
        <v>0</v>
      </c>
      <c r="V2195" s="5"/>
    </row>
    <row r="2196" spans="1:22">
      <c r="A2196" t="s">
        <v>8684</v>
      </c>
      <c r="B2196" t="s">
        <v>8685</v>
      </c>
      <c r="C2196" t="s">
        <v>39</v>
      </c>
      <c r="D2196" s="9" t="s">
        <v>8686</v>
      </c>
      <c r="E2196" s="8">
        <f>ecommerce_dataset_updated[[#This Row],[Price (Rs.)]]+0</f>
        <v>403.54</v>
      </c>
      <c r="F2196" s="6" t="s">
        <v>12</v>
      </c>
      <c r="G2196" s="7">
        <f>ecommerce_dataset_updated[[#This Row],[Discount (%)]]+0</f>
        <v>15</v>
      </c>
      <c r="H2196" s="6" t="s">
        <v>8687</v>
      </c>
      <c r="I2196" s="6">
        <f>ecommerce_dataset_updated[[#This Row],['[Price (Rs.)']]]*ecommerce_dataset_updated[[#This Row],['[Discount (%)']]]/100</f>
        <v>60.531000000000006</v>
      </c>
      <c r="J2196" s="6">
        <f>ecommerce_dataset_updated[[#This Row],[Final_Price(Rs.)]]+0</f>
        <v>343.01</v>
      </c>
      <c r="K2196" s="6">
        <f xml:space="preserve"> ecommerce_dataset_updated[[#This Row],['[Price (Rs.)']]]-ecommerce_dataset_updated[[#This Row],[Discount Amount _]]</f>
        <v>343.00900000000001</v>
      </c>
      <c r="L2196" t="s">
        <v>120</v>
      </c>
      <c r="M2196" t="s">
        <v>254</v>
      </c>
      <c r="N2196" s="4" t="s">
        <v>26</v>
      </c>
      <c r="O2196" s="4" t="s">
        <v>14051</v>
      </c>
      <c r="P2196" s="4" t="s">
        <v>14079</v>
      </c>
      <c r="Q2196" s="5">
        <f>DATE(ecommerce_dataset_updated[[#This Row],[YYYY]],ecommerce_dataset_updated[[#This Row],[MM]],ecommerce_dataset_updated[[#This Row],[DD]])</f>
        <v>45347</v>
      </c>
      <c r="R2196" s="6" t="str">
        <f>TEXT(ecommerce_dataset_updated[[#This Row],['[Purchase_Date']]], "mmm")</f>
        <v>Feb</v>
      </c>
      <c r="S2196" s="6" t="str">
        <f>TEXT(ecommerce_dataset_updated[[#This Row],['[Purchase_Date']]], "ddd")</f>
        <v>Sun</v>
      </c>
      <c r="T2196" s="6">
        <f>ecommerce_dataset_updated[[#This Row],[Final_Price(Rs.) _]]-ecommerce_dataset_updated[[#This Row],['[Final_Price(Rs.)']]]</f>
        <v>-9.9999999997635314E-4</v>
      </c>
      <c r="U2196" s="6" t="b">
        <f xml:space="preserve"> AND(ecommerce_dataset_updated[[#This Row],[Final_Price(Rs.) _]]=ecommerce_dataset_updated[[#This Row],['[Final_Price(Rs.)']]])</f>
        <v>0</v>
      </c>
      <c r="V2196" s="5"/>
    </row>
    <row r="2197" spans="1:22">
      <c r="A2197" t="s">
        <v>8688</v>
      </c>
      <c r="B2197" t="s">
        <v>8689</v>
      </c>
      <c r="C2197" t="s">
        <v>68</v>
      </c>
      <c r="D2197" s="9" t="s">
        <v>8690</v>
      </c>
      <c r="E2197" s="8">
        <f>ecommerce_dataset_updated[[#This Row],[Price (Rs.)]]+0</f>
        <v>301.37</v>
      </c>
      <c r="F2197" s="6" t="s">
        <v>107</v>
      </c>
      <c r="G2197" s="7">
        <f>ecommerce_dataset_updated[[#This Row],[Discount (%)]]+0</f>
        <v>0</v>
      </c>
      <c r="H2197" s="6" t="s">
        <v>8690</v>
      </c>
      <c r="I2197" s="6">
        <f>ecommerce_dataset_updated[[#This Row],['[Price (Rs.)']]]*ecommerce_dataset_updated[[#This Row],['[Discount (%)']]]/100</f>
        <v>0</v>
      </c>
      <c r="J2197" s="6">
        <f>ecommerce_dataset_updated[[#This Row],[Final_Price(Rs.)]]+0</f>
        <v>301.37</v>
      </c>
      <c r="K2197" s="6">
        <f xml:space="preserve"> ecommerce_dataset_updated[[#This Row],['[Price (Rs.)']]]-ecommerce_dataset_updated[[#This Row],[Discount Amount _]]</f>
        <v>301.37</v>
      </c>
      <c r="L2197" t="s">
        <v>28</v>
      </c>
      <c r="M2197" t="s">
        <v>161</v>
      </c>
      <c r="N2197" s="4" t="s">
        <v>14062</v>
      </c>
      <c r="O2197" s="4" t="s">
        <v>14055</v>
      </c>
      <c r="P2197" s="4" t="s">
        <v>14079</v>
      </c>
      <c r="Q2197" s="5">
        <f>DATE(ecommerce_dataset_updated[[#This Row],[YYYY]],ecommerce_dataset_updated[[#This Row],[MM]],ecommerce_dataset_updated[[#This Row],[DD]])</f>
        <v>45510</v>
      </c>
      <c r="R2197" s="6" t="str">
        <f>TEXT(ecommerce_dataset_updated[[#This Row],['[Purchase_Date']]], "mmm")</f>
        <v>Aug</v>
      </c>
      <c r="S2197" s="6" t="str">
        <f>TEXT(ecommerce_dataset_updated[[#This Row],['[Purchase_Date']]], "ddd")</f>
        <v>Tue</v>
      </c>
      <c r="T2197" s="6">
        <f>ecommerce_dataset_updated[[#This Row],[Final_Price(Rs.) _]]-ecommerce_dataset_updated[[#This Row],['[Final_Price(Rs.)']]]</f>
        <v>0</v>
      </c>
      <c r="U2197" s="6" t="b">
        <f xml:space="preserve"> AND(ecommerce_dataset_updated[[#This Row],[Final_Price(Rs.) _]]=ecommerce_dataset_updated[[#This Row],['[Final_Price(Rs.)']]])</f>
        <v>1</v>
      </c>
      <c r="V2197" s="5"/>
    </row>
    <row r="2198" spans="1:22">
      <c r="A2198" t="s">
        <v>8691</v>
      </c>
      <c r="B2198" t="s">
        <v>8692</v>
      </c>
      <c r="C2198" t="s">
        <v>114</v>
      </c>
      <c r="D2198" s="9" t="s">
        <v>8693</v>
      </c>
      <c r="E2198" s="8">
        <f>ecommerce_dataset_updated[[#This Row],[Price (Rs.)]]+0</f>
        <v>102.67</v>
      </c>
      <c r="F2198" s="6" t="s">
        <v>47</v>
      </c>
      <c r="G2198" s="7">
        <f>ecommerce_dataset_updated[[#This Row],[Discount (%)]]+0</f>
        <v>50</v>
      </c>
      <c r="H2198" s="6" t="s">
        <v>8694</v>
      </c>
      <c r="I2198" s="6">
        <f>ecommerce_dataset_updated[[#This Row],['[Price (Rs.)']]]*ecommerce_dataset_updated[[#This Row],['[Discount (%)']]]/100</f>
        <v>51.335000000000001</v>
      </c>
      <c r="J2198" s="6">
        <f>ecommerce_dataset_updated[[#This Row],[Final_Price(Rs.)]]+0</f>
        <v>51.34</v>
      </c>
      <c r="K2198" s="6">
        <f xml:space="preserve"> ecommerce_dataset_updated[[#This Row],['[Price (Rs.)']]]-ecommerce_dataset_updated[[#This Row],[Discount Amount _]]</f>
        <v>51.335000000000001</v>
      </c>
      <c r="L2198" t="s">
        <v>14</v>
      </c>
      <c r="M2198" t="s">
        <v>2428</v>
      </c>
      <c r="N2198" s="4" t="s">
        <v>14052</v>
      </c>
      <c r="O2198" s="4" t="s">
        <v>14057</v>
      </c>
      <c r="P2198" s="4" t="s">
        <v>14079</v>
      </c>
      <c r="Q2198" s="5">
        <f>DATE(ecommerce_dataset_updated[[#This Row],[YYYY]],ecommerce_dataset_updated[[#This Row],[MM]],ecommerce_dataset_updated[[#This Row],[DD]])</f>
        <v>45352</v>
      </c>
      <c r="R2198" s="6" t="str">
        <f>TEXT(ecommerce_dataset_updated[[#This Row],['[Purchase_Date']]], "mmm")</f>
        <v>Mar</v>
      </c>
      <c r="S2198" s="6" t="str">
        <f>TEXT(ecommerce_dataset_updated[[#This Row],['[Purchase_Date']]], "ddd")</f>
        <v>Fri</v>
      </c>
      <c r="T2198" s="6">
        <f>ecommerce_dataset_updated[[#This Row],[Final_Price(Rs.) _]]-ecommerce_dataset_updated[[#This Row],['[Final_Price(Rs.)']]]</f>
        <v>-5.000000000002558E-3</v>
      </c>
      <c r="U2198" s="6" t="b">
        <f xml:space="preserve"> AND(ecommerce_dataset_updated[[#This Row],[Final_Price(Rs.) _]]=ecommerce_dataset_updated[[#This Row],['[Final_Price(Rs.)']]])</f>
        <v>0</v>
      </c>
      <c r="V2198" s="5"/>
    </row>
    <row r="2199" spans="1:22">
      <c r="A2199" t="s">
        <v>8695</v>
      </c>
      <c r="B2199" t="s">
        <v>8696</v>
      </c>
      <c r="C2199" t="s">
        <v>68</v>
      </c>
      <c r="D2199" s="9" t="s">
        <v>8697</v>
      </c>
      <c r="E2199" s="8">
        <f>ecommerce_dataset_updated[[#This Row],[Price (Rs.)]]+0</f>
        <v>457.4</v>
      </c>
      <c r="F2199" s="6" t="s">
        <v>47</v>
      </c>
      <c r="G2199" s="7">
        <f>ecommerce_dataset_updated[[#This Row],[Discount (%)]]+0</f>
        <v>50</v>
      </c>
      <c r="H2199" s="6" t="s">
        <v>8698</v>
      </c>
      <c r="I2199" s="6">
        <f>ecommerce_dataset_updated[[#This Row],['[Price (Rs.)']]]*ecommerce_dataset_updated[[#This Row],['[Discount (%)']]]/100</f>
        <v>228.7</v>
      </c>
      <c r="J2199" s="6">
        <f>ecommerce_dataset_updated[[#This Row],[Final_Price(Rs.)]]+0</f>
        <v>228.7</v>
      </c>
      <c r="K2199" s="6">
        <f xml:space="preserve"> ecommerce_dataset_updated[[#This Row],['[Price (Rs.)']]]-ecommerce_dataset_updated[[#This Row],[Discount Amount _]]</f>
        <v>228.7</v>
      </c>
      <c r="L2199" t="s">
        <v>35</v>
      </c>
      <c r="M2199" t="s">
        <v>1991</v>
      </c>
      <c r="N2199" s="4" t="s">
        <v>14050</v>
      </c>
      <c r="O2199" s="4" t="s">
        <v>14067</v>
      </c>
      <c r="P2199" s="4" t="s">
        <v>14079</v>
      </c>
      <c r="Q2199" s="5">
        <f>DATE(ecommerce_dataset_updated[[#This Row],[YYYY]],ecommerce_dataset_updated[[#This Row],[MM]],ecommerce_dataset_updated[[#This Row],[DD]])</f>
        <v>45482</v>
      </c>
      <c r="R2199" s="6" t="str">
        <f>TEXT(ecommerce_dataset_updated[[#This Row],['[Purchase_Date']]], "mmm")</f>
        <v>Jul</v>
      </c>
      <c r="S2199" s="6" t="str">
        <f>TEXT(ecommerce_dataset_updated[[#This Row],['[Purchase_Date']]], "ddd")</f>
        <v>Tue</v>
      </c>
      <c r="T2199" s="6">
        <f>ecommerce_dataset_updated[[#This Row],[Final_Price(Rs.) _]]-ecommerce_dataset_updated[[#This Row],['[Final_Price(Rs.)']]]</f>
        <v>0</v>
      </c>
      <c r="U2199" s="6" t="b">
        <f xml:space="preserve"> AND(ecommerce_dataset_updated[[#This Row],[Final_Price(Rs.) _]]=ecommerce_dataset_updated[[#This Row],['[Final_Price(Rs.)']]])</f>
        <v>1</v>
      </c>
      <c r="V2199" s="5"/>
    </row>
    <row r="2200" spans="1:22">
      <c r="A2200" t="s">
        <v>8699</v>
      </c>
      <c r="B2200" t="s">
        <v>8700</v>
      </c>
      <c r="C2200" t="s">
        <v>39</v>
      </c>
      <c r="D2200" s="9" t="s">
        <v>8701</v>
      </c>
      <c r="E2200" s="8">
        <f>ecommerce_dataset_updated[[#This Row],[Price (Rs.)]]+0</f>
        <v>203.25</v>
      </c>
      <c r="F2200" s="6" t="s">
        <v>154</v>
      </c>
      <c r="G2200" s="7">
        <f>ecommerce_dataset_updated[[#This Row],[Discount (%)]]+0</f>
        <v>30</v>
      </c>
      <c r="H2200" s="6" t="s">
        <v>8702</v>
      </c>
      <c r="I2200" s="6">
        <f>ecommerce_dataset_updated[[#This Row],['[Price (Rs.)']]]*ecommerce_dataset_updated[[#This Row],['[Discount (%)']]]/100</f>
        <v>60.975000000000001</v>
      </c>
      <c r="J2200" s="6">
        <f>ecommerce_dataset_updated[[#This Row],[Final_Price(Rs.)]]+0</f>
        <v>142.27000000000001</v>
      </c>
      <c r="K2200" s="6">
        <f xml:space="preserve"> ecommerce_dataset_updated[[#This Row],['[Price (Rs.)']]]-ecommerce_dataset_updated[[#This Row],[Discount Amount _]]</f>
        <v>142.27500000000001</v>
      </c>
      <c r="L2200" t="s">
        <v>77</v>
      </c>
      <c r="M2200" t="s">
        <v>357</v>
      </c>
      <c r="N2200" s="4" t="s">
        <v>14058</v>
      </c>
      <c r="O2200" s="4" t="s">
        <v>14052</v>
      </c>
      <c r="P2200" s="4" t="s">
        <v>14079</v>
      </c>
      <c r="Q2200" s="5">
        <f>DATE(ecommerce_dataset_updated[[#This Row],[YYYY]],ecommerce_dataset_updated[[#This Row],[MM]],ecommerce_dataset_updated[[#This Row],[DD]])</f>
        <v>45320</v>
      </c>
      <c r="R2200" s="6" t="str">
        <f>TEXT(ecommerce_dataset_updated[[#This Row],['[Purchase_Date']]], "mmm")</f>
        <v>Jan</v>
      </c>
      <c r="S2200" s="6" t="str">
        <f>TEXT(ecommerce_dataset_updated[[#This Row],['[Purchase_Date']]], "ddd")</f>
        <v>Mon</v>
      </c>
      <c r="T2200" s="6">
        <f>ecommerce_dataset_updated[[#This Row],[Final_Price(Rs.) _]]-ecommerce_dataset_updated[[#This Row],['[Final_Price(Rs.)']]]</f>
        <v>4.9999999999954525E-3</v>
      </c>
      <c r="U2200" s="6" t="b">
        <f xml:space="preserve"> AND(ecommerce_dataset_updated[[#This Row],[Final_Price(Rs.) _]]=ecommerce_dataset_updated[[#This Row],['[Final_Price(Rs.)']]])</f>
        <v>0</v>
      </c>
      <c r="V2200" s="5"/>
    </row>
    <row r="2201" spans="1:22">
      <c r="A2201" t="s">
        <v>8703</v>
      </c>
      <c r="B2201" t="s">
        <v>8704</v>
      </c>
      <c r="C2201" t="s">
        <v>32</v>
      </c>
      <c r="D2201" s="9" t="s">
        <v>8705</v>
      </c>
      <c r="E2201" s="8">
        <f>ecommerce_dataset_updated[[#This Row],[Price (Rs.)]]+0</f>
        <v>221.76</v>
      </c>
      <c r="F2201" s="6" t="s">
        <v>107</v>
      </c>
      <c r="G2201" s="7">
        <f>ecommerce_dataset_updated[[#This Row],[Discount (%)]]+0</f>
        <v>0</v>
      </c>
      <c r="H2201" s="6" t="s">
        <v>8705</v>
      </c>
      <c r="I2201" s="6">
        <f>ecommerce_dataset_updated[[#This Row],['[Price (Rs.)']]]*ecommerce_dataset_updated[[#This Row],['[Discount (%)']]]/100</f>
        <v>0</v>
      </c>
      <c r="J2201" s="6">
        <f>ecommerce_dataset_updated[[#This Row],[Final_Price(Rs.)]]+0</f>
        <v>221.76</v>
      </c>
      <c r="K2201" s="6">
        <f xml:space="preserve"> ecommerce_dataset_updated[[#This Row],['[Price (Rs.)']]]-ecommerce_dataset_updated[[#This Row],[Discount Amount _]]</f>
        <v>221.76</v>
      </c>
      <c r="L2201" t="s">
        <v>77</v>
      </c>
      <c r="M2201" t="s">
        <v>4431</v>
      </c>
      <c r="N2201" s="4" t="s">
        <v>14066</v>
      </c>
      <c r="O2201" s="4" t="s">
        <v>14051</v>
      </c>
      <c r="P2201" s="4" t="s">
        <v>14079</v>
      </c>
      <c r="Q2201" s="5">
        <f>DATE(ecommerce_dataset_updated[[#This Row],[YYYY]],ecommerce_dataset_updated[[#This Row],[MM]],ecommerce_dataset_updated[[#This Row],[DD]])</f>
        <v>45341</v>
      </c>
      <c r="R2201" s="6" t="str">
        <f>TEXT(ecommerce_dataset_updated[[#This Row],['[Purchase_Date']]], "mmm")</f>
        <v>Feb</v>
      </c>
      <c r="S2201" s="6" t="str">
        <f>TEXT(ecommerce_dataset_updated[[#This Row],['[Purchase_Date']]], "ddd")</f>
        <v>Mon</v>
      </c>
      <c r="T2201" s="6">
        <f>ecommerce_dataset_updated[[#This Row],[Final_Price(Rs.) _]]-ecommerce_dataset_updated[[#This Row],['[Final_Price(Rs.)']]]</f>
        <v>0</v>
      </c>
      <c r="U2201" s="6" t="b">
        <f xml:space="preserve"> AND(ecommerce_dataset_updated[[#This Row],[Final_Price(Rs.) _]]=ecommerce_dataset_updated[[#This Row],['[Final_Price(Rs.)']]])</f>
        <v>1</v>
      </c>
      <c r="V2201" s="5"/>
    </row>
    <row r="2202" spans="1:22">
      <c r="A2202" t="s">
        <v>8706</v>
      </c>
      <c r="B2202" t="s">
        <v>8707</v>
      </c>
      <c r="C2202" t="s">
        <v>68</v>
      </c>
      <c r="D2202" s="9" t="s">
        <v>8708</v>
      </c>
      <c r="E2202" s="8">
        <f>ecommerce_dataset_updated[[#This Row],[Price (Rs.)]]+0</f>
        <v>105.25</v>
      </c>
      <c r="F2202" s="6" t="s">
        <v>154</v>
      </c>
      <c r="G2202" s="7">
        <f>ecommerce_dataset_updated[[#This Row],[Discount (%)]]+0</f>
        <v>30</v>
      </c>
      <c r="H2202" s="6" t="s">
        <v>8709</v>
      </c>
      <c r="I2202" s="6">
        <f>ecommerce_dataset_updated[[#This Row],['[Price (Rs.)']]]*ecommerce_dataset_updated[[#This Row],['[Discount (%)']]]/100</f>
        <v>31.574999999999999</v>
      </c>
      <c r="J2202" s="6">
        <f>ecommerce_dataset_updated[[#This Row],[Final_Price(Rs.)]]+0</f>
        <v>73.67</v>
      </c>
      <c r="K2202" s="6">
        <f xml:space="preserve"> ecommerce_dataset_updated[[#This Row],['[Price (Rs.)']]]-ecommerce_dataset_updated[[#This Row],[Discount Amount _]]</f>
        <v>73.674999999999997</v>
      </c>
      <c r="L2202" t="s">
        <v>120</v>
      </c>
      <c r="M2202" t="s">
        <v>496</v>
      </c>
      <c r="N2202" s="4" t="s">
        <v>14071</v>
      </c>
      <c r="O2202" s="4" t="s">
        <v>14053</v>
      </c>
      <c r="P2202" s="4" t="s">
        <v>14079</v>
      </c>
      <c r="Q2202" s="5">
        <f>DATE(ecommerce_dataset_updated[[#This Row],[YYYY]],ecommerce_dataset_updated[[#This Row],[MM]],ecommerce_dataset_updated[[#This Row],[DD]])</f>
        <v>45406</v>
      </c>
      <c r="R2202" s="6" t="str">
        <f>TEXT(ecommerce_dataset_updated[[#This Row],['[Purchase_Date']]], "mmm")</f>
        <v>Apr</v>
      </c>
      <c r="S2202" s="6" t="str">
        <f>TEXT(ecommerce_dataset_updated[[#This Row],['[Purchase_Date']]], "ddd")</f>
        <v>Wed</v>
      </c>
      <c r="T2202" s="6">
        <f>ecommerce_dataset_updated[[#This Row],[Final_Price(Rs.) _]]-ecommerce_dataset_updated[[#This Row],['[Final_Price(Rs.)']]]</f>
        <v>4.9999999999954525E-3</v>
      </c>
      <c r="U2202" s="6" t="b">
        <f xml:space="preserve"> AND(ecommerce_dataset_updated[[#This Row],[Final_Price(Rs.) _]]=ecommerce_dataset_updated[[#This Row],['[Final_Price(Rs.)']]])</f>
        <v>0</v>
      </c>
      <c r="V2202" s="5"/>
    </row>
    <row r="2203" spans="1:22">
      <c r="A2203" t="s">
        <v>8710</v>
      </c>
      <c r="B2203" t="s">
        <v>8711</v>
      </c>
      <c r="C2203" t="s">
        <v>68</v>
      </c>
      <c r="D2203" s="9" t="s">
        <v>8712</v>
      </c>
      <c r="E2203" s="8">
        <f>ecommerce_dataset_updated[[#This Row],[Price (Rs.)]]+0</f>
        <v>125.71</v>
      </c>
      <c r="F2203" s="6" t="s">
        <v>53</v>
      </c>
      <c r="G2203" s="7">
        <f>ecommerce_dataset_updated[[#This Row],[Discount (%)]]+0</f>
        <v>5</v>
      </c>
      <c r="H2203" s="6" t="s">
        <v>8713</v>
      </c>
      <c r="I2203" s="6">
        <f>ecommerce_dataset_updated[[#This Row],['[Price (Rs.)']]]*ecommerce_dataset_updated[[#This Row],['[Discount (%)']]]/100</f>
        <v>6.2854999999999999</v>
      </c>
      <c r="J2203" s="6">
        <f>ecommerce_dataset_updated[[#This Row],[Final_Price(Rs.)]]+0</f>
        <v>119.42</v>
      </c>
      <c r="K2203" s="6">
        <f xml:space="preserve"> ecommerce_dataset_updated[[#This Row],['[Price (Rs.)']]]-ecommerce_dataset_updated[[#This Row],[Discount Amount _]]</f>
        <v>119.42449999999999</v>
      </c>
      <c r="L2203" t="s">
        <v>14</v>
      </c>
      <c r="M2203" t="s">
        <v>1809</v>
      </c>
      <c r="N2203" s="4" t="s">
        <v>14067</v>
      </c>
      <c r="O2203" s="4" t="s">
        <v>14055</v>
      </c>
      <c r="P2203" s="4" t="s">
        <v>14079</v>
      </c>
      <c r="Q2203" s="5">
        <f>DATE(ecommerce_dataset_updated[[#This Row],[YYYY]],ecommerce_dataset_updated[[#This Row],[MM]],ecommerce_dataset_updated[[#This Row],[DD]])</f>
        <v>45511</v>
      </c>
      <c r="R2203" s="6" t="str">
        <f>TEXT(ecommerce_dataset_updated[[#This Row],['[Purchase_Date']]], "mmm")</f>
        <v>Aug</v>
      </c>
      <c r="S2203" s="6" t="str">
        <f>TEXT(ecommerce_dataset_updated[[#This Row],['[Purchase_Date']]], "ddd")</f>
        <v>Wed</v>
      </c>
      <c r="T2203" s="6">
        <f>ecommerce_dataset_updated[[#This Row],[Final_Price(Rs.) _]]-ecommerce_dataset_updated[[#This Row],['[Final_Price(Rs.)']]]</f>
        <v>4.4999999999930651E-3</v>
      </c>
      <c r="U2203" s="6" t="b">
        <f xml:space="preserve"> AND(ecommerce_dataset_updated[[#This Row],[Final_Price(Rs.) _]]=ecommerce_dataset_updated[[#This Row],['[Final_Price(Rs.)']]])</f>
        <v>0</v>
      </c>
      <c r="V2203" s="5"/>
    </row>
    <row r="2204" spans="1:22">
      <c r="A2204" t="s">
        <v>8714</v>
      </c>
      <c r="B2204" t="s">
        <v>8715</v>
      </c>
      <c r="C2204" t="s">
        <v>18</v>
      </c>
      <c r="D2204" s="9" t="s">
        <v>8716</v>
      </c>
      <c r="E2204" s="8">
        <f>ecommerce_dataset_updated[[#This Row],[Price (Rs.)]]+0</f>
        <v>493.99</v>
      </c>
      <c r="F2204" s="6" t="s">
        <v>47</v>
      </c>
      <c r="G2204" s="7">
        <f>ecommerce_dataset_updated[[#This Row],[Discount (%)]]+0</f>
        <v>50</v>
      </c>
      <c r="H2204" s="6" t="s">
        <v>8717</v>
      </c>
      <c r="I2204" s="6">
        <f>ecommerce_dataset_updated[[#This Row],['[Price (Rs.)']]]*ecommerce_dataset_updated[[#This Row],['[Discount (%)']]]/100</f>
        <v>246.995</v>
      </c>
      <c r="J2204" s="6">
        <f>ecommerce_dataset_updated[[#This Row],[Final_Price(Rs.)]]+0</f>
        <v>247</v>
      </c>
      <c r="K2204" s="6">
        <f xml:space="preserve"> ecommerce_dataset_updated[[#This Row],['[Price (Rs.)']]]-ecommerce_dataset_updated[[#This Row],[Discount Amount _]]</f>
        <v>246.995</v>
      </c>
      <c r="L2204" t="s">
        <v>77</v>
      </c>
      <c r="M2204" t="s">
        <v>249</v>
      </c>
      <c r="N2204" s="4" t="s">
        <v>14048</v>
      </c>
      <c r="O2204" s="4" t="s">
        <v>14059</v>
      </c>
      <c r="P2204" s="4" t="s">
        <v>14079</v>
      </c>
      <c r="Q2204" s="5">
        <f>DATE(ecommerce_dataset_updated[[#This Row],[YYYY]],ecommerce_dataset_updated[[#This Row],[MM]],ecommerce_dataset_updated[[#This Row],[DD]])</f>
        <v>45424</v>
      </c>
      <c r="R2204" s="6" t="str">
        <f>TEXT(ecommerce_dataset_updated[[#This Row],['[Purchase_Date']]], "mmm")</f>
        <v>May</v>
      </c>
      <c r="S2204" s="6" t="str">
        <f>TEXT(ecommerce_dataset_updated[[#This Row],['[Purchase_Date']]], "ddd")</f>
        <v>Sun</v>
      </c>
      <c r="T2204" s="6">
        <f>ecommerce_dataset_updated[[#This Row],[Final_Price(Rs.) _]]-ecommerce_dataset_updated[[#This Row],['[Final_Price(Rs.)']]]</f>
        <v>-4.9999999999954525E-3</v>
      </c>
      <c r="U2204" s="6" t="b">
        <f xml:space="preserve"> AND(ecommerce_dataset_updated[[#This Row],[Final_Price(Rs.) _]]=ecommerce_dataset_updated[[#This Row],['[Final_Price(Rs.)']]])</f>
        <v>0</v>
      </c>
      <c r="V2204" s="5"/>
    </row>
    <row r="2205" spans="1:22">
      <c r="A2205" t="s">
        <v>8718</v>
      </c>
      <c r="B2205" t="s">
        <v>8719</v>
      </c>
      <c r="C2205" t="s">
        <v>10</v>
      </c>
      <c r="D2205" s="9" t="s">
        <v>8720</v>
      </c>
      <c r="E2205" s="8">
        <f>ecommerce_dataset_updated[[#This Row],[Price (Rs.)]]+0</f>
        <v>158.66999999999999</v>
      </c>
      <c r="F2205" s="6" t="s">
        <v>107</v>
      </c>
      <c r="G2205" s="7">
        <f>ecommerce_dataset_updated[[#This Row],[Discount (%)]]+0</f>
        <v>0</v>
      </c>
      <c r="H2205" s="6" t="s">
        <v>8720</v>
      </c>
      <c r="I2205" s="6">
        <f>ecommerce_dataset_updated[[#This Row],['[Price (Rs.)']]]*ecommerce_dataset_updated[[#This Row],['[Discount (%)']]]/100</f>
        <v>0</v>
      </c>
      <c r="J2205" s="6">
        <f>ecommerce_dataset_updated[[#This Row],[Final_Price(Rs.)]]+0</f>
        <v>158.66999999999999</v>
      </c>
      <c r="K2205" s="6">
        <f xml:space="preserve"> ecommerce_dataset_updated[[#This Row],['[Price (Rs.)']]]-ecommerce_dataset_updated[[#This Row],[Discount Amount _]]</f>
        <v>158.66999999999999</v>
      </c>
      <c r="L2205" t="s">
        <v>77</v>
      </c>
      <c r="M2205" t="s">
        <v>5352</v>
      </c>
      <c r="N2205" s="4" t="s">
        <v>14060</v>
      </c>
      <c r="O2205" s="4" t="s">
        <v>14052</v>
      </c>
      <c r="P2205" s="4" t="s">
        <v>14079</v>
      </c>
      <c r="Q2205" s="5">
        <f>DATE(ecommerce_dataset_updated[[#This Row],[YYYY]],ecommerce_dataset_updated[[#This Row],[MM]],ecommerce_dataset_updated[[#This Row],[DD]])</f>
        <v>45317</v>
      </c>
      <c r="R2205" s="6" t="str">
        <f>TEXT(ecommerce_dataset_updated[[#This Row],['[Purchase_Date']]], "mmm")</f>
        <v>Jan</v>
      </c>
      <c r="S2205" s="6" t="str">
        <f>TEXT(ecommerce_dataset_updated[[#This Row],['[Purchase_Date']]], "ddd")</f>
        <v>Fri</v>
      </c>
      <c r="T2205" s="6">
        <f>ecommerce_dataset_updated[[#This Row],[Final_Price(Rs.) _]]-ecommerce_dataset_updated[[#This Row],['[Final_Price(Rs.)']]]</f>
        <v>0</v>
      </c>
      <c r="U2205" s="6" t="b">
        <f xml:space="preserve"> AND(ecommerce_dataset_updated[[#This Row],[Final_Price(Rs.) _]]=ecommerce_dataset_updated[[#This Row],['[Final_Price(Rs.)']]])</f>
        <v>1</v>
      </c>
      <c r="V2205" s="5"/>
    </row>
    <row r="2206" spans="1:22">
      <c r="A2206" t="s">
        <v>8721</v>
      </c>
      <c r="B2206" t="s">
        <v>8722</v>
      </c>
      <c r="C2206" t="s">
        <v>45</v>
      </c>
      <c r="D2206" s="9" t="s">
        <v>8723</v>
      </c>
      <c r="E2206" s="8">
        <f>ecommerce_dataset_updated[[#This Row],[Price (Rs.)]]+0</f>
        <v>139.01</v>
      </c>
      <c r="F2206" s="6" t="s">
        <v>12</v>
      </c>
      <c r="G2206" s="7">
        <f>ecommerce_dataset_updated[[#This Row],[Discount (%)]]+0</f>
        <v>15</v>
      </c>
      <c r="H2206" s="6" t="s">
        <v>8724</v>
      </c>
      <c r="I2206" s="6">
        <f>ecommerce_dataset_updated[[#This Row],['[Price (Rs.)']]]*ecommerce_dataset_updated[[#This Row],['[Discount (%)']]]/100</f>
        <v>20.851499999999998</v>
      </c>
      <c r="J2206" s="6">
        <f>ecommerce_dataset_updated[[#This Row],[Final_Price(Rs.)]]+0</f>
        <v>118.16</v>
      </c>
      <c r="K2206" s="6">
        <f xml:space="preserve"> ecommerce_dataset_updated[[#This Row],['[Price (Rs.)']]]-ecommerce_dataset_updated[[#This Row],[Discount Amount _]]</f>
        <v>118.15849999999999</v>
      </c>
      <c r="L2206" t="s">
        <v>35</v>
      </c>
      <c r="M2206" t="s">
        <v>464</v>
      </c>
      <c r="N2206" s="4" t="s">
        <v>14059</v>
      </c>
      <c r="O2206" s="4" t="s">
        <v>75</v>
      </c>
      <c r="P2206" s="4" t="s">
        <v>14079</v>
      </c>
      <c r="Q2206" s="5">
        <f>DATE(ecommerce_dataset_updated[[#This Row],[YYYY]],ecommerce_dataset_updated[[#This Row],[MM]],ecommerce_dataset_updated[[#This Row],[DD]])</f>
        <v>45570</v>
      </c>
      <c r="R2206" s="6" t="str">
        <f>TEXT(ecommerce_dataset_updated[[#This Row],['[Purchase_Date']]], "mmm")</f>
        <v>Oct</v>
      </c>
      <c r="S2206" s="6" t="str">
        <f>TEXT(ecommerce_dataset_updated[[#This Row],['[Purchase_Date']]], "ddd")</f>
        <v>Sat</v>
      </c>
      <c r="T2206" s="6">
        <f>ecommerce_dataset_updated[[#This Row],[Final_Price(Rs.) _]]-ecommerce_dataset_updated[[#This Row],['[Final_Price(Rs.)']]]</f>
        <v>-1.5000000000071623E-3</v>
      </c>
      <c r="U2206" s="6" t="b">
        <f xml:space="preserve"> AND(ecommerce_dataset_updated[[#This Row],[Final_Price(Rs.) _]]=ecommerce_dataset_updated[[#This Row],['[Final_Price(Rs.)']]])</f>
        <v>0</v>
      </c>
      <c r="V2206" s="5"/>
    </row>
    <row r="2207" spans="1:22">
      <c r="A2207" t="s">
        <v>8725</v>
      </c>
      <c r="B2207" t="s">
        <v>8726</v>
      </c>
      <c r="C2207" t="s">
        <v>114</v>
      </c>
      <c r="D2207" s="9" t="s">
        <v>8727</v>
      </c>
      <c r="E2207" s="8">
        <f>ecommerce_dataset_updated[[#This Row],[Price (Rs.)]]+0</f>
        <v>186.37</v>
      </c>
      <c r="F2207" s="6" t="s">
        <v>20</v>
      </c>
      <c r="G2207" s="7">
        <f>ecommerce_dataset_updated[[#This Row],[Discount (%)]]+0</f>
        <v>20</v>
      </c>
      <c r="H2207" s="6" t="s">
        <v>8728</v>
      </c>
      <c r="I2207" s="6">
        <f>ecommerce_dataset_updated[[#This Row],['[Price (Rs.)']]]*ecommerce_dataset_updated[[#This Row],['[Discount (%)']]]/100</f>
        <v>37.274000000000001</v>
      </c>
      <c r="J2207" s="6">
        <f>ecommerce_dataset_updated[[#This Row],[Final_Price(Rs.)]]+0</f>
        <v>149.1</v>
      </c>
      <c r="K2207" s="6">
        <f xml:space="preserve"> ecommerce_dataset_updated[[#This Row],['[Price (Rs.)']]]-ecommerce_dataset_updated[[#This Row],[Discount Amount _]]</f>
        <v>149.096</v>
      </c>
      <c r="L2207" t="s">
        <v>77</v>
      </c>
      <c r="M2207" t="s">
        <v>756</v>
      </c>
      <c r="N2207" s="4" t="s">
        <v>14071</v>
      </c>
      <c r="O2207" s="4" t="s">
        <v>14057</v>
      </c>
      <c r="P2207" s="4" t="s">
        <v>14079</v>
      </c>
      <c r="Q2207" s="5">
        <f>DATE(ecommerce_dataset_updated[[#This Row],[YYYY]],ecommerce_dataset_updated[[#This Row],[MM]],ecommerce_dataset_updated[[#This Row],[DD]])</f>
        <v>45375</v>
      </c>
      <c r="R2207" s="6" t="str">
        <f>TEXT(ecommerce_dataset_updated[[#This Row],['[Purchase_Date']]], "mmm")</f>
        <v>Mar</v>
      </c>
      <c r="S2207" s="6" t="str">
        <f>TEXT(ecommerce_dataset_updated[[#This Row],['[Purchase_Date']]], "ddd")</f>
        <v>Sun</v>
      </c>
      <c r="T2207" s="6">
        <f>ecommerce_dataset_updated[[#This Row],[Final_Price(Rs.) _]]-ecommerce_dataset_updated[[#This Row],['[Final_Price(Rs.)']]]</f>
        <v>-3.9999999999906777E-3</v>
      </c>
      <c r="U2207" s="6" t="b">
        <f xml:space="preserve"> AND(ecommerce_dataset_updated[[#This Row],[Final_Price(Rs.) _]]=ecommerce_dataset_updated[[#This Row],['[Final_Price(Rs.)']]])</f>
        <v>0</v>
      </c>
      <c r="V2207" s="5"/>
    </row>
    <row r="2208" spans="1:22">
      <c r="A2208" t="s">
        <v>8729</v>
      </c>
      <c r="B2208" t="s">
        <v>8730</v>
      </c>
      <c r="C2208" t="s">
        <v>114</v>
      </c>
      <c r="D2208" s="9" t="s">
        <v>8731</v>
      </c>
      <c r="E2208" s="8">
        <f>ecommerce_dataset_updated[[#This Row],[Price (Rs.)]]+0</f>
        <v>398.89</v>
      </c>
      <c r="F2208" s="6" t="s">
        <v>47</v>
      </c>
      <c r="G2208" s="7">
        <f>ecommerce_dataset_updated[[#This Row],[Discount (%)]]+0</f>
        <v>50</v>
      </c>
      <c r="H2208" s="6" t="s">
        <v>8732</v>
      </c>
      <c r="I2208" s="6">
        <f>ecommerce_dataset_updated[[#This Row],['[Price (Rs.)']]]*ecommerce_dataset_updated[[#This Row],['[Discount (%)']]]/100</f>
        <v>199.44499999999999</v>
      </c>
      <c r="J2208" s="6">
        <f>ecommerce_dataset_updated[[#This Row],[Final_Price(Rs.)]]+0</f>
        <v>199.44</v>
      </c>
      <c r="K2208" s="6">
        <f xml:space="preserve"> ecommerce_dataset_updated[[#This Row],['[Price (Rs.)']]]-ecommerce_dataset_updated[[#This Row],[Discount Amount _]]</f>
        <v>199.44499999999999</v>
      </c>
      <c r="L2208" t="s">
        <v>77</v>
      </c>
      <c r="M2208" t="s">
        <v>1357</v>
      </c>
      <c r="N2208" s="4" t="s">
        <v>14061</v>
      </c>
      <c r="O2208" s="4" t="s">
        <v>14052</v>
      </c>
      <c r="P2208" s="4" t="s">
        <v>14079</v>
      </c>
      <c r="Q2208" s="5">
        <f>DATE(ecommerce_dataset_updated[[#This Row],[YYYY]],ecommerce_dataset_updated[[#This Row],[MM]],ecommerce_dataset_updated[[#This Row],[DD]])</f>
        <v>45312</v>
      </c>
      <c r="R2208" s="6" t="str">
        <f>TEXT(ecommerce_dataset_updated[[#This Row],['[Purchase_Date']]], "mmm")</f>
        <v>Jan</v>
      </c>
      <c r="S2208" s="6" t="str">
        <f>TEXT(ecommerce_dataset_updated[[#This Row],['[Purchase_Date']]], "ddd")</f>
        <v>Sun</v>
      </c>
      <c r="T2208" s="6">
        <f>ecommerce_dataset_updated[[#This Row],[Final_Price(Rs.) _]]-ecommerce_dataset_updated[[#This Row],['[Final_Price(Rs.)']]]</f>
        <v>4.9999999999954525E-3</v>
      </c>
      <c r="U2208" s="6" t="b">
        <f xml:space="preserve"> AND(ecommerce_dataset_updated[[#This Row],[Final_Price(Rs.) _]]=ecommerce_dataset_updated[[#This Row],['[Final_Price(Rs.)']]])</f>
        <v>0</v>
      </c>
      <c r="V2208" s="5"/>
    </row>
    <row r="2209" spans="1:22">
      <c r="A2209" t="s">
        <v>8733</v>
      </c>
      <c r="B2209" t="s">
        <v>8734</v>
      </c>
      <c r="C2209" t="s">
        <v>18</v>
      </c>
      <c r="D2209" s="9" t="s">
        <v>8735</v>
      </c>
      <c r="E2209" s="8">
        <f>ecommerce_dataset_updated[[#This Row],[Price (Rs.)]]+0</f>
        <v>15.38</v>
      </c>
      <c r="F2209" s="6" t="s">
        <v>47</v>
      </c>
      <c r="G2209" s="7">
        <f>ecommerce_dataset_updated[[#This Row],[Discount (%)]]+0</f>
        <v>50</v>
      </c>
      <c r="H2209" s="6" t="s">
        <v>8736</v>
      </c>
      <c r="I2209" s="6">
        <f>ecommerce_dataset_updated[[#This Row],['[Price (Rs.)']]]*ecommerce_dataset_updated[[#This Row],['[Discount (%)']]]/100</f>
        <v>7.69</v>
      </c>
      <c r="J2209" s="6">
        <f>ecommerce_dataset_updated[[#This Row],[Final_Price(Rs.)]]+0</f>
        <v>7.69</v>
      </c>
      <c r="K2209" s="6">
        <f xml:space="preserve"> ecommerce_dataset_updated[[#This Row],['[Price (Rs.)']]]-ecommerce_dataset_updated[[#This Row],[Discount Amount _]]</f>
        <v>7.69</v>
      </c>
      <c r="L2209" t="s">
        <v>120</v>
      </c>
      <c r="M2209" t="s">
        <v>1744</v>
      </c>
      <c r="N2209" s="4" t="s">
        <v>14061</v>
      </c>
      <c r="O2209" s="4" t="s">
        <v>14057</v>
      </c>
      <c r="P2209" s="4" t="s">
        <v>14079</v>
      </c>
      <c r="Q2209" s="5">
        <f>DATE(ecommerce_dataset_updated[[#This Row],[YYYY]],ecommerce_dataset_updated[[#This Row],[MM]],ecommerce_dataset_updated[[#This Row],[DD]])</f>
        <v>45372</v>
      </c>
      <c r="R2209" s="6" t="str">
        <f>TEXT(ecommerce_dataset_updated[[#This Row],['[Purchase_Date']]], "mmm")</f>
        <v>Mar</v>
      </c>
      <c r="S2209" s="6" t="str">
        <f>TEXT(ecommerce_dataset_updated[[#This Row],['[Purchase_Date']]], "ddd")</f>
        <v>Thu</v>
      </c>
      <c r="T2209" s="6">
        <f>ecommerce_dataset_updated[[#This Row],[Final_Price(Rs.) _]]-ecommerce_dataset_updated[[#This Row],['[Final_Price(Rs.)']]]</f>
        <v>0</v>
      </c>
      <c r="U2209" s="6" t="b">
        <f xml:space="preserve"> AND(ecommerce_dataset_updated[[#This Row],[Final_Price(Rs.) _]]=ecommerce_dataset_updated[[#This Row],['[Final_Price(Rs.)']]])</f>
        <v>1</v>
      </c>
      <c r="V2209" s="5"/>
    </row>
    <row r="2210" spans="1:22">
      <c r="A2210" t="s">
        <v>8737</v>
      </c>
      <c r="B2210" t="s">
        <v>8738</v>
      </c>
      <c r="C2210" t="s">
        <v>45</v>
      </c>
      <c r="D2210" s="9" t="s">
        <v>8739</v>
      </c>
      <c r="E2210" s="8">
        <f>ecommerce_dataset_updated[[#This Row],[Price (Rs.)]]+0</f>
        <v>353.97</v>
      </c>
      <c r="F2210" s="6" t="s">
        <v>107</v>
      </c>
      <c r="G2210" s="7">
        <f>ecommerce_dataset_updated[[#This Row],[Discount (%)]]+0</f>
        <v>0</v>
      </c>
      <c r="H2210" s="6" t="s">
        <v>8739</v>
      </c>
      <c r="I2210" s="6">
        <f>ecommerce_dataset_updated[[#This Row],['[Price (Rs.)']]]*ecommerce_dataset_updated[[#This Row],['[Discount (%)']]]/100</f>
        <v>0</v>
      </c>
      <c r="J2210" s="6">
        <f>ecommerce_dataset_updated[[#This Row],[Final_Price(Rs.)]]+0</f>
        <v>353.97</v>
      </c>
      <c r="K2210" s="6">
        <f xml:space="preserve"> ecommerce_dataset_updated[[#This Row],['[Price (Rs.)']]]-ecommerce_dataset_updated[[#This Row],[Discount Amount _]]</f>
        <v>353.97</v>
      </c>
      <c r="L2210" t="s">
        <v>120</v>
      </c>
      <c r="M2210" t="s">
        <v>1357</v>
      </c>
      <c r="N2210" s="4" t="s">
        <v>14061</v>
      </c>
      <c r="O2210" s="4" t="s">
        <v>14052</v>
      </c>
      <c r="P2210" s="4" t="s">
        <v>14079</v>
      </c>
      <c r="Q2210" s="5">
        <f>DATE(ecommerce_dataset_updated[[#This Row],[YYYY]],ecommerce_dataset_updated[[#This Row],[MM]],ecommerce_dataset_updated[[#This Row],[DD]])</f>
        <v>45312</v>
      </c>
      <c r="R2210" s="6" t="str">
        <f>TEXT(ecommerce_dataset_updated[[#This Row],['[Purchase_Date']]], "mmm")</f>
        <v>Jan</v>
      </c>
      <c r="S2210" s="6" t="str">
        <f>TEXT(ecommerce_dataset_updated[[#This Row],['[Purchase_Date']]], "ddd")</f>
        <v>Sun</v>
      </c>
      <c r="T2210" s="6">
        <f>ecommerce_dataset_updated[[#This Row],[Final_Price(Rs.) _]]-ecommerce_dataset_updated[[#This Row],['[Final_Price(Rs.)']]]</f>
        <v>0</v>
      </c>
      <c r="U2210" s="6" t="b">
        <f xml:space="preserve"> AND(ecommerce_dataset_updated[[#This Row],[Final_Price(Rs.) _]]=ecommerce_dataset_updated[[#This Row],['[Final_Price(Rs.)']]])</f>
        <v>1</v>
      </c>
      <c r="V2210" s="5"/>
    </row>
    <row r="2211" spans="1:22">
      <c r="A2211" t="s">
        <v>8740</v>
      </c>
      <c r="B2211" t="s">
        <v>8741</v>
      </c>
      <c r="C2211" t="s">
        <v>68</v>
      </c>
      <c r="D2211" s="9" t="s">
        <v>8742</v>
      </c>
      <c r="E2211" s="8">
        <f>ecommerce_dataset_updated[[#This Row],[Price (Rs.)]]+0</f>
        <v>190.88</v>
      </c>
      <c r="F2211" s="6" t="s">
        <v>75</v>
      </c>
      <c r="G2211" s="7">
        <f>ecommerce_dataset_updated[[#This Row],[Discount (%)]]+0</f>
        <v>10</v>
      </c>
      <c r="H2211" s="6" t="s">
        <v>8743</v>
      </c>
      <c r="I2211" s="6">
        <f>ecommerce_dataset_updated[[#This Row],['[Price (Rs.)']]]*ecommerce_dataset_updated[[#This Row],['[Discount (%)']]]/100</f>
        <v>19.088000000000001</v>
      </c>
      <c r="J2211" s="6">
        <f>ecommerce_dataset_updated[[#This Row],[Final_Price(Rs.)]]+0</f>
        <v>171.79</v>
      </c>
      <c r="K2211" s="6">
        <f xml:space="preserve"> ecommerce_dataset_updated[[#This Row],['[Price (Rs.)']]]-ecommerce_dataset_updated[[#This Row],[Discount Amount _]]</f>
        <v>171.792</v>
      </c>
      <c r="L2211" t="s">
        <v>35</v>
      </c>
      <c r="M2211" t="s">
        <v>955</v>
      </c>
      <c r="N2211" s="4" t="s">
        <v>2910</v>
      </c>
      <c r="O2211" s="4" t="s">
        <v>14052</v>
      </c>
      <c r="P2211" s="4" t="s">
        <v>14079</v>
      </c>
      <c r="Q2211" s="5">
        <f>DATE(ecommerce_dataset_updated[[#This Row],[YYYY]],ecommerce_dataset_updated[[#This Row],[MM]],ecommerce_dataset_updated[[#This Row],[DD]])</f>
        <v>45305</v>
      </c>
      <c r="R2211" s="6" t="str">
        <f>TEXT(ecommerce_dataset_updated[[#This Row],['[Purchase_Date']]], "mmm")</f>
        <v>Jan</v>
      </c>
      <c r="S2211" s="6" t="str">
        <f>TEXT(ecommerce_dataset_updated[[#This Row],['[Purchase_Date']]], "ddd")</f>
        <v>Sun</v>
      </c>
      <c r="T2211" s="6">
        <f>ecommerce_dataset_updated[[#This Row],[Final_Price(Rs.) _]]-ecommerce_dataset_updated[[#This Row],['[Final_Price(Rs.)']]]</f>
        <v>2.0000000000095497E-3</v>
      </c>
      <c r="U2211" s="6" t="b">
        <f xml:space="preserve"> AND(ecommerce_dataset_updated[[#This Row],[Final_Price(Rs.) _]]=ecommerce_dataset_updated[[#This Row],['[Final_Price(Rs.)']]])</f>
        <v>0</v>
      </c>
      <c r="V2211" s="5"/>
    </row>
    <row r="2212" spans="1:22">
      <c r="A2212" t="s">
        <v>8744</v>
      </c>
      <c r="B2212" t="s">
        <v>8745</v>
      </c>
      <c r="C2212" t="s">
        <v>39</v>
      </c>
      <c r="D2212" s="9" t="s">
        <v>8746</v>
      </c>
      <c r="E2212" s="8">
        <f>ecommerce_dataset_updated[[#This Row],[Price (Rs.)]]+0</f>
        <v>470.18</v>
      </c>
      <c r="F2212" s="6" t="s">
        <v>47</v>
      </c>
      <c r="G2212" s="7">
        <f>ecommerce_dataset_updated[[#This Row],[Discount (%)]]+0</f>
        <v>50</v>
      </c>
      <c r="H2212" s="6" t="s">
        <v>8747</v>
      </c>
      <c r="I2212" s="6">
        <f>ecommerce_dataset_updated[[#This Row],['[Price (Rs.)']]]*ecommerce_dataset_updated[[#This Row],['[Discount (%)']]]/100</f>
        <v>235.09</v>
      </c>
      <c r="J2212" s="6">
        <f>ecommerce_dataset_updated[[#This Row],[Final_Price(Rs.)]]+0</f>
        <v>235.09</v>
      </c>
      <c r="K2212" s="6">
        <f xml:space="preserve"> ecommerce_dataset_updated[[#This Row],['[Price (Rs.)']]]-ecommerce_dataset_updated[[#This Row],[Discount Amount _]]</f>
        <v>235.09</v>
      </c>
      <c r="L2212" t="s">
        <v>120</v>
      </c>
      <c r="M2212" t="s">
        <v>1441</v>
      </c>
      <c r="N2212" s="4" t="s">
        <v>14071</v>
      </c>
      <c r="O2212" s="4" t="s">
        <v>14062</v>
      </c>
      <c r="P2212" s="4" t="s">
        <v>14079</v>
      </c>
      <c r="Q2212" s="5">
        <f>DATE(ecommerce_dataset_updated[[#This Row],[YYYY]],ecommerce_dataset_updated[[#This Row],[MM]],ecommerce_dataset_updated[[#This Row],[DD]])</f>
        <v>45467</v>
      </c>
      <c r="R2212" s="6" t="str">
        <f>TEXT(ecommerce_dataset_updated[[#This Row],['[Purchase_Date']]], "mmm")</f>
        <v>Jun</v>
      </c>
      <c r="S2212" s="6" t="str">
        <f>TEXT(ecommerce_dataset_updated[[#This Row],['[Purchase_Date']]], "ddd")</f>
        <v>Mon</v>
      </c>
      <c r="T2212" s="6">
        <f>ecommerce_dataset_updated[[#This Row],[Final_Price(Rs.) _]]-ecommerce_dataset_updated[[#This Row],['[Final_Price(Rs.)']]]</f>
        <v>0</v>
      </c>
      <c r="U2212" s="6" t="b">
        <f xml:space="preserve"> AND(ecommerce_dataset_updated[[#This Row],[Final_Price(Rs.) _]]=ecommerce_dataset_updated[[#This Row],['[Final_Price(Rs.)']]])</f>
        <v>1</v>
      </c>
      <c r="V2212" s="5"/>
    </row>
    <row r="2213" spans="1:22">
      <c r="A2213" t="s">
        <v>8748</v>
      </c>
      <c r="B2213" t="s">
        <v>8749</v>
      </c>
      <c r="C2213" t="s">
        <v>45</v>
      </c>
      <c r="D2213" s="9" t="s">
        <v>8750</v>
      </c>
      <c r="E2213" s="8">
        <f>ecommerce_dataset_updated[[#This Row],[Price (Rs.)]]+0</f>
        <v>184.21</v>
      </c>
      <c r="F2213" s="6" t="s">
        <v>53</v>
      </c>
      <c r="G2213" s="7">
        <f>ecommerce_dataset_updated[[#This Row],[Discount (%)]]+0</f>
        <v>5</v>
      </c>
      <c r="H2213" s="6" t="s">
        <v>8751</v>
      </c>
      <c r="I2213" s="6">
        <f>ecommerce_dataset_updated[[#This Row],['[Price (Rs.)']]]*ecommerce_dataset_updated[[#This Row],['[Discount (%)']]]/100</f>
        <v>9.2105000000000015</v>
      </c>
      <c r="J2213" s="6">
        <f>ecommerce_dataset_updated[[#This Row],[Final_Price(Rs.)]]+0</f>
        <v>175</v>
      </c>
      <c r="K2213" s="6">
        <f xml:space="preserve"> ecommerce_dataset_updated[[#This Row],['[Price (Rs.)']]]-ecommerce_dataset_updated[[#This Row],[Discount Amount _]]</f>
        <v>174.99950000000001</v>
      </c>
      <c r="L2213" t="s">
        <v>28</v>
      </c>
      <c r="M2213" t="s">
        <v>314</v>
      </c>
      <c r="N2213" s="4" t="s">
        <v>14058</v>
      </c>
      <c r="O2213" s="4" t="s">
        <v>14055</v>
      </c>
      <c r="P2213" s="4" t="s">
        <v>14079</v>
      </c>
      <c r="Q2213" s="5">
        <f>DATE(ecommerce_dataset_updated[[#This Row],[YYYY]],ecommerce_dataset_updated[[#This Row],[MM]],ecommerce_dataset_updated[[#This Row],[DD]])</f>
        <v>45533</v>
      </c>
      <c r="R2213" s="6" t="str">
        <f>TEXT(ecommerce_dataset_updated[[#This Row],['[Purchase_Date']]], "mmm")</f>
        <v>Aug</v>
      </c>
      <c r="S2213" s="6" t="str">
        <f>TEXT(ecommerce_dataset_updated[[#This Row],['[Purchase_Date']]], "ddd")</f>
        <v>Thu</v>
      </c>
      <c r="T2213" s="6">
        <f>ecommerce_dataset_updated[[#This Row],[Final_Price(Rs.) _]]-ecommerce_dataset_updated[[#This Row],['[Final_Price(Rs.)']]]</f>
        <v>-4.9999999998817657E-4</v>
      </c>
      <c r="U2213" s="6" t="b">
        <f xml:space="preserve"> AND(ecommerce_dataset_updated[[#This Row],[Final_Price(Rs.) _]]=ecommerce_dataset_updated[[#This Row],['[Final_Price(Rs.)']]])</f>
        <v>0</v>
      </c>
      <c r="V2213" s="5"/>
    </row>
    <row r="2214" spans="1:22">
      <c r="A2214" t="s">
        <v>8752</v>
      </c>
      <c r="B2214" t="s">
        <v>8753</v>
      </c>
      <c r="C2214" t="s">
        <v>10</v>
      </c>
      <c r="D2214" s="9" t="s">
        <v>8754</v>
      </c>
      <c r="E2214" s="8">
        <f>ecommerce_dataset_updated[[#This Row],[Price (Rs.)]]+0</f>
        <v>31.22</v>
      </c>
      <c r="F2214" s="6" t="s">
        <v>47</v>
      </c>
      <c r="G2214" s="7">
        <f>ecommerce_dataset_updated[[#This Row],[Discount (%)]]+0</f>
        <v>50</v>
      </c>
      <c r="H2214" s="6" t="s">
        <v>8755</v>
      </c>
      <c r="I2214" s="6">
        <f>ecommerce_dataset_updated[[#This Row],['[Price (Rs.)']]]*ecommerce_dataset_updated[[#This Row],['[Discount (%)']]]/100</f>
        <v>15.61</v>
      </c>
      <c r="J2214" s="6">
        <f>ecommerce_dataset_updated[[#This Row],[Final_Price(Rs.)]]+0</f>
        <v>15.61</v>
      </c>
      <c r="K2214" s="6">
        <f xml:space="preserve"> ecommerce_dataset_updated[[#This Row],['[Price (Rs.)']]]-ecommerce_dataset_updated[[#This Row],[Discount Amount _]]</f>
        <v>15.61</v>
      </c>
      <c r="L2214" t="s">
        <v>35</v>
      </c>
      <c r="M2214" t="s">
        <v>1274</v>
      </c>
      <c r="N2214" s="4" t="s">
        <v>14067</v>
      </c>
      <c r="O2214" s="4" t="s">
        <v>14051</v>
      </c>
      <c r="P2214" s="4" t="s">
        <v>14079</v>
      </c>
      <c r="Q2214" s="5">
        <f>DATE(ecommerce_dataset_updated[[#This Row],[YYYY]],ecommerce_dataset_updated[[#This Row],[MM]],ecommerce_dataset_updated[[#This Row],[DD]])</f>
        <v>45329</v>
      </c>
      <c r="R2214" s="6" t="str">
        <f>TEXT(ecommerce_dataset_updated[[#This Row],['[Purchase_Date']]], "mmm")</f>
        <v>Feb</v>
      </c>
      <c r="S2214" s="6" t="str">
        <f>TEXT(ecommerce_dataset_updated[[#This Row],['[Purchase_Date']]], "ddd")</f>
        <v>Wed</v>
      </c>
      <c r="T2214" s="6">
        <f>ecommerce_dataset_updated[[#This Row],[Final_Price(Rs.) _]]-ecommerce_dataset_updated[[#This Row],['[Final_Price(Rs.)']]]</f>
        <v>0</v>
      </c>
      <c r="U2214" s="6" t="b">
        <f xml:space="preserve"> AND(ecommerce_dataset_updated[[#This Row],[Final_Price(Rs.) _]]=ecommerce_dataset_updated[[#This Row],['[Final_Price(Rs.)']]])</f>
        <v>1</v>
      </c>
      <c r="V2214" s="5"/>
    </row>
    <row r="2215" spans="1:22">
      <c r="A2215" t="s">
        <v>8756</v>
      </c>
      <c r="B2215" t="s">
        <v>8757</v>
      </c>
      <c r="C2215" t="s">
        <v>45</v>
      </c>
      <c r="D2215" s="9" t="s">
        <v>8758</v>
      </c>
      <c r="E2215" s="8">
        <f>ecommerce_dataset_updated[[#This Row],[Price (Rs.)]]+0</f>
        <v>376.89</v>
      </c>
      <c r="F2215" s="6" t="s">
        <v>154</v>
      </c>
      <c r="G2215" s="7">
        <f>ecommerce_dataset_updated[[#This Row],[Discount (%)]]+0</f>
        <v>30</v>
      </c>
      <c r="H2215" s="6" t="s">
        <v>8759</v>
      </c>
      <c r="I2215" s="6">
        <f>ecommerce_dataset_updated[[#This Row],['[Price (Rs.)']]]*ecommerce_dataset_updated[[#This Row],['[Discount (%)']]]/100</f>
        <v>113.06699999999999</v>
      </c>
      <c r="J2215" s="6">
        <f>ecommerce_dataset_updated[[#This Row],[Final_Price(Rs.)]]+0</f>
        <v>263.82</v>
      </c>
      <c r="K2215" s="6">
        <f xml:space="preserve"> ecommerce_dataset_updated[[#This Row],['[Price (Rs.)']]]-ecommerce_dataset_updated[[#This Row],[Discount Amount _]]</f>
        <v>263.82299999999998</v>
      </c>
      <c r="L2215" t="s">
        <v>77</v>
      </c>
      <c r="M2215" t="s">
        <v>394</v>
      </c>
      <c r="N2215" s="4" t="s">
        <v>14049</v>
      </c>
      <c r="O2215" s="4" t="s">
        <v>14057</v>
      </c>
      <c r="P2215" s="4" t="s">
        <v>14079</v>
      </c>
      <c r="Q2215" s="5">
        <f>DATE(ecommerce_dataset_updated[[#This Row],[YYYY]],ecommerce_dataset_updated[[#This Row],[MM]],ecommerce_dataset_updated[[#This Row],[DD]])</f>
        <v>45362</v>
      </c>
      <c r="R2215" s="6" t="str">
        <f>TEXT(ecommerce_dataset_updated[[#This Row],['[Purchase_Date']]], "mmm")</f>
        <v>Mar</v>
      </c>
      <c r="S2215" s="6" t="str">
        <f>TEXT(ecommerce_dataset_updated[[#This Row],['[Purchase_Date']]], "ddd")</f>
        <v>Mon</v>
      </c>
      <c r="T2215" s="6">
        <f>ecommerce_dataset_updated[[#This Row],[Final_Price(Rs.) _]]-ecommerce_dataset_updated[[#This Row],['[Final_Price(Rs.)']]]</f>
        <v>2.9999999999859028E-3</v>
      </c>
      <c r="U2215" s="6" t="b">
        <f xml:space="preserve"> AND(ecommerce_dataset_updated[[#This Row],[Final_Price(Rs.) _]]=ecommerce_dataset_updated[[#This Row],['[Final_Price(Rs.)']]])</f>
        <v>0</v>
      </c>
      <c r="V2215" s="5"/>
    </row>
    <row r="2216" spans="1:22">
      <c r="A2216" t="s">
        <v>8760</v>
      </c>
      <c r="B2216" t="s">
        <v>8761</v>
      </c>
      <c r="C2216" t="s">
        <v>68</v>
      </c>
      <c r="D2216" s="9" t="s">
        <v>8762</v>
      </c>
      <c r="E2216" s="8">
        <f>ecommerce_dataset_updated[[#This Row],[Price (Rs.)]]+0</f>
        <v>213.59</v>
      </c>
      <c r="F2216" s="6" t="s">
        <v>107</v>
      </c>
      <c r="G2216" s="7">
        <f>ecommerce_dataset_updated[[#This Row],[Discount (%)]]+0</f>
        <v>0</v>
      </c>
      <c r="H2216" s="6" t="s">
        <v>8762</v>
      </c>
      <c r="I2216" s="6">
        <f>ecommerce_dataset_updated[[#This Row],['[Price (Rs.)']]]*ecommerce_dataset_updated[[#This Row],['[Discount (%)']]]/100</f>
        <v>0</v>
      </c>
      <c r="J2216" s="6">
        <f>ecommerce_dataset_updated[[#This Row],[Final_Price(Rs.)]]+0</f>
        <v>213.59</v>
      </c>
      <c r="K2216" s="6">
        <f xml:space="preserve"> ecommerce_dataset_updated[[#This Row],['[Price (Rs.)']]]-ecommerce_dataset_updated[[#This Row],[Discount Amount _]]</f>
        <v>213.59</v>
      </c>
      <c r="L2216" t="s">
        <v>28</v>
      </c>
      <c r="M2216" t="s">
        <v>205</v>
      </c>
      <c r="N2216" s="4" t="s">
        <v>12</v>
      </c>
      <c r="O2216" s="4" t="s">
        <v>14052</v>
      </c>
      <c r="P2216" s="4" t="s">
        <v>14079</v>
      </c>
      <c r="Q2216" s="5">
        <f>DATE(ecommerce_dataset_updated[[#This Row],[YYYY]],ecommerce_dataset_updated[[#This Row],[MM]],ecommerce_dataset_updated[[#This Row],[DD]])</f>
        <v>45306</v>
      </c>
      <c r="R2216" s="6" t="str">
        <f>TEXT(ecommerce_dataset_updated[[#This Row],['[Purchase_Date']]], "mmm")</f>
        <v>Jan</v>
      </c>
      <c r="S2216" s="6" t="str">
        <f>TEXT(ecommerce_dataset_updated[[#This Row],['[Purchase_Date']]], "ddd")</f>
        <v>Mon</v>
      </c>
      <c r="T2216" s="6">
        <f>ecommerce_dataset_updated[[#This Row],[Final_Price(Rs.) _]]-ecommerce_dataset_updated[[#This Row],['[Final_Price(Rs.)']]]</f>
        <v>0</v>
      </c>
      <c r="U2216" s="6" t="b">
        <f xml:space="preserve"> AND(ecommerce_dataset_updated[[#This Row],[Final_Price(Rs.) _]]=ecommerce_dataset_updated[[#This Row],['[Final_Price(Rs.)']]])</f>
        <v>1</v>
      </c>
      <c r="V2216" s="5"/>
    </row>
    <row r="2217" spans="1:22">
      <c r="A2217" t="s">
        <v>8763</v>
      </c>
      <c r="B2217" t="s">
        <v>8764</v>
      </c>
      <c r="C2217" t="s">
        <v>114</v>
      </c>
      <c r="D2217" s="9" t="s">
        <v>8765</v>
      </c>
      <c r="E2217" s="8">
        <f>ecommerce_dataset_updated[[#This Row],[Price (Rs.)]]+0</f>
        <v>147.85</v>
      </c>
      <c r="F2217" s="6" t="s">
        <v>26</v>
      </c>
      <c r="G2217" s="7">
        <f>ecommerce_dataset_updated[[#This Row],[Discount (%)]]+0</f>
        <v>25</v>
      </c>
      <c r="H2217" s="6" t="s">
        <v>8766</v>
      </c>
      <c r="I2217" s="6">
        <f>ecommerce_dataset_updated[[#This Row],['[Price (Rs.)']]]*ecommerce_dataset_updated[[#This Row],['[Discount (%)']]]/100</f>
        <v>36.962499999999999</v>
      </c>
      <c r="J2217" s="6">
        <f>ecommerce_dataset_updated[[#This Row],[Final_Price(Rs.)]]+0</f>
        <v>110.89</v>
      </c>
      <c r="K2217" s="6">
        <f xml:space="preserve"> ecommerce_dataset_updated[[#This Row],['[Price (Rs.)']]]-ecommerce_dataset_updated[[#This Row],[Discount Amount _]]</f>
        <v>110.88749999999999</v>
      </c>
      <c r="L2217" t="s">
        <v>28</v>
      </c>
      <c r="M2217" t="s">
        <v>2111</v>
      </c>
      <c r="N2217" s="4" t="s">
        <v>14066</v>
      </c>
      <c r="O2217" s="4" t="s">
        <v>14067</v>
      </c>
      <c r="P2217" s="4" t="s">
        <v>14079</v>
      </c>
      <c r="Q2217" s="5">
        <f>DATE(ecommerce_dataset_updated[[#This Row],[YYYY]],ecommerce_dataset_updated[[#This Row],[MM]],ecommerce_dataset_updated[[#This Row],[DD]])</f>
        <v>45492</v>
      </c>
      <c r="R2217" s="6" t="str">
        <f>TEXT(ecommerce_dataset_updated[[#This Row],['[Purchase_Date']]], "mmm")</f>
        <v>Jul</v>
      </c>
      <c r="S2217" s="6" t="str">
        <f>TEXT(ecommerce_dataset_updated[[#This Row],['[Purchase_Date']]], "ddd")</f>
        <v>Fri</v>
      </c>
      <c r="T2217" s="6">
        <f>ecommerce_dataset_updated[[#This Row],[Final_Price(Rs.) _]]-ecommerce_dataset_updated[[#This Row],['[Final_Price(Rs.)']]]</f>
        <v>-2.5000000000119371E-3</v>
      </c>
      <c r="U2217" s="6" t="b">
        <f xml:space="preserve"> AND(ecommerce_dataset_updated[[#This Row],[Final_Price(Rs.) _]]=ecommerce_dataset_updated[[#This Row],['[Final_Price(Rs.)']]])</f>
        <v>0</v>
      </c>
      <c r="V2217" s="5"/>
    </row>
    <row r="2218" spans="1:22">
      <c r="A2218" t="s">
        <v>8767</v>
      </c>
      <c r="B2218" t="s">
        <v>8768</v>
      </c>
      <c r="C2218" t="s">
        <v>39</v>
      </c>
      <c r="D2218" s="9" t="s">
        <v>8769</v>
      </c>
      <c r="E2218" s="8">
        <f>ecommerce_dataset_updated[[#This Row],[Price (Rs.)]]+0</f>
        <v>281.70999999999998</v>
      </c>
      <c r="F2218" s="6" t="s">
        <v>107</v>
      </c>
      <c r="G2218" s="7">
        <f>ecommerce_dataset_updated[[#This Row],[Discount (%)]]+0</f>
        <v>0</v>
      </c>
      <c r="H2218" s="6" t="s">
        <v>8769</v>
      </c>
      <c r="I2218" s="6">
        <f>ecommerce_dataset_updated[[#This Row],['[Price (Rs.)']]]*ecommerce_dataset_updated[[#This Row],['[Discount (%)']]]/100</f>
        <v>0</v>
      </c>
      <c r="J2218" s="6">
        <f>ecommerce_dataset_updated[[#This Row],[Final_Price(Rs.)]]+0</f>
        <v>281.70999999999998</v>
      </c>
      <c r="K2218" s="6">
        <f xml:space="preserve"> ecommerce_dataset_updated[[#This Row],['[Price (Rs.)']]]-ecommerce_dataset_updated[[#This Row],[Discount Amount _]]</f>
        <v>281.70999999999998</v>
      </c>
      <c r="L2218" t="s">
        <v>14</v>
      </c>
      <c r="M2218" t="s">
        <v>1177</v>
      </c>
      <c r="N2218" s="4" t="s">
        <v>14066</v>
      </c>
      <c r="O2218" s="4" t="s">
        <v>14059</v>
      </c>
      <c r="P2218" s="4" t="s">
        <v>14079</v>
      </c>
      <c r="Q2218" s="5">
        <f>DATE(ecommerce_dataset_updated[[#This Row],[YYYY]],ecommerce_dataset_updated[[#This Row],[MM]],ecommerce_dataset_updated[[#This Row],[DD]])</f>
        <v>45431</v>
      </c>
      <c r="R2218" s="6" t="str">
        <f>TEXT(ecommerce_dataset_updated[[#This Row],['[Purchase_Date']]], "mmm")</f>
        <v>May</v>
      </c>
      <c r="S2218" s="6" t="str">
        <f>TEXT(ecommerce_dataset_updated[[#This Row],['[Purchase_Date']]], "ddd")</f>
        <v>Sun</v>
      </c>
      <c r="T2218" s="6">
        <f>ecommerce_dataset_updated[[#This Row],[Final_Price(Rs.) _]]-ecommerce_dataset_updated[[#This Row],['[Final_Price(Rs.)']]]</f>
        <v>0</v>
      </c>
      <c r="U2218" s="6" t="b">
        <f xml:space="preserve"> AND(ecommerce_dataset_updated[[#This Row],[Final_Price(Rs.) _]]=ecommerce_dataset_updated[[#This Row],['[Final_Price(Rs.)']]])</f>
        <v>1</v>
      </c>
      <c r="V2218" s="5"/>
    </row>
    <row r="2219" spans="1:22">
      <c r="A2219" t="s">
        <v>8770</v>
      </c>
      <c r="B2219" t="s">
        <v>8771</v>
      </c>
      <c r="C2219" t="s">
        <v>10</v>
      </c>
      <c r="D2219" s="9" t="s">
        <v>8772</v>
      </c>
      <c r="E2219" s="8">
        <f>ecommerce_dataset_updated[[#This Row],[Price (Rs.)]]+0</f>
        <v>57.65</v>
      </c>
      <c r="F2219" s="6" t="s">
        <v>154</v>
      </c>
      <c r="G2219" s="7">
        <f>ecommerce_dataset_updated[[#This Row],[Discount (%)]]+0</f>
        <v>30</v>
      </c>
      <c r="H2219" s="6" t="s">
        <v>8773</v>
      </c>
      <c r="I2219" s="6">
        <f>ecommerce_dataset_updated[[#This Row],['[Price (Rs.)']]]*ecommerce_dataset_updated[[#This Row],['[Discount (%)']]]/100</f>
        <v>17.295000000000002</v>
      </c>
      <c r="J2219" s="6">
        <f>ecommerce_dataset_updated[[#This Row],[Final_Price(Rs.)]]+0</f>
        <v>40.35</v>
      </c>
      <c r="K2219" s="6">
        <f xml:space="preserve"> ecommerce_dataset_updated[[#This Row],['[Price (Rs.)']]]-ecommerce_dataset_updated[[#This Row],[Discount Amount _]]</f>
        <v>40.354999999999997</v>
      </c>
      <c r="L2219" t="s">
        <v>77</v>
      </c>
      <c r="M2219" t="s">
        <v>126</v>
      </c>
      <c r="N2219" s="4" t="s">
        <v>14052</v>
      </c>
      <c r="O2219" s="4" t="s">
        <v>14062</v>
      </c>
      <c r="P2219" s="4" t="s">
        <v>14079</v>
      </c>
      <c r="Q2219" s="5">
        <f>DATE(ecommerce_dataset_updated[[#This Row],[YYYY]],ecommerce_dataset_updated[[#This Row],[MM]],ecommerce_dataset_updated[[#This Row],[DD]])</f>
        <v>45444</v>
      </c>
      <c r="R2219" s="6" t="str">
        <f>TEXT(ecommerce_dataset_updated[[#This Row],['[Purchase_Date']]], "mmm")</f>
        <v>Jun</v>
      </c>
      <c r="S2219" s="6" t="str">
        <f>TEXT(ecommerce_dataset_updated[[#This Row],['[Purchase_Date']]], "ddd")</f>
        <v>Sat</v>
      </c>
      <c r="T2219" s="6">
        <f>ecommerce_dataset_updated[[#This Row],[Final_Price(Rs.) _]]-ecommerce_dataset_updated[[#This Row],['[Final_Price(Rs.)']]]</f>
        <v>4.9999999999954525E-3</v>
      </c>
      <c r="U2219" s="6" t="b">
        <f xml:space="preserve"> AND(ecommerce_dataset_updated[[#This Row],[Final_Price(Rs.) _]]=ecommerce_dataset_updated[[#This Row],['[Final_Price(Rs.)']]])</f>
        <v>0</v>
      </c>
      <c r="V2219" s="5"/>
    </row>
    <row r="2220" spans="1:22">
      <c r="A2220" t="s">
        <v>8774</v>
      </c>
      <c r="B2220" t="s">
        <v>8775</v>
      </c>
      <c r="C2220" t="s">
        <v>45</v>
      </c>
      <c r="D2220" s="9" t="s">
        <v>8776</v>
      </c>
      <c r="E2220" s="8">
        <f>ecommerce_dataset_updated[[#This Row],[Price (Rs.)]]+0</f>
        <v>458.91</v>
      </c>
      <c r="F2220" s="6" t="s">
        <v>53</v>
      </c>
      <c r="G2220" s="7">
        <f>ecommerce_dataset_updated[[#This Row],[Discount (%)]]+0</f>
        <v>5</v>
      </c>
      <c r="H2220" s="6" t="s">
        <v>8777</v>
      </c>
      <c r="I2220" s="6">
        <f>ecommerce_dataset_updated[[#This Row],['[Price (Rs.)']]]*ecommerce_dataset_updated[[#This Row],['[Discount (%)']]]/100</f>
        <v>22.945500000000003</v>
      </c>
      <c r="J2220" s="6">
        <f>ecommerce_dataset_updated[[#This Row],[Final_Price(Rs.)]]+0</f>
        <v>435.96</v>
      </c>
      <c r="K2220" s="6">
        <f xml:space="preserve"> ecommerce_dataset_updated[[#This Row],['[Price (Rs.)']]]-ecommerce_dataset_updated[[#This Row],[Discount Amount _]]</f>
        <v>435.96450000000004</v>
      </c>
      <c r="L2220" t="s">
        <v>120</v>
      </c>
      <c r="M2220" t="s">
        <v>3191</v>
      </c>
      <c r="N2220" s="4" t="s">
        <v>14052</v>
      </c>
      <c r="O2220" s="4" t="s">
        <v>14051</v>
      </c>
      <c r="P2220" s="4" t="s">
        <v>14079</v>
      </c>
      <c r="Q2220" s="5">
        <f>DATE(ecommerce_dataset_updated[[#This Row],[YYYY]],ecommerce_dataset_updated[[#This Row],[MM]],ecommerce_dataset_updated[[#This Row],[DD]])</f>
        <v>45323</v>
      </c>
      <c r="R2220" s="6" t="str">
        <f>TEXT(ecommerce_dataset_updated[[#This Row],['[Purchase_Date']]], "mmm")</f>
        <v>Feb</v>
      </c>
      <c r="S2220" s="6" t="str">
        <f>TEXT(ecommerce_dataset_updated[[#This Row],['[Purchase_Date']]], "ddd")</f>
        <v>Thu</v>
      </c>
      <c r="T2220" s="6">
        <f>ecommerce_dataset_updated[[#This Row],[Final_Price(Rs.) _]]-ecommerce_dataset_updated[[#This Row],['[Final_Price(Rs.)']]]</f>
        <v>4.5000000000641194E-3</v>
      </c>
      <c r="U2220" s="6" t="b">
        <f xml:space="preserve"> AND(ecommerce_dataset_updated[[#This Row],[Final_Price(Rs.) _]]=ecommerce_dataset_updated[[#This Row],['[Final_Price(Rs.)']]])</f>
        <v>0</v>
      </c>
      <c r="V2220" s="5"/>
    </row>
    <row r="2221" spans="1:22">
      <c r="A2221" t="s">
        <v>8778</v>
      </c>
      <c r="B2221" t="s">
        <v>8779</v>
      </c>
      <c r="C2221" t="s">
        <v>114</v>
      </c>
      <c r="D2221" s="9" t="s">
        <v>8780</v>
      </c>
      <c r="E2221" s="8">
        <f>ecommerce_dataset_updated[[#This Row],[Price (Rs.)]]+0</f>
        <v>173.36</v>
      </c>
      <c r="F2221" s="6" t="s">
        <v>12</v>
      </c>
      <c r="G2221" s="7">
        <f>ecommerce_dataset_updated[[#This Row],[Discount (%)]]+0</f>
        <v>15</v>
      </c>
      <c r="H2221" s="6" t="s">
        <v>8781</v>
      </c>
      <c r="I2221" s="6">
        <f>ecommerce_dataset_updated[[#This Row],['[Price (Rs.)']]]*ecommerce_dataset_updated[[#This Row],['[Discount (%)']]]/100</f>
        <v>26.004000000000001</v>
      </c>
      <c r="J2221" s="6">
        <f>ecommerce_dataset_updated[[#This Row],[Final_Price(Rs.)]]+0</f>
        <v>147.36000000000001</v>
      </c>
      <c r="K2221" s="6">
        <f xml:space="preserve"> ecommerce_dataset_updated[[#This Row],['[Price (Rs.)']]]-ecommerce_dataset_updated[[#This Row],[Discount Amount _]]</f>
        <v>147.35600000000002</v>
      </c>
      <c r="L2221" t="s">
        <v>35</v>
      </c>
      <c r="M2221" t="s">
        <v>531</v>
      </c>
      <c r="N2221" s="4" t="s">
        <v>14069</v>
      </c>
      <c r="O2221" s="4" t="s">
        <v>14051</v>
      </c>
      <c r="P2221" s="4" t="s">
        <v>14079</v>
      </c>
      <c r="Q2221" s="5">
        <f>DATE(ecommerce_dataset_updated[[#This Row],[YYYY]],ecommerce_dataset_updated[[#This Row],[MM]],ecommerce_dataset_updated[[#This Row],[DD]])</f>
        <v>45344</v>
      </c>
      <c r="R2221" s="6" t="str">
        <f>TEXT(ecommerce_dataset_updated[[#This Row],['[Purchase_Date']]], "mmm")</f>
        <v>Feb</v>
      </c>
      <c r="S2221" s="6" t="str">
        <f>TEXT(ecommerce_dataset_updated[[#This Row],['[Purchase_Date']]], "ddd")</f>
        <v>Thu</v>
      </c>
      <c r="T2221" s="6">
        <f>ecommerce_dataset_updated[[#This Row],[Final_Price(Rs.) _]]-ecommerce_dataset_updated[[#This Row],['[Final_Price(Rs.)']]]</f>
        <v>-3.9999999999906777E-3</v>
      </c>
      <c r="U2221" s="6" t="b">
        <f xml:space="preserve"> AND(ecommerce_dataset_updated[[#This Row],[Final_Price(Rs.) _]]=ecommerce_dataset_updated[[#This Row],['[Final_Price(Rs.)']]])</f>
        <v>0</v>
      </c>
      <c r="V2221" s="5"/>
    </row>
    <row r="2222" spans="1:22">
      <c r="A2222" t="s">
        <v>8782</v>
      </c>
      <c r="B2222" t="s">
        <v>8783</v>
      </c>
      <c r="C2222" t="s">
        <v>10</v>
      </c>
      <c r="D2222" s="9" t="s">
        <v>8784</v>
      </c>
      <c r="E2222" s="8">
        <f>ecommerce_dataset_updated[[#This Row],[Price (Rs.)]]+0</f>
        <v>250.91</v>
      </c>
      <c r="F2222" s="6" t="s">
        <v>154</v>
      </c>
      <c r="G2222" s="7">
        <f>ecommerce_dataset_updated[[#This Row],[Discount (%)]]+0</f>
        <v>30</v>
      </c>
      <c r="H2222" s="6" t="s">
        <v>8785</v>
      </c>
      <c r="I2222" s="6">
        <f>ecommerce_dataset_updated[[#This Row],['[Price (Rs.)']]]*ecommerce_dataset_updated[[#This Row],['[Discount (%)']]]/100</f>
        <v>75.272999999999996</v>
      </c>
      <c r="J2222" s="6">
        <f>ecommerce_dataset_updated[[#This Row],[Final_Price(Rs.)]]+0</f>
        <v>175.64</v>
      </c>
      <c r="K2222" s="6">
        <f xml:space="preserve"> ecommerce_dataset_updated[[#This Row],['[Price (Rs.)']]]-ecommerce_dataset_updated[[#This Row],[Discount Amount _]]</f>
        <v>175.637</v>
      </c>
      <c r="L2222" t="s">
        <v>14</v>
      </c>
      <c r="M2222" t="s">
        <v>215</v>
      </c>
      <c r="N2222" s="4" t="s">
        <v>14057</v>
      </c>
      <c r="O2222" s="4" t="s">
        <v>14055</v>
      </c>
      <c r="P2222" s="4" t="s">
        <v>14079</v>
      </c>
      <c r="Q2222" s="5">
        <f>DATE(ecommerce_dataset_updated[[#This Row],[YYYY]],ecommerce_dataset_updated[[#This Row],[MM]],ecommerce_dataset_updated[[#This Row],[DD]])</f>
        <v>45507</v>
      </c>
      <c r="R2222" s="6" t="str">
        <f>TEXT(ecommerce_dataset_updated[[#This Row],['[Purchase_Date']]], "mmm")</f>
        <v>Aug</v>
      </c>
      <c r="S2222" s="6" t="str">
        <f>TEXT(ecommerce_dataset_updated[[#This Row],['[Purchase_Date']]], "ddd")</f>
        <v>Sat</v>
      </c>
      <c r="T2222" s="6">
        <f>ecommerce_dataset_updated[[#This Row],[Final_Price(Rs.) _]]-ecommerce_dataset_updated[[#This Row],['[Final_Price(Rs.)']]]</f>
        <v>-2.9999999999859028E-3</v>
      </c>
      <c r="U2222" s="6" t="b">
        <f xml:space="preserve"> AND(ecommerce_dataset_updated[[#This Row],[Final_Price(Rs.) _]]=ecommerce_dataset_updated[[#This Row],['[Final_Price(Rs.)']]])</f>
        <v>0</v>
      </c>
      <c r="V2222" s="5"/>
    </row>
    <row r="2223" spans="1:22">
      <c r="A2223" t="s">
        <v>8786</v>
      </c>
      <c r="B2223" t="s">
        <v>8787</v>
      </c>
      <c r="C2223" t="s">
        <v>18</v>
      </c>
      <c r="D2223" s="9" t="s">
        <v>2665</v>
      </c>
      <c r="E2223" s="8">
        <f>ecommerce_dataset_updated[[#This Row],[Price (Rs.)]]+0</f>
        <v>410.07</v>
      </c>
      <c r="F2223" s="6" t="s">
        <v>20</v>
      </c>
      <c r="G2223" s="7">
        <f>ecommerce_dataset_updated[[#This Row],[Discount (%)]]+0</f>
        <v>20</v>
      </c>
      <c r="H2223" s="6" t="s">
        <v>8788</v>
      </c>
      <c r="I2223" s="6">
        <f>ecommerce_dataset_updated[[#This Row],['[Price (Rs.)']]]*ecommerce_dataset_updated[[#This Row],['[Discount (%)']]]/100</f>
        <v>82.013999999999996</v>
      </c>
      <c r="J2223" s="6">
        <f>ecommerce_dataset_updated[[#This Row],[Final_Price(Rs.)]]+0</f>
        <v>328.06</v>
      </c>
      <c r="K2223" s="6">
        <f xml:space="preserve"> ecommerce_dataset_updated[[#This Row],['[Price (Rs.)']]]-ecommerce_dataset_updated[[#This Row],[Discount Amount _]]</f>
        <v>328.05599999999998</v>
      </c>
      <c r="L2223" t="s">
        <v>77</v>
      </c>
      <c r="M2223" t="s">
        <v>4693</v>
      </c>
      <c r="N2223" s="4" t="s">
        <v>154</v>
      </c>
      <c r="O2223" s="4" t="s">
        <v>14052</v>
      </c>
      <c r="P2223" s="4" t="s">
        <v>14079</v>
      </c>
      <c r="Q2223" s="5">
        <f>DATE(ecommerce_dataset_updated[[#This Row],[YYYY]],ecommerce_dataset_updated[[#This Row],[MM]],ecommerce_dataset_updated[[#This Row],[DD]])</f>
        <v>45321</v>
      </c>
      <c r="R2223" s="6" t="str">
        <f>TEXT(ecommerce_dataset_updated[[#This Row],['[Purchase_Date']]], "mmm")</f>
        <v>Jan</v>
      </c>
      <c r="S2223" s="6" t="str">
        <f>TEXT(ecommerce_dataset_updated[[#This Row],['[Purchase_Date']]], "ddd")</f>
        <v>Tue</v>
      </c>
      <c r="T2223" s="6">
        <f>ecommerce_dataset_updated[[#This Row],[Final_Price(Rs.) _]]-ecommerce_dataset_updated[[#This Row],['[Final_Price(Rs.)']]]</f>
        <v>-4.0000000000190994E-3</v>
      </c>
      <c r="U2223" s="6" t="b">
        <f xml:space="preserve"> AND(ecommerce_dataset_updated[[#This Row],[Final_Price(Rs.) _]]=ecommerce_dataset_updated[[#This Row],['[Final_Price(Rs.)']]])</f>
        <v>0</v>
      </c>
      <c r="V2223" s="5"/>
    </row>
    <row r="2224" spans="1:22">
      <c r="A2224" t="s">
        <v>8789</v>
      </c>
      <c r="B2224" t="s">
        <v>8790</v>
      </c>
      <c r="C2224" t="s">
        <v>45</v>
      </c>
      <c r="D2224" s="9" t="s">
        <v>8791</v>
      </c>
      <c r="E2224" s="8">
        <f>ecommerce_dataset_updated[[#This Row],[Price (Rs.)]]+0</f>
        <v>318.02</v>
      </c>
      <c r="F2224" s="6" t="s">
        <v>47</v>
      </c>
      <c r="G2224" s="7">
        <f>ecommerce_dataset_updated[[#This Row],[Discount (%)]]+0</f>
        <v>50</v>
      </c>
      <c r="H2224" s="6" t="s">
        <v>8792</v>
      </c>
      <c r="I2224" s="6">
        <f>ecommerce_dataset_updated[[#This Row],['[Price (Rs.)']]]*ecommerce_dataset_updated[[#This Row],['[Discount (%)']]]/100</f>
        <v>159.01</v>
      </c>
      <c r="J2224" s="6">
        <f>ecommerce_dataset_updated[[#This Row],[Final_Price(Rs.)]]+0</f>
        <v>159.01</v>
      </c>
      <c r="K2224" s="6">
        <f xml:space="preserve"> ecommerce_dataset_updated[[#This Row],['[Price (Rs.)']]]-ecommerce_dataset_updated[[#This Row],[Discount Amount _]]</f>
        <v>159.01</v>
      </c>
      <c r="L2224" t="s">
        <v>28</v>
      </c>
      <c r="M2224" t="s">
        <v>1395</v>
      </c>
      <c r="N2224" s="4" t="s">
        <v>14059</v>
      </c>
      <c r="O2224" s="4" t="s">
        <v>14052</v>
      </c>
      <c r="P2224" s="4" t="s">
        <v>14079</v>
      </c>
      <c r="Q2224" s="5">
        <f>DATE(ecommerce_dataset_updated[[#This Row],[YYYY]],ecommerce_dataset_updated[[#This Row],[MM]],ecommerce_dataset_updated[[#This Row],[DD]])</f>
        <v>45296</v>
      </c>
      <c r="R2224" s="6" t="str">
        <f>TEXT(ecommerce_dataset_updated[[#This Row],['[Purchase_Date']]], "mmm")</f>
        <v>Jan</v>
      </c>
      <c r="S2224" s="6" t="str">
        <f>TEXT(ecommerce_dataset_updated[[#This Row],['[Purchase_Date']]], "ddd")</f>
        <v>Fri</v>
      </c>
      <c r="T2224" s="6">
        <f>ecommerce_dataset_updated[[#This Row],[Final_Price(Rs.) _]]-ecommerce_dataset_updated[[#This Row],['[Final_Price(Rs.)']]]</f>
        <v>0</v>
      </c>
      <c r="U2224" s="6" t="b">
        <f xml:space="preserve"> AND(ecommerce_dataset_updated[[#This Row],[Final_Price(Rs.) _]]=ecommerce_dataset_updated[[#This Row],['[Final_Price(Rs.)']]])</f>
        <v>1</v>
      </c>
      <c r="V2224" s="5"/>
    </row>
    <row r="2225" spans="1:22">
      <c r="A2225" t="s">
        <v>8793</v>
      </c>
      <c r="B2225" t="s">
        <v>8794</v>
      </c>
      <c r="C2225" t="s">
        <v>114</v>
      </c>
      <c r="D2225" s="9" t="s">
        <v>8795</v>
      </c>
      <c r="E2225" s="8">
        <f>ecommerce_dataset_updated[[#This Row],[Price (Rs.)]]+0</f>
        <v>291.23</v>
      </c>
      <c r="F2225" s="6" t="s">
        <v>53</v>
      </c>
      <c r="G2225" s="7">
        <f>ecommerce_dataset_updated[[#This Row],[Discount (%)]]+0</f>
        <v>5</v>
      </c>
      <c r="H2225" s="6" t="s">
        <v>8796</v>
      </c>
      <c r="I2225" s="6">
        <f>ecommerce_dataset_updated[[#This Row],['[Price (Rs.)']]]*ecommerce_dataset_updated[[#This Row],['[Discount (%)']]]/100</f>
        <v>14.561500000000001</v>
      </c>
      <c r="J2225" s="6">
        <f>ecommerce_dataset_updated[[#This Row],[Final_Price(Rs.)]]+0</f>
        <v>276.67</v>
      </c>
      <c r="K2225" s="6">
        <f xml:space="preserve"> ecommerce_dataset_updated[[#This Row],['[Price (Rs.)']]]-ecommerce_dataset_updated[[#This Row],[Discount Amount _]]</f>
        <v>276.66849999999999</v>
      </c>
      <c r="L2225" t="s">
        <v>120</v>
      </c>
      <c r="M2225" t="s">
        <v>1081</v>
      </c>
      <c r="N2225" s="4" t="s">
        <v>12</v>
      </c>
      <c r="O2225" s="4" t="s">
        <v>14049</v>
      </c>
      <c r="P2225" s="4" t="s">
        <v>14079</v>
      </c>
      <c r="Q2225" s="5">
        <f>DATE(ecommerce_dataset_updated[[#This Row],[YYYY]],ecommerce_dataset_updated[[#This Row],[MM]],ecommerce_dataset_updated[[#This Row],[DD]])</f>
        <v>45611</v>
      </c>
      <c r="R2225" s="6" t="str">
        <f>TEXT(ecommerce_dataset_updated[[#This Row],['[Purchase_Date']]], "mmm")</f>
        <v>Nov</v>
      </c>
      <c r="S2225" s="6" t="str">
        <f>TEXT(ecommerce_dataset_updated[[#This Row],['[Purchase_Date']]], "ddd")</f>
        <v>Fri</v>
      </c>
      <c r="T2225" s="6">
        <f>ecommerce_dataset_updated[[#This Row],[Final_Price(Rs.) _]]-ecommerce_dataset_updated[[#This Row],['[Final_Price(Rs.)']]]</f>
        <v>-1.5000000000213731E-3</v>
      </c>
      <c r="U2225" s="6" t="b">
        <f xml:space="preserve"> AND(ecommerce_dataset_updated[[#This Row],[Final_Price(Rs.) _]]=ecommerce_dataset_updated[[#This Row],['[Final_Price(Rs.)']]])</f>
        <v>0</v>
      </c>
      <c r="V2225" s="5"/>
    </row>
    <row r="2226" spans="1:22">
      <c r="A2226" t="s">
        <v>8797</v>
      </c>
      <c r="B2226" t="s">
        <v>8798</v>
      </c>
      <c r="C2226" t="s">
        <v>10</v>
      </c>
      <c r="D2226" s="9" t="s">
        <v>8799</v>
      </c>
      <c r="E2226" s="8">
        <f>ecommerce_dataset_updated[[#This Row],[Price (Rs.)]]+0</f>
        <v>254.27</v>
      </c>
      <c r="F2226" s="6" t="s">
        <v>53</v>
      </c>
      <c r="G2226" s="7">
        <f>ecommerce_dataset_updated[[#This Row],[Discount (%)]]+0</f>
        <v>5</v>
      </c>
      <c r="H2226" s="6" t="s">
        <v>8800</v>
      </c>
      <c r="I2226" s="6">
        <f>ecommerce_dataset_updated[[#This Row],['[Price (Rs.)']]]*ecommerce_dataset_updated[[#This Row],['[Discount (%)']]]/100</f>
        <v>12.713500000000002</v>
      </c>
      <c r="J2226" s="6">
        <f>ecommerce_dataset_updated[[#This Row],[Final_Price(Rs.)]]+0</f>
        <v>241.56</v>
      </c>
      <c r="K2226" s="6">
        <f xml:space="preserve"> ecommerce_dataset_updated[[#This Row],['[Price (Rs.)']]]-ecommerce_dataset_updated[[#This Row],[Discount Amount _]]</f>
        <v>241.5565</v>
      </c>
      <c r="L2226" t="s">
        <v>120</v>
      </c>
      <c r="M2226" t="s">
        <v>2875</v>
      </c>
      <c r="N2226" s="4" t="s">
        <v>14066</v>
      </c>
      <c r="O2226" s="4" t="s">
        <v>14055</v>
      </c>
      <c r="P2226" s="4" t="s">
        <v>14079</v>
      </c>
      <c r="Q2226" s="5">
        <f>DATE(ecommerce_dataset_updated[[#This Row],[YYYY]],ecommerce_dataset_updated[[#This Row],[MM]],ecommerce_dataset_updated[[#This Row],[DD]])</f>
        <v>45523</v>
      </c>
      <c r="R2226" s="6" t="str">
        <f>TEXT(ecommerce_dataset_updated[[#This Row],['[Purchase_Date']]], "mmm")</f>
        <v>Aug</v>
      </c>
      <c r="S2226" s="6" t="str">
        <f>TEXT(ecommerce_dataset_updated[[#This Row],['[Purchase_Date']]], "ddd")</f>
        <v>Mon</v>
      </c>
      <c r="T2226" s="6">
        <f>ecommerce_dataset_updated[[#This Row],[Final_Price(Rs.) _]]-ecommerce_dataset_updated[[#This Row],['[Final_Price(Rs.)']]]</f>
        <v>-3.5000000000025011E-3</v>
      </c>
      <c r="U2226" s="6" t="b">
        <f xml:space="preserve"> AND(ecommerce_dataset_updated[[#This Row],[Final_Price(Rs.) _]]=ecommerce_dataset_updated[[#This Row],['[Final_Price(Rs.)']]])</f>
        <v>0</v>
      </c>
      <c r="V2226" s="5"/>
    </row>
    <row r="2227" spans="1:22">
      <c r="A2227" t="s">
        <v>8801</v>
      </c>
      <c r="B2227" t="s">
        <v>8802</v>
      </c>
      <c r="C2227" t="s">
        <v>68</v>
      </c>
      <c r="D2227" s="9" t="s">
        <v>8803</v>
      </c>
      <c r="E2227" s="8">
        <f>ecommerce_dataset_updated[[#This Row],[Price (Rs.)]]+0</f>
        <v>235.02</v>
      </c>
      <c r="F2227" s="6" t="s">
        <v>12</v>
      </c>
      <c r="G2227" s="7">
        <f>ecommerce_dataset_updated[[#This Row],[Discount (%)]]+0</f>
        <v>15</v>
      </c>
      <c r="H2227" s="6" t="s">
        <v>8804</v>
      </c>
      <c r="I2227" s="6">
        <f>ecommerce_dataset_updated[[#This Row],['[Price (Rs.)']]]*ecommerce_dataset_updated[[#This Row],['[Discount (%)']]]/100</f>
        <v>35.253</v>
      </c>
      <c r="J2227" s="6">
        <f>ecommerce_dataset_updated[[#This Row],[Final_Price(Rs.)]]+0</f>
        <v>199.77</v>
      </c>
      <c r="K2227" s="6">
        <f xml:space="preserve"> ecommerce_dataset_updated[[#This Row],['[Price (Rs.)']]]-ecommerce_dataset_updated[[#This Row],[Discount Amount _]]</f>
        <v>199.767</v>
      </c>
      <c r="L2227" t="s">
        <v>28</v>
      </c>
      <c r="M2227" t="s">
        <v>2875</v>
      </c>
      <c r="N2227" s="4" t="s">
        <v>14066</v>
      </c>
      <c r="O2227" s="4" t="s">
        <v>14055</v>
      </c>
      <c r="P2227" s="4" t="s">
        <v>14079</v>
      </c>
      <c r="Q2227" s="5">
        <f>DATE(ecommerce_dataset_updated[[#This Row],[YYYY]],ecommerce_dataset_updated[[#This Row],[MM]],ecommerce_dataset_updated[[#This Row],[DD]])</f>
        <v>45523</v>
      </c>
      <c r="R2227" s="6" t="str">
        <f>TEXT(ecommerce_dataset_updated[[#This Row],['[Purchase_Date']]], "mmm")</f>
        <v>Aug</v>
      </c>
      <c r="S2227" s="6" t="str">
        <f>TEXT(ecommerce_dataset_updated[[#This Row],['[Purchase_Date']]], "ddd")</f>
        <v>Mon</v>
      </c>
      <c r="T2227" s="6">
        <f>ecommerce_dataset_updated[[#This Row],[Final_Price(Rs.) _]]-ecommerce_dataset_updated[[#This Row],['[Final_Price(Rs.)']]]</f>
        <v>-3.0000000000143245E-3</v>
      </c>
      <c r="U2227" s="6" t="b">
        <f xml:space="preserve"> AND(ecommerce_dataset_updated[[#This Row],[Final_Price(Rs.) _]]=ecommerce_dataset_updated[[#This Row],['[Final_Price(Rs.)']]])</f>
        <v>0</v>
      </c>
      <c r="V2227" s="5"/>
    </row>
    <row r="2228" spans="1:22">
      <c r="A2228" t="s">
        <v>8805</v>
      </c>
      <c r="B2228" t="s">
        <v>8806</v>
      </c>
      <c r="C2228" t="s">
        <v>45</v>
      </c>
      <c r="D2228" s="9" t="s">
        <v>8807</v>
      </c>
      <c r="E2228" s="8">
        <f>ecommerce_dataset_updated[[#This Row],[Price (Rs.)]]+0</f>
        <v>266.64999999999998</v>
      </c>
      <c r="F2228" s="6" t="s">
        <v>12</v>
      </c>
      <c r="G2228" s="7">
        <f>ecommerce_dataset_updated[[#This Row],[Discount (%)]]+0</f>
        <v>15</v>
      </c>
      <c r="H2228" s="6" t="s">
        <v>8808</v>
      </c>
      <c r="I2228" s="6">
        <f>ecommerce_dataset_updated[[#This Row],['[Price (Rs.)']]]*ecommerce_dataset_updated[[#This Row],['[Discount (%)']]]/100</f>
        <v>39.997499999999995</v>
      </c>
      <c r="J2228" s="6">
        <f>ecommerce_dataset_updated[[#This Row],[Final_Price(Rs.)]]+0</f>
        <v>226.65</v>
      </c>
      <c r="K2228" s="6">
        <f xml:space="preserve"> ecommerce_dataset_updated[[#This Row],['[Price (Rs.)']]]-ecommerce_dataset_updated[[#This Row],[Discount Amount _]]</f>
        <v>226.65249999999997</v>
      </c>
      <c r="L2228" t="s">
        <v>28</v>
      </c>
      <c r="M2228" t="s">
        <v>1958</v>
      </c>
      <c r="N2228" s="4" t="s">
        <v>14056</v>
      </c>
      <c r="O2228" s="4" t="s">
        <v>14051</v>
      </c>
      <c r="P2228" s="4" t="s">
        <v>14079</v>
      </c>
      <c r="Q2228" s="5">
        <f>DATE(ecommerce_dataset_updated[[#This Row],[YYYY]],ecommerce_dataset_updated[[#This Row],[MM]],ecommerce_dataset_updated[[#This Row],[DD]])</f>
        <v>45350</v>
      </c>
      <c r="R2228" s="6" t="str">
        <f>TEXT(ecommerce_dataset_updated[[#This Row],['[Purchase_Date']]], "mmm")</f>
        <v>Feb</v>
      </c>
      <c r="S2228" s="6" t="str">
        <f>TEXT(ecommerce_dataset_updated[[#This Row],['[Purchase_Date']]], "ddd")</f>
        <v>Wed</v>
      </c>
      <c r="T2228" s="6">
        <f>ecommerce_dataset_updated[[#This Row],[Final_Price(Rs.) _]]-ecommerce_dataset_updated[[#This Row],['[Final_Price(Rs.)']]]</f>
        <v>2.4999999999693046E-3</v>
      </c>
      <c r="U2228" s="6" t="b">
        <f xml:space="preserve"> AND(ecommerce_dataset_updated[[#This Row],[Final_Price(Rs.) _]]=ecommerce_dataset_updated[[#This Row],['[Final_Price(Rs.)']]])</f>
        <v>0</v>
      </c>
      <c r="V2228" s="5"/>
    </row>
    <row r="2229" spans="1:22">
      <c r="A2229" t="s">
        <v>8809</v>
      </c>
      <c r="B2229" t="s">
        <v>8810</v>
      </c>
      <c r="C2229" t="s">
        <v>45</v>
      </c>
      <c r="D2229" s="9" t="s">
        <v>8811</v>
      </c>
      <c r="E2229" s="8">
        <f>ecommerce_dataset_updated[[#This Row],[Price (Rs.)]]+0</f>
        <v>228.28</v>
      </c>
      <c r="F2229" s="6" t="s">
        <v>53</v>
      </c>
      <c r="G2229" s="7">
        <f>ecommerce_dataset_updated[[#This Row],[Discount (%)]]+0</f>
        <v>5</v>
      </c>
      <c r="H2229" s="6" t="s">
        <v>8812</v>
      </c>
      <c r="I2229" s="6">
        <f>ecommerce_dataset_updated[[#This Row],['[Price (Rs.)']]]*ecommerce_dataset_updated[[#This Row],['[Discount (%)']]]/100</f>
        <v>11.414000000000001</v>
      </c>
      <c r="J2229" s="6">
        <f>ecommerce_dataset_updated[[#This Row],[Final_Price(Rs.)]]+0</f>
        <v>216.87</v>
      </c>
      <c r="K2229" s="6">
        <f xml:space="preserve"> ecommerce_dataset_updated[[#This Row],['[Price (Rs.)']]]-ecommerce_dataset_updated[[#This Row],[Discount Amount _]]</f>
        <v>216.86599999999999</v>
      </c>
      <c r="L2229" t="s">
        <v>120</v>
      </c>
      <c r="M2229" t="s">
        <v>509</v>
      </c>
      <c r="N2229" s="4" t="s">
        <v>14067</v>
      </c>
      <c r="O2229" s="4" t="s">
        <v>14050</v>
      </c>
      <c r="P2229" s="4" t="s">
        <v>14079</v>
      </c>
      <c r="Q2229" s="5">
        <f>DATE(ecommerce_dataset_updated[[#This Row],[YYYY]],ecommerce_dataset_updated[[#This Row],[MM]],ecommerce_dataset_updated[[#This Row],[DD]])</f>
        <v>45542</v>
      </c>
      <c r="R2229" s="6" t="str">
        <f>TEXT(ecommerce_dataset_updated[[#This Row],['[Purchase_Date']]], "mmm")</f>
        <v>Sep</v>
      </c>
      <c r="S2229" s="6" t="str">
        <f>TEXT(ecommerce_dataset_updated[[#This Row],['[Purchase_Date']]], "ddd")</f>
        <v>Sat</v>
      </c>
      <c r="T2229" s="6">
        <f>ecommerce_dataset_updated[[#This Row],[Final_Price(Rs.) _]]-ecommerce_dataset_updated[[#This Row],['[Final_Price(Rs.)']]]</f>
        <v>-4.0000000000190994E-3</v>
      </c>
      <c r="U2229" s="6" t="b">
        <f xml:space="preserve"> AND(ecommerce_dataset_updated[[#This Row],[Final_Price(Rs.) _]]=ecommerce_dataset_updated[[#This Row],['[Final_Price(Rs.)']]])</f>
        <v>0</v>
      </c>
      <c r="V2229" s="5"/>
    </row>
    <row r="2230" spans="1:22">
      <c r="A2230" t="s">
        <v>8813</v>
      </c>
      <c r="B2230" t="s">
        <v>8814</v>
      </c>
      <c r="C2230" t="s">
        <v>114</v>
      </c>
      <c r="D2230" s="9" t="s">
        <v>8815</v>
      </c>
      <c r="E2230" s="8">
        <f>ecommerce_dataset_updated[[#This Row],[Price (Rs.)]]+0</f>
        <v>286.86</v>
      </c>
      <c r="F2230" s="6" t="s">
        <v>26</v>
      </c>
      <c r="G2230" s="7">
        <f>ecommerce_dataset_updated[[#This Row],[Discount (%)]]+0</f>
        <v>25</v>
      </c>
      <c r="H2230" s="6" t="s">
        <v>8816</v>
      </c>
      <c r="I2230" s="6">
        <f>ecommerce_dataset_updated[[#This Row],['[Price (Rs.)']]]*ecommerce_dataset_updated[[#This Row],['[Discount (%)']]]/100</f>
        <v>71.715000000000003</v>
      </c>
      <c r="J2230" s="6">
        <f>ecommerce_dataset_updated[[#This Row],[Final_Price(Rs.)]]+0</f>
        <v>215.15</v>
      </c>
      <c r="K2230" s="6">
        <f xml:space="preserve"> ecommerce_dataset_updated[[#This Row],['[Price (Rs.)']]]-ecommerce_dataset_updated[[#This Row],[Discount Amount _]]</f>
        <v>215.14500000000001</v>
      </c>
      <c r="L2230" t="s">
        <v>14</v>
      </c>
      <c r="M2230" t="s">
        <v>171</v>
      </c>
      <c r="N2230" s="4" t="s">
        <v>14056</v>
      </c>
      <c r="O2230" s="4" t="s">
        <v>14062</v>
      </c>
      <c r="P2230" s="4" t="s">
        <v>14079</v>
      </c>
      <c r="Q2230" s="5">
        <f>DATE(ecommerce_dataset_updated[[#This Row],[YYYY]],ecommerce_dataset_updated[[#This Row],[MM]],ecommerce_dataset_updated[[#This Row],[DD]])</f>
        <v>45471</v>
      </c>
      <c r="R2230" s="6" t="str">
        <f>TEXT(ecommerce_dataset_updated[[#This Row],['[Purchase_Date']]], "mmm")</f>
        <v>Jun</v>
      </c>
      <c r="S2230" s="6" t="str">
        <f>TEXT(ecommerce_dataset_updated[[#This Row],['[Purchase_Date']]], "ddd")</f>
        <v>Fri</v>
      </c>
      <c r="T2230" s="6">
        <f>ecommerce_dataset_updated[[#This Row],[Final_Price(Rs.) _]]-ecommerce_dataset_updated[[#This Row],['[Final_Price(Rs.)']]]</f>
        <v>-4.9999999999954525E-3</v>
      </c>
      <c r="U2230" s="6" t="b">
        <f xml:space="preserve"> AND(ecommerce_dataset_updated[[#This Row],[Final_Price(Rs.) _]]=ecommerce_dataset_updated[[#This Row],['[Final_Price(Rs.)']]])</f>
        <v>0</v>
      </c>
      <c r="V2230" s="5"/>
    </row>
    <row r="2231" spans="1:22">
      <c r="A2231" t="s">
        <v>8817</v>
      </c>
      <c r="B2231" t="s">
        <v>8818</v>
      </c>
      <c r="C2231" t="s">
        <v>114</v>
      </c>
      <c r="D2231" s="9" t="s">
        <v>8819</v>
      </c>
      <c r="E2231" s="8">
        <f>ecommerce_dataset_updated[[#This Row],[Price (Rs.)]]+0</f>
        <v>235.82</v>
      </c>
      <c r="F2231" s="6" t="s">
        <v>47</v>
      </c>
      <c r="G2231" s="7">
        <f>ecommerce_dataset_updated[[#This Row],[Discount (%)]]+0</f>
        <v>50</v>
      </c>
      <c r="H2231" s="6" t="s">
        <v>7387</v>
      </c>
      <c r="I2231" s="6">
        <f>ecommerce_dataset_updated[[#This Row],['[Price (Rs.)']]]*ecommerce_dataset_updated[[#This Row],['[Discount (%)']]]/100</f>
        <v>117.91</v>
      </c>
      <c r="J2231" s="6">
        <f>ecommerce_dataset_updated[[#This Row],[Final_Price(Rs.)]]+0</f>
        <v>117.91</v>
      </c>
      <c r="K2231" s="6">
        <f xml:space="preserve"> ecommerce_dataset_updated[[#This Row],['[Price (Rs.)']]]-ecommerce_dataset_updated[[#This Row],[Discount Amount _]]</f>
        <v>117.91</v>
      </c>
      <c r="L2231" t="s">
        <v>77</v>
      </c>
      <c r="M2231" t="s">
        <v>1010</v>
      </c>
      <c r="N2231" s="4" t="s">
        <v>14055</v>
      </c>
      <c r="O2231" s="4" t="s">
        <v>14049</v>
      </c>
      <c r="P2231" s="4" t="s">
        <v>14079</v>
      </c>
      <c r="Q2231" s="5">
        <f>DATE(ecommerce_dataset_updated[[#This Row],[YYYY]],ecommerce_dataset_updated[[#This Row],[MM]],ecommerce_dataset_updated[[#This Row],[DD]])</f>
        <v>45604</v>
      </c>
      <c r="R2231" s="6" t="str">
        <f>TEXT(ecommerce_dataset_updated[[#This Row],['[Purchase_Date']]], "mmm")</f>
        <v>Nov</v>
      </c>
      <c r="S2231" s="6" t="str">
        <f>TEXT(ecommerce_dataset_updated[[#This Row],['[Purchase_Date']]], "ddd")</f>
        <v>Fri</v>
      </c>
      <c r="T2231" s="6">
        <f>ecommerce_dataset_updated[[#This Row],[Final_Price(Rs.) _]]-ecommerce_dataset_updated[[#This Row],['[Final_Price(Rs.)']]]</f>
        <v>0</v>
      </c>
      <c r="U2231" s="6" t="b">
        <f xml:space="preserve"> AND(ecommerce_dataset_updated[[#This Row],[Final_Price(Rs.) _]]=ecommerce_dataset_updated[[#This Row],['[Final_Price(Rs.)']]])</f>
        <v>1</v>
      </c>
      <c r="V2231" s="5"/>
    </row>
    <row r="2232" spans="1:22">
      <c r="A2232" t="s">
        <v>8820</v>
      </c>
      <c r="B2232" t="s">
        <v>8821</v>
      </c>
      <c r="C2232" t="s">
        <v>45</v>
      </c>
      <c r="D2232" s="9" t="s">
        <v>8822</v>
      </c>
      <c r="E2232" s="8">
        <f>ecommerce_dataset_updated[[#This Row],[Price (Rs.)]]+0</f>
        <v>418.07</v>
      </c>
      <c r="F2232" s="6" t="s">
        <v>12</v>
      </c>
      <c r="G2232" s="7">
        <f>ecommerce_dataset_updated[[#This Row],[Discount (%)]]+0</f>
        <v>15</v>
      </c>
      <c r="H2232" s="6" t="s">
        <v>8823</v>
      </c>
      <c r="I2232" s="6">
        <f>ecommerce_dataset_updated[[#This Row],['[Price (Rs.)']]]*ecommerce_dataset_updated[[#This Row],['[Discount (%)']]]/100</f>
        <v>62.710500000000003</v>
      </c>
      <c r="J2232" s="6">
        <f>ecommerce_dataset_updated[[#This Row],[Final_Price(Rs.)]]+0</f>
        <v>355.36</v>
      </c>
      <c r="K2232" s="6">
        <f xml:space="preserve"> ecommerce_dataset_updated[[#This Row],['[Price (Rs.)']]]-ecommerce_dataset_updated[[#This Row],[Discount Amount _]]</f>
        <v>355.35949999999997</v>
      </c>
      <c r="L2232" t="s">
        <v>120</v>
      </c>
      <c r="M2232" t="s">
        <v>596</v>
      </c>
      <c r="N2232" s="4" t="s">
        <v>14071</v>
      </c>
      <c r="O2232" s="4" t="s">
        <v>14050</v>
      </c>
      <c r="P2232" s="4" t="s">
        <v>14079</v>
      </c>
      <c r="Q2232" s="5">
        <f>DATE(ecommerce_dataset_updated[[#This Row],[YYYY]],ecommerce_dataset_updated[[#This Row],[MM]],ecommerce_dataset_updated[[#This Row],[DD]])</f>
        <v>45559</v>
      </c>
      <c r="R2232" s="6" t="str">
        <f>TEXT(ecommerce_dataset_updated[[#This Row],['[Purchase_Date']]], "mmm")</f>
        <v>Sep</v>
      </c>
      <c r="S2232" s="6" t="str">
        <f>TEXT(ecommerce_dataset_updated[[#This Row],['[Purchase_Date']]], "ddd")</f>
        <v>Tue</v>
      </c>
      <c r="T2232" s="6">
        <f>ecommerce_dataset_updated[[#This Row],[Final_Price(Rs.) _]]-ecommerce_dataset_updated[[#This Row],['[Final_Price(Rs.)']]]</f>
        <v>-5.0000000004501999E-4</v>
      </c>
      <c r="U2232" s="6" t="b">
        <f xml:space="preserve"> AND(ecommerce_dataset_updated[[#This Row],[Final_Price(Rs.) _]]=ecommerce_dataset_updated[[#This Row],['[Final_Price(Rs.)']]])</f>
        <v>0</v>
      </c>
      <c r="V2232" s="5"/>
    </row>
    <row r="2233" spans="1:22">
      <c r="A2233" t="s">
        <v>8824</v>
      </c>
      <c r="B2233" t="s">
        <v>8825</v>
      </c>
      <c r="C2233" t="s">
        <v>32</v>
      </c>
      <c r="D2233" s="9" t="s">
        <v>8826</v>
      </c>
      <c r="E2233" s="8">
        <f>ecommerce_dataset_updated[[#This Row],[Price (Rs.)]]+0</f>
        <v>137.79</v>
      </c>
      <c r="F2233" s="6" t="s">
        <v>107</v>
      </c>
      <c r="G2233" s="7">
        <f>ecommerce_dataset_updated[[#This Row],[Discount (%)]]+0</f>
        <v>0</v>
      </c>
      <c r="H2233" s="6" t="s">
        <v>8826</v>
      </c>
      <c r="I2233" s="6">
        <f>ecommerce_dataset_updated[[#This Row],['[Price (Rs.)']]]*ecommerce_dataset_updated[[#This Row],['[Discount (%)']]]/100</f>
        <v>0</v>
      </c>
      <c r="J2233" s="6">
        <f>ecommerce_dataset_updated[[#This Row],[Final_Price(Rs.)]]+0</f>
        <v>137.79</v>
      </c>
      <c r="K2233" s="6">
        <f xml:space="preserve"> ecommerce_dataset_updated[[#This Row],['[Price (Rs.)']]]-ecommerce_dataset_updated[[#This Row],[Discount Amount _]]</f>
        <v>137.79</v>
      </c>
      <c r="L2233" t="s">
        <v>77</v>
      </c>
      <c r="M2233" t="s">
        <v>1953</v>
      </c>
      <c r="N2233" s="4" t="s">
        <v>14065</v>
      </c>
      <c r="O2233" s="4" t="s">
        <v>14059</v>
      </c>
      <c r="P2233" s="4" t="s">
        <v>14079</v>
      </c>
      <c r="Q2233" s="5">
        <f>DATE(ecommerce_dataset_updated[[#This Row],[YYYY]],ecommerce_dataset_updated[[#This Row],[MM]],ecommerce_dataset_updated[[#This Row],[DD]])</f>
        <v>45435</v>
      </c>
      <c r="R2233" s="6" t="str">
        <f>TEXT(ecommerce_dataset_updated[[#This Row],['[Purchase_Date']]], "mmm")</f>
        <v>May</v>
      </c>
      <c r="S2233" s="6" t="str">
        <f>TEXT(ecommerce_dataset_updated[[#This Row],['[Purchase_Date']]], "ddd")</f>
        <v>Thu</v>
      </c>
      <c r="T2233" s="6">
        <f>ecommerce_dataset_updated[[#This Row],[Final_Price(Rs.) _]]-ecommerce_dataset_updated[[#This Row],['[Final_Price(Rs.)']]]</f>
        <v>0</v>
      </c>
      <c r="U2233" s="6" t="b">
        <f xml:space="preserve"> AND(ecommerce_dataset_updated[[#This Row],[Final_Price(Rs.) _]]=ecommerce_dataset_updated[[#This Row],['[Final_Price(Rs.)']]])</f>
        <v>1</v>
      </c>
      <c r="V2233" s="5"/>
    </row>
    <row r="2234" spans="1:22">
      <c r="A2234" t="s">
        <v>8827</v>
      </c>
      <c r="B2234" t="s">
        <v>8828</v>
      </c>
      <c r="C2234" t="s">
        <v>32</v>
      </c>
      <c r="D2234" s="9" t="s">
        <v>8829</v>
      </c>
      <c r="E2234" s="8">
        <f>ecommerce_dataset_updated[[#This Row],[Price (Rs.)]]+0</f>
        <v>397.37</v>
      </c>
      <c r="F2234" s="6" t="s">
        <v>75</v>
      </c>
      <c r="G2234" s="7">
        <f>ecommerce_dataset_updated[[#This Row],[Discount (%)]]+0</f>
        <v>10</v>
      </c>
      <c r="H2234" s="6" t="s">
        <v>8830</v>
      </c>
      <c r="I2234" s="6">
        <f>ecommerce_dataset_updated[[#This Row],['[Price (Rs.)']]]*ecommerce_dataset_updated[[#This Row],['[Discount (%)']]]/100</f>
        <v>39.736999999999995</v>
      </c>
      <c r="J2234" s="6">
        <f>ecommerce_dataset_updated[[#This Row],[Final_Price(Rs.)]]+0</f>
        <v>357.63</v>
      </c>
      <c r="K2234" s="6">
        <f xml:space="preserve"> ecommerce_dataset_updated[[#This Row],['[Price (Rs.)']]]-ecommerce_dataset_updated[[#This Row],[Discount Amount _]]</f>
        <v>357.63300000000004</v>
      </c>
      <c r="L2234" t="s">
        <v>28</v>
      </c>
      <c r="M2234" t="s">
        <v>150</v>
      </c>
      <c r="N2234" s="4" t="s">
        <v>14057</v>
      </c>
      <c r="O2234" s="4" t="s">
        <v>14051</v>
      </c>
      <c r="P2234" s="4" t="s">
        <v>14079</v>
      </c>
      <c r="Q2234" s="5">
        <f>DATE(ecommerce_dataset_updated[[#This Row],[YYYY]],ecommerce_dataset_updated[[#This Row],[MM]],ecommerce_dataset_updated[[#This Row],[DD]])</f>
        <v>45325</v>
      </c>
      <c r="R2234" s="6" t="str">
        <f>TEXT(ecommerce_dataset_updated[[#This Row],['[Purchase_Date']]], "mmm")</f>
        <v>Feb</v>
      </c>
      <c r="S2234" s="6" t="str">
        <f>TEXT(ecommerce_dataset_updated[[#This Row],['[Purchase_Date']]], "ddd")</f>
        <v>Sat</v>
      </c>
      <c r="T2234" s="6">
        <f>ecommerce_dataset_updated[[#This Row],[Final_Price(Rs.) _]]-ecommerce_dataset_updated[[#This Row],['[Final_Price(Rs.)']]]</f>
        <v>3.0000000000427463E-3</v>
      </c>
      <c r="U2234" s="6" t="b">
        <f xml:space="preserve"> AND(ecommerce_dataset_updated[[#This Row],[Final_Price(Rs.) _]]=ecommerce_dataset_updated[[#This Row],['[Final_Price(Rs.)']]])</f>
        <v>0</v>
      </c>
      <c r="V2234" s="5"/>
    </row>
    <row r="2235" spans="1:22">
      <c r="A2235" t="s">
        <v>8831</v>
      </c>
      <c r="B2235" t="s">
        <v>8832</v>
      </c>
      <c r="C2235" t="s">
        <v>10</v>
      </c>
      <c r="D2235" s="9" t="s">
        <v>3332</v>
      </c>
      <c r="E2235" s="8">
        <f>ecommerce_dataset_updated[[#This Row],[Price (Rs.)]]+0</f>
        <v>306.61</v>
      </c>
      <c r="F2235" s="6" t="s">
        <v>47</v>
      </c>
      <c r="G2235" s="7">
        <f>ecommerce_dataset_updated[[#This Row],[Discount (%)]]+0</f>
        <v>50</v>
      </c>
      <c r="H2235" s="6" t="s">
        <v>8833</v>
      </c>
      <c r="I2235" s="6">
        <f>ecommerce_dataset_updated[[#This Row],['[Price (Rs.)']]]*ecommerce_dataset_updated[[#This Row],['[Discount (%)']]]/100</f>
        <v>153.30500000000001</v>
      </c>
      <c r="J2235" s="6">
        <f>ecommerce_dataset_updated[[#This Row],[Final_Price(Rs.)]]+0</f>
        <v>153.31</v>
      </c>
      <c r="K2235" s="6">
        <f xml:space="preserve"> ecommerce_dataset_updated[[#This Row],['[Price (Rs.)']]]-ecommerce_dataset_updated[[#This Row],[Discount Amount _]]</f>
        <v>153.30500000000001</v>
      </c>
      <c r="L2235" t="s">
        <v>120</v>
      </c>
      <c r="M2235" t="s">
        <v>1234</v>
      </c>
      <c r="N2235" s="4" t="s">
        <v>75</v>
      </c>
      <c r="O2235" s="4" t="s">
        <v>75</v>
      </c>
      <c r="P2235" s="4" t="s">
        <v>14079</v>
      </c>
      <c r="Q2235" s="5">
        <f>DATE(ecommerce_dataset_updated[[#This Row],[YYYY]],ecommerce_dataset_updated[[#This Row],[MM]],ecommerce_dataset_updated[[#This Row],[DD]])</f>
        <v>45575</v>
      </c>
      <c r="R2235" s="6" t="str">
        <f>TEXT(ecommerce_dataset_updated[[#This Row],['[Purchase_Date']]], "mmm")</f>
        <v>Oct</v>
      </c>
      <c r="S2235" s="6" t="str">
        <f>TEXT(ecommerce_dataset_updated[[#This Row],['[Purchase_Date']]], "ddd")</f>
        <v>Thu</v>
      </c>
      <c r="T2235" s="6">
        <f>ecommerce_dataset_updated[[#This Row],[Final_Price(Rs.) _]]-ecommerce_dataset_updated[[#This Row],['[Final_Price(Rs.)']]]</f>
        <v>-4.9999999999954525E-3</v>
      </c>
      <c r="U2235" s="6" t="b">
        <f xml:space="preserve"> AND(ecommerce_dataset_updated[[#This Row],[Final_Price(Rs.) _]]=ecommerce_dataset_updated[[#This Row],['[Final_Price(Rs.)']]])</f>
        <v>0</v>
      </c>
      <c r="V2235" s="5"/>
    </row>
    <row r="2236" spans="1:22">
      <c r="A2236" t="s">
        <v>8834</v>
      </c>
      <c r="B2236" t="s">
        <v>8835</v>
      </c>
      <c r="C2236" t="s">
        <v>10</v>
      </c>
      <c r="D2236" s="9" t="s">
        <v>8836</v>
      </c>
      <c r="E2236" s="8">
        <f>ecommerce_dataset_updated[[#This Row],[Price (Rs.)]]+0</f>
        <v>476.73</v>
      </c>
      <c r="F2236" s="6" t="s">
        <v>20</v>
      </c>
      <c r="G2236" s="7">
        <f>ecommerce_dataset_updated[[#This Row],[Discount (%)]]+0</f>
        <v>20</v>
      </c>
      <c r="H2236" s="6" t="s">
        <v>8837</v>
      </c>
      <c r="I2236" s="6">
        <f>ecommerce_dataset_updated[[#This Row],['[Price (Rs.)']]]*ecommerce_dataset_updated[[#This Row],['[Discount (%)']]]/100</f>
        <v>95.346000000000004</v>
      </c>
      <c r="J2236" s="6">
        <f>ecommerce_dataset_updated[[#This Row],[Final_Price(Rs.)]]+0</f>
        <v>381.38</v>
      </c>
      <c r="K2236" s="6">
        <f xml:space="preserve"> ecommerce_dataset_updated[[#This Row],['[Price (Rs.)']]]-ecommerce_dataset_updated[[#This Row],[Discount Amount _]]</f>
        <v>381.38400000000001</v>
      </c>
      <c r="L2236" t="s">
        <v>28</v>
      </c>
      <c r="M2236" t="s">
        <v>156</v>
      </c>
      <c r="N2236" s="4" t="s">
        <v>2910</v>
      </c>
      <c r="O2236" s="4" t="s">
        <v>14053</v>
      </c>
      <c r="P2236" s="4" t="s">
        <v>14079</v>
      </c>
      <c r="Q2236" s="5">
        <f>DATE(ecommerce_dataset_updated[[#This Row],[YYYY]],ecommerce_dataset_updated[[#This Row],[MM]],ecommerce_dataset_updated[[#This Row],[DD]])</f>
        <v>45396</v>
      </c>
      <c r="R2236" s="6" t="str">
        <f>TEXT(ecommerce_dataset_updated[[#This Row],['[Purchase_Date']]], "mmm")</f>
        <v>Apr</v>
      </c>
      <c r="S2236" s="6" t="str">
        <f>TEXT(ecommerce_dataset_updated[[#This Row],['[Purchase_Date']]], "ddd")</f>
        <v>Sun</v>
      </c>
      <c r="T2236" s="6">
        <f>ecommerce_dataset_updated[[#This Row],[Final_Price(Rs.) _]]-ecommerce_dataset_updated[[#This Row],['[Final_Price(Rs.)']]]</f>
        <v>4.0000000000190994E-3</v>
      </c>
      <c r="U2236" s="6" t="b">
        <f xml:space="preserve"> AND(ecommerce_dataset_updated[[#This Row],[Final_Price(Rs.) _]]=ecommerce_dataset_updated[[#This Row],['[Final_Price(Rs.)']]])</f>
        <v>0</v>
      </c>
      <c r="V2236" s="5"/>
    </row>
    <row r="2237" spans="1:22">
      <c r="A2237" t="s">
        <v>8838</v>
      </c>
      <c r="B2237" t="s">
        <v>8839</v>
      </c>
      <c r="C2237" t="s">
        <v>32</v>
      </c>
      <c r="D2237" s="9" t="s">
        <v>8840</v>
      </c>
      <c r="E2237" s="8">
        <f>ecommerce_dataset_updated[[#This Row],[Price (Rs.)]]+0</f>
        <v>233.8</v>
      </c>
      <c r="F2237" s="6" t="s">
        <v>75</v>
      </c>
      <c r="G2237" s="7">
        <f>ecommerce_dataset_updated[[#This Row],[Discount (%)]]+0</f>
        <v>10</v>
      </c>
      <c r="H2237" s="6" t="s">
        <v>8841</v>
      </c>
      <c r="I2237" s="6">
        <f>ecommerce_dataset_updated[[#This Row],['[Price (Rs.)']]]*ecommerce_dataset_updated[[#This Row],['[Discount (%)']]]/100</f>
        <v>23.38</v>
      </c>
      <c r="J2237" s="6">
        <f>ecommerce_dataset_updated[[#This Row],[Final_Price(Rs.)]]+0</f>
        <v>210.42</v>
      </c>
      <c r="K2237" s="6">
        <f xml:space="preserve"> ecommerce_dataset_updated[[#This Row],['[Price (Rs.)']]]-ecommerce_dataset_updated[[#This Row],[Discount Amount _]]</f>
        <v>210.42000000000002</v>
      </c>
      <c r="L2237" t="s">
        <v>14</v>
      </c>
      <c r="M2237" t="s">
        <v>536</v>
      </c>
      <c r="N2237" s="4" t="s">
        <v>14057</v>
      </c>
      <c r="O2237" s="4" t="s">
        <v>14052</v>
      </c>
      <c r="P2237" s="4" t="s">
        <v>14079</v>
      </c>
      <c r="Q2237" s="5">
        <f>DATE(ecommerce_dataset_updated[[#This Row],[YYYY]],ecommerce_dataset_updated[[#This Row],[MM]],ecommerce_dataset_updated[[#This Row],[DD]])</f>
        <v>45294</v>
      </c>
      <c r="R2237" s="6" t="str">
        <f>TEXT(ecommerce_dataset_updated[[#This Row],['[Purchase_Date']]], "mmm")</f>
        <v>Jan</v>
      </c>
      <c r="S2237" s="6" t="str">
        <f>TEXT(ecommerce_dataset_updated[[#This Row],['[Purchase_Date']]], "ddd")</f>
        <v>Wed</v>
      </c>
      <c r="T2237" s="6">
        <f>ecommerce_dataset_updated[[#This Row],[Final_Price(Rs.) _]]-ecommerce_dataset_updated[[#This Row],['[Final_Price(Rs.)']]]</f>
        <v>0</v>
      </c>
      <c r="U2237" s="6" t="b">
        <f xml:space="preserve"> AND(ecommerce_dataset_updated[[#This Row],[Final_Price(Rs.) _]]=ecommerce_dataset_updated[[#This Row],['[Final_Price(Rs.)']]])</f>
        <v>1</v>
      </c>
      <c r="V2237" s="5"/>
    </row>
    <row r="2238" spans="1:22">
      <c r="A2238" t="s">
        <v>8842</v>
      </c>
      <c r="B2238" t="s">
        <v>8843</v>
      </c>
      <c r="C2238" t="s">
        <v>39</v>
      </c>
      <c r="D2238" s="9" t="s">
        <v>8844</v>
      </c>
      <c r="E2238" s="8">
        <f>ecommerce_dataset_updated[[#This Row],[Price (Rs.)]]+0</f>
        <v>372.91</v>
      </c>
      <c r="F2238" s="6" t="s">
        <v>26</v>
      </c>
      <c r="G2238" s="7">
        <f>ecommerce_dataset_updated[[#This Row],[Discount (%)]]+0</f>
        <v>25</v>
      </c>
      <c r="H2238" s="6" t="s">
        <v>8845</v>
      </c>
      <c r="I2238" s="6">
        <f>ecommerce_dataset_updated[[#This Row],['[Price (Rs.)']]]*ecommerce_dataset_updated[[#This Row],['[Discount (%)']]]/100</f>
        <v>93.227500000000006</v>
      </c>
      <c r="J2238" s="6">
        <f>ecommerce_dataset_updated[[#This Row],[Final_Price(Rs.)]]+0</f>
        <v>279.68</v>
      </c>
      <c r="K2238" s="6">
        <f xml:space="preserve"> ecommerce_dataset_updated[[#This Row],['[Price (Rs.)']]]-ecommerce_dataset_updated[[#This Row],[Discount Amount _]]</f>
        <v>279.6825</v>
      </c>
      <c r="L2238" t="s">
        <v>77</v>
      </c>
      <c r="M2238" t="s">
        <v>1531</v>
      </c>
      <c r="N2238" s="4" t="s">
        <v>14060</v>
      </c>
      <c r="O2238" s="4" t="s">
        <v>14062</v>
      </c>
      <c r="P2238" s="4" t="s">
        <v>14079</v>
      </c>
      <c r="Q2238" s="5">
        <f>DATE(ecommerce_dataset_updated[[#This Row],[YYYY]],ecommerce_dataset_updated[[#This Row],[MM]],ecommerce_dataset_updated[[#This Row],[DD]])</f>
        <v>45469</v>
      </c>
      <c r="R2238" s="6" t="str">
        <f>TEXT(ecommerce_dataset_updated[[#This Row],['[Purchase_Date']]], "mmm")</f>
        <v>Jun</v>
      </c>
      <c r="S2238" s="6" t="str">
        <f>TEXT(ecommerce_dataset_updated[[#This Row],['[Purchase_Date']]], "ddd")</f>
        <v>Wed</v>
      </c>
      <c r="T2238" s="6">
        <f>ecommerce_dataset_updated[[#This Row],[Final_Price(Rs.) _]]-ecommerce_dataset_updated[[#This Row],['[Final_Price(Rs.)']]]</f>
        <v>2.4999999999977263E-3</v>
      </c>
      <c r="U2238" s="6" t="b">
        <f xml:space="preserve"> AND(ecommerce_dataset_updated[[#This Row],[Final_Price(Rs.) _]]=ecommerce_dataset_updated[[#This Row],['[Final_Price(Rs.)']]])</f>
        <v>0</v>
      </c>
      <c r="V2238" s="5"/>
    </row>
    <row r="2239" spans="1:22">
      <c r="A2239" t="s">
        <v>8846</v>
      </c>
      <c r="B2239" t="s">
        <v>8847</v>
      </c>
      <c r="C2239" t="s">
        <v>114</v>
      </c>
      <c r="D2239" s="9" t="s">
        <v>8848</v>
      </c>
      <c r="E2239" s="8">
        <f>ecommerce_dataset_updated[[#This Row],[Price (Rs.)]]+0</f>
        <v>203.99</v>
      </c>
      <c r="F2239" s="6" t="s">
        <v>20</v>
      </c>
      <c r="G2239" s="7">
        <f>ecommerce_dataset_updated[[#This Row],[Discount (%)]]+0</f>
        <v>20</v>
      </c>
      <c r="H2239" s="6" t="s">
        <v>8849</v>
      </c>
      <c r="I2239" s="6">
        <f>ecommerce_dataset_updated[[#This Row],['[Price (Rs.)']]]*ecommerce_dataset_updated[[#This Row],['[Discount (%)']]]/100</f>
        <v>40.798000000000002</v>
      </c>
      <c r="J2239" s="6">
        <f>ecommerce_dataset_updated[[#This Row],[Final_Price(Rs.)]]+0</f>
        <v>163.19</v>
      </c>
      <c r="K2239" s="6">
        <f xml:space="preserve"> ecommerce_dataset_updated[[#This Row],['[Price (Rs.)']]]-ecommerce_dataset_updated[[#This Row],[Discount Amount _]]</f>
        <v>163.19200000000001</v>
      </c>
      <c r="L2239" t="s">
        <v>14</v>
      </c>
      <c r="M2239" t="s">
        <v>254</v>
      </c>
      <c r="N2239" s="4" t="s">
        <v>26</v>
      </c>
      <c r="O2239" s="4" t="s">
        <v>14051</v>
      </c>
      <c r="P2239" s="4" t="s">
        <v>14079</v>
      </c>
      <c r="Q2239" s="5">
        <f>DATE(ecommerce_dataset_updated[[#This Row],[YYYY]],ecommerce_dataset_updated[[#This Row],[MM]],ecommerce_dataset_updated[[#This Row],[DD]])</f>
        <v>45347</v>
      </c>
      <c r="R2239" s="6" t="str">
        <f>TEXT(ecommerce_dataset_updated[[#This Row],['[Purchase_Date']]], "mmm")</f>
        <v>Feb</v>
      </c>
      <c r="S2239" s="6" t="str">
        <f>TEXT(ecommerce_dataset_updated[[#This Row],['[Purchase_Date']]], "ddd")</f>
        <v>Sun</v>
      </c>
      <c r="T2239" s="6">
        <f>ecommerce_dataset_updated[[#This Row],[Final_Price(Rs.) _]]-ecommerce_dataset_updated[[#This Row],['[Final_Price(Rs.)']]]</f>
        <v>2.0000000000095497E-3</v>
      </c>
      <c r="U2239" s="6" t="b">
        <f xml:space="preserve"> AND(ecommerce_dataset_updated[[#This Row],[Final_Price(Rs.) _]]=ecommerce_dataset_updated[[#This Row],['[Final_Price(Rs.)']]])</f>
        <v>0</v>
      </c>
      <c r="V2239" s="5"/>
    </row>
    <row r="2240" spans="1:22">
      <c r="A2240" t="s">
        <v>8850</v>
      </c>
      <c r="B2240" t="s">
        <v>8851</v>
      </c>
      <c r="C2240" t="s">
        <v>32</v>
      </c>
      <c r="D2240" s="9" t="s">
        <v>8852</v>
      </c>
      <c r="E2240" s="8">
        <f>ecommerce_dataset_updated[[#This Row],[Price (Rs.)]]+0</f>
        <v>135.87</v>
      </c>
      <c r="F2240" s="6" t="s">
        <v>26</v>
      </c>
      <c r="G2240" s="7">
        <f>ecommerce_dataset_updated[[#This Row],[Discount (%)]]+0</f>
        <v>25</v>
      </c>
      <c r="H2240" s="6" t="s">
        <v>8853</v>
      </c>
      <c r="I2240" s="6">
        <f>ecommerce_dataset_updated[[#This Row],['[Price (Rs.)']]]*ecommerce_dataset_updated[[#This Row],['[Discount (%)']]]/100</f>
        <v>33.967500000000001</v>
      </c>
      <c r="J2240" s="6">
        <f>ecommerce_dataset_updated[[#This Row],[Final_Price(Rs.)]]+0</f>
        <v>101.9</v>
      </c>
      <c r="K2240" s="6">
        <f xml:space="preserve"> ecommerce_dataset_updated[[#This Row],['[Price (Rs.)']]]-ecommerce_dataset_updated[[#This Row],[Discount Amount _]]</f>
        <v>101.9025</v>
      </c>
      <c r="L2240" t="s">
        <v>120</v>
      </c>
      <c r="M2240" t="s">
        <v>2919</v>
      </c>
      <c r="N2240" s="4" t="s">
        <v>14064</v>
      </c>
      <c r="O2240" s="4" t="s">
        <v>14059</v>
      </c>
      <c r="P2240" s="4" t="s">
        <v>14079</v>
      </c>
      <c r="Q2240" s="5">
        <f>DATE(ecommerce_dataset_updated[[#This Row],[YYYY]],ecommerce_dataset_updated[[#This Row],[MM]],ecommerce_dataset_updated[[#This Row],[DD]])</f>
        <v>45425</v>
      </c>
      <c r="R2240" s="6" t="str">
        <f>TEXT(ecommerce_dataset_updated[[#This Row],['[Purchase_Date']]], "mmm")</f>
        <v>May</v>
      </c>
      <c r="S2240" s="6" t="str">
        <f>TEXT(ecommerce_dataset_updated[[#This Row],['[Purchase_Date']]], "ddd")</f>
        <v>Mon</v>
      </c>
      <c r="T2240" s="6">
        <f>ecommerce_dataset_updated[[#This Row],[Final_Price(Rs.) _]]-ecommerce_dataset_updated[[#This Row],['[Final_Price(Rs.)']]]</f>
        <v>2.4999999999977263E-3</v>
      </c>
      <c r="U2240" s="6" t="b">
        <f xml:space="preserve"> AND(ecommerce_dataset_updated[[#This Row],[Final_Price(Rs.) _]]=ecommerce_dataset_updated[[#This Row],['[Final_Price(Rs.)']]])</f>
        <v>0</v>
      </c>
      <c r="V2240" s="5"/>
    </row>
    <row r="2241" spans="1:22">
      <c r="A2241" t="s">
        <v>8854</v>
      </c>
      <c r="B2241" t="s">
        <v>8855</v>
      </c>
      <c r="C2241" t="s">
        <v>39</v>
      </c>
      <c r="D2241" s="9" t="s">
        <v>8856</v>
      </c>
      <c r="E2241" s="8">
        <f>ecommerce_dataset_updated[[#This Row],[Price (Rs.)]]+0</f>
        <v>210.69</v>
      </c>
      <c r="F2241" s="6" t="s">
        <v>75</v>
      </c>
      <c r="G2241" s="7">
        <f>ecommerce_dataset_updated[[#This Row],[Discount (%)]]+0</f>
        <v>10</v>
      </c>
      <c r="H2241" s="6" t="s">
        <v>8857</v>
      </c>
      <c r="I2241" s="6">
        <f>ecommerce_dataset_updated[[#This Row],['[Price (Rs.)']]]*ecommerce_dataset_updated[[#This Row],['[Discount (%)']]]/100</f>
        <v>21.069000000000003</v>
      </c>
      <c r="J2241" s="6">
        <f>ecommerce_dataset_updated[[#This Row],[Final_Price(Rs.)]]+0</f>
        <v>189.62</v>
      </c>
      <c r="K2241" s="6">
        <f xml:space="preserve"> ecommerce_dataset_updated[[#This Row],['[Price (Rs.)']]]-ecommerce_dataset_updated[[#This Row],[Discount Amount _]]</f>
        <v>189.62099999999998</v>
      </c>
      <c r="L2241" t="s">
        <v>28</v>
      </c>
      <c r="M2241" t="s">
        <v>891</v>
      </c>
      <c r="N2241" s="4" t="s">
        <v>20</v>
      </c>
      <c r="O2241" s="4" t="s">
        <v>75</v>
      </c>
      <c r="P2241" s="4" t="s">
        <v>14079</v>
      </c>
      <c r="Q2241" s="5">
        <f>DATE(ecommerce_dataset_updated[[#This Row],[YYYY]],ecommerce_dataset_updated[[#This Row],[MM]],ecommerce_dataset_updated[[#This Row],[DD]])</f>
        <v>45585</v>
      </c>
      <c r="R2241" s="6" t="str">
        <f>TEXT(ecommerce_dataset_updated[[#This Row],['[Purchase_Date']]], "mmm")</f>
        <v>Oct</v>
      </c>
      <c r="S2241" s="6" t="str">
        <f>TEXT(ecommerce_dataset_updated[[#This Row],['[Purchase_Date']]], "ddd")</f>
        <v>Sun</v>
      </c>
      <c r="T2241" s="6">
        <f>ecommerce_dataset_updated[[#This Row],[Final_Price(Rs.) _]]-ecommerce_dataset_updated[[#This Row],['[Final_Price(Rs.)']]]</f>
        <v>9.9999999997635314E-4</v>
      </c>
      <c r="U2241" s="6" t="b">
        <f xml:space="preserve"> AND(ecommerce_dataset_updated[[#This Row],[Final_Price(Rs.) _]]=ecommerce_dataset_updated[[#This Row],['[Final_Price(Rs.)']]])</f>
        <v>0</v>
      </c>
      <c r="V2241" s="5"/>
    </row>
    <row r="2242" spans="1:22">
      <c r="A2242" t="s">
        <v>8858</v>
      </c>
      <c r="B2242" t="s">
        <v>8859</v>
      </c>
      <c r="C2242" t="s">
        <v>68</v>
      </c>
      <c r="D2242" s="9" t="s">
        <v>8860</v>
      </c>
      <c r="E2242" s="8">
        <f>ecommerce_dataset_updated[[#This Row],[Price (Rs.)]]+0</f>
        <v>55.36</v>
      </c>
      <c r="F2242" s="6" t="s">
        <v>20</v>
      </c>
      <c r="G2242" s="7">
        <f>ecommerce_dataset_updated[[#This Row],[Discount (%)]]+0</f>
        <v>20</v>
      </c>
      <c r="H2242" s="6" t="s">
        <v>1569</v>
      </c>
      <c r="I2242" s="6">
        <f>ecommerce_dataset_updated[[#This Row],['[Price (Rs.)']]]*ecommerce_dataset_updated[[#This Row],['[Discount (%)']]]/100</f>
        <v>11.072000000000001</v>
      </c>
      <c r="J2242" s="6">
        <f>ecommerce_dataset_updated[[#This Row],[Final_Price(Rs.)]]+0</f>
        <v>44.29</v>
      </c>
      <c r="K2242" s="6">
        <f xml:space="preserve"> ecommerce_dataset_updated[[#This Row],['[Price (Rs.)']]]-ecommerce_dataset_updated[[#This Row],[Discount Amount _]]</f>
        <v>44.287999999999997</v>
      </c>
      <c r="L2242" t="s">
        <v>35</v>
      </c>
      <c r="M2242" t="s">
        <v>464</v>
      </c>
      <c r="N2242" s="4" t="s">
        <v>14059</v>
      </c>
      <c r="O2242" s="4" t="s">
        <v>75</v>
      </c>
      <c r="P2242" s="4" t="s">
        <v>14079</v>
      </c>
      <c r="Q2242" s="5">
        <f>DATE(ecommerce_dataset_updated[[#This Row],[YYYY]],ecommerce_dataset_updated[[#This Row],[MM]],ecommerce_dataset_updated[[#This Row],[DD]])</f>
        <v>45570</v>
      </c>
      <c r="R2242" s="6" t="str">
        <f>TEXT(ecommerce_dataset_updated[[#This Row],['[Purchase_Date']]], "mmm")</f>
        <v>Oct</v>
      </c>
      <c r="S2242" s="6" t="str">
        <f>TEXT(ecommerce_dataset_updated[[#This Row],['[Purchase_Date']]], "ddd")</f>
        <v>Sat</v>
      </c>
      <c r="T2242" s="6">
        <f>ecommerce_dataset_updated[[#This Row],[Final_Price(Rs.) _]]-ecommerce_dataset_updated[[#This Row],['[Final_Price(Rs.)']]]</f>
        <v>-2.0000000000024443E-3</v>
      </c>
      <c r="U2242" s="6" t="b">
        <f xml:space="preserve"> AND(ecommerce_dataset_updated[[#This Row],[Final_Price(Rs.) _]]=ecommerce_dataset_updated[[#This Row],['[Final_Price(Rs.)']]])</f>
        <v>0</v>
      </c>
      <c r="V2242" s="5"/>
    </row>
    <row r="2243" spans="1:22">
      <c r="A2243" t="s">
        <v>8861</v>
      </c>
      <c r="B2243" t="s">
        <v>8862</v>
      </c>
      <c r="C2243" t="s">
        <v>45</v>
      </c>
      <c r="D2243" s="9" t="s">
        <v>8863</v>
      </c>
      <c r="E2243" s="8">
        <f>ecommerce_dataset_updated[[#This Row],[Price (Rs.)]]+0</f>
        <v>392.88</v>
      </c>
      <c r="F2243" s="6" t="s">
        <v>26</v>
      </c>
      <c r="G2243" s="7">
        <f>ecommerce_dataset_updated[[#This Row],[Discount (%)]]+0</f>
        <v>25</v>
      </c>
      <c r="H2243" s="6" t="s">
        <v>1646</v>
      </c>
      <c r="I2243" s="6">
        <f>ecommerce_dataset_updated[[#This Row],['[Price (Rs.)']]]*ecommerce_dataset_updated[[#This Row],['[Discount (%)']]]/100</f>
        <v>98.22</v>
      </c>
      <c r="J2243" s="6">
        <f>ecommerce_dataset_updated[[#This Row],[Final_Price(Rs.)]]+0</f>
        <v>294.66000000000003</v>
      </c>
      <c r="K2243" s="6">
        <f xml:space="preserve"> ecommerce_dataset_updated[[#This Row],['[Price (Rs.)']]]-ecommerce_dataset_updated[[#This Row],[Discount Amount _]]</f>
        <v>294.65999999999997</v>
      </c>
      <c r="L2243" t="s">
        <v>14</v>
      </c>
      <c r="M2243" t="s">
        <v>259</v>
      </c>
      <c r="N2243" s="4" t="s">
        <v>154</v>
      </c>
      <c r="O2243" s="4" t="s">
        <v>75</v>
      </c>
      <c r="P2243" s="4" t="s">
        <v>14079</v>
      </c>
      <c r="Q2243" s="5">
        <f>DATE(ecommerce_dataset_updated[[#This Row],[YYYY]],ecommerce_dataset_updated[[#This Row],[MM]],ecommerce_dataset_updated[[#This Row],[DD]])</f>
        <v>45595</v>
      </c>
      <c r="R2243" s="6" t="str">
        <f>TEXT(ecommerce_dataset_updated[[#This Row],['[Purchase_Date']]], "mmm")</f>
        <v>Oct</v>
      </c>
      <c r="S2243" s="6" t="str">
        <f>TEXT(ecommerce_dataset_updated[[#This Row],['[Purchase_Date']]], "ddd")</f>
        <v>Wed</v>
      </c>
      <c r="T2243" s="6">
        <f>ecommerce_dataset_updated[[#This Row],[Final_Price(Rs.) _]]-ecommerce_dataset_updated[[#This Row],['[Final_Price(Rs.)']]]</f>
        <v>0</v>
      </c>
      <c r="U2243" s="6" t="b">
        <f xml:space="preserve"> AND(ecommerce_dataset_updated[[#This Row],[Final_Price(Rs.) _]]=ecommerce_dataset_updated[[#This Row],['[Final_Price(Rs.)']]])</f>
        <v>1</v>
      </c>
      <c r="V2243" s="5"/>
    </row>
    <row r="2244" spans="1:22">
      <c r="A2244" t="s">
        <v>8864</v>
      </c>
      <c r="B2244" t="s">
        <v>8865</v>
      </c>
      <c r="C2244" t="s">
        <v>18</v>
      </c>
      <c r="D2244" s="9" t="s">
        <v>8866</v>
      </c>
      <c r="E2244" s="8">
        <f>ecommerce_dataset_updated[[#This Row],[Price (Rs.)]]+0</f>
        <v>297.60000000000002</v>
      </c>
      <c r="F2244" s="6" t="s">
        <v>47</v>
      </c>
      <c r="G2244" s="7">
        <f>ecommerce_dataset_updated[[#This Row],[Discount (%)]]+0</f>
        <v>50</v>
      </c>
      <c r="H2244" s="6" t="s">
        <v>8867</v>
      </c>
      <c r="I2244" s="6">
        <f>ecommerce_dataset_updated[[#This Row],['[Price (Rs.)']]]*ecommerce_dataset_updated[[#This Row],['[Discount (%)']]]/100</f>
        <v>148.80000000000001</v>
      </c>
      <c r="J2244" s="6">
        <f>ecommerce_dataset_updated[[#This Row],[Final_Price(Rs.)]]+0</f>
        <v>148.80000000000001</v>
      </c>
      <c r="K2244" s="6">
        <f xml:space="preserve"> ecommerce_dataset_updated[[#This Row],['[Price (Rs.)']]]-ecommerce_dataset_updated[[#This Row],[Discount Amount _]]</f>
        <v>148.80000000000001</v>
      </c>
      <c r="L2244" t="s">
        <v>120</v>
      </c>
      <c r="M2244" t="s">
        <v>2559</v>
      </c>
      <c r="N2244" s="4" t="s">
        <v>14053</v>
      </c>
      <c r="O2244" s="4" t="s">
        <v>14052</v>
      </c>
      <c r="P2244" s="4" t="s">
        <v>14079</v>
      </c>
      <c r="Q2244" s="5">
        <f>DATE(ecommerce_dataset_updated[[#This Row],[YYYY]],ecommerce_dataset_updated[[#This Row],[MM]],ecommerce_dataset_updated[[#This Row],[DD]])</f>
        <v>45295</v>
      </c>
      <c r="R2244" s="6" t="str">
        <f>TEXT(ecommerce_dataset_updated[[#This Row],['[Purchase_Date']]], "mmm")</f>
        <v>Jan</v>
      </c>
      <c r="S2244" s="6" t="str">
        <f>TEXT(ecommerce_dataset_updated[[#This Row],['[Purchase_Date']]], "ddd")</f>
        <v>Thu</v>
      </c>
      <c r="T2244" s="6">
        <f>ecommerce_dataset_updated[[#This Row],[Final_Price(Rs.) _]]-ecommerce_dataset_updated[[#This Row],['[Final_Price(Rs.)']]]</f>
        <v>0</v>
      </c>
      <c r="U2244" s="6" t="b">
        <f xml:space="preserve"> AND(ecommerce_dataset_updated[[#This Row],[Final_Price(Rs.) _]]=ecommerce_dataset_updated[[#This Row],['[Final_Price(Rs.)']]])</f>
        <v>1</v>
      </c>
      <c r="V2244" s="5"/>
    </row>
    <row r="2245" spans="1:22">
      <c r="A2245" t="s">
        <v>8868</v>
      </c>
      <c r="B2245" t="s">
        <v>8869</v>
      </c>
      <c r="C2245" t="s">
        <v>32</v>
      </c>
      <c r="D2245" s="9" t="s">
        <v>8870</v>
      </c>
      <c r="E2245" s="8">
        <f>ecommerce_dataset_updated[[#This Row],[Price (Rs.)]]+0</f>
        <v>149.91</v>
      </c>
      <c r="F2245" s="6" t="s">
        <v>26</v>
      </c>
      <c r="G2245" s="7">
        <f>ecommerce_dataset_updated[[#This Row],[Discount (%)]]+0</f>
        <v>25</v>
      </c>
      <c r="H2245" s="6" t="s">
        <v>8871</v>
      </c>
      <c r="I2245" s="6">
        <f>ecommerce_dataset_updated[[#This Row],['[Price (Rs.)']]]*ecommerce_dataset_updated[[#This Row],['[Discount (%)']]]/100</f>
        <v>37.477499999999999</v>
      </c>
      <c r="J2245" s="6">
        <f>ecommerce_dataset_updated[[#This Row],[Final_Price(Rs.)]]+0</f>
        <v>112.43</v>
      </c>
      <c r="K2245" s="6">
        <f xml:space="preserve"> ecommerce_dataset_updated[[#This Row],['[Price (Rs.)']]]-ecommerce_dataset_updated[[#This Row],[Discount Amount _]]</f>
        <v>112.4325</v>
      </c>
      <c r="L2245" t="s">
        <v>28</v>
      </c>
      <c r="M2245" t="s">
        <v>78</v>
      </c>
      <c r="N2245" s="4" t="s">
        <v>14061</v>
      </c>
      <c r="O2245" s="4" t="s">
        <v>75</v>
      </c>
      <c r="P2245" s="4" t="s">
        <v>14079</v>
      </c>
      <c r="Q2245" s="5">
        <f>DATE(ecommerce_dataset_updated[[#This Row],[YYYY]],ecommerce_dataset_updated[[#This Row],[MM]],ecommerce_dataset_updated[[#This Row],[DD]])</f>
        <v>45586</v>
      </c>
      <c r="R2245" s="6" t="str">
        <f>TEXT(ecommerce_dataset_updated[[#This Row],['[Purchase_Date']]], "mmm")</f>
        <v>Oct</v>
      </c>
      <c r="S2245" s="6" t="str">
        <f>TEXT(ecommerce_dataset_updated[[#This Row],['[Purchase_Date']]], "ddd")</f>
        <v>Mon</v>
      </c>
      <c r="T2245" s="6">
        <f>ecommerce_dataset_updated[[#This Row],[Final_Price(Rs.) _]]-ecommerce_dataset_updated[[#This Row],['[Final_Price(Rs.)']]]</f>
        <v>2.4999999999977263E-3</v>
      </c>
      <c r="U2245" s="6" t="b">
        <f xml:space="preserve"> AND(ecommerce_dataset_updated[[#This Row],[Final_Price(Rs.) _]]=ecommerce_dataset_updated[[#This Row],['[Final_Price(Rs.)']]])</f>
        <v>0</v>
      </c>
      <c r="V2245" s="5"/>
    </row>
    <row r="2246" spans="1:22">
      <c r="A2246" t="s">
        <v>8872</v>
      </c>
      <c r="B2246" t="s">
        <v>8873</v>
      </c>
      <c r="C2246" t="s">
        <v>10</v>
      </c>
      <c r="D2246" s="9" t="s">
        <v>8874</v>
      </c>
      <c r="E2246" s="8">
        <f>ecommerce_dataset_updated[[#This Row],[Price (Rs.)]]+0</f>
        <v>484.14</v>
      </c>
      <c r="F2246" s="6" t="s">
        <v>26</v>
      </c>
      <c r="G2246" s="7">
        <f>ecommerce_dataset_updated[[#This Row],[Discount (%)]]+0</f>
        <v>25</v>
      </c>
      <c r="H2246" s="6" t="s">
        <v>8875</v>
      </c>
      <c r="I2246" s="6">
        <f>ecommerce_dataset_updated[[#This Row],['[Price (Rs.)']]]*ecommerce_dataset_updated[[#This Row],['[Discount (%)']]]/100</f>
        <v>121.035</v>
      </c>
      <c r="J2246" s="6">
        <f>ecommerce_dataset_updated[[#This Row],[Final_Price(Rs.)]]+0</f>
        <v>363.11</v>
      </c>
      <c r="K2246" s="6">
        <f xml:space="preserve"> ecommerce_dataset_updated[[#This Row],['[Price (Rs.)']]]-ecommerce_dataset_updated[[#This Row],[Discount Amount _]]</f>
        <v>363.10500000000002</v>
      </c>
      <c r="L2246" t="s">
        <v>14</v>
      </c>
      <c r="M2246" t="s">
        <v>403</v>
      </c>
      <c r="N2246" s="4" t="s">
        <v>14061</v>
      </c>
      <c r="O2246" s="4" t="s">
        <v>14049</v>
      </c>
      <c r="P2246" s="4" t="s">
        <v>14079</v>
      </c>
      <c r="Q2246" s="5">
        <f>DATE(ecommerce_dataset_updated[[#This Row],[YYYY]],ecommerce_dataset_updated[[#This Row],[MM]],ecommerce_dataset_updated[[#This Row],[DD]])</f>
        <v>45617</v>
      </c>
      <c r="R2246" s="6" t="str">
        <f>TEXT(ecommerce_dataset_updated[[#This Row],['[Purchase_Date']]], "mmm")</f>
        <v>Nov</v>
      </c>
      <c r="S2246" s="6" t="str">
        <f>TEXT(ecommerce_dataset_updated[[#This Row],['[Purchase_Date']]], "ddd")</f>
        <v>Thu</v>
      </c>
      <c r="T2246" s="6">
        <f>ecommerce_dataset_updated[[#This Row],[Final_Price(Rs.) _]]-ecommerce_dataset_updated[[#This Row],['[Final_Price(Rs.)']]]</f>
        <v>-4.9999999999954525E-3</v>
      </c>
      <c r="U2246" s="6" t="b">
        <f xml:space="preserve"> AND(ecommerce_dataset_updated[[#This Row],[Final_Price(Rs.) _]]=ecommerce_dataset_updated[[#This Row],['[Final_Price(Rs.)']]])</f>
        <v>0</v>
      </c>
      <c r="V2246" s="5"/>
    </row>
    <row r="2247" spans="1:22">
      <c r="A2247" t="s">
        <v>8876</v>
      </c>
      <c r="B2247" t="s">
        <v>8877</v>
      </c>
      <c r="C2247" t="s">
        <v>68</v>
      </c>
      <c r="D2247" s="9" t="s">
        <v>8878</v>
      </c>
      <c r="E2247" s="8">
        <f>ecommerce_dataset_updated[[#This Row],[Price (Rs.)]]+0</f>
        <v>453.99</v>
      </c>
      <c r="F2247" s="6" t="s">
        <v>53</v>
      </c>
      <c r="G2247" s="7">
        <f>ecommerce_dataset_updated[[#This Row],[Discount (%)]]+0</f>
        <v>5</v>
      </c>
      <c r="H2247" s="6" t="s">
        <v>8879</v>
      </c>
      <c r="I2247" s="6">
        <f>ecommerce_dataset_updated[[#This Row],['[Price (Rs.)']]]*ecommerce_dataset_updated[[#This Row],['[Discount (%)']]]/100</f>
        <v>22.699499999999997</v>
      </c>
      <c r="J2247" s="6">
        <f>ecommerce_dataset_updated[[#This Row],[Final_Price(Rs.)]]+0</f>
        <v>431.29</v>
      </c>
      <c r="K2247" s="6">
        <f xml:space="preserve"> ecommerce_dataset_updated[[#This Row],['[Price (Rs.)']]]-ecommerce_dataset_updated[[#This Row],[Discount Amount _]]</f>
        <v>431.29050000000001</v>
      </c>
      <c r="L2247" t="s">
        <v>120</v>
      </c>
      <c r="M2247" t="s">
        <v>150</v>
      </c>
      <c r="N2247" s="4" t="s">
        <v>14057</v>
      </c>
      <c r="O2247" s="4" t="s">
        <v>14051</v>
      </c>
      <c r="P2247" s="4" t="s">
        <v>14079</v>
      </c>
      <c r="Q2247" s="5">
        <f>DATE(ecommerce_dataset_updated[[#This Row],[YYYY]],ecommerce_dataset_updated[[#This Row],[MM]],ecommerce_dataset_updated[[#This Row],[DD]])</f>
        <v>45325</v>
      </c>
      <c r="R2247" s="6" t="str">
        <f>TEXT(ecommerce_dataset_updated[[#This Row],['[Purchase_Date']]], "mmm")</f>
        <v>Feb</v>
      </c>
      <c r="S2247" s="6" t="str">
        <f>TEXT(ecommerce_dataset_updated[[#This Row],['[Purchase_Date']]], "ddd")</f>
        <v>Sat</v>
      </c>
      <c r="T2247" s="6">
        <f>ecommerce_dataset_updated[[#This Row],[Final_Price(Rs.) _]]-ecommerce_dataset_updated[[#This Row],['[Final_Price(Rs.)']]]</f>
        <v>4.9999999998817657E-4</v>
      </c>
      <c r="U2247" s="6" t="b">
        <f xml:space="preserve"> AND(ecommerce_dataset_updated[[#This Row],[Final_Price(Rs.) _]]=ecommerce_dataset_updated[[#This Row],['[Final_Price(Rs.)']]])</f>
        <v>0</v>
      </c>
      <c r="V2247" s="5"/>
    </row>
    <row r="2248" spans="1:22">
      <c r="A2248" t="s">
        <v>8880</v>
      </c>
      <c r="B2248" t="s">
        <v>8881</v>
      </c>
      <c r="C2248" t="s">
        <v>10</v>
      </c>
      <c r="D2248" s="9" t="s">
        <v>8882</v>
      </c>
      <c r="E2248" s="8">
        <f>ecommerce_dataset_updated[[#This Row],[Price (Rs.)]]+0</f>
        <v>324.68</v>
      </c>
      <c r="F2248" s="6" t="s">
        <v>26</v>
      </c>
      <c r="G2248" s="7">
        <f>ecommerce_dataset_updated[[#This Row],[Discount (%)]]+0</f>
        <v>25</v>
      </c>
      <c r="H2248" s="6" t="s">
        <v>8883</v>
      </c>
      <c r="I2248" s="6">
        <f>ecommerce_dataset_updated[[#This Row],['[Price (Rs.)']]]*ecommerce_dataset_updated[[#This Row],['[Discount (%)']]]/100</f>
        <v>81.17</v>
      </c>
      <c r="J2248" s="6">
        <f>ecommerce_dataset_updated[[#This Row],[Final_Price(Rs.)]]+0</f>
        <v>243.51</v>
      </c>
      <c r="K2248" s="6">
        <f xml:space="preserve"> ecommerce_dataset_updated[[#This Row],['[Price (Rs.)']]]-ecommerce_dataset_updated[[#This Row],[Discount Amount _]]</f>
        <v>243.51</v>
      </c>
      <c r="L2248" t="s">
        <v>120</v>
      </c>
      <c r="M2248" t="s">
        <v>150</v>
      </c>
      <c r="N2248" s="4" t="s">
        <v>14057</v>
      </c>
      <c r="O2248" s="4" t="s">
        <v>14051</v>
      </c>
      <c r="P2248" s="4" t="s">
        <v>14079</v>
      </c>
      <c r="Q2248" s="5">
        <f>DATE(ecommerce_dataset_updated[[#This Row],[YYYY]],ecommerce_dataset_updated[[#This Row],[MM]],ecommerce_dataset_updated[[#This Row],[DD]])</f>
        <v>45325</v>
      </c>
      <c r="R2248" s="6" t="str">
        <f>TEXT(ecommerce_dataset_updated[[#This Row],['[Purchase_Date']]], "mmm")</f>
        <v>Feb</v>
      </c>
      <c r="S2248" s="6" t="str">
        <f>TEXT(ecommerce_dataset_updated[[#This Row],['[Purchase_Date']]], "ddd")</f>
        <v>Sat</v>
      </c>
      <c r="T2248" s="6">
        <f>ecommerce_dataset_updated[[#This Row],[Final_Price(Rs.) _]]-ecommerce_dataset_updated[[#This Row],['[Final_Price(Rs.)']]]</f>
        <v>0</v>
      </c>
      <c r="U2248" s="6" t="b">
        <f xml:space="preserve"> AND(ecommerce_dataset_updated[[#This Row],[Final_Price(Rs.) _]]=ecommerce_dataset_updated[[#This Row],['[Final_Price(Rs.)']]])</f>
        <v>1</v>
      </c>
      <c r="V2248" s="5"/>
    </row>
    <row r="2249" spans="1:22">
      <c r="A2249" t="s">
        <v>8884</v>
      </c>
      <c r="B2249" t="s">
        <v>8885</v>
      </c>
      <c r="C2249" t="s">
        <v>114</v>
      </c>
      <c r="D2249" s="9" t="s">
        <v>8886</v>
      </c>
      <c r="E2249" s="8">
        <f>ecommerce_dataset_updated[[#This Row],[Price (Rs.)]]+0</f>
        <v>37.39</v>
      </c>
      <c r="F2249" s="6" t="s">
        <v>47</v>
      </c>
      <c r="G2249" s="7">
        <f>ecommerce_dataset_updated[[#This Row],[Discount (%)]]+0</f>
        <v>50</v>
      </c>
      <c r="H2249" s="6" t="s">
        <v>2075</v>
      </c>
      <c r="I2249" s="6">
        <f>ecommerce_dataset_updated[[#This Row],['[Price (Rs.)']]]*ecommerce_dataset_updated[[#This Row],['[Discount (%)']]]/100</f>
        <v>18.695</v>
      </c>
      <c r="J2249" s="6">
        <f>ecommerce_dataset_updated[[#This Row],[Final_Price(Rs.)]]+0</f>
        <v>18.7</v>
      </c>
      <c r="K2249" s="6">
        <f xml:space="preserve"> ecommerce_dataset_updated[[#This Row],['[Price (Rs.)']]]-ecommerce_dataset_updated[[#This Row],[Discount Amount _]]</f>
        <v>18.695</v>
      </c>
      <c r="L2249" t="s">
        <v>35</v>
      </c>
      <c r="M2249" t="s">
        <v>220</v>
      </c>
      <c r="N2249" s="4" t="s">
        <v>14052</v>
      </c>
      <c r="O2249" s="4" t="s">
        <v>14067</v>
      </c>
      <c r="P2249" s="4" t="s">
        <v>14079</v>
      </c>
      <c r="Q2249" s="5">
        <f>DATE(ecommerce_dataset_updated[[#This Row],[YYYY]],ecommerce_dataset_updated[[#This Row],[MM]],ecommerce_dataset_updated[[#This Row],[DD]])</f>
        <v>45474</v>
      </c>
      <c r="R2249" s="6" t="str">
        <f>TEXT(ecommerce_dataset_updated[[#This Row],['[Purchase_Date']]], "mmm")</f>
        <v>Jul</v>
      </c>
      <c r="S2249" s="6" t="str">
        <f>TEXT(ecommerce_dataset_updated[[#This Row],['[Purchase_Date']]], "ddd")</f>
        <v>Mon</v>
      </c>
      <c r="T2249" s="6">
        <f>ecommerce_dataset_updated[[#This Row],[Final_Price(Rs.) _]]-ecommerce_dataset_updated[[#This Row],['[Final_Price(Rs.)']]]</f>
        <v>-4.9999999999990052E-3</v>
      </c>
      <c r="U2249" s="6" t="b">
        <f xml:space="preserve"> AND(ecommerce_dataset_updated[[#This Row],[Final_Price(Rs.) _]]=ecommerce_dataset_updated[[#This Row],['[Final_Price(Rs.)']]])</f>
        <v>0</v>
      </c>
      <c r="V2249" s="5"/>
    </row>
    <row r="2250" spans="1:22">
      <c r="A2250" t="s">
        <v>8887</v>
      </c>
      <c r="B2250" t="s">
        <v>8888</v>
      </c>
      <c r="C2250" t="s">
        <v>68</v>
      </c>
      <c r="D2250" s="9" t="s">
        <v>2665</v>
      </c>
      <c r="E2250" s="8">
        <f>ecommerce_dataset_updated[[#This Row],[Price (Rs.)]]+0</f>
        <v>410.07</v>
      </c>
      <c r="F2250" s="6" t="s">
        <v>47</v>
      </c>
      <c r="G2250" s="7">
        <f>ecommerce_dataset_updated[[#This Row],[Discount (%)]]+0</f>
        <v>50</v>
      </c>
      <c r="H2250" s="6" t="s">
        <v>2666</v>
      </c>
      <c r="I2250" s="6">
        <f>ecommerce_dataset_updated[[#This Row],['[Price (Rs.)']]]*ecommerce_dataset_updated[[#This Row],['[Discount (%)']]]/100</f>
        <v>205.035</v>
      </c>
      <c r="J2250" s="6">
        <f>ecommerce_dataset_updated[[#This Row],[Final_Price(Rs.)]]+0</f>
        <v>205.03</v>
      </c>
      <c r="K2250" s="6">
        <f xml:space="preserve"> ecommerce_dataset_updated[[#This Row],['[Price (Rs.)']]]-ecommerce_dataset_updated[[#This Row],[Discount Amount _]]</f>
        <v>205.035</v>
      </c>
      <c r="L2250" t="s">
        <v>77</v>
      </c>
      <c r="M2250" t="s">
        <v>649</v>
      </c>
      <c r="N2250" s="4" t="s">
        <v>14070</v>
      </c>
      <c r="O2250" s="4" t="s">
        <v>14059</v>
      </c>
      <c r="P2250" s="4" t="s">
        <v>14079</v>
      </c>
      <c r="Q2250" s="5">
        <f>DATE(ecommerce_dataset_updated[[#This Row],[YYYY]],ecommerce_dataset_updated[[#This Row],[MM]],ecommerce_dataset_updated[[#This Row],[DD]])</f>
        <v>45430</v>
      </c>
      <c r="R2250" s="6" t="str">
        <f>TEXT(ecommerce_dataset_updated[[#This Row],['[Purchase_Date']]], "mmm")</f>
        <v>May</v>
      </c>
      <c r="S2250" s="6" t="str">
        <f>TEXT(ecommerce_dataset_updated[[#This Row],['[Purchase_Date']]], "ddd")</f>
        <v>Sat</v>
      </c>
      <c r="T2250" s="6">
        <f>ecommerce_dataset_updated[[#This Row],[Final_Price(Rs.) _]]-ecommerce_dataset_updated[[#This Row],['[Final_Price(Rs.)']]]</f>
        <v>4.9999999999954525E-3</v>
      </c>
      <c r="U2250" s="6" t="b">
        <f xml:space="preserve"> AND(ecommerce_dataset_updated[[#This Row],[Final_Price(Rs.) _]]=ecommerce_dataset_updated[[#This Row],['[Final_Price(Rs.)']]])</f>
        <v>0</v>
      </c>
      <c r="V2250" s="5"/>
    </row>
    <row r="2251" spans="1:22">
      <c r="A2251" t="s">
        <v>8889</v>
      </c>
      <c r="B2251" t="s">
        <v>8890</v>
      </c>
      <c r="C2251" t="s">
        <v>18</v>
      </c>
      <c r="D2251" s="9" t="s">
        <v>8891</v>
      </c>
      <c r="E2251" s="8">
        <f>ecommerce_dataset_updated[[#This Row],[Price (Rs.)]]+0</f>
        <v>323.64999999999998</v>
      </c>
      <c r="F2251" s="6" t="s">
        <v>154</v>
      </c>
      <c r="G2251" s="7">
        <f>ecommerce_dataset_updated[[#This Row],[Discount (%)]]+0</f>
        <v>30</v>
      </c>
      <c r="H2251" s="6" t="s">
        <v>8892</v>
      </c>
      <c r="I2251" s="6">
        <f>ecommerce_dataset_updated[[#This Row],['[Price (Rs.)']]]*ecommerce_dataset_updated[[#This Row],['[Discount (%)']]]/100</f>
        <v>97.094999999999999</v>
      </c>
      <c r="J2251" s="6">
        <f>ecommerce_dataset_updated[[#This Row],[Final_Price(Rs.)]]+0</f>
        <v>226.55</v>
      </c>
      <c r="K2251" s="6">
        <f xml:space="preserve"> ecommerce_dataset_updated[[#This Row],['[Price (Rs.)']]]-ecommerce_dataset_updated[[#This Row],[Discount Amount _]]</f>
        <v>226.55499999999998</v>
      </c>
      <c r="L2251" t="s">
        <v>120</v>
      </c>
      <c r="M2251" t="s">
        <v>788</v>
      </c>
      <c r="N2251" s="4" t="s">
        <v>14049</v>
      </c>
      <c r="O2251" s="4" t="s">
        <v>14067</v>
      </c>
      <c r="P2251" s="4" t="s">
        <v>14079</v>
      </c>
      <c r="Q2251" s="5">
        <f>DATE(ecommerce_dataset_updated[[#This Row],[YYYY]],ecommerce_dataset_updated[[#This Row],[MM]],ecommerce_dataset_updated[[#This Row],[DD]])</f>
        <v>45484</v>
      </c>
      <c r="R2251" s="6" t="str">
        <f>TEXT(ecommerce_dataset_updated[[#This Row],['[Purchase_Date']]], "mmm")</f>
        <v>Jul</v>
      </c>
      <c r="S2251" s="6" t="str">
        <f>TEXT(ecommerce_dataset_updated[[#This Row],['[Purchase_Date']]], "ddd")</f>
        <v>Thu</v>
      </c>
      <c r="T2251" s="6">
        <f>ecommerce_dataset_updated[[#This Row],[Final_Price(Rs.) _]]-ecommerce_dataset_updated[[#This Row],['[Final_Price(Rs.)']]]</f>
        <v>4.9999999999670308E-3</v>
      </c>
      <c r="U2251" s="6" t="b">
        <f xml:space="preserve"> AND(ecommerce_dataset_updated[[#This Row],[Final_Price(Rs.) _]]=ecommerce_dataset_updated[[#This Row],['[Final_Price(Rs.)']]])</f>
        <v>0</v>
      </c>
      <c r="V2251" s="5"/>
    </row>
    <row r="2252" spans="1:22">
      <c r="A2252" t="s">
        <v>8893</v>
      </c>
      <c r="B2252" t="s">
        <v>8894</v>
      </c>
      <c r="C2252" t="s">
        <v>114</v>
      </c>
      <c r="D2252" s="9" t="s">
        <v>8895</v>
      </c>
      <c r="E2252" s="8">
        <f>ecommerce_dataset_updated[[#This Row],[Price (Rs.)]]+0</f>
        <v>165.56</v>
      </c>
      <c r="F2252" s="6" t="s">
        <v>154</v>
      </c>
      <c r="G2252" s="7">
        <f>ecommerce_dataset_updated[[#This Row],[Discount (%)]]+0</f>
        <v>30</v>
      </c>
      <c r="H2252" s="6" t="s">
        <v>8896</v>
      </c>
      <c r="I2252" s="6">
        <f>ecommerce_dataset_updated[[#This Row],['[Price (Rs.)']]]*ecommerce_dataset_updated[[#This Row],['[Discount (%)']]]/100</f>
        <v>49.667999999999999</v>
      </c>
      <c r="J2252" s="6">
        <f>ecommerce_dataset_updated[[#This Row],[Final_Price(Rs.)]]+0</f>
        <v>115.89</v>
      </c>
      <c r="K2252" s="6">
        <f xml:space="preserve"> ecommerce_dataset_updated[[#This Row],['[Price (Rs.)']]]-ecommerce_dataset_updated[[#This Row],[Discount Amount _]]</f>
        <v>115.892</v>
      </c>
      <c r="L2252" t="s">
        <v>120</v>
      </c>
      <c r="M2252" t="s">
        <v>329</v>
      </c>
      <c r="N2252" s="4" t="s">
        <v>14071</v>
      </c>
      <c r="O2252" s="4" t="s">
        <v>14067</v>
      </c>
      <c r="P2252" s="4" t="s">
        <v>14079</v>
      </c>
      <c r="Q2252" s="5">
        <f>DATE(ecommerce_dataset_updated[[#This Row],[YYYY]],ecommerce_dataset_updated[[#This Row],[MM]],ecommerce_dataset_updated[[#This Row],[DD]])</f>
        <v>45497</v>
      </c>
      <c r="R2252" s="6" t="str">
        <f>TEXT(ecommerce_dataset_updated[[#This Row],['[Purchase_Date']]], "mmm")</f>
        <v>Jul</v>
      </c>
      <c r="S2252" s="6" t="str">
        <f>TEXT(ecommerce_dataset_updated[[#This Row],['[Purchase_Date']]], "ddd")</f>
        <v>Wed</v>
      </c>
      <c r="T2252" s="6">
        <f>ecommerce_dataset_updated[[#This Row],[Final_Price(Rs.) _]]-ecommerce_dataset_updated[[#This Row],['[Final_Price(Rs.)']]]</f>
        <v>1.9999999999953388E-3</v>
      </c>
      <c r="U2252" s="6" t="b">
        <f xml:space="preserve"> AND(ecommerce_dataset_updated[[#This Row],[Final_Price(Rs.) _]]=ecommerce_dataset_updated[[#This Row],['[Final_Price(Rs.)']]])</f>
        <v>0</v>
      </c>
      <c r="V2252" s="5"/>
    </row>
    <row r="2253" spans="1:22">
      <c r="A2253" t="s">
        <v>8897</v>
      </c>
      <c r="B2253" t="s">
        <v>8898</v>
      </c>
      <c r="C2253" t="s">
        <v>114</v>
      </c>
      <c r="D2253" s="9" t="s">
        <v>8899</v>
      </c>
      <c r="E2253" s="8">
        <f>ecommerce_dataset_updated[[#This Row],[Price (Rs.)]]+0</f>
        <v>221.03</v>
      </c>
      <c r="F2253" s="6" t="s">
        <v>107</v>
      </c>
      <c r="G2253" s="7">
        <f>ecommerce_dataset_updated[[#This Row],[Discount (%)]]+0</f>
        <v>0</v>
      </c>
      <c r="H2253" s="6" t="s">
        <v>8899</v>
      </c>
      <c r="I2253" s="6">
        <f>ecommerce_dataset_updated[[#This Row],['[Price (Rs.)']]]*ecommerce_dataset_updated[[#This Row],['[Discount (%)']]]/100</f>
        <v>0</v>
      </c>
      <c r="J2253" s="6">
        <f>ecommerce_dataset_updated[[#This Row],[Final_Price(Rs.)]]+0</f>
        <v>221.03</v>
      </c>
      <c r="K2253" s="6">
        <f xml:space="preserve"> ecommerce_dataset_updated[[#This Row],['[Price (Rs.)']]]-ecommerce_dataset_updated[[#This Row],[Discount Amount _]]</f>
        <v>221.03</v>
      </c>
      <c r="L2253" t="s">
        <v>35</v>
      </c>
      <c r="M2253" t="s">
        <v>1163</v>
      </c>
      <c r="N2253" s="4" t="s">
        <v>14054</v>
      </c>
      <c r="O2253" s="4" t="s">
        <v>14055</v>
      </c>
      <c r="P2253" s="4" t="s">
        <v>14079</v>
      </c>
      <c r="Q2253" s="5">
        <f>DATE(ecommerce_dataset_updated[[#This Row],[YYYY]],ecommerce_dataset_updated[[#This Row],[MM]],ecommerce_dataset_updated[[#This Row],[DD]])</f>
        <v>45531</v>
      </c>
      <c r="R2253" s="6" t="str">
        <f>TEXT(ecommerce_dataset_updated[[#This Row],['[Purchase_Date']]], "mmm")</f>
        <v>Aug</v>
      </c>
      <c r="S2253" s="6" t="str">
        <f>TEXT(ecommerce_dataset_updated[[#This Row],['[Purchase_Date']]], "ddd")</f>
        <v>Tue</v>
      </c>
      <c r="T2253" s="6">
        <f>ecommerce_dataset_updated[[#This Row],[Final_Price(Rs.) _]]-ecommerce_dataset_updated[[#This Row],['[Final_Price(Rs.)']]]</f>
        <v>0</v>
      </c>
      <c r="U2253" s="6" t="b">
        <f xml:space="preserve"> AND(ecommerce_dataset_updated[[#This Row],[Final_Price(Rs.) _]]=ecommerce_dataset_updated[[#This Row],['[Final_Price(Rs.)']]])</f>
        <v>1</v>
      </c>
      <c r="V2253" s="5"/>
    </row>
    <row r="2254" spans="1:22">
      <c r="A2254" t="s">
        <v>8900</v>
      </c>
      <c r="B2254" t="s">
        <v>8901</v>
      </c>
      <c r="C2254" t="s">
        <v>68</v>
      </c>
      <c r="D2254" s="9" t="s">
        <v>8902</v>
      </c>
      <c r="E2254" s="8">
        <f>ecommerce_dataset_updated[[#This Row],[Price (Rs.)]]+0</f>
        <v>51.27</v>
      </c>
      <c r="F2254" s="6" t="s">
        <v>154</v>
      </c>
      <c r="G2254" s="7">
        <f>ecommerce_dataset_updated[[#This Row],[Discount (%)]]+0</f>
        <v>30</v>
      </c>
      <c r="H2254" s="6" t="s">
        <v>8903</v>
      </c>
      <c r="I2254" s="6">
        <f>ecommerce_dataset_updated[[#This Row],['[Price (Rs.)']]]*ecommerce_dataset_updated[[#This Row],['[Discount (%)']]]/100</f>
        <v>15.381000000000002</v>
      </c>
      <c r="J2254" s="6">
        <f>ecommerce_dataset_updated[[#This Row],[Final_Price(Rs.)]]+0</f>
        <v>35.89</v>
      </c>
      <c r="K2254" s="6">
        <f xml:space="preserve"> ecommerce_dataset_updated[[#This Row],['[Price (Rs.)']]]-ecommerce_dataset_updated[[#This Row],[Discount Amount _]]</f>
        <v>35.889000000000003</v>
      </c>
      <c r="L2254" t="s">
        <v>35</v>
      </c>
      <c r="M2254" t="s">
        <v>140</v>
      </c>
      <c r="N2254" s="4" t="s">
        <v>14068</v>
      </c>
      <c r="O2254" s="4" t="s">
        <v>14055</v>
      </c>
      <c r="P2254" s="4" t="s">
        <v>14079</v>
      </c>
      <c r="Q2254" s="5">
        <f>DATE(ecommerce_dataset_updated[[#This Row],[YYYY]],ecommerce_dataset_updated[[#This Row],[MM]],ecommerce_dataset_updated[[#This Row],[DD]])</f>
        <v>45535</v>
      </c>
      <c r="R2254" s="6" t="str">
        <f>TEXT(ecommerce_dataset_updated[[#This Row],['[Purchase_Date']]], "mmm")</f>
        <v>Aug</v>
      </c>
      <c r="S2254" s="6" t="str">
        <f>TEXT(ecommerce_dataset_updated[[#This Row],['[Purchase_Date']]], "ddd")</f>
        <v>Sat</v>
      </c>
      <c r="T2254" s="6">
        <f>ecommerce_dataset_updated[[#This Row],[Final_Price(Rs.) _]]-ecommerce_dataset_updated[[#This Row],['[Final_Price(Rs.)']]]</f>
        <v>-9.9999999999766942E-4</v>
      </c>
      <c r="U2254" s="6" t="b">
        <f xml:space="preserve"> AND(ecommerce_dataset_updated[[#This Row],[Final_Price(Rs.) _]]=ecommerce_dataset_updated[[#This Row],['[Final_Price(Rs.)']]])</f>
        <v>0</v>
      </c>
      <c r="V2254" s="5"/>
    </row>
    <row r="2255" spans="1:22">
      <c r="A2255" t="s">
        <v>8904</v>
      </c>
      <c r="B2255" t="s">
        <v>8905</v>
      </c>
      <c r="C2255" t="s">
        <v>10</v>
      </c>
      <c r="D2255" s="9" t="s">
        <v>8906</v>
      </c>
      <c r="E2255" s="8">
        <f>ecommerce_dataset_updated[[#This Row],[Price (Rs.)]]+0</f>
        <v>51.31</v>
      </c>
      <c r="F2255" s="6" t="s">
        <v>47</v>
      </c>
      <c r="G2255" s="7">
        <f>ecommerce_dataset_updated[[#This Row],[Discount (%)]]+0</f>
        <v>50</v>
      </c>
      <c r="H2255" s="6" t="s">
        <v>8907</v>
      </c>
      <c r="I2255" s="6">
        <f>ecommerce_dataset_updated[[#This Row],['[Price (Rs.)']]]*ecommerce_dataset_updated[[#This Row],['[Discount (%)']]]/100</f>
        <v>25.655000000000001</v>
      </c>
      <c r="J2255" s="6">
        <f>ecommerce_dataset_updated[[#This Row],[Final_Price(Rs.)]]+0</f>
        <v>25.66</v>
      </c>
      <c r="K2255" s="6">
        <f xml:space="preserve"> ecommerce_dataset_updated[[#This Row],['[Price (Rs.)']]]-ecommerce_dataset_updated[[#This Row],[Discount Amount _]]</f>
        <v>25.655000000000001</v>
      </c>
      <c r="L2255" t="s">
        <v>14</v>
      </c>
      <c r="M2255" t="s">
        <v>263</v>
      </c>
      <c r="N2255" s="4" t="s">
        <v>14049</v>
      </c>
      <c r="O2255" s="4" t="s">
        <v>14055</v>
      </c>
      <c r="P2255" s="4" t="s">
        <v>14079</v>
      </c>
      <c r="Q2255" s="5">
        <f>DATE(ecommerce_dataset_updated[[#This Row],[YYYY]],ecommerce_dataset_updated[[#This Row],[MM]],ecommerce_dataset_updated[[#This Row],[DD]])</f>
        <v>45515</v>
      </c>
      <c r="R2255" s="6" t="str">
        <f>TEXT(ecommerce_dataset_updated[[#This Row],['[Purchase_Date']]], "mmm")</f>
        <v>Aug</v>
      </c>
      <c r="S2255" s="6" t="str">
        <f>TEXT(ecommerce_dataset_updated[[#This Row],['[Purchase_Date']]], "ddd")</f>
        <v>Sun</v>
      </c>
      <c r="T2255" s="6">
        <f>ecommerce_dataset_updated[[#This Row],[Final_Price(Rs.) _]]-ecommerce_dataset_updated[[#This Row],['[Final_Price(Rs.)']]]</f>
        <v>-4.9999999999990052E-3</v>
      </c>
      <c r="U2255" s="6" t="b">
        <f xml:space="preserve"> AND(ecommerce_dataset_updated[[#This Row],[Final_Price(Rs.) _]]=ecommerce_dataset_updated[[#This Row],['[Final_Price(Rs.)']]])</f>
        <v>0</v>
      </c>
      <c r="V2255" s="5"/>
    </row>
    <row r="2256" spans="1:22">
      <c r="A2256" t="s">
        <v>8908</v>
      </c>
      <c r="B2256" t="s">
        <v>8909</v>
      </c>
      <c r="C2256" t="s">
        <v>68</v>
      </c>
      <c r="D2256" s="9" t="s">
        <v>8910</v>
      </c>
      <c r="E2256" s="8">
        <f>ecommerce_dataset_updated[[#This Row],[Price (Rs.)]]+0</f>
        <v>235.35</v>
      </c>
      <c r="F2256" s="6" t="s">
        <v>12</v>
      </c>
      <c r="G2256" s="7">
        <f>ecommerce_dataset_updated[[#This Row],[Discount (%)]]+0</f>
        <v>15</v>
      </c>
      <c r="H2256" s="6" t="s">
        <v>8911</v>
      </c>
      <c r="I2256" s="6">
        <f>ecommerce_dataset_updated[[#This Row],['[Price (Rs.)']]]*ecommerce_dataset_updated[[#This Row],['[Discount (%)']]]/100</f>
        <v>35.302500000000002</v>
      </c>
      <c r="J2256" s="6">
        <f>ecommerce_dataset_updated[[#This Row],[Final_Price(Rs.)]]+0</f>
        <v>200.05</v>
      </c>
      <c r="K2256" s="6">
        <f xml:space="preserve"> ecommerce_dataset_updated[[#This Row],['[Price (Rs.)']]]-ecommerce_dataset_updated[[#This Row],[Discount Amount _]]</f>
        <v>200.04749999999999</v>
      </c>
      <c r="L2256" t="s">
        <v>35</v>
      </c>
      <c r="M2256" t="s">
        <v>617</v>
      </c>
      <c r="N2256" s="4" t="s">
        <v>14048</v>
      </c>
      <c r="O2256" s="4" t="s">
        <v>75</v>
      </c>
      <c r="P2256" s="4" t="s">
        <v>14079</v>
      </c>
      <c r="Q2256" s="5">
        <f>DATE(ecommerce_dataset_updated[[#This Row],[YYYY]],ecommerce_dataset_updated[[#This Row],[MM]],ecommerce_dataset_updated[[#This Row],[DD]])</f>
        <v>45577</v>
      </c>
      <c r="R2256" s="6" t="str">
        <f>TEXT(ecommerce_dataset_updated[[#This Row],['[Purchase_Date']]], "mmm")</f>
        <v>Oct</v>
      </c>
      <c r="S2256" s="6" t="str">
        <f>TEXT(ecommerce_dataset_updated[[#This Row],['[Purchase_Date']]], "ddd")</f>
        <v>Sat</v>
      </c>
      <c r="T2256" s="6">
        <f>ecommerce_dataset_updated[[#This Row],[Final_Price(Rs.) _]]-ecommerce_dataset_updated[[#This Row],['[Final_Price(Rs.)']]]</f>
        <v>-2.500000000026148E-3</v>
      </c>
      <c r="U2256" s="6" t="b">
        <f xml:space="preserve"> AND(ecommerce_dataset_updated[[#This Row],[Final_Price(Rs.) _]]=ecommerce_dataset_updated[[#This Row],['[Final_Price(Rs.)']]])</f>
        <v>0</v>
      </c>
      <c r="V2256" s="5"/>
    </row>
    <row r="2257" spans="1:22">
      <c r="A2257" t="s">
        <v>8912</v>
      </c>
      <c r="B2257" t="s">
        <v>8913</v>
      </c>
      <c r="C2257" t="s">
        <v>45</v>
      </c>
      <c r="D2257" s="9" t="s">
        <v>8914</v>
      </c>
      <c r="E2257" s="8">
        <f>ecommerce_dataset_updated[[#This Row],[Price (Rs.)]]+0</f>
        <v>462.66</v>
      </c>
      <c r="F2257" s="6" t="s">
        <v>20</v>
      </c>
      <c r="G2257" s="7">
        <f>ecommerce_dataset_updated[[#This Row],[Discount (%)]]+0</f>
        <v>20</v>
      </c>
      <c r="H2257" s="6" t="s">
        <v>8915</v>
      </c>
      <c r="I2257" s="6">
        <f>ecommerce_dataset_updated[[#This Row],['[Price (Rs.)']]]*ecommerce_dataset_updated[[#This Row],['[Discount (%)']]]/100</f>
        <v>92.532000000000011</v>
      </c>
      <c r="J2257" s="6">
        <f>ecommerce_dataset_updated[[#This Row],[Final_Price(Rs.)]]+0</f>
        <v>370.13</v>
      </c>
      <c r="K2257" s="6">
        <f xml:space="preserve"> ecommerce_dataset_updated[[#This Row],['[Price (Rs.)']]]-ecommerce_dataset_updated[[#This Row],[Discount Amount _]]</f>
        <v>370.12800000000004</v>
      </c>
      <c r="L2257" t="s">
        <v>77</v>
      </c>
      <c r="M2257" t="s">
        <v>2809</v>
      </c>
      <c r="N2257" s="4" t="s">
        <v>14072</v>
      </c>
      <c r="O2257" s="4" t="s">
        <v>14062</v>
      </c>
      <c r="P2257" s="4" t="s">
        <v>14079</v>
      </c>
      <c r="Q2257" s="5">
        <f>DATE(ecommerce_dataset_updated[[#This Row],[YYYY]],ecommerce_dataset_updated[[#This Row],[MM]],ecommerce_dataset_updated[[#This Row],[DD]])</f>
        <v>45459</v>
      </c>
      <c r="R2257" s="6" t="str">
        <f>TEXT(ecommerce_dataset_updated[[#This Row],['[Purchase_Date']]], "mmm")</f>
        <v>Jun</v>
      </c>
      <c r="S2257" s="6" t="str">
        <f>TEXT(ecommerce_dataset_updated[[#This Row],['[Purchase_Date']]], "ddd")</f>
        <v>Sun</v>
      </c>
      <c r="T2257" s="6">
        <f>ecommerce_dataset_updated[[#This Row],[Final_Price(Rs.) _]]-ecommerce_dataset_updated[[#This Row],['[Final_Price(Rs.)']]]</f>
        <v>-1.9999999999527063E-3</v>
      </c>
      <c r="U2257" s="6" t="b">
        <f xml:space="preserve"> AND(ecommerce_dataset_updated[[#This Row],[Final_Price(Rs.) _]]=ecommerce_dataset_updated[[#This Row],['[Final_Price(Rs.)']]])</f>
        <v>0</v>
      </c>
      <c r="V2257" s="5"/>
    </row>
    <row r="2258" spans="1:22">
      <c r="A2258" t="s">
        <v>8916</v>
      </c>
      <c r="B2258" t="s">
        <v>8917</v>
      </c>
      <c r="C2258" t="s">
        <v>18</v>
      </c>
      <c r="D2258" s="9" t="s">
        <v>8040</v>
      </c>
      <c r="E2258" s="8">
        <f>ecommerce_dataset_updated[[#This Row],[Price (Rs.)]]+0</f>
        <v>67.02</v>
      </c>
      <c r="F2258" s="6" t="s">
        <v>53</v>
      </c>
      <c r="G2258" s="7">
        <f>ecommerce_dataset_updated[[#This Row],[Discount (%)]]+0</f>
        <v>5</v>
      </c>
      <c r="H2258" s="6" t="s">
        <v>8918</v>
      </c>
      <c r="I2258" s="6">
        <f>ecommerce_dataset_updated[[#This Row],['[Price (Rs.)']]]*ecommerce_dataset_updated[[#This Row],['[Discount (%)']]]/100</f>
        <v>3.3509999999999995</v>
      </c>
      <c r="J2258" s="6">
        <f>ecommerce_dataset_updated[[#This Row],[Final_Price(Rs.)]]+0</f>
        <v>63.67</v>
      </c>
      <c r="K2258" s="6">
        <f xml:space="preserve"> ecommerce_dataset_updated[[#This Row],['[Price (Rs.)']]]-ecommerce_dataset_updated[[#This Row],[Discount Amount _]]</f>
        <v>63.668999999999997</v>
      </c>
      <c r="L2258" t="s">
        <v>35</v>
      </c>
      <c r="M2258" t="s">
        <v>1390</v>
      </c>
      <c r="N2258" s="4" t="s">
        <v>14071</v>
      </c>
      <c r="O2258" s="4" t="s">
        <v>14052</v>
      </c>
      <c r="P2258" s="4" t="s">
        <v>14079</v>
      </c>
      <c r="Q2258" s="5">
        <f>DATE(ecommerce_dataset_updated[[#This Row],[YYYY]],ecommerce_dataset_updated[[#This Row],[MM]],ecommerce_dataset_updated[[#This Row],[DD]])</f>
        <v>45315</v>
      </c>
      <c r="R2258" s="6" t="str">
        <f>TEXT(ecommerce_dataset_updated[[#This Row],['[Purchase_Date']]], "mmm")</f>
        <v>Jan</v>
      </c>
      <c r="S2258" s="6" t="str">
        <f>TEXT(ecommerce_dataset_updated[[#This Row],['[Purchase_Date']]], "ddd")</f>
        <v>Wed</v>
      </c>
      <c r="T2258" s="6">
        <f>ecommerce_dataset_updated[[#This Row],[Final_Price(Rs.) _]]-ecommerce_dataset_updated[[#This Row],['[Final_Price(Rs.)']]]</f>
        <v>-1.0000000000047748E-3</v>
      </c>
      <c r="U2258" s="6" t="b">
        <f xml:space="preserve"> AND(ecommerce_dataset_updated[[#This Row],[Final_Price(Rs.) _]]=ecommerce_dataset_updated[[#This Row],['[Final_Price(Rs.)']]])</f>
        <v>0</v>
      </c>
      <c r="V2258" s="5"/>
    </row>
    <row r="2259" spans="1:22">
      <c r="A2259" t="s">
        <v>8919</v>
      </c>
      <c r="B2259" t="s">
        <v>8920</v>
      </c>
      <c r="C2259" t="s">
        <v>18</v>
      </c>
      <c r="D2259" s="9" t="s">
        <v>8921</v>
      </c>
      <c r="E2259" s="8">
        <f>ecommerce_dataset_updated[[#This Row],[Price (Rs.)]]+0</f>
        <v>457.96</v>
      </c>
      <c r="F2259" s="6" t="s">
        <v>53</v>
      </c>
      <c r="G2259" s="7">
        <f>ecommerce_dataset_updated[[#This Row],[Discount (%)]]+0</f>
        <v>5</v>
      </c>
      <c r="H2259" s="6" t="s">
        <v>8922</v>
      </c>
      <c r="I2259" s="6">
        <f>ecommerce_dataset_updated[[#This Row],['[Price (Rs.)']]]*ecommerce_dataset_updated[[#This Row],['[Discount (%)']]]/100</f>
        <v>22.897999999999996</v>
      </c>
      <c r="J2259" s="6">
        <f>ecommerce_dataset_updated[[#This Row],[Final_Price(Rs.)]]+0</f>
        <v>435.06</v>
      </c>
      <c r="K2259" s="6">
        <f xml:space="preserve"> ecommerce_dataset_updated[[#This Row],['[Price (Rs.)']]]-ecommerce_dataset_updated[[#This Row],[Discount Amount _]]</f>
        <v>435.06200000000001</v>
      </c>
      <c r="L2259" t="s">
        <v>77</v>
      </c>
      <c r="M2259" t="s">
        <v>304</v>
      </c>
      <c r="N2259" s="4" t="s">
        <v>14053</v>
      </c>
      <c r="O2259" s="4" t="s">
        <v>75</v>
      </c>
      <c r="P2259" s="4" t="s">
        <v>14079</v>
      </c>
      <c r="Q2259" s="5">
        <f>DATE(ecommerce_dataset_updated[[#This Row],[YYYY]],ecommerce_dataset_updated[[#This Row],[MM]],ecommerce_dataset_updated[[#This Row],[DD]])</f>
        <v>45569</v>
      </c>
      <c r="R2259" s="6" t="str">
        <f>TEXT(ecommerce_dataset_updated[[#This Row],['[Purchase_Date']]], "mmm")</f>
        <v>Oct</v>
      </c>
      <c r="S2259" s="6" t="str">
        <f>TEXT(ecommerce_dataset_updated[[#This Row],['[Purchase_Date']]], "ddd")</f>
        <v>Fri</v>
      </c>
      <c r="T2259" s="6">
        <f>ecommerce_dataset_updated[[#This Row],[Final_Price(Rs.) _]]-ecommerce_dataset_updated[[#This Row],['[Final_Price(Rs.)']]]</f>
        <v>2.0000000000095497E-3</v>
      </c>
      <c r="U2259" s="6" t="b">
        <f xml:space="preserve"> AND(ecommerce_dataset_updated[[#This Row],[Final_Price(Rs.) _]]=ecommerce_dataset_updated[[#This Row],['[Final_Price(Rs.)']]])</f>
        <v>0</v>
      </c>
      <c r="V2259" s="5"/>
    </row>
    <row r="2260" spans="1:22">
      <c r="A2260" t="s">
        <v>8923</v>
      </c>
      <c r="B2260" t="s">
        <v>8924</v>
      </c>
      <c r="C2260" t="s">
        <v>18</v>
      </c>
      <c r="D2260" s="9" t="s">
        <v>8925</v>
      </c>
      <c r="E2260" s="8">
        <f>ecommerce_dataset_updated[[#This Row],[Price (Rs.)]]+0</f>
        <v>215.06</v>
      </c>
      <c r="F2260" s="6" t="s">
        <v>107</v>
      </c>
      <c r="G2260" s="7">
        <f>ecommerce_dataset_updated[[#This Row],[Discount (%)]]+0</f>
        <v>0</v>
      </c>
      <c r="H2260" s="6" t="s">
        <v>8925</v>
      </c>
      <c r="I2260" s="6">
        <f>ecommerce_dataset_updated[[#This Row],['[Price (Rs.)']]]*ecommerce_dataset_updated[[#This Row],['[Discount (%)']]]/100</f>
        <v>0</v>
      </c>
      <c r="J2260" s="6">
        <f>ecommerce_dataset_updated[[#This Row],[Final_Price(Rs.)]]+0</f>
        <v>215.06</v>
      </c>
      <c r="K2260" s="6">
        <f xml:space="preserve"> ecommerce_dataset_updated[[#This Row],['[Price (Rs.)']]]-ecommerce_dataset_updated[[#This Row],[Discount Amount _]]</f>
        <v>215.06</v>
      </c>
      <c r="L2260" t="s">
        <v>14</v>
      </c>
      <c r="M2260" t="s">
        <v>2714</v>
      </c>
      <c r="N2260" s="4" t="s">
        <v>14050</v>
      </c>
      <c r="O2260" s="4" t="s">
        <v>75</v>
      </c>
      <c r="P2260" s="4" t="s">
        <v>14079</v>
      </c>
      <c r="Q2260" s="5">
        <f>DATE(ecommerce_dataset_updated[[#This Row],[YYYY]],ecommerce_dataset_updated[[#This Row],[MM]],ecommerce_dataset_updated[[#This Row],[DD]])</f>
        <v>45574</v>
      </c>
      <c r="R2260" s="6" t="str">
        <f>TEXT(ecommerce_dataset_updated[[#This Row],['[Purchase_Date']]], "mmm")</f>
        <v>Oct</v>
      </c>
      <c r="S2260" s="6" t="str">
        <f>TEXT(ecommerce_dataset_updated[[#This Row],['[Purchase_Date']]], "ddd")</f>
        <v>Wed</v>
      </c>
      <c r="T2260" s="6">
        <f>ecommerce_dataset_updated[[#This Row],[Final_Price(Rs.) _]]-ecommerce_dataset_updated[[#This Row],['[Final_Price(Rs.)']]]</f>
        <v>0</v>
      </c>
      <c r="U2260" s="6" t="b">
        <f xml:space="preserve"> AND(ecommerce_dataset_updated[[#This Row],[Final_Price(Rs.) _]]=ecommerce_dataset_updated[[#This Row],['[Final_Price(Rs.)']]])</f>
        <v>1</v>
      </c>
      <c r="V2260" s="5"/>
    </row>
    <row r="2261" spans="1:22">
      <c r="A2261" t="s">
        <v>8926</v>
      </c>
      <c r="B2261" t="s">
        <v>8927</v>
      </c>
      <c r="C2261" t="s">
        <v>114</v>
      </c>
      <c r="D2261" s="9" t="s">
        <v>8928</v>
      </c>
      <c r="E2261" s="8">
        <f>ecommerce_dataset_updated[[#This Row],[Price (Rs.)]]+0</f>
        <v>49.79</v>
      </c>
      <c r="F2261" s="6" t="s">
        <v>12</v>
      </c>
      <c r="G2261" s="7">
        <f>ecommerce_dataset_updated[[#This Row],[Discount (%)]]+0</f>
        <v>15</v>
      </c>
      <c r="H2261" s="6" t="s">
        <v>8929</v>
      </c>
      <c r="I2261" s="6">
        <f>ecommerce_dataset_updated[[#This Row],['[Price (Rs.)']]]*ecommerce_dataset_updated[[#This Row],['[Discount (%)']]]/100</f>
        <v>7.4685000000000006</v>
      </c>
      <c r="J2261" s="6">
        <f>ecommerce_dataset_updated[[#This Row],[Final_Price(Rs.)]]+0</f>
        <v>42.32</v>
      </c>
      <c r="K2261" s="6">
        <f xml:space="preserve"> ecommerce_dataset_updated[[#This Row],['[Price (Rs.)']]]-ecommerce_dataset_updated[[#This Row],[Discount Amount _]]</f>
        <v>42.3215</v>
      </c>
      <c r="L2261" t="s">
        <v>14</v>
      </c>
      <c r="M2261" t="s">
        <v>1357</v>
      </c>
      <c r="N2261" s="4" t="s">
        <v>14061</v>
      </c>
      <c r="O2261" s="4" t="s">
        <v>14052</v>
      </c>
      <c r="P2261" s="4" t="s">
        <v>14079</v>
      </c>
      <c r="Q2261" s="5">
        <f>DATE(ecommerce_dataset_updated[[#This Row],[YYYY]],ecommerce_dataset_updated[[#This Row],[MM]],ecommerce_dataset_updated[[#This Row],[DD]])</f>
        <v>45312</v>
      </c>
      <c r="R2261" s="6" t="str">
        <f>TEXT(ecommerce_dataset_updated[[#This Row],['[Purchase_Date']]], "mmm")</f>
        <v>Jan</v>
      </c>
      <c r="S2261" s="6" t="str">
        <f>TEXT(ecommerce_dataset_updated[[#This Row],['[Purchase_Date']]], "ddd")</f>
        <v>Sun</v>
      </c>
      <c r="T2261" s="6">
        <f>ecommerce_dataset_updated[[#This Row],[Final_Price(Rs.) _]]-ecommerce_dataset_updated[[#This Row],['[Final_Price(Rs.)']]]</f>
        <v>1.5000000000000568E-3</v>
      </c>
      <c r="U2261" s="6" t="b">
        <f xml:space="preserve"> AND(ecommerce_dataset_updated[[#This Row],[Final_Price(Rs.) _]]=ecommerce_dataset_updated[[#This Row],['[Final_Price(Rs.)']]])</f>
        <v>0</v>
      </c>
      <c r="V2261" s="5"/>
    </row>
    <row r="2262" spans="1:22">
      <c r="A2262" t="s">
        <v>8930</v>
      </c>
      <c r="B2262" t="s">
        <v>8931</v>
      </c>
      <c r="C2262" t="s">
        <v>32</v>
      </c>
      <c r="D2262" s="9" t="s">
        <v>8932</v>
      </c>
      <c r="E2262" s="8">
        <f>ecommerce_dataset_updated[[#This Row],[Price (Rs.)]]+0</f>
        <v>71.25</v>
      </c>
      <c r="F2262" s="6" t="s">
        <v>107</v>
      </c>
      <c r="G2262" s="7">
        <f>ecommerce_dataset_updated[[#This Row],[Discount (%)]]+0</f>
        <v>0</v>
      </c>
      <c r="H2262" s="6" t="s">
        <v>8932</v>
      </c>
      <c r="I2262" s="6">
        <f>ecommerce_dataset_updated[[#This Row],['[Price (Rs.)']]]*ecommerce_dataset_updated[[#This Row],['[Discount (%)']]]/100</f>
        <v>0</v>
      </c>
      <c r="J2262" s="6">
        <f>ecommerce_dataset_updated[[#This Row],[Final_Price(Rs.)]]+0</f>
        <v>71.25</v>
      </c>
      <c r="K2262" s="6">
        <f xml:space="preserve"> ecommerce_dataset_updated[[#This Row],['[Price (Rs.)']]]-ecommerce_dataset_updated[[#This Row],[Discount Amount _]]</f>
        <v>71.25</v>
      </c>
      <c r="L2262" t="s">
        <v>35</v>
      </c>
      <c r="M2262" t="s">
        <v>691</v>
      </c>
      <c r="N2262" s="4" t="s">
        <v>2910</v>
      </c>
      <c r="O2262" s="4" t="s">
        <v>14057</v>
      </c>
      <c r="P2262" s="4" t="s">
        <v>14079</v>
      </c>
      <c r="Q2262" s="5">
        <f>DATE(ecommerce_dataset_updated[[#This Row],[YYYY]],ecommerce_dataset_updated[[#This Row],[MM]],ecommerce_dataset_updated[[#This Row],[DD]])</f>
        <v>45365</v>
      </c>
      <c r="R2262" s="6" t="str">
        <f>TEXT(ecommerce_dataset_updated[[#This Row],['[Purchase_Date']]], "mmm")</f>
        <v>Mar</v>
      </c>
      <c r="S2262" s="6" t="str">
        <f>TEXT(ecommerce_dataset_updated[[#This Row],['[Purchase_Date']]], "ddd")</f>
        <v>Thu</v>
      </c>
      <c r="T2262" s="6">
        <f>ecommerce_dataset_updated[[#This Row],[Final_Price(Rs.) _]]-ecommerce_dataset_updated[[#This Row],['[Final_Price(Rs.)']]]</f>
        <v>0</v>
      </c>
      <c r="U2262" s="6" t="b">
        <f xml:space="preserve"> AND(ecommerce_dataset_updated[[#This Row],[Final_Price(Rs.) _]]=ecommerce_dataset_updated[[#This Row],['[Final_Price(Rs.)']]])</f>
        <v>1</v>
      </c>
      <c r="V2262" s="5"/>
    </row>
    <row r="2263" spans="1:22">
      <c r="A2263" t="s">
        <v>8933</v>
      </c>
      <c r="B2263" t="s">
        <v>8934</v>
      </c>
      <c r="C2263" t="s">
        <v>10</v>
      </c>
      <c r="D2263" s="9" t="s">
        <v>8935</v>
      </c>
      <c r="E2263" s="8">
        <f>ecommerce_dataset_updated[[#This Row],[Price (Rs.)]]+0</f>
        <v>47.04</v>
      </c>
      <c r="F2263" s="6" t="s">
        <v>53</v>
      </c>
      <c r="G2263" s="7">
        <f>ecommerce_dataset_updated[[#This Row],[Discount (%)]]+0</f>
        <v>5</v>
      </c>
      <c r="H2263" s="6" t="s">
        <v>8936</v>
      </c>
      <c r="I2263" s="6">
        <f>ecommerce_dataset_updated[[#This Row],['[Price (Rs.)']]]*ecommerce_dataset_updated[[#This Row],['[Discount (%)']]]/100</f>
        <v>2.3519999999999999</v>
      </c>
      <c r="J2263" s="6">
        <f>ecommerce_dataset_updated[[#This Row],[Final_Price(Rs.)]]+0</f>
        <v>44.69</v>
      </c>
      <c r="K2263" s="6">
        <f xml:space="preserve"> ecommerce_dataset_updated[[#This Row],['[Price (Rs.)']]]-ecommerce_dataset_updated[[#This Row],[Discount Amount _]]</f>
        <v>44.688000000000002</v>
      </c>
      <c r="L2263" t="s">
        <v>120</v>
      </c>
      <c r="M2263" t="s">
        <v>1019</v>
      </c>
      <c r="N2263" s="4" t="s">
        <v>14072</v>
      </c>
      <c r="O2263" s="4" t="s">
        <v>75</v>
      </c>
      <c r="P2263" s="4" t="s">
        <v>14079</v>
      </c>
      <c r="Q2263" s="5">
        <f>DATE(ecommerce_dataset_updated[[#This Row],[YYYY]],ecommerce_dataset_updated[[#This Row],[MM]],ecommerce_dataset_updated[[#This Row],[DD]])</f>
        <v>45581</v>
      </c>
      <c r="R2263" s="6" t="str">
        <f>TEXT(ecommerce_dataset_updated[[#This Row],['[Purchase_Date']]], "mmm")</f>
        <v>Oct</v>
      </c>
      <c r="S2263" s="6" t="str">
        <f>TEXT(ecommerce_dataset_updated[[#This Row],['[Purchase_Date']]], "ddd")</f>
        <v>Wed</v>
      </c>
      <c r="T2263" s="6">
        <f>ecommerce_dataset_updated[[#This Row],[Final_Price(Rs.) _]]-ecommerce_dataset_updated[[#This Row],['[Final_Price(Rs.)']]]</f>
        <v>-1.9999999999953388E-3</v>
      </c>
      <c r="U2263" s="6" t="b">
        <f xml:space="preserve"> AND(ecommerce_dataset_updated[[#This Row],[Final_Price(Rs.) _]]=ecommerce_dataset_updated[[#This Row],['[Final_Price(Rs.)']]])</f>
        <v>0</v>
      </c>
      <c r="V2263" s="5"/>
    </row>
    <row r="2264" spans="1:22">
      <c r="A2264" t="s">
        <v>8937</v>
      </c>
      <c r="B2264" t="s">
        <v>8938</v>
      </c>
      <c r="C2264" t="s">
        <v>114</v>
      </c>
      <c r="D2264" s="9" t="s">
        <v>8939</v>
      </c>
      <c r="E2264" s="8">
        <f>ecommerce_dataset_updated[[#This Row],[Price (Rs.)]]+0</f>
        <v>250.1</v>
      </c>
      <c r="F2264" s="6" t="s">
        <v>26</v>
      </c>
      <c r="G2264" s="7">
        <f>ecommerce_dataset_updated[[#This Row],[Discount (%)]]+0</f>
        <v>25</v>
      </c>
      <c r="H2264" s="6" t="s">
        <v>8940</v>
      </c>
      <c r="I2264" s="6">
        <f>ecommerce_dataset_updated[[#This Row],['[Price (Rs.)']]]*ecommerce_dataset_updated[[#This Row],['[Discount (%)']]]/100</f>
        <v>62.524999999999999</v>
      </c>
      <c r="J2264" s="6">
        <f>ecommerce_dataset_updated[[#This Row],[Final_Price(Rs.)]]+0</f>
        <v>187.57</v>
      </c>
      <c r="K2264" s="6">
        <f xml:space="preserve"> ecommerce_dataset_updated[[#This Row],['[Price (Rs.)']]]-ecommerce_dataset_updated[[#This Row],[Discount Amount _]]</f>
        <v>187.57499999999999</v>
      </c>
      <c r="L2264" t="s">
        <v>28</v>
      </c>
      <c r="M2264" t="s">
        <v>1076</v>
      </c>
      <c r="N2264" s="4" t="s">
        <v>12</v>
      </c>
      <c r="O2264" s="4" t="s">
        <v>14067</v>
      </c>
      <c r="P2264" s="4" t="s">
        <v>14079</v>
      </c>
      <c r="Q2264" s="5">
        <f>DATE(ecommerce_dataset_updated[[#This Row],[YYYY]],ecommerce_dataset_updated[[#This Row],[MM]],ecommerce_dataset_updated[[#This Row],[DD]])</f>
        <v>45488</v>
      </c>
      <c r="R2264" s="6" t="str">
        <f>TEXT(ecommerce_dataset_updated[[#This Row],['[Purchase_Date']]], "mmm")</f>
        <v>Jul</v>
      </c>
      <c r="S2264" s="6" t="str">
        <f>TEXT(ecommerce_dataset_updated[[#This Row],['[Purchase_Date']]], "ddd")</f>
        <v>Mon</v>
      </c>
      <c r="T2264" s="6">
        <f>ecommerce_dataset_updated[[#This Row],[Final_Price(Rs.) _]]-ecommerce_dataset_updated[[#This Row],['[Final_Price(Rs.)']]]</f>
        <v>4.9999999999954525E-3</v>
      </c>
      <c r="U2264" s="6" t="b">
        <f xml:space="preserve"> AND(ecommerce_dataset_updated[[#This Row],[Final_Price(Rs.) _]]=ecommerce_dataset_updated[[#This Row],['[Final_Price(Rs.)']]])</f>
        <v>0</v>
      </c>
      <c r="V2264" s="5"/>
    </row>
    <row r="2265" spans="1:22">
      <c r="A2265" t="s">
        <v>8941</v>
      </c>
      <c r="B2265" t="s">
        <v>8942</v>
      </c>
      <c r="C2265" t="s">
        <v>68</v>
      </c>
      <c r="D2265" s="9" t="s">
        <v>6289</v>
      </c>
      <c r="E2265" s="8">
        <f>ecommerce_dataset_updated[[#This Row],[Price (Rs.)]]+0</f>
        <v>333.61</v>
      </c>
      <c r="F2265" s="6" t="s">
        <v>75</v>
      </c>
      <c r="G2265" s="7">
        <f>ecommerce_dataset_updated[[#This Row],[Discount (%)]]+0</f>
        <v>10</v>
      </c>
      <c r="H2265" s="6" t="s">
        <v>6290</v>
      </c>
      <c r="I2265" s="6">
        <f>ecommerce_dataset_updated[[#This Row],['[Price (Rs.)']]]*ecommerce_dataset_updated[[#This Row],['[Discount (%)']]]/100</f>
        <v>33.361000000000004</v>
      </c>
      <c r="J2265" s="6">
        <f>ecommerce_dataset_updated[[#This Row],[Final_Price(Rs.)]]+0</f>
        <v>300.25</v>
      </c>
      <c r="K2265" s="6">
        <f xml:space="preserve"> ecommerce_dataset_updated[[#This Row],['[Price (Rs.)']]]-ecommerce_dataset_updated[[#This Row],[Discount Amount _]]</f>
        <v>300.24900000000002</v>
      </c>
      <c r="L2265" t="s">
        <v>120</v>
      </c>
      <c r="M2265" t="s">
        <v>2031</v>
      </c>
      <c r="N2265" s="4" t="s">
        <v>26</v>
      </c>
      <c r="O2265" s="4" t="s">
        <v>14057</v>
      </c>
      <c r="P2265" s="4" t="s">
        <v>14079</v>
      </c>
      <c r="Q2265" s="5">
        <f>DATE(ecommerce_dataset_updated[[#This Row],[YYYY]],ecommerce_dataset_updated[[#This Row],[MM]],ecommerce_dataset_updated[[#This Row],[DD]])</f>
        <v>45376</v>
      </c>
      <c r="R2265" s="6" t="str">
        <f>TEXT(ecommerce_dataset_updated[[#This Row],['[Purchase_Date']]], "mmm")</f>
        <v>Mar</v>
      </c>
      <c r="S2265" s="6" t="str">
        <f>TEXT(ecommerce_dataset_updated[[#This Row],['[Purchase_Date']]], "ddd")</f>
        <v>Mon</v>
      </c>
      <c r="T2265" s="6">
        <f>ecommerce_dataset_updated[[#This Row],[Final_Price(Rs.) _]]-ecommerce_dataset_updated[[#This Row],['[Final_Price(Rs.)']]]</f>
        <v>-9.9999999997635314E-4</v>
      </c>
      <c r="U2265" s="6" t="b">
        <f xml:space="preserve"> AND(ecommerce_dataset_updated[[#This Row],[Final_Price(Rs.) _]]=ecommerce_dataset_updated[[#This Row],['[Final_Price(Rs.)']]])</f>
        <v>0</v>
      </c>
      <c r="V2265" s="5"/>
    </row>
    <row r="2266" spans="1:22">
      <c r="A2266" t="s">
        <v>8943</v>
      </c>
      <c r="B2266" t="s">
        <v>8944</v>
      </c>
      <c r="C2266" t="s">
        <v>68</v>
      </c>
      <c r="D2266" s="9" t="s">
        <v>8945</v>
      </c>
      <c r="E2266" s="8">
        <f>ecommerce_dataset_updated[[#This Row],[Price (Rs.)]]+0</f>
        <v>41.85</v>
      </c>
      <c r="F2266" s="6" t="s">
        <v>20</v>
      </c>
      <c r="G2266" s="7">
        <f>ecommerce_dataset_updated[[#This Row],[Discount (%)]]+0</f>
        <v>20</v>
      </c>
      <c r="H2266" s="6" t="s">
        <v>8946</v>
      </c>
      <c r="I2266" s="6">
        <f>ecommerce_dataset_updated[[#This Row],['[Price (Rs.)']]]*ecommerce_dataset_updated[[#This Row],['[Discount (%)']]]/100</f>
        <v>8.3699999999999992</v>
      </c>
      <c r="J2266" s="6">
        <f>ecommerce_dataset_updated[[#This Row],[Final_Price(Rs.)]]+0</f>
        <v>33.479999999999997</v>
      </c>
      <c r="K2266" s="6">
        <f xml:space="preserve"> ecommerce_dataset_updated[[#This Row],['[Price (Rs.)']]]-ecommerce_dataset_updated[[#This Row],[Discount Amount _]]</f>
        <v>33.480000000000004</v>
      </c>
      <c r="L2266" t="s">
        <v>77</v>
      </c>
      <c r="M2266" t="s">
        <v>42</v>
      </c>
      <c r="N2266" s="4" t="s">
        <v>14054</v>
      </c>
      <c r="O2266" s="4" t="s">
        <v>14050</v>
      </c>
      <c r="P2266" s="4" t="s">
        <v>14079</v>
      </c>
      <c r="Q2266" s="5">
        <f>DATE(ecommerce_dataset_updated[[#This Row],[YYYY]],ecommerce_dataset_updated[[#This Row],[MM]],ecommerce_dataset_updated[[#This Row],[DD]])</f>
        <v>45562</v>
      </c>
      <c r="R2266" s="6" t="str">
        <f>TEXT(ecommerce_dataset_updated[[#This Row],['[Purchase_Date']]], "mmm")</f>
        <v>Sep</v>
      </c>
      <c r="S2266" s="6" t="str">
        <f>TEXT(ecommerce_dataset_updated[[#This Row],['[Purchase_Date']]], "ddd")</f>
        <v>Fri</v>
      </c>
      <c r="T2266" s="6">
        <f>ecommerce_dataset_updated[[#This Row],[Final_Price(Rs.) _]]-ecommerce_dataset_updated[[#This Row],['[Final_Price(Rs.)']]]</f>
        <v>0</v>
      </c>
      <c r="U2266" s="6" t="b">
        <f xml:space="preserve"> AND(ecommerce_dataset_updated[[#This Row],[Final_Price(Rs.) _]]=ecommerce_dataset_updated[[#This Row],['[Final_Price(Rs.)']]])</f>
        <v>1</v>
      </c>
      <c r="V2266" s="5"/>
    </row>
    <row r="2267" spans="1:22">
      <c r="A2267" t="s">
        <v>8947</v>
      </c>
      <c r="B2267" t="s">
        <v>8948</v>
      </c>
      <c r="C2267" t="s">
        <v>68</v>
      </c>
      <c r="D2267" s="9" t="s">
        <v>8949</v>
      </c>
      <c r="E2267" s="8">
        <f>ecommerce_dataset_updated[[#This Row],[Price (Rs.)]]+0</f>
        <v>94.11</v>
      </c>
      <c r="F2267" s="6" t="s">
        <v>26</v>
      </c>
      <c r="G2267" s="7">
        <f>ecommerce_dataset_updated[[#This Row],[Discount (%)]]+0</f>
        <v>25</v>
      </c>
      <c r="H2267" s="6" t="s">
        <v>8950</v>
      </c>
      <c r="I2267" s="6">
        <f>ecommerce_dataset_updated[[#This Row],['[Price (Rs.)']]]*ecommerce_dataset_updated[[#This Row],['[Discount (%)']]]/100</f>
        <v>23.5275</v>
      </c>
      <c r="J2267" s="6">
        <f>ecommerce_dataset_updated[[#This Row],[Final_Price(Rs.)]]+0</f>
        <v>70.58</v>
      </c>
      <c r="K2267" s="6">
        <f xml:space="preserve"> ecommerce_dataset_updated[[#This Row],['[Price (Rs.)']]]-ecommerce_dataset_updated[[#This Row],[Discount Amount _]]</f>
        <v>70.582499999999996</v>
      </c>
      <c r="L2267" t="s">
        <v>14</v>
      </c>
      <c r="M2267" t="s">
        <v>1373</v>
      </c>
      <c r="N2267" s="4" t="s">
        <v>14071</v>
      </c>
      <c r="O2267" s="4" t="s">
        <v>14055</v>
      </c>
      <c r="P2267" s="4" t="s">
        <v>14079</v>
      </c>
      <c r="Q2267" s="5">
        <f>DATE(ecommerce_dataset_updated[[#This Row],[YYYY]],ecommerce_dataset_updated[[#This Row],[MM]],ecommerce_dataset_updated[[#This Row],[DD]])</f>
        <v>45528</v>
      </c>
      <c r="R2267" s="6" t="str">
        <f>TEXT(ecommerce_dataset_updated[[#This Row],['[Purchase_Date']]], "mmm")</f>
        <v>Aug</v>
      </c>
      <c r="S2267" s="6" t="str">
        <f>TEXT(ecommerce_dataset_updated[[#This Row],['[Purchase_Date']]], "ddd")</f>
        <v>Sat</v>
      </c>
      <c r="T2267" s="6">
        <f>ecommerce_dataset_updated[[#This Row],[Final_Price(Rs.) _]]-ecommerce_dataset_updated[[#This Row],['[Final_Price(Rs.)']]]</f>
        <v>2.4999999999977263E-3</v>
      </c>
      <c r="U2267" s="6" t="b">
        <f xml:space="preserve"> AND(ecommerce_dataset_updated[[#This Row],[Final_Price(Rs.) _]]=ecommerce_dataset_updated[[#This Row],['[Final_Price(Rs.)']]])</f>
        <v>0</v>
      </c>
      <c r="V2267" s="5"/>
    </row>
    <row r="2268" spans="1:22">
      <c r="A2268" t="s">
        <v>8951</v>
      </c>
      <c r="B2268" t="s">
        <v>8952</v>
      </c>
      <c r="C2268" t="s">
        <v>45</v>
      </c>
      <c r="D2268" s="9" t="s">
        <v>8953</v>
      </c>
      <c r="E2268" s="8">
        <f>ecommerce_dataset_updated[[#This Row],[Price (Rs.)]]+0</f>
        <v>486.05</v>
      </c>
      <c r="F2268" s="6" t="s">
        <v>47</v>
      </c>
      <c r="G2268" s="7">
        <f>ecommerce_dataset_updated[[#This Row],[Discount (%)]]+0</f>
        <v>50</v>
      </c>
      <c r="H2268" s="6" t="s">
        <v>8954</v>
      </c>
      <c r="I2268" s="6">
        <f>ecommerce_dataset_updated[[#This Row],['[Price (Rs.)']]]*ecommerce_dataset_updated[[#This Row],['[Discount (%)']]]/100</f>
        <v>243.02500000000001</v>
      </c>
      <c r="J2268" s="6">
        <f>ecommerce_dataset_updated[[#This Row],[Final_Price(Rs.)]]+0</f>
        <v>243.03</v>
      </c>
      <c r="K2268" s="6">
        <f xml:space="preserve"> ecommerce_dataset_updated[[#This Row],['[Price (Rs.)']]]-ecommerce_dataset_updated[[#This Row],[Discount Amount _]]</f>
        <v>243.02500000000001</v>
      </c>
      <c r="L2268" t="s">
        <v>28</v>
      </c>
      <c r="M2268" t="s">
        <v>145</v>
      </c>
      <c r="N2268" s="4" t="s">
        <v>2910</v>
      </c>
      <c r="O2268" s="4" t="s">
        <v>14050</v>
      </c>
      <c r="P2268" s="4" t="s">
        <v>14079</v>
      </c>
      <c r="Q2268" s="5">
        <f>DATE(ecommerce_dataset_updated[[#This Row],[YYYY]],ecommerce_dataset_updated[[#This Row],[MM]],ecommerce_dataset_updated[[#This Row],[DD]])</f>
        <v>45549</v>
      </c>
      <c r="R2268" s="6" t="str">
        <f>TEXT(ecommerce_dataset_updated[[#This Row],['[Purchase_Date']]], "mmm")</f>
        <v>Sep</v>
      </c>
      <c r="S2268" s="6" t="str">
        <f>TEXT(ecommerce_dataset_updated[[#This Row],['[Purchase_Date']]], "ddd")</f>
        <v>Sat</v>
      </c>
      <c r="T2268" s="6">
        <f>ecommerce_dataset_updated[[#This Row],[Final_Price(Rs.) _]]-ecommerce_dataset_updated[[#This Row],['[Final_Price(Rs.)']]]</f>
        <v>-4.9999999999954525E-3</v>
      </c>
      <c r="U2268" s="6" t="b">
        <f xml:space="preserve"> AND(ecommerce_dataset_updated[[#This Row],[Final_Price(Rs.) _]]=ecommerce_dataset_updated[[#This Row],['[Final_Price(Rs.)']]])</f>
        <v>0</v>
      </c>
      <c r="V2268" s="5"/>
    </row>
    <row r="2269" spans="1:22">
      <c r="A2269" t="s">
        <v>8955</v>
      </c>
      <c r="B2269" t="s">
        <v>8956</v>
      </c>
      <c r="C2269" t="s">
        <v>39</v>
      </c>
      <c r="D2269" s="9" t="s">
        <v>8957</v>
      </c>
      <c r="E2269" s="8">
        <f>ecommerce_dataset_updated[[#This Row],[Price (Rs.)]]+0</f>
        <v>293.02999999999997</v>
      </c>
      <c r="F2269" s="6" t="s">
        <v>53</v>
      </c>
      <c r="G2269" s="7">
        <f>ecommerce_dataset_updated[[#This Row],[Discount (%)]]+0</f>
        <v>5</v>
      </c>
      <c r="H2269" s="6" t="s">
        <v>8958</v>
      </c>
      <c r="I2269" s="6">
        <f>ecommerce_dataset_updated[[#This Row],['[Price (Rs.)']]]*ecommerce_dataset_updated[[#This Row],['[Discount (%)']]]/100</f>
        <v>14.651499999999999</v>
      </c>
      <c r="J2269" s="6">
        <f>ecommerce_dataset_updated[[#This Row],[Final_Price(Rs.)]]+0</f>
        <v>278.38</v>
      </c>
      <c r="K2269" s="6">
        <f xml:space="preserve"> ecommerce_dataset_updated[[#This Row],['[Price (Rs.)']]]-ecommerce_dataset_updated[[#This Row],[Discount Amount _]]</f>
        <v>278.37849999999997</v>
      </c>
      <c r="L2269" t="s">
        <v>35</v>
      </c>
      <c r="M2269" t="s">
        <v>1800</v>
      </c>
      <c r="N2269" s="4" t="s">
        <v>14070</v>
      </c>
      <c r="O2269" s="4" t="s">
        <v>14053</v>
      </c>
      <c r="P2269" s="4" t="s">
        <v>14079</v>
      </c>
      <c r="Q2269" s="5">
        <f>DATE(ecommerce_dataset_updated[[#This Row],[YYYY]],ecommerce_dataset_updated[[#This Row],[MM]],ecommerce_dataset_updated[[#This Row],[DD]])</f>
        <v>45400</v>
      </c>
      <c r="R2269" s="6" t="str">
        <f>TEXT(ecommerce_dataset_updated[[#This Row],['[Purchase_Date']]], "mmm")</f>
        <v>Apr</v>
      </c>
      <c r="S2269" s="6" t="str">
        <f>TEXT(ecommerce_dataset_updated[[#This Row],['[Purchase_Date']]], "ddd")</f>
        <v>Thu</v>
      </c>
      <c r="T2269" s="6">
        <f>ecommerce_dataset_updated[[#This Row],[Final_Price(Rs.) _]]-ecommerce_dataset_updated[[#This Row],['[Final_Price(Rs.)']]]</f>
        <v>-1.5000000000213731E-3</v>
      </c>
      <c r="U2269" s="6" t="b">
        <f xml:space="preserve"> AND(ecommerce_dataset_updated[[#This Row],[Final_Price(Rs.) _]]=ecommerce_dataset_updated[[#This Row],['[Final_Price(Rs.)']]])</f>
        <v>0</v>
      </c>
      <c r="V2269" s="5"/>
    </row>
    <row r="2270" spans="1:22">
      <c r="A2270" t="s">
        <v>8959</v>
      </c>
      <c r="B2270" t="s">
        <v>8960</v>
      </c>
      <c r="C2270" t="s">
        <v>32</v>
      </c>
      <c r="D2270" s="9" t="s">
        <v>8961</v>
      </c>
      <c r="E2270" s="8">
        <f>ecommerce_dataset_updated[[#This Row],[Price (Rs.)]]+0</f>
        <v>274.85000000000002</v>
      </c>
      <c r="F2270" s="6" t="s">
        <v>53</v>
      </c>
      <c r="G2270" s="7">
        <f>ecommerce_dataset_updated[[#This Row],[Discount (%)]]+0</f>
        <v>5</v>
      </c>
      <c r="H2270" s="6" t="s">
        <v>8962</v>
      </c>
      <c r="I2270" s="6">
        <f>ecommerce_dataset_updated[[#This Row],['[Price (Rs.)']]]*ecommerce_dataset_updated[[#This Row],['[Discount (%)']]]/100</f>
        <v>13.7425</v>
      </c>
      <c r="J2270" s="6">
        <f>ecommerce_dataset_updated[[#This Row],[Final_Price(Rs.)]]+0</f>
        <v>261.11</v>
      </c>
      <c r="K2270" s="6">
        <f xml:space="preserve"> ecommerce_dataset_updated[[#This Row],['[Price (Rs.)']]]-ecommerce_dataset_updated[[#This Row],[Discount Amount _]]</f>
        <v>261.10750000000002</v>
      </c>
      <c r="L2270" t="s">
        <v>120</v>
      </c>
      <c r="M2270" t="s">
        <v>5056</v>
      </c>
      <c r="N2270" s="4" t="s">
        <v>14062</v>
      </c>
      <c r="O2270" s="4" t="s">
        <v>14062</v>
      </c>
      <c r="P2270" s="4" t="s">
        <v>14079</v>
      </c>
      <c r="Q2270" s="5">
        <f>DATE(ecommerce_dataset_updated[[#This Row],[YYYY]],ecommerce_dataset_updated[[#This Row],[MM]],ecommerce_dataset_updated[[#This Row],[DD]])</f>
        <v>45449</v>
      </c>
      <c r="R2270" s="6" t="str">
        <f>TEXT(ecommerce_dataset_updated[[#This Row],['[Purchase_Date']]], "mmm")</f>
        <v>Jun</v>
      </c>
      <c r="S2270" s="6" t="str">
        <f>TEXT(ecommerce_dataset_updated[[#This Row],['[Purchase_Date']]], "ddd")</f>
        <v>Thu</v>
      </c>
      <c r="T2270" s="6">
        <f>ecommerce_dataset_updated[[#This Row],[Final_Price(Rs.) _]]-ecommerce_dataset_updated[[#This Row],['[Final_Price(Rs.)']]]</f>
        <v>-2.4999999999977263E-3</v>
      </c>
      <c r="U2270" s="6" t="b">
        <f xml:space="preserve"> AND(ecommerce_dataset_updated[[#This Row],[Final_Price(Rs.) _]]=ecommerce_dataset_updated[[#This Row],['[Final_Price(Rs.)']]])</f>
        <v>0</v>
      </c>
      <c r="V2270" s="5"/>
    </row>
    <row r="2271" spans="1:22">
      <c r="A2271" t="s">
        <v>8963</v>
      </c>
      <c r="B2271" t="s">
        <v>8964</v>
      </c>
      <c r="C2271" t="s">
        <v>45</v>
      </c>
      <c r="D2271" s="9" t="s">
        <v>8965</v>
      </c>
      <c r="E2271" s="8">
        <f>ecommerce_dataset_updated[[#This Row],[Price (Rs.)]]+0</f>
        <v>187.3</v>
      </c>
      <c r="F2271" s="6" t="s">
        <v>47</v>
      </c>
      <c r="G2271" s="7">
        <f>ecommerce_dataset_updated[[#This Row],[Discount (%)]]+0</f>
        <v>50</v>
      </c>
      <c r="H2271" s="6" t="s">
        <v>8966</v>
      </c>
      <c r="I2271" s="6">
        <f>ecommerce_dataset_updated[[#This Row],['[Price (Rs.)']]]*ecommerce_dataset_updated[[#This Row],['[Discount (%)']]]/100</f>
        <v>93.65</v>
      </c>
      <c r="J2271" s="6">
        <f>ecommerce_dataset_updated[[#This Row],[Final_Price(Rs.)]]+0</f>
        <v>93.65</v>
      </c>
      <c r="K2271" s="6">
        <f xml:space="preserve"> ecommerce_dataset_updated[[#This Row],['[Price (Rs.)']]]-ecommerce_dataset_updated[[#This Row],[Discount Amount _]]</f>
        <v>93.65</v>
      </c>
      <c r="L2271" t="s">
        <v>14</v>
      </c>
      <c r="M2271" t="s">
        <v>3458</v>
      </c>
      <c r="N2271" s="4" t="s">
        <v>14061</v>
      </c>
      <c r="O2271" s="4" t="s">
        <v>14067</v>
      </c>
      <c r="P2271" s="4" t="s">
        <v>14079</v>
      </c>
      <c r="Q2271" s="5">
        <f>DATE(ecommerce_dataset_updated[[#This Row],[YYYY]],ecommerce_dataset_updated[[#This Row],[MM]],ecommerce_dataset_updated[[#This Row],[DD]])</f>
        <v>45494</v>
      </c>
      <c r="R2271" s="6" t="str">
        <f>TEXT(ecommerce_dataset_updated[[#This Row],['[Purchase_Date']]], "mmm")</f>
        <v>Jul</v>
      </c>
      <c r="S2271" s="6" t="str">
        <f>TEXT(ecommerce_dataset_updated[[#This Row],['[Purchase_Date']]], "ddd")</f>
        <v>Sun</v>
      </c>
      <c r="T2271" s="6">
        <f>ecommerce_dataset_updated[[#This Row],[Final_Price(Rs.) _]]-ecommerce_dataset_updated[[#This Row],['[Final_Price(Rs.)']]]</f>
        <v>0</v>
      </c>
      <c r="U2271" s="6" t="b">
        <f xml:space="preserve"> AND(ecommerce_dataset_updated[[#This Row],[Final_Price(Rs.) _]]=ecommerce_dataset_updated[[#This Row],['[Final_Price(Rs.)']]])</f>
        <v>1</v>
      </c>
      <c r="V2271" s="5"/>
    </row>
    <row r="2272" spans="1:22">
      <c r="A2272" t="s">
        <v>8967</v>
      </c>
      <c r="B2272" t="s">
        <v>8968</v>
      </c>
      <c r="C2272" t="s">
        <v>114</v>
      </c>
      <c r="D2272" s="9" t="s">
        <v>5427</v>
      </c>
      <c r="E2272" s="8">
        <f>ecommerce_dataset_updated[[#This Row],[Price (Rs.)]]+0</f>
        <v>297.32</v>
      </c>
      <c r="F2272" s="6" t="s">
        <v>107</v>
      </c>
      <c r="G2272" s="7">
        <f>ecommerce_dataset_updated[[#This Row],[Discount (%)]]+0</f>
        <v>0</v>
      </c>
      <c r="H2272" s="6" t="s">
        <v>5427</v>
      </c>
      <c r="I2272" s="6">
        <f>ecommerce_dataset_updated[[#This Row],['[Price (Rs.)']]]*ecommerce_dataset_updated[[#This Row],['[Discount (%)']]]/100</f>
        <v>0</v>
      </c>
      <c r="J2272" s="6">
        <f>ecommerce_dataset_updated[[#This Row],[Final_Price(Rs.)]]+0</f>
        <v>297.32</v>
      </c>
      <c r="K2272" s="6">
        <f xml:space="preserve"> ecommerce_dataset_updated[[#This Row],['[Price (Rs.)']]]-ecommerce_dataset_updated[[#This Row],[Discount Amount _]]</f>
        <v>297.32</v>
      </c>
      <c r="L2272" t="s">
        <v>35</v>
      </c>
      <c r="M2272" t="s">
        <v>1239</v>
      </c>
      <c r="N2272" s="4" t="s">
        <v>14068</v>
      </c>
      <c r="O2272" s="4" t="s">
        <v>75</v>
      </c>
      <c r="P2272" s="4" t="s">
        <v>14079</v>
      </c>
      <c r="Q2272" s="5">
        <f>DATE(ecommerce_dataset_updated[[#This Row],[YYYY]],ecommerce_dataset_updated[[#This Row],[MM]],ecommerce_dataset_updated[[#This Row],[DD]])</f>
        <v>45596</v>
      </c>
      <c r="R2272" s="6" t="str">
        <f>TEXT(ecommerce_dataset_updated[[#This Row],['[Purchase_Date']]], "mmm")</f>
        <v>Oct</v>
      </c>
      <c r="S2272" s="6" t="str">
        <f>TEXT(ecommerce_dataset_updated[[#This Row],['[Purchase_Date']]], "ddd")</f>
        <v>Thu</v>
      </c>
      <c r="T2272" s="6">
        <f>ecommerce_dataset_updated[[#This Row],[Final_Price(Rs.) _]]-ecommerce_dataset_updated[[#This Row],['[Final_Price(Rs.)']]]</f>
        <v>0</v>
      </c>
      <c r="U2272" s="6" t="b">
        <f xml:space="preserve"> AND(ecommerce_dataset_updated[[#This Row],[Final_Price(Rs.) _]]=ecommerce_dataset_updated[[#This Row],['[Final_Price(Rs.)']]])</f>
        <v>1</v>
      </c>
      <c r="V2272" s="5"/>
    </row>
    <row r="2273" spans="1:22">
      <c r="A2273" t="s">
        <v>8969</v>
      </c>
      <c r="B2273" t="s">
        <v>8970</v>
      </c>
      <c r="C2273" t="s">
        <v>45</v>
      </c>
      <c r="D2273" s="9" t="s">
        <v>8971</v>
      </c>
      <c r="E2273" s="8">
        <f>ecommerce_dataset_updated[[#This Row],[Price (Rs.)]]+0</f>
        <v>55.9</v>
      </c>
      <c r="F2273" s="6" t="s">
        <v>20</v>
      </c>
      <c r="G2273" s="7">
        <f>ecommerce_dataset_updated[[#This Row],[Discount (%)]]+0</f>
        <v>20</v>
      </c>
      <c r="H2273" s="6" t="s">
        <v>8972</v>
      </c>
      <c r="I2273" s="6">
        <f>ecommerce_dataset_updated[[#This Row],['[Price (Rs.)']]]*ecommerce_dataset_updated[[#This Row],['[Discount (%)']]]/100</f>
        <v>11.18</v>
      </c>
      <c r="J2273" s="6">
        <f>ecommerce_dataset_updated[[#This Row],[Final_Price(Rs.)]]+0</f>
        <v>44.72</v>
      </c>
      <c r="K2273" s="6">
        <f xml:space="preserve"> ecommerce_dataset_updated[[#This Row],['[Price (Rs.)']]]-ecommerce_dataset_updated[[#This Row],[Discount Amount _]]</f>
        <v>44.72</v>
      </c>
      <c r="L2273" t="s">
        <v>77</v>
      </c>
      <c r="M2273" t="s">
        <v>2683</v>
      </c>
      <c r="N2273" s="4" t="s">
        <v>14052</v>
      </c>
      <c r="O2273" s="4" t="s">
        <v>14049</v>
      </c>
      <c r="P2273" s="4" t="s">
        <v>14079</v>
      </c>
      <c r="Q2273" s="5">
        <f>DATE(ecommerce_dataset_updated[[#This Row],[YYYY]],ecommerce_dataset_updated[[#This Row],[MM]],ecommerce_dataset_updated[[#This Row],[DD]])</f>
        <v>45597</v>
      </c>
      <c r="R2273" s="6" t="str">
        <f>TEXT(ecommerce_dataset_updated[[#This Row],['[Purchase_Date']]], "mmm")</f>
        <v>Nov</v>
      </c>
      <c r="S2273" s="6" t="str">
        <f>TEXT(ecommerce_dataset_updated[[#This Row],['[Purchase_Date']]], "ddd")</f>
        <v>Fri</v>
      </c>
      <c r="T2273" s="6">
        <f>ecommerce_dataset_updated[[#This Row],[Final_Price(Rs.) _]]-ecommerce_dataset_updated[[#This Row],['[Final_Price(Rs.)']]]</f>
        <v>0</v>
      </c>
      <c r="U2273" s="6" t="b">
        <f xml:space="preserve"> AND(ecommerce_dataset_updated[[#This Row],[Final_Price(Rs.) _]]=ecommerce_dataset_updated[[#This Row],['[Final_Price(Rs.)']]])</f>
        <v>1</v>
      </c>
      <c r="V2273" s="5"/>
    </row>
    <row r="2274" spans="1:22">
      <c r="A2274" t="s">
        <v>8973</v>
      </c>
      <c r="B2274" t="s">
        <v>8974</v>
      </c>
      <c r="C2274" t="s">
        <v>45</v>
      </c>
      <c r="D2274" s="9" t="s">
        <v>8975</v>
      </c>
      <c r="E2274" s="8">
        <f>ecommerce_dataset_updated[[#This Row],[Price (Rs.)]]+0</f>
        <v>404.85</v>
      </c>
      <c r="F2274" s="6" t="s">
        <v>26</v>
      </c>
      <c r="G2274" s="7">
        <f>ecommerce_dataset_updated[[#This Row],[Discount (%)]]+0</f>
        <v>25</v>
      </c>
      <c r="H2274" s="6" t="s">
        <v>8976</v>
      </c>
      <c r="I2274" s="6">
        <f>ecommerce_dataset_updated[[#This Row],['[Price (Rs.)']]]*ecommerce_dataset_updated[[#This Row],['[Discount (%)']]]/100</f>
        <v>101.21250000000001</v>
      </c>
      <c r="J2274" s="6">
        <f>ecommerce_dataset_updated[[#This Row],[Final_Price(Rs.)]]+0</f>
        <v>303.64</v>
      </c>
      <c r="K2274" s="6">
        <f xml:space="preserve"> ecommerce_dataset_updated[[#This Row],['[Price (Rs.)']]]-ecommerce_dataset_updated[[#This Row],[Discount Amount _]]</f>
        <v>303.63750000000005</v>
      </c>
      <c r="L2274" t="s">
        <v>28</v>
      </c>
      <c r="M2274" t="s">
        <v>3281</v>
      </c>
      <c r="N2274" s="4" t="s">
        <v>14051</v>
      </c>
      <c r="O2274" s="4" t="s">
        <v>14059</v>
      </c>
      <c r="P2274" s="4" t="s">
        <v>14079</v>
      </c>
      <c r="Q2274" s="5">
        <f>DATE(ecommerce_dataset_updated[[#This Row],[YYYY]],ecommerce_dataset_updated[[#This Row],[MM]],ecommerce_dataset_updated[[#This Row],[DD]])</f>
        <v>45414</v>
      </c>
      <c r="R2274" s="6" t="str">
        <f>TEXT(ecommerce_dataset_updated[[#This Row],['[Purchase_Date']]], "mmm")</f>
        <v>May</v>
      </c>
      <c r="S2274" s="6" t="str">
        <f>TEXT(ecommerce_dataset_updated[[#This Row],['[Purchase_Date']]], "ddd")</f>
        <v>Thu</v>
      </c>
      <c r="T2274" s="6">
        <f>ecommerce_dataset_updated[[#This Row],[Final_Price(Rs.) _]]-ecommerce_dataset_updated[[#This Row],['[Final_Price(Rs.)']]]</f>
        <v>-2.4999999999408828E-3</v>
      </c>
      <c r="U2274" s="6" t="b">
        <f xml:space="preserve"> AND(ecommerce_dataset_updated[[#This Row],[Final_Price(Rs.) _]]=ecommerce_dataset_updated[[#This Row],['[Final_Price(Rs.)']]])</f>
        <v>0</v>
      </c>
      <c r="V2274" s="5"/>
    </row>
    <row r="2275" spans="1:22">
      <c r="A2275" t="s">
        <v>8977</v>
      </c>
      <c r="B2275" t="s">
        <v>8978</v>
      </c>
      <c r="C2275" t="s">
        <v>10</v>
      </c>
      <c r="D2275" s="9" t="s">
        <v>8979</v>
      </c>
      <c r="E2275" s="8">
        <f>ecommerce_dataset_updated[[#This Row],[Price (Rs.)]]+0</f>
        <v>39.82</v>
      </c>
      <c r="F2275" s="6" t="s">
        <v>53</v>
      </c>
      <c r="G2275" s="7">
        <f>ecommerce_dataset_updated[[#This Row],[Discount (%)]]+0</f>
        <v>5</v>
      </c>
      <c r="H2275" s="6" t="s">
        <v>3127</v>
      </c>
      <c r="I2275" s="6">
        <f>ecommerce_dataset_updated[[#This Row],['[Price (Rs.)']]]*ecommerce_dataset_updated[[#This Row],['[Discount (%)']]]/100</f>
        <v>1.9909999999999999</v>
      </c>
      <c r="J2275" s="6">
        <f>ecommerce_dataset_updated[[#This Row],[Final_Price(Rs.)]]+0</f>
        <v>37.83</v>
      </c>
      <c r="K2275" s="6">
        <f xml:space="preserve"> ecommerce_dataset_updated[[#This Row],['[Price (Rs.)']]]-ecommerce_dataset_updated[[#This Row],[Discount Amount _]]</f>
        <v>37.829000000000001</v>
      </c>
      <c r="L2275" t="s">
        <v>14</v>
      </c>
      <c r="M2275" t="s">
        <v>779</v>
      </c>
      <c r="N2275" s="4" t="s">
        <v>75</v>
      </c>
      <c r="O2275" s="4" t="s">
        <v>14053</v>
      </c>
      <c r="P2275" s="4" t="s">
        <v>14079</v>
      </c>
      <c r="Q2275" s="5">
        <f>DATE(ecommerce_dataset_updated[[#This Row],[YYYY]],ecommerce_dataset_updated[[#This Row],[MM]],ecommerce_dataset_updated[[#This Row],[DD]])</f>
        <v>45392</v>
      </c>
      <c r="R2275" s="6" t="str">
        <f>TEXT(ecommerce_dataset_updated[[#This Row],['[Purchase_Date']]], "mmm")</f>
        <v>Apr</v>
      </c>
      <c r="S2275" s="6" t="str">
        <f>TEXT(ecommerce_dataset_updated[[#This Row],['[Purchase_Date']]], "ddd")</f>
        <v>Wed</v>
      </c>
      <c r="T2275" s="6">
        <f>ecommerce_dataset_updated[[#This Row],[Final_Price(Rs.) _]]-ecommerce_dataset_updated[[#This Row],['[Final_Price(Rs.)']]]</f>
        <v>-9.9999999999766942E-4</v>
      </c>
      <c r="U2275" s="6" t="b">
        <f xml:space="preserve"> AND(ecommerce_dataset_updated[[#This Row],[Final_Price(Rs.) _]]=ecommerce_dataset_updated[[#This Row],['[Final_Price(Rs.)']]])</f>
        <v>0</v>
      </c>
      <c r="V2275" s="5"/>
    </row>
    <row r="2276" spans="1:22">
      <c r="A2276" t="s">
        <v>8980</v>
      </c>
      <c r="B2276" t="s">
        <v>8981</v>
      </c>
      <c r="C2276" t="s">
        <v>45</v>
      </c>
      <c r="D2276" s="9" t="s">
        <v>8982</v>
      </c>
      <c r="E2276" s="8">
        <f>ecommerce_dataset_updated[[#This Row],[Price (Rs.)]]+0</f>
        <v>259.64999999999998</v>
      </c>
      <c r="F2276" s="6" t="s">
        <v>107</v>
      </c>
      <c r="G2276" s="7">
        <f>ecommerce_dataset_updated[[#This Row],[Discount (%)]]+0</f>
        <v>0</v>
      </c>
      <c r="H2276" s="6" t="s">
        <v>8982</v>
      </c>
      <c r="I2276" s="6">
        <f>ecommerce_dataset_updated[[#This Row],['[Price (Rs.)']]]*ecommerce_dataset_updated[[#This Row],['[Discount (%)']]]/100</f>
        <v>0</v>
      </c>
      <c r="J2276" s="6">
        <f>ecommerce_dataset_updated[[#This Row],[Final_Price(Rs.)]]+0</f>
        <v>259.64999999999998</v>
      </c>
      <c r="K2276" s="6">
        <f xml:space="preserve"> ecommerce_dataset_updated[[#This Row],['[Price (Rs.)']]]-ecommerce_dataset_updated[[#This Row],[Discount Amount _]]</f>
        <v>259.64999999999998</v>
      </c>
      <c r="L2276" t="s">
        <v>35</v>
      </c>
      <c r="M2276" t="s">
        <v>423</v>
      </c>
      <c r="N2276" s="4" t="s">
        <v>14069</v>
      </c>
      <c r="O2276" s="4" t="s">
        <v>14062</v>
      </c>
      <c r="P2276" s="4" t="s">
        <v>14079</v>
      </c>
      <c r="Q2276" s="5">
        <f>DATE(ecommerce_dataset_updated[[#This Row],[YYYY]],ecommerce_dataset_updated[[#This Row],[MM]],ecommerce_dataset_updated[[#This Row],[DD]])</f>
        <v>45465</v>
      </c>
      <c r="R2276" s="6" t="str">
        <f>TEXT(ecommerce_dataset_updated[[#This Row],['[Purchase_Date']]], "mmm")</f>
        <v>Jun</v>
      </c>
      <c r="S2276" s="6" t="str">
        <f>TEXT(ecommerce_dataset_updated[[#This Row],['[Purchase_Date']]], "ddd")</f>
        <v>Sat</v>
      </c>
      <c r="T2276" s="6">
        <f>ecommerce_dataset_updated[[#This Row],[Final_Price(Rs.) _]]-ecommerce_dataset_updated[[#This Row],['[Final_Price(Rs.)']]]</f>
        <v>0</v>
      </c>
      <c r="U2276" s="6" t="b">
        <f xml:space="preserve"> AND(ecommerce_dataset_updated[[#This Row],[Final_Price(Rs.) _]]=ecommerce_dataset_updated[[#This Row],['[Final_Price(Rs.)']]])</f>
        <v>1</v>
      </c>
      <c r="V2276" s="5"/>
    </row>
    <row r="2277" spans="1:22">
      <c r="A2277" t="s">
        <v>8983</v>
      </c>
      <c r="B2277" t="s">
        <v>8984</v>
      </c>
      <c r="C2277" t="s">
        <v>18</v>
      </c>
      <c r="D2277" s="9" t="s">
        <v>8985</v>
      </c>
      <c r="E2277" s="8">
        <f>ecommerce_dataset_updated[[#This Row],[Price (Rs.)]]+0</f>
        <v>29.8</v>
      </c>
      <c r="F2277" s="6" t="s">
        <v>75</v>
      </c>
      <c r="G2277" s="7">
        <f>ecommerce_dataset_updated[[#This Row],[Discount (%)]]+0</f>
        <v>10</v>
      </c>
      <c r="H2277" s="6" t="s">
        <v>8986</v>
      </c>
      <c r="I2277" s="6">
        <f>ecommerce_dataset_updated[[#This Row],['[Price (Rs.)']]]*ecommerce_dataset_updated[[#This Row],['[Discount (%)']]]/100</f>
        <v>2.98</v>
      </c>
      <c r="J2277" s="6">
        <f>ecommerce_dataset_updated[[#This Row],[Final_Price(Rs.)]]+0</f>
        <v>26.82</v>
      </c>
      <c r="K2277" s="6">
        <f xml:space="preserve"> ecommerce_dataset_updated[[#This Row],['[Price (Rs.)']]]-ecommerce_dataset_updated[[#This Row],[Discount Amount _]]</f>
        <v>26.82</v>
      </c>
      <c r="L2277" t="s">
        <v>120</v>
      </c>
      <c r="M2277" t="s">
        <v>3231</v>
      </c>
      <c r="N2277" s="4" t="s">
        <v>14059</v>
      </c>
      <c r="O2277" s="4" t="s">
        <v>14057</v>
      </c>
      <c r="P2277" s="4" t="s">
        <v>14079</v>
      </c>
      <c r="Q2277" s="5">
        <f>DATE(ecommerce_dataset_updated[[#This Row],[YYYY]],ecommerce_dataset_updated[[#This Row],[MM]],ecommerce_dataset_updated[[#This Row],[DD]])</f>
        <v>45356</v>
      </c>
      <c r="R2277" s="6" t="str">
        <f>TEXT(ecommerce_dataset_updated[[#This Row],['[Purchase_Date']]], "mmm")</f>
        <v>Mar</v>
      </c>
      <c r="S2277" s="6" t="str">
        <f>TEXT(ecommerce_dataset_updated[[#This Row],['[Purchase_Date']]], "ddd")</f>
        <v>Tue</v>
      </c>
      <c r="T2277" s="6">
        <f>ecommerce_dataset_updated[[#This Row],[Final_Price(Rs.) _]]-ecommerce_dataset_updated[[#This Row],['[Final_Price(Rs.)']]]</f>
        <v>0</v>
      </c>
      <c r="U2277" s="6" t="b">
        <f xml:space="preserve"> AND(ecommerce_dataset_updated[[#This Row],[Final_Price(Rs.) _]]=ecommerce_dataset_updated[[#This Row],['[Final_Price(Rs.)']]])</f>
        <v>1</v>
      </c>
      <c r="V2277" s="5"/>
    </row>
    <row r="2278" spans="1:22">
      <c r="A2278" t="s">
        <v>8987</v>
      </c>
      <c r="B2278" t="s">
        <v>8988</v>
      </c>
      <c r="C2278" t="s">
        <v>114</v>
      </c>
      <c r="D2278" s="9" t="s">
        <v>8989</v>
      </c>
      <c r="E2278" s="8">
        <f>ecommerce_dataset_updated[[#This Row],[Price (Rs.)]]+0</f>
        <v>352.73</v>
      </c>
      <c r="F2278" s="6" t="s">
        <v>26</v>
      </c>
      <c r="G2278" s="7">
        <f>ecommerce_dataset_updated[[#This Row],[Discount (%)]]+0</f>
        <v>25</v>
      </c>
      <c r="H2278" s="6" t="s">
        <v>8990</v>
      </c>
      <c r="I2278" s="6">
        <f>ecommerce_dataset_updated[[#This Row],['[Price (Rs.)']]]*ecommerce_dataset_updated[[#This Row],['[Discount (%)']]]/100</f>
        <v>88.182500000000005</v>
      </c>
      <c r="J2278" s="6">
        <f>ecommerce_dataset_updated[[#This Row],[Final_Price(Rs.)]]+0</f>
        <v>264.55</v>
      </c>
      <c r="K2278" s="6">
        <f xml:space="preserve"> ecommerce_dataset_updated[[#This Row],['[Price (Rs.)']]]-ecommerce_dataset_updated[[#This Row],[Discount Amount _]]</f>
        <v>264.54750000000001</v>
      </c>
      <c r="L2278" t="s">
        <v>28</v>
      </c>
      <c r="M2278" t="s">
        <v>357</v>
      </c>
      <c r="N2278" s="4" t="s">
        <v>14058</v>
      </c>
      <c r="O2278" s="4" t="s">
        <v>14052</v>
      </c>
      <c r="P2278" s="4" t="s">
        <v>14079</v>
      </c>
      <c r="Q2278" s="5">
        <f>DATE(ecommerce_dataset_updated[[#This Row],[YYYY]],ecommerce_dataset_updated[[#This Row],[MM]],ecommerce_dataset_updated[[#This Row],[DD]])</f>
        <v>45320</v>
      </c>
      <c r="R2278" s="6" t="str">
        <f>TEXT(ecommerce_dataset_updated[[#This Row],['[Purchase_Date']]], "mmm")</f>
        <v>Jan</v>
      </c>
      <c r="S2278" s="6" t="str">
        <f>TEXT(ecommerce_dataset_updated[[#This Row],['[Purchase_Date']]], "ddd")</f>
        <v>Mon</v>
      </c>
      <c r="T2278" s="6">
        <f>ecommerce_dataset_updated[[#This Row],[Final_Price(Rs.) _]]-ecommerce_dataset_updated[[#This Row],['[Final_Price(Rs.)']]]</f>
        <v>-2.4999999999977263E-3</v>
      </c>
      <c r="U2278" s="6" t="b">
        <f xml:space="preserve"> AND(ecommerce_dataset_updated[[#This Row],[Final_Price(Rs.) _]]=ecommerce_dataset_updated[[#This Row],['[Final_Price(Rs.)']]])</f>
        <v>0</v>
      </c>
      <c r="V2278" s="5"/>
    </row>
    <row r="2279" spans="1:22">
      <c r="A2279" t="s">
        <v>8991</v>
      </c>
      <c r="B2279" t="s">
        <v>8992</v>
      </c>
      <c r="C2279" t="s">
        <v>18</v>
      </c>
      <c r="D2279" s="9" t="s">
        <v>6954</v>
      </c>
      <c r="E2279" s="8">
        <f>ecommerce_dataset_updated[[#This Row],[Price (Rs.)]]+0</f>
        <v>265.73</v>
      </c>
      <c r="F2279" s="6" t="s">
        <v>75</v>
      </c>
      <c r="G2279" s="7">
        <f>ecommerce_dataset_updated[[#This Row],[Discount (%)]]+0</f>
        <v>10</v>
      </c>
      <c r="H2279" s="6" t="s">
        <v>8993</v>
      </c>
      <c r="I2279" s="6">
        <f>ecommerce_dataset_updated[[#This Row],['[Price (Rs.)']]]*ecommerce_dataset_updated[[#This Row],['[Discount (%)']]]/100</f>
        <v>26.573</v>
      </c>
      <c r="J2279" s="6">
        <f>ecommerce_dataset_updated[[#This Row],[Final_Price(Rs.)]]+0</f>
        <v>239.16</v>
      </c>
      <c r="K2279" s="6">
        <f xml:space="preserve"> ecommerce_dataset_updated[[#This Row],['[Price (Rs.)']]]-ecommerce_dataset_updated[[#This Row],[Discount Amount _]]</f>
        <v>239.15700000000001</v>
      </c>
      <c r="L2279" t="s">
        <v>77</v>
      </c>
      <c r="M2279" t="s">
        <v>140</v>
      </c>
      <c r="N2279" s="4" t="s">
        <v>14068</v>
      </c>
      <c r="O2279" s="4" t="s">
        <v>14055</v>
      </c>
      <c r="P2279" s="4" t="s">
        <v>14079</v>
      </c>
      <c r="Q2279" s="5">
        <f>DATE(ecommerce_dataset_updated[[#This Row],[YYYY]],ecommerce_dataset_updated[[#This Row],[MM]],ecommerce_dataset_updated[[#This Row],[DD]])</f>
        <v>45535</v>
      </c>
      <c r="R2279" s="6" t="str">
        <f>TEXT(ecommerce_dataset_updated[[#This Row],['[Purchase_Date']]], "mmm")</f>
        <v>Aug</v>
      </c>
      <c r="S2279" s="6" t="str">
        <f>TEXT(ecommerce_dataset_updated[[#This Row],['[Purchase_Date']]], "ddd")</f>
        <v>Sat</v>
      </c>
      <c r="T2279" s="6">
        <f>ecommerce_dataset_updated[[#This Row],[Final_Price(Rs.) _]]-ecommerce_dataset_updated[[#This Row],['[Final_Price(Rs.)']]]</f>
        <v>-2.9999999999859028E-3</v>
      </c>
      <c r="U2279" s="6" t="b">
        <f xml:space="preserve"> AND(ecommerce_dataset_updated[[#This Row],[Final_Price(Rs.) _]]=ecommerce_dataset_updated[[#This Row],['[Final_Price(Rs.)']]])</f>
        <v>0</v>
      </c>
      <c r="V2279" s="5"/>
    </row>
    <row r="2280" spans="1:22">
      <c r="A2280" t="s">
        <v>8994</v>
      </c>
      <c r="B2280" t="s">
        <v>8995</v>
      </c>
      <c r="C2280" t="s">
        <v>32</v>
      </c>
      <c r="D2280" s="9" t="s">
        <v>8996</v>
      </c>
      <c r="E2280" s="8">
        <f>ecommerce_dataset_updated[[#This Row],[Price (Rs.)]]+0</f>
        <v>25.94</v>
      </c>
      <c r="F2280" s="6" t="s">
        <v>53</v>
      </c>
      <c r="G2280" s="7">
        <f>ecommerce_dataset_updated[[#This Row],[Discount (%)]]+0</f>
        <v>5</v>
      </c>
      <c r="H2280" s="6" t="s">
        <v>8997</v>
      </c>
      <c r="I2280" s="6">
        <f>ecommerce_dataset_updated[[#This Row],['[Price (Rs.)']]]*ecommerce_dataset_updated[[#This Row],['[Discount (%)']]]/100</f>
        <v>1.2970000000000002</v>
      </c>
      <c r="J2280" s="6">
        <f>ecommerce_dataset_updated[[#This Row],[Final_Price(Rs.)]]+0</f>
        <v>24.64</v>
      </c>
      <c r="K2280" s="6">
        <f xml:space="preserve"> ecommerce_dataset_updated[[#This Row],['[Price (Rs.)']]]-ecommerce_dataset_updated[[#This Row],[Discount Amount _]]</f>
        <v>24.643000000000001</v>
      </c>
      <c r="L2280" t="s">
        <v>35</v>
      </c>
      <c r="M2280" t="s">
        <v>1014</v>
      </c>
      <c r="N2280" s="4" t="s">
        <v>14066</v>
      </c>
      <c r="O2280" s="4" t="s">
        <v>14062</v>
      </c>
      <c r="P2280" s="4" t="s">
        <v>14079</v>
      </c>
      <c r="Q2280" s="5">
        <f>DATE(ecommerce_dataset_updated[[#This Row],[YYYY]],ecommerce_dataset_updated[[#This Row],[MM]],ecommerce_dataset_updated[[#This Row],[DD]])</f>
        <v>45462</v>
      </c>
      <c r="R2280" s="6" t="str">
        <f>TEXT(ecommerce_dataset_updated[[#This Row],['[Purchase_Date']]], "mmm")</f>
        <v>Jun</v>
      </c>
      <c r="S2280" s="6" t="str">
        <f>TEXT(ecommerce_dataset_updated[[#This Row],['[Purchase_Date']]], "ddd")</f>
        <v>Wed</v>
      </c>
      <c r="T2280" s="6">
        <f>ecommerce_dataset_updated[[#This Row],[Final_Price(Rs.) _]]-ecommerce_dataset_updated[[#This Row],['[Final_Price(Rs.)']]]</f>
        <v>3.0000000000001137E-3</v>
      </c>
      <c r="U2280" s="6" t="b">
        <f xml:space="preserve"> AND(ecommerce_dataset_updated[[#This Row],[Final_Price(Rs.) _]]=ecommerce_dataset_updated[[#This Row],['[Final_Price(Rs.)']]])</f>
        <v>0</v>
      </c>
      <c r="V2280" s="5"/>
    </row>
    <row r="2281" spans="1:22">
      <c r="A2281" t="s">
        <v>8998</v>
      </c>
      <c r="B2281" t="s">
        <v>8999</v>
      </c>
      <c r="C2281" t="s">
        <v>68</v>
      </c>
      <c r="D2281" s="9" t="s">
        <v>9000</v>
      </c>
      <c r="E2281" s="8">
        <f>ecommerce_dataset_updated[[#This Row],[Price (Rs.)]]+0</f>
        <v>315.52999999999997</v>
      </c>
      <c r="F2281" s="6" t="s">
        <v>107</v>
      </c>
      <c r="G2281" s="7">
        <f>ecommerce_dataset_updated[[#This Row],[Discount (%)]]+0</f>
        <v>0</v>
      </c>
      <c r="H2281" s="6" t="s">
        <v>9000</v>
      </c>
      <c r="I2281" s="6">
        <f>ecommerce_dataset_updated[[#This Row],['[Price (Rs.)']]]*ecommerce_dataset_updated[[#This Row],['[Discount (%)']]]/100</f>
        <v>0</v>
      </c>
      <c r="J2281" s="6">
        <f>ecommerce_dataset_updated[[#This Row],[Final_Price(Rs.)]]+0</f>
        <v>315.52999999999997</v>
      </c>
      <c r="K2281" s="6">
        <f xml:space="preserve"> ecommerce_dataset_updated[[#This Row],['[Price (Rs.)']]]-ecommerce_dataset_updated[[#This Row],[Discount Amount _]]</f>
        <v>315.52999999999997</v>
      </c>
      <c r="L2281" t="s">
        <v>35</v>
      </c>
      <c r="M2281" t="s">
        <v>181</v>
      </c>
      <c r="N2281" s="4" t="s">
        <v>14067</v>
      </c>
      <c r="O2281" s="4" t="s">
        <v>75</v>
      </c>
      <c r="P2281" s="4" t="s">
        <v>14079</v>
      </c>
      <c r="Q2281" s="5">
        <f>DATE(ecommerce_dataset_updated[[#This Row],[YYYY]],ecommerce_dataset_updated[[#This Row],[MM]],ecommerce_dataset_updated[[#This Row],[DD]])</f>
        <v>45572</v>
      </c>
      <c r="R2281" s="6" t="str">
        <f>TEXT(ecommerce_dataset_updated[[#This Row],['[Purchase_Date']]], "mmm")</f>
        <v>Oct</v>
      </c>
      <c r="S2281" s="6" t="str">
        <f>TEXT(ecommerce_dataset_updated[[#This Row],['[Purchase_Date']]], "ddd")</f>
        <v>Mon</v>
      </c>
      <c r="T2281" s="6">
        <f>ecommerce_dataset_updated[[#This Row],[Final_Price(Rs.) _]]-ecommerce_dataset_updated[[#This Row],['[Final_Price(Rs.)']]]</f>
        <v>0</v>
      </c>
      <c r="U2281" s="6" t="b">
        <f xml:space="preserve"> AND(ecommerce_dataset_updated[[#This Row],[Final_Price(Rs.) _]]=ecommerce_dataset_updated[[#This Row],['[Final_Price(Rs.)']]])</f>
        <v>1</v>
      </c>
      <c r="V2281" s="5"/>
    </row>
    <row r="2282" spans="1:22">
      <c r="A2282" t="s">
        <v>9001</v>
      </c>
      <c r="B2282" t="s">
        <v>9002</v>
      </c>
      <c r="C2282" t="s">
        <v>39</v>
      </c>
      <c r="D2282" s="9" t="s">
        <v>9003</v>
      </c>
      <c r="E2282" s="8">
        <f>ecommerce_dataset_updated[[#This Row],[Price (Rs.)]]+0</f>
        <v>96.8</v>
      </c>
      <c r="F2282" s="6" t="s">
        <v>47</v>
      </c>
      <c r="G2282" s="7">
        <f>ecommerce_dataset_updated[[#This Row],[Discount (%)]]+0</f>
        <v>50</v>
      </c>
      <c r="H2282" s="6" t="s">
        <v>9004</v>
      </c>
      <c r="I2282" s="6">
        <f>ecommerce_dataset_updated[[#This Row],['[Price (Rs.)']]]*ecommerce_dataset_updated[[#This Row],['[Discount (%)']]]/100</f>
        <v>48.4</v>
      </c>
      <c r="J2282" s="6">
        <f>ecommerce_dataset_updated[[#This Row],[Final_Price(Rs.)]]+0</f>
        <v>48.4</v>
      </c>
      <c r="K2282" s="6">
        <f xml:space="preserve"> ecommerce_dataset_updated[[#This Row],['[Price (Rs.)']]]-ecommerce_dataset_updated[[#This Row],[Discount Amount _]]</f>
        <v>48.4</v>
      </c>
      <c r="L2282" t="s">
        <v>14</v>
      </c>
      <c r="M2282" t="s">
        <v>5056</v>
      </c>
      <c r="N2282" s="4" t="s">
        <v>14062</v>
      </c>
      <c r="O2282" s="4" t="s">
        <v>14062</v>
      </c>
      <c r="P2282" s="4" t="s">
        <v>14079</v>
      </c>
      <c r="Q2282" s="5">
        <f>DATE(ecommerce_dataset_updated[[#This Row],[YYYY]],ecommerce_dataset_updated[[#This Row],[MM]],ecommerce_dataset_updated[[#This Row],[DD]])</f>
        <v>45449</v>
      </c>
      <c r="R2282" s="6" t="str">
        <f>TEXT(ecommerce_dataset_updated[[#This Row],['[Purchase_Date']]], "mmm")</f>
        <v>Jun</v>
      </c>
      <c r="S2282" s="6" t="str">
        <f>TEXT(ecommerce_dataset_updated[[#This Row],['[Purchase_Date']]], "ddd")</f>
        <v>Thu</v>
      </c>
      <c r="T2282" s="6">
        <f>ecommerce_dataset_updated[[#This Row],[Final_Price(Rs.) _]]-ecommerce_dataset_updated[[#This Row],['[Final_Price(Rs.)']]]</f>
        <v>0</v>
      </c>
      <c r="U2282" s="6" t="b">
        <f xml:space="preserve"> AND(ecommerce_dataset_updated[[#This Row],[Final_Price(Rs.) _]]=ecommerce_dataset_updated[[#This Row],['[Final_Price(Rs.)']]])</f>
        <v>1</v>
      </c>
      <c r="V2282" s="5"/>
    </row>
    <row r="2283" spans="1:22">
      <c r="A2283" t="s">
        <v>9005</v>
      </c>
      <c r="B2283" t="s">
        <v>9006</v>
      </c>
      <c r="C2283" t="s">
        <v>68</v>
      </c>
      <c r="D2283" s="9" t="s">
        <v>9007</v>
      </c>
      <c r="E2283" s="8">
        <f>ecommerce_dataset_updated[[#This Row],[Price (Rs.)]]+0</f>
        <v>229.13</v>
      </c>
      <c r="F2283" s="6" t="s">
        <v>47</v>
      </c>
      <c r="G2283" s="7">
        <f>ecommerce_dataset_updated[[#This Row],[Discount (%)]]+0</f>
        <v>50</v>
      </c>
      <c r="H2283" s="6" t="s">
        <v>9008</v>
      </c>
      <c r="I2283" s="6">
        <f>ecommerce_dataset_updated[[#This Row],['[Price (Rs.)']]]*ecommerce_dataset_updated[[#This Row],['[Discount (%)']]]/100</f>
        <v>114.565</v>
      </c>
      <c r="J2283" s="6">
        <f>ecommerce_dataset_updated[[#This Row],[Final_Price(Rs.)]]+0</f>
        <v>114.56</v>
      </c>
      <c r="K2283" s="6">
        <f xml:space="preserve"> ecommerce_dataset_updated[[#This Row],['[Price (Rs.)']]]-ecommerce_dataset_updated[[#This Row],[Discount Amount _]]</f>
        <v>114.565</v>
      </c>
      <c r="L2283" t="s">
        <v>35</v>
      </c>
      <c r="M2283" t="s">
        <v>234</v>
      </c>
      <c r="N2283" s="4" t="s">
        <v>14063</v>
      </c>
      <c r="O2283" s="4" t="s">
        <v>14059</v>
      </c>
      <c r="P2283" s="4" t="s">
        <v>14079</v>
      </c>
      <c r="Q2283" s="5">
        <f>DATE(ecommerce_dataset_updated[[#This Row],[YYYY]],ecommerce_dataset_updated[[#This Row],[MM]],ecommerce_dataset_updated[[#This Row],[DD]])</f>
        <v>45429</v>
      </c>
      <c r="R2283" s="6" t="str">
        <f>TEXT(ecommerce_dataset_updated[[#This Row],['[Purchase_Date']]], "mmm")</f>
        <v>May</v>
      </c>
      <c r="S2283" s="6" t="str">
        <f>TEXT(ecommerce_dataset_updated[[#This Row],['[Purchase_Date']]], "ddd")</f>
        <v>Fri</v>
      </c>
      <c r="T2283" s="6">
        <f>ecommerce_dataset_updated[[#This Row],[Final_Price(Rs.) _]]-ecommerce_dataset_updated[[#This Row],['[Final_Price(Rs.)']]]</f>
        <v>4.9999999999954525E-3</v>
      </c>
      <c r="U2283" s="6" t="b">
        <f xml:space="preserve"> AND(ecommerce_dataset_updated[[#This Row],[Final_Price(Rs.) _]]=ecommerce_dataset_updated[[#This Row],['[Final_Price(Rs.)']]])</f>
        <v>0</v>
      </c>
      <c r="V2283" s="5"/>
    </row>
    <row r="2284" spans="1:22">
      <c r="A2284" t="s">
        <v>9009</v>
      </c>
      <c r="B2284" t="s">
        <v>9010</v>
      </c>
      <c r="C2284" t="s">
        <v>10</v>
      </c>
      <c r="D2284" s="9" t="s">
        <v>9011</v>
      </c>
      <c r="E2284" s="8">
        <f>ecommerce_dataset_updated[[#This Row],[Price (Rs.)]]+0</f>
        <v>119.97</v>
      </c>
      <c r="F2284" s="6" t="s">
        <v>47</v>
      </c>
      <c r="G2284" s="7">
        <f>ecommerce_dataset_updated[[#This Row],[Discount (%)]]+0</f>
        <v>50</v>
      </c>
      <c r="H2284" s="6" t="s">
        <v>9012</v>
      </c>
      <c r="I2284" s="6">
        <f>ecommerce_dataset_updated[[#This Row],['[Price (Rs.)']]]*ecommerce_dataset_updated[[#This Row],['[Discount (%)']]]/100</f>
        <v>59.984999999999999</v>
      </c>
      <c r="J2284" s="6">
        <f>ecommerce_dataset_updated[[#This Row],[Final_Price(Rs.)]]+0</f>
        <v>59.98</v>
      </c>
      <c r="K2284" s="6">
        <f xml:space="preserve"> ecommerce_dataset_updated[[#This Row],['[Price (Rs.)']]]-ecommerce_dataset_updated[[#This Row],[Discount Amount _]]</f>
        <v>59.984999999999999</v>
      </c>
      <c r="L2284" t="s">
        <v>120</v>
      </c>
      <c r="M2284" t="s">
        <v>5415</v>
      </c>
      <c r="N2284" s="4" t="s">
        <v>14048</v>
      </c>
      <c r="O2284" s="4" t="s">
        <v>14067</v>
      </c>
      <c r="P2284" s="4" t="s">
        <v>14079</v>
      </c>
      <c r="Q2284" s="5">
        <f>DATE(ecommerce_dataset_updated[[#This Row],[YYYY]],ecommerce_dataset_updated[[#This Row],[MM]],ecommerce_dataset_updated[[#This Row],[DD]])</f>
        <v>45485</v>
      </c>
      <c r="R2284" s="6" t="str">
        <f>TEXT(ecommerce_dataset_updated[[#This Row],['[Purchase_Date']]], "mmm")</f>
        <v>Jul</v>
      </c>
      <c r="S2284" s="6" t="str">
        <f>TEXT(ecommerce_dataset_updated[[#This Row],['[Purchase_Date']]], "ddd")</f>
        <v>Fri</v>
      </c>
      <c r="T2284" s="6">
        <f>ecommerce_dataset_updated[[#This Row],[Final_Price(Rs.) _]]-ecommerce_dataset_updated[[#This Row],['[Final_Price(Rs.)']]]</f>
        <v>5.000000000002558E-3</v>
      </c>
      <c r="U2284" s="6" t="b">
        <f xml:space="preserve"> AND(ecommerce_dataset_updated[[#This Row],[Final_Price(Rs.) _]]=ecommerce_dataset_updated[[#This Row],['[Final_Price(Rs.)']]])</f>
        <v>0</v>
      </c>
      <c r="V2284" s="5"/>
    </row>
    <row r="2285" spans="1:22">
      <c r="A2285" t="s">
        <v>9013</v>
      </c>
      <c r="B2285" t="s">
        <v>9014</v>
      </c>
      <c r="C2285" t="s">
        <v>18</v>
      </c>
      <c r="D2285" s="9" t="s">
        <v>9015</v>
      </c>
      <c r="E2285" s="8">
        <f>ecommerce_dataset_updated[[#This Row],[Price (Rs.)]]+0</f>
        <v>250.45</v>
      </c>
      <c r="F2285" s="6" t="s">
        <v>75</v>
      </c>
      <c r="G2285" s="7">
        <f>ecommerce_dataset_updated[[#This Row],[Discount (%)]]+0</f>
        <v>10</v>
      </c>
      <c r="H2285" s="6" t="s">
        <v>9016</v>
      </c>
      <c r="I2285" s="6">
        <f>ecommerce_dataset_updated[[#This Row],['[Price (Rs.)']]]*ecommerce_dataset_updated[[#This Row],['[Discount (%)']]]/100</f>
        <v>25.045000000000002</v>
      </c>
      <c r="J2285" s="6">
        <f>ecommerce_dataset_updated[[#This Row],[Final_Price(Rs.)]]+0</f>
        <v>225.41</v>
      </c>
      <c r="K2285" s="6">
        <f xml:space="preserve"> ecommerce_dataset_updated[[#This Row],['[Price (Rs.)']]]-ecommerce_dataset_updated[[#This Row],[Discount Amount _]]</f>
        <v>225.40499999999997</v>
      </c>
      <c r="L2285" t="s">
        <v>14</v>
      </c>
      <c r="M2285" t="s">
        <v>891</v>
      </c>
      <c r="N2285" s="4" t="s">
        <v>20</v>
      </c>
      <c r="O2285" s="4" t="s">
        <v>75</v>
      </c>
      <c r="P2285" s="4" t="s">
        <v>14079</v>
      </c>
      <c r="Q2285" s="5">
        <f>DATE(ecommerce_dataset_updated[[#This Row],[YYYY]],ecommerce_dataset_updated[[#This Row],[MM]],ecommerce_dataset_updated[[#This Row],[DD]])</f>
        <v>45585</v>
      </c>
      <c r="R2285" s="6" t="str">
        <f>TEXT(ecommerce_dataset_updated[[#This Row],['[Purchase_Date']]], "mmm")</f>
        <v>Oct</v>
      </c>
      <c r="S2285" s="6" t="str">
        <f>TEXT(ecommerce_dataset_updated[[#This Row],['[Purchase_Date']]], "ddd")</f>
        <v>Sun</v>
      </c>
      <c r="T2285" s="6">
        <f>ecommerce_dataset_updated[[#This Row],[Final_Price(Rs.) _]]-ecommerce_dataset_updated[[#This Row],['[Final_Price(Rs.)']]]</f>
        <v>-5.0000000000238742E-3</v>
      </c>
      <c r="U2285" s="6" t="b">
        <f xml:space="preserve"> AND(ecommerce_dataset_updated[[#This Row],[Final_Price(Rs.) _]]=ecommerce_dataset_updated[[#This Row],['[Final_Price(Rs.)']]])</f>
        <v>0</v>
      </c>
      <c r="V2285" s="5"/>
    </row>
    <row r="2286" spans="1:22">
      <c r="A2286" t="s">
        <v>9017</v>
      </c>
      <c r="B2286" t="s">
        <v>9018</v>
      </c>
      <c r="C2286" t="s">
        <v>32</v>
      </c>
      <c r="D2286" s="9" t="s">
        <v>9019</v>
      </c>
      <c r="E2286" s="8">
        <f>ecommerce_dataset_updated[[#This Row],[Price (Rs.)]]+0</f>
        <v>168.44</v>
      </c>
      <c r="F2286" s="6" t="s">
        <v>107</v>
      </c>
      <c r="G2286" s="7">
        <f>ecommerce_dataset_updated[[#This Row],[Discount (%)]]+0</f>
        <v>0</v>
      </c>
      <c r="H2286" s="6" t="s">
        <v>9019</v>
      </c>
      <c r="I2286" s="6">
        <f>ecommerce_dataset_updated[[#This Row],['[Price (Rs.)']]]*ecommerce_dataset_updated[[#This Row],['[Discount (%)']]]/100</f>
        <v>0</v>
      </c>
      <c r="J2286" s="6">
        <f>ecommerce_dataset_updated[[#This Row],[Final_Price(Rs.)]]+0</f>
        <v>168.44</v>
      </c>
      <c r="K2286" s="6">
        <f xml:space="preserve"> ecommerce_dataset_updated[[#This Row],['[Price (Rs.)']]]-ecommerce_dataset_updated[[#This Row],[Discount Amount _]]</f>
        <v>168.44</v>
      </c>
      <c r="L2286" t="s">
        <v>120</v>
      </c>
      <c r="M2286" t="s">
        <v>1261</v>
      </c>
      <c r="N2286" s="4" t="s">
        <v>14060</v>
      </c>
      <c r="O2286" s="4" t="s">
        <v>75</v>
      </c>
      <c r="P2286" s="4" t="s">
        <v>14079</v>
      </c>
      <c r="Q2286" s="5">
        <f>DATE(ecommerce_dataset_updated[[#This Row],[YYYY]],ecommerce_dataset_updated[[#This Row],[MM]],ecommerce_dataset_updated[[#This Row],[DD]])</f>
        <v>45591</v>
      </c>
      <c r="R2286" s="6" t="str">
        <f>TEXT(ecommerce_dataset_updated[[#This Row],['[Purchase_Date']]], "mmm")</f>
        <v>Oct</v>
      </c>
      <c r="S2286" s="6" t="str">
        <f>TEXT(ecommerce_dataset_updated[[#This Row],['[Purchase_Date']]], "ddd")</f>
        <v>Sat</v>
      </c>
      <c r="T2286" s="6">
        <f>ecommerce_dataset_updated[[#This Row],[Final_Price(Rs.) _]]-ecommerce_dataset_updated[[#This Row],['[Final_Price(Rs.)']]]</f>
        <v>0</v>
      </c>
      <c r="U2286" s="6" t="b">
        <f xml:space="preserve"> AND(ecommerce_dataset_updated[[#This Row],[Final_Price(Rs.) _]]=ecommerce_dataset_updated[[#This Row],['[Final_Price(Rs.)']]])</f>
        <v>1</v>
      </c>
      <c r="V2286" s="5"/>
    </row>
    <row r="2287" spans="1:22">
      <c r="A2287" t="s">
        <v>9020</v>
      </c>
      <c r="B2287" t="s">
        <v>9021</v>
      </c>
      <c r="C2287" t="s">
        <v>32</v>
      </c>
      <c r="D2287" s="9" t="s">
        <v>9022</v>
      </c>
      <c r="E2287" s="8">
        <f>ecommerce_dataset_updated[[#This Row],[Price (Rs.)]]+0</f>
        <v>103.8</v>
      </c>
      <c r="F2287" s="6" t="s">
        <v>107</v>
      </c>
      <c r="G2287" s="7">
        <f>ecommerce_dataset_updated[[#This Row],[Discount (%)]]+0</f>
        <v>0</v>
      </c>
      <c r="H2287" s="6" t="s">
        <v>9022</v>
      </c>
      <c r="I2287" s="6">
        <f>ecommerce_dataset_updated[[#This Row],['[Price (Rs.)']]]*ecommerce_dataset_updated[[#This Row],['[Discount (%)']]]/100</f>
        <v>0</v>
      </c>
      <c r="J2287" s="6">
        <f>ecommerce_dataset_updated[[#This Row],[Final_Price(Rs.)]]+0</f>
        <v>103.8</v>
      </c>
      <c r="K2287" s="6">
        <f xml:space="preserve"> ecommerce_dataset_updated[[#This Row],['[Price (Rs.)']]]-ecommerce_dataset_updated[[#This Row],[Discount Amount _]]</f>
        <v>103.8</v>
      </c>
      <c r="L2287" t="s">
        <v>120</v>
      </c>
      <c r="M2287" t="s">
        <v>2459</v>
      </c>
      <c r="N2287" s="4" t="s">
        <v>14058</v>
      </c>
      <c r="O2287" s="4" t="s">
        <v>14067</v>
      </c>
      <c r="P2287" s="4" t="s">
        <v>14079</v>
      </c>
      <c r="Q2287" s="5">
        <f>DATE(ecommerce_dataset_updated[[#This Row],[YYYY]],ecommerce_dataset_updated[[#This Row],[MM]],ecommerce_dataset_updated[[#This Row],[DD]])</f>
        <v>45502</v>
      </c>
      <c r="R2287" s="6" t="str">
        <f>TEXT(ecommerce_dataset_updated[[#This Row],['[Purchase_Date']]], "mmm")</f>
        <v>Jul</v>
      </c>
      <c r="S2287" s="6" t="str">
        <f>TEXT(ecommerce_dataset_updated[[#This Row],['[Purchase_Date']]], "ddd")</f>
        <v>Mon</v>
      </c>
      <c r="T2287" s="6">
        <f>ecommerce_dataset_updated[[#This Row],[Final_Price(Rs.) _]]-ecommerce_dataset_updated[[#This Row],['[Final_Price(Rs.)']]]</f>
        <v>0</v>
      </c>
      <c r="U2287" s="6" t="b">
        <f xml:space="preserve"> AND(ecommerce_dataset_updated[[#This Row],[Final_Price(Rs.) _]]=ecommerce_dataset_updated[[#This Row],['[Final_Price(Rs.)']]])</f>
        <v>1</v>
      </c>
      <c r="V2287" s="5"/>
    </row>
    <row r="2288" spans="1:22">
      <c r="A2288" t="s">
        <v>9023</v>
      </c>
      <c r="B2288" t="s">
        <v>9024</v>
      </c>
      <c r="C2288" t="s">
        <v>32</v>
      </c>
      <c r="D2288" s="9" t="s">
        <v>9025</v>
      </c>
      <c r="E2288" s="8">
        <f>ecommerce_dataset_updated[[#This Row],[Price (Rs.)]]+0</f>
        <v>52.94</v>
      </c>
      <c r="F2288" s="6" t="s">
        <v>12</v>
      </c>
      <c r="G2288" s="7">
        <f>ecommerce_dataset_updated[[#This Row],[Discount (%)]]+0</f>
        <v>15</v>
      </c>
      <c r="H2288" s="6" t="s">
        <v>9026</v>
      </c>
      <c r="I2288" s="6">
        <f>ecommerce_dataset_updated[[#This Row],['[Price (Rs.)']]]*ecommerce_dataset_updated[[#This Row],['[Discount (%)']]]/100</f>
        <v>7.9409999999999989</v>
      </c>
      <c r="J2288" s="6">
        <f>ecommerce_dataset_updated[[#This Row],[Final_Price(Rs.)]]+0</f>
        <v>45</v>
      </c>
      <c r="K2288" s="6">
        <f xml:space="preserve"> ecommerce_dataset_updated[[#This Row],['[Price (Rs.)']]]-ecommerce_dataset_updated[[#This Row],[Discount Amount _]]</f>
        <v>44.998999999999995</v>
      </c>
      <c r="L2288" t="s">
        <v>14</v>
      </c>
      <c r="M2288" t="s">
        <v>608</v>
      </c>
      <c r="N2288" s="4" t="s">
        <v>14049</v>
      </c>
      <c r="O2288" s="4" t="s">
        <v>75</v>
      </c>
      <c r="P2288" s="4" t="s">
        <v>14079</v>
      </c>
      <c r="Q2288" s="5">
        <f>DATE(ecommerce_dataset_updated[[#This Row],[YYYY]],ecommerce_dataset_updated[[#This Row],[MM]],ecommerce_dataset_updated[[#This Row],[DD]])</f>
        <v>45576</v>
      </c>
      <c r="R2288" s="6" t="str">
        <f>TEXT(ecommerce_dataset_updated[[#This Row],['[Purchase_Date']]], "mmm")</f>
        <v>Oct</v>
      </c>
      <c r="S2288" s="6" t="str">
        <f>TEXT(ecommerce_dataset_updated[[#This Row],['[Purchase_Date']]], "ddd")</f>
        <v>Fri</v>
      </c>
      <c r="T2288" s="6">
        <f>ecommerce_dataset_updated[[#This Row],[Final_Price(Rs.) _]]-ecommerce_dataset_updated[[#This Row],['[Final_Price(Rs.)']]]</f>
        <v>-1.0000000000047748E-3</v>
      </c>
      <c r="U2288" s="6" t="b">
        <f xml:space="preserve"> AND(ecommerce_dataset_updated[[#This Row],[Final_Price(Rs.) _]]=ecommerce_dataset_updated[[#This Row],['[Final_Price(Rs.)']]])</f>
        <v>0</v>
      </c>
      <c r="V2288" s="5"/>
    </row>
    <row r="2289" spans="1:22">
      <c r="A2289" t="s">
        <v>9027</v>
      </c>
      <c r="B2289" t="s">
        <v>9028</v>
      </c>
      <c r="C2289" t="s">
        <v>45</v>
      </c>
      <c r="D2289" s="9" t="s">
        <v>9029</v>
      </c>
      <c r="E2289" s="8">
        <f>ecommerce_dataset_updated[[#This Row],[Price (Rs.)]]+0</f>
        <v>368.07</v>
      </c>
      <c r="F2289" s="6" t="s">
        <v>53</v>
      </c>
      <c r="G2289" s="7">
        <f>ecommerce_dataset_updated[[#This Row],[Discount (%)]]+0</f>
        <v>5</v>
      </c>
      <c r="H2289" s="6" t="s">
        <v>9030</v>
      </c>
      <c r="I2289" s="6">
        <f>ecommerce_dataset_updated[[#This Row],['[Price (Rs.)']]]*ecommerce_dataset_updated[[#This Row],['[Discount (%)']]]/100</f>
        <v>18.403499999999998</v>
      </c>
      <c r="J2289" s="6">
        <f>ecommerce_dataset_updated[[#This Row],[Final_Price(Rs.)]]+0</f>
        <v>349.67</v>
      </c>
      <c r="K2289" s="6">
        <f xml:space="preserve"> ecommerce_dataset_updated[[#This Row],['[Price (Rs.)']]]-ecommerce_dataset_updated[[#This Row],[Discount Amount _]]</f>
        <v>349.66649999999998</v>
      </c>
      <c r="L2289" t="s">
        <v>28</v>
      </c>
      <c r="M2289" t="s">
        <v>551</v>
      </c>
      <c r="N2289" s="4" t="s">
        <v>14054</v>
      </c>
      <c r="O2289" s="4" t="s">
        <v>14052</v>
      </c>
      <c r="P2289" s="4" t="s">
        <v>14079</v>
      </c>
      <c r="Q2289" s="5">
        <f>DATE(ecommerce_dataset_updated[[#This Row],[YYYY]],ecommerce_dataset_updated[[#This Row],[MM]],ecommerce_dataset_updated[[#This Row],[DD]])</f>
        <v>45318</v>
      </c>
      <c r="R2289" s="6" t="str">
        <f>TEXT(ecommerce_dataset_updated[[#This Row],['[Purchase_Date']]], "mmm")</f>
        <v>Jan</v>
      </c>
      <c r="S2289" s="6" t="str">
        <f>TEXT(ecommerce_dataset_updated[[#This Row],['[Purchase_Date']]], "ddd")</f>
        <v>Sat</v>
      </c>
      <c r="T2289" s="6">
        <f>ecommerce_dataset_updated[[#This Row],[Final_Price(Rs.) _]]-ecommerce_dataset_updated[[#This Row],['[Final_Price(Rs.)']]]</f>
        <v>-3.5000000000309228E-3</v>
      </c>
      <c r="U2289" s="6" t="b">
        <f xml:space="preserve"> AND(ecommerce_dataset_updated[[#This Row],[Final_Price(Rs.) _]]=ecommerce_dataset_updated[[#This Row],['[Final_Price(Rs.)']]])</f>
        <v>0</v>
      </c>
      <c r="V2289" s="5"/>
    </row>
    <row r="2290" spans="1:22">
      <c r="A2290" t="s">
        <v>9031</v>
      </c>
      <c r="B2290" t="s">
        <v>9032</v>
      </c>
      <c r="C2290" t="s">
        <v>39</v>
      </c>
      <c r="D2290" s="9" t="s">
        <v>9033</v>
      </c>
      <c r="E2290" s="8">
        <f>ecommerce_dataset_updated[[#This Row],[Price (Rs.)]]+0</f>
        <v>135.49</v>
      </c>
      <c r="F2290" s="6" t="s">
        <v>26</v>
      </c>
      <c r="G2290" s="7">
        <f>ecommerce_dataset_updated[[#This Row],[Discount (%)]]+0</f>
        <v>25</v>
      </c>
      <c r="H2290" s="6" t="s">
        <v>9034</v>
      </c>
      <c r="I2290" s="6">
        <f>ecommerce_dataset_updated[[#This Row],['[Price (Rs.)']]]*ecommerce_dataset_updated[[#This Row],['[Discount (%)']]]/100</f>
        <v>33.872500000000002</v>
      </c>
      <c r="J2290" s="6">
        <f>ecommerce_dataset_updated[[#This Row],[Final_Price(Rs.)]]+0</f>
        <v>101.62</v>
      </c>
      <c r="K2290" s="6">
        <f xml:space="preserve"> ecommerce_dataset_updated[[#This Row],['[Price (Rs.)']]]-ecommerce_dataset_updated[[#This Row],[Discount Amount _]]</f>
        <v>101.61750000000001</v>
      </c>
      <c r="L2290" t="s">
        <v>35</v>
      </c>
      <c r="M2290" t="s">
        <v>1109</v>
      </c>
      <c r="N2290" s="4" t="s">
        <v>14064</v>
      </c>
      <c r="O2290" s="4" t="s">
        <v>14055</v>
      </c>
      <c r="P2290" s="4" t="s">
        <v>14079</v>
      </c>
      <c r="Q2290" s="5">
        <f>DATE(ecommerce_dataset_updated[[#This Row],[YYYY]],ecommerce_dataset_updated[[#This Row],[MM]],ecommerce_dataset_updated[[#This Row],[DD]])</f>
        <v>45517</v>
      </c>
      <c r="R2290" s="6" t="str">
        <f>TEXT(ecommerce_dataset_updated[[#This Row],['[Purchase_Date']]], "mmm")</f>
        <v>Aug</v>
      </c>
      <c r="S2290" s="6" t="str">
        <f>TEXT(ecommerce_dataset_updated[[#This Row],['[Purchase_Date']]], "ddd")</f>
        <v>Tue</v>
      </c>
      <c r="T2290" s="6">
        <f>ecommerce_dataset_updated[[#This Row],[Final_Price(Rs.) _]]-ecommerce_dataset_updated[[#This Row],['[Final_Price(Rs.)']]]</f>
        <v>-2.4999999999977263E-3</v>
      </c>
      <c r="U2290" s="6" t="b">
        <f xml:space="preserve"> AND(ecommerce_dataset_updated[[#This Row],[Final_Price(Rs.) _]]=ecommerce_dataset_updated[[#This Row],['[Final_Price(Rs.)']]])</f>
        <v>0</v>
      </c>
      <c r="V2290" s="5"/>
    </row>
    <row r="2291" spans="1:22">
      <c r="A2291" t="s">
        <v>9035</v>
      </c>
      <c r="B2291" t="s">
        <v>9036</v>
      </c>
      <c r="C2291" t="s">
        <v>18</v>
      </c>
      <c r="D2291" s="9" t="s">
        <v>9037</v>
      </c>
      <c r="E2291" s="8">
        <f>ecommerce_dataset_updated[[#This Row],[Price (Rs.)]]+0</f>
        <v>404.46</v>
      </c>
      <c r="F2291" s="6" t="s">
        <v>26</v>
      </c>
      <c r="G2291" s="7">
        <f>ecommerce_dataset_updated[[#This Row],[Discount (%)]]+0</f>
        <v>25</v>
      </c>
      <c r="H2291" s="6" t="s">
        <v>9038</v>
      </c>
      <c r="I2291" s="6">
        <f>ecommerce_dataset_updated[[#This Row],['[Price (Rs.)']]]*ecommerce_dataset_updated[[#This Row],['[Discount (%)']]]/100</f>
        <v>101.11499999999999</v>
      </c>
      <c r="J2291" s="6">
        <f>ecommerce_dataset_updated[[#This Row],[Final_Price(Rs.)]]+0</f>
        <v>303.33999999999997</v>
      </c>
      <c r="K2291" s="6">
        <f xml:space="preserve"> ecommerce_dataset_updated[[#This Row],['[Price (Rs.)']]]-ecommerce_dataset_updated[[#This Row],[Discount Amount _]]</f>
        <v>303.34499999999997</v>
      </c>
      <c r="L2291" t="s">
        <v>35</v>
      </c>
      <c r="M2291" t="s">
        <v>389</v>
      </c>
      <c r="N2291" s="4" t="s">
        <v>14063</v>
      </c>
      <c r="O2291" s="4" t="s">
        <v>14050</v>
      </c>
      <c r="P2291" s="4" t="s">
        <v>14079</v>
      </c>
      <c r="Q2291" s="5">
        <f>DATE(ecommerce_dataset_updated[[#This Row],[YYYY]],ecommerce_dataset_updated[[#This Row],[MM]],ecommerce_dataset_updated[[#This Row],[DD]])</f>
        <v>45552</v>
      </c>
      <c r="R2291" s="6" t="str">
        <f>TEXT(ecommerce_dataset_updated[[#This Row],['[Purchase_Date']]], "mmm")</f>
        <v>Sep</v>
      </c>
      <c r="S2291" s="6" t="str">
        <f>TEXT(ecommerce_dataset_updated[[#This Row],['[Purchase_Date']]], "ddd")</f>
        <v>Tue</v>
      </c>
      <c r="T2291" s="6">
        <f>ecommerce_dataset_updated[[#This Row],[Final_Price(Rs.) _]]-ecommerce_dataset_updated[[#This Row],['[Final_Price(Rs.)']]]</f>
        <v>4.9999999999954525E-3</v>
      </c>
      <c r="U2291" s="6" t="b">
        <f xml:space="preserve"> AND(ecommerce_dataset_updated[[#This Row],[Final_Price(Rs.) _]]=ecommerce_dataset_updated[[#This Row],['[Final_Price(Rs.)']]])</f>
        <v>0</v>
      </c>
      <c r="V2291" s="5"/>
    </row>
    <row r="2292" spans="1:22">
      <c r="A2292" t="s">
        <v>9039</v>
      </c>
      <c r="B2292" t="s">
        <v>9040</v>
      </c>
      <c r="C2292" t="s">
        <v>114</v>
      </c>
      <c r="D2292" s="9" t="s">
        <v>9041</v>
      </c>
      <c r="E2292" s="8">
        <f>ecommerce_dataset_updated[[#This Row],[Price (Rs.)]]+0</f>
        <v>477.36</v>
      </c>
      <c r="F2292" s="6" t="s">
        <v>26</v>
      </c>
      <c r="G2292" s="7">
        <f>ecommerce_dataset_updated[[#This Row],[Discount (%)]]+0</f>
        <v>25</v>
      </c>
      <c r="H2292" s="6" t="s">
        <v>9042</v>
      </c>
      <c r="I2292" s="6">
        <f>ecommerce_dataset_updated[[#This Row],['[Price (Rs.)']]]*ecommerce_dataset_updated[[#This Row],['[Discount (%)']]]/100</f>
        <v>119.34</v>
      </c>
      <c r="J2292" s="6">
        <f>ecommerce_dataset_updated[[#This Row],[Final_Price(Rs.)]]+0</f>
        <v>358.02</v>
      </c>
      <c r="K2292" s="6">
        <f xml:space="preserve"> ecommerce_dataset_updated[[#This Row],['[Price (Rs.)']]]-ecommerce_dataset_updated[[#This Row],[Discount Amount _]]</f>
        <v>358.02</v>
      </c>
      <c r="L2292" t="s">
        <v>14</v>
      </c>
      <c r="M2292" t="s">
        <v>909</v>
      </c>
      <c r="N2292" s="4" t="s">
        <v>20</v>
      </c>
      <c r="O2292" s="4" t="s">
        <v>14049</v>
      </c>
      <c r="P2292" s="4" t="s">
        <v>14079</v>
      </c>
      <c r="Q2292" s="5">
        <f>DATE(ecommerce_dataset_updated[[#This Row],[YYYY]],ecommerce_dataset_updated[[#This Row],[MM]],ecommerce_dataset_updated[[#This Row],[DD]])</f>
        <v>45616</v>
      </c>
      <c r="R2292" s="6" t="str">
        <f>TEXT(ecommerce_dataset_updated[[#This Row],['[Purchase_Date']]], "mmm")</f>
        <v>Nov</v>
      </c>
      <c r="S2292" s="6" t="str">
        <f>TEXT(ecommerce_dataset_updated[[#This Row],['[Purchase_Date']]], "ddd")</f>
        <v>Wed</v>
      </c>
      <c r="T2292" s="6">
        <f>ecommerce_dataset_updated[[#This Row],[Final_Price(Rs.) _]]-ecommerce_dataset_updated[[#This Row],['[Final_Price(Rs.)']]]</f>
        <v>0</v>
      </c>
      <c r="U2292" s="6" t="b">
        <f xml:space="preserve"> AND(ecommerce_dataset_updated[[#This Row],[Final_Price(Rs.) _]]=ecommerce_dataset_updated[[#This Row],['[Final_Price(Rs.)']]])</f>
        <v>1</v>
      </c>
      <c r="V2292" s="5"/>
    </row>
    <row r="2293" spans="1:22">
      <c r="A2293" t="s">
        <v>9043</v>
      </c>
      <c r="B2293" t="s">
        <v>9044</v>
      </c>
      <c r="C2293" t="s">
        <v>10</v>
      </c>
      <c r="D2293" s="9" t="s">
        <v>9045</v>
      </c>
      <c r="E2293" s="8">
        <f>ecommerce_dataset_updated[[#This Row],[Price (Rs.)]]+0</f>
        <v>187.4</v>
      </c>
      <c r="F2293" s="6" t="s">
        <v>107</v>
      </c>
      <c r="G2293" s="7">
        <f>ecommerce_dataset_updated[[#This Row],[Discount (%)]]+0</f>
        <v>0</v>
      </c>
      <c r="H2293" s="6" t="s">
        <v>9045</v>
      </c>
      <c r="I2293" s="6">
        <f>ecommerce_dataset_updated[[#This Row],['[Price (Rs.)']]]*ecommerce_dataset_updated[[#This Row],['[Discount (%)']]]/100</f>
        <v>0</v>
      </c>
      <c r="J2293" s="6">
        <f>ecommerce_dataset_updated[[#This Row],[Final_Price(Rs.)]]+0</f>
        <v>187.4</v>
      </c>
      <c r="K2293" s="6">
        <f xml:space="preserve"> ecommerce_dataset_updated[[#This Row],['[Price (Rs.)']]]-ecommerce_dataset_updated[[#This Row],[Discount Amount _]]</f>
        <v>187.4</v>
      </c>
      <c r="L2293" t="s">
        <v>28</v>
      </c>
      <c r="M2293" t="s">
        <v>1761</v>
      </c>
      <c r="N2293" s="4" t="s">
        <v>14069</v>
      </c>
      <c r="O2293" s="4" t="s">
        <v>14059</v>
      </c>
      <c r="P2293" s="4" t="s">
        <v>14079</v>
      </c>
      <c r="Q2293" s="5">
        <f>DATE(ecommerce_dataset_updated[[#This Row],[YYYY]],ecommerce_dataset_updated[[#This Row],[MM]],ecommerce_dataset_updated[[#This Row],[DD]])</f>
        <v>45434</v>
      </c>
      <c r="R2293" s="6" t="str">
        <f>TEXT(ecommerce_dataset_updated[[#This Row],['[Purchase_Date']]], "mmm")</f>
        <v>May</v>
      </c>
      <c r="S2293" s="6" t="str">
        <f>TEXT(ecommerce_dataset_updated[[#This Row],['[Purchase_Date']]], "ddd")</f>
        <v>Wed</v>
      </c>
      <c r="T2293" s="6">
        <f>ecommerce_dataset_updated[[#This Row],[Final_Price(Rs.) _]]-ecommerce_dataset_updated[[#This Row],['[Final_Price(Rs.)']]]</f>
        <v>0</v>
      </c>
      <c r="U2293" s="6" t="b">
        <f xml:space="preserve"> AND(ecommerce_dataset_updated[[#This Row],[Final_Price(Rs.) _]]=ecommerce_dataset_updated[[#This Row],['[Final_Price(Rs.)']]])</f>
        <v>1</v>
      </c>
      <c r="V2293" s="5"/>
    </row>
    <row r="2294" spans="1:22">
      <c r="A2294" t="s">
        <v>9046</v>
      </c>
      <c r="B2294" t="s">
        <v>9047</v>
      </c>
      <c r="C2294" t="s">
        <v>45</v>
      </c>
      <c r="D2294" s="9" t="s">
        <v>9048</v>
      </c>
      <c r="E2294" s="8">
        <f>ecommerce_dataset_updated[[#This Row],[Price (Rs.)]]+0</f>
        <v>415.48</v>
      </c>
      <c r="F2294" s="6" t="s">
        <v>12</v>
      </c>
      <c r="G2294" s="7">
        <f>ecommerce_dataset_updated[[#This Row],[Discount (%)]]+0</f>
        <v>15</v>
      </c>
      <c r="H2294" s="6" t="s">
        <v>9049</v>
      </c>
      <c r="I2294" s="6">
        <f>ecommerce_dataset_updated[[#This Row],['[Price (Rs.)']]]*ecommerce_dataset_updated[[#This Row],['[Discount (%)']]]/100</f>
        <v>62.32200000000001</v>
      </c>
      <c r="J2294" s="6">
        <f>ecommerce_dataset_updated[[#This Row],[Final_Price(Rs.)]]+0</f>
        <v>353.16</v>
      </c>
      <c r="K2294" s="6">
        <f xml:space="preserve"> ecommerce_dataset_updated[[#This Row],['[Price (Rs.)']]]-ecommerce_dataset_updated[[#This Row],[Discount Amount _]]</f>
        <v>353.15800000000002</v>
      </c>
      <c r="L2294" t="s">
        <v>77</v>
      </c>
      <c r="M2294" t="s">
        <v>569</v>
      </c>
      <c r="N2294" s="4" t="s">
        <v>154</v>
      </c>
      <c r="O2294" s="4" t="s">
        <v>14067</v>
      </c>
      <c r="P2294" s="4" t="s">
        <v>14079</v>
      </c>
      <c r="Q2294" s="5">
        <f>DATE(ecommerce_dataset_updated[[#This Row],[YYYY]],ecommerce_dataset_updated[[#This Row],[MM]],ecommerce_dataset_updated[[#This Row],[DD]])</f>
        <v>45503</v>
      </c>
      <c r="R2294" s="6" t="str">
        <f>TEXT(ecommerce_dataset_updated[[#This Row],['[Purchase_Date']]], "mmm")</f>
        <v>Jul</v>
      </c>
      <c r="S2294" s="6" t="str">
        <f>TEXT(ecommerce_dataset_updated[[#This Row],['[Purchase_Date']]], "ddd")</f>
        <v>Tue</v>
      </c>
      <c r="T2294" s="6">
        <f>ecommerce_dataset_updated[[#This Row],[Final_Price(Rs.) _]]-ecommerce_dataset_updated[[#This Row],['[Final_Price(Rs.)']]]</f>
        <v>-2.0000000000095497E-3</v>
      </c>
      <c r="U2294" s="6" t="b">
        <f xml:space="preserve"> AND(ecommerce_dataset_updated[[#This Row],[Final_Price(Rs.) _]]=ecommerce_dataset_updated[[#This Row],['[Final_Price(Rs.)']]])</f>
        <v>0</v>
      </c>
      <c r="V2294" s="5"/>
    </row>
    <row r="2295" spans="1:22">
      <c r="A2295" t="s">
        <v>9050</v>
      </c>
      <c r="B2295" t="s">
        <v>9051</v>
      </c>
      <c r="C2295" t="s">
        <v>68</v>
      </c>
      <c r="D2295" s="9" t="s">
        <v>9052</v>
      </c>
      <c r="E2295" s="8">
        <f>ecommerce_dataset_updated[[#This Row],[Price (Rs.)]]+0</f>
        <v>138.62</v>
      </c>
      <c r="F2295" s="6" t="s">
        <v>75</v>
      </c>
      <c r="G2295" s="7">
        <f>ecommerce_dataset_updated[[#This Row],[Discount (%)]]+0</f>
        <v>10</v>
      </c>
      <c r="H2295" s="6" t="s">
        <v>9053</v>
      </c>
      <c r="I2295" s="6">
        <f>ecommerce_dataset_updated[[#This Row],['[Price (Rs.)']]]*ecommerce_dataset_updated[[#This Row],['[Discount (%)']]]/100</f>
        <v>13.862</v>
      </c>
      <c r="J2295" s="6">
        <f>ecommerce_dataset_updated[[#This Row],[Final_Price(Rs.)]]+0</f>
        <v>124.76</v>
      </c>
      <c r="K2295" s="6">
        <f xml:space="preserve"> ecommerce_dataset_updated[[#This Row],['[Price (Rs.)']]]-ecommerce_dataset_updated[[#This Row],[Discount Amount _]]</f>
        <v>124.75800000000001</v>
      </c>
      <c r="L2295" t="s">
        <v>14</v>
      </c>
      <c r="M2295" t="s">
        <v>230</v>
      </c>
      <c r="N2295" s="4" t="s">
        <v>26</v>
      </c>
      <c r="O2295" s="4" t="s">
        <v>14055</v>
      </c>
      <c r="P2295" s="4" t="s">
        <v>14079</v>
      </c>
      <c r="Q2295" s="5">
        <f>DATE(ecommerce_dataset_updated[[#This Row],[YYYY]],ecommerce_dataset_updated[[#This Row],[MM]],ecommerce_dataset_updated[[#This Row],[DD]])</f>
        <v>45529</v>
      </c>
      <c r="R2295" s="6" t="str">
        <f>TEXT(ecommerce_dataset_updated[[#This Row],['[Purchase_Date']]], "mmm")</f>
        <v>Aug</v>
      </c>
      <c r="S2295" s="6" t="str">
        <f>TEXT(ecommerce_dataset_updated[[#This Row],['[Purchase_Date']]], "ddd")</f>
        <v>Sun</v>
      </c>
      <c r="T2295" s="6">
        <f>ecommerce_dataset_updated[[#This Row],[Final_Price(Rs.) _]]-ecommerce_dataset_updated[[#This Row],['[Final_Price(Rs.)']]]</f>
        <v>-1.9999999999953388E-3</v>
      </c>
      <c r="U2295" s="6" t="b">
        <f xml:space="preserve"> AND(ecommerce_dataset_updated[[#This Row],[Final_Price(Rs.) _]]=ecommerce_dataset_updated[[#This Row],['[Final_Price(Rs.)']]])</f>
        <v>0</v>
      </c>
      <c r="V2295" s="5"/>
    </row>
    <row r="2296" spans="1:22">
      <c r="A2296" t="s">
        <v>9054</v>
      </c>
      <c r="B2296" t="s">
        <v>9055</v>
      </c>
      <c r="C2296" t="s">
        <v>10</v>
      </c>
      <c r="D2296" s="9" t="s">
        <v>9056</v>
      </c>
      <c r="E2296" s="8">
        <f>ecommerce_dataset_updated[[#This Row],[Price (Rs.)]]+0</f>
        <v>10.33</v>
      </c>
      <c r="F2296" s="6" t="s">
        <v>107</v>
      </c>
      <c r="G2296" s="7">
        <f>ecommerce_dataset_updated[[#This Row],[Discount (%)]]+0</f>
        <v>0</v>
      </c>
      <c r="H2296" s="6" t="s">
        <v>9056</v>
      </c>
      <c r="I2296" s="6">
        <f>ecommerce_dataset_updated[[#This Row],['[Price (Rs.)']]]*ecommerce_dataset_updated[[#This Row],['[Discount (%)']]]/100</f>
        <v>0</v>
      </c>
      <c r="J2296" s="6">
        <f>ecommerce_dataset_updated[[#This Row],[Final_Price(Rs.)]]+0</f>
        <v>10.33</v>
      </c>
      <c r="K2296" s="6">
        <f xml:space="preserve"> ecommerce_dataset_updated[[#This Row],['[Price (Rs.)']]]-ecommerce_dataset_updated[[#This Row],[Discount Amount _]]</f>
        <v>10.33</v>
      </c>
      <c r="L2296" t="s">
        <v>77</v>
      </c>
      <c r="M2296" t="s">
        <v>676</v>
      </c>
      <c r="N2296" s="4" t="s">
        <v>14048</v>
      </c>
      <c r="O2296" s="4" t="s">
        <v>14053</v>
      </c>
      <c r="P2296" s="4" t="s">
        <v>14079</v>
      </c>
      <c r="Q2296" s="5">
        <f>DATE(ecommerce_dataset_updated[[#This Row],[YYYY]],ecommerce_dataset_updated[[#This Row],[MM]],ecommerce_dataset_updated[[#This Row],[DD]])</f>
        <v>45394</v>
      </c>
      <c r="R2296" s="6" t="str">
        <f>TEXT(ecommerce_dataset_updated[[#This Row],['[Purchase_Date']]], "mmm")</f>
        <v>Apr</v>
      </c>
      <c r="S2296" s="6" t="str">
        <f>TEXT(ecommerce_dataset_updated[[#This Row],['[Purchase_Date']]], "ddd")</f>
        <v>Fri</v>
      </c>
      <c r="T2296" s="6">
        <f>ecommerce_dataset_updated[[#This Row],[Final_Price(Rs.) _]]-ecommerce_dataset_updated[[#This Row],['[Final_Price(Rs.)']]]</f>
        <v>0</v>
      </c>
      <c r="U2296" s="6" t="b">
        <f xml:space="preserve"> AND(ecommerce_dataset_updated[[#This Row],[Final_Price(Rs.) _]]=ecommerce_dataset_updated[[#This Row],['[Final_Price(Rs.)']]])</f>
        <v>1</v>
      </c>
      <c r="V2296" s="5"/>
    </row>
    <row r="2297" spans="1:22">
      <c r="A2297" t="s">
        <v>9057</v>
      </c>
      <c r="B2297" t="s">
        <v>9058</v>
      </c>
      <c r="C2297" t="s">
        <v>114</v>
      </c>
      <c r="D2297" s="9" t="s">
        <v>9059</v>
      </c>
      <c r="E2297" s="8">
        <f>ecommerce_dataset_updated[[#This Row],[Price (Rs.)]]+0</f>
        <v>423.28</v>
      </c>
      <c r="F2297" s="6" t="s">
        <v>107</v>
      </c>
      <c r="G2297" s="7">
        <f>ecommerce_dataset_updated[[#This Row],[Discount (%)]]+0</f>
        <v>0</v>
      </c>
      <c r="H2297" s="6" t="s">
        <v>9059</v>
      </c>
      <c r="I2297" s="6">
        <f>ecommerce_dataset_updated[[#This Row],['[Price (Rs.)']]]*ecommerce_dataset_updated[[#This Row],['[Discount (%)']]]/100</f>
        <v>0</v>
      </c>
      <c r="J2297" s="6">
        <f>ecommerce_dataset_updated[[#This Row],[Final_Price(Rs.)]]+0</f>
        <v>423.28</v>
      </c>
      <c r="K2297" s="6">
        <f xml:space="preserve"> ecommerce_dataset_updated[[#This Row],['[Price (Rs.)']]]-ecommerce_dataset_updated[[#This Row],[Discount Amount _]]</f>
        <v>423.28</v>
      </c>
      <c r="L2297" t="s">
        <v>35</v>
      </c>
      <c r="M2297" t="s">
        <v>254</v>
      </c>
      <c r="N2297" s="4" t="s">
        <v>26</v>
      </c>
      <c r="O2297" s="4" t="s">
        <v>14051</v>
      </c>
      <c r="P2297" s="4" t="s">
        <v>14079</v>
      </c>
      <c r="Q2297" s="5">
        <f>DATE(ecommerce_dataset_updated[[#This Row],[YYYY]],ecommerce_dataset_updated[[#This Row],[MM]],ecommerce_dataset_updated[[#This Row],[DD]])</f>
        <v>45347</v>
      </c>
      <c r="R2297" s="6" t="str">
        <f>TEXT(ecommerce_dataset_updated[[#This Row],['[Purchase_Date']]], "mmm")</f>
        <v>Feb</v>
      </c>
      <c r="S2297" s="6" t="str">
        <f>TEXT(ecommerce_dataset_updated[[#This Row],['[Purchase_Date']]], "ddd")</f>
        <v>Sun</v>
      </c>
      <c r="T2297" s="6">
        <f>ecommerce_dataset_updated[[#This Row],[Final_Price(Rs.) _]]-ecommerce_dataset_updated[[#This Row],['[Final_Price(Rs.)']]]</f>
        <v>0</v>
      </c>
      <c r="U2297" s="6" t="b">
        <f xml:space="preserve"> AND(ecommerce_dataset_updated[[#This Row],[Final_Price(Rs.) _]]=ecommerce_dataset_updated[[#This Row],['[Final_Price(Rs.)']]])</f>
        <v>1</v>
      </c>
      <c r="V2297" s="5"/>
    </row>
    <row r="2298" spans="1:22">
      <c r="A2298" t="s">
        <v>9060</v>
      </c>
      <c r="B2298" t="s">
        <v>9061</v>
      </c>
      <c r="C2298" t="s">
        <v>39</v>
      </c>
      <c r="D2298" s="9" t="s">
        <v>9062</v>
      </c>
      <c r="E2298" s="8">
        <f>ecommerce_dataset_updated[[#This Row],[Price (Rs.)]]+0</f>
        <v>372.63</v>
      </c>
      <c r="F2298" s="6" t="s">
        <v>107</v>
      </c>
      <c r="G2298" s="7">
        <f>ecommerce_dataset_updated[[#This Row],[Discount (%)]]+0</f>
        <v>0</v>
      </c>
      <c r="H2298" s="6" t="s">
        <v>9062</v>
      </c>
      <c r="I2298" s="6">
        <f>ecommerce_dataset_updated[[#This Row],['[Price (Rs.)']]]*ecommerce_dataset_updated[[#This Row],['[Discount (%)']]]/100</f>
        <v>0</v>
      </c>
      <c r="J2298" s="6">
        <f>ecommerce_dataset_updated[[#This Row],[Final_Price(Rs.)]]+0</f>
        <v>372.63</v>
      </c>
      <c r="K2298" s="6">
        <f xml:space="preserve"> ecommerce_dataset_updated[[#This Row],['[Price (Rs.)']]]-ecommerce_dataset_updated[[#This Row],[Discount Amount _]]</f>
        <v>372.63</v>
      </c>
      <c r="L2298" t="s">
        <v>77</v>
      </c>
      <c r="M2298" t="s">
        <v>1462</v>
      </c>
      <c r="N2298" s="4" t="s">
        <v>14054</v>
      </c>
      <c r="O2298" s="4" t="s">
        <v>14067</v>
      </c>
      <c r="P2298" s="4" t="s">
        <v>14079</v>
      </c>
      <c r="Q2298" s="5">
        <f>DATE(ecommerce_dataset_updated[[#This Row],[YYYY]],ecommerce_dataset_updated[[#This Row],[MM]],ecommerce_dataset_updated[[#This Row],[DD]])</f>
        <v>45500</v>
      </c>
      <c r="R2298" s="6" t="str">
        <f>TEXT(ecommerce_dataset_updated[[#This Row],['[Purchase_Date']]], "mmm")</f>
        <v>Jul</v>
      </c>
      <c r="S2298" s="6" t="str">
        <f>TEXT(ecommerce_dataset_updated[[#This Row],['[Purchase_Date']]], "ddd")</f>
        <v>Sat</v>
      </c>
      <c r="T2298" s="6">
        <f>ecommerce_dataset_updated[[#This Row],[Final_Price(Rs.) _]]-ecommerce_dataset_updated[[#This Row],['[Final_Price(Rs.)']]]</f>
        <v>0</v>
      </c>
      <c r="U2298" s="6" t="b">
        <f xml:space="preserve"> AND(ecommerce_dataset_updated[[#This Row],[Final_Price(Rs.) _]]=ecommerce_dataset_updated[[#This Row],['[Final_Price(Rs.)']]])</f>
        <v>1</v>
      </c>
      <c r="V2298" s="5"/>
    </row>
    <row r="2299" spans="1:22">
      <c r="A2299" t="s">
        <v>9063</v>
      </c>
      <c r="B2299" t="s">
        <v>9064</v>
      </c>
      <c r="C2299" t="s">
        <v>18</v>
      </c>
      <c r="D2299" s="9" t="s">
        <v>9065</v>
      </c>
      <c r="E2299" s="8">
        <f>ecommerce_dataset_updated[[#This Row],[Price (Rs.)]]+0</f>
        <v>441.72</v>
      </c>
      <c r="F2299" s="6" t="s">
        <v>107</v>
      </c>
      <c r="G2299" s="7">
        <f>ecommerce_dataset_updated[[#This Row],[Discount (%)]]+0</f>
        <v>0</v>
      </c>
      <c r="H2299" s="6" t="s">
        <v>9065</v>
      </c>
      <c r="I2299" s="6">
        <f>ecommerce_dataset_updated[[#This Row],['[Price (Rs.)']]]*ecommerce_dataset_updated[[#This Row],['[Discount (%)']]]/100</f>
        <v>0</v>
      </c>
      <c r="J2299" s="6">
        <f>ecommerce_dataset_updated[[#This Row],[Final_Price(Rs.)]]+0</f>
        <v>441.72</v>
      </c>
      <c r="K2299" s="6">
        <f xml:space="preserve"> ecommerce_dataset_updated[[#This Row],['[Price (Rs.)']]]-ecommerce_dataset_updated[[#This Row],[Discount Amount _]]</f>
        <v>441.72</v>
      </c>
      <c r="L2299" t="s">
        <v>35</v>
      </c>
      <c r="M2299" t="s">
        <v>55</v>
      </c>
      <c r="N2299" s="4" t="s">
        <v>14056</v>
      </c>
      <c r="O2299" s="4" t="s">
        <v>14057</v>
      </c>
      <c r="P2299" s="4" t="s">
        <v>14079</v>
      </c>
      <c r="Q2299" s="5">
        <f>DATE(ecommerce_dataset_updated[[#This Row],[YYYY]],ecommerce_dataset_updated[[#This Row],[MM]],ecommerce_dataset_updated[[#This Row],[DD]])</f>
        <v>45379</v>
      </c>
      <c r="R2299" s="6" t="str">
        <f>TEXT(ecommerce_dataset_updated[[#This Row],['[Purchase_Date']]], "mmm")</f>
        <v>Mar</v>
      </c>
      <c r="S2299" s="6" t="str">
        <f>TEXT(ecommerce_dataset_updated[[#This Row],['[Purchase_Date']]], "ddd")</f>
        <v>Thu</v>
      </c>
      <c r="T2299" s="6">
        <f>ecommerce_dataset_updated[[#This Row],[Final_Price(Rs.) _]]-ecommerce_dataset_updated[[#This Row],['[Final_Price(Rs.)']]]</f>
        <v>0</v>
      </c>
      <c r="U2299" s="6" t="b">
        <f xml:space="preserve"> AND(ecommerce_dataset_updated[[#This Row],[Final_Price(Rs.) _]]=ecommerce_dataset_updated[[#This Row],['[Final_Price(Rs.)']]])</f>
        <v>1</v>
      </c>
      <c r="V2299" s="5"/>
    </row>
    <row r="2300" spans="1:22">
      <c r="A2300" t="s">
        <v>9066</v>
      </c>
      <c r="B2300" t="s">
        <v>9067</v>
      </c>
      <c r="C2300" t="s">
        <v>45</v>
      </c>
      <c r="D2300" s="9" t="s">
        <v>9068</v>
      </c>
      <c r="E2300" s="8">
        <f>ecommerce_dataset_updated[[#This Row],[Price (Rs.)]]+0</f>
        <v>399.38</v>
      </c>
      <c r="F2300" s="6" t="s">
        <v>47</v>
      </c>
      <c r="G2300" s="7">
        <f>ecommerce_dataset_updated[[#This Row],[Discount (%)]]+0</f>
        <v>50</v>
      </c>
      <c r="H2300" s="6" t="s">
        <v>9069</v>
      </c>
      <c r="I2300" s="6">
        <f>ecommerce_dataset_updated[[#This Row],['[Price (Rs.)']]]*ecommerce_dataset_updated[[#This Row],['[Discount (%)']]]/100</f>
        <v>199.69</v>
      </c>
      <c r="J2300" s="6">
        <f>ecommerce_dataset_updated[[#This Row],[Final_Price(Rs.)]]+0</f>
        <v>199.69</v>
      </c>
      <c r="K2300" s="6">
        <f xml:space="preserve"> ecommerce_dataset_updated[[#This Row],['[Price (Rs.)']]]-ecommerce_dataset_updated[[#This Row],[Discount Amount _]]</f>
        <v>199.69</v>
      </c>
      <c r="L2300" t="s">
        <v>28</v>
      </c>
      <c r="M2300" t="s">
        <v>1104</v>
      </c>
      <c r="N2300" s="4" t="s">
        <v>14071</v>
      </c>
      <c r="O2300" s="4" t="s">
        <v>75</v>
      </c>
      <c r="P2300" s="4" t="s">
        <v>14079</v>
      </c>
      <c r="Q2300" s="5">
        <f>DATE(ecommerce_dataset_updated[[#This Row],[YYYY]],ecommerce_dataset_updated[[#This Row],[MM]],ecommerce_dataset_updated[[#This Row],[DD]])</f>
        <v>45589</v>
      </c>
      <c r="R2300" s="6" t="str">
        <f>TEXT(ecommerce_dataset_updated[[#This Row],['[Purchase_Date']]], "mmm")</f>
        <v>Oct</v>
      </c>
      <c r="S2300" s="6" t="str">
        <f>TEXT(ecommerce_dataset_updated[[#This Row],['[Purchase_Date']]], "ddd")</f>
        <v>Thu</v>
      </c>
      <c r="T2300" s="6">
        <f>ecommerce_dataset_updated[[#This Row],[Final_Price(Rs.) _]]-ecommerce_dataset_updated[[#This Row],['[Final_Price(Rs.)']]]</f>
        <v>0</v>
      </c>
      <c r="U2300" s="6" t="b">
        <f xml:space="preserve"> AND(ecommerce_dataset_updated[[#This Row],[Final_Price(Rs.) _]]=ecommerce_dataset_updated[[#This Row],['[Final_Price(Rs.)']]])</f>
        <v>1</v>
      </c>
      <c r="V2300" s="5"/>
    </row>
    <row r="2301" spans="1:22">
      <c r="A2301" t="s">
        <v>9070</v>
      </c>
      <c r="B2301" t="s">
        <v>9071</v>
      </c>
      <c r="C2301" t="s">
        <v>18</v>
      </c>
      <c r="D2301" s="9" t="s">
        <v>9072</v>
      </c>
      <c r="E2301" s="8">
        <f>ecommerce_dataset_updated[[#This Row],[Price (Rs.)]]+0</f>
        <v>428.53</v>
      </c>
      <c r="F2301" s="6" t="s">
        <v>12</v>
      </c>
      <c r="G2301" s="7">
        <f>ecommerce_dataset_updated[[#This Row],[Discount (%)]]+0</f>
        <v>15</v>
      </c>
      <c r="H2301" s="6" t="s">
        <v>9073</v>
      </c>
      <c r="I2301" s="6">
        <f>ecommerce_dataset_updated[[#This Row],['[Price (Rs.)']]]*ecommerce_dataset_updated[[#This Row],['[Discount (%)']]]/100</f>
        <v>64.279499999999999</v>
      </c>
      <c r="J2301" s="6">
        <f>ecommerce_dataset_updated[[#This Row],[Final_Price(Rs.)]]+0</f>
        <v>364.25</v>
      </c>
      <c r="K2301" s="6">
        <f xml:space="preserve"> ecommerce_dataset_updated[[#This Row],['[Price (Rs.)']]]-ecommerce_dataset_updated[[#This Row],[Discount Amount _]]</f>
        <v>364.25049999999999</v>
      </c>
      <c r="L2301" t="s">
        <v>14</v>
      </c>
      <c r="M2301" t="s">
        <v>522</v>
      </c>
      <c r="N2301" s="4" t="s">
        <v>14051</v>
      </c>
      <c r="O2301" s="4" t="s">
        <v>14053</v>
      </c>
      <c r="P2301" s="4" t="s">
        <v>14079</v>
      </c>
      <c r="Q2301" s="5">
        <f>DATE(ecommerce_dataset_updated[[#This Row],[YYYY]],ecommerce_dataset_updated[[#This Row],[MM]],ecommerce_dataset_updated[[#This Row],[DD]])</f>
        <v>45384</v>
      </c>
      <c r="R2301" s="6" t="str">
        <f>TEXT(ecommerce_dataset_updated[[#This Row],['[Purchase_Date']]], "mmm")</f>
        <v>Apr</v>
      </c>
      <c r="S2301" s="6" t="str">
        <f>TEXT(ecommerce_dataset_updated[[#This Row],['[Purchase_Date']]], "ddd")</f>
        <v>Tue</v>
      </c>
      <c r="T2301" s="6">
        <f>ecommerce_dataset_updated[[#This Row],[Final_Price(Rs.) _]]-ecommerce_dataset_updated[[#This Row],['[Final_Price(Rs.)']]]</f>
        <v>4.9999999998817657E-4</v>
      </c>
      <c r="U2301" s="6" t="b">
        <f xml:space="preserve"> AND(ecommerce_dataset_updated[[#This Row],[Final_Price(Rs.) _]]=ecommerce_dataset_updated[[#This Row],['[Final_Price(Rs.)']]])</f>
        <v>0</v>
      </c>
      <c r="V2301" s="5"/>
    </row>
    <row r="2302" spans="1:22">
      <c r="A2302" t="s">
        <v>9074</v>
      </c>
      <c r="B2302" t="s">
        <v>9075</v>
      </c>
      <c r="C2302" t="s">
        <v>18</v>
      </c>
      <c r="D2302" s="9" t="s">
        <v>9076</v>
      </c>
      <c r="E2302" s="8">
        <f>ecommerce_dataset_updated[[#This Row],[Price (Rs.)]]+0</f>
        <v>308.60000000000002</v>
      </c>
      <c r="F2302" s="6" t="s">
        <v>75</v>
      </c>
      <c r="G2302" s="7">
        <f>ecommerce_dataset_updated[[#This Row],[Discount (%)]]+0</f>
        <v>10</v>
      </c>
      <c r="H2302" s="6" t="s">
        <v>9077</v>
      </c>
      <c r="I2302" s="6">
        <f>ecommerce_dataset_updated[[#This Row],['[Price (Rs.)']]]*ecommerce_dataset_updated[[#This Row],['[Discount (%)']]]/100</f>
        <v>30.86</v>
      </c>
      <c r="J2302" s="6">
        <f>ecommerce_dataset_updated[[#This Row],[Final_Price(Rs.)]]+0</f>
        <v>277.74</v>
      </c>
      <c r="K2302" s="6">
        <f xml:space="preserve"> ecommerce_dataset_updated[[#This Row],['[Price (Rs.)']]]-ecommerce_dataset_updated[[#This Row],[Discount Amount _]]</f>
        <v>277.74</v>
      </c>
      <c r="L2302" t="s">
        <v>77</v>
      </c>
      <c r="M2302" t="s">
        <v>756</v>
      </c>
      <c r="N2302" s="4" t="s">
        <v>14071</v>
      </c>
      <c r="O2302" s="4" t="s">
        <v>14057</v>
      </c>
      <c r="P2302" s="4" t="s">
        <v>14079</v>
      </c>
      <c r="Q2302" s="5">
        <f>DATE(ecommerce_dataset_updated[[#This Row],[YYYY]],ecommerce_dataset_updated[[#This Row],[MM]],ecommerce_dataset_updated[[#This Row],[DD]])</f>
        <v>45375</v>
      </c>
      <c r="R2302" s="6" t="str">
        <f>TEXT(ecommerce_dataset_updated[[#This Row],['[Purchase_Date']]], "mmm")</f>
        <v>Mar</v>
      </c>
      <c r="S2302" s="6" t="str">
        <f>TEXT(ecommerce_dataset_updated[[#This Row],['[Purchase_Date']]], "ddd")</f>
        <v>Sun</v>
      </c>
      <c r="T2302" s="6">
        <f>ecommerce_dataset_updated[[#This Row],[Final_Price(Rs.) _]]-ecommerce_dataset_updated[[#This Row],['[Final_Price(Rs.)']]]</f>
        <v>0</v>
      </c>
      <c r="U2302" s="6" t="b">
        <f xml:space="preserve"> AND(ecommerce_dataset_updated[[#This Row],[Final_Price(Rs.) _]]=ecommerce_dataset_updated[[#This Row],['[Final_Price(Rs.)']]])</f>
        <v>1</v>
      </c>
      <c r="V2302" s="5"/>
    </row>
    <row r="2303" spans="1:22">
      <c r="A2303" t="s">
        <v>9078</v>
      </c>
      <c r="B2303" t="s">
        <v>9079</v>
      </c>
      <c r="C2303" t="s">
        <v>32</v>
      </c>
      <c r="D2303" s="9" t="s">
        <v>9080</v>
      </c>
      <c r="E2303" s="8">
        <f>ecommerce_dataset_updated[[#This Row],[Price (Rs.)]]+0</f>
        <v>452</v>
      </c>
      <c r="F2303" s="6" t="s">
        <v>12</v>
      </c>
      <c r="G2303" s="7">
        <f>ecommerce_dataset_updated[[#This Row],[Discount (%)]]+0</f>
        <v>15</v>
      </c>
      <c r="H2303" s="6" t="s">
        <v>9081</v>
      </c>
      <c r="I2303" s="6">
        <f>ecommerce_dataset_updated[[#This Row],['[Price (Rs.)']]]*ecommerce_dataset_updated[[#This Row],['[Discount (%)']]]/100</f>
        <v>67.8</v>
      </c>
      <c r="J2303" s="6">
        <f>ecommerce_dataset_updated[[#This Row],[Final_Price(Rs.)]]+0</f>
        <v>384.2</v>
      </c>
      <c r="K2303" s="6">
        <f xml:space="preserve"> ecommerce_dataset_updated[[#This Row],['[Price (Rs.)']]]-ecommerce_dataset_updated[[#This Row],[Discount Amount _]]</f>
        <v>384.2</v>
      </c>
      <c r="L2303" t="s">
        <v>77</v>
      </c>
      <c r="M2303" t="s">
        <v>1953</v>
      </c>
      <c r="N2303" s="4" t="s">
        <v>14065</v>
      </c>
      <c r="O2303" s="4" t="s">
        <v>14059</v>
      </c>
      <c r="P2303" s="4" t="s">
        <v>14079</v>
      </c>
      <c r="Q2303" s="5">
        <f>DATE(ecommerce_dataset_updated[[#This Row],[YYYY]],ecommerce_dataset_updated[[#This Row],[MM]],ecommerce_dataset_updated[[#This Row],[DD]])</f>
        <v>45435</v>
      </c>
      <c r="R2303" s="6" t="str">
        <f>TEXT(ecommerce_dataset_updated[[#This Row],['[Purchase_Date']]], "mmm")</f>
        <v>May</v>
      </c>
      <c r="S2303" s="6" t="str">
        <f>TEXT(ecommerce_dataset_updated[[#This Row],['[Purchase_Date']]], "ddd")</f>
        <v>Thu</v>
      </c>
      <c r="T2303" s="6">
        <f>ecommerce_dataset_updated[[#This Row],[Final_Price(Rs.) _]]-ecommerce_dataset_updated[[#This Row],['[Final_Price(Rs.)']]]</f>
        <v>0</v>
      </c>
      <c r="U2303" s="6" t="b">
        <f xml:space="preserve"> AND(ecommerce_dataset_updated[[#This Row],[Final_Price(Rs.) _]]=ecommerce_dataset_updated[[#This Row],['[Final_Price(Rs.)']]])</f>
        <v>1</v>
      </c>
      <c r="V2303" s="5"/>
    </row>
    <row r="2304" spans="1:22">
      <c r="A2304" t="s">
        <v>9082</v>
      </c>
      <c r="B2304" t="s">
        <v>9083</v>
      </c>
      <c r="C2304" t="s">
        <v>68</v>
      </c>
      <c r="D2304" s="9" t="s">
        <v>9084</v>
      </c>
      <c r="E2304" s="8">
        <f>ecommerce_dataset_updated[[#This Row],[Price (Rs.)]]+0</f>
        <v>233.42</v>
      </c>
      <c r="F2304" s="6" t="s">
        <v>107</v>
      </c>
      <c r="G2304" s="7">
        <f>ecommerce_dataset_updated[[#This Row],[Discount (%)]]+0</f>
        <v>0</v>
      </c>
      <c r="H2304" s="6" t="s">
        <v>9084</v>
      </c>
      <c r="I2304" s="6">
        <f>ecommerce_dataset_updated[[#This Row],['[Price (Rs.)']]]*ecommerce_dataset_updated[[#This Row],['[Discount (%)']]]/100</f>
        <v>0</v>
      </c>
      <c r="J2304" s="6">
        <f>ecommerce_dataset_updated[[#This Row],[Final_Price(Rs.)]]+0</f>
        <v>233.42</v>
      </c>
      <c r="K2304" s="6">
        <f xml:space="preserve"> ecommerce_dataset_updated[[#This Row],['[Price (Rs.)']]]-ecommerce_dataset_updated[[#This Row],[Discount Amount _]]</f>
        <v>233.42</v>
      </c>
      <c r="L2304" t="s">
        <v>28</v>
      </c>
      <c r="M2304" t="s">
        <v>788</v>
      </c>
      <c r="N2304" s="4" t="s">
        <v>14049</v>
      </c>
      <c r="O2304" s="4" t="s">
        <v>14067</v>
      </c>
      <c r="P2304" s="4" t="s">
        <v>14079</v>
      </c>
      <c r="Q2304" s="5">
        <f>DATE(ecommerce_dataset_updated[[#This Row],[YYYY]],ecommerce_dataset_updated[[#This Row],[MM]],ecommerce_dataset_updated[[#This Row],[DD]])</f>
        <v>45484</v>
      </c>
      <c r="R2304" s="6" t="str">
        <f>TEXT(ecommerce_dataset_updated[[#This Row],['[Purchase_Date']]], "mmm")</f>
        <v>Jul</v>
      </c>
      <c r="S2304" s="6" t="str">
        <f>TEXT(ecommerce_dataset_updated[[#This Row],['[Purchase_Date']]], "ddd")</f>
        <v>Thu</v>
      </c>
      <c r="T2304" s="6">
        <f>ecommerce_dataset_updated[[#This Row],[Final_Price(Rs.) _]]-ecommerce_dataset_updated[[#This Row],['[Final_Price(Rs.)']]]</f>
        <v>0</v>
      </c>
      <c r="U2304" s="6" t="b">
        <f xml:space="preserve"> AND(ecommerce_dataset_updated[[#This Row],[Final_Price(Rs.) _]]=ecommerce_dataset_updated[[#This Row],['[Final_Price(Rs.)']]])</f>
        <v>1</v>
      </c>
      <c r="V2304" s="5"/>
    </row>
    <row r="2305" spans="1:22">
      <c r="A2305" t="s">
        <v>9085</v>
      </c>
      <c r="B2305" t="s">
        <v>9086</v>
      </c>
      <c r="C2305" t="s">
        <v>18</v>
      </c>
      <c r="D2305" s="9" t="s">
        <v>9087</v>
      </c>
      <c r="E2305" s="8">
        <f>ecommerce_dataset_updated[[#This Row],[Price (Rs.)]]+0</f>
        <v>24.55</v>
      </c>
      <c r="F2305" s="6" t="s">
        <v>75</v>
      </c>
      <c r="G2305" s="7">
        <f>ecommerce_dataset_updated[[#This Row],[Discount (%)]]+0</f>
        <v>10</v>
      </c>
      <c r="H2305" s="6" t="s">
        <v>9088</v>
      </c>
      <c r="I2305" s="6">
        <f>ecommerce_dataset_updated[[#This Row],['[Price (Rs.)']]]*ecommerce_dataset_updated[[#This Row],['[Discount (%)']]]/100</f>
        <v>2.4550000000000001</v>
      </c>
      <c r="J2305" s="6">
        <f>ecommerce_dataset_updated[[#This Row],[Final_Price(Rs.)]]+0</f>
        <v>22.1</v>
      </c>
      <c r="K2305" s="6">
        <f xml:space="preserve"> ecommerce_dataset_updated[[#This Row],['[Price (Rs.)']]]-ecommerce_dataset_updated[[#This Row],[Discount Amount _]]</f>
        <v>22.094999999999999</v>
      </c>
      <c r="L2305" t="s">
        <v>35</v>
      </c>
      <c r="M2305" t="s">
        <v>2952</v>
      </c>
      <c r="N2305" s="4" t="s">
        <v>14062</v>
      </c>
      <c r="O2305" s="4" t="s">
        <v>14051</v>
      </c>
      <c r="P2305" s="4" t="s">
        <v>14079</v>
      </c>
      <c r="Q2305" s="5">
        <f>DATE(ecommerce_dataset_updated[[#This Row],[YYYY]],ecommerce_dataset_updated[[#This Row],[MM]],ecommerce_dataset_updated[[#This Row],[DD]])</f>
        <v>45328</v>
      </c>
      <c r="R2305" s="6" t="str">
        <f>TEXT(ecommerce_dataset_updated[[#This Row],['[Purchase_Date']]], "mmm")</f>
        <v>Feb</v>
      </c>
      <c r="S2305" s="6" t="str">
        <f>TEXT(ecommerce_dataset_updated[[#This Row],['[Purchase_Date']]], "ddd")</f>
        <v>Tue</v>
      </c>
      <c r="T2305" s="6">
        <f>ecommerce_dataset_updated[[#This Row],[Final_Price(Rs.) _]]-ecommerce_dataset_updated[[#This Row],['[Final_Price(Rs.)']]]</f>
        <v>-5.000000000002558E-3</v>
      </c>
      <c r="U2305" s="6" t="b">
        <f xml:space="preserve"> AND(ecommerce_dataset_updated[[#This Row],[Final_Price(Rs.) _]]=ecommerce_dataset_updated[[#This Row],['[Final_Price(Rs.)']]])</f>
        <v>0</v>
      </c>
      <c r="V2305" s="5"/>
    </row>
    <row r="2306" spans="1:22">
      <c r="A2306" t="s">
        <v>9089</v>
      </c>
      <c r="B2306" t="s">
        <v>9090</v>
      </c>
      <c r="C2306" t="s">
        <v>114</v>
      </c>
      <c r="D2306" s="9" t="s">
        <v>9091</v>
      </c>
      <c r="E2306" s="8">
        <f>ecommerce_dataset_updated[[#This Row],[Price (Rs.)]]+0</f>
        <v>196.1</v>
      </c>
      <c r="F2306" s="6" t="s">
        <v>12</v>
      </c>
      <c r="G2306" s="7">
        <f>ecommerce_dataset_updated[[#This Row],[Discount (%)]]+0</f>
        <v>15</v>
      </c>
      <c r="H2306" s="6" t="s">
        <v>5717</v>
      </c>
      <c r="I2306" s="6">
        <f>ecommerce_dataset_updated[[#This Row],['[Price (Rs.)']]]*ecommerce_dataset_updated[[#This Row],['[Discount (%)']]]/100</f>
        <v>29.414999999999999</v>
      </c>
      <c r="J2306" s="6">
        <f>ecommerce_dataset_updated[[#This Row],[Final_Price(Rs.)]]+0</f>
        <v>166.69</v>
      </c>
      <c r="K2306" s="6">
        <f xml:space="preserve"> ecommerce_dataset_updated[[#This Row],['[Price (Rs.)']]]-ecommerce_dataset_updated[[#This Row],[Discount Amount _]]</f>
        <v>166.685</v>
      </c>
      <c r="L2306" t="s">
        <v>28</v>
      </c>
      <c r="M2306" t="s">
        <v>816</v>
      </c>
      <c r="N2306" s="4" t="s">
        <v>14057</v>
      </c>
      <c r="O2306" s="4" t="s">
        <v>14067</v>
      </c>
      <c r="P2306" s="4" t="s">
        <v>14079</v>
      </c>
      <c r="Q2306" s="5">
        <f>DATE(ecommerce_dataset_updated[[#This Row],[YYYY]],ecommerce_dataset_updated[[#This Row],[MM]],ecommerce_dataset_updated[[#This Row],[DD]])</f>
        <v>45476</v>
      </c>
      <c r="R2306" s="6" t="str">
        <f>TEXT(ecommerce_dataset_updated[[#This Row],['[Purchase_Date']]], "mmm")</f>
        <v>Jul</v>
      </c>
      <c r="S2306" s="6" t="str">
        <f>TEXT(ecommerce_dataset_updated[[#This Row],['[Purchase_Date']]], "ddd")</f>
        <v>Wed</v>
      </c>
      <c r="T2306" s="6">
        <f>ecommerce_dataset_updated[[#This Row],[Final_Price(Rs.) _]]-ecommerce_dataset_updated[[#This Row],['[Final_Price(Rs.)']]]</f>
        <v>-4.9999999999954525E-3</v>
      </c>
      <c r="U2306" s="6" t="b">
        <f xml:space="preserve"> AND(ecommerce_dataset_updated[[#This Row],[Final_Price(Rs.) _]]=ecommerce_dataset_updated[[#This Row],['[Final_Price(Rs.)']]])</f>
        <v>0</v>
      </c>
      <c r="V2306" s="5"/>
    </row>
    <row r="2307" spans="1:22">
      <c r="A2307" t="s">
        <v>9092</v>
      </c>
      <c r="B2307" t="s">
        <v>9093</v>
      </c>
      <c r="C2307" t="s">
        <v>32</v>
      </c>
      <c r="D2307" s="9" t="s">
        <v>9094</v>
      </c>
      <c r="E2307" s="8">
        <f>ecommerce_dataset_updated[[#This Row],[Price (Rs.)]]+0</f>
        <v>227.48</v>
      </c>
      <c r="F2307" s="6" t="s">
        <v>107</v>
      </c>
      <c r="G2307" s="7">
        <f>ecommerce_dataset_updated[[#This Row],[Discount (%)]]+0</f>
        <v>0</v>
      </c>
      <c r="H2307" s="6" t="s">
        <v>9094</v>
      </c>
      <c r="I2307" s="6">
        <f>ecommerce_dataset_updated[[#This Row],['[Price (Rs.)']]]*ecommerce_dataset_updated[[#This Row],['[Discount (%)']]]/100</f>
        <v>0</v>
      </c>
      <c r="J2307" s="6">
        <f>ecommerce_dataset_updated[[#This Row],[Final_Price(Rs.)]]+0</f>
        <v>227.48</v>
      </c>
      <c r="K2307" s="6">
        <f xml:space="preserve"> ecommerce_dataset_updated[[#This Row],['[Price (Rs.)']]]-ecommerce_dataset_updated[[#This Row],[Discount Amount _]]</f>
        <v>227.48</v>
      </c>
      <c r="L2307" t="s">
        <v>120</v>
      </c>
      <c r="M2307" t="s">
        <v>3823</v>
      </c>
      <c r="N2307" s="4" t="s">
        <v>14055</v>
      </c>
      <c r="O2307" s="4" t="s">
        <v>14053</v>
      </c>
      <c r="P2307" s="4" t="s">
        <v>14079</v>
      </c>
      <c r="Q2307" s="5">
        <f>DATE(ecommerce_dataset_updated[[#This Row],[YYYY]],ecommerce_dataset_updated[[#This Row],[MM]],ecommerce_dataset_updated[[#This Row],[DD]])</f>
        <v>45390</v>
      </c>
      <c r="R2307" s="6" t="str">
        <f>TEXT(ecommerce_dataset_updated[[#This Row],['[Purchase_Date']]], "mmm")</f>
        <v>Apr</v>
      </c>
      <c r="S2307" s="6" t="str">
        <f>TEXT(ecommerce_dataset_updated[[#This Row],['[Purchase_Date']]], "ddd")</f>
        <v>Mon</v>
      </c>
      <c r="T2307" s="6">
        <f>ecommerce_dataset_updated[[#This Row],[Final_Price(Rs.) _]]-ecommerce_dataset_updated[[#This Row],['[Final_Price(Rs.)']]]</f>
        <v>0</v>
      </c>
      <c r="U2307" s="6" t="b">
        <f xml:space="preserve"> AND(ecommerce_dataset_updated[[#This Row],[Final_Price(Rs.) _]]=ecommerce_dataset_updated[[#This Row],['[Final_Price(Rs.)']]])</f>
        <v>1</v>
      </c>
      <c r="V2307" s="5"/>
    </row>
    <row r="2308" spans="1:22">
      <c r="A2308" t="s">
        <v>9095</v>
      </c>
      <c r="B2308" t="s">
        <v>9096</v>
      </c>
      <c r="C2308" t="s">
        <v>114</v>
      </c>
      <c r="D2308" s="9" t="s">
        <v>9097</v>
      </c>
      <c r="E2308" s="8">
        <f>ecommerce_dataset_updated[[#This Row],[Price (Rs.)]]+0</f>
        <v>318.83</v>
      </c>
      <c r="F2308" s="6" t="s">
        <v>20</v>
      </c>
      <c r="G2308" s="7">
        <f>ecommerce_dataset_updated[[#This Row],[Discount (%)]]+0</f>
        <v>20</v>
      </c>
      <c r="H2308" s="6" t="s">
        <v>9098</v>
      </c>
      <c r="I2308" s="6">
        <f>ecommerce_dataset_updated[[#This Row],['[Price (Rs.)']]]*ecommerce_dataset_updated[[#This Row],['[Discount (%)']]]/100</f>
        <v>63.765999999999991</v>
      </c>
      <c r="J2308" s="6">
        <f>ecommerce_dataset_updated[[#This Row],[Final_Price(Rs.)]]+0</f>
        <v>255.06</v>
      </c>
      <c r="K2308" s="6">
        <f xml:space="preserve"> ecommerce_dataset_updated[[#This Row],['[Price (Rs.)']]]-ecommerce_dataset_updated[[#This Row],[Discount Amount _]]</f>
        <v>255.06399999999999</v>
      </c>
      <c r="L2308" t="s">
        <v>14</v>
      </c>
      <c r="M2308" t="s">
        <v>676</v>
      </c>
      <c r="N2308" s="4" t="s">
        <v>14048</v>
      </c>
      <c r="O2308" s="4" t="s">
        <v>14053</v>
      </c>
      <c r="P2308" s="4" t="s">
        <v>14079</v>
      </c>
      <c r="Q2308" s="5">
        <f>DATE(ecommerce_dataset_updated[[#This Row],[YYYY]],ecommerce_dataset_updated[[#This Row],[MM]],ecommerce_dataset_updated[[#This Row],[DD]])</f>
        <v>45394</v>
      </c>
      <c r="R2308" s="6" t="str">
        <f>TEXT(ecommerce_dataset_updated[[#This Row],['[Purchase_Date']]], "mmm")</f>
        <v>Apr</v>
      </c>
      <c r="S2308" s="6" t="str">
        <f>TEXT(ecommerce_dataset_updated[[#This Row],['[Purchase_Date']]], "ddd")</f>
        <v>Fri</v>
      </c>
      <c r="T2308" s="6">
        <f>ecommerce_dataset_updated[[#This Row],[Final_Price(Rs.) _]]-ecommerce_dataset_updated[[#This Row],['[Final_Price(Rs.)']]]</f>
        <v>3.9999999999906777E-3</v>
      </c>
      <c r="U2308" s="6" t="b">
        <f xml:space="preserve"> AND(ecommerce_dataset_updated[[#This Row],[Final_Price(Rs.) _]]=ecommerce_dataset_updated[[#This Row],['[Final_Price(Rs.)']]])</f>
        <v>0</v>
      </c>
      <c r="V2308" s="5"/>
    </row>
    <row r="2309" spans="1:22">
      <c r="A2309" t="s">
        <v>9099</v>
      </c>
      <c r="B2309" t="s">
        <v>9100</v>
      </c>
      <c r="C2309" t="s">
        <v>32</v>
      </c>
      <c r="D2309" s="9" t="s">
        <v>9101</v>
      </c>
      <c r="E2309" s="8">
        <f>ecommerce_dataset_updated[[#This Row],[Price (Rs.)]]+0</f>
        <v>186.5</v>
      </c>
      <c r="F2309" s="6" t="s">
        <v>47</v>
      </c>
      <c r="G2309" s="7">
        <f>ecommerce_dataset_updated[[#This Row],[Discount (%)]]+0</f>
        <v>50</v>
      </c>
      <c r="H2309" s="6" t="s">
        <v>9102</v>
      </c>
      <c r="I2309" s="6">
        <f>ecommerce_dataset_updated[[#This Row],['[Price (Rs.)']]]*ecommerce_dataset_updated[[#This Row],['[Discount (%)']]]/100</f>
        <v>93.25</v>
      </c>
      <c r="J2309" s="6">
        <f>ecommerce_dataset_updated[[#This Row],[Final_Price(Rs.)]]+0</f>
        <v>93.25</v>
      </c>
      <c r="K2309" s="6">
        <f xml:space="preserve"> ecommerce_dataset_updated[[#This Row],['[Price (Rs.)']]]-ecommerce_dataset_updated[[#This Row],[Discount Amount _]]</f>
        <v>93.25</v>
      </c>
      <c r="L2309" t="s">
        <v>28</v>
      </c>
      <c r="M2309" t="s">
        <v>3231</v>
      </c>
      <c r="N2309" s="4" t="s">
        <v>14059</v>
      </c>
      <c r="O2309" s="4" t="s">
        <v>14057</v>
      </c>
      <c r="P2309" s="4" t="s">
        <v>14079</v>
      </c>
      <c r="Q2309" s="5">
        <f>DATE(ecommerce_dataset_updated[[#This Row],[YYYY]],ecommerce_dataset_updated[[#This Row],[MM]],ecommerce_dataset_updated[[#This Row],[DD]])</f>
        <v>45356</v>
      </c>
      <c r="R2309" s="6" t="str">
        <f>TEXT(ecommerce_dataset_updated[[#This Row],['[Purchase_Date']]], "mmm")</f>
        <v>Mar</v>
      </c>
      <c r="S2309" s="6" t="str">
        <f>TEXT(ecommerce_dataset_updated[[#This Row],['[Purchase_Date']]], "ddd")</f>
        <v>Tue</v>
      </c>
      <c r="T2309" s="6">
        <f>ecommerce_dataset_updated[[#This Row],[Final_Price(Rs.) _]]-ecommerce_dataset_updated[[#This Row],['[Final_Price(Rs.)']]]</f>
        <v>0</v>
      </c>
      <c r="U2309" s="6" t="b">
        <f xml:space="preserve"> AND(ecommerce_dataset_updated[[#This Row],[Final_Price(Rs.) _]]=ecommerce_dataset_updated[[#This Row],['[Final_Price(Rs.)']]])</f>
        <v>1</v>
      </c>
      <c r="V2309" s="5"/>
    </row>
    <row r="2310" spans="1:22">
      <c r="A2310" t="s">
        <v>9103</v>
      </c>
      <c r="B2310" t="s">
        <v>9104</v>
      </c>
      <c r="C2310" t="s">
        <v>45</v>
      </c>
      <c r="D2310" s="9" t="s">
        <v>9105</v>
      </c>
      <c r="E2310" s="8">
        <f>ecommerce_dataset_updated[[#This Row],[Price (Rs.)]]+0</f>
        <v>141.28</v>
      </c>
      <c r="F2310" s="6" t="s">
        <v>20</v>
      </c>
      <c r="G2310" s="7">
        <f>ecommerce_dataset_updated[[#This Row],[Discount (%)]]+0</f>
        <v>20</v>
      </c>
      <c r="H2310" s="6" t="s">
        <v>9106</v>
      </c>
      <c r="I2310" s="6">
        <f>ecommerce_dataset_updated[[#This Row],['[Price (Rs.)']]]*ecommerce_dataset_updated[[#This Row],['[Discount (%)']]]/100</f>
        <v>28.256</v>
      </c>
      <c r="J2310" s="6">
        <f>ecommerce_dataset_updated[[#This Row],[Final_Price(Rs.)]]+0</f>
        <v>113.02</v>
      </c>
      <c r="K2310" s="6">
        <f xml:space="preserve"> ecommerce_dataset_updated[[#This Row],['[Price (Rs.)']]]-ecommerce_dataset_updated[[#This Row],[Discount Amount _]]</f>
        <v>113.024</v>
      </c>
      <c r="L2310" t="s">
        <v>77</v>
      </c>
      <c r="M2310" t="s">
        <v>210</v>
      </c>
      <c r="N2310" s="4" t="s">
        <v>14061</v>
      </c>
      <c r="O2310" s="4" t="s">
        <v>14053</v>
      </c>
      <c r="P2310" s="4" t="s">
        <v>14079</v>
      </c>
      <c r="Q2310" s="5">
        <f>DATE(ecommerce_dataset_updated[[#This Row],[YYYY]],ecommerce_dataset_updated[[#This Row],[MM]],ecommerce_dataset_updated[[#This Row],[DD]])</f>
        <v>45403</v>
      </c>
      <c r="R2310" s="6" t="str">
        <f>TEXT(ecommerce_dataset_updated[[#This Row],['[Purchase_Date']]], "mmm")</f>
        <v>Apr</v>
      </c>
      <c r="S2310" s="6" t="str">
        <f>TEXT(ecommerce_dataset_updated[[#This Row],['[Purchase_Date']]], "ddd")</f>
        <v>Sun</v>
      </c>
      <c r="T2310" s="6">
        <f>ecommerce_dataset_updated[[#This Row],[Final_Price(Rs.) _]]-ecommerce_dataset_updated[[#This Row],['[Final_Price(Rs.)']]]</f>
        <v>4.0000000000048885E-3</v>
      </c>
      <c r="U2310" s="6" t="b">
        <f xml:space="preserve"> AND(ecommerce_dataset_updated[[#This Row],[Final_Price(Rs.) _]]=ecommerce_dataset_updated[[#This Row],['[Final_Price(Rs.)']]])</f>
        <v>0</v>
      </c>
      <c r="V2310" s="5"/>
    </row>
    <row r="2311" spans="1:22">
      <c r="A2311" t="s">
        <v>9107</v>
      </c>
      <c r="B2311" t="s">
        <v>9108</v>
      </c>
      <c r="C2311" t="s">
        <v>18</v>
      </c>
      <c r="D2311" s="9" t="s">
        <v>9109</v>
      </c>
      <c r="E2311" s="8">
        <f>ecommerce_dataset_updated[[#This Row],[Price (Rs.)]]+0</f>
        <v>121.13</v>
      </c>
      <c r="F2311" s="6" t="s">
        <v>107</v>
      </c>
      <c r="G2311" s="7">
        <f>ecommerce_dataset_updated[[#This Row],[Discount (%)]]+0</f>
        <v>0</v>
      </c>
      <c r="H2311" s="6" t="s">
        <v>9109</v>
      </c>
      <c r="I2311" s="6">
        <f>ecommerce_dataset_updated[[#This Row],['[Price (Rs.)']]]*ecommerce_dataset_updated[[#This Row],['[Discount (%)']]]/100</f>
        <v>0</v>
      </c>
      <c r="J2311" s="6">
        <f>ecommerce_dataset_updated[[#This Row],[Final_Price(Rs.)]]+0</f>
        <v>121.13</v>
      </c>
      <c r="K2311" s="6">
        <f xml:space="preserve"> ecommerce_dataset_updated[[#This Row],['[Price (Rs.)']]]-ecommerce_dataset_updated[[#This Row],[Discount Amount _]]</f>
        <v>121.13</v>
      </c>
      <c r="L2311" t="s">
        <v>14</v>
      </c>
      <c r="M2311" t="s">
        <v>1761</v>
      </c>
      <c r="N2311" s="4" t="s">
        <v>14069</v>
      </c>
      <c r="O2311" s="4" t="s">
        <v>14059</v>
      </c>
      <c r="P2311" s="4" t="s">
        <v>14079</v>
      </c>
      <c r="Q2311" s="5">
        <f>DATE(ecommerce_dataset_updated[[#This Row],[YYYY]],ecommerce_dataset_updated[[#This Row],[MM]],ecommerce_dataset_updated[[#This Row],[DD]])</f>
        <v>45434</v>
      </c>
      <c r="R2311" s="6" t="str">
        <f>TEXT(ecommerce_dataset_updated[[#This Row],['[Purchase_Date']]], "mmm")</f>
        <v>May</v>
      </c>
      <c r="S2311" s="6" t="str">
        <f>TEXT(ecommerce_dataset_updated[[#This Row],['[Purchase_Date']]], "ddd")</f>
        <v>Wed</v>
      </c>
      <c r="T2311" s="6">
        <f>ecommerce_dataset_updated[[#This Row],[Final_Price(Rs.) _]]-ecommerce_dataset_updated[[#This Row],['[Final_Price(Rs.)']]]</f>
        <v>0</v>
      </c>
      <c r="U2311" s="6" t="b">
        <f xml:space="preserve"> AND(ecommerce_dataset_updated[[#This Row],[Final_Price(Rs.) _]]=ecommerce_dataset_updated[[#This Row],['[Final_Price(Rs.)']]])</f>
        <v>1</v>
      </c>
      <c r="V2311" s="5"/>
    </row>
    <row r="2312" spans="1:22">
      <c r="A2312" t="s">
        <v>9110</v>
      </c>
      <c r="B2312" t="s">
        <v>9111</v>
      </c>
      <c r="C2312" t="s">
        <v>10</v>
      </c>
      <c r="D2312" s="9" t="s">
        <v>9112</v>
      </c>
      <c r="E2312" s="8">
        <f>ecommerce_dataset_updated[[#This Row],[Price (Rs.)]]+0</f>
        <v>87.7</v>
      </c>
      <c r="F2312" s="6" t="s">
        <v>107</v>
      </c>
      <c r="G2312" s="7">
        <f>ecommerce_dataset_updated[[#This Row],[Discount (%)]]+0</f>
        <v>0</v>
      </c>
      <c r="H2312" s="6" t="s">
        <v>9112</v>
      </c>
      <c r="I2312" s="6">
        <f>ecommerce_dataset_updated[[#This Row],['[Price (Rs.)']]]*ecommerce_dataset_updated[[#This Row],['[Discount (%)']]]/100</f>
        <v>0</v>
      </c>
      <c r="J2312" s="6">
        <f>ecommerce_dataset_updated[[#This Row],[Final_Price(Rs.)]]+0</f>
        <v>87.7</v>
      </c>
      <c r="K2312" s="6">
        <f xml:space="preserve"> ecommerce_dataset_updated[[#This Row],['[Price (Rs.)']]]-ecommerce_dataset_updated[[#This Row],[Discount Amount _]]</f>
        <v>87.7</v>
      </c>
      <c r="L2312" t="s">
        <v>28</v>
      </c>
      <c r="M2312" t="s">
        <v>343</v>
      </c>
      <c r="N2312" s="4" t="s">
        <v>14067</v>
      </c>
      <c r="O2312" s="4" t="s">
        <v>14067</v>
      </c>
      <c r="P2312" s="4" t="s">
        <v>14079</v>
      </c>
      <c r="Q2312" s="5">
        <f>DATE(ecommerce_dataset_updated[[#This Row],[YYYY]],ecommerce_dataset_updated[[#This Row],[MM]],ecommerce_dataset_updated[[#This Row],[DD]])</f>
        <v>45480</v>
      </c>
      <c r="R2312" s="6" t="str">
        <f>TEXT(ecommerce_dataset_updated[[#This Row],['[Purchase_Date']]], "mmm")</f>
        <v>Jul</v>
      </c>
      <c r="S2312" s="6" t="str">
        <f>TEXT(ecommerce_dataset_updated[[#This Row],['[Purchase_Date']]], "ddd")</f>
        <v>Sun</v>
      </c>
      <c r="T2312" s="6">
        <f>ecommerce_dataset_updated[[#This Row],[Final_Price(Rs.) _]]-ecommerce_dataset_updated[[#This Row],['[Final_Price(Rs.)']]]</f>
        <v>0</v>
      </c>
      <c r="U2312" s="6" t="b">
        <f xml:space="preserve"> AND(ecommerce_dataset_updated[[#This Row],[Final_Price(Rs.) _]]=ecommerce_dataset_updated[[#This Row],['[Final_Price(Rs.)']]])</f>
        <v>1</v>
      </c>
      <c r="V2312" s="5"/>
    </row>
    <row r="2313" spans="1:22">
      <c r="A2313" t="s">
        <v>9113</v>
      </c>
      <c r="B2313" t="s">
        <v>9114</v>
      </c>
      <c r="C2313" t="s">
        <v>45</v>
      </c>
      <c r="D2313" s="9" t="s">
        <v>9115</v>
      </c>
      <c r="E2313" s="8">
        <f>ecommerce_dataset_updated[[#This Row],[Price (Rs.)]]+0</f>
        <v>247.3</v>
      </c>
      <c r="F2313" s="6" t="s">
        <v>26</v>
      </c>
      <c r="G2313" s="7">
        <f>ecommerce_dataset_updated[[#This Row],[Discount (%)]]+0</f>
        <v>25</v>
      </c>
      <c r="H2313" s="6" t="s">
        <v>9116</v>
      </c>
      <c r="I2313" s="6">
        <f>ecommerce_dataset_updated[[#This Row],['[Price (Rs.)']]]*ecommerce_dataset_updated[[#This Row],['[Discount (%)']]]/100</f>
        <v>61.825000000000003</v>
      </c>
      <c r="J2313" s="6">
        <f>ecommerce_dataset_updated[[#This Row],[Final_Price(Rs.)]]+0</f>
        <v>185.48</v>
      </c>
      <c r="K2313" s="6">
        <f xml:space="preserve"> ecommerce_dataset_updated[[#This Row],['[Price (Rs.)']]]-ecommerce_dataset_updated[[#This Row],[Discount Amount _]]</f>
        <v>185.47500000000002</v>
      </c>
      <c r="L2313" t="s">
        <v>77</v>
      </c>
      <c r="M2313" t="s">
        <v>3458</v>
      </c>
      <c r="N2313" s="4" t="s">
        <v>14061</v>
      </c>
      <c r="O2313" s="4" t="s">
        <v>14067</v>
      </c>
      <c r="P2313" s="4" t="s">
        <v>14079</v>
      </c>
      <c r="Q2313" s="5">
        <f>DATE(ecommerce_dataset_updated[[#This Row],[YYYY]],ecommerce_dataset_updated[[#This Row],[MM]],ecommerce_dataset_updated[[#This Row],[DD]])</f>
        <v>45494</v>
      </c>
      <c r="R2313" s="6" t="str">
        <f>TEXT(ecommerce_dataset_updated[[#This Row],['[Purchase_Date']]], "mmm")</f>
        <v>Jul</v>
      </c>
      <c r="S2313" s="6" t="str">
        <f>TEXT(ecommerce_dataset_updated[[#This Row],['[Purchase_Date']]], "ddd")</f>
        <v>Sun</v>
      </c>
      <c r="T2313" s="6">
        <f>ecommerce_dataset_updated[[#This Row],[Final_Price(Rs.) _]]-ecommerce_dataset_updated[[#This Row],['[Final_Price(Rs.)']]]</f>
        <v>-4.9999999999670308E-3</v>
      </c>
      <c r="U2313" s="6" t="b">
        <f xml:space="preserve"> AND(ecommerce_dataset_updated[[#This Row],[Final_Price(Rs.) _]]=ecommerce_dataset_updated[[#This Row],['[Final_Price(Rs.)']]])</f>
        <v>0</v>
      </c>
      <c r="V2313" s="5"/>
    </row>
    <row r="2314" spans="1:22">
      <c r="A2314" t="s">
        <v>9117</v>
      </c>
      <c r="B2314" t="s">
        <v>9118</v>
      </c>
      <c r="C2314" t="s">
        <v>68</v>
      </c>
      <c r="D2314" s="9" t="s">
        <v>9119</v>
      </c>
      <c r="E2314" s="8">
        <f>ecommerce_dataset_updated[[#This Row],[Price (Rs.)]]+0</f>
        <v>10.82</v>
      </c>
      <c r="F2314" s="6" t="s">
        <v>26</v>
      </c>
      <c r="G2314" s="7">
        <f>ecommerce_dataset_updated[[#This Row],[Discount (%)]]+0</f>
        <v>25</v>
      </c>
      <c r="H2314" s="6" t="s">
        <v>9120</v>
      </c>
      <c r="I2314" s="6">
        <f>ecommerce_dataset_updated[[#This Row],['[Price (Rs.)']]]*ecommerce_dataset_updated[[#This Row],['[Discount (%)']]]/100</f>
        <v>2.7050000000000001</v>
      </c>
      <c r="J2314" s="6">
        <f>ecommerce_dataset_updated[[#This Row],[Final_Price(Rs.)]]+0</f>
        <v>8.1199999999999992</v>
      </c>
      <c r="K2314" s="6">
        <f xml:space="preserve"> ecommerce_dataset_updated[[#This Row],['[Price (Rs.)']]]-ecommerce_dataset_updated[[#This Row],[Discount Amount _]]</f>
        <v>8.1150000000000002</v>
      </c>
      <c r="L2314" t="s">
        <v>77</v>
      </c>
      <c r="M2314" t="s">
        <v>156</v>
      </c>
      <c r="N2314" s="4" t="s">
        <v>2910</v>
      </c>
      <c r="O2314" s="4" t="s">
        <v>14053</v>
      </c>
      <c r="P2314" s="4" t="s">
        <v>14079</v>
      </c>
      <c r="Q2314" s="5">
        <f>DATE(ecommerce_dataset_updated[[#This Row],[YYYY]],ecommerce_dataset_updated[[#This Row],[MM]],ecommerce_dataset_updated[[#This Row],[DD]])</f>
        <v>45396</v>
      </c>
      <c r="R2314" s="6" t="str">
        <f>TEXT(ecommerce_dataset_updated[[#This Row],['[Purchase_Date']]], "mmm")</f>
        <v>Apr</v>
      </c>
      <c r="S2314" s="6" t="str">
        <f>TEXT(ecommerce_dataset_updated[[#This Row],['[Purchase_Date']]], "ddd")</f>
        <v>Sun</v>
      </c>
      <c r="T2314" s="6">
        <f>ecommerce_dataset_updated[[#This Row],[Final_Price(Rs.) _]]-ecommerce_dataset_updated[[#This Row],['[Final_Price(Rs.)']]]</f>
        <v>-4.9999999999990052E-3</v>
      </c>
      <c r="U2314" s="6" t="b">
        <f xml:space="preserve"> AND(ecommerce_dataset_updated[[#This Row],[Final_Price(Rs.) _]]=ecommerce_dataset_updated[[#This Row],['[Final_Price(Rs.)']]])</f>
        <v>0</v>
      </c>
      <c r="V2314" s="5"/>
    </row>
    <row r="2315" spans="1:22">
      <c r="A2315" t="s">
        <v>9121</v>
      </c>
      <c r="B2315" t="s">
        <v>9122</v>
      </c>
      <c r="C2315" t="s">
        <v>114</v>
      </c>
      <c r="D2315" s="9" t="s">
        <v>9123</v>
      </c>
      <c r="E2315" s="8">
        <f>ecommerce_dataset_updated[[#This Row],[Price (Rs.)]]+0</f>
        <v>200.86</v>
      </c>
      <c r="F2315" s="6" t="s">
        <v>75</v>
      </c>
      <c r="G2315" s="7">
        <f>ecommerce_dataset_updated[[#This Row],[Discount (%)]]+0</f>
        <v>10</v>
      </c>
      <c r="H2315" s="6" t="s">
        <v>9124</v>
      </c>
      <c r="I2315" s="6">
        <f>ecommerce_dataset_updated[[#This Row],['[Price (Rs.)']]]*ecommerce_dataset_updated[[#This Row],['[Discount (%)']]]/100</f>
        <v>20.086000000000002</v>
      </c>
      <c r="J2315" s="6">
        <f>ecommerce_dataset_updated[[#This Row],[Final_Price(Rs.)]]+0</f>
        <v>180.77</v>
      </c>
      <c r="K2315" s="6">
        <f xml:space="preserve"> ecommerce_dataset_updated[[#This Row],['[Price (Rs.)']]]-ecommerce_dataset_updated[[#This Row],[Discount Amount _]]</f>
        <v>180.774</v>
      </c>
      <c r="L2315" t="s">
        <v>14</v>
      </c>
      <c r="M2315" t="s">
        <v>2385</v>
      </c>
      <c r="N2315" s="4" t="s">
        <v>14070</v>
      </c>
      <c r="O2315" s="4" t="s">
        <v>14052</v>
      </c>
      <c r="P2315" s="4" t="s">
        <v>14079</v>
      </c>
      <c r="Q2315" s="5">
        <f>DATE(ecommerce_dataset_updated[[#This Row],[YYYY]],ecommerce_dataset_updated[[#This Row],[MM]],ecommerce_dataset_updated[[#This Row],[DD]])</f>
        <v>45309</v>
      </c>
      <c r="R2315" s="6" t="str">
        <f>TEXT(ecommerce_dataset_updated[[#This Row],['[Purchase_Date']]], "mmm")</f>
        <v>Jan</v>
      </c>
      <c r="S2315" s="6" t="str">
        <f>TEXT(ecommerce_dataset_updated[[#This Row],['[Purchase_Date']]], "ddd")</f>
        <v>Thu</v>
      </c>
      <c r="T2315" s="6">
        <f>ecommerce_dataset_updated[[#This Row],[Final_Price(Rs.) _]]-ecommerce_dataset_updated[[#This Row],['[Final_Price(Rs.)']]]</f>
        <v>3.9999999999906777E-3</v>
      </c>
      <c r="U2315" s="6" t="b">
        <f xml:space="preserve"> AND(ecommerce_dataset_updated[[#This Row],[Final_Price(Rs.) _]]=ecommerce_dataset_updated[[#This Row],['[Final_Price(Rs.)']]])</f>
        <v>0</v>
      </c>
      <c r="V2315" s="5"/>
    </row>
    <row r="2316" spans="1:22">
      <c r="A2316" t="s">
        <v>9125</v>
      </c>
      <c r="B2316" t="s">
        <v>9126</v>
      </c>
      <c r="C2316" t="s">
        <v>18</v>
      </c>
      <c r="D2316" s="9" t="s">
        <v>9127</v>
      </c>
      <c r="E2316" s="8">
        <f>ecommerce_dataset_updated[[#This Row],[Price (Rs.)]]+0</f>
        <v>32.659999999999997</v>
      </c>
      <c r="F2316" s="6" t="s">
        <v>12</v>
      </c>
      <c r="G2316" s="7">
        <f>ecommerce_dataset_updated[[#This Row],[Discount (%)]]+0</f>
        <v>15</v>
      </c>
      <c r="H2316" s="6" t="s">
        <v>9128</v>
      </c>
      <c r="I2316" s="6">
        <f>ecommerce_dataset_updated[[#This Row],['[Price (Rs.)']]]*ecommerce_dataset_updated[[#This Row],['[Discount (%)']]]/100</f>
        <v>4.899</v>
      </c>
      <c r="J2316" s="6">
        <f>ecommerce_dataset_updated[[#This Row],[Final_Price(Rs.)]]+0</f>
        <v>27.76</v>
      </c>
      <c r="K2316" s="6">
        <f xml:space="preserve"> ecommerce_dataset_updated[[#This Row],['[Price (Rs.)']]]-ecommerce_dataset_updated[[#This Row],[Discount Amount _]]</f>
        <v>27.760999999999996</v>
      </c>
      <c r="L2316" t="s">
        <v>77</v>
      </c>
      <c r="M2316" t="s">
        <v>667</v>
      </c>
      <c r="N2316" s="4" t="s">
        <v>14069</v>
      </c>
      <c r="O2316" s="4" t="s">
        <v>14067</v>
      </c>
      <c r="P2316" s="4" t="s">
        <v>14079</v>
      </c>
      <c r="Q2316" s="5">
        <f>DATE(ecommerce_dataset_updated[[#This Row],[YYYY]],ecommerce_dataset_updated[[#This Row],[MM]],ecommerce_dataset_updated[[#This Row],[DD]])</f>
        <v>45495</v>
      </c>
      <c r="R2316" s="6" t="str">
        <f>TEXT(ecommerce_dataset_updated[[#This Row],['[Purchase_Date']]], "mmm")</f>
        <v>Jul</v>
      </c>
      <c r="S2316" s="6" t="str">
        <f>TEXT(ecommerce_dataset_updated[[#This Row],['[Purchase_Date']]], "ddd")</f>
        <v>Mon</v>
      </c>
      <c r="T2316" s="6">
        <f>ecommerce_dataset_updated[[#This Row],[Final_Price(Rs.) _]]-ecommerce_dataset_updated[[#This Row],['[Final_Price(Rs.)']]]</f>
        <v>9.9999999999411671E-4</v>
      </c>
      <c r="U2316" s="6" t="b">
        <f xml:space="preserve"> AND(ecommerce_dataset_updated[[#This Row],[Final_Price(Rs.) _]]=ecommerce_dataset_updated[[#This Row],['[Final_Price(Rs.)']]])</f>
        <v>0</v>
      </c>
      <c r="V2316" s="5"/>
    </row>
    <row r="2317" spans="1:22">
      <c r="A2317" t="s">
        <v>9129</v>
      </c>
      <c r="B2317" t="s">
        <v>9130</v>
      </c>
      <c r="C2317" t="s">
        <v>45</v>
      </c>
      <c r="D2317" s="9" t="s">
        <v>9131</v>
      </c>
      <c r="E2317" s="8">
        <f>ecommerce_dataset_updated[[#This Row],[Price (Rs.)]]+0</f>
        <v>498.59</v>
      </c>
      <c r="F2317" s="6" t="s">
        <v>75</v>
      </c>
      <c r="G2317" s="7">
        <f>ecommerce_dataset_updated[[#This Row],[Discount (%)]]+0</f>
        <v>10</v>
      </c>
      <c r="H2317" s="6" t="s">
        <v>9132</v>
      </c>
      <c r="I2317" s="6">
        <f>ecommerce_dataset_updated[[#This Row],['[Price (Rs.)']]]*ecommerce_dataset_updated[[#This Row],['[Discount (%)']]]/100</f>
        <v>49.858999999999995</v>
      </c>
      <c r="J2317" s="6">
        <f>ecommerce_dataset_updated[[#This Row],[Final_Price(Rs.)]]+0</f>
        <v>448.73</v>
      </c>
      <c r="K2317" s="6">
        <f xml:space="preserve"> ecommerce_dataset_updated[[#This Row],['[Price (Rs.)']]]-ecommerce_dataset_updated[[#This Row],[Discount Amount _]]</f>
        <v>448.73099999999999</v>
      </c>
      <c r="L2317" t="s">
        <v>35</v>
      </c>
      <c r="M2317" t="s">
        <v>779</v>
      </c>
      <c r="N2317" s="4" t="s">
        <v>75</v>
      </c>
      <c r="O2317" s="4" t="s">
        <v>14053</v>
      </c>
      <c r="P2317" s="4" t="s">
        <v>14079</v>
      </c>
      <c r="Q2317" s="5">
        <f>DATE(ecommerce_dataset_updated[[#This Row],[YYYY]],ecommerce_dataset_updated[[#This Row],[MM]],ecommerce_dataset_updated[[#This Row],[DD]])</f>
        <v>45392</v>
      </c>
      <c r="R2317" s="6" t="str">
        <f>TEXT(ecommerce_dataset_updated[[#This Row],['[Purchase_Date']]], "mmm")</f>
        <v>Apr</v>
      </c>
      <c r="S2317" s="6" t="str">
        <f>TEXT(ecommerce_dataset_updated[[#This Row],['[Purchase_Date']]], "ddd")</f>
        <v>Wed</v>
      </c>
      <c r="T2317" s="6">
        <f>ecommerce_dataset_updated[[#This Row],[Final_Price(Rs.) _]]-ecommerce_dataset_updated[[#This Row],['[Final_Price(Rs.)']]]</f>
        <v>9.9999999997635314E-4</v>
      </c>
      <c r="U2317" s="6" t="b">
        <f xml:space="preserve"> AND(ecommerce_dataset_updated[[#This Row],[Final_Price(Rs.) _]]=ecommerce_dataset_updated[[#This Row],['[Final_Price(Rs.)']]])</f>
        <v>0</v>
      </c>
      <c r="V2317" s="5"/>
    </row>
    <row r="2318" spans="1:22">
      <c r="A2318" t="s">
        <v>9133</v>
      </c>
      <c r="B2318" t="s">
        <v>9134</v>
      </c>
      <c r="C2318" t="s">
        <v>18</v>
      </c>
      <c r="D2318" s="9" t="s">
        <v>9135</v>
      </c>
      <c r="E2318" s="8">
        <f>ecommerce_dataset_updated[[#This Row],[Price (Rs.)]]+0</f>
        <v>276.83999999999997</v>
      </c>
      <c r="F2318" s="6" t="s">
        <v>154</v>
      </c>
      <c r="G2318" s="7">
        <f>ecommerce_dataset_updated[[#This Row],[Discount (%)]]+0</f>
        <v>30</v>
      </c>
      <c r="H2318" s="6" t="s">
        <v>9136</v>
      </c>
      <c r="I2318" s="6">
        <f>ecommerce_dataset_updated[[#This Row],['[Price (Rs.)']]]*ecommerce_dataset_updated[[#This Row],['[Discount (%)']]]/100</f>
        <v>83.051999999999992</v>
      </c>
      <c r="J2318" s="6">
        <f>ecommerce_dataset_updated[[#This Row],[Final_Price(Rs.)]]+0</f>
        <v>193.79</v>
      </c>
      <c r="K2318" s="6">
        <f xml:space="preserve"> ecommerce_dataset_updated[[#This Row],['[Price (Rs.)']]]-ecommerce_dataset_updated[[#This Row],[Discount Amount _]]</f>
        <v>193.78799999999998</v>
      </c>
      <c r="L2318" t="s">
        <v>35</v>
      </c>
      <c r="M2318" t="s">
        <v>1643</v>
      </c>
      <c r="N2318" s="4" t="s">
        <v>14062</v>
      </c>
      <c r="O2318" s="4" t="s">
        <v>14053</v>
      </c>
      <c r="P2318" s="4" t="s">
        <v>14079</v>
      </c>
      <c r="Q2318" s="5">
        <f>DATE(ecommerce_dataset_updated[[#This Row],[YYYY]],ecommerce_dataset_updated[[#This Row],[MM]],ecommerce_dataset_updated[[#This Row],[DD]])</f>
        <v>45388</v>
      </c>
      <c r="R2318" s="6" t="str">
        <f>TEXT(ecommerce_dataset_updated[[#This Row],['[Purchase_Date']]], "mmm")</f>
        <v>Apr</v>
      </c>
      <c r="S2318" s="6" t="str">
        <f>TEXT(ecommerce_dataset_updated[[#This Row],['[Purchase_Date']]], "ddd")</f>
        <v>Sat</v>
      </c>
      <c r="T2318" s="6">
        <f>ecommerce_dataset_updated[[#This Row],[Final_Price(Rs.) _]]-ecommerce_dataset_updated[[#This Row],['[Final_Price(Rs.)']]]</f>
        <v>-2.0000000000095497E-3</v>
      </c>
      <c r="U2318" s="6" t="b">
        <f xml:space="preserve"> AND(ecommerce_dataset_updated[[#This Row],[Final_Price(Rs.) _]]=ecommerce_dataset_updated[[#This Row],['[Final_Price(Rs.)']]])</f>
        <v>0</v>
      </c>
      <c r="V2318" s="5"/>
    </row>
    <row r="2319" spans="1:22">
      <c r="A2319" t="s">
        <v>9137</v>
      </c>
      <c r="B2319" t="s">
        <v>9138</v>
      </c>
      <c r="C2319" t="s">
        <v>39</v>
      </c>
      <c r="D2319" s="9" t="s">
        <v>9139</v>
      </c>
      <c r="E2319" s="8">
        <f>ecommerce_dataset_updated[[#This Row],[Price (Rs.)]]+0</f>
        <v>62.2</v>
      </c>
      <c r="F2319" s="6" t="s">
        <v>53</v>
      </c>
      <c r="G2319" s="7">
        <f>ecommerce_dataset_updated[[#This Row],[Discount (%)]]+0</f>
        <v>5</v>
      </c>
      <c r="H2319" s="6" t="s">
        <v>9140</v>
      </c>
      <c r="I2319" s="6">
        <f>ecommerce_dataset_updated[[#This Row],['[Price (Rs.)']]]*ecommerce_dataset_updated[[#This Row],['[Discount (%)']]]/100</f>
        <v>3.11</v>
      </c>
      <c r="J2319" s="6">
        <f>ecommerce_dataset_updated[[#This Row],[Final_Price(Rs.)]]+0</f>
        <v>59.09</v>
      </c>
      <c r="K2319" s="6">
        <f xml:space="preserve"> ecommerce_dataset_updated[[#This Row],['[Price (Rs.)']]]-ecommerce_dataset_updated[[#This Row],[Discount Amount _]]</f>
        <v>59.09</v>
      </c>
      <c r="L2319" t="s">
        <v>77</v>
      </c>
      <c r="M2319" t="s">
        <v>1726</v>
      </c>
      <c r="N2319" s="4" t="s">
        <v>14072</v>
      </c>
      <c r="O2319" s="4" t="s">
        <v>14055</v>
      </c>
      <c r="P2319" s="4" t="s">
        <v>14079</v>
      </c>
      <c r="Q2319" s="5">
        <f>DATE(ecommerce_dataset_updated[[#This Row],[YYYY]],ecommerce_dataset_updated[[#This Row],[MM]],ecommerce_dataset_updated[[#This Row],[DD]])</f>
        <v>45520</v>
      </c>
      <c r="R2319" s="6" t="str">
        <f>TEXT(ecommerce_dataset_updated[[#This Row],['[Purchase_Date']]], "mmm")</f>
        <v>Aug</v>
      </c>
      <c r="S2319" s="6" t="str">
        <f>TEXT(ecommerce_dataset_updated[[#This Row],['[Purchase_Date']]], "ddd")</f>
        <v>Fri</v>
      </c>
      <c r="T2319" s="6">
        <f>ecommerce_dataset_updated[[#This Row],[Final_Price(Rs.) _]]-ecommerce_dataset_updated[[#This Row],['[Final_Price(Rs.)']]]</f>
        <v>0</v>
      </c>
      <c r="U2319" s="6" t="b">
        <f xml:space="preserve"> AND(ecommerce_dataset_updated[[#This Row],[Final_Price(Rs.) _]]=ecommerce_dataset_updated[[#This Row],['[Final_Price(Rs.)']]])</f>
        <v>1</v>
      </c>
      <c r="V2319" s="5"/>
    </row>
    <row r="2320" spans="1:22">
      <c r="A2320" t="s">
        <v>9141</v>
      </c>
      <c r="B2320" t="s">
        <v>9142</v>
      </c>
      <c r="C2320" t="s">
        <v>114</v>
      </c>
      <c r="D2320" s="9" t="s">
        <v>9143</v>
      </c>
      <c r="E2320" s="8">
        <f>ecommerce_dataset_updated[[#This Row],[Price (Rs.)]]+0</f>
        <v>75.650000000000006</v>
      </c>
      <c r="F2320" s="6" t="s">
        <v>12</v>
      </c>
      <c r="G2320" s="7">
        <f>ecommerce_dataset_updated[[#This Row],[Discount (%)]]+0</f>
        <v>15</v>
      </c>
      <c r="H2320" s="6" t="s">
        <v>9144</v>
      </c>
      <c r="I2320" s="6">
        <f>ecommerce_dataset_updated[[#This Row],['[Price (Rs.)']]]*ecommerce_dataset_updated[[#This Row],['[Discount (%)']]]/100</f>
        <v>11.3475</v>
      </c>
      <c r="J2320" s="6">
        <f>ecommerce_dataset_updated[[#This Row],[Final_Price(Rs.)]]+0</f>
        <v>64.3</v>
      </c>
      <c r="K2320" s="6">
        <f xml:space="preserve"> ecommerce_dataset_updated[[#This Row],['[Price (Rs.)']]]-ecommerce_dataset_updated[[#This Row],[Discount Amount _]]</f>
        <v>64.302500000000009</v>
      </c>
      <c r="L2320" t="s">
        <v>28</v>
      </c>
      <c r="M2320" t="s">
        <v>990</v>
      </c>
      <c r="N2320" s="4" t="s">
        <v>154</v>
      </c>
      <c r="O2320" s="4" t="s">
        <v>14053</v>
      </c>
      <c r="P2320" s="4" t="s">
        <v>14079</v>
      </c>
      <c r="Q2320" s="5">
        <f>DATE(ecommerce_dataset_updated[[#This Row],[YYYY]],ecommerce_dataset_updated[[#This Row],[MM]],ecommerce_dataset_updated[[#This Row],[DD]])</f>
        <v>45412</v>
      </c>
      <c r="R2320" s="6" t="str">
        <f>TEXT(ecommerce_dataset_updated[[#This Row],['[Purchase_Date']]], "mmm")</f>
        <v>Apr</v>
      </c>
      <c r="S2320" s="6" t="str">
        <f>TEXT(ecommerce_dataset_updated[[#This Row],['[Purchase_Date']]], "ddd")</f>
        <v>Tue</v>
      </c>
      <c r="T2320" s="6">
        <f>ecommerce_dataset_updated[[#This Row],[Final_Price(Rs.) _]]-ecommerce_dataset_updated[[#This Row],['[Final_Price(Rs.)']]]</f>
        <v>2.5000000000119371E-3</v>
      </c>
      <c r="U2320" s="6" t="b">
        <f xml:space="preserve"> AND(ecommerce_dataset_updated[[#This Row],[Final_Price(Rs.) _]]=ecommerce_dataset_updated[[#This Row],['[Final_Price(Rs.)']]])</f>
        <v>0</v>
      </c>
      <c r="V2320" s="5"/>
    </row>
    <row r="2321" spans="1:22">
      <c r="A2321" t="s">
        <v>9145</v>
      </c>
      <c r="B2321" t="s">
        <v>9146</v>
      </c>
      <c r="C2321" t="s">
        <v>68</v>
      </c>
      <c r="D2321" s="9" t="s">
        <v>9147</v>
      </c>
      <c r="E2321" s="8">
        <f>ecommerce_dataset_updated[[#This Row],[Price (Rs.)]]+0</f>
        <v>442.91</v>
      </c>
      <c r="F2321" s="6" t="s">
        <v>107</v>
      </c>
      <c r="G2321" s="7">
        <f>ecommerce_dataset_updated[[#This Row],[Discount (%)]]+0</f>
        <v>0</v>
      </c>
      <c r="H2321" s="6" t="s">
        <v>9147</v>
      </c>
      <c r="I2321" s="6">
        <f>ecommerce_dataset_updated[[#This Row],['[Price (Rs.)']]]*ecommerce_dataset_updated[[#This Row],['[Discount (%)']]]/100</f>
        <v>0</v>
      </c>
      <c r="J2321" s="6">
        <f>ecommerce_dataset_updated[[#This Row],[Final_Price(Rs.)]]+0</f>
        <v>442.91</v>
      </c>
      <c r="K2321" s="6">
        <f xml:space="preserve"> ecommerce_dataset_updated[[#This Row],['[Price (Rs.)']]]-ecommerce_dataset_updated[[#This Row],[Discount Amount _]]</f>
        <v>442.91</v>
      </c>
      <c r="L2321" t="s">
        <v>14</v>
      </c>
      <c r="M2321" t="s">
        <v>78</v>
      </c>
      <c r="N2321" s="4" t="s">
        <v>14061</v>
      </c>
      <c r="O2321" s="4" t="s">
        <v>75</v>
      </c>
      <c r="P2321" s="4" t="s">
        <v>14079</v>
      </c>
      <c r="Q2321" s="5">
        <f>DATE(ecommerce_dataset_updated[[#This Row],[YYYY]],ecommerce_dataset_updated[[#This Row],[MM]],ecommerce_dataset_updated[[#This Row],[DD]])</f>
        <v>45586</v>
      </c>
      <c r="R2321" s="6" t="str">
        <f>TEXT(ecommerce_dataset_updated[[#This Row],['[Purchase_Date']]], "mmm")</f>
        <v>Oct</v>
      </c>
      <c r="S2321" s="6" t="str">
        <f>TEXT(ecommerce_dataset_updated[[#This Row],['[Purchase_Date']]], "ddd")</f>
        <v>Mon</v>
      </c>
      <c r="T2321" s="6">
        <f>ecommerce_dataset_updated[[#This Row],[Final_Price(Rs.) _]]-ecommerce_dataset_updated[[#This Row],['[Final_Price(Rs.)']]]</f>
        <v>0</v>
      </c>
      <c r="U2321" s="6" t="b">
        <f xml:space="preserve"> AND(ecommerce_dataset_updated[[#This Row],[Final_Price(Rs.) _]]=ecommerce_dataset_updated[[#This Row],['[Final_Price(Rs.)']]])</f>
        <v>1</v>
      </c>
      <c r="V2321" s="5"/>
    </row>
    <row r="2322" spans="1:22">
      <c r="A2322" t="s">
        <v>9148</v>
      </c>
      <c r="B2322" t="s">
        <v>9149</v>
      </c>
      <c r="C2322" t="s">
        <v>114</v>
      </c>
      <c r="D2322" s="9" t="s">
        <v>9150</v>
      </c>
      <c r="E2322" s="8">
        <f>ecommerce_dataset_updated[[#This Row],[Price (Rs.)]]+0</f>
        <v>205.35</v>
      </c>
      <c r="F2322" s="6" t="s">
        <v>107</v>
      </c>
      <c r="G2322" s="7">
        <f>ecommerce_dataset_updated[[#This Row],[Discount (%)]]+0</f>
        <v>0</v>
      </c>
      <c r="H2322" s="6" t="s">
        <v>9150</v>
      </c>
      <c r="I2322" s="6">
        <f>ecommerce_dataset_updated[[#This Row],['[Price (Rs.)']]]*ecommerce_dataset_updated[[#This Row],['[Discount (%)']]]/100</f>
        <v>0</v>
      </c>
      <c r="J2322" s="6">
        <f>ecommerce_dataset_updated[[#This Row],[Final_Price(Rs.)]]+0</f>
        <v>205.35</v>
      </c>
      <c r="K2322" s="6">
        <f xml:space="preserve"> ecommerce_dataset_updated[[#This Row],['[Price (Rs.)']]]-ecommerce_dataset_updated[[#This Row],[Discount Amount _]]</f>
        <v>205.35</v>
      </c>
      <c r="L2322" t="s">
        <v>35</v>
      </c>
      <c r="M2322" t="s">
        <v>464</v>
      </c>
      <c r="N2322" s="4" t="s">
        <v>14059</v>
      </c>
      <c r="O2322" s="4" t="s">
        <v>75</v>
      </c>
      <c r="P2322" s="4" t="s">
        <v>14079</v>
      </c>
      <c r="Q2322" s="5">
        <f>DATE(ecommerce_dataset_updated[[#This Row],[YYYY]],ecommerce_dataset_updated[[#This Row],[MM]],ecommerce_dataset_updated[[#This Row],[DD]])</f>
        <v>45570</v>
      </c>
      <c r="R2322" s="6" t="str">
        <f>TEXT(ecommerce_dataset_updated[[#This Row],['[Purchase_Date']]], "mmm")</f>
        <v>Oct</v>
      </c>
      <c r="S2322" s="6" t="str">
        <f>TEXT(ecommerce_dataset_updated[[#This Row],['[Purchase_Date']]], "ddd")</f>
        <v>Sat</v>
      </c>
      <c r="T2322" s="6">
        <f>ecommerce_dataset_updated[[#This Row],[Final_Price(Rs.) _]]-ecommerce_dataset_updated[[#This Row],['[Final_Price(Rs.)']]]</f>
        <v>0</v>
      </c>
      <c r="U2322" s="6" t="b">
        <f xml:space="preserve"> AND(ecommerce_dataset_updated[[#This Row],[Final_Price(Rs.) _]]=ecommerce_dataset_updated[[#This Row],['[Final_Price(Rs.)']]])</f>
        <v>1</v>
      </c>
      <c r="V2322" s="5"/>
    </row>
    <row r="2323" spans="1:22">
      <c r="A2323" t="s">
        <v>9151</v>
      </c>
      <c r="B2323" t="s">
        <v>9152</v>
      </c>
      <c r="C2323" t="s">
        <v>114</v>
      </c>
      <c r="D2323" s="9" t="s">
        <v>9153</v>
      </c>
      <c r="E2323" s="8">
        <f>ecommerce_dataset_updated[[#This Row],[Price (Rs.)]]+0</f>
        <v>370.3</v>
      </c>
      <c r="F2323" s="6" t="s">
        <v>154</v>
      </c>
      <c r="G2323" s="7">
        <f>ecommerce_dataset_updated[[#This Row],[Discount (%)]]+0</f>
        <v>30</v>
      </c>
      <c r="H2323" s="6" t="s">
        <v>9154</v>
      </c>
      <c r="I2323" s="6">
        <f>ecommerce_dataset_updated[[#This Row],['[Price (Rs.)']]]*ecommerce_dataset_updated[[#This Row],['[Discount (%)']]]/100</f>
        <v>111.09</v>
      </c>
      <c r="J2323" s="6">
        <f>ecommerce_dataset_updated[[#This Row],[Final_Price(Rs.)]]+0</f>
        <v>259.20999999999998</v>
      </c>
      <c r="K2323" s="6">
        <f xml:space="preserve"> ecommerce_dataset_updated[[#This Row],['[Price (Rs.)']]]-ecommerce_dataset_updated[[#This Row],[Discount Amount _]]</f>
        <v>259.21000000000004</v>
      </c>
      <c r="L2323" t="s">
        <v>77</v>
      </c>
      <c r="M2323" t="s">
        <v>1574</v>
      </c>
      <c r="N2323" s="4" t="s">
        <v>14061</v>
      </c>
      <c r="O2323" s="4" t="s">
        <v>14055</v>
      </c>
      <c r="P2323" s="4" t="s">
        <v>14079</v>
      </c>
      <c r="Q2323" s="5">
        <f>DATE(ecommerce_dataset_updated[[#This Row],[YYYY]],ecommerce_dataset_updated[[#This Row],[MM]],ecommerce_dataset_updated[[#This Row],[DD]])</f>
        <v>45525</v>
      </c>
      <c r="R2323" s="6" t="str">
        <f>TEXT(ecommerce_dataset_updated[[#This Row],['[Purchase_Date']]], "mmm")</f>
        <v>Aug</v>
      </c>
      <c r="S2323" s="6" t="str">
        <f>TEXT(ecommerce_dataset_updated[[#This Row],['[Purchase_Date']]], "ddd")</f>
        <v>Wed</v>
      </c>
      <c r="T2323" s="6">
        <f>ecommerce_dataset_updated[[#This Row],[Final_Price(Rs.) _]]-ecommerce_dataset_updated[[#This Row],['[Final_Price(Rs.)']]]</f>
        <v>0</v>
      </c>
      <c r="U2323" s="6" t="b">
        <f xml:space="preserve"> AND(ecommerce_dataset_updated[[#This Row],[Final_Price(Rs.) _]]=ecommerce_dataset_updated[[#This Row],['[Final_Price(Rs.)']]])</f>
        <v>1</v>
      </c>
      <c r="V2323" s="5"/>
    </row>
    <row r="2324" spans="1:22">
      <c r="A2324" t="s">
        <v>9155</v>
      </c>
      <c r="B2324" t="s">
        <v>9156</v>
      </c>
      <c r="C2324" t="s">
        <v>32</v>
      </c>
      <c r="D2324" s="9" t="s">
        <v>1154</v>
      </c>
      <c r="E2324" s="8">
        <f>ecommerce_dataset_updated[[#This Row],[Price (Rs.)]]+0</f>
        <v>251.66</v>
      </c>
      <c r="F2324" s="6" t="s">
        <v>12</v>
      </c>
      <c r="G2324" s="7">
        <f>ecommerce_dataset_updated[[#This Row],[Discount (%)]]+0</f>
        <v>15</v>
      </c>
      <c r="H2324" s="6" t="s">
        <v>9157</v>
      </c>
      <c r="I2324" s="6">
        <f>ecommerce_dataset_updated[[#This Row],['[Price (Rs.)']]]*ecommerce_dataset_updated[[#This Row],['[Discount (%)']]]/100</f>
        <v>37.749000000000002</v>
      </c>
      <c r="J2324" s="6">
        <f>ecommerce_dataset_updated[[#This Row],[Final_Price(Rs.)]]+0</f>
        <v>213.91</v>
      </c>
      <c r="K2324" s="6">
        <f xml:space="preserve"> ecommerce_dataset_updated[[#This Row],['[Price (Rs.)']]]-ecommerce_dataset_updated[[#This Row],[Discount Amount _]]</f>
        <v>213.911</v>
      </c>
      <c r="L2324" t="s">
        <v>120</v>
      </c>
      <c r="M2324" t="s">
        <v>1424</v>
      </c>
      <c r="N2324" s="4" t="s">
        <v>14058</v>
      </c>
      <c r="O2324" s="4" t="s">
        <v>14050</v>
      </c>
      <c r="P2324" s="4" t="s">
        <v>14079</v>
      </c>
      <c r="Q2324" s="5">
        <f>DATE(ecommerce_dataset_updated[[#This Row],[YYYY]],ecommerce_dataset_updated[[#This Row],[MM]],ecommerce_dataset_updated[[#This Row],[DD]])</f>
        <v>45564</v>
      </c>
      <c r="R2324" s="6" t="str">
        <f>TEXT(ecommerce_dataset_updated[[#This Row],['[Purchase_Date']]], "mmm")</f>
        <v>Sep</v>
      </c>
      <c r="S2324" s="6" t="str">
        <f>TEXT(ecommerce_dataset_updated[[#This Row],['[Purchase_Date']]], "ddd")</f>
        <v>Sun</v>
      </c>
      <c r="T2324" s="6">
        <f>ecommerce_dataset_updated[[#This Row],[Final_Price(Rs.) _]]-ecommerce_dataset_updated[[#This Row],['[Final_Price(Rs.)']]]</f>
        <v>1.0000000000047748E-3</v>
      </c>
      <c r="U2324" s="6" t="b">
        <f xml:space="preserve"> AND(ecommerce_dataset_updated[[#This Row],[Final_Price(Rs.) _]]=ecommerce_dataset_updated[[#This Row],['[Final_Price(Rs.)']]])</f>
        <v>0</v>
      </c>
      <c r="V2324" s="5"/>
    </row>
    <row r="2325" spans="1:22">
      <c r="A2325" t="s">
        <v>9158</v>
      </c>
      <c r="B2325" t="s">
        <v>9159</v>
      </c>
      <c r="C2325" t="s">
        <v>68</v>
      </c>
      <c r="D2325" s="9" t="s">
        <v>9160</v>
      </c>
      <c r="E2325" s="8">
        <f>ecommerce_dataset_updated[[#This Row],[Price (Rs.)]]+0</f>
        <v>467.8</v>
      </c>
      <c r="F2325" s="6" t="s">
        <v>107</v>
      </c>
      <c r="G2325" s="7">
        <f>ecommerce_dataset_updated[[#This Row],[Discount (%)]]+0</f>
        <v>0</v>
      </c>
      <c r="H2325" s="6" t="s">
        <v>9160</v>
      </c>
      <c r="I2325" s="6">
        <f>ecommerce_dataset_updated[[#This Row],['[Price (Rs.)']]]*ecommerce_dataset_updated[[#This Row],['[Discount (%)']]]/100</f>
        <v>0</v>
      </c>
      <c r="J2325" s="6">
        <f>ecommerce_dataset_updated[[#This Row],[Final_Price(Rs.)]]+0</f>
        <v>467.8</v>
      </c>
      <c r="K2325" s="6">
        <f xml:space="preserve"> ecommerce_dataset_updated[[#This Row],['[Price (Rs.)']]]-ecommerce_dataset_updated[[#This Row],[Discount Amount _]]</f>
        <v>467.8</v>
      </c>
      <c r="L2325" t="s">
        <v>120</v>
      </c>
      <c r="M2325" t="s">
        <v>4523</v>
      </c>
      <c r="N2325" s="4" t="s">
        <v>20</v>
      </c>
      <c r="O2325" s="4" t="s">
        <v>14053</v>
      </c>
      <c r="P2325" s="4" t="s">
        <v>14079</v>
      </c>
      <c r="Q2325" s="5">
        <f>DATE(ecommerce_dataset_updated[[#This Row],[YYYY]],ecommerce_dataset_updated[[#This Row],[MM]],ecommerce_dataset_updated[[#This Row],[DD]])</f>
        <v>45402</v>
      </c>
      <c r="R2325" s="6" t="str">
        <f>TEXT(ecommerce_dataset_updated[[#This Row],['[Purchase_Date']]], "mmm")</f>
        <v>Apr</v>
      </c>
      <c r="S2325" s="6" t="str">
        <f>TEXT(ecommerce_dataset_updated[[#This Row],['[Purchase_Date']]], "ddd")</f>
        <v>Sat</v>
      </c>
      <c r="T2325" s="6">
        <f>ecommerce_dataset_updated[[#This Row],[Final_Price(Rs.) _]]-ecommerce_dataset_updated[[#This Row],['[Final_Price(Rs.)']]]</f>
        <v>0</v>
      </c>
      <c r="U2325" s="6" t="b">
        <f xml:space="preserve"> AND(ecommerce_dataset_updated[[#This Row],[Final_Price(Rs.) _]]=ecommerce_dataset_updated[[#This Row],['[Final_Price(Rs.)']]])</f>
        <v>1</v>
      </c>
      <c r="V2325" s="5"/>
    </row>
    <row r="2326" spans="1:22">
      <c r="A2326" t="s">
        <v>9161</v>
      </c>
      <c r="B2326" t="s">
        <v>9162</v>
      </c>
      <c r="C2326" t="s">
        <v>10</v>
      </c>
      <c r="D2326" s="9" t="s">
        <v>9163</v>
      </c>
      <c r="E2326" s="8">
        <f>ecommerce_dataset_updated[[#This Row],[Price (Rs.)]]+0</f>
        <v>428.97</v>
      </c>
      <c r="F2326" s="6" t="s">
        <v>75</v>
      </c>
      <c r="G2326" s="7">
        <f>ecommerce_dataset_updated[[#This Row],[Discount (%)]]+0</f>
        <v>10</v>
      </c>
      <c r="H2326" s="6" t="s">
        <v>9164</v>
      </c>
      <c r="I2326" s="6">
        <f>ecommerce_dataset_updated[[#This Row],['[Price (Rs.)']]]*ecommerce_dataset_updated[[#This Row],['[Discount (%)']]]/100</f>
        <v>42.897000000000006</v>
      </c>
      <c r="J2326" s="6">
        <f>ecommerce_dataset_updated[[#This Row],[Final_Price(Rs.)]]+0</f>
        <v>386.07</v>
      </c>
      <c r="K2326" s="6">
        <f xml:space="preserve"> ecommerce_dataset_updated[[#This Row],['[Price (Rs.)']]]-ecommerce_dataset_updated[[#This Row],[Discount Amount _]]</f>
        <v>386.07300000000004</v>
      </c>
      <c r="L2326" t="s">
        <v>35</v>
      </c>
      <c r="M2326" t="s">
        <v>259</v>
      </c>
      <c r="N2326" s="4" t="s">
        <v>154</v>
      </c>
      <c r="O2326" s="4" t="s">
        <v>75</v>
      </c>
      <c r="P2326" s="4" t="s">
        <v>14079</v>
      </c>
      <c r="Q2326" s="5">
        <f>DATE(ecommerce_dataset_updated[[#This Row],[YYYY]],ecommerce_dataset_updated[[#This Row],[MM]],ecommerce_dataset_updated[[#This Row],[DD]])</f>
        <v>45595</v>
      </c>
      <c r="R2326" s="6" t="str">
        <f>TEXT(ecommerce_dataset_updated[[#This Row],['[Purchase_Date']]], "mmm")</f>
        <v>Oct</v>
      </c>
      <c r="S2326" s="6" t="str">
        <f>TEXT(ecommerce_dataset_updated[[#This Row],['[Purchase_Date']]], "ddd")</f>
        <v>Wed</v>
      </c>
      <c r="T2326" s="6">
        <f>ecommerce_dataset_updated[[#This Row],[Final_Price(Rs.) _]]-ecommerce_dataset_updated[[#This Row],['[Final_Price(Rs.)']]]</f>
        <v>3.0000000000427463E-3</v>
      </c>
      <c r="U2326" s="6" t="b">
        <f xml:space="preserve"> AND(ecommerce_dataset_updated[[#This Row],[Final_Price(Rs.) _]]=ecommerce_dataset_updated[[#This Row],['[Final_Price(Rs.)']]])</f>
        <v>0</v>
      </c>
      <c r="V2326" s="5"/>
    </row>
    <row r="2327" spans="1:22">
      <c r="A2327" t="s">
        <v>9165</v>
      </c>
      <c r="B2327" t="s">
        <v>9166</v>
      </c>
      <c r="C2327" t="s">
        <v>10</v>
      </c>
      <c r="D2327" s="9" t="s">
        <v>9167</v>
      </c>
      <c r="E2327" s="8">
        <f>ecommerce_dataset_updated[[#This Row],[Price (Rs.)]]+0</f>
        <v>479.89</v>
      </c>
      <c r="F2327" s="6" t="s">
        <v>12</v>
      </c>
      <c r="G2327" s="7">
        <f>ecommerce_dataset_updated[[#This Row],[Discount (%)]]+0</f>
        <v>15</v>
      </c>
      <c r="H2327" s="6" t="s">
        <v>4503</v>
      </c>
      <c r="I2327" s="6">
        <f>ecommerce_dataset_updated[[#This Row],['[Price (Rs.)']]]*ecommerce_dataset_updated[[#This Row],['[Discount (%)']]]/100</f>
        <v>71.983499999999992</v>
      </c>
      <c r="J2327" s="6">
        <f>ecommerce_dataset_updated[[#This Row],[Final_Price(Rs.)]]+0</f>
        <v>407.91</v>
      </c>
      <c r="K2327" s="6">
        <f xml:space="preserve"> ecommerce_dataset_updated[[#This Row],['[Price (Rs.)']]]-ecommerce_dataset_updated[[#This Row],[Discount Amount _]]</f>
        <v>407.90649999999999</v>
      </c>
      <c r="L2327" t="s">
        <v>28</v>
      </c>
      <c r="M2327" t="s">
        <v>881</v>
      </c>
      <c r="N2327" s="4" t="s">
        <v>26</v>
      </c>
      <c r="O2327" s="4" t="s">
        <v>14062</v>
      </c>
      <c r="P2327" s="4" t="s">
        <v>14079</v>
      </c>
      <c r="Q2327" s="5">
        <f>DATE(ecommerce_dataset_updated[[#This Row],[YYYY]],ecommerce_dataset_updated[[#This Row],[MM]],ecommerce_dataset_updated[[#This Row],[DD]])</f>
        <v>45468</v>
      </c>
      <c r="R2327" s="6" t="str">
        <f>TEXT(ecommerce_dataset_updated[[#This Row],['[Purchase_Date']]], "mmm")</f>
        <v>Jun</v>
      </c>
      <c r="S2327" s="6" t="str">
        <f>TEXT(ecommerce_dataset_updated[[#This Row],['[Purchase_Date']]], "ddd")</f>
        <v>Tue</v>
      </c>
      <c r="T2327" s="6">
        <f>ecommerce_dataset_updated[[#This Row],[Final_Price(Rs.) _]]-ecommerce_dataset_updated[[#This Row],['[Final_Price(Rs.)']]]</f>
        <v>-3.5000000000309228E-3</v>
      </c>
      <c r="U2327" s="6" t="b">
        <f xml:space="preserve"> AND(ecommerce_dataset_updated[[#This Row],[Final_Price(Rs.) _]]=ecommerce_dataset_updated[[#This Row],['[Final_Price(Rs.)']]])</f>
        <v>0</v>
      </c>
      <c r="V2327" s="5"/>
    </row>
    <row r="2328" spans="1:22">
      <c r="A2328" t="s">
        <v>9168</v>
      </c>
      <c r="B2328" t="s">
        <v>9169</v>
      </c>
      <c r="C2328" t="s">
        <v>114</v>
      </c>
      <c r="D2328" s="9" t="s">
        <v>9170</v>
      </c>
      <c r="E2328" s="8">
        <f>ecommerce_dataset_updated[[#This Row],[Price (Rs.)]]+0</f>
        <v>451.74</v>
      </c>
      <c r="F2328" s="6" t="s">
        <v>20</v>
      </c>
      <c r="G2328" s="7">
        <f>ecommerce_dataset_updated[[#This Row],[Discount (%)]]+0</f>
        <v>20</v>
      </c>
      <c r="H2328" s="6" t="s">
        <v>2640</v>
      </c>
      <c r="I2328" s="6">
        <f>ecommerce_dataset_updated[[#This Row],['[Price (Rs.)']]]*ecommerce_dataset_updated[[#This Row],['[Discount (%)']]]/100</f>
        <v>90.347999999999999</v>
      </c>
      <c r="J2328" s="6">
        <f>ecommerce_dataset_updated[[#This Row],[Final_Price(Rs.)]]+0</f>
        <v>361.39</v>
      </c>
      <c r="K2328" s="6">
        <f xml:space="preserve"> ecommerce_dataset_updated[[#This Row],['[Price (Rs.)']]]-ecommerce_dataset_updated[[#This Row],[Discount Amount _]]</f>
        <v>361.392</v>
      </c>
      <c r="L2328" t="s">
        <v>120</v>
      </c>
      <c r="M2328" t="s">
        <v>314</v>
      </c>
      <c r="N2328" s="4" t="s">
        <v>14058</v>
      </c>
      <c r="O2328" s="4" t="s">
        <v>14055</v>
      </c>
      <c r="P2328" s="4" t="s">
        <v>14079</v>
      </c>
      <c r="Q2328" s="5">
        <f>DATE(ecommerce_dataset_updated[[#This Row],[YYYY]],ecommerce_dataset_updated[[#This Row],[MM]],ecommerce_dataset_updated[[#This Row],[DD]])</f>
        <v>45533</v>
      </c>
      <c r="R2328" s="6" t="str">
        <f>TEXT(ecommerce_dataset_updated[[#This Row],['[Purchase_Date']]], "mmm")</f>
        <v>Aug</v>
      </c>
      <c r="S2328" s="6" t="str">
        <f>TEXT(ecommerce_dataset_updated[[#This Row],['[Purchase_Date']]], "ddd")</f>
        <v>Thu</v>
      </c>
      <c r="T2328" s="6">
        <f>ecommerce_dataset_updated[[#This Row],[Final_Price(Rs.) _]]-ecommerce_dataset_updated[[#This Row],['[Final_Price(Rs.)']]]</f>
        <v>2.0000000000095497E-3</v>
      </c>
      <c r="U2328" s="6" t="b">
        <f xml:space="preserve"> AND(ecommerce_dataset_updated[[#This Row],[Final_Price(Rs.) _]]=ecommerce_dataset_updated[[#This Row],['[Final_Price(Rs.)']]])</f>
        <v>0</v>
      </c>
      <c r="V2328" s="5"/>
    </row>
    <row r="2329" spans="1:22">
      <c r="A2329" t="s">
        <v>9171</v>
      </c>
      <c r="B2329" t="s">
        <v>9172</v>
      </c>
      <c r="C2329" t="s">
        <v>10</v>
      </c>
      <c r="D2329" s="9" t="s">
        <v>9173</v>
      </c>
      <c r="E2329" s="8">
        <f>ecommerce_dataset_updated[[#This Row],[Price (Rs.)]]+0</f>
        <v>189.54</v>
      </c>
      <c r="F2329" s="6" t="s">
        <v>26</v>
      </c>
      <c r="G2329" s="7">
        <f>ecommerce_dataset_updated[[#This Row],[Discount (%)]]+0</f>
        <v>25</v>
      </c>
      <c r="H2329" s="6" t="s">
        <v>9174</v>
      </c>
      <c r="I2329" s="6">
        <f>ecommerce_dataset_updated[[#This Row],['[Price (Rs.)']]]*ecommerce_dataset_updated[[#This Row],['[Discount (%)']]]/100</f>
        <v>47.384999999999998</v>
      </c>
      <c r="J2329" s="6">
        <f>ecommerce_dataset_updated[[#This Row],[Final_Price(Rs.)]]+0</f>
        <v>142.16</v>
      </c>
      <c r="K2329" s="6">
        <f xml:space="preserve"> ecommerce_dataset_updated[[#This Row],['[Price (Rs.)']]]-ecommerce_dataset_updated[[#This Row],[Discount Amount _]]</f>
        <v>142.155</v>
      </c>
      <c r="L2329" t="s">
        <v>120</v>
      </c>
      <c r="M2329" t="s">
        <v>215</v>
      </c>
      <c r="N2329" s="4" t="s">
        <v>14057</v>
      </c>
      <c r="O2329" s="4" t="s">
        <v>14055</v>
      </c>
      <c r="P2329" s="4" t="s">
        <v>14079</v>
      </c>
      <c r="Q2329" s="5">
        <f>DATE(ecommerce_dataset_updated[[#This Row],[YYYY]],ecommerce_dataset_updated[[#This Row],[MM]],ecommerce_dataset_updated[[#This Row],[DD]])</f>
        <v>45507</v>
      </c>
      <c r="R2329" s="6" t="str">
        <f>TEXT(ecommerce_dataset_updated[[#This Row],['[Purchase_Date']]], "mmm")</f>
        <v>Aug</v>
      </c>
      <c r="S2329" s="6" t="str">
        <f>TEXT(ecommerce_dataset_updated[[#This Row],['[Purchase_Date']]], "ddd")</f>
        <v>Sat</v>
      </c>
      <c r="T2329" s="6">
        <f>ecommerce_dataset_updated[[#This Row],[Final_Price(Rs.) _]]-ecommerce_dataset_updated[[#This Row],['[Final_Price(Rs.)']]]</f>
        <v>-4.9999999999954525E-3</v>
      </c>
      <c r="U2329" s="6" t="b">
        <f xml:space="preserve"> AND(ecommerce_dataset_updated[[#This Row],[Final_Price(Rs.) _]]=ecommerce_dataset_updated[[#This Row],['[Final_Price(Rs.)']]])</f>
        <v>0</v>
      </c>
      <c r="V2329" s="5"/>
    </row>
    <row r="2330" spans="1:22">
      <c r="A2330" t="s">
        <v>9175</v>
      </c>
      <c r="B2330" t="s">
        <v>9176</v>
      </c>
      <c r="C2330" t="s">
        <v>39</v>
      </c>
      <c r="D2330" s="9" t="s">
        <v>9177</v>
      </c>
      <c r="E2330" s="8">
        <f>ecommerce_dataset_updated[[#This Row],[Price (Rs.)]]+0</f>
        <v>61.47</v>
      </c>
      <c r="F2330" s="6" t="s">
        <v>20</v>
      </c>
      <c r="G2330" s="7">
        <f>ecommerce_dataset_updated[[#This Row],[Discount (%)]]+0</f>
        <v>20</v>
      </c>
      <c r="H2330" s="6" t="s">
        <v>9178</v>
      </c>
      <c r="I2330" s="6">
        <f>ecommerce_dataset_updated[[#This Row],['[Price (Rs.)']]]*ecommerce_dataset_updated[[#This Row],['[Discount (%)']]]/100</f>
        <v>12.294</v>
      </c>
      <c r="J2330" s="6">
        <f>ecommerce_dataset_updated[[#This Row],[Final_Price(Rs.)]]+0</f>
        <v>49.18</v>
      </c>
      <c r="K2330" s="6">
        <f xml:space="preserve"> ecommerce_dataset_updated[[#This Row],['[Price (Rs.)']]]-ecommerce_dataset_updated[[#This Row],[Discount Amount _]]</f>
        <v>49.176000000000002</v>
      </c>
      <c r="L2330" t="s">
        <v>35</v>
      </c>
      <c r="M2330" t="s">
        <v>976</v>
      </c>
      <c r="N2330" s="4" t="s">
        <v>26</v>
      </c>
      <c r="O2330" s="4" t="s">
        <v>75</v>
      </c>
      <c r="P2330" s="4" t="s">
        <v>14079</v>
      </c>
      <c r="Q2330" s="5">
        <f>DATE(ecommerce_dataset_updated[[#This Row],[YYYY]],ecommerce_dataset_updated[[#This Row],[MM]],ecommerce_dataset_updated[[#This Row],[DD]])</f>
        <v>45590</v>
      </c>
      <c r="R2330" s="6" t="str">
        <f>TEXT(ecommerce_dataset_updated[[#This Row],['[Purchase_Date']]], "mmm")</f>
        <v>Oct</v>
      </c>
      <c r="S2330" s="6" t="str">
        <f>TEXT(ecommerce_dataset_updated[[#This Row],['[Purchase_Date']]], "ddd")</f>
        <v>Fri</v>
      </c>
      <c r="T2330" s="6">
        <f>ecommerce_dataset_updated[[#This Row],[Final_Price(Rs.) _]]-ecommerce_dataset_updated[[#This Row],['[Final_Price(Rs.)']]]</f>
        <v>-3.9999999999977831E-3</v>
      </c>
      <c r="U2330" s="6" t="b">
        <f xml:space="preserve"> AND(ecommerce_dataset_updated[[#This Row],[Final_Price(Rs.) _]]=ecommerce_dataset_updated[[#This Row],['[Final_Price(Rs.)']]])</f>
        <v>0</v>
      </c>
      <c r="V2330" s="5"/>
    </row>
    <row r="2331" spans="1:22">
      <c r="A2331" t="s">
        <v>9179</v>
      </c>
      <c r="B2331" t="s">
        <v>9180</v>
      </c>
      <c r="C2331" t="s">
        <v>68</v>
      </c>
      <c r="D2331" s="9" t="s">
        <v>9181</v>
      </c>
      <c r="E2331" s="8">
        <f>ecommerce_dataset_updated[[#This Row],[Price (Rs.)]]+0</f>
        <v>406.13</v>
      </c>
      <c r="F2331" s="6" t="s">
        <v>47</v>
      </c>
      <c r="G2331" s="7">
        <f>ecommerce_dataset_updated[[#This Row],[Discount (%)]]+0</f>
        <v>50</v>
      </c>
      <c r="H2331" s="6" t="s">
        <v>9182</v>
      </c>
      <c r="I2331" s="6">
        <f>ecommerce_dataset_updated[[#This Row],['[Price (Rs.)']]]*ecommerce_dataset_updated[[#This Row],['[Discount (%)']]]/100</f>
        <v>203.065</v>
      </c>
      <c r="J2331" s="6">
        <f>ecommerce_dataset_updated[[#This Row],[Final_Price(Rs.)]]+0</f>
        <v>203.06</v>
      </c>
      <c r="K2331" s="6">
        <f xml:space="preserve"> ecommerce_dataset_updated[[#This Row],['[Price (Rs.)']]]-ecommerce_dataset_updated[[#This Row],[Discount Amount _]]</f>
        <v>203.065</v>
      </c>
      <c r="L2331" t="s">
        <v>35</v>
      </c>
      <c r="M2331" t="s">
        <v>1357</v>
      </c>
      <c r="N2331" s="4" t="s">
        <v>14061</v>
      </c>
      <c r="O2331" s="4" t="s">
        <v>14052</v>
      </c>
      <c r="P2331" s="4" t="s">
        <v>14079</v>
      </c>
      <c r="Q2331" s="5">
        <f>DATE(ecommerce_dataset_updated[[#This Row],[YYYY]],ecommerce_dataset_updated[[#This Row],[MM]],ecommerce_dataset_updated[[#This Row],[DD]])</f>
        <v>45312</v>
      </c>
      <c r="R2331" s="6" t="str">
        <f>TEXT(ecommerce_dataset_updated[[#This Row],['[Purchase_Date']]], "mmm")</f>
        <v>Jan</v>
      </c>
      <c r="S2331" s="6" t="str">
        <f>TEXT(ecommerce_dataset_updated[[#This Row],['[Purchase_Date']]], "ddd")</f>
        <v>Sun</v>
      </c>
      <c r="T2331" s="6">
        <f>ecommerce_dataset_updated[[#This Row],[Final_Price(Rs.) _]]-ecommerce_dataset_updated[[#This Row],['[Final_Price(Rs.)']]]</f>
        <v>4.9999999999954525E-3</v>
      </c>
      <c r="U2331" s="6" t="b">
        <f xml:space="preserve"> AND(ecommerce_dataset_updated[[#This Row],[Final_Price(Rs.) _]]=ecommerce_dataset_updated[[#This Row],['[Final_Price(Rs.)']]])</f>
        <v>0</v>
      </c>
      <c r="V2331" s="5"/>
    </row>
    <row r="2332" spans="1:22">
      <c r="A2332" t="s">
        <v>9183</v>
      </c>
      <c r="B2332" t="s">
        <v>9184</v>
      </c>
      <c r="C2332" t="s">
        <v>39</v>
      </c>
      <c r="D2332" s="9" t="s">
        <v>7701</v>
      </c>
      <c r="E2332" s="8">
        <f>ecommerce_dataset_updated[[#This Row],[Price (Rs.)]]+0</f>
        <v>233.79</v>
      </c>
      <c r="F2332" s="6" t="s">
        <v>20</v>
      </c>
      <c r="G2332" s="7">
        <f>ecommerce_dataset_updated[[#This Row],[Discount (%)]]+0</f>
        <v>20</v>
      </c>
      <c r="H2332" s="6" t="s">
        <v>9185</v>
      </c>
      <c r="I2332" s="6">
        <f>ecommerce_dataset_updated[[#This Row],['[Price (Rs.)']]]*ecommerce_dataset_updated[[#This Row],['[Discount (%)']]]/100</f>
        <v>46.758000000000003</v>
      </c>
      <c r="J2332" s="6">
        <f>ecommerce_dataset_updated[[#This Row],[Final_Price(Rs.)]]+0</f>
        <v>187.03</v>
      </c>
      <c r="K2332" s="6">
        <f xml:space="preserve"> ecommerce_dataset_updated[[#This Row],['[Price (Rs.)']]]-ecommerce_dataset_updated[[#This Row],[Discount Amount _]]</f>
        <v>187.03199999999998</v>
      </c>
      <c r="L2332" t="s">
        <v>120</v>
      </c>
      <c r="M2332" t="s">
        <v>2395</v>
      </c>
      <c r="N2332" s="4" t="s">
        <v>154</v>
      </c>
      <c r="O2332" s="4" t="s">
        <v>14050</v>
      </c>
      <c r="P2332" s="4" t="s">
        <v>14079</v>
      </c>
      <c r="Q2332" s="5">
        <f>DATE(ecommerce_dataset_updated[[#This Row],[YYYY]],ecommerce_dataset_updated[[#This Row],[MM]],ecommerce_dataset_updated[[#This Row],[DD]])</f>
        <v>45565</v>
      </c>
      <c r="R2332" s="6" t="str">
        <f>TEXT(ecommerce_dataset_updated[[#This Row],['[Purchase_Date']]], "mmm")</f>
        <v>Sep</v>
      </c>
      <c r="S2332" s="6" t="str">
        <f>TEXT(ecommerce_dataset_updated[[#This Row],['[Purchase_Date']]], "ddd")</f>
        <v>Mon</v>
      </c>
      <c r="T2332" s="6">
        <f>ecommerce_dataset_updated[[#This Row],[Final_Price(Rs.) _]]-ecommerce_dataset_updated[[#This Row],['[Final_Price(Rs.)']]]</f>
        <v>1.999999999981128E-3</v>
      </c>
      <c r="U2332" s="6" t="b">
        <f xml:space="preserve"> AND(ecommerce_dataset_updated[[#This Row],[Final_Price(Rs.) _]]=ecommerce_dataset_updated[[#This Row],['[Final_Price(Rs.)']]])</f>
        <v>0</v>
      </c>
      <c r="V2332" s="5"/>
    </row>
    <row r="2333" spans="1:22">
      <c r="A2333" t="s">
        <v>9186</v>
      </c>
      <c r="B2333" t="s">
        <v>9187</v>
      </c>
      <c r="C2333" t="s">
        <v>45</v>
      </c>
      <c r="D2333" s="9" t="s">
        <v>9188</v>
      </c>
      <c r="E2333" s="8">
        <f>ecommerce_dataset_updated[[#This Row],[Price (Rs.)]]+0</f>
        <v>117.37</v>
      </c>
      <c r="F2333" s="6" t="s">
        <v>107</v>
      </c>
      <c r="G2333" s="7">
        <f>ecommerce_dataset_updated[[#This Row],[Discount (%)]]+0</f>
        <v>0</v>
      </c>
      <c r="H2333" s="6" t="s">
        <v>9188</v>
      </c>
      <c r="I2333" s="6">
        <f>ecommerce_dataset_updated[[#This Row],['[Price (Rs.)']]]*ecommerce_dataset_updated[[#This Row],['[Discount (%)']]]/100</f>
        <v>0</v>
      </c>
      <c r="J2333" s="6">
        <f>ecommerce_dataset_updated[[#This Row],[Final_Price(Rs.)]]+0</f>
        <v>117.37</v>
      </c>
      <c r="K2333" s="6">
        <f xml:space="preserve"> ecommerce_dataset_updated[[#This Row],['[Price (Rs.)']]]-ecommerce_dataset_updated[[#This Row],[Discount Amount _]]</f>
        <v>117.37</v>
      </c>
      <c r="L2333" t="s">
        <v>14</v>
      </c>
      <c r="M2333" t="s">
        <v>88</v>
      </c>
      <c r="N2333" s="4" t="s">
        <v>14055</v>
      </c>
      <c r="O2333" s="4" t="s">
        <v>14057</v>
      </c>
      <c r="P2333" s="4" t="s">
        <v>14079</v>
      </c>
      <c r="Q2333" s="5">
        <f>DATE(ecommerce_dataset_updated[[#This Row],[YYYY]],ecommerce_dataset_updated[[#This Row],[MM]],ecommerce_dataset_updated[[#This Row],[DD]])</f>
        <v>45359</v>
      </c>
      <c r="R2333" s="6" t="str">
        <f>TEXT(ecommerce_dataset_updated[[#This Row],['[Purchase_Date']]], "mmm")</f>
        <v>Mar</v>
      </c>
      <c r="S2333" s="6" t="str">
        <f>TEXT(ecommerce_dataset_updated[[#This Row],['[Purchase_Date']]], "ddd")</f>
        <v>Fri</v>
      </c>
      <c r="T2333" s="6">
        <f>ecommerce_dataset_updated[[#This Row],[Final_Price(Rs.) _]]-ecommerce_dataset_updated[[#This Row],['[Final_Price(Rs.)']]]</f>
        <v>0</v>
      </c>
      <c r="U2333" s="6" t="b">
        <f xml:space="preserve"> AND(ecommerce_dataset_updated[[#This Row],[Final_Price(Rs.) _]]=ecommerce_dataset_updated[[#This Row],['[Final_Price(Rs.)']]])</f>
        <v>1</v>
      </c>
      <c r="V2333" s="5"/>
    </row>
    <row r="2334" spans="1:22">
      <c r="A2334" t="s">
        <v>9189</v>
      </c>
      <c r="B2334" t="s">
        <v>9190</v>
      </c>
      <c r="C2334" t="s">
        <v>18</v>
      </c>
      <c r="D2334" s="9" t="s">
        <v>9191</v>
      </c>
      <c r="E2334" s="8">
        <f>ecommerce_dataset_updated[[#This Row],[Price (Rs.)]]+0</f>
        <v>146.37</v>
      </c>
      <c r="F2334" s="6" t="s">
        <v>26</v>
      </c>
      <c r="G2334" s="7">
        <f>ecommerce_dataset_updated[[#This Row],[Discount (%)]]+0</f>
        <v>25</v>
      </c>
      <c r="H2334" s="6" t="s">
        <v>9192</v>
      </c>
      <c r="I2334" s="6">
        <f>ecommerce_dataset_updated[[#This Row],['[Price (Rs.)']]]*ecommerce_dataset_updated[[#This Row],['[Discount (%)']]]/100</f>
        <v>36.592500000000001</v>
      </c>
      <c r="J2334" s="6">
        <f>ecommerce_dataset_updated[[#This Row],[Final_Price(Rs.)]]+0</f>
        <v>109.78</v>
      </c>
      <c r="K2334" s="6">
        <f xml:space="preserve"> ecommerce_dataset_updated[[#This Row],['[Price (Rs.)']]]-ecommerce_dataset_updated[[#This Row],[Discount Amount _]]</f>
        <v>109.7775</v>
      </c>
      <c r="L2334" t="s">
        <v>77</v>
      </c>
      <c r="M2334" t="s">
        <v>3191</v>
      </c>
      <c r="N2334" s="4" t="s">
        <v>14052</v>
      </c>
      <c r="O2334" s="4" t="s">
        <v>14051</v>
      </c>
      <c r="P2334" s="4" t="s">
        <v>14079</v>
      </c>
      <c r="Q2334" s="5">
        <f>DATE(ecommerce_dataset_updated[[#This Row],[YYYY]],ecommerce_dataset_updated[[#This Row],[MM]],ecommerce_dataset_updated[[#This Row],[DD]])</f>
        <v>45323</v>
      </c>
      <c r="R2334" s="6" t="str">
        <f>TEXT(ecommerce_dataset_updated[[#This Row],['[Purchase_Date']]], "mmm")</f>
        <v>Feb</v>
      </c>
      <c r="S2334" s="6" t="str">
        <f>TEXT(ecommerce_dataset_updated[[#This Row],['[Purchase_Date']]], "ddd")</f>
        <v>Thu</v>
      </c>
      <c r="T2334" s="6">
        <f>ecommerce_dataset_updated[[#This Row],[Final_Price(Rs.) _]]-ecommerce_dataset_updated[[#This Row],['[Final_Price(Rs.)']]]</f>
        <v>-2.4999999999977263E-3</v>
      </c>
      <c r="U2334" s="6" t="b">
        <f xml:space="preserve"> AND(ecommerce_dataset_updated[[#This Row],[Final_Price(Rs.) _]]=ecommerce_dataset_updated[[#This Row],['[Final_Price(Rs.)']]])</f>
        <v>0</v>
      </c>
      <c r="V2334" s="5"/>
    </row>
    <row r="2335" spans="1:22">
      <c r="A2335" t="s">
        <v>9193</v>
      </c>
      <c r="B2335" t="s">
        <v>9194</v>
      </c>
      <c r="C2335" t="s">
        <v>18</v>
      </c>
      <c r="D2335" s="9" t="s">
        <v>9195</v>
      </c>
      <c r="E2335" s="8">
        <f>ecommerce_dataset_updated[[#This Row],[Price (Rs.)]]+0</f>
        <v>262.70999999999998</v>
      </c>
      <c r="F2335" s="6" t="s">
        <v>75</v>
      </c>
      <c r="G2335" s="7">
        <f>ecommerce_dataset_updated[[#This Row],[Discount (%)]]+0</f>
        <v>10</v>
      </c>
      <c r="H2335" s="6" t="s">
        <v>9196</v>
      </c>
      <c r="I2335" s="6">
        <f>ecommerce_dataset_updated[[#This Row],['[Price (Rs.)']]]*ecommerce_dataset_updated[[#This Row],['[Discount (%)']]]/100</f>
        <v>26.271000000000001</v>
      </c>
      <c r="J2335" s="6">
        <f>ecommerce_dataset_updated[[#This Row],[Final_Price(Rs.)]]+0</f>
        <v>236.44</v>
      </c>
      <c r="K2335" s="6">
        <f xml:space="preserve"> ecommerce_dataset_updated[[#This Row],['[Price (Rs.)']]]-ecommerce_dataset_updated[[#This Row],[Discount Amount _]]</f>
        <v>236.43899999999996</v>
      </c>
      <c r="L2335" t="s">
        <v>14</v>
      </c>
      <c r="M2335" t="s">
        <v>4395</v>
      </c>
      <c r="N2335" s="4" t="s">
        <v>20</v>
      </c>
      <c r="O2335" s="4" t="s">
        <v>14059</v>
      </c>
      <c r="P2335" s="4" t="s">
        <v>14079</v>
      </c>
      <c r="Q2335" s="5">
        <f>DATE(ecommerce_dataset_updated[[#This Row],[YYYY]],ecommerce_dataset_updated[[#This Row],[MM]],ecommerce_dataset_updated[[#This Row],[DD]])</f>
        <v>45432</v>
      </c>
      <c r="R2335" s="6" t="str">
        <f>TEXT(ecommerce_dataset_updated[[#This Row],['[Purchase_Date']]], "mmm")</f>
        <v>May</v>
      </c>
      <c r="S2335" s="6" t="str">
        <f>TEXT(ecommerce_dataset_updated[[#This Row],['[Purchase_Date']]], "ddd")</f>
        <v>Mon</v>
      </c>
      <c r="T2335" s="6">
        <f>ecommerce_dataset_updated[[#This Row],[Final_Price(Rs.) _]]-ecommerce_dataset_updated[[#This Row],['[Final_Price(Rs.)']]]</f>
        <v>-1.0000000000331966E-3</v>
      </c>
      <c r="U2335" s="6" t="b">
        <f xml:space="preserve"> AND(ecommerce_dataset_updated[[#This Row],[Final_Price(Rs.) _]]=ecommerce_dataset_updated[[#This Row],['[Final_Price(Rs.)']]])</f>
        <v>0</v>
      </c>
      <c r="V2335" s="5"/>
    </row>
    <row r="2336" spans="1:22">
      <c r="A2336" t="s">
        <v>9197</v>
      </c>
      <c r="B2336" t="s">
        <v>9198</v>
      </c>
      <c r="C2336" t="s">
        <v>114</v>
      </c>
      <c r="D2336" s="9" t="s">
        <v>9199</v>
      </c>
      <c r="E2336" s="8">
        <f>ecommerce_dataset_updated[[#This Row],[Price (Rs.)]]+0</f>
        <v>374.98</v>
      </c>
      <c r="F2336" s="6" t="s">
        <v>154</v>
      </c>
      <c r="G2336" s="7">
        <f>ecommerce_dataset_updated[[#This Row],[Discount (%)]]+0</f>
        <v>30</v>
      </c>
      <c r="H2336" s="6" t="s">
        <v>9200</v>
      </c>
      <c r="I2336" s="6">
        <f>ecommerce_dataset_updated[[#This Row],['[Price (Rs.)']]]*ecommerce_dataset_updated[[#This Row],['[Discount (%)']]]/100</f>
        <v>112.49400000000001</v>
      </c>
      <c r="J2336" s="6">
        <f>ecommerce_dataset_updated[[#This Row],[Final_Price(Rs.)]]+0</f>
        <v>262.49</v>
      </c>
      <c r="K2336" s="6">
        <f xml:space="preserve"> ecommerce_dataset_updated[[#This Row],['[Price (Rs.)']]]-ecommerce_dataset_updated[[#This Row],[Discount Amount _]]</f>
        <v>262.48599999999999</v>
      </c>
      <c r="L2336" t="s">
        <v>28</v>
      </c>
      <c r="M2336" t="s">
        <v>357</v>
      </c>
      <c r="N2336" s="4" t="s">
        <v>14058</v>
      </c>
      <c r="O2336" s="4" t="s">
        <v>14052</v>
      </c>
      <c r="P2336" s="4" t="s">
        <v>14079</v>
      </c>
      <c r="Q2336" s="5">
        <f>DATE(ecommerce_dataset_updated[[#This Row],[YYYY]],ecommerce_dataset_updated[[#This Row],[MM]],ecommerce_dataset_updated[[#This Row],[DD]])</f>
        <v>45320</v>
      </c>
      <c r="R2336" s="6" t="str">
        <f>TEXT(ecommerce_dataset_updated[[#This Row],['[Purchase_Date']]], "mmm")</f>
        <v>Jan</v>
      </c>
      <c r="S2336" s="6" t="str">
        <f>TEXT(ecommerce_dataset_updated[[#This Row],['[Purchase_Date']]], "ddd")</f>
        <v>Mon</v>
      </c>
      <c r="T2336" s="6">
        <f>ecommerce_dataset_updated[[#This Row],[Final_Price(Rs.) _]]-ecommerce_dataset_updated[[#This Row],['[Final_Price(Rs.)']]]</f>
        <v>-4.0000000000190994E-3</v>
      </c>
      <c r="U2336" s="6" t="b">
        <f xml:space="preserve"> AND(ecommerce_dataset_updated[[#This Row],[Final_Price(Rs.) _]]=ecommerce_dataset_updated[[#This Row],['[Final_Price(Rs.)']]])</f>
        <v>0</v>
      </c>
      <c r="V2336" s="5"/>
    </row>
    <row r="2337" spans="1:22">
      <c r="A2337" t="s">
        <v>9201</v>
      </c>
      <c r="B2337" t="s">
        <v>9202</v>
      </c>
      <c r="C2337" t="s">
        <v>32</v>
      </c>
      <c r="D2337" s="9" t="s">
        <v>9203</v>
      </c>
      <c r="E2337" s="8">
        <f>ecommerce_dataset_updated[[#This Row],[Price (Rs.)]]+0</f>
        <v>206.92</v>
      </c>
      <c r="F2337" s="6" t="s">
        <v>26</v>
      </c>
      <c r="G2337" s="7">
        <f>ecommerce_dataset_updated[[#This Row],[Discount (%)]]+0</f>
        <v>25</v>
      </c>
      <c r="H2337" s="6" t="s">
        <v>9204</v>
      </c>
      <c r="I2337" s="6">
        <f>ecommerce_dataset_updated[[#This Row],['[Price (Rs.)']]]*ecommerce_dataset_updated[[#This Row],['[Discount (%)']]]/100</f>
        <v>51.73</v>
      </c>
      <c r="J2337" s="6">
        <f>ecommerce_dataset_updated[[#This Row],[Final_Price(Rs.)]]+0</f>
        <v>155.19</v>
      </c>
      <c r="K2337" s="6">
        <f xml:space="preserve"> ecommerce_dataset_updated[[#This Row],['[Price (Rs.)']]]-ecommerce_dataset_updated[[#This Row],[Discount Amount _]]</f>
        <v>155.19</v>
      </c>
      <c r="L2337" t="s">
        <v>120</v>
      </c>
      <c r="M2337" t="s">
        <v>2141</v>
      </c>
      <c r="N2337" s="4" t="s">
        <v>2910</v>
      </c>
      <c r="O2337" s="4" t="s">
        <v>14055</v>
      </c>
      <c r="P2337" s="4" t="s">
        <v>14079</v>
      </c>
      <c r="Q2337" s="5">
        <f>DATE(ecommerce_dataset_updated[[#This Row],[YYYY]],ecommerce_dataset_updated[[#This Row],[MM]],ecommerce_dataset_updated[[#This Row],[DD]])</f>
        <v>45518</v>
      </c>
      <c r="R2337" s="6" t="str">
        <f>TEXT(ecommerce_dataset_updated[[#This Row],['[Purchase_Date']]], "mmm")</f>
        <v>Aug</v>
      </c>
      <c r="S2337" s="6" t="str">
        <f>TEXT(ecommerce_dataset_updated[[#This Row],['[Purchase_Date']]], "ddd")</f>
        <v>Wed</v>
      </c>
      <c r="T2337" s="6">
        <f>ecommerce_dataset_updated[[#This Row],[Final_Price(Rs.) _]]-ecommerce_dataset_updated[[#This Row],['[Final_Price(Rs.)']]]</f>
        <v>0</v>
      </c>
      <c r="U2337" s="6" t="b">
        <f xml:space="preserve"> AND(ecommerce_dataset_updated[[#This Row],[Final_Price(Rs.) _]]=ecommerce_dataset_updated[[#This Row],['[Final_Price(Rs.)']]])</f>
        <v>1</v>
      </c>
      <c r="V2337" s="5"/>
    </row>
    <row r="2338" spans="1:22">
      <c r="A2338" t="s">
        <v>9205</v>
      </c>
      <c r="B2338" t="s">
        <v>9206</v>
      </c>
      <c r="C2338" t="s">
        <v>39</v>
      </c>
      <c r="D2338" s="9" t="s">
        <v>9207</v>
      </c>
      <c r="E2338" s="8">
        <f>ecommerce_dataset_updated[[#This Row],[Price (Rs.)]]+0</f>
        <v>126.06</v>
      </c>
      <c r="F2338" s="6" t="s">
        <v>107</v>
      </c>
      <c r="G2338" s="7">
        <f>ecommerce_dataset_updated[[#This Row],[Discount (%)]]+0</f>
        <v>0</v>
      </c>
      <c r="H2338" s="6" t="s">
        <v>9207</v>
      </c>
      <c r="I2338" s="6">
        <f>ecommerce_dataset_updated[[#This Row],['[Price (Rs.)']]]*ecommerce_dataset_updated[[#This Row],['[Discount (%)']]]/100</f>
        <v>0</v>
      </c>
      <c r="J2338" s="6">
        <f>ecommerce_dataset_updated[[#This Row],[Final_Price(Rs.)]]+0</f>
        <v>126.06</v>
      </c>
      <c r="K2338" s="6">
        <f xml:space="preserve"> ecommerce_dataset_updated[[#This Row],['[Price (Rs.)']]]-ecommerce_dataset_updated[[#This Row],[Discount Amount _]]</f>
        <v>126.06</v>
      </c>
      <c r="L2338" t="s">
        <v>35</v>
      </c>
      <c r="M2338" t="s">
        <v>608</v>
      </c>
      <c r="N2338" s="4" t="s">
        <v>14049</v>
      </c>
      <c r="O2338" s="4" t="s">
        <v>75</v>
      </c>
      <c r="P2338" s="4" t="s">
        <v>14079</v>
      </c>
      <c r="Q2338" s="5">
        <f>DATE(ecommerce_dataset_updated[[#This Row],[YYYY]],ecommerce_dataset_updated[[#This Row],[MM]],ecommerce_dataset_updated[[#This Row],[DD]])</f>
        <v>45576</v>
      </c>
      <c r="R2338" s="6" t="str">
        <f>TEXT(ecommerce_dataset_updated[[#This Row],['[Purchase_Date']]], "mmm")</f>
        <v>Oct</v>
      </c>
      <c r="S2338" s="6" t="str">
        <f>TEXT(ecommerce_dataset_updated[[#This Row],['[Purchase_Date']]], "ddd")</f>
        <v>Fri</v>
      </c>
      <c r="T2338" s="6">
        <f>ecommerce_dataset_updated[[#This Row],[Final_Price(Rs.) _]]-ecommerce_dataset_updated[[#This Row],['[Final_Price(Rs.)']]]</f>
        <v>0</v>
      </c>
      <c r="U2338" s="6" t="b">
        <f xml:space="preserve"> AND(ecommerce_dataset_updated[[#This Row],[Final_Price(Rs.) _]]=ecommerce_dataset_updated[[#This Row],['[Final_Price(Rs.)']]])</f>
        <v>1</v>
      </c>
      <c r="V2338" s="5"/>
    </row>
    <row r="2339" spans="1:22">
      <c r="A2339" t="s">
        <v>9208</v>
      </c>
      <c r="B2339" t="s">
        <v>9209</v>
      </c>
      <c r="C2339" t="s">
        <v>32</v>
      </c>
      <c r="D2339" s="9" t="s">
        <v>9210</v>
      </c>
      <c r="E2339" s="8">
        <f>ecommerce_dataset_updated[[#This Row],[Price (Rs.)]]+0</f>
        <v>216.8</v>
      </c>
      <c r="F2339" s="6" t="s">
        <v>154</v>
      </c>
      <c r="G2339" s="7">
        <f>ecommerce_dataset_updated[[#This Row],[Discount (%)]]+0</f>
        <v>30</v>
      </c>
      <c r="H2339" s="6" t="s">
        <v>9211</v>
      </c>
      <c r="I2339" s="6">
        <f>ecommerce_dataset_updated[[#This Row],['[Price (Rs.)']]]*ecommerce_dataset_updated[[#This Row],['[Discount (%)']]]/100</f>
        <v>65.040000000000006</v>
      </c>
      <c r="J2339" s="6">
        <f>ecommerce_dataset_updated[[#This Row],[Final_Price(Rs.)]]+0</f>
        <v>151.76</v>
      </c>
      <c r="K2339" s="6">
        <f xml:space="preserve"> ecommerce_dataset_updated[[#This Row],['[Price (Rs.)']]]-ecommerce_dataset_updated[[#This Row],[Discount Amount _]]</f>
        <v>151.76</v>
      </c>
      <c r="L2339" t="s">
        <v>77</v>
      </c>
      <c r="M2339" t="s">
        <v>914</v>
      </c>
      <c r="N2339" s="4" t="s">
        <v>14053</v>
      </c>
      <c r="O2339" s="4" t="s">
        <v>14055</v>
      </c>
      <c r="P2339" s="4" t="s">
        <v>14079</v>
      </c>
      <c r="Q2339" s="5">
        <f>DATE(ecommerce_dataset_updated[[#This Row],[YYYY]],ecommerce_dataset_updated[[#This Row],[MM]],ecommerce_dataset_updated[[#This Row],[DD]])</f>
        <v>45508</v>
      </c>
      <c r="R2339" s="6" t="str">
        <f>TEXT(ecommerce_dataset_updated[[#This Row],['[Purchase_Date']]], "mmm")</f>
        <v>Aug</v>
      </c>
      <c r="S2339" s="6" t="str">
        <f>TEXT(ecommerce_dataset_updated[[#This Row],['[Purchase_Date']]], "ddd")</f>
        <v>Sun</v>
      </c>
      <c r="T2339" s="6">
        <f>ecommerce_dataset_updated[[#This Row],[Final_Price(Rs.) _]]-ecommerce_dataset_updated[[#This Row],['[Final_Price(Rs.)']]]</f>
        <v>0</v>
      </c>
      <c r="U2339" s="6" t="b">
        <f xml:space="preserve"> AND(ecommerce_dataset_updated[[#This Row],[Final_Price(Rs.) _]]=ecommerce_dataset_updated[[#This Row],['[Final_Price(Rs.)']]])</f>
        <v>1</v>
      </c>
      <c r="V2339" s="5"/>
    </row>
    <row r="2340" spans="1:22">
      <c r="A2340" t="s">
        <v>9212</v>
      </c>
      <c r="B2340" t="s">
        <v>9213</v>
      </c>
      <c r="C2340" t="s">
        <v>45</v>
      </c>
      <c r="D2340" s="9" t="s">
        <v>9214</v>
      </c>
      <c r="E2340" s="8">
        <f>ecommerce_dataset_updated[[#This Row],[Price (Rs.)]]+0</f>
        <v>48.15</v>
      </c>
      <c r="F2340" s="6" t="s">
        <v>75</v>
      </c>
      <c r="G2340" s="7">
        <f>ecommerce_dataset_updated[[#This Row],[Discount (%)]]+0</f>
        <v>10</v>
      </c>
      <c r="H2340" s="6" t="s">
        <v>9215</v>
      </c>
      <c r="I2340" s="6">
        <f>ecommerce_dataset_updated[[#This Row],['[Price (Rs.)']]]*ecommerce_dataset_updated[[#This Row],['[Discount (%)']]]/100</f>
        <v>4.8150000000000004</v>
      </c>
      <c r="J2340" s="6">
        <f>ecommerce_dataset_updated[[#This Row],[Final_Price(Rs.)]]+0</f>
        <v>43.34</v>
      </c>
      <c r="K2340" s="6">
        <f xml:space="preserve"> ecommerce_dataset_updated[[#This Row],['[Price (Rs.)']]]-ecommerce_dataset_updated[[#This Row],[Discount Amount _]]</f>
        <v>43.335000000000001</v>
      </c>
      <c r="L2340" t="s">
        <v>14</v>
      </c>
      <c r="M2340" t="s">
        <v>1800</v>
      </c>
      <c r="N2340" s="4" t="s">
        <v>14070</v>
      </c>
      <c r="O2340" s="4" t="s">
        <v>14053</v>
      </c>
      <c r="P2340" s="4" t="s">
        <v>14079</v>
      </c>
      <c r="Q2340" s="5">
        <f>DATE(ecommerce_dataset_updated[[#This Row],[YYYY]],ecommerce_dataset_updated[[#This Row],[MM]],ecommerce_dataset_updated[[#This Row],[DD]])</f>
        <v>45400</v>
      </c>
      <c r="R2340" s="6" t="str">
        <f>TEXT(ecommerce_dataset_updated[[#This Row],['[Purchase_Date']]], "mmm")</f>
        <v>Apr</v>
      </c>
      <c r="S2340" s="6" t="str">
        <f>TEXT(ecommerce_dataset_updated[[#This Row],['[Purchase_Date']]], "ddd")</f>
        <v>Thu</v>
      </c>
      <c r="T2340" s="6">
        <f>ecommerce_dataset_updated[[#This Row],[Final_Price(Rs.) _]]-ecommerce_dataset_updated[[#This Row],['[Final_Price(Rs.)']]]</f>
        <v>-5.000000000002558E-3</v>
      </c>
      <c r="U2340" s="6" t="b">
        <f xml:space="preserve"> AND(ecommerce_dataset_updated[[#This Row],[Final_Price(Rs.) _]]=ecommerce_dataset_updated[[#This Row],['[Final_Price(Rs.)']]])</f>
        <v>0</v>
      </c>
      <c r="V2340" s="5"/>
    </row>
    <row r="2341" spans="1:22">
      <c r="A2341" t="s">
        <v>9216</v>
      </c>
      <c r="B2341" t="s">
        <v>9217</v>
      </c>
      <c r="C2341" t="s">
        <v>39</v>
      </c>
      <c r="D2341" s="9" t="s">
        <v>6456</v>
      </c>
      <c r="E2341" s="8">
        <f>ecommerce_dataset_updated[[#This Row],[Price (Rs.)]]+0</f>
        <v>339.34</v>
      </c>
      <c r="F2341" s="6" t="s">
        <v>107</v>
      </c>
      <c r="G2341" s="7">
        <f>ecommerce_dataset_updated[[#This Row],[Discount (%)]]+0</f>
        <v>0</v>
      </c>
      <c r="H2341" s="6" t="s">
        <v>6456</v>
      </c>
      <c r="I2341" s="6">
        <f>ecommerce_dataset_updated[[#This Row],['[Price (Rs.)']]]*ecommerce_dataset_updated[[#This Row],['[Discount (%)']]]/100</f>
        <v>0</v>
      </c>
      <c r="J2341" s="6">
        <f>ecommerce_dataset_updated[[#This Row],[Final_Price(Rs.)]]+0</f>
        <v>339.34</v>
      </c>
      <c r="K2341" s="6">
        <f xml:space="preserve"> ecommerce_dataset_updated[[#This Row],['[Price (Rs.)']]]-ecommerce_dataset_updated[[#This Row],[Discount Amount _]]</f>
        <v>339.34</v>
      </c>
      <c r="L2341" t="s">
        <v>35</v>
      </c>
      <c r="M2341" t="s">
        <v>55</v>
      </c>
      <c r="N2341" s="4" t="s">
        <v>14056</v>
      </c>
      <c r="O2341" s="4" t="s">
        <v>14057</v>
      </c>
      <c r="P2341" s="4" t="s">
        <v>14079</v>
      </c>
      <c r="Q2341" s="5">
        <f>DATE(ecommerce_dataset_updated[[#This Row],[YYYY]],ecommerce_dataset_updated[[#This Row],[MM]],ecommerce_dataset_updated[[#This Row],[DD]])</f>
        <v>45379</v>
      </c>
      <c r="R2341" s="6" t="str">
        <f>TEXT(ecommerce_dataset_updated[[#This Row],['[Purchase_Date']]], "mmm")</f>
        <v>Mar</v>
      </c>
      <c r="S2341" s="6" t="str">
        <f>TEXT(ecommerce_dataset_updated[[#This Row],['[Purchase_Date']]], "ddd")</f>
        <v>Thu</v>
      </c>
      <c r="T2341" s="6">
        <f>ecommerce_dataset_updated[[#This Row],[Final_Price(Rs.) _]]-ecommerce_dataset_updated[[#This Row],['[Final_Price(Rs.)']]]</f>
        <v>0</v>
      </c>
      <c r="U2341" s="6" t="b">
        <f xml:space="preserve"> AND(ecommerce_dataset_updated[[#This Row],[Final_Price(Rs.) _]]=ecommerce_dataset_updated[[#This Row],['[Final_Price(Rs.)']]])</f>
        <v>1</v>
      </c>
      <c r="V2341" s="5"/>
    </row>
    <row r="2342" spans="1:22">
      <c r="A2342" t="s">
        <v>9218</v>
      </c>
      <c r="B2342" t="s">
        <v>9219</v>
      </c>
      <c r="C2342" t="s">
        <v>10</v>
      </c>
      <c r="D2342" s="9" t="s">
        <v>9220</v>
      </c>
      <c r="E2342" s="8">
        <f>ecommerce_dataset_updated[[#This Row],[Price (Rs.)]]+0</f>
        <v>130.51</v>
      </c>
      <c r="F2342" s="6" t="s">
        <v>154</v>
      </c>
      <c r="G2342" s="7">
        <f>ecommerce_dataset_updated[[#This Row],[Discount (%)]]+0</f>
        <v>30</v>
      </c>
      <c r="H2342" s="6" t="s">
        <v>9221</v>
      </c>
      <c r="I2342" s="6">
        <f>ecommerce_dataset_updated[[#This Row],['[Price (Rs.)']]]*ecommerce_dataset_updated[[#This Row],['[Discount (%)']]]/100</f>
        <v>39.152999999999999</v>
      </c>
      <c r="J2342" s="6">
        <f>ecommerce_dataset_updated[[#This Row],[Final_Price(Rs.)]]+0</f>
        <v>91.36</v>
      </c>
      <c r="K2342" s="6">
        <f xml:space="preserve"> ecommerce_dataset_updated[[#This Row],['[Price (Rs.)']]]-ecommerce_dataset_updated[[#This Row],[Discount Amount _]]</f>
        <v>91.356999999999999</v>
      </c>
      <c r="L2342" t="s">
        <v>77</v>
      </c>
      <c r="M2342" t="s">
        <v>1168</v>
      </c>
      <c r="N2342" s="4" t="s">
        <v>14065</v>
      </c>
      <c r="O2342" s="4" t="s">
        <v>14062</v>
      </c>
      <c r="P2342" s="4" t="s">
        <v>14079</v>
      </c>
      <c r="Q2342" s="5">
        <f>DATE(ecommerce_dataset_updated[[#This Row],[YYYY]],ecommerce_dataset_updated[[#This Row],[MM]],ecommerce_dataset_updated[[#This Row],[DD]])</f>
        <v>45466</v>
      </c>
      <c r="R2342" s="6" t="str">
        <f>TEXT(ecommerce_dataset_updated[[#This Row],['[Purchase_Date']]], "mmm")</f>
        <v>Jun</v>
      </c>
      <c r="S2342" s="6" t="str">
        <f>TEXT(ecommerce_dataset_updated[[#This Row],['[Purchase_Date']]], "ddd")</f>
        <v>Sun</v>
      </c>
      <c r="T2342" s="6">
        <f>ecommerce_dataset_updated[[#This Row],[Final_Price(Rs.) _]]-ecommerce_dataset_updated[[#This Row],['[Final_Price(Rs.)']]]</f>
        <v>-3.0000000000001137E-3</v>
      </c>
      <c r="U2342" s="6" t="b">
        <f xml:space="preserve"> AND(ecommerce_dataset_updated[[#This Row],[Final_Price(Rs.) _]]=ecommerce_dataset_updated[[#This Row],['[Final_Price(Rs.)']]])</f>
        <v>0</v>
      </c>
      <c r="V2342" s="5"/>
    </row>
    <row r="2343" spans="1:22">
      <c r="A2343" t="s">
        <v>9222</v>
      </c>
      <c r="B2343" t="s">
        <v>9223</v>
      </c>
      <c r="C2343" t="s">
        <v>45</v>
      </c>
      <c r="D2343" s="9" t="s">
        <v>9224</v>
      </c>
      <c r="E2343" s="8">
        <f>ecommerce_dataset_updated[[#This Row],[Price (Rs.)]]+0</f>
        <v>58.82</v>
      </c>
      <c r="F2343" s="6" t="s">
        <v>53</v>
      </c>
      <c r="G2343" s="7">
        <f>ecommerce_dataset_updated[[#This Row],[Discount (%)]]+0</f>
        <v>5</v>
      </c>
      <c r="H2343" s="6" t="s">
        <v>9225</v>
      </c>
      <c r="I2343" s="6">
        <f>ecommerce_dataset_updated[[#This Row],['[Price (Rs.)']]]*ecommerce_dataset_updated[[#This Row],['[Discount (%)']]]/100</f>
        <v>2.9410000000000003</v>
      </c>
      <c r="J2343" s="6">
        <f>ecommerce_dataset_updated[[#This Row],[Final_Price(Rs.)]]+0</f>
        <v>55.88</v>
      </c>
      <c r="K2343" s="6">
        <f xml:space="preserve"> ecommerce_dataset_updated[[#This Row],['[Price (Rs.)']]]-ecommerce_dataset_updated[[#This Row],[Discount Amount _]]</f>
        <v>55.878999999999998</v>
      </c>
      <c r="L2343" t="s">
        <v>14</v>
      </c>
      <c r="M2343" t="s">
        <v>1770</v>
      </c>
      <c r="N2343" s="4" t="s">
        <v>14057</v>
      </c>
      <c r="O2343" s="4" t="s">
        <v>14057</v>
      </c>
      <c r="P2343" s="4" t="s">
        <v>14079</v>
      </c>
      <c r="Q2343" s="5">
        <f>DATE(ecommerce_dataset_updated[[#This Row],[YYYY]],ecommerce_dataset_updated[[#This Row],[MM]],ecommerce_dataset_updated[[#This Row],[DD]])</f>
        <v>45354</v>
      </c>
      <c r="R2343" s="6" t="str">
        <f>TEXT(ecommerce_dataset_updated[[#This Row],['[Purchase_Date']]], "mmm")</f>
        <v>Mar</v>
      </c>
      <c r="S2343" s="6" t="str">
        <f>TEXT(ecommerce_dataset_updated[[#This Row],['[Purchase_Date']]], "ddd")</f>
        <v>Sun</v>
      </c>
      <c r="T2343" s="6">
        <f>ecommerce_dataset_updated[[#This Row],[Final_Price(Rs.) _]]-ecommerce_dataset_updated[[#This Row],['[Final_Price(Rs.)']]]</f>
        <v>-1.0000000000047748E-3</v>
      </c>
      <c r="U2343" s="6" t="b">
        <f xml:space="preserve"> AND(ecommerce_dataset_updated[[#This Row],[Final_Price(Rs.) _]]=ecommerce_dataset_updated[[#This Row],['[Final_Price(Rs.)']]])</f>
        <v>0</v>
      </c>
      <c r="V2343" s="5"/>
    </row>
    <row r="2344" spans="1:22">
      <c r="A2344" t="s">
        <v>9226</v>
      </c>
      <c r="B2344" t="s">
        <v>9227</v>
      </c>
      <c r="C2344" t="s">
        <v>32</v>
      </c>
      <c r="D2344" s="9" t="s">
        <v>9228</v>
      </c>
      <c r="E2344" s="8">
        <f>ecommerce_dataset_updated[[#This Row],[Price (Rs.)]]+0</f>
        <v>440.49</v>
      </c>
      <c r="F2344" s="6" t="s">
        <v>53</v>
      </c>
      <c r="G2344" s="7">
        <f>ecommerce_dataset_updated[[#This Row],[Discount (%)]]+0</f>
        <v>5</v>
      </c>
      <c r="H2344" s="6" t="s">
        <v>9229</v>
      </c>
      <c r="I2344" s="6">
        <f>ecommerce_dataset_updated[[#This Row],['[Price (Rs.)']]]*ecommerce_dataset_updated[[#This Row],['[Discount (%)']]]/100</f>
        <v>22.0245</v>
      </c>
      <c r="J2344" s="6">
        <f>ecommerce_dataset_updated[[#This Row],[Final_Price(Rs.)]]+0</f>
        <v>418.47</v>
      </c>
      <c r="K2344" s="6">
        <f xml:space="preserve"> ecommerce_dataset_updated[[#This Row],['[Price (Rs.)']]]-ecommerce_dataset_updated[[#This Row],[Discount Amount _]]</f>
        <v>418.46550000000002</v>
      </c>
      <c r="L2344" t="s">
        <v>77</v>
      </c>
      <c r="M2344" t="s">
        <v>239</v>
      </c>
      <c r="N2344" s="4" t="s">
        <v>14070</v>
      </c>
      <c r="O2344" s="4" t="s">
        <v>14062</v>
      </c>
      <c r="P2344" s="4" t="s">
        <v>14079</v>
      </c>
      <c r="Q2344" s="5">
        <f>DATE(ecommerce_dataset_updated[[#This Row],[YYYY]],ecommerce_dataset_updated[[#This Row],[MM]],ecommerce_dataset_updated[[#This Row],[DD]])</f>
        <v>45461</v>
      </c>
      <c r="R2344" s="6" t="str">
        <f>TEXT(ecommerce_dataset_updated[[#This Row],['[Purchase_Date']]], "mmm")</f>
        <v>Jun</v>
      </c>
      <c r="S2344" s="6" t="str">
        <f>TEXT(ecommerce_dataset_updated[[#This Row],['[Purchase_Date']]], "ddd")</f>
        <v>Tue</v>
      </c>
      <c r="T2344" s="6">
        <f>ecommerce_dataset_updated[[#This Row],[Final_Price(Rs.) _]]-ecommerce_dataset_updated[[#This Row],['[Final_Price(Rs.)']]]</f>
        <v>-4.500000000007276E-3</v>
      </c>
      <c r="U2344" s="6" t="b">
        <f xml:space="preserve"> AND(ecommerce_dataset_updated[[#This Row],[Final_Price(Rs.) _]]=ecommerce_dataset_updated[[#This Row],['[Final_Price(Rs.)']]])</f>
        <v>0</v>
      </c>
      <c r="V2344" s="5"/>
    </row>
    <row r="2345" spans="1:22">
      <c r="A2345" t="s">
        <v>9230</v>
      </c>
      <c r="B2345" t="s">
        <v>9231</v>
      </c>
      <c r="C2345" t="s">
        <v>18</v>
      </c>
      <c r="D2345" s="9" t="s">
        <v>9232</v>
      </c>
      <c r="E2345" s="8">
        <f>ecommerce_dataset_updated[[#This Row],[Price (Rs.)]]+0</f>
        <v>216.4</v>
      </c>
      <c r="F2345" s="6" t="s">
        <v>107</v>
      </c>
      <c r="G2345" s="7">
        <f>ecommerce_dataset_updated[[#This Row],[Discount (%)]]+0</f>
        <v>0</v>
      </c>
      <c r="H2345" s="6" t="s">
        <v>9232</v>
      </c>
      <c r="I2345" s="6">
        <f>ecommerce_dataset_updated[[#This Row],['[Price (Rs.)']]]*ecommerce_dataset_updated[[#This Row],['[Discount (%)']]]/100</f>
        <v>0</v>
      </c>
      <c r="J2345" s="6">
        <f>ecommerce_dataset_updated[[#This Row],[Final_Price(Rs.)]]+0</f>
        <v>216.4</v>
      </c>
      <c r="K2345" s="6">
        <f xml:space="preserve"> ecommerce_dataset_updated[[#This Row],['[Price (Rs.)']]]-ecommerce_dataset_updated[[#This Row],[Discount Amount _]]</f>
        <v>216.4</v>
      </c>
      <c r="L2345" t="s">
        <v>35</v>
      </c>
      <c r="M2345" t="s">
        <v>701</v>
      </c>
      <c r="N2345" s="4" t="s">
        <v>14067</v>
      </c>
      <c r="O2345" s="4" t="s">
        <v>14059</v>
      </c>
      <c r="P2345" s="4" t="s">
        <v>14079</v>
      </c>
      <c r="Q2345" s="5">
        <f>DATE(ecommerce_dataset_updated[[#This Row],[YYYY]],ecommerce_dataset_updated[[#This Row],[MM]],ecommerce_dataset_updated[[#This Row],[DD]])</f>
        <v>45419</v>
      </c>
      <c r="R2345" s="6" t="str">
        <f>TEXT(ecommerce_dataset_updated[[#This Row],['[Purchase_Date']]], "mmm")</f>
        <v>May</v>
      </c>
      <c r="S2345" s="6" t="str">
        <f>TEXT(ecommerce_dataset_updated[[#This Row],['[Purchase_Date']]], "ddd")</f>
        <v>Tue</v>
      </c>
      <c r="T2345" s="6">
        <f>ecommerce_dataset_updated[[#This Row],[Final_Price(Rs.) _]]-ecommerce_dataset_updated[[#This Row],['[Final_Price(Rs.)']]]</f>
        <v>0</v>
      </c>
      <c r="U2345" s="6" t="b">
        <f xml:space="preserve"> AND(ecommerce_dataset_updated[[#This Row],[Final_Price(Rs.) _]]=ecommerce_dataset_updated[[#This Row],['[Final_Price(Rs.)']]])</f>
        <v>1</v>
      </c>
      <c r="V2345" s="5"/>
    </row>
    <row r="2346" spans="1:22">
      <c r="A2346" t="s">
        <v>9233</v>
      </c>
      <c r="B2346" t="s">
        <v>9234</v>
      </c>
      <c r="C2346" t="s">
        <v>18</v>
      </c>
      <c r="D2346" s="9" t="s">
        <v>9235</v>
      </c>
      <c r="E2346" s="8">
        <f>ecommerce_dataset_updated[[#This Row],[Price (Rs.)]]+0</f>
        <v>44.95</v>
      </c>
      <c r="F2346" s="6" t="s">
        <v>53</v>
      </c>
      <c r="G2346" s="7">
        <f>ecommerce_dataset_updated[[#This Row],[Discount (%)]]+0</f>
        <v>5</v>
      </c>
      <c r="H2346" s="6" t="s">
        <v>9236</v>
      </c>
      <c r="I2346" s="6">
        <f>ecommerce_dataset_updated[[#This Row],['[Price (Rs.)']]]*ecommerce_dataset_updated[[#This Row],['[Discount (%)']]]/100</f>
        <v>2.2475000000000001</v>
      </c>
      <c r="J2346" s="6">
        <f>ecommerce_dataset_updated[[#This Row],[Final_Price(Rs.)]]+0</f>
        <v>42.7</v>
      </c>
      <c r="K2346" s="6">
        <f xml:space="preserve"> ecommerce_dataset_updated[[#This Row],['[Price (Rs.)']]]-ecommerce_dataset_updated[[#This Row],[Discount Amount _]]</f>
        <v>42.702500000000001</v>
      </c>
      <c r="L2346" t="s">
        <v>35</v>
      </c>
      <c r="M2346" t="s">
        <v>2141</v>
      </c>
      <c r="N2346" s="4" t="s">
        <v>2910</v>
      </c>
      <c r="O2346" s="4" t="s">
        <v>14055</v>
      </c>
      <c r="P2346" s="4" t="s">
        <v>14079</v>
      </c>
      <c r="Q2346" s="5">
        <f>DATE(ecommerce_dataset_updated[[#This Row],[YYYY]],ecommerce_dataset_updated[[#This Row],[MM]],ecommerce_dataset_updated[[#This Row],[DD]])</f>
        <v>45518</v>
      </c>
      <c r="R2346" s="6" t="str">
        <f>TEXT(ecommerce_dataset_updated[[#This Row],['[Purchase_Date']]], "mmm")</f>
        <v>Aug</v>
      </c>
      <c r="S2346" s="6" t="str">
        <f>TEXT(ecommerce_dataset_updated[[#This Row],['[Purchase_Date']]], "ddd")</f>
        <v>Wed</v>
      </c>
      <c r="T2346" s="6">
        <f>ecommerce_dataset_updated[[#This Row],[Final_Price(Rs.) _]]-ecommerce_dataset_updated[[#This Row],['[Final_Price(Rs.)']]]</f>
        <v>2.4999999999977263E-3</v>
      </c>
      <c r="U2346" s="6" t="b">
        <f xml:space="preserve"> AND(ecommerce_dataset_updated[[#This Row],[Final_Price(Rs.) _]]=ecommerce_dataset_updated[[#This Row],['[Final_Price(Rs.)']]])</f>
        <v>0</v>
      </c>
      <c r="V2346" s="5"/>
    </row>
    <row r="2347" spans="1:22">
      <c r="A2347" t="s">
        <v>9237</v>
      </c>
      <c r="B2347" t="s">
        <v>9238</v>
      </c>
      <c r="C2347" t="s">
        <v>114</v>
      </c>
      <c r="D2347" s="9" t="s">
        <v>9239</v>
      </c>
      <c r="E2347" s="8">
        <f>ecommerce_dataset_updated[[#This Row],[Price (Rs.)]]+0</f>
        <v>284.89999999999998</v>
      </c>
      <c r="F2347" s="6" t="s">
        <v>107</v>
      </c>
      <c r="G2347" s="7">
        <f>ecommerce_dataset_updated[[#This Row],[Discount (%)]]+0</f>
        <v>0</v>
      </c>
      <c r="H2347" s="6" t="s">
        <v>9239</v>
      </c>
      <c r="I2347" s="6">
        <f>ecommerce_dataset_updated[[#This Row],['[Price (Rs.)']]]*ecommerce_dataset_updated[[#This Row],['[Discount (%)']]]/100</f>
        <v>0</v>
      </c>
      <c r="J2347" s="6">
        <f>ecommerce_dataset_updated[[#This Row],[Final_Price(Rs.)]]+0</f>
        <v>284.89999999999998</v>
      </c>
      <c r="K2347" s="6">
        <f xml:space="preserve"> ecommerce_dataset_updated[[#This Row],['[Price (Rs.)']]]-ecommerce_dataset_updated[[#This Row],[Discount Amount _]]</f>
        <v>284.89999999999998</v>
      </c>
      <c r="L2347" t="s">
        <v>35</v>
      </c>
      <c r="M2347" t="s">
        <v>1068</v>
      </c>
      <c r="N2347" s="4" t="s">
        <v>14056</v>
      </c>
      <c r="O2347" s="4" t="s">
        <v>14067</v>
      </c>
      <c r="P2347" s="4" t="s">
        <v>14079</v>
      </c>
      <c r="Q2347" s="5">
        <f>DATE(ecommerce_dataset_updated[[#This Row],[YYYY]],ecommerce_dataset_updated[[#This Row],[MM]],ecommerce_dataset_updated[[#This Row],[DD]])</f>
        <v>45501</v>
      </c>
      <c r="R2347" s="6" t="str">
        <f>TEXT(ecommerce_dataset_updated[[#This Row],['[Purchase_Date']]], "mmm")</f>
        <v>Jul</v>
      </c>
      <c r="S2347" s="6" t="str">
        <f>TEXT(ecommerce_dataset_updated[[#This Row],['[Purchase_Date']]], "ddd")</f>
        <v>Sun</v>
      </c>
      <c r="T2347" s="6">
        <f>ecommerce_dataset_updated[[#This Row],[Final_Price(Rs.) _]]-ecommerce_dataset_updated[[#This Row],['[Final_Price(Rs.)']]]</f>
        <v>0</v>
      </c>
      <c r="U2347" s="6" t="b">
        <f xml:space="preserve"> AND(ecommerce_dataset_updated[[#This Row],[Final_Price(Rs.) _]]=ecommerce_dataset_updated[[#This Row],['[Final_Price(Rs.)']]])</f>
        <v>1</v>
      </c>
      <c r="V2347" s="5"/>
    </row>
    <row r="2348" spans="1:22">
      <c r="A2348" t="s">
        <v>9240</v>
      </c>
      <c r="B2348" t="s">
        <v>9241</v>
      </c>
      <c r="C2348" t="s">
        <v>39</v>
      </c>
      <c r="D2348" s="9" t="s">
        <v>9242</v>
      </c>
      <c r="E2348" s="8">
        <f>ecommerce_dataset_updated[[#This Row],[Price (Rs.)]]+0</f>
        <v>407.75</v>
      </c>
      <c r="F2348" s="6" t="s">
        <v>26</v>
      </c>
      <c r="G2348" s="7">
        <f>ecommerce_dataset_updated[[#This Row],[Discount (%)]]+0</f>
        <v>25</v>
      </c>
      <c r="H2348" s="6" t="s">
        <v>9243</v>
      </c>
      <c r="I2348" s="6">
        <f>ecommerce_dataset_updated[[#This Row],['[Price (Rs.)']]]*ecommerce_dataset_updated[[#This Row],['[Discount (%)']]]/100</f>
        <v>101.9375</v>
      </c>
      <c r="J2348" s="6">
        <f>ecommerce_dataset_updated[[#This Row],[Final_Price(Rs.)]]+0</f>
        <v>305.81</v>
      </c>
      <c r="K2348" s="6">
        <f xml:space="preserve"> ecommerce_dataset_updated[[#This Row],['[Price (Rs.)']]]-ecommerce_dataset_updated[[#This Row],[Discount Amount _]]</f>
        <v>305.8125</v>
      </c>
      <c r="L2348" t="s">
        <v>14</v>
      </c>
      <c r="M2348" t="s">
        <v>5186</v>
      </c>
      <c r="N2348" s="4" t="s">
        <v>154</v>
      </c>
      <c r="O2348" s="4" t="s">
        <v>14057</v>
      </c>
      <c r="P2348" s="4" t="s">
        <v>14079</v>
      </c>
      <c r="Q2348" s="5">
        <f>DATE(ecommerce_dataset_updated[[#This Row],[YYYY]],ecommerce_dataset_updated[[#This Row],[MM]],ecommerce_dataset_updated[[#This Row],[DD]])</f>
        <v>45381</v>
      </c>
      <c r="R2348" s="6" t="str">
        <f>TEXT(ecommerce_dataset_updated[[#This Row],['[Purchase_Date']]], "mmm")</f>
        <v>Mar</v>
      </c>
      <c r="S2348" s="6" t="str">
        <f>TEXT(ecommerce_dataset_updated[[#This Row],['[Purchase_Date']]], "ddd")</f>
        <v>Sat</v>
      </c>
      <c r="T2348" s="6">
        <f>ecommerce_dataset_updated[[#This Row],[Final_Price(Rs.) _]]-ecommerce_dataset_updated[[#This Row],['[Final_Price(Rs.)']]]</f>
        <v>2.4999999999977263E-3</v>
      </c>
      <c r="U2348" s="6" t="b">
        <f xml:space="preserve"> AND(ecommerce_dataset_updated[[#This Row],[Final_Price(Rs.) _]]=ecommerce_dataset_updated[[#This Row],['[Final_Price(Rs.)']]])</f>
        <v>0</v>
      </c>
      <c r="V2348" s="5"/>
    </row>
    <row r="2349" spans="1:22">
      <c r="A2349" t="s">
        <v>9244</v>
      </c>
      <c r="B2349" t="s">
        <v>9245</v>
      </c>
      <c r="C2349" t="s">
        <v>68</v>
      </c>
      <c r="D2349" s="9" t="s">
        <v>9246</v>
      </c>
      <c r="E2349" s="8">
        <f>ecommerce_dataset_updated[[#This Row],[Price (Rs.)]]+0</f>
        <v>28.94</v>
      </c>
      <c r="F2349" s="6" t="s">
        <v>75</v>
      </c>
      <c r="G2349" s="7">
        <f>ecommerce_dataset_updated[[#This Row],[Discount (%)]]+0</f>
        <v>10</v>
      </c>
      <c r="H2349" s="6" t="s">
        <v>7314</v>
      </c>
      <c r="I2349" s="6">
        <f>ecommerce_dataset_updated[[#This Row],['[Price (Rs.)']]]*ecommerce_dataset_updated[[#This Row],['[Discount (%)']]]/100</f>
        <v>2.8940000000000001</v>
      </c>
      <c r="J2349" s="6">
        <f>ecommerce_dataset_updated[[#This Row],[Final_Price(Rs.)]]+0</f>
        <v>26.05</v>
      </c>
      <c r="K2349" s="6">
        <f xml:space="preserve"> ecommerce_dataset_updated[[#This Row],['[Price (Rs.)']]]-ecommerce_dataset_updated[[#This Row],[Discount Amount _]]</f>
        <v>26.045999999999999</v>
      </c>
      <c r="L2349" t="s">
        <v>120</v>
      </c>
      <c r="M2349" t="s">
        <v>3458</v>
      </c>
      <c r="N2349" s="4" t="s">
        <v>14061</v>
      </c>
      <c r="O2349" s="4" t="s">
        <v>14067</v>
      </c>
      <c r="P2349" s="4" t="s">
        <v>14079</v>
      </c>
      <c r="Q2349" s="5">
        <f>DATE(ecommerce_dataset_updated[[#This Row],[YYYY]],ecommerce_dataset_updated[[#This Row],[MM]],ecommerce_dataset_updated[[#This Row],[DD]])</f>
        <v>45494</v>
      </c>
      <c r="R2349" s="6" t="str">
        <f>TEXT(ecommerce_dataset_updated[[#This Row],['[Purchase_Date']]], "mmm")</f>
        <v>Jul</v>
      </c>
      <c r="S2349" s="6" t="str">
        <f>TEXT(ecommerce_dataset_updated[[#This Row],['[Purchase_Date']]], "ddd")</f>
        <v>Sun</v>
      </c>
      <c r="T2349" s="6">
        <f>ecommerce_dataset_updated[[#This Row],[Final_Price(Rs.) _]]-ecommerce_dataset_updated[[#This Row],['[Final_Price(Rs.)']]]</f>
        <v>-4.0000000000013358E-3</v>
      </c>
      <c r="U2349" s="6" t="b">
        <f xml:space="preserve"> AND(ecommerce_dataset_updated[[#This Row],[Final_Price(Rs.) _]]=ecommerce_dataset_updated[[#This Row],['[Final_Price(Rs.)']]])</f>
        <v>0</v>
      </c>
      <c r="V2349" s="5"/>
    </row>
    <row r="2350" spans="1:22">
      <c r="A2350" t="s">
        <v>9247</v>
      </c>
      <c r="B2350" t="s">
        <v>9248</v>
      </c>
      <c r="C2350" t="s">
        <v>39</v>
      </c>
      <c r="D2350" s="9" t="s">
        <v>9249</v>
      </c>
      <c r="E2350" s="8">
        <f>ecommerce_dataset_updated[[#This Row],[Price (Rs.)]]+0</f>
        <v>279.33999999999997</v>
      </c>
      <c r="F2350" s="6" t="s">
        <v>53</v>
      </c>
      <c r="G2350" s="7">
        <f>ecommerce_dataset_updated[[#This Row],[Discount (%)]]+0</f>
        <v>5</v>
      </c>
      <c r="H2350" s="6" t="s">
        <v>9250</v>
      </c>
      <c r="I2350" s="6">
        <f>ecommerce_dataset_updated[[#This Row],['[Price (Rs.)']]]*ecommerce_dataset_updated[[#This Row],['[Discount (%)']]]/100</f>
        <v>13.966999999999999</v>
      </c>
      <c r="J2350" s="6">
        <f>ecommerce_dataset_updated[[#This Row],[Final_Price(Rs.)]]+0</f>
        <v>265.37</v>
      </c>
      <c r="K2350" s="6">
        <f xml:space="preserve"> ecommerce_dataset_updated[[#This Row],['[Price (Rs.)']]]-ecommerce_dataset_updated[[#This Row],[Discount Amount _]]</f>
        <v>265.37299999999999</v>
      </c>
      <c r="L2350" t="s">
        <v>35</v>
      </c>
      <c r="M2350" t="s">
        <v>541</v>
      </c>
      <c r="N2350" s="4" t="s">
        <v>14059</v>
      </c>
      <c r="O2350" s="4" t="s">
        <v>14050</v>
      </c>
      <c r="P2350" s="4" t="s">
        <v>14079</v>
      </c>
      <c r="Q2350" s="5">
        <f>DATE(ecommerce_dataset_updated[[#This Row],[YYYY]],ecommerce_dataset_updated[[#This Row],[MM]],ecommerce_dataset_updated[[#This Row],[DD]])</f>
        <v>45540</v>
      </c>
      <c r="R2350" s="6" t="str">
        <f>TEXT(ecommerce_dataset_updated[[#This Row],['[Purchase_Date']]], "mmm")</f>
        <v>Sep</v>
      </c>
      <c r="S2350" s="6" t="str">
        <f>TEXT(ecommerce_dataset_updated[[#This Row],['[Purchase_Date']]], "ddd")</f>
        <v>Thu</v>
      </c>
      <c r="T2350" s="6">
        <f>ecommerce_dataset_updated[[#This Row],[Final_Price(Rs.) _]]-ecommerce_dataset_updated[[#This Row],['[Final_Price(Rs.)']]]</f>
        <v>2.9999999999859028E-3</v>
      </c>
      <c r="U2350" s="6" t="b">
        <f xml:space="preserve"> AND(ecommerce_dataset_updated[[#This Row],[Final_Price(Rs.) _]]=ecommerce_dataset_updated[[#This Row],['[Final_Price(Rs.)']]])</f>
        <v>0</v>
      </c>
      <c r="V2350" s="5"/>
    </row>
    <row r="2351" spans="1:22">
      <c r="A2351" t="s">
        <v>9251</v>
      </c>
      <c r="B2351" t="s">
        <v>9252</v>
      </c>
      <c r="C2351" t="s">
        <v>10</v>
      </c>
      <c r="D2351" s="9" t="s">
        <v>9253</v>
      </c>
      <c r="E2351" s="8">
        <f>ecommerce_dataset_updated[[#This Row],[Price (Rs.)]]+0</f>
        <v>403.49</v>
      </c>
      <c r="F2351" s="6" t="s">
        <v>75</v>
      </c>
      <c r="G2351" s="7">
        <f>ecommerce_dataset_updated[[#This Row],[Discount (%)]]+0</f>
        <v>10</v>
      </c>
      <c r="H2351" s="6" t="s">
        <v>9254</v>
      </c>
      <c r="I2351" s="6">
        <f>ecommerce_dataset_updated[[#This Row],['[Price (Rs.)']]]*ecommerce_dataset_updated[[#This Row],['[Discount (%)']]]/100</f>
        <v>40.349000000000004</v>
      </c>
      <c r="J2351" s="6">
        <f>ecommerce_dataset_updated[[#This Row],[Final_Price(Rs.)]]+0</f>
        <v>363.14</v>
      </c>
      <c r="K2351" s="6">
        <f xml:space="preserve"> ecommerce_dataset_updated[[#This Row],['[Price (Rs.)']]]-ecommerce_dataset_updated[[#This Row],[Discount Amount _]]</f>
        <v>363.14100000000002</v>
      </c>
      <c r="L2351" t="s">
        <v>28</v>
      </c>
      <c r="M2351" t="s">
        <v>1299</v>
      </c>
      <c r="N2351" s="4" t="s">
        <v>14051</v>
      </c>
      <c r="O2351" s="4" t="s">
        <v>14052</v>
      </c>
      <c r="P2351" s="4" t="s">
        <v>14079</v>
      </c>
      <c r="Q2351" s="5">
        <f>DATE(ecommerce_dataset_updated[[#This Row],[YYYY]],ecommerce_dataset_updated[[#This Row],[MM]],ecommerce_dataset_updated[[#This Row],[DD]])</f>
        <v>45293</v>
      </c>
      <c r="R2351" s="6" t="str">
        <f>TEXT(ecommerce_dataset_updated[[#This Row],['[Purchase_Date']]], "mmm")</f>
        <v>Jan</v>
      </c>
      <c r="S2351" s="6" t="str">
        <f>TEXT(ecommerce_dataset_updated[[#This Row],['[Purchase_Date']]], "ddd")</f>
        <v>Tue</v>
      </c>
      <c r="T2351" s="6">
        <f>ecommerce_dataset_updated[[#This Row],[Final_Price(Rs.) _]]-ecommerce_dataset_updated[[#This Row],['[Final_Price(Rs.)']]]</f>
        <v>1.0000000000331966E-3</v>
      </c>
      <c r="U2351" s="6" t="b">
        <f xml:space="preserve"> AND(ecommerce_dataset_updated[[#This Row],[Final_Price(Rs.) _]]=ecommerce_dataset_updated[[#This Row],['[Final_Price(Rs.)']]])</f>
        <v>0</v>
      </c>
      <c r="V2351" s="5"/>
    </row>
    <row r="2352" spans="1:22">
      <c r="A2352" t="s">
        <v>9255</v>
      </c>
      <c r="B2352" t="s">
        <v>9256</v>
      </c>
      <c r="C2352" t="s">
        <v>114</v>
      </c>
      <c r="D2352" s="9" t="s">
        <v>9257</v>
      </c>
      <c r="E2352" s="8">
        <f>ecommerce_dataset_updated[[#This Row],[Price (Rs.)]]+0</f>
        <v>266.16000000000003</v>
      </c>
      <c r="F2352" s="6" t="s">
        <v>53</v>
      </c>
      <c r="G2352" s="7">
        <f>ecommerce_dataset_updated[[#This Row],[Discount (%)]]+0</f>
        <v>5</v>
      </c>
      <c r="H2352" s="6" t="s">
        <v>9258</v>
      </c>
      <c r="I2352" s="6">
        <f>ecommerce_dataset_updated[[#This Row],['[Price (Rs.)']]]*ecommerce_dataset_updated[[#This Row],['[Discount (%)']]]/100</f>
        <v>13.308000000000002</v>
      </c>
      <c r="J2352" s="6">
        <f>ecommerce_dataset_updated[[#This Row],[Final_Price(Rs.)]]+0</f>
        <v>252.85</v>
      </c>
      <c r="K2352" s="6">
        <f xml:space="preserve"> ecommerce_dataset_updated[[#This Row],['[Price (Rs.)']]]-ecommerce_dataset_updated[[#This Row],[Discount Amount _]]</f>
        <v>252.85200000000003</v>
      </c>
      <c r="L2352" t="s">
        <v>77</v>
      </c>
      <c r="M2352" t="s">
        <v>1109</v>
      </c>
      <c r="N2352" s="4" t="s">
        <v>14064</v>
      </c>
      <c r="O2352" s="4" t="s">
        <v>14055</v>
      </c>
      <c r="P2352" s="4" t="s">
        <v>14079</v>
      </c>
      <c r="Q2352" s="5">
        <f>DATE(ecommerce_dataset_updated[[#This Row],[YYYY]],ecommerce_dataset_updated[[#This Row],[MM]],ecommerce_dataset_updated[[#This Row],[DD]])</f>
        <v>45517</v>
      </c>
      <c r="R2352" s="6" t="str">
        <f>TEXT(ecommerce_dataset_updated[[#This Row],['[Purchase_Date']]], "mmm")</f>
        <v>Aug</v>
      </c>
      <c r="S2352" s="6" t="str">
        <f>TEXT(ecommerce_dataset_updated[[#This Row],['[Purchase_Date']]], "ddd")</f>
        <v>Tue</v>
      </c>
      <c r="T2352" s="6">
        <f>ecommerce_dataset_updated[[#This Row],[Final_Price(Rs.) _]]-ecommerce_dataset_updated[[#This Row],['[Final_Price(Rs.)']]]</f>
        <v>2.0000000000379714E-3</v>
      </c>
      <c r="U2352" s="6" t="b">
        <f xml:space="preserve"> AND(ecommerce_dataset_updated[[#This Row],[Final_Price(Rs.) _]]=ecommerce_dataset_updated[[#This Row],['[Final_Price(Rs.)']]])</f>
        <v>0</v>
      </c>
      <c r="V2352" s="5"/>
    </row>
    <row r="2353" spans="1:22">
      <c r="A2353" t="s">
        <v>9259</v>
      </c>
      <c r="B2353" t="s">
        <v>9260</v>
      </c>
      <c r="C2353" t="s">
        <v>32</v>
      </c>
      <c r="D2353" s="9" t="s">
        <v>9261</v>
      </c>
      <c r="E2353" s="8">
        <f>ecommerce_dataset_updated[[#This Row],[Price (Rs.)]]+0</f>
        <v>59.11</v>
      </c>
      <c r="F2353" s="6" t="s">
        <v>26</v>
      </c>
      <c r="G2353" s="7">
        <f>ecommerce_dataset_updated[[#This Row],[Discount (%)]]+0</f>
        <v>25</v>
      </c>
      <c r="H2353" s="6" t="s">
        <v>9262</v>
      </c>
      <c r="I2353" s="6">
        <f>ecommerce_dataset_updated[[#This Row],['[Price (Rs.)']]]*ecommerce_dataset_updated[[#This Row],['[Discount (%)']]]/100</f>
        <v>14.7775</v>
      </c>
      <c r="J2353" s="6">
        <f>ecommerce_dataset_updated[[#This Row],[Final_Price(Rs.)]]+0</f>
        <v>44.33</v>
      </c>
      <c r="K2353" s="6">
        <f xml:space="preserve"> ecommerce_dataset_updated[[#This Row],['[Price (Rs.)']]]-ecommerce_dataset_updated[[#This Row],[Discount Amount _]]</f>
        <v>44.332499999999996</v>
      </c>
      <c r="L2353" t="s">
        <v>35</v>
      </c>
      <c r="M2353" t="s">
        <v>1879</v>
      </c>
      <c r="N2353" s="4" t="s">
        <v>14060</v>
      </c>
      <c r="O2353" s="4" t="s">
        <v>14059</v>
      </c>
      <c r="P2353" s="4" t="s">
        <v>14079</v>
      </c>
      <c r="Q2353" s="5">
        <f>DATE(ecommerce_dataset_updated[[#This Row],[YYYY]],ecommerce_dataset_updated[[#This Row],[MM]],ecommerce_dataset_updated[[#This Row],[DD]])</f>
        <v>45438</v>
      </c>
      <c r="R2353" s="6" t="str">
        <f>TEXT(ecommerce_dataset_updated[[#This Row],['[Purchase_Date']]], "mmm")</f>
        <v>May</v>
      </c>
      <c r="S2353" s="6" t="str">
        <f>TEXT(ecommerce_dataset_updated[[#This Row],['[Purchase_Date']]], "ddd")</f>
        <v>Sun</v>
      </c>
      <c r="T2353" s="6">
        <f>ecommerce_dataset_updated[[#This Row],[Final_Price(Rs.) _]]-ecommerce_dataset_updated[[#This Row],['[Final_Price(Rs.)']]]</f>
        <v>2.4999999999977263E-3</v>
      </c>
      <c r="U2353" s="6" t="b">
        <f xml:space="preserve"> AND(ecommerce_dataset_updated[[#This Row],[Final_Price(Rs.) _]]=ecommerce_dataset_updated[[#This Row],['[Final_Price(Rs.)']]])</f>
        <v>0</v>
      </c>
      <c r="V2353" s="5"/>
    </row>
    <row r="2354" spans="1:22">
      <c r="A2354" t="s">
        <v>9263</v>
      </c>
      <c r="B2354" t="s">
        <v>9264</v>
      </c>
      <c r="C2354" t="s">
        <v>18</v>
      </c>
      <c r="D2354" s="9" t="s">
        <v>9265</v>
      </c>
      <c r="E2354" s="8">
        <f>ecommerce_dataset_updated[[#This Row],[Price (Rs.)]]+0</f>
        <v>492.24</v>
      </c>
      <c r="F2354" s="6" t="s">
        <v>154</v>
      </c>
      <c r="G2354" s="7">
        <f>ecommerce_dataset_updated[[#This Row],[Discount (%)]]+0</f>
        <v>30</v>
      </c>
      <c r="H2354" s="6" t="s">
        <v>9266</v>
      </c>
      <c r="I2354" s="6">
        <f>ecommerce_dataset_updated[[#This Row],['[Price (Rs.)']]]*ecommerce_dataset_updated[[#This Row],['[Discount (%)']]]/100</f>
        <v>147.672</v>
      </c>
      <c r="J2354" s="6">
        <f>ecommerce_dataset_updated[[#This Row],[Final_Price(Rs.)]]+0</f>
        <v>344.57</v>
      </c>
      <c r="K2354" s="6">
        <f xml:space="preserve"> ecommerce_dataset_updated[[#This Row],['[Price (Rs.)']]]-ecommerce_dataset_updated[[#This Row],[Discount Amount _]]</f>
        <v>344.56799999999998</v>
      </c>
      <c r="L2354" t="s">
        <v>28</v>
      </c>
      <c r="M2354" t="s">
        <v>418</v>
      </c>
      <c r="N2354" s="4" t="s">
        <v>14053</v>
      </c>
      <c r="O2354" s="4" t="s">
        <v>14050</v>
      </c>
      <c r="P2354" s="4" t="s">
        <v>14079</v>
      </c>
      <c r="Q2354" s="5">
        <f>DATE(ecommerce_dataset_updated[[#This Row],[YYYY]],ecommerce_dataset_updated[[#This Row],[MM]],ecommerce_dataset_updated[[#This Row],[DD]])</f>
        <v>45539</v>
      </c>
      <c r="R2354" s="6" t="str">
        <f>TEXT(ecommerce_dataset_updated[[#This Row],['[Purchase_Date']]], "mmm")</f>
        <v>Sep</v>
      </c>
      <c r="S2354" s="6" t="str">
        <f>TEXT(ecommerce_dataset_updated[[#This Row],['[Purchase_Date']]], "ddd")</f>
        <v>Wed</v>
      </c>
      <c r="T2354" s="6">
        <f>ecommerce_dataset_updated[[#This Row],[Final_Price(Rs.) _]]-ecommerce_dataset_updated[[#This Row],['[Final_Price(Rs.)']]]</f>
        <v>-2.0000000000095497E-3</v>
      </c>
      <c r="U2354" s="6" t="b">
        <f xml:space="preserve"> AND(ecommerce_dataset_updated[[#This Row],[Final_Price(Rs.) _]]=ecommerce_dataset_updated[[#This Row],['[Final_Price(Rs.)']]])</f>
        <v>0</v>
      </c>
      <c r="V2354" s="5"/>
    </row>
    <row r="2355" spans="1:22">
      <c r="A2355" t="s">
        <v>9267</v>
      </c>
      <c r="B2355" t="s">
        <v>9268</v>
      </c>
      <c r="C2355" t="s">
        <v>32</v>
      </c>
      <c r="D2355" s="9" t="s">
        <v>9269</v>
      </c>
      <c r="E2355" s="8">
        <f>ecommerce_dataset_updated[[#This Row],[Price (Rs.)]]+0</f>
        <v>181.73</v>
      </c>
      <c r="F2355" s="6" t="s">
        <v>12</v>
      </c>
      <c r="G2355" s="7">
        <f>ecommerce_dataset_updated[[#This Row],[Discount (%)]]+0</f>
        <v>15</v>
      </c>
      <c r="H2355" s="6" t="s">
        <v>7083</v>
      </c>
      <c r="I2355" s="6">
        <f>ecommerce_dataset_updated[[#This Row],['[Price (Rs.)']]]*ecommerce_dataset_updated[[#This Row],['[Discount (%)']]]/100</f>
        <v>27.259499999999999</v>
      </c>
      <c r="J2355" s="6">
        <f>ecommerce_dataset_updated[[#This Row],[Final_Price(Rs.)]]+0</f>
        <v>154.47</v>
      </c>
      <c r="K2355" s="6">
        <f xml:space="preserve"> ecommerce_dataset_updated[[#This Row],['[Price (Rs.)']]]-ecommerce_dataset_updated[[#This Row],[Discount Amount _]]</f>
        <v>154.47049999999999</v>
      </c>
      <c r="L2355" t="s">
        <v>14</v>
      </c>
      <c r="M2355" t="s">
        <v>1024</v>
      </c>
      <c r="N2355" s="4" t="s">
        <v>14053</v>
      </c>
      <c r="O2355" s="4" t="s">
        <v>14062</v>
      </c>
      <c r="P2355" s="4" t="s">
        <v>14079</v>
      </c>
      <c r="Q2355" s="5">
        <f>DATE(ecommerce_dataset_updated[[#This Row],[YYYY]],ecommerce_dataset_updated[[#This Row],[MM]],ecommerce_dataset_updated[[#This Row],[DD]])</f>
        <v>45447</v>
      </c>
      <c r="R2355" s="6" t="str">
        <f>TEXT(ecommerce_dataset_updated[[#This Row],['[Purchase_Date']]], "mmm")</f>
        <v>Jun</v>
      </c>
      <c r="S2355" s="6" t="str">
        <f>TEXT(ecommerce_dataset_updated[[#This Row],['[Purchase_Date']]], "ddd")</f>
        <v>Tue</v>
      </c>
      <c r="T2355" s="6">
        <f>ecommerce_dataset_updated[[#This Row],[Final_Price(Rs.) _]]-ecommerce_dataset_updated[[#This Row],['[Final_Price(Rs.)']]]</f>
        <v>4.9999999998817657E-4</v>
      </c>
      <c r="U2355" s="6" t="b">
        <f xml:space="preserve"> AND(ecommerce_dataset_updated[[#This Row],[Final_Price(Rs.) _]]=ecommerce_dataset_updated[[#This Row],['[Final_Price(Rs.)']]])</f>
        <v>0</v>
      </c>
      <c r="V2355" s="5"/>
    </row>
    <row r="2356" spans="1:22">
      <c r="A2356" t="s">
        <v>9270</v>
      </c>
      <c r="B2356" t="s">
        <v>9271</v>
      </c>
      <c r="C2356" t="s">
        <v>114</v>
      </c>
      <c r="D2356" s="9" t="s">
        <v>9272</v>
      </c>
      <c r="E2356" s="8">
        <f>ecommerce_dataset_updated[[#This Row],[Price (Rs.)]]+0</f>
        <v>362.98</v>
      </c>
      <c r="F2356" s="6" t="s">
        <v>107</v>
      </c>
      <c r="G2356" s="7">
        <f>ecommerce_dataset_updated[[#This Row],[Discount (%)]]+0</f>
        <v>0</v>
      </c>
      <c r="H2356" s="6" t="s">
        <v>9272</v>
      </c>
      <c r="I2356" s="6">
        <f>ecommerce_dataset_updated[[#This Row],['[Price (Rs.)']]]*ecommerce_dataset_updated[[#This Row],['[Discount (%)']]]/100</f>
        <v>0</v>
      </c>
      <c r="J2356" s="6">
        <f>ecommerce_dataset_updated[[#This Row],[Final_Price(Rs.)]]+0</f>
        <v>362.98</v>
      </c>
      <c r="K2356" s="6">
        <f xml:space="preserve"> ecommerce_dataset_updated[[#This Row],['[Price (Rs.)']]]-ecommerce_dataset_updated[[#This Row],[Discount Amount _]]</f>
        <v>362.98</v>
      </c>
      <c r="L2356" t="s">
        <v>35</v>
      </c>
      <c r="M2356" t="s">
        <v>1757</v>
      </c>
      <c r="N2356" s="4" t="s">
        <v>14072</v>
      </c>
      <c r="O2356" s="4" t="s">
        <v>14067</v>
      </c>
      <c r="P2356" s="4" t="s">
        <v>14079</v>
      </c>
      <c r="Q2356" s="5">
        <f>DATE(ecommerce_dataset_updated[[#This Row],[YYYY]],ecommerce_dataset_updated[[#This Row],[MM]],ecommerce_dataset_updated[[#This Row],[DD]])</f>
        <v>45489</v>
      </c>
      <c r="R2356" s="6" t="str">
        <f>TEXT(ecommerce_dataset_updated[[#This Row],['[Purchase_Date']]], "mmm")</f>
        <v>Jul</v>
      </c>
      <c r="S2356" s="6" t="str">
        <f>TEXT(ecommerce_dataset_updated[[#This Row],['[Purchase_Date']]], "ddd")</f>
        <v>Tue</v>
      </c>
      <c r="T2356" s="6">
        <f>ecommerce_dataset_updated[[#This Row],[Final_Price(Rs.) _]]-ecommerce_dataset_updated[[#This Row],['[Final_Price(Rs.)']]]</f>
        <v>0</v>
      </c>
      <c r="U2356" s="6" t="b">
        <f xml:space="preserve"> AND(ecommerce_dataset_updated[[#This Row],[Final_Price(Rs.) _]]=ecommerce_dataset_updated[[#This Row],['[Final_Price(Rs.)']]])</f>
        <v>1</v>
      </c>
      <c r="V2356" s="5"/>
    </row>
    <row r="2357" spans="1:22">
      <c r="A2357" t="s">
        <v>9273</v>
      </c>
      <c r="B2357" t="s">
        <v>9274</v>
      </c>
      <c r="C2357" t="s">
        <v>68</v>
      </c>
      <c r="D2357" s="9" t="s">
        <v>9275</v>
      </c>
      <c r="E2357" s="8">
        <f>ecommerce_dataset_updated[[#This Row],[Price (Rs.)]]+0</f>
        <v>164.7</v>
      </c>
      <c r="F2357" s="6" t="s">
        <v>75</v>
      </c>
      <c r="G2357" s="7">
        <f>ecommerce_dataset_updated[[#This Row],[Discount (%)]]+0</f>
        <v>10</v>
      </c>
      <c r="H2357" s="6" t="s">
        <v>9276</v>
      </c>
      <c r="I2357" s="6">
        <f>ecommerce_dataset_updated[[#This Row],['[Price (Rs.)']]]*ecommerce_dataset_updated[[#This Row],['[Discount (%)']]]/100</f>
        <v>16.47</v>
      </c>
      <c r="J2357" s="6">
        <f>ecommerce_dataset_updated[[#This Row],[Final_Price(Rs.)]]+0</f>
        <v>148.22999999999999</v>
      </c>
      <c r="K2357" s="6">
        <f xml:space="preserve"> ecommerce_dataset_updated[[#This Row],['[Price (Rs.)']]]-ecommerce_dataset_updated[[#This Row],[Discount Amount _]]</f>
        <v>148.22999999999999</v>
      </c>
      <c r="L2357" t="s">
        <v>28</v>
      </c>
      <c r="M2357" t="s">
        <v>191</v>
      </c>
      <c r="N2357" s="4" t="s">
        <v>75</v>
      </c>
      <c r="O2357" s="4" t="s">
        <v>14057</v>
      </c>
      <c r="P2357" s="4" t="s">
        <v>14079</v>
      </c>
      <c r="Q2357" s="5">
        <f>DATE(ecommerce_dataset_updated[[#This Row],[YYYY]],ecommerce_dataset_updated[[#This Row],[MM]],ecommerce_dataset_updated[[#This Row],[DD]])</f>
        <v>45361</v>
      </c>
      <c r="R2357" s="6" t="str">
        <f>TEXT(ecommerce_dataset_updated[[#This Row],['[Purchase_Date']]], "mmm")</f>
        <v>Mar</v>
      </c>
      <c r="S2357" s="6" t="str">
        <f>TEXT(ecommerce_dataset_updated[[#This Row],['[Purchase_Date']]], "ddd")</f>
        <v>Sun</v>
      </c>
      <c r="T2357" s="6">
        <f>ecommerce_dataset_updated[[#This Row],[Final_Price(Rs.) _]]-ecommerce_dataset_updated[[#This Row],['[Final_Price(Rs.)']]]</f>
        <v>0</v>
      </c>
      <c r="U2357" s="6" t="b">
        <f xml:space="preserve"> AND(ecommerce_dataset_updated[[#This Row],[Final_Price(Rs.) _]]=ecommerce_dataset_updated[[#This Row],['[Final_Price(Rs.)']]])</f>
        <v>1</v>
      </c>
      <c r="V2357" s="5"/>
    </row>
    <row r="2358" spans="1:22">
      <c r="A2358" t="s">
        <v>9277</v>
      </c>
      <c r="B2358" t="s">
        <v>9278</v>
      </c>
      <c r="C2358" t="s">
        <v>32</v>
      </c>
      <c r="D2358" s="9" t="s">
        <v>9279</v>
      </c>
      <c r="E2358" s="8">
        <f>ecommerce_dataset_updated[[#This Row],[Price (Rs.)]]+0</f>
        <v>469.41</v>
      </c>
      <c r="F2358" s="6" t="s">
        <v>53</v>
      </c>
      <c r="G2358" s="7">
        <f>ecommerce_dataset_updated[[#This Row],[Discount (%)]]+0</f>
        <v>5</v>
      </c>
      <c r="H2358" s="6" t="s">
        <v>9280</v>
      </c>
      <c r="I2358" s="6">
        <f>ecommerce_dataset_updated[[#This Row],['[Price (Rs.)']]]*ecommerce_dataset_updated[[#This Row],['[Discount (%)']]]/100</f>
        <v>23.470500000000001</v>
      </c>
      <c r="J2358" s="6">
        <f>ecommerce_dataset_updated[[#This Row],[Final_Price(Rs.)]]+0</f>
        <v>445.94</v>
      </c>
      <c r="K2358" s="6">
        <f xml:space="preserve"> ecommerce_dataset_updated[[#This Row],['[Price (Rs.)']]]-ecommerce_dataset_updated[[#This Row],[Discount Amount _]]</f>
        <v>445.93950000000001</v>
      </c>
      <c r="L2358" t="s">
        <v>77</v>
      </c>
      <c r="M2358" t="s">
        <v>380</v>
      </c>
      <c r="N2358" s="4" t="s">
        <v>14066</v>
      </c>
      <c r="O2358" s="4" t="s">
        <v>75</v>
      </c>
      <c r="P2358" s="4" t="s">
        <v>14079</v>
      </c>
      <c r="Q2358" s="5">
        <f>DATE(ecommerce_dataset_updated[[#This Row],[YYYY]],ecommerce_dataset_updated[[#This Row],[MM]],ecommerce_dataset_updated[[#This Row],[DD]])</f>
        <v>45584</v>
      </c>
      <c r="R2358" s="6" t="str">
        <f>TEXT(ecommerce_dataset_updated[[#This Row],['[Purchase_Date']]], "mmm")</f>
        <v>Oct</v>
      </c>
      <c r="S2358" s="6" t="str">
        <f>TEXT(ecommerce_dataset_updated[[#This Row],['[Purchase_Date']]], "ddd")</f>
        <v>Sat</v>
      </c>
      <c r="T2358" s="6">
        <f>ecommerce_dataset_updated[[#This Row],[Final_Price(Rs.) _]]-ecommerce_dataset_updated[[#This Row],['[Final_Price(Rs.)']]]</f>
        <v>-4.9999999998817657E-4</v>
      </c>
      <c r="U2358" s="6" t="b">
        <f xml:space="preserve"> AND(ecommerce_dataset_updated[[#This Row],[Final_Price(Rs.) _]]=ecommerce_dataset_updated[[#This Row],['[Final_Price(Rs.)']]])</f>
        <v>0</v>
      </c>
      <c r="V2358" s="5"/>
    </row>
    <row r="2359" spans="1:22">
      <c r="A2359" t="s">
        <v>9281</v>
      </c>
      <c r="B2359" t="s">
        <v>9282</v>
      </c>
      <c r="C2359" t="s">
        <v>68</v>
      </c>
      <c r="D2359" s="9" t="s">
        <v>9283</v>
      </c>
      <c r="E2359" s="8">
        <f>ecommerce_dataset_updated[[#This Row],[Price (Rs.)]]+0</f>
        <v>357.41</v>
      </c>
      <c r="F2359" s="6" t="s">
        <v>26</v>
      </c>
      <c r="G2359" s="7">
        <f>ecommerce_dataset_updated[[#This Row],[Discount (%)]]+0</f>
        <v>25</v>
      </c>
      <c r="H2359" s="6" t="s">
        <v>9284</v>
      </c>
      <c r="I2359" s="6">
        <f>ecommerce_dataset_updated[[#This Row],['[Price (Rs.)']]]*ecommerce_dataset_updated[[#This Row],['[Discount (%)']]]/100</f>
        <v>89.352500000000006</v>
      </c>
      <c r="J2359" s="6">
        <f>ecommerce_dataset_updated[[#This Row],[Final_Price(Rs.)]]+0</f>
        <v>268.06</v>
      </c>
      <c r="K2359" s="6">
        <f xml:space="preserve"> ecommerce_dataset_updated[[#This Row],['[Price (Rs.)']]]-ecommerce_dataset_updated[[#This Row],[Discount Amount _]]</f>
        <v>268.0575</v>
      </c>
      <c r="L2359" t="s">
        <v>28</v>
      </c>
      <c r="M2359" t="s">
        <v>88</v>
      </c>
      <c r="N2359" s="4" t="s">
        <v>14055</v>
      </c>
      <c r="O2359" s="4" t="s">
        <v>14057</v>
      </c>
      <c r="P2359" s="4" t="s">
        <v>14079</v>
      </c>
      <c r="Q2359" s="5">
        <f>DATE(ecommerce_dataset_updated[[#This Row],[YYYY]],ecommerce_dataset_updated[[#This Row],[MM]],ecommerce_dataset_updated[[#This Row],[DD]])</f>
        <v>45359</v>
      </c>
      <c r="R2359" s="6" t="str">
        <f>TEXT(ecommerce_dataset_updated[[#This Row],['[Purchase_Date']]], "mmm")</f>
        <v>Mar</v>
      </c>
      <c r="S2359" s="6" t="str">
        <f>TEXT(ecommerce_dataset_updated[[#This Row],['[Purchase_Date']]], "ddd")</f>
        <v>Fri</v>
      </c>
      <c r="T2359" s="6">
        <f>ecommerce_dataset_updated[[#This Row],[Final_Price(Rs.) _]]-ecommerce_dataset_updated[[#This Row],['[Final_Price(Rs.)']]]</f>
        <v>-2.4999999999977263E-3</v>
      </c>
      <c r="U2359" s="6" t="b">
        <f xml:space="preserve"> AND(ecommerce_dataset_updated[[#This Row],[Final_Price(Rs.) _]]=ecommerce_dataset_updated[[#This Row],['[Final_Price(Rs.)']]])</f>
        <v>0</v>
      </c>
      <c r="V2359" s="5"/>
    </row>
    <row r="2360" spans="1:22">
      <c r="A2360" t="s">
        <v>9285</v>
      </c>
      <c r="B2360" t="s">
        <v>9286</v>
      </c>
      <c r="C2360" t="s">
        <v>68</v>
      </c>
      <c r="D2360" s="9" t="s">
        <v>9287</v>
      </c>
      <c r="E2360" s="8">
        <f>ecommerce_dataset_updated[[#This Row],[Price (Rs.)]]+0</f>
        <v>446.21</v>
      </c>
      <c r="F2360" s="6" t="s">
        <v>154</v>
      </c>
      <c r="G2360" s="7">
        <f>ecommerce_dataset_updated[[#This Row],[Discount (%)]]+0</f>
        <v>30</v>
      </c>
      <c r="H2360" s="6" t="s">
        <v>9288</v>
      </c>
      <c r="I2360" s="6">
        <f>ecommerce_dataset_updated[[#This Row],['[Price (Rs.)']]]*ecommerce_dataset_updated[[#This Row],['[Discount (%)']]]/100</f>
        <v>133.863</v>
      </c>
      <c r="J2360" s="6">
        <f>ecommerce_dataset_updated[[#This Row],[Final_Price(Rs.)]]+0</f>
        <v>312.35000000000002</v>
      </c>
      <c r="K2360" s="6">
        <f xml:space="preserve"> ecommerce_dataset_updated[[#This Row],['[Price (Rs.)']]]-ecommerce_dataset_updated[[#This Row],[Discount Amount _]]</f>
        <v>312.34699999999998</v>
      </c>
      <c r="L2360" t="s">
        <v>35</v>
      </c>
      <c r="M2360" t="s">
        <v>1487</v>
      </c>
      <c r="N2360" s="4" t="s">
        <v>154</v>
      </c>
      <c r="O2360" s="4" t="s">
        <v>14059</v>
      </c>
      <c r="P2360" s="4" t="s">
        <v>14079</v>
      </c>
      <c r="Q2360" s="5">
        <f>DATE(ecommerce_dataset_updated[[#This Row],[YYYY]],ecommerce_dataset_updated[[#This Row],[MM]],ecommerce_dataset_updated[[#This Row],[DD]])</f>
        <v>45442</v>
      </c>
      <c r="R2360" s="6" t="str">
        <f>TEXT(ecommerce_dataset_updated[[#This Row],['[Purchase_Date']]], "mmm")</f>
        <v>May</v>
      </c>
      <c r="S2360" s="6" t="str">
        <f>TEXT(ecommerce_dataset_updated[[#This Row],['[Purchase_Date']]], "ddd")</f>
        <v>Thu</v>
      </c>
      <c r="T2360" s="6">
        <f>ecommerce_dataset_updated[[#This Row],[Final_Price(Rs.) _]]-ecommerce_dataset_updated[[#This Row],['[Final_Price(Rs.)']]]</f>
        <v>-3.0000000000427463E-3</v>
      </c>
      <c r="U2360" s="6" t="b">
        <f xml:space="preserve"> AND(ecommerce_dataset_updated[[#This Row],[Final_Price(Rs.) _]]=ecommerce_dataset_updated[[#This Row],['[Final_Price(Rs.)']]])</f>
        <v>0</v>
      </c>
      <c r="V2360" s="5"/>
    </row>
    <row r="2361" spans="1:22">
      <c r="A2361" t="s">
        <v>9289</v>
      </c>
      <c r="B2361" t="s">
        <v>9290</v>
      </c>
      <c r="C2361" t="s">
        <v>18</v>
      </c>
      <c r="D2361" s="9" t="s">
        <v>9291</v>
      </c>
      <c r="E2361" s="8">
        <f>ecommerce_dataset_updated[[#This Row],[Price (Rs.)]]+0</f>
        <v>170.8</v>
      </c>
      <c r="F2361" s="6" t="s">
        <v>20</v>
      </c>
      <c r="G2361" s="7">
        <f>ecommerce_dataset_updated[[#This Row],[Discount (%)]]+0</f>
        <v>20</v>
      </c>
      <c r="H2361" s="6" t="s">
        <v>9292</v>
      </c>
      <c r="I2361" s="6">
        <f>ecommerce_dataset_updated[[#This Row],['[Price (Rs.)']]]*ecommerce_dataset_updated[[#This Row],['[Discount (%)']]]/100</f>
        <v>34.159999999999997</v>
      </c>
      <c r="J2361" s="6">
        <f>ecommerce_dataset_updated[[#This Row],[Final_Price(Rs.)]]+0</f>
        <v>136.63999999999999</v>
      </c>
      <c r="K2361" s="6">
        <f xml:space="preserve"> ecommerce_dataset_updated[[#This Row],['[Price (Rs.)']]]-ecommerce_dataset_updated[[#This Row],[Discount Amount _]]</f>
        <v>136.64000000000001</v>
      </c>
      <c r="L2361" t="s">
        <v>77</v>
      </c>
      <c r="M2361" t="s">
        <v>513</v>
      </c>
      <c r="N2361" s="4" t="s">
        <v>14065</v>
      </c>
      <c r="O2361" s="4" t="s">
        <v>14055</v>
      </c>
      <c r="P2361" s="4" t="s">
        <v>14079</v>
      </c>
      <c r="Q2361" s="5">
        <f>DATE(ecommerce_dataset_updated[[#This Row],[YYYY]],ecommerce_dataset_updated[[#This Row],[MM]],ecommerce_dataset_updated[[#This Row],[DD]])</f>
        <v>45527</v>
      </c>
      <c r="R2361" s="6" t="str">
        <f>TEXT(ecommerce_dataset_updated[[#This Row],['[Purchase_Date']]], "mmm")</f>
        <v>Aug</v>
      </c>
      <c r="S2361" s="6" t="str">
        <f>TEXT(ecommerce_dataset_updated[[#This Row],['[Purchase_Date']]], "ddd")</f>
        <v>Fri</v>
      </c>
      <c r="T2361" s="6">
        <f>ecommerce_dataset_updated[[#This Row],[Final_Price(Rs.) _]]-ecommerce_dataset_updated[[#This Row],['[Final_Price(Rs.)']]]</f>
        <v>0</v>
      </c>
      <c r="U2361" s="6" t="b">
        <f xml:space="preserve"> AND(ecommerce_dataset_updated[[#This Row],[Final_Price(Rs.) _]]=ecommerce_dataset_updated[[#This Row],['[Final_Price(Rs.)']]])</f>
        <v>1</v>
      </c>
      <c r="V2361" s="5"/>
    </row>
    <row r="2362" spans="1:22">
      <c r="A2362" t="s">
        <v>9293</v>
      </c>
      <c r="B2362" t="s">
        <v>9294</v>
      </c>
      <c r="C2362" t="s">
        <v>10</v>
      </c>
      <c r="D2362" s="9" t="s">
        <v>9295</v>
      </c>
      <c r="E2362" s="8">
        <f>ecommerce_dataset_updated[[#This Row],[Price (Rs.)]]+0</f>
        <v>122.58</v>
      </c>
      <c r="F2362" s="6" t="s">
        <v>20</v>
      </c>
      <c r="G2362" s="7">
        <f>ecommerce_dataset_updated[[#This Row],[Discount (%)]]+0</f>
        <v>20</v>
      </c>
      <c r="H2362" s="6" t="s">
        <v>6922</v>
      </c>
      <c r="I2362" s="6">
        <f>ecommerce_dataset_updated[[#This Row],['[Price (Rs.)']]]*ecommerce_dataset_updated[[#This Row],['[Discount (%)']]]/100</f>
        <v>24.515999999999998</v>
      </c>
      <c r="J2362" s="6">
        <f>ecommerce_dataset_updated[[#This Row],[Final_Price(Rs.)]]+0</f>
        <v>98.06</v>
      </c>
      <c r="K2362" s="6">
        <f xml:space="preserve"> ecommerce_dataset_updated[[#This Row],['[Price (Rs.)']]]-ecommerce_dataset_updated[[#This Row],[Discount Amount _]]</f>
        <v>98.063999999999993</v>
      </c>
      <c r="L2362" t="s">
        <v>77</v>
      </c>
      <c r="M2362" t="s">
        <v>696</v>
      </c>
      <c r="N2362" s="4" t="s">
        <v>14049</v>
      </c>
      <c r="O2362" s="4" t="s">
        <v>14053</v>
      </c>
      <c r="P2362" s="4" t="s">
        <v>14079</v>
      </c>
      <c r="Q2362" s="5">
        <f>DATE(ecommerce_dataset_updated[[#This Row],[YYYY]],ecommerce_dataset_updated[[#This Row],[MM]],ecommerce_dataset_updated[[#This Row],[DD]])</f>
        <v>45393</v>
      </c>
      <c r="R2362" s="6" t="str">
        <f>TEXT(ecommerce_dataset_updated[[#This Row],['[Purchase_Date']]], "mmm")</f>
        <v>Apr</v>
      </c>
      <c r="S2362" s="6" t="str">
        <f>TEXT(ecommerce_dataset_updated[[#This Row],['[Purchase_Date']]], "ddd")</f>
        <v>Thu</v>
      </c>
      <c r="T2362" s="6">
        <f>ecommerce_dataset_updated[[#This Row],[Final_Price(Rs.) _]]-ecommerce_dataset_updated[[#This Row],['[Final_Price(Rs.)']]]</f>
        <v>3.9999999999906777E-3</v>
      </c>
      <c r="U2362" s="6" t="b">
        <f xml:space="preserve"> AND(ecommerce_dataset_updated[[#This Row],[Final_Price(Rs.) _]]=ecommerce_dataset_updated[[#This Row],['[Final_Price(Rs.)']]])</f>
        <v>0</v>
      </c>
      <c r="V2362" s="5"/>
    </row>
    <row r="2363" spans="1:22">
      <c r="A2363" t="s">
        <v>9296</v>
      </c>
      <c r="B2363" t="s">
        <v>9297</v>
      </c>
      <c r="C2363" t="s">
        <v>68</v>
      </c>
      <c r="D2363" s="9" t="s">
        <v>9298</v>
      </c>
      <c r="E2363" s="8">
        <f>ecommerce_dataset_updated[[#This Row],[Price (Rs.)]]+0</f>
        <v>493.51</v>
      </c>
      <c r="F2363" s="6" t="s">
        <v>75</v>
      </c>
      <c r="G2363" s="7">
        <f>ecommerce_dataset_updated[[#This Row],[Discount (%)]]+0</f>
        <v>10</v>
      </c>
      <c r="H2363" s="6" t="s">
        <v>9299</v>
      </c>
      <c r="I2363" s="6">
        <f>ecommerce_dataset_updated[[#This Row],['[Price (Rs.)']]]*ecommerce_dataset_updated[[#This Row],['[Discount (%)']]]/100</f>
        <v>49.351000000000006</v>
      </c>
      <c r="J2363" s="6">
        <f>ecommerce_dataset_updated[[#This Row],[Final_Price(Rs.)]]+0</f>
        <v>444.16</v>
      </c>
      <c r="K2363" s="6">
        <f xml:space="preserve"> ecommerce_dataset_updated[[#This Row],['[Price (Rs.)']]]-ecommerce_dataset_updated[[#This Row],[Discount Amount _]]</f>
        <v>444.15899999999999</v>
      </c>
      <c r="L2363" t="s">
        <v>77</v>
      </c>
      <c r="M2363" t="s">
        <v>596</v>
      </c>
      <c r="N2363" s="4" t="s">
        <v>14071</v>
      </c>
      <c r="O2363" s="4" t="s">
        <v>14050</v>
      </c>
      <c r="P2363" s="4" t="s">
        <v>14079</v>
      </c>
      <c r="Q2363" s="5">
        <f>DATE(ecommerce_dataset_updated[[#This Row],[YYYY]],ecommerce_dataset_updated[[#This Row],[MM]],ecommerce_dataset_updated[[#This Row],[DD]])</f>
        <v>45559</v>
      </c>
      <c r="R2363" s="6" t="str">
        <f>TEXT(ecommerce_dataset_updated[[#This Row],['[Purchase_Date']]], "mmm")</f>
        <v>Sep</v>
      </c>
      <c r="S2363" s="6" t="str">
        <f>TEXT(ecommerce_dataset_updated[[#This Row],['[Purchase_Date']]], "ddd")</f>
        <v>Tue</v>
      </c>
      <c r="T2363" s="6">
        <f>ecommerce_dataset_updated[[#This Row],[Final_Price(Rs.) _]]-ecommerce_dataset_updated[[#This Row],['[Final_Price(Rs.)']]]</f>
        <v>-1.0000000000331966E-3</v>
      </c>
      <c r="U2363" s="6" t="b">
        <f xml:space="preserve"> AND(ecommerce_dataset_updated[[#This Row],[Final_Price(Rs.) _]]=ecommerce_dataset_updated[[#This Row],['[Final_Price(Rs.)']]])</f>
        <v>0</v>
      </c>
      <c r="V2363" s="5"/>
    </row>
    <row r="2364" spans="1:22">
      <c r="A2364" t="s">
        <v>9300</v>
      </c>
      <c r="B2364" t="s">
        <v>9301</v>
      </c>
      <c r="C2364" t="s">
        <v>68</v>
      </c>
      <c r="D2364" s="9" t="s">
        <v>9302</v>
      </c>
      <c r="E2364" s="8">
        <f>ecommerce_dataset_updated[[#This Row],[Price (Rs.)]]+0</f>
        <v>278.5</v>
      </c>
      <c r="F2364" s="6" t="s">
        <v>47</v>
      </c>
      <c r="G2364" s="7">
        <f>ecommerce_dataset_updated[[#This Row],[Discount (%)]]+0</f>
        <v>50</v>
      </c>
      <c r="H2364" s="6" t="s">
        <v>9303</v>
      </c>
      <c r="I2364" s="6">
        <f>ecommerce_dataset_updated[[#This Row],['[Price (Rs.)']]]*ecommerce_dataset_updated[[#This Row],['[Discount (%)']]]/100</f>
        <v>139.25</v>
      </c>
      <c r="J2364" s="6">
        <f>ecommerce_dataset_updated[[#This Row],[Final_Price(Rs.)]]+0</f>
        <v>139.25</v>
      </c>
      <c r="K2364" s="6">
        <f xml:space="preserve"> ecommerce_dataset_updated[[#This Row],['[Price (Rs.)']]]-ecommerce_dataset_updated[[#This Row],[Discount Amount _]]</f>
        <v>139.25</v>
      </c>
      <c r="L2364" t="s">
        <v>35</v>
      </c>
      <c r="M2364" t="s">
        <v>29</v>
      </c>
      <c r="N2364" s="4" t="s">
        <v>14052</v>
      </c>
      <c r="O2364" s="4" t="s">
        <v>14050</v>
      </c>
      <c r="P2364" s="4" t="s">
        <v>14079</v>
      </c>
      <c r="Q2364" s="5">
        <f>DATE(ecommerce_dataset_updated[[#This Row],[YYYY]],ecommerce_dataset_updated[[#This Row],[MM]],ecommerce_dataset_updated[[#This Row],[DD]])</f>
        <v>45536</v>
      </c>
      <c r="R2364" s="6" t="str">
        <f>TEXT(ecommerce_dataset_updated[[#This Row],['[Purchase_Date']]], "mmm")</f>
        <v>Sep</v>
      </c>
      <c r="S2364" s="6" t="str">
        <f>TEXT(ecommerce_dataset_updated[[#This Row],['[Purchase_Date']]], "ddd")</f>
        <v>Sun</v>
      </c>
      <c r="T2364" s="6">
        <f>ecommerce_dataset_updated[[#This Row],[Final_Price(Rs.) _]]-ecommerce_dataset_updated[[#This Row],['[Final_Price(Rs.)']]]</f>
        <v>0</v>
      </c>
      <c r="U2364" s="6" t="b">
        <f xml:space="preserve"> AND(ecommerce_dataset_updated[[#This Row],[Final_Price(Rs.) _]]=ecommerce_dataset_updated[[#This Row],['[Final_Price(Rs.)']]])</f>
        <v>1</v>
      </c>
      <c r="V2364" s="5"/>
    </row>
    <row r="2365" spans="1:22">
      <c r="A2365" t="s">
        <v>9304</v>
      </c>
      <c r="B2365" t="s">
        <v>9305</v>
      </c>
      <c r="C2365" t="s">
        <v>68</v>
      </c>
      <c r="D2365" s="9" t="s">
        <v>9306</v>
      </c>
      <c r="E2365" s="8">
        <f>ecommerce_dataset_updated[[#This Row],[Price (Rs.)]]+0</f>
        <v>176.59</v>
      </c>
      <c r="F2365" s="6" t="s">
        <v>47</v>
      </c>
      <c r="G2365" s="7">
        <f>ecommerce_dataset_updated[[#This Row],[Discount (%)]]+0</f>
        <v>50</v>
      </c>
      <c r="H2365" s="6" t="s">
        <v>9307</v>
      </c>
      <c r="I2365" s="6">
        <f>ecommerce_dataset_updated[[#This Row],['[Price (Rs.)']]]*ecommerce_dataset_updated[[#This Row],['[Discount (%)']]]/100</f>
        <v>88.295000000000002</v>
      </c>
      <c r="J2365" s="6">
        <f>ecommerce_dataset_updated[[#This Row],[Final_Price(Rs.)]]+0</f>
        <v>88.3</v>
      </c>
      <c r="K2365" s="6">
        <f xml:space="preserve"> ecommerce_dataset_updated[[#This Row],['[Price (Rs.)']]]-ecommerce_dataset_updated[[#This Row],[Discount Amount _]]</f>
        <v>88.295000000000002</v>
      </c>
      <c r="L2365" t="s">
        <v>14</v>
      </c>
      <c r="M2365" t="s">
        <v>329</v>
      </c>
      <c r="N2365" s="4" t="s">
        <v>14071</v>
      </c>
      <c r="O2365" s="4" t="s">
        <v>14067</v>
      </c>
      <c r="P2365" s="4" t="s">
        <v>14079</v>
      </c>
      <c r="Q2365" s="5">
        <f>DATE(ecommerce_dataset_updated[[#This Row],[YYYY]],ecommerce_dataset_updated[[#This Row],[MM]],ecommerce_dataset_updated[[#This Row],[DD]])</f>
        <v>45497</v>
      </c>
      <c r="R2365" s="6" t="str">
        <f>TEXT(ecommerce_dataset_updated[[#This Row],['[Purchase_Date']]], "mmm")</f>
        <v>Jul</v>
      </c>
      <c r="S2365" s="6" t="str">
        <f>TEXT(ecommerce_dataset_updated[[#This Row],['[Purchase_Date']]], "ddd")</f>
        <v>Wed</v>
      </c>
      <c r="T2365" s="6">
        <f>ecommerce_dataset_updated[[#This Row],[Final_Price(Rs.) _]]-ecommerce_dataset_updated[[#This Row],['[Final_Price(Rs.)']]]</f>
        <v>-4.9999999999954525E-3</v>
      </c>
      <c r="U2365" s="6" t="b">
        <f xml:space="preserve"> AND(ecommerce_dataset_updated[[#This Row],[Final_Price(Rs.) _]]=ecommerce_dataset_updated[[#This Row],['[Final_Price(Rs.)']]])</f>
        <v>0</v>
      </c>
      <c r="V2365" s="5"/>
    </row>
    <row r="2366" spans="1:22">
      <c r="A2366" t="s">
        <v>9308</v>
      </c>
      <c r="B2366" t="s">
        <v>9309</v>
      </c>
      <c r="C2366" t="s">
        <v>39</v>
      </c>
      <c r="D2366" s="9" t="s">
        <v>9310</v>
      </c>
      <c r="E2366" s="8">
        <f>ecommerce_dataset_updated[[#This Row],[Price (Rs.)]]+0</f>
        <v>72.08</v>
      </c>
      <c r="F2366" s="6" t="s">
        <v>12</v>
      </c>
      <c r="G2366" s="7">
        <f>ecommerce_dataset_updated[[#This Row],[Discount (%)]]+0</f>
        <v>15</v>
      </c>
      <c r="H2366" s="6" t="s">
        <v>7856</v>
      </c>
      <c r="I2366" s="6">
        <f>ecommerce_dataset_updated[[#This Row],['[Price (Rs.)']]]*ecommerce_dataset_updated[[#This Row],['[Discount (%)']]]/100</f>
        <v>10.812000000000001</v>
      </c>
      <c r="J2366" s="6">
        <f>ecommerce_dataset_updated[[#This Row],[Final_Price(Rs.)]]+0</f>
        <v>61.27</v>
      </c>
      <c r="K2366" s="6">
        <f xml:space="preserve"> ecommerce_dataset_updated[[#This Row],['[Price (Rs.)']]]-ecommerce_dataset_updated[[#This Row],[Discount Amount _]]</f>
        <v>61.268000000000001</v>
      </c>
      <c r="L2366" t="s">
        <v>35</v>
      </c>
      <c r="M2366" t="s">
        <v>1076</v>
      </c>
      <c r="N2366" s="4" t="s">
        <v>12</v>
      </c>
      <c r="O2366" s="4" t="s">
        <v>14067</v>
      </c>
      <c r="P2366" s="4" t="s">
        <v>14079</v>
      </c>
      <c r="Q2366" s="5">
        <f>DATE(ecommerce_dataset_updated[[#This Row],[YYYY]],ecommerce_dataset_updated[[#This Row],[MM]],ecommerce_dataset_updated[[#This Row],[DD]])</f>
        <v>45488</v>
      </c>
      <c r="R2366" s="6" t="str">
        <f>TEXT(ecommerce_dataset_updated[[#This Row],['[Purchase_Date']]], "mmm")</f>
        <v>Jul</v>
      </c>
      <c r="S2366" s="6" t="str">
        <f>TEXT(ecommerce_dataset_updated[[#This Row],['[Purchase_Date']]], "ddd")</f>
        <v>Mon</v>
      </c>
      <c r="T2366" s="6">
        <f>ecommerce_dataset_updated[[#This Row],[Final_Price(Rs.) _]]-ecommerce_dataset_updated[[#This Row],['[Final_Price(Rs.)']]]</f>
        <v>-2.0000000000024443E-3</v>
      </c>
      <c r="U2366" s="6" t="b">
        <f xml:space="preserve"> AND(ecommerce_dataset_updated[[#This Row],[Final_Price(Rs.) _]]=ecommerce_dataset_updated[[#This Row],['[Final_Price(Rs.)']]])</f>
        <v>0</v>
      </c>
      <c r="V2366" s="5"/>
    </row>
    <row r="2367" spans="1:22">
      <c r="A2367" t="s">
        <v>9311</v>
      </c>
      <c r="B2367" t="s">
        <v>9312</v>
      </c>
      <c r="C2367" t="s">
        <v>39</v>
      </c>
      <c r="D2367" s="9" t="s">
        <v>9313</v>
      </c>
      <c r="E2367" s="8">
        <f>ecommerce_dataset_updated[[#This Row],[Price (Rs.)]]+0</f>
        <v>497.92</v>
      </c>
      <c r="F2367" s="6" t="s">
        <v>26</v>
      </c>
      <c r="G2367" s="7">
        <f>ecommerce_dataset_updated[[#This Row],[Discount (%)]]+0</f>
        <v>25</v>
      </c>
      <c r="H2367" s="6" t="s">
        <v>9314</v>
      </c>
      <c r="I2367" s="6">
        <f>ecommerce_dataset_updated[[#This Row],['[Price (Rs.)']]]*ecommerce_dataset_updated[[#This Row],['[Discount (%)']]]/100</f>
        <v>124.48</v>
      </c>
      <c r="J2367" s="6">
        <f>ecommerce_dataset_updated[[#This Row],[Final_Price(Rs.)]]+0</f>
        <v>373.44</v>
      </c>
      <c r="K2367" s="6">
        <f xml:space="preserve"> ecommerce_dataset_updated[[#This Row],['[Price (Rs.)']]]-ecommerce_dataset_updated[[#This Row],[Discount Amount _]]</f>
        <v>373.44</v>
      </c>
      <c r="L2367" t="s">
        <v>120</v>
      </c>
      <c r="M2367" t="s">
        <v>1352</v>
      </c>
      <c r="N2367" s="4" t="s">
        <v>14067</v>
      </c>
      <c r="O2367" s="4" t="s">
        <v>14052</v>
      </c>
      <c r="P2367" s="4" t="s">
        <v>14079</v>
      </c>
      <c r="Q2367" s="5">
        <f>DATE(ecommerce_dataset_updated[[#This Row],[YYYY]],ecommerce_dataset_updated[[#This Row],[MM]],ecommerce_dataset_updated[[#This Row],[DD]])</f>
        <v>45298</v>
      </c>
      <c r="R2367" s="6" t="str">
        <f>TEXT(ecommerce_dataset_updated[[#This Row],['[Purchase_Date']]], "mmm")</f>
        <v>Jan</v>
      </c>
      <c r="S2367" s="6" t="str">
        <f>TEXT(ecommerce_dataset_updated[[#This Row],['[Purchase_Date']]], "ddd")</f>
        <v>Sun</v>
      </c>
      <c r="T2367" s="6">
        <f>ecommerce_dataset_updated[[#This Row],[Final_Price(Rs.) _]]-ecommerce_dataset_updated[[#This Row],['[Final_Price(Rs.)']]]</f>
        <v>0</v>
      </c>
      <c r="U2367" s="6" t="b">
        <f xml:space="preserve"> AND(ecommerce_dataset_updated[[#This Row],[Final_Price(Rs.) _]]=ecommerce_dataset_updated[[#This Row],['[Final_Price(Rs.)']]])</f>
        <v>1</v>
      </c>
      <c r="V2367" s="5"/>
    </row>
    <row r="2368" spans="1:22">
      <c r="A2368" t="s">
        <v>9315</v>
      </c>
      <c r="B2368" t="s">
        <v>9316</v>
      </c>
      <c r="C2368" t="s">
        <v>39</v>
      </c>
      <c r="D2368" s="9" t="s">
        <v>9317</v>
      </c>
      <c r="E2368" s="8">
        <f>ecommerce_dataset_updated[[#This Row],[Price (Rs.)]]+0</f>
        <v>333.66</v>
      </c>
      <c r="F2368" s="6" t="s">
        <v>53</v>
      </c>
      <c r="G2368" s="7">
        <f>ecommerce_dataset_updated[[#This Row],[Discount (%)]]+0</f>
        <v>5</v>
      </c>
      <c r="H2368" s="6" t="s">
        <v>9318</v>
      </c>
      <c r="I2368" s="6">
        <f>ecommerce_dataset_updated[[#This Row],['[Price (Rs.)']]]*ecommerce_dataset_updated[[#This Row],['[Discount (%)']]]/100</f>
        <v>16.683000000000003</v>
      </c>
      <c r="J2368" s="6">
        <f>ecommerce_dataset_updated[[#This Row],[Final_Price(Rs.)]]+0</f>
        <v>316.98</v>
      </c>
      <c r="K2368" s="6">
        <f xml:space="preserve"> ecommerce_dataset_updated[[#This Row],['[Price (Rs.)']]]-ecommerce_dataset_updated[[#This Row],[Discount Amount _]]</f>
        <v>316.97700000000003</v>
      </c>
      <c r="L2368" t="s">
        <v>14</v>
      </c>
      <c r="M2368" t="s">
        <v>2875</v>
      </c>
      <c r="N2368" s="4" t="s">
        <v>14066</v>
      </c>
      <c r="O2368" s="4" t="s">
        <v>14055</v>
      </c>
      <c r="P2368" s="4" t="s">
        <v>14079</v>
      </c>
      <c r="Q2368" s="5">
        <f>DATE(ecommerce_dataset_updated[[#This Row],[YYYY]],ecommerce_dataset_updated[[#This Row],[MM]],ecommerce_dataset_updated[[#This Row],[DD]])</f>
        <v>45523</v>
      </c>
      <c r="R2368" s="6" t="str">
        <f>TEXT(ecommerce_dataset_updated[[#This Row],['[Purchase_Date']]], "mmm")</f>
        <v>Aug</v>
      </c>
      <c r="S2368" s="6" t="str">
        <f>TEXT(ecommerce_dataset_updated[[#This Row],['[Purchase_Date']]], "ddd")</f>
        <v>Mon</v>
      </c>
      <c r="T2368" s="6">
        <f>ecommerce_dataset_updated[[#This Row],[Final_Price(Rs.) _]]-ecommerce_dataset_updated[[#This Row],['[Final_Price(Rs.)']]]</f>
        <v>-2.9999999999859028E-3</v>
      </c>
      <c r="U2368" s="6" t="b">
        <f xml:space="preserve"> AND(ecommerce_dataset_updated[[#This Row],[Final_Price(Rs.) _]]=ecommerce_dataset_updated[[#This Row],['[Final_Price(Rs.)']]])</f>
        <v>0</v>
      </c>
      <c r="V2368" s="5"/>
    </row>
    <row r="2369" spans="1:22">
      <c r="A2369" t="s">
        <v>9319</v>
      </c>
      <c r="B2369" t="s">
        <v>9320</v>
      </c>
      <c r="C2369" t="s">
        <v>39</v>
      </c>
      <c r="D2369" s="9" t="s">
        <v>9321</v>
      </c>
      <c r="E2369" s="8">
        <f>ecommerce_dataset_updated[[#This Row],[Price (Rs.)]]+0</f>
        <v>416.11</v>
      </c>
      <c r="F2369" s="6" t="s">
        <v>107</v>
      </c>
      <c r="G2369" s="7">
        <f>ecommerce_dataset_updated[[#This Row],[Discount (%)]]+0</f>
        <v>0</v>
      </c>
      <c r="H2369" s="6" t="s">
        <v>9321</v>
      </c>
      <c r="I2369" s="6">
        <f>ecommerce_dataset_updated[[#This Row],['[Price (Rs.)']]]*ecommerce_dataset_updated[[#This Row],['[Discount (%)']]]/100</f>
        <v>0</v>
      </c>
      <c r="J2369" s="6">
        <f>ecommerce_dataset_updated[[#This Row],[Final_Price(Rs.)]]+0</f>
        <v>416.11</v>
      </c>
      <c r="K2369" s="6">
        <f xml:space="preserve"> ecommerce_dataset_updated[[#This Row],['[Price (Rs.)']]]-ecommerce_dataset_updated[[#This Row],[Discount Amount _]]</f>
        <v>416.11</v>
      </c>
      <c r="L2369" t="s">
        <v>28</v>
      </c>
      <c r="M2369" t="s">
        <v>672</v>
      </c>
      <c r="N2369" s="4" t="s">
        <v>14063</v>
      </c>
      <c r="O2369" s="4" t="s">
        <v>14053</v>
      </c>
      <c r="P2369" s="4" t="s">
        <v>14079</v>
      </c>
      <c r="Q2369" s="5">
        <f>DATE(ecommerce_dataset_updated[[#This Row],[YYYY]],ecommerce_dataset_updated[[#This Row],[MM]],ecommerce_dataset_updated[[#This Row],[DD]])</f>
        <v>45399</v>
      </c>
      <c r="R2369" s="6" t="str">
        <f>TEXT(ecommerce_dataset_updated[[#This Row],['[Purchase_Date']]], "mmm")</f>
        <v>Apr</v>
      </c>
      <c r="S2369" s="6" t="str">
        <f>TEXT(ecommerce_dataset_updated[[#This Row],['[Purchase_Date']]], "ddd")</f>
        <v>Wed</v>
      </c>
      <c r="T2369" s="6">
        <f>ecommerce_dataset_updated[[#This Row],[Final_Price(Rs.) _]]-ecommerce_dataset_updated[[#This Row],['[Final_Price(Rs.)']]]</f>
        <v>0</v>
      </c>
      <c r="U2369" s="6" t="b">
        <f xml:space="preserve"> AND(ecommerce_dataset_updated[[#This Row],[Final_Price(Rs.) _]]=ecommerce_dataset_updated[[#This Row],['[Final_Price(Rs.)']]])</f>
        <v>1</v>
      </c>
      <c r="V2369" s="5"/>
    </row>
    <row r="2370" spans="1:22">
      <c r="A2370" t="s">
        <v>9322</v>
      </c>
      <c r="B2370" t="s">
        <v>9323</v>
      </c>
      <c r="C2370" t="s">
        <v>18</v>
      </c>
      <c r="D2370" s="9" t="s">
        <v>9324</v>
      </c>
      <c r="E2370" s="8">
        <f>ecommerce_dataset_updated[[#This Row],[Price (Rs.)]]+0</f>
        <v>494.49</v>
      </c>
      <c r="F2370" s="6" t="s">
        <v>154</v>
      </c>
      <c r="G2370" s="7">
        <f>ecommerce_dataset_updated[[#This Row],[Discount (%)]]+0</f>
        <v>30</v>
      </c>
      <c r="H2370" s="6" t="s">
        <v>9325</v>
      </c>
      <c r="I2370" s="6">
        <f>ecommerce_dataset_updated[[#This Row],['[Price (Rs.)']]]*ecommerce_dataset_updated[[#This Row],['[Discount (%)']]]/100</f>
        <v>148.34700000000001</v>
      </c>
      <c r="J2370" s="6">
        <f>ecommerce_dataset_updated[[#This Row],[Final_Price(Rs.)]]+0</f>
        <v>346.14</v>
      </c>
      <c r="K2370" s="6">
        <f xml:space="preserve"> ecommerce_dataset_updated[[#This Row],['[Price (Rs.)']]]-ecommerce_dataset_updated[[#This Row],[Discount Amount _]]</f>
        <v>346.14300000000003</v>
      </c>
      <c r="L2370" t="s">
        <v>120</v>
      </c>
      <c r="M2370" t="s">
        <v>357</v>
      </c>
      <c r="N2370" s="4" t="s">
        <v>14058</v>
      </c>
      <c r="O2370" s="4" t="s">
        <v>14052</v>
      </c>
      <c r="P2370" s="4" t="s">
        <v>14079</v>
      </c>
      <c r="Q2370" s="5">
        <f>DATE(ecommerce_dataset_updated[[#This Row],[YYYY]],ecommerce_dataset_updated[[#This Row],[MM]],ecommerce_dataset_updated[[#This Row],[DD]])</f>
        <v>45320</v>
      </c>
      <c r="R2370" s="6" t="str">
        <f>TEXT(ecommerce_dataset_updated[[#This Row],['[Purchase_Date']]], "mmm")</f>
        <v>Jan</v>
      </c>
      <c r="S2370" s="6" t="str">
        <f>TEXT(ecommerce_dataset_updated[[#This Row],['[Purchase_Date']]], "ddd")</f>
        <v>Mon</v>
      </c>
      <c r="T2370" s="6">
        <f>ecommerce_dataset_updated[[#This Row],[Final_Price(Rs.) _]]-ecommerce_dataset_updated[[#This Row],['[Final_Price(Rs.)']]]</f>
        <v>3.0000000000427463E-3</v>
      </c>
      <c r="U2370" s="6" t="b">
        <f xml:space="preserve"> AND(ecommerce_dataset_updated[[#This Row],[Final_Price(Rs.) _]]=ecommerce_dataset_updated[[#This Row],['[Final_Price(Rs.)']]])</f>
        <v>0</v>
      </c>
      <c r="V2370" s="5"/>
    </row>
    <row r="2371" spans="1:22">
      <c r="A2371" t="s">
        <v>9326</v>
      </c>
      <c r="B2371" t="s">
        <v>9327</v>
      </c>
      <c r="C2371" t="s">
        <v>18</v>
      </c>
      <c r="D2371" s="9" t="s">
        <v>9328</v>
      </c>
      <c r="E2371" s="8">
        <f>ecommerce_dataset_updated[[#This Row],[Price (Rs.)]]+0</f>
        <v>22.12</v>
      </c>
      <c r="F2371" s="6" t="s">
        <v>47</v>
      </c>
      <c r="G2371" s="7">
        <f>ecommerce_dataset_updated[[#This Row],[Discount (%)]]+0</f>
        <v>50</v>
      </c>
      <c r="H2371" s="6" t="s">
        <v>8088</v>
      </c>
      <c r="I2371" s="6">
        <f>ecommerce_dataset_updated[[#This Row],['[Price (Rs.)']]]*ecommerce_dataset_updated[[#This Row],['[Discount (%)']]]/100</f>
        <v>11.06</v>
      </c>
      <c r="J2371" s="6">
        <f>ecommerce_dataset_updated[[#This Row],[Final_Price(Rs.)]]+0</f>
        <v>11.06</v>
      </c>
      <c r="K2371" s="6">
        <f xml:space="preserve"> ecommerce_dataset_updated[[#This Row],['[Price (Rs.)']]]-ecommerce_dataset_updated[[#This Row],[Discount Amount _]]</f>
        <v>11.06</v>
      </c>
      <c r="L2371" t="s">
        <v>120</v>
      </c>
      <c r="M2371" t="s">
        <v>631</v>
      </c>
      <c r="N2371" s="4" t="s">
        <v>12</v>
      </c>
      <c r="O2371" s="4" t="s">
        <v>14057</v>
      </c>
      <c r="P2371" s="4" t="s">
        <v>14079</v>
      </c>
      <c r="Q2371" s="5">
        <f>DATE(ecommerce_dataset_updated[[#This Row],[YYYY]],ecommerce_dataset_updated[[#This Row],[MM]],ecommerce_dataset_updated[[#This Row],[DD]])</f>
        <v>45366</v>
      </c>
      <c r="R2371" s="6" t="str">
        <f>TEXT(ecommerce_dataset_updated[[#This Row],['[Purchase_Date']]], "mmm")</f>
        <v>Mar</v>
      </c>
      <c r="S2371" s="6" t="str">
        <f>TEXT(ecommerce_dataset_updated[[#This Row],['[Purchase_Date']]], "ddd")</f>
        <v>Fri</v>
      </c>
      <c r="T2371" s="6">
        <f>ecommerce_dataset_updated[[#This Row],[Final_Price(Rs.) _]]-ecommerce_dataset_updated[[#This Row],['[Final_Price(Rs.)']]]</f>
        <v>0</v>
      </c>
      <c r="U2371" s="6" t="b">
        <f xml:space="preserve"> AND(ecommerce_dataset_updated[[#This Row],[Final_Price(Rs.) _]]=ecommerce_dataset_updated[[#This Row],['[Final_Price(Rs.)']]])</f>
        <v>1</v>
      </c>
      <c r="V2371" s="5"/>
    </row>
    <row r="2372" spans="1:22">
      <c r="A2372" t="s">
        <v>9329</v>
      </c>
      <c r="B2372" t="s">
        <v>9330</v>
      </c>
      <c r="C2372" t="s">
        <v>32</v>
      </c>
      <c r="D2372" s="9" t="s">
        <v>9331</v>
      </c>
      <c r="E2372" s="8">
        <f>ecommerce_dataset_updated[[#This Row],[Price (Rs.)]]+0</f>
        <v>178.5</v>
      </c>
      <c r="F2372" s="6" t="s">
        <v>26</v>
      </c>
      <c r="G2372" s="7">
        <f>ecommerce_dataset_updated[[#This Row],[Discount (%)]]+0</f>
        <v>25</v>
      </c>
      <c r="H2372" s="6" t="s">
        <v>9332</v>
      </c>
      <c r="I2372" s="6">
        <f>ecommerce_dataset_updated[[#This Row],['[Price (Rs.)']]]*ecommerce_dataset_updated[[#This Row],['[Discount (%)']]]/100</f>
        <v>44.625</v>
      </c>
      <c r="J2372" s="6">
        <f>ecommerce_dataset_updated[[#This Row],[Final_Price(Rs.)]]+0</f>
        <v>133.88</v>
      </c>
      <c r="K2372" s="6">
        <f xml:space="preserve"> ecommerce_dataset_updated[[#This Row],['[Price (Rs.)']]]-ecommerce_dataset_updated[[#This Row],[Discount Amount _]]</f>
        <v>133.875</v>
      </c>
      <c r="L2372" t="s">
        <v>77</v>
      </c>
      <c r="M2372" t="s">
        <v>1081</v>
      </c>
      <c r="N2372" s="4" t="s">
        <v>12</v>
      </c>
      <c r="O2372" s="4" t="s">
        <v>14049</v>
      </c>
      <c r="P2372" s="4" t="s">
        <v>14079</v>
      </c>
      <c r="Q2372" s="5">
        <f>DATE(ecommerce_dataset_updated[[#This Row],[YYYY]],ecommerce_dataset_updated[[#This Row],[MM]],ecommerce_dataset_updated[[#This Row],[DD]])</f>
        <v>45611</v>
      </c>
      <c r="R2372" s="6" t="str">
        <f>TEXT(ecommerce_dataset_updated[[#This Row],['[Purchase_Date']]], "mmm")</f>
        <v>Nov</v>
      </c>
      <c r="S2372" s="6" t="str">
        <f>TEXT(ecommerce_dataset_updated[[#This Row],['[Purchase_Date']]], "ddd")</f>
        <v>Fri</v>
      </c>
      <c r="T2372" s="6">
        <f>ecommerce_dataset_updated[[#This Row],[Final_Price(Rs.) _]]-ecommerce_dataset_updated[[#This Row],['[Final_Price(Rs.)']]]</f>
        <v>-4.9999999999954525E-3</v>
      </c>
      <c r="U2372" s="6" t="b">
        <f xml:space="preserve"> AND(ecommerce_dataset_updated[[#This Row],[Final_Price(Rs.) _]]=ecommerce_dataset_updated[[#This Row],['[Final_Price(Rs.)']]])</f>
        <v>0</v>
      </c>
      <c r="V2372" s="5"/>
    </row>
    <row r="2373" spans="1:22">
      <c r="A2373" t="s">
        <v>9333</v>
      </c>
      <c r="B2373" t="s">
        <v>9334</v>
      </c>
      <c r="C2373" t="s">
        <v>45</v>
      </c>
      <c r="D2373" s="9" t="s">
        <v>9335</v>
      </c>
      <c r="E2373" s="8">
        <f>ecommerce_dataset_updated[[#This Row],[Price (Rs.)]]+0</f>
        <v>219.2</v>
      </c>
      <c r="F2373" s="6" t="s">
        <v>154</v>
      </c>
      <c r="G2373" s="7">
        <f>ecommerce_dataset_updated[[#This Row],[Discount (%)]]+0</f>
        <v>30</v>
      </c>
      <c r="H2373" s="6" t="s">
        <v>9336</v>
      </c>
      <c r="I2373" s="6">
        <f>ecommerce_dataset_updated[[#This Row],['[Price (Rs.)']]]*ecommerce_dataset_updated[[#This Row],['[Discount (%)']]]/100</f>
        <v>65.760000000000005</v>
      </c>
      <c r="J2373" s="6">
        <f>ecommerce_dataset_updated[[#This Row],[Final_Price(Rs.)]]+0</f>
        <v>153.44</v>
      </c>
      <c r="K2373" s="6">
        <f xml:space="preserve"> ecommerce_dataset_updated[[#This Row],['[Price (Rs.)']]]-ecommerce_dataset_updated[[#This Row],[Discount Amount _]]</f>
        <v>153.44</v>
      </c>
      <c r="L2373" t="s">
        <v>120</v>
      </c>
      <c r="M2373" t="s">
        <v>1195</v>
      </c>
      <c r="N2373" s="4" t="s">
        <v>14054</v>
      </c>
      <c r="O2373" s="4" t="s">
        <v>14053</v>
      </c>
      <c r="P2373" s="4" t="s">
        <v>14079</v>
      </c>
      <c r="Q2373" s="5">
        <f>DATE(ecommerce_dataset_updated[[#This Row],[YYYY]],ecommerce_dataset_updated[[#This Row],[MM]],ecommerce_dataset_updated[[#This Row],[DD]])</f>
        <v>45409</v>
      </c>
      <c r="R2373" s="6" t="str">
        <f>TEXT(ecommerce_dataset_updated[[#This Row],['[Purchase_Date']]], "mmm")</f>
        <v>Apr</v>
      </c>
      <c r="S2373" s="6" t="str">
        <f>TEXT(ecommerce_dataset_updated[[#This Row],['[Purchase_Date']]], "ddd")</f>
        <v>Sat</v>
      </c>
      <c r="T2373" s="6">
        <f>ecommerce_dataset_updated[[#This Row],[Final_Price(Rs.) _]]-ecommerce_dataset_updated[[#This Row],['[Final_Price(Rs.)']]]</f>
        <v>0</v>
      </c>
      <c r="U2373" s="6" t="b">
        <f xml:space="preserve"> AND(ecommerce_dataset_updated[[#This Row],[Final_Price(Rs.) _]]=ecommerce_dataset_updated[[#This Row],['[Final_Price(Rs.)']]])</f>
        <v>1</v>
      </c>
      <c r="V2373" s="5"/>
    </row>
    <row r="2374" spans="1:22">
      <c r="A2374" t="s">
        <v>9337</v>
      </c>
      <c r="B2374" t="s">
        <v>9338</v>
      </c>
      <c r="C2374" t="s">
        <v>114</v>
      </c>
      <c r="D2374" s="9" t="s">
        <v>9339</v>
      </c>
      <c r="E2374" s="8">
        <f>ecommerce_dataset_updated[[#This Row],[Price (Rs.)]]+0</f>
        <v>310.01</v>
      </c>
      <c r="F2374" s="6" t="s">
        <v>75</v>
      </c>
      <c r="G2374" s="7">
        <f>ecommerce_dataset_updated[[#This Row],[Discount (%)]]+0</f>
        <v>10</v>
      </c>
      <c r="H2374" s="6" t="s">
        <v>9340</v>
      </c>
      <c r="I2374" s="6">
        <f>ecommerce_dataset_updated[[#This Row],['[Price (Rs.)']]]*ecommerce_dataset_updated[[#This Row],['[Discount (%)']]]/100</f>
        <v>31.000999999999998</v>
      </c>
      <c r="J2374" s="6">
        <f>ecommerce_dataset_updated[[#This Row],[Final_Price(Rs.)]]+0</f>
        <v>279.01</v>
      </c>
      <c r="K2374" s="6">
        <f xml:space="preserve"> ecommerce_dataset_updated[[#This Row],['[Price (Rs.)']]]-ecommerce_dataset_updated[[#This Row],[Discount Amount _]]</f>
        <v>279.00900000000001</v>
      </c>
      <c r="L2374" t="s">
        <v>120</v>
      </c>
      <c r="M2374" t="s">
        <v>2000</v>
      </c>
      <c r="N2374" s="4" t="s">
        <v>26</v>
      </c>
      <c r="O2374" s="4" t="s">
        <v>14067</v>
      </c>
      <c r="P2374" s="4" t="s">
        <v>14079</v>
      </c>
      <c r="Q2374" s="5">
        <f>DATE(ecommerce_dataset_updated[[#This Row],[YYYY]],ecommerce_dataset_updated[[#This Row],[MM]],ecommerce_dataset_updated[[#This Row],[DD]])</f>
        <v>45498</v>
      </c>
      <c r="R2374" s="6" t="str">
        <f>TEXT(ecommerce_dataset_updated[[#This Row],['[Purchase_Date']]], "mmm")</f>
        <v>Jul</v>
      </c>
      <c r="S2374" s="6" t="str">
        <f>TEXT(ecommerce_dataset_updated[[#This Row],['[Purchase_Date']]], "ddd")</f>
        <v>Thu</v>
      </c>
      <c r="T2374" s="6">
        <f>ecommerce_dataset_updated[[#This Row],[Final_Price(Rs.) _]]-ecommerce_dataset_updated[[#This Row],['[Final_Price(Rs.)']]]</f>
        <v>-9.9999999997635314E-4</v>
      </c>
      <c r="U2374" s="6" t="b">
        <f xml:space="preserve"> AND(ecommerce_dataset_updated[[#This Row],[Final_Price(Rs.) _]]=ecommerce_dataset_updated[[#This Row],['[Final_Price(Rs.)']]])</f>
        <v>0</v>
      </c>
      <c r="V2374" s="5"/>
    </row>
    <row r="2375" spans="1:22">
      <c r="A2375" t="s">
        <v>9341</v>
      </c>
      <c r="B2375" t="s">
        <v>9342</v>
      </c>
      <c r="C2375" t="s">
        <v>32</v>
      </c>
      <c r="D2375" s="9" t="s">
        <v>9343</v>
      </c>
      <c r="E2375" s="8">
        <f>ecommerce_dataset_updated[[#This Row],[Price (Rs.)]]+0</f>
        <v>175.18</v>
      </c>
      <c r="F2375" s="6" t="s">
        <v>75</v>
      </c>
      <c r="G2375" s="7">
        <f>ecommerce_dataset_updated[[#This Row],[Discount (%)]]+0</f>
        <v>10</v>
      </c>
      <c r="H2375" s="6" t="s">
        <v>9344</v>
      </c>
      <c r="I2375" s="6">
        <f>ecommerce_dataset_updated[[#This Row],['[Price (Rs.)']]]*ecommerce_dataset_updated[[#This Row],['[Discount (%)']]]/100</f>
        <v>17.518000000000001</v>
      </c>
      <c r="J2375" s="6">
        <f>ecommerce_dataset_updated[[#This Row],[Final_Price(Rs.)]]+0</f>
        <v>157.66</v>
      </c>
      <c r="K2375" s="6">
        <f xml:space="preserve"> ecommerce_dataset_updated[[#This Row],['[Price (Rs.)']]]-ecommerce_dataset_updated[[#This Row],[Discount Amount _]]</f>
        <v>157.66200000000001</v>
      </c>
      <c r="L2375" t="s">
        <v>120</v>
      </c>
      <c r="M2375" t="s">
        <v>1014</v>
      </c>
      <c r="N2375" s="4" t="s">
        <v>14066</v>
      </c>
      <c r="O2375" s="4" t="s">
        <v>14062</v>
      </c>
      <c r="P2375" s="4" t="s">
        <v>14079</v>
      </c>
      <c r="Q2375" s="5">
        <f>DATE(ecommerce_dataset_updated[[#This Row],[YYYY]],ecommerce_dataset_updated[[#This Row],[MM]],ecommerce_dataset_updated[[#This Row],[DD]])</f>
        <v>45462</v>
      </c>
      <c r="R2375" s="6" t="str">
        <f>TEXT(ecommerce_dataset_updated[[#This Row],['[Purchase_Date']]], "mmm")</f>
        <v>Jun</v>
      </c>
      <c r="S2375" s="6" t="str">
        <f>TEXT(ecommerce_dataset_updated[[#This Row],['[Purchase_Date']]], "ddd")</f>
        <v>Wed</v>
      </c>
      <c r="T2375" s="6">
        <f>ecommerce_dataset_updated[[#This Row],[Final_Price(Rs.) _]]-ecommerce_dataset_updated[[#This Row],['[Final_Price(Rs.)']]]</f>
        <v>2.0000000000095497E-3</v>
      </c>
      <c r="U2375" s="6" t="b">
        <f xml:space="preserve"> AND(ecommerce_dataset_updated[[#This Row],[Final_Price(Rs.) _]]=ecommerce_dataset_updated[[#This Row],['[Final_Price(Rs.)']]])</f>
        <v>0</v>
      </c>
      <c r="V2375" s="5"/>
    </row>
    <row r="2376" spans="1:22">
      <c r="A2376" t="s">
        <v>9345</v>
      </c>
      <c r="B2376" t="s">
        <v>9346</v>
      </c>
      <c r="C2376" t="s">
        <v>39</v>
      </c>
      <c r="D2376" s="9" t="s">
        <v>9347</v>
      </c>
      <c r="E2376" s="8">
        <f>ecommerce_dataset_updated[[#This Row],[Price (Rs.)]]+0</f>
        <v>464.54</v>
      </c>
      <c r="F2376" s="6" t="s">
        <v>75</v>
      </c>
      <c r="G2376" s="7">
        <f>ecommerce_dataset_updated[[#This Row],[Discount (%)]]+0</f>
        <v>10</v>
      </c>
      <c r="H2376" s="6" t="s">
        <v>9348</v>
      </c>
      <c r="I2376" s="6">
        <f>ecommerce_dataset_updated[[#This Row],['[Price (Rs.)']]]*ecommerce_dataset_updated[[#This Row],['[Discount (%)']]]/100</f>
        <v>46.454000000000008</v>
      </c>
      <c r="J2376" s="6">
        <f>ecommerce_dataset_updated[[#This Row],[Final_Price(Rs.)]]+0</f>
        <v>418.09</v>
      </c>
      <c r="K2376" s="6">
        <f xml:space="preserve"> ecommerce_dataset_updated[[#This Row],['[Price (Rs.)']]]-ecommerce_dataset_updated[[#This Row],[Discount Amount _]]</f>
        <v>418.08600000000001</v>
      </c>
      <c r="L2376" t="s">
        <v>77</v>
      </c>
      <c r="M2376" t="s">
        <v>55</v>
      </c>
      <c r="N2376" s="4" t="s">
        <v>14056</v>
      </c>
      <c r="O2376" s="4" t="s">
        <v>14057</v>
      </c>
      <c r="P2376" s="4" t="s">
        <v>14079</v>
      </c>
      <c r="Q2376" s="5">
        <f>DATE(ecommerce_dataset_updated[[#This Row],[YYYY]],ecommerce_dataset_updated[[#This Row],[MM]],ecommerce_dataset_updated[[#This Row],[DD]])</f>
        <v>45379</v>
      </c>
      <c r="R2376" s="6" t="str">
        <f>TEXT(ecommerce_dataset_updated[[#This Row],['[Purchase_Date']]], "mmm")</f>
        <v>Mar</v>
      </c>
      <c r="S2376" s="6" t="str">
        <f>TEXT(ecommerce_dataset_updated[[#This Row],['[Purchase_Date']]], "ddd")</f>
        <v>Thu</v>
      </c>
      <c r="T2376" s="6">
        <f>ecommerce_dataset_updated[[#This Row],[Final_Price(Rs.) _]]-ecommerce_dataset_updated[[#This Row],['[Final_Price(Rs.)']]]</f>
        <v>-3.999999999962256E-3</v>
      </c>
      <c r="U2376" s="6" t="b">
        <f xml:space="preserve"> AND(ecommerce_dataset_updated[[#This Row],[Final_Price(Rs.) _]]=ecommerce_dataset_updated[[#This Row],['[Final_Price(Rs.)']]])</f>
        <v>0</v>
      </c>
      <c r="V2376" s="5"/>
    </row>
    <row r="2377" spans="1:22">
      <c r="A2377" t="s">
        <v>9349</v>
      </c>
      <c r="B2377" t="s">
        <v>9350</v>
      </c>
      <c r="C2377" t="s">
        <v>10</v>
      </c>
      <c r="D2377" s="9" t="s">
        <v>9351</v>
      </c>
      <c r="E2377" s="8">
        <f>ecommerce_dataset_updated[[#This Row],[Price (Rs.)]]+0</f>
        <v>345.03</v>
      </c>
      <c r="F2377" s="6" t="s">
        <v>26</v>
      </c>
      <c r="G2377" s="7">
        <f>ecommerce_dataset_updated[[#This Row],[Discount (%)]]+0</f>
        <v>25</v>
      </c>
      <c r="H2377" s="6" t="s">
        <v>9352</v>
      </c>
      <c r="I2377" s="6">
        <f>ecommerce_dataset_updated[[#This Row],['[Price (Rs.)']]]*ecommerce_dataset_updated[[#This Row],['[Discount (%)']]]/100</f>
        <v>86.257499999999993</v>
      </c>
      <c r="J2377" s="6">
        <f>ecommerce_dataset_updated[[#This Row],[Final_Price(Rs.)]]+0</f>
        <v>258.77</v>
      </c>
      <c r="K2377" s="6">
        <f xml:space="preserve"> ecommerce_dataset_updated[[#This Row],['[Price (Rs.)']]]-ecommerce_dataset_updated[[#This Row],[Discount Amount _]]</f>
        <v>258.77249999999998</v>
      </c>
      <c r="L2377" t="s">
        <v>28</v>
      </c>
      <c r="M2377" t="s">
        <v>587</v>
      </c>
      <c r="N2377" s="4" t="s">
        <v>14071</v>
      </c>
      <c r="O2377" s="4" t="s">
        <v>14059</v>
      </c>
      <c r="P2377" s="4" t="s">
        <v>14079</v>
      </c>
      <c r="Q2377" s="5">
        <f>DATE(ecommerce_dataset_updated[[#This Row],[YYYY]],ecommerce_dataset_updated[[#This Row],[MM]],ecommerce_dataset_updated[[#This Row],[DD]])</f>
        <v>45436</v>
      </c>
      <c r="R2377" s="6" t="str">
        <f>TEXT(ecommerce_dataset_updated[[#This Row],['[Purchase_Date']]], "mmm")</f>
        <v>May</v>
      </c>
      <c r="S2377" s="6" t="str">
        <f>TEXT(ecommerce_dataset_updated[[#This Row],['[Purchase_Date']]], "ddd")</f>
        <v>Fri</v>
      </c>
      <c r="T2377" s="6">
        <f>ecommerce_dataset_updated[[#This Row],[Final_Price(Rs.) _]]-ecommerce_dataset_updated[[#This Row],['[Final_Price(Rs.)']]]</f>
        <v>2.4999999999977263E-3</v>
      </c>
      <c r="U2377" s="6" t="b">
        <f xml:space="preserve"> AND(ecommerce_dataset_updated[[#This Row],[Final_Price(Rs.) _]]=ecommerce_dataset_updated[[#This Row],['[Final_Price(Rs.)']]])</f>
        <v>0</v>
      </c>
      <c r="V2377" s="5"/>
    </row>
    <row r="2378" spans="1:22">
      <c r="A2378" t="s">
        <v>9353</v>
      </c>
      <c r="B2378" t="s">
        <v>9354</v>
      </c>
      <c r="C2378" t="s">
        <v>114</v>
      </c>
      <c r="D2378" s="9" t="s">
        <v>2011</v>
      </c>
      <c r="E2378" s="8">
        <f>ecommerce_dataset_updated[[#This Row],[Price (Rs.)]]+0</f>
        <v>269.89</v>
      </c>
      <c r="F2378" s="6" t="s">
        <v>53</v>
      </c>
      <c r="G2378" s="7">
        <f>ecommerce_dataset_updated[[#This Row],[Discount (%)]]+0</f>
        <v>5</v>
      </c>
      <c r="H2378" s="6" t="s">
        <v>9355</v>
      </c>
      <c r="I2378" s="6">
        <f>ecommerce_dataset_updated[[#This Row],['[Price (Rs.)']]]*ecommerce_dataset_updated[[#This Row],['[Discount (%)']]]/100</f>
        <v>13.494499999999999</v>
      </c>
      <c r="J2378" s="6">
        <f>ecommerce_dataset_updated[[#This Row],[Final_Price(Rs.)]]+0</f>
        <v>256.39999999999998</v>
      </c>
      <c r="K2378" s="6">
        <f xml:space="preserve"> ecommerce_dataset_updated[[#This Row],['[Price (Rs.)']]]-ecommerce_dataset_updated[[#This Row],[Discount Amount _]]</f>
        <v>256.39549999999997</v>
      </c>
      <c r="L2378" t="s">
        <v>28</v>
      </c>
      <c r="M2378" t="s">
        <v>215</v>
      </c>
      <c r="N2378" s="4" t="s">
        <v>14057</v>
      </c>
      <c r="O2378" s="4" t="s">
        <v>14055</v>
      </c>
      <c r="P2378" s="4" t="s">
        <v>14079</v>
      </c>
      <c r="Q2378" s="5">
        <f>DATE(ecommerce_dataset_updated[[#This Row],[YYYY]],ecommerce_dataset_updated[[#This Row],[MM]],ecommerce_dataset_updated[[#This Row],[DD]])</f>
        <v>45507</v>
      </c>
      <c r="R2378" s="6" t="str">
        <f>TEXT(ecommerce_dataset_updated[[#This Row],['[Purchase_Date']]], "mmm")</f>
        <v>Aug</v>
      </c>
      <c r="S2378" s="6" t="str">
        <f>TEXT(ecommerce_dataset_updated[[#This Row],['[Purchase_Date']]], "ddd")</f>
        <v>Sat</v>
      </c>
      <c r="T2378" s="6">
        <f>ecommerce_dataset_updated[[#This Row],[Final_Price(Rs.) _]]-ecommerce_dataset_updated[[#This Row],['[Final_Price(Rs.)']]]</f>
        <v>-4.500000000007276E-3</v>
      </c>
      <c r="U2378" s="6" t="b">
        <f xml:space="preserve"> AND(ecommerce_dataset_updated[[#This Row],[Final_Price(Rs.) _]]=ecommerce_dataset_updated[[#This Row],['[Final_Price(Rs.)']]])</f>
        <v>0</v>
      </c>
      <c r="V2378" s="5"/>
    </row>
    <row r="2379" spans="1:22">
      <c r="A2379" t="s">
        <v>9356</v>
      </c>
      <c r="B2379" t="s">
        <v>9357</v>
      </c>
      <c r="C2379" t="s">
        <v>114</v>
      </c>
      <c r="D2379" s="9" t="s">
        <v>9358</v>
      </c>
      <c r="E2379" s="8">
        <f>ecommerce_dataset_updated[[#This Row],[Price (Rs.)]]+0</f>
        <v>443.26</v>
      </c>
      <c r="F2379" s="6" t="s">
        <v>75</v>
      </c>
      <c r="G2379" s="7">
        <f>ecommerce_dataset_updated[[#This Row],[Discount (%)]]+0</f>
        <v>10</v>
      </c>
      <c r="H2379" s="6" t="s">
        <v>9359</v>
      </c>
      <c r="I2379" s="6">
        <f>ecommerce_dataset_updated[[#This Row],['[Price (Rs.)']]]*ecommerce_dataset_updated[[#This Row],['[Discount (%)']]]/100</f>
        <v>44.326000000000001</v>
      </c>
      <c r="J2379" s="6">
        <f>ecommerce_dataset_updated[[#This Row],[Final_Price(Rs.)]]+0</f>
        <v>398.93</v>
      </c>
      <c r="K2379" s="6">
        <f xml:space="preserve"> ecommerce_dataset_updated[[#This Row],['[Price (Rs.)']]]-ecommerce_dataset_updated[[#This Row],[Discount Amount _]]</f>
        <v>398.93399999999997</v>
      </c>
      <c r="L2379" t="s">
        <v>28</v>
      </c>
      <c r="M2379" t="s">
        <v>2116</v>
      </c>
      <c r="N2379" s="4" t="s">
        <v>14072</v>
      </c>
      <c r="O2379" s="4" t="s">
        <v>14052</v>
      </c>
      <c r="P2379" s="4" t="s">
        <v>14079</v>
      </c>
      <c r="Q2379" s="5">
        <f>DATE(ecommerce_dataset_updated[[#This Row],[YYYY]],ecommerce_dataset_updated[[#This Row],[MM]],ecommerce_dataset_updated[[#This Row],[DD]])</f>
        <v>45307</v>
      </c>
      <c r="R2379" s="6" t="str">
        <f>TEXT(ecommerce_dataset_updated[[#This Row],['[Purchase_Date']]], "mmm")</f>
        <v>Jan</v>
      </c>
      <c r="S2379" s="6" t="str">
        <f>TEXT(ecommerce_dataset_updated[[#This Row],['[Purchase_Date']]], "ddd")</f>
        <v>Tue</v>
      </c>
      <c r="T2379" s="6">
        <f>ecommerce_dataset_updated[[#This Row],[Final_Price(Rs.) _]]-ecommerce_dataset_updated[[#This Row],['[Final_Price(Rs.)']]]</f>
        <v>3.999999999962256E-3</v>
      </c>
      <c r="U2379" s="6" t="b">
        <f xml:space="preserve"> AND(ecommerce_dataset_updated[[#This Row],[Final_Price(Rs.) _]]=ecommerce_dataset_updated[[#This Row],['[Final_Price(Rs.)']]])</f>
        <v>0</v>
      </c>
      <c r="V2379" s="5"/>
    </row>
    <row r="2380" spans="1:22">
      <c r="A2380" t="s">
        <v>9360</v>
      </c>
      <c r="B2380" t="s">
        <v>9361</v>
      </c>
      <c r="C2380" t="s">
        <v>114</v>
      </c>
      <c r="D2380" s="9" t="s">
        <v>9362</v>
      </c>
      <c r="E2380" s="8">
        <f>ecommerce_dataset_updated[[#This Row],[Price (Rs.)]]+0</f>
        <v>421.99</v>
      </c>
      <c r="F2380" s="6" t="s">
        <v>107</v>
      </c>
      <c r="G2380" s="7">
        <f>ecommerce_dataset_updated[[#This Row],[Discount (%)]]+0</f>
        <v>0</v>
      </c>
      <c r="H2380" s="6" t="s">
        <v>9362</v>
      </c>
      <c r="I2380" s="6">
        <f>ecommerce_dataset_updated[[#This Row],['[Price (Rs.)']]]*ecommerce_dataset_updated[[#This Row],['[Discount (%)']]]/100</f>
        <v>0</v>
      </c>
      <c r="J2380" s="6">
        <f>ecommerce_dataset_updated[[#This Row],[Final_Price(Rs.)]]+0</f>
        <v>421.99</v>
      </c>
      <c r="K2380" s="6">
        <f xml:space="preserve"> ecommerce_dataset_updated[[#This Row],['[Price (Rs.)']]]-ecommerce_dataset_updated[[#This Row],[Discount Amount _]]</f>
        <v>421.99</v>
      </c>
      <c r="L2380" t="s">
        <v>14</v>
      </c>
      <c r="M2380" t="s">
        <v>334</v>
      </c>
      <c r="N2380" s="4" t="s">
        <v>14072</v>
      </c>
      <c r="O2380" s="4" t="s">
        <v>14050</v>
      </c>
      <c r="P2380" s="4" t="s">
        <v>14079</v>
      </c>
      <c r="Q2380" s="5">
        <f>DATE(ecommerce_dataset_updated[[#This Row],[YYYY]],ecommerce_dataset_updated[[#This Row],[MM]],ecommerce_dataset_updated[[#This Row],[DD]])</f>
        <v>45551</v>
      </c>
      <c r="R2380" s="6" t="str">
        <f>TEXT(ecommerce_dataset_updated[[#This Row],['[Purchase_Date']]], "mmm")</f>
        <v>Sep</v>
      </c>
      <c r="S2380" s="6" t="str">
        <f>TEXT(ecommerce_dataset_updated[[#This Row],['[Purchase_Date']]], "ddd")</f>
        <v>Mon</v>
      </c>
      <c r="T2380" s="6">
        <f>ecommerce_dataset_updated[[#This Row],[Final_Price(Rs.) _]]-ecommerce_dataset_updated[[#This Row],['[Final_Price(Rs.)']]]</f>
        <v>0</v>
      </c>
      <c r="U2380" s="6" t="b">
        <f xml:space="preserve"> AND(ecommerce_dataset_updated[[#This Row],[Final_Price(Rs.) _]]=ecommerce_dataset_updated[[#This Row],['[Final_Price(Rs.)']]])</f>
        <v>1</v>
      </c>
      <c r="V2380" s="5"/>
    </row>
    <row r="2381" spans="1:22">
      <c r="A2381" t="s">
        <v>9363</v>
      </c>
      <c r="B2381" t="s">
        <v>9364</v>
      </c>
      <c r="C2381" t="s">
        <v>45</v>
      </c>
      <c r="D2381" s="9" t="s">
        <v>9365</v>
      </c>
      <c r="E2381" s="8">
        <f>ecommerce_dataset_updated[[#This Row],[Price (Rs.)]]+0</f>
        <v>270.41000000000003</v>
      </c>
      <c r="F2381" s="6" t="s">
        <v>53</v>
      </c>
      <c r="G2381" s="7">
        <f>ecommerce_dataset_updated[[#This Row],[Discount (%)]]+0</f>
        <v>5</v>
      </c>
      <c r="H2381" s="6" t="s">
        <v>9366</v>
      </c>
      <c r="I2381" s="6">
        <f>ecommerce_dataset_updated[[#This Row],['[Price (Rs.)']]]*ecommerce_dataset_updated[[#This Row],['[Discount (%)']]]/100</f>
        <v>13.520500000000002</v>
      </c>
      <c r="J2381" s="6">
        <f>ecommerce_dataset_updated[[#This Row],[Final_Price(Rs.)]]+0</f>
        <v>256.89</v>
      </c>
      <c r="K2381" s="6">
        <f xml:space="preserve"> ecommerce_dataset_updated[[#This Row],['[Price (Rs.)']]]-ecommerce_dataset_updated[[#This Row],[Discount Amount _]]</f>
        <v>256.8895</v>
      </c>
      <c r="L2381" t="s">
        <v>35</v>
      </c>
      <c r="M2381" t="s">
        <v>3458</v>
      </c>
      <c r="N2381" s="4" t="s">
        <v>14061</v>
      </c>
      <c r="O2381" s="4" t="s">
        <v>14067</v>
      </c>
      <c r="P2381" s="4" t="s">
        <v>14079</v>
      </c>
      <c r="Q2381" s="5">
        <f>DATE(ecommerce_dataset_updated[[#This Row],[YYYY]],ecommerce_dataset_updated[[#This Row],[MM]],ecommerce_dataset_updated[[#This Row],[DD]])</f>
        <v>45494</v>
      </c>
      <c r="R2381" s="6" t="str">
        <f>TEXT(ecommerce_dataset_updated[[#This Row],['[Purchase_Date']]], "mmm")</f>
        <v>Jul</v>
      </c>
      <c r="S2381" s="6" t="str">
        <f>TEXT(ecommerce_dataset_updated[[#This Row],['[Purchase_Date']]], "ddd")</f>
        <v>Sun</v>
      </c>
      <c r="T2381" s="6">
        <f>ecommerce_dataset_updated[[#This Row],[Final_Price(Rs.) _]]-ecommerce_dataset_updated[[#This Row],['[Final_Price(Rs.)']]]</f>
        <v>-4.9999999998817657E-4</v>
      </c>
      <c r="U2381" s="6" t="b">
        <f xml:space="preserve"> AND(ecommerce_dataset_updated[[#This Row],[Final_Price(Rs.) _]]=ecommerce_dataset_updated[[#This Row],['[Final_Price(Rs.)']]])</f>
        <v>0</v>
      </c>
      <c r="V2381" s="5"/>
    </row>
    <row r="2382" spans="1:22">
      <c r="A2382" t="s">
        <v>9367</v>
      </c>
      <c r="B2382" t="s">
        <v>9368</v>
      </c>
      <c r="C2382" t="s">
        <v>18</v>
      </c>
      <c r="D2382" s="9" t="s">
        <v>9369</v>
      </c>
      <c r="E2382" s="8">
        <f>ecommerce_dataset_updated[[#This Row],[Price (Rs.)]]+0</f>
        <v>245.22</v>
      </c>
      <c r="F2382" s="6" t="s">
        <v>47</v>
      </c>
      <c r="G2382" s="7">
        <f>ecommerce_dataset_updated[[#This Row],[Discount (%)]]+0</f>
        <v>50</v>
      </c>
      <c r="H2382" s="6" t="s">
        <v>9370</v>
      </c>
      <c r="I2382" s="6">
        <f>ecommerce_dataset_updated[[#This Row],['[Price (Rs.)']]]*ecommerce_dataset_updated[[#This Row],['[Discount (%)']]]/100</f>
        <v>122.61</v>
      </c>
      <c r="J2382" s="6">
        <f>ecommerce_dataset_updated[[#This Row],[Final_Price(Rs.)]]+0</f>
        <v>122.61</v>
      </c>
      <c r="K2382" s="6">
        <f xml:space="preserve"> ecommerce_dataset_updated[[#This Row],['[Price (Rs.)']]]-ecommerce_dataset_updated[[#This Row],[Discount Amount _]]</f>
        <v>122.61</v>
      </c>
      <c r="L2382" t="s">
        <v>14</v>
      </c>
      <c r="M2382" t="s">
        <v>1407</v>
      </c>
      <c r="N2382" s="4" t="s">
        <v>14063</v>
      </c>
      <c r="O2382" s="4" t="s">
        <v>14057</v>
      </c>
      <c r="P2382" s="4" t="s">
        <v>14079</v>
      </c>
      <c r="Q2382" s="5">
        <f>DATE(ecommerce_dataset_updated[[#This Row],[YYYY]],ecommerce_dataset_updated[[#This Row],[MM]],ecommerce_dataset_updated[[#This Row],[DD]])</f>
        <v>45368</v>
      </c>
      <c r="R2382" s="6" t="str">
        <f>TEXT(ecommerce_dataset_updated[[#This Row],['[Purchase_Date']]], "mmm")</f>
        <v>Mar</v>
      </c>
      <c r="S2382" s="6" t="str">
        <f>TEXT(ecommerce_dataset_updated[[#This Row],['[Purchase_Date']]], "ddd")</f>
        <v>Sun</v>
      </c>
      <c r="T2382" s="6">
        <f>ecommerce_dataset_updated[[#This Row],[Final_Price(Rs.) _]]-ecommerce_dataset_updated[[#This Row],['[Final_Price(Rs.)']]]</f>
        <v>0</v>
      </c>
      <c r="U2382" s="6" t="b">
        <f xml:space="preserve"> AND(ecommerce_dataset_updated[[#This Row],[Final_Price(Rs.) _]]=ecommerce_dataset_updated[[#This Row],['[Final_Price(Rs.)']]])</f>
        <v>1</v>
      </c>
      <c r="V2382" s="5"/>
    </row>
    <row r="2383" spans="1:22">
      <c r="A2383" t="s">
        <v>9371</v>
      </c>
      <c r="B2383" t="s">
        <v>9372</v>
      </c>
      <c r="C2383" t="s">
        <v>10</v>
      </c>
      <c r="D2383" s="9" t="s">
        <v>9373</v>
      </c>
      <c r="E2383" s="8">
        <f>ecommerce_dataset_updated[[#This Row],[Price (Rs.)]]+0</f>
        <v>258.5</v>
      </c>
      <c r="F2383" s="6" t="s">
        <v>20</v>
      </c>
      <c r="G2383" s="7">
        <f>ecommerce_dataset_updated[[#This Row],[Discount (%)]]+0</f>
        <v>20</v>
      </c>
      <c r="H2383" s="6" t="s">
        <v>9374</v>
      </c>
      <c r="I2383" s="6">
        <f>ecommerce_dataset_updated[[#This Row],['[Price (Rs.)']]]*ecommerce_dataset_updated[[#This Row],['[Discount (%)']]]/100</f>
        <v>51.7</v>
      </c>
      <c r="J2383" s="6">
        <f>ecommerce_dataset_updated[[#This Row],[Final_Price(Rs.)]]+0</f>
        <v>206.8</v>
      </c>
      <c r="K2383" s="6">
        <f xml:space="preserve"> ecommerce_dataset_updated[[#This Row],['[Price (Rs.)']]]-ecommerce_dataset_updated[[#This Row],[Discount Amount _]]</f>
        <v>206.8</v>
      </c>
      <c r="L2383" t="s">
        <v>14</v>
      </c>
      <c r="M2383" t="s">
        <v>2022</v>
      </c>
      <c r="N2383" s="4" t="s">
        <v>14060</v>
      </c>
      <c r="O2383" s="4" t="s">
        <v>14053</v>
      </c>
      <c r="P2383" s="4" t="s">
        <v>14079</v>
      </c>
      <c r="Q2383" s="5">
        <f>DATE(ecommerce_dataset_updated[[#This Row],[YYYY]],ecommerce_dataset_updated[[#This Row],[MM]],ecommerce_dataset_updated[[#This Row],[DD]])</f>
        <v>45408</v>
      </c>
      <c r="R2383" s="6" t="str">
        <f>TEXT(ecommerce_dataset_updated[[#This Row],['[Purchase_Date']]], "mmm")</f>
        <v>Apr</v>
      </c>
      <c r="S2383" s="6" t="str">
        <f>TEXT(ecommerce_dataset_updated[[#This Row],['[Purchase_Date']]], "ddd")</f>
        <v>Fri</v>
      </c>
      <c r="T2383" s="6">
        <f>ecommerce_dataset_updated[[#This Row],[Final_Price(Rs.) _]]-ecommerce_dataset_updated[[#This Row],['[Final_Price(Rs.)']]]</f>
        <v>0</v>
      </c>
      <c r="U2383" s="6" t="b">
        <f xml:space="preserve"> AND(ecommerce_dataset_updated[[#This Row],[Final_Price(Rs.) _]]=ecommerce_dataset_updated[[#This Row],['[Final_Price(Rs.)']]])</f>
        <v>1</v>
      </c>
      <c r="V2383" s="5"/>
    </row>
    <row r="2384" spans="1:22">
      <c r="A2384" t="s">
        <v>9375</v>
      </c>
      <c r="B2384" t="s">
        <v>9376</v>
      </c>
      <c r="C2384" t="s">
        <v>45</v>
      </c>
      <c r="D2384" s="9" t="s">
        <v>9377</v>
      </c>
      <c r="E2384" s="8">
        <f>ecommerce_dataset_updated[[#This Row],[Price (Rs.)]]+0</f>
        <v>409.67</v>
      </c>
      <c r="F2384" s="6" t="s">
        <v>20</v>
      </c>
      <c r="G2384" s="7">
        <f>ecommerce_dataset_updated[[#This Row],[Discount (%)]]+0</f>
        <v>20</v>
      </c>
      <c r="H2384" s="6" t="s">
        <v>9378</v>
      </c>
      <c r="I2384" s="6">
        <f>ecommerce_dataset_updated[[#This Row],['[Price (Rs.)']]]*ecommerce_dataset_updated[[#This Row],['[Discount (%)']]]/100</f>
        <v>81.933999999999997</v>
      </c>
      <c r="J2384" s="6">
        <f>ecommerce_dataset_updated[[#This Row],[Final_Price(Rs.)]]+0</f>
        <v>327.74</v>
      </c>
      <c r="K2384" s="6">
        <f xml:space="preserve"> ecommerce_dataset_updated[[#This Row],['[Price (Rs.)']]]-ecommerce_dataset_updated[[#This Row],[Discount Amount _]]</f>
        <v>327.73599999999999</v>
      </c>
      <c r="L2384" t="s">
        <v>35</v>
      </c>
      <c r="M2384" t="s">
        <v>2714</v>
      </c>
      <c r="N2384" s="4" t="s">
        <v>14050</v>
      </c>
      <c r="O2384" s="4" t="s">
        <v>75</v>
      </c>
      <c r="P2384" s="4" t="s">
        <v>14079</v>
      </c>
      <c r="Q2384" s="5">
        <f>DATE(ecommerce_dataset_updated[[#This Row],[YYYY]],ecommerce_dataset_updated[[#This Row],[MM]],ecommerce_dataset_updated[[#This Row],[DD]])</f>
        <v>45574</v>
      </c>
      <c r="R2384" s="6" t="str">
        <f>TEXT(ecommerce_dataset_updated[[#This Row],['[Purchase_Date']]], "mmm")</f>
        <v>Oct</v>
      </c>
      <c r="S2384" s="6" t="str">
        <f>TEXT(ecommerce_dataset_updated[[#This Row],['[Purchase_Date']]], "ddd")</f>
        <v>Wed</v>
      </c>
      <c r="T2384" s="6">
        <f>ecommerce_dataset_updated[[#This Row],[Final_Price(Rs.) _]]-ecommerce_dataset_updated[[#This Row],['[Final_Price(Rs.)']]]</f>
        <v>-4.0000000000190994E-3</v>
      </c>
      <c r="U2384" s="6" t="b">
        <f xml:space="preserve"> AND(ecommerce_dataset_updated[[#This Row],[Final_Price(Rs.) _]]=ecommerce_dataset_updated[[#This Row],['[Final_Price(Rs.)']]])</f>
        <v>0</v>
      </c>
      <c r="V2384" s="5"/>
    </row>
    <row r="2385" spans="1:22">
      <c r="A2385" t="s">
        <v>9379</v>
      </c>
      <c r="B2385" t="s">
        <v>9380</v>
      </c>
      <c r="C2385" t="s">
        <v>45</v>
      </c>
      <c r="D2385" s="9" t="s">
        <v>9381</v>
      </c>
      <c r="E2385" s="8">
        <f>ecommerce_dataset_updated[[#This Row],[Price (Rs.)]]+0</f>
        <v>135.25</v>
      </c>
      <c r="F2385" s="6" t="s">
        <v>26</v>
      </c>
      <c r="G2385" s="7">
        <f>ecommerce_dataset_updated[[#This Row],[Discount (%)]]+0</f>
        <v>25</v>
      </c>
      <c r="H2385" s="6" t="s">
        <v>9382</v>
      </c>
      <c r="I2385" s="6">
        <f>ecommerce_dataset_updated[[#This Row],['[Price (Rs.)']]]*ecommerce_dataset_updated[[#This Row],['[Discount (%)']]]/100</f>
        <v>33.8125</v>
      </c>
      <c r="J2385" s="6">
        <f>ecommerce_dataset_updated[[#This Row],[Final_Price(Rs.)]]+0</f>
        <v>101.44</v>
      </c>
      <c r="K2385" s="6">
        <f xml:space="preserve"> ecommerce_dataset_updated[[#This Row],['[Price (Rs.)']]]-ecommerce_dataset_updated[[#This Row],[Discount Amount _]]</f>
        <v>101.4375</v>
      </c>
      <c r="L2385" t="s">
        <v>28</v>
      </c>
      <c r="M2385" t="s">
        <v>1207</v>
      </c>
      <c r="N2385" s="4" t="s">
        <v>14069</v>
      </c>
      <c r="O2385" s="4" t="s">
        <v>14050</v>
      </c>
      <c r="P2385" s="4" t="s">
        <v>14079</v>
      </c>
      <c r="Q2385" s="5">
        <f>DATE(ecommerce_dataset_updated[[#This Row],[YYYY]],ecommerce_dataset_updated[[#This Row],[MM]],ecommerce_dataset_updated[[#This Row],[DD]])</f>
        <v>45557</v>
      </c>
      <c r="R2385" s="6" t="str">
        <f>TEXT(ecommerce_dataset_updated[[#This Row],['[Purchase_Date']]], "mmm")</f>
        <v>Sep</v>
      </c>
      <c r="S2385" s="6" t="str">
        <f>TEXT(ecommerce_dataset_updated[[#This Row],['[Purchase_Date']]], "ddd")</f>
        <v>Sun</v>
      </c>
      <c r="T2385" s="6">
        <f>ecommerce_dataset_updated[[#This Row],[Final_Price(Rs.) _]]-ecommerce_dataset_updated[[#This Row],['[Final_Price(Rs.)']]]</f>
        <v>-2.4999999999977263E-3</v>
      </c>
      <c r="U2385" s="6" t="b">
        <f xml:space="preserve"> AND(ecommerce_dataset_updated[[#This Row],[Final_Price(Rs.) _]]=ecommerce_dataset_updated[[#This Row],['[Final_Price(Rs.)']]])</f>
        <v>0</v>
      </c>
      <c r="V2385" s="5"/>
    </row>
    <row r="2386" spans="1:22">
      <c r="A2386" t="s">
        <v>9383</v>
      </c>
      <c r="B2386" t="s">
        <v>9384</v>
      </c>
      <c r="C2386" t="s">
        <v>32</v>
      </c>
      <c r="D2386" s="9" t="s">
        <v>9385</v>
      </c>
      <c r="E2386" s="8">
        <f>ecommerce_dataset_updated[[#This Row],[Price (Rs.)]]+0</f>
        <v>323.14</v>
      </c>
      <c r="F2386" s="6" t="s">
        <v>26</v>
      </c>
      <c r="G2386" s="7">
        <f>ecommerce_dataset_updated[[#This Row],[Discount (%)]]+0</f>
        <v>25</v>
      </c>
      <c r="H2386" s="6" t="s">
        <v>9386</v>
      </c>
      <c r="I2386" s="6">
        <f>ecommerce_dataset_updated[[#This Row],['[Price (Rs.)']]]*ecommerce_dataset_updated[[#This Row],['[Discount (%)']]]/100</f>
        <v>80.784999999999997</v>
      </c>
      <c r="J2386" s="6">
        <f>ecommerce_dataset_updated[[#This Row],[Final_Price(Rs.)]]+0</f>
        <v>242.35</v>
      </c>
      <c r="K2386" s="6">
        <f xml:space="preserve"> ecommerce_dataset_updated[[#This Row],['[Price (Rs.)']]]-ecommerce_dataset_updated[[#This Row],[Discount Amount _]]</f>
        <v>242.35499999999999</v>
      </c>
      <c r="L2386" t="s">
        <v>35</v>
      </c>
      <c r="M2386" t="s">
        <v>1145</v>
      </c>
      <c r="N2386" s="4" t="s">
        <v>14049</v>
      </c>
      <c r="O2386" s="4" t="s">
        <v>14051</v>
      </c>
      <c r="P2386" s="4" t="s">
        <v>14079</v>
      </c>
      <c r="Q2386" s="5">
        <f>DATE(ecommerce_dataset_updated[[#This Row],[YYYY]],ecommerce_dataset_updated[[#This Row],[MM]],ecommerce_dataset_updated[[#This Row],[DD]])</f>
        <v>45333</v>
      </c>
      <c r="R2386" s="6" t="str">
        <f>TEXT(ecommerce_dataset_updated[[#This Row],['[Purchase_Date']]], "mmm")</f>
        <v>Feb</v>
      </c>
      <c r="S2386" s="6" t="str">
        <f>TEXT(ecommerce_dataset_updated[[#This Row],['[Purchase_Date']]], "ddd")</f>
        <v>Sun</v>
      </c>
      <c r="T2386" s="6">
        <f>ecommerce_dataset_updated[[#This Row],[Final_Price(Rs.) _]]-ecommerce_dataset_updated[[#This Row],['[Final_Price(Rs.)']]]</f>
        <v>4.9999999999954525E-3</v>
      </c>
      <c r="U2386" s="6" t="b">
        <f xml:space="preserve"> AND(ecommerce_dataset_updated[[#This Row],[Final_Price(Rs.) _]]=ecommerce_dataset_updated[[#This Row],['[Final_Price(Rs.)']]])</f>
        <v>0</v>
      </c>
      <c r="V2386" s="5"/>
    </row>
    <row r="2387" spans="1:22">
      <c r="A2387" t="s">
        <v>9387</v>
      </c>
      <c r="B2387" t="s">
        <v>9388</v>
      </c>
      <c r="C2387" t="s">
        <v>68</v>
      </c>
      <c r="D2387" s="9" t="s">
        <v>9389</v>
      </c>
      <c r="E2387" s="8">
        <f>ecommerce_dataset_updated[[#This Row],[Price (Rs.)]]+0</f>
        <v>56.46</v>
      </c>
      <c r="F2387" s="6" t="s">
        <v>154</v>
      </c>
      <c r="G2387" s="7">
        <f>ecommerce_dataset_updated[[#This Row],[Discount (%)]]+0</f>
        <v>30</v>
      </c>
      <c r="H2387" s="6" t="s">
        <v>9390</v>
      </c>
      <c r="I2387" s="6">
        <f>ecommerce_dataset_updated[[#This Row],['[Price (Rs.)']]]*ecommerce_dataset_updated[[#This Row],['[Discount (%)']]]/100</f>
        <v>16.937999999999999</v>
      </c>
      <c r="J2387" s="6">
        <f>ecommerce_dataset_updated[[#This Row],[Final_Price(Rs.)]]+0</f>
        <v>39.520000000000003</v>
      </c>
      <c r="K2387" s="6">
        <f xml:space="preserve"> ecommerce_dataset_updated[[#This Row],['[Price (Rs.)']]]-ecommerce_dataset_updated[[#This Row],[Discount Amount _]]</f>
        <v>39.522000000000006</v>
      </c>
      <c r="L2387" t="s">
        <v>120</v>
      </c>
      <c r="M2387" t="s">
        <v>1761</v>
      </c>
      <c r="N2387" s="4" t="s">
        <v>14069</v>
      </c>
      <c r="O2387" s="4" t="s">
        <v>14059</v>
      </c>
      <c r="P2387" s="4" t="s">
        <v>14079</v>
      </c>
      <c r="Q2387" s="5">
        <f>DATE(ecommerce_dataset_updated[[#This Row],[YYYY]],ecommerce_dataset_updated[[#This Row],[MM]],ecommerce_dataset_updated[[#This Row],[DD]])</f>
        <v>45434</v>
      </c>
      <c r="R2387" s="6" t="str">
        <f>TEXT(ecommerce_dataset_updated[[#This Row],['[Purchase_Date']]], "mmm")</f>
        <v>May</v>
      </c>
      <c r="S2387" s="6" t="str">
        <f>TEXT(ecommerce_dataset_updated[[#This Row],['[Purchase_Date']]], "ddd")</f>
        <v>Wed</v>
      </c>
      <c r="T2387" s="6">
        <f>ecommerce_dataset_updated[[#This Row],[Final_Price(Rs.) _]]-ecommerce_dataset_updated[[#This Row],['[Final_Price(Rs.)']]]</f>
        <v>2.0000000000024443E-3</v>
      </c>
      <c r="U2387" s="6" t="b">
        <f xml:space="preserve"> AND(ecommerce_dataset_updated[[#This Row],[Final_Price(Rs.) _]]=ecommerce_dataset_updated[[#This Row],['[Final_Price(Rs.)']]])</f>
        <v>0</v>
      </c>
      <c r="V2387" s="5"/>
    </row>
    <row r="2388" spans="1:22">
      <c r="A2388" t="s">
        <v>9391</v>
      </c>
      <c r="B2388" t="s">
        <v>9392</v>
      </c>
      <c r="C2388" t="s">
        <v>18</v>
      </c>
      <c r="D2388" s="9" t="s">
        <v>7713</v>
      </c>
      <c r="E2388" s="8">
        <f>ecommerce_dataset_updated[[#This Row],[Price (Rs.)]]+0</f>
        <v>338.11</v>
      </c>
      <c r="F2388" s="6" t="s">
        <v>107</v>
      </c>
      <c r="G2388" s="7">
        <f>ecommerce_dataset_updated[[#This Row],[Discount (%)]]+0</f>
        <v>0</v>
      </c>
      <c r="H2388" s="6" t="s">
        <v>7713</v>
      </c>
      <c r="I2388" s="6">
        <f>ecommerce_dataset_updated[[#This Row],['[Price (Rs.)']]]*ecommerce_dataset_updated[[#This Row],['[Discount (%)']]]/100</f>
        <v>0</v>
      </c>
      <c r="J2388" s="6">
        <f>ecommerce_dataset_updated[[#This Row],[Final_Price(Rs.)]]+0</f>
        <v>338.11</v>
      </c>
      <c r="K2388" s="6">
        <f xml:space="preserve"> ecommerce_dataset_updated[[#This Row],['[Price (Rs.)']]]-ecommerce_dataset_updated[[#This Row],[Discount Amount _]]</f>
        <v>338.11</v>
      </c>
      <c r="L2388" t="s">
        <v>77</v>
      </c>
      <c r="M2388" t="s">
        <v>1424</v>
      </c>
      <c r="N2388" s="4" t="s">
        <v>14058</v>
      </c>
      <c r="O2388" s="4" t="s">
        <v>14050</v>
      </c>
      <c r="P2388" s="4" t="s">
        <v>14079</v>
      </c>
      <c r="Q2388" s="5">
        <f>DATE(ecommerce_dataset_updated[[#This Row],[YYYY]],ecommerce_dataset_updated[[#This Row],[MM]],ecommerce_dataset_updated[[#This Row],[DD]])</f>
        <v>45564</v>
      </c>
      <c r="R2388" s="6" t="str">
        <f>TEXT(ecommerce_dataset_updated[[#This Row],['[Purchase_Date']]], "mmm")</f>
        <v>Sep</v>
      </c>
      <c r="S2388" s="6" t="str">
        <f>TEXT(ecommerce_dataset_updated[[#This Row],['[Purchase_Date']]], "ddd")</f>
        <v>Sun</v>
      </c>
      <c r="T2388" s="6">
        <f>ecommerce_dataset_updated[[#This Row],[Final_Price(Rs.) _]]-ecommerce_dataset_updated[[#This Row],['[Final_Price(Rs.)']]]</f>
        <v>0</v>
      </c>
      <c r="U2388" s="6" t="b">
        <f xml:space="preserve"> AND(ecommerce_dataset_updated[[#This Row],[Final_Price(Rs.) _]]=ecommerce_dataset_updated[[#This Row],['[Final_Price(Rs.)']]])</f>
        <v>1</v>
      </c>
      <c r="V2388" s="5"/>
    </row>
    <row r="2389" spans="1:22">
      <c r="A2389" t="s">
        <v>9393</v>
      </c>
      <c r="B2389" t="s">
        <v>9394</v>
      </c>
      <c r="C2389" t="s">
        <v>18</v>
      </c>
      <c r="D2389" s="9" t="s">
        <v>9395</v>
      </c>
      <c r="E2389" s="8">
        <f>ecommerce_dataset_updated[[#This Row],[Price (Rs.)]]+0</f>
        <v>496.13</v>
      </c>
      <c r="F2389" s="6" t="s">
        <v>12</v>
      </c>
      <c r="G2389" s="7">
        <f>ecommerce_dataset_updated[[#This Row],[Discount (%)]]+0</f>
        <v>15</v>
      </c>
      <c r="H2389" s="6" t="s">
        <v>9396</v>
      </c>
      <c r="I2389" s="6">
        <f>ecommerce_dataset_updated[[#This Row],['[Price (Rs.)']]]*ecommerce_dataset_updated[[#This Row],['[Discount (%)']]]/100</f>
        <v>74.419499999999999</v>
      </c>
      <c r="J2389" s="6">
        <f>ecommerce_dataset_updated[[#This Row],[Final_Price(Rs.)]]+0</f>
        <v>421.71</v>
      </c>
      <c r="K2389" s="6">
        <f xml:space="preserve"> ecommerce_dataset_updated[[#This Row],['[Price (Rs.)']]]-ecommerce_dataset_updated[[#This Row],[Discount Amount _]]</f>
        <v>421.71050000000002</v>
      </c>
      <c r="L2389" t="s">
        <v>120</v>
      </c>
      <c r="M2389" t="s">
        <v>474</v>
      </c>
      <c r="N2389" s="4" t="s">
        <v>14049</v>
      </c>
      <c r="O2389" s="4" t="s">
        <v>14062</v>
      </c>
      <c r="P2389" s="4" t="s">
        <v>14079</v>
      </c>
      <c r="Q2389" s="5">
        <f>DATE(ecommerce_dataset_updated[[#This Row],[YYYY]],ecommerce_dataset_updated[[#This Row],[MM]],ecommerce_dataset_updated[[#This Row],[DD]])</f>
        <v>45454</v>
      </c>
      <c r="R2389" s="6" t="str">
        <f>TEXT(ecommerce_dataset_updated[[#This Row],['[Purchase_Date']]], "mmm")</f>
        <v>Jun</v>
      </c>
      <c r="S2389" s="6" t="str">
        <f>TEXT(ecommerce_dataset_updated[[#This Row],['[Purchase_Date']]], "ddd")</f>
        <v>Tue</v>
      </c>
      <c r="T2389" s="6">
        <f>ecommerce_dataset_updated[[#This Row],[Final_Price(Rs.) _]]-ecommerce_dataset_updated[[#This Row],['[Final_Price(Rs.)']]]</f>
        <v>5.0000000004501999E-4</v>
      </c>
      <c r="U2389" s="6" t="b">
        <f xml:space="preserve"> AND(ecommerce_dataset_updated[[#This Row],[Final_Price(Rs.) _]]=ecommerce_dataset_updated[[#This Row],['[Final_Price(Rs.)']]])</f>
        <v>0</v>
      </c>
      <c r="V2389" s="5"/>
    </row>
    <row r="2390" spans="1:22">
      <c r="A2390" t="s">
        <v>9397</v>
      </c>
      <c r="B2390" t="s">
        <v>9398</v>
      </c>
      <c r="C2390" t="s">
        <v>45</v>
      </c>
      <c r="D2390" s="9" t="s">
        <v>9399</v>
      </c>
      <c r="E2390" s="8">
        <f>ecommerce_dataset_updated[[#This Row],[Price (Rs.)]]+0</f>
        <v>476.97</v>
      </c>
      <c r="F2390" s="6" t="s">
        <v>75</v>
      </c>
      <c r="G2390" s="7">
        <f>ecommerce_dataset_updated[[#This Row],[Discount (%)]]+0</f>
        <v>10</v>
      </c>
      <c r="H2390" s="6" t="s">
        <v>9400</v>
      </c>
      <c r="I2390" s="6">
        <f>ecommerce_dataset_updated[[#This Row],['[Price (Rs.)']]]*ecommerce_dataset_updated[[#This Row],['[Discount (%)']]]/100</f>
        <v>47.69700000000001</v>
      </c>
      <c r="J2390" s="6">
        <f>ecommerce_dataset_updated[[#This Row],[Final_Price(Rs.)]]+0</f>
        <v>429.27</v>
      </c>
      <c r="K2390" s="6">
        <f xml:space="preserve"> ecommerce_dataset_updated[[#This Row],['[Price (Rs.)']]]-ecommerce_dataset_updated[[#This Row],[Discount Amount _]]</f>
        <v>429.27300000000002</v>
      </c>
      <c r="L2390" t="s">
        <v>28</v>
      </c>
      <c r="M2390" t="s">
        <v>644</v>
      </c>
      <c r="N2390" s="4" t="s">
        <v>2910</v>
      </c>
      <c r="O2390" s="4" t="s">
        <v>14059</v>
      </c>
      <c r="P2390" s="4" t="s">
        <v>14079</v>
      </c>
      <c r="Q2390" s="5">
        <f>DATE(ecommerce_dataset_updated[[#This Row],[YYYY]],ecommerce_dataset_updated[[#This Row],[MM]],ecommerce_dataset_updated[[#This Row],[DD]])</f>
        <v>45426</v>
      </c>
      <c r="R2390" s="6" t="str">
        <f>TEXT(ecommerce_dataset_updated[[#This Row],['[Purchase_Date']]], "mmm")</f>
        <v>May</v>
      </c>
      <c r="S2390" s="6" t="str">
        <f>TEXT(ecommerce_dataset_updated[[#This Row],['[Purchase_Date']]], "ddd")</f>
        <v>Tue</v>
      </c>
      <c r="T2390" s="6">
        <f>ecommerce_dataset_updated[[#This Row],[Final_Price(Rs.) _]]-ecommerce_dataset_updated[[#This Row],['[Final_Price(Rs.)']]]</f>
        <v>3.0000000000427463E-3</v>
      </c>
      <c r="U2390" s="6" t="b">
        <f xml:space="preserve"> AND(ecommerce_dataset_updated[[#This Row],[Final_Price(Rs.) _]]=ecommerce_dataset_updated[[#This Row],['[Final_Price(Rs.)']]])</f>
        <v>0</v>
      </c>
      <c r="V2390" s="5"/>
    </row>
    <row r="2391" spans="1:22">
      <c r="A2391" t="s">
        <v>9401</v>
      </c>
      <c r="B2391" t="s">
        <v>9402</v>
      </c>
      <c r="C2391" t="s">
        <v>18</v>
      </c>
      <c r="D2391" s="9" t="s">
        <v>3713</v>
      </c>
      <c r="E2391" s="8">
        <f>ecommerce_dataset_updated[[#This Row],[Price (Rs.)]]+0</f>
        <v>195.46</v>
      </c>
      <c r="F2391" s="6" t="s">
        <v>20</v>
      </c>
      <c r="G2391" s="7">
        <f>ecommerce_dataset_updated[[#This Row],[Discount (%)]]+0</f>
        <v>20</v>
      </c>
      <c r="H2391" s="6" t="s">
        <v>9403</v>
      </c>
      <c r="I2391" s="6">
        <f>ecommerce_dataset_updated[[#This Row],['[Price (Rs.)']]]*ecommerce_dataset_updated[[#This Row],['[Discount (%)']]]/100</f>
        <v>39.092000000000006</v>
      </c>
      <c r="J2391" s="6">
        <f>ecommerce_dataset_updated[[#This Row],[Final_Price(Rs.)]]+0</f>
        <v>156.37</v>
      </c>
      <c r="K2391" s="6">
        <f xml:space="preserve"> ecommerce_dataset_updated[[#This Row],['[Price (Rs.)']]]-ecommerce_dataset_updated[[#This Row],[Discount Amount _]]</f>
        <v>156.36799999999999</v>
      </c>
      <c r="L2391" t="s">
        <v>35</v>
      </c>
      <c r="M2391" t="s">
        <v>98</v>
      </c>
      <c r="N2391" s="4" t="s">
        <v>20</v>
      </c>
      <c r="O2391" s="4" t="s">
        <v>14062</v>
      </c>
      <c r="P2391" s="4" t="s">
        <v>14079</v>
      </c>
      <c r="Q2391" s="5">
        <f>DATE(ecommerce_dataset_updated[[#This Row],[YYYY]],ecommerce_dataset_updated[[#This Row],[MM]],ecommerce_dataset_updated[[#This Row],[DD]])</f>
        <v>45463</v>
      </c>
      <c r="R2391" s="6" t="str">
        <f>TEXT(ecommerce_dataset_updated[[#This Row],['[Purchase_Date']]], "mmm")</f>
        <v>Jun</v>
      </c>
      <c r="S2391" s="6" t="str">
        <f>TEXT(ecommerce_dataset_updated[[#This Row],['[Purchase_Date']]], "ddd")</f>
        <v>Thu</v>
      </c>
      <c r="T2391" s="6">
        <f>ecommerce_dataset_updated[[#This Row],[Final_Price(Rs.) _]]-ecommerce_dataset_updated[[#This Row],['[Final_Price(Rs.)']]]</f>
        <v>-2.0000000000095497E-3</v>
      </c>
      <c r="U2391" s="6" t="b">
        <f xml:space="preserve"> AND(ecommerce_dataset_updated[[#This Row],[Final_Price(Rs.) _]]=ecommerce_dataset_updated[[#This Row],['[Final_Price(Rs.)']]])</f>
        <v>0</v>
      </c>
      <c r="V2391" s="5"/>
    </row>
    <row r="2392" spans="1:22">
      <c r="A2392" t="s">
        <v>9404</v>
      </c>
      <c r="B2392" t="s">
        <v>9405</v>
      </c>
      <c r="C2392" t="s">
        <v>32</v>
      </c>
      <c r="D2392" s="9" t="s">
        <v>9406</v>
      </c>
      <c r="E2392" s="8">
        <f>ecommerce_dataset_updated[[#This Row],[Price (Rs.)]]+0</f>
        <v>200.87</v>
      </c>
      <c r="F2392" s="6" t="s">
        <v>107</v>
      </c>
      <c r="G2392" s="7">
        <f>ecommerce_dataset_updated[[#This Row],[Discount (%)]]+0</f>
        <v>0</v>
      </c>
      <c r="H2392" s="6" t="s">
        <v>9406</v>
      </c>
      <c r="I2392" s="6">
        <f>ecommerce_dataset_updated[[#This Row],['[Price (Rs.)']]]*ecommerce_dataset_updated[[#This Row],['[Discount (%)']]]/100</f>
        <v>0</v>
      </c>
      <c r="J2392" s="6">
        <f>ecommerce_dataset_updated[[#This Row],[Final_Price(Rs.)]]+0</f>
        <v>200.87</v>
      </c>
      <c r="K2392" s="6">
        <f xml:space="preserve"> ecommerce_dataset_updated[[#This Row],['[Price (Rs.)']]]-ecommerce_dataset_updated[[#This Row],[Discount Amount _]]</f>
        <v>200.87</v>
      </c>
      <c r="L2392" t="s">
        <v>28</v>
      </c>
      <c r="M2392" t="s">
        <v>793</v>
      </c>
      <c r="N2392" s="4" t="s">
        <v>14067</v>
      </c>
      <c r="O2392" s="4" t="s">
        <v>14062</v>
      </c>
      <c r="P2392" s="4" t="s">
        <v>14079</v>
      </c>
      <c r="Q2392" s="5">
        <f>DATE(ecommerce_dataset_updated[[#This Row],[YYYY]],ecommerce_dataset_updated[[#This Row],[MM]],ecommerce_dataset_updated[[#This Row],[DD]])</f>
        <v>45450</v>
      </c>
      <c r="R2392" s="6" t="str">
        <f>TEXT(ecommerce_dataset_updated[[#This Row],['[Purchase_Date']]], "mmm")</f>
        <v>Jun</v>
      </c>
      <c r="S2392" s="6" t="str">
        <f>TEXT(ecommerce_dataset_updated[[#This Row],['[Purchase_Date']]], "ddd")</f>
        <v>Fri</v>
      </c>
      <c r="T2392" s="6">
        <f>ecommerce_dataset_updated[[#This Row],[Final_Price(Rs.) _]]-ecommerce_dataset_updated[[#This Row],['[Final_Price(Rs.)']]]</f>
        <v>0</v>
      </c>
      <c r="U2392" s="6" t="b">
        <f xml:space="preserve"> AND(ecommerce_dataset_updated[[#This Row],[Final_Price(Rs.) _]]=ecommerce_dataset_updated[[#This Row],['[Final_Price(Rs.)']]])</f>
        <v>1</v>
      </c>
      <c r="V2392" s="5"/>
    </row>
    <row r="2393" spans="1:22">
      <c r="A2393" t="s">
        <v>9407</v>
      </c>
      <c r="B2393" t="s">
        <v>9408</v>
      </c>
      <c r="C2393" t="s">
        <v>10</v>
      </c>
      <c r="D2393" s="9" t="s">
        <v>9409</v>
      </c>
      <c r="E2393" s="8">
        <f>ecommerce_dataset_updated[[#This Row],[Price (Rs.)]]+0</f>
        <v>12.7</v>
      </c>
      <c r="F2393" s="6" t="s">
        <v>47</v>
      </c>
      <c r="G2393" s="7">
        <f>ecommerce_dataset_updated[[#This Row],[Discount (%)]]+0</f>
        <v>50</v>
      </c>
      <c r="H2393" s="6" t="s">
        <v>9410</v>
      </c>
      <c r="I2393" s="6">
        <f>ecommerce_dataset_updated[[#This Row],['[Price (Rs.)']]]*ecommerce_dataset_updated[[#This Row],['[Discount (%)']]]/100</f>
        <v>6.35</v>
      </c>
      <c r="J2393" s="6">
        <f>ecommerce_dataset_updated[[#This Row],[Final_Price(Rs.)]]+0</f>
        <v>6.35</v>
      </c>
      <c r="K2393" s="6">
        <f xml:space="preserve"> ecommerce_dataset_updated[[#This Row],['[Price (Rs.)']]]-ecommerce_dataset_updated[[#This Row],[Discount Amount _]]</f>
        <v>6.35</v>
      </c>
      <c r="L2393" t="s">
        <v>14</v>
      </c>
      <c r="M2393" t="s">
        <v>3342</v>
      </c>
      <c r="N2393" s="4" t="s">
        <v>14055</v>
      </c>
      <c r="O2393" s="4" t="s">
        <v>14051</v>
      </c>
      <c r="P2393" s="4" t="s">
        <v>14079</v>
      </c>
      <c r="Q2393" s="5">
        <f>DATE(ecommerce_dataset_updated[[#This Row],[YYYY]],ecommerce_dataset_updated[[#This Row],[MM]],ecommerce_dataset_updated[[#This Row],[DD]])</f>
        <v>45330</v>
      </c>
      <c r="R2393" s="6" t="str">
        <f>TEXT(ecommerce_dataset_updated[[#This Row],['[Purchase_Date']]], "mmm")</f>
        <v>Feb</v>
      </c>
      <c r="S2393" s="6" t="str">
        <f>TEXT(ecommerce_dataset_updated[[#This Row],['[Purchase_Date']]], "ddd")</f>
        <v>Thu</v>
      </c>
      <c r="T2393" s="6">
        <f>ecommerce_dataset_updated[[#This Row],[Final_Price(Rs.) _]]-ecommerce_dataset_updated[[#This Row],['[Final_Price(Rs.)']]]</f>
        <v>0</v>
      </c>
      <c r="U2393" s="6" t="b">
        <f xml:space="preserve"> AND(ecommerce_dataset_updated[[#This Row],[Final_Price(Rs.) _]]=ecommerce_dataset_updated[[#This Row],['[Final_Price(Rs.)']]])</f>
        <v>1</v>
      </c>
      <c r="V2393" s="5"/>
    </row>
    <row r="2394" spans="1:22">
      <c r="A2394" t="s">
        <v>9411</v>
      </c>
      <c r="B2394" t="s">
        <v>9412</v>
      </c>
      <c r="C2394" t="s">
        <v>45</v>
      </c>
      <c r="D2394" s="9" t="s">
        <v>9413</v>
      </c>
      <c r="E2394" s="8">
        <f>ecommerce_dataset_updated[[#This Row],[Price (Rs.)]]+0</f>
        <v>46.81</v>
      </c>
      <c r="F2394" s="6" t="s">
        <v>20</v>
      </c>
      <c r="G2394" s="7">
        <f>ecommerce_dataset_updated[[#This Row],[Discount (%)]]+0</f>
        <v>20</v>
      </c>
      <c r="H2394" s="6" t="s">
        <v>9414</v>
      </c>
      <c r="I2394" s="6">
        <f>ecommerce_dataset_updated[[#This Row],['[Price (Rs.)']]]*ecommerce_dataset_updated[[#This Row],['[Discount (%)']]]/100</f>
        <v>9.3620000000000001</v>
      </c>
      <c r="J2394" s="6">
        <f>ecommerce_dataset_updated[[#This Row],[Final_Price(Rs.)]]+0</f>
        <v>37.450000000000003</v>
      </c>
      <c r="K2394" s="6">
        <f xml:space="preserve"> ecommerce_dataset_updated[[#This Row],['[Price (Rs.)']]]-ecommerce_dataset_updated[[#This Row],[Discount Amount _]]</f>
        <v>37.448</v>
      </c>
      <c r="L2394" t="s">
        <v>77</v>
      </c>
      <c r="M2394" t="s">
        <v>1553</v>
      </c>
      <c r="N2394" s="4" t="s">
        <v>14058</v>
      </c>
      <c r="O2394" s="4" t="s">
        <v>14051</v>
      </c>
      <c r="P2394" s="4" t="s">
        <v>14079</v>
      </c>
      <c r="Q2394" s="5">
        <f>DATE(ecommerce_dataset_updated[[#This Row],[YYYY]],ecommerce_dataset_updated[[#This Row],[MM]],ecommerce_dataset_updated[[#This Row],[DD]])</f>
        <v>45351</v>
      </c>
      <c r="R2394" s="6" t="str">
        <f>TEXT(ecommerce_dataset_updated[[#This Row],['[Purchase_Date']]], "mmm")</f>
        <v>Feb</v>
      </c>
      <c r="S2394" s="6" t="str">
        <f>TEXT(ecommerce_dataset_updated[[#This Row],['[Purchase_Date']]], "ddd")</f>
        <v>Thu</v>
      </c>
      <c r="T2394" s="6">
        <f>ecommerce_dataset_updated[[#This Row],[Final_Price(Rs.) _]]-ecommerce_dataset_updated[[#This Row],['[Final_Price(Rs.)']]]</f>
        <v>-2.0000000000024443E-3</v>
      </c>
      <c r="U2394" s="6" t="b">
        <f xml:space="preserve"> AND(ecommerce_dataset_updated[[#This Row],[Final_Price(Rs.) _]]=ecommerce_dataset_updated[[#This Row],['[Final_Price(Rs.)']]])</f>
        <v>0</v>
      </c>
      <c r="V2394" s="5"/>
    </row>
    <row r="2395" spans="1:22">
      <c r="A2395" t="s">
        <v>9415</v>
      </c>
      <c r="B2395" t="s">
        <v>9416</v>
      </c>
      <c r="C2395" t="s">
        <v>68</v>
      </c>
      <c r="D2395" s="9" t="s">
        <v>9417</v>
      </c>
      <c r="E2395" s="8">
        <f>ecommerce_dataset_updated[[#This Row],[Price (Rs.)]]+0</f>
        <v>447.61</v>
      </c>
      <c r="F2395" s="6" t="s">
        <v>75</v>
      </c>
      <c r="G2395" s="7">
        <f>ecommerce_dataset_updated[[#This Row],[Discount (%)]]+0</f>
        <v>10</v>
      </c>
      <c r="H2395" s="6" t="s">
        <v>6162</v>
      </c>
      <c r="I2395" s="6">
        <f>ecommerce_dataset_updated[[#This Row],['[Price (Rs.)']]]*ecommerce_dataset_updated[[#This Row],['[Discount (%)']]]/100</f>
        <v>44.761000000000003</v>
      </c>
      <c r="J2395" s="6">
        <f>ecommerce_dataset_updated[[#This Row],[Final_Price(Rs.)]]+0</f>
        <v>402.85</v>
      </c>
      <c r="K2395" s="6">
        <f xml:space="preserve"> ecommerce_dataset_updated[[#This Row],['[Price (Rs.)']]]-ecommerce_dataset_updated[[#This Row],[Discount Amount _]]</f>
        <v>402.84899999999999</v>
      </c>
      <c r="L2395" t="s">
        <v>28</v>
      </c>
      <c r="M2395" t="s">
        <v>747</v>
      </c>
      <c r="N2395" s="4" t="s">
        <v>14050</v>
      </c>
      <c r="O2395" s="4" t="s">
        <v>14062</v>
      </c>
      <c r="P2395" s="4" t="s">
        <v>14079</v>
      </c>
      <c r="Q2395" s="5">
        <f>DATE(ecommerce_dataset_updated[[#This Row],[YYYY]],ecommerce_dataset_updated[[#This Row],[MM]],ecommerce_dataset_updated[[#This Row],[DD]])</f>
        <v>45452</v>
      </c>
      <c r="R2395" s="6" t="str">
        <f>TEXT(ecommerce_dataset_updated[[#This Row],['[Purchase_Date']]], "mmm")</f>
        <v>Jun</v>
      </c>
      <c r="S2395" s="6" t="str">
        <f>TEXT(ecommerce_dataset_updated[[#This Row],['[Purchase_Date']]], "ddd")</f>
        <v>Sun</v>
      </c>
      <c r="T2395" s="6">
        <f>ecommerce_dataset_updated[[#This Row],[Final_Price(Rs.) _]]-ecommerce_dataset_updated[[#This Row],['[Final_Price(Rs.)']]]</f>
        <v>-1.0000000000331966E-3</v>
      </c>
      <c r="U2395" s="6" t="b">
        <f xml:space="preserve"> AND(ecommerce_dataset_updated[[#This Row],[Final_Price(Rs.) _]]=ecommerce_dataset_updated[[#This Row],['[Final_Price(Rs.)']]])</f>
        <v>0</v>
      </c>
      <c r="V2395" s="5"/>
    </row>
    <row r="2396" spans="1:22">
      <c r="A2396" t="s">
        <v>9418</v>
      </c>
      <c r="B2396" t="s">
        <v>9419</v>
      </c>
      <c r="C2396" t="s">
        <v>45</v>
      </c>
      <c r="D2396" s="9" t="s">
        <v>9420</v>
      </c>
      <c r="E2396" s="8">
        <f>ecommerce_dataset_updated[[#This Row],[Price (Rs.)]]+0</f>
        <v>236.71</v>
      </c>
      <c r="F2396" s="6" t="s">
        <v>26</v>
      </c>
      <c r="G2396" s="7">
        <f>ecommerce_dataset_updated[[#This Row],[Discount (%)]]+0</f>
        <v>25</v>
      </c>
      <c r="H2396" s="6" t="s">
        <v>9421</v>
      </c>
      <c r="I2396" s="6">
        <f>ecommerce_dataset_updated[[#This Row],['[Price (Rs.)']]]*ecommerce_dataset_updated[[#This Row],['[Discount (%)']]]/100</f>
        <v>59.177500000000002</v>
      </c>
      <c r="J2396" s="6">
        <f>ecommerce_dataset_updated[[#This Row],[Final_Price(Rs.)]]+0</f>
        <v>177.53</v>
      </c>
      <c r="K2396" s="6">
        <f xml:space="preserve"> ecommerce_dataset_updated[[#This Row],['[Price (Rs.)']]]-ecommerce_dataset_updated[[#This Row],[Discount Amount _]]</f>
        <v>177.5325</v>
      </c>
      <c r="L2396" t="s">
        <v>35</v>
      </c>
      <c r="M2396" t="s">
        <v>3329</v>
      </c>
      <c r="N2396" s="4" t="s">
        <v>12</v>
      </c>
      <c r="O2396" s="4" t="s">
        <v>14051</v>
      </c>
      <c r="P2396" s="4" t="s">
        <v>14079</v>
      </c>
      <c r="Q2396" s="5">
        <f>DATE(ecommerce_dataset_updated[[#This Row],[YYYY]],ecommerce_dataset_updated[[#This Row],[MM]],ecommerce_dataset_updated[[#This Row],[DD]])</f>
        <v>45337</v>
      </c>
      <c r="R2396" s="6" t="str">
        <f>TEXT(ecommerce_dataset_updated[[#This Row],['[Purchase_Date']]], "mmm")</f>
        <v>Feb</v>
      </c>
      <c r="S2396" s="6" t="str">
        <f>TEXT(ecommerce_dataset_updated[[#This Row],['[Purchase_Date']]], "ddd")</f>
        <v>Thu</v>
      </c>
      <c r="T2396" s="6">
        <f>ecommerce_dataset_updated[[#This Row],[Final_Price(Rs.) _]]-ecommerce_dataset_updated[[#This Row],['[Final_Price(Rs.)']]]</f>
        <v>2.4999999999977263E-3</v>
      </c>
      <c r="U2396" s="6" t="b">
        <f xml:space="preserve"> AND(ecommerce_dataset_updated[[#This Row],[Final_Price(Rs.) _]]=ecommerce_dataset_updated[[#This Row],['[Final_Price(Rs.)']]])</f>
        <v>0</v>
      </c>
      <c r="V2396" s="5"/>
    </row>
    <row r="2397" spans="1:22">
      <c r="A2397" t="s">
        <v>9422</v>
      </c>
      <c r="B2397" t="s">
        <v>9423</v>
      </c>
      <c r="C2397" t="s">
        <v>18</v>
      </c>
      <c r="D2397" s="9" t="s">
        <v>9424</v>
      </c>
      <c r="E2397" s="8">
        <f>ecommerce_dataset_updated[[#This Row],[Price (Rs.)]]+0</f>
        <v>30.85</v>
      </c>
      <c r="F2397" s="6" t="s">
        <v>12</v>
      </c>
      <c r="G2397" s="7">
        <f>ecommerce_dataset_updated[[#This Row],[Discount (%)]]+0</f>
        <v>15</v>
      </c>
      <c r="H2397" s="6" t="s">
        <v>9425</v>
      </c>
      <c r="I2397" s="6">
        <f>ecommerce_dataset_updated[[#This Row],['[Price (Rs.)']]]*ecommerce_dataset_updated[[#This Row],['[Discount (%)']]]/100</f>
        <v>4.6275000000000004</v>
      </c>
      <c r="J2397" s="6">
        <f>ecommerce_dataset_updated[[#This Row],[Final_Price(Rs.)]]+0</f>
        <v>26.22</v>
      </c>
      <c r="K2397" s="6">
        <f xml:space="preserve"> ecommerce_dataset_updated[[#This Row],['[Price (Rs.)']]]-ecommerce_dataset_updated[[#This Row],[Discount Amount _]]</f>
        <v>26.2225</v>
      </c>
      <c r="L2397" t="s">
        <v>120</v>
      </c>
      <c r="M2397" t="s">
        <v>1081</v>
      </c>
      <c r="N2397" s="4" t="s">
        <v>12</v>
      </c>
      <c r="O2397" s="4" t="s">
        <v>14049</v>
      </c>
      <c r="P2397" s="4" t="s">
        <v>14079</v>
      </c>
      <c r="Q2397" s="5">
        <f>DATE(ecommerce_dataset_updated[[#This Row],[YYYY]],ecommerce_dataset_updated[[#This Row],[MM]],ecommerce_dataset_updated[[#This Row],[DD]])</f>
        <v>45611</v>
      </c>
      <c r="R2397" s="6" t="str">
        <f>TEXT(ecommerce_dataset_updated[[#This Row],['[Purchase_Date']]], "mmm")</f>
        <v>Nov</v>
      </c>
      <c r="S2397" s="6" t="str">
        <f>TEXT(ecommerce_dataset_updated[[#This Row],['[Purchase_Date']]], "ddd")</f>
        <v>Fri</v>
      </c>
      <c r="T2397" s="6">
        <f>ecommerce_dataset_updated[[#This Row],[Final_Price(Rs.) _]]-ecommerce_dataset_updated[[#This Row],['[Final_Price(Rs.)']]]</f>
        <v>2.500000000001279E-3</v>
      </c>
      <c r="U2397" s="6" t="b">
        <f xml:space="preserve"> AND(ecommerce_dataset_updated[[#This Row],[Final_Price(Rs.) _]]=ecommerce_dataset_updated[[#This Row],['[Final_Price(Rs.)']]])</f>
        <v>0</v>
      </c>
      <c r="V2397" s="5"/>
    </row>
    <row r="2398" spans="1:22">
      <c r="A2398" t="s">
        <v>9426</v>
      </c>
      <c r="B2398" t="s">
        <v>9427</v>
      </c>
      <c r="C2398" t="s">
        <v>68</v>
      </c>
      <c r="D2398" s="9" t="s">
        <v>9428</v>
      </c>
      <c r="E2398" s="8">
        <f>ecommerce_dataset_updated[[#This Row],[Price (Rs.)]]+0</f>
        <v>254.08</v>
      </c>
      <c r="F2398" s="6" t="s">
        <v>12</v>
      </c>
      <c r="G2398" s="7">
        <f>ecommerce_dataset_updated[[#This Row],[Discount (%)]]+0</f>
        <v>15</v>
      </c>
      <c r="H2398" s="6" t="s">
        <v>9429</v>
      </c>
      <c r="I2398" s="6">
        <f>ecommerce_dataset_updated[[#This Row],['[Price (Rs.)']]]*ecommerce_dataset_updated[[#This Row],['[Discount (%)']]]/100</f>
        <v>38.112000000000002</v>
      </c>
      <c r="J2398" s="6">
        <f>ecommerce_dataset_updated[[#This Row],[Final_Price(Rs.)]]+0</f>
        <v>215.97</v>
      </c>
      <c r="K2398" s="6">
        <f xml:space="preserve"> ecommerce_dataset_updated[[#This Row],['[Price (Rs.)']]]-ecommerce_dataset_updated[[#This Row],[Discount Amount _]]</f>
        <v>215.96800000000002</v>
      </c>
      <c r="L2398" t="s">
        <v>28</v>
      </c>
      <c r="M2398" t="s">
        <v>464</v>
      </c>
      <c r="N2398" s="4" t="s">
        <v>14059</v>
      </c>
      <c r="O2398" s="4" t="s">
        <v>75</v>
      </c>
      <c r="P2398" s="4" t="s">
        <v>14079</v>
      </c>
      <c r="Q2398" s="5">
        <f>DATE(ecommerce_dataset_updated[[#This Row],[YYYY]],ecommerce_dataset_updated[[#This Row],[MM]],ecommerce_dataset_updated[[#This Row],[DD]])</f>
        <v>45570</v>
      </c>
      <c r="R2398" s="6" t="str">
        <f>TEXT(ecommerce_dataset_updated[[#This Row],['[Purchase_Date']]], "mmm")</f>
        <v>Oct</v>
      </c>
      <c r="S2398" s="6" t="str">
        <f>TEXT(ecommerce_dataset_updated[[#This Row],['[Purchase_Date']]], "ddd")</f>
        <v>Sat</v>
      </c>
      <c r="T2398" s="6">
        <f>ecommerce_dataset_updated[[#This Row],[Final_Price(Rs.) _]]-ecommerce_dataset_updated[[#This Row],['[Final_Price(Rs.)']]]</f>
        <v>-1.999999999981128E-3</v>
      </c>
      <c r="U2398" s="6" t="b">
        <f xml:space="preserve"> AND(ecommerce_dataset_updated[[#This Row],[Final_Price(Rs.) _]]=ecommerce_dataset_updated[[#This Row],['[Final_Price(Rs.)']]])</f>
        <v>0</v>
      </c>
      <c r="V2398" s="5"/>
    </row>
    <row r="2399" spans="1:22">
      <c r="A2399" t="s">
        <v>9430</v>
      </c>
      <c r="B2399" t="s">
        <v>9431</v>
      </c>
      <c r="C2399" t="s">
        <v>18</v>
      </c>
      <c r="D2399" s="9" t="s">
        <v>9432</v>
      </c>
      <c r="E2399" s="8">
        <f>ecommerce_dataset_updated[[#This Row],[Price (Rs.)]]+0</f>
        <v>234.28</v>
      </c>
      <c r="F2399" s="6" t="s">
        <v>26</v>
      </c>
      <c r="G2399" s="7">
        <f>ecommerce_dataset_updated[[#This Row],[Discount (%)]]+0</f>
        <v>25</v>
      </c>
      <c r="H2399" s="6" t="s">
        <v>9433</v>
      </c>
      <c r="I2399" s="6">
        <f>ecommerce_dataset_updated[[#This Row],['[Price (Rs.)']]]*ecommerce_dataset_updated[[#This Row],['[Discount (%)']]]/100</f>
        <v>58.57</v>
      </c>
      <c r="J2399" s="6">
        <f>ecommerce_dataset_updated[[#This Row],[Final_Price(Rs.)]]+0</f>
        <v>175.71</v>
      </c>
      <c r="K2399" s="6">
        <f xml:space="preserve"> ecommerce_dataset_updated[[#This Row],['[Price (Rs.)']]]-ecommerce_dataset_updated[[#This Row],[Discount Amount _]]</f>
        <v>175.71</v>
      </c>
      <c r="L2399" t="s">
        <v>77</v>
      </c>
      <c r="M2399" t="s">
        <v>4523</v>
      </c>
      <c r="N2399" s="4" t="s">
        <v>20</v>
      </c>
      <c r="O2399" s="4" t="s">
        <v>14053</v>
      </c>
      <c r="P2399" s="4" t="s">
        <v>14079</v>
      </c>
      <c r="Q2399" s="5">
        <f>DATE(ecommerce_dataset_updated[[#This Row],[YYYY]],ecommerce_dataset_updated[[#This Row],[MM]],ecommerce_dataset_updated[[#This Row],[DD]])</f>
        <v>45402</v>
      </c>
      <c r="R2399" s="6" t="str">
        <f>TEXT(ecommerce_dataset_updated[[#This Row],['[Purchase_Date']]], "mmm")</f>
        <v>Apr</v>
      </c>
      <c r="S2399" s="6" t="str">
        <f>TEXT(ecommerce_dataset_updated[[#This Row],['[Purchase_Date']]], "ddd")</f>
        <v>Sat</v>
      </c>
      <c r="T2399" s="6">
        <f>ecommerce_dataset_updated[[#This Row],[Final_Price(Rs.) _]]-ecommerce_dataset_updated[[#This Row],['[Final_Price(Rs.)']]]</f>
        <v>0</v>
      </c>
      <c r="U2399" s="6" t="b">
        <f xml:space="preserve"> AND(ecommerce_dataset_updated[[#This Row],[Final_Price(Rs.) _]]=ecommerce_dataset_updated[[#This Row],['[Final_Price(Rs.)']]])</f>
        <v>1</v>
      </c>
      <c r="V2399" s="5"/>
    </row>
    <row r="2400" spans="1:22">
      <c r="A2400" t="s">
        <v>9434</v>
      </c>
      <c r="B2400" t="s">
        <v>9435</v>
      </c>
      <c r="C2400" t="s">
        <v>32</v>
      </c>
      <c r="D2400" s="9" t="s">
        <v>9436</v>
      </c>
      <c r="E2400" s="8">
        <f>ecommerce_dataset_updated[[#This Row],[Price (Rs.)]]+0</f>
        <v>286.83</v>
      </c>
      <c r="F2400" s="6" t="s">
        <v>20</v>
      </c>
      <c r="G2400" s="7">
        <f>ecommerce_dataset_updated[[#This Row],[Discount (%)]]+0</f>
        <v>20</v>
      </c>
      <c r="H2400" s="6" t="s">
        <v>9437</v>
      </c>
      <c r="I2400" s="6">
        <f>ecommerce_dataset_updated[[#This Row],['[Price (Rs.)']]]*ecommerce_dataset_updated[[#This Row],['[Discount (%)']]]/100</f>
        <v>57.365999999999993</v>
      </c>
      <c r="J2400" s="6">
        <f>ecommerce_dataset_updated[[#This Row],[Final_Price(Rs.)]]+0</f>
        <v>229.46</v>
      </c>
      <c r="K2400" s="6">
        <f xml:space="preserve"> ecommerce_dataset_updated[[#This Row],['[Price (Rs.)']]]-ecommerce_dataset_updated[[#This Row],[Discount Amount _]]</f>
        <v>229.464</v>
      </c>
      <c r="L2400" t="s">
        <v>14</v>
      </c>
      <c r="M2400" t="s">
        <v>339</v>
      </c>
      <c r="N2400" s="4" t="s">
        <v>14070</v>
      </c>
      <c r="O2400" s="4" t="s">
        <v>14067</v>
      </c>
      <c r="P2400" s="4" t="s">
        <v>14079</v>
      </c>
      <c r="Q2400" s="5">
        <f>DATE(ecommerce_dataset_updated[[#This Row],[YYYY]],ecommerce_dataset_updated[[#This Row],[MM]],ecommerce_dataset_updated[[#This Row],[DD]])</f>
        <v>45491</v>
      </c>
      <c r="R2400" s="6" t="str">
        <f>TEXT(ecommerce_dataset_updated[[#This Row],['[Purchase_Date']]], "mmm")</f>
        <v>Jul</v>
      </c>
      <c r="S2400" s="6" t="str">
        <f>TEXT(ecommerce_dataset_updated[[#This Row],['[Purchase_Date']]], "ddd")</f>
        <v>Thu</v>
      </c>
      <c r="T2400" s="6">
        <f>ecommerce_dataset_updated[[#This Row],[Final_Price(Rs.) _]]-ecommerce_dataset_updated[[#This Row],['[Final_Price(Rs.)']]]</f>
        <v>3.9999999999906777E-3</v>
      </c>
      <c r="U2400" s="6" t="b">
        <f xml:space="preserve"> AND(ecommerce_dataset_updated[[#This Row],[Final_Price(Rs.) _]]=ecommerce_dataset_updated[[#This Row],['[Final_Price(Rs.)']]])</f>
        <v>0</v>
      </c>
      <c r="V2400" s="5"/>
    </row>
    <row r="2401" spans="1:22">
      <c r="A2401" t="s">
        <v>9438</v>
      </c>
      <c r="B2401" t="s">
        <v>9439</v>
      </c>
      <c r="C2401" t="s">
        <v>39</v>
      </c>
      <c r="D2401" s="9" t="s">
        <v>9440</v>
      </c>
      <c r="E2401" s="8">
        <f>ecommerce_dataset_updated[[#This Row],[Price (Rs.)]]+0</f>
        <v>266.23</v>
      </c>
      <c r="F2401" s="6" t="s">
        <v>154</v>
      </c>
      <c r="G2401" s="7">
        <f>ecommerce_dataset_updated[[#This Row],[Discount (%)]]+0</f>
        <v>30</v>
      </c>
      <c r="H2401" s="6" t="s">
        <v>9441</v>
      </c>
      <c r="I2401" s="6">
        <f>ecommerce_dataset_updated[[#This Row],['[Price (Rs.)']]]*ecommerce_dataset_updated[[#This Row],['[Discount (%)']]]/100</f>
        <v>79.869</v>
      </c>
      <c r="J2401" s="6">
        <f>ecommerce_dataset_updated[[#This Row],[Final_Price(Rs.)]]+0</f>
        <v>186.36</v>
      </c>
      <c r="K2401" s="6">
        <f xml:space="preserve"> ecommerce_dataset_updated[[#This Row],['[Price (Rs.)']]]-ecommerce_dataset_updated[[#This Row],[Discount Amount _]]</f>
        <v>186.36100000000002</v>
      </c>
      <c r="L2401" t="s">
        <v>35</v>
      </c>
      <c r="M2401" t="s">
        <v>4709</v>
      </c>
      <c r="N2401" s="4" t="s">
        <v>12</v>
      </c>
      <c r="O2401" s="4" t="s">
        <v>14053</v>
      </c>
      <c r="P2401" s="4" t="s">
        <v>14079</v>
      </c>
      <c r="Q2401" s="5">
        <f>DATE(ecommerce_dataset_updated[[#This Row],[YYYY]],ecommerce_dataset_updated[[#This Row],[MM]],ecommerce_dataset_updated[[#This Row],[DD]])</f>
        <v>45397</v>
      </c>
      <c r="R2401" s="6" t="str">
        <f>TEXT(ecommerce_dataset_updated[[#This Row],['[Purchase_Date']]], "mmm")</f>
        <v>Apr</v>
      </c>
      <c r="S2401" s="6" t="str">
        <f>TEXT(ecommerce_dataset_updated[[#This Row],['[Purchase_Date']]], "ddd")</f>
        <v>Mon</v>
      </c>
      <c r="T2401" s="6">
        <f>ecommerce_dataset_updated[[#This Row],[Final_Price(Rs.) _]]-ecommerce_dataset_updated[[#This Row],['[Final_Price(Rs.)']]]</f>
        <v>1.0000000000047748E-3</v>
      </c>
      <c r="U2401" s="6" t="b">
        <f xml:space="preserve"> AND(ecommerce_dataset_updated[[#This Row],[Final_Price(Rs.) _]]=ecommerce_dataset_updated[[#This Row],['[Final_Price(Rs.)']]])</f>
        <v>0</v>
      </c>
      <c r="V2401" s="5"/>
    </row>
    <row r="2402" spans="1:22">
      <c r="A2402" t="s">
        <v>9442</v>
      </c>
      <c r="B2402" t="s">
        <v>9443</v>
      </c>
      <c r="C2402" t="s">
        <v>45</v>
      </c>
      <c r="D2402" s="9" t="s">
        <v>9444</v>
      </c>
      <c r="E2402" s="8">
        <f>ecommerce_dataset_updated[[#This Row],[Price (Rs.)]]+0</f>
        <v>97.64</v>
      </c>
      <c r="F2402" s="6" t="s">
        <v>75</v>
      </c>
      <c r="G2402" s="7">
        <f>ecommerce_dataset_updated[[#This Row],[Discount (%)]]+0</f>
        <v>10</v>
      </c>
      <c r="H2402" s="6" t="s">
        <v>9445</v>
      </c>
      <c r="I2402" s="6">
        <f>ecommerce_dataset_updated[[#This Row],['[Price (Rs.)']]]*ecommerce_dataset_updated[[#This Row],['[Discount (%)']]]/100</f>
        <v>9.7639999999999993</v>
      </c>
      <c r="J2402" s="6">
        <f>ecommerce_dataset_updated[[#This Row],[Final_Price(Rs.)]]+0</f>
        <v>87.88</v>
      </c>
      <c r="K2402" s="6">
        <f xml:space="preserve"> ecommerce_dataset_updated[[#This Row],['[Price (Rs.)']]]-ecommerce_dataset_updated[[#This Row],[Discount Amount _]]</f>
        <v>87.876000000000005</v>
      </c>
      <c r="L2402" t="s">
        <v>14</v>
      </c>
      <c r="M2402" t="s">
        <v>798</v>
      </c>
      <c r="N2402" s="4" t="s">
        <v>14059</v>
      </c>
      <c r="O2402" s="4" t="s">
        <v>14049</v>
      </c>
      <c r="P2402" s="4" t="s">
        <v>14079</v>
      </c>
      <c r="Q2402" s="5">
        <f>DATE(ecommerce_dataset_updated[[#This Row],[YYYY]],ecommerce_dataset_updated[[#This Row],[MM]],ecommerce_dataset_updated[[#This Row],[DD]])</f>
        <v>45601</v>
      </c>
      <c r="R2402" s="6" t="str">
        <f>TEXT(ecommerce_dataset_updated[[#This Row],['[Purchase_Date']]], "mmm")</f>
        <v>Nov</v>
      </c>
      <c r="S2402" s="6" t="str">
        <f>TEXT(ecommerce_dataset_updated[[#This Row],['[Purchase_Date']]], "ddd")</f>
        <v>Tue</v>
      </c>
      <c r="T2402" s="6">
        <f>ecommerce_dataset_updated[[#This Row],[Final_Price(Rs.) _]]-ecommerce_dataset_updated[[#This Row],['[Final_Price(Rs.)']]]</f>
        <v>-3.9999999999906777E-3</v>
      </c>
      <c r="U2402" s="6" t="b">
        <f xml:space="preserve"> AND(ecommerce_dataset_updated[[#This Row],[Final_Price(Rs.) _]]=ecommerce_dataset_updated[[#This Row],['[Final_Price(Rs.)']]])</f>
        <v>0</v>
      </c>
      <c r="V2402" s="5"/>
    </row>
    <row r="2403" spans="1:22">
      <c r="A2403" t="s">
        <v>9446</v>
      </c>
      <c r="B2403" t="s">
        <v>9447</v>
      </c>
      <c r="C2403" t="s">
        <v>18</v>
      </c>
      <c r="D2403" s="9" t="s">
        <v>9448</v>
      </c>
      <c r="E2403" s="8">
        <f>ecommerce_dataset_updated[[#This Row],[Price (Rs.)]]+0</f>
        <v>113.41</v>
      </c>
      <c r="F2403" s="6" t="s">
        <v>107</v>
      </c>
      <c r="G2403" s="7">
        <f>ecommerce_dataset_updated[[#This Row],[Discount (%)]]+0</f>
        <v>0</v>
      </c>
      <c r="H2403" s="6" t="s">
        <v>9448</v>
      </c>
      <c r="I2403" s="6">
        <f>ecommerce_dataset_updated[[#This Row],['[Price (Rs.)']]]*ecommerce_dataset_updated[[#This Row],['[Discount (%)']]]/100</f>
        <v>0</v>
      </c>
      <c r="J2403" s="6">
        <f>ecommerce_dataset_updated[[#This Row],[Final_Price(Rs.)]]+0</f>
        <v>113.41</v>
      </c>
      <c r="K2403" s="6">
        <f xml:space="preserve"> ecommerce_dataset_updated[[#This Row],['[Price (Rs.)']]]-ecommerce_dataset_updated[[#This Row],[Discount Amount _]]</f>
        <v>113.41</v>
      </c>
      <c r="L2403" t="s">
        <v>35</v>
      </c>
      <c r="M2403" t="s">
        <v>681</v>
      </c>
      <c r="N2403" s="4" t="s">
        <v>14051</v>
      </c>
      <c r="O2403" s="4" t="s">
        <v>14062</v>
      </c>
      <c r="P2403" s="4" t="s">
        <v>14079</v>
      </c>
      <c r="Q2403" s="5">
        <f>DATE(ecommerce_dataset_updated[[#This Row],[YYYY]],ecommerce_dataset_updated[[#This Row],[MM]],ecommerce_dataset_updated[[#This Row],[DD]])</f>
        <v>45445</v>
      </c>
      <c r="R2403" s="6" t="str">
        <f>TEXT(ecommerce_dataset_updated[[#This Row],['[Purchase_Date']]], "mmm")</f>
        <v>Jun</v>
      </c>
      <c r="S2403" s="6" t="str">
        <f>TEXT(ecommerce_dataset_updated[[#This Row],['[Purchase_Date']]], "ddd")</f>
        <v>Sun</v>
      </c>
      <c r="T2403" s="6">
        <f>ecommerce_dataset_updated[[#This Row],[Final_Price(Rs.) _]]-ecommerce_dataset_updated[[#This Row],['[Final_Price(Rs.)']]]</f>
        <v>0</v>
      </c>
      <c r="U2403" s="6" t="b">
        <f xml:space="preserve"> AND(ecommerce_dataset_updated[[#This Row],[Final_Price(Rs.) _]]=ecommerce_dataset_updated[[#This Row],['[Final_Price(Rs.)']]])</f>
        <v>1</v>
      </c>
      <c r="V2403" s="5"/>
    </row>
    <row r="2404" spans="1:22">
      <c r="A2404" t="s">
        <v>9449</v>
      </c>
      <c r="B2404" t="s">
        <v>9450</v>
      </c>
      <c r="C2404" t="s">
        <v>10</v>
      </c>
      <c r="D2404" s="9" t="s">
        <v>9451</v>
      </c>
      <c r="E2404" s="8">
        <f>ecommerce_dataset_updated[[#This Row],[Price (Rs.)]]+0</f>
        <v>495.55</v>
      </c>
      <c r="F2404" s="6" t="s">
        <v>53</v>
      </c>
      <c r="G2404" s="7">
        <f>ecommerce_dataset_updated[[#This Row],[Discount (%)]]+0</f>
        <v>5</v>
      </c>
      <c r="H2404" s="6" t="s">
        <v>9452</v>
      </c>
      <c r="I2404" s="6">
        <f>ecommerce_dataset_updated[[#This Row],['[Price (Rs.)']]]*ecommerce_dataset_updated[[#This Row],['[Discount (%)']]]/100</f>
        <v>24.7775</v>
      </c>
      <c r="J2404" s="6">
        <f>ecommerce_dataset_updated[[#This Row],[Final_Price(Rs.)]]+0</f>
        <v>470.77</v>
      </c>
      <c r="K2404" s="6">
        <f xml:space="preserve"> ecommerce_dataset_updated[[#This Row],['[Price (Rs.)']]]-ecommerce_dataset_updated[[#This Row],[Discount Amount _]]</f>
        <v>470.77250000000004</v>
      </c>
      <c r="L2404" t="s">
        <v>35</v>
      </c>
      <c r="M2404" t="s">
        <v>1407</v>
      </c>
      <c r="N2404" s="4" t="s">
        <v>14063</v>
      </c>
      <c r="O2404" s="4" t="s">
        <v>14057</v>
      </c>
      <c r="P2404" s="4" t="s">
        <v>14079</v>
      </c>
      <c r="Q2404" s="5">
        <f>DATE(ecommerce_dataset_updated[[#This Row],[YYYY]],ecommerce_dataset_updated[[#This Row],[MM]],ecommerce_dataset_updated[[#This Row],[DD]])</f>
        <v>45368</v>
      </c>
      <c r="R2404" s="6" t="str">
        <f>TEXT(ecommerce_dataset_updated[[#This Row],['[Purchase_Date']]], "mmm")</f>
        <v>Mar</v>
      </c>
      <c r="S2404" s="6" t="str">
        <f>TEXT(ecommerce_dataset_updated[[#This Row],['[Purchase_Date']]], "ddd")</f>
        <v>Sun</v>
      </c>
      <c r="T2404" s="6">
        <f>ecommerce_dataset_updated[[#This Row],[Final_Price(Rs.) _]]-ecommerce_dataset_updated[[#This Row],['[Final_Price(Rs.)']]]</f>
        <v>2.5000000000545697E-3</v>
      </c>
      <c r="U2404" s="6" t="b">
        <f xml:space="preserve"> AND(ecommerce_dataset_updated[[#This Row],[Final_Price(Rs.) _]]=ecommerce_dataset_updated[[#This Row],['[Final_Price(Rs.)']]])</f>
        <v>0</v>
      </c>
      <c r="V2404" s="5"/>
    </row>
    <row r="2405" spans="1:22">
      <c r="A2405" t="s">
        <v>9453</v>
      </c>
      <c r="B2405" t="s">
        <v>9454</v>
      </c>
      <c r="C2405" t="s">
        <v>68</v>
      </c>
      <c r="D2405" s="9" t="s">
        <v>5627</v>
      </c>
      <c r="E2405" s="8">
        <f>ecommerce_dataset_updated[[#This Row],[Price (Rs.)]]+0</f>
        <v>222.65</v>
      </c>
      <c r="F2405" s="6" t="s">
        <v>12</v>
      </c>
      <c r="G2405" s="7">
        <f>ecommerce_dataset_updated[[#This Row],[Discount (%)]]+0</f>
        <v>15</v>
      </c>
      <c r="H2405" s="6" t="s">
        <v>9455</v>
      </c>
      <c r="I2405" s="6">
        <f>ecommerce_dataset_updated[[#This Row],['[Price (Rs.)']]]*ecommerce_dataset_updated[[#This Row],['[Discount (%)']]]/100</f>
        <v>33.397500000000001</v>
      </c>
      <c r="J2405" s="6">
        <f>ecommerce_dataset_updated[[#This Row],[Final_Price(Rs.)]]+0</f>
        <v>189.25</v>
      </c>
      <c r="K2405" s="6">
        <f xml:space="preserve"> ecommerce_dataset_updated[[#This Row],['[Price (Rs.)']]]-ecommerce_dataset_updated[[#This Row],[Discount Amount _]]</f>
        <v>189.2525</v>
      </c>
      <c r="L2405" t="s">
        <v>120</v>
      </c>
      <c r="M2405" t="s">
        <v>600</v>
      </c>
      <c r="N2405" s="4" t="s">
        <v>14072</v>
      </c>
      <c r="O2405" s="4" t="s">
        <v>14053</v>
      </c>
      <c r="P2405" s="4" t="s">
        <v>14079</v>
      </c>
      <c r="Q2405" s="5">
        <f>DATE(ecommerce_dataset_updated[[#This Row],[YYYY]],ecommerce_dataset_updated[[#This Row],[MM]],ecommerce_dataset_updated[[#This Row],[DD]])</f>
        <v>45398</v>
      </c>
      <c r="R2405" s="6" t="str">
        <f>TEXT(ecommerce_dataset_updated[[#This Row],['[Purchase_Date']]], "mmm")</f>
        <v>Apr</v>
      </c>
      <c r="S2405" s="6" t="str">
        <f>TEXT(ecommerce_dataset_updated[[#This Row],['[Purchase_Date']]], "ddd")</f>
        <v>Tue</v>
      </c>
      <c r="T2405" s="6">
        <f>ecommerce_dataset_updated[[#This Row],[Final_Price(Rs.) _]]-ecommerce_dataset_updated[[#This Row],['[Final_Price(Rs.)']]]</f>
        <v>2.4999999999977263E-3</v>
      </c>
      <c r="U2405" s="6" t="b">
        <f xml:space="preserve"> AND(ecommerce_dataset_updated[[#This Row],[Final_Price(Rs.) _]]=ecommerce_dataset_updated[[#This Row],['[Final_Price(Rs.)']]])</f>
        <v>0</v>
      </c>
      <c r="V2405" s="5"/>
    </row>
    <row r="2406" spans="1:22">
      <c r="A2406" t="s">
        <v>9456</v>
      </c>
      <c r="B2406" t="s">
        <v>9457</v>
      </c>
      <c r="C2406" t="s">
        <v>10</v>
      </c>
      <c r="D2406" s="9" t="s">
        <v>9458</v>
      </c>
      <c r="E2406" s="8">
        <f>ecommerce_dataset_updated[[#This Row],[Price (Rs.)]]+0</f>
        <v>393.04</v>
      </c>
      <c r="F2406" s="6" t="s">
        <v>53</v>
      </c>
      <c r="G2406" s="7">
        <f>ecommerce_dataset_updated[[#This Row],[Discount (%)]]+0</f>
        <v>5</v>
      </c>
      <c r="H2406" s="6" t="s">
        <v>9459</v>
      </c>
      <c r="I2406" s="6">
        <f>ecommerce_dataset_updated[[#This Row],['[Price (Rs.)']]]*ecommerce_dataset_updated[[#This Row],['[Discount (%)']]]/100</f>
        <v>19.652000000000001</v>
      </c>
      <c r="J2406" s="6">
        <f>ecommerce_dataset_updated[[#This Row],[Final_Price(Rs.)]]+0</f>
        <v>373.39</v>
      </c>
      <c r="K2406" s="6">
        <f xml:space="preserve"> ecommerce_dataset_updated[[#This Row],['[Price (Rs.)']]]-ecommerce_dataset_updated[[#This Row],[Discount Amount _]]</f>
        <v>373.38800000000003</v>
      </c>
      <c r="L2406" t="s">
        <v>28</v>
      </c>
      <c r="M2406" t="s">
        <v>1373</v>
      </c>
      <c r="N2406" s="4" t="s">
        <v>14071</v>
      </c>
      <c r="O2406" s="4" t="s">
        <v>14055</v>
      </c>
      <c r="P2406" s="4" t="s">
        <v>14079</v>
      </c>
      <c r="Q2406" s="5">
        <f>DATE(ecommerce_dataset_updated[[#This Row],[YYYY]],ecommerce_dataset_updated[[#This Row],[MM]],ecommerce_dataset_updated[[#This Row],[DD]])</f>
        <v>45528</v>
      </c>
      <c r="R2406" s="6" t="str">
        <f>TEXT(ecommerce_dataset_updated[[#This Row],['[Purchase_Date']]], "mmm")</f>
        <v>Aug</v>
      </c>
      <c r="S2406" s="6" t="str">
        <f>TEXT(ecommerce_dataset_updated[[#This Row],['[Purchase_Date']]], "ddd")</f>
        <v>Sat</v>
      </c>
      <c r="T2406" s="6">
        <f>ecommerce_dataset_updated[[#This Row],[Final_Price(Rs.) _]]-ecommerce_dataset_updated[[#This Row],['[Final_Price(Rs.)']]]</f>
        <v>-1.9999999999527063E-3</v>
      </c>
      <c r="U2406" s="6" t="b">
        <f xml:space="preserve"> AND(ecommerce_dataset_updated[[#This Row],[Final_Price(Rs.) _]]=ecommerce_dataset_updated[[#This Row],['[Final_Price(Rs.)']]])</f>
        <v>0</v>
      </c>
      <c r="V2406" s="5"/>
    </row>
    <row r="2407" spans="1:22">
      <c r="A2407" t="s">
        <v>9460</v>
      </c>
      <c r="B2407" t="s">
        <v>9461</v>
      </c>
      <c r="C2407" t="s">
        <v>39</v>
      </c>
      <c r="D2407" s="9" t="s">
        <v>9462</v>
      </c>
      <c r="E2407" s="8">
        <f>ecommerce_dataset_updated[[#This Row],[Price (Rs.)]]+0</f>
        <v>196.56</v>
      </c>
      <c r="F2407" s="6" t="s">
        <v>154</v>
      </c>
      <c r="G2407" s="7">
        <f>ecommerce_dataset_updated[[#This Row],[Discount (%)]]+0</f>
        <v>30</v>
      </c>
      <c r="H2407" s="6" t="s">
        <v>7732</v>
      </c>
      <c r="I2407" s="6">
        <f>ecommerce_dataset_updated[[#This Row],['[Price (Rs.)']]]*ecommerce_dataset_updated[[#This Row],['[Discount (%)']]]/100</f>
        <v>58.968000000000004</v>
      </c>
      <c r="J2407" s="6">
        <f>ecommerce_dataset_updated[[#This Row],[Final_Price(Rs.)]]+0</f>
        <v>137.59</v>
      </c>
      <c r="K2407" s="6">
        <f xml:space="preserve"> ecommerce_dataset_updated[[#This Row],['[Price (Rs.)']]]-ecommerce_dataset_updated[[#This Row],[Discount Amount _]]</f>
        <v>137.59199999999998</v>
      </c>
      <c r="L2407" t="s">
        <v>35</v>
      </c>
      <c r="M2407" t="s">
        <v>423</v>
      </c>
      <c r="N2407" s="4" t="s">
        <v>14069</v>
      </c>
      <c r="O2407" s="4" t="s">
        <v>14062</v>
      </c>
      <c r="P2407" s="4" t="s">
        <v>14079</v>
      </c>
      <c r="Q2407" s="5">
        <f>DATE(ecommerce_dataset_updated[[#This Row],[YYYY]],ecommerce_dataset_updated[[#This Row],[MM]],ecommerce_dataset_updated[[#This Row],[DD]])</f>
        <v>45465</v>
      </c>
      <c r="R2407" s="6" t="str">
        <f>TEXT(ecommerce_dataset_updated[[#This Row],['[Purchase_Date']]], "mmm")</f>
        <v>Jun</v>
      </c>
      <c r="S2407" s="6" t="str">
        <f>TEXT(ecommerce_dataset_updated[[#This Row],['[Purchase_Date']]], "ddd")</f>
        <v>Sat</v>
      </c>
      <c r="T2407" s="6">
        <f>ecommerce_dataset_updated[[#This Row],[Final_Price(Rs.) _]]-ecommerce_dataset_updated[[#This Row],['[Final_Price(Rs.)']]]</f>
        <v>1.999999999981128E-3</v>
      </c>
      <c r="U2407" s="6" t="b">
        <f xml:space="preserve"> AND(ecommerce_dataset_updated[[#This Row],[Final_Price(Rs.) _]]=ecommerce_dataset_updated[[#This Row],['[Final_Price(Rs.)']]])</f>
        <v>0</v>
      </c>
      <c r="V2407" s="5"/>
    </row>
    <row r="2408" spans="1:22">
      <c r="A2408" t="s">
        <v>9463</v>
      </c>
      <c r="B2408" t="s">
        <v>9464</v>
      </c>
      <c r="C2408" t="s">
        <v>10</v>
      </c>
      <c r="D2408" s="9" t="s">
        <v>9465</v>
      </c>
      <c r="E2408" s="8">
        <f>ecommerce_dataset_updated[[#This Row],[Price (Rs.)]]+0</f>
        <v>290.25</v>
      </c>
      <c r="F2408" s="6" t="s">
        <v>107</v>
      </c>
      <c r="G2408" s="7">
        <f>ecommerce_dataset_updated[[#This Row],[Discount (%)]]+0</f>
        <v>0</v>
      </c>
      <c r="H2408" s="6" t="s">
        <v>9465</v>
      </c>
      <c r="I2408" s="6">
        <f>ecommerce_dataset_updated[[#This Row],['[Price (Rs.)']]]*ecommerce_dataset_updated[[#This Row],['[Discount (%)']]]/100</f>
        <v>0</v>
      </c>
      <c r="J2408" s="6">
        <f>ecommerce_dataset_updated[[#This Row],[Final_Price(Rs.)]]+0</f>
        <v>290.25</v>
      </c>
      <c r="K2408" s="6">
        <f xml:space="preserve"> ecommerce_dataset_updated[[#This Row],['[Price (Rs.)']]]-ecommerce_dataset_updated[[#This Row],[Discount Amount _]]</f>
        <v>290.25</v>
      </c>
      <c r="L2408" t="s">
        <v>35</v>
      </c>
      <c r="M2408" t="s">
        <v>3281</v>
      </c>
      <c r="N2408" s="4" t="s">
        <v>14051</v>
      </c>
      <c r="O2408" s="4" t="s">
        <v>14059</v>
      </c>
      <c r="P2408" s="4" t="s">
        <v>14079</v>
      </c>
      <c r="Q2408" s="5">
        <f>DATE(ecommerce_dataset_updated[[#This Row],[YYYY]],ecommerce_dataset_updated[[#This Row],[MM]],ecommerce_dataset_updated[[#This Row],[DD]])</f>
        <v>45414</v>
      </c>
      <c r="R2408" s="6" t="str">
        <f>TEXT(ecommerce_dataset_updated[[#This Row],['[Purchase_Date']]], "mmm")</f>
        <v>May</v>
      </c>
      <c r="S2408" s="6" t="str">
        <f>TEXT(ecommerce_dataset_updated[[#This Row],['[Purchase_Date']]], "ddd")</f>
        <v>Thu</v>
      </c>
      <c r="T2408" s="6">
        <f>ecommerce_dataset_updated[[#This Row],[Final_Price(Rs.) _]]-ecommerce_dataset_updated[[#This Row],['[Final_Price(Rs.)']]]</f>
        <v>0</v>
      </c>
      <c r="U2408" s="6" t="b">
        <f xml:space="preserve"> AND(ecommerce_dataset_updated[[#This Row],[Final_Price(Rs.) _]]=ecommerce_dataset_updated[[#This Row],['[Final_Price(Rs.)']]])</f>
        <v>1</v>
      </c>
      <c r="V2408" s="5"/>
    </row>
    <row r="2409" spans="1:22">
      <c r="A2409" t="s">
        <v>9466</v>
      </c>
      <c r="B2409" t="s">
        <v>9467</v>
      </c>
      <c r="C2409" t="s">
        <v>10</v>
      </c>
      <c r="D2409" s="9" t="s">
        <v>9468</v>
      </c>
      <c r="E2409" s="8">
        <f>ecommerce_dataset_updated[[#This Row],[Price (Rs.)]]+0</f>
        <v>379.93</v>
      </c>
      <c r="F2409" s="6" t="s">
        <v>154</v>
      </c>
      <c r="G2409" s="7">
        <f>ecommerce_dataset_updated[[#This Row],[Discount (%)]]+0</f>
        <v>30</v>
      </c>
      <c r="H2409" s="6" t="s">
        <v>9469</v>
      </c>
      <c r="I2409" s="6">
        <f>ecommerce_dataset_updated[[#This Row],['[Price (Rs.)']]]*ecommerce_dataset_updated[[#This Row],['[Discount (%)']]]/100</f>
        <v>113.979</v>
      </c>
      <c r="J2409" s="6">
        <f>ecommerce_dataset_updated[[#This Row],[Final_Price(Rs.)]]+0</f>
        <v>265.95</v>
      </c>
      <c r="K2409" s="6">
        <f xml:space="preserve"> ecommerce_dataset_updated[[#This Row],['[Price (Rs.)']]]-ecommerce_dataset_updated[[#This Row],[Discount Amount _]]</f>
        <v>265.95100000000002</v>
      </c>
      <c r="L2409" t="s">
        <v>120</v>
      </c>
      <c r="M2409" t="s">
        <v>1261</v>
      </c>
      <c r="N2409" s="4" t="s">
        <v>14060</v>
      </c>
      <c r="O2409" s="4" t="s">
        <v>75</v>
      </c>
      <c r="P2409" s="4" t="s">
        <v>14079</v>
      </c>
      <c r="Q2409" s="5">
        <f>DATE(ecommerce_dataset_updated[[#This Row],[YYYY]],ecommerce_dataset_updated[[#This Row],[MM]],ecommerce_dataset_updated[[#This Row],[DD]])</f>
        <v>45591</v>
      </c>
      <c r="R2409" s="6" t="str">
        <f>TEXT(ecommerce_dataset_updated[[#This Row],['[Purchase_Date']]], "mmm")</f>
        <v>Oct</v>
      </c>
      <c r="S2409" s="6" t="str">
        <f>TEXT(ecommerce_dataset_updated[[#This Row],['[Purchase_Date']]], "ddd")</f>
        <v>Sat</v>
      </c>
      <c r="T2409" s="6">
        <f>ecommerce_dataset_updated[[#This Row],[Final_Price(Rs.) _]]-ecommerce_dataset_updated[[#This Row],['[Final_Price(Rs.)']]]</f>
        <v>1.0000000000331966E-3</v>
      </c>
      <c r="U2409" s="6" t="b">
        <f xml:space="preserve"> AND(ecommerce_dataset_updated[[#This Row],[Final_Price(Rs.) _]]=ecommerce_dataset_updated[[#This Row],['[Final_Price(Rs.)']]])</f>
        <v>0</v>
      </c>
      <c r="V2409" s="5"/>
    </row>
    <row r="2410" spans="1:22">
      <c r="A2410" t="s">
        <v>9470</v>
      </c>
      <c r="B2410" t="s">
        <v>9471</v>
      </c>
      <c r="C2410" t="s">
        <v>114</v>
      </c>
      <c r="D2410" s="9" t="s">
        <v>9472</v>
      </c>
      <c r="E2410" s="8">
        <f>ecommerce_dataset_updated[[#This Row],[Price (Rs.)]]+0</f>
        <v>171.18</v>
      </c>
      <c r="F2410" s="6" t="s">
        <v>26</v>
      </c>
      <c r="G2410" s="7">
        <f>ecommerce_dataset_updated[[#This Row],[Discount (%)]]+0</f>
        <v>25</v>
      </c>
      <c r="H2410" s="6" t="s">
        <v>9473</v>
      </c>
      <c r="I2410" s="6">
        <f>ecommerce_dataset_updated[[#This Row],['[Price (Rs.)']]]*ecommerce_dataset_updated[[#This Row],['[Discount (%)']]]/100</f>
        <v>42.795000000000002</v>
      </c>
      <c r="J2410" s="6">
        <f>ecommerce_dataset_updated[[#This Row],[Final_Price(Rs.)]]+0</f>
        <v>128.38</v>
      </c>
      <c r="K2410" s="6">
        <f xml:space="preserve"> ecommerce_dataset_updated[[#This Row],['[Price (Rs.)']]]-ecommerce_dataset_updated[[#This Row],[Discount Amount _]]</f>
        <v>128.38499999999999</v>
      </c>
      <c r="L2410" t="s">
        <v>28</v>
      </c>
      <c r="M2410" t="s">
        <v>2580</v>
      </c>
      <c r="N2410" s="4" t="s">
        <v>14057</v>
      </c>
      <c r="O2410" s="4" t="s">
        <v>14049</v>
      </c>
      <c r="P2410" s="4" t="s">
        <v>14079</v>
      </c>
      <c r="Q2410" s="5">
        <f>DATE(ecommerce_dataset_updated[[#This Row],[YYYY]],ecommerce_dataset_updated[[#This Row],[MM]],ecommerce_dataset_updated[[#This Row],[DD]])</f>
        <v>45599</v>
      </c>
      <c r="R2410" s="6" t="str">
        <f>TEXT(ecommerce_dataset_updated[[#This Row],['[Purchase_Date']]], "mmm")</f>
        <v>Nov</v>
      </c>
      <c r="S2410" s="6" t="str">
        <f>TEXT(ecommerce_dataset_updated[[#This Row],['[Purchase_Date']]], "ddd")</f>
        <v>Sun</v>
      </c>
      <c r="T2410" s="6">
        <f>ecommerce_dataset_updated[[#This Row],[Final_Price(Rs.) _]]-ecommerce_dataset_updated[[#This Row],['[Final_Price(Rs.)']]]</f>
        <v>4.9999999999954525E-3</v>
      </c>
      <c r="U2410" s="6" t="b">
        <f xml:space="preserve"> AND(ecommerce_dataset_updated[[#This Row],[Final_Price(Rs.) _]]=ecommerce_dataset_updated[[#This Row],['[Final_Price(Rs.)']]])</f>
        <v>0</v>
      </c>
      <c r="V2410" s="5"/>
    </row>
    <row r="2411" spans="1:22">
      <c r="A2411" t="s">
        <v>9474</v>
      </c>
      <c r="B2411" t="s">
        <v>9475</v>
      </c>
      <c r="C2411" t="s">
        <v>68</v>
      </c>
      <c r="D2411" s="9" t="s">
        <v>9476</v>
      </c>
      <c r="E2411" s="8">
        <f>ecommerce_dataset_updated[[#This Row],[Price (Rs.)]]+0</f>
        <v>149.30000000000001</v>
      </c>
      <c r="F2411" s="6" t="s">
        <v>53</v>
      </c>
      <c r="G2411" s="7">
        <f>ecommerce_dataset_updated[[#This Row],[Discount (%)]]+0</f>
        <v>5</v>
      </c>
      <c r="H2411" s="6" t="s">
        <v>9477</v>
      </c>
      <c r="I2411" s="6">
        <f>ecommerce_dataset_updated[[#This Row],['[Price (Rs.)']]]*ecommerce_dataset_updated[[#This Row],['[Discount (%)']]]/100</f>
        <v>7.4649999999999999</v>
      </c>
      <c r="J2411" s="6">
        <f>ecommerce_dataset_updated[[#This Row],[Final_Price(Rs.)]]+0</f>
        <v>141.84</v>
      </c>
      <c r="K2411" s="6">
        <f xml:space="preserve"> ecommerce_dataset_updated[[#This Row],['[Price (Rs.)']]]-ecommerce_dataset_updated[[#This Row],[Discount Amount _]]</f>
        <v>141.83500000000001</v>
      </c>
      <c r="L2411" t="s">
        <v>35</v>
      </c>
      <c r="M2411" t="s">
        <v>1019</v>
      </c>
      <c r="N2411" s="4" t="s">
        <v>14072</v>
      </c>
      <c r="O2411" s="4" t="s">
        <v>75</v>
      </c>
      <c r="P2411" s="4" t="s">
        <v>14079</v>
      </c>
      <c r="Q2411" s="5">
        <f>DATE(ecommerce_dataset_updated[[#This Row],[YYYY]],ecommerce_dataset_updated[[#This Row],[MM]],ecommerce_dataset_updated[[#This Row],[DD]])</f>
        <v>45581</v>
      </c>
      <c r="R2411" s="6" t="str">
        <f>TEXT(ecommerce_dataset_updated[[#This Row],['[Purchase_Date']]], "mmm")</f>
        <v>Oct</v>
      </c>
      <c r="S2411" s="6" t="str">
        <f>TEXT(ecommerce_dataset_updated[[#This Row],['[Purchase_Date']]], "ddd")</f>
        <v>Wed</v>
      </c>
      <c r="T2411" s="6">
        <f>ecommerce_dataset_updated[[#This Row],[Final_Price(Rs.) _]]-ecommerce_dataset_updated[[#This Row],['[Final_Price(Rs.)']]]</f>
        <v>-4.9999999999954525E-3</v>
      </c>
      <c r="U2411" s="6" t="b">
        <f xml:space="preserve"> AND(ecommerce_dataset_updated[[#This Row],[Final_Price(Rs.) _]]=ecommerce_dataset_updated[[#This Row],['[Final_Price(Rs.)']]])</f>
        <v>0</v>
      </c>
      <c r="V2411" s="5"/>
    </row>
    <row r="2412" spans="1:22">
      <c r="A2412" t="s">
        <v>9478</v>
      </c>
      <c r="B2412" t="s">
        <v>9479</v>
      </c>
      <c r="C2412" t="s">
        <v>18</v>
      </c>
      <c r="D2412" s="9" t="s">
        <v>9480</v>
      </c>
      <c r="E2412" s="8">
        <f>ecommerce_dataset_updated[[#This Row],[Price (Rs.)]]+0</f>
        <v>222.07</v>
      </c>
      <c r="F2412" s="6" t="s">
        <v>26</v>
      </c>
      <c r="G2412" s="7">
        <f>ecommerce_dataset_updated[[#This Row],[Discount (%)]]+0</f>
        <v>25</v>
      </c>
      <c r="H2412" s="6" t="s">
        <v>9481</v>
      </c>
      <c r="I2412" s="6">
        <f>ecommerce_dataset_updated[[#This Row],['[Price (Rs.)']]]*ecommerce_dataset_updated[[#This Row],['[Discount (%)']]]/100</f>
        <v>55.517499999999998</v>
      </c>
      <c r="J2412" s="6">
        <f>ecommerce_dataset_updated[[#This Row],[Final_Price(Rs.)]]+0</f>
        <v>166.55</v>
      </c>
      <c r="K2412" s="6">
        <f xml:space="preserve"> ecommerce_dataset_updated[[#This Row],['[Price (Rs.)']]]-ecommerce_dataset_updated[[#This Row],[Discount Amount _]]</f>
        <v>166.55250000000001</v>
      </c>
      <c r="L2412" t="s">
        <v>77</v>
      </c>
      <c r="M2412" t="s">
        <v>583</v>
      </c>
      <c r="N2412" s="4" t="s">
        <v>26</v>
      </c>
      <c r="O2412" s="4" t="s">
        <v>14059</v>
      </c>
      <c r="P2412" s="4" t="s">
        <v>14079</v>
      </c>
      <c r="Q2412" s="5">
        <f>DATE(ecommerce_dataset_updated[[#This Row],[YYYY]],ecommerce_dataset_updated[[#This Row],[MM]],ecommerce_dataset_updated[[#This Row],[DD]])</f>
        <v>45437</v>
      </c>
      <c r="R2412" s="6" t="str">
        <f>TEXT(ecommerce_dataset_updated[[#This Row],['[Purchase_Date']]], "mmm")</f>
        <v>May</v>
      </c>
      <c r="S2412" s="6" t="str">
        <f>TEXT(ecommerce_dataset_updated[[#This Row],['[Purchase_Date']]], "ddd")</f>
        <v>Sat</v>
      </c>
      <c r="T2412" s="6">
        <f>ecommerce_dataset_updated[[#This Row],[Final_Price(Rs.) _]]-ecommerce_dataset_updated[[#This Row],['[Final_Price(Rs.)']]]</f>
        <v>2.4999999999977263E-3</v>
      </c>
      <c r="U2412" s="6" t="b">
        <f xml:space="preserve"> AND(ecommerce_dataset_updated[[#This Row],[Final_Price(Rs.) _]]=ecommerce_dataset_updated[[#This Row],['[Final_Price(Rs.)']]])</f>
        <v>0</v>
      </c>
      <c r="V2412" s="5"/>
    </row>
    <row r="2413" spans="1:22">
      <c r="A2413" t="s">
        <v>9482</v>
      </c>
      <c r="B2413" t="s">
        <v>9483</v>
      </c>
      <c r="C2413" t="s">
        <v>39</v>
      </c>
      <c r="D2413" s="9" t="s">
        <v>9484</v>
      </c>
      <c r="E2413" s="8">
        <f>ecommerce_dataset_updated[[#This Row],[Price (Rs.)]]+0</f>
        <v>52.29</v>
      </c>
      <c r="F2413" s="6" t="s">
        <v>107</v>
      </c>
      <c r="G2413" s="7">
        <f>ecommerce_dataset_updated[[#This Row],[Discount (%)]]+0</f>
        <v>0</v>
      </c>
      <c r="H2413" s="6" t="s">
        <v>9484</v>
      </c>
      <c r="I2413" s="6">
        <f>ecommerce_dataset_updated[[#This Row],['[Price (Rs.)']]]*ecommerce_dataset_updated[[#This Row],['[Discount (%)']]]/100</f>
        <v>0</v>
      </c>
      <c r="J2413" s="6">
        <f>ecommerce_dataset_updated[[#This Row],[Final_Price(Rs.)]]+0</f>
        <v>52.29</v>
      </c>
      <c r="K2413" s="6">
        <f xml:space="preserve"> ecommerce_dataset_updated[[#This Row],['[Price (Rs.)']]]-ecommerce_dataset_updated[[#This Row],[Discount Amount _]]</f>
        <v>52.29</v>
      </c>
      <c r="L2413" t="s">
        <v>35</v>
      </c>
      <c r="M2413" t="s">
        <v>121</v>
      </c>
      <c r="N2413" s="4" t="s">
        <v>14065</v>
      </c>
      <c r="O2413" s="4" t="s">
        <v>14050</v>
      </c>
      <c r="P2413" s="4" t="s">
        <v>14079</v>
      </c>
      <c r="Q2413" s="5">
        <f>DATE(ecommerce_dataset_updated[[#This Row],[YYYY]],ecommerce_dataset_updated[[#This Row],[MM]],ecommerce_dataset_updated[[#This Row],[DD]])</f>
        <v>45558</v>
      </c>
      <c r="R2413" s="6" t="str">
        <f>TEXT(ecommerce_dataset_updated[[#This Row],['[Purchase_Date']]], "mmm")</f>
        <v>Sep</v>
      </c>
      <c r="S2413" s="6" t="str">
        <f>TEXT(ecommerce_dataset_updated[[#This Row],['[Purchase_Date']]], "ddd")</f>
        <v>Mon</v>
      </c>
      <c r="T2413" s="6">
        <f>ecommerce_dataset_updated[[#This Row],[Final_Price(Rs.) _]]-ecommerce_dataset_updated[[#This Row],['[Final_Price(Rs.)']]]</f>
        <v>0</v>
      </c>
      <c r="U2413" s="6" t="b">
        <f xml:space="preserve"> AND(ecommerce_dataset_updated[[#This Row],[Final_Price(Rs.) _]]=ecommerce_dataset_updated[[#This Row],['[Final_Price(Rs.)']]])</f>
        <v>1</v>
      </c>
      <c r="V2413" s="5"/>
    </row>
    <row r="2414" spans="1:22">
      <c r="A2414" t="s">
        <v>9485</v>
      </c>
      <c r="B2414" t="s">
        <v>9486</v>
      </c>
      <c r="C2414" t="s">
        <v>45</v>
      </c>
      <c r="D2414" s="9" t="s">
        <v>9487</v>
      </c>
      <c r="E2414" s="8">
        <f>ecommerce_dataset_updated[[#This Row],[Price (Rs.)]]+0</f>
        <v>58.85</v>
      </c>
      <c r="F2414" s="6" t="s">
        <v>47</v>
      </c>
      <c r="G2414" s="7">
        <f>ecommerce_dataset_updated[[#This Row],[Discount (%)]]+0</f>
        <v>50</v>
      </c>
      <c r="H2414" s="6" t="s">
        <v>9488</v>
      </c>
      <c r="I2414" s="6">
        <f>ecommerce_dataset_updated[[#This Row],['[Price (Rs.)']]]*ecommerce_dataset_updated[[#This Row],['[Discount (%)']]]/100</f>
        <v>29.425000000000001</v>
      </c>
      <c r="J2414" s="6">
        <f>ecommerce_dataset_updated[[#This Row],[Final_Price(Rs.)]]+0</f>
        <v>29.43</v>
      </c>
      <c r="K2414" s="6">
        <f xml:space="preserve"> ecommerce_dataset_updated[[#This Row],['[Price (Rs.)']]]-ecommerce_dataset_updated[[#This Row],[Discount Amount _]]</f>
        <v>29.425000000000001</v>
      </c>
      <c r="L2414" t="s">
        <v>120</v>
      </c>
      <c r="M2414" t="s">
        <v>617</v>
      </c>
      <c r="N2414" s="4" t="s">
        <v>14048</v>
      </c>
      <c r="O2414" s="4" t="s">
        <v>75</v>
      </c>
      <c r="P2414" s="4" t="s">
        <v>14079</v>
      </c>
      <c r="Q2414" s="5">
        <f>DATE(ecommerce_dataset_updated[[#This Row],[YYYY]],ecommerce_dataset_updated[[#This Row],[MM]],ecommerce_dataset_updated[[#This Row],[DD]])</f>
        <v>45577</v>
      </c>
      <c r="R2414" s="6" t="str">
        <f>TEXT(ecommerce_dataset_updated[[#This Row],['[Purchase_Date']]], "mmm")</f>
        <v>Oct</v>
      </c>
      <c r="S2414" s="6" t="str">
        <f>TEXT(ecommerce_dataset_updated[[#This Row],['[Purchase_Date']]], "ddd")</f>
        <v>Sat</v>
      </c>
      <c r="T2414" s="6">
        <f>ecommerce_dataset_updated[[#This Row],[Final_Price(Rs.) _]]-ecommerce_dataset_updated[[#This Row],['[Final_Price(Rs.)']]]</f>
        <v>-4.9999999999990052E-3</v>
      </c>
      <c r="U2414" s="6" t="b">
        <f xml:space="preserve"> AND(ecommerce_dataset_updated[[#This Row],[Final_Price(Rs.) _]]=ecommerce_dataset_updated[[#This Row],['[Final_Price(Rs.)']]])</f>
        <v>0</v>
      </c>
      <c r="V2414" s="5"/>
    </row>
    <row r="2415" spans="1:22">
      <c r="A2415" t="s">
        <v>9489</v>
      </c>
      <c r="B2415" t="s">
        <v>9490</v>
      </c>
      <c r="C2415" t="s">
        <v>68</v>
      </c>
      <c r="D2415" s="9" t="s">
        <v>9491</v>
      </c>
      <c r="E2415" s="8">
        <f>ecommerce_dataset_updated[[#This Row],[Price (Rs.)]]+0</f>
        <v>273.13</v>
      </c>
      <c r="F2415" s="6" t="s">
        <v>20</v>
      </c>
      <c r="G2415" s="7">
        <f>ecommerce_dataset_updated[[#This Row],[Discount (%)]]+0</f>
        <v>20</v>
      </c>
      <c r="H2415" s="6" t="s">
        <v>9492</v>
      </c>
      <c r="I2415" s="6">
        <f>ecommerce_dataset_updated[[#This Row],['[Price (Rs.)']]]*ecommerce_dataset_updated[[#This Row],['[Discount (%)']]]/100</f>
        <v>54.626000000000005</v>
      </c>
      <c r="J2415" s="6">
        <f>ecommerce_dataset_updated[[#This Row],[Final_Price(Rs.)]]+0</f>
        <v>218.5</v>
      </c>
      <c r="K2415" s="6">
        <f xml:space="preserve"> ecommerce_dataset_updated[[#This Row],['[Price (Rs.)']]]-ecommerce_dataset_updated[[#This Row],[Discount Amount _]]</f>
        <v>218.50399999999999</v>
      </c>
      <c r="L2415" t="s">
        <v>120</v>
      </c>
      <c r="M2415" t="s">
        <v>230</v>
      </c>
      <c r="N2415" s="4" t="s">
        <v>26</v>
      </c>
      <c r="O2415" s="4" t="s">
        <v>14055</v>
      </c>
      <c r="P2415" s="4" t="s">
        <v>14079</v>
      </c>
      <c r="Q2415" s="5">
        <f>DATE(ecommerce_dataset_updated[[#This Row],[YYYY]],ecommerce_dataset_updated[[#This Row],[MM]],ecommerce_dataset_updated[[#This Row],[DD]])</f>
        <v>45529</v>
      </c>
      <c r="R2415" s="6" t="str">
        <f>TEXT(ecommerce_dataset_updated[[#This Row],['[Purchase_Date']]], "mmm")</f>
        <v>Aug</v>
      </c>
      <c r="S2415" s="6" t="str">
        <f>TEXT(ecommerce_dataset_updated[[#This Row],['[Purchase_Date']]], "ddd")</f>
        <v>Sun</v>
      </c>
      <c r="T2415" s="6">
        <f>ecommerce_dataset_updated[[#This Row],[Final_Price(Rs.) _]]-ecommerce_dataset_updated[[#This Row],['[Final_Price(Rs.)']]]</f>
        <v>3.9999999999906777E-3</v>
      </c>
      <c r="U2415" s="6" t="b">
        <f xml:space="preserve"> AND(ecommerce_dataset_updated[[#This Row],[Final_Price(Rs.) _]]=ecommerce_dataset_updated[[#This Row],['[Final_Price(Rs.)']]])</f>
        <v>0</v>
      </c>
      <c r="V2415" s="5"/>
    </row>
    <row r="2416" spans="1:22">
      <c r="A2416" t="s">
        <v>9493</v>
      </c>
      <c r="B2416" t="s">
        <v>9494</v>
      </c>
      <c r="C2416" t="s">
        <v>45</v>
      </c>
      <c r="D2416" s="9" t="s">
        <v>9495</v>
      </c>
      <c r="E2416" s="8">
        <f>ecommerce_dataset_updated[[#This Row],[Price (Rs.)]]+0</f>
        <v>127.6</v>
      </c>
      <c r="F2416" s="6" t="s">
        <v>154</v>
      </c>
      <c r="G2416" s="7">
        <f>ecommerce_dataset_updated[[#This Row],[Discount (%)]]+0</f>
        <v>30</v>
      </c>
      <c r="H2416" s="6" t="s">
        <v>9496</v>
      </c>
      <c r="I2416" s="6">
        <f>ecommerce_dataset_updated[[#This Row],['[Price (Rs.)']]]*ecommerce_dataset_updated[[#This Row],['[Discount (%)']]]/100</f>
        <v>38.28</v>
      </c>
      <c r="J2416" s="6">
        <f>ecommerce_dataset_updated[[#This Row],[Final_Price(Rs.)]]+0</f>
        <v>89.32</v>
      </c>
      <c r="K2416" s="6">
        <f xml:space="preserve"> ecommerce_dataset_updated[[#This Row],['[Price (Rs.)']]]-ecommerce_dataset_updated[[#This Row],[Discount Amount _]]</f>
        <v>89.32</v>
      </c>
      <c r="L2416" t="s">
        <v>77</v>
      </c>
      <c r="M2416" t="s">
        <v>93</v>
      </c>
      <c r="N2416" s="4" t="s">
        <v>75</v>
      </c>
      <c r="O2416" s="4" t="s">
        <v>14059</v>
      </c>
      <c r="P2416" s="4" t="s">
        <v>14079</v>
      </c>
      <c r="Q2416" s="5">
        <f>DATE(ecommerce_dataset_updated[[#This Row],[YYYY]],ecommerce_dataset_updated[[#This Row],[MM]],ecommerce_dataset_updated[[#This Row],[DD]])</f>
        <v>45422</v>
      </c>
      <c r="R2416" s="6" t="str">
        <f>TEXT(ecommerce_dataset_updated[[#This Row],['[Purchase_Date']]], "mmm")</f>
        <v>May</v>
      </c>
      <c r="S2416" s="6" t="str">
        <f>TEXT(ecommerce_dataset_updated[[#This Row],['[Purchase_Date']]], "ddd")</f>
        <v>Fri</v>
      </c>
      <c r="T2416" s="6">
        <f>ecommerce_dataset_updated[[#This Row],[Final_Price(Rs.) _]]-ecommerce_dataset_updated[[#This Row],['[Final_Price(Rs.)']]]</f>
        <v>0</v>
      </c>
      <c r="U2416" s="6" t="b">
        <f xml:space="preserve"> AND(ecommerce_dataset_updated[[#This Row],[Final_Price(Rs.) _]]=ecommerce_dataset_updated[[#This Row],['[Final_Price(Rs.)']]])</f>
        <v>1</v>
      </c>
      <c r="V2416" s="5"/>
    </row>
    <row r="2417" spans="1:22">
      <c r="A2417" t="s">
        <v>9497</v>
      </c>
      <c r="B2417" t="s">
        <v>9498</v>
      </c>
      <c r="C2417" t="s">
        <v>18</v>
      </c>
      <c r="D2417" s="9" t="s">
        <v>9499</v>
      </c>
      <c r="E2417" s="8">
        <f>ecommerce_dataset_updated[[#This Row],[Price (Rs.)]]+0</f>
        <v>82.43</v>
      </c>
      <c r="F2417" s="6" t="s">
        <v>20</v>
      </c>
      <c r="G2417" s="7">
        <f>ecommerce_dataset_updated[[#This Row],[Discount (%)]]+0</f>
        <v>20</v>
      </c>
      <c r="H2417" s="6" t="s">
        <v>9500</v>
      </c>
      <c r="I2417" s="6">
        <f>ecommerce_dataset_updated[[#This Row],['[Price (Rs.)']]]*ecommerce_dataset_updated[[#This Row],['[Discount (%)']]]/100</f>
        <v>16.486000000000001</v>
      </c>
      <c r="J2417" s="6">
        <f>ecommerce_dataset_updated[[#This Row],[Final_Price(Rs.)]]+0</f>
        <v>65.94</v>
      </c>
      <c r="K2417" s="6">
        <f xml:space="preserve"> ecommerce_dataset_updated[[#This Row],['[Price (Rs.)']]]-ecommerce_dataset_updated[[#This Row],[Discount Amount _]]</f>
        <v>65.944000000000003</v>
      </c>
      <c r="L2417" t="s">
        <v>77</v>
      </c>
      <c r="M2417" t="s">
        <v>1261</v>
      </c>
      <c r="N2417" s="4" t="s">
        <v>14060</v>
      </c>
      <c r="O2417" s="4" t="s">
        <v>75</v>
      </c>
      <c r="P2417" s="4" t="s">
        <v>14079</v>
      </c>
      <c r="Q2417" s="5">
        <f>DATE(ecommerce_dataset_updated[[#This Row],[YYYY]],ecommerce_dataset_updated[[#This Row],[MM]],ecommerce_dataset_updated[[#This Row],[DD]])</f>
        <v>45591</v>
      </c>
      <c r="R2417" s="6" t="str">
        <f>TEXT(ecommerce_dataset_updated[[#This Row],['[Purchase_Date']]], "mmm")</f>
        <v>Oct</v>
      </c>
      <c r="S2417" s="6" t="str">
        <f>TEXT(ecommerce_dataset_updated[[#This Row],['[Purchase_Date']]], "ddd")</f>
        <v>Sat</v>
      </c>
      <c r="T2417" s="6">
        <f>ecommerce_dataset_updated[[#This Row],[Final_Price(Rs.) _]]-ecommerce_dataset_updated[[#This Row],['[Final_Price(Rs.)']]]</f>
        <v>4.0000000000048885E-3</v>
      </c>
      <c r="U2417" s="6" t="b">
        <f xml:space="preserve"> AND(ecommerce_dataset_updated[[#This Row],[Final_Price(Rs.) _]]=ecommerce_dataset_updated[[#This Row],['[Final_Price(Rs.)']]])</f>
        <v>0</v>
      </c>
      <c r="V2417" s="5"/>
    </row>
    <row r="2418" spans="1:22">
      <c r="A2418" t="s">
        <v>9501</v>
      </c>
      <c r="B2418" t="s">
        <v>9502</v>
      </c>
      <c r="C2418" t="s">
        <v>45</v>
      </c>
      <c r="D2418" s="9" t="s">
        <v>9503</v>
      </c>
      <c r="E2418" s="8">
        <f>ecommerce_dataset_updated[[#This Row],[Price (Rs.)]]+0</f>
        <v>269.76</v>
      </c>
      <c r="F2418" s="6" t="s">
        <v>20</v>
      </c>
      <c r="G2418" s="7">
        <f>ecommerce_dataset_updated[[#This Row],[Discount (%)]]+0</f>
        <v>20</v>
      </c>
      <c r="H2418" s="6" t="s">
        <v>9504</v>
      </c>
      <c r="I2418" s="6">
        <f>ecommerce_dataset_updated[[#This Row],['[Price (Rs.)']]]*ecommerce_dataset_updated[[#This Row],['[Discount (%)']]]/100</f>
        <v>53.951999999999998</v>
      </c>
      <c r="J2418" s="6">
        <f>ecommerce_dataset_updated[[#This Row],[Final_Price(Rs.)]]+0</f>
        <v>215.81</v>
      </c>
      <c r="K2418" s="6">
        <f xml:space="preserve"> ecommerce_dataset_updated[[#This Row],['[Price (Rs.)']]]-ecommerce_dataset_updated[[#This Row],[Discount Amount _]]</f>
        <v>215.80799999999999</v>
      </c>
      <c r="L2418" t="s">
        <v>28</v>
      </c>
      <c r="M2418" t="s">
        <v>1953</v>
      </c>
      <c r="N2418" s="4" t="s">
        <v>14065</v>
      </c>
      <c r="O2418" s="4" t="s">
        <v>14059</v>
      </c>
      <c r="P2418" s="4" t="s">
        <v>14079</v>
      </c>
      <c r="Q2418" s="5">
        <f>DATE(ecommerce_dataset_updated[[#This Row],[YYYY]],ecommerce_dataset_updated[[#This Row],[MM]],ecommerce_dataset_updated[[#This Row],[DD]])</f>
        <v>45435</v>
      </c>
      <c r="R2418" s="6" t="str">
        <f>TEXT(ecommerce_dataset_updated[[#This Row],['[Purchase_Date']]], "mmm")</f>
        <v>May</v>
      </c>
      <c r="S2418" s="6" t="str">
        <f>TEXT(ecommerce_dataset_updated[[#This Row],['[Purchase_Date']]], "ddd")</f>
        <v>Thu</v>
      </c>
      <c r="T2418" s="6">
        <f>ecommerce_dataset_updated[[#This Row],[Final_Price(Rs.) _]]-ecommerce_dataset_updated[[#This Row],['[Final_Price(Rs.)']]]</f>
        <v>-2.0000000000095497E-3</v>
      </c>
      <c r="U2418" s="6" t="b">
        <f xml:space="preserve"> AND(ecommerce_dataset_updated[[#This Row],[Final_Price(Rs.) _]]=ecommerce_dataset_updated[[#This Row],['[Final_Price(Rs.)']]])</f>
        <v>0</v>
      </c>
      <c r="V2418" s="5"/>
    </row>
    <row r="2419" spans="1:22">
      <c r="A2419" t="s">
        <v>9505</v>
      </c>
      <c r="B2419" t="s">
        <v>9506</v>
      </c>
      <c r="C2419" t="s">
        <v>10</v>
      </c>
      <c r="D2419" s="9" t="s">
        <v>9507</v>
      </c>
      <c r="E2419" s="8">
        <f>ecommerce_dataset_updated[[#This Row],[Price (Rs.)]]+0</f>
        <v>337.7</v>
      </c>
      <c r="F2419" s="6" t="s">
        <v>75</v>
      </c>
      <c r="G2419" s="7">
        <f>ecommerce_dataset_updated[[#This Row],[Discount (%)]]+0</f>
        <v>10</v>
      </c>
      <c r="H2419" s="6" t="s">
        <v>9508</v>
      </c>
      <c r="I2419" s="6">
        <f>ecommerce_dataset_updated[[#This Row],['[Price (Rs.)']]]*ecommerce_dataset_updated[[#This Row],['[Discount (%)']]]/100</f>
        <v>33.770000000000003</v>
      </c>
      <c r="J2419" s="6">
        <f>ecommerce_dataset_updated[[#This Row],[Final_Price(Rs.)]]+0</f>
        <v>303.93</v>
      </c>
      <c r="K2419" s="6">
        <f xml:space="preserve"> ecommerce_dataset_updated[[#This Row],['[Price (Rs.)']]]-ecommerce_dataset_updated[[#This Row],[Discount Amount _]]</f>
        <v>303.93</v>
      </c>
      <c r="L2419" t="s">
        <v>35</v>
      </c>
      <c r="M2419" t="s">
        <v>5186</v>
      </c>
      <c r="N2419" s="4" t="s">
        <v>154</v>
      </c>
      <c r="O2419" s="4" t="s">
        <v>14057</v>
      </c>
      <c r="P2419" s="4" t="s">
        <v>14079</v>
      </c>
      <c r="Q2419" s="5">
        <f>DATE(ecommerce_dataset_updated[[#This Row],[YYYY]],ecommerce_dataset_updated[[#This Row],[MM]],ecommerce_dataset_updated[[#This Row],[DD]])</f>
        <v>45381</v>
      </c>
      <c r="R2419" s="6" t="str">
        <f>TEXT(ecommerce_dataset_updated[[#This Row],['[Purchase_Date']]], "mmm")</f>
        <v>Mar</v>
      </c>
      <c r="S2419" s="6" t="str">
        <f>TEXT(ecommerce_dataset_updated[[#This Row],['[Purchase_Date']]], "ddd")</f>
        <v>Sat</v>
      </c>
      <c r="T2419" s="6">
        <f>ecommerce_dataset_updated[[#This Row],[Final_Price(Rs.) _]]-ecommerce_dataset_updated[[#This Row],['[Final_Price(Rs.)']]]</f>
        <v>0</v>
      </c>
      <c r="U2419" s="6" t="b">
        <f xml:space="preserve"> AND(ecommerce_dataset_updated[[#This Row],[Final_Price(Rs.) _]]=ecommerce_dataset_updated[[#This Row],['[Final_Price(Rs.)']]])</f>
        <v>1</v>
      </c>
      <c r="V2419" s="5"/>
    </row>
    <row r="2420" spans="1:22">
      <c r="A2420" t="s">
        <v>9509</v>
      </c>
      <c r="B2420" t="s">
        <v>9510</v>
      </c>
      <c r="C2420" t="s">
        <v>68</v>
      </c>
      <c r="D2420" s="9" t="s">
        <v>979</v>
      </c>
      <c r="E2420" s="8">
        <f>ecommerce_dataset_updated[[#This Row],[Price (Rs.)]]+0</f>
        <v>353.08</v>
      </c>
      <c r="F2420" s="6" t="s">
        <v>107</v>
      </c>
      <c r="G2420" s="7">
        <f>ecommerce_dataset_updated[[#This Row],[Discount (%)]]+0</f>
        <v>0</v>
      </c>
      <c r="H2420" s="6" t="s">
        <v>979</v>
      </c>
      <c r="I2420" s="6">
        <f>ecommerce_dataset_updated[[#This Row],['[Price (Rs.)']]]*ecommerce_dataset_updated[[#This Row],['[Discount (%)']]]/100</f>
        <v>0</v>
      </c>
      <c r="J2420" s="6">
        <f>ecommerce_dataset_updated[[#This Row],[Final_Price(Rs.)]]+0</f>
        <v>353.08</v>
      </c>
      <c r="K2420" s="6">
        <f xml:space="preserve"> ecommerce_dataset_updated[[#This Row],['[Price (Rs.)']]]-ecommerce_dataset_updated[[#This Row],[Discount Amount _]]</f>
        <v>353.08</v>
      </c>
      <c r="L2420" t="s">
        <v>120</v>
      </c>
      <c r="M2420" t="s">
        <v>1395</v>
      </c>
      <c r="N2420" s="4" t="s">
        <v>14059</v>
      </c>
      <c r="O2420" s="4" t="s">
        <v>14052</v>
      </c>
      <c r="P2420" s="4" t="s">
        <v>14079</v>
      </c>
      <c r="Q2420" s="5">
        <f>DATE(ecommerce_dataset_updated[[#This Row],[YYYY]],ecommerce_dataset_updated[[#This Row],[MM]],ecommerce_dataset_updated[[#This Row],[DD]])</f>
        <v>45296</v>
      </c>
      <c r="R2420" s="6" t="str">
        <f>TEXT(ecommerce_dataset_updated[[#This Row],['[Purchase_Date']]], "mmm")</f>
        <v>Jan</v>
      </c>
      <c r="S2420" s="6" t="str">
        <f>TEXT(ecommerce_dataset_updated[[#This Row],['[Purchase_Date']]], "ddd")</f>
        <v>Fri</v>
      </c>
      <c r="T2420" s="6">
        <f>ecommerce_dataset_updated[[#This Row],[Final_Price(Rs.) _]]-ecommerce_dataset_updated[[#This Row],['[Final_Price(Rs.)']]]</f>
        <v>0</v>
      </c>
      <c r="U2420" s="6" t="b">
        <f xml:space="preserve"> AND(ecommerce_dataset_updated[[#This Row],[Final_Price(Rs.) _]]=ecommerce_dataset_updated[[#This Row],['[Final_Price(Rs.)']]])</f>
        <v>1</v>
      </c>
      <c r="V2420" s="5"/>
    </row>
    <row r="2421" spans="1:22">
      <c r="A2421" t="s">
        <v>9511</v>
      </c>
      <c r="B2421" t="s">
        <v>9512</v>
      </c>
      <c r="C2421" t="s">
        <v>10</v>
      </c>
      <c r="D2421" s="9" t="s">
        <v>9513</v>
      </c>
      <c r="E2421" s="8">
        <f>ecommerce_dataset_updated[[#This Row],[Price (Rs.)]]+0</f>
        <v>436.99</v>
      </c>
      <c r="F2421" s="6" t="s">
        <v>20</v>
      </c>
      <c r="G2421" s="7">
        <f>ecommerce_dataset_updated[[#This Row],[Discount (%)]]+0</f>
        <v>20</v>
      </c>
      <c r="H2421" s="6" t="s">
        <v>9514</v>
      </c>
      <c r="I2421" s="6">
        <f>ecommerce_dataset_updated[[#This Row],['[Price (Rs.)']]]*ecommerce_dataset_updated[[#This Row],['[Discount (%)']]]/100</f>
        <v>87.397999999999996</v>
      </c>
      <c r="J2421" s="6">
        <f>ecommerce_dataset_updated[[#This Row],[Final_Price(Rs.)]]+0</f>
        <v>349.59</v>
      </c>
      <c r="K2421" s="6">
        <f xml:space="preserve"> ecommerce_dataset_updated[[#This Row],['[Price (Rs.)']]]-ecommerce_dataset_updated[[#This Row],[Discount Amount _]]</f>
        <v>349.59199999999998</v>
      </c>
      <c r="L2421" t="s">
        <v>120</v>
      </c>
      <c r="M2421" t="s">
        <v>1800</v>
      </c>
      <c r="N2421" s="4" t="s">
        <v>14070</v>
      </c>
      <c r="O2421" s="4" t="s">
        <v>14053</v>
      </c>
      <c r="P2421" s="4" t="s">
        <v>14079</v>
      </c>
      <c r="Q2421" s="5">
        <f>DATE(ecommerce_dataset_updated[[#This Row],[YYYY]],ecommerce_dataset_updated[[#This Row],[MM]],ecommerce_dataset_updated[[#This Row],[DD]])</f>
        <v>45400</v>
      </c>
      <c r="R2421" s="6" t="str">
        <f>TEXT(ecommerce_dataset_updated[[#This Row],['[Purchase_Date']]], "mmm")</f>
        <v>Apr</v>
      </c>
      <c r="S2421" s="6" t="str">
        <f>TEXT(ecommerce_dataset_updated[[#This Row],['[Purchase_Date']]], "ddd")</f>
        <v>Thu</v>
      </c>
      <c r="T2421" s="6">
        <f>ecommerce_dataset_updated[[#This Row],[Final_Price(Rs.) _]]-ecommerce_dataset_updated[[#This Row],['[Final_Price(Rs.)']]]</f>
        <v>2.0000000000095497E-3</v>
      </c>
      <c r="U2421" s="6" t="b">
        <f xml:space="preserve"> AND(ecommerce_dataset_updated[[#This Row],[Final_Price(Rs.) _]]=ecommerce_dataset_updated[[#This Row],['[Final_Price(Rs.)']]])</f>
        <v>0</v>
      </c>
      <c r="V2421" s="5"/>
    </row>
    <row r="2422" spans="1:22">
      <c r="A2422" t="s">
        <v>9515</v>
      </c>
      <c r="B2422" t="s">
        <v>9516</v>
      </c>
      <c r="C2422" t="s">
        <v>45</v>
      </c>
      <c r="D2422" s="9" t="s">
        <v>9517</v>
      </c>
      <c r="E2422" s="8">
        <f>ecommerce_dataset_updated[[#This Row],[Price (Rs.)]]+0</f>
        <v>384.23</v>
      </c>
      <c r="F2422" s="6" t="s">
        <v>12</v>
      </c>
      <c r="G2422" s="7">
        <f>ecommerce_dataset_updated[[#This Row],[Discount (%)]]+0</f>
        <v>15</v>
      </c>
      <c r="H2422" s="6" t="s">
        <v>9518</v>
      </c>
      <c r="I2422" s="6">
        <f>ecommerce_dataset_updated[[#This Row],['[Price (Rs.)']]]*ecommerce_dataset_updated[[#This Row],['[Discount (%)']]]/100</f>
        <v>57.63450000000001</v>
      </c>
      <c r="J2422" s="6">
        <f>ecommerce_dataset_updated[[#This Row],[Final_Price(Rs.)]]+0</f>
        <v>326.60000000000002</v>
      </c>
      <c r="K2422" s="6">
        <f xml:space="preserve"> ecommerce_dataset_updated[[#This Row],['[Price (Rs.)']]]-ecommerce_dataset_updated[[#This Row],[Discount Amount _]]</f>
        <v>326.59550000000002</v>
      </c>
      <c r="L2422" t="s">
        <v>120</v>
      </c>
      <c r="M2422" t="s">
        <v>403</v>
      </c>
      <c r="N2422" s="4" t="s">
        <v>14061</v>
      </c>
      <c r="O2422" s="4" t="s">
        <v>14049</v>
      </c>
      <c r="P2422" s="4" t="s">
        <v>14079</v>
      </c>
      <c r="Q2422" s="5">
        <f>DATE(ecommerce_dataset_updated[[#This Row],[YYYY]],ecommerce_dataset_updated[[#This Row],[MM]],ecommerce_dataset_updated[[#This Row],[DD]])</f>
        <v>45617</v>
      </c>
      <c r="R2422" s="6" t="str">
        <f>TEXT(ecommerce_dataset_updated[[#This Row],['[Purchase_Date']]], "mmm")</f>
        <v>Nov</v>
      </c>
      <c r="S2422" s="6" t="str">
        <f>TEXT(ecommerce_dataset_updated[[#This Row],['[Purchase_Date']]], "ddd")</f>
        <v>Thu</v>
      </c>
      <c r="T2422" s="6">
        <f>ecommerce_dataset_updated[[#This Row],[Final_Price(Rs.) _]]-ecommerce_dataset_updated[[#This Row],['[Final_Price(Rs.)']]]</f>
        <v>-4.500000000007276E-3</v>
      </c>
      <c r="U2422" s="6" t="b">
        <f xml:space="preserve"> AND(ecommerce_dataset_updated[[#This Row],[Final_Price(Rs.) _]]=ecommerce_dataset_updated[[#This Row],['[Final_Price(Rs.)']]])</f>
        <v>0</v>
      </c>
      <c r="V2422" s="5"/>
    </row>
    <row r="2423" spans="1:22">
      <c r="A2423" t="s">
        <v>9519</v>
      </c>
      <c r="B2423" t="s">
        <v>9520</v>
      </c>
      <c r="C2423" t="s">
        <v>18</v>
      </c>
      <c r="D2423" s="9" t="s">
        <v>9521</v>
      </c>
      <c r="E2423" s="8">
        <f>ecommerce_dataset_updated[[#This Row],[Price (Rs.)]]+0</f>
        <v>243.88</v>
      </c>
      <c r="F2423" s="6" t="s">
        <v>20</v>
      </c>
      <c r="G2423" s="7">
        <f>ecommerce_dataset_updated[[#This Row],[Discount (%)]]+0</f>
        <v>20</v>
      </c>
      <c r="H2423" s="6" t="s">
        <v>9522</v>
      </c>
      <c r="I2423" s="6">
        <f>ecommerce_dataset_updated[[#This Row],['[Price (Rs.)']]]*ecommerce_dataset_updated[[#This Row],['[Discount (%)']]]/100</f>
        <v>48.776000000000003</v>
      </c>
      <c r="J2423" s="6">
        <f>ecommerce_dataset_updated[[#This Row],[Final_Price(Rs.)]]+0</f>
        <v>195.1</v>
      </c>
      <c r="K2423" s="6">
        <f xml:space="preserve"> ecommerce_dataset_updated[[#This Row],['[Price (Rs.)']]]-ecommerce_dataset_updated[[#This Row],[Discount Amount _]]</f>
        <v>195.10399999999998</v>
      </c>
      <c r="L2423" t="s">
        <v>28</v>
      </c>
      <c r="M2423" t="s">
        <v>1095</v>
      </c>
      <c r="N2423" s="4" t="s">
        <v>14062</v>
      </c>
      <c r="O2423" s="4" t="s">
        <v>14052</v>
      </c>
      <c r="P2423" s="4" t="s">
        <v>14079</v>
      </c>
      <c r="Q2423" s="5">
        <f>DATE(ecommerce_dataset_updated[[#This Row],[YYYY]],ecommerce_dataset_updated[[#This Row],[MM]],ecommerce_dataset_updated[[#This Row],[DD]])</f>
        <v>45297</v>
      </c>
      <c r="R2423" s="6" t="str">
        <f>TEXT(ecommerce_dataset_updated[[#This Row],['[Purchase_Date']]], "mmm")</f>
        <v>Jan</v>
      </c>
      <c r="S2423" s="6" t="str">
        <f>TEXT(ecommerce_dataset_updated[[#This Row],['[Purchase_Date']]], "ddd")</f>
        <v>Sat</v>
      </c>
      <c r="T2423" s="6">
        <f>ecommerce_dataset_updated[[#This Row],[Final_Price(Rs.) _]]-ecommerce_dataset_updated[[#This Row],['[Final_Price(Rs.)']]]</f>
        <v>3.9999999999906777E-3</v>
      </c>
      <c r="U2423" s="6" t="b">
        <f xml:space="preserve"> AND(ecommerce_dataset_updated[[#This Row],[Final_Price(Rs.) _]]=ecommerce_dataset_updated[[#This Row],['[Final_Price(Rs.)']]])</f>
        <v>0</v>
      </c>
      <c r="V2423" s="5"/>
    </row>
    <row r="2424" spans="1:22">
      <c r="A2424" t="s">
        <v>9523</v>
      </c>
      <c r="B2424" t="s">
        <v>9524</v>
      </c>
      <c r="C2424" t="s">
        <v>68</v>
      </c>
      <c r="D2424" s="9" t="s">
        <v>9525</v>
      </c>
      <c r="E2424" s="8">
        <f>ecommerce_dataset_updated[[#This Row],[Price (Rs.)]]+0</f>
        <v>261.8</v>
      </c>
      <c r="F2424" s="6" t="s">
        <v>47</v>
      </c>
      <c r="G2424" s="7">
        <f>ecommerce_dataset_updated[[#This Row],[Discount (%)]]+0</f>
        <v>50</v>
      </c>
      <c r="H2424" s="6" t="s">
        <v>9526</v>
      </c>
      <c r="I2424" s="6">
        <f>ecommerce_dataset_updated[[#This Row],['[Price (Rs.)']]]*ecommerce_dataset_updated[[#This Row],['[Discount (%)']]]/100</f>
        <v>130.9</v>
      </c>
      <c r="J2424" s="6">
        <f>ecommerce_dataset_updated[[#This Row],[Final_Price(Rs.)]]+0</f>
        <v>130.9</v>
      </c>
      <c r="K2424" s="6">
        <f xml:space="preserve"> ecommerce_dataset_updated[[#This Row],['[Price (Rs.)']]]-ecommerce_dataset_updated[[#This Row],[Discount Amount _]]</f>
        <v>130.9</v>
      </c>
      <c r="L2424" t="s">
        <v>14</v>
      </c>
      <c r="M2424" t="s">
        <v>2919</v>
      </c>
      <c r="N2424" s="4" t="s">
        <v>14064</v>
      </c>
      <c r="O2424" s="4" t="s">
        <v>14059</v>
      </c>
      <c r="P2424" s="4" t="s">
        <v>14079</v>
      </c>
      <c r="Q2424" s="5">
        <f>DATE(ecommerce_dataset_updated[[#This Row],[YYYY]],ecommerce_dataset_updated[[#This Row],[MM]],ecommerce_dataset_updated[[#This Row],[DD]])</f>
        <v>45425</v>
      </c>
      <c r="R2424" s="6" t="str">
        <f>TEXT(ecommerce_dataset_updated[[#This Row],['[Purchase_Date']]], "mmm")</f>
        <v>May</v>
      </c>
      <c r="S2424" s="6" t="str">
        <f>TEXT(ecommerce_dataset_updated[[#This Row],['[Purchase_Date']]], "ddd")</f>
        <v>Mon</v>
      </c>
      <c r="T2424" s="6">
        <f>ecommerce_dataset_updated[[#This Row],[Final_Price(Rs.) _]]-ecommerce_dataset_updated[[#This Row],['[Final_Price(Rs.)']]]</f>
        <v>0</v>
      </c>
      <c r="U2424" s="6" t="b">
        <f xml:space="preserve"> AND(ecommerce_dataset_updated[[#This Row],[Final_Price(Rs.) _]]=ecommerce_dataset_updated[[#This Row],['[Final_Price(Rs.)']]])</f>
        <v>1</v>
      </c>
      <c r="V2424" s="5"/>
    </row>
    <row r="2425" spans="1:22">
      <c r="A2425" t="s">
        <v>9527</v>
      </c>
      <c r="B2425" t="s">
        <v>9528</v>
      </c>
      <c r="C2425" t="s">
        <v>45</v>
      </c>
      <c r="D2425" s="9" t="s">
        <v>9529</v>
      </c>
      <c r="E2425" s="8">
        <f>ecommerce_dataset_updated[[#This Row],[Price (Rs.)]]+0</f>
        <v>471.02</v>
      </c>
      <c r="F2425" s="6" t="s">
        <v>20</v>
      </c>
      <c r="G2425" s="7">
        <f>ecommerce_dataset_updated[[#This Row],[Discount (%)]]+0</f>
        <v>20</v>
      </c>
      <c r="H2425" s="6" t="s">
        <v>9530</v>
      </c>
      <c r="I2425" s="6">
        <f>ecommerce_dataset_updated[[#This Row],['[Price (Rs.)']]]*ecommerce_dataset_updated[[#This Row],['[Discount (%)']]]/100</f>
        <v>94.203999999999994</v>
      </c>
      <c r="J2425" s="6">
        <f>ecommerce_dataset_updated[[#This Row],[Final_Price(Rs.)]]+0</f>
        <v>376.82</v>
      </c>
      <c r="K2425" s="6">
        <f xml:space="preserve"> ecommerce_dataset_updated[[#This Row],['[Price (Rs.)']]]-ecommerce_dataset_updated[[#This Row],[Discount Amount _]]</f>
        <v>376.81599999999997</v>
      </c>
      <c r="L2425" t="s">
        <v>14</v>
      </c>
      <c r="M2425" t="s">
        <v>1145</v>
      </c>
      <c r="N2425" s="4" t="s">
        <v>14049</v>
      </c>
      <c r="O2425" s="4" t="s">
        <v>14051</v>
      </c>
      <c r="P2425" s="4" t="s">
        <v>14079</v>
      </c>
      <c r="Q2425" s="5">
        <f>DATE(ecommerce_dataset_updated[[#This Row],[YYYY]],ecommerce_dataset_updated[[#This Row],[MM]],ecommerce_dataset_updated[[#This Row],[DD]])</f>
        <v>45333</v>
      </c>
      <c r="R2425" s="6" t="str">
        <f>TEXT(ecommerce_dataset_updated[[#This Row],['[Purchase_Date']]], "mmm")</f>
        <v>Feb</v>
      </c>
      <c r="S2425" s="6" t="str">
        <f>TEXT(ecommerce_dataset_updated[[#This Row],['[Purchase_Date']]], "ddd")</f>
        <v>Sun</v>
      </c>
      <c r="T2425" s="6">
        <f>ecommerce_dataset_updated[[#This Row],[Final_Price(Rs.) _]]-ecommerce_dataset_updated[[#This Row],['[Final_Price(Rs.)']]]</f>
        <v>-4.0000000000190994E-3</v>
      </c>
      <c r="U2425" s="6" t="b">
        <f xml:space="preserve"> AND(ecommerce_dataset_updated[[#This Row],[Final_Price(Rs.) _]]=ecommerce_dataset_updated[[#This Row],['[Final_Price(Rs.)']]])</f>
        <v>0</v>
      </c>
      <c r="V2425" s="5"/>
    </row>
    <row r="2426" spans="1:22">
      <c r="A2426" t="s">
        <v>9531</v>
      </c>
      <c r="B2426" t="s">
        <v>9532</v>
      </c>
      <c r="C2426" t="s">
        <v>114</v>
      </c>
      <c r="D2426" s="9" t="s">
        <v>9533</v>
      </c>
      <c r="E2426" s="8">
        <f>ecommerce_dataset_updated[[#This Row],[Price (Rs.)]]+0</f>
        <v>437.56</v>
      </c>
      <c r="F2426" s="6" t="s">
        <v>26</v>
      </c>
      <c r="G2426" s="7">
        <f>ecommerce_dataset_updated[[#This Row],[Discount (%)]]+0</f>
        <v>25</v>
      </c>
      <c r="H2426" s="6" t="s">
        <v>9534</v>
      </c>
      <c r="I2426" s="6">
        <f>ecommerce_dataset_updated[[#This Row],['[Price (Rs.)']]]*ecommerce_dataset_updated[[#This Row],['[Discount (%)']]]/100</f>
        <v>109.39</v>
      </c>
      <c r="J2426" s="6">
        <f>ecommerce_dataset_updated[[#This Row],[Final_Price(Rs.)]]+0</f>
        <v>328.17</v>
      </c>
      <c r="K2426" s="6">
        <f xml:space="preserve"> ecommerce_dataset_updated[[#This Row],['[Price (Rs.)']]]-ecommerce_dataset_updated[[#This Row],[Discount Amount _]]</f>
        <v>328.17</v>
      </c>
      <c r="L2426" t="s">
        <v>120</v>
      </c>
      <c r="M2426" t="s">
        <v>2842</v>
      </c>
      <c r="N2426" s="4" t="s">
        <v>14056</v>
      </c>
      <c r="O2426" s="4" t="s">
        <v>14055</v>
      </c>
      <c r="P2426" s="4" t="s">
        <v>14079</v>
      </c>
      <c r="Q2426" s="5">
        <f>DATE(ecommerce_dataset_updated[[#This Row],[YYYY]],ecommerce_dataset_updated[[#This Row],[MM]],ecommerce_dataset_updated[[#This Row],[DD]])</f>
        <v>45532</v>
      </c>
      <c r="R2426" s="6" t="str">
        <f>TEXT(ecommerce_dataset_updated[[#This Row],['[Purchase_Date']]], "mmm")</f>
        <v>Aug</v>
      </c>
      <c r="S2426" s="6" t="str">
        <f>TEXT(ecommerce_dataset_updated[[#This Row],['[Purchase_Date']]], "ddd")</f>
        <v>Wed</v>
      </c>
      <c r="T2426" s="6">
        <f>ecommerce_dataset_updated[[#This Row],[Final_Price(Rs.) _]]-ecommerce_dataset_updated[[#This Row],['[Final_Price(Rs.)']]]</f>
        <v>0</v>
      </c>
      <c r="U2426" s="6" t="b">
        <f xml:space="preserve"> AND(ecommerce_dataset_updated[[#This Row],[Final_Price(Rs.) _]]=ecommerce_dataset_updated[[#This Row],['[Final_Price(Rs.)']]])</f>
        <v>1</v>
      </c>
      <c r="V2426" s="5"/>
    </row>
    <row r="2427" spans="1:22">
      <c r="A2427" t="s">
        <v>9535</v>
      </c>
      <c r="B2427" t="s">
        <v>9536</v>
      </c>
      <c r="C2427" t="s">
        <v>32</v>
      </c>
      <c r="D2427" s="9" t="s">
        <v>9537</v>
      </c>
      <c r="E2427" s="8">
        <f>ecommerce_dataset_updated[[#This Row],[Price (Rs.)]]+0</f>
        <v>433.53</v>
      </c>
      <c r="F2427" s="6" t="s">
        <v>75</v>
      </c>
      <c r="G2427" s="7">
        <f>ecommerce_dataset_updated[[#This Row],[Discount (%)]]+0</f>
        <v>10</v>
      </c>
      <c r="H2427" s="6" t="s">
        <v>9538</v>
      </c>
      <c r="I2427" s="6">
        <f>ecommerce_dataset_updated[[#This Row],['[Price (Rs.)']]]*ecommerce_dataset_updated[[#This Row],['[Discount (%)']]]/100</f>
        <v>43.352999999999994</v>
      </c>
      <c r="J2427" s="6">
        <f>ecommerce_dataset_updated[[#This Row],[Final_Price(Rs.)]]+0</f>
        <v>390.18</v>
      </c>
      <c r="K2427" s="6">
        <f xml:space="preserve"> ecommerce_dataset_updated[[#This Row],['[Price (Rs.)']]]-ecommerce_dataset_updated[[#This Row],[Discount Amount _]]</f>
        <v>390.17699999999996</v>
      </c>
      <c r="L2427" t="s">
        <v>77</v>
      </c>
      <c r="M2427" t="s">
        <v>2907</v>
      </c>
      <c r="N2427" s="4" t="s">
        <v>14052</v>
      </c>
      <c r="O2427" s="4" t="s">
        <v>75</v>
      </c>
      <c r="P2427" s="4" t="s">
        <v>14079</v>
      </c>
      <c r="Q2427" s="5">
        <f>DATE(ecommerce_dataset_updated[[#This Row],[YYYY]],ecommerce_dataset_updated[[#This Row],[MM]],ecommerce_dataset_updated[[#This Row],[DD]])</f>
        <v>45566</v>
      </c>
      <c r="R2427" s="6" t="str">
        <f>TEXT(ecommerce_dataset_updated[[#This Row],['[Purchase_Date']]], "mmm")</f>
        <v>Oct</v>
      </c>
      <c r="S2427" s="6" t="str">
        <f>TEXT(ecommerce_dataset_updated[[#This Row],['[Purchase_Date']]], "ddd")</f>
        <v>Tue</v>
      </c>
      <c r="T2427" s="6">
        <f>ecommerce_dataset_updated[[#This Row],[Final_Price(Rs.) _]]-ecommerce_dataset_updated[[#This Row],['[Final_Price(Rs.)']]]</f>
        <v>-3.0000000000427463E-3</v>
      </c>
      <c r="U2427" s="6" t="b">
        <f xml:space="preserve"> AND(ecommerce_dataset_updated[[#This Row],[Final_Price(Rs.) _]]=ecommerce_dataset_updated[[#This Row],['[Final_Price(Rs.)']]])</f>
        <v>0</v>
      </c>
      <c r="V2427" s="5"/>
    </row>
    <row r="2428" spans="1:22">
      <c r="A2428" t="s">
        <v>9539</v>
      </c>
      <c r="B2428" t="s">
        <v>9540</v>
      </c>
      <c r="C2428" t="s">
        <v>68</v>
      </c>
      <c r="D2428" s="9" t="s">
        <v>9541</v>
      </c>
      <c r="E2428" s="8">
        <f>ecommerce_dataset_updated[[#This Row],[Price (Rs.)]]+0</f>
        <v>414.73</v>
      </c>
      <c r="F2428" s="6" t="s">
        <v>20</v>
      </c>
      <c r="G2428" s="7">
        <f>ecommerce_dataset_updated[[#This Row],[Discount (%)]]+0</f>
        <v>20</v>
      </c>
      <c r="H2428" s="6" t="s">
        <v>9542</v>
      </c>
      <c r="I2428" s="6">
        <f>ecommerce_dataset_updated[[#This Row],['[Price (Rs.)']]]*ecommerce_dataset_updated[[#This Row],['[Discount (%)']]]/100</f>
        <v>82.945999999999998</v>
      </c>
      <c r="J2428" s="6">
        <f>ecommerce_dataset_updated[[#This Row],[Final_Price(Rs.)]]+0</f>
        <v>331.78</v>
      </c>
      <c r="K2428" s="6">
        <f xml:space="preserve"> ecommerce_dataset_updated[[#This Row],['[Price (Rs.)']]]-ecommerce_dataset_updated[[#This Row],[Discount Amount _]]</f>
        <v>331.78399999999999</v>
      </c>
      <c r="L2428" t="s">
        <v>14</v>
      </c>
      <c r="M2428" t="s">
        <v>2178</v>
      </c>
      <c r="N2428" s="4" t="s">
        <v>14051</v>
      </c>
      <c r="O2428" s="4" t="s">
        <v>14050</v>
      </c>
      <c r="P2428" s="4" t="s">
        <v>14079</v>
      </c>
      <c r="Q2428" s="5">
        <f>DATE(ecommerce_dataset_updated[[#This Row],[YYYY]],ecommerce_dataset_updated[[#This Row],[MM]],ecommerce_dataset_updated[[#This Row],[DD]])</f>
        <v>45537</v>
      </c>
      <c r="R2428" s="6" t="str">
        <f>TEXT(ecommerce_dataset_updated[[#This Row],['[Purchase_Date']]], "mmm")</f>
        <v>Sep</v>
      </c>
      <c r="S2428" s="6" t="str">
        <f>TEXT(ecommerce_dataset_updated[[#This Row],['[Purchase_Date']]], "ddd")</f>
        <v>Mon</v>
      </c>
      <c r="T2428" s="6">
        <f>ecommerce_dataset_updated[[#This Row],[Final_Price(Rs.) _]]-ecommerce_dataset_updated[[#This Row],['[Final_Price(Rs.)']]]</f>
        <v>4.0000000000190994E-3</v>
      </c>
      <c r="U2428" s="6" t="b">
        <f xml:space="preserve"> AND(ecommerce_dataset_updated[[#This Row],[Final_Price(Rs.) _]]=ecommerce_dataset_updated[[#This Row],['[Final_Price(Rs.)']]])</f>
        <v>0</v>
      </c>
      <c r="V2428" s="5"/>
    </row>
    <row r="2429" spans="1:22">
      <c r="A2429" t="s">
        <v>9543</v>
      </c>
      <c r="B2429" t="s">
        <v>9544</v>
      </c>
      <c r="C2429" t="s">
        <v>68</v>
      </c>
      <c r="D2429" s="9" t="s">
        <v>9545</v>
      </c>
      <c r="E2429" s="8">
        <f>ecommerce_dataset_updated[[#This Row],[Price (Rs.)]]+0</f>
        <v>121.2</v>
      </c>
      <c r="F2429" s="6" t="s">
        <v>20</v>
      </c>
      <c r="G2429" s="7">
        <f>ecommerce_dataset_updated[[#This Row],[Discount (%)]]+0</f>
        <v>20</v>
      </c>
      <c r="H2429" s="6" t="s">
        <v>9546</v>
      </c>
      <c r="I2429" s="6">
        <f>ecommerce_dataset_updated[[#This Row],['[Price (Rs.)']]]*ecommerce_dataset_updated[[#This Row],['[Discount (%)']]]/100</f>
        <v>24.24</v>
      </c>
      <c r="J2429" s="6">
        <f>ecommerce_dataset_updated[[#This Row],[Final_Price(Rs.)]]+0</f>
        <v>96.96</v>
      </c>
      <c r="K2429" s="6">
        <f xml:space="preserve"> ecommerce_dataset_updated[[#This Row],['[Price (Rs.)']]]-ecommerce_dataset_updated[[#This Row],[Discount Amount _]]</f>
        <v>96.960000000000008</v>
      </c>
      <c r="L2429" t="s">
        <v>28</v>
      </c>
      <c r="M2429" t="s">
        <v>150</v>
      </c>
      <c r="N2429" s="4" t="s">
        <v>14057</v>
      </c>
      <c r="O2429" s="4" t="s">
        <v>14051</v>
      </c>
      <c r="P2429" s="4" t="s">
        <v>14079</v>
      </c>
      <c r="Q2429" s="5">
        <f>DATE(ecommerce_dataset_updated[[#This Row],[YYYY]],ecommerce_dataset_updated[[#This Row],[MM]],ecommerce_dataset_updated[[#This Row],[DD]])</f>
        <v>45325</v>
      </c>
      <c r="R2429" s="6" t="str">
        <f>TEXT(ecommerce_dataset_updated[[#This Row],['[Purchase_Date']]], "mmm")</f>
        <v>Feb</v>
      </c>
      <c r="S2429" s="6" t="str">
        <f>TEXT(ecommerce_dataset_updated[[#This Row],['[Purchase_Date']]], "ddd")</f>
        <v>Sat</v>
      </c>
      <c r="T2429" s="6">
        <f>ecommerce_dataset_updated[[#This Row],[Final_Price(Rs.) _]]-ecommerce_dataset_updated[[#This Row],['[Final_Price(Rs.)']]]</f>
        <v>0</v>
      </c>
      <c r="U2429" s="6" t="b">
        <f xml:space="preserve"> AND(ecommerce_dataset_updated[[#This Row],[Final_Price(Rs.) _]]=ecommerce_dataset_updated[[#This Row],['[Final_Price(Rs.)']]])</f>
        <v>1</v>
      </c>
      <c r="V2429" s="5"/>
    </row>
    <row r="2430" spans="1:22">
      <c r="A2430" t="s">
        <v>9547</v>
      </c>
      <c r="B2430" t="s">
        <v>9548</v>
      </c>
      <c r="C2430" t="s">
        <v>68</v>
      </c>
      <c r="D2430" s="9" t="s">
        <v>9549</v>
      </c>
      <c r="E2430" s="8">
        <f>ecommerce_dataset_updated[[#This Row],[Price (Rs.)]]+0</f>
        <v>479.54</v>
      </c>
      <c r="F2430" s="6" t="s">
        <v>107</v>
      </c>
      <c r="G2430" s="7">
        <f>ecommerce_dataset_updated[[#This Row],[Discount (%)]]+0</f>
        <v>0</v>
      </c>
      <c r="H2430" s="6" t="s">
        <v>9549</v>
      </c>
      <c r="I2430" s="6">
        <f>ecommerce_dataset_updated[[#This Row],['[Price (Rs.)']]]*ecommerce_dataset_updated[[#This Row],['[Discount (%)']]]/100</f>
        <v>0</v>
      </c>
      <c r="J2430" s="6">
        <f>ecommerce_dataset_updated[[#This Row],[Final_Price(Rs.)]]+0</f>
        <v>479.54</v>
      </c>
      <c r="K2430" s="6">
        <f xml:space="preserve"> ecommerce_dataset_updated[[#This Row],['[Price (Rs.)']]]-ecommerce_dataset_updated[[#This Row],[Discount Amount _]]</f>
        <v>479.54</v>
      </c>
      <c r="L2430" t="s">
        <v>35</v>
      </c>
      <c r="M2430" t="s">
        <v>408</v>
      </c>
      <c r="N2430" s="4" t="s">
        <v>14050</v>
      </c>
      <c r="O2430" s="4" t="s">
        <v>14052</v>
      </c>
      <c r="P2430" s="4" t="s">
        <v>14079</v>
      </c>
      <c r="Q2430" s="5">
        <f>DATE(ecommerce_dataset_updated[[#This Row],[YYYY]],ecommerce_dataset_updated[[#This Row],[MM]],ecommerce_dataset_updated[[#This Row],[DD]])</f>
        <v>45300</v>
      </c>
      <c r="R2430" s="6" t="str">
        <f>TEXT(ecommerce_dataset_updated[[#This Row],['[Purchase_Date']]], "mmm")</f>
        <v>Jan</v>
      </c>
      <c r="S2430" s="6" t="str">
        <f>TEXT(ecommerce_dataset_updated[[#This Row],['[Purchase_Date']]], "ddd")</f>
        <v>Tue</v>
      </c>
      <c r="T2430" s="6">
        <f>ecommerce_dataset_updated[[#This Row],[Final_Price(Rs.) _]]-ecommerce_dataset_updated[[#This Row],['[Final_Price(Rs.)']]]</f>
        <v>0</v>
      </c>
      <c r="U2430" s="6" t="b">
        <f xml:space="preserve"> AND(ecommerce_dataset_updated[[#This Row],[Final_Price(Rs.) _]]=ecommerce_dataset_updated[[#This Row],['[Final_Price(Rs.)']]])</f>
        <v>1</v>
      </c>
      <c r="V2430" s="5"/>
    </row>
    <row r="2431" spans="1:22">
      <c r="A2431" t="s">
        <v>9550</v>
      </c>
      <c r="B2431" t="s">
        <v>9551</v>
      </c>
      <c r="C2431" t="s">
        <v>68</v>
      </c>
      <c r="D2431" s="9" t="s">
        <v>9552</v>
      </c>
      <c r="E2431" s="8">
        <f>ecommerce_dataset_updated[[#This Row],[Price (Rs.)]]+0</f>
        <v>296.45</v>
      </c>
      <c r="F2431" s="6" t="s">
        <v>53</v>
      </c>
      <c r="G2431" s="7">
        <f>ecommerce_dataset_updated[[#This Row],[Discount (%)]]+0</f>
        <v>5</v>
      </c>
      <c r="H2431" s="6" t="s">
        <v>9553</v>
      </c>
      <c r="I2431" s="6">
        <f>ecommerce_dataset_updated[[#This Row],['[Price (Rs.)']]]*ecommerce_dataset_updated[[#This Row],['[Discount (%)']]]/100</f>
        <v>14.8225</v>
      </c>
      <c r="J2431" s="6">
        <f>ecommerce_dataset_updated[[#This Row],[Final_Price(Rs.)]]+0</f>
        <v>281.63</v>
      </c>
      <c r="K2431" s="6">
        <f xml:space="preserve"> ecommerce_dataset_updated[[#This Row],['[Price (Rs.)']]]-ecommerce_dataset_updated[[#This Row],[Discount Amount _]]</f>
        <v>281.6275</v>
      </c>
      <c r="L2431" t="s">
        <v>120</v>
      </c>
      <c r="M2431" t="s">
        <v>1234</v>
      </c>
      <c r="N2431" s="4" t="s">
        <v>75</v>
      </c>
      <c r="O2431" s="4" t="s">
        <v>75</v>
      </c>
      <c r="P2431" s="4" t="s">
        <v>14079</v>
      </c>
      <c r="Q2431" s="5">
        <f>DATE(ecommerce_dataset_updated[[#This Row],[YYYY]],ecommerce_dataset_updated[[#This Row],[MM]],ecommerce_dataset_updated[[#This Row],[DD]])</f>
        <v>45575</v>
      </c>
      <c r="R2431" s="6" t="str">
        <f>TEXT(ecommerce_dataset_updated[[#This Row],['[Purchase_Date']]], "mmm")</f>
        <v>Oct</v>
      </c>
      <c r="S2431" s="6" t="str">
        <f>TEXT(ecommerce_dataset_updated[[#This Row],['[Purchase_Date']]], "ddd")</f>
        <v>Thu</v>
      </c>
      <c r="T2431" s="6">
        <f>ecommerce_dataset_updated[[#This Row],[Final_Price(Rs.) _]]-ecommerce_dataset_updated[[#This Row],['[Final_Price(Rs.)']]]</f>
        <v>-2.4999999999977263E-3</v>
      </c>
      <c r="U2431" s="6" t="b">
        <f xml:space="preserve"> AND(ecommerce_dataset_updated[[#This Row],[Final_Price(Rs.) _]]=ecommerce_dataset_updated[[#This Row],['[Final_Price(Rs.)']]])</f>
        <v>0</v>
      </c>
      <c r="V2431" s="5"/>
    </row>
    <row r="2432" spans="1:22">
      <c r="A2432" t="s">
        <v>9554</v>
      </c>
      <c r="B2432" t="s">
        <v>9555</v>
      </c>
      <c r="C2432" t="s">
        <v>39</v>
      </c>
      <c r="D2432" s="9" t="s">
        <v>9556</v>
      </c>
      <c r="E2432" s="8">
        <f>ecommerce_dataset_updated[[#This Row],[Price (Rs.)]]+0</f>
        <v>286.43</v>
      </c>
      <c r="F2432" s="6" t="s">
        <v>12</v>
      </c>
      <c r="G2432" s="7">
        <f>ecommerce_dataset_updated[[#This Row],[Discount (%)]]+0</f>
        <v>15</v>
      </c>
      <c r="H2432" s="6" t="s">
        <v>9557</v>
      </c>
      <c r="I2432" s="6">
        <f>ecommerce_dataset_updated[[#This Row],['[Price (Rs.)']]]*ecommerce_dataset_updated[[#This Row],['[Discount (%)']]]/100</f>
        <v>42.964500000000001</v>
      </c>
      <c r="J2432" s="6">
        <f>ecommerce_dataset_updated[[#This Row],[Final_Price(Rs.)]]+0</f>
        <v>243.47</v>
      </c>
      <c r="K2432" s="6">
        <f xml:space="preserve"> ecommerce_dataset_updated[[#This Row],['[Price (Rs.)']]]-ecommerce_dataset_updated[[#This Row],[Discount Amount _]]</f>
        <v>243.46550000000002</v>
      </c>
      <c r="L2432" t="s">
        <v>77</v>
      </c>
      <c r="M2432" t="s">
        <v>22</v>
      </c>
      <c r="N2432" s="4" t="s">
        <v>14050</v>
      </c>
      <c r="O2432" s="4" t="s">
        <v>14051</v>
      </c>
      <c r="P2432" s="4" t="s">
        <v>14079</v>
      </c>
      <c r="Q2432" s="5">
        <f>DATE(ecommerce_dataset_updated[[#This Row],[YYYY]],ecommerce_dataset_updated[[#This Row],[MM]],ecommerce_dataset_updated[[#This Row],[DD]])</f>
        <v>45331</v>
      </c>
      <c r="R2432" s="6" t="str">
        <f>TEXT(ecommerce_dataset_updated[[#This Row],['[Purchase_Date']]], "mmm")</f>
        <v>Feb</v>
      </c>
      <c r="S2432" s="6" t="str">
        <f>TEXT(ecommerce_dataset_updated[[#This Row],['[Purchase_Date']]], "ddd")</f>
        <v>Fri</v>
      </c>
      <c r="T2432" s="6">
        <f>ecommerce_dataset_updated[[#This Row],[Final_Price(Rs.) _]]-ecommerce_dataset_updated[[#This Row],['[Final_Price(Rs.)']]]</f>
        <v>-4.4999999999788542E-3</v>
      </c>
      <c r="U2432" s="6" t="b">
        <f xml:space="preserve"> AND(ecommerce_dataset_updated[[#This Row],[Final_Price(Rs.) _]]=ecommerce_dataset_updated[[#This Row],['[Final_Price(Rs.)']]])</f>
        <v>0</v>
      </c>
      <c r="V2432" s="5"/>
    </row>
    <row r="2433" spans="1:22">
      <c r="A2433" t="s">
        <v>9558</v>
      </c>
      <c r="B2433" t="s">
        <v>9559</v>
      </c>
      <c r="C2433" t="s">
        <v>68</v>
      </c>
      <c r="D2433" s="9" t="s">
        <v>9560</v>
      </c>
      <c r="E2433" s="8">
        <f>ecommerce_dataset_updated[[#This Row],[Price (Rs.)]]+0</f>
        <v>143.24</v>
      </c>
      <c r="F2433" s="6" t="s">
        <v>53</v>
      </c>
      <c r="G2433" s="7">
        <f>ecommerce_dataset_updated[[#This Row],[Discount (%)]]+0</f>
        <v>5</v>
      </c>
      <c r="H2433" s="6" t="s">
        <v>9561</v>
      </c>
      <c r="I2433" s="6">
        <f>ecommerce_dataset_updated[[#This Row],['[Price (Rs.)']]]*ecommerce_dataset_updated[[#This Row],['[Discount (%)']]]/100</f>
        <v>7.1620000000000008</v>
      </c>
      <c r="J2433" s="6">
        <f>ecommerce_dataset_updated[[#This Row],[Final_Price(Rs.)]]+0</f>
        <v>136.08000000000001</v>
      </c>
      <c r="K2433" s="6">
        <f xml:space="preserve"> ecommerce_dataset_updated[[#This Row],['[Price (Rs.)']]]-ecommerce_dataset_updated[[#This Row],[Discount Amount _]]</f>
        <v>136.078</v>
      </c>
      <c r="L2433" t="s">
        <v>28</v>
      </c>
      <c r="M2433" t="s">
        <v>83</v>
      </c>
      <c r="N2433" s="4" t="s">
        <v>75</v>
      </c>
      <c r="O2433" s="4" t="s">
        <v>14050</v>
      </c>
      <c r="P2433" s="4" t="s">
        <v>14079</v>
      </c>
      <c r="Q2433" s="5">
        <f>DATE(ecommerce_dataset_updated[[#This Row],[YYYY]],ecommerce_dataset_updated[[#This Row],[MM]],ecommerce_dataset_updated[[#This Row],[DD]])</f>
        <v>45545</v>
      </c>
      <c r="R2433" s="6" t="str">
        <f>TEXT(ecommerce_dataset_updated[[#This Row],['[Purchase_Date']]], "mmm")</f>
        <v>Sep</v>
      </c>
      <c r="S2433" s="6" t="str">
        <f>TEXT(ecommerce_dataset_updated[[#This Row],['[Purchase_Date']]], "ddd")</f>
        <v>Tue</v>
      </c>
      <c r="T2433" s="6">
        <f>ecommerce_dataset_updated[[#This Row],[Final_Price(Rs.) _]]-ecommerce_dataset_updated[[#This Row],['[Final_Price(Rs.)']]]</f>
        <v>-2.0000000000095497E-3</v>
      </c>
      <c r="U2433" s="6" t="b">
        <f xml:space="preserve"> AND(ecommerce_dataset_updated[[#This Row],[Final_Price(Rs.) _]]=ecommerce_dataset_updated[[#This Row],['[Final_Price(Rs.)']]])</f>
        <v>0</v>
      </c>
      <c r="V2433" s="5"/>
    </row>
    <row r="2434" spans="1:22">
      <c r="A2434" t="s">
        <v>9562</v>
      </c>
      <c r="B2434" t="s">
        <v>9563</v>
      </c>
      <c r="C2434" t="s">
        <v>32</v>
      </c>
      <c r="D2434" s="9" t="s">
        <v>9564</v>
      </c>
      <c r="E2434" s="8">
        <f>ecommerce_dataset_updated[[#This Row],[Price (Rs.)]]+0</f>
        <v>313.68</v>
      </c>
      <c r="F2434" s="6" t="s">
        <v>107</v>
      </c>
      <c r="G2434" s="7">
        <f>ecommerce_dataset_updated[[#This Row],[Discount (%)]]+0</f>
        <v>0</v>
      </c>
      <c r="H2434" s="6" t="s">
        <v>9564</v>
      </c>
      <c r="I2434" s="6">
        <f>ecommerce_dataset_updated[[#This Row],['[Price (Rs.)']]]*ecommerce_dataset_updated[[#This Row],['[Discount (%)']]]/100</f>
        <v>0</v>
      </c>
      <c r="J2434" s="6">
        <f>ecommerce_dataset_updated[[#This Row],[Final_Price(Rs.)]]+0</f>
        <v>313.68</v>
      </c>
      <c r="K2434" s="6">
        <f xml:space="preserve"> ecommerce_dataset_updated[[#This Row],['[Price (Rs.)']]]-ecommerce_dataset_updated[[#This Row],[Discount Amount _]]</f>
        <v>313.68</v>
      </c>
      <c r="L2434" t="s">
        <v>120</v>
      </c>
      <c r="M2434" t="s">
        <v>5352</v>
      </c>
      <c r="N2434" s="4" t="s">
        <v>14060</v>
      </c>
      <c r="O2434" s="4" t="s">
        <v>14052</v>
      </c>
      <c r="P2434" s="4" t="s">
        <v>14079</v>
      </c>
      <c r="Q2434" s="5">
        <f>DATE(ecommerce_dataset_updated[[#This Row],[YYYY]],ecommerce_dataset_updated[[#This Row],[MM]],ecommerce_dataset_updated[[#This Row],[DD]])</f>
        <v>45317</v>
      </c>
      <c r="R2434" s="6" t="str">
        <f>TEXT(ecommerce_dataset_updated[[#This Row],['[Purchase_Date']]], "mmm")</f>
        <v>Jan</v>
      </c>
      <c r="S2434" s="6" t="str">
        <f>TEXT(ecommerce_dataset_updated[[#This Row],['[Purchase_Date']]], "ddd")</f>
        <v>Fri</v>
      </c>
      <c r="T2434" s="6">
        <f>ecommerce_dataset_updated[[#This Row],[Final_Price(Rs.) _]]-ecommerce_dataset_updated[[#This Row],['[Final_Price(Rs.)']]]</f>
        <v>0</v>
      </c>
      <c r="U2434" s="6" t="b">
        <f xml:space="preserve"> AND(ecommerce_dataset_updated[[#This Row],[Final_Price(Rs.) _]]=ecommerce_dataset_updated[[#This Row],['[Final_Price(Rs.)']]])</f>
        <v>1</v>
      </c>
      <c r="V2434" s="5"/>
    </row>
    <row r="2435" spans="1:22">
      <c r="A2435" t="s">
        <v>9565</v>
      </c>
      <c r="B2435" t="s">
        <v>9566</v>
      </c>
      <c r="C2435" t="s">
        <v>68</v>
      </c>
      <c r="D2435" s="9" t="s">
        <v>9567</v>
      </c>
      <c r="E2435" s="8">
        <f>ecommerce_dataset_updated[[#This Row],[Price (Rs.)]]+0</f>
        <v>224.68</v>
      </c>
      <c r="F2435" s="6" t="s">
        <v>154</v>
      </c>
      <c r="G2435" s="7">
        <f>ecommerce_dataset_updated[[#This Row],[Discount (%)]]+0</f>
        <v>30</v>
      </c>
      <c r="H2435" s="6" t="s">
        <v>9568</v>
      </c>
      <c r="I2435" s="6">
        <f>ecommerce_dataset_updated[[#This Row],['[Price (Rs.)']]]*ecommerce_dataset_updated[[#This Row],['[Discount (%)']]]/100</f>
        <v>67.404000000000011</v>
      </c>
      <c r="J2435" s="6">
        <f>ecommerce_dataset_updated[[#This Row],[Final_Price(Rs.)]]+0</f>
        <v>157.28</v>
      </c>
      <c r="K2435" s="6">
        <f xml:space="preserve"> ecommerce_dataset_updated[[#This Row],['[Price (Rs.)']]]-ecommerce_dataset_updated[[#This Row],[Discount Amount _]]</f>
        <v>157.27600000000001</v>
      </c>
      <c r="L2435" t="s">
        <v>14</v>
      </c>
      <c r="M2435" t="s">
        <v>371</v>
      </c>
      <c r="N2435" s="4" t="s">
        <v>14056</v>
      </c>
      <c r="O2435" s="4" t="s">
        <v>14052</v>
      </c>
      <c r="P2435" s="4" t="s">
        <v>14079</v>
      </c>
      <c r="Q2435" s="5">
        <f>DATE(ecommerce_dataset_updated[[#This Row],[YYYY]],ecommerce_dataset_updated[[#This Row],[MM]],ecommerce_dataset_updated[[#This Row],[DD]])</f>
        <v>45319</v>
      </c>
      <c r="R2435" s="6" t="str">
        <f>TEXT(ecommerce_dataset_updated[[#This Row],['[Purchase_Date']]], "mmm")</f>
        <v>Jan</v>
      </c>
      <c r="S2435" s="6" t="str">
        <f>TEXT(ecommerce_dataset_updated[[#This Row],['[Purchase_Date']]], "ddd")</f>
        <v>Sun</v>
      </c>
      <c r="T2435" s="6">
        <f>ecommerce_dataset_updated[[#This Row],[Final_Price(Rs.) _]]-ecommerce_dataset_updated[[#This Row],['[Final_Price(Rs.)']]]</f>
        <v>-3.9999999999906777E-3</v>
      </c>
      <c r="U2435" s="6" t="b">
        <f xml:space="preserve"> AND(ecommerce_dataset_updated[[#This Row],[Final_Price(Rs.) _]]=ecommerce_dataset_updated[[#This Row],['[Final_Price(Rs.)']]])</f>
        <v>0</v>
      </c>
      <c r="V2435" s="5"/>
    </row>
    <row r="2436" spans="1:22">
      <c r="A2436" t="s">
        <v>9569</v>
      </c>
      <c r="B2436" t="s">
        <v>9570</v>
      </c>
      <c r="C2436" t="s">
        <v>32</v>
      </c>
      <c r="D2436" s="9" t="s">
        <v>9571</v>
      </c>
      <c r="E2436" s="8">
        <f>ecommerce_dataset_updated[[#This Row],[Price (Rs.)]]+0</f>
        <v>232.86</v>
      </c>
      <c r="F2436" s="6" t="s">
        <v>20</v>
      </c>
      <c r="G2436" s="7">
        <f>ecommerce_dataset_updated[[#This Row],[Discount (%)]]+0</f>
        <v>20</v>
      </c>
      <c r="H2436" s="6" t="s">
        <v>9572</v>
      </c>
      <c r="I2436" s="6">
        <f>ecommerce_dataset_updated[[#This Row],['[Price (Rs.)']]]*ecommerce_dataset_updated[[#This Row],['[Discount (%)']]]/100</f>
        <v>46.57200000000001</v>
      </c>
      <c r="J2436" s="6">
        <f>ecommerce_dataset_updated[[#This Row],[Final_Price(Rs.)]]+0</f>
        <v>186.29</v>
      </c>
      <c r="K2436" s="6">
        <f xml:space="preserve"> ecommerce_dataset_updated[[#This Row],['[Price (Rs.)']]]-ecommerce_dataset_updated[[#This Row],[Discount Amount _]]</f>
        <v>186.28800000000001</v>
      </c>
      <c r="L2436" t="s">
        <v>77</v>
      </c>
      <c r="M2436" t="s">
        <v>914</v>
      </c>
      <c r="N2436" s="4" t="s">
        <v>14053</v>
      </c>
      <c r="O2436" s="4" t="s">
        <v>14055</v>
      </c>
      <c r="P2436" s="4" t="s">
        <v>14079</v>
      </c>
      <c r="Q2436" s="5">
        <f>DATE(ecommerce_dataset_updated[[#This Row],[YYYY]],ecommerce_dataset_updated[[#This Row],[MM]],ecommerce_dataset_updated[[#This Row],[DD]])</f>
        <v>45508</v>
      </c>
      <c r="R2436" s="6" t="str">
        <f>TEXT(ecommerce_dataset_updated[[#This Row],['[Purchase_Date']]], "mmm")</f>
        <v>Aug</v>
      </c>
      <c r="S2436" s="6" t="str">
        <f>TEXT(ecommerce_dataset_updated[[#This Row],['[Purchase_Date']]], "ddd")</f>
        <v>Sun</v>
      </c>
      <c r="T2436" s="6">
        <f>ecommerce_dataset_updated[[#This Row],[Final_Price(Rs.) _]]-ecommerce_dataset_updated[[#This Row],['[Final_Price(Rs.)']]]</f>
        <v>-1.999999999981128E-3</v>
      </c>
      <c r="U2436" s="6" t="b">
        <f xml:space="preserve"> AND(ecommerce_dataset_updated[[#This Row],[Final_Price(Rs.) _]]=ecommerce_dataset_updated[[#This Row],['[Final_Price(Rs.)']]])</f>
        <v>0</v>
      </c>
      <c r="V2436" s="5"/>
    </row>
    <row r="2437" spans="1:22">
      <c r="A2437" t="s">
        <v>9573</v>
      </c>
      <c r="B2437" t="s">
        <v>9574</v>
      </c>
      <c r="C2437" t="s">
        <v>32</v>
      </c>
      <c r="D2437" s="9" t="s">
        <v>9575</v>
      </c>
      <c r="E2437" s="8">
        <f>ecommerce_dataset_updated[[#This Row],[Price (Rs.)]]+0</f>
        <v>63.37</v>
      </c>
      <c r="F2437" s="6" t="s">
        <v>20</v>
      </c>
      <c r="G2437" s="7">
        <f>ecommerce_dataset_updated[[#This Row],[Discount (%)]]+0</f>
        <v>20</v>
      </c>
      <c r="H2437" s="6" t="s">
        <v>9576</v>
      </c>
      <c r="I2437" s="6">
        <f>ecommerce_dataset_updated[[#This Row],['[Price (Rs.)']]]*ecommerce_dataset_updated[[#This Row],['[Discount (%)']]]/100</f>
        <v>12.673999999999999</v>
      </c>
      <c r="J2437" s="6">
        <f>ecommerce_dataset_updated[[#This Row],[Final_Price(Rs.)]]+0</f>
        <v>50.7</v>
      </c>
      <c r="K2437" s="6">
        <f xml:space="preserve"> ecommerce_dataset_updated[[#This Row],['[Price (Rs.)']]]-ecommerce_dataset_updated[[#This Row],[Discount Amount _]]</f>
        <v>50.695999999999998</v>
      </c>
      <c r="L2437" t="s">
        <v>35</v>
      </c>
      <c r="M2437" t="s">
        <v>2230</v>
      </c>
      <c r="N2437" s="4" t="s">
        <v>14065</v>
      </c>
      <c r="O2437" s="4" t="s">
        <v>14053</v>
      </c>
      <c r="P2437" s="4" t="s">
        <v>14079</v>
      </c>
      <c r="Q2437" s="5">
        <f>DATE(ecommerce_dataset_updated[[#This Row],[YYYY]],ecommerce_dataset_updated[[#This Row],[MM]],ecommerce_dataset_updated[[#This Row],[DD]])</f>
        <v>45405</v>
      </c>
      <c r="R2437" s="6" t="str">
        <f>TEXT(ecommerce_dataset_updated[[#This Row],['[Purchase_Date']]], "mmm")</f>
        <v>Apr</v>
      </c>
      <c r="S2437" s="6" t="str">
        <f>TEXT(ecommerce_dataset_updated[[#This Row],['[Purchase_Date']]], "ddd")</f>
        <v>Tue</v>
      </c>
      <c r="T2437" s="6">
        <f>ecommerce_dataset_updated[[#This Row],[Final_Price(Rs.) _]]-ecommerce_dataset_updated[[#This Row],['[Final_Price(Rs.)']]]</f>
        <v>-4.0000000000048885E-3</v>
      </c>
      <c r="U2437" s="6" t="b">
        <f xml:space="preserve"> AND(ecommerce_dataset_updated[[#This Row],[Final_Price(Rs.) _]]=ecommerce_dataset_updated[[#This Row],['[Final_Price(Rs.)']]])</f>
        <v>0</v>
      </c>
      <c r="V2437" s="5"/>
    </row>
    <row r="2438" spans="1:22">
      <c r="A2438" t="s">
        <v>9577</v>
      </c>
      <c r="B2438" t="s">
        <v>9578</v>
      </c>
      <c r="C2438" t="s">
        <v>18</v>
      </c>
      <c r="D2438" s="9" t="s">
        <v>9579</v>
      </c>
      <c r="E2438" s="8">
        <f>ecommerce_dataset_updated[[#This Row],[Price (Rs.)]]+0</f>
        <v>103.44</v>
      </c>
      <c r="F2438" s="6" t="s">
        <v>154</v>
      </c>
      <c r="G2438" s="7">
        <f>ecommerce_dataset_updated[[#This Row],[Discount (%)]]+0</f>
        <v>30</v>
      </c>
      <c r="H2438" s="6" t="s">
        <v>9580</v>
      </c>
      <c r="I2438" s="6">
        <f>ecommerce_dataset_updated[[#This Row],['[Price (Rs.)']]]*ecommerce_dataset_updated[[#This Row],['[Discount (%)']]]/100</f>
        <v>31.031999999999996</v>
      </c>
      <c r="J2438" s="6">
        <f>ecommerce_dataset_updated[[#This Row],[Final_Price(Rs.)]]+0</f>
        <v>72.41</v>
      </c>
      <c r="K2438" s="6">
        <f xml:space="preserve"> ecommerce_dataset_updated[[#This Row],['[Price (Rs.)']]]-ecommerce_dataset_updated[[#This Row],[Discount Amount _]]</f>
        <v>72.408000000000001</v>
      </c>
      <c r="L2438" t="s">
        <v>120</v>
      </c>
      <c r="M2438" t="s">
        <v>2608</v>
      </c>
      <c r="N2438" s="4" t="s">
        <v>14061</v>
      </c>
      <c r="O2438" s="4" t="s">
        <v>14050</v>
      </c>
      <c r="P2438" s="4" t="s">
        <v>14079</v>
      </c>
      <c r="Q2438" s="5">
        <f>DATE(ecommerce_dataset_updated[[#This Row],[YYYY]],ecommerce_dataset_updated[[#This Row],[MM]],ecommerce_dataset_updated[[#This Row],[DD]])</f>
        <v>45556</v>
      </c>
      <c r="R2438" s="6" t="str">
        <f>TEXT(ecommerce_dataset_updated[[#This Row],['[Purchase_Date']]], "mmm")</f>
        <v>Sep</v>
      </c>
      <c r="S2438" s="6" t="str">
        <f>TEXT(ecommerce_dataset_updated[[#This Row],['[Purchase_Date']]], "ddd")</f>
        <v>Sat</v>
      </c>
      <c r="T2438" s="6">
        <f>ecommerce_dataset_updated[[#This Row],[Final_Price(Rs.) _]]-ecommerce_dataset_updated[[#This Row],['[Final_Price(Rs.)']]]</f>
        <v>-1.9999999999953388E-3</v>
      </c>
      <c r="U2438" s="6" t="b">
        <f xml:space="preserve"> AND(ecommerce_dataset_updated[[#This Row],[Final_Price(Rs.) _]]=ecommerce_dataset_updated[[#This Row],['[Final_Price(Rs.)']]])</f>
        <v>0</v>
      </c>
      <c r="V2438" s="5"/>
    </row>
    <row r="2439" spans="1:22">
      <c r="A2439" t="s">
        <v>9581</v>
      </c>
      <c r="B2439" t="s">
        <v>9582</v>
      </c>
      <c r="C2439" t="s">
        <v>18</v>
      </c>
      <c r="D2439" s="9" t="s">
        <v>9583</v>
      </c>
      <c r="E2439" s="8">
        <f>ecommerce_dataset_updated[[#This Row],[Price (Rs.)]]+0</f>
        <v>488.6</v>
      </c>
      <c r="F2439" s="6" t="s">
        <v>26</v>
      </c>
      <c r="G2439" s="7">
        <f>ecommerce_dataset_updated[[#This Row],[Discount (%)]]+0</f>
        <v>25</v>
      </c>
      <c r="H2439" s="6" t="s">
        <v>9584</v>
      </c>
      <c r="I2439" s="6">
        <f>ecommerce_dataset_updated[[#This Row],['[Price (Rs.)']]]*ecommerce_dataset_updated[[#This Row],['[Discount (%)']]]/100</f>
        <v>122.15</v>
      </c>
      <c r="J2439" s="6">
        <f>ecommerce_dataset_updated[[#This Row],[Final_Price(Rs.)]]+0</f>
        <v>366.45</v>
      </c>
      <c r="K2439" s="6">
        <f xml:space="preserve"> ecommerce_dataset_updated[[#This Row],['[Price (Rs.)']]]-ecommerce_dataset_updated[[#This Row],[Discount Amount _]]</f>
        <v>366.45000000000005</v>
      </c>
      <c r="L2439" t="s">
        <v>77</v>
      </c>
      <c r="M2439" t="s">
        <v>4027</v>
      </c>
      <c r="N2439" s="4" t="s">
        <v>14064</v>
      </c>
      <c r="O2439" s="4" t="s">
        <v>14053</v>
      </c>
      <c r="P2439" s="4" t="s">
        <v>14079</v>
      </c>
      <c r="Q2439" s="5">
        <f>DATE(ecommerce_dataset_updated[[#This Row],[YYYY]],ecommerce_dataset_updated[[#This Row],[MM]],ecommerce_dataset_updated[[#This Row],[DD]])</f>
        <v>45395</v>
      </c>
      <c r="R2439" s="6" t="str">
        <f>TEXT(ecommerce_dataset_updated[[#This Row],['[Purchase_Date']]], "mmm")</f>
        <v>Apr</v>
      </c>
      <c r="S2439" s="6" t="str">
        <f>TEXT(ecommerce_dataset_updated[[#This Row],['[Purchase_Date']]], "ddd")</f>
        <v>Sat</v>
      </c>
      <c r="T2439" s="6">
        <f>ecommerce_dataset_updated[[#This Row],[Final_Price(Rs.) _]]-ecommerce_dataset_updated[[#This Row],['[Final_Price(Rs.)']]]</f>
        <v>0</v>
      </c>
      <c r="U2439" s="6" t="b">
        <f xml:space="preserve"> AND(ecommerce_dataset_updated[[#This Row],[Final_Price(Rs.) _]]=ecommerce_dataset_updated[[#This Row],['[Final_Price(Rs.)']]])</f>
        <v>1</v>
      </c>
      <c r="V2439" s="5"/>
    </row>
    <row r="2440" spans="1:22">
      <c r="A2440" t="s">
        <v>9585</v>
      </c>
      <c r="B2440" t="s">
        <v>9586</v>
      </c>
      <c r="C2440" t="s">
        <v>68</v>
      </c>
      <c r="D2440" s="9" t="s">
        <v>9587</v>
      </c>
      <c r="E2440" s="8">
        <f>ecommerce_dataset_updated[[#This Row],[Price (Rs.)]]+0</f>
        <v>371.23</v>
      </c>
      <c r="F2440" s="6" t="s">
        <v>53</v>
      </c>
      <c r="G2440" s="7">
        <f>ecommerce_dataset_updated[[#This Row],[Discount (%)]]+0</f>
        <v>5</v>
      </c>
      <c r="H2440" s="6" t="s">
        <v>9588</v>
      </c>
      <c r="I2440" s="6">
        <f>ecommerce_dataset_updated[[#This Row],['[Price (Rs.)']]]*ecommerce_dataset_updated[[#This Row],['[Discount (%)']]]/100</f>
        <v>18.561500000000002</v>
      </c>
      <c r="J2440" s="6">
        <f>ecommerce_dataset_updated[[#This Row],[Final_Price(Rs.)]]+0</f>
        <v>352.67</v>
      </c>
      <c r="K2440" s="6">
        <f xml:space="preserve"> ecommerce_dataset_updated[[#This Row],['[Price (Rs.)']]]-ecommerce_dataset_updated[[#This Row],[Discount Amount _]]</f>
        <v>352.66849999999999</v>
      </c>
      <c r="L2440" t="s">
        <v>120</v>
      </c>
      <c r="M2440" t="s">
        <v>546</v>
      </c>
      <c r="N2440" s="4" t="s">
        <v>14052</v>
      </c>
      <c r="O2440" s="4" t="s">
        <v>14059</v>
      </c>
      <c r="P2440" s="4" t="s">
        <v>14079</v>
      </c>
      <c r="Q2440" s="5">
        <f>DATE(ecommerce_dataset_updated[[#This Row],[YYYY]],ecommerce_dataset_updated[[#This Row],[MM]],ecommerce_dataset_updated[[#This Row],[DD]])</f>
        <v>45413</v>
      </c>
      <c r="R2440" s="6" t="str">
        <f>TEXT(ecommerce_dataset_updated[[#This Row],['[Purchase_Date']]], "mmm")</f>
        <v>May</v>
      </c>
      <c r="S2440" s="6" t="str">
        <f>TEXT(ecommerce_dataset_updated[[#This Row],['[Purchase_Date']]], "ddd")</f>
        <v>Wed</v>
      </c>
      <c r="T2440" s="6">
        <f>ecommerce_dataset_updated[[#This Row],[Final_Price(Rs.) _]]-ecommerce_dataset_updated[[#This Row],['[Final_Price(Rs.)']]]</f>
        <v>-1.5000000000213731E-3</v>
      </c>
      <c r="U2440" s="6" t="b">
        <f xml:space="preserve"> AND(ecommerce_dataset_updated[[#This Row],[Final_Price(Rs.) _]]=ecommerce_dataset_updated[[#This Row],['[Final_Price(Rs.)']]])</f>
        <v>0</v>
      </c>
      <c r="V2440" s="5"/>
    </row>
    <row r="2441" spans="1:22">
      <c r="A2441" t="s">
        <v>9589</v>
      </c>
      <c r="B2441" t="s">
        <v>9590</v>
      </c>
      <c r="C2441" t="s">
        <v>32</v>
      </c>
      <c r="D2441" s="9" t="s">
        <v>9591</v>
      </c>
      <c r="E2441" s="8">
        <f>ecommerce_dataset_updated[[#This Row],[Price (Rs.)]]+0</f>
        <v>386.7</v>
      </c>
      <c r="F2441" s="6" t="s">
        <v>20</v>
      </c>
      <c r="G2441" s="7">
        <f>ecommerce_dataset_updated[[#This Row],[Discount (%)]]+0</f>
        <v>20</v>
      </c>
      <c r="H2441" s="6" t="s">
        <v>9592</v>
      </c>
      <c r="I2441" s="6">
        <f>ecommerce_dataset_updated[[#This Row],['[Price (Rs.)']]]*ecommerce_dataset_updated[[#This Row],['[Discount (%)']]]/100</f>
        <v>77.34</v>
      </c>
      <c r="J2441" s="6">
        <f>ecommerce_dataset_updated[[#This Row],[Final_Price(Rs.)]]+0</f>
        <v>309.36</v>
      </c>
      <c r="K2441" s="6">
        <f xml:space="preserve"> ecommerce_dataset_updated[[#This Row],['[Price (Rs.)']]]-ecommerce_dataset_updated[[#This Row],[Discount Amount _]]</f>
        <v>309.36</v>
      </c>
      <c r="L2441" t="s">
        <v>35</v>
      </c>
      <c r="M2441" t="s">
        <v>509</v>
      </c>
      <c r="N2441" s="4" t="s">
        <v>14067</v>
      </c>
      <c r="O2441" s="4" t="s">
        <v>14050</v>
      </c>
      <c r="P2441" s="4" t="s">
        <v>14079</v>
      </c>
      <c r="Q2441" s="5">
        <f>DATE(ecommerce_dataset_updated[[#This Row],[YYYY]],ecommerce_dataset_updated[[#This Row],[MM]],ecommerce_dataset_updated[[#This Row],[DD]])</f>
        <v>45542</v>
      </c>
      <c r="R2441" s="6" t="str">
        <f>TEXT(ecommerce_dataset_updated[[#This Row],['[Purchase_Date']]], "mmm")</f>
        <v>Sep</v>
      </c>
      <c r="S2441" s="6" t="str">
        <f>TEXT(ecommerce_dataset_updated[[#This Row],['[Purchase_Date']]], "ddd")</f>
        <v>Sat</v>
      </c>
      <c r="T2441" s="6">
        <f>ecommerce_dataset_updated[[#This Row],[Final_Price(Rs.) _]]-ecommerce_dataset_updated[[#This Row],['[Final_Price(Rs.)']]]</f>
        <v>0</v>
      </c>
      <c r="U2441" s="6" t="b">
        <f xml:space="preserve"> AND(ecommerce_dataset_updated[[#This Row],[Final_Price(Rs.) _]]=ecommerce_dataset_updated[[#This Row],['[Final_Price(Rs.)']]])</f>
        <v>1</v>
      </c>
      <c r="V2441" s="5"/>
    </row>
    <row r="2442" spans="1:22">
      <c r="A2442" t="s">
        <v>9593</v>
      </c>
      <c r="B2442" t="s">
        <v>9594</v>
      </c>
      <c r="C2442" t="s">
        <v>114</v>
      </c>
      <c r="D2442" s="9" t="s">
        <v>9595</v>
      </c>
      <c r="E2442" s="8">
        <f>ecommerce_dataset_updated[[#This Row],[Price (Rs.)]]+0</f>
        <v>370.53</v>
      </c>
      <c r="F2442" s="6" t="s">
        <v>107</v>
      </c>
      <c r="G2442" s="7">
        <f>ecommerce_dataset_updated[[#This Row],[Discount (%)]]+0</f>
        <v>0</v>
      </c>
      <c r="H2442" s="6" t="s">
        <v>9595</v>
      </c>
      <c r="I2442" s="6">
        <f>ecommerce_dataset_updated[[#This Row],['[Price (Rs.)']]]*ecommerce_dataset_updated[[#This Row],['[Discount (%)']]]/100</f>
        <v>0</v>
      </c>
      <c r="J2442" s="6">
        <f>ecommerce_dataset_updated[[#This Row],[Final_Price(Rs.)]]+0</f>
        <v>370.53</v>
      </c>
      <c r="K2442" s="6">
        <f xml:space="preserve"> ecommerce_dataset_updated[[#This Row],['[Price (Rs.)']]]-ecommerce_dataset_updated[[#This Row],[Discount Amount _]]</f>
        <v>370.53</v>
      </c>
      <c r="L2442" t="s">
        <v>35</v>
      </c>
      <c r="M2442" t="s">
        <v>905</v>
      </c>
      <c r="N2442" s="4" t="s">
        <v>14055</v>
      </c>
      <c r="O2442" s="4" t="s">
        <v>14067</v>
      </c>
      <c r="P2442" s="4" t="s">
        <v>14079</v>
      </c>
      <c r="Q2442" s="5">
        <f>DATE(ecommerce_dataset_updated[[#This Row],[YYYY]],ecommerce_dataset_updated[[#This Row],[MM]],ecommerce_dataset_updated[[#This Row],[DD]])</f>
        <v>45481</v>
      </c>
      <c r="R2442" s="6" t="str">
        <f>TEXT(ecommerce_dataset_updated[[#This Row],['[Purchase_Date']]], "mmm")</f>
        <v>Jul</v>
      </c>
      <c r="S2442" s="6" t="str">
        <f>TEXT(ecommerce_dataset_updated[[#This Row],['[Purchase_Date']]], "ddd")</f>
        <v>Mon</v>
      </c>
      <c r="T2442" s="6">
        <f>ecommerce_dataset_updated[[#This Row],[Final_Price(Rs.) _]]-ecommerce_dataset_updated[[#This Row],['[Final_Price(Rs.)']]]</f>
        <v>0</v>
      </c>
      <c r="U2442" s="6" t="b">
        <f xml:space="preserve"> AND(ecommerce_dataset_updated[[#This Row],[Final_Price(Rs.) _]]=ecommerce_dataset_updated[[#This Row],['[Final_Price(Rs.)']]])</f>
        <v>1</v>
      </c>
      <c r="V2442" s="5"/>
    </row>
    <row r="2443" spans="1:22">
      <c r="A2443" t="s">
        <v>9596</v>
      </c>
      <c r="B2443" t="s">
        <v>9597</v>
      </c>
      <c r="C2443" t="s">
        <v>114</v>
      </c>
      <c r="D2443" s="9" t="s">
        <v>9598</v>
      </c>
      <c r="E2443" s="8">
        <f>ecommerce_dataset_updated[[#This Row],[Price (Rs.)]]+0</f>
        <v>135.13</v>
      </c>
      <c r="F2443" s="6" t="s">
        <v>53</v>
      </c>
      <c r="G2443" s="7">
        <f>ecommerce_dataset_updated[[#This Row],[Discount (%)]]+0</f>
        <v>5</v>
      </c>
      <c r="H2443" s="6" t="s">
        <v>9599</v>
      </c>
      <c r="I2443" s="6">
        <f>ecommerce_dataset_updated[[#This Row],['[Price (Rs.)']]]*ecommerce_dataset_updated[[#This Row],['[Discount (%)']]]/100</f>
        <v>6.7565</v>
      </c>
      <c r="J2443" s="6">
        <f>ecommerce_dataset_updated[[#This Row],[Final_Price(Rs.)]]+0</f>
        <v>128.37</v>
      </c>
      <c r="K2443" s="6">
        <f xml:space="preserve"> ecommerce_dataset_updated[[#This Row],['[Price (Rs.)']]]-ecommerce_dataset_updated[[#This Row],[Discount Amount _]]</f>
        <v>128.37350000000001</v>
      </c>
      <c r="L2443" t="s">
        <v>35</v>
      </c>
      <c r="M2443" t="s">
        <v>955</v>
      </c>
      <c r="N2443" s="4" t="s">
        <v>2910</v>
      </c>
      <c r="O2443" s="4" t="s">
        <v>14052</v>
      </c>
      <c r="P2443" s="4" t="s">
        <v>14079</v>
      </c>
      <c r="Q2443" s="5">
        <f>DATE(ecommerce_dataset_updated[[#This Row],[YYYY]],ecommerce_dataset_updated[[#This Row],[MM]],ecommerce_dataset_updated[[#This Row],[DD]])</f>
        <v>45305</v>
      </c>
      <c r="R2443" s="6" t="str">
        <f>TEXT(ecommerce_dataset_updated[[#This Row],['[Purchase_Date']]], "mmm")</f>
        <v>Jan</v>
      </c>
      <c r="S2443" s="6" t="str">
        <f>TEXT(ecommerce_dataset_updated[[#This Row],['[Purchase_Date']]], "ddd")</f>
        <v>Sun</v>
      </c>
      <c r="T2443" s="6">
        <f>ecommerce_dataset_updated[[#This Row],[Final_Price(Rs.) _]]-ecommerce_dataset_updated[[#This Row],['[Final_Price(Rs.)']]]</f>
        <v>3.5000000000025011E-3</v>
      </c>
      <c r="U2443" s="6" t="b">
        <f xml:space="preserve"> AND(ecommerce_dataset_updated[[#This Row],[Final_Price(Rs.) _]]=ecommerce_dataset_updated[[#This Row],['[Final_Price(Rs.)']]])</f>
        <v>0</v>
      </c>
      <c r="V2443" s="5"/>
    </row>
    <row r="2444" spans="1:22">
      <c r="A2444" t="s">
        <v>9600</v>
      </c>
      <c r="B2444" t="s">
        <v>9601</v>
      </c>
      <c r="C2444" t="s">
        <v>114</v>
      </c>
      <c r="D2444" s="9" t="s">
        <v>9602</v>
      </c>
      <c r="E2444" s="8">
        <f>ecommerce_dataset_updated[[#This Row],[Price (Rs.)]]+0</f>
        <v>448.19</v>
      </c>
      <c r="F2444" s="6" t="s">
        <v>53</v>
      </c>
      <c r="G2444" s="7">
        <f>ecommerce_dataset_updated[[#This Row],[Discount (%)]]+0</f>
        <v>5</v>
      </c>
      <c r="H2444" s="6" t="s">
        <v>9603</v>
      </c>
      <c r="I2444" s="6">
        <f>ecommerce_dataset_updated[[#This Row],['[Price (Rs.)']]]*ecommerce_dataset_updated[[#This Row],['[Discount (%)']]]/100</f>
        <v>22.409499999999998</v>
      </c>
      <c r="J2444" s="6">
        <f>ecommerce_dataset_updated[[#This Row],[Final_Price(Rs.)]]+0</f>
        <v>425.78</v>
      </c>
      <c r="K2444" s="6">
        <f xml:space="preserve"> ecommerce_dataset_updated[[#This Row],['[Price (Rs.)']]]-ecommerce_dataset_updated[[#This Row],[Discount Amount _]]</f>
        <v>425.78050000000002</v>
      </c>
      <c r="L2444" t="s">
        <v>28</v>
      </c>
      <c r="M2444" t="s">
        <v>2111</v>
      </c>
      <c r="N2444" s="4" t="s">
        <v>14066</v>
      </c>
      <c r="O2444" s="4" t="s">
        <v>14067</v>
      </c>
      <c r="P2444" s="4" t="s">
        <v>14079</v>
      </c>
      <c r="Q2444" s="5">
        <f>DATE(ecommerce_dataset_updated[[#This Row],[YYYY]],ecommerce_dataset_updated[[#This Row],[MM]],ecommerce_dataset_updated[[#This Row],[DD]])</f>
        <v>45492</v>
      </c>
      <c r="R2444" s="6" t="str">
        <f>TEXT(ecommerce_dataset_updated[[#This Row],['[Purchase_Date']]], "mmm")</f>
        <v>Jul</v>
      </c>
      <c r="S2444" s="6" t="str">
        <f>TEXT(ecommerce_dataset_updated[[#This Row],['[Purchase_Date']]], "ddd")</f>
        <v>Fri</v>
      </c>
      <c r="T2444" s="6">
        <f>ecommerce_dataset_updated[[#This Row],[Final_Price(Rs.) _]]-ecommerce_dataset_updated[[#This Row],['[Final_Price(Rs.)']]]</f>
        <v>5.0000000004501999E-4</v>
      </c>
      <c r="U2444" s="6" t="b">
        <f xml:space="preserve"> AND(ecommerce_dataset_updated[[#This Row],[Final_Price(Rs.) _]]=ecommerce_dataset_updated[[#This Row],['[Final_Price(Rs.)']]])</f>
        <v>0</v>
      </c>
      <c r="V2444" s="5"/>
    </row>
    <row r="2445" spans="1:22">
      <c r="A2445" t="s">
        <v>9604</v>
      </c>
      <c r="B2445" t="s">
        <v>9605</v>
      </c>
      <c r="C2445" t="s">
        <v>68</v>
      </c>
      <c r="D2445" s="9" t="s">
        <v>9606</v>
      </c>
      <c r="E2445" s="8">
        <f>ecommerce_dataset_updated[[#This Row],[Price (Rs.)]]+0</f>
        <v>140</v>
      </c>
      <c r="F2445" s="6" t="s">
        <v>53</v>
      </c>
      <c r="G2445" s="7">
        <f>ecommerce_dataset_updated[[#This Row],[Discount (%)]]+0</f>
        <v>5</v>
      </c>
      <c r="H2445" s="6" t="s">
        <v>7860</v>
      </c>
      <c r="I2445" s="6">
        <f>ecommerce_dataset_updated[[#This Row],['[Price (Rs.)']]]*ecommerce_dataset_updated[[#This Row],['[Discount (%)']]]/100</f>
        <v>7</v>
      </c>
      <c r="J2445" s="6">
        <f>ecommerce_dataset_updated[[#This Row],[Final_Price(Rs.)]]+0</f>
        <v>133</v>
      </c>
      <c r="K2445" s="6">
        <f xml:space="preserve"> ecommerce_dataset_updated[[#This Row],['[Price (Rs.)']]]-ecommerce_dataset_updated[[#This Row],[Discount Amount _]]</f>
        <v>133</v>
      </c>
      <c r="L2445" t="s">
        <v>35</v>
      </c>
      <c r="M2445" t="s">
        <v>88</v>
      </c>
      <c r="N2445" s="4" t="s">
        <v>14055</v>
      </c>
      <c r="O2445" s="4" t="s">
        <v>14057</v>
      </c>
      <c r="P2445" s="4" t="s">
        <v>14079</v>
      </c>
      <c r="Q2445" s="5">
        <f>DATE(ecommerce_dataset_updated[[#This Row],[YYYY]],ecommerce_dataset_updated[[#This Row],[MM]],ecommerce_dataset_updated[[#This Row],[DD]])</f>
        <v>45359</v>
      </c>
      <c r="R2445" s="6" t="str">
        <f>TEXT(ecommerce_dataset_updated[[#This Row],['[Purchase_Date']]], "mmm")</f>
        <v>Mar</v>
      </c>
      <c r="S2445" s="6" t="str">
        <f>TEXT(ecommerce_dataset_updated[[#This Row],['[Purchase_Date']]], "ddd")</f>
        <v>Fri</v>
      </c>
      <c r="T2445" s="6">
        <f>ecommerce_dataset_updated[[#This Row],[Final_Price(Rs.) _]]-ecommerce_dataset_updated[[#This Row],['[Final_Price(Rs.)']]]</f>
        <v>0</v>
      </c>
      <c r="U2445" s="6" t="b">
        <f xml:space="preserve"> AND(ecommerce_dataset_updated[[#This Row],[Final_Price(Rs.) _]]=ecommerce_dataset_updated[[#This Row],['[Final_Price(Rs.)']]])</f>
        <v>1</v>
      </c>
      <c r="V2445" s="5"/>
    </row>
    <row r="2446" spans="1:22">
      <c r="A2446" t="s">
        <v>9607</v>
      </c>
      <c r="B2446" t="s">
        <v>9608</v>
      </c>
      <c r="C2446" t="s">
        <v>68</v>
      </c>
      <c r="D2446" s="9" t="s">
        <v>9609</v>
      </c>
      <c r="E2446" s="8">
        <f>ecommerce_dataset_updated[[#This Row],[Price (Rs.)]]+0</f>
        <v>430.03</v>
      </c>
      <c r="F2446" s="6" t="s">
        <v>154</v>
      </c>
      <c r="G2446" s="7">
        <f>ecommerce_dataset_updated[[#This Row],[Discount (%)]]+0</f>
        <v>30</v>
      </c>
      <c r="H2446" s="6" t="s">
        <v>9610</v>
      </c>
      <c r="I2446" s="6">
        <f>ecommerce_dataset_updated[[#This Row],['[Price (Rs.)']]]*ecommerce_dataset_updated[[#This Row],['[Discount (%)']]]/100</f>
        <v>129.00899999999999</v>
      </c>
      <c r="J2446" s="6">
        <f>ecommerce_dataset_updated[[#This Row],[Final_Price(Rs.)]]+0</f>
        <v>301.02</v>
      </c>
      <c r="K2446" s="6">
        <f xml:space="preserve"> ecommerce_dataset_updated[[#This Row],['[Price (Rs.)']]]-ecommerce_dataset_updated[[#This Row],[Discount Amount _]]</f>
        <v>301.02099999999996</v>
      </c>
      <c r="L2446" t="s">
        <v>35</v>
      </c>
      <c r="M2446" t="s">
        <v>230</v>
      </c>
      <c r="N2446" s="4" t="s">
        <v>26</v>
      </c>
      <c r="O2446" s="4" t="s">
        <v>14055</v>
      </c>
      <c r="P2446" s="4" t="s">
        <v>14079</v>
      </c>
      <c r="Q2446" s="5">
        <f>DATE(ecommerce_dataset_updated[[#This Row],[YYYY]],ecommerce_dataset_updated[[#This Row],[MM]],ecommerce_dataset_updated[[#This Row],[DD]])</f>
        <v>45529</v>
      </c>
      <c r="R2446" s="6" t="str">
        <f>TEXT(ecommerce_dataset_updated[[#This Row],['[Purchase_Date']]], "mmm")</f>
        <v>Aug</v>
      </c>
      <c r="S2446" s="6" t="str">
        <f>TEXT(ecommerce_dataset_updated[[#This Row],['[Purchase_Date']]], "ddd")</f>
        <v>Sun</v>
      </c>
      <c r="T2446" s="6">
        <f>ecommerce_dataset_updated[[#This Row],[Final_Price(Rs.) _]]-ecommerce_dataset_updated[[#This Row],['[Final_Price(Rs.)']]]</f>
        <v>9.9999999997635314E-4</v>
      </c>
      <c r="U2446" s="6" t="b">
        <f xml:space="preserve"> AND(ecommerce_dataset_updated[[#This Row],[Final_Price(Rs.) _]]=ecommerce_dataset_updated[[#This Row],['[Final_Price(Rs.)']]])</f>
        <v>0</v>
      </c>
      <c r="V2446" s="5"/>
    </row>
    <row r="2447" spans="1:22">
      <c r="A2447" t="s">
        <v>9611</v>
      </c>
      <c r="B2447" t="s">
        <v>9612</v>
      </c>
      <c r="C2447" t="s">
        <v>18</v>
      </c>
      <c r="D2447" s="9" t="s">
        <v>9613</v>
      </c>
      <c r="E2447" s="8">
        <f>ecommerce_dataset_updated[[#This Row],[Price (Rs.)]]+0</f>
        <v>478.79</v>
      </c>
      <c r="F2447" s="6" t="s">
        <v>53</v>
      </c>
      <c r="G2447" s="7">
        <f>ecommerce_dataset_updated[[#This Row],[Discount (%)]]+0</f>
        <v>5</v>
      </c>
      <c r="H2447" s="6" t="s">
        <v>9614</v>
      </c>
      <c r="I2447" s="6">
        <f>ecommerce_dataset_updated[[#This Row],['[Price (Rs.)']]]*ecommerce_dataset_updated[[#This Row],['[Discount (%)']]]/100</f>
        <v>23.939500000000002</v>
      </c>
      <c r="J2447" s="6">
        <f>ecommerce_dataset_updated[[#This Row],[Final_Price(Rs.)]]+0</f>
        <v>454.85</v>
      </c>
      <c r="K2447" s="6">
        <f xml:space="preserve"> ecommerce_dataset_updated[[#This Row],['[Price (Rs.)']]]-ecommerce_dataset_updated[[#This Row],[Discount Amount _]]</f>
        <v>454.85050000000001</v>
      </c>
      <c r="L2447" t="s">
        <v>28</v>
      </c>
      <c r="M2447" t="s">
        <v>1163</v>
      </c>
      <c r="N2447" s="4" t="s">
        <v>14054</v>
      </c>
      <c r="O2447" s="4" t="s">
        <v>14055</v>
      </c>
      <c r="P2447" s="4" t="s">
        <v>14079</v>
      </c>
      <c r="Q2447" s="5">
        <f>DATE(ecommerce_dataset_updated[[#This Row],[YYYY]],ecommerce_dataset_updated[[#This Row],[MM]],ecommerce_dataset_updated[[#This Row],[DD]])</f>
        <v>45531</v>
      </c>
      <c r="R2447" s="6" t="str">
        <f>TEXT(ecommerce_dataset_updated[[#This Row],['[Purchase_Date']]], "mmm")</f>
        <v>Aug</v>
      </c>
      <c r="S2447" s="6" t="str">
        <f>TEXT(ecommerce_dataset_updated[[#This Row],['[Purchase_Date']]], "ddd")</f>
        <v>Tue</v>
      </c>
      <c r="T2447" s="6">
        <f>ecommerce_dataset_updated[[#This Row],[Final_Price(Rs.) _]]-ecommerce_dataset_updated[[#This Row],['[Final_Price(Rs.)']]]</f>
        <v>4.9999999998817657E-4</v>
      </c>
      <c r="U2447" s="6" t="b">
        <f xml:space="preserve"> AND(ecommerce_dataset_updated[[#This Row],[Final_Price(Rs.) _]]=ecommerce_dataset_updated[[#This Row],['[Final_Price(Rs.)']]])</f>
        <v>0</v>
      </c>
      <c r="V2447" s="5"/>
    </row>
    <row r="2448" spans="1:22">
      <c r="A2448" t="s">
        <v>9615</v>
      </c>
      <c r="B2448" t="s">
        <v>9616</v>
      </c>
      <c r="C2448" t="s">
        <v>32</v>
      </c>
      <c r="D2448" s="9" t="s">
        <v>9617</v>
      </c>
      <c r="E2448" s="8">
        <f>ecommerce_dataset_updated[[#This Row],[Price (Rs.)]]+0</f>
        <v>261.25</v>
      </c>
      <c r="F2448" s="6" t="s">
        <v>154</v>
      </c>
      <c r="G2448" s="7">
        <f>ecommerce_dataset_updated[[#This Row],[Discount (%)]]+0</f>
        <v>30</v>
      </c>
      <c r="H2448" s="6" t="s">
        <v>9618</v>
      </c>
      <c r="I2448" s="6">
        <f>ecommerce_dataset_updated[[#This Row],['[Price (Rs.)']]]*ecommerce_dataset_updated[[#This Row],['[Discount (%)']]]/100</f>
        <v>78.375</v>
      </c>
      <c r="J2448" s="6">
        <f>ecommerce_dataset_updated[[#This Row],[Final_Price(Rs.)]]+0</f>
        <v>182.88</v>
      </c>
      <c r="K2448" s="6">
        <f xml:space="preserve"> ecommerce_dataset_updated[[#This Row],['[Price (Rs.)']]]-ecommerce_dataset_updated[[#This Row],[Discount Amount _]]</f>
        <v>182.875</v>
      </c>
      <c r="L2448" t="s">
        <v>14</v>
      </c>
      <c r="M2448" t="s">
        <v>2364</v>
      </c>
      <c r="N2448" s="4" t="s">
        <v>2910</v>
      </c>
      <c r="O2448" s="4" t="s">
        <v>75</v>
      </c>
      <c r="P2448" s="4" t="s">
        <v>14079</v>
      </c>
      <c r="Q2448" s="5">
        <f>DATE(ecommerce_dataset_updated[[#This Row],[YYYY]],ecommerce_dataset_updated[[#This Row],[MM]],ecommerce_dataset_updated[[#This Row],[DD]])</f>
        <v>45579</v>
      </c>
      <c r="R2448" s="6" t="str">
        <f>TEXT(ecommerce_dataset_updated[[#This Row],['[Purchase_Date']]], "mmm")</f>
        <v>Oct</v>
      </c>
      <c r="S2448" s="6" t="str">
        <f>TEXT(ecommerce_dataset_updated[[#This Row],['[Purchase_Date']]], "ddd")</f>
        <v>Mon</v>
      </c>
      <c r="T2448" s="6">
        <f>ecommerce_dataset_updated[[#This Row],[Final_Price(Rs.) _]]-ecommerce_dataset_updated[[#This Row],['[Final_Price(Rs.)']]]</f>
        <v>-4.9999999999954525E-3</v>
      </c>
      <c r="U2448" s="6" t="b">
        <f xml:space="preserve"> AND(ecommerce_dataset_updated[[#This Row],[Final_Price(Rs.) _]]=ecommerce_dataset_updated[[#This Row],['[Final_Price(Rs.)']]])</f>
        <v>0</v>
      </c>
      <c r="V2448" s="5"/>
    </row>
    <row r="2449" spans="1:22">
      <c r="A2449" t="s">
        <v>9619</v>
      </c>
      <c r="B2449" t="s">
        <v>9620</v>
      </c>
      <c r="C2449" t="s">
        <v>45</v>
      </c>
      <c r="D2449" s="9" t="s">
        <v>9621</v>
      </c>
      <c r="E2449" s="8">
        <f>ecommerce_dataset_updated[[#This Row],[Price (Rs.)]]+0</f>
        <v>444.77</v>
      </c>
      <c r="F2449" s="6" t="s">
        <v>26</v>
      </c>
      <c r="G2449" s="7">
        <f>ecommerce_dataset_updated[[#This Row],[Discount (%)]]+0</f>
        <v>25</v>
      </c>
      <c r="H2449" s="6" t="s">
        <v>9622</v>
      </c>
      <c r="I2449" s="6">
        <f>ecommerce_dataset_updated[[#This Row],['[Price (Rs.)']]]*ecommerce_dataset_updated[[#This Row],['[Discount (%)']]]/100</f>
        <v>111.1925</v>
      </c>
      <c r="J2449" s="6">
        <f>ecommerce_dataset_updated[[#This Row],[Final_Price(Rs.)]]+0</f>
        <v>333.58</v>
      </c>
      <c r="K2449" s="6">
        <f xml:space="preserve"> ecommerce_dataset_updated[[#This Row],['[Price (Rs.)']]]-ecommerce_dataset_updated[[#This Row],[Discount Amount _]]</f>
        <v>333.57749999999999</v>
      </c>
      <c r="L2449" t="s">
        <v>77</v>
      </c>
      <c r="M2449" t="s">
        <v>2580</v>
      </c>
      <c r="N2449" s="4" t="s">
        <v>14057</v>
      </c>
      <c r="O2449" s="4" t="s">
        <v>14049</v>
      </c>
      <c r="P2449" s="4" t="s">
        <v>14079</v>
      </c>
      <c r="Q2449" s="5">
        <f>DATE(ecommerce_dataset_updated[[#This Row],[YYYY]],ecommerce_dataset_updated[[#This Row],[MM]],ecommerce_dataset_updated[[#This Row],[DD]])</f>
        <v>45599</v>
      </c>
      <c r="R2449" s="6" t="str">
        <f>TEXT(ecommerce_dataset_updated[[#This Row],['[Purchase_Date']]], "mmm")</f>
        <v>Nov</v>
      </c>
      <c r="S2449" s="6" t="str">
        <f>TEXT(ecommerce_dataset_updated[[#This Row],['[Purchase_Date']]], "ddd")</f>
        <v>Sun</v>
      </c>
      <c r="T2449" s="6">
        <f>ecommerce_dataset_updated[[#This Row],[Final_Price(Rs.) _]]-ecommerce_dataset_updated[[#This Row],['[Final_Price(Rs.)']]]</f>
        <v>-2.4999999999977263E-3</v>
      </c>
      <c r="U2449" s="6" t="b">
        <f xml:space="preserve"> AND(ecommerce_dataset_updated[[#This Row],[Final_Price(Rs.) _]]=ecommerce_dataset_updated[[#This Row],['[Final_Price(Rs.)']]])</f>
        <v>0</v>
      </c>
      <c r="V2449" s="5"/>
    </row>
    <row r="2450" spans="1:22">
      <c r="A2450" t="s">
        <v>9623</v>
      </c>
      <c r="B2450" t="s">
        <v>9624</v>
      </c>
      <c r="C2450" t="s">
        <v>18</v>
      </c>
      <c r="D2450" s="9" t="s">
        <v>9625</v>
      </c>
      <c r="E2450" s="8">
        <f>ecommerce_dataset_updated[[#This Row],[Price (Rs.)]]+0</f>
        <v>102.54</v>
      </c>
      <c r="F2450" s="6" t="s">
        <v>154</v>
      </c>
      <c r="G2450" s="7">
        <f>ecommerce_dataset_updated[[#This Row],[Discount (%)]]+0</f>
        <v>30</v>
      </c>
      <c r="H2450" s="6" t="s">
        <v>9626</v>
      </c>
      <c r="I2450" s="6">
        <f>ecommerce_dataset_updated[[#This Row],['[Price (Rs.)']]]*ecommerce_dataset_updated[[#This Row],['[Discount (%)']]]/100</f>
        <v>30.762000000000004</v>
      </c>
      <c r="J2450" s="6">
        <f>ecommerce_dataset_updated[[#This Row],[Final_Price(Rs.)]]+0</f>
        <v>71.78</v>
      </c>
      <c r="K2450" s="6">
        <f xml:space="preserve"> ecommerce_dataset_updated[[#This Row],['[Price (Rs.)']]]-ecommerce_dataset_updated[[#This Row],[Discount Amount _]]</f>
        <v>71.778000000000006</v>
      </c>
      <c r="L2450" t="s">
        <v>120</v>
      </c>
      <c r="M2450" t="s">
        <v>914</v>
      </c>
      <c r="N2450" s="4" t="s">
        <v>14053</v>
      </c>
      <c r="O2450" s="4" t="s">
        <v>14055</v>
      </c>
      <c r="P2450" s="4" t="s">
        <v>14079</v>
      </c>
      <c r="Q2450" s="5">
        <f>DATE(ecommerce_dataset_updated[[#This Row],[YYYY]],ecommerce_dataset_updated[[#This Row],[MM]],ecommerce_dataset_updated[[#This Row],[DD]])</f>
        <v>45508</v>
      </c>
      <c r="R2450" s="6" t="str">
        <f>TEXT(ecommerce_dataset_updated[[#This Row],['[Purchase_Date']]], "mmm")</f>
        <v>Aug</v>
      </c>
      <c r="S2450" s="6" t="str">
        <f>TEXT(ecommerce_dataset_updated[[#This Row],['[Purchase_Date']]], "ddd")</f>
        <v>Sun</v>
      </c>
      <c r="T2450" s="6">
        <f>ecommerce_dataset_updated[[#This Row],[Final_Price(Rs.) _]]-ecommerce_dataset_updated[[#This Row],['[Final_Price(Rs.)']]]</f>
        <v>-1.9999999999953388E-3</v>
      </c>
      <c r="U2450" s="6" t="b">
        <f xml:space="preserve"> AND(ecommerce_dataset_updated[[#This Row],[Final_Price(Rs.) _]]=ecommerce_dataset_updated[[#This Row],['[Final_Price(Rs.)']]])</f>
        <v>0</v>
      </c>
      <c r="V2450" s="5"/>
    </row>
    <row r="2451" spans="1:22">
      <c r="A2451" t="s">
        <v>9627</v>
      </c>
      <c r="B2451" t="s">
        <v>9628</v>
      </c>
      <c r="C2451" t="s">
        <v>45</v>
      </c>
      <c r="D2451" s="9" t="s">
        <v>9629</v>
      </c>
      <c r="E2451" s="8">
        <f>ecommerce_dataset_updated[[#This Row],[Price (Rs.)]]+0</f>
        <v>52.51</v>
      </c>
      <c r="F2451" s="6" t="s">
        <v>26</v>
      </c>
      <c r="G2451" s="7">
        <f>ecommerce_dataset_updated[[#This Row],[Discount (%)]]+0</f>
        <v>25</v>
      </c>
      <c r="H2451" s="6" t="s">
        <v>9630</v>
      </c>
      <c r="I2451" s="6">
        <f>ecommerce_dataset_updated[[#This Row],['[Price (Rs.)']]]*ecommerce_dataset_updated[[#This Row],['[Discount (%)']]]/100</f>
        <v>13.1275</v>
      </c>
      <c r="J2451" s="6">
        <f>ecommerce_dataset_updated[[#This Row],[Final_Price(Rs.)]]+0</f>
        <v>39.380000000000003</v>
      </c>
      <c r="K2451" s="6">
        <f xml:space="preserve"> ecommerce_dataset_updated[[#This Row],['[Price (Rs.)']]]-ecommerce_dataset_updated[[#This Row],[Discount Amount _]]</f>
        <v>39.3825</v>
      </c>
      <c r="L2451" t="s">
        <v>28</v>
      </c>
      <c r="M2451" t="s">
        <v>161</v>
      </c>
      <c r="N2451" s="4" t="s">
        <v>14062</v>
      </c>
      <c r="O2451" s="4" t="s">
        <v>14055</v>
      </c>
      <c r="P2451" s="4" t="s">
        <v>14079</v>
      </c>
      <c r="Q2451" s="5">
        <f>DATE(ecommerce_dataset_updated[[#This Row],[YYYY]],ecommerce_dataset_updated[[#This Row],[MM]],ecommerce_dataset_updated[[#This Row],[DD]])</f>
        <v>45510</v>
      </c>
      <c r="R2451" s="6" t="str">
        <f>TEXT(ecommerce_dataset_updated[[#This Row],['[Purchase_Date']]], "mmm")</f>
        <v>Aug</v>
      </c>
      <c r="S2451" s="6" t="str">
        <f>TEXT(ecommerce_dataset_updated[[#This Row],['[Purchase_Date']]], "ddd")</f>
        <v>Tue</v>
      </c>
      <c r="T2451" s="6">
        <f>ecommerce_dataset_updated[[#This Row],[Final_Price(Rs.) _]]-ecommerce_dataset_updated[[#This Row],['[Final_Price(Rs.)']]]</f>
        <v>2.4999999999977263E-3</v>
      </c>
      <c r="U2451" s="6" t="b">
        <f xml:space="preserve"> AND(ecommerce_dataset_updated[[#This Row],[Final_Price(Rs.) _]]=ecommerce_dataset_updated[[#This Row],['[Final_Price(Rs.)']]])</f>
        <v>0</v>
      </c>
      <c r="V2451" s="5"/>
    </row>
    <row r="2452" spans="1:22">
      <c r="A2452" t="s">
        <v>9631</v>
      </c>
      <c r="B2452" t="s">
        <v>9632</v>
      </c>
      <c r="C2452" t="s">
        <v>18</v>
      </c>
      <c r="D2452" s="9" t="s">
        <v>7292</v>
      </c>
      <c r="E2452" s="8">
        <f>ecommerce_dataset_updated[[#This Row],[Price (Rs.)]]+0</f>
        <v>425.83</v>
      </c>
      <c r="F2452" s="6" t="s">
        <v>75</v>
      </c>
      <c r="G2452" s="7">
        <f>ecommerce_dataset_updated[[#This Row],[Discount (%)]]+0</f>
        <v>10</v>
      </c>
      <c r="H2452" s="6" t="s">
        <v>9633</v>
      </c>
      <c r="I2452" s="6">
        <f>ecommerce_dataset_updated[[#This Row],['[Price (Rs.)']]]*ecommerce_dataset_updated[[#This Row],['[Discount (%)']]]/100</f>
        <v>42.582999999999998</v>
      </c>
      <c r="J2452" s="6">
        <f>ecommerce_dataset_updated[[#This Row],[Final_Price(Rs.)]]+0</f>
        <v>383.25</v>
      </c>
      <c r="K2452" s="6">
        <f xml:space="preserve"> ecommerce_dataset_updated[[#This Row],['[Price (Rs.)']]]-ecommerce_dataset_updated[[#This Row],[Discount Amount _]]</f>
        <v>383.24699999999996</v>
      </c>
      <c r="L2452" t="s">
        <v>14</v>
      </c>
      <c r="M2452" t="s">
        <v>972</v>
      </c>
      <c r="N2452" s="4" t="s">
        <v>14066</v>
      </c>
      <c r="O2452" s="4" t="s">
        <v>14057</v>
      </c>
      <c r="P2452" s="4" t="s">
        <v>14079</v>
      </c>
      <c r="Q2452" s="5">
        <f>DATE(ecommerce_dataset_updated[[#This Row],[YYYY]],ecommerce_dataset_updated[[#This Row],[MM]],ecommerce_dataset_updated[[#This Row],[DD]])</f>
        <v>45370</v>
      </c>
      <c r="R2452" s="6" t="str">
        <f>TEXT(ecommerce_dataset_updated[[#This Row],['[Purchase_Date']]], "mmm")</f>
        <v>Mar</v>
      </c>
      <c r="S2452" s="6" t="str">
        <f>TEXT(ecommerce_dataset_updated[[#This Row],['[Purchase_Date']]], "ddd")</f>
        <v>Tue</v>
      </c>
      <c r="T2452" s="6">
        <f>ecommerce_dataset_updated[[#This Row],[Final_Price(Rs.) _]]-ecommerce_dataset_updated[[#This Row],['[Final_Price(Rs.)']]]</f>
        <v>-3.0000000000427463E-3</v>
      </c>
      <c r="U2452" s="6" t="b">
        <f xml:space="preserve"> AND(ecommerce_dataset_updated[[#This Row],[Final_Price(Rs.) _]]=ecommerce_dataset_updated[[#This Row],['[Final_Price(Rs.)']]])</f>
        <v>0</v>
      </c>
      <c r="V2452" s="5"/>
    </row>
    <row r="2453" spans="1:22">
      <c r="A2453" t="s">
        <v>9634</v>
      </c>
      <c r="B2453" t="s">
        <v>9635</v>
      </c>
      <c r="C2453" t="s">
        <v>114</v>
      </c>
      <c r="D2453" s="9" t="s">
        <v>9636</v>
      </c>
      <c r="E2453" s="8">
        <f>ecommerce_dataset_updated[[#This Row],[Price (Rs.)]]+0</f>
        <v>455.26</v>
      </c>
      <c r="F2453" s="6" t="s">
        <v>12</v>
      </c>
      <c r="G2453" s="7">
        <f>ecommerce_dataset_updated[[#This Row],[Discount (%)]]+0</f>
        <v>15</v>
      </c>
      <c r="H2453" s="6" t="s">
        <v>9637</v>
      </c>
      <c r="I2453" s="6">
        <f>ecommerce_dataset_updated[[#This Row],['[Price (Rs.)']]]*ecommerce_dataset_updated[[#This Row],['[Discount (%)']]]/100</f>
        <v>68.289000000000001</v>
      </c>
      <c r="J2453" s="6">
        <f>ecommerce_dataset_updated[[#This Row],[Final_Price(Rs.)]]+0</f>
        <v>386.97</v>
      </c>
      <c r="K2453" s="6">
        <f xml:space="preserve"> ecommerce_dataset_updated[[#This Row],['[Price (Rs.)']]]-ecommerce_dataset_updated[[#This Row],[Discount Amount _]]</f>
        <v>386.971</v>
      </c>
      <c r="L2453" t="s">
        <v>14</v>
      </c>
      <c r="M2453" t="s">
        <v>2385</v>
      </c>
      <c r="N2453" s="4" t="s">
        <v>14070</v>
      </c>
      <c r="O2453" s="4" t="s">
        <v>14052</v>
      </c>
      <c r="P2453" s="4" t="s">
        <v>14079</v>
      </c>
      <c r="Q2453" s="5">
        <f>DATE(ecommerce_dataset_updated[[#This Row],[YYYY]],ecommerce_dataset_updated[[#This Row],[MM]],ecommerce_dataset_updated[[#This Row],[DD]])</f>
        <v>45309</v>
      </c>
      <c r="R2453" s="6" t="str">
        <f>TEXT(ecommerce_dataset_updated[[#This Row],['[Purchase_Date']]], "mmm")</f>
        <v>Jan</v>
      </c>
      <c r="S2453" s="6" t="str">
        <f>TEXT(ecommerce_dataset_updated[[#This Row],['[Purchase_Date']]], "ddd")</f>
        <v>Thu</v>
      </c>
      <c r="T2453" s="6">
        <f>ecommerce_dataset_updated[[#This Row],[Final_Price(Rs.) _]]-ecommerce_dataset_updated[[#This Row],['[Final_Price(Rs.)']]]</f>
        <v>9.9999999997635314E-4</v>
      </c>
      <c r="U2453" s="6" t="b">
        <f xml:space="preserve"> AND(ecommerce_dataset_updated[[#This Row],[Final_Price(Rs.) _]]=ecommerce_dataset_updated[[#This Row],['[Final_Price(Rs.)']]])</f>
        <v>0</v>
      </c>
      <c r="V2453" s="5"/>
    </row>
    <row r="2454" spans="1:22">
      <c r="A2454" t="s">
        <v>9638</v>
      </c>
      <c r="B2454" t="s">
        <v>9639</v>
      </c>
      <c r="C2454" t="s">
        <v>114</v>
      </c>
      <c r="D2454" s="9" t="s">
        <v>8732</v>
      </c>
      <c r="E2454" s="8">
        <f>ecommerce_dataset_updated[[#This Row],[Price (Rs.)]]+0</f>
        <v>199.44</v>
      </c>
      <c r="F2454" s="6" t="s">
        <v>12</v>
      </c>
      <c r="G2454" s="7">
        <f>ecommerce_dataset_updated[[#This Row],[Discount (%)]]+0</f>
        <v>15</v>
      </c>
      <c r="H2454" s="6" t="s">
        <v>9640</v>
      </c>
      <c r="I2454" s="6">
        <f>ecommerce_dataset_updated[[#This Row],['[Price (Rs.)']]]*ecommerce_dataset_updated[[#This Row],['[Discount (%)']]]/100</f>
        <v>29.916</v>
      </c>
      <c r="J2454" s="6">
        <f>ecommerce_dataset_updated[[#This Row],[Final_Price(Rs.)]]+0</f>
        <v>169.52</v>
      </c>
      <c r="K2454" s="6">
        <f xml:space="preserve"> ecommerce_dataset_updated[[#This Row],['[Price (Rs.)']]]-ecommerce_dataset_updated[[#This Row],[Discount Amount _]]</f>
        <v>169.524</v>
      </c>
      <c r="L2454" t="s">
        <v>28</v>
      </c>
      <c r="M2454" t="s">
        <v>423</v>
      </c>
      <c r="N2454" s="4" t="s">
        <v>14069</v>
      </c>
      <c r="O2454" s="4" t="s">
        <v>14062</v>
      </c>
      <c r="P2454" s="4" t="s">
        <v>14079</v>
      </c>
      <c r="Q2454" s="5">
        <f>DATE(ecommerce_dataset_updated[[#This Row],[YYYY]],ecommerce_dataset_updated[[#This Row],[MM]],ecommerce_dataset_updated[[#This Row],[DD]])</f>
        <v>45465</v>
      </c>
      <c r="R2454" s="6" t="str">
        <f>TEXT(ecommerce_dataset_updated[[#This Row],['[Purchase_Date']]], "mmm")</f>
        <v>Jun</v>
      </c>
      <c r="S2454" s="6" t="str">
        <f>TEXT(ecommerce_dataset_updated[[#This Row],['[Purchase_Date']]], "ddd")</f>
        <v>Sat</v>
      </c>
      <c r="T2454" s="6">
        <f>ecommerce_dataset_updated[[#This Row],[Final_Price(Rs.) _]]-ecommerce_dataset_updated[[#This Row],['[Final_Price(Rs.)']]]</f>
        <v>3.9999999999906777E-3</v>
      </c>
      <c r="U2454" s="6" t="b">
        <f xml:space="preserve"> AND(ecommerce_dataset_updated[[#This Row],[Final_Price(Rs.) _]]=ecommerce_dataset_updated[[#This Row],['[Final_Price(Rs.)']]])</f>
        <v>0</v>
      </c>
      <c r="V2454" s="5"/>
    </row>
    <row r="2455" spans="1:22">
      <c r="A2455" t="s">
        <v>9641</v>
      </c>
      <c r="B2455" t="s">
        <v>9642</v>
      </c>
      <c r="C2455" t="s">
        <v>39</v>
      </c>
      <c r="D2455" s="9" t="s">
        <v>9643</v>
      </c>
      <c r="E2455" s="8">
        <f>ecommerce_dataset_updated[[#This Row],[Price (Rs.)]]+0</f>
        <v>96.61</v>
      </c>
      <c r="F2455" s="6" t="s">
        <v>53</v>
      </c>
      <c r="G2455" s="7">
        <f>ecommerce_dataset_updated[[#This Row],[Discount (%)]]+0</f>
        <v>5</v>
      </c>
      <c r="H2455" s="6" t="s">
        <v>9644</v>
      </c>
      <c r="I2455" s="6">
        <f>ecommerce_dataset_updated[[#This Row],['[Price (Rs.)']]]*ecommerce_dataset_updated[[#This Row],['[Discount (%)']]]/100</f>
        <v>4.8304999999999998</v>
      </c>
      <c r="J2455" s="6">
        <f>ecommerce_dataset_updated[[#This Row],[Final_Price(Rs.)]]+0</f>
        <v>91.78</v>
      </c>
      <c r="K2455" s="6">
        <f xml:space="preserve"> ecommerce_dataset_updated[[#This Row],['[Price (Rs.)']]]-ecommerce_dataset_updated[[#This Row],[Discount Amount _]]</f>
        <v>91.779499999999999</v>
      </c>
      <c r="L2455" t="s">
        <v>35</v>
      </c>
      <c r="M2455" t="s">
        <v>509</v>
      </c>
      <c r="N2455" s="4" t="s">
        <v>14067</v>
      </c>
      <c r="O2455" s="4" t="s">
        <v>14050</v>
      </c>
      <c r="P2455" s="4" t="s">
        <v>14079</v>
      </c>
      <c r="Q2455" s="5">
        <f>DATE(ecommerce_dataset_updated[[#This Row],[YYYY]],ecommerce_dataset_updated[[#This Row],[MM]],ecommerce_dataset_updated[[#This Row],[DD]])</f>
        <v>45542</v>
      </c>
      <c r="R2455" s="6" t="str">
        <f>TEXT(ecommerce_dataset_updated[[#This Row],['[Purchase_Date']]], "mmm")</f>
        <v>Sep</v>
      </c>
      <c r="S2455" s="6" t="str">
        <f>TEXT(ecommerce_dataset_updated[[#This Row],['[Purchase_Date']]], "ddd")</f>
        <v>Sat</v>
      </c>
      <c r="T2455" s="6">
        <f>ecommerce_dataset_updated[[#This Row],[Final_Price(Rs.) _]]-ecommerce_dataset_updated[[#This Row],['[Final_Price(Rs.)']]]</f>
        <v>-5.0000000000238742E-4</v>
      </c>
      <c r="U2455" s="6" t="b">
        <f xml:space="preserve"> AND(ecommerce_dataset_updated[[#This Row],[Final_Price(Rs.) _]]=ecommerce_dataset_updated[[#This Row],['[Final_Price(Rs.)']]])</f>
        <v>0</v>
      </c>
      <c r="V2455" s="5"/>
    </row>
    <row r="2456" spans="1:22">
      <c r="A2456" t="s">
        <v>9645</v>
      </c>
      <c r="B2456" t="s">
        <v>9646</v>
      </c>
      <c r="C2456" t="s">
        <v>68</v>
      </c>
      <c r="D2456" s="9" t="s">
        <v>9647</v>
      </c>
      <c r="E2456" s="8">
        <f>ecommerce_dataset_updated[[#This Row],[Price (Rs.)]]+0</f>
        <v>265.18</v>
      </c>
      <c r="F2456" s="6" t="s">
        <v>53</v>
      </c>
      <c r="G2456" s="7">
        <f>ecommerce_dataset_updated[[#This Row],[Discount (%)]]+0</f>
        <v>5</v>
      </c>
      <c r="H2456" s="6" t="s">
        <v>9648</v>
      </c>
      <c r="I2456" s="6">
        <f>ecommerce_dataset_updated[[#This Row],['[Price (Rs.)']]]*ecommerce_dataset_updated[[#This Row],['[Discount (%)']]]/100</f>
        <v>13.259</v>
      </c>
      <c r="J2456" s="6">
        <f>ecommerce_dataset_updated[[#This Row],[Final_Price(Rs.)]]+0</f>
        <v>251.92</v>
      </c>
      <c r="K2456" s="6">
        <f xml:space="preserve"> ecommerce_dataset_updated[[#This Row],['[Price (Rs.)']]]-ecommerce_dataset_updated[[#This Row],[Discount Amount _]]</f>
        <v>251.92099999999999</v>
      </c>
      <c r="L2456" t="s">
        <v>35</v>
      </c>
      <c r="M2456" t="s">
        <v>569</v>
      </c>
      <c r="N2456" s="4" t="s">
        <v>154</v>
      </c>
      <c r="O2456" s="4" t="s">
        <v>14067</v>
      </c>
      <c r="P2456" s="4" t="s">
        <v>14079</v>
      </c>
      <c r="Q2456" s="5">
        <f>DATE(ecommerce_dataset_updated[[#This Row],[YYYY]],ecommerce_dataset_updated[[#This Row],[MM]],ecommerce_dataset_updated[[#This Row],[DD]])</f>
        <v>45503</v>
      </c>
      <c r="R2456" s="6" t="str">
        <f>TEXT(ecommerce_dataset_updated[[#This Row],['[Purchase_Date']]], "mmm")</f>
        <v>Jul</v>
      </c>
      <c r="S2456" s="6" t="str">
        <f>TEXT(ecommerce_dataset_updated[[#This Row],['[Purchase_Date']]], "ddd")</f>
        <v>Tue</v>
      </c>
      <c r="T2456" s="6">
        <f>ecommerce_dataset_updated[[#This Row],[Final_Price(Rs.) _]]-ecommerce_dataset_updated[[#This Row],['[Final_Price(Rs.)']]]</f>
        <v>1.0000000000047748E-3</v>
      </c>
      <c r="U2456" s="6" t="b">
        <f xml:space="preserve"> AND(ecommerce_dataset_updated[[#This Row],[Final_Price(Rs.) _]]=ecommerce_dataset_updated[[#This Row],['[Final_Price(Rs.)']]])</f>
        <v>0</v>
      </c>
      <c r="V2456" s="5"/>
    </row>
    <row r="2457" spans="1:22">
      <c r="A2457" t="s">
        <v>9649</v>
      </c>
      <c r="B2457" t="s">
        <v>9650</v>
      </c>
      <c r="C2457" t="s">
        <v>18</v>
      </c>
      <c r="D2457" s="9" t="s">
        <v>9651</v>
      </c>
      <c r="E2457" s="8">
        <f>ecommerce_dataset_updated[[#This Row],[Price (Rs.)]]+0</f>
        <v>241.58</v>
      </c>
      <c r="F2457" s="6" t="s">
        <v>154</v>
      </c>
      <c r="G2457" s="7">
        <f>ecommerce_dataset_updated[[#This Row],[Discount (%)]]+0</f>
        <v>30</v>
      </c>
      <c r="H2457" s="6" t="s">
        <v>9652</v>
      </c>
      <c r="I2457" s="6">
        <f>ecommerce_dataset_updated[[#This Row],['[Price (Rs.)']]]*ecommerce_dataset_updated[[#This Row],['[Discount (%)']]]/100</f>
        <v>72.474000000000004</v>
      </c>
      <c r="J2457" s="6">
        <f>ecommerce_dataset_updated[[#This Row],[Final_Price(Rs.)]]+0</f>
        <v>169.11</v>
      </c>
      <c r="K2457" s="6">
        <f xml:space="preserve"> ecommerce_dataset_updated[[#This Row],['[Price (Rs.)']]]-ecommerce_dataset_updated[[#This Row],[Discount Amount _]]</f>
        <v>169.10599999999999</v>
      </c>
      <c r="L2457" t="s">
        <v>35</v>
      </c>
      <c r="M2457" t="s">
        <v>779</v>
      </c>
      <c r="N2457" s="4" t="s">
        <v>75</v>
      </c>
      <c r="O2457" s="4" t="s">
        <v>14053</v>
      </c>
      <c r="P2457" s="4" t="s">
        <v>14079</v>
      </c>
      <c r="Q2457" s="5">
        <f>DATE(ecommerce_dataset_updated[[#This Row],[YYYY]],ecommerce_dataset_updated[[#This Row],[MM]],ecommerce_dataset_updated[[#This Row],[DD]])</f>
        <v>45392</v>
      </c>
      <c r="R2457" s="6" t="str">
        <f>TEXT(ecommerce_dataset_updated[[#This Row],['[Purchase_Date']]], "mmm")</f>
        <v>Apr</v>
      </c>
      <c r="S2457" s="6" t="str">
        <f>TEXT(ecommerce_dataset_updated[[#This Row],['[Purchase_Date']]], "ddd")</f>
        <v>Wed</v>
      </c>
      <c r="T2457" s="6">
        <f>ecommerce_dataset_updated[[#This Row],[Final_Price(Rs.) _]]-ecommerce_dataset_updated[[#This Row],['[Final_Price(Rs.)']]]</f>
        <v>-4.0000000000190994E-3</v>
      </c>
      <c r="U2457" s="6" t="b">
        <f xml:space="preserve"> AND(ecommerce_dataset_updated[[#This Row],[Final_Price(Rs.) _]]=ecommerce_dataset_updated[[#This Row],['[Final_Price(Rs.)']]])</f>
        <v>0</v>
      </c>
      <c r="V2457" s="5"/>
    </row>
    <row r="2458" spans="1:22">
      <c r="A2458" t="s">
        <v>9653</v>
      </c>
      <c r="B2458" t="s">
        <v>9654</v>
      </c>
      <c r="C2458" t="s">
        <v>18</v>
      </c>
      <c r="D2458" s="9" t="s">
        <v>9655</v>
      </c>
      <c r="E2458" s="8">
        <f>ecommerce_dataset_updated[[#This Row],[Price (Rs.)]]+0</f>
        <v>20.79</v>
      </c>
      <c r="F2458" s="6" t="s">
        <v>47</v>
      </c>
      <c r="G2458" s="7">
        <f>ecommerce_dataset_updated[[#This Row],[Discount (%)]]+0</f>
        <v>50</v>
      </c>
      <c r="H2458" s="6" t="s">
        <v>9656</v>
      </c>
      <c r="I2458" s="6">
        <f>ecommerce_dataset_updated[[#This Row],['[Price (Rs.)']]]*ecommerce_dataset_updated[[#This Row],['[Discount (%)']]]/100</f>
        <v>10.395</v>
      </c>
      <c r="J2458" s="6">
        <f>ecommerce_dataset_updated[[#This Row],[Final_Price(Rs.)]]+0</f>
        <v>10.39</v>
      </c>
      <c r="K2458" s="6">
        <f xml:space="preserve"> ecommerce_dataset_updated[[#This Row],['[Price (Rs.)']]]-ecommerce_dataset_updated[[#This Row],[Discount Amount _]]</f>
        <v>10.395</v>
      </c>
      <c r="L2458" t="s">
        <v>14</v>
      </c>
      <c r="M2458" t="s">
        <v>2952</v>
      </c>
      <c r="N2458" s="4" t="s">
        <v>14062</v>
      </c>
      <c r="O2458" s="4" t="s">
        <v>14051</v>
      </c>
      <c r="P2458" s="4" t="s">
        <v>14079</v>
      </c>
      <c r="Q2458" s="5">
        <f>DATE(ecommerce_dataset_updated[[#This Row],[YYYY]],ecommerce_dataset_updated[[#This Row],[MM]],ecommerce_dataset_updated[[#This Row],[DD]])</f>
        <v>45328</v>
      </c>
      <c r="R2458" s="6" t="str">
        <f>TEXT(ecommerce_dataset_updated[[#This Row],['[Purchase_Date']]], "mmm")</f>
        <v>Feb</v>
      </c>
      <c r="S2458" s="6" t="str">
        <f>TEXT(ecommerce_dataset_updated[[#This Row],['[Purchase_Date']]], "ddd")</f>
        <v>Tue</v>
      </c>
      <c r="T2458" s="6">
        <f>ecommerce_dataset_updated[[#This Row],[Final_Price(Rs.) _]]-ecommerce_dataset_updated[[#This Row],['[Final_Price(Rs.)']]]</f>
        <v>4.9999999999990052E-3</v>
      </c>
      <c r="U2458" s="6" t="b">
        <f xml:space="preserve"> AND(ecommerce_dataset_updated[[#This Row],[Final_Price(Rs.) _]]=ecommerce_dataset_updated[[#This Row],['[Final_Price(Rs.)']]])</f>
        <v>0</v>
      </c>
      <c r="V2458" s="5"/>
    </row>
    <row r="2459" spans="1:22">
      <c r="A2459" t="s">
        <v>9657</v>
      </c>
      <c r="B2459" t="s">
        <v>9658</v>
      </c>
      <c r="C2459" t="s">
        <v>18</v>
      </c>
      <c r="D2459" s="9" t="s">
        <v>9659</v>
      </c>
      <c r="E2459" s="8">
        <f>ecommerce_dataset_updated[[#This Row],[Price (Rs.)]]+0</f>
        <v>52.46</v>
      </c>
      <c r="F2459" s="6" t="s">
        <v>107</v>
      </c>
      <c r="G2459" s="7">
        <f>ecommerce_dataset_updated[[#This Row],[Discount (%)]]+0</f>
        <v>0</v>
      </c>
      <c r="H2459" s="6" t="s">
        <v>9659</v>
      </c>
      <c r="I2459" s="6">
        <f>ecommerce_dataset_updated[[#This Row],['[Price (Rs.)']]]*ecommerce_dataset_updated[[#This Row],['[Discount (%)']]]/100</f>
        <v>0</v>
      </c>
      <c r="J2459" s="6">
        <f>ecommerce_dataset_updated[[#This Row],[Final_Price(Rs.)]]+0</f>
        <v>52.46</v>
      </c>
      <c r="K2459" s="6">
        <f xml:space="preserve"> ecommerce_dataset_updated[[#This Row],['[Price (Rs.)']]]-ecommerce_dataset_updated[[#This Row],[Discount Amount _]]</f>
        <v>52.46</v>
      </c>
      <c r="L2459" t="s">
        <v>35</v>
      </c>
      <c r="M2459" t="s">
        <v>1234</v>
      </c>
      <c r="N2459" s="4" t="s">
        <v>75</v>
      </c>
      <c r="O2459" s="4" t="s">
        <v>75</v>
      </c>
      <c r="P2459" s="4" t="s">
        <v>14079</v>
      </c>
      <c r="Q2459" s="5">
        <f>DATE(ecommerce_dataset_updated[[#This Row],[YYYY]],ecommerce_dataset_updated[[#This Row],[MM]],ecommerce_dataset_updated[[#This Row],[DD]])</f>
        <v>45575</v>
      </c>
      <c r="R2459" s="6" t="str">
        <f>TEXT(ecommerce_dataset_updated[[#This Row],['[Purchase_Date']]], "mmm")</f>
        <v>Oct</v>
      </c>
      <c r="S2459" s="6" t="str">
        <f>TEXT(ecommerce_dataset_updated[[#This Row],['[Purchase_Date']]], "ddd")</f>
        <v>Thu</v>
      </c>
      <c r="T2459" s="6">
        <f>ecommerce_dataset_updated[[#This Row],[Final_Price(Rs.) _]]-ecommerce_dataset_updated[[#This Row],['[Final_Price(Rs.)']]]</f>
        <v>0</v>
      </c>
      <c r="U2459" s="6" t="b">
        <f xml:space="preserve"> AND(ecommerce_dataset_updated[[#This Row],[Final_Price(Rs.) _]]=ecommerce_dataset_updated[[#This Row],['[Final_Price(Rs.)']]])</f>
        <v>1</v>
      </c>
      <c r="V2459" s="5"/>
    </row>
    <row r="2460" spans="1:22">
      <c r="A2460" t="s">
        <v>9660</v>
      </c>
      <c r="B2460" t="s">
        <v>9661</v>
      </c>
      <c r="C2460" t="s">
        <v>32</v>
      </c>
      <c r="D2460" s="9" t="s">
        <v>9662</v>
      </c>
      <c r="E2460" s="8">
        <f>ecommerce_dataset_updated[[#This Row],[Price (Rs.)]]+0</f>
        <v>264.94</v>
      </c>
      <c r="F2460" s="6" t="s">
        <v>12</v>
      </c>
      <c r="G2460" s="7">
        <f>ecommerce_dataset_updated[[#This Row],[Discount (%)]]+0</f>
        <v>15</v>
      </c>
      <c r="H2460" s="6" t="s">
        <v>9663</v>
      </c>
      <c r="I2460" s="6">
        <f>ecommerce_dataset_updated[[#This Row],['[Price (Rs.)']]]*ecommerce_dataset_updated[[#This Row],['[Discount (%)']]]/100</f>
        <v>39.741</v>
      </c>
      <c r="J2460" s="6">
        <f>ecommerce_dataset_updated[[#This Row],[Final_Price(Rs.)]]+0</f>
        <v>225.2</v>
      </c>
      <c r="K2460" s="6">
        <f xml:space="preserve"> ecommerce_dataset_updated[[#This Row],['[Price (Rs.)']]]-ecommerce_dataset_updated[[#This Row],[Discount Amount _]]</f>
        <v>225.19900000000001</v>
      </c>
      <c r="L2460" t="s">
        <v>77</v>
      </c>
      <c r="M2460" t="s">
        <v>126</v>
      </c>
      <c r="N2460" s="4" t="s">
        <v>14052</v>
      </c>
      <c r="O2460" s="4" t="s">
        <v>14062</v>
      </c>
      <c r="P2460" s="4" t="s">
        <v>14079</v>
      </c>
      <c r="Q2460" s="5">
        <f>DATE(ecommerce_dataset_updated[[#This Row],[YYYY]],ecommerce_dataset_updated[[#This Row],[MM]],ecommerce_dataset_updated[[#This Row],[DD]])</f>
        <v>45444</v>
      </c>
      <c r="R2460" s="6" t="str">
        <f>TEXT(ecommerce_dataset_updated[[#This Row],['[Purchase_Date']]], "mmm")</f>
        <v>Jun</v>
      </c>
      <c r="S2460" s="6" t="str">
        <f>TEXT(ecommerce_dataset_updated[[#This Row],['[Purchase_Date']]], "ddd")</f>
        <v>Sat</v>
      </c>
      <c r="T2460" s="6">
        <f>ecommerce_dataset_updated[[#This Row],[Final_Price(Rs.) _]]-ecommerce_dataset_updated[[#This Row],['[Final_Price(Rs.)']]]</f>
        <v>-9.9999999997635314E-4</v>
      </c>
      <c r="U2460" s="6" t="b">
        <f xml:space="preserve"> AND(ecommerce_dataset_updated[[#This Row],[Final_Price(Rs.) _]]=ecommerce_dataset_updated[[#This Row],['[Final_Price(Rs.)']]])</f>
        <v>0</v>
      </c>
      <c r="V2460" s="5"/>
    </row>
    <row r="2461" spans="1:22">
      <c r="A2461" t="s">
        <v>9664</v>
      </c>
      <c r="B2461" t="s">
        <v>9665</v>
      </c>
      <c r="C2461" t="s">
        <v>10</v>
      </c>
      <c r="D2461" s="9" t="s">
        <v>9666</v>
      </c>
      <c r="E2461" s="8">
        <f>ecommerce_dataset_updated[[#This Row],[Price (Rs.)]]+0</f>
        <v>190.85</v>
      </c>
      <c r="F2461" s="6" t="s">
        <v>12</v>
      </c>
      <c r="G2461" s="7">
        <f>ecommerce_dataset_updated[[#This Row],[Discount (%)]]+0</f>
        <v>15</v>
      </c>
      <c r="H2461" s="6" t="s">
        <v>9667</v>
      </c>
      <c r="I2461" s="6">
        <f>ecommerce_dataset_updated[[#This Row],['[Price (Rs.)']]]*ecommerce_dataset_updated[[#This Row],['[Discount (%)']]]/100</f>
        <v>28.627500000000001</v>
      </c>
      <c r="J2461" s="6">
        <f>ecommerce_dataset_updated[[#This Row],[Final_Price(Rs.)]]+0</f>
        <v>162.22</v>
      </c>
      <c r="K2461" s="6">
        <f xml:space="preserve"> ecommerce_dataset_updated[[#This Row],['[Price (Rs.)']]]-ecommerce_dataset_updated[[#This Row],[Discount Amount _]]</f>
        <v>162.2225</v>
      </c>
      <c r="L2461" t="s">
        <v>14</v>
      </c>
      <c r="M2461" t="s">
        <v>3347</v>
      </c>
      <c r="N2461" s="4" t="s">
        <v>14052</v>
      </c>
      <c r="O2461" s="4" t="s">
        <v>14052</v>
      </c>
      <c r="P2461" s="4" t="s">
        <v>14079</v>
      </c>
      <c r="Q2461" s="5">
        <f>DATE(ecommerce_dataset_updated[[#This Row],[YYYY]],ecommerce_dataset_updated[[#This Row],[MM]],ecommerce_dataset_updated[[#This Row],[DD]])</f>
        <v>45292</v>
      </c>
      <c r="R2461" s="6" t="str">
        <f>TEXT(ecommerce_dataset_updated[[#This Row],['[Purchase_Date']]], "mmm")</f>
        <v>Jan</v>
      </c>
      <c r="S2461" s="6" t="str">
        <f>TEXT(ecommerce_dataset_updated[[#This Row],['[Purchase_Date']]], "ddd")</f>
        <v>Mon</v>
      </c>
      <c r="T2461" s="6">
        <f>ecommerce_dataset_updated[[#This Row],[Final_Price(Rs.) _]]-ecommerce_dataset_updated[[#This Row],['[Final_Price(Rs.)']]]</f>
        <v>2.4999999999977263E-3</v>
      </c>
      <c r="U2461" s="6" t="b">
        <f xml:space="preserve"> AND(ecommerce_dataset_updated[[#This Row],[Final_Price(Rs.) _]]=ecommerce_dataset_updated[[#This Row],['[Final_Price(Rs.)']]])</f>
        <v>0</v>
      </c>
      <c r="V2461" s="5"/>
    </row>
    <row r="2462" spans="1:22">
      <c r="A2462" t="s">
        <v>9668</v>
      </c>
      <c r="B2462" t="s">
        <v>9669</v>
      </c>
      <c r="C2462" t="s">
        <v>32</v>
      </c>
      <c r="D2462" s="9" t="s">
        <v>9670</v>
      </c>
      <c r="E2462" s="8">
        <f>ecommerce_dataset_updated[[#This Row],[Price (Rs.)]]+0</f>
        <v>307.02999999999997</v>
      </c>
      <c r="F2462" s="6" t="s">
        <v>154</v>
      </c>
      <c r="G2462" s="7">
        <f>ecommerce_dataset_updated[[#This Row],[Discount (%)]]+0</f>
        <v>30</v>
      </c>
      <c r="H2462" s="6" t="s">
        <v>9671</v>
      </c>
      <c r="I2462" s="6">
        <f>ecommerce_dataset_updated[[#This Row],['[Price (Rs.)']]]*ecommerce_dataset_updated[[#This Row],['[Discount (%)']]]/100</f>
        <v>92.108999999999995</v>
      </c>
      <c r="J2462" s="6">
        <f>ecommerce_dataset_updated[[#This Row],[Final_Price(Rs.)]]+0</f>
        <v>214.92</v>
      </c>
      <c r="K2462" s="6">
        <f xml:space="preserve"> ecommerce_dataset_updated[[#This Row],['[Price (Rs.)']]]-ecommerce_dataset_updated[[#This Row],[Discount Amount _]]</f>
        <v>214.92099999999999</v>
      </c>
      <c r="L2462" t="s">
        <v>14</v>
      </c>
      <c r="M2462" t="s">
        <v>2000</v>
      </c>
      <c r="N2462" s="4" t="s">
        <v>26</v>
      </c>
      <c r="O2462" s="4" t="s">
        <v>14067</v>
      </c>
      <c r="P2462" s="4" t="s">
        <v>14079</v>
      </c>
      <c r="Q2462" s="5">
        <f>DATE(ecommerce_dataset_updated[[#This Row],[YYYY]],ecommerce_dataset_updated[[#This Row],[MM]],ecommerce_dataset_updated[[#This Row],[DD]])</f>
        <v>45498</v>
      </c>
      <c r="R2462" s="6" t="str">
        <f>TEXT(ecommerce_dataset_updated[[#This Row],['[Purchase_Date']]], "mmm")</f>
        <v>Jul</v>
      </c>
      <c r="S2462" s="6" t="str">
        <f>TEXT(ecommerce_dataset_updated[[#This Row],['[Purchase_Date']]], "ddd")</f>
        <v>Thu</v>
      </c>
      <c r="T2462" s="6">
        <f>ecommerce_dataset_updated[[#This Row],[Final_Price(Rs.) _]]-ecommerce_dataset_updated[[#This Row],['[Final_Price(Rs.)']]]</f>
        <v>1.0000000000047748E-3</v>
      </c>
      <c r="U2462" s="6" t="b">
        <f xml:space="preserve"> AND(ecommerce_dataset_updated[[#This Row],[Final_Price(Rs.) _]]=ecommerce_dataset_updated[[#This Row],['[Final_Price(Rs.)']]])</f>
        <v>0</v>
      </c>
      <c r="V2462" s="5"/>
    </row>
    <row r="2463" spans="1:22">
      <c r="A2463" t="s">
        <v>9672</v>
      </c>
      <c r="B2463" t="s">
        <v>9673</v>
      </c>
      <c r="C2463" t="s">
        <v>39</v>
      </c>
      <c r="D2463" s="9" t="s">
        <v>9674</v>
      </c>
      <c r="E2463" s="8">
        <f>ecommerce_dataset_updated[[#This Row],[Price (Rs.)]]+0</f>
        <v>271.29000000000002</v>
      </c>
      <c r="F2463" s="6" t="s">
        <v>107</v>
      </c>
      <c r="G2463" s="7">
        <f>ecommerce_dataset_updated[[#This Row],[Discount (%)]]+0</f>
        <v>0</v>
      </c>
      <c r="H2463" s="6" t="s">
        <v>9674</v>
      </c>
      <c r="I2463" s="6">
        <f>ecommerce_dataset_updated[[#This Row],['[Price (Rs.)']]]*ecommerce_dataset_updated[[#This Row],['[Discount (%)']]]/100</f>
        <v>0</v>
      </c>
      <c r="J2463" s="6">
        <f>ecommerce_dataset_updated[[#This Row],[Final_Price(Rs.)]]+0</f>
        <v>271.29000000000002</v>
      </c>
      <c r="K2463" s="6">
        <f xml:space="preserve"> ecommerce_dataset_updated[[#This Row],['[Price (Rs.)']]]-ecommerce_dataset_updated[[#This Row],[Discount Amount _]]</f>
        <v>271.29000000000002</v>
      </c>
      <c r="L2463" t="s">
        <v>28</v>
      </c>
      <c r="M2463" t="s">
        <v>1076</v>
      </c>
      <c r="N2463" s="4" t="s">
        <v>12</v>
      </c>
      <c r="O2463" s="4" t="s">
        <v>14067</v>
      </c>
      <c r="P2463" s="4" t="s">
        <v>14079</v>
      </c>
      <c r="Q2463" s="5">
        <f>DATE(ecommerce_dataset_updated[[#This Row],[YYYY]],ecommerce_dataset_updated[[#This Row],[MM]],ecommerce_dataset_updated[[#This Row],[DD]])</f>
        <v>45488</v>
      </c>
      <c r="R2463" s="6" t="str">
        <f>TEXT(ecommerce_dataset_updated[[#This Row],['[Purchase_Date']]], "mmm")</f>
        <v>Jul</v>
      </c>
      <c r="S2463" s="6" t="str">
        <f>TEXT(ecommerce_dataset_updated[[#This Row],['[Purchase_Date']]], "ddd")</f>
        <v>Mon</v>
      </c>
      <c r="T2463" s="6">
        <f>ecommerce_dataset_updated[[#This Row],[Final_Price(Rs.) _]]-ecommerce_dataset_updated[[#This Row],['[Final_Price(Rs.)']]]</f>
        <v>0</v>
      </c>
      <c r="U2463" s="6" t="b">
        <f xml:space="preserve"> AND(ecommerce_dataset_updated[[#This Row],[Final_Price(Rs.) _]]=ecommerce_dataset_updated[[#This Row],['[Final_Price(Rs.)']]])</f>
        <v>1</v>
      </c>
      <c r="V2463" s="5"/>
    </row>
    <row r="2464" spans="1:22">
      <c r="A2464" t="s">
        <v>9675</v>
      </c>
      <c r="B2464" t="s">
        <v>9676</v>
      </c>
      <c r="C2464" t="s">
        <v>18</v>
      </c>
      <c r="D2464" s="9" t="s">
        <v>1223</v>
      </c>
      <c r="E2464" s="8">
        <f>ecommerce_dataset_updated[[#This Row],[Price (Rs.)]]+0</f>
        <v>394.16</v>
      </c>
      <c r="F2464" s="6" t="s">
        <v>107</v>
      </c>
      <c r="G2464" s="7">
        <f>ecommerce_dataset_updated[[#This Row],[Discount (%)]]+0</f>
        <v>0</v>
      </c>
      <c r="H2464" s="6" t="s">
        <v>1223</v>
      </c>
      <c r="I2464" s="6">
        <f>ecommerce_dataset_updated[[#This Row],['[Price (Rs.)']]]*ecommerce_dataset_updated[[#This Row],['[Discount (%)']]]/100</f>
        <v>0</v>
      </c>
      <c r="J2464" s="6">
        <f>ecommerce_dataset_updated[[#This Row],[Final_Price(Rs.)]]+0</f>
        <v>394.16</v>
      </c>
      <c r="K2464" s="6">
        <f xml:space="preserve"> ecommerce_dataset_updated[[#This Row],['[Price (Rs.)']]]-ecommerce_dataset_updated[[#This Row],[Discount Amount _]]</f>
        <v>394.16</v>
      </c>
      <c r="L2464" t="s">
        <v>35</v>
      </c>
      <c r="M2464" t="s">
        <v>522</v>
      </c>
      <c r="N2464" s="4" t="s">
        <v>14051</v>
      </c>
      <c r="O2464" s="4" t="s">
        <v>14053</v>
      </c>
      <c r="P2464" s="4" t="s">
        <v>14079</v>
      </c>
      <c r="Q2464" s="5">
        <f>DATE(ecommerce_dataset_updated[[#This Row],[YYYY]],ecommerce_dataset_updated[[#This Row],[MM]],ecommerce_dataset_updated[[#This Row],[DD]])</f>
        <v>45384</v>
      </c>
      <c r="R2464" s="6" t="str">
        <f>TEXT(ecommerce_dataset_updated[[#This Row],['[Purchase_Date']]], "mmm")</f>
        <v>Apr</v>
      </c>
      <c r="S2464" s="6" t="str">
        <f>TEXT(ecommerce_dataset_updated[[#This Row],['[Purchase_Date']]], "ddd")</f>
        <v>Tue</v>
      </c>
      <c r="T2464" s="6">
        <f>ecommerce_dataset_updated[[#This Row],[Final_Price(Rs.) _]]-ecommerce_dataset_updated[[#This Row],['[Final_Price(Rs.)']]]</f>
        <v>0</v>
      </c>
      <c r="U2464" s="6" t="b">
        <f xml:space="preserve"> AND(ecommerce_dataset_updated[[#This Row],[Final_Price(Rs.) _]]=ecommerce_dataset_updated[[#This Row],['[Final_Price(Rs.)']]])</f>
        <v>1</v>
      </c>
      <c r="V2464" s="5"/>
    </row>
    <row r="2465" spans="1:22">
      <c r="A2465" t="s">
        <v>9677</v>
      </c>
      <c r="B2465" t="s">
        <v>9678</v>
      </c>
      <c r="C2465" t="s">
        <v>45</v>
      </c>
      <c r="D2465" s="9" t="s">
        <v>9679</v>
      </c>
      <c r="E2465" s="8">
        <f>ecommerce_dataset_updated[[#This Row],[Price (Rs.)]]+0</f>
        <v>152.41</v>
      </c>
      <c r="F2465" s="6" t="s">
        <v>47</v>
      </c>
      <c r="G2465" s="7">
        <f>ecommerce_dataset_updated[[#This Row],[Discount (%)]]+0</f>
        <v>50</v>
      </c>
      <c r="H2465" s="6" t="s">
        <v>9680</v>
      </c>
      <c r="I2465" s="6">
        <f>ecommerce_dataset_updated[[#This Row],['[Price (Rs.)']]]*ecommerce_dataset_updated[[#This Row],['[Discount (%)']]]/100</f>
        <v>76.204999999999998</v>
      </c>
      <c r="J2465" s="6">
        <f>ecommerce_dataset_updated[[#This Row],[Final_Price(Rs.)]]+0</f>
        <v>76.2</v>
      </c>
      <c r="K2465" s="6">
        <f xml:space="preserve"> ecommerce_dataset_updated[[#This Row],['[Price (Rs.)']]]-ecommerce_dataset_updated[[#This Row],[Discount Amount _]]</f>
        <v>76.204999999999998</v>
      </c>
      <c r="L2465" t="s">
        <v>35</v>
      </c>
      <c r="M2465" t="s">
        <v>1010</v>
      </c>
      <c r="N2465" s="4" t="s">
        <v>14055</v>
      </c>
      <c r="O2465" s="4" t="s">
        <v>14049</v>
      </c>
      <c r="P2465" s="4" t="s">
        <v>14079</v>
      </c>
      <c r="Q2465" s="5">
        <f>DATE(ecommerce_dataset_updated[[#This Row],[YYYY]],ecommerce_dataset_updated[[#This Row],[MM]],ecommerce_dataset_updated[[#This Row],[DD]])</f>
        <v>45604</v>
      </c>
      <c r="R2465" s="6" t="str">
        <f>TEXT(ecommerce_dataset_updated[[#This Row],['[Purchase_Date']]], "mmm")</f>
        <v>Nov</v>
      </c>
      <c r="S2465" s="6" t="str">
        <f>TEXT(ecommerce_dataset_updated[[#This Row],['[Purchase_Date']]], "ddd")</f>
        <v>Fri</v>
      </c>
      <c r="T2465" s="6">
        <f>ecommerce_dataset_updated[[#This Row],[Final_Price(Rs.) _]]-ecommerce_dataset_updated[[#This Row],['[Final_Price(Rs.)']]]</f>
        <v>4.9999999999954525E-3</v>
      </c>
      <c r="U2465" s="6" t="b">
        <f xml:space="preserve"> AND(ecommerce_dataset_updated[[#This Row],[Final_Price(Rs.) _]]=ecommerce_dataset_updated[[#This Row],['[Final_Price(Rs.)']]])</f>
        <v>0</v>
      </c>
      <c r="V2465" s="5"/>
    </row>
    <row r="2466" spans="1:22">
      <c r="A2466" t="s">
        <v>9681</v>
      </c>
      <c r="B2466" t="s">
        <v>9682</v>
      </c>
      <c r="C2466" t="s">
        <v>18</v>
      </c>
      <c r="D2466" s="9" t="s">
        <v>9683</v>
      </c>
      <c r="E2466" s="8">
        <f>ecommerce_dataset_updated[[#This Row],[Price (Rs.)]]+0</f>
        <v>197.51</v>
      </c>
      <c r="F2466" s="6" t="s">
        <v>20</v>
      </c>
      <c r="G2466" s="7">
        <f>ecommerce_dataset_updated[[#This Row],[Discount (%)]]+0</f>
        <v>20</v>
      </c>
      <c r="H2466" s="6" t="s">
        <v>9684</v>
      </c>
      <c r="I2466" s="6">
        <f>ecommerce_dataset_updated[[#This Row],['[Price (Rs.)']]]*ecommerce_dataset_updated[[#This Row],['[Discount (%)']]]/100</f>
        <v>39.501999999999995</v>
      </c>
      <c r="J2466" s="6">
        <f>ecommerce_dataset_updated[[#This Row],[Final_Price(Rs.)]]+0</f>
        <v>158.01</v>
      </c>
      <c r="K2466" s="6">
        <f xml:space="preserve"> ecommerce_dataset_updated[[#This Row],['[Price (Rs.)']]]-ecommerce_dataset_updated[[#This Row],[Discount Amount _]]</f>
        <v>158.00799999999998</v>
      </c>
      <c r="L2466" t="s">
        <v>120</v>
      </c>
      <c r="M2466" t="s">
        <v>1010</v>
      </c>
      <c r="N2466" s="4" t="s">
        <v>14055</v>
      </c>
      <c r="O2466" s="4" t="s">
        <v>14049</v>
      </c>
      <c r="P2466" s="4" t="s">
        <v>14079</v>
      </c>
      <c r="Q2466" s="5">
        <f>DATE(ecommerce_dataset_updated[[#This Row],[YYYY]],ecommerce_dataset_updated[[#This Row],[MM]],ecommerce_dataset_updated[[#This Row],[DD]])</f>
        <v>45604</v>
      </c>
      <c r="R2466" s="6" t="str">
        <f>TEXT(ecommerce_dataset_updated[[#This Row],['[Purchase_Date']]], "mmm")</f>
        <v>Nov</v>
      </c>
      <c r="S2466" s="6" t="str">
        <f>TEXT(ecommerce_dataset_updated[[#This Row],['[Purchase_Date']]], "ddd")</f>
        <v>Fri</v>
      </c>
      <c r="T2466" s="6">
        <f>ecommerce_dataset_updated[[#This Row],[Final_Price(Rs.) _]]-ecommerce_dataset_updated[[#This Row],['[Final_Price(Rs.)']]]</f>
        <v>-2.0000000000095497E-3</v>
      </c>
      <c r="U2466" s="6" t="b">
        <f xml:space="preserve"> AND(ecommerce_dataset_updated[[#This Row],[Final_Price(Rs.) _]]=ecommerce_dataset_updated[[#This Row],['[Final_Price(Rs.)']]])</f>
        <v>0</v>
      </c>
      <c r="V2466" s="5"/>
    </row>
    <row r="2467" spans="1:22">
      <c r="A2467" t="s">
        <v>9685</v>
      </c>
      <c r="B2467" t="s">
        <v>9686</v>
      </c>
      <c r="C2467" t="s">
        <v>10</v>
      </c>
      <c r="D2467" s="9" t="s">
        <v>9687</v>
      </c>
      <c r="E2467" s="8">
        <f>ecommerce_dataset_updated[[#This Row],[Price (Rs.)]]+0</f>
        <v>412.15</v>
      </c>
      <c r="F2467" s="6" t="s">
        <v>20</v>
      </c>
      <c r="G2467" s="7">
        <f>ecommerce_dataset_updated[[#This Row],[Discount (%)]]+0</f>
        <v>20</v>
      </c>
      <c r="H2467" s="6" t="s">
        <v>9688</v>
      </c>
      <c r="I2467" s="6">
        <f>ecommerce_dataset_updated[[#This Row],['[Price (Rs.)']]]*ecommerce_dataset_updated[[#This Row],['[Discount (%)']]]/100</f>
        <v>82.43</v>
      </c>
      <c r="J2467" s="6">
        <f>ecommerce_dataset_updated[[#This Row],[Final_Price(Rs.)]]+0</f>
        <v>329.72</v>
      </c>
      <c r="K2467" s="6">
        <f xml:space="preserve"> ecommerce_dataset_updated[[#This Row],['[Price (Rs.)']]]-ecommerce_dataset_updated[[#This Row],[Discount Amount _]]</f>
        <v>329.71999999999997</v>
      </c>
      <c r="L2467" t="s">
        <v>120</v>
      </c>
      <c r="M2467" t="s">
        <v>1274</v>
      </c>
      <c r="N2467" s="4" t="s">
        <v>14067</v>
      </c>
      <c r="O2467" s="4" t="s">
        <v>14051</v>
      </c>
      <c r="P2467" s="4" t="s">
        <v>14079</v>
      </c>
      <c r="Q2467" s="5">
        <f>DATE(ecommerce_dataset_updated[[#This Row],[YYYY]],ecommerce_dataset_updated[[#This Row],[MM]],ecommerce_dataset_updated[[#This Row],[DD]])</f>
        <v>45329</v>
      </c>
      <c r="R2467" s="6" t="str">
        <f>TEXT(ecommerce_dataset_updated[[#This Row],['[Purchase_Date']]], "mmm")</f>
        <v>Feb</v>
      </c>
      <c r="S2467" s="6" t="str">
        <f>TEXT(ecommerce_dataset_updated[[#This Row],['[Purchase_Date']]], "ddd")</f>
        <v>Wed</v>
      </c>
      <c r="T2467" s="6">
        <f>ecommerce_dataset_updated[[#This Row],[Final_Price(Rs.) _]]-ecommerce_dataset_updated[[#This Row],['[Final_Price(Rs.)']]]</f>
        <v>0</v>
      </c>
      <c r="U2467" s="6" t="b">
        <f xml:space="preserve"> AND(ecommerce_dataset_updated[[#This Row],[Final_Price(Rs.) _]]=ecommerce_dataset_updated[[#This Row],['[Final_Price(Rs.)']]])</f>
        <v>1</v>
      </c>
      <c r="V2467" s="5"/>
    </row>
    <row r="2468" spans="1:22">
      <c r="A2468" t="s">
        <v>9689</v>
      </c>
      <c r="B2468" t="s">
        <v>9690</v>
      </c>
      <c r="C2468" t="s">
        <v>114</v>
      </c>
      <c r="D2468" s="9" t="s">
        <v>9691</v>
      </c>
      <c r="E2468" s="8">
        <f>ecommerce_dataset_updated[[#This Row],[Price (Rs.)]]+0</f>
        <v>389.86</v>
      </c>
      <c r="F2468" s="6" t="s">
        <v>75</v>
      </c>
      <c r="G2468" s="7">
        <f>ecommerce_dataset_updated[[#This Row],[Discount (%)]]+0</f>
        <v>10</v>
      </c>
      <c r="H2468" s="6" t="s">
        <v>9692</v>
      </c>
      <c r="I2468" s="6">
        <f>ecommerce_dataset_updated[[#This Row],['[Price (Rs.)']]]*ecommerce_dataset_updated[[#This Row],['[Discount (%)']]]/100</f>
        <v>38.986000000000004</v>
      </c>
      <c r="J2468" s="6">
        <f>ecommerce_dataset_updated[[#This Row],[Final_Price(Rs.)]]+0</f>
        <v>350.87</v>
      </c>
      <c r="K2468" s="6">
        <f xml:space="preserve"> ecommerce_dataset_updated[[#This Row],['[Price (Rs.)']]]-ecommerce_dataset_updated[[#This Row],[Discount Amount _]]</f>
        <v>350.87400000000002</v>
      </c>
      <c r="L2468" t="s">
        <v>14</v>
      </c>
      <c r="M2468" t="s">
        <v>788</v>
      </c>
      <c r="N2468" s="4" t="s">
        <v>14049</v>
      </c>
      <c r="O2468" s="4" t="s">
        <v>14067</v>
      </c>
      <c r="P2468" s="4" t="s">
        <v>14079</v>
      </c>
      <c r="Q2468" s="5">
        <f>DATE(ecommerce_dataset_updated[[#This Row],[YYYY]],ecommerce_dataset_updated[[#This Row],[MM]],ecommerce_dataset_updated[[#This Row],[DD]])</f>
        <v>45484</v>
      </c>
      <c r="R2468" s="6" t="str">
        <f>TEXT(ecommerce_dataset_updated[[#This Row],['[Purchase_Date']]], "mmm")</f>
        <v>Jul</v>
      </c>
      <c r="S2468" s="6" t="str">
        <f>TEXT(ecommerce_dataset_updated[[#This Row],['[Purchase_Date']]], "ddd")</f>
        <v>Thu</v>
      </c>
      <c r="T2468" s="6">
        <f>ecommerce_dataset_updated[[#This Row],[Final_Price(Rs.) _]]-ecommerce_dataset_updated[[#This Row],['[Final_Price(Rs.)']]]</f>
        <v>4.0000000000190994E-3</v>
      </c>
      <c r="U2468" s="6" t="b">
        <f xml:space="preserve"> AND(ecommerce_dataset_updated[[#This Row],[Final_Price(Rs.) _]]=ecommerce_dataset_updated[[#This Row],['[Final_Price(Rs.)']]])</f>
        <v>0</v>
      </c>
      <c r="V2468" s="5"/>
    </row>
    <row r="2469" spans="1:22">
      <c r="A2469" t="s">
        <v>9693</v>
      </c>
      <c r="B2469" t="s">
        <v>9694</v>
      </c>
      <c r="C2469" t="s">
        <v>18</v>
      </c>
      <c r="D2469" s="9" t="s">
        <v>9695</v>
      </c>
      <c r="E2469" s="8">
        <f>ecommerce_dataset_updated[[#This Row],[Price (Rs.)]]+0</f>
        <v>235.54</v>
      </c>
      <c r="F2469" s="6" t="s">
        <v>154</v>
      </c>
      <c r="G2469" s="7">
        <f>ecommerce_dataset_updated[[#This Row],[Discount (%)]]+0</f>
        <v>30</v>
      </c>
      <c r="H2469" s="6" t="s">
        <v>9696</v>
      </c>
      <c r="I2469" s="6">
        <f>ecommerce_dataset_updated[[#This Row],['[Price (Rs.)']]]*ecommerce_dataset_updated[[#This Row],['[Discount (%)']]]/100</f>
        <v>70.661999999999992</v>
      </c>
      <c r="J2469" s="6">
        <f>ecommerce_dataset_updated[[#This Row],[Final_Price(Rs.)]]+0</f>
        <v>164.88</v>
      </c>
      <c r="K2469" s="6">
        <f xml:space="preserve"> ecommerce_dataset_updated[[#This Row],['[Price (Rs.)']]]-ecommerce_dataset_updated[[#This Row],[Discount Amount _]]</f>
        <v>164.87799999999999</v>
      </c>
      <c r="L2469" t="s">
        <v>14</v>
      </c>
      <c r="M2469" t="s">
        <v>686</v>
      </c>
      <c r="N2469" s="4" t="s">
        <v>75</v>
      </c>
      <c r="O2469" s="4" t="s">
        <v>14051</v>
      </c>
      <c r="P2469" s="4" t="s">
        <v>14079</v>
      </c>
      <c r="Q2469" s="5">
        <f>DATE(ecommerce_dataset_updated[[#This Row],[YYYY]],ecommerce_dataset_updated[[#This Row],[MM]],ecommerce_dataset_updated[[#This Row],[DD]])</f>
        <v>45332</v>
      </c>
      <c r="R2469" s="6" t="str">
        <f>TEXT(ecommerce_dataset_updated[[#This Row],['[Purchase_Date']]], "mmm")</f>
        <v>Feb</v>
      </c>
      <c r="S2469" s="6" t="str">
        <f>TEXT(ecommerce_dataset_updated[[#This Row],['[Purchase_Date']]], "ddd")</f>
        <v>Sat</v>
      </c>
      <c r="T2469" s="6">
        <f>ecommerce_dataset_updated[[#This Row],[Final_Price(Rs.) _]]-ecommerce_dataset_updated[[#This Row],['[Final_Price(Rs.)']]]</f>
        <v>-2.0000000000095497E-3</v>
      </c>
      <c r="U2469" s="6" t="b">
        <f xml:space="preserve"> AND(ecommerce_dataset_updated[[#This Row],[Final_Price(Rs.) _]]=ecommerce_dataset_updated[[#This Row],['[Final_Price(Rs.)']]])</f>
        <v>0</v>
      </c>
      <c r="V2469" s="5"/>
    </row>
    <row r="2470" spans="1:22">
      <c r="A2470" t="s">
        <v>9697</v>
      </c>
      <c r="B2470" t="s">
        <v>9698</v>
      </c>
      <c r="C2470" t="s">
        <v>39</v>
      </c>
      <c r="D2470" s="9" t="s">
        <v>9699</v>
      </c>
      <c r="E2470" s="8">
        <f>ecommerce_dataset_updated[[#This Row],[Price (Rs.)]]+0</f>
        <v>227.56</v>
      </c>
      <c r="F2470" s="6" t="s">
        <v>53</v>
      </c>
      <c r="G2470" s="7">
        <f>ecommerce_dataset_updated[[#This Row],[Discount (%)]]+0</f>
        <v>5</v>
      </c>
      <c r="H2470" s="6" t="s">
        <v>477</v>
      </c>
      <c r="I2470" s="6">
        <f>ecommerce_dataset_updated[[#This Row],['[Price (Rs.)']]]*ecommerce_dataset_updated[[#This Row],['[Discount (%)']]]/100</f>
        <v>11.378</v>
      </c>
      <c r="J2470" s="6">
        <f>ecommerce_dataset_updated[[#This Row],[Final_Price(Rs.)]]+0</f>
        <v>216.18</v>
      </c>
      <c r="K2470" s="6">
        <f xml:space="preserve"> ecommerce_dataset_updated[[#This Row],['[Price (Rs.)']]]-ecommerce_dataset_updated[[#This Row],[Discount Amount _]]</f>
        <v>216.18200000000002</v>
      </c>
      <c r="L2470" t="s">
        <v>14</v>
      </c>
      <c r="M2470" t="s">
        <v>900</v>
      </c>
      <c r="N2470" s="4" t="s">
        <v>14051</v>
      </c>
      <c r="O2470" s="4" t="s">
        <v>75</v>
      </c>
      <c r="P2470" s="4" t="s">
        <v>14079</v>
      </c>
      <c r="Q2470" s="5">
        <f>DATE(ecommerce_dataset_updated[[#This Row],[YYYY]],ecommerce_dataset_updated[[#This Row],[MM]],ecommerce_dataset_updated[[#This Row],[DD]])</f>
        <v>45567</v>
      </c>
      <c r="R2470" s="6" t="str">
        <f>TEXT(ecommerce_dataset_updated[[#This Row],['[Purchase_Date']]], "mmm")</f>
        <v>Oct</v>
      </c>
      <c r="S2470" s="6" t="str">
        <f>TEXT(ecommerce_dataset_updated[[#This Row],['[Purchase_Date']]], "ddd")</f>
        <v>Wed</v>
      </c>
      <c r="T2470" s="6">
        <f>ecommerce_dataset_updated[[#This Row],[Final_Price(Rs.) _]]-ecommerce_dataset_updated[[#This Row],['[Final_Price(Rs.)']]]</f>
        <v>2.0000000000095497E-3</v>
      </c>
      <c r="U2470" s="6" t="b">
        <f xml:space="preserve"> AND(ecommerce_dataset_updated[[#This Row],[Final_Price(Rs.) _]]=ecommerce_dataset_updated[[#This Row],['[Final_Price(Rs.)']]])</f>
        <v>0</v>
      </c>
      <c r="V2470" s="5"/>
    </row>
    <row r="2471" spans="1:22">
      <c r="A2471" t="s">
        <v>9700</v>
      </c>
      <c r="B2471" t="s">
        <v>9701</v>
      </c>
      <c r="C2471" t="s">
        <v>114</v>
      </c>
      <c r="D2471" s="9" t="s">
        <v>9702</v>
      </c>
      <c r="E2471" s="8">
        <f>ecommerce_dataset_updated[[#This Row],[Price (Rs.)]]+0</f>
        <v>484.75</v>
      </c>
      <c r="F2471" s="6" t="s">
        <v>75</v>
      </c>
      <c r="G2471" s="7">
        <f>ecommerce_dataset_updated[[#This Row],[Discount (%)]]+0</f>
        <v>10</v>
      </c>
      <c r="H2471" s="6" t="s">
        <v>9703</v>
      </c>
      <c r="I2471" s="6">
        <f>ecommerce_dataset_updated[[#This Row],['[Price (Rs.)']]]*ecommerce_dataset_updated[[#This Row],['[Discount (%)']]]/100</f>
        <v>48.475000000000001</v>
      </c>
      <c r="J2471" s="6">
        <f>ecommerce_dataset_updated[[#This Row],[Final_Price(Rs.)]]+0</f>
        <v>436.28</v>
      </c>
      <c r="K2471" s="6">
        <f xml:space="preserve"> ecommerce_dataset_updated[[#This Row],['[Price (Rs.)']]]-ecommerce_dataset_updated[[#This Row],[Discount Amount _]]</f>
        <v>436.27499999999998</v>
      </c>
      <c r="L2471" t="s">
        <v>14</v>
      </c>
      <c r="M2471" t="s">
        <v>900</v>
      </c>
      <c r="N2471" s="4" t="s">
        <v>14051</v>
      </c>
      <c r="O2471" s="4" t="s">
        <v>75</v>
      </c>
      <c r="P2471" s="4" t="s">
        <v>14079</v>
      </c>
      <c r="Q2471" s="5">
        <f>DATE(ecommerce_dataset_updated[[#This Row],[YYYY]],ecommerce_dataset_updated[[#This Row],[MM]],ecommerce_dataset_updated[[#This Row],[DD]])</f>
        <v>45567</v>
      </c>
      <c r="R2471" s="6" t="str">
        <f>TEXT(ecommerce_dataset_updated[[#This Row],['[Purchase_Date']]], "mmm")</f>
        <v>Oct</v>
      </c>
      <c r="S2471" s="6" t="str">
        <f>TEXT(ecommerce_dataset_updated[[#This Row],['[Purchase_Date']]], "ddd")</f>
        <v>Wed</v>
      </c>
      <c r="T2471" s="6">
        <f>ecommerce_dataset_updated[[#This Row],[Final_Price(Rs.) _]]-ecommerce_dataset_updated[[#This Row],['[Final_Price(Rs.)']]]</f>
        <v>-4.9999999999954525E-3</v>
      </c>
      <c r="U2471" s="6" t="b">
        <f xml:space="preserve"> AND(ecommerce_dataset_updated[[#This Row],[Final_Price(Rs.) _]]=ecommerce_dataset_updated[[#This Row],['[Final_Price(Rs.)']]])</f>
        <v>0</v>
      </c>
      <c r="V2471" s="5"/>
    </row>
    <row r="2472" spans="1:22">
      <c r="A2472" t="s">
        <v>9704</v>
      </c>
      <c r="B2472" t="s">
        <v>9705</v>
      </c>
      <c r="C2472" t="s">
        <v>39</v>
      </c>
      <c r="D2472" s="9" t="s">
        <v>9706</v>
      </c>
      <c r="E2472" s="8">
        <f>ecommerce_dataset_updated[[#This Row],[Price (Rs.)]]+0</f>
        <v>82.9</v>
      </c>
      <c r="F2472" s="6" t="s">
        <v>20</v>
      </c>
      <c r="G2472" s="7">
        <f>ecommerce_dataset_updated[[#This Row],[Discount (%)]]+0</f>
        <v>20</v>
      </c>
      <c r="H2472" s="6" t="s">
        <v>9707</v>
      </c>
      <c r="I2472" s="6">
        <f>ecommerce_dataset_updated[[#This Row],['[Price (Rs.)']]]*ecommerce_dataset_updated[[#This Row],['[Discount (%)']]]/100</f>
        <v>16.579999999999998</v>
      </c>
      <c r="J2472" s="6">
        <f>ecommerce_dataset_updated[[#This Row],[Final_Price(Rs.)]]+0</f>
        <v>66.319999999999993</v>
      </c>
      <c r="K2472" s="6">
        <f xml:space="preserve"> ecommerce_dataset_updated[[#This Row],['[Price (Rs.)']]]-ecommerce_dataset_updated[[#This Row],[Discount Amount _]]</f>
        <v>66.320000000000007</v>
      </c>
      <c r="L2472" t="s">
        <v>28</v>
      </c>
      <c r="M2472" t="s">
        <v>985</v>
      </c>
      <c r="N2472" s="4" t="s">
        <v>75</v>
      </c>
      <c r="O2472" s="4" t="s">
        <v>14049</v>
      </c>
      <c r="P2472" s="4" t="s">
        <v>14079</v>
      </c>
      <c r="Q2472" s="5">
        <f>DATE(ecommerce_dataset_updated[[#This Row],[YYYY]],ecommerce_dataset_updated[[#This Row],[MM]],ecommerce_dataset_updated[[#This Row],[DD]])</f>
        <v>45606</v>
      </c>
      <c r="R2472" s="6" t="str">
        <f>TEXT(ecommerce_dataset_updated[[#This Row],['[Purchase_Date']]], "mmm")</f>
        <v>Nov</v>
      </c>
      <c r="S2472" s="6" t="str">
        <f>TEXT(ecommerce_dataset_updated[[#This Row],['[Purchase_Date']]], "ddd")</f>
        <v>Sun</v>
      </c>
      <c r="T2472" s="6">
        <f>ecommerce_dataset_updated[[#This Row],[Final_Price(Rs.) _]]-ecommerce_dataset_updated[[#This Row],['[Final_Price(Rs.)']]]</f>
        <v>0</v>
      </c>
      <c r="U2472" s="6" t="b">
        <f xml:space="preserve"> AND(ecommerce_dataset_updated[[#This Row],[Final_Price(Rs.) _]]=ecommerce_dataset_updated[[#This Row],['[Final_Price(Rs.)']]])</f>
        <v>1</v>
      </c>
      <c r="V2472" s="5"/>
    </row>
    <row r="2473" spans="1:22">
      <c r="A2473" t="s">
        <v>9708</v>
      </c>
      <c r="B2473" t="s">
        <v>9709</v>
      </c>
      <c r="C2473" t="s">
        <v>10</v>
      </c>
      <c r="D2473" s="9" t="s">
        <v>9710</v>
      </c>
      <c r="E2473" s="8">
        <f>ecommerce_dataset_updated[[#This Row],[Price (Rs.)]]+0</f>
        <v>17.03</v>
      </c>
      <c r="F2473" s="6" t="s">
        <v>26</v>
      </c>
      <c r="G2473" s="7">
        <f>ecommerce_dataset_updated[[#This Row],[Discount (%)]]+0</f>
        <v>25</v>
      </c>
      <c r="H2473" s="6" t="s">
        <v>9711</v>
      </c>
      <c r="I2473" s="6">
        <f>ecommerce_dataset_updated[[#This Row],['[Price (Rs.)']]]*ecommerce_dataset_updated[[#This Row],['[Discount (%)']]]/100</f>
        <v>4.2575000000000003</v>
      </c>
      <c r="J2473" s="6">
        <f>ecommerce_dataset_updated[[#This Row],[Final_Price(Rs.)]]+0</f>
        <v>12.77</v>
      </c>
      <c r="K2473" s="6">
        <f xml:space="preserve"> ecommerce_dataset_updated[[#This Row],['[Price (Rs.)']]]-ecommerce_dataset_updated[[#This Row],[Discount Amount _]]</f>
        <v>12.772500000000001</v>
      </c>
      <c r="L2473" t="s">
        <v>120</v>
      </c>
      <c r="M2473" t="s">
        <v>691</v>
      </c>
      <c r="N2473" s="4" t="s">
        <v>2910</v>
      </c>
      <c r="O2473" s="4" t="s">
        <v>14057</v>
      </c>
      <c r="P2473" s="4" t="s">
        <v>14079</v>
      </c>
      <c r="Q2473" s="5">
        <f>DATE(ecommerce_dataset_updated[[#This Row],[YYYY]],ecommerce_dataset_updated[[#This Row],[MM]],ecommerce_dataset_updated[[#This Row],[DD]])</f>
        <v>45365</v>
      </c>
      <c r="R2473" s="6" t="str">
        <f>TEXT(ecommerce_dataset_updated[[#This Row],['[Purchase_Date']]], "mmm")</f>
        <v>Mar</v>
      </c>
      <c r="S2473" s="6" t="str">
        <f>TEXT(ecommerce_dataset_updated[[#This Row],['[Purchase_Date']]], "ddd")</f>
        <v>Thu</v>
      </c>
      <c r="T2473" s="6">
        <f>ecommerce_dataset_updated[[#This Row],[Final_Price(Rs.) _]]-ecommerce_dataset_updated[[#This Row],['[Final_Price(Rs.)']]]</f>
        <v>2.500000000001279E-3</v>
      </c>
      <c r="U2473" s="6" t="b">
        <f xml:space="preserve"> AND(ecommerce_dataset_updated[[#This Row],[Final_Price(Rs.) _]]=ecommerce_dataset_updated[[#This Row],['[Final_Price(Rs.)']]])</f>
        <v>0</v>
      </c>
      <c r="V2473" s="5"/>
    </row>
    <row r="2474" spans="1:22">
      <c r="A2474" t="s">
        <v>9712</v>
      </c>
      <c r="B2474" t="s">
        <v>9713</v>
      </c>
      <c r="C2474" t="s">
        <v>10</v>
      </c>
      <c r="D2474" s="9" t="s">
        <v>3418</v>
      </c>
      <c r="E2474" s="8">
        <f>ecommerce_dataset_updated[[#This Row],[Price (Rs.)]]+0</f>
        <v>290.57</v>
      </c>
      <c r="F2474" s="6" t="s">
        <v>26</v>
      </c>
      <c r="G2474" s="7">
        <f>ecommerce_dataset_updated[[#This Row],[Discount (%)]]+0</f>
        <v>25</v>
      </c>
      <c r="H2474" s="6" t="s">
        <v>9714</v>
      </c>
      <c r="I2474" s="6">
        <f>ecommerce_dataset_updated[[#This Row],['[Price (Rs.)']]]*ecommerce_dataset_updated[[#This Row],['[Discount (%)']]]/100</f>
        <v>72.642499999999998</v>
      </c>
      <c r="J2474" s="6">
        <f>ecommerce_dataset_updated[[#This Row],[Final_Price(Rs.)]]+0</f>
        <v>217.93</v>
      </c>
      <c r="K2474" s="6">
        <f xml:space="preserve"> ecommerce_dataset_updated[[#This Row],['[Price (Rs.)']]]-ecommerce_dataset_updated[[#This Row],[Discount Amount _]]</f>
        <v>217.92750000000001</v>
      </c>
      <c r="L2474" t="s">
        <v>14</v>
      </c>
      <c r="M2474" t="s">
        <v>210</v>
      </c>
      <c r="N2474" s="4" t="s">
        <v>14061</v>
      </c>
      <c r="O2474" s="4" t="s">
        <v>14053</v>
      </c>
      <c r="P2474" s="4" t="s">
        <v>14079</v>
      </c>
      <c r="Q2474" s="5">
        <f>DATE(ecommerce_dataset_updated[[#This Row],[YYYY]],ecommerce_dataset_updated[[#This Row],[MM]],ecommerce_dataset_updated[[#This Row],[DD]])</f>
        <v>45403</v>
      </c>
      <c r="R2474" s="6" t="str">
        <f>TEXT(ecommerce_dataset_updated[[#This Row],['[Purchase_Date']]], "mmm")</f>
        <v>Apr</v>
      </c>
      <c r="S2474" s="6" t="str">
        <f>TEXT(ecommerce_dataset_updated[[#This Row],['[Purchase_Date']]], "ddd")</f>
        <v>Sun</v>
      </c>
      <c r="T2474" s="6">
        <f>ecommerce_dataset_updated[[#This Row],[Final_Price(Rs.) _]]-ecommerce_dataset_updated[[#This Row],['[Final_Price(Rs.)']]]</f>
        <v>-2.4999999999977263E-3</v>
      </c>
      <c r="U2474" s="6" t="b">
        <f xml:space="preserve"> AND(ecommerce_dataset_updated[[#This Row],[Final_Price(Rs.) _]]=ecommerce_dataset_updated[[#This Row],['[Final_Price(Rs.)']]])</f>
        <v>0</v>
      </c>
      <c r="V2474" s="5"/>
    </row>
    <row r="2475" spans="1:22">
      <c r="A2475" t="s">
        <v>9715</v>
      </c>
      <c r="B2475" t="s">
        <v>9716</v>
      </c>
      <c r="C2475" t="s">
        <v>18</v>
      </c>
      <c r="D2475" s="9" t="s">
        <v>9717</v>
      </c>
      <c r="E2475" s="8">
        <f>ecommerce_dataset_updated[[#This Row],[Price (Rs.)]]+0</f>
        <v>147.97</v>
      </c>
      <c r="F2475" s="6" t="s">
        <v>53</v>
      </c>
      <c r="G2475" s="7">
        <f>ecommerce_dataset_updated[[#This Row],[Discount (%)]]+0</f>
        <v>5</v>
      </c>
      <c r="H2475" s="6" t="s">
        <v>9718</v>
      </c>
      <c r="I2475" s="6">
        <f>ecommerce_dataset_updated[[#This Row],['[Price (Rs.)']]]*ecommerce_dataset_updated[[#This Row],['[Discount (%)']]]/100</f>
        <v>7.3985000000000003</v>
      </c>
      <c r="J2475" s="6">
        <f>ecommerce_dataset_updated[[#This Row],[Final_Price(Rs.)]]+0</f>
        <v>140.57</v>
      </c>
      <c r="K2475" s="6">
        <f xml:space="preserve"> ecommerce_dataset_updated[[#This Row],['[Price (Rs.)']]]-ecommerce_dataset_updated[[#This Row],[Discount Amount _]]</f>
        <v>140.57149999999999</v>
      </c>
      <c r="L2475" t="s">
        <v>120</v>
      </c>
      <c r="M2475" t="s">
        <v>2390</v>
      </c>
      <c r="N2475" s="4" t="s">
        <v>14050</v>
      </c>
      <c r="O2475" s="4" t="s">
        <v>14050</v>
      </c>
      <c r="P2475" s="4" t="s">
        <v>14079</v>
      </c>
      <c r="Q2475" s="5">
        <f>DATE(ecommerce_dataset_updated[[#This Row],[YYYY]],ecommerce_dataset_updated[[#This Row],[MM]],ecommerce_dataset_updated[[#This Row],[DD]])</f>
        <v>45544</v>
      </c>
      <c r="R2475" s="6" t="str">
        <f>TEXT(ecommerce_dataset_updated[[#This Row],['[Purchase_Date']]], "mmm")</f>
        <v>Sep</v>
      </c>
      <c r="S2475" s="6" t="str">
        <f>TEXT(ecommerce_dataset_updated[[#This Row],['[Purchase_Date']]], "ddd")</f>
        <v>Mon</v>
      </c>
      <c r="T2475" s="6">
        <f>ecommerce_dataset_updated[[#This Row],[Final_Price(Rs.) _]]-ecommerce_dataset_updated[[#This Row],['[Final_Price(Rs.)']]]</f>
        <v>1.4999999999929514E-3</v>
      </c>
      <c r="U2475" s="6" t="b">
        <f xml:space="preserve"> AND(ecommerce_dataset_updated[[#This Row],[Final_Price(Rs.) _]]=ecommerce_dataset_updated[[#This Row],['[Final_Price(Rs.)']]])</f>
        <v>0</v>
      </c>
      <c r="V2475" s="5"/>
    </row>
    <row r="2476" spans="1:22">
      <c r="A2476" t="s">
        <v>9719</v>
      </c>
      <c r="B2476" t="s">
        <v>9720</v>
      </c>
      <c r="C2476" t="s">
        <v>68</v>
      </c>
      <c r="D2476" s="9" t="s">
        <v>2379</v>
      </c>
      <c r="E2476" s="8">
        <f>ecommerce_dataset_updated[[#This Row],[Price (Rs.)]]+0</f>
        <v>350.82</v>
      </c>
      <c r="F2476" s="6" t="s">
        <v>154</v>
      </c>
      <c r="G2476" s="7">
        <f>ecommerce_dataset_updated[[#This Row],[Discount (%)]]+0</f>
        <v>30</v>
      </c>
      <c r="H2476" s="6" t="s">
        <v>2380</v>
      </c>
      <c r="I2476" s="6">
        <f>ecommerce_dataset_updated[[#This Row],['[Price (Rs.)']]]*ecommerce_dataset_updated[[#This Row],['[Discount (%)']]]/100</f>
        <v>105.24600000000001</v>
      </c>
      <c r="J2476" s="6">
        <f>ecommerce_dataset_updated[[#This Row],[Final_Price(Rs.)]]+0</f>
        <v>245.57</v>
      </c>
      <c r="K2476" s="6">
        <f xml:space="preserve"> ecommerce_dataset_updated[[#This Row],['[Price (Rs.)']]]-ecommerce_dataset_updated[[#This Row],[Discount Amount _]]</f>
        <v>245.57399999999998</v>
      </c>
      <c r="L2476" t="s">
        <v>120</v>
      </c>
      <c r="M2476" t="s">
        <v>1000</v>
      </c>
      <c r="N2476" s="4" t="s">
        <v>14072</v>
      </c>
      <c r="O2476" s="4" t="s">
        <v>14049</v>
      </c>
      <c r="P2476" s="4" t="s">
        <v>14079</v>
      </c>
      <c r="Q2476" s="5">
        <f>DATE(ecommerce_dataset_updated[[#This Row],[YYYY]],ecommerce_dataset_updated[[#This Row],[MM]],ecommerce_dataset_updated[[#This Row],[DD]])</f>
        <v>45612</v>
      </c>
      <c r="R2476" s="6" t="str">
        <f>TEXT(ecommerce_dataset_updated[[#This Row],['[Purchase_Date']]], "mmm")</f>
        <v>Nov</v>
      </c>
      <c r="S2476" s="6" t="str">
        <f>TEXT(ecommerce_dataset_updated[[#This Row],['[Purchase_Date']]], "ddd")</f>
        <v>Sat</v>
      </c>
      <c r="T2476" s="6">
        <f>ecommerce_dataset_updated[[#This Row],[Final_Price(Rs.) _]]-ecommerce_dataset_updated[[#This Row],['[Final_Price(Rs.)']]]</f>
        <v>3.9999999999906777E-3</v>
      </c>
      <c r="U2476" s="6" t="b">
        <f xml:space="preserve"> AND(ecommerce_dataset_updated[[#This Row],[Final_Price(Rs.) _]]=ecommerce_dataset_updated[[#This Row],['[Final_Price(Rs.)']]])</f>
        <v>0</v>
      </c>
      <c r="V2476" s="5"/>
    </row>
    <row r="2477" spans="1:22">
      <c r="A2477" t="s">
        <v>9721</v>
      </c>
      <c r="B2477" t="s">
        <v>9722</v>
      </c>
      <c r="C2477" t="s">
        <v>32</v>
      </c>
      <c r="D2477" s="9" t="s">
        <v>4156</v>
      </c>
      <c r="E2477" s="8">
        <f>ecommerce_dataset_updated[[#This Row],[Price (Rs.)]]+0</f>
        <v>315.16000000000003</v>
      </c>
      <c r="F2477" s="6" t="s">
        <v>75</v>
      </c>
      <c r="G2477" s="7">
        <f>ecommerce_dataset_updated[[#This Row],[Discount (%)]]+0</f>
        <v>10</v>
      </c>
      <c r="H2477" s="6" t="s">
        <v>9723</v>
      </c>
      <c r="I2477" s="6">
        <f>ecommerce_dataset_updated[[#This Row],['[Price (Rs.)']]]*ecommerce_dataset_updated[[#This Row],['[Discount (%)']]]/100</f>
        <v>31.516000000000005</v>
      </c>
      <c r="J2477" s="6">
        <f>ecommerce_dataset_updated[[#This Row],[Final_Price(Rs.)]]+0</f>
        <v>283.64</v>
      </c>
      <c r="K2477" s="6">
        <f xml:space="preserve"> ecommerce_dataset_updated[[#This Row],['[Price (Rs.)']]]-ecommerce_dataset_updated[[#This Row],[Discount Amount _]]</f>
        <v>283.64400000000001</v>
      </c>
      <c r="L2477" t="s">
        <v>28</v>
      </c>
      <c r="M2477" t="s">
        <v>399</v>
      </c>
      <c r="N2477" s="4" t="s">
        <v>14063</v>
      </c>
      <c r="O2477" s="4" t="s">
        <v>75</v>
      </c>
      <c r="P2477" s="4" t="s">
        <v>14079</v>
      </c>
      <c r="Q2477" s="5">
        <f>DATE(ecommerce_dataset_updated[[#This Row],[YYYY]],ecommerce_dataset_updated[[#This Row],[MM]],ecommerce_dataset_updated[[#This Row],[DD]])</f>
        <v>45582</v>
      </c>
      <c r="R2477" s="6" t="str">
        <f>TEXT(ecommerce_dataset_updated[[#This Row],['[Purchase_Date']]], "mmm")</f>
        <v>Oct</v>
      </c>
      <c r="S2477" s="6" t="str">
        <f>TEXT(ecommerce_dataset_updated[[#This Row],['[Purchase_Date']]], "ddd")</f>
        <v>Thu</v>
      </c>
      <c r="T2477" s="6">
        <f>ecommerce_dataset_updated[[#This Row],[Final_Price(Rs.) _]]-ecommerce_dataset_updated[[#This Row],['[Final_Price(Rs.)']]]</f>
        <v>4.0000000000190994E-3</v>
      </c>
      <c r="U2477" s="6" t="b">
        <f xml:space="preserve"> AND(ecommerce_dataset_updated[[#This Row],[Final_Price(Rs.) _]]=ecommerce_dataset_updated[[#This Row],['[Final_Price(Rs.)']]])</f>
        <v>0</v>
      </c>
      <c r="V2477" s="5"/>
    </row>
    <row r="2478" spans="1:22">
      <c r="A2478" t="s">
        <v>9724</v>
      </c>
      <c r="B2478" t="s">
        <v>9725</v>
      </c>
      <c r="C2478" t="s">
        <v>18</v>
      </c>
      <c r="D2478" s="9" t="s">
        <v>9726</v>
      </c>
      <c r="E2478" s="8">
        <f>ecommerce_dataset_updated[[#This Row],[Price (Rs.)]]+0</f>
        <v>332.54</v>
      </c>
      <c r="F2478" s="6" t="s">
        <v>154</v>
      </c>
      <c r="G2478" s="7">
        <f>ecommerce_dataset_updated[[#This Row],[Discount (%)]]+0</f>
        <v>30</v>
      </c>
      <c r="H2478" s="6" t="s">
        <v>9727</v>
      </c>
      <c r="I2478" s="6">
        <f>ecommerce_dataset_updated[[#This Row],['[Price (Rs.)']]]*ecommerce_dataset_updated[[#This Row],['[Discount (%)']]]/100</f>
        <v>99.762</v>
      </c>
      <c r="J2478" s="6">
        <f>ecommerce_dataset_updated[[#This Row],[Final_Price(Rs.)]]+0</f>
        <v>232.78</v>
      </c>
      <c r="K2478" s="6">
        <f xml:space="preserve"> ecommerce_dataset_updated[[#This Row],['[Price (Rs.)']]]-ecommerce_dataset_updated[[#This Row],[Discount Amount _]]</f>
        <v>232.77800000000002</v>
      </c>
      <c r="L2478" t="s">
        <v>28</v>
      </c>
      <c r="M2478" t="s">
        <v>1817</v>
      </c>
      <c r="N2478" s="4" t="s">
        <v>14063</v>
      </c>
      <c r="O2478" s="4" t="s">
        <v>14052</v>
      </c>
      <c r="P2478" s="4" t="s">
        <v>14079</v>
      </c>
      <c r="Q2478" s="5">
        <f>DATE(ecommerce_dataset_updated[[#This Row],[YYYY]],ecommerce_dataset_updated[[#This Row],[MM]],ecommerce_dataset_updated[[#This Row],[DD]])</f>
        <v>45308</v>
      </c>
      <c r="R2478" s="6" t="str">
        <f>TEXT(ecommerce_dataset_updated[[#This Row],['[Purchase_Date']]], "mmm")</f>
        <v>Jan</v>
      </c>
      <c r="S2478" s="6" t="str">
        <f>TEXT(ecommerce_dataset_updated[[#This Row],['[Purchase_Date']]], "ddd")</f>
        <v>Wed</v>
      </c>
      <c r="T2478" s="6">
        <f>ecommerce_dataset_updated[[#This Row],[Final_Price(Rs.) _]]-ecommerce_dataset_updated[[#This Row],['[Final_Price(Rs.)']]]</f>
        <v>-1.999999999981128E-3</v>
      </c>
      <c r="U2478" s="6" t="b">
        <f xml:space="preserve"> AND(ecommerce_dataset_updated[[#This Row],[Final_Price(Rs.) _]]=ecommerce_dataset_updated[[#This Row],['[Final_Price(Rs.)']]])</f>
        <v>0</v>
      </c>
      <c r="V2478" s="5"/>
    </row>
    <row r="2479" spans="1:22">
      <c r="A2479" t="s">
        <v>9728</v>
      </c>
      <c r="B2479" t="s">
        <v>9729</v>
      </c>
      <c r="C2479" t="s">
        <v>39</v>
      </c>
      <c r="D2479" s="9" t="s">
        <v>9730</v>
      </c>
      <c r="E2479" s="8">
        <f>ecommerce_dataset_updated[[#This Row],[Price (Rs.)]]+0</f>
        <v>249.14</v>
      </c>
      <c r="F2479" s="6" t="s">
        <v>12</v>
      </c>
      <c r="G2479" s="7">
        <f>ecommerce_dataset_updated[[#This Row],[Discount (%)]]+0</f>
        <v>15</v>
      </c>
      <c r="H2479" s="6" t="s">
        <v>9731</v>
      </c>
      <c r="I2479" s="6">
        <f>ecommerce_dataset_updated[[#This Row],['[Price (Rs.)']]]*ecommerce_dataset_updated[[#This Row],['[Discount (%)']]]/100</f>
        <v>37.371000000000002</v>
      </c>
      <c r="J2479" s="6">
        <f>ecommerce_dataset_updated[[#This Row],[Final_Price(Rs.)]]+0</f>
        <v>211.77</v>
      </c>
      <c r="K2479" s="6">
        <f xml:space="preserve"> ecommerce_dataset_updated[[#This Row],['[Price (Rs.)']]]-ecommerce_dataset_updated[[#This Row],[Discount Amount _]]</f>
        <v>211.76899999999998</v>
      </c>
      <c r="L2479" t="s">
        <v>120</v>
      </c>
      <c r="M2479" t="s">
        <v>287</v>
      </c>
      <c r="N2479" s="4" t="s">
        <v>14055</v>
      </c>
      <c r="O2479" s="4" t="s">
        <v>14059</v>
      </c>
      <c r="P2479" s="4" t="s">
        <v>14079</v>
      </c>
      <c r="Q2479" s="5">
        <f>DATE(ecommerce_dataset_updated[[#This Row],[YYYY]],ecommerce_dataset_updated[[#This Row],[MM]],ecommerce_dataset_updated[[#This Row],[DD]])</f>
        <v>45420</v>
      </c>
      <c r="R2479" s="6" t="str">
        <f>TEXT(ecommerce_dataset_updated[[#This Row],['[Purchase_Date']]], "mmm")</f>
        <v>May</v>
      </c>
      <c r="S2479" s="6" t="str">
        <f>TEXT(ecommerce_dataset_updated[[#This Row],['[Purchase_Date']]], "ddd")</f>
        <v>Wed</v>
      </c>
      <c r="T2479" s="6">
        <f>ecommerce_dataset_updated[[#This Row],[Final_Price(Rs.) _]]-ecommerce_dataset_updated[[#This Row],['[Final_Price(Rs.)']]]</f>
        <v>-1.0000000000331966E-3</v>
      </c>
      <c r="U2479" s="6" t="b">
        <f xml:space="preserve"> AND(ecommerce_dataset_updated[[#This Row],[Final_Price(Rs.) _]]=ecommerce_dataset_updated[[#This Row],['[Final_Price(Rs.)']]])</f>
        <v>0</v>
      </c>
      <c r="V2479" s="5"/>
    </row>
    <row r="2480" spans="1:22">
      <c r="A2480" t="s">
        <v>9732</v>
      </c>
      <c r="B2480" t="s">
        <v>9733</v>
      </c>
      <c r="C2480" t="s">
        <v>39</v>
      </c>
      <c r="D2480" s="9" t="s">
        <v>9734</v>
      </c>
      <c r="E2480" s="8">
        <f>ecommerce_dataset_updated[[#This Row],[Price (Rs.)]]+0</f>
        <v>438.9</v>
      </c>
      <c r="F2480" s="6" t="s">
        <v>154</v>
      </c>
      <c r="G2480" s="7">
        <f>ecommerce_dataset_updated[[#This Row],[Discount (%)]]+0</f>
        <v>30</v>
      </c>
      <c r="H2480" s="6" t="s">
        <v>9735</v>
      </c>
      <c r="I2480" s="6">
        <f>ecommerce_dataset_updated[[#This Row],['[Price (Rs.)']]]*ecommerce_dataset_updated[[#This Row],['[Discount (%)']]]/100</f>
        <v>131.66999999999999</v>
      </c>
      <c r="J2480" s="6">
        <f>ecommerce_dataset_updated[[#This Row],[Final_Price(Rs.)]]+0</f>
        <v>307.23</v>
      </c>
      <c r="K2480" s="6">
        <f xml:space="preserve"> ecommerce_dataset_updated[[#This Row],['[Price (Rs.)']]]-ecommerce_dataset_updated[[#This Row],[Discount Amount _]]</f>
        <v>307.23</v>
      </c>
      <c r="L2480" t="s">
        <v>77</v>
      </c>
      <c r="M2480" t="s">
        <v>1299</v>
      </c>
      <c r="N2480" s="4" t="s">
        <v>14051</v>
      </c>
      <c r="O2480" s="4" t="s">
        <v>14052</v>
      </c>
      <c r="P2480" s="4" t="s">
        <v>14079</v>
      </c>
      <c r="Q2480" s="5">
        <f>DATE(ecommerce_dataset_updated[[#This Row],[YYYY]],ecommerce_dataset_updated[[#This Row],[MM]],ecommerce_dataset_updated[[#This Row],[DD]])</f>
        <v>45293</v>
      </c>
      <c r="R2480" s="6" t="str">
        <f>TEXT(ecommerce_dataset_updated[[#This Row],['[Purchase_Date']]], "mmm")</f>
        <v>Jan</v>
      </c>
      <c r="S2480" s="6" t="str">
        <f>TEXT(ecommerce_dataset_updated[[#This Row],['[Purchase_Date']]], "ddd")</f>
        <v>Tue</v>
      </c>
      <c r="T2480" s="6">
        <f>ecommerce_dataset_updated[[#This Row],[Final_Price(Rs.) _]]-ecommerce_dataset_updated[[#This Row],['[Final_Price(Rs.)']]]</f>
        <v>0</v>
      </c>
      <c r="U2480" s="6" t="b">
        <f xml:space="preserve"> AND(ecommerce_dataset_updated[[#This Row],[Final_Price(Rs.) _]]=ecommerce_dataset_updated[[#This Row],['[Final_Price(Rs.)']]])</f>
        <v>1</v>
      </c>
      <c r="V2480" s="5"/>
    </row>
    <row r="2481" spans="1:22">
      <c r="A2481" t="s">
        <v>9736</v>
      </c>
      <c r="B2481" t="s">
        <v>9737</v>
      </c>
      <c r="C2481" t="s">
        <v>39</v>
      </c>
      <c r="D2481" s="9" t="s">
        <v>9738</v>
      </c>
      <c r="E2481" s="8">
        <f>ecommerce_dataset_updated[[#This Row],[Price (Rs.)]]+0</f>
        <v>260.01</v>
      </c>
      <c r="F2481" s="6" t="s">
        <v>12</v>
      </c>
      <c r="G2481" s="7">
        <f>ecommerce_dataset_updated[[#This Row],[Discount (%)]]+0</f>
        <v>15</v>
      </c>
      <c r="H2481" s="6" t="s">
        <v>9739</v>
      </c>
      <c r="I2481" s="6">
        <f>ecommerce_dataset_updated[[#This Row],['[Price (Rs.)']]]*ecommerce_dataset_updated[[#This Row],['[Discount (%)']]]/100</f>
        <v>39.001499999999993</v>
      </c>
      <c r="J2481" s="6">
        <f>ecommerce_dataset_updated[[#This Row],[Final_Price(Rs.)]]+0</f>
        <v>221.01</v>
      </c>
      <c r="K2481" s="6">
        <f xml:space="preserve"> ecommerce_dataset_updated[[#This Row],['[Price (Rs.)']]]-ecommerce_dataset_updated[[#This Row],[Discount Amount _]]</f>
        <v>221.0085</v>
      </c>
      <c r="L2481" t="s">
        <v>35</v>
      </c>
      <c r="M2481" t="s">
        <v>3093</v>
      </c>
      <c r="N2481" s="4" t="s">
        <v>14054</v>
      </c>
      <c r="O2481" s="4" t="s">
        <v>75</v>
      </c>
      <c r="P2481" s="4" t="s">
        <v>14079</v>
      </c>
      <c r="Q2481" s="5">
        <f>DATE(ecommerce_dataset_updated[[#This Row],[YYYY]],ecommerce_dataset_updated[[#This Row],[MM]],ecommerce_dataset_updated[[#This Row],[DD]])</f>
        <v>45592</v>
      </c>
      <c r="R2481" s="6" t="str">
        <f>TEXT(ecommerce_dataset_updated[[#This Row],['[Purchase_Date']]], "mmm")</f>
        <v>Oct</v>
      </c>
      <c r="S2481" s="6" t="str">
        <f>TEXT(ecommerce_dataset_updated[[#This Row],['[Purchase_Date']]], "ddd")</f>
        <v>Sun</v>
      </c>
      <c r="T2481" s="6">
        <f>ecommerce_dataset_updated[[#This Row],[Final_Price(Rs.) _]]-ecommerce_dataset_updated[[#This Row],['[Final_Price(Rs.)']]]</f>
        <v>-1.4999999999929514E-3</v>
      </c>
      <c r="U2481" s="6" t="b">
        <f xml:space="preserve"> AND(ecommerce_dataset_updated[[#This Row],[Final_Price(Rs.) _]]=ecommerce_dataset_updated[[#This Row],['[Final_Price(Rs.)']]])</f>
        <v>0</v>
      </c>
      <c r="V2481" s="5"/>
    </row>
    <row r="2482" spans="1:22">
      <c r="A2482" t="s">
        <v>9740</v>
      </c>
      <c r="B2482" t="s">
        <v>9741</v>
      </c>
      <c r="C2482" t="s">
        <v>39</v>
      </c>
      <c r="D2482" s="9" t="s">
        <v>9742</v>
      </c>
      <c r="E2482" s="8">
        <f>ecommerce_dataset_updated[[#This Row],[Price (Rs.)]]+0</f>
        <v>427.72</v>
      </c>
      <c r="F2482" s="6" t="s">
        <v>154</v>
      </c>
      <c r="G2482" s="7">
        <f>ecommerce_dataset_updated[[#This Row],[Discount (%)]]+0</f>
        <v>30</v>
      </c>
      <c r="H2482" s="6" t="s">
        <v>9743</v>
      </c>
      <c r="I2482" s="6">
        <f>ecommerce_dataset_updated[[#This Row],['[Price (Rs.)']]]*ecommerce_dataset_updated[[#This Row],['[Discount (%)']]]/100</f>
        <v>128.316</v>
      </c>
      <c r="J2482" s="6">
        <f>ecommerce_dataset_updated[[#This Row],[Final_Price(Rs.)]]+0</f>
        <v>299.39999999999998</v>
      </c>
      <c r="K2482" s="6">
        <f xml:space="preserve"> ecommerce_dataset_updated[[#This Row],['[Price (Rs.)']]]-ecommerce_dataset_updated[[#This Row],[Discount Amount _]]</f>
        <v>299.404</v>
      </c>
      <c r="L2482" t="s">
        <v>35</v>
      </c>
      <c r="M2482" t="s">
        <v>816</v>
      </c>
      <c r="N2482" s="4" t="s">
        <v>14057</v>
      </c>
      <c r="O2482" s="4" t="s">
        <v>14067</v>
      </c>
      <c r="P2482" s="4" t="s">
        <v>14079</v>
      </c>
      <c r="Q2482" s="5">
        <f>DATE(ecommerce_dataset_updated[[#This Row],[YYYY]],ecommerce_dataset_updated[[#This Row],[MM]],ecommerce_dataset_updated[[#This Row],[DD]])</f>
        <v>45476</v>
      </c>
      <c r="R2482" s="6" t="str">
        <f>TEXT(ecommerce_dataset_updated[[#This Row],['[Purchase_Date']]], "mmm")</f>
        <v>Jul</v>
      </c>
      <c r="S2482" s="6" t="str">
        <f>TEXT(ecommerce_dataset_updated[[#This Row],['[Purchase_Date']]], "ddd")</f>
        <v>Wed</v>
      </c>
      <c r="T2482" s="6">
        <f>ecommerce_dataset_updated[[#This Row],[Final_Price(Rs.) _]]-ecommerce_dataset_updated[[#This Row],['[Final_Price(Rs.)']]]</f>
        <v>4.0000000000190994E-3</v>
      </c>
      <c r="U2482" s="6" t="b">
        <f xml:space="preserve"> AND(ecommerce_dataset_updated[[#This Row],[Final_Price(Rs.) _]]=ecommerce_dataset_updated[[#This Row],['[Final_Price(Rs.)']]])</f>
        <v>0</v>
      </c>
      <c r="V2482" s="5"/>
    </row>
    <row r="2483" spans="1:22">
      <c r="A2483" t="s">
        <v>9744</v>
      </c>
      <c r="B2483" t="s">
        <v>9745</v>
      </c>
      <c r="C2483" t="s">
        <v>114</v>
      </c>
      <c r="D2483" s="9" t="s">
        <v>9746</v>
      </c>
      <c r="E2483" s="8">
        <f>ecommerce_dataset_updated[[#This Row],[Price (Rs.)]]+0</f>
        <v>243.29</v>
      </c>
      <c r="F2483" s="6" t="s">
        <v>26</v>
      </c>
      <c r="G2483" s="7">
        <f>ecommerce_dataset_updated[[#This Row],[Discount (%)]]+0</f>
        <v>25</v>
      </c>
      <c r="H2483" s="6" t="s">
        <v>9747</v>
      </c>
      <c r="I2483" s="6">
        <f>ecommerce_dataset_updated[[#This Row],['[Price (Rs.)']]]*ecommerce_dataset_updated[[#This Row],['[Discount (%)']]]/100</f>
        <v>60.822499999999998</v>
      </c>
      <c r="J2483" s="6">
        <f>ecommerce_dataset_updated[[#This Row],[Final_Price(Rs.)]]+0</f>
        <v>182.47</v>
      </c>
      <c r="K2483" s="6">
        <f xml:space="preserve"> ecommerce_dataset_updated[[#This Row],['[Price (Rs.)']]]-ecommerce_dataset_updated[[#This Row],[Discount Amount _]]</f>
        <v>182.4675</v>
      </c>
      <c r="L2483" t="s">
        <v>14</v>
      </c>
      <c r="M2483" t="s">
        <v>399</v>
      </c>
      <c r="N2483" s="4" t="s">
        <v>14063</v>
      </c>
      <c r="O2483" s="4" t="s">
        <v>75</v>
      </c>
      <c r="P2483" s="4" t="s">
        <v>14079</v>
      </c>
      <c r="Q2483" s="5">
        <f>DATE(ecommerce_dataset_updated[[#This Row],[YYYY]],ecommerce_dataset_updated[[#This Row],[MM]],ecommerce_dataset_updated[[#This Row],[DD]])</f>
        <v>45582</v>
      </c>
      <c r="R2483" s="6" t="str">
        <f>TEXT(ecommerce_dataset_updated[[#This Row],['[Purchase_Date']]], "mmm")</f>
        <v>Oct</v>
      </c>
      <c r="S2483" s="6" t="str">
        <f>TEXT(ecommerce_dataset_updated[[#This Row],['[Purchase_Date']]], "ddd")</f>
        <v>Thu</v>
      </c>
      <c r="T2483" s="6">
        <f>ecommerce_dataset_updated[[#This Row],[Final_Price(Rs.) _]]-ecommerce_dataset_updated[[#This Row],['[Final_Price(Rs.)']]]</f>
        <v>-2.4999999999977263E-3</v>
      </c>
      <c r="U2483" s="6" t="b">
        <f xml:space="preserve"> AND(ecommerce_dataset_updated[[#This Row],[Final_Price(Rs.) _]]=ecommerce_dataset_updated[[#This Row],['[Final_Price(Rs.)']]])</f>
        <v>0</v>
      </c>
      <c r="V2483" s="5"/>
    </row>
    <row r="2484" spans="1:22">
      <c r="A2484" t="s">
        <v>9748</v>
      </c>
      <c r="B2484" t="s">
        <v>9749</v>
      </c>
      <c r="C2484" t="s">
        <v>114</v>
      </c>
      <c r="D2484" s="9" t="s">
        <v>64</v>
      </c>
      <c r="E2484" s="8">
        <f>ecommerce_dataset_updated[[#This Row],[Price (Rs.)]]+0</f>
        <v>360.82</v>
      </c>
      <c r="F2484" s="6" t="s">
        <v>53</v>
      </c>
      <c r="G2484" s="7">
        <f>ecommerce_dataset_updated[[#This Row],[Discount (%)]]+0</f>
        <v>5</v>
      </c>
      <c r="H2484" s="6" t="s">
        <v>9750</v>
      </c>
      <c r="I2484" s="6">
        <f>ecommerce_dataset_updated[[#This Row],['[Price (Rs.)']]]*ecommerce_dataset_updated[[#This Row],['[Discount (%)']]]/100</f>
        <v>18.041</v>
      </c>
      <c r="J2484" s="6">
        <f>ecommerce_dataset_updated[[#This Row],[Final_Price(Rs.)]]+0</f>
        <v>342.78</v>
      </c>
      <c r="K2484" s="6">
        <f xml:space="preserve"> ecommerce_dataset_updated[[#This Row],['[Price (Rs.)']]]-ecommerce_dataset_updated[[#This Row],[Discount Amount _]]</f>
        <v>342.779</v>
      </c>
      <c r="L2484" t="s">
        <v>35</v>
      </c>
      <c r="M2484" t="s">
        <v>1086</v>
      </c>
      <c r="N2484" s="4" t="s">
        <v>14063</v>
      </c>
      <c r="O2484" s="4" t="s">
        <v>14062</v>
      </c>
      <c r="P2484" s="4" t="s">
        <v>14079</v>
      </c>
      <c r="Q2484" s="5">
        <f>DATE(ecommerce_dataset_updated[[#This Row],[YYYY]],ecommerce_dataset_updated[[#This Row],[MM]],ecommerce_dataset_updated[[#This Row],[DD]])</f>
        <v>45460</v>
      </c>
      <c r="R2484" s="6" t="str">
        <f>TEXT(ecommerce_dataset_updated[[#This Row],['[Purchase_Date']]], "mmm")</f>
        <v>Jun</v>
      </c>
      <c r="S2484" s="6" t="str">
        <f>TEXT(ecommerce_dataset_updated[[#This Row],['[Purchase_Date']]], "ddd")</f>
        <v>Mon</v>
      </c>
      <c r="T2484" s="6">
        <f>ecommerce_dataset_updated[[#This Row],[Final_Price(Rs.) _]]-ecommerce_dataset_updated[[#This Row],['[Final_Price(Rs.)']]]</f>
        <v>-9.9999999997635314E-4</v>
      </c>
      <c r="U2484" s="6" t="b">
        <f xml:space="preserve"> AND(ecommerce_dataset_updated[[#This Row],[Final_Price(Rs.) _]]=ecommerce_dataset_updated[[#This Row],['[Final_Price(Rs.)']]])</f>
        <v>0</v>
      </c>
      <c r="V2484" s="5"/>
    </row>
    <row r="2485" spans="1:22">
      <c r="A2485" t="s">
        <v>9751</v>
      </c>
      <c r="B2485" t="s">
        <v>9752</v>
      </c>
      <c r="C2485" t="s">
        <v>68</v>
      </c>
      <c r="D2485" s="9" t="s">
        <v>9753</v>
      </c>
      <c r="E2485" s="8">
        <f>ecommerce_dataset_updated[[#This Row],[Price (Rs.)]]+0</f>
        <v>426.84</v>
      </c>
      <c r="F2485" s="6" t="s">
        <v>12</v>
      </c>
      <c r="G2485" s="7">
        <f>ecommerce_dataset_updated[[#This Row],[Discount (%)]]+0</f>
        <v>15</v>
      </c>
      <c r="H2485" s="6" t="s">
        <v>9754</v>
      </c>
      <c r="I2485" s="6">
        <f>ecommerce_dataset_updated[[#This Row],['[Price (Rs.)']]]*ecommerce_dataset_updated[[#This Row],['[Discount (%)']]]/100</f>
        <v>64.025999999999996</v>
      </c>
      <c r="J2485" s="6">
        <f>ecommerce_dataset_updated[[#This Row],[Final_Price(Rs.)]]+0</f>
        <v>362.81</v>
      </c>
      <c r="K2485" s="6">
        <f xml:space="preserve"> ecommerce_dataset_updated[[#This Row],['[Price (Rs.)']]]-ecommerce_dataset_updated[[#This Row],[Discount Amount _]]</f>
        <v>362.81399999999996</v>
      </c>
      <c r="L2485" t="s">
        <v>14</v>
      </c>
      <c r="M2485" t="s">
        <v>71</v>
      </c>
      <c r="N2485" s="4" t="s">
        <v>14049</v>
      </c>
      <c r="O2485" s="4" t="s">
        <v>14052</v>
      </c>
      <c r="P2485" s="4" t="s">
        <v>14079</v>
      </c>
      <c r="Q2485" s="5">
        <f>DATE(ecommerce_dataset_updated[[#This Row],[YYYY]],ecommerce_dataset_updated[[#This Row],[MM]],ecommerce_dataset_updated[[#This Row],[DD]])</f>
        <v>45302</v>
      </c>
      <c r="R2485" s="6" t="str">
        <f>TEXT(ecommerce_dataset_updated[[#This Row],['[Purchase_Date']]], "mmm")</f>
        <v>Jan</v>
      </c>
      <c r="S2485" s="6" t="str">
        <f>TEXT(ecommerce_dataset_updated[[#This Row],['[Purchase_Date']]], "ddd")</f>
        <v>Thu</v>
      </c>
      <c r="T2485" s="6">
        <f>ecommerce_dataset_updated[[#This Row],[Final_Price(Rs.) _]]-ecommerce_dataset_updated[[#This Row],['[Final_Price(Rs.)']]]</f>
        <v>3.999999999962256E-3</v>
      </c>
      <c r="U2485" s="6" t="b">
        <f xml:space="preserve"> AND(ecommerce_dataset_updated[[#This Row],[Final_Price(Rs.) _]]=ecommerce_dataset_updated[[#This Row],['[Final_Price(Rs.)']]])</f>
        <v>0</v>
      </c>
      <c r="V2485" s="5"/>
    </row>
    <row r="2486" spans="1:22">
      <c r="A2486" t="s">
        <v>9755</v>
      </c>
      <c r="B2486" t="s">
        <v>9756</v>
      </c>
      <c r="C2486" t="s">
        <v>39</v>
      </c>
      <c r="D2486" s="9" t="s">
        <v>9757</v>
      </c>
      <c r="E2486" s="8">
        <f>ecommerce_dataset_updated[[#This Row],[Price (Rs.)]]+0</f>
        <v>25.36</v>
      </c>
      <c r="F2486" s="6" t="s">
        <v>26</v>
      </c>
      <c r="G2486" s="7">
        <f>ecommerce_dataset_updated[[#This Row],[Discount (%)]]+0</f>
        <v>25</v>
      </c>
      <c r="H2486" s="6" t="s">
        <v>9758</v>
      </c>
      <c r="I2486" s="6">
        <f>ecommerce_dataset_updated[[#This Row],['[Price (Rs.)']]]*ecommerce_dataset_updated[[#This Row],['[Discount (%)']]]/100</f>
        <v>6.34</v>
      </c>
      <c r="J2486" s="6">
        <f>ecommerce_dataset_updated[[#This Row],[Final_Price(Rs.)]]+0</f>
        <v>19.02</v>
      </c>
      <c r="K2486" s="6">
        <f xml:space="preserve"> ecommerce_dataset_updated[[#This Row],['[Price (Rs.)']]]-ecommerce_dataset_updated[[#This Row],[Discount Amount _]]</f>
        <v>19.02</v>
      </c>
      <c r="L2486" t="s">
        <v>120</v>
      </c>
      <c r="M2486" t="s">
        <v>2274</v>
      </c>
      <c r="N2486" s="4" t="s">
        <v>14050</v>
      </c>
      <c r="O2486" s="4" t="s">
        <v>14053</v>
      </c>
      <c r="P2486" s="4" t="s">
        <v>14079</v>
      </c>
      <c r="Q2486" s="5">
        <f>DATE(ecommerce_dataset_updated[[#This Row],[YYYY]],ecommerce_dataset_updated[[#This Row],[MM]],ecommerce_dataset_updated[[#This Row],[DD]])</f>
        <v>45391</v>
      </c>
      <c r="R2486" s="6" t="str">
        <f>TEXT(ecommerce_dataset_updated[[#This Row],['[Purchase_Date']]], "mmm")</f>
        <v>Apr</v>
      </c>
      <c r="S2486" s="6" t="str">
        <f>TEXT(ecommerce_dataset_updated[[#This Row],['[Purchase_Date']]], "ddd")</f>
        <v>Tue</v>
      </c>
      <c r="T2486" s="6">
        <f>ecommerce_dataset_updated[[#This Row],[Final_Price(Rs.) _]]-ecommerce_dataset_updated[[#This Row],['[Final_Price(Rs.)']]]</f>
        <v>0</v>
      </c>
      <c r="U2486" s="6" t="b">
        <f xml:space="preserve"> AND(ecommerce_dataset_updated[[#This Row],[Final_Price(Rs.) _]]=ecommerce_dataset_updated[[#This Row],['[Final_Price(Rs.)']]])</f>
        <v>1</v>
      </c>
      <c r="V2486" s="5"/>
    </row>
    <row r="2487" spans="1:22">
      <c r="A2487" t="s">
        <v>9759</v>
      </c>
      <c r="B2487" t="s">
        <v>9760</v>
      </c>
      <c r="C2487" t="s">
        <v>18</v>
      </c>
      <c r="D2487" s="9" t="s">
        <v>9761</v>
      </c>
      <c r="E2487" s="8">
        <f>ecommerce_dataset_updated[[#This Row],[Price (Rs.)]]+0</f>
        <v>219.93</v>
      </c>
      <c r="F2487" s="6" t="s">
        <v>26</v>
      </c>
      <c r="G2487" s="7">
        <f>ecommerce_dataset_updated[[#This Row],[Discount (%)]]+0</f>
        <v>25</v>
      </c>
      <c r="H2487" s="6" t="s">
        <v>9762</v>
      </c>
      <c r="I2487" s="6">
        <f>ecommerce_dataset_updated[[#This Row],['[Price (Rs.)']]]*ecommerce_dataset_updated[[#This Row],['[Discount (%)']]]/100</f>
        <v>54.982500000000002</v>
      </c>
      <c r="J2487" s="6">
        <f>ecommerce_dataset_updated[[#This Row],[Final_Price(Rs.)]]+0</f>
        <v>164.95</v>
      </c>
      <c r="K2487" s="6">
        <f xml:space="preserve"> ecommerce_dataset_updated[[#This Row],['[Price (Rs.)']]]-ecommerce_dataset_updated[[#This Row],[Discount Amount _]]</f>
        <v>164.94749999999999</v>
      </c>
      <c r="L2487" t="s">
        <v>28</v>
      </c>
      <c r="M2487" t="s">
        <v>1332</v>
      </c>
      <c r="N2487" s="4" t="s">
        <v>20</v>
      </c>
      <c r="O2487" s="4" t="s">
        <v>14050</v>
      </c>
      <c r="P2487" s="4" t="s">
        <v>14079</v>
      </c>
      <c r="Q2487" s="5">
        <f>DATE(ecommerce_dataset_updated[[#This Row],[YYYY]],ecommerce_dataset_updated[[#This Row],[MM]],ecommerce_dataset_updated[[#This Row],[DD]])</f>
        <v>45555</v>
      </c>
      <c r="R2487" s="6" t="str">
        <f>TEXT(ecommerce_dataset_updated[[#This Row],['[Purchase_Date']]], "mmm")</f>
        <v>Sep</v>
      </c>
      <c r="S2487" s="6" t="str">
        <f>TEXT(ecommerce_dataset_updated[[#This Row],['[Purchase_Date']]], "ddd")</f>
        <v>Fri</v>
      </c>
      <c r="T2487" s="6">
        <f>ecommerce_dataset_updated[[#This Row],[Final_Price(Rs.) _]]-ecommerce_dataset_updated[[#This Row],['[Final_Price(Rs.)']]]</f>
        <v>-2.4999999999977263E-3</v>
      </c>
      <c r="U2487" s="6" t="b">
        <f xml:space="preserve"> AND(ecommerce_dataset_updated[[#This Row],[Final_Price(Rs.) _]]=ecommerce_dataset_updated[[#This Row],['[Final_Price(Rs.)']]])</f>
        <v>0</v>
      </c>
      <c r="V2487" s="5"/>
    </row>
    <row r="2488" spans="1:22">
      <c r="A2488" t="s">
        <v>9763</v>
      </c>
      <c r="B2488" t="s">
        <v>9764</v>
      </c>
      <c r="C2488" t="s">
        <v>114</v>
      </c>
      <c r="D2488" s="9" t="s">
        <v>9765</v>
      </c>
      <c r="E2488" s="8">
        <f>ecommerce_dataset_updated[[#This Row],[Price (Rs.)]]+0</f>
        <v>104.5</v>
      </c>
      <c r="F2488" s="6" t="s">
        <v>20</v>
      </c>
      <c r="G2488" s="7">
        <f>ecommerce_dataset_updated[[#This Row],[Discount (%)]]+0</f>
        <v>20</v>
      </c>
      <c r="H2488" s="6" t="s">
        <v>9766</v>
      </c>
      <c r="I2488" s="6">
        <f>ecommerce_dataset_updated[[#This Row],['[Price (Rs.)']]]*ecommerce_dataset_updated[[#This Row],['[Discount (%)']]]/100</f>
        <v>20.9</v>
      </c>
      <c r="J2488" s="6">
        <f>ecommerce_dataset_updated[[#This Row],[Final_Price(Rs.)]]+0</f>
        <v>83.6</v>
      </c>
      <c r="K2488" s="6">
        <f xml:space="preserve"> ecommerce_dataset_updated[[#This Row],['[Price (Rs.)']]]-ecommerce_dataset_updated[[#This Row],[Discount Amount _]]</f>
        <v>83.6</v>
      </c>
      <c r="L2488" t="s">
        <v>14</v>
      </c>
      <c r="M2488" t="s">
        <v>1991</v>
      </c>
      <c r="N2488" s="4" t="s">
        <v>14050</v>
      </c>
      <c r="O2488" s="4" t="s">
        <v>14067</v>
      </c>
      <c r="P2488" s="4" t="s">
        <v>14079</v>
      </c>
      <c r="Q2488" s="5">
        <f>DATE(ecommerce_dataset_updated[[#This Row],[YYYY]],ecommerce_dataset_updated[[#This Row],[MM]],ecommerce_dataset_updated[[#This Row],[DD]])</f>
        <v>45482</v>
      </c>
      <c r="R2488" s="6" t="str">
        <f>TEXT(ecommerce_dataset_updated[[#This Row],['[Purchase_Date']]], "mmm")</f>
        <v>Jul</v>
      </c>
      <c r="S2488" s="6" t="str">
        <f>TEXT(ecommerce_dataset_updated[[#This Row],['[Purchase_Date']]], "ddd")</f>
        <v>Tue</v>
      </c>
      <c r="T2488" s="6">
        <f>ecommerce_dataset_updated[[#This Row],[Final_Price(Rs.) _]]-ecommerce_dataset_updated[[#This Row],['[Final_Price(Rs.)']]]</f>
        <v>0</v>
      </c>
      <c r="U2488" s="6" t="b">
        <f xml:space="preserve"> AND(ecommerce_dataset_updated[[#This Row],[Final_Price(Rs.) _]]=ecommerce_dataset_updated[[#This Row],['[Final_Price(Rs.)']]])</f>
        <v>1</v>
      </c>
      <c r="V2488" s="5"/>
    </row>
    <row r="2489" spans="1:22">
      <c r="A2489" t="s">
        <v>9767</v>
      </c>
      <c r="B2489" t="s">
        <v>9768</v>
      </c>
      <c r="C2489" t="s">
        <v>68</v>
      </c>
      <c r="D2489" s="9" t="s">
        <v>9769</v>
      </c>
      <c r="E2489" s="8">
        <f>ecommerce_dataset_updated[[#This Row],[Price (Rs.)]]+0</f>
        <v>28.34</v>
      </c>
      <c r="F2489" s="6" t="s">
        <v>26</v>
      </c>
      <c r="G2489" s="7">
        <f>ecommerce_dataset_updated[[#This Row],[Discount (%)]]+0</f>
        <v>25</v>
      </c>
      <c r="H2489" s="6" t="s">
        <v>9770</v>
      </c>
      <c r="I2489" s="6">
        <f>ecommerce_dataset_updated[[#This Row],['[Price (Rs.)']]]*ecommerce_dataset_updated[[#This Row],['[Discount (%)']]]/100</f>
        <v>7.085</v>
      </c>
      <c r="J2489" s="6">
        <f>ecommerce_dataset_updated[[#This Row],[Final_Price(Rs.)]]+0</f>
        <v>21.25</v>
      </c>
      <c r="K2489" s="6">
        <f xml:space="preserve"> ecommerce_dataset_updated[[#This Row],['[Price (Rs.)']]]-ecommerce_dataset_updated[[#This Row],[Discount Amount _]]</f>
        <v>21.254999999999999</v>
      </c>
      <c r="L2489" t="s">
        <v>35</v>
      </c>
      <c r="M2489" t="s">
        <v>1229</v>
      </c>
      <c r="N2489" s="4" t="s">
        <v>14066</v>
      </c>
      <c r="O2489" s="4" t="s">
        <v>14050</v>
      </c>
      <c r="P2489" s="4" t="s">
        <v>14079</v>
      </c>
      <c r="Q2489" s="5">
        <f>DATE(ecommerce_dataset_updated[[#This Row],[YYYY]],ecommerce_dataset_updated[[#This Row],[MM]],ecommerce_dataset_updated[[#This Row],[DD]])</f>
        <v>45554</v>
      </c>
      <c r="R2489" s="6" t="str">
        <f>TEXT(ecommerce_dataset_updated[[#This Row],['[Purchase_Date']]], "mmm")</f>
        <v>Sep</v>
      </c>
      <c r="S2489" s="6" t="str">
        <f>TEXT(ecommerce_dataset_updated[[#This Row],['[Purchase_Date']]], "ddd")</f>
        <v>Thu</v>
      </c>
      <c r="T2489" s="6">
        <f>ecommerce_dataset_updated[[#This Row],[Final_Price(Rs.) _]]-ecommerce_dataset_updated[[#This Row],['[Final_Price(Rs.)']]]</f>
        <v>4.9999999999990052E-3</v>
      </c>
      <c r="U2489" s="6" t="b">
        <f xml:space="preserve"> AND(ecommerce_dataset_updated[[#This Row],[Final_Price(Rs.) _]]=ecommerce_dataset_updated[[#This Row],['[Final_Price(Rs.)']]])</f>
        <v>0</v>
      </c>
      <c r="V2489" s="5"/>
    </row>
    <row r="2490" spans="1:22">
      <c r="A2490" t="s">
        <v>9771</v>
      </c>
      <c r="B2490" t="s">
        <v>9772</v>
      </c>
      <c r="C2490" t="s">
        <v>39</v>
      </c>
      <c r="D2490" s="9" t="s">
        <v>9773</v>
      </c>
      <c r="E2490" s="8">
        <f>ecommerce_dataset_updated[[#This Row],[Price (Rs.)]]+0</f>
        <v>301.06</v>
      </c>
      <c r="F2490" s="6" t="s">
        <v>53</v>
      </c>
      <c r="G2490" s="7">
        <f>ecommerce_dataset_updated[[#This Row],[Discount (%)]]+0</f>
        <v>5</v>
      </c>
      <c r="H2490" s="6" t="s">
        <v>9774</v>
      </c>
      <c r="I2490" s="6">
        <f>ecommerce_dataset_updated[[#This Row],['[Price (Rs.)']]]*ecommerce_dataset_updated[[#This Row],['[Discount (%)']]]/100</f>
        <v>15.052999999999999</v>
      </c>
      <c r="J2490" s="6">
        <f>ecommerce_dataset_updated[[#This Row],[Final_Price(Rs.)]]+0</f>
        <v>286.01</v>
      </c>
      <c r="K2490" s="6">
        <f xml:space="preserve"> ecommerce_dataset_updated[[#This Row],['[Price (Rs.)']]]-ecommerce_dataset_updated[[#This Row],[Discount Amount _]]</f>
        <v>286.00700000000001</v>
      </c>
      <c r="L2490" t="s">
        <v>14</v>
      </c>
      <c r="M2490" t="s">
        <v>446</v>
      </c>
      <c r="N2490" s="4" t="s">
        <v>14049</v>
      </c>
      <c r="O2490" s="4" t="s">
        <v>14050</v>
      </c>
      <c r="P2490" s="4" t="s">
        <v>14079</v>
      </c>
      <c r="Q2490" s="5">
        <f>DATE(ecommerce_dataset_updated[[#This Row],[YYYY]],ecommerce_dataset_updated[[#This Row],[MM]],ecommerce_dataset_updated[[#This Row],[DD]])</f>
        <v>45546</v>
      </c>
      <c r="R2490" s="6" t="str">
        <f>TEXT(ecommerce_dataset_updated[[#This Row],['[Purchase_Date']]], "mmm")</f>
        <v>Sep</v>
      </c>
      <c r="S2490" s="6" t="str">
        <f>TEXT(ecommerce_dataset_updated[[#This Row],['[Purchase_Date']]], "ddd")</f>
        <v>Wed</v>
      </c>
      <c r="T2490" s="6">
        <f>ecommerce_dataset_updated[[#This Row],[Final_Price(Rs.) _]]-ecommerce_dataset_updated[[#This Row],['[Final_Price(Rs.)']]]</f>
        <v>-2.9999999999859028E-3</v>
      </c>
      <c r="U2490" s="6" t="b">
        <f xml:space="preserve"> AND(ecommerce_dataset_updated[[#This Row],[Final_Price(Rs.) _]]=ecommerce_dataset_updated[[#This Row],['[Final_Price(Rs.)']]])</f>
        <v>0</v>
      </c>
      <c r="V2490" s="5"/>
    </row>
    <row r="2491" spans="1:22">
      <c r="A2491" t="s">
        <v>9775</v>
      </c>
      <c r="B2491" t="s">
        <v>9776</v>
      </c>
      <c r="C2491" t="s">
        <v>45</v>
      </c>
      <c r="D2491" s="9" t="s">
        <v>9777</v>
      </c>
      <c r="E2491" s="8">
        <f>ecommerce_dataset_updated[[#This Row],[Price (Rs.)]]+0</f>
        <v>74.900000000000006</v>
      </c>
      <c r="F2491" s="6" t="s">
        <v>53</v>
      </c>
      <c r="G2491" s="7">
        <f>ecommerce_dataset_updated[[#This Row],[Discount (%)]]+0</f>
        <v>5</v>
      </c>
      <c r="H2491" s="6" t="s">
        <v>2591</v>
      </c>
      <c r="I2491" s="6">
        <f>ecommerce_dataset_updated[[#This Row],['[Price (Rs.)']]]*ecommerce_dataset_updated[[#This Row],['[Discount (%)']]]/100</f>
        <v>3.7450000000000001</v>
      </c>
      <c r="J2491" s="6">
        <f>ecommerce_dataset_updated[[#This Row],[Final_Price(Rs.)]]+0</f>
        <v>71.16</v>
      </c>
      <c r="K2491" s="6">
        <f xml:space="preserve"> ecommerce_dataset_updated[[#This Row],['[Price (Rs.)']]]-ecommerce_dataset_updated[[#This Row],[Discount Amount _]]</f>
        <v>71.155000000000001</v>
      </c>
      <c r="L2491" t="s">
        <v>35</v>
      </c>
      <c r="M2491" t="s">
        <v>2395</v>
      </c>
      <c r="N2491" s="4" t="s">
        <v>154</v>
      </c>
      <c r="O2491" s="4" t="s">
        <v>14050</v>
      </c>
      <c r="P2491" s="4" t="s">
        <v>14079</v>
      </c>
      <c r="Q2491" s="5">
        <f>DATE(ecommerce_dataset_updated[[#This Row],[YYYY]],ecommerce_dataset_updated[[#This Row],[MM]],ecommerce_dataset_updated[[#This Row],[DD]])</f>
        <v>45565</v>
      </c>
      <c r="R2491" s="6" t="str">
        <f>TEXT(ecommerce_dataset_updated[[#This Row],['[Purchase_Date']]], "mmm")</f>
        <v>Sep</v>
      </c>
      <c r="S2491" s="6" t="str">
        <f>TEXT(ecommerce_dataset_updated[[#This Row],['[Purchase_Date']]], "ddd")</f>
        <v>Mon</v>
      </c>
      <c r="T2491" s="6">
        <f>ecommerce_dataset_updated[[#This Row],[Final_Price(Rs.) _]]-ecommerce_dataset_updated[[#This Row],['[Final_Price(Rs.)']]]</f>
        <v>-4.9999999999954525E-3</v>
      </c>
      <c r="U2491" s="6" t="b">
        <f xml:space="preserve"> AND(ecommerce_dataset_updated[[#This Row],[Final_Price(Rs.) _]]=ecommerce_dataset_updated[[#This Row],['[Final_Price(Rs.)']]])</f>
        <v>0</v>
      </c>
      <c r="V2491" s="5"/>
    </row>
    <row r="2492" spans="1:22">
      <c r="A2492" t="s">
        <v>9778</v>
      </c>
      <c r="B2492" t="s">
        <v>9779</v>
      </c>
      <c r="C2492" t="s">
        <v>45</v>
      </c>
      <c r="D2492" s="9" t="s">
        <v>9780</v>
      </c>
      <c r="E2492" s="8">
        <f>ecommerce_dataset_updated[[#This Row],[Price (Rs.)]]+0</f>
        <v>350.21</v>
      </c>
      <c r="F2492" s="6" t="s">
        <v>20</v>
      </c>
      <c r="G2492" s="7">
        <f>ecommerce_dataset_updated[[#This Row],[Discount (%)]]+0</f>
        <v>20</v>
      </c>
      <c r="H2492" s="6" t="s">
        <v>2359</v>
      </c>
      <c r="I2492" s="6">
        <f>ecommerce_dataset_updated[[#This Row],['[Price (Rs.)']]]*ecommerce_dataset_updated[[#This Row],['[Discount (%)']]]/100</f>
        <v>70.042000000000002</v>
      </c>
      <c r="J2492" s="6">
        <f>ecommerce_dataset_updated[[#This Row],[Final_Price(Rs.)]]+0</f>
        <v>280.17</v>
      </c>
      <c r="K2492" s="6">
        <f xml:space="preserve"> ecommerce_dataset_updated[[#This Row],['[Price (Rs.)']]]-ecommerce_dataset_updated[[#This Row],[Discount Amount _]]</f>
        <v>280.16800000000001</v>
      </c>
      <c r="L2492" t="s">
        <v>120</v>
      </c>
      <c r="M2492" t="s">
        <v>2111</v>
      </c>
      <c r="N2492" s="4" t="s">
        <v>14066</v>
      </c>
      <c r="O2492" s="4" t="s">
        <v>14067</v>
      </c>
      <c r="P2492" s="4" t="s">
        <v>14079</v>
      </c>
      <c r="Q2492" s="5">
        <f>DATE(ecommerce_dataset_updated[[#This Row],[YYYY]],ecommerce_dataset_updated[[#This Row],[MM]],ecommerce_dataset_updated[[#This Row],[DD]])</f>
        <v>45492</v>
      </c>
      <c r="R2492" s="6" t="str">
        <f>TEXT(ecommerce_dataset_updated[[#This Row],['[Purchase_Date']]], "mmm")</f>
        <v>Jul</v>
      </c>
      <c r="S2492" s="6" t="str">
        <f>TEXT(ecommerce_dataset_updated[[#This Row],['[Purchase_Date']]], "ddd")</f>
        <v>Fri</v>
      </c>
      <c r="T2492" s="6">
        <f>ecommerce_dataset_updated[[#This Row],[Final_Price(Rs.) _]]-ecommerce_dataset_updated[[#This Row],['[Final_Price(Rs.)']]]</f>
        <v>-2.0000000000095497E-3</v>
      </c>
      <c r="U2492" s="6" t="b">
        <f xml:space="preserve"> AND(ecommerce_dataset_updated[[#This Row],[Final_Price(Rs.) _]]=ecommerce_dataset_updated[[#This Row],['[Final_Price(Rs.)']]])</f>
        <v>0</v>
      </c>
      <c r="V2492" s="5"/>
    </row>
    <row r="2493" spans="1:22">
      <c r="A2493" t="s">
        <v>9781</v>
      </c>
      <c r="B2493" t="s">
        <v>9782</v>
      </c>
      <c r="C2493" t="s">
        <v>32</v>
      </c>
      <c r="D2493" s="9" t="s">
        <v>9783</v>
      </c>
      <c r="E2493" s="8">
        <f>ecommerce_dataset_updated[[#This Row],[Price (Rs.)]]+0</f>
        <v>43.23</v>
      </c>
      <c r="F2493" s="6" t="s">
        <v>154</v>
      </c>
      <c r="G2493" s="7">
        <f>ecommerce_dataset_updated[[#This Row],[Discount (%)]]+0</f>
        <v>30</v>
      </c>
      <c r="H2493" s="6" t="s">
        <v>9784</v>
      </c>
      <c r="I2493" s="6">
        <f>ecommerce_dataset_updated[[#This Row],['[Price (Rs.)']]]*ecommerce_dataset_updated[[#This Row],['[Discount (%)']]]/100</f>
        <v>12.968999999999999</v>
      </c>
      <c r="J2493" s="6">
        <f>ecommerce_dataset_updated[[#This Row],[Final_Price(Rs.)]]+0</f>
        <v>30.26</v>
      </c>
      <c r="K2493" s="6">
        <f xml:space="preserve"> ecommerce_dataset_updated[[#This Row],['[Price (Rs.)']]]-ecommerce_dataset_updated[[#This Row],[Discount Amount _]]</f>
        <v>30.260999999999996</v>
      </c>
      <c r="L2493" t="s">
        <v>28</v>
      </c>
      <c r="M2493" t="s">
        <v>816</v>
      </c>
      <c r="N2493" s="4" t="s">
        <v>14057</v>
      </c>
      <c r="O2493" s="4" t="s">
        <v>14067</v>
      </c>
      <c r="P2493" s="4" t="s">
        <v>14079</v>
      </c>
      <c r="Q2493" s="5">
        <f>DATE(ecommerce_dataset_updated[[#This Row],[YYYY]],ecommerce_dataset_updated[[#This Row],[MM]],ecommerce_dataset_updated[[#This Row],[DD]])</f>
        <v>45476</v>
      </c>
      <c r="R2493" s="6" t="str">
        <f>TEXT(ecommerce_dataset_updated[[#This Row],['[Purchase_Date']]], "mmm")</f>
        <v>Jul</v>
      </c>
      <c r="S2493" s="6" t="str">
        <f>TEXT(ecommerce_dataset_updated[[#This Row],['[Purchase_Date']]], "ddd")</f>
        <v>Wed</v>
      </c>
      <c r="T2493" s="6">
        <f>ecommerce_dataset_updated[[#This Row],[Final_Price(Rs.) _]]-ecommerce_dataset_updated[[#This Row],['[Final_Price(Rs.)']]]</f>
        <v>9.9999999999411671E-4</v>
      </c>
      <c r="U2493" s="6" t="b">
        <f xml:space="preserve"> AND(ecommerce_dataset_updated[[#This Row],[Final_Price(Rs.) _]]=ecommerce_dataset_updated[[#This Row],['[Final_Price(Rs.)']]])</f>
        <v>0</v>
      </c>
      <c r="V2493" s="5"/>
    </row>
    <row r="2494" spans="1:22">
      <c r="A2494" t="s">
        <v>9785</v>
      </c>
      <c r="B2494" t="s">
        <v>9786</v>
      </c>
      <c r="C2494" t="s">
        <v>32</v>
      </c>
      <c r="D2494" s="9" t="s">
        <v>9787</v>
      </c>
      <c r="E2494" s="8">
        <f>ecommerce_dataset_updated[[#This Row],[Price (Rs.)]]+0</f>
        <v>386.36</v>
      </c>
      <c r="F2494" s="6" t="s">
        <v>20</v>
      </c>
      <c r="G2494" s="7">
        <f>ecommerce_dataset_updated[[#This Row],[Discount (%)]]+0</f>
        <v>20</v>
      </c>
      <c r="H2494" s="6" t="s">
        <v>9788</v>
      </c>
      <c r="I2494" s="6">
        <f>ecommerce_dataset_updated[[#This Row],['[Price (Rs.)']]]*ecommerce_dataset_updated[[#This Row],['[Discount (%)']]]/100</f>
        <v>77.272000000000006</v>
      </c>
      <c r="J2494" s="6">
        <f>ecommerce_dataset_updated[[#This Row],[Final_Price(Rs.)]]+0</f>
        <v>309.08999999999997</v>
      </c>
      <c r="K2494" s="6">
        <f xml:space="preserve"> ecommerce_dataset_updated[[#This Row],['[Price (Rs.)']]]-ecommerce_dataset_updated[[#This Row],[Discount Amount _]]</f>
        <v>309.08800000000002</v>
      </c>
      <c r="L2494" t="s">
        <v>77</v>
      </c>
      <c r="M2494" t="s">
        <v>3191</v>
      </c>
      <c r="N2494" s="4" t="s">
        <v>14052</v>
      </c>
      <c r="O2494" s="4" t="s">
        <v>14051</v>
      </c>
      <c r="P2494" s="4" t="s">
        <v>14079</v>
      </c>
      <c r="Q2494" s="5">
        <f>DATE(ecommerce_dataset_updated[[#This Row],[YYYY]],ecommerce_dataset_updated[[#This Row],[MM]],ecommerce_dataset_updated[[#This Row],[DD]])</f>
        <v>45323</v>
      </c>
      <c r="R2494" s="6" t="str">
        <f>TEXT(ecommerce_dataset_updated[[#This Row],['[Purchase_Date']]], "mmm")</f>
        <v>Feb</v>
      </c>
      <c r="S2494" s="6" t="str">
        <f>TEXT(ecommerce_dataset_updated[[#This Row],['[Purchase_Date']]], "ddd")</f>
        <v>Thu</v>
      </c>
      <c r="T2494" s="6">
        <f>ecommerce_dataset_updated[[#This Row],[Final_Price(Rs.) _]]-ecommerce_dataset_updated[[#This Row],['[Final_Price(Rs.)']]]</f>
        <v>-1.9999999999527063E-3</v>
      </c>
      <c r="U2494" s="6" t="b">
        <f xml:space="preserve"> AND(ecommerce_dataset_updated[[#This Row],[Final_Price(Rs.) _]]=ecommerce_dataset_updated[[#This Row],['[Final_Price(Rs.)']]])</f>
        <v>0</v>
      </c>
      <c r="V2494" s="5"/>
    </row>
    <row r="2495" spans="1:22">
      <c r="A2495" t="s">
        <v>9789</v>
      </c>
      <c r="B2495" t="s">
        <v>9790</v>
      </c>
      <c r="C2495" t="s">
        <v>18</v>
      </c>
      <c r="D2495" s="9" t="s">
        <v>9791</v>
      </c>
      <c r="E2495" s="8">
        <f>ecommerce_dataset_updated[[#This Row],[Price (Rs.)]]+0</f>
        <v>172.92</v>
      </c>
      <c r="F2495" s="6" t="s">
        <v>47</v>
      </c>
      <c r="G2495" s="7">
        <f>ecommerce_dataset_updated[[#This Row],[Discount (%)]]+0</f>
        <v>50</v>
      </c>
      <c r="H2495" s="6" t="s">
        <v>9792</v>
      </c>
      <c r="I2495" s="6">
        <f>ecommerce_dataset_updated[[#This Row],['[Price (Rs.)']]]*ecommerce_dataset_updated[[#This Row],['[Discount (%)']]]/100</f>
        <v>86.46</v>
      </c>
      <c r="J2495" s="6">
        <f>ecommerce_dataset_updated[[#This Row],[Final_Price(Rs.)]]+0</f>
        <v>86.46</v>
      </c>
      <c r="K2495" s="6">
        <f xml:space="preserve"> ecommerce_dataset_updated[[#This Row],['[Price (Rs.)']]]-ecommerce_dataset_updated[[#This Row],[Discount Amount _]]</f>
        <v>86.46</v>
      </c>
      <c r="L2495" t="s">
        <v>120</v>
      </c>
      <c r="M2495" t="s">
        <v>3000</v>
      </c>
      <c r="N2495" s="4" t="s">
        <v>14057</v>
      </c>
      <c r="O2495" s="4" t="s">
        <v>14059</v>
      </c>
      <c r="P2495" s="4" t="s">
        <v>14079</v>
      </c>
      <c r="Q2495" s="5">
        <f>DATE(ecommerce_dataset_updated[[#This Row],[YYYY]],ecommerce_dataset_updated[[#This Row],[MM]],ecommerce_dataset_updated[[#This Row],[DD]])</f>
        <v>45415</v>
      </c>
      <c r="R2495" s="6" t="str">
        <f>TEXT(ecommerce_dataset_updated[[#This Row],['[Purchase_Date']]], "mmm")</f>
        <v>May</v>
      </c>
      <c r="S2495" s="6" t="str">
        <f>TEXT(ecommerce_dataset_updated[[#This Row],['[Purchase_Date']]], "ddd")</f>
        <v>Fri</v>
      </c>
      <c r="T2495" s="6">
        <f>ecommerce_dataset_updated[[#This Row],[Final_Price(Rs.) _]]-ecommerce_dataset_updated[[#This Row],['[Final_Price(Rs.)']]]</f>
        <v>0</v>
      </c>
      <c r="U2495" s="6" t="b">
        <f xml:space="preserve"> AND(ecommerce_dataset_updated[[#This Row],[Final_Price(Rs.) _]]=ecommerce_dataset_updated[[#This Row],['[Final_Price(Rs.)']]])</f>
        <v>1</v>
      </c>
      <c r="V2495" s="5"/>
    </row>
    <row r="2496" spans="1:22">
      <c r="A2496" t="s">
        <v>9793</v>
      </c>
      <c r="B2496" t="s">
        <v>9794</v>
      </c>
      <c r="C2496" t="s">
        <v>45</v>
      </c>
      <c r="D2496" s="9" t="s">
        <v>9795</v>
      </c>
      <c r="E2496" s="8">
        <f>ecommerce_dataset_updated[[#This Row],[Price (Rs.)]]+0</f>
        <v>25.98</v>
      </c>
      <c r="F2496" s="6" t="s">
        <v>12</v>
      </c>
      <c r="G2496" s="7">
        <f>ecommerce_dataset_updated[[#This Row],[Discount (%)]]+0</f>
        <v>15</v>
      </c>
      <c r="H2496" s="6" t="s">
        <v>9796</v>
      </c>
      <c r="I2496" s="6">
        <f>ecommerce_dataset_updated[[#This Row],['[Price (Rs.)']]]*ecommerce_dataset_updated[[#This Row],['[Discount (%)']]]/100</f>
        <v>3.8969999999999998</v>
      </c>
      <c r="J2496" s="6">
        <f>ecommerce_dataset_updated[[#This Row],[Final_Price(Rs.)]]+0</f>
        <v>22.08</v>
      </c>
      <c r="K2496" s="6">
        <f xml:space="preserve"> ecommerce_dataset_updated[[#This Row],['[Price (Rs.)']]]-ecommerce_dataset_updated[[#This Row],[Discount Amount _]]</f>
        <v>22.083000000000002</v>
      </c>
      <c r="L2496" t="s">
        <v>14</v>
      </c>
      <c r="M2496" t="s">
        <v>389</v>
      </c>
      <c r="N2496" s="4" t="s">
        <v>14063</v>
      </c>
      <c r="O2496" s="4" t="s">
        <v>14050</v>
      </c>
      <c r="P2496" s="4" t="s">
        <v>14079</v>
      </c>
      <c r="Q2496" s="5">
        <f>DATE(ecommerce_dataset_updated[[#This Row],[YYYY]],ecommerce_dataset_updated[[#This Row],[MM]],ecommerce_dataset_updated[[#This Row],[DD]])</f>
        <v>45552</v>
      </c>
      <c r="R2496" s="6" t="str">
        <f>TEXT(ecommerce_dataset_updated[[#This Row],['[Purchase_Date']]], "mmm")</f>
        <v>Sep</v>
      </c>
      <c r="S2496" s="6" t="str">
        <f>TEXT(ecommerce_dataset_updated[[#This Row],['[Purchase_Date']]], "ddd")</f>
        <v>Tue</v>
      </c>
      <c r="T2496" s="6">
        <f>ecommerce_dataset_updated[[#This Row],[Final_Price(Rs.) _]]-ecommerce_dataset_updated[[#This Row],['[Final_Price(Rs.)']]]</f>
        <v>3.0000000000036664E-3</v>
      </c>
      <c r="U2496" s="6" t="b">
        <f xml:space="preserve"> AND(ecommerce_dataset_updated[[#This Row],[Final_Price(Rs.) _]]=ecommerce_dataset_updated[[#This Row],['[Final_Price(Rs.)']]])</f>
        <v>0</v>
      </c>
      <c r="V2496" s="5"/>
    </row>
    <row r="2497" spans="1:22">
      <c r="A2497" t="s">
        <v>9797</v>
      </c>
      <c r="B2497" t="s">
        <v>9798</v>
      </c>
      <c r="C2497" t="s">
        <v>18</v>
      </c>
      <c r="D2497" s="9" t="s">
        <v>9799</v>
      </c>
      <c r="E2497" s="8">
        <f>ecommerce_dataset_updated[[#This Row],[Price (Rs.)]]+0</f>
        <v>435.14</v>
      </c>
      <c r="F2497" s="6" t="s">
        <v>12</v>
      </c>
      <c r="G2497" s="7">
        <f>ecommerce_dataset_updated[[#This Row],[Discount (%)]]+0</f>
        <v>15</v>
      </c>
      <c r="H2497" s="6" t="s">
        <v>9800</v>
      </c>
      <c r="I2497" s="6">
        <f>ecommerce_dataset_updated[[#This Row],['[Price (Rs.)']]]*ecommerce_dataset_updated[[#This Row],['[Discount (%)']]]/100</f>
        <v>65.271000000000001</v>
      </c>
      <c r="J2497" s="6">
        <f>ecommerce_dataset_updated[[#This Row],[Final_Price(Rs.)]]+0</f>
        <v>369.87</v>
      </c>
      <c r="K2497" s="6">
        <f xml:space="preserve"> ecommerce_dataset_updated[[#This Row],['[Price (Rs.)']]]-ecommerce_dataset_updated[[#This Row],[Discount Amount _]]</f>
        <v>369.86899999999997</v>
      </c>
      <c r="L2497" t="s">
        <v>120</v>
      </c>
      <c r="M2497" t="s">
        <v>3093</v>
      </c>
      <c r="N2497" s="4" t="s">
        <v>14054</v>
      </c>
      <c r="O2497" s="4" t="s">
        <v>75</v>
      </c>
      <c r="P2497" s="4" t="s">
        <v>14079</v>
      </c>
      <c r="Q2497" s="5">
        <f>DATE(ecommerce_dataset_updated[[#This Row],[YYYY]],ecommerce_dataset_updated[[#This Row],[MM]],ecommerce_dataset_updated[[#This Row],[DD]])</f>
        <v>45592</v>
      </c>
      <c r="R2497" s="6" t="str">
        <f>TEXT(ecommerce_dataset_updated[[#This Row],['[Purchase_Date']]], "mmm")</f>
        <v>Oct</v>
      </c>
      <c r="S2497" s="6" t="str">
        <f>TEXT(ecommerce_dataset_updated[[#This Row],['[Purchase_Date']]], "ddd")</f>
        <v>Sun</v>
      </c>
      <c r="T2497" s="6">
        <f>ecommerce_dataset_updated[[#This Row],[Final_Price(Rs.) _]]-ecommerce_dataset_updated[[#This Row],['[Final_Price(Rs.)']]]</f>
        <v>-1.0000000000331966E-3</v>
      </c>
      <c r="U2497" s="6" t="b">
        <f xml:space="preserve"> AND(ecommerce_dataset_updated[[#This Row],[Final_Price(Rs.) _]]=ecommerce_dataset_updated[[#This Row],['[Final_Price(Rs.)']]])</f>
        <v>0</v>
      </c>
      <c r="V2497" s="5"/>
    </row>
    <row r="2498" spans="1:22">
      <c r="A2498" t="s">
        <v>9801</v>
      </c>
      <c r="B2498" t="s">
        <v>9802</v>
      </c>
      <c r="C2498" t="s">
        <v>45</v>
      </c>
      <c r="D2498" s="9" t="s">
        <v>9803</v>
      </c>
      <c r="E2498" s="8">
        <f>ecommerce_dataset_updated[[#This Row],[Price (Rs.)]]+0</f>
        <v>134.41999999999999</v>
      </c>
      <c r="F2498" s="6" t="s">
        <v>26</v>
      </c>
      <c r="G2498" s="7">
        <f>ecommerce_dataset_updated[[#This Row],[Discount (%)]]+0</f>
        <v>25</v>
      </c>
      <c r="H2498" s="6" t="s">
        <v>9804</v>
      </c>
      <c r="I2498" s="6">
        <f>ecommerce_dataset_updated[[#This Row],['[Price (Rs.)']]]*ecommerce_dataset_updated[[#This Row],['[Discount (%)']]]/100</f>
        <v>33.604999999999997</v>
      </c>
      <c r="J2498" s="6">
        <f>ecommerce_dataset_updated[[#This Row],[Final_Price(Rs.)]]+0</f>
        <v>100.81</v>
      </c>
      <c r="K2498" s="6">
        <f xml:space="preserve"> ecommerce_dataset_updated[[#This Row],['[Price (Rs.)']]]-ecommerce_dataset_updated[[#This Row],[Discount Amount _]]</f>
        <v>100.815</v>
      </c>
      <c r="L2498" t="s">
        <v>120</v>
      </c>
      <c r="M2498" t="s">
        <v>1024</v>
      </c>
      <c r="N2498" s="4" t="s">
        <v>14053</v>
      </c>
      <c r="O2498" s="4" t="s">
        <v>14062</v>
      </c>
      <c r="P2498" s="4" t="s">
        <v>14079</v>
      </c>
      <c r="Q2498" s="5">
        <f>DATE(ecommerce_dataset_updated[[#This Row],[YYYY]],ecommerce_dataset_updated[[#This Row],[MM]],ecommerce_dataset_updated[[#This Row],[DD]])</f>
        <v>45447</v>
      </c>
      <c r="R2498" s="6" t="str">
        <f>TEXT(ecommerce_dataset_updated[[#This Row],['[Purchase_Date']]], "mmm")</f>
        <v>Jun</v>
      </c>
      <c r="S2498" s="6" t="str">
        <f>TEXT(ecommerce_dataset_updated[[#This Row],['[Purchase_Date']]], "ddd")</f>
        <v>Tue</v>
      </c>
      <c r="T2498" s="6">
        <f>ecommerce_dataset_updated[[#This Row],[Final_Price(Rs.) _]]-ecommerce_dataset_updated[[#This Row],['[Final_Price(Rs.)']]]</f>
        <v>4.9999999999954525E-3</v>
      </c>
      <c r="U2498" s="6" t="b">
        <f xml:space="preserve"> AND(ecommerce_dataset_updated[[#This Row],[Final_Price(Rs.) _]]=ecommerce_dataset_updated[[#This Row],['[Final_Price(Rs.)']]])</f>
        <v>0</v>
      </c>
      <c r="V2498" s="5"/>
    </row>
    <row r="2499" spans="1:22">
      <c r="A2499" t="s">
        <v>9805</v>
      </c>
      <c r="B2499" t="s">
        <v>9806</v>
      </c>
      <c r="C2499" t="s">
        <v>10</v>
      </c>
      <c r="D2499" s="9" t="s">
        <v>9807</v>
      </c>
      <c r="E2499" s="8">
        <f>ecommerce_dataset_updated[[#This Row],[Price (Rs.)]]+0</f>
        <v>296.55</v>
      </c>
      <c r="F2499" s="6" t="s">
        <v>53</v>
      </c>
      <c r="G2499" s="7">
        <f>ecommerce_dataset_updated[[#This Row],[Discount (%)]]+0</f>
        <v>5</v>
      </c>
      <c r="H2499" s="6" t="s">
        <v>9808</v>
      </c>
      <c r="I2499" s="6">
        <f>ecommerce_dataset_updated[[#This Row],['[Price (Rs.)']]]*ecommerce_dataset_updated[[#This Row],['[Discount (%)']]]/100</f>
        <v>14.827500000000001</v>
      </c>
      <c r="J2499" s="6">
        <f>ecommerce_dataset_updated[[#This Row],[Final_Price(Rs.)]]+0</f>
        <v>281.72000000000003</v>
      </c>
      <c r="K2499" s="6">
        <f xml:space="preserve"> ecommerce_dataset_updated[[#This Row],['[Price (Rs.)']]]-ecommerce_dataset_updated[[#This Row],[Discount Amount _]]</f>
        <v>281.72250000000003</v>
      </c>
      <c r="L2499" t="s">
        <v>28</v>
      </c>
      <c r="M2499" t="s">
        <v>905</v>
      </c>
      <c r="N2499" s="4" t="s">
        <v>14055</v>
      </c>
      <c r="O2499" s="4" t="s">
        <v>14067</v>
      </c>
      <c r="P2499" s="4" t="s">
        <v>14079</v>
      </c>
      <c r="Q2499" s="5">
        <f>DATE(ecommerce_dataset_updated[[#This Row],[YYYY]],ecommerce_dataset_updated[[#This Row],[MM]],ecommerce_dataset_updated[[#This Row],[DD]])</f>
        <v>45481</v>
      </c>
      <c r="R2499" s="6" t="str">
        <f>TEXT(ecommerce_dataset_updated[[#This Row],['[Purchase_Date']]], "mmm")</f>
        <v>Jul</v>
      </c>
      <c r="S2499" s="6" t="str">
        <f>TEXT(ecommerce_dataset_updated[[#This Row],['[Purchase_Date']]], "ddd")</f>
        <v>Mon</v>
      </c>
      <c r="T2499" s="6">
        <f>ecommerce_dataset_updated[[#This Row],[Final_Price(Rs.) _]]-ecommerce_dataset_updated[[#This Row],['[Final_Price(Rs.)']]]</f>
        <v>2.4999999999977263E-3</v>
      </c>
      <c r="U2499" s="6" t="b">
        <f xml:space="preserve"> AND(ecommerce_dataset_updated[[#This Row],[Final_Price(Rs.) _]]=ecommerce_dataset_updated[[#This Row],['[Final_Price(Rs.)']]])</f>
        <v>0</v>
      </c>
      <c r="V2499" s="5"/>
    </row>
    <row r="2500" spans="1:22">
      <c r="A2500" t="s">
        <v>9809</v>
      </c>
      <c r="B2500" t="s">
        <v>9810</v>
      </c>
      <c r="C2500" t="s">
        <v>68</v>
      </c>
      <c r="D2500" s="9" t="s">
        <v>9811</v>
      </c>
      <c r="E2500" s="8">
        <f>ecommerce_dataset_updated[[#This Row],[Price (Rs.)]]+0</f>
        <v>105.52</v>
      </c>
      <c r="F2500" s="6" t="s">
        <v>107</v>
      </c>
      <c r="G2500" s="7">
        <f>ecommerce_dataset_updated[[#This Row],[Discount (%)]]+0</f>
        <v>0</v>
      </c>
      <c r="H2500" s="6" t="s">
        <v>9811</v>
      </c>
      <c r="I2500" s="6">
        <f>ecommerce_dataset_updated[[#This Row],['[Price (Rs.)']]]*ecommerce_dataset_updated[[#This Row],['[Discount (%)']]]/100</f>
        <v>0</v>
      </c>
      <c r="J2500" s="6">
        <f>ecommerce_dataset_updated[[#This Row],[Final_Price(Rs.)]]+0</f>
        <v>105.52</v>
      </c>
      <c r="K2500" s="6">
        <f xml:space="preserve"> ecommerce_dataset_updated[[#This Row],['[Price (Rs.)']]]-ecommerce_dataset_updated[[#This Row],[Discount Amount _]]</f>
        <v>105.52</v>
      </c>
      <c r="L2500" t="s">
        <v>14</v>
      </c>
      <c r="M2500" t="s">
        <v>583</v>
      </c>
      <c r="N2500" s="4" t="s">
        <v>26</v>
      </c>
      <c r="O2500" s="4" t="s">
        <v>14059</v>
      </c>
      <c r="P2500" s="4" t="s">
        <v>14079</v>
      </c>
      <c r="Q2500" s="5">
        <f>DATE(ecommerce_dataset_updated[[#This Row],[YYYY]],ecommerce_dataset_updated[[#This Row],[MM]],ecommerce_dataset_updated[[#This Row],[DD]])</f>
        <v>45437</v>
      </c>
      <c r="R2500" s="6" t="str">
        <f>TEXT(ecommerce_dataset_updated[[#This Row],['[Purchase_Date']]], "mmm")</f>
        <v>May</v>
      </c>
      <c r="S2500" s="6" t="str">
        <f>TEXT(ecommerce_dataset_updated[[#This Row],['[Purchase_Date']]], "ddd")</f>
        <v>Sat</v>
      </c>
      <c r="T2500" s="6">
        <f>ecommerce_dataset_updated[[#This Row],[Final_Price(Rs.) _]]-ecommerce_dataset_updated[[#This Row],['[Final_Price(Rs.)']]]</f>
        <v>0</v>
      </c>
      <c r="U2500" s="6" t="b">
        <f xml:space="preserve"> AND(ecommerce_dataset_updated[[#This Row],[Final_Price(Rs.) _]]=ecommerce_dataset_updated[[#This Row],['[Final_Price(Rs.)']]])</f>
        <v>1</v>
      </c>
      <c r="V2500" s="5"/>
    </row>
    <row r="2501" spans="1:22">
      <c r="A2501" t="s">
        <v>9812</v>
      </c>
      <c r="B2501" t="s">
        <v>9813</v>
      </c>
      <c r="C2501" t="s">
        <v>32</v>
      </c>
      <c r="D2501" s="9" t="s">
        <v>9814</v>
      </c>
      <c r="E2501" s="8">
        <f>ecommerce_dataset_updated[[#This Row],[Price (Rs.)]]+0</f>
        <v>338.82</v>
      </c>
      <c r="F2501" s="6" t="s">
        <v>47</v>
      </c>
      <c r="G2501" s="7">
        <f>ecommerce_dataset_updated[[#This Row],[Discount (%)]]+0</f>
        <v>50</v>
      </c>
      <c r="H2501" s="6" t="s">
        <v>9815</v>
      </c>
      <c r="I2501" s="6">
        <f>ecommerce_dataset_updated[[#This Row],['[Price (Rs.)']]]*ecommerce_dataset_updated[[#This Row],['[Discount (%)']]]/100</f>
        <v>169.41</v>
      </c>
      <c r="J2501" s="6">
        <f>ecommerce_dataset_updated[[#This Row],[Final_Price(Rs.)]]+0</f>
        <v>169.41</v>
      </c>
      <c r="K2501" s="6">
        <f xml:space="preserve"> ecommerce_dataset_updated[[#This Row],['[Price (Rs.)']]]-ecommerce_dataset_updated[[#This Row],[Discount Amount _]]</f>
        <v>169.41</v>
      </c>
      <c r="L2501" t="s">
        <v>14</v>
      </c>
      <c r="M2501" t="s">
        <v>1177</v>
      </c>
      <c r="N2501" s="4" t="s">
        <v>14066</v>
      </c>
      <c r="O2501" s="4" t="s">
        <v>14059</v>
      </c>
      <c r="P2501" s="4" t="s">
        <v>14079</v>
      </c>
      <c r="Q2501" s="5">
        <f>DATE(ecommerce_dataset_updated[[#This Row],[YYYY]],ecommerce_dataset_updated[[#This Row],[MM]],ecommerce_dataset_updated[[#This Row],[DD]])</f>
        <v>45431</v>
      </c>
      <c r="R2501" s="6" t="str">
        <f>TEXT(ecommerce_dataset_updated[[#This Row],['[Purchase_Date']]], "mmm")</f>
        <v>May</v>
      </c>
      <c r="S2501" s="6" t="str">
        <f>TEXT(ecommerce_dataset_updated[[#This Row],['[Purchase_Date']]], "ddd")</f>
        <v>Sun</v>
      </c>
      <c r="T2501" s="6">
        <f>ecommerce_dataset_updated[[#This Row],[Final_Price(Rs.) _]]-ecommerce_dataset_updated[[#This Row],['[Final_Price(Rs.)']]]</f>
        <v>0</v>
      </c>
      <c r="U2501" s="6" t="b">
        <f xml:space="preserve"> AND(ecommerce_dataset_updated[[#This Row],[Final_Price(Rs.) _]]=ecommerce_dataset_updated[[#This Row],['[Final_Price(Rs.)']]])</f>
        <v>1</v>
      </c>
      <c r="V2501" s="5"/>
    </row>
    <row r="2502" spans="1:22">
      <c r="A2502" t="s">
        <v>9816</v>
      </c>
      <c r="B2502" t="s">
        <v>9817</v>
      </c>
      <c r="C2502" t="s">
        <v>114</v>
      </c>
      <c r="D2502" s="9" t="s">
        <v>9818</v>
      </c>
      <c r="E2502" s="8">
        <f>ecommerce_dataset_updated[[#This Row],[Price (Rs.)]]+0</f>
        <v>165.23</v>
      </c>
      <c r="F2502" s="6" t="s">
        <v>12</v>
      </c>
      <c r="G2502" s="7">
        <f>ecommerce_dataset_updated[[#This Row],[Discount (%)]]+0</f>
        <v>15</v>
      </c>
      <c r="H2502" s="6" t="s">
        <v>9819</v>
      </c>
      <c r="I2502" s="6">
        <f>ecommerce_dataset_updated[[#This Row],['[Price (Rs.)']]]*ecommerce_dataset_updated[[#This Row],['[Discount (%)']]]/100</f>
        <v>24.784499999999998</v>
      </c>
      <c r="J2502" s="6">
        <f>ecommerce_dataset_updated[[#This Row],[Final_Price(Rs.)]]+0</f>
        <v>140.44999999999999</v>
      </c>
      <c r="K2502" s="6">
        <f xml:space="preserve"> ecommerce_dataset_updated[[#This Row],['[Price (Rs.)']]]-ecommerce_dataset_updated[[#This Row],[Discount Amount _]]</f>
        <v>140.44549999999998</v>
      </c>
      <c r="L2502" t="s">
        <v>120</v>
      </c>
      <c r="M2502" t="s">
        <v>2568</v>
      </c>
      <c r="N2502" s="4" t="s">
        <v>14053</v>
      </c>
      <c r="O2502" s="4" t="s">
        <v>14051</v>
      </c>
      <c r="P2502" s="4" t="s">
        <v>14079</v>
      </c>
      <c r="Q2502" s="5">
        <f>DATE(ecommerce_dataset_updated[[#This Row],[YYYY]],ecommerce_dataset_updated[[#This Row],[MM]],ecommerce_dataset_updated[[#This Row],[DD]])</f>
        <v>45326</v>
      </c>
      <c r="R2502" s="6" t="str">
        <f>TEXT(ecommerce_dataset_updated[[#This Row],['[Purchase_Date']]], "mmm")</f>
        <v>Feb</v>
      </c>
      <c r="S2502" s="6" t="str">
        <f>TEXT(ecommerce_dataset_updated[[#This Row],['[Purchase_Date']]], "ddd")</f>
        <v>Sun</v>
      </c>
      <c r="T2502" s="6">
        <f>ecommerce_dataset_updated[[#This Row],[Final_Price(Rs.) _]]-ecommerce_dataset_updated[[#This Row],['[Final_Price(Rs.)']]]</f>
        <v>-4.500000000007276E-3</v>
      </c>
      <c r="U2502" s="6" t="b">
        <f xml:space="preserve"> AND(ecommerce_dataset_updated[[#This Row],[Final_Price(Rs.) _]]=ecommerce_dataset_updated[[#This Row],['[Final_Price(Rs.)']]])</f>
        <v>0</v>
      </c>
      <c r="V2502" s="5"/>
    </row>
    <row r="2503" spans="1:22">
      <c r="A2503" t="s">
        <v>9820</v>
      </c>
      <c r="B2503" t="s">
        <v>9821</v>
      </c>
      <c r="C2503" t="s">
        <v>114</v>
      </c>
      <c r="D2503" s="9" t="s">
        <v>9822</v>
      </c>
      <c r="E2503" s="8">
        <f>ecommerce_dataset_updated[[#This Row],[Price (Rs.)]]+0</f>
        <v>384.9</v>
      </c>
      <c r="F2503" s="6" t="s">
        <v>20</v>
      </c>
      <c r="G2503" s="7">
        <f>ecommerce_dataset_updated[[#This Row],[Discount (%)]]+0</f>
        <v>20</v>
      </c>
      <c r="H2503" s="6" t="s">
        <v>9823</v>
      </c>
      <c r="I2503" s="6">
        <f>ecommerce_dataset_updated[[#This Row],['[Price (Rs.)']]]*ecommerce_dataset_updated[[#This Row],['[Discount (%)']]]/100</f>
        <v>76.98</v>
      </c>
      <c r="J2503" s="6">
        <f>ecommerce_dataset_updated[[#This Row],[Final_Price(Rs.)]]+0</f>
        <v>307.92</v>
      </c>
      <c r="K2503" s="6">
        <f xml:space="preserve"> ecommerce_dataset_updated[[#This Row],['[Price (Rs.)']]]-ecommerce_dataset_updated[[#This Row],[Discount Amount _]]</f>
        <v>307.91999999999996</v>
      </c>
      <c r="L2503" t="s">
        <v>35</v>
      </c>
      <c r="M2503" t="s">
        <v>1809</v>
      </c>
      <c r="N2503" s="4" t="s">
        <v>14067</v>
      </c>
      <c r="O2503" s="4" t="s">
        <v>14055</v>
      </c>
      <c r="P2503" s="4" t="s">
        <v>14079</v>
      </c>
      <c r="Q2503" s="5">
        <f>DATE(ecommerce_dataset_updated[[#This Row],[YYYY]],ecommerce_dataset_updated[[#This Row],[MM]],ecommerce_dataset_updated[[#This Row],[DD]])</f>
        <v>45511</v>
      </c>
      <c r="R2503" s="6" t="str">
        <f>TEXT(ecommerce_dataset_updated[[#This Row],['[Purchase_Date']]], "mmm")</f>
        <v>Aug</v>
      </c>
      <c r="S2503" s="6" t="str">
        <f>TEXT(ecommerce_dataset_updated[[#This Row],['[Purchase_Date']]], "ddd")</f>
        <v>Wed</v>
      </c>
      <c r="T2503" s="6">
        <f>ecommerce_dataset_updated[[#This Row],[Final_Price(Rs.) _]]-ecommerce_dataset_updated[[#This Row],['[Final_Price(Rs.)']]]</f>
        <v>0</v>
      </c>
      <c r="U2503" s="6" t="b">
        <f xml:space="preserve"> AND(ecommerce_dataset_updated[[#This Row],[Final_Price(Rs.) _]]=ecommerce_dataset_updated[[#This Row],['[Final_Price(Rs.)']]])</f>
        <v>1</v>
      </c>
      <c r="V2503" s="5"/>
    </row>
    <row r="2504" spans="1:22">
      <c r="A2504" t="s">
        <v>9824</v>
      </c>
      <c r="B2504" t="s">
        <v>9825</v>
      </c>
      <c r="C2504" t="s">
        <v>68</v>
      </c>
      <c r="D2504" s="9" t="s">
        <v>9826</v>
      </c>
      <c r="E2504" s="8">
        <f>ecommerce_dataset_updated[[#This Row],[Price (Rs.)]]+0</f>
        <v>423.56</v>
      </c>
      <c r="F2504" s="6" t="s">
        <v>53</v>
      </c>
      <c r="G2504" s="7">
        <f>ecommerce_dataset_updated[[#This Row],[Discount (%)]]+0</f>
        <v>5</v>
      </c>
      <c r="H2504" s="6" t="s">
        <v>9827</v>
      </c>
      <c r="I2504" s="6">
        <f>ecommerce_dataset_updated[[#This Row],['[Price (Rs.)']]]*ecommerce_dataset_updated[[#This Row],['[Discount (%)']]]/100</f>
        <v>21.178000000000001</v>
      </c>
      <c r="J2504" s="6">
        <f>ecommerce_dataset_updated[[#This Row],[Final_Price(Rs.)]]+0</f>
        <v>402.38</v>
      </c>
      <c r="K2504" s="6">
        <f xml:space="preserve"> ecommerce_dataset_updated[[#This Row],['[Price (Rs.)']]]-ecommerce_dataset_updated[[#This Row],[Discount Amount _]]</f>
        <v>402.38200000000001</v>
      </c>
      <c r="L2504" t="s">
        <v>14</v>
      </c>
      <c r="M2504" t="s">
        <v>3686</v>
      </c>
      <c r="N2504" s="4" t="s">
        <v>14055</v>
      </c>
      <c r="O2504" s="4" t="s">
        <v>14062</v>
      </c>
      <c r="P2504" s="4" t="s">
        <v>14079</v>
      </c>
      <c r="Q2504" s="5">
        <f>DATE(ecommerce_dataset_updated[[#This Row],[YYYY]],ecommerce_dataset_updated[[#This Row],[MM]],ecommerce_dataset_updated[[#This Row],[DD]])</f>
        <v>45451</v>
      </c>
      <c r="R2504" s="6" t="str">
        <f>TEXT(ecommerce_dataset_updated[[#This Row],['[Purchase_Date']]], "mmm")</f>
        <v>Jun</v>
      </c>
      <c r="S2504" s="6" t="str">
        <f>TEXT(ecommerce_dataset_updated[[#This Row],['[Purchase_Date']]], "ddd")</f>
        <v>Sat</v>
      </c>
      <c r="T2504" s="6">
        <f>ecommerce_dataset_updated[[#This Row],[Final_Price(Rs.) _]]-ecommerce_dataset_updated[[#This Row],['[Final_Price(Rs.)']]]</f>
        <v>2.0000000000095497E-3</v>
      </c>
      <c r="U2504" s="6" t="b">
        <f xml:space="preserve"> AND(ecommerce_dataset_updated[[#This Row],[Final_Price(Rs.) _]]=ecommerce_dataset_updated[[#This Row],['[Final_Price(Rs.)']]])</f>
        <v>0</v>
      </c>
      <c r="V2504" s="5"/>
    </row>
    <row r="2505" spans="1:22">
      <c r="A2505" t="s">
        <v>9828</v>
      </c>
      <c r="B2505" t="s">
        <v>9829</v>
      </c>
      <c r="C2505" t="s">
        <v>39</v>
      </c>
      <c r="D2505" s="9" t="s">
        <v>9830</v>
      </c>
      <c r="E2505" s="8">
        <f>ecommerce_dataset_updated[[#This Row],[Price (Rs.)]]+0</f>
        <v>139.84</v>
      </c>
      <c r="F2505" s="6" t="s">
        <v>107</v>
      </c>
      <c r="G2505" s="7">
        <f>ecommerce_dataset_updated[[#This Row],[Discount (%)]]+0</f>
        <v>0</v>
      </c>
      <c r="H2505" s="6" t="s">
        <v>9830</v>
      </c>
      <c r="I2505" s="6">
        <f>ecommerce_dataset_updated[[#This Row],['[Price (Rs.)']]]*ecommerce_dataset_updated[[#This Row],['[Discount (%)']]]/100</f>
        <v>0</v>
      </c>
      <c r="J2505" s="6">
        <f>ecommerce_dataset_updated[[#This Row],[Final_Price(Rs.)]]+0</f>
        <v>139.84</v>
      </c>
      <c r="K2505" s="6">
        <f xml:space="preserve"> ecommerce_dataset_updated[[#This Row],['[Price (Rs.)']]]-ecommerce_dataset_updated[[#This Row],[Discount Amount _]]</f>
        <v>139.84</v>
      </c>
      <c r="L2505" t="s">
        <v>35</v>
      </c>
      <c r="M2505" t="s">
        <v>65</v>
      </c>
      <c r="N2505" s="4" t="s">
        <v>14060</v>
      </c>
      <c r="O2505" s="4" t="s">
        <v>14051</v>
      </c>
      <c r="P2505" s="4" t="s">
        <v>14079</v>
      </c>
      <c r="Q2505" s="5">
        <f>DATE(ecommerce_dataset_updated[[#This Row],[YYYY]],ecommerce_dataset_updated[[#This Row],[MM]],ecommerce_dataset_updated[[#This Row],[DD]])</f>
        <v>45348</v>
      </c>
      <c r="R2505" s="6" t="str">
        <f>TEXT(ecommerce_dataset_updated[[#This Row],['[Purchase_Date']]], "mmm")</f>
        <v>Feb</v>
      </c>
      <c r="S2505" s="6" t="str">
        <f>TEXT(ecommerce_dataset_updated[[#This Row],['[Purchase_Date']]], "ddd")</f>
        <v>Mon</v>
      </c>
      <c r="T2505" s="6">
        <f>ecommerce_dataset_updated[[#This Row],[Final_Price(Rs.) _]]-ecommerce_dataset_updated[[#This Row],['[Final_Price(Rs.)']]]</f>
        <v>0</v>
      </c>
      <c r="U2505" s="6" t="b">
        <f xml:space="preserve"> AND(ecommerce_dataset_updated[[#This Row],[Final_Price(Rs.) _]]=ecommerce_dataset_updated[[#This Row],['[Final_Price(Rs.)']]])</f>
        <v>1</v>
      </c>
      <c r="V2505" s="5"/>
    </row>
    <row r="2506" spans="1:22">
      <c r="A2506" t="s">
        <v>9831</v>
      </c>
      <c r="B2506" t="s">
        <v>9832</v>
      </c>
      <c r="C2506" t="s">
        <v>45</v>
      </c>
      <c r="D2506" s="9" t="s">
        <v>9833</v>
      </c>
      <c r="E2506" s="8">
        <f>ecommerce_dataset_updated[[#This Row],[Price (Rs.)]]+0</f>
        <v>492.78</v>
      </c>
      <c r="F2506" s="6" t="s">
        <v>53</v>
      </c>
      <c r="G2506" s="7">
        <f>ecommerce_dataset_updated[[#This Row],[Discount (%)]]+0</f>
        <v>5</v>
      </c>
      <c r="H2506" s="6" t="s">
        <v>9834</v>
      </c>
      <c r="I2506" s="6">
        <f>ecommerce_dataset_updated[[#This Row],['[Price (Rs.)']]]*ecommerce_dataset_updated[[#This Row],['[Discount (%)']]]/100</f>
        <v>24.638999999999996</v>
      </c>
      <c r="J2506" s="6">
        <f>ecommerce_dataset_updated[[#This Row],[Final_Price(Rs.)]]+0</f>
        <v>468.14</v>
      </c>
      <c r="K2506" s="6">
        <f xml:space="preserve"> ecommerce_dataset_updated[[#This Row],['[Price (Rs.)']]]-ecommerce_dataset_updated[[#This Row],[Discount Amount _]]</f>
        <v>468.14099999999996</v>
      </c>
      <c r="L2506" t="s">
        <v>120</v>
      </c>
      <c r="M2506" t="s">
        <v>2306</v>
      </c>
      <c r="N2506" s="4" t="s">
        <v>14060</v>
      </c>
      <c r="O2506" s="4" t="s">
        <v>14055</v>
      </c>
      <c r="P2506" s="4" t="s">
        <v>14079</v>
      </c>
      <c r="Q2506" s="5">
        <f>DATE(ecommerce_dataset_updated[[#This Row],[YYYY]],ecommerce_dataset_updated[[#This Row],[MM]],ecommerce_dataset_updated[[#This Row],[DD]])</f>
        <v>45530</v>
      </c>
      <c r="R2506" s="6" t="str">
        <f>TEXT(ecommerce_dataset_updated[[#This Row],['[Purchase_Date']]], "mmm")</f>
        <v>Aug</v>
      </c>
      <c r="S2506" s="6" t="str">
        <f>TEXT(ecommerce_dataset_updated[[#This Row],['[Purchase_Date']]], "ddd")</f>
        <v>Mon</v>
      </c>
      <c r="T2506" s="6">
        <f>ecommerce_dataset_updated[[#This Row],[Final_Price(Rs.) _]]-ecommerce_dataset_updated[[#This Row],['[Final_Price(Rs.)']]]</f>
        <v>9.9999999997635314E-4</v>
      </c>
      <c r="U2506" s="6" t="b">
        <f xml:space="preserve"> AND(ecommerce_dataset_updated[[#This Row],[Final_Price(Rs.) _]]=ecommerce_dataset_updated[[#This Row],['[Final_Price(Rs.)']]])</f>
        <v>0</v>
      </c>
      <c r="V2506" s="5"/>
    </row>
    <row r="2507" spans="1:22">
      <c r="A2507" t="s">
        <v>9835</v>
      </c>
      <c r="B2507" t="s">
        <v>9836</v>
      </c>
      <c r="C2507" t="s">
        <v>68</v>
      </c>
      <c r="D2507" s="9" t="s">
        <v>9837</v>
      </c>
      <c r="E2507" s="8">
        <f>ecommerce_dataset_updated[[#This Row],[Price (Rs.)]]+0</f>
        <v>220.92</v>
      </c>
      <c r="F2507" s="6" t="s">
        <v>53</v>
      </c>
      <c r="G2507" s="7">
        <f>ecommerce_dataset_updated[[#This Row],[Discount (%)]]+0</f>
        <v>5</v>
      </c>
      <c r="H2507" s="6" t="s">
        <v>9838</v>
      </c>
      <c r="I2507" s="6">
        <f>ecommerce_dataset_updated[[#This Row],['[Price (Rs.)']]]*ecommerce_dataset_updated[[#This Row],['[Discount (%)']]]/100</f>
        <v>11.045999999999999</v>
      </c>
      <c r="J2507" s="6">
        <f>ecommerce_dataset_updated[[#This Row],[Final_Price(Rs.)]]+0</f>
        <v>209.87</v>
      </c>
      <c r="K2507" s="6">
        <f xml:space="preserve"> ecommerce_dataset_updated[[#This Row],['[Price (Rs.)']]]-ecommerce_dataset_updated[[#This Row],[Discount Amount _]]</f>
        <v>209.874</v>
      </c>
      <c r="L2507" t="s">
        <v>35</v>
      </c>
      <c r="M2507" t="s">
        <v>55</v>
      </c>
      <c r="N2507" s="4" t="s">
        <v>14056</v>
      </c>
      <c r="O2507" s="4" t="s">
        <v>14057</v>
      </c>
      <c r="P2507" s="4" t="s">
        <v>14079</v>
      </c>
      <c r="Q2507" s="5">
        <f>DATE(ecommerce_dataset_updated[[#This Row],[YYYY]],ecommerce_dataset_updated[[#This Row],[MM]],ecommerce_dataset_updated[[#This Row],[DD]])</f>
        <v>45379</v>
      </c>
      <c r="R2507" s="6" t="str">
        <f>TEXT(ecommerce_dataset_updated[[#This Row],['[Purchase_Date']]], "mmm")</f>
        <v>Mar</v>
      </c>
      <c r="S2507" s="6" t="str">
        <f>TEXT(ecommerce_dataset_updated[[#This Row],['[Purchase_Date']]], "ddd")</f>
        <v>Thu</v>
      </c>
      <c r="T2507" s="6">
        <f>ecommerce_dataset_updated[[#This Row],[Final_Price(Rs.) _]]-ecommerce_dataset_updated[[#This Row],['[Final_Price(Rs.)']]]</f>
        <v>3.9999999999906777E-3</v>
      </c>
      <c r="U2507" s="6" t="b">
        <f xml:space="preserve"> AND(ecommerce_dataset_updated[[#This Row],[Final_Price(Rs.) _]]=ecommerce_dataset_updated[[#This Row],['[Final_Price(Rs.)']]])</f>
        <v>0</v>
      </c>
      <c r="V2507" s="5"/>
    </row>
    <row r="2508" spans="1:22">
      <c r="A2508" t="s">
        <v>9839</v>
      </c>
      <c r="B2508" t="s">
        <v>9840</v>
      </c>
      <c r="C2508" t="s">
        <v>68</v>
      </c>
      <c r="D2508" s="9" t="s">
        <v>9841</v>
      </c>
      <c r="E2508" s="8">
        <f>ecommerce_dataset_updated[[#This Row],[Price (Rs.)]]+0</f>
        <v>365.04</v>
      </c>
      <c r="F2508" s="6" t="s">
        <v>154</v>
      </c>
      <c r="G2508" s="7">
        <f>ecommerce_dataset_updated[[#This Row],[Discount (%)]]+0</f>
        <v>30</v>
      </c>
      <c r="H2508" s="6" t="s">
        <v>9842</v>
      </c>
      <c r="I2508" s="6">
        <f>ecommerce_dataset_updated[[#This Row],['[Price (Rs.)']]]*ecommerce_dataset_updated[[#This Row],['[Discount (%)']]]/100</f>
        <v>109.512</v>
      </c>
      <c r="J2508" s="6">
        <f>ecommerce_dataset_updated[[#This Row],[Final_Price(Rs.)]]+0</f>
        <v>255.53</v>
      </c>
      <c r="K2508" s="6">
        <f xml:space="preserve"> ecommerce_dataset_updated[[#This Row],['[Price (Rs.)']]]-ecommerce_dataset_updated[[#This Row],[Discount Amount _]]</f>
        <v>255.52800000000002</v>
      </c>
      <c r="L2508" t="s">
        <v>35</v>
      </c>
      <c r="M2508" t="s">
        <v>3191</v>
      </c>
      <c r="N2508" s="4" t="s">
        <v>14052</v>
      </c>
      <c r="O2508" s="4" t="s">
        <v>14051</v>
      </c>
      <c r="P2508" s="4" t="s">
        <v>14079</v>
      </c>
      <c r="Q2508" s="5">
        <f>DATE(ecommerce_dataset_updated[[#This Row],[YYYY]],ecommerce_dataset_updated[[#This Row],[MM]],ecommerce_dataset_updated[[#This Row],[DD]])</f>
        <v>45323</v>
      </c>
      <c r="R2508" s="6" t="str">
        <f>TEXT(ecommerce_dataset_updated[[#This Row],['[Purchase_Date']]], "mmm")</f>
        <v>Feb</v>
      </c>
      <c r="S2508" s="6" t="str">
        <f>TEXT(ecommerce_dataset_updated[[#This Row],['[Purchase_Date']]], "ddd")</f>
        <v>Thu</v>
      </c>
      <c r="T2508" s="6">
        <f>ecommerce_dataset_updated[[#This Row],[Final_Price(Rs.) _]]-ecommerce_dataset_updated[[#This Row],['[Final_Price(Rs.)']]]</f>
        <v>-1.999999999981128E-3</v>
      </c>
      <c r="U2508" s="6" t="b">
        <f xml:space="preserve"> AND(ecommerce_dataset_updated[[#This Row],[Final_Price(Rs.) _]]=ecommerce_dataset_updated[[#This Row],['[Final_Price(Rs.)']]])</f>
        <v>0</v>
      </c>
      <c r="V2508" s="5"/>
    </row>
    <row r="2509" spans="1:22">
      <c r="A2509" t="s">
        <v>9843</v>
      </c>
      <c r="B2509" t="s">
        <v>9844</v>
      </c>
      <c r="C2509" t="s">
        <v>10</v>
      </c>
      <c r="D2509" s="9" t="s">
        <v>9845</v>
      </c>
      <c r="E2509" s="8">
        <f>ecommerce_dataset_updated[[#This Row],[Price (Rs.)]]+0</f>
        <v>385.34</v>
      </c>
      <c r="F2509" s="6" t="s">
        <v>20</v>
      </c>
      <c r="G2509" s="7">
        <f>ecommerce_dataset_updated[[#This Row],[Discount (%)]]+0</f>
        <v>20</v>
      </c>
      <c r="H2509" s="6" t="s">
        <v>9846</v>
      </c>
      <c r="I2509" s="6">
        <f>ecommerce_dataset_updated[[#This Row],['[Price (Rs.)']]]*ecommerce_dataset_updated[[#This Row],['[Discount (%)']]]/100</f>
        <v>77.067999999999998</v>
      </c>
      <c r="J2509" s="6">
        <f>ecommerce_dataset_updated[[#This Row],[Final_Price(Rs.)]]+0</f>
        <v>308.27</v>
      </c>
      <c r="K2509" s="6">
        <f xml:space="preserve"> ecommerce_dataset_updated[[#This Row],['[Price (Rs.)']]]-ecommerce_dataset_updated[[#This Row],[Discount Amount _]]</f>
        <v>308.27199999999999</v>
      </c>
      <c r="L2509" t="s">
        <v>35</v>
      </c>
      <c r="M2509" t="s">
        <v>691</v>
      </c>
      <c r="N2509" s="4" t="s">
        <v>2910</v>
      </c>
      <c r="O2509" s="4" t="s">
        <v>14057</v>
      </c>
      <c r="P2509" s="4" t="s">
        <v>14079</v>
      </c>
      <c r="Q2509" s="5">
        <f>DATE(ecommerce_dataset_updated[[#This Row],[YYYY]],ecommerce_dataset_updated[[#This Row],[MM]],ecommerce_dataset_updated[[#This Row],[DD]])</f>
        <v>45365</v>
      </c>
      <c r="R2509" s="6" t="str">
        <f>TEXT(ecommerce_dataset_updated[[#This Row],['[Purchase_Date']]], "mmm")</f>
        <v>Mar</v>
      </c>
      <c r="S2509" s="6" t="str">
        <f>TEXT(ecommerce_dataset_updated[[#This Row],['[Purchase_Date']]], "ddd")</f>
        <v>Thu</v>
      </c>
      <c r="T2509" s="6">
        <f>ecommerce_dataset_updated[[#This Row],[Final_Price(Rs.) _]]-ecommerce_dataset_updated[[#This Row],['[Final_Price(Rs.)']]]</f>
        <v>2.0000000000095497E-3</v>
      </c>
      <c r="U2509" s="6" t="b">
        <f xml:space="preserve"> AND(ecommerce_dataset_updated[[#This Row],[Final_Price(Rs.) _]]=ecommerce_dataset_updated[[#This Row],['[Final_Price(Rs.)']]])</f>
        <v>0</v>
      </c>
      <c r="V2509" s="5"/>
    </row>
    <row r="2510" spans="1:22">
      <c r="A2510" t="s">
        <v>9847</v>
      </c>
      <c r="B2510" t="s">
        <v>9848</v>
      </c>
      <c r="C2510" t="s">
        <v>45</v>
      </c>
      <c r="D2510" s="9" t="s">
        <v>4755</v>
      </c>
      <c r="E2510" s="8">
        <f>ecommerce_dataset_updated[[#This Row],[Price (Rs.)]]+0</f>
        <v>458.94</v>
      </c>
      <c r="F2510" s="6" t="s">
        <v>107</v>
      </c>
      <c r="G2510" s="7">
        <f>ecommerce_dataset_updated[[#This Row],[Discount (%)]]+0</f>
        <v>0</v>
      </c>
      <c r="H2510" s="6" t="s">
        <v>4755</v>
      </c>
      <c r="I2510" s="6">
        <f>ecommerce_dataset_updated[[#This Row],['[Price (Rs.)']]]*ecommerce_dataset_updated[[#This Row],['[Discount (%)']]]/100</f>
        <v>0</v>
      </c>
      <c r="J2510" s="6">
        <f>ecommerce_dataset_updated[[#This Row],[Final_Price(Rs.)]]+0</f>
        <v>458.94</v>
      </c>
      <c r="K2510" s="6">
        <f xml:space="preserve"> ecommerce_dataset_updated[[#This Row],['[Price (Rs.)']]]-ecommerce_dataset_updated[[#This Row],[Discount Amount _]]</f>
        <v>458.94</v>
      </c>
      <c r="L2510" t="s">
        <v>35</v>
      </c>
      <c r="M2510" t="s">
        <v>3132</v>
      </c>
      <c r="N2510" s="4" t="s">
        <v>14056</v>
      </c>
      <c r="O2510" s="4" t="s">
        <v>75</v>
      </c>
      <c r="P2510" s="4" t="s">
        <v>14079</v>
      </c>
      <c r="Q2510" s="5">
        <f>DATE(ecommerce_dataset_updated[[#This Row],[YYYY]],ecommerce_dataset_updated[[#This Row],[MM]],ecommerce_dataset_updated[[#This Row],[DD]])</f>
        <v>45593</v>
      </c>
      <c r="R2510" s="6" t="str">
        <f>TEXT(ecommerce_dataset_updated[[#This Row],['[Purchase_Date']]], "mmm")</f>
        <v>Oct</v>
      </c>
      <c r="S2510" s="6" t="str">
        <f>TEXT(ecommerce_dataset_updated[[#This Row],['[Purchase_Date']]], "ddd")</f>
        <v>Mon</v>
      </c>
      <c r="T2510" s="6">
        <f>ecommerce_dataset_updated[[#This Row],[Final_Price(Rs.) _]]-ecommerce_dataset_updated[[#This Row],['[Final_Price(Rs.)']]]</f>
        <v>0</v>
      </c>
      <c r="U2510" s="6" t="b">
        <f xml:space="preserve"> AND(ecommerce_dataset_updated[[#This Row],[Final_Price(Rs.) _]]=ecommerce_dataset_updated[[#This Row],['[Final_Price(Rs.)']]])</f>
        <v>1</v>
      </c>
      <c r="V2510" s="5"/>
    </row>
    <row r="2511" spans="1:22">
      <c r="A2511" t="s">
        <v>9849</v>
      </c>
      <c r="B2511" t="s">
        <v>9850</v>
      </c>
      <c r="C2511" t="s">
        <v>45</v>
      </c>
      <c r="D2511" s="9" t="s">
        <v>9851</v>
      </c>
      <c r="E2511" s="8">
        <f>ecommerce_dataset_updated[[#This Row],[Price (Rs.)]]+0</f>
        <v>287.43</v>
      </c>
      <c r="F2511" s="6" t="s">
        <v>47</v>
      </c>
      <c r="G2511" s="7">
        <f>ecommerce_dataset_updated[[#This Row],[Discount (%)]]+0</f>
        <v>50</v>
      </c>
      <c r="H2511" s="6" t="s">
        <v>9852</v>
      </c>
      <c r="I2511" s="6">
        <f>ecommerce_dataset_updated[[#This Row],['[Price (Rs.)']]]*ecommerce_dataset_updated[[#This Row],['[Discount (%)']]]/100</f>
        <v>143.715</v>
      </c>
      <c r="J2511" s="6">
        <f>ecommerce_dataset_updated[[#This Row],[Final_Price(Rs.)]]+0</f>
        <v>143.72</v>
      </c>
      <c r="K2511" s="6">
        <f xml:space="preserve"> ecommerce_dataset_updated[[#This Row],['[Price (Rs.)']]]-ecommerce_dataset_updated[[#This Row],[Discount Amount _]]</f>
        <v>143.715</v>
      </c>
      <c r="L2511" t="s">
        <v>14</v>
      </c>
      <c r="M2511" t="s">
        <v>644</v>
      </c>
      <c r="N2511" s="4" t="s">
        <v>2910</v>
      </c>
      <c r="O2511" s="4" t="s">
        <v>14059</v>
      </c>
      <c r="P2511" s="4" t="s">
        <v>14079</v>
      </c>
      <c r="Q2511" s="5">
        <f>DATE(ecommerce_dataset_updated[[#This Row],[YYYY]],ecommerce_dataset_updated[[#This Row],[MM]],ecommerce_dataset_updated[[#This Row],[DD]])</f>
        <v>45426</v>
      </c>
      <c r="R2511" s="6" t="str">
        <f>TEXT(ecommerce_dataset_updated[[#This Row],['[Purchase_Date']]], "mmm")</f>
        <v>May</v>
      </c>
      <c r="S2511" s="6" t="str">
        <f>TEXT(ecommerce_dataset_updated[[#This Row],['[Purchase_Date']]], "ddd")</f>
        <v>Tue</v>
      </c>
      <c r="T2511" s="6">
        <f>ecommerce_dataset_updated[[#This Row],[Final_Price(Rs.) _]]-ecommerce_dataset_updated[[#This Row],['[Final_Price(Rs.)']]]</f>
        <v>-4.9999999999954525E-3</v>
      </c>
      <c r="U2511" s="6" t="b">
        <f xml:space="preserve"> AND(ecommerce_dataset_updated[[#This Row],[Final_Price(Rs.) _]]=ecommerce_dataset_updated[[#This Row],['[Final_Price(Rs.)']]])</f>
        <v>0</v>
      </c>
      <c r="V2511" s="5"/>
    </row>
    <row r="2512" spans="1:22">
      <c r="A2512" t="s">
        <v>9853</v>
      </c>
      <c r="B2512" t="s">
        <v>9854</v>
      </c>
      <c r="C2512" t="s">
        <v>68</v>
      </c>
      <c r="D2512" s="9" t="s">
        <v>9855</v>
      </c>
      <c r="E2512" s="8">
        <f>ecommerce_dataset_updated[[#This Row],[Price (Rs.)]]+0</f>
        <v>383.01</v>
      </c>
      <c r="F2512" s="6" t="s">
        <v>107</v>
      </c>
      <c r="G2512" s="7">
        <f>ecommerce_dataset_updated[[#This Row],[Discount (%)]]+0</f>
        <v>0</v>
      </c>
      <c r="H2512" s="6" t="s">
        <v>9855</v>
      </c>
      <c r="I2512" s="6">
        <f>ecommerce_dataset_updated[[#This Row],['[Price (Rs.)']]]*ecommerce_dataset_updated[[#This Row],['[Discount (%)']]]/100</f>
        <v>0</v>
      </c>
      <c r="J2512" s="6">
        <f>ecommerce_dataset_updated[[#This Row],[Final_Price(Rs.)]]+0</f>
        <v>383.01</v>
      </c>
      <c r="K2512" s="6">
        <f xml:space="preserve"> ecommerce_dataset_updated[[#This Row],['[Price (Rs.)']]]-ecommerce_dataset_updated[[#This Row],[Discount Amount _]]</f>
        <v>383.01</v>
      </c>
      <c r="L2512" t="s">
        <v>120</v>
      </c>
      <c r="M2512" t="s">
        <v>1545</v>
      </c>
      <c r="N2512" s="4" t="s">
        <v>14048</v>
      </c>
      <c r="O2512" s="4" t="s">
        <v>14052</v>
      </c>
      <c r="P2512" s="4" t="s">
        <v>14079</v>
      </c>
      <c r="Q2512" s="5">
        <f>DATE(ecommerce_dataset_updated[[#This Row],[YYYY]],ecommerce_dataset_updated[[#This Row],[MM]],ecommerce_dataset_updated[[#This Row],[DD]])</f>
        <v>45303</v>
      </c>
      <c r="R2512" s="6" t="str">
        <f>TEXT(ecommerce_dataset_updated[[#This Row],['[Purchase_Date']]], "mmm")</f>
        <v>Jan</v>
      </c>
      <c r="S2512" s="6" t="str">
        <f>TEXT(ecommerce_dataset_updated[[#This Row],['[Purchase_Date']]], "ddd")</f>
        <v>Fri</v>
      </c>
      <c r="T2512" s="6">
        <f>ecommerce_dataset_updated[[#This Row],[Final_Price(Rs.) _]]-ecommerce_dataset_updated[[#This Row],['[Final_Price(Rs.)']]]</f>
        <v>0</v>
      </c>
      <c r="U2512" s="6" t="b">
        <f xml:space="preserve"> AND(ecommerce_dataset_updated[[#This Row],[Final_Price(Rs.) _]]=ecommerce_dataset_updated[[#This Row],['[Final_Price(Rs.)']]])</f>
        <v>1</v>
      </c>
      <c r="V2512" s="5"/>
    </row>
    <row r="2513" spans="1:22">
      <c r="A2513" t="s">
        <v>9856</v>
      </c>
      <c r="B2513" t="s">
        <v>9857</v>
      </c>
      <c r="C2513" t="s">
        <v>39</v>
      </c>
      <c r="D2513" s="9" t="s">
        <v>9858</v>
      </c>
      <c r="E2513" s="8">
        <f>ecommerce_dataset_updated[[#This Row],[Price (Rs.)]]+0</f>
        <v>62.51</v>
      </c>
      <c r="F2513" s="6" t="s">
        <v>154</v>
      </c>
      <c r="G2513" s="7">
        <f>ecommerce_dataset_updated[[#This Row],[Discount (%)]]+0</f>
        <v>30</v>
      </c>
      <c r="H2513" s="6" t="s">
        <v>9859</v>
      </c>
      <c r="I2513" s="6">
        <f>ecommerce_dataset_updated[[#This Row],['[Price (Rs.)']]]*ecommerce_dataset_updated[[#This Row],['[Discount (%)']]]/100</f>
        <v>18.753</v>
      </c>
      <c r="J2513" s="6">
        <f>ecommerce_dataset_updated[[#This Row],[Final_Price(Rs.)]]+0</f>
        <v>43.76</v>
      </c>
      <c r="K2513" s="6">
        <f xml:space="preserve"> ecommerce_dataset_updated[[#This Row],['[Price (Rs.)']]]-ecommerce_dataset_updated[[#This Row],[Discount Amount _]]</f>
        <v>43.756999999999998</v>
      </c>
      <c r="L2513" t="s">
        <v>14</v>
      </c>
      <c r="M2513" t="s">
        <v>1857</v>
      </c>
      <c r="N2513" s="4" t="s">
        <v>14062</v>
      </c>
      <c r="O2513" s="4" t="s">
        <v>75</v>
      </c>
      <c r="P2513" s="4" t="s">
        <v>14079</v>
      </c>
      <c r="Q2513" s="5">
        <f>DATE(ecommerce_dataset_updated[[#This Row],[YYYY]],ecommerce_dataset_updated[[#This Row],[MM]],ecommerce_dataset_updated[[#This Row],[DD]])</f>
        <v>45571</v>
      </c>
      <c r="R2513" s="6" t="str">
        <f>TEXT(ecommerce_dataset_updated[[#This Row],['[Purchase_Date']]], "mmm")</f>
        <v>Oct</v>
      </c>
      <c r="S2513" s="6" t="str">
        <f>TEXT(ecommerce_dataset_updated[[#This Row],['[Purchase_Date']]], "ddd")</f>
        <v>Sun</v>
      </c>
      <c r="T2513" s="6">
        <f>ecommerce_dataset_updated[[#This Row],[Final_Price(Rs.) _]]-ecommerce_dataset_updated[[#This Row],['[Final_Price(Rs.)']]]</f>
        <v>-3.0000000000001137E-3</v>
      </c>
      <c r="U2513" s="6" t="b">
        <f xml:space="preserve"> AND(ecommerce_dataset_updated[[#This Row],[Final_Price(Rs.) _]]=ecommerce_dataset_updated[[#This Row],['[Final_Price(Rs.)']]])</f>
        <v>0</v>
      </c>
      <c r="V2513" s="5"/>
    </row>
    <row r="2514" spans="1:22">
      <c r="A2514" t="s">
        <v>9860</v>
      </c>
      <c r="B2514" t="s">
        <v>9861</v>
      </c>
      <c r="C2514" t="s">
        <v>39</v>
      </c>
      <c r="D2514" s="9" t="s">
        <v>9862</v>
      </c>
      <c r="E2514" s="8">
        <f>ecommerce_dataset_updated[[#This Row],[Price (Rs.)]]+0</f>
        <v>210.68</v>
      </c>
      <c r="F2514" s="6" t="s">
        <v>154</v>
      </c>
      <c r="G2514" s="7">
        <f>ecommerce_dataset_updated[[#This Row],[Discount (%)]]+0</f>
        <v>30</v>
      </c>
      <c r="H2514" s="6" t="s">
        <v>9863</v>
      </c>
      <c r="I2514" s="6">
        <f>ecommerce_dataset_updated[[#This Row],['[Price (Rs.)']]]*ecommerce_dataset_updated[[#This Row],['[Discount (%)']]]/100</f>
        <v>63.204000000000008</v>
      </c>
      <c r="J2514" s="6">
        <f>ecommerce_dataset_updated[[#This Row],[Final_Price(Rs.)]]+0</f>
        <v>147.47999999999999</v>
      </c>
      <c r="K2514" s="6">
        <f xml:space="preserve"> ecommerce_dataset_updated[[#This Row],['[Price (Rs.)']]]-ecommerce_dataset_updated[[#This Row],[Discount Amount _]]</f>
        <v>147.476</v>
      </c>
      <c r="L2514" t="s">
        <v>35</v>
      </c>
      <c r="M2514" t="s">
        <v>1643</v>
      </c>
      <c r="N2514" s="4" t="s">
        <v>14062</v>
      </c>
      <c r="O2514" s="4" t="s">
        <v>14053</v>
      </c>
      <c r="P2514" s="4" t="s">
        <v>14079</v>
      </c>
      <c r="Q2514" s="5">
        <f>DATE(ecommerce_dataset_updated[[#This Row],[YYYY]],ecommerce_dataset_updated[[#This Row],[MM]],ecommerce_dataset_updated[[#This Row],[DD]])</f>
        <v>45388</v>
      </c>
      <c r="R2514" s="6" t="str">
        <f>TEXT(ecommerce_dataset_updated[[#This Row],['[Purchase_Date']]], "mmm")</f>
        <v>Apr</v>
      </c>
      <c r="S2514" s="6" t="str">
        <f>TEXT(ecommerce_dataset_updated[[#This Row],['[Purchase_Date']]], "ddd")</f>
        <v>Sat</v>
      </c>
      <c r="T2514" s="6">
        <f>ecommerce_dataset_updated[[#This Row],[Final_Price(Rs.) _]]-ecommerce_dataset_updated[[#This Row],['[Final_Price(Rs.)']]]</f>
        <v>-3.9999999999906777E-3</v>
      </c>
      <c r="U2514" s="6" t="b">
        <f xml:space="preserve"> AND(ecommerce_dataset_updated[[#This Row],[Final_Price(Rs.) _]]=ecommerce_dataset_updated[[#This Row],['[Final_Price(Rs.)']]])</f>
        <v>0</v>
      </c>
      <c r="V2514" s="5"/>
    </row>
    <row r="2515" spans="1:22">
      <c r="A2515" t="s">
        <v>9864</v>
      </c>
      <c r="B2515" t="s">
        <v>9865</v>
      </c>
      <c r="C2515" t="s">
        <v>114</v>
      </c>
      <c r="D2515" s="9" t="s">
        <v>9866</v>
      </c>
      <c r="E2515" s="8">
        <f>ecommerce_dataset_updated[[#This Row],[Price (Rs.)]]+0</f>
        <v>59.48</v>
      </c>
      <c r="F2515" s="6" t="s">
        <v>47</v>
      </c>
      <c r="G2515" s="7">
        <f>ecommerce_dataset_updated[[#This Row],[Discount (%)]]+0</f>
        <v>50</v>
      </c>
      <c r="H2515" s="6" t="s">
        <v>9867</v>
      </c>
      <c r="I2515" s="6">
        <f>ecommerce_dataset_updated[[#This Row],['[Price (Rs.)']]]*ecommerce_dataset_updated[[#This Row],['[Discount (%)']]]/100</f>
        <v>29.74</v>
      </c>
      <c r="J2515" s="6">
        <f>ecommerce_dataset_updated[[#This Row],[Final_Price(Rs.)]]+0</f>
        <v>29.74</v>
      </c>
      <c r="K2515" s="6">
        <f xml:space="preserve"> ecommerce_dataset_updated[[#This Row],['[Price (Rs.)']]]-ecommerce_dataset_updated[[#This Row],[Discount Amount _]]</f>
        <v>29.74</v>
      </c>
      <c r="L2515" t="s">
        <v>28</v>
      </c>
      <c r="M2515" t="s">
        <v>3057</v>
      </c>
      <c r="N2515" s="4" t="s">
        <v>75</v>
      </c>
      <c r="O2515" s="4" t="s">
        <v>14067</v>
      </c>
      <c r="P2515" s="4" t="s">
        <v>14079</v>
      </c>
      <c r="Q2515" s="5">
        <f>DATE(ecommerce_dataset_updated[[#This Row],[YYYY]],ecommerce_dataset_updated[[#This Row],[MM]],ecommerce_dataset_updated[[#This Row],[DD]])</f>
        <v>45483</v>
      </c>
      <c r="R2515" s="6" t="str">
        <f>TEXT(ecommerce_dataset_updated[[#This Row],['[Purchase_Date']]], "mmm")</f>
        <v>Jul</v>
      </c>
      <c r="S2515" s="6" t="str">
        <f>TEXT(ecommerce_dataset_updated[[#This Row],['[Purchase_Date']]], "ddd")</f>
        <v>Wed</v>
      </c>
      <c r="T2515" s="6">
        <f>ecommerce_dataset_updated[[#This Row],[Final_Price(Rs.) _]]-ecommerce_dataset_updated[[#This Row],['[Final_Price(Rs.)']]]</f>
        <v>0</v>
      </c>
      <c r="U2515" s="6" t="b">
        <f xml:space="preserve"> AND(ecommerce_dataset_updated[[#This Row],[Final_Price(Rs.) _]]=ecommerce_dataset_updated[[#This Row],['[Final_Price(Rs.)']]])</f>
        <v>1</v>
      </c>
      <c r="V2515" s="5"/>
    </row>
    <row r="2516" spans="1:22">
      <c r="A2516" t="s">
        <v>9868</v>
      </c>
      <c r="B2516" t="s">
        <v>9869</v>
      </c>
      <c r="C2516" t="s">
        <v>10</v>
      </c>
      <c r="D2516" s="9" t="s">
        <v>9870</v>
      </c>
      <c r="E2516" s="8">
        <f>ecommerce_dataset_updated[[#This Row],[Price (Rs.)]]+0</f>
        <v>415.39</v>
      </c>
      <c r="F2516" s="6" t="s">
        <v>12</v>
      </c>
      <c r="G2516" s="7">
        <f>ecommerce_dataset_updated[[#This Row],[Discount (%)]]+0</f>
        <v>15</v>
      </c>
      <c r="H2516" s="6" t="s">
        <v>979</v>
      </c>
      <c r="I2516" s="6">
        <f>ecommerce_dataset_updated[[#This Row],['[Price (Rs.)']]]*ecommerce_dataset_updated[[#This Row],['[Discount (%)']]]/100</f>
        <v>62.308499999999995</v>
      </c>
      <c r="J2516" s="6">
        <f>ecommerce_dataset_updated[[#This Row],[Final_Price(Rs.)]]+0</f>
        <v>353.08</v>
      </c>
      <c r="K2516" s="6">
        <f xml:space="preserve"> ecommerce_dataset_updated[[#This Row],['[Price (Rs.)']]]-ecommerce_dataset_updated[[#This Row],[Discount Amount _]]</f>
        <v>353.08150000000001</v>
      </c>
      <c r="L2516" t="s">
        <v>77</v>
      </c>
      <c r="M2516" t="s">
        <v>627</v>
      </c>
      <c r="N2516" s="4" t="s">
        <v>14048</v>
      </c>
      <c r="O2516" s="4" t="s">
        <v>14062</v>
      </c>
      <c r="P2516" s="4" t="s">
        <v>14079</v>
      </c>
      <c r="Q2516" s="5">
        <f>DATE(ecommerce_dataset_updated[[#This Row],[YYYY]],ecommerce_dataset_updated[[#This Row],[MM]],ecommerce_dataset_updated[[#This Row],[DD]])</f>
        <v>45455</v>
      </c>
      <c r="R2516" s="6" t="str">
        <f>TEXT(ecommerce_dataset_updated[[#This Row],['[Purchase_Date']]], "mmm")</f>
        <v>Jun</v>
      </c>
      <c r="S2516" s="6" t="str">
        <f>TEXT(ecommerce_dataset_updated[[#This Row],['[Purchase_Date']]], "ddd")</f>
        <v>Wed</v>
      </c>
      <c r="T2516" s="6">
        <f>ecommerce_dataset_updated[[#This Row],[Final_Price(Rs.) _]]-ecommerce_dataset_updated[[#This Row],['[Final_Price(Rs.)']]]</f>
        <v>1.5000000000213731E-3</v>
      </c>
      <c r="U2516" s="6" t="b">
        <f xml:space="preserve"> AND(ecommerce_dataset_updated[[#This Row],[Final_Price(Rs.) _]]=ecommerce_dataset_updated[[#This Row],['[Final_Price(Rs.)']]])</f>
        <v>0</v>
      </c>
      <c r="V2516" s="5"/>
    </row>
    <row r="2517" spans="1:22">
      <c r="A2517" t="s">
        <v>9871</v>
      </c>
      <c r="B2517" t="s">
        <v>9872</v>
      </c>
      <c r="C2517" t="s">
        <v>32</v>
      </c>
      <c r="D2517" s="9" t="s">
        <v>9873</v>
      </c>
      <c r="E2517" s="8">
        <f>ecommerce_dataset_updated[[#This Row],[Price (Rs.)]]+0</f>
        <v>323.5</v>
      </c>
      <c r="F2517" s="6" t="s">
        <v>53</v>
      </c>
      <c r="G2517" s="7">
        <f>ecommerce_dataset_updated[[#This Row],[Discount (%)]]+0</f>
        <v>5</v>
      </c>
      <c r="H2517" s="6" t="s">
        <v>9874</v>
      </c>
      <c r="I2517" s="6">
        <f>ecommerce_dataset_updated[[#This Row],['[Price (Rs.)']]]*ecommerce_dataset_updated[[#This Row],['[Discount (%)']]]/100</f>
        <v>16.175000000000001</v>
      </c>
      <c r="J2517" s="6">
        <f>ecommerce_dataset_updated[[#This Row],[Final_Price(Rs.)]]+0</f>
        <v>307.32</v>
      </c>
      <c r="K2517" s="6">
        <f xml:space="preserve"> ecommerce_dataset_updated[[#This Row],['[Price (Rs.)']]]-ecommerce_dataset_updated[[#This Row],[Discount Amount _]]</f>
        <v>307.32499999999999</v>
      </c>
      <c r="L2517" t="s">
        <v>77</v>
      </c>
      <c r="M2517" t="s">
        <v>587</v>
      </c>
      <c r="N2517" s="4" t="s">
        <v>14071</v>
      </c>
      <c r="O2517" s="4" t="s">
        <v>14059</v>
      </c>
      <c r="P2517" s="4" t="s">
        <v>14079</v>
      </c>
      <c r="Q2517" s="5">
        <f>DATE(ecommerce_dataset_updated[[#This Row],[YYYY]],ecommerce_dataset_updated[[#This Row],[MM]],ecommerce_dataset_updated[[#This Row],[DD]])</f>
        <v>45436</v>
      </c>
      <c r="R2517" s="6" t="str">
        <f>TEXT(ecommerce_dataset_updated[[#This Row],['[Purchase_Date']]], "mmm")</f>
        <v>May</v>
      </c>
      <c r="S2517" s="6" t="str">
        <f>TEXT(ecommerce_dataset_updated[[#This Row],['[Purchase_Date']]], "ddd")</f>
        <v>Fri</v>
      </c>
      <c r="T2517" s="6">
        <f>ecommerce_dataset_updated[[#This Row],[Final_Price(Rs.) _]]-ecommerce_dataset_updated[[#This Row],['[Final_Price(Rs.)']]]</f>
        <v>4.9999999999954525E-3</v>
      </c>
      <c r="U2517" s="6" t="b">
        <f xml:space="preserve"> AND(ecommerce_dataset_updated[[#This Row],[Final_Price(Rs.) _]]=ecommerce_dataset_updated[[#This Row],['[Final_Price(Rs.)']]])</f>
        <v>0</v>
      </c>
      <c r="V2517" s="5"/>
    </row>
    <row r="2518" spans="1:22">
      <c r="A2518" t="s">
        <v>9875</v>
      </c>
      <c r="B2518" t="s">
        <v>9876</v>
      </c>
      <c r="C2518" t="s">
        <v>68</v>
      </c>
      <c r="D2518" s="9" t="s">
        <v>9877</v>
      </c>
      <c r="E2518" s="8">
        <f>ecommerce_dataset_updated[[#This Row],[Price (Rs.)]]+0</f>
        <v>268.81</v>
      </c>
      <c r="F2518" s="6" t="s">
        <v>107</v>
      </c>
      <c r="G2518" s="7">
        <f>ecommerce_dataset_updated[[#This Row],[Discount (%)]]+0</f>
        <v>0</v>
      </c>
      <c r="H2518" s="6" t="s">
        <v>9877</v>
      </c>
      <c r="I2518" s="6">
        <f>ecommerce_dataset_updated[[#This Row],['[Price (Rs.)']]]*ecommerce_dataset_updated[[#This Row],['[Discount (%)']]]/100</f>
        <v>0</v>
      </c>
      <c r="J2518" s="6">
        <f>ecommerce_dataset_updated[[#This Row],[Final_Price(Rs.)]]+0</f>
        <v>268.81</v>
      </c>
      <c r="K2518" s="6">
        <f xml:space="preserve"> ecommerce_dataset_updated[[#This Row],['[Price (Rs.)']]]-ecommerce_dataset_updated[[#This Row],[Discount Amount _]]</f>
        <v>268.81</v>
      </c>
      <c r="L2518" t="s">
        <v>35</v>
      </c>
      <c r="M2518" t="s">
        <v>2875</v>
      </c>
      <c r="N2518" s="4" t="s">
        <v>14066</v>
      </c>
      <c r="O2518" s="4" t="s">
        <v>14055</v>
      </c>
      <c r="P2518" s="4" t="s">
        <v>14079</v>
      </c>
      <c r="Q2518" s="5">
        <f>DATE(ecommerce_dataset_updated[[#This Row],[YYYY]],ecommerce_dataset_updated[[#This Row],[MM]],ecommerce_dataset_updated[[#This Row],[DD]])</f>
        <v>45523</v>
      </c>
      <c r="R2518" s="6" t="str">
        <f>TEXT(ecommerce_dataset_updated[[#This Row],['[Purchase_Date']]], "mmm")</f>
        <v>Aug</v>
      </c>
      <c r="S2518" s="6" t="str">
        <f>TEXT(ecommerce_dataset_updated[[#This Row],['[Purchase_Date']]], "ddd")</f>
        <v>Mon</v>
      </c>
      <c r="T2518" s="6">
        <f>ecommerce_dataset_updated[[#This Row],[Final_Price(Rs.) _]]-ecommerce_dataset_updated[[#This Row],['[Final_Price(Rs.)']]]</f>
        <v>0</v>
      </c>
      <c r="U2518" s="6" t="b">
        <f xml:space="preserve"> AND(ecommerce_dataset_updated[[#This Row],[Final_Price(Rs.) _]]=ecommerce_dataset_updated[[#This Row],['[Final_Price(Rs.)']]])</f>
        <v>1</v>
      </c>
      <c r="V2518" s="5"/>
    </row>
    <row r="2519" spans="1:22">
      <c r="A2519" t="s">
        <v>9878</v>
      </c>
      <c r="B2519" t="s">
        <v>9879</v>
      </c>
      <c r="C2519" t="s">
        <v>114</v>
      </c>
      <c r="D2519" s="9" t="s">
        <v>9880</v>
      </c>
      <c r="E2519" s="8">
        <f>ecommerce_dataset_updated[[#This Row],[Price (Rs.)]]+0</f>
        <v>247.41</v>
      </c>
      <c r="F2519" s="6" t="s">
        <v>53</v>
      </c>
      <c r="G2519" s="7">
        <f>ecommerce_dataset_updated[[#This Row],[Discount (%)]]+0</f>
        <v>5</v>
      </c>
      <c r="H2519" s="6" t="s">
        <v>9881</v>
      </c>
      <c r="I2519" s="6">
        <f>ecommerce_dataset_updated[[#This Row],['[Price (Rs.)']]]*ecommerce_dataset_updated[[#This Row],['[Discount (%)']]]/100</f>
        <v>12.3705</v>
      </c>
      <c r="J2519" s="6">
        <f>ecommerce_dataset_updated[[#This Row],[Final_Price(Rs.)]]+0</f>
        <v>235.04</v>
      </c>
      <c r="K2519" s="6">
        <f xml:space="preserve"> ecommerce_dataset_updated[[#This Row],['[Price (Rs.)']]]-ecommerce_dataset_updated[[#This Row],[Discount Amount _]]</f>
        <v>235.0395</v>
      </c>
      <c r="L2519" t="s">
        <v>28</v>
      </c>
      <c r="M2519" t="s">
        <v>399</v>
      </c>
      <c r="N2519" s="4" t="s">
        <v>14063</v>
      </c>
      <c r="O2519" s="4" t="s">
        <v>75</v>
      </c>
      <c r="P2519" s="4" t="s">
        <v>14079</v>
      </c>
      <c r="Q2519" s="5">
        <f>DATE(ecommerce_dataset_updated[[#This Row],[YYYY]],ecommerce_dataset_updated[[#This Row],[MM]],ecommerce_dataset_updated[[#This Row],[DD]])</f>
        <v>45582</v>
      </c>
      <c r="R2519" s="6" t="str">
        <f>TEXT(ecommerce_dataset_updated[[#This Row],['[Purchase_Date']]], "mmm")</f>
        <v>Oct</v>
      </c>
      <c r="S2519" s="6" t="str">
        <f>TEXT(ecommerce_dataset_updated[[#This Row],['[Purchase_Date']]], "ddd")</f>
        <v>Thu</v>
      </c>
      <c r="T2519" s="6">
        <f>ecommerce_dataset_updated[[#This Row],[Final_Price(Rs.) _]]-ecommerce_dataset_updated[[#This Row],['[Final_Price(Rs.)']]]</f>
        <v>-4.9999999998817657E-4</v>
      </c>
      <c r="U2519" s="6" t="b">
        <f xml:space="preserve"> AND(ecommerce_dataset_updated[[#This Row],[Final_Price(Rs.) _]]=ecommerce_dataset_updated[[#This Row],['[Final_Price(Rs.)']]])</f>
        <v>0</v>
      </c>
      <c r="V2519" s="5"/>
    </row>
    <row r="2520" spans="1:22">
      <c r="A2520" t="s">
        <v>9882</v>
      </c>
      <c r="B2520" t="s">
        <v>9883</v>
      </c>
      <c r="C2520" t="s">
        <v>10</v>
      </c>
      <c r="D2520" s="9" t="s">
        <v>9884</v>
      </c>
      <c r="E2520" s="8">
        <f>ecommerce_dataset_updated[[#This Row],[Price (Rs.)]]+0</f>
        <v>142.35</v>
      </c>
      <c r="F2520" s="6" t="s">
        <v>53</v>
      </c>
      <c r="G2520" s="7">
        <f>ecommerce_dataset_updated[[#This Row],[Discount (%)]]+0</f>
        <v>5</v>
      </c>
      <c r="H2520" s="6" t="s">
        <v>9885</v>
      </c>
      <c r="I2520" s="6">
        <f>ecommerce_dataset_updated[[#This Row],['[Price (Rs.)']]]*ecommerce_dataset_updated[[#This Row],['[Discount (%)']]]/100</f>
        <v>7.1174999999999997</v>
      </c>
      <c r="J2520" s="6">
        <f>ecommerce_dataset_updated[[#This Row],[Final_Price(Rs.)]]+0</f>
        <v>135.22999999999999</v>
      </c>
      <c r="K2520" s="6">
        <f xml:space="preserve"> ecommerce_dataset_updated[[#This Row],['[Price (Rs.)']]]-ecommerce_dataset_updated[[#This Row],[Discount Amount _]]</f>
        <v>135.23249999999999</v>
      </c>
      <c r="L2520" t="s">
        <v>14</v>
      </c>
      <c r="M2520" t="s">
        <v>672</v>
      </c>
      <c r="N2520" s="4" t="s">
        <v>14063</v>
      </c>
      <c r="O2520" s="4" t="s">
        <v>14053</v>
      </c>
      <c r="P2520" s="4" t="s">
        <v>14079</v>
      </c>
      <c r="Q2520" s="5">
        <f>DATE(ecommerce_dataset_updated[[#This Row],[YYYY]],ecommerce_dataset_updated[[#This Row],[MM]],ecommerce_dataset_updated[[#This Row],[DD]])</f>
        <v>45399</v>
      </c>
      <c r="R2520" s="6" t="str">
        <f>TEXT(ecommerce_dataset_updated[[#This Row],['[Purchase_Date']]], "mmm")</f>
        <v>Apr</v>
      </c>
      <c r="S2520" s="6" t="str">
        <f>TEXT(ecommerce_dataset_updated[[#This Row],['[Purchase_Date']]], "ddd")</f>
        <v>Wed</v>
      </c>
      <c r="T2520" s="6">
        <f>ecommerce_dataset_updated[[#This Row],[Final_Price(Rs.) _]]-ecommerce_dataset_updated[[#This Row],['[Final_Price(Rs.)']]]</f>
        <v>2.4999999999977263E-3</v>
      </c>
      <c r="U2520" s="6" t="b">
        <f xml:space="preserve"> AND(ecommerce_dataset_updated[[#This Row],[Final_Price(Rs.) _]]=ecommerce_dataset_updated[[#This Row],['[Final_Price(Rs.)']]])</f>
        <v>0</v>
      </c>
      <c r="V2520" s="5"/>
    </row>
    <row r="2521" spans="1:22">
      <c r="A2521" t="s">
        <v>9886</v>
      </c>
      <c r="B2521" t="s">
        <v>9887</v>
      </c>
      <c r="C2521" t="s">
        <v>32</v>
      </c>
      <c r="D2521" s="9" t="s">
        <v>9888</v>
      </c>
      <c r="E2521" s="8">
        <f>ecommerce_dataset_updated[[#This Row],[Price (Rs.)]]+0</f>
        <v>228.46</v>
      </c>
      <c r="F2521" s="6" t="s">
        <v>53</v>
      </c>
      <c r="G2521" s="7">
        <f>ecommerce_dataset_updated[[#This Row],[Discount (%)]]+0</f>
        <v>5</v>
      </c>
      <c r="H2521" s="6" t="s">
        <v>9889</v>
      </c>
      <c r="I2521" s="6">
        <f>ecommerce_dataset_updated[[#This Row],['[Price (Rs.)']]]*ecommerce_dataset_updated[[#This Row],['[Discount (%)']]]/100</f>
        <v>11.423</v>
      </c>
      <c r="J2521" s="6">
        <f>ecommerce_dataset_updated[[#This Row],[Final_Price(Rs.)]]+0</f>
        <v>217.04</v>
      </c>
      <c r="K2521" s="6">
        <f xml:space="preserve"> ecommerce_dataset_updated[[#This Row],['[Price (Rs.)']]]-ecommerce_dataset_updated[[#This Row],[Discount Amount _]]</f>
        <v>217.03700000000001</v>
      </c>
      <c r="L2521" t="s">
        <v>120</v>
      </c>
      <c r="M2521" t="s">
        <v>972</v>
      </c>
      <c r="N2521" s="4" t="s">
        <v>14066</v>
      </c>
      <c r="O2521" s="4" t="s">
        <v>14057</v>
      </c>
      <c r="P2521" s="4" t="s">
        <v>14079</v>
      </c>
      <c r="Q2521" s="5">
        <f>DATE(ecommerce_dataset_updated[[#This Row],[YYYY]],ecommerce_dataset_updated[[#This Row],[MM]],ecommerce_dataset_updated[[#This Row],[DD]])</f>
        <v>45370</v>
      </c>
      <c r="R2521" s="6" t="str">
        <f>TEXT(ecommerce_dataset_updated[[#This Row],['[Purchase_Date']]], "mmm")</f>
        <v>Mar</v>
      </c>
      <c r="S2521" s="6" t="str">
        <f>TEXT(ecommerce_dataset_updated[[#This Row],['[Purchase_Date']]], "ddd")</f>
        <v>Tue</v>
      </c>
      <c r="T2521" s="6">
        <f>ecommerce_dataset_updated[[#This Row],[Final_Price(Rs.) _]]-ecommerce_dataset_updated[[#This Row],['[Final_Price(Rs.)']]]</f>
        <v>-2.9999999999859028E-3</v>
      </c>
      <c r="U2521" s="6" t="b">
        <f xml:space="preserve"> AND(ecommerce_dataset_updated[[#This Row],[Final_Price(Rs.) _]]=ecommerce_dataset_updated[[#This Row],['[Final_Price(Rs.)']]])</f>
        <v>0</v>
      </c>
      <c r="V2521" s="5"/>
    </row>
    <row r="2522" spans="1:22">
      <c r="A2522" t="s">
        <v>9890</v>
      </c>
      <c r="B2522" t="s">
        <v>9891</v>
      </c>
      <c r="C2522" t="s">
        <v>114</v>
      </c>
      <c r="D2522" s="9" t="s">
        <v>9892</v>
      </c>
      <c r="E2522" s="8">
        <f>ecommerce_dataset_updated[[#This Row],[Price (Rs.)]]+0</f>
        <v>390.22</v>
      </c>
      <c r="F2522" s="6" t="s">
        <v>75</v>
      </c>
      <c r="G2522" s="7">
        <f>ecommerce_dataset_updated[[#This Row],[Discount (%)]]+0</f>
        <v>10</v>
      </c>
      <c r="H2522" s="6" t="s">
        <v>9893</v>
      </c>
      <c r="I2522" s="6">
        <f>ecommerce_dataset_updated[[#This Row],['[Price (Rs.)']]]*ecommerce_dataset_updated[[#This Row],['[Discount (%)']]]/100</f>
        <v>39.022000000000006</v>
      </c>
      <c r="J2522" s="6">
        <f>ecommerce_dataset_updated[[#This Row],[Final_Price(Rs.)]]+0</f>
        <v>351.2</v>
      </c>
      <c r="K2522" s="6">
        <f xml:space="preserve"> ecommerce_dataset_updated[[#This Row],['[Price (Rs.)']]]-ecommerce_dataset_updated[[#This Row],[Discount Amount _]]</f>
        <v>351.19800000000004</v>
      </c>
      <c r="L2522" t="s">
        <v>28</v>
      </c>
      <c r="M2522" t="s">
        <v>972</v>
      </c>
      <c r="N2522" s="4" t="s">
        <v>14066</v>
      </c>
      <c r="O2522" s="4" t="s">
        <v>14057</v>
      </c>
      <c r="P2522" s="4" t="s">
        <v>14079</v>
      </c>
      <c r="Q2522" s="5">
        <f>DATE(ecommerce_dataset_updated[[#This Row],[YYYY]],ecommerce_dataset_updated[[#This Row],[MM]],ecommerce_dataset_updated[[#This Row],[DD]])</f>
        <v>45370</v>
      </c>
      <c r="R2522" s="6" t="str">
        <f>TEXT(ecommerce_dataset_updated[[#This Row],['[Purchase_Date']]], "mmm")</f>
        <v>Mar</v>
      </c>
      <c r="S2522" s="6" t="str">
        <f>TEXT(ecommerce_dataset_updated[[#This Row],['[Purchase_Date']]], "ddd")</f>
        <v>Tue</v>
      </c>
      <c r="T2522" s="6">
        <f>ecommerce_dataset_updated[[#This Row],[Final_Price(Rs.) _]]-ecommerce_dataset_updated[[#This Row],['[Final_Price(Rs.)']]]</f>
        <v>-1.9999999999527063E-3</v>
      </c>
      <c r="U2522" s="6" t="b">
        <f xml:space="preserve"> AND(ecommerce_dataset_updated[[#This Row],[Final_Price(Rs.) _]]=ecommerce_dataset_updated[[#This Row],['[Final_Price(Rs.)']]])</f>
        <v>0</v>
      </c>
      <c r="V2522" s="5"/>
    </row>
    <row r="2523" spans="1:22">
      <c r="A2523" t="s">
        <v>9894</v>
      </c>
      <c r="B2523" t="s">
        <v>9895</v>
      </c>
      <c r="C2523" t="s">
        <v>114</v>
      </c>
      <c r="D2523" s="9" t="s">
        <v>9896</v>
      </c>
      <c r="E2523" s="8">
        <f>ecommerce_dataset_updated[[#This Row],[Price (Rs.)]]+0</f>
        <v>98.89</v>
      </c>
      <c r="F2523" s="6" t="s">
        <v>12</v>
      </c>
      <c r="G2523" s="7">
        <f>ecommerce_dataset_updated[[#This Row],[Discount (%)]]+0</f>
        <v>15</v>
      </c>
      <c r="H2523" s="6" t="s">
        <v>9897</v>
      </c>
      <c r="I2523" s="6">
        <f>ecommerce_dataset_updated[[#This Row],['[Price (Rs.)']]]*ecommerce_dataset_updated[[#This Row],['[Discount (%)']]]/100</f>
        <v>14.833499999999999</v>
      </c>
      <c r="J2523" s="6">
        <f>ecommerce_dataset_updated[[#This Row],[Final_Price(Rs.)]]+0</f>
        <v>84.06</v>
      </c>
      <c r="K2523" s="6">
        <f xml:space="preserve"> ecommerce_dataset_updated[[#This Row],['[Price (Rs.)']]]-ecommerce_dataset_updated[[#This Row],[Discount Amount _]]</f>
        <v>84.0565</v>
      </c>
      <c r="L2523" t="s">
        <v>120</v>
      </c>
      <c r="M2523" t="s">
        <v>176</v>
      </c>
      <c r="N2523" s="4" t="s">
        <v>14069</v>
      </c>
      <c r="O2523" s="4" t="s">
        <v>14053</v>
      </c>
      <c r="P2523" s="4" t="s">
        <v>14079</v>
      </c>
      <c r="Q2523" s="5">
        <f>DATE(ecommerce_dataset_updated[[#This Row],[YYYY]],ecommerce_dataset_updated[[#This Row],[MM]],ecommerce_dataset_updated[[#This Row],[DD]])</f>
        <v>45404</v>
      </c>
      <c r="R2523" s="6" t="str">
        <f>TEXT(ecommerce_dataset_updated[[#This Row],['[Purchase_Date']]], "mmm")</f>
        <v>Apr</v>
      </c>
      <c r="S2523" s="6" t="str">
        <f>TEXT(ecommerce_dataset_updated[[#This Row],['[Purchase_Date']]], "ddd")</f>
        <v>Mon</v>
      </c>
      <c r="T2523" s="6">
        <f>ecommerce_dataset_updated[[#This Row],[Final_Price(Rs.) _]]-ecommerce_dataset_updated[[#This Row],['[Final_Price(Rs.)']]]</f>
        <v>-3.5000000000025011E-3</v>
      </c>
      <c r="U2523" s="6" t="b">
        <f xml:space="preserve"> AND(ecommerce_dataset_updated[[#This Row],[Final_Price(Rs.) _]]=ecommerce_dataset_updated[[#This Row],['[Final_Price(Rs.)']]])</f>
        <v>0</v>
      </c>
      <c r="V2523" s="5"/>
    </row>
    <row r="2524" spans="1:22">
      <c r="A2524" t="s">
        <v>9898</v>
      </c>
      <c r="B2524" t="s">
        <v>9899</v>
      </c>
      <c r="C2524" t="s">
        <v>10</v>
      </c>
      <c r="D2524" s="9" t="s">
        <v>9900</v>
      </c>
      <c r="E2524" s="8">
        <f>ecommerce_dataset_updated[[#This Row],[Price (Rs.)]]+0</f>
        <v>475.72</v>
      </c>
      <c r="F2524" s="6" t="s">
        <v>75</v>
      </c>
      <c r="G2524" s="7">
        <f>ecommerce_dataset_updated[[#This Row],[Discount (%)]]+0</f>
        <v>10</v>
      </c>
      <c r="H2524" s="6" t="s">
        <v>9901</v>
      </c>
      <c r="I2524" s="6">
        <f>ecommerce_dataset_updated[[#This Row],['[Price (Rs.)']]]*ecommerce_dataset_updated[[#This Row],['[Discount (%)']]]/100</f>
        <v>47.57200000000001</v>
      </c>
      <c r="J2524" s="6">
        <f>ecommerce_dataset_updated[[#This Row],[Final_Price(Rs.)]]+0</f>
        <v>428.15</v>
      </c>
      <c r="K2524" s="6">
        <f xml:space="preserve"> ecommerce_dataset_updated[[#This Row],['[Price (Rs.)']]]-ecommerce_dataset_updated[[#This Row],[Discount Amount _]]</f>
        <v>428.14800000000002</v>
      </c>
      <c r="L2524" t="s">
        <v>77</v>
      </c>
      <c r="M2524" t="s">
        <v>268</v>
      </c>
      <c r="N2524" s="4" t="s">
        <v>14057</v>
      </c>
      <c r="O2524" s="4" t="s">
        <v>14062</v>
      </c>
      <c r="P2524" s="4" t="s">
        <v>14079</v>
      </c>
      <c r="Q2524" s="5">
        <f>DATE(ecommerce_dataset_updated[[#This Row],[YYYY]],ecommerce_dataset_updated[[#This Row],[MM]],ecommerce_dataset_updated[[#This Row],[DD]])</f>
        <v>45446</v>
      </c>
      <c r="R2524" s="6" t="str">
        <f>TEXT(ecommerce_dataset_updated[[#This Row],['[Purchase_Date']]], "mmm")</f>
        <v>Jun</v>
      </c>
      <c r="S2524" s="6" t="str">
        <f>TEXT(ecommerce_dataset_updated[[#This Row],['[Purchase_Date']]], "ddd")</f>
        <v>Mon</v>
      </c>
      <c r="T2524" s="6">
        <f>ecommerce_dataset_updated[[#This Row],[Final_Price(Rs.) _]]-ecommerce_dataset_updated[[#This Row],['[Final_Price(Rs.)']]]</f>
        <v>-1.9999999999527063E-3</v>
      </c>
      <c r="U2524" s="6" t="b">
        <f xml:space="preserve"> AND(ecommerce_dataset_updated[[#This Row],[Final_Price(Rs.) _]]=ecommerce_dataset_updated[[#This Row],['[Final_Price(Rs.)']]])</f>
        <v>0</v>
      </c>
      <c r="V2524" s="5"/>
    </row>
    <row r="2525" spans="1:22">
      <c r="A2525" t="s">
        <v>9902</v>
      </c>
      <c r="B2525" t="s">
        <v>9903</v>
      </c>
      <c r="C2525" t="s">
        <v>18</v>
      </c>
      <c r="D2525" s="9" t="s">
        <v>9904</v>
      </c>
      <c r="E2525" s="8">
        <f>ecommerce_dataset_updated[[#This Row],[Price (Rs.)]]+0</f>
        <v>312.27999999999997</v>
      </c>
      <c r="F2525" s="6" t="s">
        <v>12</v>
      </c>
      <c r="G2525" s="7">
        <f>ecommerce_dataset_updated[[#This Row],[Discount (%)]]+0</f>
        <v>15</v>
      </c>
      <c r="H2525" s="6" t="s">
        <v>9905</v>
      </c>
      <c r="I2525" s="6">
        <f>ecommerce_dataset_updated[[#This Row],['[Price (Rs.)']]]*ecommerce_dataset_updated[[#This Row],['[Discount (%)']]]/100</f>
        <v>46.841999999999999</v>
      </c>
      <c r="J2525" s="6">
        <f>ecommerce_dataset_updated[[#This Row],[Final_Price(Rs.)]]+0</f>
        <v>265.44</v>
      </c>
      <c r="K2525" s="6">
        <f xml:space="preserve"> ecommerce_dataset_updated[[#This Row],['[Price (Rs.)']]]-ecommerce_dataset_updated[[#This Row],[Discount Amount _]]</f>
        <v>265.43799999999999</v>
      </c>
      <c r="L2525" t="s">
        <v>14</v>
      </c>
      <c r="M2525" t="s">
        <v>2428</v>
      </c>
      <c r="N2525" s="4" t="s">
        <v>14052</v>
      </c>
      <c r="O2525" s="4" t="s">
        <v>14057</v>
      </c>
      <c r="P2525" s="4" t="s">
        <v>14079</v>
      </c>
      <c r="Q2525" s="5">
        <f>DATE(ecommerce_dataset_updated[[#This Row],[YYYY]],ecommerce_dataset_updated[[#This Row],[MM]],ecommerce_dataset_updated[[#This Row],[DD]])</f>
        <v>45352</v>
      </c>
      <c r="R2525" s="6" t="str">
        <f>TEXT(ecommerce_dataset_updated[[#This Row],['[Purchase_Date']]], "mmm")</f>
        <v>Mar</v>
      </c>
      <c r="S2525" s="6" t="str">
        <f>TEXT(ecommerce_dataset_updated[[#This Row],['[Purchase_Date']]], "ddd")</f>
        <v>Fri</v>
      </c>
      <c r="T2525" s="6">
        <f>ecommerce_dataset_updated[[#This Row],[Final_Price(Rs.) _]]-ecommerce_dataset_updated[[#This Row],['[Final_Price(Rs.)']]]</f>
        <v>-2.0000000000095497E-3</v>
      </c>
      <c r="U2525" s="6" t="b">
        <f xml:space="preserve"> AND(ecommerce_dataset_updated[[#This Row],[Final_Price(Rs.) _]]=ecommerce_dataset_updated[[#This Row],['[Final_Price(Rs.)']]])</f>
        <v>0</v>
      </c>
      <c r="V2525" s="5"/>
    </row>
    <row r="2526" spans="1:22">
      <c r="A2526" t="s">
        <v>9906</v>
      </c>
      <c r="B2526" t="s">
        <v>9907</v>
      </c>
      <c r="C2526" t="s">
        <v>18</v>
      </c>
      <c r="D2526" s="9" t="s">
        <v>9908</v>
      </c>
      <c r="E2526" s="8">
        <f>ecommerce_dataset_updated[[#This Row],[Price (Rs.)]]+0</f>
        <v>365.44</v>
      </c>
      <c r="F2526" s="6" t="s">
        <v>20</v>
      </c>
      <c r="G2526" s="7">
        <f>ecommerce_dataset_updated[[#This Row],[Discount (%)]]+0</f>
        <v>20</v>
      </c>
      <c r="H2526" s="6" t="s">
        <v>9909</v>
      </c>
      <c r="I2526" s="6">
        <f>ecommerce_dataset_updated[[#This Row],['[Price (Rs.)']]]*ecommerce_dataset_updated[[#This Row],['[Discount (%)']]]/100</f>
        <v>73.088000000000008</v>
      </c>
      <c r="J2526" s="6">
        <f>ecommerce_dataset_updated[[#This Row],[Final_Price(Rs.)]]+0</f>
        <v>292.35000000000002</v>
      </c>
      <c r="K2526" s="6">
        <f xml:space="preserve"> ecommerce_dataset_updated[[#This Row],['[Price (Rs.)']]]-ecommerce_dataset_updated[[#This Row],[Discount Amount _]]</f>
        <v>292.35199999999998</v>
      </c>
      <c r="L2526" t="s">
        <v>120</v>
      </c>
      <c r="M2526" t="s">
        <v>176</v>
      </c>
      <c r="N2526" s="4" t="s">
        <v>14069</v>
      </c>
      <c r="O2526" s="4" t="s">
        <v>14053</v>
      </c>
      <c r="P2526" s="4" t="s">
        <v>14079</v>
      </c>
      <c r="Q2526" s="5">
        <f>DATE(ecommerce_dataset_updated[[#This Row],[YYYY]],ecommerce_dataset_updated[[#This Row],[MM]],ecommerce_dataset_updated[[#This Row],[DD]])</f>
        <v>45404</v>
      </c>
      <c r="R2526" s="6" t="str">
        <f>TEXT(ecommerce_dataset_updated[[#This Row],['[Purchase_Date']]], "mmm")</f>
        <v>Apr</v>
      </c>
      <c r="S2526" s="6" t="str">
        <f>TEXT(ecommerce_dataset_updated[[#This Row],['[Purchase_Date']]], "ddd")</f>
        <v>Mon</v>
      </c>
      <c r="T2526" s="6">
        <f>ecommerce_dataset_updated[[#This Row],[Final_Price(Rs.) _]]-ecommerce_dataset_updated[[#This Row],['[Final_Price(Rs.)']]]</f>
        <v>1.9999999999527063E-3</v>
      </c>
      <c r="U2526" s="6" t="b">
        <f xml:space="preserve"> AND(ecommerce_dataset_updated[[#This Row],[Final_Price(Rs.) _]]=ecommerce_dataset_updated[[#This Row],['[Final_Price(Rs.)']]])</f>
        <v>0</v>
      </c>
      <c r="V2526" s="5"/>
    </row>
    <row r="2527" spans="1:22">
      <c r="A2527" t="s">
        <v>9910</v>
      </c>
      <c r="B2527" t="s">
        <v>9911</v>
      </c>
      <c r="C2527" t="s">
        <v>45</v>
      </c>
      <c r="D2527" s="9" t="s">
        <v>9912</v>
      </c>
      <c r="E2527" s="8">
        <f>ecommerce_dataset_updated[[#This Row],[Price (Rs.)]]+0</f>
        <v>209.3</v>
      </c>
      <c r="F2527" s="6" t="s">
        <v>53</v>
      </c>
      <c r="G2527" s="7">
        <f>ecommerce_dataset_updated[[#This Row],[Discount (%)]]+0</f>
        <v>5</v>
      </c>
      <c r="H2527" s="6" t="s">
        <v>4888</v>
      </c>
      <c r="I2527" s="6">
        <f>ecommerce_dataset_updated[[#This Row],['[Price (Rs.)']]]*ecommerce_dataset_updated[[#This Row],['[Discount (%)']]]/100</f>
        <v>10.465</v>
      </c>
      <c r="J2527" s="6">
        <f>ecommerce_dataset_updated[[#This Row],[Final_Price(Rs.)]]+0</f>
        <v>198.84</v>
      </c>
      <c r="K2527" s="6">
        <f xml:space="preserve"> ecommerce_dataset_updated[[#This Row],['[Price (Rs.)']]]-ecommerce_dataset_updated[[#This Row],[Discount Amount _]]</f>
        <v>198.83500000000001</v>
      </c>
      <c r="L2527" t="s">
        <v>28</v>
      </c>
      <c r="M2527" t="s">
        <v>2385</v>
      </c>
      <c r="N2527" s="4" t="s">
        <v>14070</v>
      </c>
      <c r="O2527" s="4" t="s">
        <v>14052</v>
      </c>
      <c r="P2527" s="4" t="s">
        <v>14079</v>
      </c>
      <c r="Q2527" s="5">
        <f>DATE(ecommerce_dataset_updated[[#This Row],[YYYY]],ecommerce_dataset_updated[[#This Row],[MM]],ecommerce_dataset_updated[[#This Row],[DD]])</f>
        <v>45309</v>
      </c>
      <c r="R2527" s="6" t="str">
        <f>TEXT(ecommerce_dataset_updated[[#This Row],['[Purchase_Date']]], "mmm")</f>
        <v>Jan</v>
      </c>
      <c r="S2527" s="6" t="str">
        <f>TEXT(ecommerce_dataset_updated[[#This Row],['[Purchase_Date']]], "ddd")</f>
        <v>Thu</v>
      </c>
      <c r="T2527" s="6">
        <f>ecommerce_dataset_updated[[#This Row],[Final_Price(Rs.) _]]-ecommerce_dataset_updated[[#This Row],['[Final_Price(Rs.)']]]</f>
        <v>-4.9999999999954525E-3</v>
      </c>
      <c r="U2527" s="6" t="b">
        <f xml:space="preserve"> AND(ecommerce_dataset_updated[[#This Row],[Final_Price(Rs.) _]]=ecommerce_dataset_updated[[#This Row],['[Final_Price(Rs.)']]])</f>
        <v>0</v>
      </c>
      <c r="V2527" s="5"/>
    </row>
    <row r="2528" spans="1:22">
      <c r="A2528" t="s">
        <v>9913</v>
      </c>
      <c r="B2528" t="s">
        <v>9914</v>
      </c>
      <c r="C2528" t="s">
        <v>32</v>
      </c>
      <c r="D2528" s="9" t="s">
        <v>9915</v>
      </c>
      <c r="E2528" s="8">
        <f>ecommerce_dataset_updated[[#This Row],[Price (Rs.)]]+0</f>
        <v>484.65</v>
      </c>
      <c r="F2528" s="6" t="s">
        <v>47</v>
      </c>
      <c r="G2528" s="7">
        <f>ecommerce_dataset_updated[[#This Row],[Discount (%)]]+0</f>
        <v>50</v>
      </c>
      <c r="H2528" s="6" t="s">
        <v>9916</v>
      </c>
      <c r="I2528" s="6">
        <f>ecommerce_dataset_updated[[#This Row],['[Price (Rs.)']]]*ecommerce_dataset_updated[[#This Row],['[Discount (%)']]]/100</f>
        <v>242.32499999999999</v>
      </c>
      <c r="J2528" s="6">
        <f>ecommerce_dataset_updated[[#This Row],[Final_Price(Rs.)]]+0</f>
        <v>242.32</v>
      </c>
      <c r="K2528" s="6">
        <f xml:space="preserve"> ecommerce_dataset_updated[[#This Row],['[Price (Rs.)']]]-ecommerce_dataset_updated[[#This Row],[Discount Amount _]]</f>
        <v>242.32499999999999</v>
      </c>
      <c r="L2528" t="s">
        <v>28</v>
      </c>
      <c r="M2528" t="s">
        <v>900</v>
      </c>
      <c r="N2528" s="4" t="s">
        <v>14051</v>
      </c>
      <c r="O2528" s="4" t="s">
        <v>75</v>
      </c>
      <c r="P2528" s="4" t="s">
        <v>14079</v>
      </c>
      <c r="Q2528" s="5">
        <f>DATE(ecommerce_dataset_updated[[#This Row],[YYYY]],ecommerce_dataset_updated[[#This Row],[MM]],ecommerce_dataset_updated[[#This Row],[DD]])</f>
        <v>45567</v>
      </c>
      <c r="R2528" s="6" t="str">
        <f>TEXT(ecommerce_dataset_updated[[#This Row],['[Purchase_Date']]], "mmm")</f>
        <v>Oct</v>
      </c>
      <c r="S2528" s="6" t="str">
        <f>TEXT(ecommerce_dataset_updated[[#This Row],['[Purchase_Date']]], "ddd")</f>
        <v>Wed</v>
      </c>
      <c r="T2528" s="6">
        <f>ecommerce_dataset_updated[[#This Row],[Final_Price(Rs.) _]]-ecommerce_dataset_updated[[#This Row],['[Final_Price(Rs.)']]]</f>
        <v>4.9999999999954525E-3</v>
      </c>
      <c r="U2528" s="6" t="b">
        <f xml:space="preserve"> AND(ecommerce_dataset_updated[[#This Row],[Final_Price(Rs.) _]]=ecommerce_dataset_updated[[#This Row],['[Final_Price(Rs.)']]])</f>
        <v>0</v>
      </c>
      <c r="V2528" s="5"/>
    </row>
    <row r="2529" spans="1:22">
      <c r="A2529" t="s">
        <v>9917</v>
      </c>
      <c r="B2529" t="s">
        <v>9918</v>
      </c>
      <c r="C2529" t="s">
        <v>18</v>
      </c>
      <c r="D2529" s="9" t="s">
        <v>9919</v>
      </c>
      <c r="E2529" s="8">
        <f>ecommerce_dataset_updated[[#This Row],[Price (Rs.)]]+0</f>
        <v>217.91</v>
      </c>
      <c r="F2529" s="6" t="s">
        <v>75</v>
      </c>
      <c r="G2529" s="7">
        <f>ecommerce_dataset_updated[[#This Row],[Discount (%)]]+0</f>
        <v>10</v>
      </c>
      <c r="H2529" s="6" t="s">
        <v>9920</v>
      </c>
      <c r="I2529" s="6">
        <f>ecommerce_dataset_updated[[#This Row],['[Price (Rs.)']]]*ecommerce_dataset_updated[[#This Row],['[Discount (%)']]]/100</f>
        <v>21.791</v>
      </c>
      <c r="J2529" s="6">
        <f>ecommerce_dataset_updated[[#This Row],[Final_Price(Rs.)]]+0</f>
        <v>196.12</v>
      </c>
      <c r="K2529" s="6">
        <f xml:space="preserve"> ecommerce_dataset_updated[[#This Row],['[Price (Rs.)']]]-ecommerce_dataset_updated[[#This Row],[Discount Amount _]]</f>
        <v>196.119</v>
      </c>
      <c r="L2529" t="s">
        <v>28</v>
      </c>
      <c r="M2529" t="s">
        <v>2031</v>
      </c>
      <c r="N2529" s="4" t="s">
        <v>26</v>
      </c>
      <c r="O2529" s="4" t="s">
        <v>14057</v>
      </c>
      <c r="P2529" s="4" t="s">
        <v>14079</v>
      </c>
      <c r="Q2529" s="5">
        <f>DATE(ecommerce_dataset_updated[[#This Row],[YYYY]],ecommerce_dataset_updated[[#This Row],[MM]],ecommerce_dataset_updated[[#This Row],[DD]])</f>
        <v>45376</v>
      </c>
      <c r="R2529" s="6" t="str">
        <f>TEXT(ecommerce_dataset_updated[[#This Row],['[Purchase_Date']]], "mmm")</f>
        <v>Mar</v>
      </c>
      <c r="S2529" s="6" t="str">
        <f>TEXT(ecommerce_dataset_updated[[#This Row],['[Purchase_Date']]], "ddd")</f>
        <v>Mon</v>
      </c>
      <c r="T2529" s="6">
        <f>ecommerce_dataset_updated[[#This Row],[Final_Price(Rs.) _]]-ecommerce_dataset_updated[[#This Row],['[Final_Price(Rs.)']]]</f>
        <v>-1.0000000000047748E-3</v>
      </c>
      <c r="U2529" s="6" t="b">
        <f xml:space="preserve"> AND(ecommerce_dataset_updated[[#This Row],[Final_Price(Rs.) _]]=ecommerce_dataset_updated[[#This Row],['[Final_Price(Rs.)']]])</f>
        <v>0</v>
      </c>
      <c r="V2529" s="5"/>
    </row>
    <row r="2530" spans="1:22">
      <c r="A2530" t="s">
        <v>9921</v>
      </c>
      <c r="B2530" t="s">
        <v>9922</v>
      </c>
      <c r="C2530" t="s">
        <v>68</v>
      </c>
      <c r="D2530" s="9" t="s">
        <v>9923</v>
      </c>
      <c r="E2530" s="8">
        <f>ecommerce_dataset_updated[[#This Row],[Price (Rs.)]]+0</f>
        <v>427.63</v>
      </c>
      <c r="F2530" s="6" t="s">
        <v>26</v>
      </c>
      <c r="G2530" s="7">
        <f>ecommerce_dataset_updated[[#This Row],[Discount (%)]]+0</f>
        <v>25</v>
      </c>
      <c r="H2530" s="6" t="s">
        <v>9924</v>
      </c>
      <c r="I2530" s="6">
        <f>ecommerce_dataset_updated[[#This Row],['[Price (Rs.)']]]*ecommerce_dataset_updated[[#This Row],['[Discount (%)']]]/100</f>
        <v>106.9075</v>
      </c>
      <c r="J2530" s="6">
        <f>ecommerce_dataset_updated[[#This Row],[Final_Price(Rs.)]]+0</f>
        <v>320.72000000000003</v>
      </c>
      <c r="K2530" s="6">
        <f xml:space="preserve"> ecommerce_dataset_updated[[#This Row],['[Price (Rs.)']]]-ecommerce_dataset_updated[[#This Row],[Discount Amount _]]</f>
        <v>320.72249999999997</v>
      </c>
      <c r="L2530" t="s">
        <v>120</v>
      </c>
      <c r="M2530" t="s">
        <v>1010</v>
      </c>
      <c r="N2530" s="4" t="s">
        <v>14055</v>
      </c>
      <c r="O2530" s="4" t="s">
        <v>14049</v>
      </c>
      <c r="P2530" s="4" t="s">
        <v>14079</v>
      </c>
      <c r="Q2530" s="5">
        <f>DATE(ecommerce_dataset_updated[[#This Row],[YYYY]],ecommerce_dataset_updated[[#This Row],[MM]],ecommerce_dataset_updated[[#This Row],[DD]])</f>
        <v>45604</v>
      </c>
      <c r="R2530" s="6" t="str">
        <f>TEXT(ecommerce_dataset_updated[[#This Row],['[Purchase_Date']]], "mmm")</f>
        <v>Nov</v>
      </c>
      <c r="S2530" s="6" t="str">
        <f>TEXT(ecommerce_dataset_updated[[#This Row],['[Purchase_Date']]], "ddd")</f>
        <v>Fri</v>
      </c>
      <c r="T2530" s="6">
        <f>ecommerce_dataset_updated[[#This Row],[Final_Price(Rs.) _]]-ecommerce_dataset_updated[[#This Row],['[Final_Price(Rs.)']]]</f>
        <v>2.4999999999408828E-3</v>
      </c>
      <c r="U2530" s="6" t="b">
        <f xml:space="preserve"> AND(ecommerce_dataset_updated[[#This Row],[Final_Price(Rs.) _]]=ecommerce_dataset_updated[[#This Row],['[Final_Price(Rs.)']]])</f>
        <v>0</v>
      </c>
      <c r="V2530" s="5"/>
    </row>
    <row r="2531" spans="1:22">
      <c r="A2531" t="s">
        <v>9925</v>
      </c>
      <c r="B2531" t="s">
        <v>9926</v>
      </c>
      <c r="C2531" t="s">
        <v>45</v>
      </c>
      <c r="D2531" s="9" t="s">
        <v>9927</v>
      </c>
      <c r="E2531" s="8">
        <f>ecommerce_dataset_updated[[#This Row],[Price (Rs.)]]+0</f>
        <v>390.58</v>
      </c>
      <c r="F2531" s="6" t="s">
        <v>53</v>
      </c>
      <c r="G2531" s="7">
        <f>ecommerce_dataset_updated[[#This Row],[Discount (%)]]+0</f>
        <v>5</v>
      </c>
      <c r="H2531" s="6" t="s">
        <v>9928</v>
      </c>
      <c r="I2531" s="6">
        <f>ecommerce_dataset_updated[[#This Row],['[Price (Rs.)']]]*ecommerce_dataset_updated[[#This Row],['[Discount (%)']]]/100</f>
        <v>19.529</v>
      </c>
      <c r="J2531" s="6">
        <f>ecommerce_dataset_updated[[#This Row],[Final_Price(Rs.)]]+0</f>
        <v>371.05</v>
      </c>
      <c r="K2531" s="6">
        <f xml:space="preserve"> ecommerce_dataset_updated[[#This Row],['[Price (Rs.)']]]-ecommerce_dataset_updated[[#This Row],[Discount Amount _]]</f>
        <v>371.05099999999999</v>
      </c>
      <c r="L2531" t="s">
        <v>120</v>
      </c>
      <c r="M2531" t="s">
        <v>1514</v>
      </c>
      <c r="N2531" s="4" t="s">
        <v>14065</v>
      </c>
      <c r="O2531" s="4" t="s">
        <v>14057</v>
      </c>
      <c r="P2531" s="4" t="s">
        <v>14079</v>
      </c>
      <c r="Q2531" s="5">
        <f>DATE(ecommerce_dataset_updated[[#This Row],[YYYY]],ecommerce_dataset_updated[[#This Row],[MM]],ecommerce_dataset_updated[[#This Row],[DD]])</f>
        <v>45374</v>
      </c>
      <c r="R2531" s="6" t="str">
        <f>TEXT(ecommerce_dataset_updated[[#This Row],['[Purchase_Date']]], "mmm")</f>
        <v>Mar</v>
      </c>
      <c r="S2531" s="6" t="str">
        <f>TEXT(ecommerce_dataset_updated[[#This Row],['[Purchase_Date']]], "ddd")</f>
        <v>Sat</v>
      </c>
      <c r="T2531" s="6">
        <f>ecommerce_dataset_updated[[#This Row],[Final_Price(Rs.) _]]-ecommerce_dataset_updated[[#This Row],['[Final_Price(Rs.)']]]</f>
        <v>9.9999999997635314E-4</v>
      </c>
      <c r="U2531" s="6" t="b">
        <f xml:space="preserve"> AND(ecommerce_dataset_updated[[#This Row],[Final_Price(Rs.) _]]=ecommerce_dataset_updated[[#This Row],['[Final_Price(Rs.)']]])</f>
        <v>0</v>
      </c>
      <c r="V2531" s="5"/>
    </row>
    <row r="2532" spans="1:22">
      <c r="A2532" t="s">
        <v>9929</v>
      </c>
      <c r="B2532" t="s">
        <v>9930</v>
      </c>
      <c r="C2532" t="s">
        <v>18</v>
      </c>
      <c r="D2532" s="9" t="s">
        <v>9931</v>
      </c>
      <c r="E2532" s="8">
        <f>ecommerce_dataset_updated[[#This Row],[Price (Rs.)]]+0</f>
        <v>90.01</v>
      </c>
      <c r="F2532" s="6" t="s">
        <v>154</v>
      </c>
      <c r="G2532" s="7">
        <f>ecommerce_dataset_updated[[#This Row],[Discount (%)]]+0</f>
        <v>30</v>
      </c>
      <c r="H2532" s="6" t="s">
        <v>9932</v>
      </c>
      <c r="I2532" s="6">
        <f>ecommerce_dataset_updated[[#This Row],['[Price (Rs.)']]]*ecommerce_dataset_updated[[#This Row],['[Discount (%)']]]/100</f>
        <v>27.003</v>
      </c>
      <c r="J2532" s="6">
        <f>ecommerce_dataset_updated[[#This Row],[Final_Price(Rs.)]]+0</f>
        <v>63.01</v>
      </c>
      <c r="K2532" s="6">
        <f xml:space="preserve"> ecommerce_dataset_updated[[#This Row],['[Price (Rs.)']]]-ecommerce_dataset_updated[[#This Row],[Discount Amount _]]</f>
        <v>63.007000000000005</v>
      </c>
      <c r="L2532" t="s">
        <v>35</v>
      </c>
      <c r="M2532" t="s">
        <v>1076</v>
      </c>
      <c r="N2532" s="4" t="s">
        <v>12</v>
      </c>
      <c r="O2532" s="4" t="s">
        <v>14067</v>
      </c>
      <c r="P2532" s="4" t="s">
        <v>14079</v>
      </c>
      <c r="Q2532" s="5">
        <f>DATE(ecommerce_dataset_updated[[#This Row],[YYYY]],ecommerce_dataset_updated[[#This Row],[MM]],ecommerce_dataset_updated[[#This Row],[DD]])</f>
        <v>45488</v>
      </c>
      <c r="R2532" s="6" t="str">
        <f>TEXT(ecommerce_dataset_updated[[#This Row],['[Purchase_Date']]], "mmm")</f>
        <v>Jul</v>
      </c>
      <c r="S2532" s="6" t="str">
        <f>TEXT(ecommerce_dataset_updated[[#This Row],['[Purchase_Date']]], "ddd")</f>
        <v>Mon</v>
      </c>
      <c r="T2532" s="6">
        <f>ecommerce_dataset_updated[[#This Row],[Final_Price(Rs.) _]]-ecommerce_dataset_updated[[#This Row],['[Final_Price(Rs.)']]]</f>
        <v>-2.9999999999930083E-3</v>
      </c>
      <c r="U2532" s="6" t="b">
        <f xml:space="preserve"> AND(ecommerce_dataset_updated[[#This Row],[Final_Price(Rs.) _]]=ecommerce_dataset_updated[[#This Row],['[Final_Price(Rs.)']]])</f>
        <v>0</v>
      </c>
      <c r="V2532" s="5"/>
    </row>
    <row r="2533" spans="1:22">
      <c r="A2533" t="s">
        <v>9933</v>
      </c>
      <c r="B2533" t="s">
        <v>9934</v>
      </c>
      <c r="C2533" t="s">
        <v>68</v>
      </c>
      <c r="D2533" s="9" t="s">
        <v>9935</v>
      </c>
      <c r="E2533" s="8">
        <f>ecommerce_dataset_updated[[#This Row],[Price (Rs.)]]+0</f>
        <v>388.41</v>
      </c>
      <c r="F2533" s="6" t="s">
        <v>26</v>
      </c>
      <c r="G2533" s="7">
        <f>ecommerce_dataset_updated[[#This Row],[Discount (%)]]+0</f>
        <v>25</v>
      </c>
      <c r="H2533" s="6" t="s">
        <v>9936</v>
      </c>
      <c r="I2533" s="6">
        <f>ecommerce_dataset_updated[[#This Row],['[Price (Rs.)']]]*ecommerce_dataset_updated[[#This Row],['[Discount (%)']]]/100</f>
        <v>97.102500000000006</v>
      </c>
      <c r="J2533" s="6">
        <f>ecommerce_dataset_updated[[#This Row],[Final_Price(Rs.)]]+0</f>
        <v>291.31</v>
      </c>
      <c r="K2533" s="6">
        <f xml:space="preserve"> ecommerce_dataset_updated[[#This Row],['[Price (Rs.)']]]-ecommerce_dataset_updated[[#This Row],[Discount Amount _]]</f>
        <v>291.3075</v>
      </c>
      <c r="L2533" t="s">
        <v>77</v>
      </c>
      <c r="M2533" t="s">
        <v>667</v>
      </c>
      <c r="N2533" s="4" t="s">
        <v>14069</v>
      </c>
      <c r="O2533" s="4" t="s">
        <v>14067</v>
      </c>
      <c r="P2533" s="4" t="s">
        <v>14079</v>
      </c>
      <c r="Q2533" s="5">
        <f>DATE(ecommerce_dataset_updated[[#This Row],[YYYY]],ecommerce_dataset_updated[[#This Row],[MM]],ecommerce_dataset_updated[[#This Row],[DD]])</f>
        <v>45495</v>
      </c>
      <c r="R2533" s="6" t="str">
        <f>TEXT(ecommerce_dataset_updated[[#This Row],['[Purchase_Date']]], "mmm")</f>
        <v>Jul</v>
      </c>
      <c r="S2533" s="6" t="str">
        <f>TEXT(ecommerce_dataset_updated[[#This Row],['[Purchase_Date']]], "ddd")</f>
        <v>Mon</v>
      </c>
      <c r="T2533" s="6">
        <f>ecommerce_dataset_updated[[#This Row],[Final_Price(Rs.) _]]-ecommerce_dataset_updated[[#This Row],['[Final_Price(Rs.)']]]</f>
        <v>-2.4999999999977263E-3</v>
      </c>
      <c r="U2533" s="6" t="b">
        <f xml:space="preserve"> AND(ecommerce_dataset_updated[[#This Row],[Final_Price(Rs.) _]]=ecommerce_dataset_updated[[#This Row],['[Final_Price(Rs.)']]])</f>
        <v>0</v>
      </c>
      <c r="V2533" s="5"/>
    </row>
    <row r="2534" spans="1:22">
      <c r="A2534" t="s">
        <v>9937</v>
      </c>
      <c r="B2534" t="s">
        <v>9938</v>
      </c>
      <c r="C2534" t="s">
        <v>45</v>
      </c>
      <c r="D2534" s="9" t="s">
        <v>9939</v>
      </c>
      <c r="E2534" s="8">
        <f>ecommerce_dataset_updated[[#This Row],[Price (Rs.)]]+0</f>
        <v>496.31</v>
      </c>
      <c r="F2534" s="6" t="s">
        <v>26</v>
      </c>
      <c r="G2534" s="7">
        <f>ecommerce_dataset_updated[[#This Row],[Discount (%)]]+0</f>
        <v>25</v>
      </c>
      <c r="H2534" s="6" t="s">
        <v>9940</v>
      </c>
      <c r="I2534" s="6">
        <f>ecommerce_dataset_updated[[#This Row],['[Price (Rs.)']]]*ecommerce_dataset_updated[[#This Row],['[Discount (%)']]]/100</f>
        <v>124.0775</v>
      </c>
      <c r="J2534" s="6">
        <f>ecommerce_dataset_updated[[#This Row],[Final_Price(Rs.)]]+0</f>
        <v>372.23</v>
      </c>
      <c r="K2534" s="6">
        <f xml:space="preserve"> ecommerce_dataset_updated[[#This Row],['[Price (Rs.)']]]-ecommerce_dataset_updated[[#This Row],[Discount Amount _]]</f>
        <v>372.23250000000002</v>
      </c>
      <c r="L2534" t="s">
        <v>77</v>
      </c>
      <c r="M2534" t="s">
        <v>339</v>
      </c>
      <c r="N2534" s="4" t="s">
        <v>14070</v>
      </c>
      <c r="O2534" s="4" t="s">
        <v>14067</v>
      </c>
      <c r="P2534" s="4" t="s">
        <v>14079</v>
      </c>
      <c r="Q2534" s="5">
        <f>DATE(ecommerce_dataset_updated[[#This Row],[YYYY]],ecommerce_dataset_updated[[#This Row],[MM]],ecommerce_dataset_updated[[#This Row],[DD]])</f>
        <v>45491</v>
      </c>
      <c r="R2534" s="6" t="str">
        <f>TEXT(ecommerce_dataset_updated[[#This Row],['[Purchase_Date']]], "mmm")</f>
        <v>Jul</v>
      </c>
      <c r="S2534" s="6" t="str">
        <f>TEXT(ecommerce_dataset_updated[[#This Row],['[Purchase_Date']]], "ddd")</f>
        <v>Thu</v>
      </c>
      <c r="T2534" s="6">
        <f>ecommerce_dataset_updated[[#This Row],[Final_Price(Rs.) _]]-ecommerce_dataset_updated[[#This Row],['[Final_Price(Rs.)']]]</f>
        <v>2.4999999999977263E-3</v>
      </c>
      <c r="U2534" s="6" t="b">
        <f xml:space="preserve"> AND(ecommerce_dataset_updated[[#This Row],[Final_Price(Rs.) _]]=ecommerce_dataset_updated[[#This Row],['[Final_Price(Rs.)']]])</f>
        <v>0</v>
      </c>
      <c r="V2534" s="5"/>
    </row>
    <row r="2535" spans="1:22">
      <c r="A2535" t="s">
        <v>9941</v>
      </c>
      <c r="B2535" t="s">
        <v>9942</v>
      </c>
      <c r="C2535" t="s">
        <v>68</v>
      </c>
      <c r="D2535" s="9" t="s">
        <v>9943</v>
      </c>
      <c r="E2535" s="8">
        <f>ecommerce_dataset_updated[[#This Row],[Price (Rs.)]]+0</f>
        <v>170.91</v>
      </c>
      <c r="F2535" s="6" t="s">
        <v>75</v>
      </c>
      <c r="G2535" s="7">
        <f>ecommerce_dataset_updated[[#This Row],[Discount (%)]]+0</f>
        <v>10</v>
      </c>
      <c r="H2535" s="6" t="s">
        <v>9944</v>
      </c>
      <c r="I2535" s="6">
        <f>ecommerce_dataset_updated[[#This Row],['[Price (Rs.)']]]*ecommerce_dataset_updated[[#This Row],['[Discount (%)']]]/100</f>
        <v>17.090999999999998</v>
      </c>
      <c r="J2535" s="6">
        <f>ecommerce_dataset_updated[[#This Row],[Final_Price(Rs.)]]+0</f>
        <v>153.82</v>
      </c>
      <c r="K2535" s="6">
        <f xml:space="preserve"> ecommerce_dataset_updated[[#This Row],['[Price (Rs.)']]]-ecommerce_dataset_updated[[#This Row],[Discount Amount _]]</f>
        <v>153.81899999999999</v>
      </c>
      <c r="L2535" t="s">
        <v>120</v>
      </c>
      <c r="M2535" t="s">
        <v>362</v>
      </c>
      <c r="N2535" s="4" t="s">
        <v>14054</v>
      </c>
      <c r="O2535" s="4" t="s">
        <v>14051</v>
      </c>
      <c r="P2535" s="4" t="s">
        <v>14079</v>
      </c>
      <c r="Q2535" s="5">
        <f>DATE(ecommerce_dataset_updated[[#This Row],[YYYY]],ecommerce_dataset_updated[[#This Row],[MM]],ecommerce_dataset_updated[[#This Row],[DD]])</f>
        <v>45349</v>
      </c>
      <c r="R2535" s="6" t="str">
        <f>TEXT(ecommerce_dataset_updated[[#This Row],['[Purchase_Date']]], "mmm")</f>
        <v>Feb</v>
      </c>
      <c r="S2535" s="6" t="str">
        <f>TEXT(ecommerce_dataset_updated[[#This Row],['[Purchase_Date']]], "ddd")</f>
        <v>Tue</v>
      </c>
      <c r="T2535" s="6">
        <f>ecommerce_dataset_updated[[#This Row],[Final_Price(Rs.) _]]-ecommerce_dataset_updated[[#This Row],['[Final_Price(Rs.)']]]</f>
        <v>-1.0000000000047748E-3</v>
      </c>
      <c r="U2535" s="6" t="b">
        <f xml:space="preserve"> AND(ecommerce_dataset_updated[[#This Row],[Final_Price(Rs.) _]]=ecommerce_dataset_updated[[#This Row],['[Final_Price(Rs.)']]])</f>
        <v>0</v>
      </c>
      <c r="V2535" s="5"/>
    </row>
    <row r="2536" spans="1:22">
      <c r="A2536" t="s">
        <v>9945</v>
      </c>
      <c r="B2536" t="s">
        <v>9946</v>
      </c>
      <c r="C2536" t="s">
        <v>45</v>
      </c>
      <c r="D2536" s="9" t="s">
        <v>9947</v>
      </c>
      <c r="E2536" s="8">
        <f>ecommerce_dataset_updated[[#This Row],[Price (Rs.)]]+0</f>
        <v>497.95</v>
      </c>
      <c r="F2536" s="6" t="s">
        <v>75</v>
      </c>
      <c r="G2536" s="7">
        <f>ecommerce_dataset_updated[[#This Row],[Discount (%)]]+0</f>
        <v>10</v>
      </c>
      <c r="H2536" s="6" t="s">
        <v>9948</v>
      </c>
      <c r="I2536" s="6">
        <f>ecommerce_dataset_updated[[#This Row],['[Price (Rs.)']]]*ecommerce_dataset_updated[[#This Row],['[Discount (%)']]]/100</f>
        <v>49.795000000000002</v>
      </c>
      <c r="J2536" s="6">
        <f>ecommerce_dataset_updated[[#This Row],[Final_Price(Rs.)]]+0</f>
        <v>448.15</v>
      </c>
      <c r="K2536" s="6">
        <f xml:space="preserve"> ecommerce_dataset_updated[[#This Row],['[Price (Rs.)']]]-ecommerce_dataset_updated[[#This Row],[Discount Amount _]]</f>
        <v>448.15499999999997</v>
      </c>
      <c r="L2536" t="s">
        <v>120</v>
      </c>
      <c r="M2536" t="s">
        <v>774</v>
      </c>
      <c r="N2536" s="4" t="s">
        <v>14070</v>
      </c>
      <c r="O2536" s="4" t="s">
        <v>14055</v>
      </c>
      <c r="P2536" s="4" t="s">
        <v>14079</v>
      </c>
      <c r="Q2536" s="5">
        <f>DATE(ecommerce_dataset_updated[[#This Row],[YYYY]],ecommerce_dataset_updated[[#This Row],[MM]],ecommerce_dataset_updated[[#This Row],[DD]])</f>
        <v>45522</v>
      </c>
      <c r="R2536" s="6" t="str">
        <f>TEXT(ecommerce_dataset_updated[[#This Row],['[Purchase_Date']]], "mmm")</f>
        <v>Aug</v>
      </c>
      <c r="S2536" s="6" t="str">
        <f>TEXT(ecommerce_dataset_updated[[#This Row],['[Purchase_Date']]], "ddd")</f>
        <v>Sun</v>
      </c>
      <c r="T2536" s="6">
        <f>ecommerce_dataset_updated[[#This Row],[Final_Price(Rs.) _]]-ecommerce_dataset_updated[[#This Row],['[Final_Price(Rs.)']]]</f>
        <v>4.9999999999954525E-3</v>
      </c>
      <c r="U2536" s="6" t="b">
        <f xml:space="preserve"> AND(ecommerce_dataset_updated[[#This Row],[Final_Price(Rs.) _]]=ecommerce_dataset_updated[[#This Row],['[Final_Price(Rs.)']]])</f>
        <v>0</v>
      </c>
      <c r="V2536" s="5"/>
    </row>
    <row r="2537" spans="1:22">
      <c r="A2537" t="s">
        <v>9949</v>
      </c>
      <c r="B2537" t="s">
        <v>9950</v>
      </c>
      <c r="C2537" t="s">
        <v>39</v>
      </c>
      <c r="D2537" s="9" t="s">
        <v>9951</v>
      </c>
      <c r="E2537" s="8">
        <f>ecommerce_dataset_updated[[#This Row],[Price (Rs.)]]+0</f>
        <v>208.23</v>
      </c>
      <c r="F2537" s="6" t="s">
        <v>47</v>
      </c>
      <c r="G2537" s="7">
        <f>ecommerce_dataset_updated[[#This Row],[Discount (%)]]+0</f>
        <v>50</v>
      </c>
      <c r="H2537" s="6" t="s">
        <v>9952</v>
      </c>
      <c r="I2537" s="6">
        <f>ecommerce_dataset_updated[[#This Row],['[Price (Rs.)']]]*ecommerce_dataset_updated[[#This Row],['[Discount (%)']]]/100</f>
        <v>104.11499999999999</v>
      </c>
      <c r="J2537" s="6">
        <f>ecommerce_dataset_updated[[#This Row],[Final_Price(Rs.)]]+0</f>
        <v>104.11</v>
      </c>
      <c r="K2537" s="6">
        <f xml:space="preserve"> ecommerce_dataset_updated[[#This Row],['[Price (Rs.)']]]-ecommerce_dataset_updated[[#This Row],[Discount Amount _]]</f>
        <v>104.11499999999999</v>
      </c>
      <c r="L2537" t="s">
        <v>120</v>
      </c>
      <c r="M2537" t="s">
        <v>1848</v>
      </c>
      <c r="N2537" s="4" t="s">
        <v>14069</v>
      </c>
      <c r="O2537" s="4" t="s">
        <v>14057</v>
      </c>
      <c r="P2537" s="4" t="s">
        <v>14079</v>
      </c>
      <c r="Q2537" s="5">
        <f>DATE(ecommerce_dataset_updated[[#This Row],[YYYY]],ecommerce_dataset_updated[[#This Row],[MM]],ecommerce_dataset_updated[[#This Row],[DD]])</f>
        <v>45373</v>
      </c>
      <c r="R2537" s="6" t="str">
        <f>TEXT(ecommerce_dataset_updated[[#This Row],['[Purchase_Date']]], "mmm")</f>
        <v>Mar</v>
      </c>
      <c r="S2537" s="6" t="str">
        <f>TEXT(ecommerce_dataset_updated[[#This Row],['[Purchase_Date']]], "ddd")</f>
        <v>Fri</v>
      </c>
      <c r="T2537" s="6">
        <f>ecommerce_dataset_updated[[#This Row],[Final_Price(Rs.) _]]-ecommerce_dataset_updated[[#This Row],['[Final_Price(Rs.)']]]</f>
        <v>4.9999999999954525E-3</v>
      </c>
      <c r="U2537" s="6" t="b">
        <f xml:space="preserve"> AND(ecommerce_dataset_updated[[#This Row],[Final_Price(Rs.) _]]=ecommerce_dataset_updated[[#This Row],['[Final_Price(Rs.)']]])</f>
        <v>0</v>
      </c>
      <c r="V2537" s="5"/>
    </row>
    <row r="2538" spans="1:22">
      <c r="A2538" t="s">
        <v>9953</v>
      </c>
      <c r="B2538" t="s">
        <v>9954</v>
      </c>
      <c r="C2538" t="s">
        <v>114</v>
      </c>
      <c r="D2538" s="9" t="s">
        <v>9955</v>
      </c>
      <c r="E2538" s="8">
        <f>ecommerce_dataset_updated[[#This Row],[Price (Rs.)]]+0</f>
        <v>37.82</v>
      </c>
      <c r="F2538" s="6" t="s">
        <v>53</v>
      </c>
      <c r="G2538" s="7">
        <f>ecommerce_dataset_updated[[#This Row],[Discount (%)]]+0</f>
        <v>5</v>
      </c>
      <c r="H2538" s="6" t="s">
        <v>9956</v>
      </c>
      <c r="I2538" s="6">
        <f>ecommerce_dataset_updated[[#This Row],['[Price (Rs.)']]]*ecommerce_dataset_updated[[#This Row],['[Discount (%)']]]/100</f>
        <v>1.891</v>
      </c>
      <c r="J2538" s="6">
        <f>ecommerce_dataset_updated[[#This Row],[Final_Price(Rs.)]]+0</f>
        <v>35.93</v>
      </c>
      <c r="K2538" s="6">
        <f xml:space="preserve"> ecommerce_dataset_updated[[#This Row],['[Price (Rs.)']]]-ecommerce_dataset_updated[[#This Row],[Discount Amount _]]</f>
        <v>35.929000000000002</v>
      </c>
      <c r="L2538" t="s">
        <v>120</v>
      </c>
      <c r="M2538" t="s">
        <v>3057</v>
      </c>
      <c r="N2538" s="4" t="s">
        <v>75</v>
      </c>
      <c r="O2538" s="4" t="s">
        <v>14067</v>
      </c>
      <c r="P2538" s="4" t="s">
        <v>14079</v>
      </c>
      <c r="Q2538" s="5">
        <f>DATE(ecommerce_dataset_updated[[#This Row],[YYYY]],ecommerce_dataset_updated[[#This Row],[MM]],ecommerce_dataset_updated[[#This Row],[DD]])</f>
        <v>45483</v>
      </c>
      <c r="R2538" s="6" t="str">
        <f>TEXT(ecommerce_dataset_updated[[#This Row],['[Purchase_Date']]], "mmm")</f>
        <v>Jul</v>
      </c>
      <c r="S2538" s="6" t="str">
        <f>TEXT(ecommerce_dataset_updated[[#This Row],['[Purchase_Date']]], "ddd")</f>
        <v>Wed</v>
      </c>
      <c r="T2538" s="6">
        <f>ecommerce_dataset_updated[[#This Row],[Final_Price(Rs.) _]]-ecommerce_dataset_updated[[#This Row],['[Final_Price(Rs.)']]]</f>
        <v>-9.9999999999766942E-4</v>
      </c>
      <c r="U2538" s="6" t="b">
        <f xml:space="preserve"> AND(ecommerce_dataset_updated[[#This Row],[Final_Price(Rs.) _]]=ecommerce_dataset_updated[[#This Row],['[Final_Price(Rs.)']]])</f>
        <v>0</v>
      </c>
      <c r="V2538" s="5"/>
    </row>
    <row r="2539" spans="1:22">
      <c r="A2539" t="s">
        <v>9957</v>
      </c>
      <c r="B2539" t="s">
        <v>9958</v>
      </c>
      <c r="C2539" t="s">
        <v>39</v>
      </c>
      <c r="D2539" s="9" t="s">
        <v>9959</v>
      </c>
      <c r="E2539" s="8">
        <f>ecommerce_dataset_updated[[#This Row],[Price (Rs.)]]+0</f>
        <v>365.18</v>
      </c>
      <c r="F2539" s="6" t="s">
        <v>12</v>
      </c>
      <c r="G2539" s="7">
        <f>ecommerce_dataset_updated[[#This Row],[Discount (%)]]+0</f>
        <v>15</v>
      </c>
      <c r="H2539" s="6" t="s">
        <v>9960</v>
      </c>
      <c r="I2539" s="6">
        <f>ecommerce_dataset_updated[[#This Row],['[Price (Rs.)']]]*ecommerce_dataset_updated[[#This Row],['[Discount (%)']]]/100</f>
        <v>54.777000000000001</v>
      </c>
      <c r="J2539" s="6">
        <f>ecommerce_dataset_updated[[#This Row],[Final_Price(Rs.)]]+0</f>
        <v>310.39999999999998</v>
      </c>
      <c r="K2539" s="6">
        <f xml:space="preserve"> ecommerce_dataset_updated[[#This Row],['[Price (Rs.)']]]-ecommerce_dataset_updated[[#This Row],[Discount Amount _]]</f>
        <v>310.40300000000002</v>
      </c>
      <c r="L2539" t="s">
        <v>35</v>
      </c>
      <c r="M2539" t="s">
        <v>1024</v>
      </c>
      <c r="N2539" s="4" t="s">
        <v>14053</v>
      </c>
      <c r="O2539" s="4" t="s">
        <v>14062</v>
      </c>
      <c r="P2539" s="4" t="s">
        <v>14079</v>
      </c>
      <c r="Q2539" s="5">
        <f>DATE(ecommerce_dataset_updated[[#This Row],[YYYY]],ecommerce_dataset_updated[[#This Row],[MM]],ecommerce_dataset_updated[[#This Row],[DD]])</f>
        <v>45447</v>
      </c>
      <c r="R2539" s="6" t="str">
        <f>TEXT(ecommerce_dataset_updated[[#This Row],['[Purchase_Date']]], "mmm")</f>
        <v>Jun</v>
      </c>
      <c r="S2539" s="6" t="str">
        <f>TEXT(ecommerce_dataset_updated[[#This Row],['[Purchase_Date']]], "ddd")</f>
        <v>Tue</v>
      </c>
      <c r="T2539" s="6">
        <f>ecommerce_dataset_updated[[#This Row],[Final_Price(Rs.) _]]-ecommerce_dataset_updated[[#This Row],['[Final_Price(Rs.)']]]</f>
        <v>3.0000000000427463E-3</v>
      </c>
      <c r="U2539" s="6" t="b">
        <f xml:space="preserve"> AND(ecommerce_dataset_updated[[#This Row],[Final_Price(Rs.) _]]=ecommerce_dataset_updated[[#This Row],['[Final_Price(Rs.)']]])</f>
        <v>0</v>
      </c>
      <c r="V2539" s="5"/>
    </row>
    <row r="2540" spans="1:22">
      <c r="A2540" t="s">
        <v>9961</v>
      </c>
      <c r="B2540" t="s">
        <v>9962</v>
      </c>
      <c r="C2540" t="s">
        <v>18</v>
      </c>
      <c r="D2540" s="9" t="s">
        <v>7346</v>
      </c>
      <c r="E2540" s="8">
        <f>ecommerce_dataset_updated[[#This Row],[Price (Rs.)]]+0</f>
        <v>323.74</v>
      </c>
      <c r="F2540" s="6" t="s">
        <v>75</v>
      </c>
      <c r="G2540" s="7">
        <f>ecommerce_dataset_updated[[#This Row],[Discount (%)]]+0</f>
        <v>10</v>
      </c>
      <c r="H2540" s="6" t="s">
        <v>9963</v>
      </c>
      <c r="I2540" s="6">
        <f>ecommerce_dataset_updated[[#This Row],['[Price (Rs.)']]]*ecommerce_dataset_updated[[#This Row],['[Discount (%)']]]/100</f>
        <v>32.374000000000002</v>
      </c>
      <c r="J2540" s="6">
        <f>ecommerce_dataset_updated[[#This Row],[Final_Price(Rs.)]]+0</f>
        <v>291.37</v>
      </c>
      <c r="K2540" s="6">
        <f xml:space="preserve"> ecommerce_dataset_updated[[#This Row],['[Price (Rs.)']]]-ecommerce_dataset_updated[[#This Row],[Discount Amount _]]</f>
        <v>291.36599999999999</v>
      </c>
      <c r="L2540" t="s">
        <v>120</v>
      </c>
      <c r="M2540" t="s">
        <v>972</v>
      </c>
      <c r="N2540" s="4" t="s">
        <v>14066</v>
      </c>
      <c r="O2540" s="4" t="s">
        <v>14057</v>
      </c>
      <c r="P2540" s="4" t="s">
        <v>14079</v>
      </c>
      <c r="Q2540" s="5">
        <f>DATE(ecommerce_dataset_updated[[#This Row],[YYYY]],ecommerce_dataset_updated[[#This Row],[MM]],ecommerce_dataset_updated[[#This Row],[DD]])</f>
        <v>45370</v>
      </c>
      <c r="R2540" s="6" t="str">
        <f>TEXT(ecommerce_dataset_updated[[#This Row],['[Purchase_Date']]], "mmm")</f>
        <v>Mar</v>
      </c>
      <c r="S2540" s="6" t="str">
        <f>TEXT(ecommerce_dataset_updated[[#This Row],['[Purchase_Date']]], "ddd")</f>
        <v>Tue</v>
      </c>
      <c r="T2540" s="6">
        <f>ecommerce_dataset_updated[[#This Row],[Final_Price(Rs.) _]]-ecommerce_dataset_updated[[#This Row],['[Final_Price(Rs.)']]]</f>
        <v>-4.0000000000190994E-3</v>
      </c>
      <c r="U2540" s="6" t="b">
        <f xml:space="preserve"> AND(ecommerce_dataset_updated[[#This Row],[Final_Price(Rs.) _]]=ecommerce_dataset_updated[[#This Row],['[Final_Price(Rs.)']]])</f>
        <v>0</v>
      </c>
      <c r="V2540" s="5"/>
    </row>
    <row r="2541" spans="1:22">
      <c r="A2541" t="s">
        <v>9964</v>
      </c>
      <c r="B2541" t="s">
        <v>9965</v>
      </c>
      <c r="C2541" t="s">
        <v>45</v>
      </c>
      <c r="D2541" s="9" t="s">
        <v>9966</v>
      </c>
      <c r="E2541" s="8">
        <f>ecommerce_dataset_updated[[#This Row],[Price (Rs.)]]+0</f>
        <v>61.68</v>
      </c>
      <c r="F2541" s="6" t="s">
        <v>75</v>
      </c>
      <c r="G2541" s="7">
        <f>ecommerce_dataset_updated[[#This Row],[Discount (%)]]+0</f>
        <v>10</v>
      </c>
      <c r="H2541" s="6" t="s">
        <v>9967</v>
      </c>
      <c r="I2541" s="6">
        <f>ecommerce_dataset_updated[[#This Row],['[Price (Rs.)']]]*ecommerce_dataset_updated[[#This Row],['[Discount (%)']]]/100</f>
        <v>6.1679999999999993</v>
      </c>
      <c r="J2541" s="6">
        <f>ecommerce_dataset_updated[[#This Row],[Final_Price(Rs.)]]+0</f>
        <v>55.51</v>
      </c>
      <c r="K2541" s="6">
        <f xml:space="preserve"> ecommerce_dataset_updated[[#This Row],['[Price (Rs.)']]]-ecommerce_dataset_updated[[#This Row],[Discount Amount _]]</f>
        <v>55.512</v>
      </c>
      <c r="L2541" t="s">
        <v>77</v>
      </c>
      <c r="M2541" t="s">
        <v>254</v>
      </c>
      <c r="N2541" s="4" t="s">
        <v>26</v>
      </c>
      <c r="O2541" s="4" t="s">
        <v>14051</v>
      </c>
      <c r="P2541" s="4" t="s">
        <v>14079</v>
      </c>
      <c r="Q2541" s="5">
        <f>DATE(ecommerce_dataset_updated[[#This Row],[YYYY]],ecommerce_dataset_updated[[#This Row],[MM]],ecommerce_dataset_updated[[#This Row],[DD]])</f>
        <v>45347</v>
      </c>
      <c r="R2541" s="6" t="str">
        <f>TEXT(ecommerce_dataset_updated[[#This Row],['[Purchase_Date']]], "mmm")</f>
        <v>Feb</v>
      </c>
      <c r="S2541" s="6" t="str">
        <f>TEXT(ecommerce_dataset_updated[[#This Row],['[Purchase_Date']]], "ddd")</f>
        <v>Sun</v>
      </c>
      <c r="T2541" s="6">
        <f>ecommerce_dataset_updated[[#This Row],[Final_Price(Rs.) _]]-ecommerce_dataset_updated[[#This Row],['[Final_Price(Rs.)']]]</f>
        <v>2.0000000000024443E-3</v>
      </c>
      <c r="U2541" s="6" t="b">
        <f xml:space="preserve"> AND(ecommerce_dataset_updated[[#This Row],[Final_Price(Rs.) _]]=ecommerce_dataset_updated[[#This Row],['[Final_Price(Rs.)']]])</f>
        <v>0</v>
      </c>
      <c r="V2541" s="5"/>
    </row>
    <row r="2542" spans="1:22">
      <c r="A2542" t="s">
        <v>9968</v>
      </c>
      <c r="B2542" t="s">
        <v>9969</v>
      </c>
      <c r="C2542" t="s">
        <v>39</v>
      </c>
      <c r="D2542" s="9" t="s">
        <v>9970</v>
      </c>
      <c r="E2542" s="8">
        <f>ecommerce_dataset_updated[[#This Row],[Price (Rs.)]]+0</f>
        <v>177.76</v>
      </c>
      <c r="F2542" s="6" t="s">
        <v>75</v>
      </c>
      <c r="G2542" s="7">
        <f>ecommerce_dataset_updated[[#This Row],[Discount (%)]]+0</f>
        <v>10</v>
      </c>
      <c r="H2542" s="6" t="s">
        <v>9971</v>
      </c>
      <c r="I2542" s="6">
        <f>ecommerce_dataset_updated[[#This Row],['[Price (Rs.)']]]*ecommerce_dataset_updated[[#This Row],['[Discount (%)']]]/100</f>
        <v>17.776</v>
      </c>
      <c r="J2542" s="6">
        <f>ecommerce_dataset_updated[[#This Row],[Final_Price(Rs.)]]+0</f>
        <v>159.97999999999999</v>
      </c>
      <c r="K2542" s="6">
        <f xml:space="preserve"> ecommerce_dataset_updated[[#This Row],['[Price (Rs.)']]]-ecommerce_dataset_updated[[#This Row],[Discount Amount _]]</f>
        <v>159.98399999999998</v>
      </c>
      <c r="L2542" t="s">
        <v>77</v>
      </c>
      <c r="M2542" t="s">
        <v>339</v>
      </c>
      <c r="N2542" s="4" t="s">
        <v>14070</v>
      </c>
      <c r="O2542" s="4" t="s">
        <v>14067</v>
      </c>
      <c r="P2542" s="4" t="s">
        <v>14079</v>
      </c>
      <c r="Q2542" s="5">
        <f>DATE(ecommerce_dataset_updated[[#This Row],[YYYY]],ecommerce_dataset_updated[[#This Row],[MM]],ecommerce_dataset_updated[[#This Row],[DD]])</f>
        <v>45491</v>
      </c>
      <c r="R2542" s="6" t="str">
        <f>TEXT(ecommerce_dataset_updated[[#This Row],['[Purchase_Date']]], "mmm")</f>
        <v>Jul</v>
      </c>
      <c r="S2542" s="6" t="str">
        <f>TEXT(ecommerce_dataset_updated[[#This Row],['[Purchase_Date']]], "ddd")</f>
        <v>Thu</v>
      </c>
      <c r="T2542" s="6">
        <f>ecommerce_dataset_updated[[#This Row],[Final_Price(Rs.) _]]-ecommerce_dataset_updated[[#This Row],['[Final_Price(Rs.)']]]</f>
        <v>3.9999999999906777E-3</v>
      </c>
      <c r="U2542" s="6" t="b">
        <f xml:space="preserve"> AND(ecommerce_dataset_updated[[#This Row],[Final_Price(Rs.) _]]=ecommerce_dataset_updated[[#This Row],['[Final_Price(Rs.)']]])</f>
        <v>0</v>
      </c>
      <c r="V2542" s="5"/>
    </row>
    <row r="2543" spans="1:22">
      <c r="A2543" t="s">
        <v>9972</v>
      </c>
      <c r="B2543" t="s">
        <v>9973</v>
      </c>
      <c r="C2543" t="s">
        <v>114</v>
      </c>
      <c r="D2543" s="9" t="s">
        <v>9974</v>
      </c>
      <c r="E2543" s="8">
        <f>ecommerce_dataset_updated[[#This Row],[Price (Rs.)]]+0</f>
        <v>132.78</v>
      </c>
      <c r="F2543" s="6" t="s">
        <v>107</v>
      </c>
      <c r="G2543" s="7">
        <f>ecommerce_dataset_updated[[#This Row],[Discount (%)]]+0</f>
        <v>0</v>
      </c>
      <c r="H2543" s="6" t="s">
        <v>9974</v>
      </c>
      <c r="I2543" s="6">
        <f>ecommerce_dataset_updated[[#This Row],['[Price (Rs.)']]]*ecommerce_dataset_updated[[#This Row],['[Discount (%)']]]/100</f>
        <v>0</v>
      </c>
      <c r="J2543" s="6">
        <f>ecommerce_dataset_updated[[#This Row],[Final_Price(Rs.)]]+0</f>
        <v>132.78</v>
      </c>
      <c r="K2543" s="6">
        <f xml:space="preserve"> ecommerce_dataset_updated[[#This Row],['[Price (Rs.)']]]-ecommerce_dataset_updated[[#This Row],[Discount Amount _]]</f>
        <v>132.78</v>
      </c>
      <c r="L2543" t="s">
        <v>77</v>
      </c>
      <c r="M2543" t="s">
        <v>1357</v>
      </c>
      <c r="N2543" s="4" t="s">
        <v>14061</v>
      </c>
      <c r="O2543" s="4" t="s">
        <v>14052</v>
      </c>
      <c r="P2543" s="4" t="s">
        <v>14079</v>
      </c>
      <c r="Q2543" s="5">
        <f>DATE(ecommerce_dataset_updated[[#This Row],[YYYY]],ecommerce_dataset_updated[[#This Row],[MM]],ecommerce_dataset_updated[[#This Row],[DD]])</f>
        <v>45312</v>
      </c>
      <c r="R2543" s="6" t="str">
        <f>TEXT(ecommerce_dataset_updated[[#This Row],['[Purchase_Date']]], "mmm")</f>
        <v>Jan</v>
      </c>
      <c r="S2543" s="6" t="str">
        <f>TEXT(ecommerce_dataset_updated[[#This Row],['[Purchase_Date']]], "ddd")</f>
        <v>Sun</v>
      </c>
      <c r="T2543" s="6">
        <f>ecommerce_dataset_updated[[#This Row],[Final_Price(Rs.) _]]-ecommerce_dataset_updated[[#This Row],['[Final_Price(Rs.)']]]</f>
        <v>0</v>
      </c>
      <c r="U2543" s="6" t="b">
        <f xml:space="preserve"> AND(ecommerce_dataset_updated[[#This Row],[Final_Price(Rs.) _]]=ecommerce_dataset_updated[[#This Row],['[Final_Price(Rs.)']]])</f>
        <v>1</v>
      </c>
      <c r="V2543" s="5"/>
    </row>
    <row r="2544" spans="1:22">
      <c r="A2544" t="s">
        <v>9975</v>
      </c>
      <c r="B2544" t="s">
        <v>9976</v>
      </c>
      <c r="C2544" t="s">
        <v>114</v>
      </c>
      <c r="D2544" s="9" t="s">
        <v>3536</v>
      </c>
      <c r="E2544" s="8">
        <f>ecommerce_dataset_updated[[#This Row],[Price (Rs.)]]+0</f>
        <v>328.44</v>
      </c>
      <c r="F2544" s="6" t="s">
        <v>107</v>
      </c>
      <c r="G2544" s="7">
        <f>ecommerce_dataset_updated[[#This Row],[Discount (%)]]+0</f>
        <v>0</v>
      </c>
      <c r="H2544" s="6" t="s">
        <v>3536</v>
      </c>
      <c r="I2544" s="6">
        <f>ecommerce_dataset_updated[[#This Row],['[Price (Rs.)']]]*ecommerce_dataset_updated[[#This Row],['[Discount (%)']]]/100</f>
        <v>0</v>
      </c>
      <c r="J2544" s="6">
        <f>ecommerce_dataset_updated[[#This Row],[Final_Price(Rs.)]]+0</f>
        <v>328.44</v>
      </c>
      <c r="K2544" s="6">
        <f xml:space="preserve"> ecommerce_dataset_updated[[#This Row],['[Price (Rs.)']]]-ecommerce_dataset_updated[[#This Row],[Discount Amount _]]</f>
        <v>328.44</v>
      </c>
      <c r="L2544" t="s">
        <v>120</v>
      </c>
      <c r="M2544" t="s">
        <v>1726</v>
      </c>
      <c r="N2544" s="4" t="s">
        <v>14072</v>
      </c>
      <c r="O2544" s="4" t="s">
        <v>14055</v>
      </c>
      <c r="P2544" s="4" t="s">
        <v>14079</v>
      </c>
      <c r="Q2544" s="5">
        <f>DATE(ecommerce_dataset_updated[[#This Row],[YYYY]],ecommerce_dataset_updated[[#This Row],[MM]],ecommerce_dataset_updated[[#This Row],[DD]])</f>
        <v>45520</v>
      </c>
      <c r="R2544" s="6" t="str">
        <f>TEXT(ecommerce_dataset_updated[[#This Row],['[Purchase_Date']]], "mmm")</f>
        <v>Aug</v>
      </c>
      <c r="S2544" s="6" t="str">
        <f>TEXT(ecommerce_dataset_updated[[#This Row],['[Purchase_Date']]], "ddd")</f>
        <v>Fri</v>
      </c>
      <c r="T2544" s="6">
        <f>ecommerce_dataset_updated[[#This Row],[Final_Price(Rs.) _]]-ecommerce_dataset_updated[[#This Row],['[Final_Price(Rs.)']]]</f>
        <v>0</v>
      </c>
      <c r="U2544" s="6" t="b">
        <f xml:space="preserve"> AND(ecommerce_dataset_updated[[#This Row],[Final_Price(Rs.) _]]=ecommerce_dataset_updated[[#This Row],['[Final_Price(Rs.)']]])</f>
        <v>1</v>
      </c>
      <c r="V2544" s="5"/>
    </row>
    <row r="2545" spans="1:22">
      <c r="A2545" t="s">
        <v>9977</v>
      </c>
      <c r="B2545" t="s">
        <v>9978</v>
      </c>
      <c r="C2545" t="s">
        <v>114</v>
      </c>
      <c r="D2545" s="9" t="s">
        <v>9979</v>
      </c>
      <c r="E2545" s="8">
        <f>ecommerce_dataset_updated[[#This Row],[Price (Rs.)]]+0</f>
        <v>207.86</v>
      </c>
      <c r="F2545" s="6" t="s">
        <v>75</v>
      </c>
      <c r="G2545" s="7">
        <f>ecommerce_dataset_updated[[#This Row],[Discount (%)]]+0</f>
        <v>10</v>
      </c>
      <c r="H2545" s="6" t="s">
        <v>9980</v>
      </c>
      <c r="I2545" s="6">
        <f>ecommerce_dataset_updated[[#This Row],['[Price (Rs.)']]]*ecommerce_dataset_updated[[#This Row],['[Discount (%)']]]/100</f>
        <v>20.786000000000005</v>
      </c>
      <c r="J2545" s="6">
        <f>ecommerce_dataset_updated[[#This Row],[Final_Price(Rs.)]]+0</f>
        <v>187.07</v>
      </c>
      <c r="K2545" s="6">
        <f xml:space="preserve"> ecommerce_dataset_updated[[#This Row],['[Price (Rs.)']]]-ecommerce_dataset_updated[[#This Row],[Discount Amount _]]</f>
        <v>187.07400000000001</v>
      </c>
      <c r="L2545" t="s">
        <v>28</v>
      </c>
      <c r="M2545" t="s">
        <v>522</v>
      </c>
      <c r="N2545" s="4" t="s">
        <v>14051</v>
      </c>
      <c r="O2545" s="4" t="s">
        <v>14053</v>
      </c>
      <c r="P2545" s="4" t="s">
        <v>14079</v>
      </c>
      <c r="Q2545" s="5">
        <f>DATE(ecommerce_dataset_updated[[#This Row],[YYYY]],ecommerce_dataset_updated[[#This Row],[MM]],ecommerce_dataset_updated[[#This Row],[DD]])</f>
        <v>45384</v>
      </c>
      <c r="R2545" s="6" t="str">
        <f>TEXT(ecommerce_dataset_updated[[#This Row],['[Purchase_Date']]], "mmm")</f>
        <v>Apr</v>
      </c>
      <c r="S2545" s="6" t="str">
        <f>TEXT(ecommerce_dataset_updated[[#This Row],['[Purchase_Date']]], "ddd")</f>
        <v>Tue</v>
      </c>
      <c r="T2545" s="6">
        <f>ecommerce_dataset_updated[[#This Row],[Final_Price(Rs.) _]]-ecommerce_dataset_updated[[#This Row],['[Final_Price(Rs.)']]]</f>
        <v>4.0000000000190994E-3</v>
      </c>
      <c r="U2545" s="6" t="b">
        <f xml:space="preserve"> AND(ecommerce_dataset_updated[[#This Row],[Final_Price(Rs.) _]]=ecommerce_dataset_updated[[#This Row],['[Final_Price(Rs.)']]])</f>
        <v>0</v>
      </c>
      <c r="V2545" s="5"/>
    </row>
    <row r="2546" spans="1:22">
      <c r="A2546" t="s">
        <v>9981</v>
      </c>
      <c r="B2546" t="s">
        <v>9982</v>
      </c>
      <c r="C2546" t="s">
        <v>39</v>
      </c>
      <c r="D2546" s="9" t="s">
        <v>9983</v>
      </c>
      <c r="E2546" s="8">
        <f>ecommerce_dataset_updated[[#This Row],[Price (Rs.)]]+0</f>
        <v>494.21</v>
      </c>
      <c r="F2546" s="6" t="s">
        <v>75</v>
      </c>
      <c r="G2546" s="7">
        <f>ecommerce_dataset_updated[[#This Row],[Discount (%)]]+0</f>
        <v>10</v>
      </c>
      <c r="H2546" s="6" t="s">
        <v>9984</v>
      </c>
      <c r="I2546" s="6">
        <f>ecommerce_dataset_updated[[#This Row],['[Price (Rs.)']]]*ecommerce_dataset_updated[[#This Row],['[Discount (%)']]]/100</f>
        <v>49.420999999999992</v>
      </c>
      <c r="J2546" s="6">
        <f>ecommerce_dataset_updated[[#This Row],[Final_Price(Rs.)]]+0</f>
        <v>444.79</v>
      </c>
      <c r="K2546" s="6">
        <f xml:space="preserve"> ecommerce_dataset_updated[[#This Row],['[Price (Rs.)']]]-ecommerce_dataset_updated[[#This Row],[Discount Amount _]]</f>
        <v>444.78899999999999</v>
      </c>
      <c r="L2546" t="s">
        <v>35</v>
      </c>
      <c r="M2546" t="s">
        <v>2364</v>
      </c>
      <c r="N2546" s="4" t="s">
        <v>2910</v>
      </c>
      <c r="O2546" s="4" t="s">
        <v>75</v>
      </c>
      <c r="P2546" s="4" t="s">
        <v>14079</v>
      </c>
      <c r="Q2546" s="5">
        <f>DATE(ecommerce_dataset_updated[[#This Row],[YYYY]],ecommerce_dataset_updated[[#This Row],[MM]],ecommerce_dataset_updated[[#This Row],[DD]])</f>
        <v>45579</v>
      </c>
      <c r="R2546" s="6" t="str">
        <f>TEXT(ecommerce_dataset_updated[[#This Row],['[Purchase_Date']]], "mmm")</f>
        <v>Oct</v>
      </c>
      <c r="S2546" s="6" t="str">
        <f>TEXT(ecommerce_dataset_updated[[#This Row],['[Purchase_Date']]], "ddd")</f>
        <v>Mon</v>
      </c>
      <c r="T2546" s="6">
        <f>ecommerce_dataset_updated[[#This Row],[Final_Price(Rs.) _]]-ecommerce_dataset_updated[[#This Row],['[Final_Price(Rs.)']]]</f>
        <v>-1.0000000000331966E-3</v>
      </c>
      <c r="U2546" s="6" t="b">
        <f xml:space="preserve"> AND(ecommerce_dataset_updated[[#This Row],[Final_Price(Rs.) _]]=ecommerce_dataset_updated[[#This Row],['[Final_Price(Rs.)']]])</f>
        <v>0</v>
      </c>
      <c r="V2546" s="5"/>
    </row>
    <row r="2547" spans="1:22">
      <c r="A2547" t="s">
        <v>9985</v>
      </c>
      <c r="B2547" t="s">
        <v>9986</v>
      </c>
      <c r="C2547" t="s">
        <v>39</v>
      </c>
      <c r="D2547" s="9" t="s">
        <v>9987</v>
      </c>
      <c r="E2547" s="8">
        <f>ecommerce_dataset_updated[[#This Row],[Price (Rs.)]]+0</f>
        <v>356.61</v>
      </c>
      <c r="F2547" s="6" t="s">
        <v>20</v>
      </c>
      <c r="G2547" s="7">
        <f>ecommerce_dataset_updated[[#This Row],[Discount (%)]]+0</f>
        <v>20</v>
      </c>
      <c r="H2547" s="6" t="s">
        <v>9988</v>
      </c>
      <c r="I2547" s="6">
        <f>ecommerce_dataset_updated[[#This Row],['[Price (Rs.)']]]*ecommerce_dataset_updated[[#This Row],['[Discount (%)']]]/100</f>
        <v>71.322000000000003</v>
      </c>
      <c r="J2547" s="6">
        <f>ecommerce_dataset_updated[[#This Row],[Final_Price(Rs.)]]+0</f>
        <v>285.29000000000002</v>
      </c>
      <c r="K2547" s="6">
        <f xml:space="preserve"> ecommerce_dataset_updated[[#This Row],['[Price (Rs.)']]]-ecommerce_dataset_updated[[#This Row],[Discount Amount _]]</f>
        <v>285.28800000000001</v>
      </c>
      <c r="L2547" t="s">
        <v>28</v>
      </c>
      <c r="M2547" t="s">
        <v>644</v>
      </c>
      <c r="N2547" s="4" t="s">
        <v>2910</v>
      </c>
      <c r="O2547" s="4" t="s">
        <v>14059</v>
      </c>
      <c r="P2547" s="4" t="s">
        <v>14079</v>
      </c>
      <c r="Q2547" s="5">
        <f>DATE(ecommerce_dataset_updated[[#This Row],[YYYY]],ecommerce_dataset_updated[[#This Row],[MM]],ecommerce_dataset_updated[[#This Row],[DD]])</f>
        <v>45426</v>
      </c>
      <c r="R2547" s="6" t="str">
        <f>TEXT(ecommerce_dataset_updated[[#This Row],['[Purchase_Date']]], "mmm")</f>
        <v>May</v>
      </c>
      <c r="S2547" s="6" t="str">
        <f>TEXT(ecommerce_dataset_updated[[#This Row],['[Purchase_Date']]], "ddd")</f>
        <v>Tue</v>
      </c>
      <c r="T2547" s="6">
        <f>ecommerce_dataset_updated[[#This Row],[Final_Price(Rs.) _]]-ecommerce_dataset_updated[[#This Row],['[Final_Price(Rs.)']]]</f>
        <v>-2.0000000000095497E-3</v>
      </c>
      <c r="U2547" s="6" t="b">
        <f xml:space="preserve"> AND(ecommerce_dataset_updated[[#This Row],[Final_Price(Rs.) _]]=ecommerce_dataset_updated[[#This Row],['[Final_Price(Rs.)']]])</f>
        <v>0</v>
      </c>
      <c r="V2547" s="5"/>
    </row>
    <row r="2548" spans="1:22">
      <c r="A2548" t="s">
        <v>9989</v>
      </c>
      <c r="B2548" t="s">
        <v>9990</v>
      </c>
      <c r="C2548" t="s">
        <v>39</v>
      </c>
      <c r="D2548" s="9" t="s">
        <v>9991</v>
      </c>
      <c r="E2548" s="8">
        <f>ecommerce_dataset_updated[[#This Row],[Price (Rs.)]]+0</f>
        <v>308.57</v>
      </c>
      <c r="F2548" s="6" t="s">
        <v>75</v>
      </c>
      <c r="G2548" s="7">
        <f>ecommerce_dataset_updated[[#This Row],[Discount (%)]]+0</f>
        <v>10</v>
      </c>
      <c r="H2548" s="6" t="s">
        <v>9992</v>
      </c>
      <c r="I2548" s="6">
        <f>ecommerce_dataset_updated[[#This Row],['[Price (Rs.)']]]*ecommerce_dataset_updated[[#This Row],['[Discount (%)']]]/100</f>
        <v>30.856999999999999</v>
      </c>
      <c r="J2548" s="6">
        <f>ecommerce_dataset_updated[[#This Row],[Final_Price(Rs.)]]+0</f>
        <v>277.70999999999998</v>
      </c>
      <c r="K2548" s="6">
        <f xml:space="preserve"> ecommerce_dataset_updated[[#This Row],['[Price (Rs.)']]]-ecommerce_dataset_updated[[#This Row],[Discount Amount _]]</f>
        <v>277.71299999999997</v>
      </c>
      <c r="L2548" t="s">
        <v>120</v>
      </c>
      <c r="M2548" t="s">
        <v>65</v>
      </c>
      <c r="N2548" s="4" t="s">
        <v>14060</v>
      </c>
      <c r="O2548" s="4" t="s">
        <v>14051</v>
      </c>
      <c r="P2548" s="4" t="s">
        <v>14079</v>
      </c>
      <c r="Q2548" s="5">
        <f>DATE(ecommerce_dataset_updated[[#This Row],[YYYY]],ecommerce_dataset_updated[[#This Row],[MM]],ecommerce_dataset_updated[[#This Row],[DD]])</f>
        <v>45348</v>
      </c>
      <c r="R2548" s="6" t="str">
        <f>TEXT(ecommerce_dataset_updated[[#This Row],['[Purchase_Date']]], "mmm")</f>
        <v>Feb</v>
      </c>
      <c r="S2548" s="6" t="str">
        <f>TEXT(ecommerce_dataset_updated[[#This Row],['[Purchase_Date']]], "ddd")</f>
        <v>Mon</v>
      </c>
      <c r="T2548" s="6">
        <f>ecommerce_dataset_updated[[#This Row],[Final_Price(Rs.) _]]-ecommerce_dataset_updated[[#This Row],['[Final_Price(Rs.)']]]</f>
        <v>2.9999999999859028E-3</v>
      </c>
      <c r="U2548" s="6" t="b">
        <f xml:space="preserve"> AND(ecommerce_dataset_updated[[#This Row],[Final_Price(Rs.) _]]=ecommerce_dataset_updated[[#This Row],['[Final_Price(Rs.)']]])</f>
        <v>0</v>
      </c>
      <c r="V2548" s="5"/>
    </row>
    <row r="2549" spans="1:22">
      <c r="A2549" t="s">
        <v>9993</v>
      </c>
      <c r="B2549" t="s">
        <v>9994</v>
      </c>
      <c r="C2549" t="s">
        <v>18</v>
      </c>
      <c r="D2549" s="9" t="s">
        <v>9995</v>
      </c>
      <c r="E2549" s="8">
        <f>ecommerce_dataset_updated[[#This Row],[Price (Rs.)]]+0</f>
        <v>457.38</v>
      </c>
      <c r="F2549" s="6" t="s">
        <v>20</v>
      </c>
      <c r="G2549" s="7">
        <f>ecommerce_dataset_updated[[#This Row],[Discount (%)]]+0</f>
        <v>20</v>
      </c>
      <c r="H2549" s="6" t="s">
        <v>9996</v>
      </c>
      <c r="I2549" s="6">
        <f>ecommerce_dataset_updated[[#This Row],['[Price (Rs.)']]]*ecommerce_dataset_updated[[#This Row],['[Discount (%)']]]/100</f>
        <v>91.475999999999999</v>
      </c>
      <c r="J2549" s="6">
        <f>ecommerce_dataset_updated[[#This Row],[Final_Price(Rs.)]]+0</f>
        <v>365.9</v>
      </c>
      <c r="K2549" s="6">
        <f xml:space="preserve"> ecommerce_dataset_updated[[#This Row],['[Price (Rs.)']]]-ecommerce_dataset_updated[[#This Row],[Discount Amount _]]</f>
        <v>365.904</v>
      </c>
      <c r="L2549" t="s">
        <v>77</v>
      </c>
      <c r="M2549" t="s">
        <v>765</v>
      </c>
      <c r="N2549" s="4" t="s">
        <v>14063</v>
      </c>
      <c r="O2549" s="4" t="s">
        <v>14049</v>
      </c>
      <c r="P2549" s="4" t="s">
        <v>14079</v>
      </c>
      <c r="Q2549" s="5">
        <f>DATE(ecommerce_dataset_updated[[#This Row],[YYYY]],ecommerce_dataset_updated[[#This Row],[MM]],ecommerce_dataset_updated[[#This Row],[DD]])</f>
        <v>45613</v>
      </c>
      <c r="R2549" s="6" t="str">
        <f>TEXT(ecommerce_dataset_updated[[#This Row],['[Purchase_Date']]], "mmm")</f>
        <v>Nov</v>
      </c>
      <c r="S2549" s="6" t="str">
        <f>TEXT(ecommerce_dataset_updated[[#This Row],['[Purchase_Date']]], "ddd")</f>
        <v>Sun</v>
      </c>
      <c r="T2549" s="6">
        <f>ecommerce_dataset_updated[[#This Row],[Final_Price(Rs.) _]]-ecommerce_dataset_updated[[#This Row],['[Final_Price(Rs.)']]]</f>
        <v>4.0000000000190994E-3</v>
      </c>
      <c r="U2549" s="6" t="b">
        <f xml:space="preserve"> AND(ecommerce_dataset_updated[[#This Row],[Final_Price(Rs.) _]]=ecommerce_dataset_updated[[#This Row],['[Final_Price(Rs.)']]])</f>
        <v>0</v>
      </c>
      <c r="V2549" s="5"/>
    </row>
    <row r="2550" spans="1:22">
      <c r="A2550" t="s">
        <v>9997</v>
      </c>
      <c r="B2550" t="s">
        <v>9998</v>
      </c>
      <c r="C2550" t="s">
        <v>39</v>
      </c>
      <c r="D2550" s="9" t="s">
        <v>9999</v>
      </c>
      <c r="E2550" s="8">
        <f>ecommerce_dataset_updated[[#This Row],[Price (Rs.)]]+0</f>
        <v>376.51</v>
      </c>
      <c r="F2550" s="6" t="s">
        <v>12</v>
      </c>
      <c r="G2550" s="7">
        <f>ecommerce_dataset_updated[[#This Row],[Discount (%)]]+0</f>
        <v>15</v>
      </c>
      <c r="H2550" s="6" t="s">
        <v>10000</v>
      </c>
      <c r="I2550" s="6">
        <f>ecommerce_dataset_updated[[#This Row],['[Price (Rs.)']]]*ecommerce_dataset_updated[[#This Row],['[Discount (%)']]]/100</f>
        <v>56.476499999999994</v>
      </c>
      <c r="J2550" s="6">
        <f>ecommerce_dataset_updated[[#This Row],[Final_Price(Rs.)]]+0</f>
        <v>320.02999999999997</v>
      </c>
      <c r="K2550" s="6">
        <f xml:space="preserve"> ecommerce_dataset_updated[[#This Row],['[Price (Rs.)']]]-ecommerce_dataset_updated[[#This Row],[Discount Amount _]]</f>
        <v>320.0335</v>
      </c>
      <c r="L2550" t="s">
        <v>35</v>
      </c>
      <c r="M2550" t="s">
        <v>1145</v>
      </c>
      <c r="N2550" s="4" t="s">
        <v>14049</v>
      </c>
      <c r="O2550" s="4" t="s">
        <v>14051</v>
      </c>
      <c r="P2550" s="4" t="s">
        <v>14079</v>
      </c>
      <c r="Q2550" s="5">
        <f>DATE(ecommerce_dataset_updated[[#This Row],[YYYY]],ecommerce_dataset_updated[[#This Row],[MM]],ecommerce_dataset_updated[[#This Row],[DD]])</f>
        <v>45333</v>
      </c>
      <c r="R2550" s="6" t="str">
        <f>TEXT(ecommerce_dataset_updated[[#This Row],['[Purchase_Date']]], "mmm")</f>
        <v>Feb</v>
      </c>
      <c r="S2550" s="6" t="str">
        <f>TEXT(ecommerce_dataset_updated[[#This Row],['[Purchase_Date']]], "ddd")</f>
        <v>Sun</v>
      </c>
      <c r="T2550" s="6">
        <f>ecommerce_dataset_updated[[#This Row],[Final_Price(Rs.) _]]-ecommerce_dataset_updated[[#This Row],['[Final_Price(Rs.)']]]</f>
        <v>3.5000000000309228E-3</v>
      </c>
      <c r="U2550" s="6" t="b">
        <f xml:space="preserve"> AND(ecommerce_dataset_updated[[#This Row],[Final_Price(Rs.) _]]=ecommerce_dataset_updated[[#This Row],['[Final_Price(Rs.)']]])</f>
        <v>0</v>
      </c>
      <c r="V2550" s="5"/>
    </row>
    <row r="2551" spans="1:22">
      <c r="A2551" t="s">
        <v>10001</v>
      </c>
      <c r="B2551" t="s">
        <v>10002</v>
      </c>
      <c r="C2551" t="s">
        <v>114</v>
      </c>
      <c r="D2551" s="9" t="s">
        <v>10003</v>
      </c>
      <c r="E2551" s="8">
        <f>ecommerce_dataset_updated[[#This Row],[Price (Rs.)]]+0</f>
        <v>174.27</v>
      </c>
      <c r="F2551" s="6" t="s">
        <v>107</v>
      </c>
      <c r="G2551" s="7">
        <f>ecommerce_dataset_updated[[#This Row],[Discount (%)]]+0</f>
        <v>0</v>
      </c>
      <c r="H2551" s="6" t="s">
        <v>10003</v>
      </c>
      <c r="I2551" s="6">
        <f>ecommerce_dataset_updated[[#This Row],['[Price (Rs.)']]]*ecommerce_dataset_updated[[#This Row],['[Discount (%)']]]/100</f>
        <v>0</v>
      </c>
      <c r="J2551" s="6">
        <f>ecommerce_dataset_updated[[#This Row],[Final_Price(Rs.)]]+0</f>
        <v>174.27</v>
      </c>
      <c r="K2551" s="6">
        <f xml:space="preserve"> ecommerce_dataset_updated[[#This Row],['[Price (Rs.)']]]-ecommerce_dataset_updated[[#This Row],[Discount Amount _]]</f>
        <v>174.27</v>
      </c>
      <c r="L2551" t="s">
        <v>120</v>
      </c>
      <c r="M2551" t="s">
        <v>774</v>
      </c>
      <c r="N2551" s="4" t="s">
        <v>14070</v>
      </c>
      <c r="O2551" s="4" t="s">
        <v>14055</v>
      </c>
      <c r="P2551" s="4" t="s">
        <v>14079</v>
      </c>
      <c r="Q2551" s="5">
        <f>DATE(ecommerce_dataset_updated[[#This Row],[YYYY]],ecommerce_dataset_updated[[#This Row],[MM]],ecommerce_dataset_updated[[#This Row],[DD]])</f>
        <v>45522</v>
      </c>
      <c r="R2551" s="6" t="str">
        <f>TEXT(ecommerce_dataset_updated[[#This Row],['[Purchase_Date']]], "mmm")</f>
        <v>Aug</v>
      </c>
      <c r="S2551" s="6" t="str">
        <f>TEXT(ecommerce_dataset_updated[[#This Row],['[Purchase_Date']]], "ddd")</f>
        <v>Sun</v>
      </c>
      <c r="T2551" s="6">
        <f>ecommerce_dataset_updated[[#This Row],[Final_Price(Rs.) _]]-ecommerce_dataset_updated[[#This Row],['[Final_Price(Rs.)']]]</f>
        <v>0</v>
      </c>
      <c r="U2551" s="6" t="b">
        <f xml:space="preserve"> AND(ecommerce_dataset_updated[[#This Row],[Final_Price(Rs.) _]]=ecommerce_dataset_updated[[#This Row],['[Final_Price(Rs.)']]])</f>
        <v>1</v>
      </c>
      <c r="V2551" s="5"/>
    </row>
    <row r="2552" spans="1:22">
      <c r="A2552" t="s">
        <v>10004</v>
      </c>
      <c r="B2552" t="s">
        <v>10005</v>
      </c>
      <c r="C2552" t="s">
        <v>10</v>
      </c>
      <c r="D2552" s="9" t="s">
        <v>10006</v>
      </c>
      <c r="E2552" s="8">
        <f>ecommerce_dataset_updated[[#This Row],[Price (Rs.)]]+0</f>
        <v>89.61</v>
      </c>
      <c r="F2552" s="6" t="s">
        <v>20</v>
      </c>
      <c r="G2552" s="7">
        <f>ecommerce_dataset_updated[[#This Row],[Discount (%)]]+0</f>
        <v>20</v>
      </c>
      <c r="H2552" s="6" t="s">
        <v>10007</v>
      </c>
      <c r="I2552" s="6">
        <f>ecommerce_dataset_updated[[#This Row],['[Price (Rs.)']]]*ecommerce_dataset_updated[[#This Row],['[Discount (%)']]]/100</f>
        <v>17.922000000000001</v>
      </c>
      <c r="J2552" s="6">
        <f>ecommerce_dataset_updated[[#This Row],[Final_Price(Rs.)]]+0</f>
        <v>71.69</v>
      </c>
      <c r="K2552" s="6">
        <f xml:space="preserve"> ecommerce_dataset_updated[[#This Row],['[Price (Rs.)']]]-ecommerce_dataset_updated[[#This Row],[Discount Amount _]]</f>
        <v>71.688000000000002</v>
      </c>
      <c r="L2552" t="s">
        <v>28</v>
      </c>
      <c r="M2552" t="s">
        <v>696</v>
      </c>
      <c r="N2552" s="4" t="s">
        <v>14049</v>
      </c>
      <c r="O2552" s="4" t="s">
        <v>14053</v>
      </c>
      <c r="P2552" s="4" t="s">
        <v>14079</v>
      </c>
      <c r="Q2552" s="5">
        <f>DATE(ecommerce_dataset_updated[[#This Row],[YYYY]],ecommerce_dataset_updated[[#This Row],[MM]],ecommerce_dataset_updated[[#This Row],[DD]])</f>
        <v>45393</v>
      </c>
      <c r="R2552" s="6" t="str">
        <f>TEXT(ecommerce_dataset_updated[[#This Row],['[Purchase_Date']]], "mmm")</f>
        <v>Apr</v>
      </c>
      <c r="S2552" s="6" t="str">
        <f>TEXT(ecommerce_dataset_updated[[#This Row],['[Purchase_Date']]], "ddd")</f>
        <v>Thu</v>
      </c>
      <c r="T2552" s="6">
        <f>ecommerce_dataset_updated[[#This Row],[Final_Price(Rs.) _]]-ecommerce_dataset_updated[[#This Row],['[Final_Price(Rs.)']]]</f>
        <v>-1.9999999999953388E-3</v>
      </c>
      <c r="U2552" s="6" t="b">
        <f xml:space="preserve"> AND(ecommerce_dataset_updated[[#This Row],[Final_Price(Rs.) _]]=ecommerce_dataset_updated[[#This Row],['[Final_Price(Rs.)']]])</f>
        <v>0</v>
      </c>
      <c r="V2552" s="5"/>
    </row>
    <row r="2553" spans="1:22">
      <c r="A2553" t="s">
        <v>10008</v>
      </c>
      <c r="B2553" t="s">
        <v>10009</v>
      </c>
      <c r="C2553" t="s">
        <v>68</v>
      </c>
      <c r="D2553" s="9" t="s">
        <v>10010</v>
      </c>
      <c r="E2553" s="8">
        <f>ecommerce_dataset_updated[[#This Row],[Price (Rs.)]]+0</f>
        <v>457.48</v>
      </c>
      <c r="F2553" s="6" t="s">
        <v>154</v>
      </c>
      <c r="G2553" s="7">
        <f>ecommerce_dataset_updated[[#This Row],[Discount (%)]]+0</f>
        <v>30</v>
      </c>
      <c r="H2553" s="6" t="s">
        <v>10011</v>
      </c>
      <c r="I2553" s="6">
        <f>ecommerce_dataset_updated[[#This Row],['[Price (Rs.)']]]*ecommerce_dataset_updated[[#This Row],['[Discount (%)']]]/100</f>
        <v>137.24400000000003</v>
      </c>
      <c r="J2553" s="6">
        <f>ecommerce_dataset_updated[[#This Row],[Final_Price(Rs.)]]+0</f>
        <v>320.24</v>
      </c>
      <c r="K2553" s="6">
        <f xml:space="preserve"> ecommerce_dataset_updated[[#This Row],['[Price (Rs.)']]]-ecommerce_dataset_updated[[#This Row],[Discount Amount _]]</f>
        <v>320.23599999999999</v>
      </c>
      <c r="L2553" t="s">
        <v>77</v>
      </c>
      <c r="M2553" t="s">
        <v>2306</v>
      </c>
      <c r="N2553" s="4" t="s">
        <v>14060</v>
      </c>
      <c r="O2553" s="4" t="s">
        <v>14055</v>
      </c>
      <c r="P2553" s="4" t="s">
        <v>14079</v>
      </c>
      <c r="Q2553" s="5">
        <f>DATE(ecommerce_dataset_updated[[#This Row],[YYYY]],ecommerce_dataset_updated[[#This Row],[MM]],ecommerce_dataset_updated[[#This Row],[DD]])</f>
        <v>45530</v>
      </c>
      <c r="R2553" s="6" t="str">
        <f>TEXT(ecommerce_dataset_updated[[#This Row],['[Purchase_Date']]], "mmm")</f>
        <v>Aug</v>
      </c>
      <c r="S2553" s="6" t="str">
        <f>TEXT(ecommerce_dataset_updated[[#This Row],['[Purchase_Date']]], "ddd")</f>
        <v>Mon</v>
      </c>
      <c r="T2553" s="6">
        <f>ecommerce_dataset_updated[[#This Row],[Final_Price(Rs.) _]]-ecommerce_dataset_updated[[#This Row],['[Final_Price(Rs.)']]]</f>
        <v>-4.0000000000190994E-3</v>
      </c>
      <c r="U2553" s="6" t="b">
        <f xml:space="preserve"> AND(ecommerce_dataset_updated[[#This Row],[Final_Price(Rs.) _]]=ecommerce_dataset_updated[[#This Row],['[Final_Price(Rs.)']]])</f>
        <v>0</v>
      </c>
      <c r="V2553" s="5"/>
    </row>
    <row r="2554" spans="1:22">
      <c r="A2554" t="s">
        <v>10012</v>
      </c>
      <c r="B2554" t="s">
        <v>10013</v>
      </c>
      <c r="C2554" t="s">
        <v>10</v>
      </c>
      <c r="D2554" s="9" t="s">
        <v>10014</v>
      </c>
      <c r="E2554" s="8">
        <f>ecommerce_dataset_updated[[#This Row],[Price (Rs.)]]+0</f>
        <v>468.83</v>
      </c>
      <c r="F2554" s="6" t="s">
        <v>154</v>
      </c>
      <c r="G2554" s="7">
        <f>ecommerce_dataset_updated[[#This Row],[Discount (%)]]+0</f>
        <v>30</v>
      </c>
      <c r="H2554" s="6" t="s">
        <v>10015</v>
      </c>
      <c r="I2554" s="6">
        <f>ecommerce_dataset_updated[[#This Row],['[Price (Rs.)']]]*ecommerce_dataset_updated[[#This Row],['[Discount (%)']]]/100</f>
        <v>140.649</v>
      </c>
      <c r="J2554" s="6">
        <f>ecommerce_dataset_updated[[#This Row],[Final_Price(Rs.)]]+0</f>
        <v>328.18</v>
      </c>
      <c r="K2554" s="6">
        <f xml:space="preserve"> ecommerce_dataset_updated[[#This Row],['[Price (Rs.)']]]-ecommerce_dataset_updated[[#This Row],[Discount Amount _]]</f>
        <v>328.18099999999998</v>
      </c>
      <c r="L2554" t="s">
        <v>120</v>
      </c>
      <c r="M2554" t="s">
        <v>1299</v>
      </c>
      <c r="N2554" s="4" t="s">
        <v>14051</v>
      </c>
      <c r="O2554" s="4" t="s">
        <v>14052</v>
      </c>
      <c r="P2554" s="4" t="s">
        <v>14079</v>
      </c>
      <c r="Q2554" s="5">
        <f>DATE(ecommerce_dataset_updated[[#This Row],[YYYY]],ecommerce_dataset_updated[[#This Row],[MM]],ecommerce_dataset_updated[[#This Row],[DD]])</f>
        <v>45293</v>
      </c>
      <c r="R2554" s="6" t="str">
        <f>TEXT(ecommerce_dataset_updated[[#This Row],['[Purchase_Date']]], "mmm")</f>
        <v>Jan</v>
      </c>
      <c r="S2554" s="6" t="str">
        <f>TEXT(ecommerce_dataset_updated[[#This Row],['[Purchase_Date']]], "ddd")</f>
        <v>Tue</v>
      </c>
      <c r="T2554" s="6">
        <f>ecommerce_dataset_updated[[#This Row],[Final_Price(Rs.) _]]-ecommerce_dataset_updated[[#This Row],['[Final_Price(Rs.)']]]</f>
        <v>9.9999999997635314E-4</v>
      </c>
      <c r="U2554" s="6" t="b">
        <f xml:space="preserve"> AND(ecommerce_dataset_updated[[#This Row],[Final_Price(Rs.) _]]=ecommerce_dataset_updated[[#This Row],['[Final_Price(Rs.)']]])</f>
        <v>0</v>
      </c>
      <c r="V2554" s="5"/>
    </row>
    <row r="2555" spans="1:22">
      <c r="A2555" t="s">
        <v>10016</v>
      </c>
      <c r="B2555" t="s">
        <v>10017</v>
      </c>
      <c r="C2555" t="s">
        <v>114</v>
      </c>
      <c r="D2555" s="9" t="s">
        <v>10018</v>
      </c>
      <c r="E2555" s="8">
        <f>ecommerce_dataset_updated[[#This Row],[Price (Rs.)]]+0</f>
        <v>52.31</v>
      </c>
      <c r="F2555" s="6" t="s">
        <v>154</v>
      </c>
      <c r="G2555" s="7">
        <f>ecommerce_dataset_updated[[#This Row],[Discount (%)]]+0</f>
        <v>30</v>
      </c>
      <c r="H2555" s="6" t="s">
        <v>10019</v>
      </c>
      <c r="I2555" s="6">
        <f>ecommerce_dataset_updated[[#This Row],['[Price (Rs.)']]]*ecommerce_dataset_updated[[#This Row],['[Discount (%)']]]/100</f>
        <v>15.693000000000001</v>
      </c>
      <c r="J2555" s="6">
        <f>ecommerce_dataset_updated[[#This Row],[Final_Price(Rs.)]]+0</f>
        <v>36.619999999999997</v>
      </c>
      <c r="K2555" s="6">
        <f xml:space="preserve"> ecommerce_dataset_updated[[#This Row],['[Price (Rs.)']]]-ecommerce_dataset_updated[[#This Row],[Discount Amount _]]</f>
        <v>36.617000000000004</v>
      </c>
      <c r="L2555" t="s">
        <v>14</v>
      </c>
      <c r="M2555" t="s">
        <v>254</v>
      </c>
      <c r="N2555" s="4" t="s">
        <v>26</v>
      </c>
      <c r="O2555" s="4" t="s">
        <v>14051</v>
      </c>
      <c r="P2555" s="4" t="s">
        <v>14079</v>
      </c>
      <c r="Q2555" s="5">
        <f>DATE(ecommerce_dataset_updated[[#This Row],[YYYY]],ecommerce_dataset_updated[[#This Row],[MM]],ecommerce_dataset_updated[[#This Row],[DD]])</f>
        <v>45347</v>
      </c>
      <c r="R2555" s="6" t="str">
        <f>TEXT(ecommerce_dataset_updated[[#This Row],['[Purchase_Date']]], "mmm")</f>
        <v>Feb</v>
      </c>
      <c r="S2555" s="6" t="str">
        <f>TEXT(ecommerce_dataset_updated[[#This Row],['[Purchase_Date']]], "ddd")</f>
        <v>Sun</v>
      </c>
      <c r="T2555" s="6">
        <f>ecommerce_dataset_updated[[#This Row],[Final_Price(Rs.) _]]-ecommerce_dataset_updated[[#This Row],['[Final_Price(Rs.)']]]</f>
        <v>-2.9999999999930083E-3</v>
      </c>
      <c r="U2555" s="6" t="b">
        <f xml:space="preserve"> AND(ecommerce_dataset_updated[[#This Row],[Final_Price(Rs.) _]]=ecommerce_dataset_updated[[#This Row],['[Final_Price(Rs.)']]])</f>
        <v>0</v>
      </c>
      <c r="V2555" s="5"/>
    </row>
    <row r="2556" spans="1:22">
      <c r="A2556" t="s">
        <v>10020</v>
      </c>
      <c r="B2556" t="s">
        <v>10021</v>
      </c>
      <c r="C2556" t="s">
        <v>10</v>
      </c>
      <c r="D2556" s="9" t="s">
        <v>10022</v>
      </c>
      <c r="E2556" s="8">
        <f>ecommerce_dataset_updated[[#This Row],[Price (Rs.)]]+0</f>
        <v>22.6</v>
      </c>
      <c r="F2556" s="6" t="s">
        <v>107</v>
      </c>
      <c r="G2556" s="7">
        <f>ecommerce_dataset_updated[[#This Row],[Discount (%)]]+0</f>
        <v>0</v>
      </c>
      <c r="H2556" s="6" t="s">
        <v>10022</v>
      </c>
      <c r="I2556" s="6">
        <f>ecommerce_dataset_updated[[#This Row],['[Price (Rs.)']]]*ecommerce_dataset_updated[[#This Row],['[Discount (%)']]]/100</f>
        <v>0</v>
      </c>
      <c r="J2556" s="6">
        <f>ecommerce_dataset_updated[[#This Row],[Final_Price(Rs.)]]+0</f>
        <v>22.6</v>
      </c>
      <c r="K2556" s="6">
        <f xml:space="preserve"> ecommerce_dataset_updated[[#This Row],['[Price (Rs.)']]]-ecommerce_dataset_updated[[#This Row],[Discount Amount _]]</f>
        <v>22.6</v>
      </c>
      <c r="L2556" t="s">
        <v>77</v>
      </c>
      <c r="M2556" t="s">
        <v>927</v>
      </c>
      <c r="N2556" s="4" t="s">
        <v>14064</v>
      </c>
      <c r="O2556" s="4" t="s">
        <v>14049</v>
      </c>
      <c r="P2556" s="4" t="s">
        <v>14079</v>
      </c>
      <c r="Q2556" s="5">
        <f>DATE(ecommerce_dataset_updated[[#This Row],[YYYY]],ecommerce_dataset_updated[[#This Row],[MM]],ecommerce_dataset_updated[[#This Row],[DD]])</f>
        <v>45609</v>
      </c>
      <c r="R2556" s="6" t="str">
        <f>TEXT(ecommerce_dataset_updated[[#This Row],['[Purchase_Date']]], "mmm")</f>
        <v>Nov</v>
      </c>
      <c r="S2556" s="6" t="str">
        <f>TEXT(ecommerce_dataset_updated[[#This Row],['[Purchase_Date']]], "ddd")</f>
        <v>Wed</v>
      </c>
      <c r="T2556" s="6">
        <f>ecommerce_dataset_updated[[#This Row],[Final_Price(Rs.) _]]-ecommerce_dataset_updated[[#This Row],['[Final_Price(Rs.)']]]</f>
        <v>0</v>
      </c>
      <c r="U2556" s="6" t="b">
        <f xml:space="preserve"> AND(ecommerce_dataset_updated[[#This Row],[Final_Price(Rs.) _]]=ecommerce_dataset_updated[[#This Row],['[Final_Price(Rs.)']]])</f>
        <v>1</v>
      </c>
      <c r="V2556" s="5"/>
    </row>
    <row r="2557" spans="1:22">
      <c r="A2557" t="s">
        <v>10023</v>
      </c>
      <c r="B2557" t="s">
        <v>10024</v>
      </c>
      <c r="C2557" t="s">
        <v>39</v>
      </c>
      <c r="D2557" s="9" t="s">
        <v>6657</v>
      </c>
      <c r="E2557" s="8">
        <f>ecommerce_dataset_updated[[#This Row],[Price (Rs.)]]+0</f>
        <v>117.78</v>
      </c>
      <c r="F2557" s="6" t="s">
        <v>26</v>
      </c>
      <c r="G2557" s="7">
        <f>ecommerce_dataset_updated[[#This Row],[Discount (%)]]+0</f>
        <v>25</v>
      </c>
      <c r="H2557" s="6" t="s">
        <v>10025</v>
      </c>
      <c r="I2557" s="6">
        <f>ecommerce_dataset_updated[[#This Row],['[Price (Rs.)']]]*ecommerce_dataset_updated[[#This Row],['[Discount (%)']]]/100</f>
        <v>29.445</v>
      </c>
      <c r="J2557" s="6">
        <f>ecommerce_dataset_updated[[#This Row],[Final_Price(Rs.)]]+0</f>
        <v>88.34</v>
      </c>
      <c r="K2557" s="6">
        <f xml:space="preserve"> ecommerce_dataset_updated[[#This Row],['[Price (Rs.)']]]-ecommerce_dataset_updated[[#This Row],[Discount Amount _]]</f>
        <v>88.335000000000008</v>
      </c>
      <c r="L2557" t="s">
        <v>120</v>
      </c>
      <c r="M2557" t="s">
        <v>783</v>
      </c>
      <c r="N2557" s="4" t="s">
        <v>14058</v>
      </c>
      <c r="O2557" s="4" t="s">
        <v>14057</v>
      </c>
      <c r="P2557" s="4" t="s">
        <v>14079</v>
      </c>
      <c r="Q2557" s="5">
        <f>DATE(ecommerce_dataset_updated[[#This Row],[YYYY]],ecommerce_dataset_updated[[#This Row],[MM]],ecommerce_dataset_updated[[#This Row],[DD]])</f>
        <v>45380</v>
      </c>
      <c r="R2557" s="6" t="str">
        <f>TEXT(ecommerce_dataset_updated[[#This Row],['[Purchase_Date']]], "mmm")</f>
        <v>Mar</v>
      </c>
      <c r="S2557" s="6" t="str">
        <f>TEXT(ecommerce_dataset_updated[[#This Row],['[Purchase_Date']]], "ddd")</f>
        <v>Fri</v>
      </c>
      <c r="T2557" s="6">
        <f>ecommerce_dataset_updated[[#This Row],[Final_Price(Rs.) _]]-ecommerce_dataset_updated[[#This Row],['[Final_Price(Rs.)']]]</f>
        <v>-4.9999999999954525E-3</v>
      </c>
      <c r="U2557" s="6" t="b">
        <f xml:space="preserve"> AND(ecommerce_dataset_updated[[#This Row],[Final_Price(Rs.) _]]=ecommerce_dataset_updated[[#This Row],['[Final_Price(Rs.)']]])</f>
        <v>0</v>
      </c>
      <c r="V2557" s="5"/>
    </row>
    <row r="2558" spans="1:22">
      <c r="A2558" t="s">
        <v>10026</v>
      </c>
      <c r="B2558" t="s">
        <v>10027</v>
      </c>
      <c r="C2558" t="s">
        <v>45</v>
      </c>
      <c r="D2558" s="9" t="s">
        <v>422</v>
      </c>
      <c r="E2558" s="8">
        <f>ecommerce_dataset_updated[[#This Row],[Price (Rs.)]]+0</f>
        <v>107.72</v>
      </c>
      <c r="F2558" s="6" t="s">
        <v>12</v>
      </c>
      <c r="G2558" s="7">
        <f>ecommerce_dataset_updated[[#This Row],[Discount (%)]]+0</f>
        <v>15</v>
      </c>
      <c r="H2558" s="6" t="s">
        <v>10028</v>
      </c>
      <c r="I2558" s="6">
        <f>ecommerce_dataset_updated[[#This Row],['[Price (Rs.)']]]*ecommerce_dataset_updated[[#This Row],['[Discount (%)']]]/100</f>
        <v>16.158000000000001</v>
      </c>
      <c r="J2558" s="6">
        <f>ecommerce_dataset_updated[[#This Row],[Final_Price(Rs.)]]+0</f>
        <v>91.56</v>
      </c>
      <c r="K2558" s="6">
        <f xml:space="preserve"> ecommerce_dataset_updated[[#This Row],['[Price (Rs.)']]]-ecommerce_dataset_updated[[#This Row],[Discount Amount _]]</f>
        <v>91.561999999999998</v>
      </c>
      <c r="L2558" t="s">
        <v>120</v>
      </c>
      <c r="M2558" t="s">
        <v>747</v>
      </c>
      <c r="N2558" s="4" t="s">
        <v>14050</v>
      </c>
      <c r="O2558" s="4" t="s">
        <v>14062</v>
      </c>
      <c r="P2558" s="4" t="s">
        <v>14079</v>
      </c>
      <c r="Q2558" s="5">
        <f>DATE(ecommerce_dataset_updated[[#This Row],[YYYY]],ecommerce_dataset_updated[[#This Row],[MM]],ecommerce_dataset_updated[[#This Row],[DD]])</f>
        <v>45452</v>
      </c>
      <c r="R2558" s="6" t="str">
        <f>TEXT(ecommerce_dataset_updated[[#This Row],['[Purchase_Date']]], "mmm")</f>
        <v>Jun</v>
      </c>
      <c r="S2558" s="6" t="str">
        <f>TEXT(ecommerce_dataset_updated[[#This Row],['[Purchase_Date']]], "ddd")</f>
        <v>Sun</v>
      </c>
      <c r="T2558" s="6">
        <f>ecommerce_dataset_updated[[#This Row],[Final_Price(Rs.) _]]-ecommerce_dataset_updated[[#This Row],['[Final_Price(Rs.)']]]</f>
        <v>1.9999999999953388E-3</v>
      </c>
      <c r="U2558" s="6" t="b">
        <f xml:space="preserve"> AND(ecommerce_dataset_updated[[#This Row],[Final_Price(Rs.) _]]=ecommerce_dataset_updated[[#This Row],['[Final_Price(Rs.)']]])</f>
        <v>0</v>
      </c>
      <c r="V2558" s="5"/>
    </row>
    <row r="2559" spans="1:22">
      <c r="A2559" t="s">
        <v>10029</v>
      </c>
      <c r="B2559" t="s">
        <v>10030</v>
      </c>
      <c r="C2559" t="s">
        <v>10</v>
      </c>
      <c r="D2559" s="9" t="s">
        <v>10031</v>
      </c>
      <c r="E2559" s="8">
        <f>ecommerce_dataset_updated[[#This Row],[Price (Rs.)]]+0</f>
        <v>362.7</v>
      </c>
      <c r="F2559" s="6" t="s">
        <v>47</v>
      </c>
      <c r="G2559" s="7">
        <f>ecommerce_dataset_updated[[#This Row],[Discount (%)]]+0</f>
        <v>50</v>
      </c>
      <c r="H2559" s="6" t="s">
        <v>10032</v>
      </c>
      <c r="I2559" s="6">
        <f>ecommerce_dataset_updated[[#This Row],['[Price (Rs.)']]]*ecommerce_dataset_updated[[#This Row],['[Discount (%)']]]/100</f>
        <v>181.35</v>
      </c>
      <c r="J2559" s="6">
        <f>ecommerce_dataset_updated[[#This Row],[Final_Price(Rs.)]]+0</f>
        <v>181.35</v>
      </c>
      <c r="K2559" s="6">
        <f xml:space="preserve"> ecommerce_dataset_updated[[#This Row],['[Price (Rs.)']]]-ecommerce_dataset_updated[[#This Row],[Discount Amount _]]</f>
        <v>181.35</v>
      </c>
      <c r="L2559" t="s">
        <v>120</v>
      </c>
      <c r="M2559" t="s">
        <v>3498</v>
      </c>
      <c r="N2559" s="4" t="s">
        <v>14057</v>
      </c>
      <c r="O2559" s="4" t="s">
        <v>75</v>
      </c>
      <c r="P2559" s="4" t="s">
        <v>14079</v>
      </c>
      <c r="Q2559" s="5">
        <f>DATE(ecommerce_dataset_updated[[#This Row],[YYYY]],ecommerce_dataset_updated[[#This Row],[MM]],ecommerce_dataset_updated[[#This Row],[DD]])</f>
        <v>45568</v>
      </c>
      <c r="R2559" s="6" t="str">
        <f>TEXT(ecommerce_dataset_updated[[#This Row],['[Purchase_Date']]], "mmm")</f>
        <v>Oct</v>
      </c>
      <c r="S2559" s="6" t="str">
        <f>TEXT(ecommerce_dataset_updated[[#This Row],['[Purchase_Date']]], "ddd")</f>
        <v>Thu</v>
      </c>
      <c r="T2559" s="6">
        <f>ecommerce_dataset_updated[[#This Row],[Final_Price(Rs.) _]]-ecommerce_dataset_updated[[#This Row],['[Final_Price(Rs.)']]]</f>
        <v>0</v>
      </c>
      <c r="U2559" s="6" t="b">
        <f xml:space="preserve"> AND(ecommerce_dataset_updated[[#This Row],[Final_Price(Rs.) _]]=ecommerce_dataset_updated[[#This Row],['[Final_Price(Rs.)']]])</f>
        <v>1</v>
      </c>
      <c r="V2559" s="5"/>
    </row>
    <row r="2560" spans="1:22">
      <c r="A2560" t="s">
        <v>10033</v>
      </c>
      <c r="B2560" t="s">
        <v>10034</v>
      </c>
      <c r="C2560" t="s">
        <v>68</v>
      </c>
      <c r="D2560" s="9" t="s">
        <v>7763</v>
      </c>
      <c r="E2560" s="8">
        <f>ecommerce_dataset_updated[[#This Row],[Price (Rs.)]]+0</f>
        <v>210.86</v>
      </c>
      <c r="F2560" s="6" t="s">
        <v>75</v>
      </c>
      <c r="G2560" s="7">
        <f>ecommerce_dataset_updated[[#This Row],[Discount (%)]]+0</f>
        <v>10</v>
      </c>
      <c r="H2560" s="6" t="s">
        <v>10035</v>
      </c>
      <c r="I2560" s="6">
        <f>ecommerce_dataset_updated[[#This Row],['[Price (Rs.)']]]*ecommerce_dataset_updated[[#This Row],['[Discount (%)']]]/100</f>
        <v>21.086000000000002</v>
      </c>
      <c r="J2560" s="6">
        <f>ecommerce_dataset_updated[[#This Row],[Final_Price(Rs.)]]+0</f>
        <v>189.77</v>
      </c>
      <c r="K2560" s="6">
        <f xml:space="preserve"> ecommerce_dataset_updated[[#This Row],['[Price (Rs.)']]]-ecommerce_dataset_updated[[#This Row],[Discount Amount _]]</f>
        <v>189.774</v>
      </c>
      <c r="L2560" t="s">
        <v>28</v>
      </c>
      <c r="M2560" t="s">
        <v>93</v>
      </c>
      <c r="N2560" s="4" t="s">
        <v>75</v>
      </c>
      <c r="O2560" s="4" t="s">
        <v>14059</v>
      </c>
      <c r="P2560" s="4" t="s">
        <v>14079</v>
      </c>
      <c r="Q2560" s="5">
        <f>DATE(ecommerce_dataset_updated[[#This Row],[YYYY]],ecommerce_dataset_updated[[#This Row],[MM]],ecommerce_dataset_updated[[#This Row],[DD]])</f>
        <v>45422</v>
      </c>
      <c r="R2560" s="6" t="str">
        <f>TEXT(ecommerce_dataset_updated[[#This Row],['[Purchase_Date']]], "mmm")</f>
        <v>May</v>
      </c>
      <c r="S2560" s="6" t="str">
        <f>TEXT(ecommerce_dataset_updated[[#This Row],['[Purchase_Date']]], "ddd")</f>
        <v>Fri</v>
      </c>
      <c r="T2560" s="6">
        <f>ecommerce_dataset_updated[[#This Row],[Final_Price(Rs.) _]]-ecommerce_dataset_updated[[#This Row],['[Final_Price(Rs.)']]]</f>
        <v>3.9999999999906777E-3</v>
      </c>
      <c r="U2560" s="6" t="b">
        <f xml:space="preserve"> AND(ecommerce_dataset_updated[[#This Row],[Final_Price(Rs.) _]]=ecommerce_dataset_updated[[#This Row],['[Final_Price(Rs.)']]])</f>
        <v>0</v>
      </c>
      <c r="V2560" s="5"/>
    </row>
    <row r="2561" spans="1:22">
      <c r="A2561" t="s">
        <v>10036</v>
      </c>
      <c r="B2561" t="s">
        <v>10037</v>
      </c>
      <c r="C2561" t="s">
        <v>45</v>
      </c>
      <c r="D2561" s="9" t="s">
        <v>10038</v>
      </c>
      <c r="E2561" s="8">
        <f>ecommerce_dataset_updated[[#This Row],[Price (Rs.)]]+0</f>
        <v>341.41</v>
      </c>
      <c r="F2561" s="6" t="s">
        <v>75</v>
      </c>
      <c r="G2561" s="7">
        <f>ecommerce_dataset_updated[[#This Row],[Discount (%)]]+0</f>
        <v>10</v>
      </c>
      <c r="H2561" s="6" t="s">
        <v>10039</v>
      </c>
      <c r="I2561" s="6">
        <f>ecommerce_dataset_updated[[#This Row],['[Price (Rs.)']]]*ecommerce_dataset_updated[[#This Row],['[Discount (%)']]]/100</f>
        <v>34.141000000000005</v>
      </c>
      <c r="J2561" s="6">
        <f>ecommerce_dataset_updated[[#This Row],[Final_Price(Rs.)]]+0</f>
        <v>307.27</v>
      </c>
      <c r="K2561" s="6">
        <f xml:space="preserve"> ecommerce_dataset_updated[[#This Row],['[Price (Rs.)']]]-ecommerce_dataset_updated[[#This Row],[Discount Amount _]]</f>
        <v>307.26900000000001</v>
      </c>
      <c r="L2561" t="s">
        <v>14</v>
      </c>
      <c r="M2561" t="s">
        <v>1076</v>
      </c>
      <c r="N2561" s="4" t="s">
        <v>12</v>
      </c>
      <c r="O2561" s="4" t="s">
        <v>14067</v>
      </c>
      <c r="P2561" s="4" t="s">
        <v>14079</v>
      </c>
      <c r="Q2561" s="5">
        <f>DATE(ecommerce_dataset_updated[[#This Row],[YYYY]],ecommerce_dataset_updated[[#This Row],[MM]],ecommerce_dataset_updated[[#This Row],[DD]])</f>
        <v>45488</v>
      </c>
      <c r="R2561" s="6" t="str">
        <f>TEXT(ecommerce_dataset_updated[[#This Row],['[Purchase_Date']]], "mmm")</f>
        <v>Jul</v>
      </c>
      <c r="S2561" s="6" t="str">
        <f>TEXT(ecommerce_dataset_updated[[#This Row],['[Purchase_Date']]], "ddd")</f>
        <v>Mon</v>
      </c>
      <c r="T2561" s="6">
        <f>ecommerce_dataset_updated[[#This Row],[Final_Price(Rs.) _]]-ecommerce_dataset_updated[[#This Row],['[Final_Price(Rs.)']]]</f>
        <v>-9.9999999997635314E-4</v>
      </c>
      <c r="U2561" s="6" t="b">
        <f xml:space="preserve"> AND(ecommerce_dataset_updated[[#This Row],[Final_Price(Rs.) _]]=ecommerce_dataset_updated[[#This Row],['[Final_Price(Rs.)']]])</f>
        <v>0</v>
      </c>
      <c r="V2561" s="5"/>
    </row>
    <row r="2562" spans="1:22">
      <c r="A2562" t="s">
        <v>10040</v>
      </c>
      <c r="B2562" t="s">
        <v>10041</v>
      </c>
      <c r="C2562" t="s">
        <v>39</v>
      </c>
      <c r="D2562" s="9" t="s">
        <v>10042</v>
      </c>
      <c r="E2562" s="8">
        <f>ecommerce_dataset_updated[[#This Row],[Price (Rs.)]]+0</f>
        <v>205.75</v>
      </c>
      <c r="F2562" s="6" t="s">
        <v>47</v>
      </c>
      <c r="G2562" s="7">
        <f>ecommerce_dataset_updated[[#This Row],[Discount (%)]]+0</f>
        <v>50</v>
      </c>
      <c r="H2562" s="6" t="s">
        <v>10043</v>
      </c>
      <c r="I2562" s="6">
        <f>ecommerce_dataset_updated[[#This Row],['[Price (Rs.)']]]*ecommerce_dataset_updated[[#This Row],['[Discount (%)']]]/100</f>
        <v>102.875</v>
      </c>
      <c r="J2562" s="6">
        <f>ecommerce_dataset_updated[[#This Row],[Final_Price(Rs.)]]+0</f>
        <v>102.88</v>
      </c>
      <c r="K2562" s="6">
        <f xml:space="preserve"> ecommerce_dataset_updated[[#This Row],['[Price (Rs.)']]]-ecommerce_dataset_updated[[#This Row],[Discount Amount _]]</f>
        <v>102.875</v>
      </c>
      <c r="L2562" t="s">
        <v>77</v>
      </c>
      <c r="M2562" t="s">
        <v>2210</v>
      </c>
      <c r="N2562" s="4" t="s">
        <v>14066</v>
      </c>
      <c r="O2562" s="4" t="s">
        <v>14052</v>
      </c>
      <c r="P2562" s="4" t="s">
        <v>14079</v>
      </c>
      <c r="Q2562" s="5">
        <f>DATE(ecommerce_dataset_updated[[#This Row],[YYYY]],ecommerce_dataset_updated[[#This Row],[MM]],ecommerce_dataset_updated[[#This Row],[DD]])</f>
        <v>45310</v>
      </c>
      <c r="R2562" s="6" t="str">
        <f>TEXT(ecommerce_dataset_updated[[#This Row],['[Purchase_Date']]], "mmm")</f>
        <v>Jan</v>
      </c>
      <c r="S2562" s="6" t="str">
        <f>TEXT(ecommerce_dataset_updated[[#This Row],['[Purchase_Date']]], "ddd")</f>
        <v>Fri</v>
      </c>
      <c r="T2562" s="6">
        <f>ecommerce_dataset_updated[[#This Row],[Final_Price(Rs.) _]]-ecommerce_dataset_updated[[#This Row],['[Final_Price(Rs.)']]]</f>
        <v>-4.9999999999954525E-3</v>
      </c>
      <c r="U2562" s="6" t="b">
        <f xml:space="preserve"> AND(ecommerce_dataset_updated[[#This Row],[Final_Price(Rs.) _]]=ecommerce_dataset_updated[[#This Row],['[Final_Price(Rs.)']]])</f>
        <v>0</v>
      </c>
      <c r="V2562" s="5"/>
    </row>
    <row r="2563" spans="1:22">
      <c r="A2563" t="s">
        <v>10044</v>
      </c>
      <c r="B2563" t="s">
        <v>10045</v>
      </c>
      <c r="C2563" t="s">
        <v>10</v>
      </c>
      <c r="D2563" s="9" t="s">
        <v>5300</v>
      </c>
      <c r="E2563" s="8">
        <f>ecommerce_dataset_updated[[#This Row],[Price (Rs.)]]+0</f>
        <v>292.11</v>
      </c>
      <c r="F2563" s="6" t="s">
        <v>154</v>
      </c>
      <c r="G2563" s="7">
        <f>ecommerce_dataset_updated[[#This Row],[Discount (%)]]+0</f>
        <v>30</v>
      </c>
      <c r="H2563" s="6" t="s">
        <v>5301</v>
      </c>
      <c r="I2563" s="6">
        <f>ecommerce_dataset_updated[[#This Row],['[Price (Rs.)']]]*ecommerce_dataset_updated[[#This Row],['[Discount (%)']]]/100</f>
        <v>87.63300000000001</v>
      </c>
      <c r="J2563" s="6">
        <f>ecommerce_dataset_updated[[#This Row],[Final_Price(Rs.)]]+0</f>
        <v>204.48</v>
      </c>
      <c r="K2563" s="6">
        <f xml:space="preserve"> ecommerce_dataset_updated[[#This Row],['[Price (Rs.)']]]-ecommerce_dataset_updated[[#This Row],[Discount Amount _]]</f>
        <v>204.477</v>
      </c>
      <c r="L2563" t="s">
        <v>35</v>
      </c>
      <c r="M2563" t="s">
        <v>3191</v>
      </c>
      <c r="N2563" s="4" t="s">
        <v>14052</v>
      </c>
      <c r="O2563" s="4" t="s">
        <v>14051</v>
      </c>
      <c r="P2563" s="4" t="s">
        <v>14079</v>
      </c>
      <c r="Q2563" s="5">
        <f>DATE(ecommerce_dataset_updated[[#This Row],[YYYY]],ecommerce_dataset_updated[[#This Row],[MM]],ecommerce_dataset_updated[[#This Row],[DD]])</f>
        <v>45323</v>
      </c>
      <c r="R2563" s="6" t="str">
        <f>TEXT(ecommerce_dataset_updated[[#This Row],['[Purchase_Date']]], "mmm")</f>
        <v>Feb</v>
      </c>
      <c r="S2563" s="6" t="str">
        <f>TEXT(ecommerce_dataset_updated[[#This Row],['[Purchase_Date']]], "ddd")</f>
        <v>Thu</v>
      </c>
      <c r="T2563" s="6">
        <f>ecommerce_dataset_updated[[#This Row],[Final_Price(Rs.) _]]-ecommerce_dataset_updated[[#This Row],['[Final_Price(Rs.)']]]</f>
        <v>-2.9999999999859028E-3</v>
      </c>
      <c r="U2563" s="6" t="b">
        <f xml:space="preserve"> AND(ecommerce_dataset_updated[[#This Row],[Final_Price(Rs.) _]]=ecommerce_dataset_updated[[#This Row],['[Final_Price(Rs.)']]])</f>
        <v>0</v>
      </c>
      <c r="V2563" s="5"/>
    </row>
    <row r="2564" spans="1:22">
      <c r="A2564" t="s">
        <v>10046</v>
      </c>
      <c r="B2564" t="s">
        <v>10047</v>
      </c>
      <c r="C2564" t="s">
        <v>32</v>
      </c>
      <c r="D2564" s="9" t="s">
        <v>10048</v>
      </c>
      <c r="E2564" s="8">
        <f>ecommerce_dataset_updated[[#This Row],[Price (Rs.)]]+0</f>
        <v>323.33999999999997</v>
      </c>
      <c r="F2564" s="6" t="s">
        <v>154</v>
      </c>
      <c r="G2564" s="7">
        <f>ecommerce_dataset_updated[[#This Row],[Discount (%)]]+0</f>
        <v>30</v>
      </c>
      <c r="H2564" s="6" t="s">
        <v>10049</v>
      </c>
      <c r="I2564" s="6">
        <f>ecommerce_dataset_updated[[#This Row],['[Price (Rs.)']]]*ecommerce_dataset_updated[[#This Row],['[Discount (%)']]]/100</f>
        <v>97.001999999999995</v>
      </c>
      <c r="J2564" s="6">
        <f>ecommerce_dataset_updated[[#This Row],[Final_Price(Rs.)]]+0</f>
        <v>226.34</v>
      </c>
      <c r="K2564" s="6">
        <f xml:space="preserve"> ecommerce_dataset_updated[[#This Row],['[Price (Rs.)']]]-ecommerce_dataset_updated[[#This Row],[Discount Amount _]]</f>
        <v>226.33799999999997</v>
      </c>
      <c r="L2564" t="s">
        <v>14</v>
      </c>
      <c r="M2564" t="s">
        <v>278</v>
      </c>
      <c r="N2564" s="4" t="s">
        <v>14053</v>
      </c>
      <c r="O2564" s="4" t="s">
        <v>14053</v>
      </c>
      <c r="P2564" s="4" t="s">
        <v>14079</v>
      </c>
      <c r="Q2564" s="5">
        <f>DATE(ecommerce_dataset_updated[[#This Row],[YYYY]],ecommerce_dataset_updated[[#This Row],[MM]],ecommerce_dataset_updated[[#This Row],[DD]])</f>
        <v>45386</v>
      </c>
      <c r="R2564" s="6" t="str">
        <f>TEXT(ecommerce_dataset_updated[[#This Row],['[Purchase_Date']]], "mmm")</f>
        <v>Apr</v>
      </c>
      <c r="S2564" s="6" t="str">
        <f>TEXT(ecommerce_dataset_updated[[#This Row],['[Purchase_Date']]], "ddd")</f>
        <v>Thu</v>
      </c>
      <c r="T2564" s="6">
        <f>ecommerce_dataset_updated[[#This Row],[Final_Price(Rs.) _]]-ecommerce_dataset_updated[[#This Row],['[Final_Price(Rs.)']]]</f>
        <v>-2.0000000000379714E-3</v>
      </c>
      <c r="U2564" s="6" t="b">
        <f xml:space="preserve"> AND(ecommerce_dataset_updated[[#This Row],[Final_Price(Rs.) _]]=ecommerce_dataset_updated[[#This Row],['[Final_Price(Rs.)']]])</f>
        <v>0</v>
      </c>
      <c r="V2564" s="5"/>
    </row>
    <row r="2565" spans="1:22">
      <c r="A2565" t="s">
        <v>10050</v>
      </c>
      <c r="B2565" t="s">
        <v>10051</v>
      </c>
      <c r="C2565" t="s">
        <v>45</v>
      </c>
      <c r="D2565" s="9" t="s">
        <v>10052</v>
      </c>
      <c r="E2565" s="8">
        <f>ecommerce_dataset_updated[[#This Row],[Price (Rs.)]]+0</f>
        <v>168.56</v>
      </c>
      <c r="F2565" s="6" t="s">
        <v>107</v>
      </c>
      <c r="G2565" s="7">
        <f>ecommerce_dataset_updated[[#This Row],[Discount (%)]]+0</f>
        <v>0</v>
      </c>
      <c r="H2565" s="6" t="s">
        <v>10052</v>
      </c>
      <c r="I2565" s="6">
        <f>ecommerce_dataset_updated[[#This Row],['[Price (Rs.)']]]*ecommerce_dataset_updated[[#This Row],['[Discount (%)']]]/100</f>
        <v>0</v>
      </c>
      <c r="J2565" s="6">
        <f>ecommerce_dataset_updated[[#This Row],[Final_Price(Rs.)]]+0</f>
        <v>168.56</v>
      </c>
      <c r="K2565" s="6">
        <f xml:space="preserve"> ecommerce_dataset_updated[[#This Row],['[Price (Rs.)']]]-ecommerce_dataset_updated[[#This Row],[Discount Amount _]]</f>
        <v>168.56</v>
      </c>
      <c r="L2565" t="s">
        <v>14</v>
      </c>
      <c r="M2565" t="s">
        <v>1076</v>
      </c>
      <c r="N2565" s="4" t="s">
        <v>12</v>
      </c>
      <c r="O2565" s="4" t="s">
        <v>14067</v>
      </c>
      <c r="P2565" s="4" t="s">
        <v>14079</v>
      </c>
      <c r="Q2565" s="5">
        <f>DATE(ecommerce_dataset_updated[[#This Row],[YYYY]],ecommerce_dataset_updated[[#This Row],[MM]],ecommerce_dataset_updated[[#This Row],[DD]])</f>
        <v>45488</v>
      </c>
      <c r="R2565" s="6" t="str">
        <f>TEXT(ecommerce_dataset_updated[[#This Row],['[Purchase_Date']]], "mmm")</f>
        <v>Jul</v>
      </c>
      <c r="S2565" s="6" t="str">
        <f>TEXT(ecommerce_dataset_updated[[#This Row],['[Purchase_Date']]], "ddd")</f>
        <v>Mon</v>
      </c>
      <c r="T2565" s="6">
        <f>ecommerce_dataset_updated[[#This Row],[Final_Price(Rs.) _]]-ecommerce_dataset_updated[[#This Row],['[Final_Price(Rs.)']]]</f>
        <v>0</v>
      </c>
      <c r="U2565" s="6" t="b">
        <f xml:space="preserve"> AND(ecommerce_dataset_updated[[#This Row],[Final_Price(Rs.) _]]=ecommerce_dataset_updated[[#This Row],['[Final_Price(Rs.)']]])</f>
        <v>1</v>
      </c>
      <c r="V2565" s="5"/>
    </row>
    <row r="2566" spans="1:22">
      <c r="A2566" t="s">
        <v>10053</v>
      </c>
      <c r="B2566" t="s">
        <v>10054</v>
      </c>
      <c r="C2566" t="s">
        <v>114</v>
      </c>
      <c r="D2566" s="9" t="s">
        <v>4858</v>
      </c>
      <c r="E2566" s="8">
        <f>ecommerce_dataset_updated[[#This Row],[Price (Rs.)]]+0</f>
        <v>477.51</v>
      </c>
      <c r="F2566" s="6" t="s">
        <v>154</v>
      </c>
      <c r="G2566" s="7">
        <f>ecommerce_dataset_updated[[#This Row],[Discount (%)]]+0</f>
        <v>30</v>
      </c>
      <c r="H2566" s="6" t="s">
        <v>10055</v>
      </c>
      <c r="I2566" s="6">
        <f>ecommerce_dataset_updated[[#This Row],['[Price (Rs.)']]]*ecommerce_dataset_updated[[#This Row],['[Discount (%)']]]/100</f>
        <v>143.25299999999999</v>
      </c>
      <c r="J2566" s="6">
        <f>ecommerce_dataset_updated[[#This Row],[Final_Price(Rs.)]]+0</f>
        <v>334.26</v>
      </c>
      <c r="K2566" s="6">
        <f xml:space="preserve"> ecommerce_dataset_updated[[#This Row],['[Price (Rs.)']]]-ecommerce_dataset_updated[[#This Row],[Discount Amount _]]</f>
        <v>334.25700000000001</v>
      </c>
      <c r="L2566" t="s">
        <v>35</v>
      </c>
      <c r="M2566" t="s">
        <v>751</v>
      </c>
      <c r="N2566" s="4" t="s">
        <v>14051</v>
      </c>
      <c r="O2566" s="4" t="s">
        <v>14051</v>
      </c>
      <c r="P2566" s="4" t="s">
        <v>14079</v>
      </c>
      <c r="Q2566" s="5">
        <f>DATE(ecommerce_dataset_updated[[#This Row],[YYYY]],ecommerce_dataset_updated[[#This Row],[MM]],ecommerce_dataset_updated[[#This Row],[DD]])</f>
        <v>45324</v>
      </c>
      <c r="R2566" s="6" t="str">
        <f>TEXT(ecommerce_dataset_updated[[#This Row],['[Purchase_Date']]], "mmm")</f>
        <v>Feb</v>
      </c>
      <c r="S2566" s="6" t="str">
        <f>TEXT(ecommerce_dataset_updated[[#This Row],['[Purchase_Date']]], "ddd")</f>
        <v>Fri</v>
      </c>
      <c r="T2566" s="6">
        <f>ecommerce_dataset_updated[[#This Row],[Final_Price(Rs.) _]]-ecommerce_dataset_updated[[#This Row],['[Final_Price(Rs.)']]]</f>
        <v>-2.9999999999859028E-3</v>
      </c>
      <c r="U2566" s="6" t="b">
        <f xml:space="preserve"> AND(ecommerce_dataset_updated[[#This Row],[Final_Price(Rs.) _]]=ecommerce_dataset_updated[[#This Row],['[Final_Price(Rs.)']]])</f>
        <v>0</v>
      </c>
      <c r="V2566" s="5"/>
    </row>
    <row r="2567" spans="1:22">
      <c r="A2567" t="s">
        <v>10056</v>
      </c>
      <c r="B2567" t="s">
        <v>10057</v>
      </c>
      <c r="C2567" t="s">
        <v>39</v>
      </c>
      <c r="D2567" s="9" t="s">
        <v>10058</v>
      </c>
      <c r="E2567" s="8">
        <f>ecommerce_dataset_updated[[#This Row],[Price (Rs.)]]+0</f>
        <v>455.09</v>
      </c>
      <c r="F2567" s="6" t="s">
        <v>20</v>
      </c>
      <c r="G2567" s="7">
        <f>ecommerce_dataset_updated[[#This Row],[Discount (%)]]+0</f>
        <v>20</v>
      </c>
      <c r="H2567" s="6" t="s">
        <v>10059</v>
      </c>
      <c r="I2567" s="6">
        <f>ecommerce_dataset_updated[[#This Row],['[Price (Rs.)']]]*ecommerce_dataset_updated[[#This Row],['[Discount (%)']]]/100</f>
        <v>91.017999999999986</v>
      </c>
      <c r="J2567" s="6">
        <f>ecommerce_dataset_updated[[#This Row],[Final_Price(Rs.)]]+0</f>
        <v>364.07</v>
      </c>
      <c r="K2567" s="6">
        <f xml:space="preserve"> ecommerce_dataset_updated[[#This Row],['[Price (Rs.)']]]-ecommerce_dataset_updated[[#This Row],[Discount Amount _]]</f>
        <v>364.072</v>
      </c>
      <c r="L2567" t="s">
        <v>77</v>
      </c>
      <c r="M2567" t="s">
        <v>723</v>
      </c>
      <c r="N2567" s="4" t="s">
        <v>14050</v>
      </c>
      <c r="O2567" s="4" t="s">
        <v>14059</v>
      </c>
      <c r="P2567" s="4" t="s">
        <v>14079</v>
      </c>
      <c r="Q2567" s="5">
        <f>DATE(ecommerce_dataset_updated[[#This Row],[YYYY]],ecommerce_dataset_updated[[#This Row],[MM]],ecommerce_dataset_updated[[#This Row],[DD]])</f>
        <v>45421</v>
      </c>
      <c r="R2567" s="6" t="str">
        <f>TEXT(ecommerce_dataset_updated[[#This Row],['[Purchase_Date']]], "mmm")</f>
        <v>May</v>
      </c>
      <c r="S2567" s="6" t="str">
        <f>TEXT(ecommerce_dataset_updated[[#This Row],['[Purchase_Date']]], "ddd")</f>
        <v>Thu</v>
      </c>
      <c r="T2567" s="6">
        <f>ecommerce_dataset_updated[[#This Row],[Final_Price(Rs.) _]]-ecommerce_dataset_updated[[#This Row],['[Final_Price(Rs.)']]]</f>
        <v>2.0000000000095497E-3</v>
      </c>
      <c r="U2567" s="6" t="b">
        <f xml:space="preserve"> AND(ecommerce_dataset_updated[[#This Row],[Final_Price(Rs.) _]]=ecommerce_dataset_updated[[#This Row],['[Final_Price(Rs.)']]])</f>
        <v>0</v>
      </c>
      <c r="V2567" s="5"/>
    </row>
    <row r="2568" spans="1:22">
      <c r="A2568" t="s">
        <v>10060</v>
      </c>
      <c r="B2568" t="s">
        <v>10061</v>
      </c>
      <c r="C2568" t="s">
        <v>45</v>
      </c>
      <c r="D2568" s="9" t="s">
        <v>10062</v>
      </c>
      <c r="E2568" s="8">
        <f>ecommerce_dataset_updated[[#This Row],[Price (Rs.)]]+0</f>
        <v>80.010000000000005</v>
      </c>
      <c r="F2568" s="6" t="s">
        <v>12</v>
      </c>
      <c r="G2568" s="7">
        <f>ecommerce_dataset_updated[[#This Row],[Discount (%)]]+0</f>
        <v>15</v>
      </c>
      <c r="H2568" s="6" t="s">
        <v>10063</v>
      </c>
      <c r="I2568" s="6">
        <f>ecommerce_dataset_updated[[#This Row],['[Price (Rs.)']]]*ecommerce_dataset_updated[[#This Row],['[Discount (%)']]]/100</f>
        <v>12.0015</v>
      </c>
      <c r="J2568" s="6">
        <f>ecommerce_dataset_updated[[#This Row],[Final_Price(Rs.)]]+0</f>
        <v>68.010000000000005</v>
      </c>
      <c r="K2568" s="6">
        <f xml:space="preserve"> ecommerce_dataset_updated[[#This Row],['[Price (Rs.)']]]-ecommerce_dataset_updated[[#This Row],[Discount Amount _]]</f>
        <v>68.008499999999998</v>
      </c>
      <c r="L2568" t="s">
        <v>28</v>
      </c>
      <c r="M2568" t="s">
        <v>1299</v>
      </c>
      <c r="N2568" s="4" t="s">
        <v>14051</v>
      </c>
      <c r="O2568" s="4" t="s">
        <v>14052</v>
      </c>
      <c r="P2568" s="4" t="s">
        <v>14079</v>
      </c>
      <c r="Q2568" s="5">
        <f>DATE(ecommerce_dataset_updated[[#This Row],[YYYY]],ecommerce_dataset_updated[[#This Row],[MM]],ecommerce_dataset_updated[[#This Row],[DD]])</f>
        <v>45293</v>
      </c>
      <c r="R2568" s="6" t="str">
        <f>TEXT(ecommerce_dataset_updated[[#This Row],['[Purchase_Date']]], "mmm")</f>
        <v>Jan</v>
      </c>
      <c r="S2568" s="6" t="str">
        <f>TEXT(ecommerce_dataset_updated[[#This Row],['[Purchase_Date']]], "ddd")</f>
        <v>Tue</v>
      </c>
      <c r="T2568" s="6">
        <f>ecommerce_dataset_updated[[#This Row],[Final_Price(Rs.) _]]-ecommerce_dataset_updated[[#This Row],['[Final_Price(Rs.)']]]</f>
        <v>-1.5000000000071623E-3</v>
      </c>
      <c r="U2568" s="6" t="b">
        <f xml:space="preserve"> AND(ecommerce_dataset_updated[[#This Row],[Final_Price(Rs.) _]]=ecommerce_dataset_updated[[#This Row],['[Final_Price(Rs.)']]])</f>
        <v>0</v>
      </c>
      <c r="V2568" s="5"/>
    </row>
    <row r="2569" spans="1:22">
      <c r="A2569" t="s">
        <v>10064</v>
      </c>
      <c r="B2569" t="s">
        <v>10065</v>
      </c>
      <c r="C2569" t="s">
        <v>114</v>
      </c>
      <c r="D2569" s="9" t="s">
        <v>10066</v>
      </c>
      <c r="E2569" s="8">
        <f>ecommerce_dataset_updated[[#This Row],[Price (Rs.)]]+0</f>
        <v>387.62</v>
      </c>
      <c r="F2569" s="6" t="s">
        <v>47</v>
      </c>
      <c r="G2569" s="7">
        <f>ecommerce_dataset_updated[[#This Row],[Discount (%)]]+0</f>
        <v>50</v>
      </c>
      <c r="H2569" s="6" t="s">
        <v>10067</v>
      </c>
      <c r="I2569" s="6">
        <f>ecommerce_dataset_updated[[#This Row],['[Price (Rs.)']]]*ecommerce_dataset_updated[[#This Row],['[Discount (%)']]]/100</f>
        <v>193.81</v>
      </c>
      <c r="J2569" s="6">
        <f>ecommerce_dataset_updated[[#This Row],[Final_Price(Rs.)]]+0</f>
        <v>193.81</v>
      </c>
      <c r="K2569" s="6">
        <f xml:space="preserve"> ecommerce_dataset_updated[[#This Row],['[Price (Rs.)']]]-ecommerce_dataset_updated[[#This Row],[Discount Amount _]]</f>
        <v>193.81</v>
      </c>
      <c r="L2569" t="s">
        <v>28</v>
      </c>
      <c r="M2569" t="s">
        <v>1126</v>
      </c>
      <c r="N2569" s="4" t="s">
        <v>14048</v>
      </c>
      <c r="O2569" s="4" t="s">
        <v>14050</v>
      </c>
      <c r="P2569" s="4" t="s">
        <v>14079</v>
      </c>
      <c r="Q2569" s="5">
        <f>DATE(ecommerce_dataset_updated[[#This Row],[YYYY]],ecommerce_dataset_updated[[#This Row],[MM]],ecommerce_dataset_updated[[#This Row],[DD]])</f>
        <v>45547</v>
      </c>
      <c r="R2569" s="6" t="str">
        <f>TEXT(ecommerce_dataset_updated[[#This Row],['[Purchase_Date']]], "mmm")</f>
        <v>Sep</v>
      </c>
      <c r="S2569" s="6" t="str">
        <f>TEXT(ecommerce_dataset_updated[[#This Row],['[Purchase_Date']]], "ddd")</f>
        <v>Thu</v>
      </c>
      <c r="T2569" s="6">
        <f>ecommerce_dataset_updated[[#This Row],[Final_Price(Rs.) _]]-ecommerce_dataset_updated[[#This Row],['[Final_Price(Rs.)']]]</f>
        <v>0</v>
      </c>
      <c r="U2569" s="6" t="b">
        <f xml:space="preserve"> AND(ecommerce_dataset_updated[[#This Row],[Final_Price(Rs.) _]]=ecommerce_dataset_updated[[#This Row],['[Final_Price(Rs.)']]])</f>
        <v>1</v>
      </c>
      <c r="V2569" s="5"/>
    </row>
    <row r="2570" spans="1:22">
      <c r="A2570" t="s">
        <v>10068</v>
      </c>
      <c r="B2570" t="s">
        <v>10069</v>
      </c>
      <c r="C2570" t="s">
        <v>39</v>
      </c>
      <c r="D2570" s="9" t="s">
        <v>10070</v>
      </c>
      <c r="E2570" s="8">
        <f>ecommerce_dataset_updated[[#This Row],[Price (Rs.)]]+0</f>
        <v>243.65</v>
      </c>
      <c r="F2570" s="6" t="s">
        <v>107</v>
      </c>
      <c r="G2570" s="7">
        <f>ecommerce_dataset_updated[[#This Row],[Discount (%)]]+0</f>
        <v>0</v>
      </c>
      <c r="H2570" s="6" t="s">
        <v>10070</v>
      </c>
      <c r="I2570" s="6">
        <f>ecommerce_dataset_updated[[#This Row],['[Price (Rs.)']]]*ecommerce_dataset_updated[[#This Row],['[Discount (%)']]]/100</f>
        <v>0</v>
      </c>
      <c r="J2570" s="6">
        <f>ecommerce_dataset_updated[[#This Row],[Final_Price(Rs.)]]+0</f>
        <v>243.65</v>
      </c>
      <c r="K2570" s="6">
        <f xml:space="preserve"> ecommerce_dataset_updated[[#This Row],['[Price (Rs.)']]]-ecommerce_dataset_updated[[#This Row],[Discount Amount _]]</f>
        <v>243.65</v>
      </c>
      <c r="L2570" t="s">
        <v>77</v>
      </c>
      <c r="M2570" t="s">
        <v>1261</v>
      </c>
      <c r="N2570" s="4" t="s">
        <v>14060</v>
      </c>
      <c r="O2570" s="4" t="s">
        <v>75</v>
      </c>
      <c r="P2570" s="4" t="s">
        <v>14079</v>
      </c>
      <c r="Q2570" s="5">
        <f>DATE(ecommerce_dataset_updated[[#This Row],[YYYY]],ecommerce_dataset_updated[[#This Row],[MM]],ecommerce_dataset_updated[[#This Row],[DD]])</f>
        <v>45591</v>
      </c>
      <c r="R2570" s="6" t="str">
        <f>TEXT(ecommerce_dataset_updated[[#This Row],['[Purchase_Date']]], "mmm")</f>
        <v>Oct</v>
      </c>
      <c r="S2570" s="6" t="str">
        <f>TEXT(ecommerce_dataset_updated[[#This Row],['[Purchase_Date']]], "ddd")</f>
        <v>Sat</v>
      </c>
      <c r="T2570" s="6">
        <f>ecommerce_dataset_updated[[#This Row],[Final_Price(Rs.) _]]-ecommerce_dataset_updated[[#This Row],['[Final_Price(Rs.)']]]</f>
        <v>0</v>
      </c>
      <c r="U2570" s="6" t="b">
        <f xml:space="preserve"> AND(ecommerce_dataset_updated[[#This Row],[Final_Price(Rs.) _]]=ecommerce_dataset_updated[[#This Row],['[Final_Price(Rs.)']]])</f>
        <v>1</v>
      </c>
      <c r="V2570" s="5"/>
    </row>
    <row r="2571" spans="1:22">
      <c r="A2571" t="s">
        <v>10071</v>
      </c>
      <c r="B2571" t="s">
        <v>10072</v>
      </c>
      <c r="C2571" t="s">
        <v>18</v>
      </c>
      <c r="D2571" s="9" t="s">
        <v>10073</v>
      </c>
      <c r="E2571" s="8">
        <f>ecommerce_dataset_updated[[#This Row],[Price (Rs.)]]+0</f>
        <v>437.91</v>
      </c>
      <c r="F2571" s="6" t="s">
        <v>53</v>
      </c>
      <c r="G2571" s="7">
        <f>ecommerce_dataset_updated[[#This Row],[Discount (%)]]+0</f>
        <v>5</v>
      </c>
      <c r="H2571" s="6" t="s">
        <v>10074</v>
      </c>
      <c r="I2571" s="6">
        <f>ecommerce_dataset_updated[[#This Row],['[Price (Rs.)']]]*ecommerce_dataset_updated[[#This Row],['[Discount (%)']]]/100</f>
        <v>21.895500000000002</v>
      </c>
      <c r="J2571" s="6">
        <f>ecommerce_dataset_updated[[#This Row],[Final_Price(Rs.)]]+0</f>
        <v>416.01</v>
      </c>
      <c r="K2571" s="6">
        <f xml:space="preserve"> ecommerce_dataset_updated[[#This Row],['[Price (Rs.)']]]-ecommerce_dataset_updated[[#This Row],[Discount Amount _]]</f>
        <v>416.0145</v>
      </c>
      <c r="L2571" t="s">
        <v>28</v>
      </c>
      <c r="M2571" t="s">
        <v>1586</v>
      </c>
      <c r="N2571" s="4" t="s">
        <v>14059</v>
      </c>
      <c r="O2571" s="4" t="s">
        <v>14053</v>
      </c>
      <c r="P2571" s="4" t="s">
        <v>14079</v>
      </c>
      <c r="Q2571" s="5">
        <f>DATE(ecommerce_dataset_updated[[#This Row],[YYYY]],ecommerce_dataset_updated[[#This Row],[MM]],ecommerce_dataset_updated[[#This Row],[DD]])</f>
        <v>45387</v>
      </c>
      <c r="R2571" s="6" t="str">
        <f>TEXT(ecommerce_dataset_updated[[#This Row],['[Purchase_Date']]], "mmm")</f>
        <v>Apr</v>
      </c>
      <c r="S2571" s="6" t="str">
        <f>TEXT(ecommerce_dataset_updated[[#This Row],['[Purchase_Date']]], "ddd")</f>
        <v>Fri</v>
      </c>
      <c r="T2571" s="6">
        <f>ecommerce_dataset_updated[[#This Row],[Final_Price(Rs.) _]]-ecommerce_dataset_updated[[#This Row],['[Final_Price(Rs.)']]]</f>
        <v>4.500000000007276E-3</v>
      </c>
      <c r="U2571" s="6" t="b">
        <f xml:space="preserve"> AND(ecommerce_dataset_updated[[#This Row],[Final_Price(Rs.) _]]=ecommerce_dataset_updated[[#This Row],['[Final_Price(Rs.)']]])</f>
        <v>0</v>
      </c>
      <c r="V2571" s="5"/>
    </row>
    <row r="2572" spans="1:22">
      <c r="A2572" t="s">
        <v>10075</v>
      </c>
      <c r="B2572" t="s">
        <v>10076</v>
      </c>
      <c r="C2572" t="s">
        <v>10</v>
      </c>
      <c r="D2572" s="9" t="s">
        <v>10077</v>
      </c>
      <c r="E2572" s="8">
        <f>ecommerce_dataset_updated[[#This Row],[Price (Rs.)]]+0</f>
        <v>406.83</v>
      </c>
      <c r="F2572" s="6" t="s">
        <v>12</v>
      </c>
      <c r="G2572" s="7">
        <f>ecommerce_dataset_updated[[#This Row],[Discount (%)]]+0</f>
        <v>15</v>
      </c>
      <c r="H2572" s="6" t="s">
        <v>10078</v>
      </c>
      <c r="I2572" s="6">
        <f>ecommerce_dataset_updated[[#This Row],['[Price (Rs.)']]]*ecommerce_dataset_updated[[#This Row],['[Discount (%)']]]/100</f>
        <v>61.024499999999996</v>
      </c>
      <c r="J2572" s="6">
        <f>ecommerce_dataset_updated[[#This Row],[Final_Price(Rs.)]]+0</f>
        <v>345.81</v>
      </c>
      <c r="K2572" s="6">
        <f xml:space="preserve"> ecommerce_dataset_updated[[#This Row],['[Price (Rs.)']]]-ecommerce_dataset_updated[[#This Row],[Discount Amount _]]</f>
        <v>345.80549999999999</v>
      </c>
      <c r="L2572" t="s">
        <v>14</v>
      </c>
      <c r="M2572" t="s">
        <v>329</v>
      </c>
      <c r="N2572" s="4" t="s">
        <v>14071</v>
      </c>
      <c r="O2572" s="4" t="s">
        <v>14067</v>
      </c>
      <c r="P2572" s="4" t="s">
        <v>14079</v>
      </c>
      <c r="Q2572" s="5">
        <f>DATE(ecommerce_dataset_updated[[#This Row],[YYYY]],ecommerce_dataset_updated[[#This Row],[MM]],ecommerce_dataset_updated[[#This Row],[DD]])</f>
        <v>45497</v>
      </c>
      <c r="R2572" s="6" t="str">
        <f>TEXT(ecommerce_dataset_updated[[#This Row],['[Purchase_Date']]], "mmm")</f>
        <v>Jul</v>
      </c>
      <c r="S2572" s="6" t="str">
        <f>TEXT(ecommerce_dataset_updated[[#This Row],['[Purchase_Date']]], "ddd")</f>
        <v>Wed</v>
      </c>
      <c r="T2572" s="6">
        <f>ecommerce_dataset_updated[[#This Row],[Final_Price(Rs.) _]]-ecommerce_dataset_updated[[#This Row],['[Final_Price(Rs.)']]]</f>
        <v>-4.500000000007276E-3</v>
      </c>
      <c r="U2572" s="6" t="b">
        <f xml:space="preserve"> AND(ecommerce_dataset_updated[[#This Row],[Final_Price(Rs.) _]]=ecommerce_dataset_updated[[#This Row],['[Final_Price(Rs.)']]])</f>
        <v>0</v>
      </c>
      <c r="V2572" s="5"/>
    </row>
    <row r="2573" spans="1:22">
      <c r="A2573" t="s">
        <v>10079</v>
      </c>
      <c r="B2573" t="s">
        <v>10080</v>
      </c>
      <c r="C2573" t="s">
        <v>68</v>
      </c>
      <c r="D2573" s="9" t="s">
        <v>10081</v>
      </c>
      <c r="E2573" s="8">
        <f>ecommerce_dataset_updated[[#This Row],[Price (Rs.)]]+0</f>
        <v>259.14999999999998</v>
      </c>
      <c r="F2573" s="6" t="s">
        <v>107</v>
      </c>
      <c r="G2573" s="7">
        <f>ecommerce_dataset_updated[[#This Row],[Discount (%)]]+0</f>
        <v>0</v>
      </c>
      <c r="H2573" s="6" t="s">
        <v>10081</v>
      </c>
      <c r="I2573" s="6">
        <f>ecommerce_dataset_updated[[#This Row],['[Price (Rs.)']]]*ecommerce_dataset_updated[[#This Row],['[Discount (%)']]]/100</f>
        <v>0</v>
      </c>
      <c r="J2573" s="6">
        <f>ecommerce_dataset_updated[[#This Row],[Final_Price(Rs.)]]+0</f>
        <v>259.14999999999998</v>
      </c>
      <c r="K2573" s="6">
        <f xml:space="preserve"> ecommerce_dataset_updated[[#This Row],['[Price (Rs.)']]]-ecommerce_dataset_updated[[#This Row],[Discount Amount _]]</f>
        <v>259.14999999999998</v>
      </c>
      <c r="L2573" t="s">
        <v>28</v>
      </c>
      <c r="M2573" t="s">
        <v>93</v>
      </c>
      <c r="N2573" s="4" t="s">
        <v>75</v>
      </c>
      <c r="O2573" s="4" t="s">
        <v>14059</v>
      </c>
      <c r="P2573" s="4" t="s">
        <v>14079</v>
      </c>
      <c r="Q2573" s="5">
        <f>DATE(ecommerce_dataset_updated[[#This Row],[YYYY]],ecommerce_dataset_updated[[#This Row],[MM]],ecommerce_dataset_updated[[#This Row],[DD]])</f>
        <v>45422</v>
      </c>
      <c r="R2573" s="6" t="str">
        <f>TEXT(ecommerce_dataset_updated[[#This Row],['[Purchase_Date']]], "mmm")</f>
        <v>May</v>
      </c>
      <c r="S2573" s="6" t="str">
        <f>TEXT(ecommerce_dataset_updated[[#This Row],['[Purchase_Date']]], "ddd")</f>
        <v>Fri</v>
      </c>
      <c r="T2573" s="6">
        <f>ecommerce_dataset_updated[[#This Row],[Final_Price(Rs.) _]]-ecommerce_dataset_updated[[#This Row],['[Final_Price(Rs.)']]]</f>
        <v>0</v>
      </c>
      <c r="U2573" s="6" t="b">
        <f xml:space="preserve"> AND(ecommerce_dataset_updated[[#This Row],[Final_Price(Rs.) _]]=ecommerce_dataset_updated[[#This Row],['[Final_Price(Rs.)']]])</f>
        <v>1</v>
      </c>
      <c r="V2573" s="5"/>
    </row>
    <row r="2574" spans="1:22">
      <c r="A2574" t="s">
        <v>10082</v>
      </c>
      <c r="B2574" t="s">
        <v>10083</v>
      </c>
      <c r="C2574" t="s">
        <v>32</v>
      </c>
      <c r="D2574" s="9" t="s">
        <v>10084</v>
      </c>
      <c r="E2574" s="8">
        <f>ecommerce_dataset_updated[[#This Row],[Price (Rs.)]]+0</f>
        <v>232.96</v>
      </c>
      <c r="F2574" s="6" t="s">
        <v>47</v>
      </c>
      <c r="G2574" s="7">
        <f>ecommerce_dataset_updated[[#This Row],[Discount (%)]]+0</f>
        <v>50</v>
      </c>
      <c r="H2574" s="6" t="s">
        <v>10085</v>
      </c>
      <c r="I2574" s="6">
        <f>ecommerce_dataset_updated[[#This Row],['[Price (Rs.)']]]*ecommerce_dataset_updated[[#This Row],['[Discount (%)']]]/100</f>
        <v>116.48</v>
      </c>
      <c r="J2574" s="6">
        <f>ecommerce_dataset_updated[[#This Row],[Final_Price(Rs.)]]+0</f>
        <v>116.48</v>
      </c>
      <c r="K2574" s="6">
        <f xml:space="preserve"> ecommerce_dataset_updated[[#This Row],['[Price (Rs.)']]]-ecommerce_dataset_updated[[#This Row],[Discount Amount _]]</f>
        <v>116.48</v>
      </c>
      <c r="L2574" t="s">
        <v>28</v>
      </c>
      <c r="M2574" t="s">
        <v>3132</v>
      </c>
      <c r="N2574" s="4" t="s">
        <v>14056</v>
      </c>
      <c r="O2574" s="4" t="s">
        <v>75</v>
      </c>
      <c r="P2574" s="4" t="s">
        <v>14079</v>
      </c>
      <c r="Q2574" s="5">
        <f>DATE(ecommerce_dataset_updated[[#This Row],[YYYY]],ecommerce_dataset_updated[[#This Row],[MM]],ecommerce_dataset_updated[[#This Row],[DD]])</f>
        <v>45593</v>
      </c>
      <c r="R2574" s="6" t="str">
        <f>TEXT(ecommerce_dataset_updated[[#This Row],['[Purchase_Date']]], "mmm")</f>
        <v>Oct</v>
      </c>
      <c r="S2574" s="6" t="str">
        <f>TEXT(ecommerce_dataset_updated[[#This Row],['[Purchase_Date']]], "ddd")</f>
        <v>Mon</v>
      </c>
      <c r="T2574" s="6">
        <f>ecommerce_dataset_updated[[#This Row],[Final_Price(Rs.) _]]-ecommerce_dataset_updated[[#This Row],['[Final_Price(Rs.)']]]</f>
        <v>0</v>
      </c>
      <c r="U2574" s="6" t="b">
        <f xml:space="preserve"> AND(ecommerce_dataset_updated[[#This Row],[Final_Price(Rs.) _]]=ecommerce_dataset_updated[[#This Row],['[Final_Price(Rs.)']]])</f>
        <v>1</v>
      </c>
      <c r="V2574" s="5"/>
    </row>
    <row r="2575" spans="1:22">
      <c r="A2575" t="s">
        <v>10086</v>
      </c>
      <c r="B2575" t="s">
        <v>10087</v>
      </c>
      <c r="C2575" t="s">
        <v>32</v>
      </c>
      <c r="D2575" s="9" t="s">
        <v>10088</v>
      </c>
      <c r="E2575" s="8">
        <f>ecommerce_dataset_updated[[#This Row],[Price (Rs.)]]+0</f>
        <v>42.38</v>
      </c>
      <c r="F2575" s="6" t="s">
        <v>12</v>
      </c>
      <c r="G2575" s="7">
        <f>ecommerce_dataset_updated[[#This Row],[Discount (%)]]+0</f>
        <v>15</v>
      </c>
      <c r="H2575" s="6" t="s">
        <v>10089</v>
      </c>
      <c r="I2575" s="6">
        <f>ecommerce_dataset_updated[[#This Row],['[Price (Rs.)']]]*ecommerce_dataset_updated[[#This Row],['[Discount (%)']]]/100</f>
        <v>6.3570000000000002</v>
      </c>
      <c r="J2575" s="6">
        <f>ecommerce_dataset_updated[[#This Row],[Final_Price(Rs.)]]+0</f>
        <v>36.020000000000003</v>
      </c>
      <c r="K2575" s="6">
        <f xml:space="preserve"> ecommerce_dataset_updated[[#This Row],['[Price (Rs.)']]]-ecommerce_dataset_updated[[#This Row],[Discount Amount _]]</f>
        <v>36.023000000000003</v>
      </c>
      <c r="L2575" t="s">
        <v>35</v>
      </c>
      <c r="M2575" t="s">
        <v>662</v>
      </c>
      <c r="N2575" s="4" t="s">
        <v>14059</v>
      </c>
      <c r="O2575" s="4" t="s">
        <v>14067</v>
      </c>
      <c r="P2575" s="4" t="s">
        <v>14079</v>
      </c>
      <c r="Q2575" s="5">
        <f>DATE(ecommerce_dataset_updated[[#This Row],[YYYY]],ecommerce_dataset_updated[[#This Row],[MM]],ecommerce_dataset_updated[[#This Row],[DD]])</f>
        <v>45478</v>
      </c>
      <c r="R2575" s="6" t="str">
        <f>TEXT(ecommerce_dataset_updated[[#This Row],['[Purchase_Date']]], "mmm")</f>
        <v>Jul</v>
      </c>
      <c r="S2575" s="6" t="str">
        <f>TEXT(ecommerce_dataset_updated[[#This Row],['[Purchase_Date']]], "ddd")</f>
        <v>Fri</v>
      </c>
      <c r="T2575" s="6">
        <f>ecommerce_dataset_updated[[#This Row],[Final_Price(Rs.) _]]-ecommerce_dataset_updated[[#This Row],['[Final_Price(Rs.)']]]</f>
        <v>3.0000000000001137E-3</v>
      </c>
      <c r="U2575" s="6" t="b">
        <f xml:space="preserve"> AND(ecommerce_dataset_updated[[#This Row],[Final_Price(Rs.) _]]=ecommerce_dataset_updated[[#This Row],['[Final_Price(Rs.)']]])</f>
        <v>0</v>
      </c>
      <c r="V2575" s="5"/>
    </row>
    <row r="2576" spans="1:22">
      <c r="A2576" t="s">
        <v>10090</v>
      </c>
      <c r="B2576" t="s">
        <v>10091</v>
      </c>
      <c r="C2576" t="s">
        <v>18</v>
      </c>
      <c r="D2576" s="9" t="s">
        <v>10092</v>
      </c>
      <c r="E2576" s="8">
        <f>ecommerce_dataset_updated[[#This Row],[Price (Rs.)]]+0</f>
        <v>328.41</v>
      </c>
      <c r="F2576" s="6" t="s">
        <v>20</v>
      </c>
      <c r="G2576" s="7">
        <f>ecommerce_dataset_updated[[#This Row],[Discount (%)]]+0</f>
        <v>20</v>
      </c>
      <c r="H2576" s="6" t="s">
        <v>10093</v>
      </c>
      <c r="I2576" s="6">
        <f>ecommerce_dataset_updated[[#This Row],['[Price (Rs.)']]]*ecommerce_dataset_updated[[#This Row],['[Discount (%)']]]/100</f>
        <v>65.682000000000002</v>
      </c>
      <c r="J2576" s="6">
        <f>ecommerce_dataset_updated[[#This Row],[Final_Price(Rs.)]]+0</f>
        <v>262.73</v>
      </c>
      <c r="K2576" s="6">
        <f xml:space="preserve"> ecommerce_dataset_updated[[#This Row],['[Price (Rs.)']]]-ecommerce_dataset_updated[[#This Row],[Discount Amount _]]</f>
        <v>262.72800000000001</v>
      </c>
      <c r="L2576" t="s">
        <v>77</v>
      </c>
      <c r="M2576" t="s">
        <v>2395</v>
      </c>
      <c r="N2576" s="4" t="s">
        <v>154</v>
      </c>
      <c r="O2576" s="4" t="s">
        <v>14050</v>
      </c>
      <c r="P2576" s="4" t="s">
        <v>14079</v>
      </c>
      <c r="Q2576" s="5">
        <f>DATE(ecommerce_dataset_updated[[#This Row],[YYYY]],ecommerce_dataset_updated[[#This Row],[MM]],ecommerce_dataset_updated[[#This Row],[DD]])</f>
        <v>45565</v>
      </c>
      <c r="R2576" s="6" t="str">
        <f>TEXT(ecommerce_dataset_updated[[#This Row],['[Purchase_Date']]], "mmm")</f>
        <v>Sep</v>
      </c>
      <c r="S2576" s="6" t="str">
        <f>TEXT(ecommerce_dataset_updated[[#This Row],['[Purchase_Date']]], "ddd")</f>
        <v>Mon</v>
      </c>
      <c r="T2576" s="6">
        <f>ecommerce_dataset_updated[[#This Row],[Final_Price(Rs.) _]]-ecommerce_dataset_updated[[#This Row],['[Final_Price(Rs.)']]]</f>
        <v>-2.0000000000095497E-3</v>
      </c>
      <c r="U2576" s="6" t="b">
        <f xml:space="preserve"> AND(ecommerce_dataset_updated[[#This Row],[Final_Price(Rs.) _]]=ecommerce_dataset_updated[[#This Row],['[Final_Price(Rs.)']]])</f>
        <v>0</v>
      </c>
      <c r="V2576" s="5"/>
    </row>
    <row r="2577" spans="1:22">
      <c r="A2577" t="s">
        <v>10094</v>
      </c>
      <c r="B2577" t="s">
        <v>10095</v>
      </c>
      <c r="C2577" t="s">
        <v>68</v>
      </c>
      <c r="D2577" s="9" t="s">
        <v>10096</v>
      </c>
      <c r="E2577" s="8">
        <f>ecommerce_dataset_updated[[#This Row],[Price (Rs.)]]+0</f>
        <v>246.18</v>
      </c>
      <c r="F2577" s="6" t="s">
        <v>154</v>
      </c>
      <c r="G2577" s="7">
        <f>ecommerce_dataset_updated[[#This Row],[Discount (%)]]+0</f>
        <v>30</v>
      </c>
      <c r="H2577" s="6" t="s">
        <v>10097</v>
      </c>
      <c r="I2577" s="6">
        <f>ecommerce_dataset_updated[[#This Row],['[Price (Rs.)']]]*ecommerce_dataset_updated[[#This Row],['[Discount (%)']]]/100</f>
        <v>73.853999999999999</v>
      </c>
      <c r="J2577" s="6">
        <f>ecommerce_dataset_updated[[#This Row],[Final_Price(Rs.)]]+0</f>
        <v>172.33</v>
      </c>
      <c r="K2577" s="6">
        <f xml:space="preserve"> ecommerce_dataset_updated[[#This Row],['[Price (Rs.)']]]-ecommerce_dataset_updated[[#This Row],[Discount Amount _]]</f>
        <v>172.32600000000002</v>
      </c>
      <c r="L2577" t="s">
        <v>14</v>
      </c>
      <c r="M2577" t="s">
        <v>541</v>
      </c>
      <c r="N2577" s="4" t="s">
        <v>14059</v>
      </c>
      <c r="O2577" s="4" t="s">
        <v>14050</v>
      </c>
      <c r="P2577" s="4" t="s">
        <v>14079</v>
      </c>
      <c r="Q2577" s="5">
        <f>DATE(ecommerce_dataset_updated[[#This Row],[YYYY]],ecommerce_dataset_updated[[#This Row],[MM]],ecommerce_dataset_updated[[#This Row],[DD]])</f>
        <v>45540</v>
      </c>
      <c r="R2577" s="6" t="str">
        <f>TEXT(ecommerce_dataset_updated[[#This Row],['[Purchase_Date']]], "mmm")</f>
        <v>Sep</v>
      </c>
      <c r="S2577" s="6" t="str">
        <f>TEXT(ecommerce_dataset_updated[[#This Row],['[Purchase_Date']]], "ddd")</f>
        <v>Thu</v>
      </c>
      <c r="T2577" s="6">
        <f>ecommerce_dataset_updated[[#This Row],[Final_Price(Rs.) _]]-ecommerce_dataset_updated[[#This Row],['[Final_Price(Rs.)']]]</f>
        <v>-3.9999999999906777E-3</v>
      </c>
      <c r="U2577" s="6" t="b">
        <f xml:space="preserve"> AND(ecommerce_dataset_updated[[#This Row],[Final_Price(Rs.) _]]=ecommerce_dataset_updated[[#This Row],['[Final_Price(Rs.)']]])</f>
        <v>0</v>
      </c>
      <c r="V2577" s="5"/>
    </row>
    <row r="2578" spans="1:22">
      <c r="A2578" t="s">
        <v>10098</v>
      </c>
      <c r="B2578" t="s">
        <v>10099</v>
      </c>
      <c r="C2578" t="s">
        <v>39</v>
      </c>
      <c r="D2578" s="9" t="s">
        <v>10100</v>
      </c>
      <c r="E2578" s="8">
        <f>ecommerce_dataset_updated[[#This Row],[Price (Rs.)]]+0</f>
        <v>455.96</v>
      </c>
      <c r="F2578" s="6" t="s">
        <v>53</v>
      </c>
      <c r="G2578" s="7">
        <f>ecommerce_dataset_updated[[#This Row],[Discount (%)]]+0</f>
        <v>5</v>
      </c>
      <c r="H2578" s="6" t="s">
        <v>10101</v>
      </c>
      <c r="I2578" s="6">
        <f>ecommerce_dataset_updated[[#This Row],['[Price (Rs.)']]]*ecommerce_dataset_updated[[#This Row],['[Discount (%)']]]/100</f>
        <v>22.797999999999998</v>
      </c>
      <c r="J2578" s="6">
        <f>ecommerce_dataset_updated[[#This Row],[Final_Price(Rs.)]]+0</f>
        <v>433.16</v>
      </c>
      <c r="K2578" s="6">
        <f xml:space="preserve"> ecommerce_dataset_updated[[#This Row],['[Price (Rs.)']]]-ecommerce_dataset_updated[[#This Row],[Discount Amount _]]</f>
        <v>433.16199999999998</v>
      </c>
      <c r="L2578" t="s">
        <v>35</v>
      </c>
      <c r="M2578" t="s">
        <v>1866</v>
      </c>
      <c r="N2578" s="4" t="s">
        <v>26</v>
      </c>
      <c r="O2578" s="4" t="s">
        <v>14050</v>
      </c>
      <c r="P2578" s="4" t="s">
        <v>14079</v>
      </c>
      <c r="Q2578" s="5">
        <f>DATE(ecommerce_dataset_updated[[#This Row],[YYYY]],ecommerce_dataset_updated[[#This Row],[MM]],ecommerce_dataset_updated[[#This Row],[DD]])</f>
        <v>45560</v>
      </c>
      <c r="R2578" s="6" t="str">
        <f>TEXT(ecommerce_dataset_updated[[#This Row],['[Purchase_Date']]], "mmm")</f>
        <v>Sep</v>
      </c>
      <c r="S2578" s="6" t="str">
        <f>TEXT(ecommerce_dataset_updated[[#This Row],['[Purchase_Date']]], "ddd")</f>
        <v>Wed</v>
      </c>
      <c r="T2578" s="6">
        <f>ecommerce_dataset_updated[[#This Row],[Final_Price(Rs.) _]]-ecommerce_dataset_updated[[#This Row],['[Final_Price(Rs.)']]]</f>
        <v>1.9999999999527063E-3</v>
      </c>
      <c r="U2578" s="6" t="b">
        <f xml:space="preserve"> AND(ecommerce_dataset_updated[[#This Row],[Final_Price(Rs.) _]]=ecommerce_dataset_updated[[#This Row],['[Final_Price(Rs.)']]])</f>
        <v>0</v>
      </c>
      <c r="V2578" s="5"/>
    </row>
    <row r="2579" spans="1:22">
      <c r="A2579" t="s">
        <v>10102</v>
      </c>
      <c r="B2579" t="s">
        <v>10103</v>
      </c>
      <c r="C2579" t="s">
        <v>10</v>
      </c>
      <c r="D2579" s="9" t="s">
        <v>10104</v>
      </c>
      <c r="E2579" s="8">
        <f>ecommerce_dataset_updated[[#This Row],[Price (Rs.)]]+0</f>
        <v>331.06</v>
      </c>
      <c r="F2579" s="6" t="s">
        <v>20</v>
      </c>
      <c r="G2579" s="7">
        <f>ecommerce_dataset_updated[[#This Row],[Discount (%)]]+0</f>
        <v>20</v>
      </c>
      <c r="H2579" s="6" t="s">
        <v>10105</v>
      </c>
      <c r="I2579" s="6">
        <f>ecommerce_dataset_updated[[#This Row],['[Price (Rs.)']]]*ecommerce_dataset_updated[[#This Row],['[Discount (%)']]]/100</f>
        <v>66.212000000000003</v>
      </c>
      <c r="J2579" s="6">
        <f>ecommerce_dataset_updated[[#This Row],[Final_Price(Rs.)]]+0</f>
        <v>264.85000000000002</v>
      </c>
      <c r="K2579" s="6">
        <f xml:space="preserve"> ecommerce_dataset_updated[[#This Row],['[Price (Rs.)']]]-ecommerce_dataset_updated[[#This Row],[Discount Amount _]]</f>
        <v>264.84800000000001</v>
      </c>
      <c r="L2579" t="s">
        <v>14</v>
      </c>
      <c r="M2579" t="s">
        <v>783</v>
      </c>
      <c r="N2579" s="4" t="s">
        <v>14058</v>
      </c>
      <c r="O2579" s="4" t="s">
        <v>14057</v>
      </c>
      <c r="P2579" s="4" t="s">
        <v>14079</v>
      </c>
      <c r="Q2579" s="5">
        <f>DATE(ecommerce_dataset_updated[[#This Row],[YYYY]],ecommerce_dataset_updated[[#This Row],[MM]],ecommerce_dataset_updated[[#This Row],[DD]])</f>
        <v>45380</v>
      </c>
      <c r="R2579" s="6" t="str">
        <f>TEXT(ecommerce_dataset_updated[[#This Row],['[Purchase_Date']]], "mmm")</f>
        <v>Mar</v>
      </c>
      <c r="S2579" s="6" t="str">
        <f>TEXT(ecommerce_dataset_updated[[#This Row],['[Purchase_Date']]], "ddd")</f>
        <v>Fri</v>
      </c>
      <c r="T2579" s="6">
        <f>ecommerce_dataset_updated[[#This Row],[Final_Price(Rs.) _]]-ecommerce_dataset_updated[[#This Row],['[Final_Price(Rs.)']]]</f>
        <v>-2.0000000000095497E-3</v>
      </c>
      <c r="U2579" s="6" t="b">
        <f xml:space="preserve"> AND(ecommerce_dataset_updated[[#This Row],[Final_Price(Rs.) _]]=ecommerce_dataset_updated[[#This Row],['[Final_Price(Rs.)']]])</f>
        <v>0</v>
      </c>
      <c r="V2579" s="5"/>
    </row>
    <row r="2580" spans="1:22">
      <c r="A2580" t="s">
        <v>10106</v>
      </c>
      <c r="B2580" t="s">
        <v>10107</v>
      </c>
      <c r="C2580" t="s">
        <v>32</v>
      </c>
      <c r="D2580" s="9" t="s">
        <v>10108</v>
      </c>
      <c r="E2580" s="8">
        <f>ecommerce_dataset_updated[[#This Row],[Price (Rs.)]]+0</f>
        <v>399.06</v>
      </c>
      <c r="F2580" s="6" t="s">
        <v>53</v>
      </c>
      <c r="G2580" s="7">
        <f>ecommerce_dataset_updated[[#This Row],[Discount (%)]]+0</f>
        <v>5</v>
      </c>
      <c r="H2580" s="6" t="s">
        <v>10109</v>
      </c>
      <c r="I2580" s="6">
        <f>ecommerce_dataset_updated[[#This Row],['[Price (Rs.)']]]*ecommerce_dataset_updated[[#This Row],['[Discount (%)']]]/100</f>
        <v>19.952999999999999</v>
      </c>
      <c r="J2580" s="6">
        <f>ecommerce_dataset_updated[[#This Row],[Final_Price(Rs.)]]+0</f>
        <v>379.11</v>
      </c>
      <c r="K2580" s="6">
        <f xml:space="preserve"> ecommerce_dataset_updated[[#This Row],['[Price (Rs.)']]]-ecommerce_dataset_updated[[#This Row],[Discount Amount _]]</f>
        <v>379.10700000000003</v>
      </c>
      <c r="L2580" t="s">
        <v>120</v>
      </c>
      <c r="M2580" t="s">
        <v>191</v>
      </c>
      <c r="N2580" s="4" t="s">
        <v>75</v>
      </c>
      <c r="O2580" s="4" t="s">
        <v>14057</v>
      </c>
      <c r="P2580" s="4" t="s">
        <v>14079</v>
      </c>
      <c r="Q2580" s="5">
        <f>DATE(ecommerce_dataset_updated[[#This Row],[YYYY]],ecommerce_dataset_updated[[#This Row],[MM]],ecommerce_dataset_updated[[#This Row],[DD]])</f>
        <v>45361</v>
      </c>
      <c r="R2580" s="6" t="str">
        <f>TEXT(ecommerce_dataset_updated[[#This Row],['[Purchase_Date']]], "mmm")</f>
        <v>Mar</v>
      </c>
      <c r="S2580" s="6" t="str">
        <f>TEXT(ecommerce_dataset_updated[[#This Row],['[Purchase_Date']]], "ddd")</f>
        <v>Sun</v>
      </c>
      <c r="T2580" s="6">
        <f>ecommerce_dataset_updated[[#This Row],[Final_Price(Rs.) _]]-ecommerce_dataset_updated[[#This Row],['[Final_Price(Rs.)']]]</f>
        <v>-2.9999999999859028E-3</v>
      </c>
      <c r="U2580" s="6" t="b">
        <f xml:space="preserve"> AND(ecommerce_dataset_updated[[#This Row],[Final_Price(Rs.) _]]=ecommerce_dataset_updated[[#This Row],['[Final_Price(Rs.)']]])</f>
        <v>0</v>
      </c>
      <c r="V2580" s="5"/>
    </row>
    <row r="2581" spans="1:22">
      <c r="A2581" t="s">
        <v>10110</v>
      </c>
      <c r="B2581" t="s">
        <v>10111</v>
      </c>
      <c r="C2581" t="s">
        <v>32</v>
      </c>
      <c r="D2581" s="9" t="s">
        <v>10112</v>
      </c>
      <c r="E2581" s="8">
        <f>ecommerce_dataset_updated[[#This Row],[Price (Rs.)]]+0</f>
        <v>364.43</v>
      </c>
      <c r="F2581" s="6" t="s">
        <v>47</v>
      </c>
      <c r="G2581" s="7">
        <f>ecommerce_dataset_updated[[#This Row],[Discount (%)]]+0</f>
        <v>50</v>
      </c>
      <c r="H2581" s="6" t="s">
        <v>10113</v>
      </c>
      <c r="I2581" s="6">
        <f>ecommerce_dataset_updated[[#This Row],['[Price (Rs.)']]]*ecommerce_dataset_updated[[#This Row],['[Discount (%)']]]/100</f>
        <v>182.215</v>
      </c>
      <c r="J2581" s="6">
        <f>ecommerce_dataset_updated[[#This Row],[Final_Price(Rs.)]]+0</f>
        <v>182.22</v>
      </c>
      <c r="K2581" s="6">
        <f xml:space="preserve"> ecommerce_dataset_updated[[#This Row],['[Price (Rs.)']]]-ecommerce_dataset_updated[[#This Row],[Discount Amount _]]</f>
        <v>182.215</v>
      </c>
      <c r="L2581" t="s">
        <v>77</v>
      </c>
      <c r="M2581" t="s">
        <v>1672</v>
      </c>
      <c r="N2581" s="4" t="s">
        <v>14050</v>
      </c>
      <c r="O2581" s="4" t="s">
        <v>14049</v>
      </c>
      <c r="P2581" s="4" t="s">
        <v>14079</v>
      </c>
      <c r="Q2581" s="5">
        <f>DATE(ecommerce_dataset_updated[[#This Row],[YYYY]],ecommerce_dataset_updated[[#This Row],[MM]],ecommerce_dataset_updated[[#This Row],[DD]])</f>
        <v>45605</v>
      </c>
      <c r="R2581" s="6" t="str">
        <f>TEXT(ecommerce_dataset_updated[[#This Row],['[Purchase_Date']]], "mmm")</f>
        <v>Nov</v>
      </c>
      <c r="S2581" s="6" t="str">
        <f>TEXT(ecommerce_dataset_updated[[#This Row],['[Purchase_Date']]], "ddd")</f>
        <v>Sat</v>
      </c>
      <c r="T2581" s="6">
        <f>ecommerce_dataset_updated[[#This Row],[Final_Price(Rs.) _]]-ecommerce_dataset_updated[[#This Row],['[Final_Price(Rs.)']]]</f>
        <v>-4.9999999999954525E-3</v>
      </c>
      <c r="U2581" s="6" t="b">
        <f xml:space="preserve"> AND(ecommerce_dataset_updated[[#This Row],[Final_Price(Rs.) _]]=ecommerce_dataset_updated[[#This Row],['[Final_Price(Rs.)']]])</f>
        <v>0</v>
      </c>
      <c r="V2581" s="5"/>
    </row>
    <row r="2582" spans="1:22">
      <c r="A2582" t="s">
        <v>10114</v>
      </c>
      <c r="B2582" t="s">
        <v>10115</v>
      </c>
      <c r="C2582" t="s">
        <v>32</v>
      </c>
      <c r="D2582" s="9" t="s">
        <v>10116</v>
      </c>
      <c r="E2582" s="8">
        <f>ecommerce_dataset_updated[[#This Row],[Price (Rs.)]]+0</f>
        <v>275.77999999999997</v>
      </c>
      <c r="F2582" s="6" t="s">
        <v>154</v>
      </c>
      <c r="G2582" s="7">
        <f>ecommerce_dataset_updated[[#This Row],[Discount (%)]]+0</f>
        <v>30</v>
      </c>
      <c r="H2582" s="6" t="s">
        <v>10117</v>
      </c>
      <c r="I2582" s="6">
        <f>ecommerce_dataset_updated[[#This Row],['[Price (Rs.)']]]*ecommerce_dataset_updated[[#This Row],['[Discount (%)']]]/100</f>
        <v>82.733999999999995</v>
      </c>
      <c r="J2582" s="6">
        <f>ecommerce_dataset_updated[[#This Row],[Final_Price(Rs.)]]+0</f>
        <v>193.05</v>
      </c>
      <c r="K2582" s="6">
        <f xml:space="preserve"> ecommerce_dataset_updated[[#This Row],['[Price (Rs.)']]]-ecommerce_dataset_updated[[#This Row],[Discount Amount _]]</f>
        <v>193.04599999999999</v>
      </c>
      <c r="L2582" t="s">
        <v>14</v>
      </c>
      <c r="M2582" t="s">
        <v>108</v>
      </c>
      <c r="N2582" s="4" t="s">
        <v>14063</v>
      </c>
      <c r="O2582" s="4" t="s">
        <v>14055</v>
      </c>
      <c r="P2582" s="4" t="s">
        <v>14079</v>
      </c>
      <c r="Q2582" s="5">
        <f>DATE(ecommerce_dataset_updated[[#This Row],[YYYY]],ecommerce_dataset_updated[[#This Row],[MM]],ecommerce_dataset_updated[[#This Row],[DD]])</f>
        <v>45521</v>
      </c>
      <c r="R2582" s="6" t="str">
        <f>TEXT(ecommerce_dataset_updated[[#This Row],['[Purchase_Date']]], "mmm")</f>
        <v>Aug</v>
      </c>
      <c r="S2582" s="6" t="str">
        <f>TEXT(ecommerce_dataset_updated[[#This Row],['[Purchase_Date']]], "ddd")</f>
        <v>Sat</v>
      </c>
      <c r="T2582" s="6">
        <f>ecommerce_dataset_updated[[#This Row],[Final_Price(Rs.) _]]-ecommerce_dataset_updated[[#This Row],['[Final_Price(Rs.)']]]</f>
        <v>-4.0000000000190994E-3</v>
      </c>
      <c r="U2582" s="6" t="b">
        <f xml:space="preserve"> AND(ecommerce_dataset_updated[[#This Row],[Final_Price(Rs.) _]]=ecommerce_dataset_updated[[#This Row],['[Final_Price(Rs.)']]])</f>
        <v>0</v>
      </c>
      <c r="V2582" s="5"/>
    </row>
    <row r="2583" spans="1:22">
      <c r="A2583" t="s">
        <v>10118</v>
      </c>
      <c r="B2583" t="s">
        <v>10119</v>
      </c>
      <c r="C2583" t="s">
        <v>45</v>
      </c>
      <c r="D2583" s="9" t="s">
        <v>10120</v>
      </c>
      <c r="E2583" s="8">
        <f>ecommerce_dataset_updated[[#This Row],[Price (Rs.)]]+0</f>
        <v>386.62</v>
      </c>
      <c r="F2583" s="6" t="s">
        <v>12</v>
      </c>
      <c r="G2583" s="7">
        <f>ecommerce_dataset_updated[[#This Row],[Discount (%)]]+0</f>
        <v>15</v>
      </c>
      <c r="H2583" s="6" t="s">
        <v>8512</v>
      </c>
      <c r="I2583" s="6">
        <f>ecommerce_dataset_updated[[#This Row],['[Price (Rs.)']]]*ecommerce_dataset_updated[[#This Row],['[Discount (%)']]]/100</f>
        <v>57.993000000000002</v>
      </c>
      <c r="J2583" s="6">
        <f>ecommerce_dataset_updated[[#This Row],[Final_Price(Rs.)]]+0</f>
        <v>328.63</v>
      </c>
      <c r="K2583" s="6">
        <f xml:space="preserve"> ecommerce_dataset_updated[[#This Row],['[Price (Rs.)']]]-ecommerce_dataset_updated[[#This Row],[Discount Amount _]]</f>
        <v>328.62700000000001</v>
      </c>
      <c r="L2583" t="s">
        <v>14</v>
      </c>
      <c r="M2583" t="s">
        <v>2580</v>
      </c>
      <c r="N2583" s="4" t="s">
        <v>14057</v>
      </c>
      <c r="O2583" s="4" t="s">
        <v>14049</v>
      </c>
      <c r="P2583" s="4" t="s">
        <v>14079</v>
      </c>
      <c r="Q2583" s="5">
        <f>DATE(ecommerce_dataset_updated[[#This Row],[YYYY]],ecommerce_dataset_updated[[#This Row],[MM]],ecommerce_dataset_updated[[#This Row],[DD]])</f>
        <v>45599</v>
      </c>
      <c r="R2583" s="6" t="str">
        <f>TEXT(ecommerce_dataset_updated[[#This Row],['[Purchase_Date']]], "mmm")</f>
        <v>Nov</v>
      </c>
      <c r="S2583" s="6" t="str">
        <f>TEXT(ecommerce_dataset_updated[[#This Row],['[Purchase_Date']]], "ddd")</f>
        <v>Sun</v>
      </c>
      <c r="T2583" s="6">
        <f>ecommerce_dataset_updated[[#This Row],[Final_Price(Rs.) _]]-ecommerce_dataset_updated[[#This Row],['[Final_Price(Rs.)']]]</f>
        <v>-2.9999999999859028E-3</v>
      </c>
      <c r="U2583" s="6" t="b">
        <f xml:space="preserve"> AND(ecommerce_dataset_updated[[#This Row],[Final_Price(Rs.) _]]=ecommerce_dataset_updated[[#This Row],['[Final_Price(Rs.)']]])</f>
        <v>0</v>
      </c>
      <c r="V2583" s="5"/>
    </row>
    <row r="2584" spans="1:22">
      <c r="A2584" t="s">
        <v>10121</v>
      </c>
      <c r="B2584" t="s">
        <v>10122</v>
      </c>
      <c r="C2584" t="s">
        <v>10</v>
      </c>
      <c r="D2584" s="9" t="s">
        <v>10123</v>
      </c>
      <c r="E2584" s="8">
        <f>ecommerce_dataset_updated[[#This Row],[Price (Rs.)]]+0</f>
        <v>468.72</v>
      </c>
      <c r="F2584" s="6" t="s">
        <v>154</v>
      </c>
      <c r="G2584" s="7">
        <f>ecommerce_dataset_updated[[#This Row],[Discount (%)]]+0</f>
        <v>30</v>
      </c>
      <c r="H2584" s="6" t="s">
        <v>10124</v>
      </c>
      <c r="I2584" s="6">
        <f>ecommerce_dataset_updated[[#This Row],['[Price (Rs.)']]]*ecommerce_dataset_updated[[#This Row],['[Discount (%)']]]/100</f>
        <v>140.61600000000001</v>
      </c>
      <c r="J2584" s="6">
        <f>ecommerce_dataset_updated[[#This Row],[Final_Price(Rs.)]]+0</f>
        <v>328.1</v>
      </c>
      <c r="K2584" s="6">
        <f xml:space="preserve"> ecommerce_dataset_updated[[#This Row],['[Price (Rs.)']]]-ecommerce_dataset_updated[[#This Row],[Discount Amount _]]</f>
        <v>328.10400000000004</v>
      </c>
      <c r="L2584" t="s">
        <v>35</v>
      </c>
      <c r="M2584" t="s">
        <v>5546</v>
      </c>
      <c r="N2584" s="4" t="s">
        <v>14048</v>
      </c>
      <c r="O2584" s="4" t="s">
        <v>14055</v>
      </c>
      <c r="P2584" s="4" t="s">
        <v>14079</v>
      </c>
      <c r="Q2584" s="5">
        <f>DATE(ecommerce_dataset_updated[[#This Row],[YYYY]],ecommerce_dataset_updated[[#This Row],[MM]],ecommerce_dataset_updated[[#This Row],[DD]])</f>
        <v>45516</v>
      </c>
      <c r="R2584" s="6" t="str">
        <f>TEXT(ecommerce_dataset_updated[[#This Row],['[Purchase_Date']]], "mmm")</f>
        <v>Aug</v>
      </c>
      <c r="S2584" s="6" t="str">
        <f>TEXT(ecommerce_dataset_updated[[#This Row],['[Purchase_Date']]], "ddd")</f>
        <v>Mon</v>
      </c>
      <c r="T2584" s="6">
        <f>ecommerce_dataset_updated[[#This Row],[Final_Price(Rs.) _]]-ecommerce_dataset_updated[[#This Row],['[Final_Price(Rs.)']]]</f>
        <v>4.0000000000190994E-3</v>
      </c>
      <c r="U2584" s="6" t="b">
        <f xml:space="preserve"> AND(ecommerce_dataset_updated[[#This Row],[Final_Price(Rs.) _]]=ecommerce_dataset_updated[[#This Row],['[Final_Price(Rs.)']]])</f>
        <v>0</v>
      </c>
      <c r="V2584" s="5"/>
    </row>
    <row r="2585" spans="1:22">
      <c r="A2585" t="s">
        <v>10125</v>
      </c>
      <c r="B2585" t="s">
        <v>10126</v>
      </c>
      <c r="C2585" t="s">
        <v>68</v>
      </c>
      <c r="D2585" s="9" t="s">
        <v>10127</v>
      </c>
      <c r="E2585" s="8">
        <f>ecommerce_dataset_updated[[#This Row],[Price (Rs.)]]+0</f>
        <v>78.92</v>
      </c>
      <c r="F2585" s="6" t="s">
        <v>26</v>
      </c>
      <c r="G2585" s="7">
        <f>ecommerce_dataset_updated[[#This Row],[Discount (%)]]+0</f>
        <v>25</v>
      </c>
      <c r="H2585" s="6" t="s">
        <v>10128</v>
      </c>
      <c r="I2585" s="6">
        <f>ecommerce_dataset_updated[[#This Row],['[Price (Rs.)']]]*ecommerce_dataset_updated[[#This Row],['[Discount (%)']]]/100</f>
        <v>19.73</v>
      </c>
      <c r="J2585" s="6">
        <f>ecommerce_dataset_updated[[#This Row],[Final_Price(Rs.)]]+0</f>
        <v>59.19</v>
      </c>
      <c r="K2585" s="6">
        <f xml:space="preserve"> ecommerce_dataset_updated[[#This Row],['[Price (Rs.)']]]-ecommerce_dataset_updated[[#This Row],[Discount Amount _]]</f>
        <v>59.19</v>
      </c>
      <c r="L2585" t="s">
        <v>28</v>
      </c>
      <c r="M2585" t="s">
        <v>1357</v>
      </c>
      <c r="N2585" s="4" t="s">
        <v>14061</v>
      </c>
      <c r="O2585" s="4" t="s">
        <v>14052</v>
      </c>
      <c r="P2585" s="4" t="s">
        <v>14079</v>
      </c>
      <c r="Q2585" s="5">
        <f>DATE(ecommerce_dataset_updated[[#This Row],[YYYY]],ecommerce_dataset_updated[[#This Row],[MM]],ecommerce_dataset_updated[[#This Row],[DD]])</f>
        <v>45312</v>
      </c>
      <c r="R2585" s="6" t="str">
        <f>TEXT(ecommerce_dataset_updated[[#This Row],['[Purchase_Date']]], "mmm")</f>
        <v>Jan</v>
      </c>
      <c r="S2585" s="6" t="str">
        <f>TEXT(ecommerce_dataset_updated[[#This Row],['[Purchase_Date']]], "ddd")</f>
        <v>Sun</v>
      </c>
      <c r="T2585" s="6">
        <f>ecommerce_dataset_updated[[#This Row],[Final_Price(Rs.) _]]-ecommerce_dataset_updated[[#This Row],['[Final_Price(Rs.)']]]</f>
        <v>0</v>
      </c>
      <c r="U2585" s="6" t="b">
        <f xml:space="preserve"> AND(ecommerce_dataset_updated[[#This Row],[Final_Price(Rs.) _]]=ecommerce_dataset_updated[[#This Row],['[Final_Price(Rs.)']]])</f>
        <v>1</v>
      </c>
      <c r="V2585" s="5"/>
    </row>
    <row r="2586" spans="1:22">
      <c r="A2586" t="s">
        <v>10129</v>
      </c>
      <c r="B2586" t="s">
        <v>10130</v>
      </c>
      <c r="C2586" t="s">
        <v>68</v>
      </c>
      <c r="D2586" s="9" t="s">
        <v>10131</v>
      </c>
      <c r="E2586" s="8">
        <f>ecommerce_dataset_updated[[#This Row],[Price (Rs.)]]+0</f>
        <v>430.85</v>
      </c>
      <c r="F2586" s="6" t="s">
        <v>20</v>
      </c>
      <c r="G2586" s="7">
        <f>ecommerce_dataset_updated[[#This Row],[Discount (%)]]+0</f>
        <v>20</v>
      </c>
      <c r="H2586" s="6" t="s">
        <v>10132</v>
      </c>
      <c r="I2586" s="6">
        <f>ecommerce_dataset_updated[[#This Row],['[Price (Rs.)']]]*ecommerce_dataset_updated[[#This Row],['[Discount (%)']]]/100</f>
        <v>86.17</v>
      </c>
      <c r="J2586" s="6">
        <f>ecommerce_dataset_updated[[#This Row],[Final_Price(Rs.)]]+0</f>
        <v>344.68</v>
      </c>
      <c r="K2586" s="6">
        <f xml:space="preserve"> ecommerce_dataset_updated[[#This Row],['[Price (Rs.)']]]-ecommerce_dataset_updated[[#This Row],[Discount Amount _]]</f>
        <v>344.68</v>
      </c>
      <c r="L2586" t="s">
        <v>35</v>
      </c>
      <c r="M2586" t="s">
        <v>2274</v>
      </c>
      <c r="N2586" s="4" t="s">
        <v>14050</v>
      </c>
      <c r="O2586" s="4" t="s">
        <v>14053</v>
      </c>
      <c r="P2586" s="4" t="s">
        <v>14079</v>
      </c>
      <c r="Q2586" s="5">
        <f>DATE(ecommerce_dataset_updated[[#This Row],[YYYY]],ecommerce_dataset_updated[[#This Row],[MM]],ecommerce_dataset_updated[[#This Row],[DD]])</f>
        <v>45391</v>
      </c>
      <c r="R2586" s="6" t="str">
        <f>TEXT(ecommerce_dataset_updated[[#This Row],['[Purchase_Date']]], "mmm")</f>
        <v>Apr</v>
      </c>
      <c r="S2586" s="6" t="str">
        <f>TEXT(ecommerce_dataset_updated[[#This Row],['[Purchase_Date']]], "ddd")</f>
        <v>Tue</v>
      </c>
      <c r="T2586" s="6">
        <f>ecommerce_dataset_updated[[#This Row],[Final_Price(Rs.) _]]-ecommerce_dataset_updated[[#This Row],['[Final_Price(Rs.)']]]</f>
        <v>0</v>
      </c>
      <c r="U2586" s="6" t="b">
        <f xml:space="preserve"> AND(ecommerce_dataset_updated[[#This Row],[Final_Price(Rs.) _]]=ecommerce_dataset_updated[[#This Row],['[Final_Price(Rs.)']]])</f>
        <v>1</v>
      </c>
      <c r="V2586" s="5"/>
    </row>
    <row r="2587" spans="1:22">
      <c r="A2587" t="s">
        <v>10133</v>
      </c>
      <c r="B2587" t="s">
        <v>10134</v>
      </c>
      <c r="C2587" t="s">
        <v>32</v>
      </c>
      <c r="D2587" s="9" t="s">
        <v>10135</v>
      </c>
      <c r="E2587" s="8">
        <f>ecommerce_dataset_updated[[#This Row],[Price (Rs.)]]+0</f>
        <v>331.73</v>
      </c>
      <c r="F2587" s="6" t="s">
        <v>12</v>
      </c>
      <c r="G2587" s="7">
        <f>ecommerce_dataset_updated[[#This Row],[Discount (%)]]+0</f>
        <v>15</v>
      </c>
      <c r="H2587" s="6" t="s">
        <v>10136</v>
      </c>
      <c r="I2587" s="6">
        <f>ecommerce_dataset_updated[[#This Row],['[Price (Rs.)']]]*ecommerce_dataset_updated[[#This Row],['[Discount (%)']]]/100</f>
        <v>49.75950000000001</v>
      </c>
      <c r="J2587" s="6">
        <f>ecommerce_dataset_updated[[#This Row],[Final_Price(Rs.)]]+0</f>
        <v>281.97000000000003</v>
      </c>
      <c r="K2587" s="6">
        <f xml:space="preserve"> ecommerce_dataset_updated[[#This Row],['[Price (Rs.)']]]-ecommerce_dataset_updated[[#This Row],[Discount Amount _]]</f>
        <v>281.97050000000002</v>
      </c>
      <c r="L2587" t="s">
        <v>120</v>
      </c>
      <c r="M2587" t="s">
        <v>1574</v>
      </c>
      <c r="N2587" s="4" t="s">
        <v>14061</v>
      </c>
      <c r="O2587" s="4" t="s">
        <v>14055</v>
      </c>
      <c r="P2587" s="4" t="s">
        <v>14079</v>
      </c>
      <c r="Q2587" s="5">
        <f>DATE(ecommerce_dataset_updated[[#This Row],[YYYY]],ecommerce_dataset_updated[[#This Row],[MM]],ecommerce_dataset_updated[[#This Row],[DD]])</f>
        <v>45525</v>
      </c>
      <c r="R2587" s="6" t="str">
        <f>TEXT(ecommerce_dataset_updated[[#This Row],['[Purchase_Date']]], "mmm")</f>
        <v>Aug</v>
      </c>
      <c r="S2587" s="6" t="str">
        <f>TEXT(ecommerce_dataset_updated[[#This Row],['[Purchase_Date']]], "ddd")</f>
        <v>Wed</v>
      </c>
      <c r="T2587" s="6">
        <f>ecommerce_dataset_updated[[#This Row],[Final_Price(Rs.) _]]-ecommerce_dataset_updated[[#This Row],['[Final_Price(Rs.)']]]</f>
        <v>4.9999999998817657E-4</v>
      </c>
      <c r="U2587" s="6" t="b">
        <f xml:space="preserve"> AND(ecommerce_dataset_updated[[#This Row],[Final_Price(Rs.) _]]=ecommerce_dataset_updated[[#This Row],['[Final_Price(Rs.)']]])</f>
        <v>0</v>
      </c>
      <c r="V2587" s="5"/>
    </row>
    <row r="2588" spans="1:22">
      <c r="A2588" t="s">
        <v>10137</v>
      </c>
      <c r="B2588" t="s">
        <v>10138</v>
      </c>
      <c r="C2588" t="s">
        <v>10</v>
      </c>
      <c r="D2588" s="9" t="s">
        <v>10139</v>
      </c>
      <c r="E2588" s="8">
        <f>ecommerce_dataset_updated[[#This Row],[Price (Rs.)]]+0</f>
        <v>183.74</v>
      </c>
      <c r="F2588" s="6" t="s">
        <v>20</v>
      </c>
      <c r="G2588" s="7">
        <f>ecommerce_dataset_updated[[#This Row],[Discount (%)]]+0</f>
        <v>20</v>
      </c>
      <c r="H2588" s="6" t="s">
        <v>10140</v>
      </c>
      <c r="I2588" s="6">
        <f>ecommerce_dataset_updated[[#This Row],['[Price (Rs.)']]]*ecommerce_dataset_updated[[#This Row],['[Discount (%)']]]/100</f>
        <v>36.748000000000005</v>
      </c>
      <c r="J2588" s="6">
        <f>ecommerce_dataset_updated[[#This Row],[Final_Price(Rs.)]]+0</f>
        <v>146.99</v>
      </c>
      <c r="K2588" s="6">
        <f xml:space="preserve"> ecommerce_dataset_updated[[#This Row],['[Price (Rs.)']]]-ecommerce_dataset_updated[[#This Row],[Discount Amount _]]</f>
        <v>146.99200000000002</v>
      </c>
      <c r="L2588" t="s">
        <v>14</v>
      </c>
      <c r="M2588" t="s">
        <v>2116</v>
      </c>
      <c r="N2588" s="4" t="s">
        <v>14072</v>
      </c>
      <c r="O2588" s="4" t="s">
        <v>14052</v>
      </c>
      <c r="P2588" s="4" t="s">
        <v>14079</v>
      </c>
      <c r="Q2588" s="5">
        <f>DATE(ecommerce_dataset_updated[[#This Row],[YYYY]],ecommerce_dataset_updated[[#This Row],[MM]],ecommerce_dataset_updated[[#This Row],[DD]])</f>
        <v>45307</v>
      </c>
      <c r="R2588" s="6" t="str">
        <f>TEXT(ecommerce_dataset_updated[[#This Row],['[Purchase_Date']]], "mmm")</f>
        <v>Jan</v>
      </c>
      <c r="S2588" s="6" t="str">
        <f>TEXT(ecommerce_dataset_updated[[#This Row],['[Purchase_Date']]], "ddd")</f>
        <v>Tue</v>
      </c>
      <c r="T2588" s="6">
        <f>ecommerce_dataset_updated[[#This Row],[Final_Price(Rs.) _]]-ecommerce_dataset_updated[[#This Row],['[Final_Price(Rs.)']]]</f>
        <v>2.0000000000095497E-3</v>
      </c>
      <c r="U2588" s="6" t="b">
        <f xml:space="preserve"> AND(ecommerce_dataset_updated[[#This Row],[Final_Price(Rs.) _]]=ecommerce_dataset_updated[[#This Row],['[Final_Price(Rs.)']]])</f>
        <v>0</v>
      </c>
      <c r="V2588" s="5"/>
    </row>
    <row r="2589" spans="1:22">
      <c r="A2589" t="s">
        <v>10141</v>
      </c>
      <c r="B2589" t="s">
        <v>10142</v>
      </c>
      <c r="C2589" t="s">
        <v>18</v>
      </c>
      <c r="D2589" s="9" t="s">
        <v>10143</v>
      </c>
      <c r="E2589" s="8">
        <f>ecommerce_dataset_updated[[#This Row],[Price (Rs.)]]+0</f>
        <v>396.57</v>
      </c>
      <c r="F2589" s="6" t="s">
        <v>20</v>
      </c>
      <c r="G2589" s="7">
        <f>ecommerce_dataset_updated[[#This Row],[Discount (%)]]+0</f>
        <v>20</v>
      </c>
      <c r="H2589" s="6" t="s">
        <v>10144</v>
      </c>
      <c r="I2589" s="6">
        <f>ecommerce_dataset_updated[[#This Row],['[Price (Rs.)']]]*ecommerce_dataset_updated[[#This Row],['[Discount (%)']]]/100</f>
        <v>79.313999999999993</v>
      </c>
      <c r="J2589" s="6">
        <f>ecommerce_dataset_updated[[#This Row],[Final_Price(Rs.)]]+0</f>
        <v>317.26</v>
      </c>
      <c r="K2589" s="6">
        <f xml:space="preserve"> ecommerce_dataset_updated[[#This Row],['[Price (Rs.)']]]-ecommerce_dataset_updated[[#This Row],[Discount Amount _]]</f>
        <v>317.25599999999997</v>
      </c>
      <c r="L2589" t="s">
        <v>120</v>
      </c>
      <c r="M2589" t="s">
        <v>2306</v>
      </c>
      <c r="N2589" s="4" t="s">
        <v>14060</v>
      </c>
      <c r="O2589" s="4" t="s">
        <v>14055</v>
      </c>
      <c r="P2589" s="4" t="s">
        <v>14079</v>
      </c>
      <c r="Q2589" s="5">
        <f>DATE(ecommerce_dataset_updated[[#This Row],[YYYY]],ecommerce_dataset_updated[[#This Row],[MM]],ecommerce_dataset_updated[[#This Row],[DD]])</f>
        <v>45530</v>
      </c>
      <c r="R2589" s="6" t="str">
        <f>TEXT(ecommerce_dataset_updated[[#This Row],['[Purchase_Date']]], "mmm")</f>
        <v>Aug</v>
      </c>
      <c r="S2589" s="6" t="str">
        <f>TEXT(ecommerce_dataset_updated[[#This Row],['[Purchase_Date']]], "ddd")</f>
        <v>Mon</v>
      </c>
      <c r="T2589" s="6">
        <f>ecommerce_dataset_updated[[#This Row],[Final_Price(Rs.) _]]-ecommerce_dataset_updated[[#This Row],['[Final_Price(Rs.)']]]</f>
        <v>-4.0000000000190994E-3</v>
      </c>
      <c r="U2589" s="6" t="b">
        <f xml:space="preserve"> AND(ecommerce_dataset_updated[[#This Row],[Final_Price(Rs.) _]]=ecommerce_dataset_updated[[#This Row],['[Final_Price(Rs.)']]])</f>
        <v>0</v>
      </c>
      <c r="V2589" s="5"/>
    </row>
    <row r="2590" spans="1:22">
      <c r="A2590" t="s">
        <v>10145</v>
      </c>
      <c r="B2590" t="s">
        <v>10146</v>
      </c>
      <c r="C2590" t="s">
        <v>32</v>
      </c>
      <c r="D2590" s="9" t="s">
        <v>10147</v>
      </c>
      <c r="E2590" s="8">
        <f>ecommerce_dataset_updated[[#This Row],[Price (Rs.)]]+0</f>
        <v>377.73</v>
      </c>
      <c r="F2590" s="6" t="s">
        <v>107</v>
      </c>
      <c r="G2590" s="7">
        <f>ecommerce_dataset_updated[[#This Row],[Discount (%)]]+0</f>
        <v>0</v>
      </c>
      <c r="H2590" s="6" t="s">
        <v>10147</v>
      </c>
      <c r="I2590" s="6">
        <f>ecommerce_dataset_updated[[#This Row],['[Price (Rs.)']]]*ecommerce_dataset_updated[[#This Row],['[Discount (%)']]]/100</f>
        <v>0</v>
      </c>
      <c r="J2590" s="6">
        <f>ecommerce_dataset_updated[[#This Row],[Final_Price(Rs.)]]+0</f>
        <v>377.73</v>
      </c>
      <c r="K2590" s="6">
        <f xml:space="preserve"> ecommerce_dataset_updated[[#This Row],['[Price (Rs.)']]]-ecommerce_dataset_updated[[#This Row],[Discount Amount _]]</f>
        <v>377.73</v>
      </c>
      <c r="L2590" t="s">
        <v>77</v>
      </c>
      <c r="M2590" t="s">
        <v>798</v>
      </c>
      <c r="N2590" s="4" t="s">
        <v>14059</v>
      </c>
      <c r="O2590" s="4" t="s">
        <v>14049</v>
      </c>
      <c r="P2590" s="4" t="s">
        <v>14079</v>
      </c>
      <c r="Q2590" s="5">
        <f>DATE(ecommerce_dataset_updated[[#This Row],[YYYY]],ecommerce_dataset_updated[[#This Row],[MM]],ecommerce_dataset_updated[[#This Row],[DD]])</f>
        <v>45601</v>
      </c>
      <c r="R2590" s="6" t="str">
        <f>TEXT(ecommerce_dataset_updated[[#This Row],['[Purchase_Date']]], "mmm")</f>
        <v>Nov</v>
      </c>
      <c r="S2590" s="6" t="str">
        <f>TEXT(ecommerce_dataset_updated[[#This Row],['[Purchase_Date']]], "ddd")</f>
        <v>Tue</v>
      </c>
      <c r="T2590" s="6">
        <f>ecommerce_dataset_updated[[#This Row],[Final_Price(Rs.) _]]-ecommerce_dataset_updated[[#This Row],['[Final_Price(Rs.)']]]</f>
        <v>0</v>
      </c>
      <c r="U2590" s="6" t="b">
        <f xml:space="preserve"> AND(ecommerce_dataset_updated[[#This Row],[Final_Price(Rs.) _]]=ecommerce_dataset_updated[[#This Row],['[Final_Price(Rs.)']]])</f>
        <v>1</v>
      </c>
      <c r="V2590" s="5"/>
    </row>
    <row r="2591" spans="1:22">
      <c r="A2591" t="s">
        <v>10148</v>
      </c>
      <c r="B2591" t="s">
        <v>10149</v>
      </c>
      <c r="C2591" t="s">
        <v>45</v>
      </c>
      <c r="D2591" s="9" t="s">
        <v>4875</v>
      </c>
      <c r="E2591" s="8">
        <f>ecommerce_dataset_updated[[#This Row],[Price (Rs.)]]+0</f>
        <v>211.97</v>
      </c>
      <c r="F2591" s="6" t="s">
        <v>12</v>
      </c>
      <c r="G2591" s="7">
        <f>ecommerce_dataset_updated[[#This Row],[Discount (%)]]+0</f>
        <v>15</v>
      </c>
      <c r="H2591" s="6" t="s">
        <v>10150</v>
      </c>
      <c r="I2591" s="6">
        <f>ecommerce_dataset_updated[[#This Row],['[Price (Rs.)']]]*ecommerce_dataset_updated[[#This Row],['[Discount (%)']]]/100</f>
        <v>31.795500000000001</v>
      </c>
      <c r="J2591" s="6">
        <f>ecommerce_dataset_updated[[#This Row],[Final_Price(Rs.)]]+0</f>
        <v>180.17</v>
      </c>
      <c r="K2591" s="6">
        <f xml:space="preserve"> ecommerce_dataset_updated[[#This Row],['[Price (Rs.)']]]-ecommerce_dataset_updated[[#This Row],[Discount Amount _]]</f>
        <v>180.17449999999999</v>
      </c>
      <c r="L2591" t="s">
        <v>120</v>
      </c>
      <c r="M2591" t="s">
        <v>314</v>
      </c>
      <c r="N2591" s="4" t="s">
        <v>14058</v>
      </c>
      <c r="O2591" s="4" t="s">
        <v>14055</v>
      </c>
      <c r="P2591" s="4" t="s">
        <v>14079</v>
      </c>
      <c r="Q2591" s="5">
        <f>DATE(ecommerce_dataset_updated[[#This Row],[YYYY]],ecommerce_dataset_updated[[#This Row],[MM]],ecommerce_dataset_updated[[#This Row],[DD]])</f>
        <v>45533</v>
      </c>
      <c r="R2591" s="6" t="str">
        <f>TEXT(ecommerce_dataset_updated[[#This Row],['[Purchase_Date']]], "mmm")</f>
        <v>Aug</v>
      </c>
      <c r="S2591" s="6" t="str">
        <f>TEXT(ecommerce_dataset_updated[[#This Row],['[Purchase_Date']]], "ddd")</f>
        <v>Thu</v>
      </c>
      <c r="T2591" s="6">
        <f>ecommerce_dataset_updated[[#This Row],[Final_Price(Rs.) _]]-ecommerce_dataset_updated[[#This Row],['[Final_Price(Rs.)']]]</f>
        <v>4.500000000007276E-3</v>
      </c>
      <c r="U2591" s="6" t="b">
        <f xml:space="preserve"> AND(ecommerce_dataset_updated[[#This Row],[Final_Price(Rs.) _]]=ecommerce_dataset_updated[[#This Row],['[Final_Price(Rs.)']]])</f>
        <v>0</v>
      </c>
      <c r="V2591" s="5"/>
    </row>
    <row r="2592" spans="1:22">
      <c r="A2592" t="s">
        <v>10151</v>
      </c>
      <c r="B2592" t="s">
        <v>10152</v>
      </c>
      <c r="C2592" t="s">
        <v>18</v>
      </c>
      <c r="D2592" s="9" t="s">
        <v>3725</v>
      </c>
      <c r="E2592" s="8">
        <f>ecommerce_dataset_updated[[#This Row],[Price (Rs.)]]+0</f>
        <v>210.56</v>
      </c>
      <c r="F2592" s="6" t="s">
        <v>20</v>
      </c>
      <c r="G2592" s="7">
        <f>ecommerce_dataset_updated[[#This Row],[Discount (%)]]+0</f>
        <v>20</v>
      </c>
      <c r="H2592" s="6" t="s">
        <v>10153</v>
      </c>
      <c r="I2592" s="6">
        <f>ecommerce_dataset_updated[[#This Row],['[Price (Rs.)']]]*ecommerce_dataset_updated[[#This Row],['[Discount (%)']]]/100</f>
        <v>42.111999999999995</v>
      </c>
      <c r="J2592" s="6">
        <f>ecommerce_dataset_updated[[#This Row],[Final_Price(Rs.)]]+0</f>
        <v>168.45</v>
      </c>
      <c r="K2592" s="6">
        <f xml:space="preserve"> ecommerce_dataset_updated[[#This Row],['[Price (Rs.)']]]-ecommerce_dataset_updated[[#This Row],[Discount Amount _]]</f>
        <v>168.44800000000001</v>
      </c>
      <c r="L2592" t="s">
        <v>28</v>
      </c>
      <c r="M2592" t="s">
        <v>608</v>
      </c>
      <c r="N2592" s="4" t="s">
        <v>14049</v>
      </c>
      <c r="O2592" s="4" t="s">
        <v>75</v>
      </c>
      <c r="P2592" s="4" t="s">
        <v>14079</v>
      </c>
      <c r="Q2592" s="5">
        <f>DATE(ecommerce_dataset_updated[[#This Row],[YYYY]],ecommerce_dataset_updated[[#This Row],[MM]],ecommerce_dataset_updated[[#This Row],[DD]])</f>
        <v>45576</v>
      </c>
      <c r="R2592" s="6" t="str">
        <f>TEXT(ecommerce_dataset_updated[[#This Row],['[Purchase_Date']]], "mmm")</f>
        <v>Oct</v>
      </c>
      <c r="S2592" s="6" t="str">
        <f>TEXT(ecommerce_dataset_updated[[#This Row],['[Purchase_Date']]], "ddd")</f>
        <v>Fri</v>
      </c>
      <c r="T2592" s="6">
        <f>ecommerce_dataset_updated[[#This Row],[Final_Price(Rs.) _]]-ecommerce_dataset_updated[[#This Row],['[Final_Price(Rs.)']]]</f>
        <v>-1.999999999981128E-3</v>
      </c>
      <c r="U2592" s="6" t="b">
        <f xml:space="preserve"> AND(ecommerce_dataset_updated[[#This Row],[Final_Price(Rs.) _]]=ecommerce_dataset_updated[[#This Row],['[Final_Price(Rs.)']]])</f>
        <v>0</v>
      </c>
      <c r="V2592" s="5"/>
    </row>
    <row r="2593" spans="1:22">
      <c r="A2593" t="s">
        <v>10154</v>
      </c>
      <c r="B2593" t="s">
        <v>10155</v>
      </c>
      <c r="C2593" t="s">
        <v>39</v>
      </c>
      <c r="D2593" s="9" t="s">
        <v>10156</v>
      </c>
      <c r="E2593" s="8">
        <f>ecommerce_dataset_updated[[#This Row],[Price (Rs.)]]+0</f>
        <v>76.11</v>
      </c>
      <c r="F2593" s="6" t="s">
        <v>47</v>
      </c>
      <c r="G2593" s="7">
        <f>ecommerce_dataset_updated[[#This Row],[Discount (%)]]+0</f>
        <v>50</v>
      </c>
      <c r="H2593" s="6" t="s">
        <v>10157</v>
      </c>
      <c r="I2593" s="6">
        <f>ecommerce_dataset_updated[[#This Row],['[Price (Rs.)']]]*ecommerce_dataset_updated[[#This Row],['[Discount (%)']]]/100</f>
        <v>38.055</v>
      </c>
      <c r="J2593" s="6">
        <f>ecommerce_dataset_updated[[#This Row],[Final_Price(Rs.)]]+0</f>
        <v>38.049999999999997</v>
      </c>
      <c r="K2593" s="6">
        <f xml:space="preserve"> ecommerce_dataset_updated[[#This Row],['[Price (Rs.)']]]-ecommerce_dataset_updated[[#This Row],[Discount Amount _]]</f>
        <v>38.055</v>
      </c>
      <c r="L2593" t="s">
        <v>120</v>
      </c>
      <c r="M2593" t="s">
        <v>1848</v>
      </c>
      <c r="N2593" s="4" t="s">
        <v>14069</v>
      </c>
      <c r="O2593" s="4" t="s">
        <v>14057</v>
      </c>
      <c r="P2593" s="4" t="s">
        <v>14079</v>
      </c>
      <c r="Q2593" s="5">
        <f>DATE(ecommerce_dataset_updated[[#This Row],[YYYY]],ecommerce_dataset_updated[[#This Row],[MM]],ecommerce_dataset_updated[[#This Row],[DD]])</f>
        <v>45373</v>
      </c>
      <c r="R2593" s="6" t="str">
        <f>TEXT(ecommerce_dataset_updated[[#This Row],['[Purchase_Date']]], "mmm")</f>
        <v>Mar</v>
      </c>
      <c r="S2593" s="6" t="str">
        <f>TEXT(ecommerce_dataset_updated[[#This Row],['[Purchase_Date']]], "ddd")</f>
        <v>Fri</v>
      </c>
      <c r="T2593" s="6">
        <f>ecommerce_dataset_updated[[#This Row],[Final_Price(Rs.) _]]-ecommerce_dataset_updated[[#This Row],['[Final_Price(Rs.)']]]</f>
        <v>5.000000000002558E-3</v>
      </c>
      <c r="U2593" s="6" t="b">
        <f xml:space="preserve"> AND(ecommerce_dataset_updated[[#This Row],[Final_Price(Rs.) _]]=ecommerce_dataset_updated[[#This Row],['[Final_Price(Rs.)']]])</f>
        <v>0</v>
      </c>
      <c r="V2593" s="5"/>
    </row>
    <row r="2594" spans="1:22">
      <c r="A2594" t="s">
        <v>10158</v>
      </c>
      <c r="B2594" t="s">
        <v>10159</v>
      </c>
      <c r="C2594" t="s">
        <v>45</v>
      </c>
      <c r="D2594" s="9" t="s">
        <v>10160</v>
      </c>
      <c r="E2594" s="8">
        <f>ecommerce_dataset_updated[[#This Row],[Price (Rs.)]]+0</f>
        <v>152.91999999999999</v>
      </c>
      <c r="F2594" s="6" t="s">
        <v>20</v>
      </c>
      <c r="G2594" s="7">
        <f>ecommerce_dataset_updated[[#This Row],[Discount (%)]]+0</f>
        <v>20</v>
      </c>
      <c r="H2594" s="6" t="s">
        <v>10161</v>
      </c>
      <c r="I2594" s="6">
        <f>ecommerce_dataset_updated[[#This Row],['[Price (Rs.)']]]*ecommerce_dataset_updated[[#This Row],['[Discount (%)']]]/100</f>
        <v>30.583999999999996</v>
      </c>
      <c r="J2594" s="6">
        <f>ecommerce_dataset_updated[[#This Row],[Final_Price(Rs.)]]+0</f>
        <v>122.34</v>
      </c>
      <c r="K2594" s="6">
        <f xml:space="preserve"> ecommerce_dataset_updated[[#This Row],['[Price (Rs.)']]]-ecommerce_dataset_updated[[#This Row],[Discount Amount _]]</f>
        <v>122.33599999999998</v>
      </c>
      <c r="L2594" t="s">
        <v>77</v>
      </c>
      <c r="M2594" t="s">
        <v>2568</v>
      </c>
      <c r="N2594" s="4" t="s">
        <v>14053</v>
      </c>
      <c r="O2594" s="4" t="s">
        <v>14051</v>
      </c>
      <c r="P2594" s="4" t="s">
        <v>14079</v>
      </c>
      <c r="Q2594" s="5">
        <f>DATE(ecommerce_dataset_updated[[#This Row],[YYYY]],ecommerce_dataset_updated[[#This Row],[MM]],ecommerce_dataset_updated[[#This Row],[DD]])</f>
        <v>45326</v>
      </c>
      <c r="R2594" s="6" t="str">
        <f>TEXT(ecommerce_dataset_updated[[#This Row],['[Purchase_Date']]], "mmm")</f>
        <v>Feb</v>
      </c>
      <c r="S2594" s="6" t="str">
        <f>TEXT(ecommerce_dataset_updated[[#This Row],['[Purchase_Date']]], "ddd")</f>
        <v>Sun</v>
      </c>
      <c r="T2594" s="6">
        <f>ecommerce_dataset_updated[[#This Row],[Final_Price(Rs.) _]]-ecommerce_dataset_updated[[#This Row],['[Final_Price(Rs.)']]]</f>
        <v>-4.0000000000190994E-3</v>
      </c>
      <c r="U2594" s="6" t="b">
        <f xml:space="preserve"> AND(ecommerce_dataset_updated[[#This Row],[Final_Price(Rs.) _]]=ecommerce_dataset_updated[[#This Row],['[Final_Price(Rs.)']]])</f>
        <v>0</v>
      </c>
      <c r="V2594" s="5"/>
    </row>
    <row r="2595" spans="1:22">
      <c r="A2595" t="s">
        <v>10162</v>
      </c>
      <c r="B2595" t="s">
        <v>10163</v>
      </c>
      <c r="C2595" t="s">
        <v>68</v>
      </c>
      <c r="D2595" s="9" t="s">
        <v>10164</v>
      </c>
      <c r="E2595" s="8">
        <f>ecommerce_dataset_updated[[#This Row],[Price (Rs.)]]+0</f>
        <v>373.51</v>
      </c>
      <c r="F2595" s="6" t="s">
        <v>53</v>
      </c>
      <c r="G2595" s="7">
        <f>ecommerce_dataset_updated[[#This Row],[Discount (%)]]+0</f>
        <v>5</v>
      </c>
      <c r="H2595" s="6" t="s">
        <v>10165</v>
      </c>
      <c r="I2595" s="6">
        <f>ecommerce_dataset_updated[[#This Row],['[Price (Rs.)']]]*ecommerce_dataset_updated[[#This Row],['[Discount (%)']]]/100</f>
        <v>18.6755</v>
      </c>
      <c r="J2595" s="6">
        <f>ecommerce_dataset_updated[[#This Row],[Final_Price(Rs.)]]+0</f>
        <v>354.83</v>
      </c>
      <c r="K2595" s="6">
        <f xml:space="preserve"> ecommerce_dataset_updated[[#This Row],['[Price (Rs.)']]]-ecommerce_dataset_updated[[#This Row],[Discount Amount _]]</f>
        <v>354.83449999999999</v>
      </c>
      <c r="L2595" t="s">
        <v>14</v>
      </c>
      <c r="M2595" t="s">
        <v>394</v>
      </c>
      <c r="N2595" s="4" t="s">
        <v>14049</v>
      </c>
      <c r="O2595" s="4" t="s">
        <v>14057</v>
      </c>
      <c r="P2595" s="4" t="s">
        <v>14079</v>
      </c>
      <c r="Q2595" s="5">
        <f>DATE(ecommerce_dataset_updated[[#This Row],[YYYY]],ecommerce_dataset_updated[[#This Row],[MM]],ecommerce_dataset_updated[[#This Row],[DD]])</f>
        <v>45362</v>
      </c>
      <c r="R2595" s="6" t="str">
        <f>TEXT(ecommerce_dataset_updated[[#This Row],['[Purchase_Date']]], "mmm")</f>
        <v>Mar</v>
      </c>
      <c r="S2595" s="6" t="str">
        <f>TEXT(ecommerce_dataset_updated[[#This Row],['[Purchase_Date']]], "ddd")</f>
        <v>Mon</v>
      </c>
      <c r="T2595" s="6">
        <f>ecommerce_dataset_updated[[#This Row],[Final_Price(Rs.) _]]-ecommerce_dataset_updated[[#This Row],['[Final_Price(Rs.)']]]</f>
        <v>4.500000000007276E-3</v>
      </c>
      <c r="U2595" s="6" t="b">
        <f xml:space="preserve"> AND(ecommerce_dataset_updated[[#This Row],[Final_Price(Rs.) _]]=ecommerce_dataset_updated[[#This Row],['[Final_Price(Rs.)']]])</f>
        <v>0</v>
      </c>
      <c r="V2595" s="5"/>
    </row>
    <row r="2596" spans="1:22">
      <c r="A2596" t="s">
        <v>10166</v>
      </c>
      <c r="B2596" t="s">
        <v>10167</v>
      </c>
      <c r="C2596" t="s">
        <v>18</v>
      </c>
      <c r="D2596" s="9" t="s">
        <v>10168</v>
      </c>
      <c r="E2596" s="8">
        <f>ecommerce_dataset_updated[[#This Row],[Price (Rs.)]]+0</f>
        <v>379.29</v>
      </c>
      <c r="F2596" s="6" t="s">
        <v>53</v>
      </c>
      <c r="G2596" s="7">
        <f>ecommerce_dataset_updated[[#This Row],[Discount (%)]]+0</f>
        <v>5</v>
      </c>
      <c r="H2596" s="6" t="s">
        <v>10169</v>
      </c>
      <c r="I2596" s="6">
        <f>ecommerce_dataset_updated[[#This Row],['[Price (Rs.)']]]*ecommerce_dataset_updated[[#This Row],['[Discount (%)']]]/100</f>
        <v>18.964500000000001</v>
      </c>
      <c r="J2596" s="6">
        <f>ecommerce_dataset_updated[[#This Row],[Final_Price(Rs.)]]+0</f>
        <v>360.33</v>
      </c>
      <c r="K2596" s="6">
        <f xml:space="preserve"> ecommerce_dataset_updated[[#This Row],['[Price (Rs.)']]]-ecommerce_dataset_updated[[#This Row],[Discount Amount _]]</f>
        <v>360.32550000000003</v>
      </c>
      <c r="L2596" t="s">
        <v>14</v>
      </c>
      <c r="M2596" t="s">
        <v>1244</v>
      </c>
      <c r="N2596" s="4" t="s">
        <v>14067</v>
      </c>
      <c r="O2596" s="4" t="s">
        <v>14057</v>
      </c>
      <c r="P2596" s="4" t="s">
        <v>14079</v>
      </c>
      <c r="Q2596" s="5">
        <f>DATE(ecommerce_dataset_updated[[#This Row],[YYYY]],ecommerce_dataset_updated[[#This Row],[MM]],ecommerce_dataset_updated[[#This Row],[DD]])</f>
        <v>45358</v>
      </c>
      <c r="R2596" s="6" t="str">
        <f>TEXT(ecommerce_dataset_updated[[#This Row],['[Purchase_Date']]], "mmm")</f>
        <v>Mar</v>
      </c>
      <c r="S2596" s="6" t="str">
        <f>TEXT(ecommerce_dataset_updated[[#This Row],['[Purchase_Date']]], "ddd")</f>
        <v>Thu</v>
      </c>
      <c r="T2596" s="6">
        <f>ecommerce_dataset_updated[[#This Row],[Final_Price(Rs.) _]]-ecommerce_dataset_updated[[#This Row],['[Final_Price(Rs.)']]]</f>
        <v>-4.4999999999504325E-3</v>
      </c>
      <c r="U2596" s="6" t="b">
        <f xml:space="preserve"> AND(ecommerce_dataset_updated[[#This Row],[Final_Price(Rs.) _]]=ecommerce_dataset_updated[[#This Row],['[Final_Price(Rs.)']]])</f>
        <v>0</v>
      </c>
      <c r="V2596" s="5"/>
    </row>
    <row r="2597" spans="1:22">
      <c r="A2597" t="s">
        <v>10170</v>
      </c>
      <c r="B2597" t="s">
        <v>10171</v>
      </c>
      <c r="C2597" t="s">
        <v>10</v>
      </c>
      <c r="D2597" s="9" t="s">
        <v>10172</v>
      </c>
      <c r="E2597" s="8">
        <f>ecommerce_dataset_updated[[#This Row],[Price (Rs.)]]+0</f>
        <v>185.28</v>
      </c>
      <c r="F2597" s="6" t="s">
        <v>154</v>
      </c>
      <c r="G2597" s="7">
        <f>ecommerce_dataset_updated[[#This Row],[Discount (%)]]+0</f>
        <v>30</v>
      </c>
      <c r="H2597" s="6" t="s">
        <v>10173</v>
      </c>
      <c r="I2597" s="6">
        <f>ecommerce_dataset_updated[[#This Row],['[Price (Rs.)']]]*ecommerce_dataset_updated[[#This Row],['[Discount (%)']]]/100</f>
        <v>55.583999999999996</v>
      </c>
      <c r="J2597" s="6">
        <f>ecommerce_dataset_updated[[#This Row],[Final_Price(Rs.)]]+0</f>
        <v>129.69999999999999</v>
      </c>
      <c r="K2597" s="6">
        <f xml:space="preserve"> ecommerce_dataset_updated[[#This Row],['[Price (Rs.)']]]-ecommerce_dataset_updated[[#This Row],[Discount Amount _]]</f>
        <v>129.696</v>
      </c>
      <c r="L2597" t="s">
        <v>28</v>
      </c>
      <c r="M2597" t="s">
        <v>5352</v>
      </c>
      <c r="N2597" s="4" t="s">
        <v>14060</v>
      </c>
      <c r="O2597" s="4" t="s">
        <v>14052</v>
      </c>
      <c r="P2597" s="4" t="s">
        <v>14079</v>
      </c>
      <c r="Q2597" s="5">
        <f>DATE(ecommerce_dataset_updated[[#This Row],[YYYY]],ecommerce_dataset_updated[[#This Row],[MM]],ecommerce_dataset_updated[[#This Row],[DD]])</f>
        <v>45317</v>
      </c>
      <c r="R2597" s="6" t="str">
        <f>TEXT(ecommerce_dataset_updated[[#This Row],['[Purchase_Date']]], "mmm")</f>
        <v>Jan</v>
      </c>
      <c r="S2597" s="6" t="str">
        <f>TEXT(ecommerce_dataset_updated[[#This Row],['[Purchase_Date']]], "ddd")</f>
        <v>Fri</v>
      </c>
      <c r="T2597" s="6">
        <f>ecommerce_dataset_updated[[#This Row],[Final_Price(Rs.) _]]-ecommerce_dataset_updated[[#This Row],['[Final_Price(Rs.)']]]</f>
        <v>-3.9999999999906777E-3</v>
      </c>
      <c r="U2597" s="6" t="b">
        <f xml:space="preserve"> AND(ecommerce_dataset_updated[[#This Row],[Final_Price(Rs.) _]]=ecommerce_dataset_updated[[#This Row],['[Final_Price(Rs.)']]])</f>
        <v>0</v>
      </c>
      <c r="V2597" s="5"/>
    </row>
    <row r="2598" spans="1:22">
      <c r="A2598" t="s">
        <v>10174</v>
      </c>
      <c r="B2598" t="s">
        <v>10175</v>
      </c>
      <c r="C2598" t="s">
        <v>18</v>
      </c>
      <c r="D2598" s="9" t="s">
        <v>10176</v>
      </c>
      <c r="E2598" s="8">
        <f>ecommerce_dataset_updated[[#This Row],[Price (Rs.)]]+0</f>
        <v>116.77</v>
      </c>
      <c r="F2598" s="6" t="s">
        <v>53</v>
      </c>
      <c r="G2598" s="7">
        <f>ecommerce_dataset_updated[[#This Row],[Discount (%)]]+0</f>
        <v>5</v>
      </c>
      <c r="H2598" s="6" t="s">
        <v>10177</v>
      </c>
      <c r="I2598" s="6">
        <f>ecommerce_dataset_updated[[#This Row],['[Price (Rs.)']]]*ecommerce_dataset_updated[[#This Row],['[Discount (%)']]]/100</f>
        <v>5.8384999999999998</v>
      </c>
      <c r="J2598" s="6">
        <f>ecommerce_dataset_updated[[#This Row],[Final_Price(Rs.)]]+0</f>
        <v>110.93</v>
      </c>
      <c r="K2598" s="6">
        <f xml:space="preserve"> ecommerce_dataset_updated[[#This Row],['[Price (Rs.)']]]-ecommerce_dataset_updated[[#This Row],[Discount Amount _]]</f>
        <v>110.9315</v>
      </c>
      <c r="L2598" t="s">
        <v>28</v>
      </c>
      <c r="M2598" t="s">
        <v>1748</v>
      </c>
      <c r="N2598" s="4" t="s">
        <v>14050</v>
      </c>
      <c r="O2598" s="4" t="s">
        <v>14055</v>
      </c>
      <c r="P2598" s="4" t="s">
        <v>14079</v>
      </c>
      <c r="Q2598" s="5">
        <f>DATE(ecommerce_dataset_updated[[#This Row],[YYYY]],ecommerce_dataset_updated[[#This Row],[MM]],ecommerce_dataset_updated[[#This Row],[DD]])</f>
        <v>45513</v>
      </c>
      <c r="R2598" s="6" t="str">
        <f>TEXT(ecommerce_dataset_updated[[#This Row],['[Purchase_Date']]], "mmm")</f>
        <v>Aug</v>
      </c>
      <c r="S2598" s="6" t="str">
        <f>TEXT(ecommerce_dataset_updated[[#This Row],['[Purchase_Date']]], "ddd")</f>
        <v>Fri</v>
      </c>
      <c r="T2598" s="6">
        <f>ecommerce_dataset_updated[[#This Row],[Final_Price(Rs.) _]]-ecommerce_dataset_updated[[#This Row],['[Final_Price(Rs.)']]]</f>
        <v>1.4999999999929514E-3</v>
      </c>
      <c r="U2598" s="6" t="b">
        <f xml:space="preserve"> AND(ecommerce_dataset_updated[[#This Row],[Final_Price(Rs.) _]]=ecommerce_dataset_updated[[#This Row],['[Final_Price(Rs.)']]])</f>
        <v>0</v>
      </c>
      <c r="V2598" s="5"/>
    </row>
    <row r="2599" spans="1:22">
      <c r="A2599" t="s">
        <v>10178</v>
      </c>
      <c r="B2599" t="s">
        <v>10179</v>
      </c>
      <c r="C2599" t="s">
        <v>18</v>
      </c>
      <c r="D2599" s="9" t="s">
        <v>10180</v>
      </c>
      <c r="E2599" s="8">
        <f>ecommerce_dataset_updated[[#This Row],[Price (Rs.)]]+0</f>
        <v>392.84</v>
      </c>
      <c r="F2599" s="6" t="s">
        <v>26</v>
      </c>
      <c r="G2599" s="7">
        <f>ecommerce_dataset_updated[[#This Row],[Discount (%)]]+0</f>
        <v>25</v>
      </c>
      <c r="H2599" s="6" t="s">
        <v>10181</v>
      </c>
      <c r="I2599" s="6">
        <f>ecommerce_dataset_updated[[#This Row],['[Price (Rs.)']]]*ecommerce_dataset_updated[[#This Row],['[Discount (%)']]]/100</f>
        <v>98.21</v>
      </c>
      <c r="J2599" s="6">
        <f>ecommerce_dataset_updated[[#This Row],[Final_Price(Rs.)]]+0</f>
        <v>294.63</v>
      </c>
      <c r="K2599" s="6">
        <f xml:space="preserve"> ecommerce_dataset_updated[[#This Row],['[Price (Rs.)']]]-ecommerce_dataset_updated[[#This Row],[Discount Amount _]]</f>
        <v>294.63</v>
      </c>
      <c r="L2599" t="s">
        <v>14</v>
      </c>
      <c r="M2599" t="s">
        <v>627</v>
      </c>
      <c r="N2599" s="4" t="s">
        <v>14048</v>
      </c>
      <c r="O2599" s="4" t="s">
        <v>14062</v>
      </c>
      <c r="P2599" s="4" t="s">
        <v>14079</v>
      </c>
      <c r="Q2599" s="5">
        <f>DATE(ecommerce_dataset_updated[[#This Row],[YYYY]],ecommerce_dataset_updated[[#This Row],[MM]],ecommerce_dataset_updated[[#This Row],[DD]])</f>
        <v>45455</v>
      </c>
      <c r="R2599" s="6" t="str">
        <f>TEXT(ecommerce_dataset_updated[[#This Row],['[Purchase_Date']]], "mmm")</f>
        <v>Jun</v>
      </c>
      <c r="S2599" s="6" t="str">
        <f>TEXT(ecommerce_dataset_updated[[#This Row],['[Purchase_Date']]], "ddd")</f>
        <v>Wed</v>
      </c>
      <c r="T2599" s="6">
        <f>ecommerce_dataset_updated[[#This Row],[Final_Price(Rs.) _]]-ecommerce_dataset_updated[[#This Row],['[Final_Price(Rs.)']]]</f>
        <v>0</v>
      </c>
      <c r="U2599" s="6" t="b">
        <f xml:space="preserve"> AND(ecommerce_dataset_updated[[#This Row],[Final_Price(Rs.) _]]=ecommerce_dataset_updated[[#This Row],['[Final_Price(Rs.)']]])</f>
        <v>1</v>
      </c>
      <c r="V2599" s="5"/>
    </row>
    <row r="2600" spans="1:22">
      <c r="A2600" t="s">
        <v>10182</v>
      </c>
      <c r="B2600" t="s">
        <v>10183</v>
      </c>
      <c r="C2600" t="s">
        <v>39</v>
      </c>
      <c r="D2600" s="9" t="s">
        <v>10184</v>
      </c>
      <c r="E2600" s="8">
        <f>ecommerce_dataset_updated[[#This Row],[Price (Rs.)]]+0</f>
        <v>310.58</v>
      </c>
      <c r="F2600" s="6" t="s">
        <v>20</v>
      </c>
      <c r="G2600" s="7">
        <f>ecommerce_dataset_updated[[#This Row],[Discount (%)]]+0</f>
        <v>20</v>
      </c>
      <c r="H2600" s="6" t="s">
        <v>10185</v>
      </c>
      <c r="I2600" s="6">
        <f>ecommerce_dataset_updated[[#This Row],['[Price (Rs.)']]]*ecommerce_dataset_updated[[#This Row],['[Discount (%)']]]/100</f>
        <v>62.115999999999993</v>
      </c>
      <c r="J2600" s="6">
        <f>ecommerce_dataset_updated[[#This Row],[Final_Price(Rs.)]]+0</f>
        <v>248.46</v>
      </c>
      <c r="K2600" s="6">
        <f xml:space="preserve"> ecommerce_dataset_updated[[#This Row],['[Price (Rs.)']]]-ecommerce_dataset_updated[[#This Row],[Discount Amount _]]</f>
        <v>248.464</v>
      </c>
      <c r="L2600" t="s">
        <v>14</v>
      </c>
      <c r="M2600" t="s">
        <v>394</v>
      </c>
      <c r="N2600" s="4" t="s">
        <v>14049</v>
      </c>
      <c r="O2600" s="4" t="s">
        <v>14057</v>
      </c>
      <c r="P2600" s="4" t="s">
        <v>14079</v>
      </c>
      <c r="Q2600" s="5">
        <f>DATE(ecommerce_dataset_updated[[#This Row],[YYYY]],ecommerce_dataset_updated[[#This Row],[MM]],ecommerce_dataset_updated[[#This Row],[DD]])</f>
        <v>45362</v>
      </c>
      <c r="R2600" s="6" t="str">
        <f>TEXT(ecommerce_dataset_updated[[#This Row],['[Purchase_Date']]], "mmm")</f>
        <v>Mar</v>
      </c>
      <c r="S2600" s="6" t="str">
        <f>TEXT(ecommerce_dataset_updated[[#This Row],['[Purchase_Date']]], "ddd")</f>
        <v>Mon</v>
      </c>
      <c r="T2600" s="6">
        <f>ecommerce_dataset_updated[[#This Row],[Final_Price(Rs.) _]]-ecommerce_dataset_updated[[#This Row],['[Final_Price(Rs.)']]]</f>
        <v>3.9999999999906777E-3</v>
      </c>
      <c r="U2600" s="6" t="b">
        <f xml:space="preserve"> AND(ecommerce_dataset_updated[[#This Row],[Final_Price(Rs.) _]]=ecommerce_dataset_updated[[#This Row],['[Final_Price(Rs.)']]])</f>
        <v>0</v>
      </c>
      <c r="V2600" s="5"/>
    </row>
    <row r="2601" spans="1:22">
      <c r="A2601" t="s">
        <v>10186</v>
      </c>
      <c r="B2601" t="s">
        <v>10187</v>
      </c>
      <c r="C2601" t="s">
        <v>18</v>
      </c>
      <c r="D2601" s="9" t="s">
        <v>10188</v>
      </c>
      <c r="E2601" s="8">
        <f>ecommerce_dataset_updated[[#This Row],[Price (Rs.)]]+0</f>
        <v>166.25</v>
      </c>
      <c r="F2601" s="6" t="s">
        <v>107</v>
      </c>
      <c r="G2601" s="7">
        <f>ecommerce_dataset_updated[[#This Row],[Discount (%)]]+0</f>
        <v>0</v>
      </c>
      <c r="H2601" s="6" t="s">
        <v>10188</v>
      </c>
      <c r="I2601" s="6">
        <f>ecommerce_dataset_updated[[#This Row],['[Price (Rs.)']]]*ecommerce_dataset_updated[[#This Row],['[Discount (%)']]]/100</f>
        <v>0</v>
      </c>
      <c r="J2601" s="6">
        <f>ecommerce_dataset_updated[[#This Row],[Final_Price(Rs.)]]+0</f>
        <v>166.25</v>
      </c>
      <c r="K2601" s="6">
        <f xml:space="preserve"> ecommerce_dataset_updated[[#This Row],['[Price (Rs.)']]]-ecommerce_dataset_updated[[#This Row],[Discount Amount _]]</f>
        <v>166.25</v>
      </c>
      <c r="L2601" t="s">
        <v>35</v>
      </c>
      <c r="M2601" t="s">
        <v>3191</v>
      </c>
      <c r="N2601" s="4" t="s">
        <v>14052</v>
      </c>
      <c r="O2601" s="4" t="s">
        <v>14051</v>
      </c>
      <c r="P2601" s="4" t="s">
        <v>14079</v>
      </c>
      <c r="Q2601" s="5">
        <f>DATE(ecommerce_dataset_updated[[#This Row],[YYYY]],ecommerce_dataset_updated[[#This Row],[MM]],ecommerce_dataset_updated[[#This Row],[DD]])</f>
        <v>45323</v>
      </c>
      <c r="R2601" s="6" t="str">
        <f>TEXT(ecommerce_dataset_updated[[#This Row],['[Purchase_Date']]], "mmm")</f>
        <v>Feb</v>
      </c>
      <c r="S2601" s="6" t="str">
        <f>TEXT(ecommerce_dataset_updated[[#This Row],['[Purchase_Date']]], "ddd")</f>
        <v>Thu</v>
      </c>
      <c r="T2601" s="6">
        <f>ecommerce_dataset_updated[[#This Row],[Final_Price(Rs.) _]]-ecommerce_dataset_updated[[#This Row],['[Final_Price(Rs.)']]]</f>
        <v>0</v>
      </c>
      <c r="U2601" s="6" t="b">
        <f xml:space="preserve"> AND(ecommerce_dataset_updated[[#This Row],[Final_Price(Rs.) _]]=ecommerce_dataset_updated[[#This Row],['[Final_Price(Rs.)']]])</f>
        <v>1</v>
      </c>
      <c r="V2601" s="5"/>
    </row>
    <row r="2602" spans="1:22">
      <c r="A2602" t="s">
        <v>10189</v>
      </c>
      <c r="B2602" t="s">
        <v>10190</v>
      </c>
      <c r="C2602" t="s">
        <v>18</v>
      </c>
      <c r="D2602" s="9" t="s">
        <v>10191</v>
      </c>
      <c r="E2602" s="8">
        <f>ecommerce_dataset_updated[[#This Row],[Price (Rs.)]]+0</f>
        <v>158.02000000000001</v>
      </c>
      <c r="F2602" s="6" t="s">
        <v>53</v>
      </c>
      <c r="G2602" s="7">
        <f>ecommerce_dataset_updated[[#This Row],[Discount (%)]]+0</f>
        <v>5</v>
      </c>
      <c r="H2602" s="6" t="s">
        <v>10192</v>
      </c>
      <c r="I2602" s="6">
        <f>ecommerce_dataset_updated[[#This Row],['[Price (Rs.)']]]*ecommerce_dataset_updated[[#This Row],['[Discount (%)']]]/100</f>
        <v>7.9009999999999998</v>
      </c>
      <c r="J2602" s="6">
        <f>ecommerce_dataset_updated[[#This Row],[Final_Price(Rs.)]]+0</f>
        <v>150.12</v>
      </c>
      <c r="K2602" s="6">
        <f xml:space="preserve"> ecommerce_dataset_updated[[#This Row],['[Price (Rs.)']]]-ecommerce_dataset_updated[[#This Row],[Discount Amount _]]</f>
        <v>150.119</v>
      </c>
      <c r="L2602" t="s">
        <v>77</v>
      </c>
      <c r="M2602" t="s">
        <v>536</v>
      </c>
      <c r="N2602" s="4" t="s">
        <v>14057</v>
      </c>
      <c r="O2602" s="4" t="s">
        <v>14052</v>
      </c>
      <c r="P2602" s="4" t="s">
        <v>14079</v>
      </c>
      <c r="Q2602" s="5">
        <f>DATE(ecommerce_dataset_updated[[#This Row],[YYYY]],ecommerce_dataset_updated[[#This Row],[MM]],ecommerce_dataset_updated[[#This Row],[DD]])</f>
        <v>45294</v>
      </c>
      <c r="R2602" s="6" t="str">
        <f>TEXT(ecommerce_dataset_updated[[#This Row],['[Purchase_Date']]], "mmm")</f>
        <v>Jan</v>
      </c>
      <c r="S2602" s="6" t="str">
        <f>TEXT(ecommerce_dataset_updated[[#This Row],['[Purchase_Date']]], "ddd")</f>
        <v>Wed</v>
      </c>
      <c r="T2602" s="6">
        <f>ecommerce_dataset_updated[[#This Row],[Final_Price(Rs.) _]]-ecommerce_dataset_updated[[#This Row],['[Final_Price(Rs.)']]]</f>
        <v>-1.0000000000047748E-3</v>
      </c>
      <c r="U2602" s="6" t="b">
        <f xml:space="preserve"> AND(ecommerce_dataset_updated[[#This Row],[Final_Price(Rs.) _]]=ecommerce_dataset_updated[[#This Row],['[Final_Price(Rs.)']]])</f>
        <v>0</v>
      </c>
      <c r="V2602" s="5"/>
    </row>
    <row r="2603" spans="1:22">
      <c r="A2603" t="s">
        <v>10193</v>
      </c>
      <c r="B2603" t="s">
        <v>10194</v>
      </c>
      <c r="C2603" t="s">
        <v>10</v>
      </c>
      <c r="D2603" s="9" t="s">
        <v>10195</v>
      </c>
      <c r="E2603" s="8">
        <f>ecommerce_dataset_updated[[#This Row],[Price (Rs.)]]+0</f>
        <v>396.49</v>
      </c>
      <c r="F2603" s="6" t="s">
        <v>107</v>
      </c>
      <c r="G2603" s="7">
        <f>ecommerce_dataset_updated[[#This Row],[Discount (%)]]+0</f>
        <v>0</v>
      </c>
      <c r="H2603" s="6" t="s">
        <v>10195</v>
      </c>
      <c r="I2603" s="6">
        <f>ecommerce_dataset_updated[[#This Row],['[Price (Rs.)']]]*ecommerce_dataset_updated[[#This Row],['[Discount (%)']]]/100</f>
        <v>0</v>
      </c>
      <c r="J2603" s="6">
        <f>ecommerce_dataset_updated[[#This Row],[Final_Price(Rs.)]]+0</f>
        <v>396.49</v>
      </c>
      <c r="K2603" s="6">
        <f xml:space="preserve"> ecommerce_dataset_updated[[#This Row],['[Price (Rs.)']]]-ecommerce_dataset_updated[[#This Row],[Discount Amount _]]</f>
        <v>396.49</v>
      </c>
      <c r="L2603" t="s">
        <v>28</v>
      </c>
      <c r="M2603" t="s">
        <v>1288</v>
      </c>
      <c r="N2603" s="4" t="s">
        <v>14067</v>
      </c>
      <c r="O2603" s="4" t="s">
        <v>14053</v>
      </c>
      <c r="P2603" s="4" t="s">
        <v>14079</v>
      </c>
      <c r="Q2603" s="5">
        <f>DATE(ecommerce_dataset_updated[[#This Row],[YYYY]],ecommerce_dataset_updated[[#This Row],[MM]],ecommerce_dataset_updated[[#This Row],[DD]])</f>
        <v>45389</v>
      </c>
      <c r="R2603" s="6" t="str">
        <f>TEXT(ecommerce_dataset_updated[[#This Row],['[Purchase_Date']]], "mmm")</f>
        <v>Apr</v>
      </c>
      <c r="S2603" s="6" t="str">
        <f>TEXT(ecommerce_dataset_updated[[#This Row],['[Purchase_Date']]], "ddd")</f>
        <v>Sun</v>
      </c>
      <c r="T2603" s="6">
        <f>ecommerce_dataset_updated[[#This Row],[Final_Price(Rs.) _]]-ecommerce_dataset_updated[[#This Row],['[Final_Price(Rs.)']]]</f>
        <v>0</v>
      </c>
      <c r="U2603" s="6" t="b">
        <f xml:space="preserve"> AND(ecommerce_dataset_updated[[#This Row],[Final_Price(Rs.) _]]=ecommerce_dataset_updated[[#This Row],['[Final_Price(Rs.)']]])</f>
        <v>1</v>
      </c>
      <c r="V2603" s="5"/>
    </row>
    <row r="2604" spans="1:22">
      <c r="A2604" t="s">
        <v>10196</v>
      </c>
      <c r="B2604" t="s">
        <v>10197</v>
      </c>
      <c r="C2604" t="s">
        <v>114</v>
      </c>
      <c r="D2604" s="9" t="s">
        <v>10198</v>
      </c>
      <c r="E2604" s="8">
        <f>ecommerce_dataset_updated[[#This Row],[Price (Rs.)]]+0</f>
        <v>182.87</v>
      </c>
      <c r="F2604" s="6" t="s">
        <v>107</v>
      </c>
      <c r="G2604" s="7">
        <f>ecommerce_dataset_updated[[#This Row],[Discount (%)]]+0</f>
        <v>0</v>
      </c>
      <c r="H2604" s="6" t="s">
        <v>10198</v>
      </c>
      <c r="I2604" s="6">
        <f>ecommerce_dataset_updated[[#This Row],['[Price (Rs.)']]]*ecommerce_dataset_updated[[#This Row],['[Discount (%)']]]/100</f>
        <v>0</v>
      </c>
      <c r="J2604" s="6">
        <f>ecommerce_dataset_updated[[#This Row],[Final_Price(Rs.)]]+0</f>
        <v>182.87</v>
      </c>
      <c r="K2604" s="6">
        <f xml:space="preserve"> ecommerce_dataset_updated[[#This Row],['[Price (Rs.)']]]-ecommerce_dataset_updated[[#This Row],[Discount Amount _]]</f>
        <v>182.87</v>
      </c>
      <c r="L2604" t="s">
        <v>77</v>
      </c>
      <c r="M2604" t="s">
        <v>1879</v>
      </c>
      <c r="N2604" s="4" t="s">
        <v>14060</v>
      </c>
      <c r="O2604" s="4" t="s">
        <v>14059</v>
      </c>
      <c r="P2604" s="4" t="s">
        <v>14079</v>
      </c>
      <c r="Q2604" s="5">
        <f>DATE(ecommerce_dataset_updated[[#This Row],[YYYY]],ecommerce_dataset_updated[[#This Row],[MM]],ecommerce_dataset_updated[[#This Row],[DD]])</f>
        <v>45438</v>
      </c>
      <c r="R2604" s="6" t="str">
        <f>TEXT(ecommerce_dataset_updated[[#This Row],['[Purchase_Date']]], "mmm")</f>
        <v>May</v>
      </c>
      <c r="S2604" s="6" t="str">
        <f>TEXT(ecommerce_dataset_updated[[#This Row],['[Purchase_Date']]], "ddd")</f>
        <v>Sun</v>
      </c>
      <c r="T2604" s="6">
        <f>ecommerce_dataset_updated[[#This Row],[Final_Price(Rs.) _]]-ecommerce_dataset_updated[[#This Row],['[Final_Price(Rs.)']]]</f>
        <v>0</v>
      </c>
      <c r="U2604" s="6" t="b">
        <f xml:space="preserve"> AND(ecommerce_dataset_updated[[#This Row],[Final_Price(Rs.) _]]=ecommerce_dataset_updated[[#This Row],['[Final_Price(Rs.)']]])</f>
        <v>1</v>
      </c>
      <c r="V2604" s="5"/>
    </row>
    <row r="2605" spans="1:22">
      <c r="A2605" t="s">
        <v>10199</v>
      </c>
      <c r="B2605" t="s">
        <v>10200</v>
      </c>
      <c r="C2605" t="s">
        <v>18</v>
      </c>
      <c r="D2605" s="9" t="s">
        <v>10201</v>
      </c>
      <c r="E2605" s="8">
        <f>ecommerce_dataset_updated[[#This Row],[Price (Rs.)]]+0</f>
        <v>449.47</v>
      </c>
      <c r="F2605" s="6" t="s">
        <v>154</v>
      </c>
      <c r="G2605" s="7">
        <f>ecommerce_dataset_updated[[#This Row],[Discount (%)]]+0</f>
        <v>30</v>
      </c>
      <c r="H2605" s="6" t="s">
        <v>10202</v>
      </c>
      <c r="I2605" s="6">
        <f>ecommerce_dataset_updated[[#This Row],['[Price (Rs.)']]]*ecommerce_dataset_updated[[#This Row],['[Discount (%)']]]/100</f>
        <v>134.84100000000001</v>
      </c>
      <c r="J2605" s="6">
        <f>ecommerce_dataset_updated[[#This Row],[Final_Price(Rs.)]]+0</f>
        <v>314.63</v>
      </c>
      <c r="K2605" s="6">
        <f xml:space="preserve"> ecommerce_dataset_updated[[#This Row],['[Price (Rs.)']]]-ecommerce_dataset_updated[[#This Row],[Discount Amount _]]</f>
        <v>314.62900000000002</v>
      </c>
      <c r="L2605" t="s">
        <v>120</v>
      </c>
      <c r="M2605" t="s">
        <v>756</v>
      </c>
      <c r="N2605" s="4" t="s">
        <v>14071</v>
      </c>
      <c r="O2605" s="4" t="s">
        <v>14057</v>
      </c>
      <c r="P2605" s="4" t="s">
        <v>14079</v>
      </c>
      <c r="Q2605" s="5">
        <f>DATE(ecommerce_dataset_updated[[#This Row],[YYYY]],ecommerce_dataset_updated[[#This Row],[MM]],ecommerce_dataset_updated[[#This Row],[DD]])</f>
        <v>45375</v>
      </c>
      <c r="R2605" s="6" t="str">
        <f>TEXT(ecommerce_dataset_updated[[#This Row],['[Purchase_Date']]], "mmm")</f>
        <v>Mar</v>
      </c>
      <c r="S2605" s="6" t="str">
        <f>TEXT(ecommerce_dataset_updated[[#This Row],['[Purchase_Date']]], "ddd")</f>
        <v>Sun</v>
      </c>
      <c r="T2605" s="6">
        <f>ecommerce_dataset_updated[[#This Row],[Final_Price(Rs.) _]]-ecommerce_dataset_updated[[#This Row],['[Final_Price(Rs.)']]]</f>
        <v>-9.9999999997635314E-4</v>
      </c>
      <c r="U2605" s="6" t="b">
        <f xml:space="preserve"> AND(ecommerce_dataset_updated[[#This Row],[Final_Price(Rs.) _]]=ecommerce_dataset_updated[[#This Row],['[Final_Price(Rs.)']]])</f>
        <v>0</v>
      </c>
      <c r="V2605" s="5"/>
    </row>
    <row r="2606" spans="1:22">
      <c r="A2606" t="s">
        <v>10203</v>
      </c>
      <c r="B2606" t="s">
        <v>10204</v>
      </c>
      <c r="C2606" t="s">
        <v>68</v>
      </c>
      <c r="D2606" s="9" t="s">
        <v>10205</v>
      </c>
      <c r="E2606" s="8">
        <f>ecommerce_dataset_updated[[#This Row],[Price (Rs.)]]+0</f>
        <v>336.95</v>
      </c>
      <c r="F2606" s="6" t="s">
        <v>154</v>
      </c>
      <c r="G2606" s="7">
        <f>ecommerce_dataset_updated[[#This Row],[Discount (%)]]+0</f>
        <v>30</v>
      </c>
      <c r="H2606" s="6" t="s">
        <v>2704</v>
      </c>
      <c r="I2606" s="6">
        <f>ecommerce_dataset_updated[[#This Row],['[Price (Rs.)']]]*ecommerce_dataset_updated[[#This Row],['[Discount (%)']]]/100</f>
        <v>101.08499999999999</v>
      </c>
      <c r="J2606" s="6">
        <f>ecommerce_dataset_updated[[#This Row],[Final_Price(Rs.)]]+0</f>
        <v>235.86</v>
      </c>
      <c r="K2606" s="6">
        <f xml:space="preserve"> ecommerce_dataset_updated[[#This Row],['[Price (Rs.)']]]-ecommerce_dataset_updated[[#This Row],[Discount Amount _]]</f>
        <v>235.86500000000001</v>
      </c>
      <c r="L2606" t="s">
        <v>120</v>
      </c>
      <c r="M2606" t="s">
        <v>2683</v>
      </c>
      <c r="N2606" s="4" t="s">
        <v>14052</v>
      </c>
      <c r="O2606" s="4" t="s">
        <v>14049</v>
      </c>
      <c r="P2606" s="4" t="s">
        <v>14079</v>
      </c>
      <c r="Q2606" s="5">
        <f>DATE(ecommerce_dataset_updated[[#This Row],[YYYY]],ecommerce_dataset_updated[[#This Row],[MM]],ecommerce_dataset_updated[[#This Row],[DD]])</f>
        <v>45597</v>
      </c>
      <c r="R2606" s="6" t="str">
        <f>TEXT(ecommerce_dataset_updated[[#This Row],['[Purchase_Date']]], "mmm")</f>
        <v>Nov</v>
      </c>
      <c r="S2606" s="6" t="str">
        <f>TEXT(ecommerce_dataset_updated[[#This Row],['[Purchase_Date']]], "ddd")</f>
        <v>Fri</v>
      </c>
      <c r="T2606" s="6">
        <f>ecommerce_dataset_updated[[#This Row],[Final_Price(Rs.) _]]-ecommerce_dataset_updated[[#This Row],['[Final_Price(Rs.)']]]</f>
        <v>4.9999999999954525E-3</v>
      </c>
      <c r="U2606" s="6" t="b">
        <f xml:space="preserve"> AND(ecommerce_dataset_updated[[#This Row],[Final_Price(Rs.) _]]=ecommerce_dataset_updated[[#This Row],['[Final_Price(Rs.)']]])</f>
        <v>0</v>
      </c>
      <c r="V2606" s="5"/>
    </row>
    <row r="2607" spans="1:22">
      <c r="A2607" t="s">
        <v>10206</v>
      </c>
      <c r="B2607" t="s">
        <v>10207</v>
      </c>
      <c r="C2607" t="s">
        <v>10</v>
      </c>
      <c r="D2607" s="9" t="s">
        <v>10208</v>
      </c>
      <c r="E2607" s="8">
        <f>ecommerce_dataset_updated[[#This Row],[Price (Rs.)]]+0</f>
        <v>377</v>
      </c>
      <c r="F2607" s="6" t="s">
        <v>107</v>
      </c>
      <c r="G2607" s="7">
        <f>ecommerce_dataset_updated[[#This Row],[Discount (%)]]+0</f>
        <v>0</v>
      </c>
      <c r="H2607" s="6" t="s">
        <v>10208</v>
      </c>
      <c r="I2607" s="6">
        <f>ecommerce_dataset_updated[[#This Row],['[Price (Rs.)']]]*ecommerce_dataset_updated[[#This Row],['[Discount (%)']]]/100</f>
        <v>0</v>
      </c>
      <c r="J2607" s="6">
        <f>ecommerce_dataset_updated[[#This Row],[Final_Price(Rs.)]]+0</f>
        <v>377</v>
      </c>
      <c r="K2607" s="6">
        <f xml:space="preserve"> ecommerce_dataset_updated[[#This Row],['[Price (Rs.)']]]-ecommerce_dataset_updated[[#This Row],[Discount Amount _]]</f>
        <v>377</v>
      </c>
      <c r="L2607" t="s">
        <v>35</v>
      </c>
      <c r="M2607" t="s">
        <v>591</v>
      </c>
      <c r="N2607" s="4" t="s">
        <v>14071</v>
      </c>
      <c r="O2607" s="4" t="s">
        <v>14051</v>
      </c>
      <c r="P2607" s="4" t="s">
        <v>14079</v>
      </c>
      <c r="Q2607" s="5">
        <f>DATE(ecommerce_dataset_updated[[#This Row],[YYYY]],ecommerce_dataset_updated[[#This Row],[MM]],ecommerce_dataset_updated[[#This Row],[DD]])</f>
        <v>45346</v>
      </c>
      <c r="R2607" s="6" t="str">
        <f>TEXT(ecommerce_dataset_updated[[#This Row],['[Purchase_Date']]], "mmm")</f>
        <v>Feb</v>
      </c>
      <c r="S2607" s="6" t="str">
        <f>TEXT(ecommerce_dataset_updated[[#This Row],['[Purchase_Date']]], "ddd")</f>
        <v>Sat</v>
      </c>
      <c r="T2607" s="6">
        <f>ecommerce_dataset_updated[[#This Row],[Final_Price(Rs.) _]]-ecommerce_dataset_updated[[#This Row],['[Final_Price(Rs.)']]]</f>
        <v>0</v>
      </c>
      <c r="U2607" s="6" t="b">
        <f xml:space="preserve"> AND(ecommerce_dataset_updated[[#This Row],[Final_Price(Rs.) _]]=ecommerce_dataset_updated[[#This Row],['[Final_Price(Rs.)']]])</f>
        <v>1</v>
      </c>
      <c r="V2607" s="5"/>
    </row>
    <row r="2608" spans="1:22">
      <c r="A2608" t="s">
        <v>10209</v>
      </c>
      <c r="B2608" t="s">
        <v>10210</v>
      </c>
      <c r="C2608" t="s">
        <v>18</v>
      </c>
      <c r="D2608" s="9" t="s">
        <v>10211</v>
      </c>
      <c r="E2608" s="8">
        <f>ecommerce_dataset_updated[[#This Row],[Price (Rs.)]]+0</f>
        <v>310.93</v>
      </c>
      <c r="F2608" s="6" t="s">
        <v>12</v>
      </c>
      <c r="G2608" s="7">
        <f>ecommerce_dataset_updated[[#This Row],[Discount (%)]]+0</f>
        <v>15</v>
      </c>
      <c r="H2608" s="6" t="s">
        <v>10212</v>
      </c>
      <c r="I2608" s="6">
        <f>ecommerce_dataset_updated[[#This Row],['[Price (Rs.)']]]*ecommerce_dataset_updated[[#This Row],['[Discount (%)']]]/100</f>
        <v>46.639499999999998</v>
      </c>
      <c r="J2608" s="6">
        <f>ecommerce_dataset_updated[[#This Row],[Final_Price(Rs.)]]+0</f>
        <v>264.29000000000002</v>
      </c>
      <c r="K2608" s="6">
        <f xml:space="preserve"> ecommerce_dataset_updated[[#This Row],['[Price (Rs.)']]]-ecommerce_dataset_updated[[#This Row],[Discount Amount _]]</f>
        <v>264.29050000000001</v>
      </c>
      <c r="L2608" t="s">
        <v>14</v>
      </c>
      <c r="M2608" t="s">
        <v>972</v>
      </c>
      <c r="N2608" s="4" t="s">
        <v>14066</v>
      </c>
      <c r="O2608" s="4" t="s">
        <v>14057</v>
      </c>
      <c r="P2608" s="4" t="s">
        <v>14079</v>
      </c>
      <c r="Q2608" s="5">
        <f>DATE(ecommerce_dataset_updated[[#This Row],[YYYY]],ecommerce_dataset_updated[[#This Row],[MM]],ecommerce_dataset_updated[[#This Row],[DD]])</f>
        <v>45370</v>
      </c>
      <c r="R2608" s="6" t="str">
        <f>TEXT(ecommerce_dataset_updated[[#This Row],['[Purchase_Date']]], "mmm")</f>
        <v>Mar</v>
      </c>
      <c r="S2608" s="6" t="str">
        <f>TEXT(ecommerce_dataset_updated[[#This Row],['[Purchase_Date']]], "ddd")</f>
        <v>Tue</v>
      </c>
      <c r="T2608" s="6">
        <f>ecommerce_dataset_updated[[#This Row],[Final_Price(Rs.) _]]-ecommerce_dataset_updated[[#This Row],['[Final_Price(Rs.)']]]</f>
        <v>4.9999999998817657E-4</v>
      </c>
      <c r="U2608" s="6" t="b">
        <f xml:space="preserve"> AND(ecommerce_dataset_updated[[#This Row],[Final_Price(Rs.) _]]=ecommerce_dataset_updated[[#This Row],['[Final_Price(Rs.)']]])</f>
        <v>0</v>
      </c>
      <c r="V2608" s="5"/>
    </row>
    <row r="2609" spans="1:22">
      <c r="A2609" t="s">
        <v>10213</v>
      </c>
      <c r="B2609" t="s">
        <v>10214</v>
      </c>
      <c r="C2609" t="s">
        <v>45</v>
      </c>
      <c r="D2609" s="9" t="s">
        <v>10215</v>
      </c>
      <c r="E2609" s="8">
        <f>ecommerce_dataset_updated[[#This Row],[Price (Rs.)]]+0</f>
        <v>31.08</v>
      </c>
      <c r="F2609" s="6" t="s">
        <v>47</v>
      </c>
      <c r="G2609" s="7">
        <f>ecommerce_dataset_updated[[#This Row],[Discount (%)]]+0</f>
        <v>50</v>
      </c>
      <c r="H2609" s="6" t="s">
        <v>10216</v>
      </c>
      <c r="I2609" s="6">
        <f>ecommerce_dataset_updated[[#This Row],['[Price (Rs.)']]]*ecommerce_dataset_updated[[#This Row],['[Discount (%)']]]/100</f>
        <v>15.54</v>
      </c>
      <c r="J2609" s="6">
        <f>ecommerce_dataset_updated[[#This Row],[Final_Price(Rs.)]]+0</f>
        <v>15.54</v>
      </c>
      <c r="K2609" s="6">
        <f xml:space="preserve"> ecommerce_dataset_updated[[#This Row],['[Price (Rs.)']]]-ecommerce_dataset_updated[[#This Row],[Discount Amount _]]</f>
        <v>15.54</v>
      </c>
      <c r="L2609" t="s">
        <v>28</v>
      </c>
      <c r="M2609" t="s">
        <v>608</v>
      </c>
      <c r="N2609" s="4" t="s">
        <v>14049</v>
      </c>
      <c r="O2609" s="4" t="s">
        <v>75</v>
      </c>
      <c r="P2609" s="4" t="s">
        <v>14079</v>
      </c>
      <c r="Q2609" s="5">
        <f>DATE(ecommerce_dataset_updated[[#This Row],[YYYY]],ecommerce_dataset_updated[[#This Row],[MM]],ecommerce_dataset_updated[[#This Row],[DD]])</f>
        <v>45576</v>
      </c>
      <c r="R2609" s="6" t="str">
        <f>TEXT(ecommerce_dataset_updated[[#This Row],['[Purchase_Date']]], "mmm")</f>
        <v>Oct</v>
      </c>
      <c r="S2609" s="6" t="str">
        <f>TEXT(ecommerce_dataset_updated[[#This Row],['[Purchase_Date']]], "ddd")</f>
        <v>Fri</v>
      </c>
      <c r="T2609" s="6">
        <f>ecommerce_dataset_updated[[#This Row],[Final_Price(Rs.) _]]-ecommerce_dataset_updated[[#This Row],['[Final_Price(Rs.)']]]</f>
        <v>0</v>
      </c>
      <c r="U2609" s="6" t="b">
        <f xml:space="preserve"> AND(ecommerce_dataset_updated[[#This Row],[Final_Price(Rs.) _]]=ecommerce_dataset_updated[[#This Row],['[Final_Price(Rs.)']]])</f>
        <v>1</v>
      </c>
      <c r="V2609" s="5"/>
    </row>
    <row r="2610" spans="1:22">
      <c r="A2610" t="s">
        <v>10217</v>
      </c>
      <c r="B2610" t="s">
        <v>10218</v>
      </c>
      <c r="C2610" t="s">
        <v>10</v>
      </c>
      <c r="D2610" s="9" t="s">
        <v>2151</v>
      </c>
      <c r="E2610" s="8">
        <f>ecommerce_dataset_updated[[#This Row],[Price (Rs.)]]+0</f>
        <v>399.88</v>
      </c>
      <c r="F2610" s="6" t="s">
        <v>53</v>
      </c>
      <c r="G2610" s="7">
        <f>ecommerce_dataset_updated[[#This Row],[Discount (%)]]+0</f>
        <v>5</v>
      </c>
      <c r="H2610" s="6" t="s">
        <v>2152</v>
      </c>
      <c r="I2610" s="6">
        <f>ecommerce_dataset_updated[[#This Row],['[Price (Rs.)']]]*ecommerce_dataset_updated[[#This Row],['[Discount (%)']]]/100</f>
        <v>19.994</v>
      </c>
      <c r="J2610" s="6">
        <f>ecommerce_dataset_updated[[#This Row],[Final_Price(Rs.)]]+0</f>
        <v>379.89</v>
      </c>
      <c r="K2610" s="6">
        <f xml:space="preserve"> ecommerce_dataset_updated[[#This Row],['[Price (Rs.)']]]-ecommerce_dataset_updated[[#This Row],[Discount Amount _]]</f>
        <v>379.88599999999997</v>
      </c>
      <c r="L2610" t="s">
        <v>28</v>
      </c>
      <c r="M2610" t="s">
        <v>2178</v>
      </c>
      <c r="N2610" s="4" t="s">
        <v>14051</v>
      </c>
      <c r="O2610" s="4" t="s">
        <v>14050</v>
      </c>
      <c r="P2610" s="4" t="s">
        <v>14079</v>
      </c>
      <c r="Q2610" s="5">
        <f>DATE(ecommerce_dataset_updated[[#This Row],[YYYY]],ecommerce_dataset_updated[[#This Row],[MM]],ecommerce_dataset_updated[[#This Row],[DD]])</f>
        <v>45537</v>
      </c>
      <c r="R2610" s="6" t="str">
        <f>TEXT(ecommerce_dataset_updated[[#This Row],['[Purchase_Date']]], "mmm")</f>
        <v>Sep</v>
      </c>
      <c r="S2610" s="6" t="str">
        <f>TEXT(ecommerce_dataset_updated[[#This Row],['[Purchase_Date']]], "ddd")</f>
        <v>Mon</v>
      </c>
      <c r="T2610" s="6">
        <f>ecommerce_dataset_updated[[#This Row],[Final_Price(Rs.) _]]-ecommerce_dataset_updated[[#This Row],['[Final_Price(Rs.)']]]</f>
        <v>-4.0000000000190994E-3</v>
      </c>
      <c r="U2610" s="6" t="b">
        <f xml:space="preserve"> AND(ecommerce_dataset_updated[[#This Row],[Final_Price(Rs.) _]]=ecommerce_dataset_updated[[#This Row],['[Final_Price(Rs.)']]])</f>
        <v>0</v>
      </c>
      <c r="V2610" s="5"/>
    </row>
    <row r="2611" spans="1:22">
      <c r="A2611" t="s">
        <v>10219</v>
      </c>
      <c r="B2611" t="s">
        <v>10220</v>
      </c>
      <c r="C2611" t="s">
        <v>39</v>
      </c>
      <c r="D2611" s="9" t="s">
        <v>10221</v>
      </c>
      <c r="E2611" s="8">
        <f>ecommerce_dataset_updated[[#This Row],[Price (Rs.)]]+0</f>
        <v>60.84</v>
      </c>
      <c r="F2611" s="6" t="s">
        <v>75</v>
      </c>
      <c r="G2611" s="7">
        <f>ecommerce_dataset_updated[[#This Row],[Discount (%)]]+0</f>
        <v>10</v>
      </c>
      <c r="H2611" s="6" t="s">
        <v>10222</v>
      </c>
      <c r="I2611" s="6">
        <f>ecommerce_dataset_updated[[#This Row],['[Price (Rs.)']]]*ecommerce_dataset_updated[[#This Row],['[Discount (%)']]]/100</f>
        <v>6.0840000000000005</v>
      </c>
      <c r="J2611" s="6">
        <f>ecommerce_dataset_updated[[#This Row],[Final_Price(Rs.)]]+0</f>
        <v>54.76</v>
      </c>
      <c r="K2611" s="6">
        <f xml:space="preserve"> ecommerce_dataset_updated[[#This Row],['[Price (Rs.)']]]-ecommerce_dataset_updated[[#This Row],[Discount Amount _]]</f>
        <v>54.756</v>
      </c>
      <c r="L2611" t="s">
        <v>28</v>
      </c>
      <c r="M2611" t="s">
        <v>1643</v>
      </c>
      <c r="N2611" s="4" t="s">
        <v>14062</v>
      </c>
      <c r="O2611" s="4" t="s">
        <v>14053</v>
      </c>
      <c r="P2611" s="4" t="s">
        <v>14079</v>
      </c>
      <c r="Q2611" s="5">
        <f>DATE(ecommerce_dataset_updated[[#This Row],[YYYY]],ecommerce_dataset_updated[[#This Row],[MM]],ecommerce_dataset_updated[[#This Row],[DD]])</f>
        <v>45388</v>
      </c>
      <c r="R2611" s="6" t="str">
        <f>TEXT(ecommerce_dataset_updated[[#This Row],['[Purchase_Date']]], "mmm")</f>
        <v>Apr</v>
      </c>
      <c r="S2611" s="6" t="str">
        <f>TEXT(ecommerce_dataset_updated[[#This Row],['[Purchase_Date']]], "ddd")</f>
        <v>Sat</v>
      </c>
      <c r="T2611" s="6">
        <f>ecommerce_dataset_updated[[#This Row],[Final_Price(Rs.) _]]-ecommerce_dataset_updated[[#This Row],['[Final_Price(Rs.)']]]</f>
        <v>-3.9999999999977831E-3</v>
      </c>
      <c r="U2611" s="6" t="b">
        <f xml:space="preserve"> AND(ecommerce_dataset_updated[[#This Row],[Final_Price(Rs.) _]]=ecommerce_dataset_updated[[#This Row],['[Final_Price(Rs.)']]])</f>
        <v>0</v>
      </c>
      <c r="V2611" s="5"/>
    </row>
    <row r="2612" spans="1:22">
      <c r="A2612" t="s">
        <v>10223</v>
      </c>
      <c r="B2612" t="s">
        <v>10224</v>
      </c>
      <c r="C2612" t="s">
        <v>32</v>
      </c>
      <c r="D2612" s="9" t="s">
        <v>9386</v>
      </c>
      <c r="E2612" s="8">
        <f>ecommerce_dataset_updated[[#This Row],[Price (Rs.)]]+0</f>
        <v>242.35</v>
      </c>
      <c r="F2612" s="6" t="s">
        <v>47</v>
      </c>
      <c r="G2612" s="7">
        <f>ecommerce_dataset_updated[[#This Row],[Discount (%)]]+0</f>
        <v>50</v>
      </c>
      <c r="H2612" s="6" t="s">
        <v>10225</v>
      </c>
      <c r="I2612" s="6">
        <f>ecommerce_dataset_updated[[#This Row],['[Price (Rs.)']]]*ecommerce_dataset_updated[[#This Row],['[Discount (%)']]]/100</f>
        <v>121.175</v>
      </c>
      <c r="J2612" s="6">
        <f>ecommerce_dataset_updated[[#This Row],[Final_Price(Rs.)]]+0</f>
        <v>121.17</v>
      </c>
      <c r="K2612" s="6">
        <f xml:space="preserve"> ecommerce_dataset_updated[[#This Row],['[Price (Rs.)']]]-ecommerce_dataset_updated[[#This Row],[Discount Amount _]]</f>
        <v>121.175</v>
      </c>
      <c r="L2612" t="s">
        <v>14</v>
      </c>
      <c r="M2612" t="s">
        <v>464</v>
      </c>
      <c r="N2612" s="4" t="s">
        <v>14059</v>
      </c>
      <c r="O2612" s="4" t="s">
        <v>75</v>
      </c>
      <c r="P2612" s="4" t="s">
        <v>14079</v>
      </c>
      <c r="Q2612" s="5">
        <f>DATE(ecommerce_dataset_updated[[#This Row],[YYYY]],ecommerce_dataset_updated[[#This Row],[MM]],ecommerce_dataset_updated[[#This Row],[DD]])</f>
        <v>45570</v>
      </c>
      <c r="R2612" s="6" t="str">
        <f>TEXT(ecommerce_dataset_updated[[#This Row],['[Purchase_Date']]], "mmm")</f>
        <v>Oct</v>
      </c>
      <c r="S2612" s="6" t="str">
        <f>TEXT(ecommerce_dataset_updated[[#This Row],['[Purchase_Date']]], "ddd")</f>
        <v>Sat</v>
      </c>
      <c r="T2612" s="6">
        <f>ecommerce_dataset_updated[[#This Row],[Final_Price(Rs.) _]]-ecommerce_dataset_updated[[#This Row],['[Final_Price(Rs.)']]]</f>
        <v>4.9999999999954525E-3</v>
      </c>
      <c r="U2612" s="6" t="b">
        <f xml:space="preserve"> AND(ecommerce_dataset_updated[[#This Row],[Final_Price(Rs.) _]]=ecommerce_dataset_updated[[#This Row],['[Final_Price(Rs.)']]])</f>
        <v>0</v>
      </c>
      <c r="V2612" s="5"/>
    </row>
    <row r="2613" spans="1:22">
      <c r="A2613" t="s">
        <v>10226</v>
      </c>
      <c r="B2613" t="s">
        <v>10227</v>
      </c>
      <c r="C2613" t="s">
        <v>39</v>
      </c>
      <c r="D2613" s="9" t="s">
        <v>10228</v>
      </c>
      <c r="E2613" s="8">
        <f>ecommerce_dataset_updated[[#This Row],[Price (Rs.)]]+0</f>
        <v>42.85</v>
      </c>
      <c r="F2613" s="6" t="s">
        <v>107</v>
      </c>
      <c r="G2613" s="7">
        <f>ecommerce_dataset_updated[[#This Row],[Discount (%)]]+0</f>
        <v>0</v>
      </c>
      <c r="H2613" s="6" t="s">
        <v>10228</v>
      </c>
      <c r="I2613" s="6">
        <f>ecommerce_dataset_updated[[#This Row],['[Price (Rs.)']]]*ecommerce_dataset_updated[[#This Row],['[Discount (%)']]]/100</f>
        <v>0</v>
      </c>
      <c r="J2613" s="6">
        <f>ecommerce_dataset_updated[[#This Row],[Final_Price(Rs.)]]+0</f>
        <v>42.85</v>
      </c>
      <c r="K2613" s="6">
        <f xml:space="preserve"> ecommerce_dataset_updated[[#This Row],['[Price (Rs.)']]]-ecommerce_dataset_updated[[#This Row],[Discount Amount _]]</f>
        <v>42.85</v>
      </c>
      <c r="L2613" t="s">
        <v>28</v>
      </c>
      <c r="M2613" t="s">
        <v>1095</v>
      </c>
      <c r="N2613" s="4" t="s">
        <v>14062</v>
      </c>
      <c r="O2613" s="4" t="s">
        <v>14052</v>
      </c>
      <c r="P2613" s="4" t="s">
        <v>14079</v>
      </c>
      <c r="Q2613" s="5">
        <f>DATE(ecommerce_dataset_updated[[#This Row],[YYYY]],ecommerce_dataset_updated[[#This Row],[MM]],ecommerce_dataset_updated[[#This Row],[DD]])</f>
        <v>45297</v>
      </c>
      <c r="R2613" s="6" t="str">
        <f>TEXT(ecommerce_dataset_updated[[#This Row],['[Purchase_Date']]], "mmm")</f>
        <v>Jan</v>
      </c>
      <c r="S2613" s="6" t="str">
        <f>TEXT(ecommerce_dataset_updated[[#This Row],['[Purchase_Date']]], "ddd")</f>
        <v>Sat</v>
      </c>
      <c r="T2613" s="6">
        <f>ecommerce_dataset_updated[[#This Row],[Final_Price(Rs.) _]]-ecommerce_dataset_updated[[#This Row],['[Final_Price(Rs.)']]]</f>
        <v>0</v>
      </c>
      <c r="U2613" s="6" t="b">
        <f xml:space="preserve"> AND(ecommerce_dataset_updated[[#This Row],[Final_Price(Rs.) _]]=ecommerce_dataset_updated[[#This Row],['[Final_Price(Rs.)']]])</f>
        <v>1</v>
      </c>
      <c r="V2613" s="5"/>
    </row>
    <row r="2614" spans="1:22">
      <c r="A2614" t="s">
        <v>10229</v>
      </c>
      <c r="B2614" t="s">
        <v>10230</v>
      </c>
      <c r="C2614" t="s">
        <v>45</v>
      </c>
      <c r="D2614" s="9" t="s">
        <v>10231</v>
      </c>
      <c r="E2614" s="8">
        <f>ecommerce_dataset_updated[[#This Row],[Price (Rs.)]]+0</f>
        <v>281.83999999999997</v>
      </c>
      <c r="F2614" s="6" t="s">
        <v>26</v>
      </c>
      <c r="G2614" s="7">
        <f>ecommerce_dataset_updated[[#This Row],[Discount (%)]]+0</f>
        <v>25</v>
      </c>
      <c r="H2614" s="6" t="s">
        <v>10232</v>
      </c>
      <c r="I2614" s="6">
        <f>ecommerce_dataset_updated[[#This Row],['[Price (Rs.)']]]*ecommerce_dataset_updated[[#This Row],['[Discount (%)']]]/100</f>
        <v>70.459999999999994</v>
      </c>
      <c r="J2614" s="6">
        <f>ecommerce_dataset_updated[[#This Row],[Final_Price(Rs.)]]+0</f>
        <v>211.38</v>
      </c>
      <c r="K2614" s="6">
        <f xml:space="preserve"> ecommerce_dataset_updated[[#This Row],['[Price (Rs.)']]]-ecommerce_dataset_updated[[#This Row],[Discount Amount _]]</f>
        <v>211.38</v>
      </c>
      <c r="L2614" t="s">
        <v>28</v>
      </c>
      <c r="M2614" t="s">
        <v>1709</v>
      </c>
      <c r="N2614" s="4" t="s">
        <v>12</v>
      </c>
      <c r="O2614" s="4" t="s">
        <v>75</v>
      </c>
      <c r="P2614" s="4" t="s">
        <v>14079</v>
      </c>
      <c r="Q2614" s="5">
        <f>DATE(ecommerce_dataset_updated[[#This Row],[YYYY]],ecommerce_dataset_updated[[#This Row],[MM]],ecommerce_dataset_updated[[#This Row],[DD]])</f>
        <v>45580</v>
      </c>
      <c r="R2614" s="6" t="str">
        <f>TEXT(ecommerce_dataset_updated[[#This Row],['[Purchase_Date']]], "mmm")</f>
        <v>Oct</v>
      </c>
      <c r="S2614" s="6" t="str">
        <f>TEXT(ecommerce_dataset_updated[[#This Row],['[Purchase_Date']]], "ddd")</f>
        <v>Tue</v>
      </c>
      <c r="T2614" s="6">
        <f>ecommerce_dataset_updated[[#This Row],[Final_Price(Rs.) _]]-ecommerce_dataset_updated[[#This Row],['[Final_Price(Rs.)']]]</f>
        <v>0</v>
      </c>
      <c r="U2614" s="6" t="b">
        <f xml:space="preserve"> AND(ecommerce_dataset_updated[[#This Row],[Final_Price(Rs.) _]]=ecommerce_dataset_updated[[#This Row],['[Final_Price(Rs.)']]])</f>
        <v>1</v>
      </c>
      <c r="V2614" s="5"/>
    </row>
    <row r="2615" spans="1:22">
      <c r="A2615" t="s">
        <v>10233</v>
      </c>
      <c r="B2615" t="s">
        <v>10234</v>
      </c>
      <c r="C2615" t="s">
        <v>114</v>
      </c>
      <c r="D2615" s="9" t="s">
        <v>6275</v>
      </c>
      <c r="E2615" s="8">
        <f>ecommerce_dataset_updated[[#This Row],[Price (Rs.)]]+0</f>
        <v>340.11</v>
      </c>
      <c r="F2615" s="6" t="s">
        <v>26</v>
      </c>
      <c r="G2615" s="7">
        <f>ecommerce_dataset_updated[[#This Row],[Discount (%)]]+0</f>
        <v>25</v>
      </c>
      <c r="H2615" s="6" t="s">
        <v>10235</v>
      </c>
      <c r="I2615" s="6">
        <f>ecommerce_dataset_updated[[#This Row],['[Price (Rs.)']]]*ecommerce_dataset_updated[[#This Row],['[Discount (%)']]]/100</f>
        <v>85.027500000000003</v>
      </c>
      <c r="J2615" s="6">
        <f>ecommerce_dataset_updated[[#This Row],[Final_Price(Rs.)]]+0</f>
        <v>255.08</v>
      </c>
      <c r="K2615" s="6">
        <f xml:space="preserve"> ecommerce_dataset_updated[[#This Row],['[Price (Rs.)']]]-ecommerce_dataset_updated[[#This Row],[Discount Amount _]]</f>
        <v>255.08250000000001</v>
      </c>
      <c r="L2615" t="s">
        <v>35</v>
      </c>
      <c r="M2615" t="s">
        <v>268</v>
      </c>
      <c r="N2615" s="4" t="s">
        <v>14057</v>
      </c>
      <c r="O2615" s="4" t="s">
        <v>14062</v>
      </c>
      <c r="P2615" s="4" t="s">
        <v>14079</v>
      </c>
      <c r="Q2615" s="5">
        <f>DATE(ecommerce_dataset_updated[[#This Row],[YYYY]],ecommerce_dataset_updated[[#This Row],[MM]],ecommerce_dataset_updated[[#This Row],[DD]])</f>
        <v>45446</v>
      </c>
      <c r="R2615" s="6" t="str">
        <f>TEXT(ecommerce_dataset_updated[[#This Row],['[Purchase_Date']]], "mmm")</f>
        <v>Jun</v>
      </c>
      <c r="S2615" s="6" t="str">
        <f>TEXT(ecommerce_dataset_updated[[#This Row],['[Purchase_Date']]], "ddd")</f>
        <v>Mon</v>
      </c>
      <c r="T2615" s="6">
        <f>ecommerce_dataset_updated[[#This Row],[Final_Price(Rs.) _]]-ecommerce_dataset_updated[[#This Row],['[Final_Price(Rs.)']]]</f>
        <v>2.4999999999977263E-3</v>
      </c>
      <c r="U2615" s="6" t="b">
        <f xml:space="preserve"> AND(ecommerce_dataset_updated[[#This Row],[Final_Price(Rs.) _]]=ecommerce_dataset_updated[[#This Row],['[Final_Price(Rs.)']]])</f>
        <v>0</v>
      </c>
      <c r="V2615" s="5"/>
    </row>
    <row r="2616" spans="1:22">
      <c r="A2616" t="s">
        <v>10236</v>
      </c>
      <c r="B2616" t="s">
        <v>10237</v>
      </c>
      <c r="C2616" t="s">
        <v>45</v>
      </c>
      <c r="D2616" s="9" t="s">
        <v>10238</v>
      </c>
      <c r="E2616" s="8">
        <f>ecommerce_dataset_updated[[#This Row],[Price (Rs.)]]+0</f>
        <v>447.4</v>
      </c>
      <c r="F2616" s="6" t="s">
        <v>20</v>
      </c>
      <c r="G2616" s="7">
        <f>ecommerce_dataset_updated[[#This Row],[Discount (%)]]+0</f>
        <v>20</v>
      </c>
      <c r="H2616" s="6" t="s">
        <v>10239</v>
      </c>
      <c r="I2616" s="6">
        <f>ecommerce_dataset_updated[[#This Row],['[Price (Rs.)']]]*ecommerce_dataset_updated[[#This Row],['[Discount (%)']]]/100</f>
        <v>89.48</v>
      </c>
      <c r="J2616" s="6">
        <f>ecommerce_dataset_updated[[#This Row],[Final_Price(Rs.)]]+0</f>
        <v>357.92</v>
      </c>
      <c r="K2616" s="6">
        <f xml:space="preserve"> ecommerce_dataset_updated[[#This Row],['[Price (Rs.)']]]-ecommerce_dataset_updated[[#This Row],[Discount Amount _]]</f>
        <v>357.91999999999996</v>
      </c>
      <c r="L2616" t="s">
        <v>28</v>
      </c>
      <c r="M2616" t="s">
        <v>1229</v>
      </c>
      <c r="N2616" s="4" t="s">
        <v>14066</v>
      </c>
      <c r="O2616" s="4" t="s">
        <v>14050</v>
      </c>
      <c r="P2616" s="4" t="s">
        <v>14079</v>
      </c>
      <c r="Q2616" s="5">
        <f>DATE(ecommerce_dataset_updated[[#This Row],[YYYY]],ecommerce_dataset_updated[[#This Row],[MM]],ecommerce_dataset_updated[[#This Row],[DD]])</f>
        <v>45554</v>
      </c>
      <c r="R2616" s="6" t="str">
        <f>TEXT(ecommerce_dataset_updated[[#This Row],['[Purchase_Date']]], "mmm")</f>
        <v>Sep</v>
      </c>
      <c r="S2616" s="6" t="str">
        <f>TEXT(ecommerce_dataset_updated[[#This Row],['[Purchase_Date']]], "ddd")</f>
        <v>Thu</v>
      </c>
      <c r="T2616" s="6">
        <f>ecommerce_dataset_updated[[#This Row],[Final_Price(Rs.) _]]-ecommerce_dataset_updated[[#This Row],['[Final_Price(Rs.)']]]</f>
        <v>0</v>
      </c>
      <c r="U2616" s="6" t="b">
        <f xml:space="preserve"> AND(ecommerce_dataset_updated[[#This Row],[Final_Price(Rs.) _]]=ecommerce_dataset_updated[[#This Row],['[Final_Price(Rs.)']]])</f>
        <v>1</v>
      </c>
      <c r="V2616" s="5"/>
    </row>
    <row r="2617" spans="1:22">
      <c r="A2617" t="s">
        <v>10240</v>
      </c>
      <c r="B2617" t="s">
        <v>10241</v>
      </c>
      <c r="C2617" t="s">
        <v>68</v>
      </c>
      <c r="D2617" s="9" t="s">
        <v>10242</v>
      </c>
      <c r="E2617" s="8">
        <f>ecommerce_dataset_updated[[#This Row],[Price (Rs.)]]+0</f>
        <v>396.78</v>
      </c>
      <c r="F2617" s="6" t="s">
        <v>47</v>
      </c>
      <c r="G2617" s="7">
        <f>ecommerce_dataset_updated[[#This Row],[Discount (%)]]+0</f>
        <v>50</v>
      </c>
      <c r="H2617" s="6" t="s">
        <v>10243</v>
      </c>
      <c r="I2617" s="6">
        <f>ecommerce_dataset_updated[[#This Row],['[Price (Rs.)']]]*ecommerce_dataset_updated[[#This Row],['[Discount (%)']]]/100</f>
        <v>198.39</v>
      </c>
      <c r="J2617" s="6">
        <f>ecommerce_dataset_updated[[#This Row],[Final_Price(Rs.)]]+0</f>
        <v>198.39</v>
      </c>
      <c r="K2617" s="6">
        <f xml:space="preserve"> ecommerce_dataset_updated[[#This Row],['[Price (Rs.)']]]-ecommerce_dataset_updated[[#This Row],[Discount Amount _]]</f>
        <v>198.39</v>
      </c>
      <c r="L2617" t="s">
        <v>120</v>
      </c>
      <c r="M2617" t="s">
        <v>244</v>
      </c>
      <c r="N2617" s="4" t="s">
        <v>12</v>
      </c>
      <c r="O2617" s="4" t="s">
        <v>14050</v>
      </c>
      <c r="P2617" s="4" t="s">
        <v>14079</v>
      </c>
      <c r="Q2617" s="5">
        <f>DATE(ecommerce_dataset_updated[[#This Row],[YYYY]],ecommerce_dataset_updated[[#This Row],[MM]],ecommerce_dataset_updated[[#This Row],[DD]])</f>
        <v>45550</v>
      </c>
      <c r="R2617" s="6" t="str">
        <f>TEXT(ecommerce_dataset_updated[[#This Row],['[Purchase_Date']]], "mmm")</f>
        <v>Sep</v>
      </c>
      <c r="S2617" s="6" t="str">
        <f>TEXT(ecommerce_dataset_updated[[#This Row],['[Purchase_Date']]], "ddd")</f>
        <v>Sun</v>
      </c>
      <c r="T2617" s="6">
        <f>ecommerce_dataset_updated[[#This Row],[Final_Price(Rs.) _]]-ecommerce_dataset_updated[[#This Row],['[Final_Price(Rs.)']]]</f>
        <v>0</v>
      </c>
      <c r="U2617" s="6" t="b">
        <f xml:space="preserve"> AND(ecommerce_dataset_updated[[#This Row],[Final_Price(Rs.) _]]=ecommerce_dataset_updated[[#This Row],['[Final_Price(Rs.)']]])</f>
        <v>1</v>
      </c>
      <c r="V2617" s="5"/>
    </row>
    <row r="2618" spans="1:22">
      <c r="A2618" t="s">
        <v>10244</v>
      </c>
      <c r="B2618" t="s">
        <v>10245</v>
      </c>
      <c r="C2618" t="s">
        <v>68</v>
      </c>
      <c r="D2618" s="9" t="s">
        <v>10246</v>
      </c>
      <c r="E2618" s="8">
        <f>ecommerce_dataset_updated[[#This Row],[Price (Rs.)]]+0</f>
        <v>226.61</v>
      </c>
      <c r="F2618" s="6" t="s">
        <v>107</v>
      </c>
      <c r="G2618" s="7">
        <f>ecommerce_dataset_updated[[#This Row],[Discount (%)]]+0</f>
        <v>0</v>
      </c>
      <c r="H2618" s="6" t="s">
        <v>10246</v>
      </c>
      <c r="I2618" s="6">
        <f>ecommerce_dataset_updated[[#This Row],['[Price (Rs.)']]]*ecommerce_dataset_updated[[#This Row],['[Discount (%)']]]/100</f>
        <v>0</v>
      </c>
      <c r="J2618" s="6">
        <f>ecommerce_dataset_updated[[#This Row],[Final_Price(Rs.)]]+0</f>
        <v>226.61</v>
      </c>
      <c r="K2618" s="6">
        <f xml:space="preserve"> ecommerce_dataset_updated[[#This Row],['[Price (Rs.)']]]-ecommerce_dataset_updated[[#This Row],[Discount Amount _]]</f>
        <v>226.61</v>
      </c>
      <c r="L2618" t="s">
        <v>14</v>
      </c>
      <c r="M2618" t="s">
        <v>171</v>
      </c>
      <c r="N2618" s="4" t="s">
        <v>14056</v>
      </c>
      <c r="O2618" s="4" t="s">
        <v>14062</v>
      </c>
      <c r="P2618" s="4" t="s">
        <v>14079</v>
      </c>
      <c r="Q2618" s="5">
        <f>DATE(ecommerce_dataset_updated[[#This Row],[YYYY]],ecommerce_dataset_updated[[#This Row],[MM]],ecommerce_dataset_updated[[#This Row],[DD]])</f>
        <v>45471</v>
      </c>
      <c r="R2618" s="6" t="str">
        <f>TEXT(ecommerce_dataset_updated[[#This Row],['[Purchase_Date']]], "mmm")</f>
        <v>Jun</v>
      </c>
      <c r="S2618" s="6" t="str">
        <f>TEXT(ecommerce_dataset_updated[[#This Row],['[Purchase_Date']]], "ddd")</f>
        <v>Fri</v>
      </c>
      <c r="T2618" s="6">
        <f>ecommerce_dataset_updated[[#This Row],[Final_Price(Rs.) _]]-ecommerce_dataset_updated[[#This Row],['[Final_Price(Rs.)']]]</f>
        <v>0</v>
      </c>
      <c r="U2618" s="6" t="b">
        <f xml:space="preserve"> AND(ecommerce_dataset_updated[[#This Row],[Final_Price(Rs.) _]]=ecommerce_dataset_updated[[#This Row],['[Final_Price(Rs.)']]])</f>
        <v>1</v>
      </c>
      <c r="V2618" s="5"/>
    </row>
    <row r="2619" spans="1:22">
      <c r="A2619" t="s">
        <v>10247</v>
      </c>
      <c r="B2619" t="s">
        <v>10248</v>
      </c>
      <c r="C2619" t="s">
        <v>114</v>
      </c>
      <c r="D2619" s="9" t="s">
        <v>10249</v>
      </c>
      <c r="E2619" s="8">
        <f>ecommerce_dataset_updated[[#This Row],[Price (Rs.)]]+0</f>
        <v>87.03</v>
      </c>
      <c r="F2619" s="6" t="s">
        <v>53</v>
      </c>
      <c r="G2619" s="7">
        <f>ecommerce_dataset_updated[[#This Row],[Discount (%)]]+0</f>
        <v>5</v>
      </c>
      <c r="H2619" s="6" t="s">
        <v>10250</v>
      </c>
      <c r="I2619" s="6">
        <f>ecommerce_dataset_updated[[#This Row],['[Price (Rs.)']]]*ecommerce_dataset_updated[[#This Row],['[Discount (%)']]]/100</f>
        <v>4.3514999999999997</v>
      </c>
      <c r="J2619" s="6">
        <f>ecommerce_dataset_updated[[#This Row],[Final_Price(Rs.)]]+0</f>
        <v>82.68</v>
      </c>
      <c r="K2619" s="6">
        <f xml:space="preserve"> ecommerce_dataset_updated[[#This Row],['[Price (Rs.)']]]-ecommerce_dataset_updated[[#This Row],[Discount Amount _]]</f>
        <v>82.6785</v>
      </c>
      <c r="L2619" t="s">
        <v>14</v>
      </c>
      <c r="M2619" t="s">
        <v>4317</v>
      </c>
      <c r="N2619" s="4" t="s">
        <v>14063</v>
      </c>
      <c r="O2619" s="4" t="s">
        <v>14067</v>
      </c>
      <c r="P2619" s="4" t="s">
        <v>14079</v>
      </c>
      <c r="Q2619" s="5">
        <f>DATE(ecommerce_dataset_updated[[#This Row],[YYYY]],ecommerce_dataset_updated[[#This Row],[MM]],ecommerce_dataset_updated[[#This Row],[DD]])</f>
        <v>45490</v>
      </c>
      <c r="R2619" s="6" t="str">
        <f>TEXT(ecommerce_dataset_updated[[#This Row],['[Purchase_Date']]], "mmm")</f>
        <v>Jul</v>
      </c>
      <c r="S2619" s="6" t="str">
        <f>TEXT(ecommerce_dataset_updated[[#This Row],['[Purchase_Date']]], "ddd")</f>
        <v>Wed</v>
      </c>
      <c r="T2619" s="6">
        <f>ecommerce_dataset_updated[[#This Row],[Final_Price(Rs.) _]]-ecommerce_dataset_updated[[#This Row],['[Final_Price(Rs.)']]]</f>
        <v>-1.5000000000071623E-3</v>
      </c>
      <c r="U2619" s="6" t="b">
        <f xml:space="preserve"> AND(ecommerce_dataset_updated[[#This Row],[Final_Price(Rs.) _]]=ecommerce_dataset_updated[[#This Row],['[Final_Price(Rs.)']]])</f>
        <v>0</v>
      </c>
      <c r="V2619" s="5"/>
    </row>
    <row r="2620" spans="1:22">
      <c r="A2620" t="s">
        <v>10251</v>
      </c>
      <c r="B2620" t="s">
        <v>10252</v>
      </c>
      <c r="C2620" t="s">
        <v>114</v>
      </c>
      <c r="D2620" s="9" t="s">
        <v>10253</v>
      </c>
      <c r="E2620" s="8">
        <f>ecommerce_dataset_updated[[#This Row],[Price (Rs.)]]+0</f>
        <v>11.16</v>
      </c>
      <c r="F2620" s="6" t="s">
        <v>53</v>
      </c>
      <c r="G2620" s="7">
        <f>ecommerce_dataset_updated[[#This Row],[Discount (%)]]+0</f>
        <v>5</v>
      </c>
      <c r="H2620" s="6" t="s">
        <v>10254</v>
      </c>
      <c r="I2620" s="6">
        <f>ecommerce_dataset_updated[[#This Row],['[Price (Rs.)']]]*ecommerce_dataset_updated[[#This Row],['[Discount (%)']]]/100</f>
        <v>0.55799999999999994</v>
      </c>
      <c r="J2620" s="6">
        <f>ecommerce_dataset_updated[[#This Row],[Final_Price(Rs.)]]+0</f>
        <v>10.6</v>
      </c>
      <c r="K2620" s="6">
        <f xml:space="preserve"> ecommerce_dataset_updated[[#This Row],['[Price (Rs.)']]]-ecommerce_dataset_updated[[#This Row],[Discount Amount _]]</f>
        <v>10.602</v>
      </c>
      <c r="L2620" t="s">
        <v>35</v>
      </c>
      <c r="M2620" t="s">
        <v>1726</v>
      </c>
      <c r="N2620" s="4" t="s">
        <v>14072</v>
      </c>
      <c r="O2620" s="4" t="s">
        <v>14055</v>
      </c>
      <c r="P2620" s="4" t="s">
        <v>14079</v>
      </c>
      <c r="Q2620" s="5">
        <f>DATE(ecommerce_dataset_updated[[#This Row],[YYYY]],ecommerce_dataset_updated[[#This Row],[MM]],ecommerce_dataset_updated[[#This Row],[DD]])</f>
        <v>45520</v>
      </c>
      <c r="R2620" s="6" t="str">
        <f>TEXT(ecommerce_dataset_updated[[#This Row],['[Purchase_Date']]], "mmm")</f>
        <v>Aug</v>
      </c>
      <c r="S2620" s="6" t="str">
        <f>TEXT(ecommerce_dataset_updated[[#This Row],['[Purchase_Date']]], "ddd")</f>
        <v>Fri</v>
      </c>
      <c r="T2620" s="6">
        <f>ecommerce_dataset_updated[[#This Row],[Final_Price(Rs.) _]]-ecommerce_dataset_updated[[#This Row],['[Final_Price(Rs.)']]]</f>
        <v>2.0000000000006679E-3</v>
      </c>
      <c r="U2620" s="6" t="b">
        <f xml:space="preserve"> AND(ecommerce_dataset_updated[[#This Row],[Final_Price(Rs.) _]]=ecommerce_dataset_updated[[#This Row],['[Final_Price(Rs.)']]])</f>
        <v>0</v>
      </c>
      <c r="V2620" s="5"/>
    </row>
    <row r="2621" spans="1:22">
      <c r="A2621" t="s">
        <v>10255</v>
      </c>
      <c r="B2621" t="s">
        <v>10256</v>
      </c>
      <c r="C2621" t="s">
        <v>10</v>
      </c>
      <c r="D2621" s="9" t="s">
        <v>10018</v>
      </c>
      <c r="E2621" s="8">
        <f>ecommerce_dataset_updated[[#This Row],[Price (Rs.)]]+0</f>
        <v>52.31</v>
      </c>
      <c r="F2621" s="6" t="s">
        <v>47</v>
      </c>
      <c r="G2621" s="7">
        <f>ecommerce_dataset_updated[[#This Row],[Discount (%)]]+0</f>
        <v>50</v>
      </c>
      <c r="H2621" s="6" t="s">
        <v>10257</v>
      </c>
      <c r="I2621" s="6">
        <f>ecommerce_dataset_updated[[#This Row],['[Price (Rs.)']]]*ecommerce_dataset_updated[[#This Row],['[Discount (%)']]]/100</f>
        <v>26.155000000000001</v>
      </c>
      <c r="J2621" s="6">
        <f>ecommerce_dataset_updated[[#This Row],[Final_Price(Rs.)]]+0</f>
        <v>26.16</v>
      </c>
      <c r="K2621" s="6">
        <f xml:space="preserve"> ecommerce_dataset_updated[[#This Row],['[Price (Rs.)']]]-ecommerce_dataset_updated[[#This Row],[Discount Amount _]]</f>
        <v>26.155000000000001</v>
      </c>
      <c r="L2621" t="s">
        <v>120</v>
      </c>
      <c r="M2621" t="s">
        <v>98</v>
      </c>
      <c r="N2621" s="4" t="s">
        <v>20</v>
      </c>
      <c r="O2621" s="4" t="s">
        <v>14062</v>
      </c>
      <c r="P2621" s="4" t="s">
        <v>14079</v>
      </c>
      <c r="Q2621" s="5">
        <f>DATE(ecommerce_dataset_updated[[#This Row],[YYYY]],ecommerce_dataset_updated[[#This Row],[MM]],ecommerce_dataset_updated[[#This Row],[DD]])</f>
        <v>45463</v>
      </c>
      <c r="R2621" s="6" t="str">
        <f>TEXT(ecommerce_dataset_updated[[#This Row],['[Purchase_Date']]], "mmm")</f>
        <v>Jun</v>
      </c>
      <c r="S2621" s="6" t="str">
        <f>TEXT(ecommerce_dataset_updated[[#This Row],['[Purchase_Date']]], "ddd")</f>
        <v>Thu</v>
      </c>
      <c r="T2621" s="6">
        <f>ecommerce_dataset_updated[[#This Row],[Final_Price(Rs.) _]]-ecommerce_dataset_updated[[#This Row],['[Final_Price(Rs.)']]]</f>
        <v>-4.9999999999990052E-3</v>
      </c>
      <c r="U2621" s="6" t="b">
        <f xml:space="preserve"> AND(ecommerce_dataset_updated[[#This Row],[Final_Price(Rs.) _]]=ecommerce_dataset_updated[[#This Row],['[Final_Price(Rs.)']]])</f>
        <v>0</v>
      </c>
      <c r="V2621" s="5"/>
    </row>
    <row r="2622" spans="1:22">
      <c r="A2622" t="s">
        <v>10258</v>
      </c>
      <c r="B2622" t="s">
        <v>10259</v>
      </c>
      <c r="C2622" t="s">
        <v>10</v>
      </c>
      <c r="D2622" s="9" t="s">
        <v>10260</v>
      </c>
      <c r="E2622" s="8">
        <f>ecommerce_dataset_updated[[#This Row],[Price (Rs.)]]+0</f>
        <v>106.47</v>
      </c>
      <c r="F2622" s="6" t="s">
        <v>154</v>
      </c>
      <c r="G2622" s="7">
        <f>ecommerce_dataset_updated[[#This Row],[Discount (%)]]+0</f>
        <v>30</v>
      </c>
      <c r="H2622" s="6" t="s">
        <v>10261</v>
      </c>
      <c r="I2622" s="6">
        <f>ecommerce_dataset_updated[[#This Row],['[Price (Rs.)']]]*ecommerce_dataset_updated[[#This Row],['[Discount (%)']]]/100</f>
        <v>31.940999999999999</v>
      </c>
      <c r="J2622" s="6">
        <f>ecommerce_dataset_updated[[#This Row],[Final_Price(Rs.)]]+0</f>
        <v>74.53</v>
      </c>
      <c r="K2622" s="6">
        <f xml:space="preserve"> ecommerce_dataset_updated[[#This Row],['[Price (Rs.)']]]-ecommerce_dataset_updated[[#This Row],[Discount Amount _]]</f>
        <v>74.528999999999996</v>
      </c>
      <c r="L2622" t="s">
        <v>35</v>
      </c>
      <c r="M2622" t="s">
        <v>955</v>
      </c>
      <c r="N2622" s="4" t="s">
        <v>2910</v>
      </c>
      <c r="O2622" s="4" t="s">
        <v>14052</v>
      </c>
      <c r="P2622" s="4" t="s">
        <v>14079</v>
      </c>
      <c r="Q2622" s="5">
        <f>DATE(ecommerce_dataset_updated[[#This Row],[YYYY]],ecommerce_dataset_updated[[#This Row],[MM]],ecommerce_dataset_updated[[#This Row],[DD]])</f>
        <v>45305</v>
      </c>
      <c r="R2622" s="6" t="str">
        <f>TEXT(ecommerce_dataset_updated[[#This Row],['[Purchase_Date']]], "mmm")</f>
        <v>Jan</v>
      </c>
      <c r="S2622" s="6" t="str">
        <f>TEXT(ecommerce_dataset_updated[[#This Row],['[Purchase_Date']]], "ddd")</f>
        <v>Sun</v>
      </c>
      <c r="T2622" s="6">
        <f>ecommerce_dataset_updated[[#This Row],[Final_Price(Rs.) _]]-ecommerce_dataset_updated[[#This Row],['[Final_Price(Rs.)']]]</f>
        <v>-1.0000000000047748E-3</v>
      </c>
      <c r="U2622" s="6" t="b">
        <f xml:space="preserve"> AND(ecommerce_dataset_updated[[#This Row],[Final_Price(Rs.) _]]=ecommerce_dataset_updated[[#This Row],['[Final_Price(Rs.)']]])</f>
        <v>0</v>
      </c>
      <c r="V2622" s="5"/>
    </row>
    <row r="2623" spans="1:22">
      <c r="A2623" t="s">
        <v>10262</v>
      </c>
      <c r="B2623" t="s">
        <v>10263</v>
      </c>
      <c r="C2623" t="s">
        <v>68</v>
      </c>
      <c r="D2623" s="9" t="s">
        <v>10264</v>
      </c>
      <c r="E2623" s="8">
        <f>ecommerce_dataset_updated[[#This Row],[Price (Rs.)]]+0</f>
        <v>67.95</v>
      </c>
      <c r="F2623" s="6" t="s">
        <v>47</v>
      </c>
      <c r="G2623" s="7">
        <f>ecommerce_dataset_updated[[#This Row],[Discount (%)]]+0</f>
        <v>50</v>
      </c>
      <c r="H2623" s="6" t="s">
        <v>10265</v>
      </c>
      <c r="I2623" s="6">
        <f>ecommerce_dataset_updated[[#This Row],['[Price (Rs.)']]]*ecommerce_dataset_updated[[#This Row],['[Discount (%)']]]/100</f>
        <v>33.975000000000001</v>
      </c>
      <c r="J2623" s="6">
        <f>ecommerce_dataset_updated[[#This Row],[Final_Price(Rs.)]]+0</f>
        <v>33.979999999999997</v>
      </c>
      <c r="K2623" s="6">
        <f xml:space="preserve"> ecommerce_dataset_updated[[#This Row],['[Price (Rs.)']]]-ecommerce_dataset_updated[[#This Row],[Discount Amount _]]</f>
        <v>33.975000000000001</v>
      </c>
      <c r="L2623" t="s">
        <v>120</v>
      </c>
      <c r="M2623" t="s">
        <v>423</v>
      </c>
      <c r="N2623" s="4" t="s">
        <v>14069</v>
      </c>
      <c r="O2623" s="4" t="s">
        <v>14062</v>
      </c>
      <c r="P2623" s="4" t="s">
        <v>14079</v>
      </c>
      <c r="Q2623" s="5">
        <f>DATE(ecommerce_dataset_updated[[#This Row],[YYYY]],ecommerce_dataset_updated[[#This Row],[MM]],ecommerce_dataset_updated[[#This Row],[DD]])</f>
        <v>45465</v>
      </c>
      <c r="R2623" s="6" t="str">
        <f>TEXT(ecommerce_dataset_updated[[#This Row],['[Purchase_Date']]], "mmm")</f>
        <v>Jun</v>
      </c>
      <c r="S2623" s="6" t="str">
        <f>TEXT(ecommerce_dataset_updated[[#This Row],['[Purchase_Date']]], "ddd")</f>
        <v>Sat</v>
      </c>
      <c r="T2623" s="6">
        <f>ecommerce_dataset_updated[[#This Row],[Final_Price(Rs.) _]]-ecommerce_dataset_updated[[#This Row],['[Final_Price(Rs.)']]]</f>
        <v>-4.9999999999954525E-3</v>
      </c>
      <c r="U2623" s="6" t="b">
        <f xml:space="preserve"> AND(ecommerce_dataset_updated[[#This Row],[Final_Price(Rs.) _]]=ecommerce_dataset_updated[[#This Row],['[Final_Price(Rs.)']]])</f>
        <v>0</v>
      </c>
      <c r="V2623" s="5"/>
    </row>
    <row r="2624" spans="1:22">
      <c r="A2624" t="s">
        <v>10266</v>
      </c>
      <c r="B2624" t="s">
        <v>10267</v>
      </c>
      <c r="C2624" t="s">
        <v>10</v>
      </c>
      <c r="D2624" s="9" t="s">
        <v>10268</v>
      </c>
      <c r="E2624" s="8">
        <f>ecommerce_dataset_updated[[#This Row],[Price (Rs.)]]+0</f>
        <v>83.78</v>
      </c>
      <c r="F2624" s="6" t="s">
        <v>12</v>
      </c>
      <c r="G2624" s="7">
        <f>ecommerce_dataset_updated[[#This Row],[Discount (%)]]+0</f>
        <v>15</v>
      </c>
      <c r="H2624" s="6" t="s">
        <v>10269</v>
      </c>
      <c r="I2624" s="6">
        <f>ecommerce_dataset_updated[[#This Row],['[Price (Rs.)']]]*ecommerce_dataset_updated[[#This Row],['[Discount (%)']]]/100</f>
        <v>12.567</v>
      </c>
      <c r="J2624" s="6">
        <f>ecommerce_dataset_updated[[#This Row],[Final_Price(Rs.)]]+0</f>
        <v>71.209999999999994</v>
      </c>
      <c r="K2624" s="6">
        <f xml:space="preserve"> ecommerce_dataset_updated[[#This Row],['[Price (Rs.)']]]-ecommerce_dataset_updated[[#This Row],[Discount Amount _]]</f>
        <v>71.212999999999994</v>
      </c>
      <c r="L2624" t="s">
        <v>28</v>
      </c>
      <c r="M2624" t="s">
        <v>55</v>
      </c>
      <c r="N2624" s="4" t="s">
        <v>14056</v>
      </c>
      <c r="O2624" s="4" t="s">
        <v>14057</v>
      </c>
      <c r="P2624" s="4" t="s">
        <v>14079</v>
      </c>
      <c r="Q2624" s="5">
        <f>DATE(ecommerce_dataset_updated[[#This Row],[YYYY]],ecommerce_dataset_updated[[#This Row],[MM]],ecommerce_dataset_updated[[#This Row],[DD]])</f>
        <v>45379</v>
      </c>
      <c r="R2624" s="6" t="str">
        <f>TEXT(ecommerce_dataset_updated[[#This Row],['[Purchase_Date']]], "mmm")</f>
        <v>Mar</v>
      </c>
      <c r="S2624" s="6" t="str">
        <f>TEXT(ecommerce_dataset_updated[[#This Row],['[Purchase_Date']]], "ddd")</f>
        <v>Thu</v>
      </c>
      <c r="T2624" s="6">
        <f>ecommerce_dataset_updated[[#This Row],[Final_Price(Rs.) _]]-ecommerce_dataset_updated[[#This Row],['[Final_Price(Rs.)']]]</f>
        <v>3.0000000000001137E-3</v>
      </c>
      <c r="U2624" s="6" t="b">
        <f xml:space="preserve"> AND(ecommerce_dataset_updated[[#This Row],[Final_Price(Rs.) _]]=ecommerce_dataset_updated[[#This Row],['[Final_Price(Rs.)']]])</f>
        <v>0</v>
      </c>
      <c r="V2624" s="5"/>
    </row>
    <row r="2625" spans="1:22">
      <c r="A2625" t="s">
        <v>10270</v>
      </c>
      <c r="B2625" t="s">
        <v>10271</v>
      </c>
      <c r="C2625" t="s">
        <v>114</v>
      </c>
      <c r="D2625" s="9" t="s">
        <v>10272</v>
      </c>
      <c r="E2625" s="8">
        <f>ecommerce_dataset_updated[[#This Row],[Price (Rs.)]]+0</f>
        <v>14.58</v>
      </c>
      <c r="F2625" s="6" t="s">
        <v>75</v>
      </c>
      <c r="G2625" s="7">
        <f>ecommerce_dataset_updated[[#This Row],[Discount (%)]]+0</f>
        <v>10</v>
      </c>
      <c r="H2625" s="6" t="s">
        <v>10273</v>
      </c>
      <c r="I2625" s="6">
        <f>ecommerce_dataset_updated[[#This Row],['[Price (Rs.)']]]*ecommerce_dataset_updated[[#This Row],['[Discount (%)']]]/100</f>
        <v>1.4580000000000002</v>
      </c>
      <c r="J2625" s="6">
        <f>ecommerce_dataset_updated[[#This Row],[Final_Price(Rs.)]]+0</f>
        <v>13.12</v>
      </c>
      <c r="K2625" s="6">
        <f xml:space="preserve"> ecommerce_dataset_updated[[#This Row],['[Price (Rs.)']]]-ecommerce_dataset_updated[[#This Row],[Discount Amount _]]</f>
        <v>13.122</v>
      </c>
      <c r="L2625" t="s">
        <v>120</v>
      </c>
      <c r="M2625" t="s">
        <v>399</v>
      </c>
      <c r="N2625" s="4" t="s">
        <v>14063</v>
      </c>
      <c r="O2625" s="4" t="s">
        <v>75</v>
      </c>
      <c r="P2625" s="4" t="s">
        <v>14079</v>
      </c>
      <c r="Q2625" s="5">
        <f>DATE(ecommerce_dataset_updated[[#This Row],[YYYY]],ecommerce_dataset_updated[[#This Row],[MM]],ecommerce_dataset_updated[[#This Row],[DD]])</f>
        <v>45582</v>
      </c>
      <c r="R2625" s="6" t="str">
        <f>TEXT(ecommerce_dataset_updated[[#This Row],['[Purchase_Date']]], "mmm")</f>
        <v>Oct</v>
      </c>
      <c r="S2625" s="6" t="str">
        <f>TEXT(ecommerce_dataset_updated[[#This Row],['[Purchase_Date']]], "ddd")</f>
        <v>Thu</v>
      </c>
      <c r="T2625" s="6">
        <f>ecommerce_dataset_updated[[#This Row],[Final_Price(Rs.) _]]-ecommerce_dataset_updated[[#This Row],['[Final_Price(Rs.)']]]</f>
        <v>2.0000000000006679E-3</v>
      </c>
      <c r="U2625" s="6" t="b">
        <f xml:space="preserve"> AND(ecommerce_dataset_updated[[#This Row],[Final_Price(Rs.) _]]=ecommerce_dataset_updated[[#This Row],['[Final_Price(Rs.)']]])</f>
        <v>0</v>
      </c>
      <c r="V2625" s="5"/>
    </row>
    <row r="2626" spans="1:22">
      <c r="A2626" t="s">
        <v>10274</v>
      </c>
      <c r="B2626" t="s">
        <v>10275</v>
      </c>
      <c r="C2626" t="s">
        <v>10</v>
      </c>
      <c r="D2626" s="9" t="s">
        <v>10276</v>
      </c>
      <c r="E2626" s="8">
        <f>ecommerce_dataset_updated[[#This Row],[Price (Rs.)]]+0</f>
        <v>176.41</v>
      </c>
      <c r="F2626" s="6" t="s">
        <v>20</v>
      </c>
      <c r="G2626" s="7">
        <f>ecommerce_dataset_updated[[#This Row],[Discount (%)]]+0</f>
        <v>20</v>
      </c>
      <c r="H2626" s="6" t="s">
        <v>10277</v>
      </c>
      <c r="I2626" s="6">
        <f>ecommerce_dataset_updated[[#This Row],['[Price (Rs.)']]]*ecommerce_dataset_updated[[#This Row],['[Discount (%)']]]/100</f>
        <v>35.281999999999996</v>
      </c>
      <c r="J2626" s="6">
        <f>ecommerce_dataset_updated[[#This Row],[Final_Price(Rs.)]]+0</f>
        <v>141.13</v>
      </c>
      <c r="K2626" s="6">
        <f xml:space="preserve"> ecommerce_dataset_updated[[#This Row],['[Price (Rs.)']]]-ecommerce_dataset_updated[[#This Row],[Discount Amount _]]</f>
        <v>141.12799999999999</v>
      </c>
      <c r="L2626" t="s">
        <v>120</v>
      </c>
      <c r="M2626" t="s">
        <v>83</v>
      </c>
      <c r="N2626" s="4" t="s">
        <v>75</v>
      </c>
      <c r="O2626" s="4" t="s">
        <v>14050</v>
      </c>
      <c r="P2626" s="4" t="s">
        <v>14079</v>
      </c>
      <c r="Q2626" s="5">
        <f>DATE(ecommerce_dataset_updated[[#This Row],[YYYY]],ecommerce_dataset_updated[[#This Row],[MM]],ecommerce_dataset_updated[[#This Row],[DD]])</f>
        <v>45545</v>
      </c>
      <c r="R2626" s="6" t="str">
        <f>TEXT(ecommerce_dataset_updated[[#This Row],['[Purchase_Date']]], "mmm")</f>
        <v>Sep</v>
      </c>
      <c r="S2626" s="6" t="str">
        <f>TEXT(ecommerce_dataset_updated[[#This Row],['[Purchase_Date']]], "ddd")</f>
        <v>Tue</v>
      </c>
      <c r="T2626" s="6">
        <f>ecommerce_dataset_updated[[#This Row],[Final_Price(Rs.) _]]-ecommerce_dataset_updated[[#This Row],['[Final_Price(Rs.)']]]</f>
        <v>-2.0000000000095497E-3</v>
      </c>
      <c r="U2626" s="6" t="b">
        <f xml:space="preserve"> AND(ecommerce_dataset_updated[[#This Row],[Final_Price(Rs.) _]]=ecommerce_dataset_updated[[#This Row],['[Final_Price(Rs.)']]])</f>
        <v>0</v>
      </c>
      <c r="V2626" s="5"/>
    </row>
    <row r="2627" spans="1:22">
      <c r="A2627" t="s">
        <v>10278</v>
      </c>
      <c r="B2627" t="s">
        <v>10279</v>
      </c>
      <c r="C2627" t="s">
        <v>18</v>
      </c>
      <c r="D2627" s="9" t="s">
        <v>10280</v>
      </c>
      <c r="E2627" s="8">
        <f>ecommerce_dataset_updated[[#This Row],[Price (Rs.)]]+0</f>
        <v>299.87</v>
      </c>
      <c r="F2627" s="6" t="s">
        <v>53</v>
      </c>
      <c r="G2627" s="7">
        <f>ecommerce_dataset_updated[[#This Row],[Discount (%)]]+0</f>
        <v>5</v>
      </c>
      <c r="H2627" s="6" t="s">
        <v>4511</v>
      </c>
      <c r="I2627" s="6">
        <f>ecommerce_dataset_updated[[#This Row],['[Price (Rs.)']]]*ecommerce_dataset_updated[[#This Row],['[Discount (%)']]]/100</f>
        <v>14.993499999999999</v>
      </c>
      <c r="J2627" s="6">
        <f>ecommerce_dataset_updated[[#This Row],[Final_Price(Rs.)]]+0</f>
        <v>284.88</v>
      </c>
      <c r="K2627" s="6">
        <f xml:space="preserve"> ecommerce_dataset_updated[[#This Row],['[Price (Rs.)']]]-ecommerce_dataset_updated[[#This Row],[Discount Amount _]]</f>
        <v>284.87650000000002</v>
      </c>
      <c r="L2627" t="s">
        <v>28</v>
      </c>
      <c r="M2627" t="s">
        <v>371</v>
      </c>
      <c r="N2627" s="4" t="s">
        <v>14056</v>
      </c>
      <c r="O2627" s="4" t="s">
        <v>14052</v>
      </c>
      <c r="P2627" s="4" t="s">
        <v>14079</v>
      </c>
      <c r="Q2627" s="5">
        <f>DATE(ecommerce_dataset_updated[[#This Row],[YYYY]],ecommerce_dataset_updated[[#This Row],[MM]],ecommerce_dataset_updated[[#This Row],[DD]])</f>
        <v>45319</v>
      </c>
      <c r="R2627" s="6" t="str">
        <f>TEXT(ecommerce_dataset_updated[[#This Row],['[Purchase_Date']]], "mmm")</f>
        <v>Jan</v>
      </c>
      <c r="S2627" s="6" t="str">
        <f>TEXT(ecommerce_dataset_updated[[#This Row],['[Purchase_Date']]], "ddd")</f>
        <v>Sun</v>
      </c>
      <c r="T2627" s="6">
        <f>ecommerce_dataset_updated[[#This Row],[Final_Price(Rs.) _]]-ecommerce_dataset_updated[[#This Row],['[Final_Price(Rs.)']]]</f>
        <v>-3.4999999999740794E-3</v>
      </c>
      <c r="U2627" s="6" t="b">
        <f xml:space="preserve"> AND(ecommerce_dataset_updated[[#This Row],[Final_Price(Rs.) _]]=ecommerce_dataset_updated[[#This Row],['[Final_Price(Rs.)']]])</f>
        <v>0</v>
      </c>
      <c r="V2627" s="5"/>
    </row>
    <row r="2628" spans="1:22">
      <c r="A2628" t="s">
        <v>10281</v>
      </c>
      <c r="B2628" t="s">
        <v>10282</v>
      </c>
      <c r="C2628" t="s">
        <v>114</v>
      </c>
      <c r="D2628" s="9" t="s">
        <v>10283</v>
      </c>
      <c r="E2628" s="8">
        <f>ecommerce_dataset_updated[[#This Row],[Price (Rs.)]]+0</f>
        <v>244.89</v>
      </c>
      <c r="F2628" s="6" t="s">
        <v>107</v>
      </c>
      <c r="G2628" s="7">
        <f>ecommerce_dataset_updated[[#This Row],[Discount (%)]]+0</f>
        <v>0</v>
      </c>
      <c r="H2628" s="6" t="s">
        <v>10283</v>
      </c>
      <c r="I2628" s="6">
        <f>ecommerce_dataset_updated[[#This Row],['[Price (Rs.)']]]*ecommerce_dataset_updated[[#This Row],['[Discount (%)']]]/100</f>
        <v>0</v>
      </c>
      <c r="J2628" s="6">
        <f>ecommerce_dataset_updated[[#This Row],[Final_Price(Rs.)]]+0</f>
        <v>244.89</v>
      </c>
      <c r="K2628" s="6">
        <f xml:space="preserve"> ecommerce_dataset_updated[[#This Row],['[Price (Rs.)']]]-ecommerce_dataset_updated[[#This Row],[Discount Amount _]]</f>
        <v>244.89</v>
      </c>
      <c r="L2628" t="s">
        <v>35</v>
      </c>
      <c r="M2628" t="s">
        <v>362</v>
      </c>
      <c r="N2628" s="4" t="s">
        <v>14054</v>
      </c>
      <c r="O2628" s="4" t="s">
        <v>14051</v>
      </c>
      <c r="P2628" s="4" t="s">
        <v>14079</v>
      </c>
      <c r="Q2628" s="5">
        <f>DATE(ecommerce_dataset_updated[[#This Row],[YYYY]],ecommerce_dataset_updated[[#This Row],[MM]],ecommerce_dataset_updated[[#This Row],[DD]])</f>
        <v>45349</v>
      </c>
      <c r="R2628" s="6" t="str">
        <f>TEXT(ecommerce_dataset_updated[[#This Row],['[Purchase_Date']]], "mmm")</f>
        <v>Feb</v>
      </c>
      <c r="S2628" s="6" t="str">
        <f>TEXT(ecommerce_dataset_updated[[#This Row],['[Purchase_Date']]], "ddd")</f>
        <v>Tue</v>
      </c>
      <c r="T2628" s="6">
        <f>ecommerce_dataset_updated[[#This Row],[Final_Price(Rs.) _]]-ecommerce_dataset_updated[[#This Row],['[Final_Price(Rs.)']]]</f>
        <v>0</v>
      </c>
      <c r="U2628" s="6" t="b">
        <f xml:space="preserve"> AND(ecommerce_dataset_updated[[#This Row],[Final_Price(Rs.) _]]=ecommerce_dataset_updated[[#This Row],['[Final_Price(Rs.)']]])</f>
        <v>1</v>
      </c>
      <c r="V2628" s="5"/>
    </row>
    <row r="2629" spans="1:22">
      <c r="A2629" t="s">
        <v>10284</v>
      </c>
      <c r="B2629" t="s">
        <v>10285</v>
      </c>
      <c r="C2629" t="s">
        <v>18</v>
      </c>
      <c r="D2629" s="9" t="s">
        <v>10286</v>
      </c>
      <c r="E2629" s="8">
        <f>ecommerce_dataset_updated[[#This Row],[Price (Rs.)]]+0</f>
        <v>366.52</v>
      </c>
      <c r="F2629" s="6" t="s">
        <v>20</v>
      </c>
      <c r="G2629" s="7">
        <f>ecommerce_dataset_updated[[#This Row],[Discount (%)]]+0</f>
        <v>20</v>
      </c>
      <c r="H2629" s="6" t="s">
        <v>10287</v>
      </c>
      <c r="I2629" s="6">
        <f>ecommerce_dataset_updated[[#This Row],['[Price (Rs.)']]]*ecommerce_dataset_updated[[#This Row],['[Discount (%)']]]/100</f>
        <v>73.304000000000002</v>
      </c>
      <c r="J2629" s="6">
        <f>ecommerce_dataset_updated[[#This Row],[Final_Price(Rs.)]]+0</f>
        <v>293.22000000000003</v>
      </c>
      <c r="K2629" s="6">
        <f xml:space="preserve"> ecommerce_dataset_updated[[#This Row],['[Price (Rs.)']]]-ecommerce_dataset_updated[[#This Row],[Discount Amount _]]</f>
        <v>293.21600000000001</v>
      </c>
      <c r="L2629" t="s">
        <v>35</v>
      </c>
      <c r="M2629" t="s">
        <v>1055</v>
      </c>
      <c r="N2629" s="4" t="s">
        <v>14059</v>
      </c>
      <c r="O2629" s="4" t="s">
        <v>14062</v>
      </c>
      <c r="P2629" s="4" t="s">
        <v>14079</v>
      </c>
      <c r="Q2629" s="5">
        <f>DATE(ecommerce_dataset_updated[[#This Row],[YYYY]],ecommerce_dataset_updated[[#This Row],[MM]],ecommerce_dataset_updated[[#This Row],[DD]])</f>
        <v>45448</v>
      </c>
      <c r="R2629" s="6" t="str">
        <f>TEXT(ecommerce_dataset_updated[[#This Row],['[Purchase_Date']]], "mmm")</f>
        <v>Jun</v>
      </c>
      <c r="S2629" s="6" t="str">
        <f>TEXT(ecommerce_dataset_updated[[#This Row],['[Purchase_Date']]], "ddd")</f>
        <v>Wed</v>
      </c>
      <c r="T2629" s="6">
        <f>ecommerce_dataset_updated[[#This Row],[Final_Price(Rs.) _]]-ecommerce_dataset_updated[[#This Row],['[Final_Price(Rs.)']]]</f>
        <v>-4.0000000000190994E-3</v>
      </c>
      <c r="U2629" s="6" t="b">
        <f xml:space="preserve"> AND(ecommerce_dataset_updated[[#This Row],[Final_Price(Rs.) _]]=ecommerce_dataset_updated[[#This Row],['[Final_Price(Rs.)']]])</f>
        <v>0</v>
      </c>
      <c r="V2629" s="5"/>
    </row>
    <row r="2630" spans="1:22">
      <c r="A2630" t="s">
        <v>10288</v>
      </c>
      <c r="B2630" t="s">
        <v>10289</v>
      </c>
      <c r="C2630" t="s">
        <v>114</v>
      </c>
      <c r="D2630" s="9" t="s">
        <v>10290</v>
      </c>
      <c r="E2630" s="8">
        <f>ecommerce_dataset_updated[[#This Row],[Price (Rs.)]]+0</f>
        <v>195.26</v>
      </c>
      <c r="F2630" s="6" t="s">
        <v>53</v>
      </c>
      <c r="G2630" s="7">
        <f>ecommerce_dataset_updated[[#This Row],[Discount (%)]]+0</f>
        <v>5</v>
      </c>
      <c r="H2630" s="6" t="s">
        <v>10291</v>
      </c>
      <c r="I2630" s="6">
        <f>ecommerce_dataset_updated[[#This Row],['[Price (Rs.)']]]*ecommerce_dataset_updated[[#This Row],['[Discount (%)']]]/100</f>
        <v>9.7629999999999999</v>
      </c>
      <c r="J2630" s="6">
        <f>ecommerce_dataset_updated[[#This Row],[Final_Price(Rs.)]]+0</f>
        <v>185.5</v>
      </c>
      <c r="K2630" s="6">
        <f xml:space="preserve"> ecommerce_dataset_updated[[#This Row],['[Price (Rs.)']]]-ecommerce_dataset_updated[[#This Row],[Discount Amount _]]</f>
        <v>185.49699999999999</v>
      </c>
      <c r="L2630" t="s">
        <v>28</v>
      </c>
      <c r="M2630" t="s">
        <v>1000</v>
      </c>
      <c r="N2630" s="4" t="s">
        <v>14072</v>
      </c>
      <c r="O2630" s="4" t="s">
        <v>14049</v>
      </c>
      <c r="P2630" s="4" t="s">
        <v>14079</v>
      </c>
      <c r="Q2630" s="5">
        <f>DATE(ecommerce_dataset_updated[[#This Row],[YYYY]],ecommerce_dataset_updated[[#This Row],[MM]],ecommerce_dataset_updated[[#This Row],[DD]])</f>
        <v>45612</v>
      </c>
      <c r="R2630" s="6" t="str">
        <f>TEXT(ecommerce_dataset_updated[[#This Row],['[Purchase_Date']]], "mmm")</f>
        <v>Nov</v>
      </c>
      <c r="S2630" s="6" t="str">
        <f>TEXT(ecommerce_dataset_updated[[#This Row],['[Purchase_Date']]], "ddd")</f>
        <v>Sat</v>
      </c>
      <c r="T2630" s="6">
        <f>ecommerce_dataset_updated[[#This Row],[Final_Price(Rs.) _]]-ecommerce_dataset_updated[[#This Row],['[Final_Price(Rs.)']]]</f>
        <v>-3.0000000000143245E-3</v>
      </c>
      <c r="U2630" s="6" t="b">
        <f xml:space="preserve"> AND(ecommerce_dataset_updated[[#This Row],[Final_Price(Rs.) _]]=ecommerce_dataset_updated[[#This Row],['[Final_Price(Rs.)']]])</f>
        <v>0</v>
      </c>
      <c r="V2630" s="5"/>
    </row>
    <row r="2631" spans="1:22">
      <c r="A2631" t="s">
        <v>10292</v>
      </c>
      <c r="B2631" t="s">
        <v>10293</v>
      </c>
      <c r="C2631" t="s">
        <v>39</v>
      </c>
      <c r="D2631" s="9" t="s">
        <v>5648</v>
      </c>
      <c r="E2631" s="8">
        <f>ecommerce_dataset_updated[[#This Row],[Price (Rs.)]]+0</f>
        <v>320.98</v>
      </c>
      <c r="F2631" s="6" t="s">
        <v>53</v>
      </c>
      <c r="G2631" s="7">
        <f>ecommerce_dataset_updated[[#This Row],[Discount (%)]]+0</f>
        <v>5</v>
      </c>
      <c r="H2631" s="6" t="s">
        <v>10294</v>
      </c>
      <c r="I2631" s="6">
        <f>ecommerce_dataset_updated[[#This Row],['[Price (Rs.)']]]*ecommerce_dataset_updated[[#This Row],['[Discount (%)']]]/100</f>
        <v>16.048999999999999</v>
      </c>
      <c r="J2631" s="6">
        <f>ecommerce_dataset_updated[[#This Row],[Final_Price(Rs.)]]+0</f>
        <v>304.93</v>
      </c>
      <c r="K2631" s="6">
        <f xml:space="preserve"> ecommerce_dataset_updated[[#This Row],['[Price (Rs.)']]]-ecommerce_dataset_updated[[#This Row],[Discount Amount _]]</f>
        <v>304.93100000000004</v>
      </c>
      <c r="L2631" t="s">
        <v>35</v>
      </c>
      <c r="M2631" t="s">
        <v>3132</v>
      </c>
      <c r="N2631" s="4" t="s">
        <v>14056</v>
      </c>
      <c r="O2631" s="4" t="s">
        <v>75</v>
      </c>
      <c r="P2631" s="4" t="s">
        <v>14079</v>
      </c>
      <c r="Q2631" s="5">
        <f>DATE(ecommerce_dataset_updated[[#This Row],[YYYY]],ecommerce_dataset_updated[[#This Row],[MM]],ecommerce_dataset_updated[[#This Row],[DD]])</f>
        <v>45593</v>
      </c>
      <c r="R2631" s="6" t="str">
        <f>TEXT(ecommerce_dataset_updated[[#This Row],['[Purchase_Date']]], "mmm")</f>
        <v>Oct</v>
      </c>
      <c r="S2631" s="6" t="str">
        <f>TEXT(ecommerce_dataset_updated[[#This Row],['[Purchase_Date']]], "ddd")</f>
        <v>Mon</v>
      </c>
      <c r="T2631" s="6">
        <f>ecommerce_dataset_updated[[#This Row],[Final_Price(Rs.) _]]-ecommerce_dataset_updated[[#This Row],['[Final_Price(Rs.)']]]</f>
        <v>1.0000000000331966E-3</v>
      </c>
      <c r="U2631" s="6" t="b">
        <f xml:space="preserve"> AND(ecommerce_dataset_updated[[#This Row],[Final_Price(Rs.) _]]=ecommerce_dataset_updated[[#This Row],['[Final_Price(Rs.)']]])</f>
        <v>0</v>
      </c>
      <c r="V2631" s="5"/>
    </row>
    <row r="2632" spans="1:22">
      <c r="A2632" t="s">
        <v>10295</v>
      </c>
      <c r="B2632" t="s">
        <v>10296</v>
      </c>
      <c r="C2632" t="s">
        <v>32</v>
      </c>
      <c r="D2632" s="9" t="s">
        <v>10297</v>
      </c>
      <c r="E2632" s="8">
        <f>ecommerce_dataset_updated[[#This Row],[Price (Rs.)]]+0</f>
        <v>380.07</v>
      </c>
      <c r="F2632" s="6" t="s">
        <v>75</v>
      </c>
      <c r="G2632" s="7">
        <f>ecommerce_dataset_updated[[#This Row],[Discount (%)]]+0</f>
        <v>10</v>
      </c>
      <c r="H2632" s="6" t="s">
        <v>6567</v>
      </c>
      <c r="I2632" s="6">
        <f>ecommerce_dataset_updated[[#This Row],['[Price (Rs.)']]]*ecommerce_dataset_updated[[#This Row],['[Discount (%)']]]/100</f>
        <v>38.006999999999998</v>
      </c>
      <c r="J2632" s="6">
        <f>ecommerce_dataset_updated[[#This Row],[Final_Price(Rs.)]]+0</f>
        <v>342.06</v>
      </c>
      <c r="K2632" s="6">
        <f xml:space="preserve"> ecommerce_dataset_updated[[#This Row],['[Price (Rs.)']]]-ecommerce_dataset_updated[[#This Row],[Discount Amount _]]</f>
        <v>342.06299999999999</v>
      </c>
      <c r="L2632" t="s">
        <v>35</v>
      </c>
      <c r="M2632" t="s">
        <v>131</v>
      </c>
      <c r="N2632" s="4" t="s">
        <v>14066</v>
      </c>
      <c r="O2632" s="4" t="s">
        <v>14053</v>
      </c>
      <c r="P2632" s="4" t="s">
        <v>14079</v>
      </c>
      <c r="Q2632" s="5">
        <f>DATE(ecommerce_dataset_updated[[#This Row],[YYYY]],ecommerce_dataset_updated[[#This Row],[MM]],ecommerce_dataset_updated[[#This Row],[DD]])</f>
        <v>45401</v>
      </c>
      <c r="R2632" s="6" t="str">
        <f>TEXT(ecommerce_dataset_updated[[#This Row],['[Purchase_Date']]], "mmm")</f>
        <v>Apr</v>
      </c>
      <c r="S2632" s="6" t="str">
        <f>TEXT(ecommerce_dataset_updated[[#This Row],['[Purchase_Date']]], "ddd")</f>
        <v>Fri</v>
      </c>
      <c r="T2632" s="6">
        <f>ecommerce_dataset_updated[[#This Row],[Final_Price(Rs.) _]]-ecommerce_dataset_updated[[#This Row],['[Final_Price(Rs.)']]]</f>
        <v>2.9999999999859028E-3</v>
      </c>
      <c r="U2632" s="6" t="b">
        <f xml:space="preserve"> AND(ecommerce_dataset_updated[[#This Row],[Final_Price(Rs.) _]]=ecommerce_dataset_updated[[#This Row],['[Final_Price(Rs.)']]])</f>
        <v>0</v>
      </c>
      <c r="V2632" s="5"/>
    </row>
    <row r="2633" spans="1:22">
      <c r="A2633" t="s">
        <v>10298</v>
      </c>
      <c r="B2633" t="s">
        <v>10299</v>
      </c>
      <c r="C2633" t="s">
        <v>114</v>
      </c>
      <c r="D2633" s="9" t="s">
        <v>10300</v>
      </c>
      <c r="E2633" s="8">
        <f>ecommerce_dataset_updated[[#This Row],[Price (Rs.)]]+0</f>
        <v>438.61</v>
      </c>
      <c r="F2633" s="6" t="s">
        <v>154</v>
      </c>
      <c r="G2633" s="7">
        <f>ecommerce_dataset_updated[[#This Row],[Discount (%)]]+0</f>
        <v>30</v>
      </c>
      <c r="H2633" s="6" t="s">
        <v>9670</v>
      </c>
      <c r="I2633" s="6">
        <f>ecommerce_dataset_updated[[#This Row],['[Price (Rs.)']]]*ecommerce_dataset_updated[[#This Row],['[Discount (%)']]]/100</f>
        <v>131.583</v>
      </c>
      <c r="J2633" s="6">
        <f>ecommerce_dataset_updated[[#This Row],[Final_Price(Rs.)]]+0</f>
        <v>307.02999999999997</v>
      </c>
      <c r="K2633" s="6">
        <f xml:space="preserve"> ecommerce_dataset_updated[[#This Row],['[Price (Rs.)']]]-ecommerce_dataset_updated[[#This Row],[Discount Amount _]]</f>
        <v>307.02700000000004</v>
      </c>
      <c r="L2633" t="s">
        <v>35</v>
      </c>
      <c r="M2633" t="s">
        <v>4431</v>
      </c>
      <c r="N2633" s="4" t="s">
        <v>14066</v>
      </c>
      <c r="O2633" s="4" t="s">
        <v>14051</v>
      </c>
      <c r="P2633" s="4" t="s">
        <v>14079</v>
      </c>
      <c r="Q2633" s="5">
        <f>DATE(ecommerce_dataset_updated[[#This Row],[YYYY]],ecommerce_dataset_updated[[#This Row],[MM]],ecommerce_dataset_updated[[#This Row],[DD]])</f>
        <v>45341</v>
      </c>
      <c r="R2633" s="6" t="str">
        <f>TEXT(ecommerce_dataset_updated[[#This Row],['[Purchase_Date']]], "mmm")</f>
        <v>Feb</v>
      </c>
      <c r="S2633" s="6" t="str">
        <f>TEXT(ecommerce_dataset_updated[[#This Row],['[Purchase_Date']]], "ddd")</f>
        <v>Mon</v>
      </c>
      <c r="T2633" s="6">
        <f>ecommerce_dataset_updated[[#This Row],[Final_Price(Rs.) _]]-ecommerce_dataset_updated[[#This Row],['[Final_Price(Rs.)']]]</f>
        <v>-2.9999999999290594E-3</v>
      </c>
      <c r="U2633" s="6" t="b">
        <f xml:space="preserve"> AND(ecommerce_dataset_updated[[#This Row],[Final_Price(Rs.) _]]=ecommerce_dataset_updated[[#This Row],['[Final_Price(Rs.)']]])</f>
        <v>0</v>
      </c>
      <c r="V2633" s="5"/>
    </row>
    <row r="2634" spans="1:22">
      <c r="A2634" t="s">
        <v>10301</v>
      </c>
      <c r="B2634" t="s">
        <v>10302</v>
      </c>
      <c r="C2634" t="s">
        <v>114</v>
      </c>
      <c r="D2634" s="9" t="s">
        <v>10303</v>
      </c>
      <c r="E2634" s="8">
        <f>ecommerce_dataset_updated[[#This Row],[Price (Rs.)]]+0</f>
        <v>210.35</v>
      </c>
      <c r="F2634" s="6" t="s">
        <v>154</v>
      </c>
      <c r="G2634" s="7">
        <f>ecommerce_dataset_updated[[#This Row],[Discount (%)]]+0</f>
        <v>30</v>
      </c>
      <c r="H2634" s="6" t="s">
        <v>10304</v>
      </c>
      <c r="I2634" s="6">
        <f>ecommerce_dataset_updated[[#This Row],['[Price (Rs.)']]]*ecommerce_dataset_updated[[#This Row],['[Discount (%)']]]/100</f>
        <v>63.104999999999997</v>
      </c>
      <c r="J2634" s="6">
        <f>ecommerce_dataset_updated[[#This Row],[Final_Price(Rs.)]]+0</f>
        <v>147.24</v>
      </c>
      <c r="K2634" s="6">
        <f xml:space="preserve"> ecommerce_dataset_updated[[#This Row],['[Price (Rs.)']]]-ecommerce_dataset_updated[[#This Row],[Discount Amount _]]</f>
        <v>147.245</v>
      </c>
      <c r="L2634" t="s">
        <v>14</v>
      </c>
      <c r="M2634" t="s">
        <v>1357</v>
      </c>
      <c r="N2634" s="4" t="s">
        <v>14061</v>
      </c>
      <c r="O2634" s="4" t="s">
        <v>14052</v>
      </c>
      <c r="P2634" s="4" t="s">
        <v>14079</v>
      </c>
      <c r="Q2634" s="5">
        <f>DATE(ecommerce_dataset_updated[[#This Row],[YYYY]],ecommerce_dataset_updated[[#This Row],[MM]],ecommerce_dataset_updated[[#This Row],[DD]])</f>
        <v>45312</v>
      </c>
      <c r="R2634" s="6" t="str">
        <f>TEXT(ecommerce_dataset_updated[[#This Row],['[Purchase_Date']]], "mmm")</f>
        <v>Jan</v>
      </c>
      <c r="S2634" s="6" t="str">
        <f>TEXT(ecommerce_dataset_updated[[#This Row],['[Purchase_Date']]], "ddd")</f>
        <v>Sun</v>
      </c>
      <c r="T2634" s="6">
        <f>ecommerce_dataset_updated[[#This Row],[Final_Price(Rs.) _]]-ecommerce_dataset_updated[[#This Row],['[Final_Price(Rs.)']]]</f>
        <v>4.9999999999954525E-3</v>
      </c>
      <c r="U2634" s="6" t="b">
        <f xml:space="preserve"> AND(ecommerce_dataset_updated[[#This Row],[Final_Price(Rs.) _]]=ecommerce_dataset_updated[[#This Row],['[Final_Price(Rs.)']]])</f>
        <v>0</v>
      </c>
      <c r="V2634" s="5"/>
    </row>
    <row r="2635" spans="1:22">
      <c r="A2635" t="s">
        <v>10305</v>
      </c>
      <c r="B2635" t="s">
        <v>10306</v>
      </c>
      <c r="C2635" t="s">
        <v>18</v>
      </c>
      <c r="D2635" s="9" t="s">
        <v>10307</v>
      </c>
      <c r="E2635" s="8">
        <f>ecommerce_dataset_updated[[#This Row],[Price (Rs.)]]+0</f>
        <v>184.6</v>
      </c>
      <c r="F2635" s="6" t="s">
        <v>20</v>
      </c>
      <c r="G2635" s="7">
        <f>ecommerce_dataset_updated[[#This Row],[Discount (%)]]+0</f>
        <v>20</v>
      </c>
      <c r="H2635" s="6" t="s">
        <v>10308</v>
      </c>
      <c r="I2635" s="6">
        <f>ecommerce_dataset_updated[[#This Row],['[Price (Rs.)']]]*ecommerce_dataset_updated[[#This Row],['[Discount (%)']]]/100</f>
        <v>36.92</v>
      </c>
      <c r="J2635" s="6">
        <f>ecommerce_dataset_updated[[#This Row],[Final_Price(Rs.)]]+0</f>
        <v>147.68</v>
      </c>
      <c r="K2635" s="6">
        <f xml:space="preserve"> ecommerce_dataset_updated[[#This Row],['[Price (Rs.)']]]-ecommerce_dataset_updated[[#This Row],[Discount Amount _]]</f>
        <v>147.68</v>
      </c>
      <c r="L2635" t="s">
        <v>120</v>
      </c>
      <c r="M2635" t="s">
        <v>161</v>
      </c>
      <c r="N2635" s="4" t="s">
        <v>14062</v>
      </c>
      <c r="O2635" s="4" t="s">
        <v>14055</v>
      </c>
      <c r="P2635" s="4" t="s">
        <v>14079</v>
      </c>
      <c r="Q2635" s="5">
        <f>DATE(ecommerce_dataset_updated[[#This Row],[YYYY]],ecommerce_dataset_updated[[#This Row],[MM]],ecommerce_dataset_updated[[#This Row],[DD]])</f>
        <v>45510</v>
      </c>
      <c r="R2635" s="6" t="str">
        <f>TEXT(ecommerce_dataset_updated[[#This Row],['[Purchase_Date']]], "mmm")</f>
        <v>Aug</v>
      </c>
      <c r="S2635" s="6" t="str">
        <f>TEXT(ecommerce_dataset_updated[[#This Row],['[Purchase_Date']]], "ddd")</f>
        <v>Tue</v>
      </c>
      <c r="T2635" s="6">
        <f>ecommerce_dataset_updated[[#This Row],[Final_Price(Rs.) _]]-ecommerce_dataset_updated[[#This Row],['[Final_Price(Rs.)']]]</f>
        <v>0</v>
      </c>
      <c r="U2635" s="6" t="b">
        <f xml:space="preserve"> AND(ecommerce_dataset_updated[[#This Row],[Final_Price(Rs.) _]]=ecommerce_dataset_updated[[#This Row],['[Final_Price(Rs.)']]])</f>
        <v>1</v>
      </c>
      <c r="V2635" s="5"/>
    </row>
    <row r="2636" spans="1:22">
      <c r="A2636" t="s">
        <v>10309</v>
      </c>
      <c r="B2636" t="s">
        <v>10310</v>
      </c>
      <c r="C2636" t="s">
        <v>32</v>
      </c>
      <c r="D2636" s="9" t="s">
        <v>10311</v>
      </c>
      <c r="E2636" s="8">
        <f>ecommerce_dataset_updated[[#This Row],[Price (Rs.)]]+0</f>
        <v>174.34</v>
      </c>
      <c r="F2636" s="6" t="s">
        <v>26</v>
      </c>
      <c r="G2636" s="7">
        <f>ecommerce_dataset_updated[[#This Row],[Discount (%)]]+0</f>
        <v>25</v>
      </c>
      <c r="H2636" s="6" t="s">
        <v>10312</v>
      </c>
      <c r="I2636" s="6">
        <f>ecommerce_dataset_updated[[#This Row],['[Price (Rs.)']]]*ecommerce_dataset_updated[[#This Row],['[Discount (%)']]]/100</f>
        <v>43.585000000000001</v>
      </c>
      <c r="J2636" s="6">
        <f>ecommerce_dataset_updated[[#This Row],[Final_Price(Rs.)]]+0</f>
        <v>130.75</v>
      </c>
      <c r="K2636" s="6">
        <f xml:space="preserve"> ecommerce_dataset_updated[[#This Row],['[Price (Rs.)']]]-ecommerce_dataset_updated[[#This Row],[Discount Amount _]]</f>
        <v>130.755</v>
      </c>
      <c r="L2636" t="s">
        <v>77</v>
      </c>
      <c r="M2636" t="s">
        <v>863</v>
      </c>
      <c r="N2636" s="4" t="s">
        <v>14062</v>
      </c>
      <c r="O2636" s="4" t="s">
        <v>14057</v>
      </c>
      <c r="P2636" s="4" t="s">
        <v>14079</v>
      </c>
      <c r="Q2636" s="5">
        <f>DATE(ecommerce_dataset_updated[[#This Row],[YYYY]],ecommerce_dataset_updated[[#This Row],[MM]],ecommerce_dataset_updated[[#This Row],[DD]])</f>
        <v>45357</v>
      </c>
      <c r="R2636" s="6" t="str">
        <f>TEXT(ecommerce_dataset_updated[[#This Row],['[Purchase_Date']]], "mmm")</f>
        <v>Mar</v>
      </c>
      <c r="S2636" s="6" t="str">
        <f>TEXT(ecommerce_dataset_updated[[#This Row],['[Purchase_Date']]], "ddd")</f>
        <v>Wed</v>
      </c>
      <c r="T2636" s="6">
        <f>ecommerce_dataset_updated[[#This Row],[Final_Price(Rs.) _]]-ecommerce_dataset_updated[[#This Row],['[Final_Price(Rs.)']]]</f>
        <v>4.9999999999954525E-3</v>
      </c>
      <c r="U2636" s="6" t="b">
        <f xml:space="preserve"> AND(ecommerce_dataset_updated[[#This Row],[Final_Price(Rs.) _]]=ecommerce_dataset_updated[[#This Row],['[Final_Price(Rs.)']]])</f>
        <v>0</v>
      </c>
      <c r="V2636" s="5"/>
    </row>
    <row r="2637" spans="1:22">
      <c r="A2637" t="s">
        <v>10313</v>
      </c>
      <c r="B2637" t="s">
        <v>10314</v>
      </c>
      <c r="C2637" t="s">
        <v>68</v>
      </c>
      <c r="D2637" s="9" t="s">
        <v>10315</v>
      </c>
      <c r="E2637" s="8">
        <f>ecommerce_dataset_updated[[#This Row],[Price (Rs.)]]+0</f>
        <v>255.72</v>
      </c>
      <c r="F2637" s="6" t="s">
        <v>53</v>
      </c>
      <c r="G2637" s="7">
        <f>ecommerce_dataset_updated[[#This Row],[Discount (%)]]+0</f>
        <v>5</v>
      </c>
      <c r="H2637" s="6" t="s">
        <v>10316</v>
      </c>
      <c r="I2637" s="6">
        <f>ecommerce_dataset_updated[[#This Row],['[Price (Rs.)']]]*ecommerce_dataset_updated[[#This Row],['[Discount (%)']]]/100</f>
        <v>12.786</v>
      </c>
      <c r="J2637" s="6">
        <f>ecommerce_dataset_updated[[#This Row],[Final_Price(Rs.)]]+0</f>
        <v>242.93</v>
      </c>
      <c r="K2637" s="6">
        <f xml:space="preserve"> ecommerce_dataset_updated[[#This Row],['[Price (Rs.)']]]-ecommerce_dataset_updated[[#This Row],[Discount Amount _]]</f>
        <v>242.934</v>
      </c>
      <c r="L2637" t="s">
        <v>120</v>
      </c>
      <c r="M2637" t="s">
        <v>2428</v>
      </c>
      <c r="N2637" s="4" t="s">
        <v>14052</v>
      </c>
      <c r="O2637" s="4" t="s">
        <v>14057</v>
      </c>
      <c r="P2637" s="4" t="s">
        <v>14079</v>
      </c>
      <c r="Q2637" s="5">
        <f>DATE(ecommerce_dataset_updated[[#This Row],[YYYY]],ecommerce_dataset_updated[[#This Row],[MM]],ecommerce_dataset_updated[[#This Row],[DD]])</f>
        <v>45352</v>
      </c>
      <c r="R2637" s="6" t="str">
        <f>TEXT(ecommerce_dataset_updated[[#This Row],['[Purchase_Date']]], "mmm")</f>
        <v>Mar</v>
      </c>
      <c r="S2637" s="6" t="str">
        <f>TEXT(ecommerce_dataset_updated[[#This Row],['[Purchase_Date']]], "ddd")</f>
        <v>Fri</v>
      </c>
      <c r="T2637" s="6">
        <f>ecommerce_dataset_updated[[#This Row],[Final_Price(Rs.) _]]-ecommerce_dataset_updated[[#This Row],['[Final_Price(Rs.)']]]</f>
        <v>3.9999999999906777E-3</v>
      </c>
      <c r="U2637" s="6" t="b">
        <f xml:space="preserve"> AND(ecommerce_dataset_updated[[#This Row],[Final_Price(Rs.) _]]=ecommerce_dataset_updated[[#This Row],['[Final_Price(Rs.)']]])</f>
        <v>0</v>
      </c>
      <c r="V2637" s="5"/>
    </row>
    <row r="2638" spans="1:22">
      <c r="A2638" t="s">
        <v>10317</v>
      </c>
      <c r="B2638" t="s">
        <v>10318</v>
      </c>
      <c r="C2638" t="s">
        <v>39</v>
      </c>
      <c r="D2638" s="9" t="s">
        <v>10319</v>
      </c>
      <c r="E2638" s="8">
        <f>ecommerce_dataset_updated[[#This Row],[Price (Rs.)]]+0</f>
        <v>25.16</v>
      </c>
      <c r="F2638" s="6" t="s">
        <v>47</v>
      </c>
      <c r="G2638" s="7">
        <f>ecommerce_dataset_updated[[#This Row],[Discount (%)]]+0</f>
        <v>50</v>
      </c>
      <c r="H2638" s="6" t="s">
        <v>10320</v>
      </c>
      <c r="I2638" s="6">
        <f>ecommerce_dataset_updated[[#This Row],['[Price (Rs.)']]]*ecommerce_dataset_updated[[#This Row],['[Discount (%)']]]/100</f>
        <v>12.58</v>
      </c>
      <c r="J2638" s="6">
        <f>ecommerce_dataset_updated[[#This Row],[Final_Price(Rs.)]]+0</f>
        <v>12.58</v>
      </c>
      <c r="K2638" s="6">
        <f xml:space="preserve"> ecommerce_dataset_updated[[#This Row],['[Price (Rs.)']]]-ecommerce_dataset_updated[[#This Row],[Discount Amount _]]</f>
        <v>12.58</v>
      </c>
      <c r="L2638" t="s">
        <v>77</v>
      </c>
      <c r="M2638" t="s">
        <v>131</v>
      </c>
      <c r="N2638" s="4" t="s">
        <v>14066</v>
      </c>
      <c r="O2638" s="4" t="s">
        <v>14053</v>
      </c>
      <c r="P2638" s="4" t="s">
        <v>14079</v>
      </c>
      <c r="Q2638" s="5">
        <f>DATE(ecommerce_dataset_updated[[#This Row],[YYYY]],ecommerce_dataset_updated[[#This Row],[MM]],ecommerce_dataset_updated[[#This Row],[DD]])</f>
        <v>45401</v>
      </c>
      <c r="R2638" s="6" t="str">
        <f>TEXT(ecommerce_dataset_updated[[#This Row],['[Purchase_Date']]], "mmm")</f>
        <v>Apr</v>
      </c>
      <c r="S2638" s="6" t="str">
        <f>TEXT(ecommerce_dataset_updated[[#This Row],['[Purchase_Date']]], "ddd")</f>
        <v>Fri</v>
      </c>
      <c r="T2638" s="6">
        <f>ecommerce_dataset_updated[[#This Row],[Final_Price(Rs.) _]]-ecommerce_dataset_updated[[#This Row],['[Final_Price(Rs.)']]]</f>
        <v>0</v>
      </c>
      <c r="U2638" s="6" t="b">
        <f xml:space="preserve"> AND(ecommerce_dataset_updated[[#This Row],[Final_Price(Rs.) _]]=ecommerce_dataset_updated[[#This Row],['[Final_Price(Rs.)']]])</f>
        <v>1</v>
      </c>
      <c r="V2638" s="5"/>
    </row>
    <row r="2639" spans="1:22">
      <c r="A2639" t="s">
        <v>10321</v>
      </c>
      <c r="B2639" t="s">
        <v>10322</v>
      </c>
      <c r="C2639" t="s">
        <v>18</v>
      </c>
      <c r="D2639" s="9" t="s">
        <v>10323</v>
      </c>
      <c r="E2639" s="8">
        <f>ecommerce_dataset_updated[[#This Row],[Price (Rs.)]]+0</f>
        <v>11.59</v>
      </c>
      <c r="F2639" s="6" t="s">
        <v>154</v>
      </c>
      <c r="G2639" s="7">
        <f>ecommerce_dataset_updated[[#This Row],[Discount (%)]]+0</f>
        <v>30</v>
      </c>
      <c r="H2639" s="6" t="s">
        <v>10324</v>
      </c>
      <c r="I2639" s="6">
        <f>ecommerce_dataset_updated[[#This Row],['[Price (Rs.)']]]*ecommerce_dataset_updated[[#This Row],['[Discount (%)']]]/100</f>
        <v>3.4769999999999999</v>
      </c>
      <c r="J2639" s="6">
        <f>ecommerce_dataset_updated[[#This Row],[Final_Price(Rs.)]]+0</f>
        <v>8.11</v>
      </c>
      <c r="K2639" s="6">
        <f xml:space="preserve"> ecommerce_dataset_updated[[#This Row],['[Price (Rs.)']]]-ecommerce_dataset_updated[[#This Row],[Discount Amount _]]</f>
        <v>8.1129999999999995</v>
      </c>
      <c r="L2639" t="s">
        <v>14</v>
      </c>
      <c r="M2639" t="s">
        <v>5056</v>
      </c>
      <c r="N2639" s="4" t="s">
        <v>14062</v>
      </c>
      <c r="O2639" s="4" t="s">
        <v>14062</v>
      </c>
      <c r="P2639" s="4" t="s">
        <v>14079</v>
      </c>
      <c r="Q2639" s="5">
        <f>DATE(ecommerce_dataset_updated[[#This Row],[YYYY]],ecommerce_dataset_updated[[#This Row],[MM]],ecommerce_dataset_updated[[#This Row],[DD]])</f>
        <v>45449</v>
      </c>
      <c r="R2639" s="6" t="str">
        <f>TEXT(ecommerce_dataset_updated[[#This Row],['[Purchase_Date']]], "mmm")</f>
        <v>Jun</v>
      </c>
      <c r="S2639" s="6" t="str">
        <f>TEXT(ecommerce_dataset_updated[[#This Row],['[Purchase_Date']]], "ddd")</f>
        <v>Thu</v>
      </c>
      <c r="T2639" s="6">
        <f>ecommerce_dataset_updated[[#This Row],[Final_Price(Rs.) _]]-ecommerce_dataset_updated[[#This Row],['[Final_Price(Rs.)']]]</f>
        <v>3.0000000000001137E-3</v>
      </c>
      <c r="U2639" s="6" t="b">
        <f xml:space="preserve"> AND(ecommerce_dataset_updated[[#This Row],[Final_Price(Rs.) _]]=ecommerce_dataset_updated[[#This Row],['[Final_Price(Rs.)']]])</f>
        <v>0</v>
      </c>
      <c r="V2639" s="5"/>
    </row>
    <row r="2640" spans="1:22">
      <c r="A2640" t="s">
        <v>10325</v>
      </c>
      <c r="B2640" t="s">
        <v>10326</v>
      </c>
      <c r="C2640" t="s">
        <v>39</v>
      </c>
      <c r="D2640" s="9" t="s">
        <v>10327</v>
      </c>
      <c r="E2640" s="8">
        <f>ecommerce_dataset_updated[[#This Row],[Price (Rs.)]]+0</f>
        <v>446.06</v>
      </c>
      <c r="F2640" s="6" t="s">
        <v>12</v>
      </c>
      <c r="G2640" s="7">
        <f>ecommerce_dataset_updated[[#This Row],[Discount (%)]]+0</f>
        <v>15</v>
      </c>
      <c r="H2640" s="6" t="s">
        <v>10328</v>
      </c>
      <c r="I2640" s="6">
        <f>ecommerce_dataset_updated[[#This Row],['[Price (Rs.)']]]*ecommerce_dataset_updated[[#This Row],['[Discount (%)']]]/100</f>
        <v>66.908999999999992</v>
      </c>
      <c r="J2640" s="6">
        <f>ecommerce_dataset_updated[[#This Row],[Final_Price(Rs.)]]+0</f>
        <v>379.15</v>
      </c>
      <c r="K2640" s="6">
        <f xml:space="preserve"> ecommerce_dataset_updated[[#This Row],['[Price (Rs.)']]]-ecommerce_dataset_updated[[#This Row],[Discount Amount _]]</f>
        <v>379.15100000000001</v>
      </c>
      <c r="L2640" t="s">
        <v>14</v>
      </c>
      <c r="M2640" t="s">
        <v>990</v>
      </c>
      <c r="N2640" s="4" t="s">
        <v>154</v>
      </c>
      <c r="O2640" s="4" t="s">
        <v>14053</v>
      </c>
      <c r="P2640" s="4" t="s">
        <v>14079</v>
      </c>
      <c r="Q2640" s="5">
        <f>DATE(ecommerce_dataset_updated[[#This Row],[YYYY]],ecommerce_dataset_updated[[#This Row],[MM]],ecommerce_dataset_updated[[#This Row],[DD]])</f>
        <v>45412</v>
      </c>
      <c r="R2640" s="6" t="str">
        <f>TEXT(ecommerce_dataset_updated[[#This Row],['[Purchase_Date']]], "mmm")</f>
        <v>Apr</v>
      </c>
      <c r="S2640" s="6" t="str">
        <f>TEXT(ecommerce_dataset_updated[[#This Row],['[Purchase_Date']]], "ddd")</f>
        <v>Tue</v>
      </c>
      <c r="T2640" s="6">
        <f>ecommerce_dataset_updated[[#This Row],[Final_Price(Rs.) _]]-ecommerce_dataset_updated[[#This Row],['[Final_Price(Rs.)']]]</f>
        <v>1.0000000000331966E-3</v>
      </c>
      <c r="U2640" s="6" t="b">
        <f xml:space="preserve"> AND(ecommerce_dataset_updated[[#This Row],[Final_Price(Rs.) _]]=ecommerce_dataset_updated[[#This Row],['[Final_Price(Rs.)']]])</f>
        <v>0</v>
      </c>
      <c r="V2640" s="5"/>
    </row>
    <row r="2641" spans="1:22">
      <c r="A2641" t="s">
        <v>10329</v>
      </c>
      <c r="B2641" t="s">
        <v>10330</v>
      </c>
      <c r="C2641" t="s">
        <v>114</v>
      </c>
      <c r="D2641" s="9" t="s">
        <v>10331</v>
      </c>
      <c r="E2641" s="8">
        <f>ecommerce_dataset_updated[[#This Row],[Price (Rs.)]]+0</f>
        <v>413.4</v>
      </c>
      <c r="F2641" s="6" t="s">
        <v>154</v>
      </c>
      <c r="G2641" s="7">
        <f>ecommerce_dataset_updated[[#This Row],[Discount (%)]]+0</f>
        <v>30</v>
      </c>
      <c r="H2641" s="6" t="s">
        <v>10332</v>
      </c>
      <c r="I2641" s="6">
        <f>ecommerce_dataset_updated[[#This Row],['[Price (Rs.)']]]*ecommerce_dataset_updated[[#This Row],['[Discount (%)']]]/100</f>
        <v>124.02</v>
      </c>
      <c r="J2641" s="6">
        <f>ecommerce_dataset_updated[[#This Row],[Final_Price(Rs.)]]+0</f>
        <v>289.38</v>
      </c>
      <c r="K2641" s="6">
        <f xml:space="preserve"> ecommerce_dataset_updated[[#This Row],['[Price (Rs.)']]]-ecommerce_dataset_updated[[#This Row],[Discount Amount _]]</f>
        <v>289.38</v>
      </c>
      <c r="L2641" t="s">
        <v>120</v>
      </c>
      <c r="M2641" t="s">
        <v>98</v>
      </c>
      <c r="N2641" s="4" t="s">
        <v>20</v>
      </c>
      <c r="O2641" s="4" t="s">
        <v>14062</v>
      </c>
      <c r="P2641" s="4" t="s">
        <v>14079</v>
      </c>
      <c r="Q2641" s="5">
        <f>DATE(ecommerce_dataset_updated[[#This Row],[YYYY]],ecommerce_dataset_updated[[#This Row],[MM]],ecommerce_dataset_updated[[#This Row],[DD]])</f>
        <v>45463</v>
      </c>
      <c r="R2641" s="6" t="str">
        <f>TEXT(ecommerce_dataset_updated[[#This Row],['[Purchase_Date']]], "mmm")</f>
        <v>Jun</v>
      </c>
      <c r="S2641" s="6" t="str">
        <f>TEXT(ecommerce_dataset_updated[[#This Row],['[Purchase_Date']]], "ddd")</f>
        <v>Thu</v>
      </c>
      <c r="T2641" s="6">
        <f>ecommerce_dataset_updated[[#This Row],[Final_Price(Rs.) _]]-ecommerce_dataset_updated[[#This Row],['[Final_Price(Rs.)']]]</f>
        <v>0</v>
      </c>
      <c r="U2641" s="6" t="b">
        <f xml:space="preserve"> AND(ecommerce_dataset_updated[[#This Row],[Final_Price(Rs.) _]]=ecommerce_dataset_updated[[#This Row],['[Final_Price(Rs.)']]])</f>
        <v>1</v>
      </c>
      <c r="V2641" s="5"/>
    </row>
    <row r="2642" spans="1:22">
      <c r="A2642" t="s">
        <v>10333</v>
      </c>
      <c r="B2642" t="s">
        <v>10334</v>
      </c>
      <c r="C2642" t="s">
        <v>10</v>
      </c>
      <c r="D2642" s="9" t="s">
        <v>10335</v>
      </c>
      <c r="E2642" s="8">
        <f>ecommerce_dataset_updated[[#This Row],[Price (Rs.)]]+0</f>
        <v>468.35</v>
      </c>
      <c r="F2642" s="6" t="s">
        <v>12</v>
      </c>
      <c r="G2642" s="7">
        <f>ecommerce_dataset_updated[[#This Row],[Discount (%)]]+0</f>
        <v>15</v>
      </c>
      <c r="H2642" s="6" t="s">
        <v>10336</v>
      </c>
      <c r="I2642" s="6">
        <f>ecommerce_dataset_updated[[#This Row],['[Price (Rs.)']]]*ecommerce_dataset_updated[[#This Row],['[Discount (%)']]]/100</f>
        <v>70.252499999999998</v>
      </c>
      <c r="J2642" s="6">
        <f>ecommerce_dataset_updated[[#This Row],[Final_Price(Rs.)]]+0</f>
        <v>398.1</v>
      </c>
      <c r="K2642" s="6">
        <f xml:space="preserve"> ecommerce_dataset_updated[[#This Row],['[Price (Rs.)']]]-ecommerce_dataset_updated[[#This Row],[Discount Amount _]]</f>
        <v>398.09750000000003</v>
      </c>
      <c r="L2642" t="s">
        <v>35</v>
      </c>
      <c r="M2642" t="s">
        <v>531</v>
      </c>
      <c r="N2642" s="4" t="s">
        <v>14069</v>
      </c>
      <c r="O2642" s="4" t="s">
        <v>14051</v>
      </c>
      <c r="P2642" s="4" t="s">
        <v>14079</v>
      </c>
      <c r="Q2642" s="5">
        <f>DATE(ecommerce_dataset_updated[[#This Row],[YYYY]],ecommerce_dataset_updated[[#This Row],[MM]],ecommerce_dataset_updated[[#This Row],[DD]])</f>
        <v>45344</v>
      </c>
      <c r="R2642" s="6" t="str">
        <f>TEXT(ecommerce_dataset_updated[[#This Row],['[Purchase_Date']]], "mmm")</f>
        <v>Feb</v>
      </c>
      <c r="S2642" s="6" t="str">
        <f>TEXT(ecommerce_dataset_updated[[#This Row],['[Purchase_Date']]], "ddd")</f>
        <v>Thu</v>
      </c>
      <c r="T2642" s="6">
        <f>ecommerce_dataset_updated[[#This Row],[Final_Price(Rs.) _]]-ecommerce_dataset_updated[[#This Row],['[Final_Price(Rs.)']]]</f>
        <v>-2.4999999999977263E-3</v>
      </c>
      <c r="U2642" s="6" t="b">
        <f xml:space="preserve"> AND(ecommerce_dataset_updated[[#This Row],[Final_Price(Rs.) _]]=ecommerce_dataset_updated[[#This Row],['[Final_Price(Rs.)']]])</f>
        <v>0</v>
      </c>
      <c r="V2642" s="5"/>
    </row>
    <row r="2643" spans="1:22">
      <c r="A2643" t="s">
        <v>10337</v>
      </c>
      <c r="B2643" t="s">
        <v>10338</v>
      </c>
      <c r="C2643" t="s">
        <v>32</v>
      </c>
      <c r="D2643" s="9" t="s">
        <v>10339</v>
      </c>
      <c r="E2643" s="8">
        <f>ecommerce_dataset_updated[[#This Row],[Price (Rs.)]]+0</f>
        <v>379.45</v>
      </c>
      <c r="F2643" s="6" t="s">
        <v>107</v>
      </c>
      <c r="G2643" s="7">
        <f>ecommerce_dataset_updated[[#This Row],[Discount (%)]]+0</f>
        <v>0</v>
      </c>
      <c r="H2643" s="6" t="s">
        <v>10339</v>
      </c>
      <c r="I2643" s="6">
        <f>ecommerce_dataset_updated[[#This Row],['[Price (Rs.)']]]*ecommerce_dataset_updated[[#This Row],['[Discount (%)']]]/100</f>
        <v>0</v>
      </c>
      <c r="J2643" s="6">
        <f>ecommerce_dataset_updated[[#This Row],[Final_Price(Rs.)]]+0</f>
        <v>379.45</v>
      </c>
      <c r="K2643" s="6">
        <f xml:space="preserve"> ecommerce_dataset_updated[[#This Row],['[Price (Rs.)']]]-ecommerce_dataset_updated[[#This Row],[Discount Amount _]]</f>
        <v>379.45</v>
      </c>
      <c r="L2643" t="s">
        <v>35</v>
      </c>
      <c r="M2643" t="s">
        <v>78</v>
      </c>
      <c r="N2643" s="4" t="s">
        <v>14061</v>
      </c>
      <c r="O2643" s="4" t="s">
        <v>75</v>
      </c>
      <c r="P2643" s="4" t="s">
        <v>14079</v>
      </c>
      <c r="Q2643" s="5">
        <f>DATE(ecommerce_dataset_updated[[#This Row],[YYYY]],ecommerce_dataset_updated[[#This Row],[MM]],ecommerce_dataset_updated[[#This Row],[DD]])</f>
        <v>45586</v>
      </c>
      <c r="R2643" s="6" t="str">
        <f>TEXT(ecommerce_dataset_updated[[#This Row],['[Purchase_Date']]], "mmm")</f>
        <v>Oct</v>
      </c>
      <c r="S2643" s="6" t="str">
        <f>TEXT(ecommerce_dataset_updated[[#This Row],['[Purchase_Date']]], "ddd")</f>
        <v>Mon</v>
      </c>
      <c r="T2643" s="6">
        <f>ecommerce_dataset_updated[[#This Row],[Final_Price(Rs.) _]]-ecommerce_dataset_updated[[#This Row],['[Final_Price(Rs.)']]]</f>
        <v>0</v>
      </c>
      <c r="U2643" s="6" t="b">
        <f xml:space="preserve"> AND(ecommerce_dataset_updated[[#This Row],[Final_Price(Rs.) _]]=ecommerce_dataset_updated[[#This Row],['[Final_Price(Rs.)']]])</f>
        <v>1</v>
      </c>
      <c r="V2643" s="5"/>
    </row>
    <row r="2644" spans="1:22">
      <c r="A2644" t="s">
        <v>10340</v>
      </c>
      <c r="B2644" t="s">
        <v>10341</v>
      </c>
      <c r="C2644" t="s">
        <v>10</v>
      </c>
      <c r="D2644" s="9" t="s">
        <v>10342</v>
      </c>
      <c r="E2644" s="8">
        <f>ecommerce_dataset_updated[[#This Row],[Price (Rs.)]]+0</f>
        <v>59.58</v>
      </c>
      <c r="F2644" s="6" t="s">
        <v>47</v>
      </c>
      <c r="G2644" s="7">
        <f>ecommerce_dataset_updated[[#This Row],[Discount (%)]]+0</f>
        <v>50</v>
      </c>
      <c r="H2644" s="6" t="s">
        <v>10343</v>
      </c>
      <c r="I2644" s="6">
        <f>ecommerce_dataset_updated[[#This Row],['[Price (Rs.)']]]*ecommerce_dataset_updated[[#This Row],['[Discount (%)']]]/100</f>
        <v>29.79</v>
      </c>
      <c r="J2644" s="6">
        <f>ecommerce_dataset_updated[[#This Row],[Final_Price(Rs.)]]+0</f>
        <v>29.79</v>
      </c>
      <c r="K2644" s="6">
        <f xml:space="preserve"> ecommerce_dataset_updated[[#This Row],['[Price (Rs.)']]]-ecommerce_dataset_updated[[#This Row],[Discount Amount _]]</f>
        <v>29.79</v>
      </c>
      <c r="L2644" t="s">
        <v>120</v>
      </c>
      <c r="M2644" t="s">
        <v>140</v>
      </c>
      <c r="N2644" s="4" t="s">
        <v>14068</v>
      </c>
      <c r="O2644" s="4" t="s">
        <v>14055</v>
      </c>
      <c r="P2644" s="4" t="s">
        <v>14079</v>
      </c>
      <c r="Q2644" s="5">
        <f>DATE(ecommerce_dataset_updated[[#This Row],[YYYY]],ecommerce_dataset_updated[[#This Row],[MM]],ecommerce_dataset_updated[[#This Row],[DD]])</f>
        <v>45535</v>
      </c>
      <c r="R2644" s="6" t="str">
        <f>TEXT(ecommerce_dataset_updated[[#This Row],['[Purchase_Date']]], "mmm")</f>
        <v>Aug</v>
      </c>
      <c r="S2644" s="6" t="str">
        <f>TEXT(ecommerce_dataset_updated[[#This Row],['[Purchase_Date']]], "ddd")</f>
        <v>Sat</v>
      </c>
      <c r="T2644" s="6">
        <f>ecommerce_dataset_updated[[#This Row],[Final_Price(Rs.) _]]-ecommerce_dataset_updated[[#This Row],['[Final_Price(Rs.)']]]</f>
        <v>0</v>
      </c>
      <c r="U2644" s="6" t="b">
        <f xml:space="preserve"> AND(ecommerce_dataset_updated[[#This Row],[Final_Price(Rs.) _]]=ecommerce_dataset_updated[[#This Row],['[Final_Price(Rs.)']]])</f>
        <v>1</v>
      </c>
      <c r="V2644" s="5"/>
    </row>
    <row r="2645" spans="1:22">
      <c r="A2645" t="s">
        <v>10344</v>
      </c>
      <c r="B2645" t="s">
        <v>10345</v>
      </c>
      <c r="C2645" t="s">
        <v>45</v>
      </c>
      <c r="D2645" s="9" t="s">
        <v>10346</v>
      </c>
      <c r="E2645" s="8">
        <f>ecommerce_dataset_updated[[#This Row],[Price (Rs.)]]+0</f>
        <v>16.47</v>
      </c>
      <c r="F2645" s="6" t="s">
        <v>53</v>
      </c>
      <c r="G2645" s="7">
        <f>ecommerce_dataset_updated[[#This Row],[Discount (%)]]+0</f>
        <v>5</v>
      </c>
      <c r="H2645" s="6" t="s">
        <v>10347</v>
      </c>
      <c r="I2645" s="6">
        <f>ecommerce_dataset_updated[[#This Row],['[Price (Rs.)']]]*ecommerce_dataset_updated[[#This Row],['[Discount (%)']]]/100</f>
        <v>0.8234999999999999</v>
      </c>
      <c r="J2645" s="6">
        <f>ecommerce_dataset_updated[[#This Row],[Final_Price(Rs.)]]+0</f>
        <v>15.65</v>
      </c>
      <c r="K2645" s="6">
        <f xml:space="preserve"> ecommerce_dataset_updated[[#This Row],['[Price (Rs.)']]]-ecommerce_dataset_updated[[#This Row],[Discount Amount _]]</f>
        <v>15.6465</v>
      </c>
      <c r="L2645" t="s">
        <v>120</v>
      </c>
      <c r="M2645" t="s">
        <v>551</v>
      </c>
      <c r="N2645" s="4" t="s">
        <v>14054</v>
      </c>
      <c r="O2645" s="4" t="s">
        <v>14052</v>
      </c>
      <c r="P2645" s="4" t="s">
        <v>14079</v>
      </c>
      <c r="Q2645" s="5">
        <f>DATE(ecommerce_dataset_updated[[#This Row],[YYYY]],ecommerce_dataset_updated[[#This Row],[MM]],ecommerce_dataset_updated[[#This Row],[DD]])</f>
        <v>45318</v>
      </c>
      <c r="R2645" s="6" t="str">
        <f>TEXT(ecommerce_dataset_updated[[#This Row],['[Purchase_Date']]], "mmm")</f>
        <v>Jan</v>
      </c>
      <c r="S2645" s="6" t="str">
        <f>TEXT(ecommerce_dataset_updated[[#This Row],['[Purchase_Date']]], "ddd")</f>
        <v>Sat</v>
      </c>
      <c r="T2645" s="6">
        <f>ecommerce_dataset_updated[[#This Row],[Final_Price(Rs.) _]]-ecommerce_dataset_updated[[#This Row],['[Final_Price(Rs.)']]]</f>
        <v>-3.5000000000007248E-3</v>
      </c>
      <c r="U2645" s="6" t="b">
        <f xml:space="preserve"> AND(ecommerce_dataset_updated[[#This Row],[Final_Price(Rs.) _]]=ecommerce_dataset_updated[[#This Row],['[Final_Price(Rs.)']]])</f>
        <v>0</v>
      </c>
      <c r="V2645" s="5"/>
    </row>
    <row r="2646" spans="1:22">
      <c r="A2646" t="s">
        <v>10348</v>
      </c>
      <c r="B2646" t="s">
        <v>10349</v>
      </c>
      <c r="C2646" t="s">
        <v>39</v>
      </c>
      <c r="D2646" s="9" t="s">
        <v>10350</v>
      </c>
      <c r="E2646" s="8">
        <f>ecommerce_dataset_updated[[#This Row],[Price (Rs.)]]+0</f>
        <v>166.1</v>
      </c>
      <c r="F2646" s="6" t="s">
        <v>53</v>
      </c>
      <c r="G2646" s="7">
        <f>ecommerce_dataset_updated[[#This Row],[Discount (%)]]+0</f>
        <v>5</v>
      </c>
      <c r="H2646" s="6" t="s">
        <v>10351</v>
      </c>
      <c r="I2646" s="6">
        <f>ecommerce_dataset_updated[[#This Row],['[Price (Rs.)']]]*ecommerce_dataset_updated[[#This Row],['[Discount (%)']]]/100</f>
        <v>8.3049999999999997</v>
      </c>
      <c r="J2646" s="6">
        <f>ecommerce_dataset_updated[[#This Row],[Final_Price(Rs.)]]+0</f>
        <v>157.79</v>
      </c>
      <c r="K2646" s="6">
        <f xml:space="preserve"> ecommerce_dataset_updated[[#This Row],['[Price (Rs.)']]]-ecommerce_dataset_updated[[#This Row],[Discount Amount _]]</f>
        <v>157.79499999999999</v>
      </c>
      <c r="L2646" t="s">
        <v>35</v>
      </c>
      <c r="M2646" t="s">
        <v>191</v>
      </c>
      <c r="N2646" s="4" t="s">
        <v>75</v>
      </c>
      <c r="O2646" s="4" t="s">
        <v>14057</v>
      </c>
      <c r="P2646" s="4" t="s">
        <v>14079</v>
      </c>
      <c r="Q2646" s="5">
        <f>DATE(ecommerce_dataset_updated[[#This Row],[YYYY]],ecommerce_dataset_updated[[#This Row],[MM]],ecommerce_dataset_updated[[#This Row],[DD]])</f>
        <v>45361</v>
      </c>
      <c r="R2646" s="6" t="str">
        <f>TEXT(ecommerce_dataset_updated[[#This Row],['[Purchase_Date']]], "mmm")</f>
        <v>Mar</v>
      </c>
      <c r="S2646" s="6" t="str">
        <f>TEXT(ecommerce_dataset_updated[[#This Row],['[Purchase_Date']]], "ddd")</f>
        <v>Sun</v>
      </c>
      <c r="T2646" s="6">
        <f>ecommerce_dataset_updated[[#This Row],[Final_Price(Rs.) _]]-ecommerce_dataset_updated[[#This Row],['[Final_Price(Rs.)']]]</f>
        <v>4.9999999999954525E-3</v>
      </c>
      <c r="U2646" s="6" t="b">
        <f xml:space="preserve"> AND(ecommerce_dataset_updated[[#This Row],[Final_Price(Rs.) _]]=ecommerce_dataset_updated[[#This Row],['[Final_Price(Rs.)']]])</f>
        <v>0</v>
      </c>
      <c r="V2646" s="5"/>
    </row>
    <row r="2647" spans="1:22">
      <c r="A2647" t="s">
        <v>10352</v>
      </c>
      <c r="B2647" t="s">
        <v>10353</v>
      </c>
      <c r="C2647" t="s">
        <v>32</v>
      </c>
      <c r="D2647" s="9" t="s">
        <v>10354</v>
      </c>
      <c r="E2647" s="8">
        <f>ecommerce_dataset_updated[[#This Row],[Price (Rs.)]]+0</f>
        <v>108.79</v>
      </c>
      <c r="F2647" s="6" t="s">
        <v>75</v>
      </c>
      <c r="G2647" s="7">
        <f>ecommerce_dataset_updated[[#This Row],[Discount (%)]]+0</f>
        <v>10</v>
      </c>
      <c r="H2647" s="6" t="s">
        <v>10355</v>
      </c>
      <c r="I2647" s="6">
        <f>ecommerce_dataset_updated[[#This Row],['[Price (Rs.)']]]*ecommerce_dataset_updated[[#This Row],['[Discount (%)']]]/100</f>
        <v>10.879000000000001</v>
      </c>
      <c r="J2647" s="6">
        <f>ecommerce_dataset_updated[[#This Row],[Final_Price(Rs.)]]+0</f>
        <v>97.91</v>
      </c>
      <c r="K2647" s="6">
        <f xml:space="preserve"> ecommerce_dataset_updated[[#This Row],['[Price (Rs.)']]]-ecommerce_dataset_updated[[#This Row],[Discount Amount _]]</f>
        <v>97.911000000000001</v>
      </c>
      <c r="L2647" t="s">
        <v>120</v>
      </c>
      <c r="M2647" t="s">
        <v>955</v>
      </c>
      <c r="N2647" s="4" t="s">
        <v>2910</v>
      </c>
      <c r="O2647" s="4" t="s">
        <v>14052</v>
      </c>
      <c r="P2647" s="4" t="s">
        <v>14079</v>
      </c>
      <c r="Q2647" s="5">
        <f>DATE(ecommerce_dataset_updated[[#This Row],[YYYY]],ecommerce_dataset_updated[[#This Row],[MM]],ecommerce_dataset_updated[[#This Row],[DD]])</f>
        <v>45305</v>
      </c>
      <c r="R2647" s="6" t="str">
        <f>TEXT(ecommerce_dataset_updated[[#This Row],['[Purchase_Date']]], "mmm")</f>
        <v>Jan</v>
      </c>
      <c r="S2647" s="6" t="str">
        <f>TEXT(ecommerce_dataset_updated[[#This Row],['[Purchase_Date']]], "ddd")</f>
        <v>Sun</v>
      </c>
      <c r="T2647" s="6">
        <f>ecommerce_dataset_updated[[#This Row],[Final_Price(Rs.) _]]-ecommerce_dataset_updated[[#This Row],['[Final_Price(Rs.)']]]</f>
        <v>1.0000000000047748E-3</v>
      </c>
      <c r="U2647" s="6" t="b">
        <f xml:space="preserve"> AND(ecommerce_dataset_updated[[#This Row],[Final_Price(Rs.) _]]=ecommerce_dataset_updated[[#This Row],['[Final_Price(Rs.)']]])</f>
        <v>0</v>
      </c>
      <c r="V2647" s="5"/>
    </row>
    <row r="2648" spans="1:22">
      <c r="A2648" t="s">
        <v>10356</v>
      </c>
      <c r="B2648" t="s">
        <v>10357</v>
      </c>
      <c r="C2648" t="s">
        <v>39</v>
      </c>
      <c r="D2648" s="9" t="s">
        <v>1535</v>
      </c>
      <c r="E2648" s="8">
        <f>ecommerce_dataset_updated[[#This Row],[Price (Rs.)]]+0</f>
        <v>92.56</v>
      </c>
      <c r="F2648" s="6" t="s">
        <v>75</v>
      </c>
      <c r="G2648" s="7">
        <f>ecommerce_dataset_updated[[#This Row],[Discount (%)]]+0</f>
        <v>10</v>
      </c>
      <c r="H2648" s="6" t="s">
        <v>10358</v>
      </c>
      <c r="I2648" s="6">
        <f>ecommerce_dataset_updated[[#This Row],['[Price (Rs.)']]]*ecommerce_dataset_updated[[#This Row],['[Discount (%)']]]/100</f>
        <v>9.2560000000000002</v>
      </c>
      <c r="J2648" s="6">
        <f>ecommerce_dataset_updated[[#This Row],[Final_Price(Rs.)]]+0</f>
        <v>83.3</v>
      </c>
      <c r="K2648" s="6">
        <f xml:space="preserve"> ecommerce_dataset_updated[[#This Row],['[Price (Rs.)']]]-ecommerce_dataset_updated[[#This Row],[Discount Amount _]]</f>
        <v>83.304000000000002</v>
      </c>
      <c r="L2648" t="s">
        <v>120</v>
      </c>
      <c r="M2648" t="s">
        <v>287</v>
      </c>
      <c r="N2648" s="4" t="s">
        <v>14055</v>
      </c>
      <c r="O2648" s="4" t="s">
        <v>14059</v>
      </c>
      <c r="P2648" s="4" t="s">
        <v>14079</v>
      </c>
      <c r="Q2648" s="5">
        <f>DATE(ecommerce_dataset_updated[[#This Row],[YYYY]],ecommerce_dataset_updated[[#This Row],[MM]],ecommerce_dataset_updated[[#This Row],[DD]])</f>
        <v>45420</v>
      </c>
      <c r="R2648" s="6" t="str">
        <f>TEXT(ecommerce_dataset_updated[[#This Row],['[Purchase_Date']]], "mmm")</f>
        <v>May</v>
      </c>
      <c r="S2648" s="6" t="str">
        <f>TEXT(ecommerce_dataset_updated[[#This Row],['[Purchase_Date']]], "ddd")</f>
        <v>Wed</v>
      </c>
      <c r="T2648" s="6">
        <f>ecommerce_dataset_updated[[#This Row],[Final_Price(Rs.) _]]-ecommerce_dataset_updated[[#This Row],['[Final_Price(Rs.)']]]</f>
        <v>4.0000000000048885E-3</v>
      </c>
      <c r="U2648" s="6" t="b">
        <f xml:space="preserve"> AND(ecommerce_dataset_updated[[#This Row],[Final_Price(Rs.) _]]=ecommerce_dataset_updated[[#This Row],['[Final_Price(Rs.)']]])</f>
        <v>0</v>
      </c>
      <c r="V2648" s="5"/>
    </row>
    <row r="2649" spans="1:22">
      <c r="A2649" t="s">
        <v>10359</v>
      </c>
      <c r="B2649" t="s">
        <v>10360</v>
      </c>
      <c r="C2649" t="s">
        <v>32</v>
      </c>
      <c r="D2649" s="9" t="s">
        <v>10361</v>
      </c>
      <c r="E2649" s="8">
        <f>ecommerce_dataset_updated[[#This Row],[Price (Rs.)]]+0</f>
        <v>94.31</v>
      </c>
      <c r="F2649" s="6" t="s">
        <v>12</v>
      </c>
      <c r="G2649" s="7">
        <f>ecommerce_dataset_updated[[#This Row],[Discount (%)]]+0</f>
        <v>15</v>
      </c>
      <c r="H2649" s="6" t="s">
        <v>10362</v>
      </c>
      <c r="I2649" s="6">
        <f>ecommerce_dataset_updated[[#This Row],['[Price (Rs.)']]]*ecommerce_dataset_updated[[#This Row],['[Discount (%)']]]/100</f>
        <v>14.146500000000001</v>
      </c>
      <c r="J2649" s="6">
        <f>ecommerce_dataset_updated[[#This Row],[Final_Price(Rs.)]]+0</f>
        <v>80.16</v>
      </c>
      <c r="K2649" s="6">
        <f xml:space="preserve"> ecommerce_dataset_updated[[#This Row],['[Price (Rs.)']]]-ecommerce_dataset_updated[[#This Row],[Discount Amount _]]</f>
        <v>80.163499999999999</v>
      </c>
      <c r="L2649" t="s">
        <v>35</v>
      </c>
      <c r="M2649" t="s">
        <v>3231</v>
      </c>
      <c r="N2649" s="4" t="s">
        <v>14059</v>
      </c>
      <c r="O2649" s="4" t="s">
        <v>14057</v>
      </c>
      <c r="P2649" s="4" t="s">
        <v>14079</v>
      </c>
      <c r="Q2649" s="5">
        <f>DATE(ecommerce_dataset_updated[[#This Row],[YYYY]],ecommerce_dataset_updated[[#This Row],[MM]],ecommerce_dataset_updated[[#This Row],[DD]])</f>
        <v>45356</v>
      </c>
      <c r="R2649" s="6" t="str">
        <f>TEXT(ecommerce_dataset_updated[[#This Row],['[Purchase_Date']]], "mmm")</f>
        <v>Mar</v>
      </c>
      <c r="S2649" s="6" t="str">
        <f>TEXT(ecommerce_dataset_updated[[#This Row],['[Purchase_Date']]], "ddd")</f>
        <v>Tue</v>
      </c>
      <c r="T2649" s="6">
        <f>ecommerce_dataset_updated[[#This Row],[Final_Price(Rs.) _]]-ecommerce_dataset_updated[[#This Row],['[Final_Price(Rs.)']]]</f>
        <v>3.5000000000025011E-3</v>
      </c>
      <c r="U2649" s="6" t="b">
        <f xml:space="preserve"> AND(ecommerce_dataset_updated[[#This Row],[Final_Price(Rs.) _]]=ecommerce_dataset_updated[[#This Row],['[Final_Price(Rs.)']]])</f>
        <v>0</v>
      </c>
      <c r="V2649" s="5"/>
    </row>
    <row r="2650" spans="1:22">
      <c r="A2650" t="s">
        <v>10363</v>
      </c>
      <c r="B2650" t="s">
        <v>10364</v>
      </c>
      <c r="C2650" t="s">
        <v>68</v>
      </c>
      <c r="D2650" s="9" t="s">
        <v>10365</v>
      </c>
      <c r="E2650" s="8">
        <f>ecommerce_dataset_updated[[#This Row],[Price (Rs.)]]+0</f>
        <v>32.71</v>
      </c>
      <c r="F2650" s="6" t="s">
        <v>47</v>
      </c>
      <c r="G2650" s="7">
        <f>ecommerce_dataset_updated[[#This Row],[Discount (%)]]+0</f>
        <v>50</v>
      </c>
      <c r="H2650" s="6" t="s">
        <v>10366</v>
      </c>
      <c r="I2650" s="6">
        <f>ecommerce_dataset_updated[[#This Row],['[Price (Rs.)']]]*ecommerce_dataset_updated[[#This Row],['[Discount (%)']]]/100</f>
        <v>16.355</v>
      </c>
      <c r="J2650" s="6">
        <f>ecommerce_dataset_updated[[#This Row],[Final_Price(Rs.)]]+0</f>
        <v>16.36</v>
      </c>
      <c r="K2650" s="6">
        <f xml:space="preserve"> ecommerce_dataset_updated[[#This Row],['[Price (Rs.)']]]-ecommerce_dataset_updated[[#This Row],[Discount Amount _]]</f>
        <v>16.355</v>
      </c>
      <c r="L2650" t="s">
        <v>35</v>
      </c>
      <c r="M2650" t="s">
        <v>191</v>
      </c>
      <c r="N2650" s="4" t="s">
        <v>75</v>
      </c>
      <c r="O2650" s="4" t="s">
        <v>14057</v>
      </c>
      <c r="P2650" s="4" t="s">
        <v>14079</v>
      </c>
      <c r="Q2650" s="5">
        <f>DATE(ecommerce_dataset_updated[[#This Row],[YYYY]],ecommerce_dataset_updated[[#This Row],[MM]],ecommerce_dataset_updated[[#This Row],[DD]])</f>
        <v>45361</v>
      </c>
      <c r="R2650" s="6" t="str">
        <f>TEXT(ecommerce_dataset_updated[[#This Row],['[Purchase_Date']]], "mmm")</f>
        <v>Mar</v>
      </c>
      <c r="S2650" s="6" t="str">
        <f>TEXT(ecommerce_dataset_updated[[#This Row],['[Purchase_Date']]], "ddd")</f>
        <v>Sun</v>
      </c>
      <c r="T2650" s="6">
        <f>ecommerce_dataset_updated[[#This Row],[Final_Price(Rs.) _]]-ecommerce_dataset_updated[[#This Row],['[Final_Price(Rs.)']]]</f>
        <v>-4.9999999999990052E-3</v>
      </c>
      <c r="U2650" s="6" t="b">
        <f xml:space="preserve"> AND(ecommerce_dataset_updated[[#This Row],[Final_Price(Rs.) _]]=ecommerce_dataset_updated[[#This Row],['[Final_Price(Rs.)']]])</f>
        <v>0</v>
      </c>
      <c r="V2650" s="5"/>
    </row>
    <row r="2651" spans="1:22">
      <c r="A2651" t="s">
        <v>10367</v>
      </c>
      <c r="B2651" t="s">
        <v>10368</v>
      </c>
      <c r="C2651" t="s">
        <v>45</v>
      </c>
      <c r="D2651" s="9" t="s">
        <v>10369</v>
      </c>
      <c r="E2651" s="8">
        <f>ecommerce_dataset_updated[[#This Row],[Price (Rs.)]]+0</f>
        <v>324.64999999999998</v>
      </c>
      <c r="F2651" s="6" t="s">
        <v>26</v>
      </c>
      <c r="G2651" s="7">
        <f>ecommerce_dataset_updated[[#This Row],[Discount (%)]]+0</f>
        <v>25</v>
      </c>
      <c r="H2651" s="6" t="s">
        <v>10370</v>
      </c>
      <c r="I2651" s="6">
        <f>ecommerce_dataset_updated[[#This Row],['[Price (Rs.)']]]*ecommerce_dataset_updated[[#This Row],['[Discount (%)']]]/100</f>
        <v>81.162499999999994</v>
      </c>
      <c r="J2651" s="6">
        <f>ecommerce_dataset_updated[[#This Row],[Final_Price(Rs.)]]+0</f>
        <v>243.49</v>
      </c>
      <c r="K2651" s="6">
        <f xml:space="preserve"> ecommerce_dataset_updated[[#This Row],['[Price (Rs.)']]]-ecommerce_dataset_updated[[#This Row],[Discount Amount _]]</f>
        <v>243.48749999999998</v>
      </c>
      <c r="L2651" t="s">
        <v>77</v>
      </c>
      <c r="M2651" t="s">
        <v>55</v>
      </c>
      <c r="N2651" s="4" t="s">
        <v>14056</v>
      </c>
      <c r="O2651" s="4" t="s">
        <v>14057</v>
      </c>
      <c r="P2651" s="4" t="s">
        <v>14079</v>
      </c>
      <c r="Q2651" s="5">
        <f>DATE(ecommerce_dataset_updated[[#This Row],[YYYY]],ecommerce_dataset_updated[[#This Row],[MM]],ecommerce_dataset_updated[[#This Row],[DD]])</f>
        <v>45379</v>
      </c>
      <c r="R2651" s="6" t="str">
        <f>TEXT(ecommerce_dataset_updated[[#This Row],['[Purchase_Date']]], "mmm")</f>
        <v>Mar</v>
      </c>
      <c r="S2651" s="6" t="str">
        <f>TEXT(ecommerce_dataset_updated[[#This Row],['[Purchase_Date']]], "ddd")</f>
        <v>Thu</v>
      </c>
      <c r="T2651" s="6">
        <f>ecommerce_dataset_updated[[#This Row],[Final_Price(Rs.) _]]-ecommerce_dataset_updated[[#This Row],['[Final_Price(Rs.)']]]</f>
        <v>-2.500000000026148E-3</v>
      </c>
      <c r="U2651" s="6" t="b">
        <f xml:space="preserve"> AND(ecommerce_dataset_updated[[#This Row],[Final_Price(Rs.) _]]=ecommerce_dataset_updated[[#This Row],['[Final_Price(Rs.)']]])</f>
        <v>0</v>
      </c>
      <c r="V2651" s="5"/>
    </row>
    <row r="2652" spans="1:22">
      <c r="A2652" t="s">
        <v>10371</v>
      </c>
      <c r="B2652" t="s">
        <v>10372</v>
      </c>
      <c r="C2652" t="s">
        <v>39</v>
      </c>
      <c r="D2652" s="9" t="s">
        <v>10373</v>
      </c>
      <c r="E2652" s="8">
        <f>ecommerce_dataset_updated[[#This Row],[Price (Rs.)]]+0</f>
        <v>413.11</v>
      </c>
      <c r="F2652" s="6" t="s">
        <v>26</v>
      </c>
      <c r="G2652" s="7">
        <f>ecommerce_dataset_updated[[#This Row],[Discount (%)]]+0</f>
        <v>25</v>
      </c>
      <c r="H2652" s="6" t="s">
        <v>10374</v>
      </c>
      <c r="I2652" s="6">
        <f>ecommerce_dataset_updated[[#This Row],['[Price (Rs.)']]]*ecommerce_dataset_updated[[#This Row],['[Discount (%)']]]/100</f>
        <v>103.2775</v>
      </c>
      <c r="J2652" s="6">
        <f>ecommerce_dataset_updated[[#This Row],[Final_Price(Rs.)]]+0</f>
        <v>309.83</v>
      </c>
      <c r="K2652" s="6">
        <f xml:space="preserve"> ecommerce_dataset_updated[[#This Row],['[Price (Rs.)']]]-ecommerce_dataset_updated[[#This Row],[Discount Amount _]]</f>
        <v>309.83249999999998</v>
      </c>
      <c r="L2652" t="s">
        <v>77</v>
      </c>
      <c r="M2652" t="s">
        <v>464</v>
      </c>
      <c r="N2652" s="4" t="s">
        <v>14059</v>
      </c>
      <c r="O2652" s="4" t="s">
        <v>75</v>
      </c>
      <c r="P2652" s="4" t="s">
        <v>14079</v>
      </c>
      <c r="Q2652" s="5">
        <f>DATE(ecommerce_dataset_updated[[#This Row],[YYYY]],ecommerce_dataset_updated[[#This Row],[MM]],ecommerce_dataset_updated[[#This Row],[DD]])</f>
        <v>45570</v>
      </c>
      <c r="R2652" s="6" t="str">
        <f>TEXT(ecommerce_dataset_updated[[#This Row],['[Purchase_Date']]], "mmm")</f>
        <v>Oct</v>
      </c>
      <c r="S2652" s="6" t="str">
        <f>TEXT(ecommerce_dataset_updated[[#This Row],['[Purchase_Date']]], "ddd")</f>
        <v>Sat</v>
      </c>
      <c r="T2652" s="6">
        <f>ecommerce_dataset_updated[[#This Row],[Final_Price(Rs.) _]]-ecommerce_dataset_updated[[#This Row],['[Final_Price(Rs.)']]]</f>
        <v>2.4999999999977263E-3</v>
      </c>
      <c r="U2652" s="6" t="b">
        <f xml:space="preserve"> AND(ecommerce_dataset_updated[[#This Row],[Final_Price(Rs.) _]]=ecommerce_dataset_updated[[#This Row],['[Final_Price(Rs.)']]])</f>
        <v>0</v>
      </c>
      <c r="V2652" s="5"/>
    </row>
    <row r="2653" spans="1:22">
      <c r="A2653" t="s">
        <v>10375</v>
      </c>
      <c r="B2653" t="s">
        <v>10376</v>
      </c>
      <c r="C2653" t="s">
        <v>39</v>
      </c>
      <c r="D2653" s="9" t="s">
        <v>10377</v>
      </c>
      <c r="E2653" s="8">
        <f>ecommerce_dataset_updated[[#This Row],[Price (Rs.)]]+0</f>
        <v>449.76</v>
      </c>
      <c r="F2653" s="6" t="s">
        <v>12</v>
      </c>
      <c r="G2653" s="7">
        <f>ecommerce_dataset_updated[[#This Row],[Discount (%)]]+0</f>
        <v>15</v>
      </c>
      <c r="H2653" s="6" t="s">
        <v>10378</v>
      </c>
      <c r="I2653" s="6">
        <f>ecommerce_dataset_updated[[#This Row],['[Price (Rs.)']]]*ecommerce_dataset_updated[[#This Row],['[Discount (%)']]]/100</f>
        <v>67.463999999999999</v>
      </c>
      <c r="J2653" s="6">
        <f>ecommerce_dataset_updated[[#This Row],[Final_Price(Rs.)]]+0</f>
        <v>382.3</v>
      </c>
      <c r="K2653" s="6">
        <f xml:space="preserve"> ecommerce_dataset_updated[[#This Row],['[Price (Rs.)']]]-ecommerce_dataset_updated[[#This Row],[Discount Amount _]]</f>
        <v>382.29599999999999</v>
      </c>
      <c r="L2653" t="s">
        <v>14</v>
      </c>
      <c r="M2653" t="s">
        <v>816</v>
      </c>
      <c r="N2653" s="4" t="s">
        <v>14057</v>
      </c>
      <c r="O2653" s="4" t="s">
        <v>14067</v>
      </c>
      <c r="P2653" s="4" t="s">
        <v>14079</v>
      </c>
      <c r="Q2653" s="5">
        <f>DATE(ecommerce_dataset_updated[[#This Row],[YYYY]],ecommerce_dataset_updated[[#This Row],[MM]],ecommerce_dataset_updated[[#This Row],[DD]])</f>
        <v>45476</v>
      </c>
      <c r="R2653" s="6" t="str">
        <f>TEXT(ecommerce_dataset_updated[[#This Row],['[Purchase_Date']]], "mmm")</f>
        <v>Jul</v>
      </c>
      <c r="S2653" s="6" t="str">
        <f>TEXT(ecommerce_dataset_updated[[#This Row],['[Purchase_Date']]], "ddd")</f>
        <v>Wed</v>
      </c>
      <c r="T2653" s="6">
        <f>ecommerce_dataset_updated[[#This Row],[Final_Price(Rs.) _]]-ecommerce_dataset_updated[[#This Row],['[Final_Price(Rs.)']]]</f>
        <v>-4.0000000000190994E-3</v>
      </c>
      <c r="U2653" s="6" t="b">
        <f xml:space="preserve"> AND(ecommerce_dataset_updated[[#This Row],[Final_Price(Rs.) _]]=ecommerce_dataset_updated[[#This Row],['[Final_Price(Rs.)']]])</f>
        <v>0</v>
      </c>
      <c r="V2653" s="5"/>
    </row>
    <row r="2654" spans="1:22">
      <c r="A2654" t="s">
        <v>10379</v>
      </c>
      <c r="B2654" t="s">
        <v>10380</v>
      </c>
      <c r="C2654" t="s">
        <v>32</v>
      </c>
      <c r="D2654" s="9" t="s">
        <v>10381</v>
      </c>
      <c r="E2654" s="8">
        <f>ecommerce_dataset_updated[[#This Row],[Price (Rs.)]]+0</f>
        <v>340.1</v>
      </c>
      <c r="F2654" s="6" t="s">
        <v>75</v>
      </c>
      <c r="G2654" s="7">
        <f>ecommerce_dataset_updated[[#This Row],[Discount (%)]]+0</f>
        <v>10</v>
      </c>
      <c r="H2654" s="6" t="s">
        <v>10382</v>
      </c>
      <c r="I2654" s="6">
        <f>ecommerce_dataset_updated[[#This Row],['[Price (Rs.)']]]*ecommerce_dataset_updated[[#This Row],['[Discount (%)']]]/100</f>
        <v>34.01</v>
      </c>
      <c r="J2654" s="6">
        <f>ecommerce_dataset_updated[[#This Row],[Final_Price(Rs.)]]+0</f>
        <v>306.08999999999997</v>
      </c>
      <c r="K2654" s="6">
        <f xml:space="preserve"> ecommerce_dataset_updated[[#This Row],['[Price (Rs.)']]]-ecommerce_dataset_updated[[#This Row],[Discount Amount _]]</f>
        <v>306.09000000000003</v>
      </c>
      <c r="L2654" t="s">
        <v>77</v>
      </c>
      <c r="M2654" t="s">
        <v>22</v>
      </c>
      <c r="N2654" s="4" t="s">
        <v>14050</v>
      </c>
      <c r="O2654" s="4" t="s">
        <v>14051</v>
      </c>
      <c r="P2654" s="4" t="s">
        <v>14079</v>
      </c>
      <c r="Q2654" s="5">
        <f>DATE(ecommerce_dataset_updated[[#This Row],[YYYY]],ecommerce_dataset_updated[[#This Row],[MM]],ecommerce_dataset_updated[[#This Row],[DD]])</f>
        <v>45331</v>
      </c>
      <c r="R2654" s="6" t="str">
        <f>TEXT(ecommerce_dataset_updated[[#This Row],['[Purchase_Date']]], "mmm")</f>
        <v>Feb</v>
      </c>
      <c r="S2654" s="6" t="str">
        <f>TEXT(ecommerce_dataset_updated[[#This Row],['[Purchase_Date']]], "ddd")</f>
        <v>Fri</v>
      </c>
      <c r="T2654" s="6">
        <f>ecommerce_dataset_updated[[#This Row],[Final_Price(Rs.) _]]-ecommerce_dataset_updated[[#This Row],['[Final_Price(Rs.)']]]</f>
        <v>0</v>
      </c>
      <c r="U2654" s="6" t="b">
        <f xml:space="preserve"> AND(ecommerce_dataset_updated[[#This Row],[Final_Price(Rs.) _]]=ecommerce_dataset_updated[[#This Row],['[Final_Price(Rs.)']]])</f>
        <v>1</v>
      </c>
      <c r="V2654" s="5"/>
    </row>
    <row r="2655" spans="1:22">
      <c r="A2655" t="s">
        <v>10383</v>
      </c>
      <c r="B2655" t="s">
        <v>10384</v>
      </c>
      <c r="C2655" t="s">
        <v>32</v>
      </c>
      <c r="D2655" s="9" t="s">
        <v>10385</v>
      </c>
      <c r="E2655" s="8">
        <f>ecommerce_dataset_updated[[#This Row],[Price (Rs.)]]+0</f>
        <v>437.3</v>
      </c>
      <c r="F2655" s="6" t="s">
        <v>107</v>
      </c>
      <c r="G2655" s="7">
        <f>ecommerce_dataset_updated[[#This Row],[Discount (%)]]+0</f>
        <v>0</v>
      </c>
      <c r="H2655" s="6" t="s">
        <v>10385</v>
      </c>
      <c r="I2655" s="6">
        <f>ecommerce_dataset_updated[[#This Row],['[Price (Rs.)']]]*ecommerce_dataset_updated[[#This Row],['[Discount (%)']]]/100</f>
        <v>0</v>
      </c>
      <c r="J2655" s="6">
        <f>ecommerce_dataset_updated[[#This Row],[Final_Price(Rs.)]]+0</f>
        <v>437.3</v>
      </c>
      <c r="K2655" s="6">
        <f xml:space="preserve"> ecommerce_dataset_updated[[#This Row],['[Price (Rs.)']]]-ecommerce_dataset_updated[[#This Row],[Discount Amount _]]</f>
        <v>437.3</v>
      </c>
      <c r="L2655" t="s">
        <v>120</v>
      </c>
      <c r="M2655" t="s">
        <v>774</v>
      </c>
      <c r="N2655" s="4" t="s">
        <v>14070</v>
      </c>
      <c r="O2655" s="4" t="s">
        <v>14055</v>
      </c>
      <c r="P2655" s="4" t="s">
        <v>14079</v>
      </c>
      <c r="Q2655" s="5">
        <f>DATE(ecommerce_dataset_updated[[#This Row],[YYYY]],ecommerce_dataset_updated[[#This Row],[MM]],ecommerce_dataset_updated[[#This Row],[DD]])</f>
        <v>45522</v>
      </c>
      <c r="R2655" s="6" t="str">
        <f>TEXT(ecommerce_dataset_updated[[#This Row],['[Purchase_Date']]], "mmm")</f>
        <v>Aug</v>
      </c>
      <c r="S2655" s="6" t="str">
        <f>TEXT(ecommerce_dataset_updated[[#This Row],['[Purchase_Date']]], "ddd")</f>
        <v>Sun</v>
      </c>
      <c r="T2655" s="6">
        <f>ecommerce_dataset_updated[[#This Row],[Final_Price(Rs.) _]]-ecommerce_dataset_updated[[#This Row],['[Final_Price(Rs.)']]]</f>
        <v>0</v>
      </c>
      <c r="U2655" s="6" t="b">
        <f xml:space="preserve"> AND(ecommerce_dataset_updated[[#This Row],[Final_Price(Rs.) _]]=ecommerce_dataset_updated[[#This Row],['[Final_Price(Rs.)']]])</f>
        <v>1</v>
      </c>
      <c r="V2655" s="5"/>
    </row>
    <row r="2656" spans="1:22">
      <c r="A2656" t="s">
        <v>10386</v>
      </c>
      <c r="B2656" t="s">
        <v>10387</v>
      </c>
      <c r="C2656" t="s">
        <v>18</v>
      </c>
      <c r="D2656" s="9" t="s">
        <v>10388</v>
      </c>
      <c r="E2656" s="8">
        <f>ecommerce_dataset_updated[[#This Row],[Price (Rs.)]]+0</f>
        <v>21.26</v>
      </c>
      <c r="F2656" s="6" t="s">
        <v>12</v>
      </c>
      <c r="G2656" s="7">
        <f>ecommerce_dataset_updated[[#This Row],[Discount (%)]]+0</f>
        <v>15</v>
      </c>
      <c r="H2656" s="6" t="s">
        <v>10389</v>
      </c>
      <c r="I2656" s="6">
        <f>ecommerce_dataset_updated[[#This Row],['[Price (Rs.)']]]*ecommerce_dataset_updated[[#This Row],['[Discount (%)']]]/100</f>
        <v>3.1890000000000005</v>
      </c>
      <c r="J2656" s="6">
        <f>ecommerce_dataset_updated[[#This Row],[Final_Price(Rs.)]]+0</f>
        <v>18.07</v>
      </c>
      <c r="K2656" s="6">
        <f xml:space="preserve"> ecommerce_dataset_updated[[#This Row],['[Price (Rs.)']]]-ecommerce_dataset_updated[[#This Row],[Discount Amount _]]</f>
        <v>18.071000000000002</v>
      </c>
      <c r="L2656" t="s">
        <v>14</v>
      </c>
      <c r="M2656" t="s">
        <v>932</v>
      </c>
      <c r="N2656" s="4" t="s">
        <v>2910</v>
      </c>
      <c r="O2656" s="4" t="s">
        <v>14049</v>
      </c>
      <c r="P2656" s="4" t="s">
        <v>14079</v>
      </c>
      <c r="Q2656" s="5">
        <f>DATE(ecommerce_dataset_updated[[#This Row],[YYYY]],ecommerce_dataset_updated[[#This Row],[MM]],ecommerce_dataset_updated[[#This Row],[DD]])</f>
        <v>45610</v>
      </c>
      <c r="R2656" s="6" t="str">
        <f>TEXT(ecommerce_dataset_updated[[#This Row],['[Purchase_Date']]], "mmm")</f>
        <v>Nov</v>
      </c>
      <c r="S2656" s="6" t="str">
        <f>TEXT(ecommerce_dataset_updated[[#This Row],['[Purchase_Date']]], "ddd")</f>
        <v>Thu</v>
      </c>
      <c r="T2656" s="6">
        <f>ecommerce_dataset_updated[[#This Row],[Final_Price(Rs.) _]]-ecommerce_dataset_updated[[#This Row],['[Final_Price(Rs.)']]]</f>
        <v>1.0000000000012221E-3</v>
      </c>
      <c r="U2656" s="6" t="b">
        <f xml:space="preserve"> AND(ecommerce_dataset_updated[[#This Row],[Final_Price(Rs.) _]]=ecommerce_dataset_updated[[#This Row],['[Final_Price(Rs.)']]])</f>
        <v>0</v>
      </c>
      <c r="V2656" s="5"/>
    </row>
    <row r="2657" spans="1:22">
      <c r="A2657" t="s">
        <v>10390</v>
      </c>
      <c r="B2657" t="s">
        <v>10391</v>
      </c>
      <c r="C2657" t="s">
        <v>68</v>
      </c>
      <c r="D2657" s="9" t="s">
        <v>10392</v>
      </c>
      <c r="E2657" s="8">
        <f>ecommerce_dataset_updated[[#This Row],[Price (Rs.)]]+0</f>
        <v>123.34</v>
      </c>
      <c r="F2657" s="6" t="s">
        <v>154</v>
      </c>
      <c r="G2657" s="7">
        <f>ecommerce_dataset_updated[[#This Row],[Discount (%)]]+0</f>
        <v>30</v>
      </c>
      <c r="H2657" s="6" t="s">
        <v>10393</v>
      </c>
      <c r="I2657" s="6">
        <f>ecommerce_dataset_updated[[#This Row],['[Price (Rs.)']]]*ecommerce_dataset_updated[[#This Row],['[Discount (%)']]]/100</f>
        <v>37.002000000000002</v>
      </c>
      <c r="J2657" s="6">
        <f>ecommerce_dataset_updated[[#This Row],[Final_Price(Rs.)]]+0</f>
        <v>86.34</v>
      </c>
      <c r="K2657" s="6">
        <f xml:space="preserve"> ecommerce_dataset_updated[[#This Row],['[Price (Rs.)']]]-ecommerce_dataset_updated[[#This Row],[Discount Amount _]]</f>
        <v>86.337999999999994</v>
      </c>
      <c r="L2657" t="s">
        <v>120</v>
      </c>
      <c r="M2657" t="s">
        <v>244</v>
      </c>
      <c r="N2657" s="4" t="s">
        <v>12</v>
      </c>
      <c r="O2657" s="4" t="s">
        <v>14050</v>
      </c>
      <c r="P2657" s="4" t="s">
        <v>14079</v>
      </c>
      <c r="Q2657" s="5">
        <f>DATE(ecommerce_dataset_updated[[#This Row],[YYYY]],ecommerce_dataset_updated[[#This Row],[MM]],ecommerce_dataset_updated[[#This Row],[DD]])</f>
        <v>45550</v>
      </c>
      <c r="R2657" s="6" t="str">
        <f>TEXT(ecommerce_dataset_updated[[#This Row],['[Purchase_Date']]], "mmm")</f>
        <v>Sep</v>
      </c>
      <c r="S2657" s="6" t="str">
        <f>TEXT(ecommerce_dataset_updated[[#This Row],['[Purchase_Date']]], "ddd")</f>
        <v>Sun</v>
      </c>
      <c r="T2657" s="6">
        <f>ecommerce_dataset_updated[[#This Row],[Final_Price(Rs.) _]]-ecommerce_dataset_updated[[#This Row],['[Final_Price(Rs.)']]]</f>
        <v>-2.0000000000095497E-3</v>
      </c>
      <c r="U2657" s="6" t="b">
        <f xml:space="preserve"> AND(ecommerce_dataset_updated[[#This Row],[Final_Price(Rs.) _]]=ecommerce_dataset_updated[[#This Row],['[Final_Price(Rs.)']]])</f>
        <v>0</v>
      </c>
      <c r="V2657" s="5"/>
    </row>
    <row r="2658" spans="1:22">
      <c r="A2658" t="s">
        <v>10394</v>
      </c>
      <c r="B2658" t="s">
        <v>10395</v>
      </c>
      <c r="C2658" t="s">
        <v>114</v>
      </c>
      <c r="D2658" s="9" t="s">
        <v>3049</v>
      </c>
      <c r="E2658" s="8">
        <f>ecommerce_dataset_updated[[#This Row],[Price (Rs.)]]+0</f>
        <v>181.26</v>
      </c>
      <c r="F2658" s="6" t="s">
        <v>47</v>
      </c>
      <c r="G2658" s="7">
        <f>ecommerce_dataset_updated[[#This Row],[Discount (%)]]+0</f>
        <v>50</v>
      </c>
      <c r="H2658" s="6" t="s">
        <v>3050</v>
      </c>
      <c r="I2658" s="6">
        <f>ecommerce_dataset_updated[[#This Row],['[Price (Rs.)']]]*ecommerce_dataset_updated[[#This Row],['[Discount (%)']]]/100</f>
        <v>90.63</v>
      </c>
      <c r="J2658" s="6">
        <f>ecommerce_dataset_updated[[#This Row],[Final_Price(Rs.)]]+0</f>
        <v>90.63</v>
      </c>
      <c r="K2658" s="6">
        <f xml:space="preserve"> ecommerce_dataset_updated[[#This Row],['[Price (Rs.)']]]-ecommerce_dataset_updated[[#This Row],[Discount Amount _]]</f>
        <v>90.63</v>
      </c>
      <c r="L2658" t="s">
        <v>77</v>
      </c>
      <c r="M2658" t="s">
        <v>541</v>
      </c>
      <c r="N2658" s="4" t="s">
        <v>14059</v>
      </c>
      <c r="O2658" s="4" t="s">
        <v>14050</v>
      </c>
      <c r="P2658" s="4" t="s">
        <v>14079</v>
      </c>
      <c r="Q2658" s="5">
        <f>DATE(ecommerce_dataset_updated[[#This Row],[YYYY]],ecommerce_dataset_updated[[#This Row],[MM]],ecommerce_dataset_updated[[#This Row],[DD]])</f>
        <v>45540</v>
      </c>
      <c r="R2658" s="6" t="str">
        <f>TEXT(ecommerce_dataset_updated[[#This Row],['[Purchase_Date']]], "mmm")</f>
        <v>Sep</v>
      </c>
      <c r="S2658" s="6" t="str">
        <f>TEXT(ecommerce_dataset_updated[[#This Row],['[Purchase_Date']]], "ddd")</f>
        <v>Thu</v>
      </c>
      <c r="T2658" s="6">
        <f>ecommerce_dataset_updated[[#This Row],[Final_Price(Rs.) _]]-ecommerce_dataset_updated[[#This Row],['[Final_Price(Rs.)']]]</f>
        <v>0</v>
      </c>
      <c r="U2658" s="6" t="b">
        <f xml:space="preserve"> AND(ecommerce_dataset_updated[[#This Row],[Final_Price(Rs.) _]]=ecommerce_dataset_updated[[#This Row],['[Final_Price(Rs.)']]])</f>
        <v>1</v>
      </c>
      <c r="V2658" s="5"/>
    </row>
    <row r="2659" spans="1:22">
      <c r="A2659" t="s">
        <v>10396</v>
      </c>
      <c r="B2659" t="s">
        <v>10397</v>
      </c>
      <c r="C2659" t="s">
        <v>68</v>
      </c>
      <c r="D2659" s="9" t="s">
        <v>10398</v>
      </c>
      <c r="E2659" s="8">
        <f>ecommerce_dataset_updated[[#This Row],[Price (Rs.)]]+0</f>
        <v>16.559999999999999</v>
      </c>
      <c r="F2659" s="6" t="s">
        <v>26</v>
      </c>
      <c r="G2659" s="7">
        <f>ecommerce_dataset_updated[[#This Row],[Discount (%)]]+0</f>
        <v>25</v>
      </c>
      <c r="H2659" s="6" t="s">
        <v>10399</v>
      </c>
      <c r="I2659" s="6">
        <f>ecommerce_dataset_updated[[#This Row],['[Price (Rs.)']]]*ecommerce_dataset_updated[[#This Row],['[Discount (%)']]]/100</f>
        <v>4.1399999999999997</v>
      </c>
      <c r="J2659" s="6">
        <f>ecommerce_dataset_updated[[#This Row],[Final_Price(Rs.)]]+0</f>
        <v>12.42</v>
      </c>
      <c r="K2659" s="6">
        <f xml:space="preserve"> ecommerce_dataset_updated[[#This Row],['[Price (Rs.)']]]-ecommerce_dataset_updated[[#This Row],[Discount Amount _]]</f>
        <v>12.419999999999998</v>
      </c>
      <c r="L2659" t="s">
        <v>28</v>
      </c>
      <c r="M2659" t="s">
        <v>1586</v>
      </c>
      <c r="N2659" s="4" t="s">
        <v>14059</v>
      </c>
      <c r="O2659" s="4" t="s">
        <v>14053</v>
      </c>
      <c r="P2659" s="4" t="s">
        <v>14079</v>
      </c>
      <c r="Q2659" s="5">
        <f>DATE(ecommerce_dataset_updated[[#This Row],[YYYY]],ecommerce_dataset_updated[[#This Row],[MM]],ecommerce_dataset_updated[[#This Row],[DD]])</f>
        <v>45387</v>
      </c>
      <c r="R2659" s="6" t="str">
        <f>TEXT(ecommerce_dataset_updated[[#This Row],['[Purchase_Date']]], "mmm")</f>
        <v>Apr</v>
      </c>
      <c r="S2659" s="6" t="str">
        <f>TEXT(ecommerce_dataset_updated[[#This Row],['[Purchase_Date']]], "ddd")</f>
        <v>Fri</v>
      </c>
      <c r="T2659" s="6">
        <f>ecommerce_dataset_updated[[#This Row],[Final_Price(Rs.) _]]-ecommerce_dataset_updated[[#This Row],['[Final_Price(Rs.)']]]</f>
        <v>0</v>
      </c>
      <c r="U2659" s="6" t="b">
        <f xml:space="preserve"> AND(ecommerce_dataset_updated[[#This Row],[Final_Price(Rs.) _]]=ecommerce_dataset_updated[[#This Row],['[Final_Price(Rs.)']]])</f>
        <v>1</v>
      </c>
      <c r="V2659" s="5"/>
    </row>
    <row r="2660" spans="1:22">
      <c r="A2660" t="s">
        <v>10400</v>
      </c>
      <c r="B2660" t="s">
        <v>10401</v>
      </c>
      <c r="C2660" t="s">
        <v>39</v>
      </c>
      <c r="D2660" s="9" t="s">
        <v>10402</v>
      </c>
      <c r="E2660" s="8">
        <f>ecommerce_dataset_updated[[#This Row],[Price (Rs.)]]+0</f>
        <v>381.94</v>
      </c>
      <c r="F2660" s="6" t="s">
        <v>12</v>
      </c>
      <c r="G2660" s="7">
        <f>ecommerce_dataset_updated[[#This Row],[Discount (%)]]+0</f>
        <v>15</v>
      </c>
      <c r="H2660" s="6" t="s">
        <v>10369</v>
      </c>
      <c r="I2660" s="6">
        <f>ecommerce_dataset_updated[[#This Row],['[Price (Rs.)']]]*ecommerce_dataset_updated[[#This Row],['[Discount (%)']]]/100</f>
        <v>57.291000000000004</v>
      </c>
      <c r="J2660" s="6">
        <f>ecommerce_dataset_updated[[#This Row],[Final_Price(Rs.)]]+0</f>
        <v>324.64999999999998</v>
      </c>
      <c r="K2660" s="6">
        <f xml:space="preserve"> ecommerce_dataset_updated[[#This Row],['[Price (Rs.)']]]-ecommerce_dataset_updated[[#This Row],[Discount Amount _]]</f>
        <v>324.649</v>
      </c>
      <c r="L2660" t="s">
        <v>28</v>
      </c>
      <c r="M2660" t="s">
        <v>2983</v>
      </c>
      <c r="N2660" s="4" t="s">
        <v>14069</v>
      </c>
      <c r="O2660" s="4" t="s">
        <v>14052</v>
      </c>
      <c r="P2660" s="4" t="s">
        <v>14079</v>
      </c>
      <c r="Q2660" s="5">
        <f>DATE(ecommerce_dataset_updated[[#This Row],[YYYY]],ecommerce_dataset_updated[[#This Row],[MM]],ecommerce_dataset_updated[[#This Row],[DD]])</f>
        <v>45313</v>
      </c>
      <c r="R2660" s="6" t="str">
        <f>TEXT(ecommerce_dataset_updated[[#This Row],['[Purchase_Date']]], "mmm")</f>
        <v>Jan</v>
      </c>
      <c r="S2660" s="6" t="str">
        <f>TEXT(ecommerce_dataset_updated[[#This Row],['[Purchase_Date']]], "ddd")</f>
        <v>Mon</v>
      </c>
      <c r="T2660" s="6">
        <f>ecommerce_dataset_updated[[#This Row],[Final_Price(Rs.) _]]-ecommerce_dataset_updated[[#This Row],['[Final_Price(Rs.)']]]</f>
        <v>-9.9999999997635314E-4</v>
      </c>
      <c r="U2660" s="6" t="b">
        <f xml:space="preserve"> AND(ecommerce_dataset_updated[[#This Row],[Final_Price(Rs.) _]]=ecommerce_dataset_updated[[#This Row],['[Final_Price(Rs.)']]])</f>
        <v>0</v>
      </c>
      <c r="V2660" s="5"/>
    </row>
    <row r="2661" spans="1:22">
      <c r="A2661" t="s">
        <v>10403</v>
      </c>
      <c r="B2661" t="s">
        <v>10404</v>
      </c>
      <c r="C2661" t="s">
        <v>10</v>
      </c>
      <c r="D2661" s="9" t="s">
        <v>10405</v>
      </c>
      <c r="E2661" s="8">
        <f>ecommerce_dataset_updated[[#This Row],[Price (Rs.)]]+0</f>
        <v>193.51</v>
      </c>
      <c r="F2661" s="6" t="s">
        <v>20</v>
      </c>
      <c r="G2661" s="7">
        <f>ecommerce_dataset_updated[[#This Row],[Discount (%)]]+0</f>
        <v>20</v>
      </c>
      <c r="H2661" s="6" t="s">
        <v>5218</v>
      </c>
      <c r="I2661" s="6">
        <f>ecommerce_dataset_updated[[#This Row],['[Price (Rs.)']]]*ecommerce_dataset_updated[[#This Row],['[Discount (%)']]]/100</f>
        <v>38.701999999999998</v>
      </c>
      <c r="J2661" s="6">
        <f>ecommerce_dataset_updated[[#This Row],[Final_Price(Rs.)]]+0</f>
        <v>154.81</v>
      </c>
      <c r="K2661" s="6">
        <f xml:space="preserve"> ecommerce_dataset_updated[[#This Row],['[Price (Rs.)']]]-ecommerce_dataset_updated[[#This Row],[Discount Amount _]]</f>
        <v>154.80799999999999</v>
      </c>
      <c r="L2661" t="s">
        <v>28</v>
      </c>
      <c r="M2661" t="s">
        <v>3915</v>
      </c>
      <c r="N2661" s="4" t="s">
        <v>14072</v>
      </c>
      <c r="O2661" s="4" t="s">
        <v>14057</v>
      </c>
      <c r="P2661" s="4" t="s">
        <v>14079</v>
      </c>
      <c r="Q2661" s="5">
        <f>DATE(ecommerce_dataset_updated[[#This Row],[YYYY]],ecommerce_dataset_updated[[#This Row],[MM]],ecommerce_dataset_updated[[#This Row],[DD]])</f>
        <v>45367</v>
      </c>
      <c r="R2661" s="6" t="str">
        <f>TEXT(ecommerce_dataset_updated[[#This Row],['[Purchase_Date']]], "mmm")</f>
        <v>Mar</v>
      </c>
      <c r="S2661" s="6" t="str">
        <f>TEXT(ecommerce_dataset_updated[[#This Row],['[Purchase_Date']]], "ddd")</f>
        <v>Sat</v>
      </c>
      <c r="T2661" s="6">
        <f>ecommerce_dataset_updated[[#This Row],[Final_Price(Rs.) _]]-ecommerce_dataset_updated[[#This Row],['[Final_Price(Rs.)']]]</f>
        <v>-2.0000000000095497E-3</v>
      </c>
      <c r="U2661" s="6" t="b">
        <f xml:space="preserve"> AND(ecommerce_dataset_updated[[#This Row],[Final_Price(Rs.) _]]=ecommerce_dataset_updated[[#This Row],['[Final_Price(Rs.)']]])</f>
        <v>0</v>
      </c>
      <c r="V2661" s="5"/>
    </row>
    <row r="2662" spans="1:22">
      <c r="A2662" t="s">
        <v>10406</v>
      </c>
      <c r="B2662" t="s">
        <v>10407</v>
      </c>
      <c r="C2662" t="s">
        <v>45</v>
      </c>
      <c r="D2662" s="9" t="s">
        <v>10408</v>
      </c>
      <c r="E2662" s="8">
        <f>ecommerce_dataset_updated[[#This Row],[Price (Rs.)]]+0</f>
        <v>247.08</v>
      </c>
      <c r="F2662" s="6" t="s">
        <v>20</v>
      </c>
      <c r="G2662" s="7">
        <f>ecommerce_dataset_updated[[#This Row],[Discount (%)]]+0</f>
        <v>20</v>
      </c>
      <c r="H2662" s="6" t="s">
        <v>3022</v>
      </c>
      <c r="I2662" s="6">
        <f>ecommerce_dataset_updated[[#This Row],['[Price (Rs.)']]]*ecommerce_dataset_updated[[#This Row],['[Discount (%)']]]/100</f>
        <v>49.416000000000004</v>
      </c>
      <c r="J2662" s="6">
        <f>ecommerce_dataset_updated[[#This Row],[Final_Price(Rs.)]]+0</f>
        <v>197.66</v>
      </c>
      <c r="K2662" s="6">
        <f xml:space="preserve"> ecommerce_dataset_updated[[#This Row],['[Price (Rs.)']]]-ecommerce_dataset_updated[[#This Row],[Discount Amount _]]</f>
        <v>197.66400000000002</v>
      </c>
      <c r="L2662" t="s">
        <v>120</v>
      </c>
      <c r="M2662" t="s">
        <v>2814</v>
      </c>
      <c r="N2662" s="4" t="s">
        <v>14053</v>
      </c>
      <c r="O2662" s="4" t="s">
        <v>14057</v>
      </c>
      <c r="P2662" s="4" t="s">
        <v>14079</v>
      </c>
      <c r="Q2662" s="5">
        <f>DATE(ecommerce_dataset_updated[[#This Row],[YYYY]],ecommerce_dataset_updated[[#This Row],[MM]],ecommerce_dataset_updated[[#This Row],[DD]])</f>
        <v>45355</v>
      </c>
      <c r="R2662" s="6" t="str">
        <f>TEXT(ecommerce_dataset_updated[[#This Row],['[Purchase_Date']]], "mmm")</f>
        <v>Mar</v>
      </c>
      <c r="S2662" s="6" t="str">
        <f>TEXT(ecommerce_dataset_updated[[#This Row],['[Purchase_Date']]], "ddd")</f>
        <v>Mon</v>
      </c>
      <c r="T2662" s="6">
        <f>ecommerce_dataset_updated[[#This Row],[Final_Price(Rs.) _]]-ecommerce_dataset_updated[[#This Row],['[Final_Price(Rs.)']]]</f>
        <v>4.0000000000190994E-3</v>
      </c>
      <c r="U2662" s="6" t="b">
        <f xml:space="preserve"> AND(ecommerce_dataset_updated[[#This Row],[Final_Price(Rs.) _]]=ecommerce_dataset_updated[[#This Row],['[Final_Price(Rs.)']]])</f>
        <v>0</v>
      </c>
      <c r="V2662" s="5"/>
    </row>
    <row r="2663" spans="1:22">
      <c r="A2663" t="s">
        <v>10409</v>
      </c>
      <c r="B2663" t="s">
        <v>10410</v>
      </c>
      <c r="C2663" t="s">
        <v>68</v>
      </c>
      <c r="D2663" s="9" t="s">
        <v>3216</v>
      </c>
      <c r="E2663" s="8">
        <f>ecommerce_dataset_updated[[#This Row],[Price (Rs.)]]+0</f>
        <v>64.680000000000007</v>
      </c>
      <c r="F2663" s="6" t="s">
        <v>12</v>
      </c>
      <c r="G2663" s="7">
        <f>ecommerce_dataset_updated[[#This Row],[Discount (%)]]+0</f>
        <v>15</v>
      </c>
      <c r="H2663" s="6" t="s">
        <v>10411</v>
      </c>
      <c r="I2663" s="6">
        <f>ecommerce_dataset_updated[[#This Row],['[Price (Rs.)']]]*ecommerce_dataset_updated[[#This Row],['[Discount (%)']]]/100</f>
        <v>9.702</v>
      </c>
      <c r="J2663" s="6">
        <f>ecommerce_dataset_updated[[#This Row],[Final_Price(Rs.)]]+0</f>
        <v>54.98</v>
      </c>
      <c r="K2663" s="6">
        <f xml:space="preserve"> ecommerce_dataset_updated[[#This Row],['[Price (Rs.)']]]-ecommerce_dataset_updated[[#This Row],[Discount Amount _]]</f>
        <v>54.978000000000009</v>
      </c>
      <c r="L2663" t="s">
        <v>35</v>
      </c>
      <c r="M2663" t="s">
        <v>2071</v>
      </c>
      <c r="N2663" s="4" t="s">
        <v>14048</v>
      </c>
      <c r="O2663" s="4" t="s">
        <v>14051</v>
      </c>
      <c r="P2663" s="4" t="s">
        <v>14079</v>
      </c>
      <c r="Q2663" s="5">
        <f>DATE(ecommerce_dataset_updated[[#This Row],[YYYY]],ecommerce_dataset_updated[[#This Row],[MM]],ecommerce_dataset_updated[[#This Row],[DD]])</f>
        <v>45334</v>
      </c>
      <c r="R2663" s="6" t="str">
        <f>TEXT(ecommerce_dataset_updated[[#This Row],['[Purchase_Date']]], "mmm")</f>
        <v>Feb</v>
      </c>
      <c r="S2663" s="6" t="str">
        <f>TEXT(ecommerce_dataset_updated[[#This Row],['[Purchase_Date']]], "ddd")</f>
        <v>Mon</v>
      </c>
      <c r="T2663" s="6">
        <f>ecommerce_dataset_updated[[#This Row],[Final_Price(Rs.) _]]-ecommerce_dataset_updated[[#This Row],['[Final_Price(Rs.)']]]</f>
        <v>-1.9999999999882334E-3</v>
      </c>
      <c r="U2663" s="6" t="b">
        <f xml:space="preserve"> AND(ecommerce_dataset_updated[[#This Row],[Final_Price(Rs.) _]]=ecommerce_dataset_updated[[#This Row],['[Final_Price(Rs.)']]])</f>
        <v>0</v>
      </c>
      <c r="V2663" s="5"/>
    </row>
    <row r="2664" spans="1:22">
      <c r="A2664" t="s">
        <v>10412</v>
      </c>
      <c r="B2664" t="s">
        <v>10413</v>
      </c>
      <c r="C2664" t="s">
        <v>68</v>
      </c>
      <c r="D2664" s="9" t="s">
        <v>10414</v>
      </c>
      <c r="E2664" s="8">
        <f>ecommerce_dataset_updated[[#This Row],[Price (Rs.)]]+0</f>
        <v>202.49</v>
      </c>
      <c r="F2664" s="6" t="s">
        <v>26</v>
      </c>
      <c r="G2664" s="7">
        <f>ecommerce_dataset_updated[[#This Row],[Discount (%)]]+0</f>
        <v>25</v>
      </c>
      <c r="H2664" s="6" t="s">
        <v>1121</v>
      </c>
      <c r="I2664" s="6">
        <f>ecommerce_dataset_updated[[#This Row],['[Price (Rs.)']]]*ecommerce_dataset_updated[[#This Row],['[Discount (%)']]]/100</f>
        <v>50.622500000000002</v>
      </c>
      <c r="J2664" s="6">
        <f>ecommerce_dataset_updated[[#This Row],[Final_Price(Rs.)]]+0</f>
        <v>151.87</v>
      </c>
      <c r="K2664" s="6">
        <f xml:space="preserve"> ecommerce_dataset_updated[[#This Row],['[Price (Rs.)']]]-ecommerce_dataset_updated[[#This Row],[Discount Amount _]]</f>
        <v>151.86750000000001</v>
      </c>
      <c r="L2664" t="s">
        <v>14</v>
      </c>
      <c r="M2664" t="s">
        <v>161</v>
      </c>
      <c r="N2664" s="4" t="s">
        <v>14062</v>
      </c>
      <c r="O2664" s="4" t="s">
        <v>14055</v>
      </c>
      <c r="P2664" s="4" t="s">
        <v>14079</v>
      </c>
      <c r="Q2664" s="5">
        <f>DATE(ecommerce_dataset_updated[[#This Row],[YYYY]],ecommerce_dataset_updated[[#This Row],[MM]],ecommerce_dataset_updated[[#This Row],[DD]])</f>
        <v>45510</v>
      </c>
      <c r="R2664" s="6" t="str">
        <f>TEXT(ecommerce_dataset_updated[[#This Row],['[Purchase_Date']]], "mmm")</f>
        <v>Aug</v>
      </c>
      <c r="S2664" s="6" t="str">
        <f>TEXT(ecommerce_dataset_updated[[#This Row],['[Purchase_Date']]], "ddd")</f>
        <v>Tue</v>
      </c>
      <c r="T2664" s="6">
        <f>ecommerce_dataset_updated[[#This Row],[Final_Price(Rs.) _]]-ecommerce_dataset_updated[[#This Row],['[Final_Price(Rs.)']]]</f>
        <v>-2.4999999999977263E-3</v>
      </c>
      <c r="U2664" s="6" t="b">
        <f xml:space="preserve"> AND(ecommerce_dataset_updated[[#This Row],[Final_Price(Rs.) _]]=ecommerce_dataset_updated[[#This Row],['[Final_Price(Rs.)']]])</f>
        <v>0</v>
      </c>
      <c r="V2664" s="5"/>
    </row>
    <row r="2665" spans="1:22">
      <c r="A2665" t="s">
        <v>10415</v>
      </c>
      <c r="B2665" t="s">
        <v>10416</v>
      </c>
      <c r="C2665" t="s">
        <v>45</v>
      </c>
      <c r="D2665" s="9" t="s">
        <v>10417</v>
      </c>
      <c r="E2665" s="8">
        <f>ecommerce_dataset_updated[[#This Row],[Price (Rs.)]]+0</f>
        <v>323.02999999999997</v>
      </c>
      <c r="F2665" s="6" t="s">
        <v>75</v>
      </c>
      <c r="G2665" s="7">
        <f>ecommerce_dataset_updated[[#This Row],[Discount (%)]]+0</f>
        <v>10</v>
      </c>
      <c r="H2665" s="6" t="s">
        <v>10418</v>
      </c>
      <c r="I2665" s="6">
        <f>ecommerce_dataset_updated[[#This Row],['[Price (Rs.)']]]*ecommerce_dataset_updated[[#This Row],['[Discount (%)']]]/100</f>
        <v>32.302999999999997</v>
      </c>
      <c r="J2665" s="6">
        <f>ecommerce_dataset_updated[[#This Row],[Final_Price(Rs.)]]+0</f>
        <v>290.73</v>
      </c>
      <c r="K2665" s="6">
        <f xml:space="preserve"> ecommerce_dataset_updated[[#This Row],['[Price (Rs.)']]]-ecommerce_dataset_updated[[#This Row],[Discount Amount _]]</f>
        <v>290.72699999999998</v>
      </c>
      <c r="L2665" t="s">
        <v>35</v>
      </c>
      <c r="M2665" t="s">
        <v>622</v>
      </c>
      <c r="N2665" s="4" t="s">
        <v>14070</v>
      </c>
      <c r="O2665" s="4" t="s">
        <v>14049</v>
      </c>
      <c r="P2665" s="4" t="s">
        <v>14079</v>
      </c>
      <c r="Q2665" s="5">
        <f>DATE(ecommerce_dataset_updated[[#This Row],[YYYY]],ecommerce_dataset_updated[[#This Row],[MM]],ecommerce_dataset_updated[[#This Row],[DD]])</f>
        <v>45614</v>
      </c>
      <c r="R2665" s="6" t="str">
        <f>TEXT(ecommerce_dataset_updated[[#This Row],['[Purchase_Date']]], "mmm")</f>
        <v>Nov</v>
      </c>
      <c r="S2665" s="6" t="str">
        <f>TEXT(ecommerce_dataset_updated[[#This Row],['[Purchase_Date']]], "ddd")</f>
        <v>Mon</v>
      </c>
      <c r="T2665" s="6">
        <f>ecommerce_dataset_updated[[#This Row],[Final_Price(Rs.) _]]-ecommerce_dataset_updated[[#This Row],['[Final_Price(Rs.)']]]</f>
        <v>-3.0000000000427463E-3</v>
      </c>
      <c r="U2665" s="6" t="b">
        <f xml:space="preserve"> AND(ecommerce_dataset_updated[[#This Row],[Final_Price(Rs.) _]]=ecommerce_dataset_updated[[#This Row],['[Final_Price(Rs.)']]])</f>
        <v>0</v>
      </c>
      <c r="V2665" s="5"/>
    </row>
    <row r="2666" spans="1:22">
      <c r="A2666" t="s">
        <v>10419</v>
      </c>
      <c r="B2666" t="s">
        <v>10420</v>
      </c>
      <c r="C2666" t="s">
        <v>39</v>
      </c>
      <c r="D2666" s="9" t="s">
        <v>10421</v>
      </c>
      <c r="E2666" s="8">
        <f>ecommerce_dataset_updated[[#This Row],[Price (Rs.)]]+0</f>
        <v>437.1</v>
      </c>
      <c r="F2666" s="6" t="s">
        <v>20</v>
      </c>
      <c r="G2666" s="7">
        <f>ecommerce_dataset_updated[[#This Row],[Discount (%)]]+0</f>
        <v>20</v>
      </c>
      <c r="H2666" s="6" t="s">
        <v>10422</v>
      </c>
      <c r="I2666" s="6">
        <f>ecommerce_dataset_updated[[#This Row],['[Price (Rs.)']]]*ecommerce_dataset_updated[[#This Row],['[Discount (%)']]]/100</f>
        <v>87.42</v>
      </c>
      <c r="J2666" s="6">
        <f>ecommerce_dataset_updated[[#This Row],[Final_Price(Rs.)]]+0</f>
        <v>349.68</v>
      </c>
      <c r="K2666" s="6">
        <f xml:space="preserve"> ecommerce_dataset_updated[[#This Row],['[Price (Rs.)']]]-ecommerce_dataset_updated[[#This Row],[Discount Amount _]]</f>
        <v>349.68</v>
      </c>
      <c r="L2666" t="s">
        <v>14</v>
      </c>
      <c r="M2666" t="s">
        <v>932</v>
      </c>
      <c r="N2666" s="4" t="s">
        <v>2910</v>
      </c>
      <c r="O2666" s="4" t="s">
        <v>14049</v>
      </c>
      <c r="P2666" s="4" t="s">
        <v>14079</v>
      </c>
      <c r="Q2666" s="5">
        <f>DATE(ecommerce_dataset_updated[[#This Row],[YYYY]],ecommerce_dataset_updated[[#This Row],[MM]],ecommerce_dataset_updated[[#This Row],[DD]])</f>
        <v>45610</v>
      </c>
      <c r="R2666" s="6" t="str">
        <f>TEXT(ecommerce_dataset_updated[[#This Row],['[Purchase_Date']]], "mmm")</f>
        <v>Nov</v>
      </c>
      <c r="S2666" s="6" t="str">
        <f>TEXT(ecommerce_dataset_updated[[#This Row],['[Purchase_Date']]], "ddd")</f>
        <v>Thu</v>
      </c>
      <c r="T2666" s="6">
        <f>ecommerce_dataset_updated[[#This Row],[Final_Price(Rs.) _]]-ecommerce_dataset_updated[[#This Row],['[Final_Price(Rs.)']]]</f>
        <v>0</v>
      </c>
      <c r="U2666" s="6" t="b">
        <f xml:space="preserve"> AND(ecommerce_dataset_updated[[#This Row],[Final_Price(Rs.) _]]=ecommerce_dataset_updated[[#This Row],['[Final_Price(Rs.)']]])</f>
        <v>1</v>
      </c>
      <c r="V2666" s="5"/>
    </row>
    <row r="2667" spans="1:22">
      <c r="A2667" t="s">
        <v>10423</v>
      </c>
      <c r="B2667" t="s">
        <v>10424</v>
      </c>
      <c r="C2667" t="s">
        <v>18</v>
      </c>
      <c r="D2667" s="9" t="s">
        <v>10425</v>
      </c>
      <c r="E2667" s="8">
        <f>ecommerce_dataset_updated[[#This Row],[Price (Rs.)]]+0</f>
        <v>474.3</v>
      </c>
      <c r="F2667" s="6" t="s">
        <v>75</v>
      </c>
      <c r="G2667" s="7">
        <f>ecommerce_dataset_updated[[#This Row],[Discount (%)]]+0</f>
        <v>10</v>
      </c>
      <c r="H2667" s="6" t="s">
        <v>10426</v>
      </c>
      <c r="I2667" s="6">
        <f>ecommerce_dataset_updated[[#This Row],['[Price (Rs.)']]]*ecommerce_dataset_updated[[#This Row],['[Discount (%)']]]/100</f>
        <v>47.43</v>
      </c>
      <c r="J2667" s="6">
        <f>ecommerce_dataset_updated[[#This Row],[Final_Price(Rs.)]]+0</f>
        <v>426.87</v>
      </c>
      <c r="K2667" s="6">
        <f xml:space="preserve"> ecommerce_dataset_updated[[#This Row],['[Price (Rs.)']]]-ecommerce_dataset_updated[[#This Row],[Discount Amount _]]</f>
        <v>426.87</v>
      </c>
      <c r="L2667" t="s">
        <v>14</v>
      </c>
      <c r="M2667" t="s">
        <v>5415</v>
      </c>
      <c r="N2667" s="4" t="s">
        <v>14048</v>
      </c>
      <c r="O2667" s="4" t="s">
        <v>14067</v>
      </c>
      <c r="P2667" s="4" t="s">
        <v>14079</v>
      </c>
      <c r="Q2667" s="5">
        <f>DATE(ecommerce_dataset_updated[[#This Row],[YYYY]],ecommerce_dataset_updated[[#This Row],[MM]],ecommerce_dataset_updated[[#This Row],[DD]])</f>
        <v>45485</v>
      </c>
      <c r="R2667" s="6" t="str">
        <f>TEXT(ecommerce_dataset_updated[[#This Row],['[Purchase_Date']]], "mmm")</f>
        <v>Jul</v>
      </c>
      <c r="S2667" s="6" t="str">
        <f>TEXT(ecommerce_dataset_updated[[#This Row],['[Purchase_Date']]], "ddd")</f>
        <v>Fri</v>
      </c>
      <c r="T2667" s="6">
        <f>ecommerce_dataset_updated[[#This Row],[Final_Price(Rs.) _]]-ecommerce_dataset_updated[[#This Row],['[Final_Price(Rs.)']]]</f>
        <v>0</v>
      </c>
      <c r="U2667" s="6" t="b">
        <f xml:space="preserve"> AND(ecommerce_dataset_updated[[#This Row],[Final_Price(Rs.) _]]=ecommerce_dataset_updated[[#This Row],['[Final_Price(Rs.)']]])</f>
        <v>1</v>
      </c>
      <c r="V2667" s="5"/>
    </row>
    <row r="2668" spans="1:22">
      <c r="A2668" t="s">
        <v>10427</v>
      </c>
      <c r="B2668" t="s">
        <v>10428</v>
      </c>
      <c r="C2668" t="s">
        <v>68</v>
      </c>
      <c r="D2668" s="9" t="s">
        <v>10429</v>
      </c>
      <c r="E2668" s="8">
        <f>ecommerce_dataset_updated[[#This Row],[Price (Rs.)]]+0</f>
        <v>47.44</v>
      </c>
      <c r="F2668" s="6" t="s">
        <v>75</v>
      </c>
      <c r="G2668" s="7">
        <f>ecommerce_dataset_updated[[#This Row],[Discount (%)]]+0</f>
        <v>10</v>
      </c>
      <c r="H2668" s="6" t="s">
        <v>9236</v>
      </c>
      <c r="I2668" s="6">
        <f>ecommerce_dataset_updated[[#This Row],['[Price (Rs.)']]]*ecommerce_dataset_updated[[#This Row],['[Discount (%)']]]/100</f>
        <v>4.7439999999999998</v>
      </c>
      <c r="J2668" s="6">
        <f>ecommerce_dataset_updated[[#This Row],[Final_Price(Rs.)]]+0</f>
        <v>42.7</v>
      </c>
      <c r="K2668" s="6">
        <f xml:space="preserve"> ecommerce_dataset_updated[[#This Row],['[Price (Rs.)']]]-ecommerce_dataset_updated[[#This Row],[Discount Amount _]]</f>
        <v>42.695999999999998</v>
      </c>
      <c r="L2668" t="s">
        <v>14</v>
      </c>
      <c r="M2668" t="s">
        <v>1553</v>
      </c>
      <c r="N2668" s="4" t="s">
        <v>14058</v>
      </c>
      <c r="O2668" s="4" t="s">
        <v>14051</v>
      </c>
      <c r="P2668" s="4" t="s">
        <v>14079</v>
      </c>
      <c r="Q2668" s="5">
        <f>DATE(ecommerce_dataset_updated[[#This Row],[YYYY]],ecommerce_dataset_updated[[#This Row],[MM]],ecommerce_dataset_updated[[#This Row],[DD]])</f>
        <v>45351</v>
      </c>
      <c r="R2668" s="6" t="str">
        <f>TEXT(ecommerce_dataset_updated[[#This Row],['[Purchase_Date']]], "mmm")</f>
        <v>Feb</v>
      </c>
      <c r="S2668" s="6" t="str">
        <f>TEXT(ecommerce_dataset_updated[[#This Row],['[Purchase_Date']]], "ddd")</f>
        <v>Thu</v>
      </c>
      <c r="T2668" s="6">
        <f>ecommerce_dataset_updated[[#This Row],[Final_Price(Rs.) _]]-ecommerce_dataset_updated[[#This Row],['[Final_Price(Rs.)']]]</f>
        <v>-4.0000000000048885E-3</v>
      </c>
      <c r="U2668" s="6" t="b">
        <f xml:space="preserve"> AND(ecommerce_dataset_updated[[#This Row],[Final_Price(Rs.) _]]=ecommerce_dataset_updated[[#This Row],['[Final_Price(Rs.)']]])</f>
        <v>0</v>
      </c>
      <c r="V2668" s="5"/>
    </row>
    <row r="2669" spans="1:22">
      <c r="A2669" t="s">
        <v>10430</v>
      </c>
      <c r="B2669" t="s">
        <v>10431</v>
      </c>
      <c r="C2669" t="s">
        <v>39</v>
      </c>
      <c r="D2669" s="9" t="s">
        <v>10432</v>
      </c>
      <c r="E2669" s="8">
        <f>ecommerce_dataset_updated[[#This Row],[Price (Rs.)]]+0</f>
        <v>126.15</v>
      </c>
      <c r="F2669" s="6" t="s">
        <v>47</v>
      </c>
      <c r="G2669" s="7">
        <f>ecommerce_dataset_updated[[#This Row],[Discount (%)]]+0</f>
        <v>50</v>
      </c>
      <c r="H2669" s="6" t="s">
        <v>10433</v>
      </c>
      <c r="I2669" s="6">
        <f>ecommerce_dataset_updated[[#This Row],['[Price (Rs.)']]]*ecommerce_dataset_updated[[#This Row],['[Discount (%)']]]/100</f>
        <v>63.075000000000003</v>
      </c>
      <c r="J2669" s="6">
        <f>ecommerce_dataset_updated[[#This Row],[Final_Price(Rs.)]]+0</f>
        <v>63.08</v>
      </c>
      <c r="K2669" s="6">
        <f xml:space="preserve"> ecommerce_dataset_updated[[#This Row],['[Price (Rs.)']]]-ecommerce_dataset_updated[[#This Row],[Discount Amount _]]</f>
        <v>63.075000000000003</v>
      </c>
      <c r="L2669" t="s">
        <v>77</v>
      </c>
      <c r="M2669" t="s">
        <v>49</v>
      </c>
      <c r="N2669" s="4" t="s">
        <v>14055</v>
      </c>
      <c r="O2669" s="4" t="s">
        <v>14055</v>
      </c>
      <c r="P2669" s="4" t="s">
        <v>14079</v>
      </c>
      <c r="Q2669" s="5">
        <f>DATE(ecommerce_dataset_updated[[#This Row],[YYYY]],ecommerce_dataset_updated[[#This Row],[MM]],ecommerce_dataset_updated[[#This Row],[DD]])</f>
        <v>45512</v>
      </c>
      <c r="R2669" s="6" t="str">
        <f>TEXT(ecommerce_dataset_updated[[#This Row],['[Purchase_Date']]], "mmm")</f>
        <v>Aug</v>
      </c>
      <c r="S2669" s="6" t="str">
        <f>TEXT(ecommerce_dataset_updated[[#This Row],['[Purchase_Date']]], "ddd")</f>
        <v>Thu</v>
      </c>
      <c r="T2669" s="6">
        <f>ecommerce_dataset_updated[[#This Row],[Final_Price(Rs.) _]]-ecommerce_dataset_updated[[#This Row],['[Final_Price(Rs.)']]]</f>
        <v>-4.9999999999954525E-3</v>
      </c>
      <c r="U2669" s="6" t="b">
        <f xml:space="preserve"> AND(ecommerce_dataset_updated[[#This Row],[Final_Price(Rs.) _]]=ecommerce_dataset_updated[[#This Row],['[Final_Price(Rs.)']]])</f>
        <v>0</v>
      </c>
      <c r="V2669" s="5"/>
    </row>
    <row r="2670" spans="1:22">
      <c r="A2670" t="s">
        <v>10434</v>
      </c>
      <c r="B2670" t="s">
        <v>10435</v>
      </c>
      <c r="C2670" t="s">
        <v>68</v>
      </c>
      <c r="D2670" s="9" t="s">
        <v>10436</v>
      </c>
      <c r="E2670" s="8">
        <f>ecommerce_dataset_updated[[#This Row],[Price (Rs.)]]+0</f>
        <v>496.03</v>
      </c>
      <c r="F2670" s="6" t="s">
        <v>12</v>
      </c>
      <c r="G2670" s="7">
        <f>ecommerce_dataset_updated[[#This Row],[Discount (%)]]+0</f>
        <v>15</v>
      </c>
      <c r="H2670" s="6" t="s">
        <v>10437</v>
      </c>
      <c r="I2670" s="6">
        <f>ecommerce_dataset_updated[[#This Row],['[Price (Rs.)']]]*ecommerce_dataset_updated[[#This Row],['[Discount (%)']]]/100</f>
        <v>74.404499999999999</v>
      </c>
      <c r="J2670" s="6">
        <f>ecommerce_dataset_updated[[#This Row],[Final_Price(Rs.)]]+0</f>
        <v>421.63</v>
      </c>
      <c r="K2670" s="6">
        <f xml:space="preserve"> ecommerce_dataset_updated[[#This Row],['[Price (Rs.)']]]-ecommerce_dataset_updated[[#This Row],[Discount Amount _]]</f>
        <v>421.62549999999999</v>
      </c>
      <c r="L2670" t="s">
        <v>14</v>
      </c>
      <c r="M2670" t="s">
        <v>140</v>
      </c>
      <c r="N2670" s="4" t="s">
        <v>14068</v>
      </c>
      <c r="O2670" s="4" t="s">
        <v>14055</v>
      </c>
      <c r="P2670" s="4" t="s">
        <v>14079</v>
      </c>
      <c r="Q2670" s="5">
        <f>DATE(ecommerce_dataset_updated[[#This Row],[YYYY]],ecommerce_dataset_updated[[#This Row],[MM]],ecommerce_dataset_updated[[#This Row],[DD]])</f>
        <v>45535</v>
      </c>
      <c r="R2670" s="6" t="str">
        <f>TEXT(ecommerce_dataset_updated[[#This Row],['[Purchase_Date']]], "mmm")</f>
        <v>Aug</v>
      </c>
      <c r="S2670" s="6" t="str">
        <f>TEXT(ecommerce_dataset_updated[[#This Row],['[Purchase_Date']]], "ddd")</f>
        <v>Sat</v>
      </c>
      <c r="T2670" s="6">
        <f>ecommerce_dataset_updated[[#This Row],[Final_Price(Rs.) _]]-ecommerce_dataset_updated[[#This Row],['[Final_Price(Rs.)']]]</f>
        <v>-4.500000000007276E-3</v>
      </c>
      <c r="U2670" s="6" t="b">
        <f xml:space="preserve"> AND(ecommerce_dataset_updated[[#This Row],[Final_Price(Rs.) _]]=ecommerce_dataset_updated[[#This Row],['[Final_Price(Rs.)']]])</f>
        <v>0</v>
      </c>
      <c r="V2670" s="5"/>
    </row>
    <row r="2671" spans="1:22">
      <c r="A2671" t="s">
        <v>10438</v>
      </c>
      <c r="B2671" t="s">
        <v>10439</v>
      </c>
      <c r="C2671" t="s">
        <v>39</v>
      </c>
      <c r="D2671" s="9" t="s">
        <v>10440</v>
      </c>
      <c r="E2671" s="8">
        <f>ecommerce_dataset_updated[[#This Row],[Price (Rs.)]]+0</f>
        <v>339.83</v>
      </c>
      <c r="F2671" s="6" t="s">
        <v>26</v>
      </c>
      <c r="G2671" s="7">
        <f>ecommerce_dataset_updated[[#This Row],[Discount (%)]]+0</f>
        <v>25</v>
      </c>
      <c r="H2671" s="6" t="s">
        <v>10441</v>
      </c>
      <c r="I2671" s="6">
        <f>ecommerce_dataset_updated[[#This Row],['[Price (Rs.)']]]*ecommerce_dataset_updated[[#This Row],['[Discount (%)']]]/100</f>
        <v>84.957499999999996</v>
      </c>
      <c r="J2671" s="6">
        <f>ecommerce_dataset_updated[[#This Row],[Final_Price(Rs.)]]+0</f>
        <v>254.87</v>
      </c>
      <c r="K2671" s="6">
        <f xml:space="preserve"> ecommerce_dataset_updated[[#This Row],['[Price (Rs.)']]]-ecommerce_dataset_updated[[#This Row],[Discount Amount _]]</f>
        <v>254.8725</v>
      </c>
      <c r="L2671" t="s">
        <v>35</v>
      </c>
      <c r="M2671" t="s">
        <v>2580</v>
      </c>
      <c r="N2671" s="4" t="s">
        <v>14057</v>
      </c>
      <c r="O2671" s="4" t="s">
        <v>14049</v>
      </c>
      <c r="P2671" s="4" t="s">
        <v>14079</v>
      </c>
      <c r="Q2671" s="5">
        <f>DATE(ecommerce_dataset_updated[[#This Row],[YYYY]],ecommerce_dataset_updated[[#This Row],[MM]],ecommerce_dataset_updated[[#This Row],[DD]])</f>
        <v>45599</v>
      </c>
      <c r="R2671" s="6" t="str">
        <f>TEXT(ecommerce_dataset_updated[[#This Row],['[Purchase_Date']]], "mmm")</f>
        <v>Nov</v>
      </c>
      <c r="S2671" s="6" t="str">
        <f>TEXT(ecommerce_dataset_updated[[#This Row],['[Purchase_Date']]], "ddd")</f>
        <v>Sun</v>
      </c>
      <c r="T2671" s="6">
        <f>ecommerce_dataset_updated[[#This Row],[Final_Price(Rs.) _]]-ecommerce_dataset_updated[[#This Row],['[Final_Price(Rs.)']]]</f>
        <v>2.4999999999977263E-3</v>
      </c>
      <c r="U2671" s="6" t="b">
        <f xml:space="preserve"> AND(ecommerce_dataset_updated[[#This Row],[Final_Price(Rs.) _]]=ecommerce_dataset_updated[[#This Row],['[Final_Price(Rs.)']]])</f>
        <v>0</v>
      </c>
      <c r="V2671" s="5"/>
    </row>
    <row r="2672" spans="1:22">
      <c r="A2672" t="s">
        <v>10442</v>
      </c>
      <c r="B2672" t="s">
        <v>10443</v>
      </c>
      <c r="C2672" t="s">
        <v>114</v>
      </c>
      <c r="D2672" s="9" t="s">
        <v>10444</v>
      </c>
      <c r="E2672" s="8">
        <f>ecommerce_dataset_updated[[#This Row],[Price (Rs.)]]+0</f>
        <v>69.19</v>
      </c>
      <c r="F2672" s="6" t="s">
        <v>12</v>
      </c>
      <c r="G2672" s="7">
        <f>ecommerce_dataset_updated[[#This Row],[Discount (%)]]+0</f>
        <v>15</v>
      </c>
      <c r="H2672" s="6" t="s">
        <v>10445</v>
      </c>
      <c r="I2672" s="6">
        <f>ecommerce_dataset_updated[[#This Row],['[Price (Rs.)']]]*ecommerce_dataset_updated[[#This Row],['[Discount (%)']]]/100</f>
        <v>10.378499999999999</v>
      </c>
      <c r="J2672" s="6">
        <f>ecommerce_dataset_updated[[#This Row],[Final_Price(Rs.)]]+0</f>
        <v>58.81</v>
      </c>
      <c r="K2672" s="6">
        <f xml:space="preserve"> ecommerce_dataset_updated[[#This Row],['[Price (Rs.)']]]-ecommerce_dataset_updated[[#This Row],[Discount Amount _]]</f>
        <v>58.811499999999995</v>
      </c>
      <c r="L2672" t="s">
        <v>120</v>
      </c>
      <c r="M2672" t="s">
        <v>1076</v>
      </c>
      <c r="N2672" s="4" t="s">
        <v>12</v>
      </c>
      <c r="O2672" s="4" t="s">
        <v>14067</v>
      </c>
      <c r="P2672" s="4" t="s">
        <v>14079</v>
      </c>
      <c r="Q2672" s="5">
        <f>DATE(ecommerce_dataset_updated[[#This Row],[YYYY]],ecommerce_dataset_updated[[#This Row],[MM]],ecommerce_dataset_updated[[#This Row],[DD]])</f>
        <v>45488</v>
      </c>
      <c r="R2672" s="6" t="str">
        <f>TEXT(ecommerce_dataset_updated[[#This Row],['[Purchase_Date']]], "mmm")</f>
        <v>Jul</v>
      </c>
      <c r="S2672" s="6" t="str">
        <f>TEXT(ecommerce_dataset_updated[[#This Row],['[Purchase_Date']]], "ddd")</f>
        <v>Mon</v>
      </c>
      <c r="T2672" s="6">
        <f>ecommerce_dataset_updated[[#This Row],[Final_Price(Rs.) _]]-ecommerce_dataset_updated[[#This Row],['[Final_Price(Rs.)']]]</f>
        <v>1.4999999999929514E-3</v>
      </c>
      <c r="U2672" s="6" t="b">
        <f xml:space="preserve"> AND(ecommerce_dataset_updated[[#This Row],[Final_Price(Rs.) _]]=ecommerce_dataset_updated[[#This Row],['[Final_Price(Rs.)']]])</f>
        <v>0</v>
      </c>
      <c r="V2672" s="5"/>
    </row>
    <row r="2673" spans="1:22">
      <c r="A2673" t="s">
        <v>10446</v>
      </c>
      <c r="B2673" t="s">
        <v>10447</v>
      </c>
      <c r="C2673" t="s">
        <v>45</v>
      </c>
      <c r="D2673" s="9" t="s">
        <v>10448</v>
      </c>
      <c r="E2673" s="8">
        <f>ecommerce_dataset_updated[[#This Row],[Price (Rs.)]]+0</f>
        <v>228.68</v>
      </c>
      <c r="F2673" s="6" t="s">
        <v>53</v>
      </c>
      <c r="G2673" s="7">
        <f>ecommerce_dataset_updated[[#This Row],[Discount (%)]]+0</f>
        <v>5</v>
      </c>
      <c r="H2673" s="6" t="s">
        <v>10449</v>
      </c>
      <c r="I2673" s="6">
        <f>ecommerce_dataset_updated[[#This Row],['[Price (Rs.)']]]*ecommerce_dataset_updated[[#This Row],['[Discount (%)']]]/100</f>
        <v>11.434000000000001</v>
      </c>
      <c r="J2673" s="6">
        <f>ecommerce_dataset_updated[[#This Row],[Final_Price(Rs.)]]+0</f>
        <v>217.25</v>
      </c>
      <c r="K2673" s="6">
        <f xml:space="preserve"> ecommerce_dataset_updated[[#This Row],['[Price (Rs.)']]]-ecommerce_dataset_updated[[#This Row],[Discount Amount _]]</f>
        <v>217.24600000000001</v>
      </c>
      <c r="L2673" t="s">
        <v>14</v>
      </c>
      <c r="M2673" t="s">
        <v>2983</v>
      </c>
      <c r="N2673" s="4" t="s">
        <v>14069</v>
      </c>
      <c r="O2673" s="4" t="s">
        <v>14052</v>
      </c>
      <c r="P2673" s="4" t="s">
        <v>14079</v>
      </c>
      <c r="Q2673" s="5">
        <f>DATE(ecommerce_dataset_updated[[#This Row],[YYYY]],ecommerce_dataset_updated[[#This Row],[MM]],ecommerce_dataset_updated[[#This Row],[DD]])</f>
        <v>45313</v>
      </c>
      <c r="R2673" s="6" t="str">
        <f>TEXT(ecommerce_dataset_updated[[#This Row],['[Purchase_Date']]], "mmm")</f>
        <v>Jan</v>
      </c>
      <c r="S2673" s="6" t="str">
        <f>TEXT(ecommerce_dataset_updated[[#This Row],['[Purchase_Date']]], "ddd")</f>
        <v>Mon</v>
      </c>
      <c r="T2673" s="6">
        <f>ecommerce_dataset_updated[[#This Row],[Final_Price(Rs.) _]]-ecommerce_dataset_updated[[#This Row],['[Final_Price(Rs.)']]]</f>
        <v>-3.9999999999906777E-3</v>
      </c>
      <c r="U2673" s="6" t="b">
        <f xml:space="preserve"> AND(ecommerce_dataset_updated[[#This Row],[Final_Price(Rs.) _]]=ecommerce_dataset_updated[[#This Row],['[Final_Price(Rs.)']]])</f>
        <v>0</v>
      </c>
      <c r="V2673" s="5"/>
    </row>
    <row r="2674" spans="1:22">
      <c r="A2674" t="s">
        <v>10450</v>
      </c>
      <c r="B2674" t="s">
        <v>10451</v>
      </c>
      <c r="C2674" t="s">
        <v>68</v>
      </c>
      <c r="D2674" s="9" t="s">
        <v>9131</v>
      </c>
      <c r="E2674" s="8">
        <f>ecommerce_dataset_updated[[#This Row],[Price (Rs.)]]+0</f>
        <v>498.59</v>
      </c>
      <c r="F2674" s="6" t="s">
        <v>154</v>
      </c>
      <c r="G2674" s="7">
        <f>ecommerce_dataset_updated[[#This Row],[Discount (%)]]+0</f>
        <v>30</v>
      </c>
      <c r="H2674" s="6" t="s">
        <v>10452</v>
      </c>
      <c r="I2674" s="6">
        <f>ecommerce_dataset_updated[[#This Row],['[Price (Rs.)']]]*ecommerce_dataset_updated[[#This Row],['[Discount (%)']]]/100</f>
        <v>149.577</v>
      </c>
      <c r="J2674" s="6">
        <f>ecommerce_dataset_updated[[#This Row],[Final_Price(Rs.)]]+0</f>
        <v>349.01</v>
      </c>
      <c r="K2674" s="6">
        <f xml:space="preserve"> ecommerce_dataset_updated[[#This Row],['[Price (Rs.)']]]-ecommerce_dataset_updated[[#This Row],[Discount Amount _]]</f>
        <v>349.01299999999998</v>
      </c>
      <c r="L2674" t="s">
        <v>77</v>
      </c>
      <c r="M2674" t="s">
        <v>891</v>
      </c>
      <c r="N2674" s="4" t="s">
        <v>20</v>
      </c>
      <c r="O2674" s="4" t="s">
        <v>75</v>
      </c>
      <c r="P2674" s="4" t="s">
        <v>14079</v>
      </c>
      <c r="Q2674" s="5">
        <f>DATE(ecommerce_dataset_updated[[#This Row],[YYYY]],ecommerce_dataset_updated[[#This Row],[MM]],ecommerce_dataset_updated[[#This Row],[DD]])</f>
        <v>45585</v>
      </c>
      <c r="R2674" s="6" t="str">
        <f>TEXT(ecommerce_dataset_updated[[#This Row],['[Purchase_Date']]], "mmm")</f>
        <v>Oct</v>
      </c>
      <c r="S2674" s="6" t="str">
        <f>TEXT(ecommerce_dataset_updated[[#This Row],['[Purchase_Date']]], "ddd")</f>
        <v>Sun</v>
      </c>
      <c r="T2674" s="6">
        <f>ecommerce_dataset_updated[[#This Row],[Final_Price(Rs.) _]]-ecommerce_dataset_updated[[#This Row],['[Final_Price(Rs.)']]]</f>
        <v>2.9999999999859028E-3</v>
      </c>
      <c r="U2674" s="6" t="b">
        <f xml:space="preserve"> AND(ecommerce_dataset_updated[[#This Row],[Final_Price(Rs.) _]]=ecommerce_dataset_updated[[#This Row],['[Final_Price(Rs.)']]])</f>
        <v>0</v>
      </c>
      <c r="V2674" s="5"/>
    </row>
    <row r="2675" spans="1:22">
      <c r="A2675" t="s">
        <v>10453</v>
      </c>
      <c r="B2675" t="s">
        <v>10454</v>
      </c>
      <c r="C2675" t="s">
        <v>45</v>
      </c>
      <c r="D2675" s="9" t="s">
        <v>10455</v>
      </c>
      <c r="E2675" s="8">
        <f>ecommerce_dataset_updated[[#This Row],[Price (Rs.)]]+0</f>
        <v>452.41</v>
      </c>
      <c r="F2675" s="6" t="s">
        <v>154</v>
      </c>
      <c r="G2675" s="7">
        <f>ecommerce_dataset_updated[[#This Row],[Discount (%)]]+0</f>
        <v>30</v>
      </c>
      <c r="H2675" s="6" t="s">
        <v>10456</v>
      </c>
      <c r="I2675" s="6">
        <f>ecommerce_dataset_updated[[#This Row],['[Price (Rs.)']]]*ecommerce_dataset_updated[[#This Row],['[Discount (%)']]]/100</f>
        <v>135.72300000000001</v>
      </c>
      <c r="J2675" s="6">
        <f>ecommerce_dataset_updated[[#This Row],[Final_Price(Rs.)]]+0</f>
        <v>316.69</v>
      </c>
      <c r="K2675" s="6">
        <f xml:space="preserve"> ecommerce_dataset_updated[[#This Row],['[Price (Rs.)']]]-ecommerce_dataset_updated[[#This Row],[Discount Amount _]]</f>
        <v>316.68700000000001</v>
      </c>
      <c r="L2675" t="s">
        <v>28</v>
      </c>
      <c r="M2675" t="s">
        <v>1234</v>
      </c>
      <c r="N2675" s="4" t="s">
        <v>75</v>
      </c>
      <c r="O2675" s="4" t="s">
        <v>75</v>
      </c>
      <c r="P2675" s="4" t="s">
        <v>14079</v>
      </c>
      <c r="Q2675" s="5">
        <f>DATE(ecommerce_dataset_updated[[#This Row],[YYYY]],ecommerce_dataset_updated[[#This Row],[MM]],ecommerce_dataset_updated[[#This Row],[DD]])</f>
        <v>45575</v>
      </c>
      <c r="R2675" s="6" t="str">
        <f>TEXT(ecommerce_dataset_updated[[#This Row],['[Purchase_Date']]], "mmm")</f>
        <v>Oct</v>
      </c>
      <c r="S2675" s="6" t="str">
        <f>TEXT(ecommerce_dataset_updated[[#This Row],['[Purchase_Date']]], "ddd")</f>
        <v>Thu</v>
      </c>
      <c r="T2675" s="6">
        <f>ecommerce_dataset_updated[[#This Row],[Final_Price(Rs.) _]]-ecommerce_dataset_updated[[#This Row],['[Final_Price(Rs.)']]]</f>
        <v>-2.9999999999859028E-3</v>
      </c>
      <c r="U2675" s="6" t="b">
        <f xml:space="preserve"> AND(ecommerce_dataset_updated[[#This Row],[Final_Price(Rs.) _]]=ecommerce_dataset_updated[[#This Row],['[Final_Price(Rs.)']]])</f>
        <v>0</v>
      </c>
      <c r="V2675" s="5"/>
    </row>
    <row r="2676" spans="1:22">
      <c r="A2676" t="s">
        <v>10457</v>
      </c>
      <c r="B2676" t="s">
        <v>10458</v>
      </c>
      <c r="C2676" t="s">
        <v>45</v>
      </c>
      <c r="D2676" s="9" t="s">
        <v>10459</v>
      </c>
      <c r="E2676" s="8">
        <f>ecommerce_dataset_updated[[#This Row],[Price (Rs.)]]+0</f>
        <v>493.43</v>
      </c>
      <c r="F2676" s="6" t="s">
        <v>20</v>
      </c>
      <c r="G2676" s="7">
        <f>ecommerce_dataset_updated[[#This Row],[Discount (%)]]+0</f>
        <v>20</v>
      </c>
      <c r="H2676" s="6" t="s">
        <v>10460</v>
      </c>
      <c r="I2676" s="6">
        <f>ecommerce_dataset_updated[[#This Row],['[Price (Rs.)']]]*ecommerce_dataset_updated[[#This Row],['[Discount (%)']]]/100</f>
        <v>98.686000000000007</v>
      </c>
      <c r="J2676" s="6">
        <f>ecommerce_dataset_updated[[#This Row],[Final_Price(Rs.)]]+0</f>
        <v>394.74</v>
      </c>
      <c r="K2676" s="6">
        <f xml:space="preserve"> ecommerce_dataset_updated[[#This Row],['[Price (Rs.)']]]-ecommerce_dataset_updated[[#This Row],[Discount Amount _]]</f>
        <v>394.74400000000003</v>
      </c>
      <c r="L2676" t="s">
        <v>77</v>
      </c>
      <c r="M2676" t="s">
        <v>2178</v>
      </c>
      <c r="N2676" s="4" t="s">
        <v>14051</v>
      </c>
      <c r="O2676" s="4" t="s">
        <v>14050</v>
      </c>
      <c r="P2676" s="4" t="s">
        <v>14079</v>
      </c>
      <c r="Q2676" s="5">
        <f>DATE(ecommerce_dataset_updated[[#This Row],[YYYY]],ecommerce_dataset_updated[[#This Row],[MM]],ecommerce_dataset_updated[[#This Row],[DD]])</f>
        <v>45537</v>
      </c>
      <c r="R2676" s="6" t="str">
        <f>TEXT(ecommerce_dataset_updated[[#This Row],['[Purchase_Date']]], "mmm")</f>
        <v>Sep</v>
      </c>
      <c r="S2676" s="6" t="str">
        <f>TEXT(ecommerce_dataset_updated[[#This Row],['[Purchase_Date']]], "ddd")</f>
        <v>Mon</v>
      </c>
      <c r="T2676" s="6">
        <f>ecommerce_dataset_updated[[#This Row],[Final_Price(Rs.) _]]-ecommerce_dataset_updated[[#This Row],['[Final_Price(Rs.)']]]</f>
        <v>4.0000000000190994E-3</v>
      </c>
      <c r="U2676" s="6" t="b">
        <f xml:space="preserve"> AND(ecommerce_dataset_updated[[#This Row],[Final_Price(Rs.) _]]=ecommerce_dataset_updated[[#This Row],['[Final_Price(Rs.)']]])</f>
        <v>0</v>
      </c>
      <c r="V2676" s="5"/>
    </row>
    <row r="2677" spans="1:22">
      <c r="A2677" t="s">
        <v>10461</v>
      </c>
      <c r="B2677" t="s">
        <v>10462</v>
      </c>
      <c r="C2677" t="s">
        <v>68</v>
      </c>
      <c r="D2677" s="9" t="s">
        <v>10463</v>
      </c>
      <c r="E2677" s="8">
        <f>ecommerce_dataset_updated[[#This Row],[Price (Rs.)]]+0</f>
        <v>90.06</v>
      </c>
      <c r="F2677" s="6" t="s">
        <v>75</v>
      </c>
      <c r="G2677" s="7">
        <f>ecommerce_dataset_updated[[#This Row],[Discount (%)]]+0</f>
        <v>10</v>
      </c>
      <c r="H2677" s="6" t="s">
        <v>10464</v>
      </c>
      <c r="I2677" s="6">
        <f>ecommerce_dataset_updated[[#This Row],['[Price (Rs.)']]]*ecommerce_dataset_updated[[#This Row],['[Discount (%)']]]/100</f>
        <v>9.0060000000000002</v>
      </c>
      <c r="J2677" s="6">
        <f>ecommerce_dataset_updated[[#This Row],[Final_Price(Rs.)]]+0</f>
        <v>81.05</v>
      </c>
      <c r="K2677" s="6">
        <f xml:space="preserve"> ecommerce_dataset_updated[[#This Row],['[Price (Rs.)']]]-ecommerce_dataset_updated[[#This Row],[Discount Amount _]]</f>
        <v>81.054000000000002</v>
      </c>
      <c r="L2677" t="s">
        <v>14</v>
      </c>
      <c r="M2677" t="s">
        <v>1014</v>
      </c>
      <c r="N2677" s="4" t="s">
        <v>14066</v>
      </c>
      <c r="O2677" s="4" t="s">
        <v>14062</v>
      </c>
      <c r="P2677" s="4" t="s">
        <v>14079</v>
      </c>
      <c r="Q2677" s="5">
        <f>DATE(ecommerce_dataset_updated[[#This Row],[YYYY]],ecommerce_dataset_updated[[#This Row],[MM]],ecommerce_dataset_updated[[#This Row],[DD]])</f>
        <v>45462</v>
      </c>
      <c r="R2677" s="6" t="str">
        <f>TEXT(ecommerce_dataset_updated[[#This Row],['[Purchase_Date']]], "mmm")</f>
        <v>Jun</v>
      </c>
      <c r="S2677" s="6" t="str">
        <f>TEXT(ecommerce_dataset_updated[[#This Row],['[Purchase_Date']]], "ddd")</f>
        <v>Wed</v>
      </c>
      <c r="T2677" s="6">
        <f>ecommerce_dataset_updated[[#This Row],[Final_Price(Rs.) _]]-ecommerce_dataset_updated[[#This Row],['[Final_Price(Rs.)']]]</f>
        <v>4.0000000000048885E-3</v>
      </c>
      <c r="U2677" s="6" t="b">
        <f xml:space="preserve"> AND(ecommerce_dataset_updated[[#This Row],[Final_Price(Rs.) _]]=ecommerce_dataset_updated[[#This Row],['[Final_Price(Rs.)']]])</f>
        <v>0</v>
      </c>
      <c r="V2677" s="5"/>
    </row>
    <row r="2678" spans="1:22">
      <c r="A2678" t="s">
        <v>10465</v>
      </c>
      <c r="B2678" t="s">
        <v>10466</v>
      </c>
      <c r="C2678" t="s">
        <v>45</v>
      </c>
      <c r="D2678" s="9" t="s">
        <v>10467</v>
      </c>
      <c r="E2678" s="8">
        <f>ecommerce_dataset_updated[[#This Row],[Price (Rs.)]]+0</f>
        <v>84.47</v>
      </c>
      <c r="F2678" s="6" t="s">
        <v>53</v>
      </c>
      <c r="G2678" s="7">
        <f>ecommerce_dataset_updated[[#This Row],[Discount (%)]]+0</f>
        <v>5</v>
      </c>
      <c r="H2678" s="6" t="s">
        <v>10468</v>
      </c>
      <c r="I2678" s="6">
        <f>ecommerce_dataset_updated[[#This Row],['[Price (Rs.)']]]*ecommerce_dataset_updated[[#This Row],['[Discount (%)']]]/100</f>
        <v>4.2235000000000005</v>
      </c>
      <c r="J2678" s="6">
        <f>ecommerce_dataset_updated[[#This Row],[Final_Price(Rs.)]]+0</f>
        <v>80.25</v>
      </c>
      <c r="K2678" s="6">
        <f xml:space="preserve"> ecommerce_dataset_updated[[#This Row],['[Price (Rs.)']]]-ecommerce_dataset_updated[[#This Row],[Discount Amount _]]</f>
        <v>80.246499999999997</v>
      </c>
      <c r="L2678" t="s">
        <v>77</v>
      </c>
      <c r="M2678" t="s">
        <v>872</v>
      </c>
      <c r="N2678" s="4" t="s">
        <v>14060</v>
      </c>
      <c r="O2678" s="4" t="s">
        <v>14067</v>
      </c>
      <c r="P2678" s="4" t="s">
        <v>14079</v>
      </c>
      <c r="Q2678" s="5">
        <f>DATE(ecommerce_dataset_updated[[#This Row],[YYYY]],ecommerce_dataset_updated[[#This Row],[MM]],ecommerce_dataset_updated[[#This Row],[DD]])</f>
        <v>45499</v>
      </c>
      <c r="R2678" s="6" t="str">
        <f>TEXT(ecommerce_dataset_updated[[#This Row],['[Purchase_Date']]], "mmm")</f>
        <v>Jul</v>
      </c>
      <c r="S2678" s="6" t="str">
        <f>TEXT(ecommerce_dataset_updated[[#This Row],['[Purchase_Date']]], "ddd")</f>
        <v>Fri</v>
      </c>
      <c r="T2678" s="6">
        <f>ecommerce_dataset_updated[[#This Row],[Final_Price(Rs.) _]]-ecommerce_dataset_updated[[#This Row],['[Final_Price(Rs.)']]]</f>
        <v>-3.5000000000025011E-3</v>
      </c>
      <c r="U2678" s="6" t="b">
        <f xml:space="preserve"> AND(ecommerce_dataset_updated[[#This Row],[Final_Price(Rs.) _]]=ecommerce_dataset_updated[[#This Row],['[Final_Price(Rs.)']]])</f>
        <v>0</v>
      </c>
      <c r="V2678" s="5"/>
    </row>
    <row r="2679" spans="1:22">
      <c r="A2679" t="s">
        <v>10469</v>
      </c>
      <c r="B2679" t="s">
        <v>10470</v>
      </c>
      <c r="C2679" t="s">
        <v>18</v>
      </c>
      <c r="D2679" s="9" t="s">
        <v>10471</v>
      </c>
      <c r="E2679" s="8">
        <f>ecommerce_dataset_updated[[#This Row],[Price (Rs.)]]+0</f>
        <v>473.74</v>
      </c>
      <c r="F2679" s="6" t="s">
        <v>12</v>
      </c>
      <c r="G2679" s="7">
        <f>ecommerce_dataset_updated[[#This Row],[Discount (%)]]+0</f>
        <v>15</v>
      </c>
      <c r="H2679" s="6" t="s">
        <v>10472</v>
      </c>
      <c r="I2679" s="6">
        <f>ecommerce_dataset_updated[[#This Row],['[Price (Rs.)']]]*ecommerce_dataset_updated[[#This Row],['[Discount (%)']]]/100</f>
        <v>71.061000000000007</v>
      </c>
      <c r="J2679" s="6">
        <f>ecommerce_dataset_updated[[#This Row],[Final_Price(Rs.)]]+0</f>
        <v>402.68</v>
      </c>
      <c r="K2679" s="6">
        <f xml:space="preserve"> ecommerce_dataset_updated[[#This Row],['[Price (Rs.)']]]-ecommerce_dataset_updated[[#This Row],[Discount Amount _]]</f>
        <v>402.67899999999997</v>
      </c>
      <c r="L2679" t="s">
        <v>28</v>
      </c>
      <c r="M2679" t="s">
        <v>1586</v>
      </c>
      <c r="N2679" s="4" t="s">
        <v>14059</v>
      </c>
      <c r="O2679" s="4" t="s">
        <v>14053</v>
      </c>
      <c r="P2679" s="4" t="s">
        <v>14079</v>
      </c>
      <c r="Q2679" s="5">
        <f>DATE(ecommerce_dataset_updated[[#This Row],[YYYY]],ecommerce_dataset_updated[[#This Row],[MM]],ecommerce_dataset_updated[[#This Row],[DD]])</f>
        <v>45387</v>
      </c>
      <c r="R2679" s="6" t="str">
        <f>TEXT(ecommerce_dataset_updated[[#This Row],['[Purchase_Date']]], "mmm")</f>
        <v>Apr</v>
      </c>
      <c r="S2679" s="6" t="str">
        <f>TEXT(ecommerce_dataset_updated[[#This Row],['[Purchase_Date']]], "ddd")</f>
        <v>Fri</v>
      </c>
      <c r="T2679" s="6">
        <f>ecommerce_dataset_updated[[#This Row],[Final_Price(Rs.) _]]-ecommerce_dataset_updated[[#This Row],['[Final_Price(Rs.)']]]</f>
        <v>-1.0000000000331966E-3</v>
      </c>
      <c r="U2679" s="6" t="b">
        <f xml:space="preserve"> AND(ecommerce_dataset_updated[[#This Row],[Final_Price(Rs.) _]]=ecommerce_dataset_updated[[#This Row],['[Final_Price(Rs.)']]])</f>
        <v>0</v>
      </c>
      <c r="V2679" s="5"/>
    </row>
    <row r="2680" spans="1:22">
      <c r="A2680" t="s">
        <v>10473</v>
      </c>
      <c r="B2680" t="s">
        <v>10474</v>
      </c>
      <c r="C2680" t="s">
        <v>18</v>
      </c>
      <c r="D2680" s="9" t="s">
        <v>10475</v>
      </c>
      <c r="E2680" s="8">
        <f>ecommerce_dataset_updated[[#This Row],[Price (Rs.)]]+0</f>
        <v>328.65</v>
      </c>
      <c r="F2680" s="6" t="s">
        <v>107</v>
      </c>
      <c r="G2680" s="7">
        <f>ecommerce_dataset_updated[[#This Row],[Discount (%)]]+0</f>
        <v>0</v>
      </c>
      <c r="H2680" s="6" t="s">
        <v>10475</v>
      </c>
      <c r="I2680" s="6">
        <f>ecommerce_dataset_updated[[#This Row],['[Price (Rs.)']]]*ecommerce_dataset_updated[[#This Row],['[Discount (%)']]]/100</f>
        <v>0</v>
      </c>
      <c r="J2680" s="6">
        <f>ecommerce_dataset_updated[[#This Row],[Final_Price(Rs.)]]+0</f>
        <v>328.65</v>
      </c>
      <c r="K2680" s="6">
        <f xml:space="preserve"> ecommerce_dataset_updated[[#This Row],['[Price (Rs.)']]]-ecommerce_dataset_updated[[#This Row],[Discount Amount _]]</f>
        <v>328.65</v>
      </c>
      <c r="L2680" t="s">
        <v>35</v>
      </c>
      <c r="M2680" t="s">
        <v>686</v>
      </c>
      <c r="N2680" s="4" t="s">
        <v>75</v>
      </c>
      <c r="O2680" s="4" t="s">
        <v>14051</v>
      </c>
      <c r="P2680" s="4" t="s">
        <v>14079</v>
      </c>
      <c r="Q2680" s="5">
        <f>DATE(ecommerce_dataset_updated[[#This Row],[YYYY]],ecommerce_dataset_updated[[#This Row],[MM]],ecommerce_dataset_updated[[#This Row],[DD]])</f>
        <v>45332</v>
      </c>
      <c r="R2680" s="6" t="str">
        <f>TEXT(ecommerce_dataset_updated[[#This Row],['[Purchase_Date']]], "mmm")</f>
        <v>Feb</v>
      </c>
      <c r="S2680" s="6" t="str">
        <f>TEXT(ecommerce_dataset_updated[[#This Row],['[Purchase_Date']]], "ddd")</f>
        <v>Sat</v>
      </c>
      <c r="T2680" s="6">
        <f>ecommerce_dataset_updated[[#This Row],[Final_Price(Rs.) _]]-ecommerce_dataset_updated[[#This Row],['[Final_Price(Rs.)']]]</f>
        <v>0</v>
      </c>
      <c r="U2680" s="6" t="b">
        <f xml:space="preserve"> AND(ecommerce_dataset_updated[[#This Row],[Final_Price(Rs.) _]]=ecommerce_dataset_updated[[#This Row],['[Final_Price(Rs.)']]])</f>
        <v>1</v>
      </c>
      <c r="V2680" s="5"/>
    </row>
    <row r="2681" spans="1:22">
      <c r="A2681" t="s">
        <v>10476</v>
      </c>
      <c r="B2681" t="s">
        <v>10477</v>
      </c>
      <c r="C2681" t="s">
        <v>18</v>
      </c>
      <c r="D2681" s="9" t="s">
        <v>10478</v>
      </c>
      <c r="E2681" s="8">
        <f>ecommerce_dataset_updated[[#This Row],[Price (Rs.)]]+0</f>
        <v>416.42</v>
      </c>
      <c r="F2681" s="6" t="s">
        <v>47</v>
      </c>
      <c r="G2681" s="7">
        <f>ecommerce_dataset_updated[[#This Row],[Discount (%)]]+0</f>
        <v>50</v>
      </c>
      <c r="H2681" s="6" t="s">
        <v>10479</v>
      </c>
      <c r="I2681" s="6">
        <f>ecommerce_dataset_updated[[#This Row],['[Price (Rs.)']]]*ecommerce_dataset_updated[[#This Row],['[Discount (%)']]]/100</f>
        <v>208.21</v>
      </c>
      <c r="J2681" s="6">
        <f>ecommerce_dataset_updated[[#This Row],[Final_Price(Rs.)]]+0</f>
        <v>208.21</v>
      </c>
      <c r="K2681" s="6">
        <f xml:space="preserve"> ecommerce_dataset_updated[[#This Row],['[Price (Rs.)']]]-ecommerce_dataset_updated[[#This Row],[Discount Amount _]]</f>
        <v>208.21</v>
      </c>
      <c r="L2681" t="s">
        <v>120</v>
      </c>
      <c r="M2681" t="s">
        <v>2022</v>
      </c>
      <c r="N2681" s="4" t="s">
        <v>14060</v>
      </c>
      <c r="O2681" s="4" t="s">
        <v>14053</v>
      </c>
      <c r="P2681" s="4" t="s">
        <v>14079</v>
      </c>
      <c r="Q2681" s="5">
        <f>DATE(ecommerce_dataset_updated[[#This Row],[YYYY]],ecommerce_dataset_updated[[#This Row],[MM]],ecommerce_dataset_updated[[#This Row],[DD]])</f>
        <v>45408</v>
      </c>
      <c r="R2681" s="6" t="str">
        <f>TEXT(ecommerce_dataset_updated[[#This Row],['[Purchase_Date']]], "mmm")</f>
        <v>Apr</v>
      </c>
      <c r="S2681" s="6" t="str">
        <f>TEXT(ecommerce_dataset_updated[[#This Row],['[Purchase_Date']]], "ddd")</f>
        <v>Fri</v>
      </c>
      <c r="T2681" s="6">
        <f>ecommerce_dataset_updated[[#This Row],[Final_Price(Rs.) _]]-ecommerce_dataset_updated[[#This Row],['[Final_Price(Rs.)']]]</f>
        <v>0</v>
      </c>
      <c r="U2681" s="6" t="b">
        <f xml:space="preserve"> AND(ecommerce_dataset_updated[[#This Row],[Final_Price(Rs.) _]]=ecommerce_dataset_updated[[#This Row],['[Final_Price(Rs.)']]])</f>
        <v>1</v>
      </c>
      <c r="V2681" s="5"/>
    </row>
    <row r="2682" spans="1:22">
      <c r="A2682" t="s">
        <v>10480</v>
      </c>
      <c r="B2682" t="s">
        <v>10481</v>
      </c>
      <c r="C2682" t="s">
        <v>39</v>
      </c>
      <c r="D2682" s="9" t="s">
        <v>10482</v>
      </c>
      <c r="E2682" s="8">
        <f>ecommerce_dataset_updated[[#This Row],[Price (Rs.)]]+0</f>
        <v>359.09</v>
      </c>
      <c r="F2682" s="6" t="s">
        <v>12</v>
      </c>
      <c r="G2682" s="7">
        <f>ecommerce_dataset_updated[[#This Row],[Discount (%)]]+0</f>
        <v>15</v>
      </c>
      <c r="H2682" s="6" t="s">
        <v>10483</v>
      </c>
      <c r="I2682" s="6">
        <f>ecommerce_dataset_updated[[#This Row],['[Price (Rs.)']]]*ecommerce_dataset_updated[[#This Row],['[Discount (%)']]]/100</f>
        <v>53.863499999999995</v>
      </c>
      <c r="J2682" s="6">
        <f>ecommerce_dataset_updated[[#This Row],[Final_Price(Rs.)]]+0</f>
        <v>305.23</v>
      </c>
      <c r="K2682" s="6">
        <f xml:space="preserve"> ecommerce_dataset_updated[[#This Row],['[Price (Rs.)']]]-ecommerce_dataset_updated[[#This Row],[Discount Amount _]]</f>
        <v>305.22649999999999</v>
      </c>
      <c r="L2682" t="s">
        <v>14</v>
      </c>
      <c r="M2682" t="s">
        <v>3458</v>
      </c>
      <c r="N2682" s="4" t="s">
        <v>14061</v>
      </c>
      <c r="O2682" s="4" t="s">
        <v>14067</v>
      </c>
      <c r="P2682" s="4" t="s">
        <v>14079</v>
      </c>
      <c r="Q2682" s="5">
        <f>DATE(ecommerce_dataset_updated[[#This Row],[YYYY]],ecommerce_dataset_updated[[#This Row],[MM]],ecommerce_dataset_updated[[#This Row],[DD]])</f>
        <v>45494</v>
      </c>
      <c r="R2682" s="6" t="str">
        <f>TEXT(ecommerce_dataset_updated[[#This Row],['[Purchase_Date']]], "mmm")</f>
        <v>Jul</v>
      </c>
      <c r="S2682" s="6" t="str">
        <f>TEXT(ecommerce_dataset_updated[[#This Row],['[Purchase_Date']]], "ddd")</f>
        <v>Sun</v>
      </c>
      <c r="T2682" s="6">
        <f>ecommerce_dataset_updated[[#This Row],[Final_Price(Rs.) _]]-ecommerce_dataset_updated[[#This Row],['[Final_Price(Rs.)']]]</f>
        <v>-3.5000000000309228E-3</v>
      </c>
      <c r="U2682" s="6" t="b">
        <f xml:space="preserve"> AND(ecommerce_dataset_updated[[#This Row],[Final_Price(Rs.) _]]=ecommerce_dataset_updated[[#This Row],['[Final_Price(Rs.)']]])</f>
        <v>0</v>
      </c>
      <c r="V2682" s="5"/>
    </row>
    <row r="2683" spans="1:22">
      <c r="A2683" t="s">
        <v>10484</v>
      </c>
      <c r="B2683" t="s">
        <v>10485</v>
      </c>
      <c r="C2683" t="s">
        <v>32</v>
      </c>
      <c r="D2683" s="9" t="s">
        <v>7008</v>
      </c>
      <c r="E2683" s="8">
        <f>ecommerce_dataset_updated[[#This Row],[Price (Rs.)]]+0</f>
        <v>388.74</v>
      </c>
      <c r="F2683" s="6" t="s">
        <v>12</v>
      </c>
      <c r="G2683" s="7">
        <f>ecommerce_dataset_updated[[#This Row],[Discount (%)]]+0</f>
        <v>15</v>
      </c>
      <c r="H2683" s="6" t="s">
        <v>7009</v>
      </c>
      <c r="I2683" s="6">
        <f>ecommerce_dataset_updated[[#This Row],['[Price (Rs.)']]]*ecommerce_dataset_updated[[#This Row],['[Discount (%)']]]/100</f>
        <v>58.311000000000007</v>
      </c>
      <c r="J2683" s="6">
        <f>ecommerce_dataset_updated[[#This Row],[Final_Price(Rs.)]]+0</f>
        <v>330.43</v>
      </c>
      <c r="K2683" s="6">
        <f xml:space="preserve"> ecommerce_dataset_updated[[#This Row],['[Price (Rs.)']]]-ecommerce_dataset_updated[[#This Row],[Discount Amount _]]</f>
        <v>330.42899999999997</v>
      </c>
      <c r="L2683" t="s">
        <v>14</v>
      </c>
      <c r="M2683" t="s">
        <v>740</v>
      </c>
      <c r="N2683" s="4" t="s">
        <v>14061</v>
      </c>
      <c r="O2683" s="4" t="s">
        <v>14051</v>
      </c>
      <c r="P2683" s="4" t="s">
        <v>14079</v>
      </c>
      <c r="Q2683" s="5">
        <f>DATE(ecommerce_dataset_updated[[#This Row],[YYYY]],ecommerce_dataset_updated[[#This Row],[MM]],ecommerce_dataset_updated[[#This Row],[DD]])</f>
        <v>45343</v>
      </c>
      <c r="R2683" s="6" t="str">
        <f>TEXT(ecommerce_dataset_updated[[#This Row],['[Purchase_Date']]], "mmm")</f>
        <v>Feb</v>
      </c>
      <c r="S2683" s="6" t="str">
        <f>TEXT(ecommerce_dataset_updated[[#This Row],['[Purchase_Date']]], "ddd")</f>
        <v>Wed</v>
      </c>
      <c r="T2683" s="6">
        <f>ecommerce_dataset_updated[[#This Row],[Final_Price(Rs.) _]]-ecommerce_dataset_updated[[#This Row],['[Final_Price(Rs.)']]]</f>
        <v>-1.0000000000331966E-3</v>
      </c>
      <c r="U2683" s="6" t="b">
        <f xml:space="preserve"> AND(ecommerce_dataset_updated[[#This Row],[Final_Price(Rs.) _]]=ecommerce_dataset_updated[[#This Row],['[Final_Price(Rs.)']]])</f>
        <v>0</v>
      </c>
      <c r="V2683" s="5"/>
    </row>
    <row r="2684" spans="1:22">
      <c r="A2684" t="s">
        <v>10486</v>
      </c>
      <c r="B2684" t="s">
        <v>10487</v>
      </c>
      <c r="C2684" t="s">
        <v>68</v>
      </c>
      <c r="D2684" s="9" t="s">
        <v>10488</v>
      </c>
      <c r="E2684" s="8">
        <f>ecommerce_dataset_updated[[#This Row],[Price (Rs.)]]+0</f>
        <v>147.84</v>
      </c>
      <c r="F2684" s="6" t="s">
        <v>20</v>
      </c>
      <c r="G2684" s="7">
        <f>ecommerce_dataset_updated[[#This Row],[Discount (%)]]+0</f>
        <v>20</v>
      </c>
      <c r="H2684" s="6" t="s">
        <v>10489</v>
      </c>
      <c r="I2684" s="6">
        <f>ecommerce_dataset_updated[[#This Row],['[Price (Rs.)']]]*ecommerce_dataset_updated[[#This Row],['[Discount (%)']]]/100</f>
        <v>29.568000000000001</v>
      </c>
      <c r="J2684" s="6">
        <f>ecommerce_dataset_updated[[#This Row],[Final_Price(Rs.)]]+0</f>
        <v>118.27</v>
      </c>
      <c r="K2684" s="6">
        <f xml:space="preserve"> ecommerce_dataset_updated[[#This Row],['[Price (Rs.)']]]-ecommerce_dataset_updated[[#This Row],[Discount Amount _]]</f>
        <v>118.27200000000001</v>
      </c>
      <c r="L2684" t="s">
        <v>28</v>
      </c>
      <c r="M2684" t="s">
        <v>622</v>
      </c>
      <c r="N2684" s="4" t="s">
        <v>14070</v>
      </c>
      <c r="O2684" s="4" t="s">
        <v>14049</v>
      </c>
      <c r="P2684" s="4" t="s">
        <v>14079</v>
      </c>
      <c r="Q2684" s="5">
        <f>DATE(ecommerce_dataset_updated[[#This Row],[YYYY]],ecommerce_dataset_updated[[#This Row],[MM]],ecommerce_dataset_updated[[#This Row],[DD]])</f>
        <v>45614</v>
      </c>
      <c r="R2684" s="6" t="str">
        <f>TEXT(ecommerce_dataset_updated[[#This Row],['[Purchase_Date']]], "mmm")</f>
        <v>Nov</v>
      </c>
      <c r="S2684" s="6" t="str">
        <f>TEXT(ecommerce_dataset_updated[[#This Row],['[Purchase_Date']]], "ddd")</f>
        <v>Mon</v>
      </c>
      <c r="T2684" s="6">
        <f>ecommerce_dataset_updated[[#This Row],[Final_Price(Rs.) _]]-ecommerce_dataset_updated[[#This Row],['[Final_Price(Rs.)']]]</f>
        <v>2.0000000000095497E-3</v>
      </c>
      <c r="U2684" s="6" t="b">
        <f xml:space="preserve"> AND(ecommerce_dataset_updated[[#This Row],[Final_Price(Rs.) _]]=ecommerce_dataset_updated[[#This Row],['[Final_Price(Rs.)']]])</f>
        <v>0</v>
      </c>
      <c r="V2684" s="5"/>
    </row>
    <row r="2685" spans="1:22">
      <c r="A2685" t="s">
        <v>10490</v>
      </c>
      <c r="B2685" t="s">
        <v>10491</v>
      </c>
      <c r="C2685" t="s">
        <v>10</v>
      </c>
      <c r="D2685" s="9" t="s">
        <v>10492</v>
      </c>
      <c r="E2685" s="8">
        <f>ecommerce_dataset_updated[[#This Row],[Price (Rs.)]]+0</f>
        <v>255.19</v>
      </c>
      <c r="F2685" s="6" t="s">
        <v>107</v>
      </c>
      <c r="G2685" s="7">
        <f>ecommerce_dataset_updated[[#This Row],[Discount (%)]]+0</f>
        <v>0</v>
      </c>
      <c r="H2685" s="6" t="s">
        <v>10492</v>
      </c>
      <c r="I2685" s="6">
        <f>ecommerce_dataset_updated[[#This Row],['[Price (Rs.)']]]*ecommerce_dataset_updated[[#This Row],['[Discount (%)']]]/100</f>
        <v>0</v>
      </c>
      <c r="J2685" s="6">
        <f>ecommerce_dataset_updated[[#This Row],[Final_Price(Rs.)]]+0</f>
        <v>255.19</v>
      </c>
      <c r="K2685" s="6">
        <f xml:space="preserve"> ecommerce_dataset_updated[[#This Row],['[Price (Rs.)']]]-ecommerce_dataset_updated[[#This Row],[Discount Amount _]]</f>
        <v>255.19</v>
      </c>
      <c r="L2685" t="s">
        <v>120</v>
      </c>
      <c r="M2685" t="s">
        <v>1076</v>
      </c>
      <c r="N2685" s="4" t="s">
        <v>12</v>
      </c>
      <c r="O2685" s="4" t="s">
        <v>14067</v>
      </c>
      <c r="P2685" s="4" t="s">
        <v>14079</v>
      </c>
      <c r="Q2685" s="5">
        <f>DATE(ecommerce_dataset_updated[[#This Row],[YYYY]],ecommerce_dataset_updated[[#This Row],[MM]],ecommerce_dataset_updated[[#This Row],[DD]])</f>
        <v>45488</v>
      </c>
      <c r="R2685" s="6" t="str">
        <f>TEXT(ecommerce_dataset_updated[[#This Row],['[Purchase_Date']]], "mmm")</f>
        <v>Jul</v>
      </c>
      <c r="S2685" s="6" t="str">
        <f>TEXT(ecommerce_dataset_updated[[#This Row],['[Purchase_Date']]], "ddd")</f>
        <v>Mon</v>
      </c>
      <c r="T2685" s="6">
        <f>ecommerce_dataset_updated[[#This Row],[Final_Price(Rs.) _]]-ecommerce_dataset_updated[[#This Row],['[Final_Price(Rs.)']]]</f>
        <v>0</v>
      </c>
      <c r="U2685" s="6" t="b">
        <f xml:space="preserve"> AND(ecommerce_dataset_updated[[#This Row],[Final_Price(Rs.) _]]=ecommerce_dataset_updated[[#This Row],['[Final_Price(Rs.)']]])</f>
        <v>1</v>
      </c>
      <c r="V2685" s="5"/>
    </row>
    <row r="2686" spans="1:22">
      <c r="A2686" t="s">
        <v>10493</v>
      </c>
      <c r="B2686" t="s">
        <v>10494</v>
      </c>
      <c r="C2686" t="s">
        <v>45</v>
      </c>
      <c r="D2686" s="9" t="s">
        <v>10495</v>
      </c>
      <c r="E2686" s="8">
        <f>ecommerce_dataset_updated[[#This Row],[Price (Rs.)]]+0</f>
        <v>64.989999999999995</v>
      </c>
      <c r="F2686" s="6" t="s">
        <v>12</v>
      </c>
      <c r="G2686" s="7">
        <f>ecommerce_dataset_updated[[#This Row],[Discount (%)]]+0</f>
        <v>15</v>
      </c>
      <c r="H2686" s="6" t="s">
        <v>10496</v>
      </c>
      <c r="I2686" s="6">
        <f>ecommerce_dataset_updated[[#This Row],['[Price (Rs.)']]]*ecommerce_dataset_updated[[#This Row],['[Discount (%)']]]/100</f>
        <v>9.7484999999999999</v>
      </c>
      <c r="J2686" s="6">
        <f>ecommerce_dataset_updated[[#This Row],[Final_Price(Rs.)]]+0</f>
        <v>55.24</v>
      </c>
      <c r="K2686" s="6">
        <f xml:space="preserve"> ecommerce_dataset_updated[[#This Row],['[Price (Rs.)']]]-ecommerce_dataset_updated[[#This Row],[Discount Amount _]]</f>
        <v>55.241499999999995</v>
      </c>
      <c r="L2686" t="s">
        <v>120</v>
      </c>
      <c r="M2686" t="s">
        <v>1586</v>
      </c>
      <c r="N2686" s="4" t="s">
        <v>14059</v>
      </c>
      <c r="O2686" s="4" t="s">
        <v>14053</v>
      </c>
      <c r="P2686" s="4" t="s">
        <v>14079</v>
      </c>
      <c r="Q2686" s="5">
        <f>DATE(ecommerce_dataset_updated[[#This Row],[YYYY]],ecommerce_dataset_updated[[#This Row],[MM]],ecommerce_dataset_updated[[#This Row],[DD]])</f>
        <v>45387</v>
      </c>
      <c r="R2686" s="6" t="str">
        <f>TEXT(ecommerce_dataset_updated[[#This Row],['[Purchase_Date']]], "mmm")</f>
        <v>Apr</v>
      </c>
      <c r="S2686" s="6" t="str">
        <f>TEXT(ecommerce_dataset_updated[[#This Row],['[Purchase_Date']]], "ddd")</f>
        <v>Fri</v>
      </c>
      <c r="T2686" s="6">
        <f>ecommerce_dataset_updated[[#This Row],[Final_Price(Rs.) _]]-ecommerce_dataset_updated[[#This Row],['[Final_Price(Rs.)']]]</f>
        <v>1.4999999999929514E-3</v>
      </c>
      <c r="U2686" s="6" t="b">
        <f xml:space="preserve"> AND(ecommerce_dataset_updated[[#This Row],[Final_Price(Rs.) _]]=ecommerce_dataset_updated[[#This Row],['[Final_Price(Rs.)']]])</f>
        <v>0</v>
      </c>
      <c r="V2686" s="5"/>
    </row>
    <row r="2687" spans="1:22">
      <c r="A2687" t="s">
        <v>10497</v>
      </c>
      <c r="B2687" t="s">
        <v>10498</v>
      </c>
      <c r="C2687" t="s">
        <v>68</v>
      </c>
      <c r="D2687" s="9" t="s">
        <v>10499</v>
      </c>
      <c r="E2687" s="8">
        <f>ecommerce_dataset_updated[[#This Row],[Price (Rs.)]]+0</f>
        <v>49.6</v>
      </c>
      <c r="F2687" s="6" t="s">
        <v>20</v>
      </c>
      <c r="G2687" s="7">
        <f>ecommerce_dataset_updated[[#This Row],[Discount (%)]]+0</f>
        <v>20</v>
      </c>
      <c r="H2687" s="6" t="s">
        <v>10500</v>
      </c>
      <c r="I2687" s="6">
        <f>ecommerce_dataset_updated[[#This Row],['[Price (Rs.)']]]*ecommerce_dataset_updated[[#This Row],['[Discount (%)']]]/100</f>
        <v>9.92</v>
      </c>
      <c r="J2687" s="6">
        <f>ecommerce_dataset_updated[[#This Row],[Final_Price(Rs.)]]+0</f>
        <v>39.68</v>
      </c>
      <c r="K2687" s="6">
        <f xml:space="preserve"> ecommerce_dataset_updated[[#This Row],['[Price (Rs.)']]]-ecommerce_dataset_updated[[#This Row],[Discount Amount _]]</f>
        <v>39.68</v>
      </c>
      <c r="L2687" t="s">
        <v>77</v>
      </c>
      <c r="M2687" t="s">
        <v>408</v>
      </c>
      <c r="N2687" s="4" t="s">
        <v>14050</v>
      </c>
      <c r="O2687" s="4" t="s">
        <v>14052</v>
      </c>
      <c r="P2687" s="4" t="s">
        <v>14079</v>
      </c>
      <c r="Q2687" s="5">
        <f>DATE(ecommerce_dataset_updated[[#This Row],[YYYY]],ecommerce_dataset_updated[[#This Row],[MM]],ecommerce_dataset_updated[[#This Row],[DD]])</f>
        <v>45300</v>
      </c>
      <c r="R2687" s="6" t="str">
        <f>TEXT(ecommerce_dataset_updated[[#This Row],['[Purchase_Date']]], "mmm")</f>
        <v>Jan</v>
      </c>
      <c r="S2687" s="6" t="str">
        <f>TEXT(ecommerce_dataset_updated[[#This Row],['[Purchase_Date']]], "ddd")</f>
        <v>Tue</v>
      </c>
      <c r="T2687" s="6">
        <f>ecommerce_dataset_updated[[#This Row],[Final_Price(Rs.) _]]-ecommerce_dataset_updated[[#This Row],['[Final_Price(Rs.)']]]</f>
        <v>0</v>
      </c>
      <c r="U2687" s="6" t="b">
        <f xml:space="preserve"> AND(ecommerce_dataset_updated[[#This Row],[Final_Price(Rs.) _]]=ecommerce_dataset_updated[[#This Row],['[Final_Price(Rs.)']]])</f>
        <v>1</v>
      </c>
      <c r="V2687" s="5"/>
    </row>
    <row r="2688" spans="1:22">
      <c r="A2688" t="s">
        <v>10501</v>
      </c>
      <c r="B2688" t="s">
        <v>10502</v>
      </c>
      <c r="C2688" t="s">
        <v>68</v>
      </c>
      <c r="D2688" s="9" t="s">
        <v>10503</v>
      </c>
      <c r="E2688" s="8">
        <f>ecommerce_dataset_updated[[#This Row],[Price (Rs.)]]+0</f>
        <v>118.69</v>
      </c>
      <c r="F2688" s="6" t="s">
        <v>107</v>
      </c>
      <c r="G2688" s="7">
        <f>ecommerce_dataset_updated[[#This Row],[Discount (%)]]+0</f>
        <v>0</v>
      </c>
      <c r="H2688" s="6" t="s">
        <v>10503</v>
      </c>
      <c r="I2688" s="6">
        <f>ecommerce_dataset_updated[[#This Row],['[Price (Rs.)']]]*ecommerce_dataset_updated[[#This Row],['[Discount (%)']]]/100</f>
        <v>0</v>
      </c>
      <c r="J2688" s="6">
        <f>ecommerce_dataset_updated[[#This Row],[Final_Price(Rs.)]]+0</f>
        <v>118.69</v>
      </c>
      <c r="K2688" s="6">
        <f xml:space="preserve"> ecommerce_dataset_updated[[#This Row],['[Price (Rs.)']]]-ecommerce_dataset_updated[[#This Row],[Discount Amount _]]</f>
        <v>118.69</v>
      </c>
      <c r="L2688" t="s">
        <v>35</v>
      </c>
      <c r="M2688" t="s">
        <v>234</v>
      </c>
      <c r="N2688" s="4" t="s">
        <v>14063</v>
      </c>
      <c r="O2688" s="4" t="s">
        <v>14059</v>
      </c>
      <c r="P2688" s="4" t="s">
        <v>14079</v>
      </c>
      <c r="Q2688" s="5">
        <f>DATE(ecommerce_dataset_updated[[#This Row],[YYYY]],ecommerce_dataset_updated[[#This Row],[MM]],ecommerce_dataset_updated[[#This Row],[DD]])</f>
        <v>45429</v>
      </c>
      <c r="R2688" s="6" t="str">
        <f>TEXT(ecommerce_dataset_updated[[#This Row],['[Purchase_Date']]], "mmm")</f>
        <v>May</v>
      </c>
      <c r="S2688" s="6" t="str">
        <f>TEXT(ecommerce_dataset_updated[[#This Row],['[Purchase_Date']]], "ddd")</f>
        <v>Fri</v>
      </c>
      <c r="T2688" s="6">
        <f>ecommerce_dataset_updated[[#This Row],[Final_Price(Rs.) _]]-ecommerce_dataset_updated[[#This Row],['[Final_Price(Rs.)']]]</f>
        <v>0</v>
      </c>
      <c r="U2688" s="6" t="b">
        <f xml:space="preserve"> AND(ecommerce_dataset_updated[[#This Row],[Final_Price(Rs.) _]]=ecommerce_dataset_updated[[#This Row],['[Final_Price(Rs.)']]])</f>
        <v>1</v>
      </c>
      <c r="V2688" s="5"/>
    </row>
    <row r="2689" spans="1:22">
      <c r="A2689" t="s">
        <v>10504</v>
      </c>
      <c r="B2689" t="s">
        <v>10505</v>
      </c>
      <c r="C2689" t="s">
        <v>45</v>
      </c>
      <c r="D2689" s="9" t="s">
        <v>10506</v>
      </c>
      <c r="E2689" s="8">
        <f>ecommerce_dataset_updated[[#This Row],[Price (Rs.)]]+0</f>
        <v>406.69</v>
      </c>
      <c r="F2689" s="6" t="s">
        <v>107</v>
      </c>
      <c r="G2689" s="7">
        <f>ecommerce_dataset_updated[[#This Row],[Discount (%)]]+0</f>
        <v>0</v>
      </c>
      <c r="H2689" s="6" t="s">
        <v>10506</v>
      </c>
      <c r="I2689" s="6">
        <f>ecommerce_dataset_updated[[#This Row],['[Price (Rs.)']]]*ecommerce_dataset_updated[[#This Row],['[Discount (%)']]]/100</f>
        <v>0</v>
      </c>
      <c r="J2689" s="6">
        <f>ecommerce_dataset_updated[[#This Row],[Final_Price(Rs.)]]+0</f>
        <v>406.69</v>
      </c>
      <c r="K2689" s="6">
        <f xml:space="preserve"> ecommerce_dataset_updated[[#This Row],['[Price (Rs.)']]]-ecommerce_dataset_updated[[#This Row],[Discount Amount _]]</f>
        <v>406.69</v>
      </c>
      <c r="L2689" t="s">
        <v>28</v>
      </c>
      <c r="M2689" t="s">
        <v>3342</v>
      </c>
      <c r="N2689" s="4" t="s">
        <v>14055</v>
      </c>
      <c r="O2689" s="4" t="s">
        <v>14051</v>
      </c>
      <c r="P2689" s="4" t="s">
        <v>14079</v>
      </c>
      <c r="Q2689" s="5">
        <f>DATE(ecommerce_dataset_updated[[#This Row],[YYYY]],ecommerce_dataset_updated[[#This Row],[MM]],ecommerce_dataset_updated[[#This Row],[DD]])</f>
        <v>45330</v>
      </c>
      <c r="R2689" s="6" t="str">
        <f>TEXT(ecommerce_dataset_updated[[#This Row],['[Purchase_Date']]], "mmm")</f>
        <v>Feb</v>
      </c>
      <c r="S2689" s="6" t="str">
        <f>TEXT(ecommerce_dataset_updated[[#This Row],['[Purchase_Date']]], "ddd")</f>
        <v>Thu</v>
      </c>
      <c r="T2689" s="6">
        <f>ecommerce_dataset_updated[[#This Row],[Final_Price(Rs.) _]]-ecommerce_dataset_updated[[#This Row],['[Final_Price(Rs.)']]]</f>
        <v>0</v>
      </c>
      <c r="U2689" s="6" t="b">
        <f xml:space="preserve"> AND(ecommerce_dataset_updated[[#This Row],[Final_Price(Rs.) _]]=ecommerce_dataset_updated[[#This Row],['[Final_Price(Rs.)']]])</f>
        <v>1</v>
      </c>
      <c r="V2689" s="5"/>
    </row>
    <row r="2690" spans="1:22">
      <c r="A2690" t="s">
        <v>10507</v>
      </c>
      <c r="B2690" t="s">
        <v>10508</v>
      </c>
      <c r="C2690" t="s">
        <v>39</v>
      </c>
      <c r="D2690" s="9" t="s">
        <v>10509</v>
      </c>
      <c r="E2690" s="8">
        <f>ecommerce_dataset_updated[[#This Row],[Price (Rs.)]]+0</f>
        <v>438.95</v>
      </c>
      <c r="F2690" s="6" t="s">
        <v>20</v>
      </c>
      <c r="G2690" s="7">
        <f>ecommerce_dataset_updated[[#This Row],[Discount (%)]]+0</f>
        <v>20</v>
      </c>
      <c r="H2690" s="6" t="s">
        <v>10510</v>
      </c>
      <c r="I2690" s="6">
        <f>ecommerce_dataset_updated[[#This Row],['[Price (Rs.)']]]*ecommerce_dataset_updated[[#This Row],['[Discount (%)']]]/100</f>
        <v>87.79</v>
      </c>
      <c r="J2690" s="6">
        <f>ecommerce_dataset_updated[[#This Row],[Final_Price(Rs.)]]+0</f>
        <v>351.16</v>
      </c>
      <c r="K2690" s="6">
        <f xml:space="preserve"> ecommerce_dataset_updated[[#This Row],['[Price (Rs.)']]]-ecommerce_dataset_updated[[#This Row],[Discount Amount _]]</f>
        <v>351.15999999999997</v>
      </c>
      <c r="L2690" t="s">
        <v>35</v>
      </c>
      <c r="M2690" t="s">
        <v>583</v>
      </c>
      <c r="N2690" s="4" t="s">
        <v>26</v>
      </c>
      <c r="O2690" s="4" t="s">
        <v>14059</v>
      </c>
      <c r="P2690" s="4" t="s">
        <v>14079</v>
      </c>
      <c r="Q2690" s="5">
        <f>DATE(ecommerce_dataset_updated[[#This Row],[YYYY]],ecommerce_dataset_updated[[#This Row],[MM]],ecommerce_dataset_updated[[#This Row],[DD]])</f>
        <v>45437</v>
      </c>
      <c r="R2690" s="6" t="str">
        <f>TEXT(ecommerce_dataset_updated[[#This Row],['[Purchase_Date']]], "mmm")</f>
        <v>May</v>
      </c>
      <c r="S2690" s="6" t="str">
        <f>TEXT(ecommerce_dataset_updated[[#This Row],['[Purchase_Date']]], "ddd")</f>
        <v>Sat</v>
      </c>
      <c r="T2690" s="6">
        <f>ecommerce_dataset_updated[[#This Row],[Final_Price(Rs.) _]]-ecommerce_dataset_updated[[#This Row],['[Final_Price(Rs.)']]]</f>
        <v>0</v>
      </c>
      <c r="U2690" s="6" t="b">
        <f xml:space="preserve"> AND(ecommerce_dataset_updated[[#This Row],[Final_Price(Rs.) _]]=ecommerce_dataset_updated[[#This Row],['[Final_Price(Rs.)']]])</f>
        <v>1</v>
      </c>
      <c r="V2690" s="5"/>
    </row>
    <row r="2691" spans="1:22">
      <c r="A2691" t="s">
        <v>10511</v>
      </c>
      <c r="B2691" t="s">
        <v>10512</v>
      </c>
      <c r="C2691" t="s">
        <v>10</v>
      </c>
      <c r="D2691" s="9" t="s">
        <v>10513</v>
      </c>
      <c r="E2691" s="8">
        <f>ecommerce_dataset_updated[[#This Row],[Price (Rs.)]]+0</f>
        <v>342.35</v>
      </c>
      <c r="F2691" s="6" t="s">
        <v>75</v>
      </c>
      <c r="G2691" s="7">
        <f>ecommerce_dataset_updated[[#This Row],[Discount (%)]]+0</f>
        <v>10</v>
      </c>
      <c r="H2691" s="6" t="s">
        <v>10514</v>
      </c>
      <c r="I2691" s="6">
        <f>ecommerce_dataset_updated[[#This Row],['[Price (Rs.)']]]*ecommerce_dataset_updated[[#This Row],['[Discount (%)']]]/100</f>
        <v>34.234999999999999</v>
      </c>
      <c r="J2691" s="6">
        <f>ecommerce_dataset_updated[[#This Row],[Final_Price(Rs.)]]+0</f>
        <v>308.12</v>
      </c>
      <c r="K2691" s="6">
        <f xml:space="preserve"> ecommerce_dataset_updated[[#This Row],['[Price (Rs.)']]]-ecommerce_dataset_updated[[#This Row],[Discount Amount _]]</f>
        <v>308.11500000000001</v>
      </c>
      <c r="L2691" t="s">
        <v>35</v>
      </c>
      <c r="M2691" t="s">
        <v>93</v>
      </c>
      <c r="N2691" s="4" t="s">
        <v>75</v>
      </c>
      <c r="O2691" s="4" t="s">
        <v>14059</v>
      </c>
      <c r="P2691" s="4" t="s">
        <v>14079</v>
      </c>
      <c r="Q2691" s="5">
        <f>DATE(ecommerce_dataset_updated[[#This Row],[YYYY]],ecommerce_dataset_updated[[#This Row],[MM]],ecommerce_dataset_updated[[#This Row],[DD]])</f>
        <v>45422</v>
      </c>
      <c r="R2691" s="6" t="str">
        <f>TEXT(ecommerce_dataset_updated[[#This Row],['[Purchase_Date']]], "mmm")</f>
        <v>May</v>
      </c>
      <c r="S2691" s="6" t="str">
        <f>TEXT(ecommerce_dataset_updated[[#This Row],['[Purchase_Date']]], "ddd")</f>
        <v>Fri</v>
      </c>
      <c r="T2691" s="6">
        <f>ecommerce_dataset_updated[[#This Row],[Final_Price(Rs.) _]]-ecommerce_dataset_updated[[#This Row],['[Final_Price(Rs.)']]]</f>
        <v>-4.9999999999954525E-3</v>
      </c>
      <c r="U2691" s="6" t="b">
        <f xml:space="preserve"> AND(ecommerce_dataset_updated[[#This Row],[Final_Price(Rs.) _]]=ecommerce_dataset_updated[[#This Row],['[Final_Price(Rs.)']]])</f>
        <v>0</v>
      </c>
      <c r="V2691" s="5"/>
    </row>
    <row r="2692" spans="1:22">
      <c r="A2692" t="s">
        <v>10515</v>
      </c>
      <c r="B2692" t="s">
        <v>10516</v>
      </c>
      <c r="C2692" t="s">
        <v>68</v>
      </c>
      <c r="D2692" s="9" t="s">
        <v>10517</v>
      </c>
      <c r="E2692" s="8">
        <f>ecommerce_dataset_updated[[#This Row],[Price (Rs.)]]+0</f>
        <v>292.38</v>
      </c>
      <c r="F2692" s="6" t="s">
        <v>154</v>
      </c>
      <c r="G2692" s="7">
        <f>ecommerce_dataset_updated[[#This Row],[Discount (%)]]+0</f>
        <v>30</v>
      </c>
      <c r="H2692" s="6" t="s">
        <v>10518</v>
      </c>
      <c r="I2692" s="6">
        <f>ecommerce_dataset_updated[[#This Row],['[Price (Rs.)']]]*ecommerce_dataset_updated[[#This Row],['[Discount (%)']]]/100</f>
        <v>87.713999999999999</v>
      </c>
      <c r="J2692" s="6">
        <f>ecommerce_dataset_updated[[#This Row],[Final_Price(Rs.)]]+0</f>
        <v>204.67</v>
      </c>
      <c r="K2692" s="6">
        <f xml:space="preserve"> ecommerce_dataset_updated[[#This Row],['[Price (Rs.)']]]-ecommerce_dataset_updated[[#This Row],[Discount Amount _]]</f>
        <v>204.666</v>
      </c>
      <c r="L2692" t="s">
        <v>28</v>
      </c>
      <c r="M2692" t="s">
        <v>343</v>
      </c>
      <c r="N2692" s="4" t="s">
        <v>14067</v>
      </c>
      <c r="O2692" s="4" t="s">
        <v>14067</v>
      </c>
      <c r="P2692" s="4" t="s">
        <v>14079</v>
      </c>
      <c r="Q2692" s="5">
        <f>DATE(ecommerce_dataset_updated[[#This Row],[YYYY]],ecommerce_dataset_updated[[#This Row],[MM]],ecommerce_dataset_updated[[#This Row],[DD]])</f>
        <v>45480</v>
      </c>
      <c r="R2692" s="6" t="str">
        <f>TEXT(ecommerce_dataset_updated[[#This Row],['[Purchase_Date']]], "mmm")</f>
        <v>Jul</v>
      </c>
      <c r="S2692" s="6" t="str">
        <f>TEXT(ecommerce_dataset_updated[[#This Row],['[Purchase_Date']]], "ddd")</f>
        <v>Sun</v>
      </c>
      <c r="T2692" s="6">
        <f>ecommerce_dataset_updated[[#This Row],[Final_Price(Rs.) _]]-ecommerce_dataset_updated[[#This Row],['[Final_Price(Rs.)']]]</f>
        <v>-3.9999999999906777E-3</v>
      </c>
      <c r="U2692" s="6" t="b">
        <f xml:space="preserve"> AND(ecommerce_dataset_updated[[#This Row],[Final_Price(Rs.) _]]=ecommerce_dataset_updated[[#This Row],['[Final_Price(Rs.)']]])</f>
        <v>0</v>
      </c>
      <c r="V2692" s="5"/>
    </row>
    <row r="2693" spans="1:22">
      <c r="A2693" t="s">
        <v>10519</v>
      </c>
      <c r="B2693" t="s">
        <v>10520</v>
      </c>
      <c r="C2693" t="s">
        <v>10</v>
      </c>
      <c r="D2693" s="9" t="s">
        <v>10521</v>
      </c>
      <c r="E2693" s="8">
        <f>ecommerce_dataset_updated[[#This Row],[Price (Rs.)]]+0</f>
        <v>183.4</v>
      </c>
      <c r="F2693" s="6" t="s">
        <v>53</v>
      </c>
      <c r="G2693" s="7">
        <f>ecommerce_dataset_updated[[#This Row],[Discount (%)]]+0</f>
        <v>5</v>
      </c>
      <c r="H2693" s="6" t="s">
        <v>10522</v>
      </c>
      <c r="I2693" s="6">
        <f>ecommerce_dataset_updated[[#This Row],['[Price (Rs.)']]]*ecommerce_dataset_updated[[#This Row],['[Discount (%)']]]/100</f>
        <v>9.17</v>
      </c>
      <c r="J2693" s="6">
        <f>ecommerce_dataset_updated[[#This Row],[Final_Price(Rs.)]]+0</f>
        <v>174.23</v>
      </c>
      <c r="K2693" s="6">
        <f xml:space="preserve"> ecommerce_dataset_updated[[#This Row],['[Price (Rs.)']]]-ecommerce_dataset_updated[[#This Row],[Discount Amount _]]</f>
        <v>174.23000000000002</v>
      </c>
      <c r="L2693" t="s">
        <v>77</v>
      </c>
      <c r="M2693" t="s">
        <v>225</v>
      </c>
      <c r="N2693" s="4" t="s">
        <v>20</v>
      </c>
      <c r="O2693" s="4" t="s">
        <v>14051</v>
      </c>
      <c r="P2693" s="4" t="s">
        <v>14079</v>
      </c>
      <c r="Q2693" s="5">
        <f>DATE(ecommerce_dataset_updated[[#This Row],[YYYY]],ecommerce_dataset_updated[[#This Row],[MM]],ecommerce_dataset_updated[[#This Row],[DD]])</f>
        <v>45342</v>
      </c>
      <c r="R2693" s="6" t="str">
        <f>TEXT(ecommerce_dataset_updated[[#This Row],['[Purchase_Date']]], "mmm")</f>
        <v>Feb</v>
      </c>
      <c r="S2693" s="6" t="str">
        <f>TEXT(ecommerce_dataset_updated[[#This Row],['[Purchase_Date']]], "ddd")</f>
        <v>Tue</v>
      </c>
      <c r="T2693" s="6">
        <f>ecommerce_dataset_updated[[#This Row],[Final_Price(Rs.) _]]-ecommerce_dataset_updated[[#This Row],['[Final_Price(Rs.)']]]</f>
        <v>0</v>
      </c>
      <c r="U2693" s="6" t="b">
        <f xml:space="preserve"> AND(ecommerce_dataset_updated[[#This Row],[Final_Price(Rs.) _]]=ecommerce_dataset_updated[[#This Row],['[Final_Price(Rs.)']]])</f>
        <v>1</v>
      </c>
      <c r="V2693" s="5"/>
    </row>
    <row r="2694" spans="1:22">
      <c r="A2694" t="s">
        <v>10523</v>
      </c>
      <c r="B2694" t="s">
        <v>10524</v>
      </c>
      <c r="C2694" t="s">
        <v>114</v>
      </c>
      <c r="D2694" s="9" t="s">
        <v>10525</v>
      </c>
      <c r="E2694" s="8">
        <f>ecommerce_dataset_updated[[#This Row],[Price (Rs.)]]+0</f>
        <v>80.88</v>
      </c>
      <c r="F2694" s="6" t="s">
        <v>75</v>
      </c>
      <c r="G2694" s="7">
        <f>ecommerce_dataset_updated[[#This Row],[Discount (%)]]+0</f>
        <v>10</v>
      </c>
      <c r="H2694" s="6" t="s">
        <v>10526</v>
      </c>
      <c r="I2694" s="6">
        <f>ecommerce_dataset_updated[[#This Row],['[Price (Rs.)']]]*ecommerce_dataset_updated[[#This Row],['[Discount (%)']]]/100</f>
        <v>8.0879999999999992</v>
      </c>
      <c r="J2694" s="6">
        <f>ecommerce_dataset_updated[[#This Row],[Final_Price(Rs.)]]+0</f>
        <v>72.790000000000006</v>
      </c>
      <c r="K2694" s="6">
        <f xml:space="preserve"> ecommerce_dataset_updated[[#This Row],['[Price (Rs.)']]]-ecommerce_dataset_updated[[#This Row],[Discount Amount _]]</f>
        <v>72.792000000000002</v>
      </c>
      <c r="L2694" t="s">
        <v>28</v>
      </c>
      <c r="M2694" t="s">
        <v>2907</v>
      </c>
      <c r="N2694" s="4" t="s">
        <v>14052</v>
      </c>
      <c r="O2694" s="4" t="s">
        <v>75</v>
      </c>
      <c r="P2694" s="4" t="s">
        <v>14079</v>
      </c>
      <c r="Q2694" s="5">
        <f>DATE(ecommerce_dataset_updated[[#This Row],[YYYY]],ecommerce_dataset_updated[[#This Row],[MM]],ecommerce_dataset_updated[[#This Row],[DD]])</f>
        <v>45566</v>
      </c>
      <c r="R2694" s="6" t="str">
        <f>TEXT(ecommerce_dataset_updated[[#This Row],['[Purchase_Date']]], "mmm")</f>
        <v>Oct</v>
      </c>
      <c r="S2694" s="6" t="str">
        <f>TEXT(ecommerce_dataset_updated[[#This Row],['[Purchase_Date']]], "ddd")</f>
        <v>Tue</v>
      </c>
      <c r="T2694" s="6">
        <f>ecommerce_dataset_updated[[#This Row],[Final_Price(Rs.) _]]-ecommerce_dataset_updated[[#This Row],['[Final_Price(Rs.)']]]</f>
        <v>1.9999999999953388E-3</v>
      </c>
      <c r="U2694" s="6" t="b">
        <f xml:space="preserve"> AND(ecommerce_dataset_updated[[#This Row],[Final_Price(Rs.) _]]=ecommerce_dataset_updated[[#This Row],['[Final_Price(Rs.)']]])</f>
        <v>0</v>
      </c>
      <c r="V2694" s="5"/>
    </row>
    <row r="2695" spans="1:22">
      <c r="A2695" t="s">
        <v>10527</v>
      </c>
      <c r="B2695" t="s">
        <v>10528</v>
      </c>
      <c r="C2695" t="s">
        <v>18</v>
      </c>
      <c r="D2695" s="9" t="s">
        <v>10529</v>
      </c>
      <c r="E2695" s="8">
        <f>ecommerce_dataset_updated[[#This Row],[Price (Rs.)]]+0</f>
        <v>76.16</v>
      </c>
      <c r="F2695" s="6" t="s">
        <v>26</v>
      </c>
      <c r="G2695" s="7">
        <f>ecommerce_dataset_updated[[#This Row],[Discount (%)]]+0</f>
        <v>25</v>
      </c>
      <c r="H2695" s="6" t="s">
        <v>10530</v>
      </c>
      <c r="I2695" s="6">
        <f>ecommerce_dataset_updated[[#This Row],['[Price (Rs.)']]]*ecommerce_dataset_updated[[#This Row],['[Discount (%)']]]/100</f>
        <v>19.04</v>
      </c>
      <c r="J2695" s="6">
        <f>ecommerce_dataset_updated[[#This Row],[Final_Price(Rs.)]]+0</f>
        <v>57.12</v>
      </c>
      <c r="K2695" s="6">
        <f xml:space="preserve"> ecommerce_dataset_updated[[#This Row],['[Price (Rs.)']]]-ecommerce_dataset_updated[[#This Row],[Discount Amount _]]</f>
        <v>57.12</v>
      </c>
      <c r="L2695" t="s">
        <v>77</v>
      </c>
      <c r="M2695" t="s">
        <v>186</v>
      </c>
      <c r="N2695" s="4" t="s">
        <v>20</v>
      </c>
      <c r="O2695" s="4" t="s">
        <v>14057</v>
      </c>
      <c r="P2695" s="4" t="s">
        <v>14079</v>
      </c>
      <c r="Q2695" s="5">
        <f>DATE(ecommerce_dataset_updated[[#This Row],[YYYY]],ecommerce_dataset_updated[[#This Row],[MM]],ecommerce_dataset_updated[[#This Row],[DD]])</f>
        <v>45371</v>
      </c>
      <c r="R2695" s="6" t="str">
        <f>TEXT(ecommerce_dataset_updated[[#This Row],['[Purchase_Date']]], "mmm")</f>
        <v>Mar</v>
      </c>
      <c r="S2695" s="6" t="str">
        <f>TEXT(ecommerce_dataset_updated[[#This Row],['[Purchase_Date']]], "ddd")</f>
        <v>Wed</v>
      </c>
      <c r="T2695" s="6">
        <f>ecommerce_dataset_updated[[#This Row],[Final_Price(Rs.) _]]-ecommerce_dataset_updated[[#This Row],['[Final_Price(Rs.)']]]</f>
        <v>0</v>
      </c>
      <c r="U2695" s="6" t="b">
        <f xml:space="preserve"> AND(ecommerce_dataset_updated[[#This Row],[Final_Price(Rs.) _]]=ecommerce_dataset_updated[[#This Row],['[Final_Price(Rs.)']]])</f>
        <v>1</v>
      </c>
      <c r="V2695" s="5"/>
    </row>
    <row r="2696" spans="1:22">
      <c r="A2696" t="s">
        <v>10531</v>
      </c>
      <c r="B2696" t="s">
        <v>10532</v>
      </c>
      <c r="C2696" t="s">
        <v>45</v>
      </c>
      <c r="D2696" s="9" t="s">
        <v>10533</v>
      </c>
      <c r="E2696" s="8">
        <f>ecommerce_dataset_updated[[#This Row],[Price (Rs.)]]+0</f>
        <v>357.6</v>
      </c>
      <c r="F2696" s="6" t="s">
        <v>20</v>
      </c>
      <c r="G2696" s="7">
        <f>ecommerce_dataset_updated[[#This Row],[Discount (%)]]+0</f>
        <v>20</v>
      </c>
      <c r="H2696" s="6" t="s">
        <v>10534</v>
      </c>
      <c r="I2696" s="6">
        <f>ecommerce_dataset_updated[[#This Row],['[Price (Rs.)']]]*ecommerce_dataset_updated[[#This Row],['[Discount (%)']]]/100</f>
        <v>71.52</v>
      </c>
      <c r="J2696" s="6">
        <f>ecommerce_dataset_updated[[#This Row],[Final_Price(Rs.)]]+0</f>
        <v>286.08</v>
      </c>
      <c r="K2696" s="6">
        <f xml:space="preserve"> ecommerce_dataset_updated[[#This Row],['[Price (Rs.)']]]-ecommerce_dataset_updated[[#This Row],[Discount Amount _]]</f>
        <v>286.08000000000004</v>
      </c>
      <c r="L2696" t="s">
        <v>28</v>
      </c>
      <c r="M2696" t="s">
        <v>2540</v>
      </c>
      <c r="N2696" s="4" t="s">
        <v>14066</v>
      </c>
      <c r="O2696" s="4" t="s">
        <v>14049</v>
      </c>
      <c r="P2696" s="4" t="s">
        <v>14079</v>
      </c>
      <c r="Q2696" s="5">
        <f>DATE(ecommerce_dataset_updated[[#This Row],[YYYY]],ecommerce_dataset_updated[[#This Row],[MM]],ecommerce_dataset_updated[[#This Row],[DD]])</f>
        <v>45615</v>
      </c>
      <c r="R2696" s="6" t="str">
        <f>TEXT(ecommerce_dataset_updated[[#This Row],['[Purchase_Date']]], "mmm")</f>
        <v>Nov</v>
      </c>
      <c r="S2696" s="6" t="str">
        <f>TEXT(ecommerce_dataset_updated[[#This Row],['[Purchase_Date']]], "ddd")</f>
        <v>Tue</v>
      </c>
      <c r="T2696" s="6">
        <f>ecommerce_dataset_updated[[#This Row],[Final_Price(Rs.) _]]-ecommerce_dataset_updated[[#This Row],['[Final_Price(Rs.)']]]</f>
        <v>0</v>
      </c>
      <c r="U2696" s="6" t="b">
        <f xml:space="preserve"> AND(ecommerce_dataset_updated[[#This Row],[Final_Price(Rs.) _]]=ecommerce_dataset_updated[[#This Row],['[Final_Price(Rs.)']]])</f>
        <v>1</v>
      </c>
      <c r="V2696" s="5"/>
    </row>
    <row r="2697" spans="1:22">
      <c r="A2697" t="s">
        <v>10535</v>
      </c>
      <c r="B2697" t="s">
        <v>10536</v>
      </c>
      <c r="C2697" t="s">
        <v>39</v>
      </c>
      <c r="D2697" s="9" t="s">
        <v>10537</v>
      </c>
      <c r="E2697" s="8">
        <f>ecommerce_dataset_updated[[#This Row],[Price (Rs.)]]+0</f>
        <v>169.83</v>
      </c>
      <c r="F2697" s="6" t="s">
        <v>47</v>
      </c>
      <c r="G2697" s="7">
        <f>ecommerce_dataset_updated[[#This Row],[Discount (%)]]+0</f>
        <v>50</v>
      </c>
      <c r="H2697" s="6" t="s">
        <v>10538</v>
      </c>
      <c r="I2697" s="6">
        <f>ecommerce_dataset_updated[[#This Row],['[Price (Rs.)']]]*ecommerce_dataset_updated[[#This Row],['[Discount (%)']]]/100</f>
        <v>84.915000000000006</v>
      </c>
      <c r="J2697" s="6">
        <f>ecommerce_dataset_updated[[#This Row],[Final_Price(Rs.)]]+0</f>
        <v>84.92</v>
      </c>
      <c r="K2697" s="6">
        <f xml:space="preserve"> ecommerce_dataset_updated[[#This Row],['[Price (Rs.)']]]-ecommerce_dataset_updated[[#This Row],[Discount Amount _]]</f>
        <v>84.915000000000006</v>
      </c>
      <c r="L2697" t="s">
        <v>28</v>
      </c>
      <c r="M2697" t="s">
        <v>394</v>
      </c>
      <c r="N2697" s="4" t="s">
        <v>14049</v>
      </c>
      <c r="O2697" s="4" t="s">
        <v>14057</v>
      </c>
      <c r="P2697" s="4" t="s">
        <v>14079</v>
      </c>
      <c r="Q2697" s="5">
        <f>DATE(ecommerce_dataset_updated[[#This Row],[YYYY]],ecommerce_dataset_updated[[#This Row],[MM]],ecommerce_dataset_updated[[#This Row],[DD]])</f>
        <v>45362</v>
      </c>
      <c r="R2697" s="6" t="str">
        <f>TEXT(ecommerce_dataset_updated[[#This Row],['[Purchase_Date']]], "mmm")</f>
        <v>Mar</v>
      </c>
      <c r="S2697" s="6" t="str">
        <f>TEXT(ecommerce_dataset_updated[[#This Row],['[Purchase_Date']]], "ddd")</f>
        <v>Mon</v>
      </c>
      <c r="T2697" s="6">
        <f>ecommerce_dataset_updated[[#This Row],[Final_Price(Rs.) _]]-ecommerce_dataset_updated[[#This Row],['[Final_Price(Rs.)']]]</f>
        <v>-4.9999999999954525E-3</v>
      </c>
      <c r="U2697" s="6" t="b">
        <f xml:space="preserve"> AND(ecommerce_dataset_updated[[#This Row],[Final_Price(Rs.) _]]=ecommerce_dataset_updated[[#This Row],['[Final_Price(Rs.)']]])</f>
        <v>0</v>
      </c>
      <c r="V2697" s="5"/>
    </row>
    <row r="2698" spans="1:22">
      <c r="A2698" t="s">
        <v>10539</v>
      </c>
      <c r="B2698" t="s">
        <v>10540</v>
      </c>
      <c r="C2698" t="s">
        <v>18</v>
      </c>
      <c r="D2698" s="9" t="s">
        <v>10541</v>
      </c>
      <c r="E2698" s="8">
        <f>ecommerce_dataset_updated[[#This Row],[Price (Rs.)]]+0</f>
        <v>337.11</v>
      </c>
      <c r="F2698" s="6" t="s">
        <v>47</v>
      </c>
      <c r="G2698" s="7">
        <f>ecommerce_dataset_updated[[#This Row],[Discount (%)]]+0</f>
        <v>50</v>
      </c>
      <c r="H2698" s="6" t="s">
        <v>10052</v>
      </c>
      <c r="I2698" s="6">
        <f>ecommerce_dataset_updated[[#This Row],['[Price (Rs.)']]]*ecommerce_dataset_updated[[#This Row],['[Discount (%)']]]/100</f>
        <v>168.55500000000001</v>
      </c>
      <c r="J2698" s="6">
        <f>ecommerce_dataset_updated[[#This Row],[Final_Price(Rs.)]]+0</f>
        <v>168.56</v>
      </c>
      <c r="K2698" s="6">
        <f xml:space="preserve"> ecommerce_dataset_updated[[#This Row],['[Price (Rs.)']]]-ecommerce_dataset_updated[[#This Row],[Discount Amount _]]</f>
        <v>168.55500000000001</v>
      </c>
      <c r="L2698" t="s">
        <v>120</v>
      </c>
      <c r="M2698" t="s">
        <v>1244</v>
      </c>
      <c r="N2698" s="4" t="s">
        <v>14067</v>
      </c>
      <c r="O2698" s="4" t="s">
        <v>14057</v>
      </c>
      <c r="P2698" s="4" t="s">
        <v>14079</v>
      </c>
      <c r="Q2698" s="5">
        <f>DATE(ecommerce_dataset_updated[[#This Row],[YYYY]],ecommerce_dataset_updated[[#This Row],[MM]],ecommerce_dataset_updated[[#This Row],[DD]])</f>
        <v>45358</v>
      </c>
      <c r="R2698" s="6" t="str">
        <f>TEXT(ecommerce_dataset_updated[[#This Row],['[Purchase_Date']]], "mmm")</f>
        <v>Mar</v>
      </c>
      <c r="S2698" s="6" t="str">
        <f>TEXT(ecommerce_dataset_updated[[#This Row],['[Purchase_Date']]], "ddd")</f>
        <v>Thu</v>
      </c>
      <c r="T2698" s="6">
        <f>ecommerce_dataset_updated[[#This Row],[Final_Price(Rs.) _]]-ecommerce_dataset_updated[[#This Row],['[Final_Price(Rs.)']]]</f>
        <v>-4.9999999999954525E-3</v>
      </c>
      <c r="U2698" s="6" t="b">
        <f xml:space="preserve"> AND(ecommerce_dataset_updated[[#This Row],[Final_Price(Rs.) _]]=ecommerce_dataset_updated[[#This Row],['[Final_Price(Rs.)']]])</f>
        <v>0</v>
      </c>
      <c r="V2698" s="5"/>
    </row>
    <row r="2699" spans="1:22">
      <c r="A2699" t="s">
        <v>10542</v>
      </c>
      <c r="B2699" t="s">
        <v>10543</v>
      </c>
      <c r="C2699" t="s">
        <v>18</v>
      </c>
      <c r="D2699" s="9" t="s">
        <v>10544</v>
      </c>
      <c r="E2699" s="8">
        <f>ecommerce_dataset_updated[[#This Row],[Price (Rs.)]]+0</f>
        <v>50.79</v>
      </c>
      <c r="F2699" s="6" t="s">
        <v>26</v>
      </c>
      <c r="G2699" s="7">
        <f>ecommerce_dataset_updated[[#This Row],[Discount (%)]]+0</f>
        <v>25</v>
      </c>
      <c r="H2699" s="6" t="s">
        <v>3493</v>
      </c>
      <c r="I2699" s="6">
        <f>ecommerce_dataset_updated[[#This Row],['[Price (Rs.)']]]*ecommerce_dataset_updated[[#This Row],['[Discount (%)']]]/100</f>
        <v>12.6975</v>
      </c>
      <c r="J2699" s="6">
        <f>ecommerce_dataset_updated[[#This Row],[Final_Price(Rs.)]]+0</f>
        <v>38.090000000000003</v>
      </c>
      <c r="K2699" s="6">
        <f xml:space="preserve"> ecommerce_dataset_updated[[#This Row],['[Price (Rs.)']]]-ecommerce_dataset_updated[[#This Row],[Discount Amount _]]</f>
        <v>38.092500000000001</v>
      </c>
      <c r="L2699" t="s">
        <v>77</v>
      </c>
      <c r="M2699" t="s">
        <v>740</v>
      </c>
      <c r="N2699" s="4" t="s">
        <v>14061</v>
      </c>
      <c r="O2699" s="4" t="s">
        <v>14051</v>
      </c>
      <c r="P2699" s="4" t="s">
        <v>14079</v>
      </c>
      <c r="Q2699" s="5">
        <f>DATE(ecommerce_dataset_updated[[#This Row],[YYYY]],ecommerce_dataset_updated[[#This Row],[MM]],ecommerce_dataset_updated[[#This Row],[DD]])</f>
        <v>45343</v>
      </c>
      <c r="R2699" s="6" t="str">
        <f>TEXT(ecommerce_dataset_updated[[#This Row],['[Purchase_Date']]], "mmm")</f>
        <v>Feb</v>
      </c>
      <c r="S2699" s="6" t="str">
        <f>TEXT(ecommerce_dataset_updated[[#This Row],['[Purchase_Date']]], "ddd")</f>
        <v>Wed</v>
      </c>
      <c r="T2699" s="6">
        <f>ecommerce_dataset_updated[[#This Row],[Final_Price(Rs.) _]]-ecommerce_dataset_updated[[#This Row],['[Final_Price(Rs.)']]]</f>
        <v>2.4999999999977263E-3</v>
      </c>
      <c r="U2699" s="6" t="b">
        <f xml:space="preserve"> AND(ecommerce_dataset_updated[[#This Row],[Final_Price(Rs.) _]]=ecommerce_dataset_updated[[#This Row],['[Final_Price(Rs.)']]])</f>
        <v>0</v>
      </c>
      <c r="V2699" s="5"/>
    </row>
    <row r="2700" spans="1:22">
      <c r="A2700" t="s">
        <v>10545</v>
      </c>
      <c r="B2700" t="s">
        <v>10546</v>
      </c>
      <c r="C2700" t="s">
        <v>68</v>
      </c>
      <c r="D2700" s="9" t="s">
        <v>10547</v>
      </c>
      <c r="E2700" s="8">
        <f>ecommerce_dataset_updated[[#This Row],[Price (Rs.)]]+0</f>
        <v>426.03</v>
      </c>
      <c r="F2700" s="6" t="s">
        <v>12</v>
      </c>
      <c r="G2700" s="7">
        <f>ecommerce_dataset_updated[[#This Row],[Discount (%)]]+0</f>
        <v>15</v>
      </c>
      <c r="H2700" s="6" t="s">
        <v>10548</v>
      </c>
      <c r="I2700" s="6">
        <f>ecommerce_dataset_updated[[#This Row],['[Price (Rs.)']]]*ecommerce_dataset_updated[[#This Row],['[Discount (%)']]]/100</f>
        <v>63.904499999999999</v>
      </c>
      <c r="J2700" s="6">
        <f>ecommerce_dataset_updated[[#This Row],[Final_Price(Rs.)]]+0</f>
        <v>362.13</v>
      </c>
      <c r="K2700" s="6">
        <f xml:space="preserve"> ecommerce_dataset_updated[[#This Row],['[Price (Rs.)']]]-ecommerce_dataset_updated[[#This Row],[Discount Amount _]]</f>
        <v>362.12549999999999</v>
      </c>
      <c r="L2700" t="s">
        <v>14</v>
      </c>
      <c r="M2700" t="s">
        <v>2907</v>
      </c>
      <c r="N2700" s="4" t="s">
        <v>14052</v>
      </c>
      <c r="O2700" s="4" t="s">
        <v>75</v>
      </c>
      <c r="P2700" s="4" t="s">
        <v>14079</v>
      </c>
      <c r="Q2700" s="5">
        <f>DATE(ecommerce_dataset_updated[[#This Row],[YYYY]],ecommerce_dataset_updated[[#This Row],[MM]],ecommerce_dataset_updated[[#This Row],[DD]])</f>
        <v>45566</v>
      </c>
      <c r="R2700" s="6" t="str">
        <f>TEXT(ecommerce_dataset_updated[[#This Row],['[Purchase_Date']]], "mmm")</f>
        <v>Oct</v>
      </c>
      <c r="S2700" s="6" t="str">
        <f>TEXT(ecommerce_dataset_updated[[#This Row],['[Purchase_Date']]], "ddd")</f>
        <v>Tue</v>
      </c>
      <c r="T2700" s="6">
        <f>ecommerce_dataset_updated[[#This Row],[Final_Price(Rs.) _]]-ecommerce_dataset_updated[[#This Row],['[Final_Price(Rs.)']]]</f>
        <v>-4.500000000007276E-3</v>
      </c>
      <c r="U2700" s="6" t="b">
        <f xml:space="preserve"> AND(ecommerce_dataset_updated[[#This Row],[Final_Price(Rs.) _]]=ecommerce_dataset_updated[[#This Row],['[Final_Price(Rs.)']]])</f>
        <v>0</v>
      </c>
      <c r="V2700" s="5"/>
    </row>
    <row r="2701" spans="1:22">
      <c r="A2701" t="s">
        <v>10549</v>
      </c>
      <c r="B2701" t="s">
        <v>10550</v>
      </c>
      <c r="C2701" t="s">
        <v>114</v>
      </c>
      <c r="D2701" s="9" t="s">
        <v>10551</v>
      </c>
      <c r="E2701" s="8">
        <f>ecommerce_dataset_updated[[#This Row],[Price (Rs.)]]+0</f>
        <v>128.82</v>
      </c>
      <c r="F2701" s="6" t="s">
        <v>12</v>
      </c>
      <c r="G2701" s="7">
        <f>ecommerce_dataset_updated[[#This Row],[Discount (%)]]+0</f>
        <v>15</v>
      </c>
      <c r="H2701" s="6" t="s">
        <v>10552</v>
      </c>
      <c r="I2701" s="6">
        <f>ecommerce_dataset_updated[[#This Row],['[Price (Rs.)']]]*ecommerce_dataset_updated[[#This Row],['[Discount (%)']]]/100</f>
        <v>19.323</v>
      </c>
      <c r="J2701" s="6">
        <f>ecommerce_dataset_updated[[#This Row],[Final_Price(Rs.)]]+0</f>
        <v>109.5</v>
      </c>
      <c r="K2701" s="6">
        <f xml:space="preserve"> ecommerce_dataset_updated[[#This Row],['[Price (Rs.)']]]-ecommerce_dataset_updated[[#This Row],[Discount Amount _]]</f>
        <v>109.49699999999999</v>
      </c>
      <c r="L2701" t="s">
        <v>14</v>
      </c>
      <c r="M2701" t="s">
        <v>181</v>
      </c>
      <c r="N2701" s="4" t="s">
        <v>14067</v>
      </c>
      <c r="O2701" s="4" t="s">
        <v>75</v>
      </c>
      <c r="P2701" s="4" t="s">
        <v>14079</v>
      </c>
      <c r="Q2701" s="5">
        <f>DATE(ecommerce_dataset_updated[[#This Row],[YYYY]],ecommerce_dataset_updated[[#This Row],[MM]],ecommerce_dataset_updated[[#This Row],[DD]])</f>
        <v>45572</v>
      </c>
      <c r="R2701" s="6" t="str">
        <f>TEXT(ecommerce_dataset_updated[[#This Row],['[Purchase_Date']]], "mmm")</f>
        <v>Oct</v>
      </c>
      <c r="S2701" s="6" t="str">
        <f>TEXT(ecommerce_dataset_updated[[#This Row],['[Purchase_Date']]], "ddd")</f>
        <v>Mon</v>
      </c>
      <c r="T2701" s="6">
        <f>ecommerce_dataset_updated[[#This Row],[Final_Price(Rs.) _]]-ecommerce_dataset_updated[[#This Row],['[Final_Price(Rs.)']]]</f>
        <v>-3.0000000000143245E-3</v>
      </c>
      <c r="U2701" s="6" t="b">
        <f xml:space="preserve"> AND(ecommerce_dataset_updated[[#This Row],[Final_Price(Rs.) _]]=ecommerce_dataset_updated[[#This Row],['[Final_Price(Rs.)']]])</f>
        <v>0</v>
      </c>
      <c r="V2701" s="5"/>
    </row>
    <row r="2702" spans="1:22">
      <c r="A2702" t="s">
        <v>10553</v>
      </c>
      <c r="B2702" t="s">
        <v>10554</v>
      </c>
      <c r="C2702" t="s">
        <v>32</v>
      </c>
      <c r="D2702" s="9" t="s">
        <v>10555</v>
      </c>
      <c r="E2702" s="8">
        <f>ecommerce_dataset_updated[[#This Row],[Price (Rs.)]]+0</f>
        <v>42.72</v>
      </c>
      <c r="F2702" s="6" t="s">
        <v>26</v>
      </c>
      <c r="G2702" s="7">
        <f>ecommerce_dataset_updated[[#This Row],[Discount (%)]]+0</f>
        <v>25</v>
      </c>
      <c r="H2702" s="6" t="s">
        <v>10556</v>
      </c>
      <c r="I2702" s="6">
        <f>ecommerce_dataset_updated[[#This Row],['[Price (Rs.)']]]*ecommerce_dataset_updated[[#This Row],['[Discount (%)']]]/100</f>
        <v>10.68</v>
      </c>
      <c r="J2702" s="6">
        <f>ecommerce_dataset_updated[[#This Row],[Final_Price(Rs.)]]+0</f>
        <v>32.04</v>
      </c>
      <c r="K2702" s="6">
        <f xml:space="preserve"> ecommerce_dataset_updated[[#This Row],['[Price (Rs.)']]]-ecommerce_dataset_updated[[#This Row],[Discount Amount _]]</f>
        <v>32.04</v>
      </c>
      <c r="L2702" t="s">
        <v>77</v>
      </c>
      <c r="M2702" t="s">
        <v>455</v>
      </c>
      <c r="N2702" s="4" t="s">
        <v>14064</v>
      </c>
      <c r="O2702" s="4" t="s">
        <v>14051</v>
      </c>
      <c r="P2702" s="4" t="s">
        <v>14079</v>
      </c>
      <c r="Q2702" s="5">
        <f>DATE(ecommerce_dataset_updated[[#This Row],[YYYY]],ecommerce_dataset_updated[[#This Row],[MM]],ecommerce_dataset_updated[[#This Row],[DD]])</f>
        <v>45335</v>
      </c>
      <c r="R2702" s="6" t="str">
        <f>TEXT(ecommerce_dataset_updated[[#This Row],['[Purchase_Date']]], "mmm")</f>
        <v>Feb</v>
      </c>
      <c r="S2702" s="6" t="str">
        <f>TEXT(ecommerce_dataset_updated[[#This Row],['[Purchase_Date']]], "ddd")</f>
        <v>Tue</v>
      </c>
      <c r="T2702" s="6">
        <f>ecommerce_dataset_updated[[#This Row],[Final_Price(Rs.) _]]-ecommerce_dataset_updated[[#This Row],['[Final_Price(Rs.)']]]</f>
        <v>0</v>
      </c>
      <c r="U2702" s="6" t="b">
        <f xml:space="preserve"> AND(ecommerce_dataset_updated[[#This Row],[Final_Price(Rs.) _]]=ecommerce_dataset_updated[[#This Row],['[Final_Price(Rs.)']]])</f>
        <v>1</v>
      </c>
      <c r="V2702" s="5"/>
    </row>
    <row r="2703" spans="1:22">
      <c r="A2703" t="s">
        <v>10557</v>
      </c>
      <c r="B2703" t="s">
        <v>10558</v>
      </c>
      <c r="C2703" t="s">
        <v>114</v>
      </c>
      <c r="D2703" s="9" t="s">
        <v>10559</v>
      </c>
      <c r="E2703" s="8">
        <f>ecommerce_dataset_updated[[#This Row],[Price (Rs.)]]+0</f>
        <v>280.75</v>
      </c>
      <c r="F2703" s="6" t="s">
        <v>107</v>
      </c>
      <c r="G2703" s="7">
        <f>ecommerce_dataset_updated[[#This Row],[Discount (%)]]+0</f>
        <v>0</v>
      </c>
      <c r="H2703" s="6" t="s">
        <v>10559</v>
      </c>
      <c r="I2703" s="6">
        <f>ecommerce_dataset_updated[[#This Row],['[Price (Rs.)']]]*ecommerce_dataset_updated[[#This Row],['[Discount (%)']]]/100</f>
        <v>0</v>
      </c>
      <c r="J2703" s="6">
        <f>ecommerce_dataset_updated[[#This Row],[Final_Price(Rs.)]]+0</f>
        <v>280.75</v>
      </c>
      <c r="K2703" s="6">
        <f xml:space="preserve"> ecommerce_dataset_updated[[#This Row],['[Price (Rs.)']]]-ecommerce_dataset_updated[[#This Row],[Discount Amount _]]</f>
        <v>280.75</v>
      </c>
      <c r="L2703" t="s">
        <v>35</v>
      </c>
      <c r="M2703" t="s">
        <v>1299</v>
      </c>
      <c r="N2703" s="4" t="s">
        <v>14051</v>
      </c>
      <c r="O2703" s="4" t="s">
        <v>14052</v>
      </c>
      <c r="P2703" s="4" t="s">
        <v>14079</v>
      </c>
      <c r="Q2703" s="5">
        <f>DATE(ecommerce_dataset_updated[[#This Row],[YYYY]],ecommerce_dataset_updated[[#This Row],[MM]],ecommerce_dataset_updated[[#This Row],[DD]])</f>
        <v>45293</v>
      </c>
      <c r="R2703" s="6" t="str">
        <f>TEXT(ecommerce_dataset_updated[[#This Row],['[Purchase_Date']]], "mmm")</f>
        <v>Jan</v>
      </c>
      <c r="S2703" s="6" t="str">
        <f>TEXT(ecommerce_dataset_updated[[#This Row],['[Purchase_Date']]], "ddd")</f>
        <v>Tue</v>
      </c>
      <c r="T2703" s="6">
        <f>ecommerce_dataset_updated[[#This Row],[Final_Price(Rs.) _]]-ecommerce_dataset_updated[[#This Row],['[Final_Price(Rs.)']]]</f>
        <v>0</v>
      </c>
      <c r="U2703" s="6" t="b">
        <f xml:space="preserve"> AND(ecommerce_dataset_updated[[#This Row],[Final_Price(Rs.) _]]=ecommerce_dataset_updated[[#This Row],['[Final_Price(Rs.)']]])</f>
        <v>1</v>
      </c>
      <c r="V2703" s="5"/>
    </row>
    <row r="2704" spans="1:22">
      <c r="A2704" t="s">
        <v>10560</v>
      </c>
      <c r="B2704" t="s">
        <v>10561</v>
      </c>
      <c r="C2704" t="s">
        <v>18</v>
      </c>
      <c r="D2704" s="9" t="s">
        <v>10562</v>
      </c>
      <c r="E2704" s="8">
        <f>ecommerce_dataset_updated[[#This Row],[Price (Rs.)]]+0</f>
        <v>486.2</v>
      </c>
      <c r="F2704" s="6" t="s">
        <v>154</v>
      </c>
      <c r="G2704" s="7">
        <f>ecommerce_dataset_updated[[#This Row],[Discount (%)]]+0</f>
        <v>30</v>
      </c>
      <c r="H2704" s="6" t="s">
        <v>10563</v>
      </c>
      <c r="I2704" s="6">
        <f>ecommerce_dataset_updated[[#This Row],['[Price (Rs.)']]]*ecommerce_dataset_updated[[#This Row],['[Discount (%)']]]/100</f>
        <v>145.86000000000001</v>
      </c>
      <c r="J2704" s="6">
        <f>ecommerce_dataset_updated[[#This Row],[Final_Price(Rs.)]]+0</f>
        <v>340.34</v>
      </c>
      <c r="K2704" s="6">
        <f xml:space="preserve"> ecommerce_dataset_updated[[#This Row],['[Price (Rs.)']]]-ecommerce_dataset_updated[[#This Row],[Discount Amount _]]</f>
        <v>340.34</v>
      </c>
      <c r="L2704" t="s">
        <v>14</v>
      </c>
      <c r="M2704" t="s">
        <v>3000</v>
      </c>
      <c r="N2704" s="4" t="s">
        <v>14057</v>
      </c>
      <c r="O2704" s="4" t="s">
        <v>14059</v>
      </c>
      <c r="P2704" s="4" t="s">
        <v>14079</v>
      </c>
      <c r="Q2704" s="5">
        <f>DATE(ecommerce_dataset_updated[[#This Row],[YYYY]],ecommerce_dataset_updated[[#This Row],[MM]],ecommerce_dataset_updated[[#This Row],[DD]])</f>
        <v>45415</v>
      </c>
      <c r="R2704" s="6" t="str">
        <f>TEXT(ecommerce_dataset_updated[[#This Row],['[Purchase_Date']]], "mmm")</f>
        <v>May</v>
      </c>
      <c r="S2704" s="6" t="str">
        <f>TEXT(ecommerce_dataset_updated[[#This Row],['[Purchase_Date']]], "ddd")</f>
        <v>Fri</v>
      </c>
      <c r="T2704" s="6">
        <f>ecommerce_dataset_updated[[#This Row],[Final_Price(Rs.) _]]-ecommerce_dataset_updated[[#This Row],['[Final_Price(Rs.)']]]</f>
        <v>0</v>
      </c>
      <c r="U2704" s="6" t="b">
        <f xml:space="preserve"> AND(ecommerce_dataset_updated[[#This Row],[Final_Price(Rs.) _]]=ecommerce_dataset_updated[[#This Row],['[Final_Price(Rs.)']]])</f>
        <v>1</v>
      </c>
      <c r="V2704" s="5"/>
    </row>
    <row r="2705" spans="1:22">
      <c r="A2705" t="s">
        <v>10564</v>
      </c>
      <c r="B2705" t="s">
        <v>10565</v>
      </c>
      <c r="C2705" t="s">
        <v>114</v>
      </c>
      <c r="D2705" s="9" t="s">
        <v>10566</v>
      </c>
      <c r="E2705" s="8">
        <f>ecommerce_dataset_updated[[#This Row],[Price (Rs.)]]+0</f>
        <v>54.39</v>
      </c>
      <c r="F2705" s="6" t="s">
        <v>26</v>
      </c>
      <c r="G2705" s="7">
        <f>ecommerce_dataset_updated[[#This Row],[Discount (%)]]+0</f>
        <v>25</v>
      </c>
      <c r="H2705" s="6" t="s">
        <v>10567</v>
      </c>
      <c r="I2705" s="6">
        <f>ecommerce_dataset_updated[[#This Row],['[Price (Rs.)']]]*ecommerce_dataset_updated[[#This Row],['[Discount (%)']]]/100</f>
        <v>13.5975</v>
      </c>
      <c r="J2705" s="6">
        <f>ecommerce_dataset_updated[[#This Row],[Final_Price(Rs.)]]+0</f>
        <v>40.79</v>
      </c>
      <c r="K2705" s="6">
        <f xml:space="preserve"> ecommerce_dataset_updated[[#This Row],['[Price (Rs.)']]]-ecommerce_dataset_updated[[#This Row],[Discount Amount _]]</f>
        <v>40.792500000000004</v>
      </c>
      <c r="L2705" t="s">
        <v>28</v>
      </c>
      <c r="M2705" t="s">
        <v>1536</v>
      </c>
      <c r="N2705" s="4" t="s">
        <v>14059</v>
      </c>
      <c r="O2705" s="4" t="s">
        <v>14059</v>
      </c>
      <c r="P2705" s="4" t="s">
        <v>14079</v>
      </c>
      <c r="Q2705" s="5">
        <f>DATE(ecommerce_dataset_updated[[#This Row],[YYYY]],ecommerce_dataset_updated[[#This Row],[MM]],ecommerce_dataset_updated[[#This Row],[DD]])</f>
        <v>45417</v>
      </c>
      <c r="R2705" s="6" t="str">
        <f>TEXT(ecommerce_dataset_updated[[#This Row],['[Purchase_Date']]], "mmm")</f>
        <v>May</v>
      </c>
      <c r="S2705" s="6" t="str">
        <f>TEXT(ecommerce_dataset_updated[[#This Row],['[Purchase_Date']]], "ddd")</f>
        <v>Sun</v>
      </c>
      <c r="T2705" s="6">
        <f>ecommerce_dataset_updated[[#This Row],[Final_Price(Rs.) _]]-ecommerce_dataset_updated[[#This Row],['[Final_Price(Rs.)']]]</f>
        <v>2.5000000000048317E-3</v>
      </c>
      <c r="U2705" s="6" t="b">
        <f xml:space="preserve"> AND(ecommerce_dataset_updated[[#This Row],[Final_Price(Rs.) _]]=ecommerce_dataset_updated[[#This Row],['[Final_Price(Rs.)']]])</f>
        <v>0</v>
      </c>
      <c r="V2705" s="5"/>
    </row>
    <row r="2706" spans="1:22">
      <c r="A2706" t="s">
        <v>10568</v>
      </c>
      <c r="B2706" t="s">
        <v>10569</v>
      </c>
      <c r="C2706" t="s">
        <v>45</v>
      </c>
      <c r="D2706" s="9" t="s">
        <v>10570</v>
      </c>
      <c r="E2706" s="8">
        <f>ecommerce_dataset_updated[[#This Row],[Price (Rs.)]]+0</f>
        <v>147.43</v>
      </c>
      <c r="F2706" s="6" t="s">
        <v>12</v>
      </c>
      <c r="G2706" s="7">
        <f>ecommerce_dataset_updated[[#This Row],[Discount (%)]]+0</f>
        <v>15</v>
      </c>
      <c r="H2706" s="6" t="s">
        <v>10571</v>
      </c>
      <c r="I2706" s="6">
        <f>ecommerce_dataset_updated[[#This Row],['[Price (Rs.)']]]*ecommerce_dataset_updated[[#This Row],['[Discount (%)']]]/100</f>
        <v>22.114500000000003</v>
      </c>
      <c r="J2706" s="6">
        <f>ecommerce_dataset_updated[[#This Row],[Final_Price(Rs.)]]+0</f>
        <v>125.32</v>
      </c>
      <c r="K2706" s="6">
        <f xml:space="preserve"> ecommerce_dataset_updated[[#This Row],['[Price (Rs.)']]]-ecommerce_dataset_updated[[#This Row],[Discount Amount _]]</f>
        <v>125.3155</v>
      </c>
      <c r="L2706" t="s">
        <v>14</v>
      </c>
      <c r="M2706" t="s">
        <v>1540</v>
      </c>
      <c r="N2706" s="4" t="s">
        <v>14060</v>
      </c>
      <c r="O2706" s="4" t="s">
        <v>14057</v>
      </c>
      <c r="P2706" s="4" t="s">
        <v>14079</v>
      </c>
      <c r="Q2706" s="5">
        <f>DATE(ecommerce_dataset_updated[[#This Row],[YYYY]],ecommerce_dataset_updated[[#This Row],[MM]],ecommerce_dataset_updated[[#This Row],[DD]])</f>
        <v>45377</v>
      </c>
      <c r="R2706" s="6" t="str">
        <f>TEXT(ecommerce_dataset_updated[[#This Row],['[Purchase_Date']]], "mmm")</f>
        <v>Mar</v>
      </c>
      <c r="S2706" s="6" t="str">
        <f>TEXT(ecommerce_dataset_updated[[#This Row],['[Purchase_Date']]], "ddd")</f>
        <v>Tue</v>
      </c>
      <c r="T2706" s="6">
        <f>ecommerce_dataset_updated[[#This Row],[Final_Price(Rs.) _]]-ecommerce_dataset_updated[[#This Row],['[Final_Price(Rs.)']]]</f>
        <v>-4.4999999999930651E-3</v>
      </c>
      <c r="U2706" s="6" t="b">
        <f xml:space="preserve"> AND(ecommerce_dataset_updated[[#This Row],[Final_Price(Rs.) _]]=ecommerce_dataset_updated[[#This Row],['[Final_Price(Rs.)']]])</f>
        <v>0</v>
      </c>
      <c r="V2706" s="5"/>
    </row>
    <row r="2707" spans="1:22">
      <c r="A2707" t="s">
        <v>10572</v>
      </c>
      <c r="B2707" t="s">
        <v>10573</v>
      </c>
      <c r="C2707" t="s">
        <v>114</v>
      </c>
      <c r="D2707" s="9" t="s">
        <v>10574</v>
      </c>
      <c r="E2707" s="8">
        <f>ecommerce_dataset_updated[[#This Row],[Price (Rs.)]]+0</f>
        <v>452.02</v>
      </c>
      <c r="F2707" s="6" t="s">
        <v>75</v>
      </c>
      <c r="G2707" s="7">
        <f>ecommerce_dataset_updated[[#This Row],[Discount (%)]]+0</f>
        <v>10</v>
      </c>
      <c r="H2707" s="6" t="s">
        <v>10575</v>
      </c>
      <c r="I2707" s="6">
        <f>ecommerce_dataset_updated[[#This Row],['[Price (Rs.)']]]*ecommerce_dataset_updated[[#This Row],['[Discount (%)']]]/100</f>
        <v>45.201999999999998</v>
      </c>
      <c r="J2707" s="6">
        <f>ecommerce_dataset_updated[[#This Row],[Final_Price(Rs.)]]+0</f>
        <v>406.82</v>
      </c>
      <c r="K2707" s="6">
        <f xml:space="preserve"> ecommerce_dataset_updated[[#This Row],['[Price (Rs.)']]]-ecommerce_dataset_updated[[#This Row],[Discount Amount _]]</f>
        <v>406.81799999999998</v>
      </c>
      <c r="L2707" t="s">
        <v>28</v>
      </c>
      <c r="M2707" t="s">
        <v>474</v>
      </c>
      <c r="N2707" s="4" t="s">
        <v>14049</v>
      </c>
      <c r="O2707" s="4" t="s">
        <v>14062</v>
      </c>
      <c r="P2707" s="4" t="s">
        <v>14079</v>
      </c>
      <c r="Q2707" s="5">
        <f>DATE(ecommerce_dataset_updated[[#This Row],[YYYY]],ecommerce_dataset_updated[[#This Row],[MM]],ecommerce_dataset_updated[[#This Row],[DD]])</f>
        <v>45454</v>
      </c>
      <c r="R2707" s="6" t="str">
        <f>TEXT(ecommerce_dataset_updated[[#This Row],['[Purchase_Date']]], "mmm")</f>
        <v>Jun</v>
      </c>
      <c r="S2707" s="6" t="str">
        <f>TEXT(ecommerce_dataset_updated[[#This Row],['[Purchase_Date']]], "ddd")</f>
        <v>Tue</v>
      </c>
      <c r="T2707" s="6">
        <f>ecommerce_dataset_updated[[#This Row],[Final_Price(Rs.) _]]-ecommerce_dataset_updated[[#This Row],['[Final_Price(Rs.)']]]</f>
        <v>-2.0000000000095497E-3</v>
      </c>
      <c r="U2707" s="6" t="b">
        <f xml:space="preserve"> AND(ecommerce_dataset_updated[[#This Row],[Final_Price(Rs.) _]]=ecommerce_dataset_updated[[#This Row],['[Final_Price(Rs.)']]])</f>
        <v>0</v>
      </c>
      <c r="V2707" s="5"/>
    </row>
    <row r="2708" spans="1:22">
      <c r="A2708" t="s">
        <v>10576</v>
      </c>
      <c r="B2708" t="s">
        <v>10577</v>
      </c>
      <c r="C2708" t="s">
        <v>32</v>
      </c>
      <c r="D2708" s="9" t="s">
        <v>9335</v>
      </c>
      <c r="E2708" s="8">
        <f>ecommerce_dataset_updated[[#This Row],[Price (Rs.)]]+0</f>
        <v>219.2</v>
      </c>
      <c r="F2708" s="6" t="s">
        <v>154</v>
      </c>
      <c r="G2708" s="7">
        <f>ecommerce_dataset_updated[[#This Row],[Discount (%)]]+0</f>
        <v>30</v>
      </c>
      <c r="H2708" s="6" t="s">
        <v>9336</v>
      </c>
      <c r="I2708" s="6">
        <f>ecommerce_dataset_updated[[#This Row],['[Price (Rs.)']]]*ecommerce_dataset_updated[[#This Row],['[Discount (%)']]]/100</f>
        <v>65.760000000000005</v>
      </c>
      <c r="J2708" s="6">
        <f>ecommerce_dataset_updated[[#This Row],[Final_Price(Rs.)]]+0</f>
        <v>153.44</v>
      </c>
      <c r="K2708" s="6">
        <f xml:space="preserve"> ecommerce_dataset_updated[[#This Row],['[Price (Rs.)']]]-ecommerce_dataset_updated[[#This Row],[Discount Amount _]]</f>
        <v>153.44</v>
      </c>
      <c r="L2708" t="s">
        <v>14</v>
      </c>
      <c r="M2708" t="s">
        <v>1024</v>
      </c>
      <c r="N2708" s="4" t="s">
        <v>14053</v>
      </c>
      <c r="O2708" s="4" t="s">
        <v>14062</v>
      </c>
      <c r="P2708" s="4" t="s">
        <v>14079</v>
      </c>
      <c r="Q2708" s="5">
        <f>DATE(ecommerce_dataset_updated[[#This Row],[YYYY]],ecommerce_dataset_updated[[#This Row],[MM]],ecommerce_dataset_updated[[#This Row],[DD]])</f>
        <v>45447</v>
      </c>
      <c r="R2708" s="6" t="str">
        <f>TEXT(ecommerce_dataset_updated[[#This Row],['[Purchase_Date']]], "mmm")</f>
        <v>Jun</v>
      </c>
      <c r="S2708" s="6" t="str">
        <f>TEXT(ecommerce_dataset_updated[[#This Row],['[Purchase_Date']]], "ddd")</f>
        <v>Tue</v>
      </c>
      <c r="T2708" s="6">
        <f>ecommerce_dataset_updated[[#This Row],[Final_Price(Rs.) _]]-ecommerce_dataset_updated[[#This Row],['[Final_Price(Rs.)']]]</f>
        <v>0</v>
      </c>
      <c r="U2708" s="6" t="b">
        <f xml:space="preserve"> AND(ecommerce_dataset_updated[[#This Row],[Final_Price(Rs.) _]]=ecommerce_dataset_updated[[#This Row],['[Final_Price(Rs.)']]])</f>
        <v>1</v>
      </c>
      <c r="V2708" s="5"/>
    </row>
    <row r="2709" spans="1:22">
      <c r="A2709" t="s">
        <v>10578</v>
      </c>
      <c r="B2709" t="s">
        <v>10579</v>
      </c>
      <c r="C2709" t="s">
        <v>39</v>
      </c>
      <c r="D2709" s="9" t="s">
        <v>10580</v>
      </c>
      <c r="E2709" s="8">
        <f>ecommerce_dataset_updated[[#This Row],[Price (Rs.)]]+0</f>
        <v>34.79</v>
      </c>
      <c r="F2709" s="6" t="s">
        <v>20</v>
      </c>
      <c r="G2709" s="7">
        <f>ecommerce_dataset_updated[[#This Row],[Discount (%)]]+0</f>
        <v>20</v>
      </c>
      <c r="H2709" s="6" t="s">
        <v>10581</v>
      </c>
      <c r="I2709" s="6">
        <f>ecommerce_dataset_updated[[#This Row],['[Price (Rs.)']]]*ecommerce_dataset_updated[[#This Row],['[Discount (%)']]]/100</f>
        <v>6.9579999999999993</v>
      </c>
      <c r="J2709" s="6">
        <f>ecommerce_dataset_updated[[#This Row],[Final_Price(Rs.)]]+0</f>
        <v>27.83</v>
      </c>
      <c r="K2709" s="6">
        <f xml:space="preserve"> ecommerce_dataset_updated[[#This Row],['[Price (Rs.)']]]-ecommerce_dataset_updated[[#This Row],[Discount Amount _]]</f>
        <v>27.832000000000001</v>
      </c>
      <c r="L2709" t="s">
        <v>120</v>
      </c>
      <c r="M2709" t="s">
        <v>2814</v>
      </c>
      <c r="N2709" s="4" t="s">
        <v>14053</v>
      </c>
      <c r="O2709" s="4" t="s">
        <v>14057</v>
      </c>
      <c r="P2709" s="4" t="s">
        <v>14079</v>
      </c>
      <c r="Q2709" s="5">
        <f>DATE(ecommerce_dataset_updated[[#This Row],[YYYY]],ecommerce_dataset_updated[[#This Row],[MM]],ecommerce_dataset_updated[[#This Row],[DD]])</f>
        <v>45355</v>
      </c>
      <c r="R2709" s="6" t="str">
        <f>TEXT(ecommerce_dataset_updated[[#This Row],['[Purchase_Date']]], "mmm")</f>
        <v>Mar</v>
      </c>
      <c r="S2709" s="6" t="str">
        <f>TEXT(ecommerce_dataset_updated[[#This Row],['[Purchase_Date']]], "ddd")</f>
        <v>Mon</v>
      </c>
      <c r="T2709" s="6">
        <f>ecommerce_dataset_updated[[#This Row],[Final_Price(Rs.) _]]-ecommerce_dataset_updated[[#This Row],['[Final_Price(Rs.)']]]</f>
        <v>2.0000000000024443E-3</v>
      </c>
      <c r="U2709" s="6" t="b">
        <f xml:space="preserve"> AND(ecommerce_dataset_updated[[#This Row],[Final_Price(Rs.) _]]=ecommerce_dataset_updated[[#This Row],['[Final_Price(Rs.)']]])</f>
        <v>0</v>
      </c>
      <c r="V2709" s="5"/>
    </row>
    <row r="2710" spans="1:22">
      <c r="A2710" t="s">
        <v>10582</v>
      </c>
      <c r="B2710" t="s">
        <v>10583</v>
      </c>
      <c r="C2710" t="s">
        <v>114</v>
      </c>
      <c r="D2710" s="9" t="s">
        <v>10584</v>
      </c>
      <c r="E2710" s="8">
        <f>ecommerce_dataset_updated[[#This Row],[Price (Rs.)]]+0</f>
        <v>326.32</v>
      </c>
      <c r="F2710" s="6" t="s">
        <v>12</v>
      </c>
      <c r="G2710" s="7">
        <f>ecommerce_dataset_updated[[#This Row],[Discount (%)]]+0</f>
        <v>15</v>
      </c>
      <c r="H2710" s="6" t="s">
        <v>10585</v>
      </c>
      <c r="I2710" s="6">
        <f>ecommerce_dataset_updated[[#This Row],['[Price (Rs.)']]]*ecommerce_dataset_updated[[#This Row],['[Discount (%)']]]/100</f>
        <v>48.948</v>
      </c>
      <c r="J2710" s="6">
        <f>ecommerce_dataset_updated[[#This Row],[Final_Price(Rs.)]]+0</f>
        <v>277.37</v>
      </c>
      <c r="K2710" s="6">
        <f xml:space="preserve"> ecommerce_dataset_updated[[#This Row],['[Price (Rs.)']]]-ecommerce_dataset_updated[[#This Row],[Discount Amount _]]</f>
        <v>277.37200000000001</v>
      </c>
      <c r="L2710" t="s">
        <v>14</v>
      </c>
      <c r="M2710" t="s">
        <v>469</v>
      </c>
      <c r="N2710" s="4" t="s">
        <v>14068</v>
      </c>
      <c r="O2710" s="4" t="s">
        <v>14052</v>
      </c>
      <c r="P2710" s="4" t="s">
        <v>14079</v>
      </c>
      <c r="Q2710" s="5">
        <f>DATE(ecommerce_dataset_updated[[#This Row],[YYYY]],ecommerce_dataset_updated[[#This Row],[MM]],ecommerce_dataset_updated[[#This Row],[DD]])</f>
        <v>45322</v>
      </c>
      <c r="R2710" s="6" t="str">
        <f>TEXT(ecommerce_dataset_updated[[#This Row],['[Purchase_Date']]], "mmm")</f>
        <v>Jan</v>
      </c>
      <c r="S2710" s="6" t="str">
        <f>TEXT(ecommerce_dataset_updated[[#This Row],['[Purchase_Date']]], "ddd")</f>
        <v>Wed</v>
      </c>
      <c r="T2710" s="6">
        <f>ecommerce_dataset_updated[[#This Row],[Final_Price(Rs.) _]]-ecommerce_dataset_updated[[#This Row],['[Final_Price(Rs.)']]]</f>
        <v>2.0000000000095497E-3</v>
      </c>
      <c r="U2710" s="6" t="b">
        <f xml:space="preserve"> AND(ecommerce_dataset_updated[[#This Row],[Final_Price(Rs.) _]]=ecommerce_dataset_updated[[#This Row],['[Final_Price(Rs.)']]])</f>
        <v>0</v>
      </c>
      <c r="V2710" s="5"/>
    </row>
    <row r="2711" spans="1:22">
      <c r="A2711" t="s">
        <v>10586</v>
      </c>
      <c r="B2711" t="s">
        <v>10587</v>
      </c>
      <c r="C2711" t="s">
        <v>10</v>
      </c>
      <c r="D2711" s="9" t="s">
        <v>10588</v>
      </c>
      <c r="E2711" s="8">
        <f>ecommerce_dataset_updated[[#This Row],[Price (Rs.)]]+0</f>
        <v>83.5</v>
      </c>
      <c r="F2711" s="6" t="s">
        <v>20</v>
      </c>
      <c r="G2711" s="7">
        <f>ecommerce_dataset_updated[[#This Row],[Discount (%)]]+0</f>
        <v>20</v>
      </c>
      <c r="H2711" s="6" t="s">
        <v>10589</v>
      </c>
      <c r="I2711" s="6">
        <f>ecommerce_dataset_updated[[#This Row],['[Price (Rs.)']]]*ecommerce_dataset_updated[[#This Row],['[Discount (%)']]]/100</f>
        <v>16.7</v>
      </c>
      <c r="J2711" s="6">
        <f>ecommerce_dataset_updated[[#This Row],[Final_Price(Rs.)]]+0</f>
        <v>66.8</v>
      </c>
      <c r="K2711" s="6">
        <f xml:space="preserve"> ecommerce_dataset_updated[[#This Row],['[Price (Rs.)']]]-ecommerce_dataset_updated[[#This Row],[Discount Amount _]]</f>
        <v>66.8</v>
      </c>
      <c r="L2711" t="s">
        <v>28</v>
      </c>
      <c r="M2711" t="s">
        <v>536</v>
      </c>
      <c r="N2711" s="4" t="s">
        <v>14057</v>
      </c>
      <c r="O2711" s="4" t="s">
        <v>14052</v>
      </c>
      <c r="P2711" s="4" t="s">
        <v>14079</v>
      </c>
      <c r="Q2711" s="5">
        <f>DATE(ecommerce_dataset_updated[[#This Row],[YYYY]],ecommerce_dataset_updated[[#This Row],[MM]],ecommerce_dataset_updated[[#This Row],[DD]])</f>
        <v>45294</v>
      </c>
      <c r="R2711" s="6" t="str">
        <f>TEXT(ecommerce_dataset_updated[[#This Row],['[Purchase_Date']]], "mmm")</f>
        <v>Jan</v>
      </c>
      <c r="S2711" s="6" t="str">
        <f>TEXT(ecommerce_dataset_updated[[#This Row],['[Purchase_Date']]], "ddd")</f>
        <v>Wed</v>
      </c>
      <c r="T2711" s="6">
        <f>ecommerce_dataset_updated[[#This Row],[Final_Price(Rs.) _]]-ecommerce_dataset_updated[[#This Row],['[Final_Price(Rs.)']]]</f>
        <v>0</v>
      </c>
      <c r="U2711" s="6" t="b">
        <f xml:space="preserve"> AND(ecommerce_dataset_updated[[#This Row],[Final_Price(Rs.) _]]=ecommerce_dataset_updated[[#This Row],['[Final_Price(Rs.)']]])</f>
        <v>1</v>
      </c>
      <c r="V2711" s="5"/>
    </row>
    <row r="2712" spans="1:22">
      <c r="A2712" t="s">
        <v>10590</v>
      </c>
      <c r="B2712" t="s">
        <v>10591</v>
      </c>
      <c r="C2712" t="s">
        <v>32</v>
      </c>
      <c r="D2712" s="9" t="s">
        <v>10592</v>
      </c>
      <c r="E2712" s="8">
        <f>ecommerce_dataset_updated[[#This Row],[Price (Rs.)]]+0</f>
        <v>46.78</v>
      </c>
      <c r="F2712" s="6" t="s">
        <v>12</v>
      </c>
      <c r="G2712" s="7">
        <f>ecommerce_dataset_updated[[#This Row],[Discount (%)]]+0</f>
        <v>15</v>
      </c>
      <c r="H2712" s="6" t="s">
        <v>10593</v>
      </c>
      <c r="I2712" s="6">
        <f>ecommerce_dataset_updated[[#This Row],['[Price (Rs.)']]]*ecommerce_dataset_updated[[#This Row],['[Discount (%)']]]/100</f>
        <v>7.0170000000000003</v>
      </c>
      <c r="J2712" s="6">
        <f>ecommerce_dataset_updated[[#This Row],[Final_Price(Rs.)]]+0</f>
        <v>39.76</v>
      </c>
      <c r="K2712" s="6">
        <f xml:space="preserve"> ecommerce_dataset_updated[[#This Row],['[Price (Rs.)']]]-ecommerce_dataset_updated[[#This Row],[Discount Amount _]]</f>
        <v>39.762999999999998</v>
      </c>
      <c r="L2712" t="s">
        <v>77</v>
      </c>
      <c r="M2712" t="s">
        <v>798</v>
      </c>
      <c r="N2712" s="4" t="s">
        <v>14059</v>
      </c>
      <c r="O2712" s="4" t="s">
        <v>14049</v>
      </c>
      <c r="P2712" s="4" t="s">
        <v>14079</v>
      </c>
      <c r="Q2712" s="5">
        <f>DATE(ecommerce_dataset_updated[[#This Row],[YYYY]],ecommerce_dataset_updated[[#This Row],[MM]],ecommerce_dataset_updated[[#This Row],[DD]])</f>
        <v>45601</v>
      </c>
      <c r="R2712" s="6" t="str">
        <f>TEXT(ecommerce_dataset_updated[[#This Row],['[Purchase_Date']]], "mmm")</f>
        <v>Nov</v>
      </c>
      <c r="S2712" s="6" t="str">
        <f>TEXT(ecommerce_dataset_updated[[#This Row],['[Purchase_Date']]], "ddd")</f>
        <v>Tue</v>
      </c>
      <c r="T2712" s="6">
        <f>ecommerce_dataset_updated[[#This Row],[Final_Price(Rs.) _]]-ecommerce_dataset_updated[[#This Row],['[Final_Price(Rs.)']]]</f>
        <v>3.0000000000001137E-3</v>
      </c>
      <c r="U2712" s="6" t="b">
        <f xml:space="preserve"> AND(ecommerce_dataset_updated[[#This Row],[Final_Price(Rs.) _]]=ecommerce_dataset_updated[[#This Row],['[Final_Price(Rs.)']]])</f>
        <v>0</v>
      </c>
      <c r="V2712" s="5"/>
    </row>
    <row r="2713" spans="1:22">
      <c r="A2713" t="s">
        <v>10594</v>
      </c>
      <c r="B2713" t="s">
        <v>10595</v>
      </c>
      <c r="C2713" t="s">
        <v>18</v>
      </c>
      <c r="D2713" s="9" t="s">
        <v>10596</v>
      </c>
      <c r="E2713" s="8">
        <f>ecommerce_dataset_updated[[#This Row],[Price (Rs.)]]+0</f>
        <v>468.53</v>
      </c>
      <c r="F2713" s="6" t="s">
        <v>26</v>
      </c>
      <c r="G2713" s="7">
        <f>ecommerce_dataset_updated[[#This Row],[Discount (%)]]+0</f>
        <v>25</v>
      </c>
      <c r="H2713" s="6" t="s">
        <v>10597</v>
      </c>
      <c r="I2713" s="6">
        <f>ecommerce_dataset_updated[[#This Row],['[Price (Rs.)']]]*ecommerce_dataset_updated[[#This Row],['[Discount (%)']]]/100</f>
        <v>117.13249999999999</v>
      </c>
      <c r="J2713" s="6">
        <f>ecommerce_dataset_updated[[#This Row],[Final_Price(Rs.)]]+0</f>
        <v>351.4</v>
      </c>
      <c r="K2713" s="6">
        <f xml:space="preserve"> ecommerce_dataset_updated[[#This Row],['[Price (Rs.)']]]-ecommerce_dataset_updated[[#This Row],[Discount Amount _]]</f>
        <v>351.39749999999998</v>
      </c>
      <c r="L2713" t="s">
        <v>120</v>
      </c>
      <c r="M2713" t="s">
        <v>1010</v>
      </c>
      <c r="N2713" s="4" t="s">
        <v>14055</v>
      </c>
      <c r="O2713" s="4" t="s">
        <v>14049</v>
      </c>
      <c r="P2713" s="4" t="s">
        <v>14079</v>
      </c>
      <c r="Q2713" s="5">
        <f>DATE(ecommerce_dataset_updated[[#This Row],[YYYY]],ecommerce_dataset_updated[[#This Row],[MM]],ecommerce_dataset_updated[[#This Row],[DD]])</f>
        <v>45604</v>
      </c>
      <c r="R2713" s="6" t="str">
        <f>TEXT(ecommerce_dataset_updated[[#This Row],['[Purchase_Date']]], "mmm")</f>
        <v>Nov</v>
      </c>
      <c r="S2713" s="6" t="str">
        <f>TEXT(ecommerce_dataset_updated[[#This Row],['[Purchase_Date']]], "ddd")</f>
        <v>Fri</v>
      </c>
      <c r="T2713" s="6">
        <f>ecommerce_dataset_updated[[#This Row],[Final_Price(Rs.) _]]-ecommerce_dataset_updated[[#This Row],['[Final_Price(Rs.)']]]</f>
        <v>-2.4999999999977263E-3</v>
      </c>
      <c r="U2713" s="6" t="b">
        <f xml:space="preserve"> AND(ecommerce_dataset_updated[[#This Row],[Final_Price(Rs.) _]]=ecommerce_dataset_updated[[#This Row],['[Final_Price(Rs.)']]])</f>
        <v>0</v>
      </c>
      <c r="V2713" s="5"/>
    </row>
    <row r="2714" spans="1:22">
      <c r="A2714" t="s">
        <v>10598</v>
      </c>
      <c r="B2714" t="s">
        <v>10599</v>
      </c>
      <c r="C2714" t="s">
        <v>114</v>
      </c>
      <c r="D2714" s="9" t="s">
        <v>10600</v>
      </c>
      <c r="E2714" s="8">
        <f>ecommerce_dataset_updated[[#This Row],[Price (Rs.)]]+0</f>
        <v>11.6</v>
      </c>
      <c r="F2714" s="6" t="s">
        <v>107</v>
      </c>
      <c r="G2714" s="7">
        <f>ecommerce_dataset_updated[[#This Row],[Discount (%)]]+0</f>
        <v>0</v>
      </c>
      <c r="H2714" s="6" t="s">
        <v>10600</v>
      </c>
      <c r="I2714" s="6">
        <f>ecommerce_dataset_updated[[#This Row],['[Price (Rs.)']]]*ecommerce_dataset_updated[[#This Row],['[Discount (%)']]]/100</f>
        <v>0</v>
      </c>
      <c r="J2714" s="6">
        <f>ecommerce_dataset_updated[[#This Row],[Final_Price(Rs.)]]+0</f>
        <v>11.6</v>
      </c>
      <c r="K2714" s="6">
        <f xml:space="preserve"> ecommerce_dataset_updated[[#This Row],['[Price (Rs.)']]]-ecommerce_dataset_updated[[#This Row],[Discount Amount _]]</f>
        <v>11.6</v>
      </c>
      <c r="L2714" t="s">
        <v>14</v>
      </c>
      <c r="M2714" t="s">
        <v>1540</v>
      </c>
      <c r="N2714" s="4" t="s">
        <v>14060</v>
      </c>
      <c r="O2714" s="4" t="s">
        <v>14057</v>
      </c>
      <c r="P2714" s="4" t="s">
        <v>14079</v>
      </c>
      <c r="Q2714" s="5">
        <f>DATE(ecommerce_dataset_updated[[#This Row],[YYYY]],ecommerce_dataset_updated[[#This Row],[MM]],ecommerce_dataset_updated[[#This Row],[DD]])</f>
        <v>45377</v>
      </c>
      <c r="R2714" s="6" t="str">
        <f>TEXT(ecommerce_dataset_updated[[#This Row],['[Purchase_Date']]], "mmm")</f>
        <v>Mar</v>
      </c>
      <c r="S2714" s="6" t="str">
        <f>TEXT(ecommerce_dataset_updated[[#This Row],['[Purchase_Date']]], "ddd")</f>
        <v>Tue</v>
      </c>
      <c r="T2714" s="6">
        <f>ecommerce_dataset_updated[[#This Row],[Final_Price(Rs.) _]]-ecommerce_dataset_updated[[#This Row],['[Final_Price(Rs.)']]]</f>
        <v>0</v>
      </c>
      <c r="U2714" s="6" t="b">
        <f xml:space="preserve"> AND(ecommerce_dataset_updated[[#This Row],[Final_Price(Rs.) _]]=ecommerce_dataset_updated[[#This Row],['[Final_Price(Rs.)']]])</f>
        <v>1</v>
      </c>
      <c r="V2714" s="5"/>
    </row>
    <row r="2715" spans="1:22">
      <c r="A2715" t="s">
        <v>10601</v>
      </c>
      <c r="B2715" t="s">
        <v>10602</v>
      </c>
      <c r="C2715" t="s">
        <v>32</v>
      </c>
      <c r="D2715" s="9" t="s">
        <v>10603</v>
      </c>
      <c r="E2715" s="8">
        <f>ecommerce_dataset_updated[[#This Row],[Price (Rs.)]]+0</f>
        <v>133.72</v>
      </c>
      <c r="F2715" s="6" t="s">
        <v>26</v>
      </c>
      <c r="G2715" s="7">
        <f>ecommerce_dataset_updated[[#This Row],[Discount (%)]]+0</f>
        <v>25</v>
      </c>
      <c r="H2715" s="6" t="s">
        <v>10604</v>
      </c>
      <c r="I2715" s="6">
        <f>ecommerce_dataset_updated[[#This Row],['[Price (Rs.)']]]*ecommerce_dataset_updated[[#This Row],['[Discount (%)']]]/100</f>
        <v>33.43</v>
      </c>
      <c r="J2715" s="6">
        <f>ecommerce_dataset_updated[[#This Row],[Final_Price(Rs.)]]+0</f>
        <v>100.29</v>
      </c>
      <c r="K2715" s="6">
        <f xml:space="preserve"> ecommerce_dataset_updated[[#This Row],['[Price (Rs.)']]]-ecommerce_dataset_updated[[#This Row],[Discount Amount _]]</f>
        <v>100.28999999999999</v>
      </c>
      <c r="L2715" t="s">
        <v>120</v>
      </c>
      <c r="M2715" t="s">
        <v>723</v>
      </c>
      <c r="N2715" s="4" t="s">
        <v>14050</v>
      </c>
      <c r="O2715" s="4" t="s">
        <v>14059</v>
      </c>
      <c r="P2715" s="4" t="s">
        <v>14079</v>
      </c>
      <c r="Q2715" s="5">
        <f>DATE(ecommerce_dataset_updated[[#This Row],[YYYY]],ecommerce_dataset_updated[[#This Row],[MM]],ecommerce_dataset_updated[[#This Row],[DD]])</f>
        <v>45421</v>
      </c>
      <c r="R2715" s="6" t="str">
        <f>TEXT(ecommerce_dataset_updated[[#This Row],['[Purchase_Date']]], "mmm")</f>
        <v>May</v>
      </c>
      <c r="S2715" s="6" t="str">
        <f>TEXT(ecommerce_dataset_updated[[#This Row],['[Purchase_Date']]], "ddd")</f>
        <v>Thu</v>
      </c>
      <c r="T2715" s="6">
        <f>ecommerce_dataset_updated[[#This Row],[Final_Price(Rs.) _]]-ecommerce_dataset_updated[[#This Row],['[Final_Price(Rs.)']]]</f>
        <v>0</v>
      </c>
      <c r="U2715" s="6" t="b">
        <f xml:space="preserve"> AND(ecommerce_dataset_updated[[#This Row],[Final_Price(Rs.) _]]=ecommerce_dataset_updated[[#This Row],['[Final_Price(Rs.)']]])</f>
        <v>1</v>
      </c>
      <c r="V2715" s="5"/>
    </row>
    <row r="2716" spans="1:22">
      <c r="A2716" t="s">
        <v>10605</v>
      </c>
      <c r="B2716" t="s">
        <v>10606</v>
      </c>
      <c r="C2716" t="s">
        <v>45</v>
      </c>
      <c r="D2716" s="9" t="s">
        <v>10607</v>
      </c>
      <c r="E2716" s="8">
        <f>ecommerce_dataset_updated[[#This Row],[Price (Rs.)]]+0</f>
        <v>275.25</v>
      </c>
      <c r="F2716" s="6" t="s">
        <v>20</v>
      </c>
      <c r="G2716" s="7">
        <f>ecommerce_dataset_updated[[#This Row],[Discount (%)]]+0</f>
        <v>20</v>
      </c>
      <c r="H2716" s="6" t="s">
        <v>10608</v>
      </c>
      <c r="I2716" s="6">
        <f>ecommerce_dataset_updated[[#This Row],['[Price (Rs.)']]]*ecommerce_dataset_updated[[#This Row],['[Discount (%)']]]/100</f>
        <v>55.05</v>
      </c>
      <c r="J2716" s="6">
        <f>ecommerce_dataset_updated[[#This Row],[Final_Price(Rs.)]]+0</f>
        <v>220.2</v>
      </c>
      <c r="K2716" s="6">
        <f xml:space="preserve"> ecommerce_dataset_updated[[#This Row],['[Price (Rs.)']]]-ecommerce_dataset_updated[[#This Row],[Discount Amount _]]</f>
        <v>220.2</v>
      </c>
      <c r="L2716" t="s">
        <v>77</v>
      </c>
      <c r="M2716" t="s">
        <v>905</v>
      </c>
      <c r="N2716" s="4" t="s">
        <v>14055</v>
      </c>
      <c r="O2716" s="4" t="s">
        <v>14067</v>
      </c>
      <c r="P2716" s="4" t="s">
        <v>14079</v>
      </c>
      <c r="Q2716" s="5">
        <f>DATE(ecommerce_dataset_updated[[#This Row],[YYYY]],ecommerce_dataset_updated[[#This Row],[MM]],ecommerce_dataset_updated[[#This Row],[DD]])</f>
        <v>45481</v>
      </c>
      <c r="R2716" s="6" t="str">
        <f>TEXT(ecommerce_dataset_updated[[#This Row],['[Purchase_Date']]], "mmm")</f>
        <v>Jul</v>
      </c>
      <c r="S2716" s="6" t="str">
        <f>TEXT(ecommerce_dataset_updated[[#This Row],['[Purchase_Date']]], "ddd")</f>
        <v>Mon</v>
      </c>
      <c r="T2716" s="6">
        <f>ecommerce_dataset_updated[[#This Row],[Final_Price(Rs.) _]]-ecommerce_dataset_updated[[#This Row],['[Final_Price(Rs.)']]]</f>
        <v>0</v>
      </c>
      <c r="U2716" s="6" t="b">
        <f xml:space="preserve"> AND(ecommerce_dataset_updated[[#This Row],[Final_Price(Rs.) _]]=ecommerce_dataset_updated[[#This Row],['[Final_Price(Rs.)']]])</f>
        <v>1</v>
      </c>
      <c r="V2716" s="5"/>
    </row>
    <row r="2717" spans="1:22">
      <c r="A2717" t="s">
        <v>10609</v>
      </c>
      <c r="B2717" t="s">
        <v>10610</v>
      </c>
      <c r="C2717" t="s">
        <v>39</v>
      </c>
      <c r="D2717" s="9" t="s">
        <v>10611</v>
      </c>
      <c r="E2717" s="8">
        <f>ecommerce_dataset_updated[[#This Row],[Price (Rs.)]]+0</f>
        <v>45.01</v>
      </c>
      <c r="F2717" s="6" t="s">
        <v>75</v>
      </c>
      <c r="G2717" s="7">
        <f>ecommerce_dataset_updated[[#This Row],[Discount (%)]]+0</f>
        <v>10</v>
      </c>
      <c r="H2717" s="6" t="s">
        <v>10612</v>
      </c>
      <c r="I2717" s="6">
        <f>ecommerce_dataset_updated[[#This Row],['[Price (Rs.)']]]*ecommerce_dataset_updated[[#This Row],['[Discount (%)']]]/100</f>
        <v>4.5009999999999994</v>
      </c>
      <c r="J2717" s="6">
        <f>ecommerce_dataset_updated[[#This Row],[Final_Price(Rs.)]]+0</f>
        <v>40.51</v>
      </c>
      <c r="K2717" s="6">
        <f xml:space="preserve"> ecommerce_dataset_updated[[#This Row],['[Price (Rs.)']]]-ecommerce_dataset_updated[[#This Row],[Discount Amount _]]</f>
        <v>40.509</v>
      </c>
      <c r="L2717" t="s">
        <v>77</v>
      </c>
      <c r="M2717" t="s">
        <v>2141</v>
      </c>
      <c r="N2717" s="4" t="s">
        <v>2910</v>
      </c>
      <c r="O2717" s="4" t="s">
        <v>14055</v>
      </c>
      <c r="P2717" s="4" t="s">
        <v>14079</v>
      </c>
      <c r="Q2717" s="5">
        <f>DATE(ecommerce_dataset_updated[[#This Row],[YYYY]],ecommerce_dataset_updated[[#This Row],[MM]],ecommerce_dataset_updated[[#This Row],[DD]])</f>
        <v>45518</v>
      </c>
      <c r="R2717" s="6" t="str">
        <f>TEXT(ecommerce_dataset_updated[[#This Row],['[Purchase_Date']]], "mmm")</f>
        <v>Aug</v>
      </c>
      <c r="S2717" s="6" t="str">
        <f>TEXT(ecommerce_dataset_updated[[#This Row],['[Purchase_Date']]], "ddd")</f>
        <v>Wed</v>
      </c>
      <c r="T2717" s="6">
        <f>ecommerce_dataset_updated[[#This Row],[Final_Price(Rs.) _]]-ecommerce_dataset_updated[[#This Row],['[Final_Price(Rs.)']]]</f>
        <v>-9.9999999999766942E-4</v>
      </c>
      <c r="U2717" s="6" t="b">
        <f xml:space="preserve"> AND(ecommerce_dataset_updated[[#This Row],[Final_Price(Rs.) _]]=ecommerce_dataset_updated[[#This Row],['[Final_Price(Rs.)']]])</f>
        <v>0</v>
      </c>
      <c r="V2717" s="5"/>
    </row>
    <row r="2718" spans="1:22">
      <c r="A2718" t="s">
        <v>10613</v>
      </c>
      <c r="B2718" t="s">
        <v>10614</v>
      </c>
      <c r="C2718" t="s">
        <v>68</v>
      </c>
      <c r="D2718" s="9" t="s">
        <v>10615</v>
      </c>
      <c r="E2718" s="8">
        <f>ecommerce_dataset_updated[[#This Row],[Price (Rs.)]]+0</f>
        <v>171.02</v>
      </c>
      <c r="F2718" s="6" t="s">
        <v>53</v>
      </c>
      <c r="G2718" s="7">
        <f>ecommerce_dataset_updated[[#This Row],[Discount (%)]]+0</f>
        <v>5</v>
      </c>
      <c r="H2718" s="6" t="s">
        <v>10616</v>
      </c>
      <c r="I2718" s="6">
        <f>ecommerce_dataset_updated[[#This Row],['[Price (Rs.)']]]*ecommerce_dataset_updated[[#This Row],['[Discount (%)']]]/100</f>
        <v>8.5510000000000002</v>
      </c>
      <c r="J2718" s="6">
        <f>ecommerce_dataset_updated[[#This Row],[Final_Price(Rs.)]]+0</f>
        <v>162.47</v>
      </c>
      <c r="K2718" s="6">
        <f xml:space="preserve"> ecommerce_dataset_updated[[#This Row],['[Price (Rs.)']]]-ecommerce_dataset_updated[[#This Row],[Discount Amount _]]</f>
        <v>162.46900000000002</v>
      </c>
      <c r="L2718" t="s">
        <v>28</v>
      </c>
      <c r="M2718" t="s">
        <v>696</v>
      </c>
      <c r="N2718" s="4" t="s">
        <v>14049</v>
      </c>
      <c r="O2718" s="4" t="s">
        <v>14053</v>
      </c>
      <c r="P2718" s="4" t="s">
        <v>14079</v>
      </c>
      <c r="Q2718" s="5">
        <f>DATE(ecommerce_dataset_updated[[#This Row],[YYYY]],ecommerce_dataset_updated[[#This Row],[MM]],ecommerce_dataset_updated[[#This Row],[DD]])</f>
        <v>45393</v>
      </c>
      <c r="R2718" s="6" t="str">
        <f>TEXT(ecommerce_dataset_updated[[#This Row],['[Purchase_Date']]], "mmm")</f>
        <v>Apr</v>
      </c>
      <c r="S2718" s="6" t="str">
        <f>TEXT(ecommerce_dataset_updated[[#This Row],['[Purchase_Date']]], "ddd")</f>
        <v>Thu</v>
      </c>
      <c r="T2718" s="6">
        <f>ecommerce_dataset_updated[[#This Row],[Final_Price(Rs.) _]]-ecommerce_dataset_updated[[#This Row],['[Final_Price(Rs.)']]]</f>
        <v>-9.9999999997635314E-4</v>
      </c>
      <c r="U2718" s="6" t="b">
        <f xml:space="preserve"> AND(ecommerce_dataset_updated[[#This Row],[Final_Price(Rs.) _]]=ecommerce_dataset_updated[[#This Row],['[Final_Price(Rs.)']]])</f>
        <v>0</v>
      </c>
      <c r="V2718" s="5"/>
    </row>
    <row r="2719" spans="1:22">
      <c r="A2719" t="s">
        <v>10617</v>
      </c>
      <c r="B2719" t="s">
        <v>10618</v>
      </c>
      <c r="C2719" t="s">
        <v>45</v>
      </c>
      <c r="D2719" s="9" t="s">
        <v>10619</v>
      </c>
      <c r="E2719" s="8">
        <f>ecommerce_dataset_updated[[#This Row],[Price (Rs.)]]+0</f>
        <v>264.77</v>
      </c>
      <c r="F2719" s="6" t="s">
        <v>75</v>
      </c>
      <c r="G2719" s="7">
        <f>ecommerce_dataset_updated[[#This Row],[Discount (%)]]+0</f>
        <v>10</v>
      </c>
      <c r="H2719" s="6" t="s">
        <v>10620</v>
      </c>
      <c r="I2719" s="6">
        <f>ecommerce_dataset_updated[[#This Row],['[Price (Rs.)']]]*ecommerce_dataset_updated[[#This Row],['[Discount (%)']]]/100</f>
        <v>26.476999999999997</v>
      </c>
      <c r="J2719" s="6">
        <f>ecommerce_dataset_updated[[#This Row],[Final_Price(Rs.)]]+0</f>
        <v>238.29</v>
      </c>
      <c r="K2719" s="6">
        <f xml:space="preserve"> ecommerce_dataset_updated[[#This Row],['[Price (Rs.)']]]-ecommerce_dataset_updated[[#This Row],[Discount Amount _]]</f>
        <v>238.29299999999998</v>
      </c>
      <c r="L2719" t="s">
        <v>28</v>
      </c>
      <c r="M2719" t="s">
        <v>3231</v>
      </c>
      <c r="N2719" s="4" t="s">
        <v>14059</v>
      </c>
      <c r="O2719" s="4" t="s">
        <v>14057</v>
      </c>
      <c r="P2719" s="4" t="s">
        <v>14079</v>
      </c>
      <c r="Q2719" s="5">
        <f>DATE(ecommerce_dataset_updated[[#This Row],[YYYY]],ecommerce_dataset_updated[[#This Row],[MM]],ecommerce_dataset_updated[[#This Row],[DD]])</f>
        <v>45356</v>
      </c>
      <c r="R2719" s="6" t="str">
        <f>TEXT(ecommerce_dataset_updated[[#This Row],['[Purchase_Date']]], "mmm")</f>
        <v>Mar</v>
      </c>
      <c r="S2719" s="6" t="str">
        <f>TEXT(ecommerce_dataset_updated[[#This Row],['[Purchase_Date']]], "ddd")</f>
        <v>Tue</v>
      </c>
      <c r="T2719" s="6">
        <f>ecommerce_dataset_updated[[#This Row],[Final_Price(Rs.) _]]-ecommerce_dataset_updated[[#This Row],['[Final_Price(Rs.)']]]</f>
        <v>2.9999999999859028E-3</v>
      </c>
      <c r="U2719" s="6" t="b">
        <f xml:space="preserve"> AND(ecommerce_dataset_updated[[#This Row],[Final_Price(Rs.) _]]=ecommerce_dataset_updated[[#This Row],['[Final_Price(Rs.)']]])</f>
        <v>0</v>
      </c>
      <c r="V2719" s="5"/>
    </row>
    <row r="2720" spans="1:22">
      <c r="A2720" t="s">
        <v>10621</v>
      </c>
      <c r="B2720" t="s">
        <v>10622</v>
      </c>
      <c r="C2720" t="s">
        <v>18</v>
      </c>
      <c r="D2720" s="9" t="s">
        <v>10623</v>
      </c>
      <c r="E2720" s="8">
        <f>ecommerce_dataset_updated[[#This Row],[Price (Rs.)]]+0</f>
        <v>162.97999999999999</v>
      </c>
      <c r="F2720" s="6" t="s">
        <v>53</v>
      </c>
      <c r="G2720" s="7">
        <f>ecommerce_dataset_updated[[#This Row],[Discount (%)]]+0</f>
        <v>5</v>
      </c>
      <c r="H2720" s="6" t="s">
        <v>10624</v>
      </c>
      <c r="I2720" s="6">
        <f>ecommerce_dataset_updated[[#This Row],['[Price (Rs.)']]]*ecommerce_dataset_updated[[#This Row],['[Discount (%)']]]/100</f>
        <v>8.1489999999999991</v>
      </c>
      <c r="J2720" s="6">
        <f>ecommerce_dataset_updated[[#This Row],[Final_Price(Rs.)]]+0</f>
        <v>154.83000000000001</v>
      </c>
      <c r="K2720" s="6">
        <f xml:space="preserve"> ecommerce_dataset_updated[[#This Row],['[Price (Rs.)']]]-ecommerce_dataset_updated[[#This Row],[Discount Amount _]]</f>
        <v>154.83099999999999</v>
      </c>
      <c r="L2720" t="s">
        <v>14</v>
      </c>
      <c r="M2720" t="s">
        <v>740</v>
      </c>
      <c r="N2720" s="4" t="s">
        <v>14061</v>
      </c>
      <c r="O2720" s="4" t="s">
        <v>14051</v>
      </c>
      <c r="P2720" s="4" t="s">
        <v>14079</v>
      </c>
      <c r="Q2720" s="5">
        <f>DATE(ecommerce_dataset_updated[[#This Row],[YYYY]],ecommerce_dataset_updated[[#This Row],[MM]],ecommerce_dataset_updated[[#This Row],[DD]])</f>
        <v>45343</v>
      </c>
      <c r="R2720" s="6" t="str">
        <f>TEXT(ecommerce_dataset_updated[[#This Row],['[Purchase_Date']]], "mmm")</f>
        <v>Feb</v>
      </c>
      <c r="S2720" s="6" t="str">
        <f>TEXT(ecommerce_dataset_updated[[#This Row],['[Purchase_Date']]], "ddd")</f>
        <v>Wed</v>
      </c>
      <c r="T2720" s="6">
        <f>ecommerce_dataset_updated[[#This Row],[Final_Price(Rs.) _]]-ecommerce_dataset_updated[[#This Row],['[Final_Price(Rs.)']]]</f>
        <v>9.9999999997635314E-4</v>
      </c>
      <c r="U2720" s="6" t="b">
        <f xml:space="preserve"> AND(ecommerce_dataset_updated[[#This Row],[Final_Price(Rs.) _]]=ecommerce_dataset_updated[[#This Row],['[Final_Price(Rs.)']]])</f>
        <v>0</v>
      </c>
      <c r="V2720" s="5"/>
    </row>
    <row r="2721" spans="1:22">
      <c r="A2721" t="s">
        <v>10625</v>
      </c>
      <c r="B2721" t="s">
        <v>10626</v>
      </c>
      <c r="C2721" t="s">
        <v>114</v>
      </c>
      <c r="D2721" s="9" t="s">
        <v>10627</v>
      </c>
      <c r="E2721" s="8">
        <f>ecommerce_dataset_updated[[#This Row],[Price (Rs.)]]+0</f>
        <v>290.44</v>
      </c>
      <c r="F2721" s="6" t="s">
        <v>53</v>
      </c>
      <c r="G2721" s="7">
        <f>ecommerce_dataset_updated[[#This Row],[Discount (%)]]+0</f>
        <v>5</v>
      </c>
      <c r="H2721" s="6" t="s">
        <v>10628</v>
      </c>
      <c r="I2721" s="6">
        <f>ecommerce_dataset_updated[[#This Row],['[Price (Rs.)']]]*ecommerce_dataset_updated[[#This Row],['[Discount (%)']]]/100</f>
        <v>14.522</v>
      </c>
      <c r="J2721" s="6">
        <f>ecommerce_dataset_updated[[#This Row],[Final_Price(Rs.)]]+0</f>
        <v>275.92</v>
      </c>
      <c r="K2721" s="6">
        <f xml:space="preserve"> ecommerce_dataset_updated[[#This Row],['[Price (Rs.)']]]-ecommerce_dataset_updated[[#This Row],[Discount Amount _]]</f>
        <v>275.91800000000001</v>
      </c>
      <c r="L2721" t="s">
        <v>35</v>
      </c>
      <c r="M2721" t="s">
        <v>1487</v>
      </c>
      <c r="N2721" s="4" t="s">
        <v>154</v>
      </c>
      <c r="O2721" s="4" t="s">
        <v>14059</v>
      </c>
      <c r="P2721" s="4" t="s">
        <v>14079</v>
      </c>
      <c r="Q2721" s="5">
        <f>DATE(ecommerce_dataset_updated[[#This Row],[YYYY]],ecommerce_dataset_updated[[#This Row],[MM]],ecommerce_dataset_updated[[#This Row],[DD]])</f>
        <v>45442</v>
      </c>
      <c r="R2721" s="6" t="str">
        <f>TEXT(ecommerce_dataset_updated[[#This Row],['[Purchase_Date']]], "mmm")</f>
        <v>May</v>
      </c>
      <c r="S2721" s="6" t="str">
        <f>TEXT(ecommerce_dataset_updated[[#This Row],['[Purchase_Date']]], "ddd")</f>
        <v>Thu</v>
      </c>
      <c r="T2721" s="6">
        <f>ecommerce_dataset_updated[[#This Row],[Final_Price(Rs.) _]]-ecommerce_dataset_updated[[#This Row],['[Final_Price(Rs.)']]]</f>
        <v>-2.0000000000095497E-3</v>
      </c>
      <c r="U2721" s="6" t="b">
        <f xml:space="preserve"> AND(ecommerce_dataset_updated[[#This Row],[Final_Price(Rs.) _]]=ecommerce_dataset_updated[[#This Row],['[Final_Price(Rs.)']]])</f>
        <v>0</v>
      </c>
      <c r="V2721" s="5"/>
    </row>
    <row r="2722" spans="1:22">
      <c r="A2722" t="s">
        <v>10629</v>
      </c>
      <c r="B2722" t="s">
        <v>10630</v>
      </c>
      <c r="C2722" t="s">
        <v>32</v>
      </c>
      <c r="D2722" s="9" t="s">
        <v>10631</v>
      </c>
      <c r="E2722" s="8">
        <f>ecommerce_dataset_updated[[#This Row],[Price (Rs.)]]+0</f>
        <v>203.83</v>
      </c>
      <c r="F2722" s="6" t="s">
        <v>75</v>
      </c>
      <c r="G2722" s="7">
        <f>ecommerce_dataset_updated[[#This Row],[Discount (%)]]+0</f>
        <v>10</v>
      </c>
      <c r="H2722" s="6" t="s">
        <v>10632</v>
      </c>
      <c r="I2722" s="6">
        <f>ecommerce_dataset_updated[[#This Row],['[Price (Rs.)']]]*ecommerce_dataset_updated[[#This Row],['[Discount (%)']]]/100</f>
        <v>20.383000000000003</v>
      </c>
      <c r="J2722" s="6">
        <f>ecommerce_dataset_updated[[#This Row],[Final_Price(Rs.)]]+0</f>
        <v>183.45</v>
      </c>
      <c r="K2722" s="6">
        <f xml:space="preserve"> ecommerce_dataset_updated[[#This Row],['[Price (Rs.)']]]-ecommerce_dataset_updated[[#This Row],[Discount Amount _]]</f>
        <v>183.447</v>
      </c>
      <c r="L2722" t="s">
        <v>14</v>
      </c>
      <c r="M2722" t="s">
        <v>1261</v>
      </c>
      <c r="N2722" s="4" t="s">
        <v>14060</v>
      </c>
      <c r="O2722" s="4" t="s">
        <v>75</v>
      </c>
      <c r="P2722" s="4" t="s">
        <v>14079</v>
      </c>
      <c r="Q2722" s="5">
        <f>DATE(ecommerce_dataset_updated[[#This Row],[YYYY]],ecommerce_dataset_updated[[#This Row],[MM]],ecommerce_dataset_updated[[#This Row],[DD]])</f>
        <v>45591</v>
      </c>
      <c r="R2722" s="6" t="str">
        <f>TEXT(ecommerce_dataset_updated[[#This Row],['[Purchase_Date']]], "mmm")</f>
        <v>Oct</v>
      </c>
      <c r="S2722" s="6" t="str">
        <f>TEXT(ecommerce_dataset_updated[[#This Row],['[Purchase_Date']]], "ddd")</f>
        <v>Sat</v>
      </c>
      <c r="T2722" s="6">
        <f>ecommerce_dataset_updated[[#This Row],[Final_Price(Rs.) _]]-ecommerce_dataset_updated[[#This Row],['[Final_Price(Rs.)']]]</f>
        <v>-2.9999999999859028E-3</v>
      </c>
      <c r="U2722" s="6" t="b">
        <f xml:space="preserve"> AND(ecommerce_dataset_updated[[#This Row],[Final_Price(Rs.) _]]=ecommerce_dataset_updated[[#This Row],['[Final_Price(Rs.)']]])</f>
        <v>0</v>
      </c>
      <c r="V2722" s="5"/>
    </row>
    <row r="2723" spans="1:22">
      <c r="A2723" t="s">
        <v>10633</v>
      </c>
      <c r="B2723" t="s">
        <v>10634</v>
      </c>
      <c r="C2723" t="s">
        <v>114</v>
      </c>
      <c r="D2723" s="9" t="s">
        <v>10635</v>
      </c>
      <c r="E2723" s="8">
        <f>ecommerce_dataset_updated[[#This Row],[Price (Rs.)]]+0</f>
        <v>53.34</v>
      </c>
      <c r="F2723" s="6" t="s">
        <v>12</v>
      </c>
      <c r="G2723" s="7">
        <f>ecommerce_dataset_updated[[#This Row],[Discount (%)]]+0</f>
        <v>15</v>
      </c>
      <c r="H2723" s="6" t="s">
        <v>10636</v>
      </c>
      <c r="I2723" s="6">
        <f>ecommerce_dataset_updated[[#This Row],['[Price (Rs.)']]]*ecommerce_dataset_updated[[#This Row],['[Discount (%)']]]/100</f>
        <v>8.0009999999999994</v>
      </c>
      <c r="J2723" s="6">
        <f>ecommerce_dataset_updated[[#This Row],[Final_Price(Rs.)]]+0</f>
        <v>45.34</v>
      </c>
      <c r="K2723" s="6">
        <f xml:space="preserve"> ecommerce_dataset_updated[[#This Row],['[Price (Rs.)']]]-ecommerce_dataset_updated[[#This Row],[Discount Amount _]]</f>
        <v>45.339000000000006</v>
      </c>
      <c r="L2723" t="s">
        <v>77</v>
      </c>
      <c r="M2723" t="s">
        <v>783</v>
      </c>
      <c r="N2723" s="4" t="s">
        <v>14058</v>
      </c>
      <c r="O2723" s="4" t="s">
        <v>14057</v>
      </c>
      <c r="P2723" s="4" t="s">
        <v>14079</v>
      </c>
      <c r="Q2723" s="5">
        <f>DATE(ecommerce_dataset_updated[[#This Row],[YYYY]],ecommerce_dataset_updated[[#This Row],[MM]],ecommerce_dataset_updated[[#This Row],[DD]])</f>
        <v>45380</v>
      </c>
      <c r="R2723" s="6" t="str">
        <f>TEXT(ecommerce_dataset_updated[[#This Row],['[Purchase_Date']]], "mmm")</f>
        <v>Mar</v>
      </c>
      <c r="S2723" s="6" t="str">
        <f>TEXT(ecommerce_dataset_updated[[#This Row],['[Purchase_Date']]], "ddd")</f>
        <v>Fri</v>
      </c>
      <c r="T2723" s="6">
        <f>ecommerce_dataset_updated[[#This Row],[Final_Price(Rs.) _]]-ecommerce_dataset_updated[[#This Row],['[Final_Price(Rs.)']]]</f>
        <v>-9.9999999999766942E-4</v>
      </c>
      <c r="U2723" s="6" t="b">
        <f xml:space="preserve"> AND(ecommerce_dataset_updated[[#This Row],[Final_Price(Rs.) _]]=ecommerce_dataset_updated[[#This Row],['[Final_Price(Rs.)']]])</f>
        <v>0</v>
      </c>
      <c r="V2723" s="5"/>
    </row>
    <row r="2724" spans="1:22">
      <c r="A2724" t="s">
        <v>10637</v>
      </c>
      <c r="B2724" t="s">
        <v>10638</v>
      </c>
      <c r="C2724" t="s">
        <v>10</v>
      </c>
      <c r="D2724" s="9" t="s">
        <v>1356</v>
      </c>
      <c r="E2724" s="8">
        <f>ecommerce_dataset_updated[[#This Row],[Price (Rs.)]]+0</f>
        <v>49.46</v>
      </c>
      <c r="F2724" s="6" t="s">
        <v>107</v>
      </c>
      <c r="G2724" s="7">
        <f>ecommerce_dataset_updated[[#This Row],[Discount (%)]]+0</f>
        <v>0</v>
      </c>
      <c r="H2724" s="6" t="s">
        <v>1356</v>
      </c>
      <c r="I2724" s="6">
        <f>ecommerce_dataset_updated[[#This Row],['[Price (Rs.)']]]*ecommerce_dataset_updated[[#This Row],['[Discount (%)']]]/100</f>
        <v>0</v>
      </c>
      <c r="J2724" s="6">
        <f>ecommerce_dataset_updated[[#This Row],[Final_Price(Rs.)]]+0</f>
        <v>49.46</v>
      </c>
      <c r="K2724" s="6">
        <f xml:space="preserve"> ecommerce_dataset_updated[[#This Row],['[Price (Rs.)']]]-ecommerce_dataset_updated[[#This Row],[Discount Amount _]]</f>
        <v>49.46</v>
      </c>
      <c r="L2724" t="s">
        <v>77</v>
      </c>
      <c r="M2724" t="s">
        <v>60</v>
      </c>
      <c r="N2724" s="4" t="s">
        <v>14058</v>
      </c>
      <c r="O2724" s="4" t="s">
        <v>14059</v>
      </c>
      <c r="P2724" s="4" t="s">
        <v>14079</v>
      </c>
      <c r="Q2724" s="5">
        <f>DATE(ecommerce_dataset_updated[[#This Row],[YYYY]],ecommerce_dataset_updated[[#This Row],[MM]],ecommerce_dataset_updated[[#This Row],[DD]])</f>
        <v>45441</v>
      </c>
      <c r="R2724" s="6" t="str">
        <f>TEXT(ecommerce_dataset_updated[[#This Row],['[Purchase_Date']]], "mmm")</f>
        <v>May</v>
      </c>
      <c r="S2724" s="6" t="str">
        <f>TEXT(ecommerce_dataset_updated[[#This Row],['[Purchase_Date']]], "ddd")</f>
        <v>Wed</v>
      </c>
      <c r="T2724" s="6">
        <f>ecommerce_dataset_updated[[#This Row],[Final_Price(Rs.) _]]-ecommerce_dataset_updated[[#This Row],['[Final_Price(Rs.)']]]</f>
        <v>0</v>
      </c>
      <c r="U2724" s="6" t="b">
        <f xml:space="preserve"> AND(ecommerce_dataset_updated[[#This Row],[Final_Price(Rs.) _]]=ecommerce_dataset_updated[[#This Row],['[Final_Price(Rs.)']]])</f>
        <v>1</v>
      </c>
      <c r="V2724" s="5"/>
    </row>
    <row r="2725" spans="1:22">
      <c r="A2725" t="s">
        <v>10639</v>
      </c>
      <c r="B2725" t="s">
        <v>10640</v>
      </c>
      <c r="C2725" t="s">
        <v>39</v>
      </c>
      <c r="D2725" s="9" t="s">
        <v>5139</v>
      </c>
      <c r="E2725" s="8">
        <f>ecommerce_dataset_updated[[#This Row],[Price (Rs.)]]+0</f>
        <v>95.18</v>
      </c>
      <c r="F2725" s="6" t="s">
        <v>26</v>
      </c>
      <c r="G2725" s="7">
        <f>ecommerce_dataset_updated[[#This Row],[Discount (%)]]+0</f>
        <v>25</v>
      </c>
      <c r="H2725" s="6" t="s">
        <v>10641</v>
      </c>
      <c r="I2725" s="6">
        <f>ecommerce_dataset_updated[[#This Row],['[Price (Rs.)']]]*ecommerce_dataset_updated[[#This Row],['[Discount (%)']]]/100</f>
        <v>23.795000000000002</v>
      </c>
      <c r="J2725" s="6">
        <f>ecommerce_dataset_updated[[#This Row],[Final_Price(Rs.)]]+0</f>
        <v>71.39</v>
      </c>
      <c r="K2725" s="6">
        <f xml:space="preserve"> ecommerce_dataset_updated[[#This Row],['[Price (Rs.)']]]-ecommerce_dataset_updated[[#This Row],[Discount Amount _]]</f>
        <v>71.385000000000005</v>
      </c>
      <c r="L2725" t="s">
        <v>120</v>
      </c>
      <c r="M2725" t="s">
        <v>268</v>
      </c>
      <c r="N2725" s="4" t="s">
        <v>14057</v>
      </c>
      <c r="O2725" s="4" t="s">
        <v>14062</v>
      </c>
      <c r="P2725" s="4" t="s">
        <v>14079</v>
      </c>
      <c r="Q2725" s="5">
        <f>DATE(ecommerce_dataset_updated[[#This Row],[YYYY]],ecommerce_dataset_updated[[#This Row],[MM]],ecommerce_dataset_updated[[#This Row],[DD]])</f>
        <v>45446</v>
      </c>
      <c r="R2725" s="6" t="str">
        <f>TEXT(ecommerce_dataset_updated[[#This Row],['[Purchase_Date']]], "mmm")</f>
        <v>Jun</v>
      </c>
      <c r="S2725" s="6" t="str">
        <f>TEXT(ecommerce_dataset_updated[[#This Row],['[Purchase_Date']]], "ddd")</f>
        <v>Mon</v>
      </c>
      <c r="T2725" s="6">
        <f>ecommerce_dataset_updated[[#This Row],[Final_Price(Rs.) _]]-ecommerce_dataset_updated[[#This Row],['[Final_Price(Rs.)']]]</f>
        <v>-4.9999999999954525E-3</v>
      </c>
      <c r="U2725" s="6" t="b">
        <f xml:space="preserve"> AND(ecommerce_dataset_updated[[#This Row],[Final_Price(Rs.) _]]=ecommerce_dataset_updated[[#This Row],['[Final_Price(Rs.)']]])</f>
        <v>0</v>
      </c>
      <c r="V2725" s="5"/>
    </row>
    <row r="2726" spans="1:22">
      <c r="A2726" t="s">
        <v>10642</v>
      </c>
      <c r="B2726" t="s">
        <v>10643</v>
      </c>
      <c r="C2726" t="s">
        <v>68</v>
      </c>
      <c r="D2726" s="9" t="s">
        <v>1410</v>
      </c>
      <c r="E2726" s="8">
        <f>ecommerce_dataset_updated[[#This Row],[Price (Rs.)]]+0</f>
        <v>112.53</v>
      </c>
      <c r="F2726" s="6" t="s">
        <v>154</v>
      </c>
      <c r="G2726" s="7">
        <f>ecommerce_dataset_updated[[#This Row],[Discount (%)]]+0</f>
        <v>30</v>
      </c>
      <c r="H2726" s="6" t="s">
        <v>10644</v>
      </c>
      <c r="I2726" s="6">
        <f>ecommerce_dataset_updated[[#This Row],['[Price (Rs.)']]]*ecommerce_dataset_updated[[#This Row],['[Discount (%)']]]/100</f>
        <v>33.759</v>
      </c>
      <c r="J2726" s="6">
        <f>ecommerce_dataset_updated[[#This Row],[Final_Price(Rs.)]]+0</f>
        <v>78.77</v>
      </c>
      <c r="K2726" s="6">
        <f xml:space="preserve"> ecommerce_dataset_updated[[#This Row],['[Price (Rs.)']]]-ecommerce_dataset_updated[[#This Row],[Discount Amount _]]</f>
        <v>78.771000000000001</v>
      </c>
      <c r="L2726" t="s">
        <v>14</v>
      </c>
      <c r="M2726" t="s">
        <v>1748</v>
      </c>
      <c r="N2726" s="4" t="s">
        <v>14050</v>
      </c>
      <c r="O2726" s="4" t="s">
        <v>14055</v>
      </c>
      <c r="P2726" s="4" t="s">
        <v>14079</v>
      </c>
      <c r="Q2726" s="5">
        <f>DATE(ecommerce_dataset_updated[[#This Row],[YYYY]],ecommerce_dataset_updated[[#This Row],[MM]],ecommerce_dataset_updated[[#This Row],[DD]])</f>
        <v>45513</v>
      </c>
      <c r="R2726" s="6" t="str">
        <f>TEXT(ecommerce_dataset_updated[[#This Row],['[Purchase_Date']]], "mmm")</f>
        <v>Aug</v>
      </c>
      <c r="S2726" s="6" t="str">
        <f>TEXT(ecommerce_dataset_updated[[#This Row],['[Purchase_Date']]], "ddd")</f>
        <v>Fri</v>
      </c>
      <c r="T2726" s="6">
        <f>ecommerce_dataset_updated[[#This Row],[Final_Price(Rs.) _]]-ecommerce_dataset_updated[[#This Row],['[Final_Price(Rs.)']]]</f>
        <v>1.0000000000047748E-3</v>
      </c>
      <c r="U2726" s="6" t="b">
        <f xml:space="preserve"> AND(ecommerce_dataset_updated[[#This Row],[Final_Price(Rs.) _]]=ecommerce_dataset_updated[[#This Row],['[Final_Price(Rs.)']]])</f>
        <v>0</v>
      </c>
      <c r="V2726" s="5"/>
    </row>
    <row r="2727" spans="1:22">
      <c r="A2727" t="s">
        <v>10645</v>
      </c>
      <c r="B2727" t="s">
        <v>10646</v>
      </c>
      <c r="C2727" t="s">
        <v>10</v>
      </c>
      <c r="D2727" s="9" t="s">
        <v>10647</v>
      </c>
      <c r="E2727" s="8">
        <f>ecommerce_dataset_updated[[#This Row],[Price (Rs.)]]+0</f>
        <v>264.45999999999998</v>
      </c>
      <c r="F2727" s="6" t="s">
        <v>20</v>
      </c>
      <c r="G2727" s="7">
        <f>ecommerce_dataset_updated[[#This Row],[Discount (%)]]+0</f>
        <v>20</v>
      </c>
      <c r="H2727" s="6" t="s">
        <v>10648</v>
      </c>
      <c r="I2727" s="6">
        <f>ecommerce_dataset_updated[[#This Row],['[Price (Rs.)']]]*ecommerce_dataset_updated[[#This Row],['[Discount (%)']]]/100</f>
        <v>52.891999999999996</v>
      </c>
      <c r="J2727" s="6">
        <f>ecommerce_dataset_updated[[#This Row],[Final_Price(Rs.)]]+0</f>
        <v>211.57</v>
      </c>
      <c r="K2727" s="6">
        <f xml:space="preserve"> ecommerce_dataset_updated[[#This Row],['[Price (Rs.)']]]-ecommerce_dataset_updated[[#This Row],[Discount Amount _]]</f>
        <v>211.56799999999998</v>
      </c>
      <c r="L2727" t="s">
        <v>120</v>
      </c>
      <c r="M2727" t="s">
        <v>972</v>
      </c>
      <c r="N2727" s="4" t="s">
        <v>14066</v>
      </c>
      <c r="O2727" s="4" t="s">
        <v>14057</v>
      </c>
      <c r="P2727" s="4" t="s">
        <v>14079</v>
      </c>
      <c r="Q2727" s="5">
        <f>DATE(ecommerce_dataset_updated[[#This Row],[YYYY]],ecommerce_dataset_updated[[#This Row],[MM]],ecommerce_dataset_updated[[#This Row],[DD]])</f>
        <v>45370</v>
      </c>
      <c r="R2727" s="6" t="str">
        <f>TEXT(ecommerce_dataset_updated[[#This Row],['[Purchase_Date']]], "mmm")</f>
        <v>Mar</v>
      </c>
      <c r="S2727" s="6" t="str">
        <f>TEXT(ecommerce_dataset_updated[[#This Row],['[Purchase_Date']]], "ddd")</f>
        <v>Tue</v>
      </c>
      <c r="T2727" s="6">
        <f>ecommerce_dataset_updated[[#This Row],[Final_Price(Rs.) _]]-ecommerce_dataset_updated[[#This Row],['[Final_Price(Rs.)']]]</f>
        <v>-2.0000000000095497E-3</v>
      </c>
      <c r="U2727" s="6" t="b">
        <f xml:space="preserve"> AND(ecommerce_dataset_updated[[#This Row],[Final_Price(Rs.) _]]=ecommerce_dataset_updated[[#This Row],['[Final_Price(Rs.)']]])</f>
        <v>0</v>
      </c>
      <c r="V2727" s="5"/>
    </row>
    <row r="2728" spans="1:22">
      <c r="A2728" t="s">
        <v>10649</v>
      </c>
      <c r="B2728" t="s">
        <v>10650</v>
      </c>
      <c r="C2728" t="s">
        <v>32</v>
      </c>
      <c r="D2728" s="9" t="s">
        <v>10651</v>
      </c>
      <c r="E2728" s="8">
        <f>ecommerce_dataset_updated[[#This Row],[Price (Rs.)]]+0</f>
        <v>100.59</v>
      </c>
      <c r="F2728" s="6" t="s">
        <v>20</v>
      </c>
      <c r="G2728" s="7">
        <f>ecommerce_dataset_updated[[#This Row],[Discount (%)]]+0</f>
        <v>20</v>
      </c>
      <c r="H2728" s="6" t="s">
        <v>10652</v>
      </c>
      <c r="I2728" s="6">
        <f>ecommerce_dataset_updated[[#This Row],['[Price (Rs.)']]]*ecommerce_dataset_updated[[#This Row],['[Discount (%)']]]/100</f>
        <v>20.118000000000002</v>
      </c>
      <c r="J2728" s="6">
        <f>ecommerce_dataset_updated[[#This Row],[Final_Price(Rs.)]]+0</f>
        <v>80.47</v>
      </c>
      <c r="K2728" s="6">
        <f xml:space="preserve"> ecommerce_dataset_updated[[#This Row],['[Price (Rs.)']]]-ecommerce_dataset_updated[[#This Row],[Discount Amount _]]</f>
        <v>80.472000000000008</v>
      </c>
      <c r="L2728" t="s">
        <v>35</v>
      </c>
      <c r="M2728" t="s">
        <v>1857</v>
      </c>
      <c r="N2728" s="4" t="s">
        <v>14062</v>
      </c>
      <c r="O2728" s="4" t="s">
        <v>75</v>
      </c>
      <c r="P2728" s="4" t="s">
        <v>14079</v>
      </c>
      <c r="Q2728" s="5">
        <f>DATE(ecommerce_dataset_updated[[#This Row],[YYYY]],ecommerce_dataset_updated[[#This Row],[MM]],ecommerce_dataset_updated[[#This Row],[DD]])</f>
        <v>45571</v>
      </c>
      <c r="R2728" s="6" t="str">
        <f>TEXT(ecommerce_dataset_updated[[#This Row],['[Purchase_Date']]], "mmm")</f>
        <v>Oct</v>
      </c>
      <c r="S2728" s="6" t="str">
        <f>TEXT(ecommerce_dataset_updated[[#This Row],['[Purchase_Date']]], "ddd")</f>
        <v>Sun</v>
      </c>
      <c r="T2728" s="6">
        <f>ecommerce_dataset_updated[[#This Row],[Final_Price(Rs.) _]]-ecommerce_dataset_updated[[#This Row],['[Final_Price(Rs.)']]]</f>
        <v>2.0000000000095497E-3</v>
      </c>
      <c r="U2728" s="6" t="b">
        <f xml:space="preserve"> AND(ecommerce_dataset_updated[[#This Row],[Final_Price(Rs.) _]]=ecommerce_dataset_updated[[#This Row],['[Final_Price(Rs.)']]])</f>
        <v>0</v>
      </c>
      <c r="V2728" s="5"/>
    </row>
    <row r="2729" spans="1:22">
      <c r="A2729" t="s">
        <v>10653</v>
      </c>
      <c r="B2729" t="s">
        <v>10654</v>
      </c>
      <c r="C2729" t="s">
        <v>45</v>
      </c>
      <c r="D2729" s="9" t="s">
        <v>10655</v>
      </c>
      <c r="E2729" s="8">
        <f>ecommerce_dataset_updated[[#This Row],[Price (Rs.)]]+0</f>
        <v>183.51</v>
      </c>
      <c r="F2729" s="6" t="s">
        <v>12</v>
      </c>
      <c r="G2729" s="7">
        <f>ecommerce_dataset_updated[[#This Row],[Discount (%)]]+0</f>
        <v>15</v>
      </c>
      <c r="H2729" s="6" t="s">
        <v>3846</v>
      </c>
      <c r="I2729" s="6">
        <f>ecommerce_dataset_updated[[#This Row],['[Price (Rs.)']]]*ecommerce_dataset_updated[[#This Row],['[Discount (%)']]]/100</f>
        <v>27.526499999999995</v>
      </c>
      <c r="J2729" s="6">
        <f>ecommerce_dataset_updated[[#This Row],[Final_Price(Rs.)]]+0</f>
        <v>155.97999999999999</v>
      </c>
      <c r="K2729" s="6">
        <f xml:space="preserve"> ecommerce_dataset_updated[[#This Row],['[Price (Rs.)']]]-ecommerce_dataset_updated[[#This Row],[Discount Amount _]]</f>
        <v>155.98349999999999</v>
      </c>
      <c r="L2729" t="s">
        <v>35</v>
      </c>
      <c r="M2729" t="s">
        <v>339</v>
      </c>
      <c r="N2729" s="4" t="s">
        <v>14070</v>
      </c>
      <c r="O2729" s="4" t="s">
        <v>14067</v>
      </c>
      <c r="P2729" s="4" t="s">
        <v>14079</v>
      </c>
      <c r="Q2729" s="5">
        <f>DATE(ecommerce_dataset_updated[[#This Row],[YYYY]],ecommerce_dataset_updated[[#This Row],[MM]],ecommerce_dataset_updated[[#This Row],[DD]])</f>
        <v>45491</v>
      </c>
      <c r="R2729" s="6" t="str">
        <f>TEXT(ecommerce_dataset_updated[[#This Row],['[Purchase_Date']]], "mmm")</f>
        <v>Jul</v>
      </c>
      <c r="S2729" s="6" t="str">
        <f>TEXT(ecommerce_dataset_updated[[#This Row],['[Purchase_Date']]], "ddd")</f>
        <v>Thu</v>
      </c>
      <c r="T2729" s="6">
        <f>ecommerce_dataset_updated[[#This Row],[Final_Price(Rs.) _]]-ecommerce_dataset_updated[[#This Row],['[Final_Price(Rs.)']]]</f>
        <v>3.5000000000025011E-3</v>
      </c>
      <c r="U2729" s="6" t="b">
        <f xml:space="preserve"> AND(ecommerce_dataset_updated[[#This Row],[Final_Price(Rs.) _]]=ecommerce_dataset_updated[[#This Row],['[Final_Price(Rs.)']]])</f>
        <v>0</v>
      </c>
      <c r="V2729" s="5"/>
    </row>
    <row r="2730" spans="1:22">
      <c r="A2730" t="s">
        <v>10656</v>
      </c>
      <c r="B2730" t="s">
        <v>10657</v>
      </c>
      <c r="C2730" t="s">
        <v>45</v>
      </c>
      <c r="D2730" s="9" t="s">
        <v>10658</v>
      </c>
      <c r="E2730" s="8">
        <f>ecommerce_dataset_updated[[#This Row],[Price (Rs.)]]+0</f>
        <v>473.92</v>
      </c>
      <c r="F2730" s="6" t="s">
        <v>12</v>
      </c>
      <c r="G2730" s="7">
        <f>ecommerce_dataset_updated[[#This Row],[Discount (%)]]+0</f>
        <v>15</v>
      </c>
      <c r="H2730" s="6" t="s">
        <v>10659</v>
      </c>
      <c r="I2730" s="6">
        <f>ecommerce_dataset_updated[[#This Row],['[Price (Rs.)']]]*ecommerce_dataset_updated[[#This Row],['[Discount (%)']]]/100</f>
        <v>71.088000000000008</v>
      </c>
      <c r="J2730" s="6">
        <f>ecommerce_dataset_updated[[#This Row],[Final_Price(Rs.)]]+0</f>
        <v>402.83</v>
      </c>
      <c r="K2730" s="6">
        <f xml:space="preserve"> ecommerce_dataset_updated[[#This Row],['[Price (Rs.)']]]-ecommerce_dataset_updated[[#This Row],[Discount Amount _]]</f>
        <v>402.83199999999999</v>
      </c>
      <c r="L2730" t="s">
        <v>77</v>
      </c>
      <c r="M2730" t="s">
        <v>3542</v>
      </c>
      <c r="N2730" s="4" t="s">
        <v>26</v>
      </c>
      <c r="O2730" s="4" t="s">
        <v>14053</v>
      </c>
      <c r="P2730" s="4" t="s">
        <v>14079</v>
      </c>
      <c r="Q2730" s="5">
        <f>DATE(ecommerce_dataset_updated[[#This Row],[YYYY]],ecommerce_dataset_updated[[#This Row],[MM]],ecommerce_dataset_updated[[#This Row],[DD]])</f>
        <v>45407</v>
      </c>
      <c r="R2730" s="6" t="str">
        <f>TEXT(ecommerce_dataset_updated[[#This Row],['[Purchase_Date']]], "mmm")</f>
        <v>Apr</v>
      </c>
      <c r="S2730" s="6" t="str">
        <f>TEXT(ecommerce_dataset_updated[[#This Row],['[Purchase_Date']]], "ddd")</f>
        <v>Thu</v>
      </c>
      <c r="T2730" s="6">
        <f>ecommerce_dataset_updated[[#This Row],[Final_Price(Rs.) _]]-ecommerce_dataset_updated[[#This Row],['[Final_Price(Rs.)']]]</f>
        <v>2.0000000000095497E-3</v>
      </c>
      <c r="U2730" s="6" t="b">
        <f xml:space="preserve"> AND(ecommerce_dataset_updated[[#This Row],[Final_Price(Rs.) _]]=ecommerce_dataset_updated[[#This Row],['[Final_Price(Rs.)']]])</f>
        <v>0</v>
      </c>
      <c r="V2730" s="5"/>
    </row>
    <row r="2731" spans="1:22">
      <c r="A2731" t="s">
        <v>10660</v>
      </c>
      <c r="B2731" t="s">
        <v>10661</v>
      </c>
      <c r="C2731" t="s">
        <v>39</v>
      </c>
      <c r="D2731" s="9" t="s">
        <v>25</v>
      </c>
      <c r="E2731" s="8">
        <f>ecommerce_dataset_updated[[#This Row],[Price (Rs.)]]+0</f>
        <v>317.02</v>
      </c>
      <c r="F2731" s="6" t="s">
        <v>107</v>
      </c>
      <c r="G2731" s="7">
        <f>ecommerce_dataset_updated[[#This Row],[Discount (%)]]+0</f>
        <v>0</v>
      </c>
      <c r="H2731" s="6" t="s">
        <v>25</v>
      </c>
      <c r="I2731" s="6">
        <f>ecommerce_dataset_updated[[#This Row],['[Price (Rs.)']]]*ecommerce_dataset_updated[[#This Row],['[Discount (%)']]]/100</f>
        <v>0</v>
      </c>
      <c r="J2731" s="6">
        <f>ecommerce_dataset_updated[[#This Row],[Final_Price(Rs.)]]+0</f>
        <v>317.02</v>
      </c>
      <c r="K2731" s="6">
        <f xml:space="preserve"> ecommerce_dataset_updated[[#This Row],['[Price (Rs.)']]]-ecommerce_dataset_updated[[#This Row],[Discount Amount _]]</f>
        <v>317.02</v>
      </c>
      <c r="L2731" t="s">
        <v>28</v>
      </c>
      <c r="M2731" t="s">
        <v>531</v>
      </c>
      <c r="N2731" s="4" t="s">
        <v>14069</v>
      </c>
      <c r="O2731" s="4" t="s">
        <v>14051</v>
      </c>
      <c r="P2731" s="4" t="s">
        <v>14079</v>
      </c>
      <c r="Q2731" s="5">
        <f>DATE(ecommerce_dataset_updated[[#This Row],[YYYY]],ecommerce_dataset_updated[[#This Row],[MM]],ecommerce_dataset_updated[[#This Row],[DD]])</f>
        <v>45344</v>
      </c>
      <c r="R2731" s="6" t="str">
        <f>TEXT(ecommerce_dataset_updated[[#This Row],['[Purchase_Date']]], "mmm")</f>
        <v>Feb</v>
      </c>
      <c r="S2731" s="6" t="str">
        <f>TEXT(ecommerce_dataset_updated[[#This Row],['[Purchase_Date']]], "ddd")</f>
        <v>Thu</v>
      </c>
      <c r="T2731" s="6">
        <f>ecommerce_dataset_updated[[#This Row],[Final_Price(Rs.) _]]-ecommerce_dataset_updated[[#This Row],['[Final_Price(Rs.)']]]</f>
        <v>0</v>
      </c>
      <c r="U2731" s="6" t="b">
        <f xml:space="preserve"> AND(ecommerce_dataset_updated[[#This Row],[Final_Price(Rs.) _]]=ecommerce_dataset_updated[[#This Row],['[Final_Price(Rs.)']]])</f>
        <v>1</v>
      </c>
      <c r="V2731" s="5"/>
    </row>
    <row r="2732" spans="1:22">
      <c r="A2732" t="s">
        <v>10662</v>
      </c>
      <c r="B2732" t="s">
        <v>10663</v>
      </c>
      <c r="C2732" t="s">
        <v>68</v>
      </c>
      <c r="D2732" s="9" t="s">
        <v>10664</v>
      </c>
      <c r="E2732" s="8">
        <f>ecommerce_dataset_updated[[#This Row],[Price (Rs.)]]+0</f>
        <v>24.5</v>
      </c>
      <c r="F2732" s="6" t="s">
        <v>12</v>
      </c>
      <c r="G2732" s="7">
        <f>ecommerce_dataset_updated[[#This Row],[Discount (%)]]+0</f>
        <v>15</v>
      </c>
      <c r="H2732" s="6" t="s">
        <v>10665</v>
      </c>
      <c r="I2732" s="6">
        <f>ecommerce_dataset_updated[[#This Row],['[Price (Rs.)']]]*ecommerce_dataset_updated[[#This Row],['[Discount (%)']]]/100</f>
        <v>3.6749999999999998</v>
      </c>
      <c r="J2732" s="6">
        <f>ecommerce_dataset_updated[[#This Row],[Final_Price(Rs.)]]+0</f>
        <v>20.82</v>
      </c>
      <c r="K2732" s="6">
        <f xml:space="preserve"> ecommerce_dataset_updated[[#This Row],['[Price (Rs.)']]]-ecommerce_dataset_updated[[#This Row],[Discount Amount _]]</f>
        <v>20.824999999999999</v>
      </c>
      <c r="L2732" t="s">
        <v>35</v>
      </c>
      <c r="M2732" t="s">
        <v>2385</v>
      </c>
      <c r="N2732" s="4" t="s">
        <v>14070</v>
      </c>
      <c r="O2732" s="4" t="s">
        <v>14052</v>
      </c>
      <c r="P2732" s="4" t="s">
        <v>14079</v>
      </c>
      <c r="Q2732" s="5">
        <f>DATE(ecommerce_dataset_updated[[#This Row],[YYYY]],ecommerce_dataset_updated[[#This Row],[MM]],ecommerce_dataset_updated[[#This Row],[DD]])</f>
        <v>45309</v>
      </c>
      <c r="R2732" s="6" t="str">
        <f>TEXT(ecommerce_dataset_updated[[#This Row],['[Purchase_Date']]], "mmm")</f>
        <v>Jan</v>
      </c>
      <c r="S2732" s="6" t="str">
        <f>TEXT(ecommerce_dataset_updated[[#This Row],['[Purchase_Date']]], "ddd")</f>
        <v>Thu</v>
      </c>
      <c r="T2732" s="6">
        <f>ecommerce_dataset_updated[[#This Row],[Final_Price(Rs.) _]]-ecommerce_dataset_updated[[#This Row],['[Final_Price(Rs.)']]]</f>
        <v>4.9999999999990052E-3</v>
      </c>
      <c r="U2732" s="6" t="b">
        <f xml:space="preserve"> AND(ecommerce_dataset_updated[[#This Row],[Final_Price(Rs.) _]]=ecommerce_dataset_updated[[#This Row],['[Final_Price(Rs.)']]])</f>
        <v>0</v>
      </c>
      <c r="V2732" s="5"/>
    </row>
    <row r="2733" spans="1:22">
      <c r="A2733" t="s">
        <v>10666</v>
      </c>
      <c r="B2733" t="s">
        <v>10667</v>
      </c>
      <c r="C2733" t="s">
        <v>68</v>
      </c>
      <c r="D2733" s="9" t="s">
        <v>10668</v>
      </c>
      <c r="E2733" s="8">
        <f>ecommerce_dataset_updated[[#This Row],[Price (Rs.)]]+0</f>
        <v>228.39</v>
      </c>
      <c r="F2733" s="6" t="s">
        <v>20</v>
      </c>
      <c r="G2733" s="7">
        <f>ecommerce_dataset_updated[[#This Row],[Discount (%)]]+0</f>
        <v>20</v>
      </c>
      <c r="H2733" s="6" t="s">
        <v>10669</v>
      </c>
      <c r="I2733" s="6">
        <f>ecommerce_dataset_updated[[#This Row],['[Price (Rs.)']]]*ecommerce_dataset_updated[[#This Row],['[Discount (%)']]]/100</f>
        <v>45.67799999999999</v>
      </c>
      <c r="J2733" s="6">
        <f>ecommerce_dataset_updated[[#This Row],[Final_Price(Rs.)]]+0</f>
        <v>182.71</v>
      </c>
      <c r="K2733" s="6">
        <f xml:space="preserve"> ecommerce_dataset_updated[[#This Row],['[Price (Rs.)']]]-ecommerce_dataset_updated[[#This Row],[Discount Amount _]]</f>
        <v>182.71199999999999</v>
      </c>
      <c r="L2733" t="s">
        <v>28</v>
      </c>
      <c r="M2733" t="s">
        <v>2022</v>
      </c>
      <c r="N2733" s="4" t="s">
        <v>14060</v>
      </c>
      <c r="O2733" s="4" t="s">
        <v>14053</v>
      </c>
      <c r="P2733" s="4" t="s">
        <v>14079</v>
      </c>
      <c r="Q2733" s="5">
        <f>DATE(ecommerce_dataset_updated[[#This Row],[YYYY]],ecommerce_dataset_updated[[#This Row],[MM]],ecommerce_dataset_updated[[#This Row],[DD]])</f>
        <v>45408</v>
      </c>
      <c r="R2733" s="6" t="str">
        <f>TEXT(ecommerce_dataset_updated[[#This Row],['[Purchase_Date']]], "mmm")</f>
        <v>Apr</v>
      </c>
      <c r="S2733" s="6" t="str">
        <f>TEXT(ecommerce_dataset_updated[[#This Row],['[Purchase_Date']]], "ddd")</f>
        <v>Fri</v>
      </c>
      <c r="T2733" s="6">
        <f>ecommerce_dataset_updated[[#This Row],[Final_Price(Rs.) _]]-ecommerce_dataset_updated[[#This Row],['[Final_Price(Rs.)']]]</f>
        <v>1.999999999981128E-3</v>
      </c>
      <c r="U2733" s="6" t="b">
        <f xml:space="preserve"> AND(ecommerce_dataset_updated[[#This Row],[Final_Price(Rs.) _]]=ecommerce_dataset_updated[[#This Row],['[Final_Price(Rs.)']]])</f>
        <v>0</v>
      </c>
      <c r="V2733" s="5"/>
    </row>
    <row r="2734" spans="1:22">
      <c r="A2734" t="s">
        <v>10670</v>
      </c>
      <c r="B2734" t="s">
        <v>10671</v>
      </c>
      <c r="C2734" t="s">
        <v>10</v>
      </c>
      <c r="D2734" s="9" t="s">
        <v>10672</v>
      </c>
      <c r="E2734" s="8">
        <f>ecommerce_dataset_updated[[#This Row],[Price (Rs.)]]+0</f>
        <v>258.26</v>
      </c>
      <c r="F2734" s="6" t="s">
        <v>20</v>
      </c>
      <c r="G2734" s="7">
        <f>ecommerce_dataset_updated[[#This Row],[Discount (%)]]+0</f>
        <v>20</v>
      </c>
      <c r="H2734" s="6" t="s">
        <v>10673</v>
      </c>
      <c r="I2734" s="6">
        <f>ecommerce_dataset_updated[[#This Row],['[Price (Rs.)']]]*ecommerce_dataset_updated[[#This Row],['[Discount (%)']]]/100</f>
        <v>51.652000000000001</v>
      </c>
      <c r="J2734" s="6">
        <f>ecommerce_dataset_updated[[#This Row],[Final_Price(Rs.)]]+0</f>
        <v>206.61</v>
      </c>
      <c r="K2734" s="6">
        <f xml:space="preserve"> ecommerce_dataset_updated[[#This Row],['[Price (Rs.)']]]-ecommerce_dataset_updated[[#This Row],[Discount Amount _]]</f>
        <v>206.608</v>
      </c>
      <c r="L2734" t="s">
        <v>120</v>
      </c>
      <c r="M2734" t="s">
        <v>1424</v>
      </c>
      <c r="N2734" s="4" t="s">
        <v>14058</v>
      </c>
      <c r="O2734" s="4" t="s">
        <v>14050</v>
      </c>
      <c r="P2734" s="4" t="s">
        <v>14079</v>
      </c>
      <c r="Q2734" s="5">
        <f>DATE(ecommerce_dataset_updated[[#This Row],[YYYY]],ecommerce_dataset_updated[[#This Row],[MM]],ecommerce_dataset_updated[[#This Row],[DD]])</f>
        <v>45564</v>
      </c>
      <c r="R2734" s="6" t="str">
        <f>TEXT(ecommerce_dataset_updated[[#This Row],['[Purchase_Date']]], "mmm")</f>
        <v>Sep</v>
      </c>
      <c r="S2734" s="6" t="str">
        <f>TEXT(ecommerce_dataset_updated[[#This Row],['[Purchase_Date']]], "ddd")</f>
        <v>Sun</v>
      </c>
      <c r="T2734" s="6">
        <f>ecommerce_dataset_updated[[#This Row],[Final_Price(Rs.) _]]-ecommerce_dataset_updated[[#This Row],['[Final_Price(Rs.)']]]</f>
        <v>-2.0000000000095497E-3</v>
      </c>
      <c r="U2734" s="6" t="b">
        <f xml:space="preserve"> AND(ecommerce_dataset_updated[[#This Row],[Final_Price(Rs.) _]]=ecommerce_dataset_updated[[#This Row],['[Final_Price(Rs.)']]])</f>
        <v>0</v>
      </c>
      <c r="V2734" s="5"/>
    </row>
    <row r="2735" spans="1:22">
      <c r="A2735" t="s">
        <v>10674</v>
      </c>
      <c r="B2735" t="s">
        <v>10675</v>
      </c>
      <c r="C2735" t="s">
        <v>68</v>
      </c>
      <c r="D2735" s="9" t="s">
        <v>10676</v>
      </c>
      <c r="E2735" s="8">
        <f>ecommerce_dataset_updated[[#This Row],[Price (Rs.)]]+0</f>
        <v>116.68</v>
      </c>
      <c r="F2735" s="6" t="s">
        <v>47</v>
      </c>
      <c r="G2735" s="7">
        <f>ecommerce_dataset_updated[[#This Row],[Discount (%)]]+0</f>
        <v>50</v>
      </c>
      <c r="H2735" s="6" t="s">
        <v>10677</v>
      </c>
      <c r="I2735" s="6">
        <f>ecommerce_dataset_updated[[#This Row],['[Price (Rs.)']]]*ecommerce_dataset_updated[[#This Row],['[Discount (%)']]]/100</f>
        <v>58.34</v>
      </c>
      <c r="J2735" s="6">
        <f>ecommerce_dataset_updated[[#This Row],[Final_Price(Rs.)]]+0</f>
        <v>58.34</v>
      </c>
      <c r="K2735" s="6">
        <f xml:space="preserve"> ecommerce_dataset_updated[[#This Row],['[Price (Rs.)']]]-ecommerce_dataset_updated[[#This Row],[Discount Amount _]]</f>
        <v>58.34</v>
      </c>
      <c r="L2735" t="s">
        <v>35</v>
      </c>
      <c r="M2735" t="s">
        <v>4395</v>
      </c>
      <c r="N2735" s="4" t="s">
        <v>20</v>
      </c>
      <c r="O2735" s="4" t="s">
        <v>14059</v>
      </c>
      <c r="P2735" s="4" t="s">
        <v>14079</v>
      </c>
      <c r="Q2735" s="5">
        <f>DATE(ecommerce_dataset_updated[[#This Row],[YYYY]],ecommerce_dataset_updated[[#This Row],[MM]],ecommerce_dataset_updated[[#This Row],[DD]])</f>
        <v>45432</v>
      </c>
      <c r="R2735" s="6" t="str">
        <f>TEXT(ecommerce_dataset_updated[[#This Row],['[Purchase_Date']]], "mmm")</f>
        <v>May</v>
      </c>
      <c r="S2735" s="6" t="str">
        <f>TEXT(ecommerce_dataset_updated[[#This Row],['[Purchase_Date']]], "ddd")</f>
        <v>Mon</v>
      </c>
      <c r="T2735" s="6">
        <f>ecommerce_dataset_updated[[#This Row],[Final_Price(Rs.) _]]-ecommerce_dataset_updated[[#This Row],['[Final_Price(Rs.)']]]</f>
        <v>0</v>
      </c>
      <c r="U2735" s="6" t="b">
        <f xml:space="preserve"> AND(ecommerce_dataset_updated[[#This Row],[Final_Price(Rs.) _]]=ecommerce_dataset_updated[[#This Row],['[Final_Price(Rs.)']]])</f>
        <v>1</v>
      </c>
      <c r="V2735" s="5"/>
    </row>
    <row r="2736" spans="1:22">
      <c r="A2736" t="s">
        <v>10678</v>
      </c>
      <c r="B2736" t="s">
        <v>10679</v>
      </c>
      <c r="C2736" t="s">
        <v>10</v>
      </c>
      <c r="D2736" s="9" t="s">
        <v>10680</v>
      </c>
      <c r="E2736" s="8">
        <f>ecommerce_dataset_updated[[#This Row],[Price (Rs.)]]+0</f>
        <v>221.56</v>
      </c>
      <c r="F2736" s="6" t="s">
        <v>47</v>
      </c>
      <c r="G2736" s="7">
        <f>ecommerce_dataset_updated[[#This Row],[Discount (%)]]+0</f>
        <v>50</v>
      </c>
      <c r="H2736" s="6" t="s">
        <v>10681</v>
      </c>
      <c r="I2736" s="6">
        <f>ecommerce_dataset_updated[[#This Row],['[Price (Rs.)']]]*ecommerce_dataset_updated[[#This Row],['[Discount (%)']]]/100</f>
        <v>110.78</v>
      </c>
      <c r="J2736" s="6">
        <f>ecommerce_dataset_updated[[#This Row],[Final_Price(Rs.)]]+0</f>
        <v>110.78</v>
      </c>
      <c r="K2736" s="6">
        <f xml:space="preserve"> ecommerce_dataset_updated[[#This Row],['[Price (Rs.)']]]-ecommerce_dataset_updated[[#This Row],[Discount Amount _]]</f>
        <v>110.78</v>
      </c>
      <c r="L2736" t="s">
        <v>28</v>
      </c>
      <c r="M2736" t="s">
        <v>413</v>
      </c>
      <c r="N2736" s="4" t="s">
        <v>14057</v>
      </c>
      <c r="O2736" s="4" t="s">
        <v>14050</v>
      </c>
      <c r="P2736" s="4" t="s">
        <v>14079</v>
      </c>
      <c r="Q2736" s="5">
        <f>DATE(ecommerce_dataset_updated[[#This Row],[YYYY]],ecommerce_dataset_updated[[#This Row],[MM]],ecommerce_dataset_updated[[#This Row],[DD]])</f>
        <v>45538</v>
      </c>
      <c r="R2736" s="6" t="str">
        <f>TEXT(ecommerce_dataset_updated[[#This Row],['[Purchase_Date']]], "mmm")</f>
        <v>Sep</v>
      </c>
      <c r="S2736" s="6" t="str">
        <f>TEXT(ecommerce_dataset_updated[[#This Row],['[Purchase_Date']]], "ddd")</f>
        <v>Tue</v>
      </c>
      <c r="T2736" s="6">
        <f>ecommerce_dataset_updated[[#This Row],[Final_Price(Rs.) _]]-ecommerce_dataset_updated[[#This Row],['[Final_Price(Rs.)']]]</f>
        <v>0</v>
      </c>
      <c r="U2736" s="6" t="b">
        <f xml:space="preserve"> AND(ecommerce_dataset_updated[[#This Row],[Final_Price(Rs.) _]]=ecommerce_dataset_updated[[#This Row],['[Final_Price(Rs.)']]])</f>
        <v>1</v>
      </c>
      <c r="V2736" s="5"/>
    </row>
    <row r="2737" spans="1:22">
      <c r="A2737" t="s">
        <v>10682</v>
      </c>
      <c r="B2737" t="s">
        <v>10683</v>
      </c>
      <c r="C2737" t="s">
        <v>32</v>
      </c>
      <c r="D2737" s="9" t="s">
        <v>10684</v>
      </c>
      <c r="E2737" s="8">
        <f>ecommerce_dataset_updated[[#This Row],[Price (Rs.)]]+0</f>
        <v>387.94</v>
      </c>
      <c r="F2737" s="6" t="s">
        <v>53</v>
      </c>
      <c r="G2737" s="7">
        <f>ecommerce_dataset_updated[[#This Row],[Discount (%)]]+0</f>
        <v>5</v>
      </c>
      <c r="H2737" s="6" t="s">
        <v>10685</v>
      </c>
      <c r="I2737" s="6">
        <f>ecommerce_dataset_updated[[#This Row],['[Price (Rs.)']]]*ecommerce_dataset_updated[[#This Row],['[Discount (%)']]]/100</f>
        <v>19.397000000000002</v>
      </c>
      <c r="J2737" s="6">
        <f>ecommerce_dataset_updated[[#This Row],[Final_Price(Rs.)]]+0</f>
        <v>368.54</v>
      </c>
      <c r="K2737" s="6">
        <f xml:space="preserve"> ecommerce_dataset_updated[[#This Row],['[Price (Rs.)']]]-ecommerce_dataset_updated[[#This Row],[Discount Amount _]]</f>
        <v>368.54300000000001</v>
      </c>
      <c r="L2737" t="s">
        <v>77</v>
      </c>
      <c r="M2737" t="s">
        <v>3542</v>
      </c>
      <c r="N2737" s="4" t="s">
        <v>26</v>
      </c>
      <c r="O2737" s="4" t="s">
        <v>14053</v>
      </c>
      <c r="P2737" s="4" t="s">
        <v>14079</v>
      </c>
      <c r="Q2737" s="5">
        <f>DATE(ecommerce_dataset_updated[[#This Row],[YYYY]],ecommerce_dataset_updated[[#This Row],[MM]],ecommerce_dataset_updated[[#This Row],[DD]])</f>
        <v>45407</v>
      </c>
      <c r="R2737" s="6" t="str">
        <f>TEXT(ecommerce_dataset_updated[[#This Row],['[Purchase_Date']]], "mmm")</f>
        <v>Apr</v>
      </c>
      <c r="S2737" s="6" t="str">
        <f>TEXT(ecommerce_dataset_updated[[#This Row],['[Purchase_Date']]], "ddd")</f>
        <v>Thu</v>
      </c>
      <c r="T2737" s="6">
        <f>ecommerce_dataset_updated[[#This Row],[Final_Price(Rs.) _]]-ecommerce_dataset_updated[[#This Row],['[Final_Price(Rs.)']]]</f>
        <v>2.9999999999859028E-3</v>
      </c>
      <c r="U2737" s="6" t="b">
        <f xml:space="preserve"> AND(ecommerce_dataset_updated[[#This Row],[Final_Price(Rs.) _]]=ecommerce_dataset_updated[[#This Row],['[Final_Price(Rs.)']]])</f>
        <v>0</v>
      </c>
      <c r="V2737" s="5"/>
    </row>
    <row r="2738" spans="1:22">
      <c r="A2738" t="s">
        <v>10686</v>
      </c>
      <c r="B2738" t="s">
        <v>10687</v>
      </c>
      <c r="C2738" t="s">
        <v>18</v>
      </c>
      <c r="D2738" s="9" t="s">
        <v>10688</v>
      </c>
      <c r="E2738" s="8">
        <f>ecommerce_dataset_updated[[#This Row],[Price (Rs.)]]+0</f>
        <v>375.03</v>
      </c>
      <c r="F2738" s="6" t="s">
        <v>26</v>
      </c>
      <c r="G2738" s="7">
        <f>ecommerce_dataset_updated[[#This Row],[Discount (%)]]+0</f>
        <v>25</v>
      </c>
      <c r="H2738" s="6" t="s">
        <v>10689</v>
      </c>
      <c r="I2738" s="6">
        <f>ecommerce_dataset_updated[[#This Row],['[Price (Rs.)']]]*ecommerce_dataset_updated[[#This Row],['[Discount (%)']]]/100</f>
        <v>93.757499999999993</v>
      </c>
      <c r="J2738" s="6">
        <f>ecommerce_dataset_updated[[#This Row],[Final_Price(Rs.)]]+0</f>
        <v>281.27</v>
      </c>
      <c r="K2738" s="6">
        <f xml:space="preserve"> ecommerce_dataset_updated[[#This Row],['[Price (Rs.)']]]-ecommerce_dataset_updated[[#This Row],[Discount Amount _]]</f>
        <v>281.27249999999998</v>
      </c>
      <c r="L2738" t="s">
        <v>120</v>
      </c>
      <c r="M2738" t="s">
        <v>1744</v>
      </c>
      <c r="N2738" s="4" t="s">
        <v>14061</v>
      </c>
      <c r="O2738" s="4" t="s">
        <v>14057</v>
      </c>
      <c r="P2738" s="4" t="s">
        <v>14079</v>
      </c>
      <c r="Q2738" s="5">
        <f>DATE(ecommerce_dataset_updated[[#This Row],[YYYY]],ecommerce_dataset_updated[[#This Row],[MM]],ecommerce_dataset_updated[[#This Row],[DD]])</f>
        <v>45372</v>
      </c>
      <c r="R2738" s="6" t="str">
        <f>TEXT(ecommerce_dataset_updated[[#This Row],['[Purchase_Date']]], "mmm")</f>
        <v>Mar</v>
      </c>
      <c r="S2738" s="6" t="str">
        <f>TEXT(ecommerce_dataset_updated[[#This Row],['[Purchase_Date']]], "ddd")</f>
        <v>Thu</v>
      </c>
      <c r="T2738" s="6">
        <f>ecommerce_dataset_updated[[#This Row],[Final_Price(Rs.) _]]-ecommerce_dataset_updated[[#This Row],['[Final_Price(Rs.)']]]</f>
        <v>2.4999999999977263E-3</v>
      </c>
      <c r="U2738" s="6" t="b">
        <f xml:space="preserve"> AND(ecommerce_dataset_updated[[#This Row],[Final_Price(Rs.) _]]=ecommerce_dataset_updated[[#This Row],['[Final_Price(Rs.)']]])</f>
        <v>0</v>
      </c>
      <c r="V2738" s="5"/>
    </row>
    <row r="2739" spans="1:22">
      <c r="A2739" t="s">
        <v>10690</v>
      </c>
      <c r="B2739" t="s">
        <v>10691</v>
      </c>
      <c r="C2739" t="s">
        <v>32</v>
      </c>
      <c r="D2739" s="9" t="s">
        <v>10692</v>
      </c>
      <c r="E2739" s="8">
        <f>ecommerce_dataset_updated[[#This Row],[Price (Rs.)]]+0</f>
        <v>339.89</v>
      </c>
      <c r="F2739" s="6" t="s">
        <v>75</v>
      </c>
      <c r="G2739" s="7">
        <f>ecommerce_dataset_updated[[#This Row],[Discount (%)]]+0</f>
        <v>10</v>
      </c>
      <c r="H2739" s="6" t="s">
        <v>10693</v>
      </c>
      <c r="I2739" s="6">
        <f>ecommerce_dataset_updated[[#This Row],['[Price (Rs.)']]]*ecommerce_dataset_updated[[#This Row],['[Discount (%)']]]/100</f>
        <v>33.988999999999997</v>
      </c>
      <c r="J2739" s="6">
        <f>ecommerce_dataset_updated[[#This Row],[Final_Price(Rs.)]]+0</f>
        <v>305.89999999999998</v>
      </c>
      <c r="K2739" s="6">
        <f xml:space="preserve"> ecommerce_dataset_updated[[#This Row],['[Price (Rs.)']]]-ecommerce_dataset_updated[[#This Row],[Discount Amount _]]</f>
        <v>305.90100000000001</v>
      </c>
      <c r="L2739" t="s">
        <v>35</v>
      </c>
      <c r="M2739" t="s">
        <v>309</v>
      </c>
      <c r="N2739" s="4" t="s">
        <v>14069</v>
      </c>
      <c r="O2739" s="4" t="s">
        <v>75</v>
      </c>
      <c r="P2739" s="4" t="s">
        <v>14079</v>
      </c>
      <c r="Q2739" s="5">
        <f>DATE(ecommerce_dataset_updated[[#This Row],[YYYY]],ecommerce_dataset_updated[[#This Row],[MM]],ecommerce_dataset_updated[[#This Row],[DD]])</f>
        <v>45587</v>
      </c>
      <c r="R2739" s="6" t="str">
        <f>TEXT(ecommerce_dataset_updated[[#This Row],['[Purchase_Date']]], "mmm")</f>
        <v>Oct</v>
      </c>
      <c r="S2739" s="6" t="str">
        <f>TEXT(ecommerce_dataset_updated[[#This Row],['[Purchase_Date']]], "ddd")</f>
        <v>Tue</v>
      </c>
      <c r="T2739" s="6">
        <f>ecommerce_dataset_updated[[#This Row],[Final_Price(Rs.) _]]-ecommerce_dataset_updated[[#This Row],['[Final_Price(Rs.)']]]</f>
        <v>1.0000000000331966E-3</v>
      </c>
      <c r="U2739" s="6" t="b">
        <f xml:space="preserve"> AND(ecommerce_dataset_updated[[#This Row],[Final_Price(Rs.) _]]=ecommerce_dataset_updated[[#This Row],['[Final_Price(Rs.)']]])</f>
        <v>0</v>
      </c>
      <c r="V2739" s="5"/>
    </row>
    <row r="2740" spans="1:22">
      <c r="A2740" t="s">
        <v>10694</v>
      </c>
      <c r="B2740" t="s">
        <v>10695</v>
      </c>
      <c r="C2740" t="s">
        <v>114</v>
      </c>
      <c r="D2740" s="9" t="s">
        <v>10696</v>
      </c>
      <c r="E2740" s="8">
        <f>ecommerce_dataset_updated[[#This Row],[Price (Rs.)]]+0</f>
        <v>260.45</v>
      </c>
      <c r="F2740" s="6" t="s">
        <v>26</v>
      </c>
      <c r="G2740" s="7">
        <f>ecommerce_dataset_updated[[#This Row],[Discount (%)]]+0</f>
        <v>25</v>
      </c>
      <c r="H2740" s="6" t="s">
        <v>10697</v>
      </c>
      <c r="I2740" s="6">
        <f>ecommerce_dataset_updated[[#This Row],['[Price (Rs.)']]]*ecommerce_dataset_updated[[#This Row],['[Discount (%)']]]/100</f>
        <v>65.112499999999997</v>
      </c>
      <c r="J2740" s="6">
        <f>ecommerce_dataset_updated[[#This Row],[Final_Price(Rs.)]]+0</f>
        <v>195.34</v>
      </c>
      <c r="K2740" s="6">
        <f xml:space="preserve"> ecommerce_dataset_updated[[#This Row],['[Price (Rs.)']]]-ecommerce_dataset_updated[[#This Row],[Discount Amount _]]</f>
        <v>195.33749999999998</v>
      </c>
      <c r="L2740" t="s">
        <v>35</v>
      </c>
      <c r="M2740" t="s">
        <v>914</v>
      </c>
      <c r="N2740" s="4" t="s">
        <v>14053</v>
      </c>
      <c r="O2740" s="4" t="s">
        <v>14055</v>
      </c>
      <c r="P2740" s="4" t="s">
        <v>14079</v>
      </c>
      <c r="Q2740" s="5">
        <f>DATE(ecommerce_dataset_updated[[#This Row],[YYYY]],ecommerce_dataset_updated[[#This Row],[MM]],ecommerce_dataset_updated[[#This Row],[DD]])</f>
        <v>45508</v>
      </c>
      <c r="R2740" s="6" t="str">
        <f>TEXT(ecommerce_dataset_updated[[#This Row],['[Purchase_Date']]], "mmm")</f>
        <v>Aug</v>
      </c>
      <c r="S2740" s="6" t="str">
        <f>TEXT(ecommerce_dataset_updated[[#This Row],['[Purchase_Date']]], "ddd")</f>
        <v>Sun</v>
      </c>
      <c r="T2740" s="6">
        <f>ecommerce_dataset_updated[[#This Row],[Final_Price(Rs.) _]]-ecommerce_dataset_updated[[#This Row],['[Final_Price(Rs.)']]]</f>
        <v>-2.500000000026148E-3</v>
      </c>
      <c r="U2740" s="6" t="b">
        <f xml:space="preserve"> AND(ecommerce_dataset_updated[[#This Row],[Final_Price(Rs.) _]]=ecommerce_dataset_updated[[#This Row],['[Final_Price(Rs.)']]])</f>
        <v>0</v>
      </c>
      <c r="V2740" s="5"/>
    </row>
    <row r="2741" spans="1:22">
      <c r="A2741" t="s">
        <v>10698</v>
      </c>
      <c r="B2741" t="s">
        <v>10699</v>
      </c>
      <c r="C2741" t="s">
        <v>18</v>
      </c>
      <c r="D2741" s="9" t="s">
        <v>10700</v>
      </c>
      <c r="E2741" s="8">
        <f>ecommerce_dataset_updated[[#This Row],[Price (Rs.)]]+0</f>
        <v>419.52</v>
      </c>
      <c r="F2741" s="6" t="s">
        <v>26</v>
      </c>
      <c r="G2741" s="7">
        <f>ecommerce_dataset_updated[[#This Row],[Discount (%)]]+0</f>
        <v>25</v>
      </c>
      <c r="H2741" s="6" t="s">
        <v>10701</v>
      </c>
      <c r="I2741" s="6">
        <f>ecommerce_dataset_updated[[#This Row],['[Price (Rs.)']]]*ecommerce_dataset_updated[[#This Row],['[Discount (%)']]]/100</f>
        <v>104.88</v>
      </c>
      <c r="J2741" s="6">
        <f>ecommerce_dataset_updated[[#This Row],[Final_Price(Rs.)]]+0</f>
        <v>314.64</v>
      </c>
      <c r="K2741" s="6">
        <f xml:space="preserve"> ecommerce_dataset_updated[[#This Row],['[Price (Rs.)']]]-ecommerce_dataset_updated[[#This Row],[Discount Amount _]]</f>
        <v>314.64</v>
      </c>
      <c r="L2741" t="s">
        <v>77</v>
      </c>
      <c r="M2741" t="s">
        <v>1288</v>
      </c>
      <c r="N2741" s="4" t="s">
        <v>14067</v>
      </c>
      <c r="O2741" s="4" t="s">
        <v>14053</v>
      </c>
      <c r="P2741" s="4" t="s">
        <v>14079</v>
      </c>
      <c r="Q2741" s="5">
        <f>DATE(ecommerce_dataset_updated[[#This Row],[YYYY]],ecommerce_dataset_updated[[#This Row],[MM]],ecommerce_dataset_updated[[#This Row],[DD]])</f>
        <v>45389</v>
      </c>
      <c r="R2741" s="6" t="str">
        <f>TEXT(ecommerce_dataset_updated[[#This Row],['[Purchase_Date']]], "mmm")</f>
        <v>Apr</v>
      </c>
      <c r="S2741" s="6" t="str">
        <f>TEXT(ecommerce_dataset_updated[[#This Row],['[Purchase_Date']]], "ddd")</f>
        <v>Sun</v>
      </c>
      <c r="T2741" s="6">
        <f>ecommerce_dataset_updated[[#This Row],[Final_Price(Rs.) _]]-ecommerce_dataset_updated[[#This Row],['[Final_Price(Rs.)']]]</f>
        <v>0</v>
      </c>
      <c r="U2741" s="6" t="b">
        <f xml:space="preserve"> AND(ecommerce_dataset_updated[[#This Row],[Final_Price(Rs.) _]]=ecommerce_dataset_updated[[#This Row],['[Final_Price(Rs.)']]])</f>
        <v>1</v>
      </c>
      <c r="V2741" s="5"/>
    </row>
    <row r="2742" spans="1:22">
      <c r="A2742" t="s">
        <v>10702</v>
      </c>
      <c r="B2742" t="s">
        <v>10703</v>
      </c>
      <c r="C2742" t="s">
        <v>10</v>
      </c>
      <c r="D2742" s="9" t="s">
        <v>10704</v>
      </c>
      <c r="E2742" s="8">
        <f>ecommerce_dataset_updated[[#This Row],[Price (Rs.)]]+0</f>
        <v>61.67</v>
      </c>
      <c r="F2742" s="6" t="s">
        <v>12</v>
      </c>
      <c r="G2742" s="7">
        <f>ecommerce_dataset_updated[[#This Row],[Discount (%)]]+0</f>
        <v>15</v>
      </c>
      <c r="H2742" s="6" t="s">
        <v>10705</v>
      </c>
      <c r="I2742" s="6">
        <f>ecommerce_dataset_updated[[#This Row],['[Price (Rs.)']]]*ecommerce_dataset_updated[[#This Row],['[Discount (%)']]]/100</f>
        <v>9.2505000000000006</v>
      </c>
      <c r="J2742" s="6">
        <f>ecommerce_dataset_updated[[#This Row],[Final_Price(Rs.)]]+0</f>
        <v>52.42</v>
      </c>
      <c r="K2742" s="6">
        <f xml:space="preserve"> ecommerce_dataset_updated[[#This Row],['[Price (Rs.)']]]-ecommerce_dataset_updated[[#This Row],[Discount Amount _]]</f>
        <v>52.419499999999999</v>
      </c>
      <c r="L2742" t="s">
        <v>14</v>
      </c>
      <c r="M2742" t="s">
        <v>2568</v>
      </c>
      <c r="N2742" s="4" t="s">
        <v>14053</v>
      </c>
      <c r="O2742" s="4" t="s">
        <v>14051</v>
      </c>
      <c r="P2742" s="4" t="s">
        <v>14079</v>
      </c>
      <c r="Q2742" s="5">
        <f>DATE(ecommerce_dataset_updated[[#This Row],[YYYY]],ecommerce_dataset_updated[[#This Row],[MM]],ecommerce_dataset_updated[[#This Row],[DD]])</f>
        <v>45326</v>
      </c>
      <c r="R2742" s="6" t="str">
        <f>TEXT(ecommerce_dataset_updated[[#This Row],['[Purchase_Date']]], "mmm")</f>
        <v>Feb</v>
      </c>
      <c r="S2742" s="6" t="str">
        <f>TEXT(ecommerce_dataset_updated[[#This Row],['[Purchase_Date']]], "ddd")</f>
        <v>Sun</v>
      </c>
      <c r="T2742" s="6">
        <f>ecommerce_dataset_updated[[#This Row],[Final_Price(Rs.) _]]-ecommerce_dataset_updated[[#This Row],['[Final_Price(Rs.)']]]</f>
        <v>-5.0000000000238742E-4</v>
      </c>
      <c r="U2742" s="6" t="b">
        <f xml:space="preserve"> AND(ecommerce_dataset_updated[[#This Row],[Final_Price(Rs.) _]]=ecommerce_dataset_updated[[#This Row],['[Final_Price(Rs.)']]])</f>
        <v>0</v>
      </c>
      <c r="V2742" s="5"/>
    </row>
    <row r="2743" spans="1:22">
      <c r="A2743" t="s">
        <v>10706</v>
      </c>
      <c r="B2743" t="s">
        <v>10707</v>
      </c>
      <c r="C2743" t="s">
        <v>18</v>
      </c>
      <c r="D2743" s="9" t="s">
        <v>5728</v>
      </c>
      <c r="E2743" s="8">
        <f>ecommerce_dataset_updated[[#This Row],[Price (Rs.)]]+0</f>
        <v>408.9</v>
      </c>
      <c r="F2743" s="6" t="s">
        <v>154</v>
      </c>
      <c r="G2743" s="7">
        <f>ecommerce_dataset_updated[[#This Row],[Discount (%)]]+0</f>
        <v>30</v>
      </c>
      <c r="H2743" s="6" t="s">
        <v>7752</v>
      </c>
      <c r="I2743" s="6">
        <f>ecommerce_dataset_updated[[#This Row],['[Price (Rs.)']]]*ecommerce_dataset_updated[[#This Row],['[Discount (%)']]]/100</f>
        <v>122.67</v>
      </c>
      <c r="J2743" s="6">
        <f>ecommerce_dataset_updated[[#This Row],[Final_Price(Rs.)]]+0</f>
        <v>286.23</v>
      </c>
      <c r="K2743" s="6">
        <f xml:space="preserve"> ecommerce_dataset_updated[[#This Row],['[Price (Rs.)']]]-ecommerce_dataset_updated[[#This Row],[Discount Amount _]]</f>
        <v>286.22999999999996</v>
      </c>
      <c r="L2743" t="s">
        <v>120</v>
      </c>
      <c r="M2743" t="s">
        <v>254</v>
      </c>
      <c r="N2743" s="4" t="s">
        <v>26</v>
      </c>
      <c r="O2743" s="4" t="s">
        <v>14051</v>
      </c>
      <c r="P2743" s="4" t="s">
        <v>14079</v>
      </c>
      <c r="Q2743" s="5">
        <f>DATE(ecommerce_dataset_updated[[#This Row],[YYYY]],ecommerce_dataset_updated[[#This Row],[MM]],ecommerce_dataset_updated[[#This Row],[DD]])</f>
        <v>45347</v>
      </c>
      <c r="R2743" s="6" t="str">
        <f>TEXT(ecommerce_dataset_updated[[#This Row],['[Purchase_Date']]], "mmm")</f>
        <v>Feb</v>
      </c>
      <c r="S2743" s="6" t="str">
        <f>TEXT(ecommerce_dataset_updated[[#This Row],['[Purchase_Date']]], "ddd")</f>
        <v>Sun</v>
      </c>
      <c r="T2743" s="6">
        <f>ecommerce_dataset_updated[[#This Row],[Final_Price(Rs.) _]]-ecommerce_dataset_updated[[#This Row],['[Final_Price(Rs.)']]]</f>
        <v>0</v>
      </c>
      <c r="U2743" s="6" t="b">
        <f xml:space="preserve"> AND(ecommerce_dataset_updated[[#This Row],[Final_Price(Rs.) _]]=ecommerce_dataset_updated[[#This Row],['[Final_Price(Rs.)']]])</f>
        <v>1</v>
      </c>
      <c r="V2743" s="5"/>
    </row>
    <row r="2744" spans="1:22">
      <c r="A2744" t="s">
        <v>10708</v>
      </c>
      <c r="B2744" t="s">
        <v>10709</v>
      </c>
      <c r="C2744" t="s">
        <v>10</v>
      </c>
      <c r="D2744" s="9" t="s">
        <v>10710</v>
      </c>
      <c r="E2744" s="8">
        <f>ecommerce_dataset_updated[[#This Row],[Price (Rs.)]]+0</f>
        <v>42.01</v>
      </c>
      <c r="F2744" s="6" t="s">
        <v>53</v>
      </c>
      <c r="G2744" s="7">
        <f>ecommerce_dataset_updated[[#This Row],[Discount (%)]]+0</f>
        <v>5</v>
      </c>
      <c r="H2744" s="6" t="s">
        <v>10711</v>
      </c>
      <c r="I2744" s="6">
        <f>ecommerce_dataset_updated[[#This Row],['[Price (Rs.)']]]*ecommerce_dataset_updated[[#This Row],['[Discount (%)']]]/100</f>
        <v>2.1004999999999998</v>
      </c>
      <c r="J2744" s="6">
        <f>ecommerce_dataset_updated[[#This Row],[Final_Price(Rs.)]]+0</f>
        <v>39.909999999999997</v>
      </c>
      <c r="K2744" s="6">
        <f xml:space="preserve"> ecommerce_dataset_updated[[#This Row],['[Price (Rs.)']]]-ecommerce_dataset_updated[[#This Row],[Discount Amount _]]</f>
        <v>39.909500000000001</v>
      </c>
      <c r="L2744" t="s">
        <v>28</v>
      </c>
      <c r="M2744" t="s">
        <v>1086</v>
      </c>
      <c r="N2744" s="4" t="s">
        <v>14063</v>
      </c>
      <c r="O2744" s="4" t="s">
        <v>14062</v>
      </c>
      <c r="P2744" s="4" t="s">
        <v>14079</v>
      </c>
      <c r="Q2744" s="5">
        <f>DATE(ecommerce_dataset_updated[[#This Row],[YYYY]],ecommerce_dataset_updated[[#This Row],[MM]],ecommerce_dataset_updated[[#This Row],[DD]])</f>
        <v>45460</v>
      </c>
      <c r="R2744" s="6" t="str">
        <f>TEXT(ecommerce_dataset_updated[[#This Row],['[Purchase_Date']]], "mmm")</f>
        <v>Jun</v>
      </c>
      <c r="S2744" s="6" t="str">
        <f>TEXT(ecommerce_dataset_updated[[#This Row],['[Purchase_Date']]], "ddd")</f>
        <v>Mon</v>
      </c>
      <c r="T2744" s="6">
        <f>ecommerce_dataset_updated[[#This Row],[Final_Price(Rs.) _]]-ecommerce_dataset_updated[[#This Row],['[Final_Price(Rs.)']]]</f>
        <v>-4.99999999995282E-4</v>
      </c>
      <c r="U2744" s="6" t="b">
        <f xml:space="preserve"> AND(ecommerce_dataset_updated[[#This Row],[Final_Price(Rs.) _]]=ecommerce_dataset_updated[[#This Row],['[Final_Price(Rs.)']]])</f>
        <v>0</v>
      </c>
      <c r="V2744" s="5"/>
    </row>
    <row r="2745" spans="1:22">
      <c r="A2745" t="s">
        <v>10712</v>
      </c>
      <c r="B2745" t="s">
        <v>10713</v>
      </c>
      <c r="C2745" t="s">
        <v>68</v>
      </c>
      <c r="D2745" s="9" t="s">
        <v>2547</v>
      </c>
      <c r="E2745" s="8">
        <f>ecommerce_dataset_updated[[#This Row],[Price (Rs.)]]+0</f>
        <v>149.93</v>
      </c>
      <c r="F2745" s="6" t="s">
        <v>154</v>
      </c>
      <c r="G2745" s="7">
        <f>ecommerce_dataset_updated[[#This Row],[Discount (%)]]+0</f>
        <v>30</v>
      </c>
      <c r="H2745" s="6" t="s">
        <v>10714</v>
      </c>
      <c r="I2745" s="6">
        <f>ecommerce_dataset_updated[[#This Row],['[Price (Rs.)']]]*ecommerce_dataset_updated[[#This Row],['[Discount (%)']]]/100</f>
        <v>44.979000000000006</v>
      </c>
      <c r="J2745" s="6">
        <f>ecommerce_dataset_updated[[#This Row],[Final_Price(Rs.)]]+0</f>
        <v>104.95</v>
      </c>
      <c r="K2745" s="6">
        <f xml:space="preserve"> ecommerce_dataset_updated[[#This Row],['[Price (Rs.)']]]-ecommerce_dataset_updated[[#This Row],[Discount Amount _]]</f>
        <v>104.95099999999999</v>
      </c>
      <c r="L2745" t="s">
        <v>28</v>
      </c>
      <c r="M2745" t="s">
        <v>2428</v>
      </c>
      <c r="N2745" s="4" t="s">
        <v>14052</v>
      </c>
      <c r="O2745" s="4" t="s">
        <v>14057</v>
      </c>
      <c r="P2745" s="4" t="s">
        <v>14079</v>
      </c>
      <c r="Q2745" s="5">
        <f>DATE(ecommerce_dataset_updated[[#This Row],[YYYY]],ecommerce_dataset_updated[[#This Row],[MM]],ecommerce_dataset_updated[[#This Row],[DD]])</f>
        <v>45352</v>
      </c>
      <c r="R2745" s="6" t="str">
        <f>TEXT(ecommerce_dataset_updated[[#This Row],['[Purchase_Date']]], "mmm")</f>
        <v>Mar</v>
      </c>
      <c r="S2745" s="6" t="str">
        <f>TEXT(ecommerce_dataset_updated[[#This Row],['[Purchase_Date']]], "ddd")</f>
        <v>Fri</v>
      </c>
      <c r="T2745" s="6">
        <f>ecommerce_dataset_updated[[#This Row],[Final_Price(Rs.) _]]-ecommerce_dataset_updated[[#This Row],['[Final_Price(Rs.)']]]</f>
        <v>9.9999999999056399E-4</v>
      </c>
      <c r="U2745" s="6" t="b">
        <f xml:space="preserve"> AND(ecommerce_dataset_updated[[#This Row],[Final_Price(Rs.) _]]=ecommerce_dataset_updated[[#This Row],['[Final_Price(Rs.)']]])</f>
        <v>0</v>
      </c>
      <c r="V2745" s="5"/>
    </row>
    <row r="2746" spans="1:22">
      <c r="A2746" t="s">
        <v>10715</v>
      </c>
      <c r="B2746" t="s">
        <v>10716</v>
      </c>
      <c r="C2746" t="s">
        <v>114</v>
      </c>
      <c r="D2746" s="9" t="s">
        <v>10717</v>
      </c>
      <c r="E2746" s="8">
        <f>ecommerce_dataset_updated[[#This Row],[Price (Rs.)]]+0</f>
        <v>351.98</v>
      </c>
      <c r="F2746" s="6" t="s">
        <v>47</v>
      </c>
      <c r="G2746" s="7">
        <f>ecommerce_dataset_updated[[#This Row],[Discount (%)]]+0</f>
        <v>50</v>
      </c>
      <c r="H2746" s="6" t="s">
        <v>10718</v>
      </c>
      <c r="I2746" s="6">
        <f>ecommerce_dataset_updated[[#This Row],['[Price (Rs.)']]]*ecommerce_dataset_updated[[#This Row],['[Discount (%)']]]/100</f>
        <v>175.99</v>
      </c>
      <c r="J2746" s="6">
        <f>ecommerce_dataset_updated[[#This Row],[Final_Price(Rs.)]]+0</f>
        <v>175.99</v>
      </c>
      <c r="K2746" s="6">
        <f xml:space="preserve"> ecommerce_dataset_updated[[#This Row],['[Price (Rs.)']]]-ecommerce_dataset_updated[[#This Row],[Discount Amount _]]</f>
        <v>175.99</v>
      </c>
      <c r="L2746" t="s">
        <v>120</v>
      </c>
      <c r="M2746" t="s">
        <v>955</v>
      </c>
      <c r="N2746" s="4" t="s">
        <v>2910</v>
      </c>
      <c r="O2746" s="4" t="s">
        <v>14052</v>
      </c>
      <c r="P2746" s="4" t="s">
        <v>14079</v>
      </c>
      <c r="Q2746" s="5">
        <f>DATE(ecommerce_dataset_updated[[#This Row],[YYYY]],ecommerce_dataset_updated[[#This Row],[MM]],ecommerce_dataset_updated[[#This Row],[DD]])</f>
        <v>45305</v>
      </c>
      <c r="R2746" s="6" t="str">
        <f>TEXT(ecommerce_dataset_updated[[#This Row],['[Purchase_Date']]], "mmm")</f>
        <v>Jan</v>
      </c>
      <c r="S2746" s="6" t="str">
        <f>TEXT(ecommerce_dataset_updated[[#This Row],['[Purchase_Date']]], "ddd")</f>
        <v>Sun</v>
      </c>
      <c r="T2746" s="6">
        <f>ecommerce_dataset_updated[[#This Row],[Final_Price(Rs.) _]]-ecommerce_dataset_updated[[#This Row],['[Final_Price(Rs.)']]]</f>
        <v>0</v>
      </c>
      <c r="U2746" s="6" t="b">
        <f xml:space="preserve"> AND(ecommerce_dataset_updated[[#This Row],[Final_Price(Rs.) _]]=ecommerce_dataset_updated[[#This Row],['[Final_Price(Rs.)']]])</f>
        <v>1</v>
      </c>
      <c r="V2746" s="5"/>
    </row>
    <row r="2747" spans="1:22">
      <c r="A2747" t="s">
        <v>10719</v>
      </c>
      <c r="B2747" t="s">
        <v>10720</v>
      </c>
      <c r="C2747" t="s">
        <v>45</v>
      </c>
      <c r="D2747" s="9" t="s">
        <v>10721</v>
      </c>
      <c r="E2747" s="8">
        <f>ecommerce_dataset_updated[[#This Row],[Price (Rs.)]]+0</f>
        <v>177.4</v>
      </c>
      <c r="F2747" s="6" t="s">
        <v>26</v>
      </c>
      <c r="G2747" s="7">
        <f>ecommerce_dataset_updated[[#This Row],[Discount (%)]]+0</f>
        <v>25</v>
      </c>
      <c r="H2747" s="6" t="s">
        <v>10722</v>
      </c>
      <c r="I2747" s="6">
        <f>ecommerce_dataset_updated[[#This Row],['[Price (Rs.)']]]*ecommerce_dataset_updated[[#This Row],['[Discount (%)']]]/100</f>
        <v>44.35</v>
      </c>
      <c r="J2747" s="6">
        <f>ecommerce_dataset_updated[[#This Row],[Final_Price(Rs.)]]+0</f>
        <v>133.05000000000001</v>
      </c>
      <c r="K2747" s="6">
        <f xml:space="preserve"> ecommerce_dataset_updated[[#This Row],['[Price (Rs.)']]]-ecommerce_dataset_updated[[#This Row],[Discount Amount _]]</f>
        <v>133.05000000000001</v>
      </c>
      <c r="L2747" t="s">
        <v>120</v>
      </c>
      <c r="M2747" t="s">
        <v>357</v>
      </c>
      <c r="N2747" s="4" t="s">
        <v>14058</v>
      </c>
      <c r="O2747" s="4" t="s">
        <v>14052</v>
      </c>
      <c r="P2747" s="4" t="s">
        <v>14079</v>
      </c>
      <c r="Q2747" s="5">
        <f>DATE(ecommerce_dataset_updated[[#This Row],[YYYY]],ecommerce_dataset_updated[[#This Row],[MM]],ecommerce_dataset_updated[[#This Row],[DD]])</f>
        <v>45320</v>
      </c>
      <c r="R2747" s="6" t="str">
        <f>TEXT(ecommerce_dataset_updated[[#This Row],['[Purchase_Date']]], "mmm")</f>
        <v>Jan</v>
      </c>
      <c r="S2747" s="6" t="str">
        <f>TEXT(ecommerce_dataset_updated[[#This Row],['[Purchase_Date']]], "ddd")</f>
        <v>Mon</v>
      </c>
      <c r="T2747" s="6">
        <f>ecommerce_dataset_updated[[#This Row],[Final_Price(Rs.) _]]-ecommerce_dataset_updated[[#This Row],['[Final_Price(Rs.)']]]</f>
        <v>0</v>
      </c>
      <c r="U2747" s="6" t="b">
        <f xml:space="preserve"> AND(ecommerce_dataset_updated[[#This Row],[Final_Price(Rs.) _]]=ecommerce_dataset_updated[[#This Row],['[Final_Price(Rs.)']]])</f>
        <v>1</v>
      </c>
      <c r="V2747" s="5"/>
    </row>
    <row r="2748" spans="1:22">
      <c r="A2748" t="s">
        <v>10723</v>
      </c>
      <c r="B2748" t="s">
        <v>10724</v>
      </c>
      <c r="C2748" t="s">
        <v>18</v>
      </c>
      <c r="D2748" s="9" t="s">
        <v>10725</v>
      </c>
      <c r="E2748" s="8">
        <f>ecommerce_dataset_updated[[#This Row],[Price (Rs.)]]+0</f>
        <v>407.94</v>
      </c>
      <c r="F2748" s="6" t="s">
        <v>107</v>
      </c>
      <c r="G2748" s="7">
        <f>ecommerce_dataset_updated[[#This Row],[Discount (%)]]+0</f>
        <v>0</v>
      </c>
      <c r="H2748" s="6" t="s">
        <v>10725</v>
      </c>
      <c r="I2748" s="6">
        <f>ecommerce_dataset_updated[[#This Row],['[Price (Rs.)']]]*ecommerce_dataset_updated[[#This Row],['[Discount (%)']]]/100</f>
        <v>0</v>
      </c>
      <c r="J2748" s="6">
        <f>ecommerce_dataset_updated[[#This Row],[Final_Price(Rs.)]]+0</f>
        <v>407.94</v>
      </c>
      <c r="K2748" s="6">
        <f xml:space="preserve"> ecommerce_dataset_updated[[#This Row],['[Price (Rs.)']]]-ecommerce_dataset_updated[[#This Row],[Discount Amount _]]</f>
        <v>407.94</v>
      </c>
      <c r="L2748" t="s">
        <v>28</v>
      </c>
      <c r="M2748" t="s">
        <v>990</v>
      </c>
      <c r="N2748" s="4" t="s">
        <v>154</v>
      </c>
      <c r="O2748" s="4" t="s">
        <v>14053</v>
      </c>
      <c r="P2748" s="4" t="s">
        <v>14079</v>
      </c>
      <c r="Q2748" s="5">
        <f>DATE(ecommerce_dataset_updated[[#This Row],[YYYY]],ecommerce_dataset_updated[[#This Row],[MM]],ecommerce_dataset_updated[[#This Row],[DD]])</f>
        <v>45412</v>
      </c>
      <c r="R2748" s="6" t="str">
        <f>TEXT(ecommerce_dataset_updated[[#This Row],['[Purchase_Date']]], "mmm")</f>
        <v>Apr</v>
      </c>
      <c r="S2748" s="6" t="str">
        <f>TEXT(ecommerce_dataset_updated[[#This Row],['[Purchase_Date']]], "ddd")</f>
        <v>Tue</v>
      </c>
      <c r="T2748" s="6">
        <f>ecommerce_dataset_updated[[#This Row],[Final_Price(Rs.) _]]-ecommerce_dataset_updated[[#This Row],['[Final_Price(Rs.)']]]</f>
        <v>0</v>
      </c>
      <c r="U2748" s="6" t="b">
        <f xml:space="preserve"> AND(ecommerce_dataset_updated[[#This Row],[Final_Price(Rs.) _]]=ecommerce_dataset_updated[[#This Row],['[Final_Price(Rs.)']]])</f>
        <v>1</v>
      </c>
      <c r="V2748" s="5"/>
    </row>
    <row r="2749" spans="1:22">
      <c r="A2749" t="s">
        <v>10726</v>
      </c>
      <c r="B2749" t="s">
        <v>10727</v>
      </c>
      <c r="C2749" t="s">
        <v>114</v>
      </c>
      <c r="D2749" s="9" t="s">
        <v>10728</v>
      </c>
      <c r="E2749" s="8">
        <f>ecommerce_dataset_updated[[#This Row],[Price (Rs.)]]+0</f>
        <v>228.99</v>
      </c>
      <c r="F2749" s="6" t="s">
        <v>53</v>
      </c>
      <c r="G2749" s="7">
        <f>ecommerce_dataset_updated[[#This Row],[Discount (%)]]+0</f>
        <v>5</v>
      </c>
      <c r="H2749" s="6" t="s">
        <v>10729</v>
      </c>
      <c r="I2749" s="6">
        <f>ecommerce_dataset_updated[[#This Row],['[Price (Rs.)']]]*ecommerce_dataset_updated[[#This Row],['[Discount (%)']]]/100</f>
        <v>11.4495</v>
      </c>
      <c r="J2749" s="6">
        <f>ecommerce_dataset_updated[[#This Row],[Final_Price(Rs.)]]+0</f>
        <v>217.54</v>
      </c>
      <c r="K2749" s="6">
        <f xml:space="preserve"> ecommerce_dataset_updated[[#This Row],['[Price (Rs.)']]]-ecommerce_dataset_updated[[#This Row],[Discount Amount _]]</f>
        <v>217.54050000000001</v>
      </c>
      <c r="L2749" t="s">
        <v>14</v>
      </c>
      <c r="M2749" t="s">
        <v>191</v>
      </c>
      <c r="N2749" s="4" t="s">
        <v>75</v>
      </c>
      <c r="O2749" s="4" t="s">
        <v>14057</v>
      </c>
      <c r="P2749" s="4" t="s">
        <v>14079</v>
      </c>
      <c r="Q2749" s="5">
        <f>DATE(ecommerce_dataset_updated[[#This Row],[YYYY]],ecommerce_dataset_updated[[#This Row],[MM]],ecommerce_dataset_updated[[#This Row],[DD]])</f>
        <v>45361</v>
      </c>
      <c r="R2749" s="6" t="str">
        <f>TEXT(ecommerce_dataset_updated[[#This Row],['[Purchase_Date']]], "mmm")</f>
        <v>Mar</v>
      </c>
      <c r="S2749" s="6" t="str">
        <f>TEXT(ecommerce_dataset_updated[[#This Row],['[Purchase_Date']]], "ddd")</f>
        <v>Sun</v>
      </c>
      <c r="T2749" s="6">
        <f>ecommerce_dataset_updated[[#This Row],[Final_Price(Rs.) _]]-ecommerce_dataset_updated[[#This Row],['[Final_Price(Rs.)']]]</f>
        <v>5.0000000001659828E-4</v>
      </c>
      <c r="U2749" s="6" t="b">
        <f xml:space="preserve"> AND(ecommerce_dataset_updated[[#This Row],[Final_Price(Rs.) _]]=ecommerce_dataset_updated[[#This Row],['[Final_Price(Rs.)']]])</f>
        <v>0</v>
      </c>
      <c r="V2749" s="5"/>
    </row>
    <row r="2750" spans="1:22">
      <c r="A2750" t="s">
        <v>10730</v>
      </c>
      <c r="B2750" t="s">
        <v>10731</v>
      </c>
      <c r="C2750" t="s">
        <v>68</v>
      </c>
      <c r="D2750" s="9" t="s">
        <v>10732</v>
      </c>
      <c r="E2750" s="8">
        <f>ecommerce_dataset_updated[[#This Row],[Price (Rs.)]]+0</f>
        <v>133.82</v>
      </c>
      <c r="F2750" s="6" t="s">
        <v>12</v>
      </c>
      <c r="G2750" s="7">
        <f>ecommerce_dataset_updated[[#This Row],[Discount (%)]]+0</f>
        <v>15</v>
      </c>
      <c r="H2750" s="6" t="s">
        <v>10733</v>
      </c>
      <c r="I2750" s="6">
        <f>ecommerce_dataset_updated[[#This Row],['[Price (Rs.)']]]*ecommerce_dataset_updated[[#This Row],['[Discount (%)']]]/100</f>
        <v>20.073</v>
      </c>
      <c r="J2750" s="6">
        <f>ecommerce_dataset_updated[[#This Row],[Final_Price(Rs.)]]+0</f>
        <v>113.75</v>
      </c>
      <c r="K2750" s="6">
        <f xml:space="preserve"> ecommerce_dataset_updated[[#This Row],['[Price (Rs.)']]]-ecommerce_dataset_updated[[#This Row],[Discount Amount _]]</f>
        <v>113.74699999999999</v>
      </c>
      <c r="L2750" t="s">
        <v>14</v>
      </c>
      <c r="M2750" t="s">
        <v>1672</v>
      </c>
      <c r="N2750" s="4" t="s">
        <v>14050</v>
      </c>
      <c r="O2750" s="4" t="s">
        <v>14049</v>
      </c>
      <c r="P2750" s="4" t="s">
        <v>14079</v>
      </c>
      <c r="Q2750" s="5">
        <f>DATE(ecommerce_dataset_updated[[#This Row],[YYYY]],ecommerce_dataset_updated[[#This Row],[MM]],ecommerce_dataset_updated[[#This Row],[DD]])</f>
        <v>45605</v>
      </c>
      <c r="R2750" s="6" t="str">
        <f>TEXT(ecommerce_dataset_updated[[#This Row],['[Purchase_Date']]], "mmm")</f>
        <v>Nov</v>
      </c>
      <c r="S2750" s="6" t="str">
        <f>TEXT(ecommerce_dataset_updated[[#This Row],['[Purchase_Date']]], "ddd")</f>
        <v>Sat</v>
      </c>
      <c r="T2750" s="6">
        <f>ecommerce_dataset_updated[[#This Row],[Final_Price(Rs.) _]]-ecommerce_dataset_updated[[#This Row],['[Final_Price(Rs.)']]]</f>
        <v>-3.0000000000143245E-3</v>
      </c>
      <c r="U2750" s="6" t="b">
        <f xml:space="preserve"> AND(ecommerce_dataset_updated[[#This Row],[Final_Price(Rs.) _]]=ecommerce_dataset_updated[[#This Row],['[Final_Price(Rs.)']]])</f>
        <v>0</v>
      </c>
      <c r="V2750" s="5"/>
    </row>
    <row r="2751" spans="1:22">
      <c r="A2751" t="s">
        <v>10734</v>
      </c>
      <c r="B2751" t="s">
        <v>10735</v>
      </c>
      <c r="C2751" t="s">
        <v>45</v>
      </c>
      <c r="D2751" s="9" t="s">
        <v>10736</v>
      </c>
      <c r="E2751" s="8">
        <f>ecommerce_dataset_updated[[#This Row],[Price (Rs.)]]+0</f>
        <v>383.46</v>
      </c>
      <c r="F2751" s="6" t="s">
        <v>12</v>
      </c>
      <c r="G2751" s="7">
        <f>ecommerce_dataset_updated[[#This Row],[Discount (%)]]+0</f>
        <v>15</v>
      </c>
      <c r="H2751" s="6" t="s">
        <v>10737</v>
      </c>
      <c r="I2751" s="6">
        <f>ecommerce_dataset_updated[[#This Row],['[Price (Rs.)']]]*ecommerce_dataset_updated[[#This Row],['[Discount (%)']]]/100</f>
        <v>57.518999999999998</v>
      </c>
      <c r="J2751" s="6">
        <f>ecommerce_dataset_updated[[#This Row],[Final_Price(Rs.)]]+0</f>
        <v>325.94</v>
      </c>
      <c r="K2751" s="6">
        <f xml:space="preserve"> ecommerce_dataset_updated[[#This Row],['[Price (Rs.)']]]-ecommerce_dataset_updated[[#This Row],[Discount Amount _]]</f>
        <v>325.94099999999997</v>
      </c>
      <c r="L2751" t="s">
        <v>14</v>
      </c>
      <c r="M2751" t="s">
        <v>3132</v>
      </c>
      <c r="N2751" s="4" t="s">
        <v>14056</v>
      </c>
      <c r="O2751" s="4" t="s">
        <v>75</v>
      </c>
      <c r="P2751" s="4" t="s">
        <v>14079</v>
      </c>
      <c r="Q2751" s="5">
        <f>DATE(ecommerce_dataset_updated[[#This Row],[YYYY]],ecommerce_dataset_updated[[#This Row],[MM]],ecommerce_dataset_updated[[#This Row],[DD]])</f>
        <v>45593</v>
      </c>
      <c r="R2751" s="6" t="str">
        <f>TEXT(ecommerce_dataset_updated[[#This Row],['[Purchase_Date']]], "mmm")</f>
        <v>Oct</v>
      </c>
      <c r="S2751" s="6" t="str">
        <f>TEXT(ecommerce_dataset_updated[[#This Row],['[Purchase_Date']]], "ddd")</f>
        <v>Mon</v>
      </c>
      <c r="T2751" s="6">
        <f>ecommerce_dataset_updated[[#This Row],[Final_Price(Rs.) _]]-ecommerce_dataset_updated[[#This Row],['[Final_Price(Rs.)']]]</f>
        <v>9.9999999997635314E-4</v>
      </c>
      <c r="U2751" s="6" t="b">
        <f xml:space="preserve"> AND(ecommerce_dataset_updated[[#This Row],[Final_Price(Rs.) _]]=ecommerce_dataset_updated[[#This Row],['[Final_Price(Rs.)']]])</f>
        <v>0</v>
      </c>
      <c r="V2751" s="5"/>
    </row>
    <row r="2752" spans="1:22">
      <c r="A2752" t="s">
        <v>10738</v>
      </c>
      <c r="B2752" t="s">
        <v>10739</v>
      </c>
      <c r="C2752" t="s">
        <v>32</v>
      </c>
      <c r="D2752" s="9" t="s">
        <v>10740</v>
      </c>
      <c r="E2752" s="8">
        <f>ecommerce_dataset_updated[[#This Row],[Price (Rs.)]]+0</f>
        <v>326.02999999999997</v>
      </c>
      <c r="F2752" s="6" t="s">
        <v>75</v>
      </c>
      <c r="G2752" s="7">
        <f>ecommerce_dataset_updated[[#This Row],[Discount (%)]]+0</f>
        <v>10</v>
      </c>
      <c r="H2752" s="6" t="s">
        <v>2313</v>
      </c>
      <c r="I2752" s="6">
        <f>ecommerce_dataset_updated[[#This Row],['[Price (Rs.)']]]*ecommerce_dataset_updated[[#This Row],['[Discount (%)']]]/100</f>
        <v>32.602999999999994</v>
      </c>
      <c r="J2752" s="6">
        <f>ecommerce_dataset_updated[[#This Row],[Final_Price(Rs.)]]+0</f>
        <v>293.43</v>
      </c>
      <c r="K2752" s="6">
        <f xml:space="preserve"> ecommerce_dataset_updated[[#This Row],['[Price (Rs.)']]]-ecommerce_dataset_updated[[#This Row],[Discount Amount _]]</f>
        <v>293.42699999999996</v>
      </c>
      <c r="L2752" t="s">
        <v>77</v>
      </c>
      <c r="M2752" t="s">
        <v>5927</v>
      </c>
      <c r="N2752" s="4" t="s">
        <v>14062</v>
      </c>
      <c r="O2752" s="4" t="s">
        <v>14067</v>
      </c>
      <c r="P2752" s="4" t="s">
        <v>14079</v>
      </c>
      <c r="Q2752" s="5">
        <f>DATE(ecommerce_dataset_updated[[#This Row],[YYYY]],ecommerce_dataset_updated[[#This Row],[MM]],ecommerce_dataset_updated[[#This Row],[DD]])</f>
        <v>45479</v>
      </c>
      <c r="R2752" s="6" t="str">
        <f>TEXT(ecommerce_dataset_updated[[#This Row],['[Purchase_Date']]], "mmm")</f>
        <v>Jul</v>
      </c>
      <c r="S2752" s="6" t="str">
        <f>TEXT(ecommerce_dataset_updated[[#This Row],['[Purchase_Date']]], "ddd")</f>
        <v>Sat</v>
      </c>
      <c r="T2752" s="6">
        <f>ecommerce_dataset_updated[[#This Row],[Final_Price(Rs.) _]]-ecommerce_dataset_updated[[#This Row],['[Final_Price(Rs.)']]]</f>
        <v>-3.0000000000427463E-3</v>
      </c>
      <c r="U2752" s="6" t="b">
        <f xml:space="preserve"> AND(ecommerce_dataset_updated[[#This Row],[Final_Price(Rs.) _]]=ecommerce_dataset_updated[[#This Row],['[Final_Price(Rs.)']]])</f>
        <v>0</v>
      </c>
      <c r="V2752" s="5"/>
    </row>
    <row r="2753" spans="1:22">
      <c r="A2753" t="s">
        <v>10741</v>
      </c>
      <c r="B2753" t="s">
        <v>10742</v>
      </c>
      <c r="C2753" t="s">
        <v>68</v>
      </c>
      <c r="D2753" s="9" t="s">
        <v>10743</v>
      </c>
      <c r="E2753" s="8">
        <f>ecommerce_dataset_updated[[#This Row],[Price (Rs.)]]+0</f>
        <v>258.67</v>
      </c>
      <c r="F2753" s="6" t="s">
        <v>26</v>
      </c>
      <c r="G2753" s="7">
        <f>ecommerce_dataset_updated[[#This Row],[Discount (%)]]+0</f>
        <v>25</v>
      </c>
      <c r="H2753" s="6" t="s">
        <v>10744</v>
      </c>
      <c r="I2753" s="6">
        <f>ecommerce_dataset_updated[[#This Row],['[Price (Rs.)']]]*ecommerce_dataset_updated[[#This Row],['[Discount (%)']]]/100</f>
        <v>64.667500000000004</v>
      </c>
      <c r="J2753" s="6">
        <f>ecommerce_dataset_updated[[#This Row],[Final_Price(Rs.)]]+0</f>
        <v>194</v>
      </c>
      <c r="K2753" s="6">
        <f xml:space="preserve"> ecommerce_dataset_updated[[#This Row],['[Price (Rs.)']]]-ecommerce_dataset_updated[[#This Row],[Discount Amount _]]</f>
        <v>194.0025</v>
      </c>
      <c r="L2753" t="s">
        <v>120</v>
      </c>
      <c r="M2753" t="s">
        <v>278</v>
      </c>
      <c r="N2753" s="4" t="s">
        <v>14053</v>
      </c>
      <c r="O2753" s="4" t="s">
        <v>14053</v>
      </c>
      <c r="P2753" s="4" t="s">
        <v>14079</v>
      </c>
      <c r="Q2753" s="5">
        <f>DATE(ecommerce_dataset_updated[[#This Row],[YYYY]],ecommerce_dataset_updated[[#This Row],[MM]],ecommerce_dataset_updated[[#This Row],[DD]])</f>
        <v>45386</v>
      </c>
      <c r="R2753" s="6" t="str">
        <f>TEXT(ecommerce_dataset_updated[[#This Row],['[Purchase_Date']]], "mmm")</f>
        <v>Apr</v>
      </c>
      <c r="S2753" s="6" t="str">
        <f>TEXT(ecommerce_dataset_updated[[#This Row],['[Purchase_Date']]], "ddd")</f>
        <v>Thu</v>
      </c>
      <c r="T2753" s="6">
        <f>ecommerce_dataset_updated[[#This Row],[Final_Price(Rs.) _]]-ecommerce_dataset_updated[[#This Row],['[Final_Price(Rs.)']]]</f>
        <v>2.4999999999977263E-3</v>
      </c>
      <c r="U2753" s="6" t="b">
        <f xml:space="preserve"> AND(ecommerce_dataset_updated[[#This Row],[Final_Price(Rs.) _]]=ecommerce_dataset_updated[[#This Row],['[Final_Price(Rs.)']]])</f>
        <v>0</v>
      </c>
      <c r="V2753" s="5"/>
    </row>
    <row r="2754" spans="1:22">
      <c r="A2754" t="s">
        <v>10745</v>
      </c>
      <c r="B2754" t="s">
        <v>10746</v>
      </c>
      <c r="C2754" t="s">
        <v>18</v>
      </c>
      <c r="D2754" s="9" t="s">
        <v>10747</v>
      </c>
      <c r="E2754" s="8">
        <f>ecommerce_dataset_updated[[#This Row],[Price (Rs.)]]+0</f>
        <v>450.07</v>
      </c>
      <c r="F2754" s="6" t="s">
        <v>12</v>
      </c>
      <c r="G2754" s="7">
        <f>ecommerce_dataset_updated[[#This Row],[Discount (%)]]+0</f>
        <v>15</v>
      </c>
      <c r="H2754" s="6" t="s">
        <v>10748</v>
      </c>
      <c r="I2754" s="6">
        <f>ecommerce_dataset_updated[[#This Row],['[Price (Rs.)']]]*ecommerce_dataset_updated[[#This Row],['[Discount (%)']]]/100</f>
        <v>67.510500000000008</v>
      </c>
      <c r="J2754" s="6">
        <f>ecommerce_dataset_updated[[#This Row],[Final_Price(Rs.)]]+0</f>
        <v>382.56</v>
      </c>
      <c r="K2754" s="6">
        <f xml:space="preserve"> ecommerce_dataset_updated[[#This Row],['[Price (Rs.)']]]-ecommerce_dataset_updated[[#This Row],[Discount Amount _]]</f>
        <v>382.55949999999996</v>
      </c>
      <c r="L2754" t="s">
        <v>77</v>
      </c>
      <c r="M2754" t="s">
        <v>334</v>
      </c>
      <c r="N2754" s="4" t="s">
        <v>14072</v>
      </c>
      <c r="O2754" s="4" t="s">
        <v>14050</v>
      </c>
      <c r="P2754" s="4" t="s">
        <v>14079</v>
      </c>
      <c r="Q2754" s="5">
        <f>DATE(ecommerce_dataset_updated[[#This Row],[YYYY]],ecommerce_dataset_updated[[#This Row],[MM]],ecommerce_dataset_updated[[#This Row],[DD]])</f>
        <v>45551</v>
      </c>
      <c r="R2754" s="6" t="str">
        <f>TEXT(ecommerce_dataset_updated[[#This Row],['[Purchase_Date']]], "mmm")</f>
        <v>Sep</v>
      </c>
      <c r="S2754" s="6" t="str">
        <f>TEXT(ecommerce_dataset_updated[[#This Row],['[Purchase_Date']]], "ddd")</f>
        <v>Mon</v>
      </c>
      <c r="T2754" s="6">
        <f>ecommerce_dataset_updated[[#This Row],[Final_Price(Rs.) _]]-ecommerce_dataset_updated[[#This Row],['[Final_Price(Rs.)']]]</f>
        <v>-5.0000000004501999E-4</v>
      </c>
      <c r="U2754" s="6" t="b">
        <f xml:space="preserve"> AND(ecommerce_dataset_updated[[#This Row],[Final_Price(Rs.) _]]=ecommerce_dataset_updated[[#This Row],['[Final_Price(Rs.)']]])</f>
        <v>0</v>
      </c>
      <c r="V2754" s="5"/>
    </row>
    <row r="2755" spans="1:22">
      <c r="A2755" t="s">
        <v>10749</v>
      </c>
      <c r="B2755" t="s">
        <v>10750</v>
      </c>
      <c r="C2755" t="s">
        <v>32</v>
      </c>
      <c r="D2755" s="9" t="s">
        <v>10751</v>
      </c>
      <c r="E2755" s="8">
        <f>ecommerce_dataset_updated[[#This Row],[Price (Rs.)]]+0</f>
        <v>480.15</v>
      </c>
      <c r="F2755" s="6" t="s">
        <v>75</v>
      </c>
      <c r="G2755" s="7">
        <f>ecommerce_dataset_updated[[#This Row],[Discount (%)]]+0</f>
        <v>10</v>
      </c>
      <c r="H2755" s="6" t="s">
        <v>10752</v>
      </c>
      <c r="I2755" s="6">
        <f>ecommerce_dataset_updated[[#This Row],['[Price (Rs.)']]]*ecommerce_dataset_updated[[#This Row],['[Discount (%)']]]/100</f>
        <v>48.015000000000001</v>
      </c>
      <c r="J2755" s="6">
        <f>ecommerce_dataset_updated[[#This Row],[Final_Price(Rs.)]]+0</f>
        <v>432.13</v>
      </c>
      <c r="K2755" s="6">
        <f xml:space="preserve"> ecommerce_dataset_updated[[#This Row],['[Price (Rs.)']]]-ecommerce_dataset_updated[[#This Row],[Discount Amount _]]</f>
        <v>432.13499999999999</v>
      </c>
      <c r="L2755" t="s">
        <v>35</v>
      </c>
      <c r="M2755" t="s">
        <v>210</v>
      </c>
      <c r="N2755" s="4" t="s">
        <v>14061</v>
      </c>
      <c r="O2755" s="4" t="s">
        <v>14053</v>
      </c>
      <c r="P2755" s="4" t="s">
        <v>14079</v>
      </c>
      <c r="Q2755" s="5">
        <f>DATE(ecommerce_dataset_updated[[#This Row],[YYYY]],ecommerce_dataset_updated[[#This Row],[MM]],ecommerce_dataset_updated[[#This Row],[DD]])</f>
        <v>45403</v>
      </c>
      <c r="R2755" s="6" t="str">
        <f>TEXT(ecommerce_dataset_updated[[#This Row],['[Purchase_Date']]], "mmm")</f>
        <v>Apr</v>
      </c>
      <c r="S2755" s="6" t="str">
        <f>TEXT(ecommerce_dataset_updated[[#This Row],['[Purchase_Date']]], "ddd")</f>
        <v>Sun</v>
      </c>
      <c r="T2755" s="6">
        <f>ecommerce_dataset_updated[[#This Row],[Final_Price(Rs.) _]]-ecommerce_dataset_updated[[#This Row],['[Final_Price(Rs.)']]]</f>
        <v>4.9999999999954525E-3</v>
      </c>
      <c r="U2755" s="6" t="b">
        <f xml:space="preserve"> AND(ecommerce_dataset_updated[[#This Row],[Final_Price(Rs.) _]]=ecommerce_dataset_updated[[#This Row],['[Final_Price(Rs.)']]])</f>
        <v>0</v>
      </c>
      <c r="V2755" s="5"/>
    </row>
    <row r="2756" spans="1:22">
      <c r="A2756" t="s">
        <v>10753</v>
      </c>
      <c r="B2756" t="s">
        <v>10754</v>
      </c>
      <c r="C2756" t="s">
        <v>114</v>
      </c>
      <c r="D2756" s="9" t="s">
        <v>7837</v>
      </c>
      <c r="E2756" s="8">
        <f>ecommerce_dataset_updated[[#This Row],[Price (Rs.)]]+0</f>
        <v>375.81</v>
      </c>
      <c r="F2756" s="6" t="s">
        <v>154</v>
      </c>
      <c r="G2756" s="7">
        <f>ecommerce_dataset_updated[[#This Row],[Discount (%)]]+0</f>
        <v>30</v>
      </c>
      <c r="H2756" s="6" t="s">
        <v>10755</v>
      </c>
      <c r="I2756" s="6">
        <f>ecommerce_dataset_updated[[#This Row],['[Price (Rs.)']]]*ecommerce_dataset_updated[[#This Row],['[Discount (%)']]]/100</f>
        <v>112.74299999999999</v>
      </c>
      <c r="J2756" s="6">
        <f>ecommerce_dataset_updated[[#This Row],[Final_Price(Rs.)]]+0</f>
        <v>263.07</v>
      </c>
      <c r="K2756" s="6">
        <f xml:space="preserve"> ecommerce_dataset_updated[[#This Row],['[Price (Rs.)']]]-ecommerce_dataset_updated[[#This Row],[Discount Amount _]]</f>
        <v>263.06700000000001</v>
      </c>
      <c r="L2756" t="s">
        <v>120</v>
      </c>
      <c r="M2756" t="s">
        <v>161</v>
      </c>
      <c r="N2756" s="4" t="s">
        <v>14062</v>
      </c>
      <c r="O2756" s="4" t="s">
        <v>14055</v>
      </c>
      <c r="P2756" s="4" t="s">
        <v>14079</v>
      </c>
      <c r="Q2756" s="5">
        <f>DATE(ecommerce_dataset_updated[[#This Row],[YYYY]],ecommerce_dataset_updated[[#This Row],[MM]],ecommerce_dataset_updated[[#This Row],[DD]])</f>
        <v>45510</v>
      </c>
      <c r="R2756" s="6" t="str">
        <f>TEXT(ecommerce_dataset_updated[[#This Row],['[Purchase_Date']]], "mmm")</f>
        <v>Aug</v>
      </c>
      <c r="S2756" s="6" t="str">
        <f>TEXT(ecommerce_dataset_updated[[#This Row],['[Purchase_Date']]], "ddd")</f>
        <v>Tue</v>
      </c>
      <c r="T2756" s="6">
        <f>ecommerce_dataset_updated[[#This Row],[Final_Price(Rs.) _]]-ecommerce_dataset_updated[[#This Row],['[Final_Price(Rs.)']]]</f>
        <v>-2.9999999999859028E-3</v>
      </c>
      <c r="U2756" s="6" t="b">
        <f xml:space="preserve"> AND(ecommerce_dataset_updated[[#This Row],[Final_Price(Rs.) _]]=ecommerce_dataset_updated[[#This Row],['[Final_Price(Rs.)']]])</f>
        <v>0</v>
      </c>
      <c r="V2756" s="5"/>
    </row>
    <row r="2757" spans="1:22">
      <c r="A2757" t="s">
        <v>10756</v>
      </c>
      <c r="B2757" t="s">
        <v>10757</v>
      </c>
      <c r="C2757" t="s">
        <v>68</v>
      </c>
      <c r="D2757" s="9" t="s">
        <v>10215</v>
      </c>
      <c r="E2757" s="8">
        <f>ecommerce_dataset_updated[[#This Row],[Price (Rs.)]]+0</f>
        <v>31.08</v>
      </c>
      <c r="F2757" s="6" t="s">
        <v>12</v>
      </c>
      <c r="G2757" s="7">
        <f>ecommerce_dataset_updated[[#This Row],[Discount (%)]]+0</f>
        <v>15</v>
      </c>
      <c r="H2757" s="6" t="s">
        <v>10758</v>
      </c>
      <c r="I2757" s="6">
        <f>ecommerce_dataset_updated[[#This Row],['[Price (Rs.)']]]*ecommerce_dataset_updated[[#This Row],['[Discount (%)']]]/100</f>
        <v>4.6619999999999999</v>
      </c>
      <c r="J2757" s="6">
        <f>ecommerce_dataset_updated[[#This Row],[Final_Price(Rs.)]]+0</f>
        <v>26.42</v>
      </c>
      <c r="K2757" s="6">
        <f xml:space="preserve"> ecommerce_dataset_updated[[#This Row],['[Price (Rs.)']]]-ecommerce_dataset_updated[[#This Row],[Discount Amount _]]</f>
        <v>26.417999999999999</v>
      </c>
      <c r="L2757" t="s">
        <v>35</v>
      </c>
      <c r="M2757" t="s">
        <v>1046</v>
      </c>
      <c r="N2757" s="4" t="s">
        <v>14065</v>
      </c>
      <c r="O2757" s="4" t="s">
        <v>14067</v>
      </c>
      <c r="P2757" s="4" t="s">
        <v>14079</v>
      </c>
      <c r="Q2757" s="5">
        <f>DATE(ecommerce_dataset_updated[[#This Row],[YYYY]],ecommerce_dataset_updated[[#This Row],[MM]],ecommerce_dataset_updated[[#This Row],[DD]])</f>
        <v>45496</v>
      </c>
      <c r="R2757" s="6" t="str">
        <f>TEXT(ecommerce_dataset_updated[[#This Row],['[Purchase_Date']]], "mmm")</f>
        <v>Jul</v>
      </c>
      <c r="S2757" s="6" t="str">
        <f>TEXT(ecommerce_dataset_updated[[#This Row],['[Purchase_Date']]], "ddd")</f>
        <v>Tue</v>
      </c>
      <c r="T2757" s="6">
        <f>ecommerce_dataset_updated[[#This Row],[Final_Price(Rs.) _]]-ecommerce_dataset_updated[[#This Row],['[Final_Price(Rs.)']]]</f>
        <v>-2.0000000000024443E-3</v>
      </c>
      <c r="U2757" s="6" t="b">
        <f xml:space="preserve"> AND(ecommerce_dataset_updated[[#This Row],[Final_Price(Rs.) _]]=ecommerce_dataset_updated[[#This Row],['[Final_Price(Rs.)']]])</f>
        <v>0</v>
      </c>
      <c r="V2757" s="5"/>
    </row>
    <row r="2758" spans="1:22">
      <c r="A2758" t="s">
        <v>10759</v>
      </c>
      <c r="B2758" t="s">
        <v>10760</v>
      </c>
      <c r="C2758" t="s">
        <v>18</v>
      </c>
      <c r="D2758" s="9" t="s">
        <v>10761</v>
      </c>
      <c r="E2758" s="8">
        <f>ecommerce_dataset_updated[[#This Row],[Price (Rs.)]]+0</f>
        <v>221.02</v>
      </c>
      <c r="F2758" s="6" t="s">
        <v>12</v>
      </c>
      <c r="G2758" s="7">
        <f>ecommerce_dataset_updated[[#This Row],[Discount (%)]]+0</f>
        <v>15</v>
      </c>
      <c r="H2758" s="6" t="s">
        <v>10762</v>
      </c>
      <c r="I2758" s="6">
        <f>ecommerce_dataset_updated[[#This Row],['[Price (Rs.)']]]*ecommerce_dataset_updated[[#This Row],['[Discount (%)']]]/100</f>
        <v>33.152999999999999</v>
      </c>
      <c r="J2758" s="6">
        <f>ecommerce_dataset_updated[[#This Row],[Final_Price(Rs.)]]+0</f>
        <v>187.87</v>
      </c>
      <c r="K2758" s="6">
        <f xml:space="preserve"> ecommerce_dataset_updated[[#This Row],['[Price (Rs.)']]]-ecommerce_dataset_updated[[#This Row],[Discount Amount _]]</f>
        <v>187.86700000000002</v>
      </c>
      <c r="L2758" t="s">
        <v>120</v>
      </c>
      <c r="M2758" t="s">
        <v>1949</v>
      </c>
      <c r="N2758" s="4" t="s">
        <v>20</v>
      </c>
      <c r="O2758" s="4" t="s">
        <v>14055</v>
      </c>
      <c r="P2758" s="4" t="s">
        <v>14079</v>
      </c>
      <c r="Q2758" s="5">
        <f>DATE(ecommerce_dataset_updated[[#This Row],[YYYY]],ecommerce_dataset_updated[[#This Row],[MM]],ecommerce_dataset_updated[[#This Row],[DD]])</f>
        <v>45524</v>
      </c>
      <c r="R2758" s="6" t="str">
        <f>TEXT(ecommerce_dataset_updated[[#This Row],['[Purchase_Date']]], "mmm")</f>
        <v>Aug</v>
      </c>
      <c r="S2758" s="6" t="str">
        <f>TEXT(ecommerce_dataset_updated[[#This Row],['[Purchase_Date']]], "ddd")</f>
        <v>Tue</v>
      </c>
      <c r="T2758" s="6">
        <f>ecommerce_dataset_updated[[#This Row],[Final_Price(Rs.) _]]-ecommerce_dataset_updated[[#This Row],['[Final_Price(Rs.)']]]</f>
        <v>-2.9999999999859028E-3</v>
      </c>
      <c r="U2758" s="6" t="b">
        <f xml:space="preserve"> AND(ecommerce_dataset_updated[[#This Row],[Final_Price(Rs.) _]]=ecommerce_dataset_updated[[#This Row],['[Final_Price(Rs.)']]])</f>
        <v>0</v>
      </c>
      <c r="V2758" s="5"/>
    </row>
    <row r="2759" spans="1:22">
      <c r="A2759" t="s">
        <v>10763</v>
      </c>
      <c r="B2759" t="s">
        <v>10764</v>
      </c>
      <c r="C2759" t="s">
        <v>114</v>
      </c>
      <c r="D2759" s="9" t="s">
        <v>10765</v>
      </c>
      <c r="E2759" s="8">
        <f>ecommerce_dataset_updated[[#This Row],[Price (Rs.)]]+0</f>
        <v>288.22000000000003</v>
      </c>
      <c r="F2759" s="6" t="s">
        <v>107</v>
      </c>
      <c r="G2759" s="7">
        <f>ecommerce_dataset_updated[[#This Row],[Discount (%)]]+0</f>
        <v>0</v>
      </c>
      <c r="H2759" s="6" t="s">
        <v>10765</v>
      </c>
      <c r="I2759" s="6">
        <f>ecommerce_dataset_updated[[#This Row],['[Price (Rs.)']]]*ecommerce_dataset_updated[[#This Row],['[Discount (%)']]]/100</f>
        <v>0</v>
      </c>
      <c r="J2759" s="6">
        <f>ecommerce_dataset_updated[[#This Row],[Final_Price(Rs.)]]+0</f>
        <v>288.22000000000003</v>
      </c>
      <c r="K2759" s="6">
        <f xml:space="preserve"> ecommerce_dataset_updated[[#This Row],['[Price (Rs.)']]]-ecommerce_dataset_updated[[#This Row],[Discount Amount _]]</f>
        <v>288.22000000000003</v>
      </c>
      <c r="L2759" t="s">
        <v>120</v>
      </c>
      <c r="M2759" t="s">
        <v>1966</v>
      </c>
      <c r="N2759" s="4" t="s">
        <v>14062</v>
      </c>
      <c r="O2759" s="4" t="s">
        <v>14049</v>
      </c>
      <c r="P2759" s="4" t="s">
        <v>14079</v>
      </c>
      <c r="Q2759" s="5">
        <f>DATE(ecommerce_dataset_updated[[#This Row],[YYYY]],ecommerce_dataset_updated[[#This Row],[MM]],ecommerce_dataset_updated[[#This Row],[DD]])</f>
        <v>45602</v>
      </c>
      <c r="R2759" s="6" t="str">
        <f>TEXT(ecommerce_dataset_updated[[#This Row],['[Purchase_Date']]], "mmm")</f>
        <v>Nov</v>
      </c>
      <c r="S2759" s="6" t="str">
        <f>TEXT(ecommerce_dataset_updated[[#This Row],['[Purchase_Date']]], "ddd")</f>
        <v>Wed</v>
      </c>
      <c r="T2759" s="6">
        <f>ecommerce_dataset_updated[[#This Row],[Final_Price(Rs.) _]]-ecommerce_dataset_updated[[#This Row],['[Final_Price(Rs.)']]]</f>
        <v>0</v>
      </c>
      <c r="U2759" s="6" t="b">
        <f xml:space="preserve"> AND(ecommerce_dataset_updated[[#This Row],[Final_Price(Rs.) _]]=ecommerce_dataset_updated[[#This Row],['[Final_Price(Rs.)']]])</f>
        <v>1</v>
      </c>
      <c r="V2759" s="5"/>
    </row>
    <row r="2760" spans="1:22">
      <c r="A2760" t="s">
        <v>10766</v>
      </c>
      <c r="B2760" t="s">
        <v>10767</v>
      </c>
      <c r="C2760" t="s">
        <v>18</v>
      </c>
      <c r="D2760" s="9" t="s">
        <v>10768</v>
      </c>
      <c r="E2760" s="8">
        <f>ecommerce_dataset_updated[[#This Row],[Price (Rs.)]]+0</f>
        <v>349.42</v>
      </c>
      <c r="F2760" s="6" t="s">
        <v>154</v>
      </c>
      <c r="G2760" s="7">
        <f>ecommerce_dataset_updated[[#This Row],[Discount (%)]]+0</f>
        <v>30</v>
      </c>
      <c r="H2760" s="6" t="s">
        <v>10769</v>
      </c>
      <c r="I2760" s="6">
        <f>ecommerce_dataset_updated[[#This Row],['[Price (Rs.)']]]*ecommerce_dataset_updated[[#This Row],['[Discount (%)']]]/100</f>
        <v>104.82600000000001</v>
      </c>
      <c r="J2760" s="6">
        <f>ecommerce_dataset_updated[[#This Row],[Final_Price(Rs.)]]+0</f>
        <v>244.59</v>
      </c>
      <c r="K2760" s="6">
        <f xml:space="preserve"> ecommerce_dataset_updated[[#This Row],['[Price (Rs.)']]]-ecommerce_dataset_updated[[#This Row],[Discount Amount _]]</f>
        <v>244.59399999999999</v>
      </c>
      <c r="L2760" t="s">
        <v>28</v>
      </c>
      <c r="M2760" t="s">
        <v>3498</v>
      </c>
      <c r="N2760" s="4" t="s">
        <v>14057</v>
      </c>
      <c r="O2760" s="4" t="s">
        <v>75</v>
      </c>
      <c r="P2760" s="4" t="s">
        <v>14079</v>
      </c>
      <c r="Q2760" s="5">
        <f>DATE(ecommerce_dataset_updated[[#This Row],[YYYY]],ecommerce_dataset_updated[[#This Row],[MM]],ecommerce_dataset_updated[[#This Row],[DD]])</f>
        <v>45568</v>
      </c>
      <c r="R2760" s="6" t="str">
        <f>TEXT(ecommerce_dataset_updated[[#This Row],['[Purchase_Date']]], "mmm")</f>
        <v>Oct</v>
      </c>
      <c r="S2760" s="6" t="str">
        <f>TEXT(ecommerce_dataset_updated[[#This Row],['[Purchase_Date']]], "ddd")</f>
        <v>Thu</v>
      </c>
      <c r="T2760" s="6">
        <f>ecommerce_dataset_updated[[#This Row],[Final_Price(Rs.) _]]-ecommerce_dataset_updated[[#This Row],['[Final_Price(Rs.)']]]</f>
        <v>3.9999999999906777E-3</v>
      </c>
      <c r="U2760" s="6" t="b">
        <f xml:space="preserve"> AND(ecommerce_dataset_updated[[#This Row],[Final_Price(Rs.) _]]=ecommerce_dataset_updated[[#This Row],['[Final_Price(Rs.)']]])</f>
        <v>0</v>
      </c>
      <c r="V2760" s="5"/>
    </row>
    <row r="2761" spans="1:22">
      <c r="A2761" t="s">
        <v>10770</v>
      </c>
      <c r="B2761" t="s">
        <v>10771</v>
      </c>
      <c r="C2761" t="s">
        <v>68</v>
      </c>
      <c r="D2761" s="9" t="s">
        <v>10772</v>
      </c>
      <c r="E2761" s="8">
        <f>ecommerce_dataset_updated[[#This Row],[Price (Rs.)]]+0</f>
        <v>420.6</v>
      </c>
      <c r="F2761" s="6" t="s">
        <v>26</v>
      </c>
      <c r="G2761" s="7">
        <f>ecommerce_dataset_updated[[#This Row],[Discount (%)]]+0</f>
        <v>25</v>
      </c>
      <c r="H2761" s="6" t="s">
        <v>2205</v>
      </c>
      <c r="I2761" s="6">
        <f>ecommerce_dataset_updated[[#This Row],['[Price (Rs.)']]]*ecommerce_dataset_updated[[#This Row],['[Discount (%)']]]/100</f>
        <v>105.15</v>
      </c>
      <c r="J2761" s="6">
        <f>ecommerce_dataset_updated[[#This Row],[Final_Price(Rs.)]]+0</f>
        <v>315.45</v>
      </c>
      <c r="K2761" s="6">
        <f xml:space="preserve"> ecommerce_dataset_updated[[#This Row],['[Price (Rs.)']]]-ecommerce_dataset_updated[[#This Row],[Discount Amount _]]</f>
        <v>315.45000000000005</v>
      </c>
      <c r="L2761" t="s">
        <v>28</v>
      </c>
      <c r="M2761" t="s">
        <v>798</v>
      </c>
      <c r="N2761" s="4" t="s">
        <v>14059</v>
      </c>
      <c r="O2761" s="4" t="s">
        <v>14049</v>
      </c>
      <c r="P2761" s="4" t="s">
        <v>14079</v>
      </c>
      <c r="Q2761" s="5">
        <f>DATE(ecommerce_dataset_updated[[#This Row],[YYYY]],ecommerce_dataset_updated[[#This Row],[MM]],ecommerce_dataset_updated[[#This Row],[DD]])</f>
        <v>45601</v>
      </c>
      <c r="R2761" s="6" t="str">
        <f>TEXT(ecommerce_dataset_updated[[#This Row],['[Purchase_Date']]], "mmm")</f>
        <v>Nov</v>
      </c>
      <c r="S2761" s="6" t="str">
        <f>TEXT(ecommerce_dataset_updated[[#This Row],['[Purchase_Date']]], "ddd")</f>
        <v>Tue</v>
      </c>
      <c r="T2761" s="6">
        <f>ecommerce_dataset_updated[[#This Row],[Final_Price(Rs.) _]]-ecommerce_dataset_updated[[#This Row],['[Final_Price(Rs.)']]]</f>
        <v>0</v>
      </c>
      <c r="U2761" s="6" t="b">
        <f xml:space="preserve"> AND(ecommerce_dataset_updated[[#This Row],[Final_Price(Rs.) _]]=ecommerce_dataset_updated[[#This Row],['[Final_Price(Rs.)']]])</f>
        <v>1</v>
      </c>
      <c r="V2761" s="5"/>
    </row>
    <row r="2762" spans="1:22">
      <c r="A2762" t="s">
        <v>10773</v>
      </c>
      <c r="B2762" t="s">
        <v>10774</v>
      </c>
      <c r="C2762" t="s">
        <v>68</v>
      </c>
      <c r="D2762" s="9" t="s">
        <v>10775</v>
      </c>
      <c r="E2762" s="8">
        <f>ecommerce_dataset_updated[[#This Row],[Price (Rs.)]]+0</f>
        <v>164.51</v>
      </c>
      <c r="F2762" s="6" t="s">
        <v>75</v>
      </c>
      <c r="G2762" s="7">
        <f>ecommerce_dataset_updated[[#This Row],[Discount (%)]]+0</f>
        <v>10</v>
      </c>
      <c r="H2762" s="6" t="s">
        <v>10776</v>
      </c>
      <c r="I2762" s="6">
        <f>ecommerce_dataset_updated[[#This Row],['[Price (Rs.)']]]*ecommerce_dataset_updated[[#This Row],['[Discount (%)']]]/100</f>
        <v>16.451000000000001</v>
      </c>
      <c r="J2762" s="6">
        <f>ecommerce_dataset_updated[[#This Row],[Final_Price(Rs.)]]+0</f>
        <v>148.06</v>
      </c>
      <c r="K2762" s="6">
        <f xml:space="preserve"> ecommerce_dataset_updated[[#This Row],['[Price (Rs.)']]]-ecommerce_dataset_updated[[#This Row],[Discount Amount _]]</f>
        <v>148.059</v>
      </c>
      <c r="L2762" t="s">
        <v>120</v>
      </c>
      <c r="M2762" t="s">
        <v>49</v>
      </c>
      <c r="N2762" s="4" t="s">
        <v>14055</v>
      </c>
      <c r="O2762" s="4" t="s">
        <v>14055</v>
      </c>
      <c r="P2762" s="4" t="s">
        <v>14079</v>
      </c>
      <c r="Q2762" s="5">
        <f>DATE(ecommerce_dataset_updated[[#This Row],[YYYY]],ecommerce_dataset_updated[[#This Row],[MM]],ecommerce_dataset_updated[[#This Row],[DD]])</f>
        <v>45512</v>
      </c>
      <c r="R2762" s="6" t="str">
        <f>TEXT(ecommerce_dataset_updated[[#This Row],['[Purchase_Date']]], "mmm")</f>
        <v>Aug</v>
      </c>
      <c r="S2762" s="6" t="str">
        <f>TEXT(ecommerce_dataset_updated[[#This Row],['[Purchase_Date']]], "ddd")</f>
        <v>Thu</v>
      </c>
      <c r="T2762" s="6">
        <f>ecommerce_dataset_updated[[#This Row],[Final_Price(Rs.) _]]-ecommerce_dataset_updated[[#This Row],['[Final_Price(Rs.)']]]</f>
        <v>-1.0000000000047748E-3</v>
      </c>
      <c r="U2762" s="6" t="b">
        <f xml:space="preserve"> AND(ecommerce_dataset_updated[[#This Row],[Final_Price(Rs.) _]]=ecommerce_dataset_updated[[#This Row],['[Final_Price(Rs.)']]])</f>
        <v>0</v>
      </c>
      <c r="V2762" s="5"/>
    </row>
    <row r="2763" spans="1:22">
      <c r="A2763" t="s">
        <v>10777</v>
      </c>
      <c r="B2763" t="s">
        <v>10778</v>
      </c>
      <c r="C2763" t="s">
        <v>68</v>
      </c>
      <c r="D2763" s="9" t="s">
        <v>317</v>
      </c>
      <c r="E2763" s="8">
        <f>ecommerce_dataset_updated[[#This Row],[Price (Rs.)]]+0</f>
        <v>286.5</v>
      </c>
      <c r="F2763" s="6" t="s">
        <v>75</v>
      </c>
      <c r="G2763" s="7">
        <f>ecommerce_dataset_updated[[#This Row],[Discount (%)]]+0</f>
        <v>10</v>
      </c>
      <c r="H2763" s="6" t="s">
        <v>10779</v>
      </c>
      <c r="I2763" s="6">
        <f>ecommerce_dataset_updated[[#This Row],['[Price (Rs.)']]]*ecommerce_dataset_updated[[#This Row],['[Discount (%)']]]/100</f>
        <v>28.65</v>
      </c>
      <c r="J2763" s="6">
        <f>ecommerce_dataset_updated[[#This Row],[Final_Price(Rs.)]]+0</f>
        <v>257.85000000000002</v>
      </c>
      <c r="K2763" s="6">
        <f xml:space="preserve"> ecommerce_dataset_updated[[#This Row],['[Price (Rs.)']]]-ecommerce_dataset_updated[[#This Row],[Discount Amount _]]</f>
        <v>257.85000000000002</v>
      </c>
      <c r="L2763" t="s">
        <v>120</v>
      </c>
      <c r="M2763" t="s">
        <v>886</v>
      </c>
      <c r="N2763" s="4" t="s">
        <v>14057</v>
      </c>
      <c r="O2763" s="4" t="s">
        <v>14053</v>
      </c>
      <c r="P2763" s="4" t="s">
        <v>14079</v>
      </c>
      <c r="Q2763" s="5">
        <f>DATE(ecommerce_dataset_updated[[#This Row],[YYYY]],ecommerce_dataset_updated[[#This Row],[MM]],ecommerce_dataset_updated[[#This Row],[DD]])</f>
        <v>45385</v>
      </c>
      <c r="R2763" s="6" t="str">
        <f>TEXT(ecommerce_dataset_updated[[#This Row],['[Purchase_Date']]], "mmm")</f>
        <v>Apr</v>
      </c>
      <c r="S2763" s="6" t="str">
        <f>TEXT(ecommerce_dataset_updated[[#This Row],['[Purchase_Date']]], "ddd")</f>
        <v>Wed</v>
      </c>
      <c r="T2763" s="6">
        <f>ecommerce_dataset_updated[[#This Row],[Final_Price(Rs.) _]]-ecommerce_dataset_updated[[#This Row],['[Final_Price(Rs.)']]]</f>
        <v>0</v>
      </c>
      <c r="U2763" s="6" t="b">
        <f xml:space="preserve"> AND(ecommerce_dataset_updated[[#This Row],[Final_Price(Rs.) _]]=ecommerce_dataset_updated[[#This Row],['[Final_Price(Rs.)']]])</f>
        <v>1</v>
      </c>
      <c r="V2763" s="5"/>
    </row>
    <row r="2764" spans="1:22">
      <c r="A2764" t="s">
        <v>10780</v>
      </c>
      <c r="B2764" t="s">
        <v>10781</v>
      </c>
      <c r="C2764" t="s">
        <v>114</v>
      </c>
      <c r="D2764" s="9" t="s">
        <v>10782</v>
      </c>
      <c r="E2764" s="8">
        <f>ecommerce_dataset_updated[[#This Row],[Price (Rs.)]]+0</f>
        <v>249.64</v>
      </c>
      <c r="F2764" s="6" t="s">
        <v>75</v>
      </c>
      <c r="G2764" s="7">
        <f>ecommerce_dataset_updated[[#This Row],[Discount (%)]]+0</f>
        <v>10</v>
      </c>
      <c r="H2764" s="6" t="s">
        <v>9567</v>
      </c>
      <c r="I2764" s="6">
        <f>ecommerce_dataset_updated[[#This Row],['[Price (Rs.)']]]*ecommerce_dataset_updated[[#This Row],['[Discount (%)']]]/100</f>
        <v>24.963999999999995</v>
      </c>
      <c r="J2764" s="6">
        <f>ecommerce_dataset_updated[[#This Row],[Final_Price(Rs.)]]+0</f>
        <v>224.68</v>
      </c>
      <c r="K2764" s="6">
        <f xml:space="preserve"> ecommerce_dataset_updated[[#This Row],['[Price (Rs.)']]]-ecommerce_dataset_updated[[#This Row],[Discount Amount _]]</f>
        <v>224.67599999999999</v>
      </c>
      <c r="L2764" t="s">
        <v>35</v>
      </c>
      <c r="M2764" t="s">
        <v>1019</v>
      </c>
      <c r="N2764" s="4" t="s">
        <v>14072</v>
      </c>
      <c r="O2764" s="4" t="s">
        <v>75</v>
      </c>
      <c r="P2764" s="4" t="s">
        <v>14079</v>
      </c>
      <c r="Q2764" s="5">
        <f>DATE(ecommerce_dataset_updated[[#This Row],[YYYY]],ecommerce_dataset_updated[[#This Row],[MM]],ecommerce_dataset_updated[[#This Row],[DD]])</f>
        <v>45581</v>
      </c>
      <c r="R2764" s="6" t="str">
        <f>TEXT(ecommerce_dataset_updated[[#This Row],['[Purchase_Date']]], "mmm")</f>
        <v>Oct</v>
      </c>
      <c r="S2764" s="6" t="str">
        <f>TEXT(ecommerce_dataset_updated[[#This Row],['[Purchase_Date']]], "ddd")</f>
        <v>Wed</v>
      </c>
      <c r="T2764" s="6">
        <f>ecommerce_dataset_updated[[#This Row],[Final_Price(Rs.) _]]-ecommerce_dataset_updated[[#This Row],['[Final_Price(Rs.)']]]</f>
        <v>-4.0000000000190994E-3</v>
      </c>
      <c r="U2764" s="6" t="b">
        <f xml:space="preserve"> AND(ecommerce_dataset_updated[[#This Row],[Final_Price(Rs.) _]]=ecommerce_dataset_updated[[#This Row],['[Final_Price(Rs.)']]])</f>
        <v>0</v>
      </c>
      <c r="V2764" s="5"/>
    </row>
    <row r="2765" spans="1:22">
      <c r="A2765" t="s">
        <v>10783</v>
      </c>
      <c r="B2765" t="s">
        <v>10784</v>
      </c>
      <c r="C2765" t="s">
        <v>68</v>
      </c>
      <c r="D2765" s="9" t="s">
        <v>10785</v>
      </c>
      <c r="E2765" s="8">
        <f>ecommerce_dataset_updated[[#This Row],[Price (Rs.)]]+0</f>
        <v>268.41000000000003</v>
      </c>
      <c r="F2765" s="6" t="s">
        <v>20</v>
      </c>
      <c r="G2765" s="7">
        <f>ecommerce_dataset_updated[[#This Row],[Discount (%)]]+0</f>
        <v>20</v>
      </c>
      <c r="H2765" s="6" t="s">
        <v>10786</v>
      </c>
      <c r="I2765" s="6">
        <f>ecommerce_dataset_updated[[#This Row],['[Price (Rs.)']]]*ecommerce_dataset_updated[[#This Row],['[Discount (%)']]]/100</f>
        <v>53.682000000000009</v>
      </c>
      <c r="J2765" s="6">
        <f>ecommerce_dataset_updated[[#This Row],[Final_Price(Rs.)]]+0</f>
        <v>214.73</v>
      </c>
      <c r="K2765" s="6">
        <f xml:space="preserve"> ecommerce_dataset_updated[[#This Row],['[Price (Rs.)']]]-ecommerce_dataset_updated[[#This Row],[Discount Amount _]]</f>
        <v>214.72800000000001</v>
      </c>
      <c r="L2765" t="s">
        <v>77</v>
      </c>
      <c r="M2765" t="s">
        <v>1068</v>
      </c>
      <c r="N2765" s="4" t="s">
        <v>14056</v>
      </c>
      <c r="O2765" s="4" t="s">
        <v>14067</v>
      </c>
      <c r="P2765" s="4" t="s">
        <v>14079</v>
      </c>
      <c r="Q2765" s="5">
        <f>DATE(ecommerce_dataset_updated[[#This Row],[YYYY]],ecommerce_dataset_updated[[#This Row],[MM]],ecommerce_dataset_updated[[#This Row],[DD]])</f>
        <v>45501</v>
      </c>
      <c r="R2765" s="6" t="str">
        <f>TEXT(ecommerce_dataset_updated[[#This Row],['[Purchase_Date']]], "mmm")</f>
        <v>Jul</v>
      </c>
      <c r="S2765" s="6" t="str">
        <f>TEXT(ecommerce_dataset_updated[[#This Row],['[Purchase_Date']]], "ddd")</f>
        <v>Sun</v>
      </c>
      <c r="T2765" s="6">
        <f>ecommerce_dataset_updated[[#This Row],[Final_Price(Rs.) _]]-ecommerce_dataset_updated[[#This Row],['[Final_Price(Rs.)']]]</f>
        <v>-1.999999999981128E-3</v>
      </c>
      <c r="U2765" s="6" t="b">
        <f xml:space="preserve"> AND(ecommerce_dataset_updated[[#This Row],[Final_Price(Rs.) _]]=ecommerce_dataset_updated[[#This Row],['[Final_Price(Rs.)']]])</f>
        <v>0</v>
      </c>
      <c r="V2765" s="5"/>
    </row>
    <row r="2766" spans="1:22">
      <c r="A2766" t="s">
        <v>10787</v>
      </c>
      <c r="B2766" t="s">
        <v>10788</v>
      </c>
      <c r="C2766" t="s">
        <v>39</v>
      </c>
      <c r="D2766" s="9" t="s">
        <v>10789</v>
      </c>
      <c r="E2766" s="8">
        <f>ecommerce_dataset_updated[[#This Row],[Price (Rs.)]]+0</f>
        <v>491.98</v>
      </c>
      <c r="F2766" s="6" t="s">
        <v>53</v>
      </c>
      <c r="G2766" s="7">
        <f>ecommerce_dataset_updated[[#This Row],[Discount (%)]]+0</f>
        <v>5</v>
      </c>
      <c r="H2766" s="6" t="s">
        <v>10790</v>
      </c>
      <c r="I2766" s="6">
        <f>ecommerce_dataset_updated[[#This Row],['[Price (Rs.)']]]*ecommerce_dataset_updated[[#This Row],['[Discount (%)']]]/100</f>
        <v>24.599</v>
      </c>
      <c r="J2766" s="6">
        <f>ecommerce_dataset_updated[[#This Row],[Final_Price(Rs.)]]+0</f>
        <v>467.38</v>
      </c>
      <c r="K2766" s="6">
        <f xml:space="preserve"> ecommerce_dataset_updated[[#This Row],['[Price (Rs.)']]]-ecommerce_dataset_updated[[#This Row],[Discount Amount _]]</f>
        <v>467.38100000000003</v>
      </c>
      <c r="L2766" t="s">
        <v>77</v>
      </c>
      <c r="M2766" t="s">
        <v>2116</v>
      </c>
      <c r="N2766" s="4" t="s">
        <v>14072</v>
      </c>
      <c r="O2766" s="4" t="s">
        <v>14052</v>
      </c>
      <c r="P2766" s="4" t="s">
        <v>14079</v>
      </c>
      <c r="Q2766" s="5">
        <f>DATE(ecommerce_dataset_updated[[#This Row],[YYYY]],ecommerce_dataset_updated[[#This Row],[MM]],ecommerce_dataset_updated[[#This Row],[DD]])</f>
        <v>45307</v>
      </c>
      <c r="R2766" s="6" t="str">
        <f>TEXT(ecommerce_dataset_updated[[#This Row],['[Purchase_Date']]], "mmm")</f>
        <v>Jan</v>
      </c>
      <c r="S2766" s="6" t="str">
        <f>TEXT(ecommerce_dataset_updated[[#This Row],['[Purchase_Date']]], "ddd")</f>
        <v>Tue</v>
      </c>
      <c r="T2766" s="6">
        <f>ecommerce_dataset_updated[[#This Row],[Final_Price(Rs.) _]]-ecommerce_dataset_updated[[#This Row],['[Final_Price(Rs.)']]]</f>
        <v>1.0000000000331966E-3</v>
      </c>
      <c r="U2766" s="6" t="b">
        <f xml:space="preserve"> AND(ecommerce_dataset_updated[[#This Row],[Final_Price(Rs.) _]]=ecommerce_dataset_updated[[#This Row],['[Final_Price(Rs.)']]])</f>
        <v>0</v>
      </c>
      <c r="V2766" s="5"/>
    </row>
    <row r="2767" spans="1:22">
      <c r="A2767" t="s">
        <v>10791</v>
      </c>
      <c r="B2767" t="s">
        <v>10792</v>
      </c>
      <c r="C2767" t="s">
        <v>114</v>
      </c>
      <c r="D2767" s="9" t="s">
        <v>10793</v>
      </c>
      <c r="E2767" s="8">
        <f>ecommerce_dataset_updated[[#This Row],[Price (Rs.)]]+0</f>
        <v>112.67</v>
      </c>
      <c r="F2767" s="6" t="s">
        <v>47</v>
      </c>
      <c r="G2767" s="7">
        <f>ecommerce_dataset_updated[[#This Row],[Discount (%)]]+0</f>
        <v>50</v>
      </c>
      <c r="H2767" s="6" t="s">
        <v>10794</v>
      </c>
      <c r="I2767" s="6">
        <f>ecommerce_dataset_updated[[#This Row],['[Price (Rs.)']]]*ecommerce_dataset_updated[[#This Row],['[Discount (%)']]]/100</f>
        <v>56.335000000000001</v>
      </c>
      <c r="J2767" s="6">
        <f>ecommerce_dataset_updated[[#This Row],[Final_Price(Rs.)]]+0</f>
        <v>56.34</v>
      </c>
      <c r="K2767" s="6">
        <f xml:space="preserve"> ecommerce_dataset_updated[[#This Row],['[Price (Rs.)']]]-ecommerce_dataset_updated[[#This Row],[Discount Amount _]]</f>
        <v>56.335000000000001</v>
      </c>
      <c r="L2767" t="s">
        <v>120</v>
      </c>
      <c r="M2767" t="s">
        <v>2540</v>
      </c>
      <c r="N2767" s="4" t="s">
        <v>14066</v>
      </c>
      <c r="O2767" s="4" t="s">
        <v>14049</v>
      </c>
      <c r="P2767" s="4" t="s">
        <v>14079</v>
      </c>
      <c r="Q2767" s="5">
        <f>DATE(ecommerce_dataset_updated[[#This Row],[YYYY]],ecommerce_dataset_updated[[#This Row],[MM]],ecommerce_dataset_updated[[#This Row],[DD]])</f>
        <v>45615</v>
      </c>
      <c r="R2767" s="6" t="str">
        <f>TEXT(ecommerce_dataset_updated[[#This Row],['[Purchase_Date']]], "mmm")</f>
        <v>Nov</v>
      </c>
      <c r="S2767" s="6" t="str">
        <f>TEXT(ecommerce_dataset_updated[[#This Row],['[Purchase_Date']]], "ddd")</f>
        <v>Tue</v>
      </c>
      <c r="T2767" s="6">
        <f>ecommerce_dataset_updated[[#This Row],[Final_Price(Rs.) _]]-ecommerce_dataset_updated[[#This Row],['[Final_Price(Rs.)']]]</f>
        <v>-5.000000000002558E-3</v>
      </c>
      <c r="U2767" s="6" t="b">
        <f xml:space="preserve"> AND(ecommerce_dataset_updated[[#This Row],[Final_Price(Rs.) _]]=ecommerce_dataset_updated[[#This Row],['[Final_Price(Rs.)']]])</f>
        <v>0</v>
      </c>
      <c r="V2767" s="5"/>
    </row>
    <row r="2768" spans="1:22">
      <c r="A2768" t="s">
        <v>10795</v>
      </c>
      <c r="B2768" t="s">
        <v>10796</v>
      </c>
      <c r="C2768" t="s">
        <v>114</v>
      </c>
      <c r="D2768" s="9" t="s">
        <v>10797</v>
      </c>
      <c r="E2768" s="8">
        <f>ecommerce_dataset_updated[[#This Row],[Price (Rs.)]]+0</f>
        <v>439.73</v>
      </c>
      <c r="F2768" s="6" t="s">
        <v>75</v>
      </c>
      <c r="G2768" s="7">
        <f>ecommerce_dataset_updated[[#This Row],[Discount (%)]]+0</f>
        <v>10</v>
      </c>
      <c r="H2768" s="6" t="s">
        <v>10798</v>
      </c>
      <c r="I2768" s="6">
        <f>ecommerce_dataset_updated[[#This Row],['[Price (Rs.)']]]*ecommerce_dataset_updated[[#This Row],['[Discount (%)']]]/100</f>
        <v>43.972999999999999</v>
      </c>
      <c r="J2768" s="6">
        <f>ecommerce_dataset_updated[[#This Row],[Final_Price(Rs.)]]+0</f>
        <v>395.76</v>
      </c>
      <c r="K2768" s="6">
        <f xml:space="preserve"> ecommerce_dataset_updated[[#This Row],['[Price (Rs.)']]]-ecommerce_dataset_updated[[#This Row],[Discount Amount _]]</f>
        <v>395.75700000000001</v>
      </c>
      <c r="L2768" t="s">
        <v>120</v>
      </c>
      <c r="M2768" t="s">
        <v>5352</v>
      </c>
      <c r="N2768" s="4" t="s">
        <v>14060</v>
      </c>
      <c r="O2768" s="4" t="s">
        <v>14052</v>
      </c>
      <c r="P2768" s="4" t="s">
        <v>14079</v>
      </c>
      <c r="Q2768" s="5">
        <f>DATE(ecommerce_dataset_updated[[#This Row],[YYYY]],ecommerce_dataset_updated[[#This Row],[MM]],ecommerce_dataset_updated[[#This Row],[DD]])</f>
        <v>45317</v>
      </c>
      <c r="R2768" s="6" t="str">
        <f>TEXT(ecommerce_dataset_updated[[#This Row],['[Purchase_Date']]], "mmm")</f>
        <v>Jan</v>
      </c>
      <c r="S2768" s="6" t="str">
        <f>TEXT(ecommerce_dataset_updated[[#This Row],['[Purchase_Date']]], "ddd")</f>
        <v>Fri</v>
      </c>
      <c r="T2768" s="6">
        <f>ecommerce_dataset_updated[[#This Row],[Final_Price(Rs.) _]]-ecommerce_dataset_updated[[#This Row],['[Final_Price(Rs.)']]]</f>
        <v>-2.9999999999859028E-3</v>
      </c>
      <c r="U2768" s="6" t="b">
        <f xml:space="preserve"> AND(ecommerce_dataset_updated[[#This Row],[Final_Price(Rs.) _]]=ecommerce_dataset_updated[[#This Row],['[Final_Price(Rs.)']]])</f>
        <v>0</v>
      </c>
      <c r="V2768" s="5"/>
    </row>
    <row r="2769" spans="1:22">
      <c r="A2769" t="s">
        <v>10799</v>
      </c>
      <c r="B2769" t="s">
        <v>10800</v>
      </c>
      <c r="C2769" t="s">
        <v>32</v>
      </c>
      <c r="D2769" s="9" t="s">
        <v>10801</v>
      </c>
      <c r="E2769" s="8">
        <f>ecommerce_dataset_updated[[#This Row],[Price (Rs.)]]+0</f>
        <v>13.73</v>
      </c>
      <c r="F2769" s="6" t="s">
        <v>53</v>
      </c>
      <c r="G2769" s="7">
        <f>ecommerce_dataset_updated[[#This Row],[Discount (%)]]+0</f>
        <v>5</v>
      </c>
      <c r="H2769" s="6" t="s">
        <v>10802</v>
      </c>
      <c r="I2769" s="6">
        <f>ecommerce_dataset_updated[[#This Row],['[Price (Rs.)']]]*ecommerce_dataset_updated[[#This Row],['[Discount (%)']]]/100</f>
        <v>0.68650000000000011</v>
      </c>
      <c r="J2769" s="6">
        <f>ecommerce_dataset_updated[[#This Row],[Final_Price(Rs.)]]+0</f>
        <v>13.04</v>
      </c>
      <c r="K2769" s="6">
        <f xml:space="preserve"> ecommerce_dataset_updated[[#This Row],['[Price (Rs.)']]]-ecommerce_dataset_updated[[#This Row],[Discount Amount _]]</f>
        <v>13.0435</v>
      </c>
      <c r="L2769" t="s">
        <v>120</v>
      </c>
      <c r="M2769" t="s">
        <v>380</v>
      </c>
      <c r="N2769" s="4" t="s">
        <v>14066</v>
      </c>
      <c r="O2769" s="4" t="s">
        <v>75</v>
      </c>
      <c r="P2769" s="4" t="s">
        <v>14079</v>
      </c>
      <c r="Q2769" s="5">
        <f>DATE(ecommerce_dataset_updated[[#This Row],[YYYY]],ecommerce_dataset_updated[[#This Row],[MM]],ecommerce_dataset_updated[[#This Row],[DD]])</f>
        <v>45584</v>
      </c>
      <c r="R2769" s="6" t="str">
        <f>TEXT(ecommerce_dataset_updated[[#This Row],['[Purchase_Date']]], "mmm")</f>
        <v>Oct</v>
      </c>
      <c r="S2769" s="6" t="str">
        <f>TEXT(ecommerce_dataset_updated[[#This Row],['[Purchase_Date']]], "ddd")</f>
        <v>Sat</v>
      </c>
      <c r="T2769" s="6">
        <f>ecommerce_dataset_updated[[#This Row],[Final_Price(Rs.) _]]-ecommerce_dataset_updated[[#This Row],['[Final_Price(Rs.)']]]</f>
        <v>3.5000000000007248E-3</v>
      </c>
      <c r="U2769" s="6" t="b">
        <f xml:space="preserve"> AND(ecommerce_dataset_updated[[#This Row],[Final_Price(Rs.) _]]=ecommerce_dataset_updated[[#This Row],['[Final_Price(Rs.)']]])</f>
        <v>0</v>
      </c>
      <c r="V2769" s="5"/>
    </row>
    <row r="2770" spans="1:22">
      <c r="A2770" t="s">
        <v>10803</v>
      </c>
      <c r="B2770" t="s">
        <v>10804</v>
      </c>
      <c r="C2770" t="s">
        <v>32</v>
      </c>
      <c r="D2770" s="9" t="s">
        <v>10805</v>
      </c>
      <c r="E2770" s="8">
        <f>ecommerce_dataset_updated[[#This Row],[Price (Rs.)]]+0</f>
        <v>221.29</v>
      </c>
      <c r="F2770" s="6" t="s">
        <v>20</v>
      </c>
      <c r="G2770" s="7">
        <f>ecommerce_dataset_updated[[#This Row],[Discount (%)]]+0</f>
        <v>20</v>
      </c>
      <c r="H2770" s="6" t="s">
        <v>10806</v>
      </c>
      <c r="I2770" s="6">
        <f>ecommerce_dataset_updated[[#This Row],['[Price (Rs.)']]]*ecommerce_dataset_updated[[#This Row],['[Discount (%)']]]/100</f>
        <v>44.258000000000003</v>
      </c>
      <c r="J2770" s="6">
        <f>ecommerce_dataset_updated[[#This Row],[Final_Price(Rs.)]]+0</f>
        <v>177.03</v>
      </c>
      <c r="K2770" s="6">
        <f xml:space="preserve"> ecommerce_dataset_updated[[#This Row],['[Price (Rs.)']]]-ecommerce_dataset_updated[[#This Row],[Discount Amount _]]</f>
        <v>177.03199999999998</v>
      </c>
      <c r="L2770" t="s">
        <v>14</v>
      </c>
      <c r="M2770" t="s">
        <v>1046</v>
      </c>
      <c r="N2770" s="4" t="s">
        <v>14065</v>
      </c>
      <c r="O2770" s="4" t="s">
        <v>14067</v>
      </c>
      <c r="P2770" s="4" t="s">
        <v>14079</v>
      </c>
      <c r="Q2770" s="5">
        <f>DATE(ecommerce_dataset_updated[[#This Row],[YYYY]],ecommerce_dataset_updated[[#This Row],[MM]],ecommerce_dataset_updated[[#This Row],[DD]])</f>
        <v>45496</v>
      </c>
      <c r="R2770" s="6" t="str">
        <f>TEXT(ecommerce_dataset_updated[[#This Row],['[Purchase_Date']]], "mmm")</f>
        <v>Jul</v>
      </c>
      <c r="S2770" s="6" t="str">
        <f>TEXT(ecommerce_dataset_updated[[#This Row],['[Purchase_Date']]], "ddd")</f>
        <v>Tue</v>
      </c>
      <c r="T2770" s="6">
        <f>ecommerce_dataset_updated[[#This Row],[Final_Price(Rs.) _]]-ecommerce_dataset_updated[[#This Row],['[Final_Price(Rs.)']]]</f>
        <v>1.999999999981128E-3</v>
      </c>
      <c r="U2770" s="6" t="b">
        <f xml:space="preserve"> AND(ecommerce_dataset_updated[[#This Row],[Final_Price(Rs.) _]]=ecommerce_dataset_updated[[#This Row],['[Final_Price(Rs.)']]])</f>
        <v>0</v>
      </c>
      <c r="V2770" s="5"/>
    </row>
    <row r="2771" spans="1:22">
      <c r="A2771" t="s">
        <v>10807</v>
      </c>
      <c r="B2771" t="s">
        <v>10808</v>
      </c>
      <c r="C2771" t="s">
        <v>68</v>
      </c>
      <c r="D2771" s="9" t="s">
        <v>10809</v>
      </c>
      <c r="E2771" s="8">
        <f>ecommerce_dataset_updated[[#This Row],[Price (Rs.)]]+0</f>
        <v>226.85</v>
      </c>
      <c r="F2771" s="6" t="s">
        <v>154</v>
      </c>
      <c r="G2771" s="7">
        <f>ecommerce_dataset_updated[[#This Row],[Discount (%)]]+0</f>
        <v>30</v>
      </c>
      <c r="H2771" s="6" t="s">
        <v>10810</v>
      </c>
      <c r="I2771" s="6">
        <f>ecommerce_dataset_updated[[#This Row],['[Price (Rs.)']]]*ecommerce_dataset_updated[[#This Row],['[Discount (%)']]]/100</f>
        <v>68.055000000000007</v>
      </c>
      <c r="J2771" s="6">
        <f>ecommerce_dataset_updated[[#This Row],[Final_Price(Rs.)]]+0</f>
        <v>158.79</v>
      </c>
      <c r="K2771" s="6">
        <f xml:space="preserve"> ecommerce_dataset_updated[[#This Row],['[Price (Rs.)']]]-ecommerce_dataset_updated[[#This Row],[Discount Amount _]]</f>
        <v>158.79499999999999</v>
      </c>
      <c r="L2771" t="s">
        <v>35</v>
      </c>
      <c r="M2771" t="s">
        <v>858</v>
      </c>
      <c r="N2771" s="4" t="s">
        <v>14059</v>
      </c>
      <c r="O2771" s="4" t="s">
        <v>14051</v>
      </c>
      <c r="P2771" s="4" t="s">
        <v>14079</v>
      </c>
      <c r="Q2771" s="5">
        <f>DATE(ecommerce_dataset_updated[[#This Row],[YYYY]],ecommerce_dataset_updated[[#This Row],[MM]],ecommerce_dataset_updated[[#This Row],[DD]])</f>
        <v>45327</v>
      </c>
      <c r="R2771" s="6" t="str">
        <f>TEXT(ecommerce_dataset_updated[[#This Row],['[Purchase_Date']]], "mmm")</f>
        <v>Feb</v>
      </c>
      <c r="S2771" s="6" t="str">
        <f>TEXT(ecommerce_dataset_updated[[#This Row],['[Purchase_Date']]], "ddd")</f>
        <v>Mon</v>
      </c>
      <c r="T2771" s="6">
        <f>ecommerce_dataset_updated[[#This Row],[Final_Price(Rs.) _]]-ecommerce_dataset_updated[[#This Row],['[Final_Price(Rs.)']]]</f>
        <v>4.9999999999954525E-3</v>
      </c>
      <c r="U2771" s="6" t="b">
        <f xml:space="preserve"> AND(ecommerce_dataset_updated[[#This Row],[Final_Price(Rs.) _]]=ecommerce_dataset_updated[[#This Row],['[Final_Price(Rs.)']]])</f>
        <v>0</v>
      </c>
      <c r="V2771" s="5"/>
    </row>
    <row r="2772" spans="1:22">
      <c r="A2772" t="s">
        <v>10811</v>
      </c>
      <c r="B2772" t="s">
        <v>10812</v>
      </c>
      <c r="C2772" t="s">
        <v>114</v>
      </c>
      <c r="D2772" s="9" t="s">
        <v>10813</v>
      </c>
      <c r="E2772" s="8">
        <f>ecommerce_dataset_updated[[#This Row],[Price (Rs.)]]+0</f>
        <v>146.09</v>
      </c>
      <c r="F2772" s="6" t="s">
        <v>107</v>
      </c>
      <c r="G2772" s="7">
        <f>ecommerce_dataset_updated[[#This Row],[Discount (%)]]+0</f>
        <v>0</v>
      </c>
      <c r="H2772" s="6" t="s">
        <v>10813</v>
      </c>
      <c r="I2772" s="6">
        <f>ecommerce_dataset_updated[[#This Row],['[Price (Rs.)']]]*ecommerce_dataset_updated[[#This Row],['[Discount (%)']]]/100</f>
        <v>0</v>
      </c>
      <c r="J2772" s="6">
        <f>ecommerce_dataset_updated[[#This Row],[Final_Price(Rs.)]]+0</f>
        <v>146.09</v>
      </c>
      <c r="K2772" s="6">
        <f xml:space="preserve"> ecommerce_dataset_updated[[#This Row],['[Price (Rs.)']]]-ecommerce_dataset_updated[[#This Row],[Discount Amount _]]</f>
        <v>146.09</v>
      </c>
      <c r="L2772" t="s">
        <v>28</v>
      </c>
      <c r="M2772" t="s">
        <v>309</v>
      </c>
      <c r="N2772" s="4" t="s">
        <v>14069</v>
      </c>
      <c r="O2772" s="4" t="s">
        <v>75</v>
      </c>
      <c r="P2772" s="4" t="s">
        <v>14079</v>
      </c>
      <c r="Q2772" s="5">
        <f>DATE(ecommerce_dataset_updated[[#This Row],[YYYY]],ecommerce_dataset_updated[[#This Row],[MM]],ecommerce_dataset_updated[[#This Row],[DD]])</f>
        <v>45587</v>
      </c>
      <c r="R2772" s="6" t="str">
        <f>TEXT(ecommerce_dataset_updated[[#This Row],['[Purchase_Date']]], "mmm")</f>
        <v>Oct</v>
      </c>
      <c r="S2772" s="6" t="str">
        <f>TEXT(ecommerce_dataset_updated[[#This Row],['[Purchase_Date']]], "ddd")</f>
        <v>Tue</v>
      </c>
      <c r="T2772" s="6">
        <f>ecommerce_dataset_updated[[#This Row],[Final_Price(Rs.) _]]-ecommerce_dataset_updated[[#This Row],['[Final_Price(Rs.)']]]</f>
        <v>0</v>
      </c>
      <c r="U2772" s="6" t="b">
        <f xml:space="preserve"> AND(ecommerce_dataset_updated[[#This Row],[Final_Price(Rs.) _]]=ecommerce_dataset_updated[[#This Row],['[Final_Price(Rs.)']]])</f>
        <v>1</v>
      </c>
      <c r="V2772" s="5"/>
    </row>
    <row r="2773" spans="1:22">
      <c r="A2773" t="s">
        <v>10814</v>
      </c>
      <c r="B2773" t="s">
        <v>10815</v>
      </c>
      <c r="C2773" t="s">
        <v>68</v>
      </c>
      <c r="D2773" s="9" t="s">
        <v>10816</v>
      </c>
      <c r="E2773" s="8">
        <f>ecommerce_dataset_updated[[#This Row],[Price (Rs.)]]+0</f>
        <v>361.42</v>
      </c>
      <c r="F2773" s="6" t="s">
        <v>26</v>
      </c>
      <c r="G2773" s="7">
        <f>ecommerce_dataset_updated[[#This Row],[Discount (%)]]+0</f>
        <v>25</v>
      </c>
      <c r="H2773" s="6" t="s">
        <v>10817</v>
      </c>
      <c r="I2773" s="6">
        <f>ecommerce_dataset_updated[[#This Row],['[Price (Rs.)']]]*ecommerce_dataset_updated[[#This Row],['[Discount (%)']]]/100</f>
        <v>90.355000000000004</v>
      </c>
      <c r="J2773" s="6">
        <f>ecommerce_dataset_updated[[#This Row],[Final_Price(Rs.)]]+0</f>
        <v>271.06</v>
      </c>
      <c r="K2773" s="6">
        <f xml:space="preserve"> ecommerce_dataset_updated[[#This Row],['[Price (Rs.)']]]-ecommerce_dataset_updated[[#This Row],[Discount Amount _]]</f>
        <v>271.065</v>
      </c>
      <c r="L2773" t="s">
        <v>77</v>
      </c>
      <c r="M2773" t="s">
        <v>1424</v>
      </c>
      <c r="N2773" s="4" t="s">
        <v>14058</v>
      </c>
      <c r="O2773" s="4" t="s">
        <v>14050</v>
      </c>
      <c r="P2773" s="4" t="s">
        <v>14079</v>
      </c>
      <c r="Q2773" s="5">
        <f>DATE(ecommerce_dataset_updated[[#This Row],[YYYY]],ecommerce_dataset_updated[[#This Row],[MM]],ecommerce_dataset_updated[[#This Row],[DD]])</f>
        <v>45564</v>
      </c>
      <c r="R2773" s="6" t="str">
        <f>TEXT(ecommerce_dataset_updated[[#This Row],['[Purchase_Date']]], "mmm")</f>
        <v>Sep</v>
      </c>
      <c r="S2773" s="6" t="str">
        <f>TEXT(ecommerce_dataset_updated[[#This Row],['[Purchase_Date']]], "ddd")</f>
        <v>Sun</v>
      </c>
      <c r="T2773" s="6">
        <f>ecommerce_dataset_updated[[#This Row],[Final_Price(Rs.) _]]-ecommerce_dataset_updated[[#This Row],['[Final_Price(Rs.)']]]</f>
        <v>4.9999999999954525E-3</v>
      </c>
      <c r="U2773" s="6" t="b">
        <f xml:space="preserve"> AND(ecommerce_dataset_updated[[#This Row],[Final_Price(Rs.) _]]=ecommerce_dataset_updated[[#This Row],['[Final_Price(Rs.)']]])</f>
        <v>0</v>
      </c>
      <c r="V2773" s="5"/>
    </row>
    <row r="2774" spans="1:22">
      <c r="A2774" t="s">
        <v>10818</v>
      </c>
      <c r="B2774" t="s">
        <v>10819</v>
      </c>
      <c r="C2774" t="s">
        <v>68</v>
      </c>
      <c r="D2774" s="9" t="s">
        <v>10820</v>
      </c>
      <c r="E2774" s="8">
        <f>ecommerce_dataset_updated[[#This Row],[Price (Rs.)]]+0</f>
        <v>52</v>
      </c>
      <c r="F2774" s="6" t="s">
        <v>12</v>
      </c>
      <c r="G2774" s="7">
        <f>ecommerce_dataset_updated[[#This Row],[Discount (%)]]+0</f>
        <v>15</v>
      </c>
      <c r="H2774" s="6" t="s">
        <v>10821</v>
      </c>
      <c r="I2774" s="6">
        <f>ecommerce_dataset_updated[[#This Row],['[Price (Rs.)']]]*ecommerce_dataset_updated[[#This Row],['[Discount (%)']]]/100</f>
        <v>7.8</v>
      </c>
      <c r="J2774" s="6">
        <f>ecommerce_dataset_updated[[#This Row],[Final_Price(Rs.)]]+0</f>
        <v>44.2</v>
      </c>
      <c r="K2774" s="6">
        <f xml:space="preserve"> ecommerce_dataset_updated[[#This Row],['[Price (Rs.)']]]-ecommerce_dataset_updated[[#This Row],[Discount Amount _]]</f>
        <v>44.2</v>
      </c>
      <c r="L2774" t="s">
        <v>14</v>
      </c>
      <c r="M2774" t="s">
        <v>2983</v>
      </c>
      <c r="N2774" s="4" t="s">
        <v>14069</v>
      </c>
      <c r="O2774" s="4" t="s">
        <v>14052</v>
      </c>
      <c r="P2774" s="4" t="s">
        <v>14079</v>
      </c>
      <c r="Q2774" s="5">
        <f>DATE(ecommerce_dataset_updated[[#This Row],[YYYY]],ecommerce_dataset_updated[[#This Row],[MM]],ecommerce_dataset_updated[[#This Row],[DD]])</f>
        <v>45313</v>
      </c>
      <c r="R2774" s="6" t="str">
        <f>TEXT(ecommerce_dataset_updated[[#This Row],['[Purchase_Date']]], "mmm")</f>
        <v>Jan</v>
      </c>
      <c r="S2774" s="6" t="str">
        <f>TEXT(ecommerce_dataset_updated[[#This Row],['[Purchase_Date']]], "ddd")</f>
        <v>Mon</v>
      </c>
      <c r="T2774" s="6">
        <f>ecommerce_dataset_updated[[#This Row],[Final_Price(Rs.) _]]-ecommerce_dataset_updated[[#This Row],['[Final_Price(Rs.)']]]</f>
        <v>0</v>
      </c>
      <c r="U2774" s="6" t="b">
        <f xml:space="preserve"> AND(ecommerce_dataset_updated[[#This Row],[Final_Price(Rs.) _]]=ecommerce_dataset_updated[[#This Row],['[Final_Price(Rs.)']]])</f>
        <v>1</v>
      </c>
      <c r="V2774" s="5"/>
    </row>
    <row r="2775" spans="1:22">
      <c r="A2775" t="s">
        <v>10822</v>
      </c>
      <c r="B2775" t="s">
        <v>10823</v>
      </c>
      <c r="C2775" t="s">
        <v>10</v>
      </c>
      <c r="D2775" s="9" t="s">
        <v>10824</v>
      </c>
      <c r="E2775" s="8">
        <f>ecommerce_dataset_updated[[#This Row],[Price (Rs.)]]+0</f>
        <v>196.87</v>
      </c>
      <c r="F2775" s="6" t="s">
        <v>47</v>
      </c>
      <c r="G2775" s="7">
        <f>ecommerce_dataset_updated[[#This Row],[Discount (%)]]+0</f>
        <v>50</v>
      </c>
      <c r="H2775" s="6" t="s">
        <v>10825</v>
      </c>
      <c r="I2775" s="6">
        <f>ecommerce_dataset_updated[[#This Row],['[Price (Rs.)']]]*ecommerce_dataset_updated[[#This Row],['[Discount (%)']]]/100</f>
        <v>98.435000000000002</v>
      </c>
      <c r="J2775" s="6">
        <f>ecommerce_dataset_updated[[#This Row],[Final_Price(Rs.)]]+0</f>
        <v>98.44</v>
      </c>
      <c r="K2775" s="6">
        <f xml:space="preserve"> ecommerce_dataset_updated[[#This Row],['[Price (Rs.)']]]-ecommerce_dataset_updated[[#This Row],[Discount Amount _]]</f>
        <v>98.435000000000002</v>
      </c>
      <c r="L2775" t="s">
        <v>77</v>
      </c>
      <c r="M2775" t="s">
        <v>1800</v>
      </c>
      <c r="N2775" s="4" t="s">
        <v>14070</v>
      </c>
      <c r="O2775" s="4" t="s">
        <v>14053</v>
      </c>
      <c r="P2775" s="4" t="s">
        <v>14079</v>
      </c>
      <c r="Q2775" s="5">
        <f>DATE(ecommerce_dataset_updated[[#This Row],[YYYY]],ecommerce_dataset_updated[[#This Row],[MM]],ecommerce_dataset_updated[[#This Row],[DD]])</f>
        <v>45400</v>
      </c>
      <c r="R2775" s="6" t="str">
        <f>TEXT(ecommerce_dataset_updated[[#This Row],['[Purchase_Date']]], "mmm")</f>
        <v>Apr</v>
      </c>
      <c r="S2775" s="6" t="str">
        <f>TEXT(ecommerce_dataset_updated[[#This Row],['[Purchase_Date']]], "ddd")</f>
        <v>Thu</v>
      </c>
      <c r="T2775" s="6">
        <f>ecommerce_dataset_updated[[#This Row],[Final_Price(Rs.) _]]-ecommerce_dataset_updated[[#This Row],['[Final_Price(Rs.)']]]</f>
        <v>-4.9999999999954525E-3</v>
      </c>
      <c r="U2775" s="6" t="b">
        <f xml:space="preserve"> AND(ecommerce_dataset_updated[[#This Row],[Final_Price(Rs.) _]]=ecommerce_dataset_updated[[#This Row],['[Final_Price(Rs.)']]])</f>
        <v>0</v>
      </c>
      <c r="V2775" s="5"/>
    </row>
    <row r="2776" spans="1:22">
      <c r="A2776" t="s">
        <v>10826</v>
      </c>
      <c r="B2776" t="s">
        <v>10827</v>
      </c>
      <c r="C2776" t="s">
        <v>10</v>
      </c>
      <c r="D2776" s="9" t="s">
        <v>10828</v>
      </c>
      <c r="E2776" s="8">
        <f>ecommerce_dataset_updated[[#This Row],[Price (Rs.)]]+0</f>
        <v>479.26</v>
      </c>
      <c r="F2776" s="6" t="s">
        <v>75</v>
      </c>
      <c r="G2776" s="7">
        <f>ecommerce_dataset_updated[[#This Row],[Discount (%)]]+0</f>
        <v>10</v>
      </c>
      <c r="H2776" s="6" t="s">
        <v>10829</v>
      </c>
      <c r="I2776" s="6">
        <f>ecommerce_dataset_updated[[#This Row],['[Price (Rs.)']]]*ecommerce_dataset_updated[[#This Row],['[Discount (%)']]]/100</f>
        <v>47.926000000000002</v>
      </c>
      <c r="J2776" s="6">
        <f>ecommerce_dataset_updated[[#This Row],[Final_Price(Rs.)]]+0</f>
        <v>431.33</v>
      </c>
      <c r="K2776" s="6">
        <f xml:space="preserve"> ecommerce_dataset_updated[[#This Row],['[Price (Rs.)']]]-ecommerce_dataset_updated[[#This Row],[Discount Amount _]]</f>
        <v>431.334</v>
      </c>
      <c r="L2776" t="s">
        <v>77</v>
      </c>
      <c r="M2776" t="s">
        <v>779</v>
      </c>
      <c r="N2776" s="4" t="s">
        <v>75</v>
      </c>
      <c r="O2776" s="4" t="s">
        <v>14053</v>
      </c>
      <c r="P2776" s="4" t="s">
        <v>14079</v>
      </c>
      <c r="Q2776" s="5">
        <f>DATE(ecommerce_dataset_updated[[#This Row],[YYYY]],ecommerce_dataset_updated[[#This Row],[MM]],ecommerce_dataset_updated[[#This Row],[DD]])</f>
        <v>45392</v>
      </c>
      <c r="R2776" s="6" t="str">
        <f>TEXT(ecommerce_dataset_updated[[#This Row],['[Purchase_Date']]], "mmm")</f>
        <v>Apr</v>
      </c>
      <c r="S2776" s="6" t="str">
        <f>TEXT(ecommerce_dataset_updated[[#This Row],['[Purchase_Date']]], "ddd")</f>
        <v>Wed</v>
      </c>
      <c r="T2776" s="6">
        <f>ecommerce_dataset_updated[[#This Row],[Final_Price(Rs.) _]]-ecommerce_dataset_updated[[#This Row],['[Final_Price(Rs.)']]]</f>
        <v>4.0000000000190994E-3</v>
      </c>
      <c r="U2776" s="6" t="b">
        <f xml:space="preserve"> AND(ecommerce_dataset_updated[[#This Row],[Final_Price(Rs.) _]]=ecommerce_dataset_updated[[#This Row],['[Final_Price(Rs.)']]])</f>
        <v>0</v>
      </c>
      <c r="V2776" s="5"/>
    </row>
    <row r="2777" spans="1:22">
      <c r="A2777" t="s">
        <v>10830</v>
      </c>
      <c r="B2777" t="s">
        <v>10831</v>
      </c>
      <c r="C2777" t="s">
        <v>32</v>
      </c>
      <c r="D2777" s="9" t="s">
        <v>10832</v>
      </c>
      <c r="E2777" s="8">
        <f>ecommerce_dataset_updated[[#This Row],[Price (Rs.)]]+0</f>
        <v>45.08</v>
      </c>
      <c r="F2777" s="6" t="s">
        <v>12</v>
      </c>
      <c r="G2777" s="7">
        <f>ecommerce_dataset_updated[[#This Row],[Discount (%)]]+0</f>
        <v>15</v>
      </c>
      <c r="H2777" s="6" t="s">
        <v>10833</v>
      </c>
      <c r="I2777" s="6">
        <f>ecommerce_dataset_updated[[#This Row],['[Price (Rs.)']]]*ecommerce_dataset_updated[[#This Row],['[Discount (%)']]]/100</f>
        <v>6.7619999999999996</v>
      </c>
      <c r="J2777" s="6">
        <f>ecommerce_dataset_updated[[#This Row],[Final_Price(Rs.)]]+0</f>
        <v>38.32</v>
      </c>
      <c r="K2777" s="6">
        <f xml:space="preserve"> ecommerce_dataset_updated[[#This Row],['[Price (Rs.)']]]-ecommerce_dataset_updated[[#This Row],[Discount Amount _]]</f>
        <v>38.317999999999998</v>
      </c>
      <c r="L2777" t="s">
        <v>14</v>
      </c>
      <c r="M2777" t="s">
        <v>2495</v>
      </c>
      <c r="N2777" s="4" t="s">
        <v>14060</v>
      </c>
      <c r="O2777" s="4" t="s">
        <v>14050</v>
      </c>
      <c r="P2777" s="4" t="s">
        <v>14079</v>
      </c>
      <c r="Q2777" s="5">
        <f>DATE(ecommerce_dataset_updated[[#This Row],[YYYY]],ecommerce_dataset_updated[[#This Row],[MM]],ecommerce_dataset_updated[[#This Row],[DD]])</f>
        <v>45561</v>
      </c>
      <c r="R2777" s="6" t="str">
        <f>TEXT(ecommerce_dataset_updated[[#This Row],['[Purchase_Date']]], "mmm")</f>
        <v>Sep</v>
      </c>
      <c r="S2777" s="6" t="str">
        <f>TEXT(ecommerce_dataset_updated[[#This Row],['[Purchase_Date']]], "ddd")</f>
        <v>Thu</v>
      </c>
      <c r="T2777" s="6">
        <f>ecommerce_dataset_updated[[#This Row],[Final_Price(Rs.) _]]-ecommerce_dataset_updated[[#This Row],['[Final_Price(Rs.)']]]</f>
        <v>-2.0000000000024443E-3</v>
      </c>
      <c r="U2777" s="6" t="b">
        <f xml:space="preserve"> AND(ecommerce_dataset_updated[[#This Row],[Final_Price(Rs.) _]]=ecommerce_dataset_updated[[#This Row],['[Final_Price(Rs.)']]])</f>
        <v>0</v>
      </c>
      <c r="V2777" s="5"/>
    </row>
    <row r="2778" spans="1:22">
      <c r="A2778" t="s">
        <v>10834</v>
      </c>
      <c r="B2778" t="s">
        <v>10835</v>
      </c>
      <c r="C2778" t="s">
        <v>32</v>
      </c>
      <c r="D2778" s="9" t="s">
        <v>10836</v>
      </c>
      <c r="E2778" s="8">
        <f>ecommerce_dataset_updated[[#This Row],[Price (Rs.)]]+0</f>
        <v>343</v>
      </c>
      <c r="F2778" s="6" t="s">
        <v>107</v>
      </c>
      <c r="G2778" s="7">
        <f>ecommerce_dataset_updated[[#This Row],[Discount (%)]]+0</f>
        <v>0</v>
      </c>
      <c r="H2778" s="6" t="s">
        <v>10836</v>
      </c>
      <c r="I2778" s="6">
        <f>ecommerce_dataset_updated[[#This Row],['[Price (Rs.)']]]*ecommerce_dataset_updated[[#This Row],['[Discount (%)']]]/100</f>
        <v>0</v>
      </c>
      <c r="J2778" s="6">
        <f>ecommerce_dataset_updated[[#This Row],[Final_Price(Rs.)]]+0</f>
        <v>343</v>
      </c>
      <c r="K2778" s="6">
        <f xml:space="preserve"> ecommerce_dataset_updated[[#This Row],['[Price (Rs.)']]]-ecommerce_dataset_updated[[#This Row],[Discount Amount _]]</f>
        <v>343</v>
      </c>
      <c r="L2778" t="s">
        <v>14</v>
      </c>
      <c r="M2778" t="s">
        <v>5415</v>
      </c>
      <c r="N2778" s="4" t="s">
        <v>14048</v>
      </c>
      <c r="O2778" s="4" t="s">
        <v>14067</v>
      </c>
      <c r="P2778" s="4" t="s">
        <v>14079</v>
      </c>
      <c r="Q2778" s="5">
        <f>DATE(ecommerce_dataset_updated[[#This Row],[YYYY]],ecommerce_dataset_updated[[#This Row],[MM]],ecommerce_dataset_updated[[#This Row],[DD]])</f>
        <v>45485</v>
      </c>
      <c r="R2778" s="6" t="str">
        <f>TEXT(ecommerce_dataset_updated[[#This Row],['[Purchase_Date']]], "mmm")</f>
        <v>Jul</v>
      </c>
      <c r="S2778" s="6" t="str">
        <f>TEXT(ecommerce_dataset_updated[[#This Row],['[Purchase_Date']]], "ddd")</f>
        <v>Fri</v>
      </c>
      <c r="T2778" s="6">
        <f>ecommerce_dataset_updated[[#This Row],[Final_Price(Rs.) _]]-ecommerce_dataset_updated[[#This Row],['[Final_Price(Rs.)']]]</f>
        <v>0</v>
      </c>
      <c r="U2778" s="6" t="b">
        <f xml:space="preserve"> AND(ecommerce_dataset_updated[[#This Row],[Final_Price(Rs.) _]]=ecommerce_dataset_updated[[#This Row],['[Final_Price(Rs.)']]])</f>
        <v>1</v>
      </c>
      <c r="V2778" s="5"/>
    </row>
    <row r="2779" spans="1:22">
      <c r="A2779" t="s">
        <v>10837</v>
      </c>
      <c r="B2779" t="s">
        <v>10838</v>
      </c>
      <c r="C2779" t="s">
        <v>32</v>
      </c>
      <c r="D2779" s="9" t="s">
        <v>10839</v>
      </c>
      <c r="E2779" s="8">
        <f>ecommerce_dataset_updated[[#This Row],[Price (Rs.)]]+0</f>
        <v>114.7</v>
      </c>
      <c r="F2779" s="6" t="s">
        <v>75</v>
      </c>
      <c r="G2779" s="7">
        <f>ecommerce_dataset_updated[[#This Row],[Discount (%)]]+0</f>
        <v>10</v>
      </c>
      <c r="H2779" s="6" t="s">
        <v>10840</v>
      </c>
      <c r="I2779" s="6">
        <f>ecommerce_dataset_updated[[#This Row],['[Price (Rs.)']]]*ecommerce_dataset_updated[[#This Row],['[Discount (%)']]]/100</f>
        <v>11.47</v>
      </c>
      <c r="J2779" s="6">
        <f>ecommerce_dataset_updated[[#This Row],[Final_Price(Rs.)]]+0</f>
        <v>103.23</v>
      </c>
      <c r="K2779" s="6">
        <f xml:space="preserve"> ecommerce_dataset_updated[[#This Row],['[Price (Rs.)']]]-ecommerce_dataset_updated[[#This Row],[Discount Amount _]]</f>
        <v>103.23</v>
      </c>
      <c r="L2779" t="s">
        <v>14</v>
      </c>
      <c r="M2779" t="s">
        <v>1958</v>
      </c>
      <c r="N2779" s="4" t="s">
        <v>14056</v>
      </c>
      <c r="O2779" s="4" t="s">
        <v>14051</v>
      </c>
      <c r="P2779" s="4" t="s">
        <v>14079</v>
      </c>
      <c r="Q2779" s="5">
        <f>DATE(ecommerce_dataset_updated[[#This Row],[YYYY]],ecommerce_dataset_updated[[#This Row],[MM]],ecommerce_dataset_updated[[#This Row],[DD]])</f>
        <v>45350</v>
      </c>
      <c r="R2779" s="6" t="str">
        <f>TEXT(ecommerce_dataset_updated[[#This Row],['[Purchase_Date']]], "mmm")</f>
        <v>Feb</v>
      </c>
      <c r="S2779" s="6" t="str">
        <f>TEXT(ecommerce_dataset_updated[[#This Row],['[Purchase_Date']]], "ddd")</f>
        <v>Wed</v>
      </c>
      <c r="T2779" s="6">
        <f>ecommerce_dataset_updated[[#This Row],[Final_Price(Rs.) _]]-ecommerce_dataset_updated[[#This Row],['[Final_Price(Rs.)']]]</f>
        <v>0</v>
      </c>
      <c r="U2779" s="6" t="b">
        <f xml:space="preserve"> AND(ecommerce_dataset_updated[[#This Row],[Final_Price(Rs.) _]]=ecommerce_dataset_updated[[#This Row],['[Final_Price(Rs.)']]])</f>
        <v>1</v>
      </c>
      <c r="V2779" s="5"/>
    </row>
    <row r="2780" spans="1:22">
      <c r="A2780" t="s">
        <v>10841</v>
      </c>
      <c r="B2780" t="s">
        <v>10842</v>
      </c>
      <c r="C2780" t="s">
        <v>45</v>
      </c>
      <c r="D2780" s="9" t="s">
        <v>10843</v>
      </c>
      <c r="E2780" s="8">
        <f>ecommerce_dataset_updated[[#This Row],[Price (Rs.)]]+0</f>
        <v>455.69</v>
      </c>
      <c r="F2780" s="6" t="s">
        <v>26</v>
      </c>
      <c r="G2780" s="7">
        <f>ecommerce_dataset_updated[[#This Row],[Discount (%)]]+0</f>
        <v>25</v>
      </c>
      <c r="H2780" s="6" t="s">
        <v>10844</v>
      </c>
      <c r="I2780" s="6">
        <f>ecommerce_dataset_updated[[#This Row],['[Price (Rs.)']]]*ecommerce_dataset_updated[[#This Row],['[Discount (%)']]]/100</f>
        <v>113.9225</v>
      </c>
      <c r="J2780" s="6">
        <f>ecommerce_dataset_updated[[#This Row],[Final_Price(Rs.)]]+0</f>
        <v>341.77</v>
      </c>
      <c r="K2780" s="6">
        <f xml:space="preserve"> ecommerce_dataset_updated[[#This Row],['[Price (Rs.)']]]-ecommerce_dataset_updated[[#This Row],[Discount Amount _]]</f>
        <v>341.76749999999998</v>
      </c>
      <c r="L2780" t="s">
        <v>120</v>
      </c>
      <c r="M2780" t="s">
        <v>803</v>
      </c>
      <c r="N2780" s="4" t="s">
        <v>20</v>
      </c>
      <c r="O2780" s="4" t="s">
        <v>14067</v>
      </c>
      <c r="P2780" s="4" t="s">
        <v>14079</v>
      </c>
      <c r="Q2780" s="5">
        <f>DATE(ecommerce_dataset_updated[[#This Row],[YYYY]],ecommerce_dataset_updated[[#This Row],[MM]],ecommerce_dataset_updated[[#This Row],[DD]])</f>
        <v>45493</v>
      </c>
      <c r="R2780" s="6" t="str">
        <f>TEXT(ecommerce_dataset_updated[[#This Row],['[Purchase_Date']]], "mmm")</f>
        <v>Jul</v>
      </c>
      <c r="S2780" s="6" t="str">
        <f>TEXT(ecommerce_dataset_updated[[#This Row],['[Purchase_Date']]], "ddd")</f>
        <v>Sat</v>
      </c>
      <c r="T2780" s="6">
        <f>ecommerce_dataset_updated[[#This Row],[Final_Price(Rs.) _]]-ecommerce_dataset_updated[[#This Row],['[Final_Price(Rs.)']]]</f>
        <v>-2.4999999999977263E-3</v>
      </c>
      <c r="U2780" s="6" t="b">
        <f xml:space="preserve"> AND(ecommerce_dataset_updated[[#This Row],[Final_Price(Rs.) _]]=ecommerce_dataset_updated[[#This Row],['[Final_Price(Rs.)']]])</f>
        <v>0</v>
      </c>
      <c r="V2780" s="5"/>
    </row>
    <row r="2781" spans="1:22">
      <c r="A2781" t="s">
        <v>10845</v>
      </c>
      <c r="B2781" t="s">
        <v>10846</v>
      </c>
      <c r="C2781" t="s">
        <v>68</v>
      </c>
      <c r="D2781" s="9" t="s">
        <v>10847</v>
      </c>
      <c r="E2781" s="8">
        <f>ecommerce_dataset_updated[[#This Row],[Price (Rs.)]]+0</f>
        <v>177.05</v>
      </c>
      <c r="F2781" s="6" t="s">
        <v>154</v>
      </c>
      <c r="G2781" s="7">
        <f>ecommerce_dataset_updated[[#This Row],[Discount (%)]]+0</f>
        <v>30</v>
      </c>
      <c r="H2781" s="6" t="s">
        <v>10848</v>
      </c>
      <c r="I2781" s="6">
        <f>ecommerce_dataset_updated[[#This Row],['[Price (Rs.)']]]*ecommerce_dataset_updated[[#This Row],['[Discount (%)']]]/100</f>
        <v>53.115000000000002</v>
      </c>
      <c r="J2781" s="6">
        <f>ecommerce_dataset_updated[[#This Row],[Final_Price(Rs.)]]+0</f>
        <v>123.94</v>
      </c>
      <c r="K2781" s="6">
        <f xml:space="preserve"> ecommerce_dataset_updated[[#This Row],['[Price (Rs.)']]]-ecommerce_dataset_updated[[#This Row],[Discount Amount _]]</f>
        <v>123.935</v>
      </c>
      <c r="L2781" t="s">
        <v>35</v>
      </c>
      <c r="M2781" t="s">
        <v>230</v>
      </c>
      <c r="N2781" s="4" t="s">
        <v>26</v>
      </c>
      <c r="O2781" s="4" t="s">
        <v>14055</v>
      </c>
      <c r="P2781" s="4" t="s">
        <v>14079</v>
      </c>
      <c r="Q2781" s="5">
        <f>DATE(ecommerce_dataset_updated[[#This Row],[YYYY]],ecommerce_dataset_updated[[#This Row],[MM]],ecommerce_dataset_updated[[#This Row],[DD]])</f>
        <v>45529</v>
      </c>
      <c r="R2781" s="6" t="str">
        <f>TEXT(ecommerce_dataset_updated[[#This Row],['[Purchase_Date']]], "mmm")</f>
        <v>Aug</v>
      </c>
      <c r="S2781" s="6" t="str">
        <f>TEXT(ecommerce_dataset_updated[[#This Row],['[Purchase_Date']]], "ddd")</f>
        <v>Sun</v>
      </c>
      <c r="T2781" s="6">
        <f>ecommerce_dataset_updated[[#This Row],[Final_Price(Rs.) _]]-ecommerce_dataset_updated[[#This Row],['[Final_Price(Rs.)']]]</f>
        <v>-4.9999999999954525E-3</v>
      </c>
      <c r="U2781" s="6" t="b">
        <f xml:space="preserve"> AND(ecommerce_dataset_updated[[#This Row],[Final_Price(Rs.) _]]=ecommerce_dataset_updated[[#This Row],['[Final_Price(Rs.)']]])</f>
        <v>0</v>
      </c>
      <c r="V2781" s="5"/>
    </row>
    <row r="2782" spans="1:22">
      <c r="A2782" t="s">
        <v>10849</v>
      </c>
      <c r="B2782" t="s">
        <v>10850</v>
      </c>
      <c r="C2782" t="s">
        <v>68</v>
      </c>
      <c r="D2782" s="9" t="s">
        <v>10851</v>
      </c>
      <c r="E2782" s="8">
        <f>ecommerce_dataset_updated[[#This Row],[Price (Rs.)]]+0</f>
        <v>41.08</v>
      </c>
      <c r="F2782" s="6" t="s">
        <v>154</v>
      </c>
      <c r="G2782" s="7">
        <f>ecommerce_dataset_updated[[#This Row],[Discount (%)]]+0</f>
        <v>30</v>
      </c>
      <c r="H2782" s="6" t="s">
        <v>10852</v>
      </c>
      <c r="I2782" s="6">
        <f>ecommerce_dataset_updated[[#This Row],['[Price (Rs.)']]]*ecommerce_dataset_updated[[#This Row],['[Discount (%)']]]/100</f>
        <v>12.323999999999998</v>
      </c>
      <c r="J2782" s="6">
        <f>ecommerce_dataset_updated[[#This Row],[Final_Price(Rs.)]]+0</f>
        <v>28.76</v>
      </c>
      <c r="K2782" s="6">
        <f xml:space="preserve"> ecommerce_dataset_updated[[#This Row],['[Price (Rs.)']]]-ecommerce_dataset_updated[[#This Row],[Discount Amount _]]</f>
        <v>28.756</v>
      </c>
      <c r="L2782" t="s">
        <v>120</v>
      </c>
      <c r="M2782" t="s">
        <v>334</v>
      </c>
      <c r="N2782" s="4" t="s">
        <v>14072</v>
      </c>
      <c r="O2782" s="4" t="s">
        <v>14050</v>
      </c>
      <c r="P2782" s="4" t="s">
        <v>14079</v>
      </c>
      <c r="Q2782" s="5">
        <f>DATE(ecommerce_dataset_updated[[#This Row],[YYYY]],ecommerce_dataset_updated[[#This Row],[MM]],ecommerce_dataset_updated[[#This Row],[DD]])</f>
        <v>45551</v>
      </c>
      <c r="R2782" s="6" t="str">
        <f>TEXT(ecommerce_dataset_updated[[#This Row],['[Purchase_Date']]], "mmm")</f>
        <v>Sep</v>
      </c>
      <c r="S2782" s="6" t="str">
        <f>TEXT(ecommerce_dataset_updated[[#This Row],['[Purchase_Date']]], "ddd")</f>
        <v>Mon</v>
      </c>
      <c r="T2782" s="6">
        <f>ecommerce_dataset_updated[[#This Row],[Final_Price(Rs.) _]]-ecommerce_dataset_updated[[#This Row],['[Final_Price(Rs.)']]]</f>
        <v>-4.0000000000013358E-3</v>
      </c>
      <c r="U2782" s="6" t="b">
        <f xml:space="preserve"> AND(ecommerce_dataset_updated[[#This Row],[Final_Price(Rs.) _]]=ecommerce_dataset_updated[[#This Row],['[Final_Price(Rs.)']]])</f>
        <v>0</v>
      </c>
      <c r="V2782" s="5"/>
    </row>
    <row r="2783" spans="1:22">
      <c r="A2783" t="s">
        <v>10853</v>
      </c>
      <c r="B2783" t="s">
        <v>10854</v>
      </c>
      <c r="C2783" t="s">
        <v>39</v>
      </c>
      <c r="D2783" s="9" t="s">
        <v>10855</v>
      </c>
      <c r="E2783" s="8">
        <f>ecommerce_dataset_updated[[#This Row],[Price (Rs.)]]+0</f>
        <v>22.37</v>
      </c>
      <c r="F2783" s="6" t="s">
        <v>53</v>
      </c>
      <c r="G2783" s="7">
        <f>ecommerce_dataset_updated[[#This Row],[Discount (%)]]+0</f>
        <v>5</v>
      </c>
      <c r="H2783" s="6" t="s">
        <v>9770</v>
      </c>
      <c r="I2783" s="6">
        <f>ecommerce_dataset_updated[[#This Row],['[Price (Rs.)']]]*ecommerce_dataset_updated[[#This Row],['[Discount (%)']]]/100</f>
        <v>1.1185</v>
      </c>
      <c r="J2783" s="6">
        <f>ecommerce_dataset_updated[[#This Row],[Final_Price(Rs.)]]+0</f>
        <v>21.25</v>
      </c>
      <c r="K2783" s="6">
        <f xml:space="preserve"> ecommerce_dataset_updated[[#This Row],['[Price (Rs.)']]]-ecommerce_dataset_updated[[#This Row],[Discount Amount _]]</f>
        <v>21.2515</v>
      </c>
      <c r="L2783" t="s">
        <v>77</v>
      </c>
      <c r="M2783" t="s">
        <v>4395</v>
      </c>
      <c r="N2783" s="4" t="s">
        <v>20</v>
      </c>
      <c r="O2783" s="4" t="s">
        <v>14059</v>
      </c>
      <c r="P2783" s="4" t="s">
        <v>14079</v>
      </c>
      <c r="Q2783" s="5">
        <f>DATE(ecommerce_dataset_updated[[#This Row],[YYYY]],ecommerce_dataset_updated[[#This Row],[MM]],ecommerce_dataset_updated[[#This Row],[DD]])</f>
        <v>45432</v>
      </c>
      <c r="R2783" s="6" t="str">
        <f>TEXT(ecommerce_dataset_updated[[#This Row],['[Purchase_Date']]], "mmm")</f>
        <v>May</v>
      </c>
      <c r="S2783" s="6" t="str">
        <f>TEXT(ecommerce_dataset_updated[[#This Row],['[Purchase_Date']]], "ddd")</f>
        <v>Mon</v>
      </c>
      <c r="T2783" s="6">
        <f>ecommerce_dataset_updated[[#This Row],[Final_Price(Rs.) _]]-ecommerce_dataset_updated[[#This Row],['[Final_Price(Rs.)']]]</f>
        <v>1.5000000000000568E-3</v>
      </c>
      <c r="U2783" s="6" t="b">
        <f xml:space="preserve"> AND(ecommerce_dataset_updated[[#This Row],[Final_Price(Rs.) _]]=ecommerce_dataset_updated[[#This Row],['[Final_Price(Rs.)']]])</f>
        <v>0</v>
      </c>
      <c r="V2783" s="5"/>
    </row>
    <row r="2784" spans="1:22">
      <c r="A2784" t="s">
        <v>10856</v>
      </c>
      <c r="B2784" t="s">
        <v>10857</v>
      </c>
      <c r="C2784" t="s">
        <v>32</v>
      </c>
      <c r="D2784" s="9" t="s">
        <v>8788</v>
      </c>
      <c r="E2784" s="8">
        <f>ecommerce_dataset_updated[[#This Row],[Price (Rs.)]]+0</f>
        <v>328.06</v>
      </c>
      <c r="F2784" s="6" t="s">
        <v>107</v>
      </c>
      <c r="G2784" s="7">
        <f>ecommerce_dataset_updated[[#This Row],[Discount (%)]]+0</f>
        <v>0</v>
      </c>
      <c r="H2784" s="6" t="s">
        <v>8788</v>
      </c>
      <c r="I2784" s="6">
        <f>ecommerce_dataset_updated[[#This Row],['[Price (Rs.)']]]*ecommerce_dataset_updated[[#This Row],['[Discount (%)']]]/100</f>
        <v>0</v>
      </c>
      <c r="J2784" s="6">
        <f>ecommerce_dataset_updated[[#This Row],[Final_Price(Rs.)]]+0</f>
        <v>328.06</v>
      </c>
      <c r="K2784" s="6">
        <f xml:space="preserve"> ecommerce_dataset_updated[[#This Row],['[Price (Rs.)']]]-ecommerce_dataset_updated[[#This Row],[Discount Amount _]]</f>
        <v>328.06</v>
      </c>
      <c r="L2784" t="s">
        <v>28</v>
      </c>
      <c r="M2784" t="s">
        <v>3120</v>
      </c>
      <c r="N2784" s="4" t="s">
        <v>14064</v>
      </c>
      <c r="O2784" s="4" t="s">
        <v>14057</v>
      </c>
      <c r="P2784" s="4" t="s">
        <v>14079</v>
      </c>
      <c r="Q2784" s="5">
        <f>DATE(ecommerce_dataset_updated[[#This Row],[YYYY]],ecommerce_dataset_updated[[#This Row],[MM]],ecommerce_dataset_updated[[#This Row],[DD]])</f>
        <v>45364</v>
      </c>
      <c r="R2784" s="6" t="str">
        <f>TEXT(ecommerce_dataset_updated[[#This Row],['[Purchase_Date']]], "mmm")</f>
        <v>Mar</v>
      </c>
      <c r="S2784" s="6" t="str">
        <f>TEXT(ecommerce_dataset_updated[[#This Row],['[Purchase_Date']]], "ddd")</f>
        <v>Wed</v>
      </c>
      <c r="T2784" s="6">
        <f>ecommerce_dataset_updated[[#This Row],[Final_Price(Rs.) _]]-ecommerce_dataset_updated[[#This Row],['[Final_Price(Rs.)']]]</f>
        <v>0</v>
      </c>
      <c r="U2784" s="6" t="b">
        <f xml:space="preserve"> AND(ecommerce_dataset_updated[[#This Row],[Final_Price(Rs.) _]]=ecommerce_dataset_updated[[#This Row],['[Final_Price(Rs.)']]])</f>
        <v>1</v>
      </c>
      <c r="V2784" s="5"/>
    </row>
    <row r="2785" spans="1:22">
      <c r="A2785" t="s">
        <v>10858</v>
      </c>
      <c r="B2785" t="s">
        <v>10859</v>
      </c>
      <c r="C2785" t="s">
        <v>68</v>
      </c>
      <c r="D2785" s="9" t="s">
        <v>4458</v>
      </c>
      <c r="E2785" s="8">
        <f>ecommerce_dataset_updated[[#This Row],[Price (Rs.)]]+0</f>
        <v>105.58</v>
      </c>
      <c r="F2785" s="6" t="s">
        <v>154</v>
      </c>
      <c r="G2785" s="7">
        <f>ecommerce_dataset_updated[[#This Row],[Discount (%)]]+0</f>
        <v>30</v>
      </c>
      <c r="H2785" s="6" t="s">
        <v>10860</v>
      </c>
      <c r="I2785" s="6">
        <f>ecommerce_dataset_updated[[#This Row],['[Price (Rs.)']]]*ecommerce_dataset_updated[[#This Row],['[Discount (%)']]]/100</f>
        <v>31.673999999999999</v>
      </c>
      <c r="J2785" s="6">
        <f>ecommerce_dataset_updated[[#This Row],[Final_Price(Rs.)]]+0</f>
        <v>73.91</v>
      </c>
      <c r="K2785" s="6">
        <f xml:space="preserve"> ecommerce_dataset_updated[[#This Row],['[Price (Rs.)']]]-ecommerce_dataset_updated[[#This Row],[Discount Amount _]]</f>
        <v>73.906000000000006</v>
      </c>
      <c r="L2785" t="s">
        <v>28</v>
      </c>
      <c r="M2785" t="s">
        <v>3542</v>
      </c>
      <c r="N2785" s="4" t="s">
        <v>26</v>
      </c>
      <c r="O2785" s="4" t="s">
        <v>14053</v>
      </c>
      <c r="P2785" s="4" t="s">
        <v>14079</v>
      </c>
      <c r="Q2785" s="5">
        <f>DATE(ecommerce_dataset_updated[[#This Row],[YYYY]],ecommerce_dataset_updated[[#This Row],[MM]],ecommerce_dataset_updated[[#This Row],[DD]])</f>
        <v>45407</v>
      </c>
      <c r="R2785" s="6" t="str">
        <f>TEXT(ecommerce_dataset_updated[[#This Row],['[Purchase_Date']]], "mmm")</f>
        <v>Apr</v>
      </c>
      <c r="S2785" s="6" t="str">
        <f>TEXT(ecommerce_dataset_updated[[#This Row],['[Purchase_Date']]], "ddd")</f>
        <v>Thu</v>
      </c>
      <c r="T2785" s="6">
        <f>ecommerce_dataset_updated[[#This Row],[Final_Price(Rs.) _]]-ecommerce_dataset_updated[[#This Row],['[Final_Price(Rs.)']]]</f>
        <v>-3.9999999999906777E-3</v>
      </c>
      <c r="U2785" s="6" t="b">
        <f xml:space="preserve"> AND(ecommerce_dataset_updated[[#This Row],[Final_Price(Rs.) _]]=ecommerce_dataset_updated[[#This Row],['[Final_Price(Rs.)']]])</f>
        <v>0</v>
      </c>
      <c r="V2785" s="5"/>
    </row>
    <row r="2786" spans="1:22">
      <c r="A2786" t="s">
        <v>10861</v>
      </c>
      <c r="B2786" t="s">
        <v>10862</v>
      </c>
      <c r="C2786" t="s">
        <v>32</v>
      </c>
      <c r="D2786" s="9" t="s">
        <v>10863</v>
      </c>
      <c r="E2786" s="8">
        <f>ecommerce_dataset_updated[[#This Row],[Price (Rs.)]]+0</f>
        <v>261.76</v>
      </c>
      <c r="F2786" s="6" t="s">
        <v>75</v>
      </c>
      <c r="G2786" s="7">
        <f>ecommerce_dataset_updated[[#This Row],[Discount (%)]]+0</f>
        <v>10</v>
      </c>
      <c r="H2786" s="6" t="s">
        <v>10864</v>
      </c>
      <c r="I2786" s="6">
        <f>ecommerce_dataset_updated[[#This Row],['[Price (Rs.)']]]*ecommerce_dataset_updated[[#This Row],['[Discount (%)']]]/100</f>
        <v>26.175999999999998</v>
      </c>
      <c r="J2786" s="6">
        <f>ecommerce_dataset_updated[[#This Row],[Final_Price(Rs.)]]+0</f>
        <v>235.58</v>
      </c>
      <c r="K2786" s="6">
        <f xml:space="preserve"> ecommerce_dataset_updated[[#This Row],['[Price (Rs.)']]]-ecommerce_dataset_updated[[#This Row],[Discount Amount _]]</f>
        <v>235.584</v>
      </c>
      <c r="L2786" t="s">
        <v>77</v>
      </c>
      <c r="M2786" t="s">
        <v>3281</v>
      </c>
      <c r="N2786" s="4" t="s">
        <v>14051</v>
      </c>
      <c r="O2786" s="4" t="s">
        <v>14059</v>
      </c>
      <c r="P2786" s="4" t="s">
        <v>14079</v>
      </c>
      <c r="Q2786" s="5">
        <f>DATE(ecommerce_dataset_updated[[#This Row],[YYYY]],ecommerce_dataset_updated[[#This Row],[MM]],ecommerce_dataset_updated[[#This Row],[DD]])</f>
        <v>45414</v>
      </c>
      <c r="R2786" s="6" t="str">
        <f>TEXT(ecommerce_dataset_updated[[#This Row],['[Purchase_Date']]], "mmm")</f>
        <v>May</v>
      </c>
      <c r="S2786" s="6" t="str">
        <f>TEXT(ecommerce_dataset_updated[[#This Row],['[Purchase_Date']]], "ddd")</f>
        <v>Thu</v>
      </c>
      <c r="T2786" s="6">
        <f>ecommerce_dataset_updated[[#This Row],[Final_Price(Rs.) _]]-ecommerce_dataset_updated[[#This Row],['[Final_Price(Rs.)']]]</f>
        <v>3.9999999999906777E-3</v>
      </c>
      <c r="U2786" s="6" t="b">
        <f xml:space="preserve"> AND(ecommerce_dataset_updated[[#This Row],[Final_Price(Rs.) _]]=ecommerce_dataset_updated[[#This Row],['[Final_Price(Rs.)']]])</f>
        <v>0</v>
      </c>
      <c r="V2786" s="5"/>
    </row>
    <row r="2787" spans="1:22">
      <c r="A2787" t="s">
        <v>10865</v>
      </c>
      <c r="B2787" t="s">
        <v>10866</v>
      </c>
      <c r="C2787" t="s">
        <v>18</v>
      </c>
      <c r="D2787" s="9" t="s">
        <v>10867</v>
      </c>
      <c r="E2787" s="8">
        <f>ecommerce_dataset_updated[[#This Row],[Price (Rs.)]]+0</f>
        <v>198.5</v>
      </c>
      <c r="F2787" s="6" t="s">
        <v>154</v>
      </c>
      <c r="G2787" s="7">
        <f>ecommerce_dataset_updated[[#This Row],[Discount (%)]]+0</f>
        <v>30</v>
      </c>
      <c r="H2787" s="6" t="s">
        <v>8614</v>
      </c>
      <c r="I2787" s="6">
        <f>ecommerce_dataset_updated[[#This Row],['[Price (Rs.)']]]*ecommerce_dataset_updated[[#This Row],['[Discount (%)']]]/100</f>
        <v>59.55</v>
      </c>
      <c r="J2787" s="6">
        <f>ecommerce_dataset_updated[[#This Row],[Final_Price(Rs.)]]+0</f>
        <v>138.94999999999999</v>
      </c>
      <c r="K2787" s="6">
        <f xml:space="preserve"> ecommerce_dataset_updated[[#This Row],['[Price (Rs.)']]]-ecommerce_dataset_updated[[#This Row],[Discount Amount _]]</f>
        <v>138.94999999999999</v>
      </c>
      <c r="L2787" t="s">
        <v>35</v>
      </c>
      <c r="M2787" t="s">
        <v>1545</v>
      </c>
      <c r="N2787" s="4" t="s">
        <v>14048</v>
      </c>
      <c r="O2787" s="4" t="s">
        <v>14052</v>
      </c>
      <c r="P2787" s="4" t="s">
        <v>14079</v>
      </c>
      <c r="Q2787" s="5">
        <f>DATE(ecommerce_dataset_updated[[#This Row],[YYYY]],ecommerce_dataset_updated[[#This Row],[MM]],ecommerce_dataset_updated[[#This Row],[DD]])</f>
        <v>45303</v>
      </c>
      <c r="R2787" s="6" t="str">
        <f>TEXT(ecommerce_dataset_updated[[#This Row],['[Purchase_Date']]], "mmm")</f>
        <v>Jan</v>
      </c>
      <c r="S2787" s="6" t="str">
        <f>TEXT(ecommerce_dataset_updated[[#This Row],['[Purchase_Date']]], "ddd")</f>
        <v>Fri</v>
      </c>
      <c r="T2787" s="6">
        <f>ecommerce_dataset_updated[[#This Row],[Final_Price(Rs.) _]]-ecommerce_dataset_updated[[#This Row],['[Final_Price(Rs.)']]]</f>
        <v>0</v>
      </c>
      <c r="U2787" s="6" t="b">
        <f xml:space="preserve"> AND(ecommerce_dataset_updated[[#This Row],[Final_Price(Rs.) _]]=ecommerce_dataset_updated[[#This Row],['[Final_Price(Rs.)']]])</f>
        <v>1</v>
      </c>
      <c r="V2787" s="5"/>
    </row>
    <row r="2788" spans="1:22">
      <c r="A2788" t="s">
        <v>10868</v>
      </c>
      <c r="B2788" t="s">
        <v>10869</v>
      </c>
      <c r="C2788" t="s">
        <v>45</v>
      </c>
      <c r="D2788" s="9" t="s">
        <v>10870</v>
      </c>
      <c r="E2788" s="8">
        <f>ecommerce_dataset_updated[[#This Row],[Price (Rs.)]]+0</f>
        <v>402.1</v>
      </c>
      <c r="F2788" s="6" t="s">
        <v>47</v>
      </c>
      <c r="G2788" s="7">
        <f>ecommerce_dataset_updated[[#This Row],[Discount (%)]]+0</f>
        <v>50</v>
      </c>
      <c r="H2788" s="6" t="s">
        <v>10871</v>
      </c>
      <c r="I2788" s="6">
        <f>ecommerce_dataset_updated[[#This Row],['[Price (Rs.)']]]*ecommerce_dataset_updated[[#This Row],['[Discount (%)']]]/100</f>
        <v>201.05</v>
      </c>
      <c r="J2788" s="6">
        <f>ecommerce_dataset_updated[[#This Row],[Final_Price(Rs.)]]+0</f>
        <v>201.05</v>
      </c>
      <c r="K2788" s="6">
        <f xml:space="preserve"> ecommerce_dataset_updated[[#This Row],['[Price (Rs.)']]]-ecommerce_dataset_updated[[#This Row],[Discount Amount _]]</f>
        <v>201.05</v>
      </c>
      <c r="L2788" t="s">
        <v>14</v>
      </c>
      <c r="M2788" t="s">
        <v>608</v>
      </c>
      <c r="N2788" s="4" t="s">
        <v>14049</v>
      </c>
      <c r="O2788" s="4" t="s">
        <v>75</v>
      </c>
      <c r="P2788" s="4" t="s">
        <v>14079</v>
      </c>
      <c r="Q2788" s="5">
        <f>DATE(ecommerce_dataset_updated[[#This Row],[YYYY]],ecommerce_dataset_updated[[#This Row],[MM]],ecommerce_dataset_updated[[#This Row],[DD]])</f>
        <v>45576</v>
      </c>
      <c r="R2788" s="6" t="str">
        <f>TEXT(ecommerce_dataset_updated[[#This Row],['[Purchase_Date']]], "mmm")</f>
        <v>Oct</v>
      </c>
      <c r="S2788" s="6" t="str">
        <f>TEXT(ecommerce_dataset_updated[[#This Row],['[Purchase_Date']]], "ddd")</f>
        <v>Fri</v>
      </c>
      <c r="T2788" s="6">
        <f>ecommerce_dataset_updated[[#This Row],[Final_Price(Rs.) _]]-ecommerce_dataset_updated[[#This Row],['[Final_Price(Rs.)']]]</f>
        <v>0</v>
      </c>
      <c r="U2788" s="6" t="b">
        <f xml:space="preserve"> AND(ecommerce_dataset_updated[[#This Row],[Final_Price(Rs.) _]]=ecommerce_dataset_updated[[#This Row],['[Final_Price(Rs.)']]])</f>
        <v>1</v>
      </c>
      <c r="V2788" s="5"/>
    </row>
    <row r="2789" spans="1:22">
      <c r="A2789" t="s">
        <v>10872</v>
      </c>
      <c r="B2789" t="s">
        <v>10873</v>
      </c>
      <c r="C2789" t="s">
        <v>10</v>
      </c>
      <c r="D2789" s="9" t="s">
        <v>10874</v>
      </c>
      <c r="E2789" s="8">
        <f>ecommerce_dataset_updated[[#This Row],[Price (Rs.)]]+0</f>
        <v>178.61</v>
      </c>
      <c r="F2789" s="6" t="s">
        <v>107</v>
      </c>
      <c r="G2789" s="7">
        <f>ecommerce_dataset_updated[[#This Row],[Discount (%)]]+0</f>
        <v>0</v>
      </c>
      <c r="H2789" s="6" t="s">
        <v>10874</v>
      </c>
      <c r="I2789" s="6">
        <f>ecommerce_dataset_updated[[#This Row],['[Price (Rs.)']]]*ecommerce_dataset_updated[[#This Row],['[Discount (%)']]]/100</f>
        <v>0</v>
      </c>
      <c r="J2789" s="6">
        <f>ecommerce_dataset_updated[[#This Row],[Final_Price(Rs.)]]+0</f>
        <v>178.61</v>
      </c>
      <c r="K2789" s="6">
        <f xml:space="preserve"> ecommerce_dataset_updated[[#This Row],['[Price (Rs.)']]]-ecommerce_dataset_updated[[#This Row],[Discount Amount _]]</f>
        <v>178.61</v>
      </c>
      <c r="L2789" t="s">
        <v>120</v>
      </c>
      <c r="M2789" t="s">
        <v>3498</v>
      </c>
      <c r="N2789" s="4" t="s">
        <v>14057</v>
      </c>
      <c r="O2789" s="4" t="s">
        <v>75</v>
      </c>
      <c r="P2789" s="4" t="s">
        <v>14079</v>
      </c>
      <c r="Q2789" s="5">
        <f>DATE(ecommerce_dataset_updated[[#This Row],[YYYY]],ecommerce_dataset_updated[[#This Row],[MM]],ecommerce_dataset_updated[[#This Row],[DD]])</f>
        <v>45568</v>
      </c>
      <c r="R2789" s="6" t="str">
        <f>TEXT(ecommerce_dataset_updated[[#This Row],['[Purchase_Date']]], "mmm")</f>
        <v>Oct</v>
      </c>
      <c r="S2789" s="6" t="str">
        <f>TEXT(ecommerce_dataset_updated[[#This Row],['[Purchase_Date']]], "ddd")</f>
        <v>Thu</v>
      </c>
      <c r="T2789" s="6">
        <f>ecommerce_dataset_updated[[#This Row],[Final_Price(Rs.) _]]-ecommerce_dataset_updated[[#This Row],['[Final_Price(Rs.)']]]</f>
        <v>0</v>
      </c>
      <c r="U2789" s="6" t="b">
        <f xml:space="preserve"> AND(ecommerce_dataset_updated[[#This Row],[Final_Price(Rs.) _]]=ecommerce_dataset_updated[[#This Row],['[Final_Price(Rs.)']]])</f>
        <v>1</v>
      </c>
      <c r="V2789" s="5"/>
    </row>
    <row r="2790" spans="1:22">
      <c r="A2790" t="s">
        <v>10875</v>
      </c>
      <c r="B2790" t="s">
        <v>10876</v>
      </c>
      <c r="C2790" t="s">
        <v>68</v>
      </c>
      <c r="D2790" s="9" t="s">
        <v>10877</v>
      </c>
      <c r="E2790" s="8">
        <f>ecommerce_dataset_updated[[#This Row],[Price (Rs.)]]+0</f>
        <v>286.85000000000002</v>
      </c>
      <c r="F2790" s="6" t="s">
        <v>53</v>
      </c>
      <c r="G2790" s="7">
        <f>ecommerce_dataset_updated[[#This Row],[Discount (%)]]+0</f>
        <v>5</v>
      </c>
      <c r="H2790" s="6" t="s">
        <v>10878</v>
      </c>
      <c r="I2790" s="6">
        <f>ecommerce_dataset_updated[[#This Row],['[Price (Rs.)']]]*ecommerce_dataset_updated[[#This Row],['[Discount (%)']]]/100</f>
        <v>14.342499999999999</v>
      </c>
      <c r="J2790" s="6">
        <f>ecommerce_dataset_updated[[#This Row],[Final_Price(Rs.)]]+0</f>
        <v>272.51</v>
      </c>
      <c r="K2790" s="6">
        <f xml:space="preserve"> ecommerce_dataset_updated[[#This Row],['[Price (Rs.)']]]-ecommerce_dataset_updated[[#This Row],[Discount Amount _]]</f>
        <v>272.50750000000005</v>
      </c>
      <c r="L2790" t="s">
        <v>77</v>
      </c>
      <c r="M2790" t="s">
        <v>596</v>
      </c>
      <c r="N2790" s="4" t="s">
        <v>14071</v>
      </c>
      <c r="O2790" s="4" t="s">
        <v>14050</v>
      </c>
      <c r="P2790" s="4" t="s">
        <v>14079</v>
      </c>
      <c r="Q2790" s="5">
        <f>DATE(ecommerce_dataset_updated[[#This Row],[YYYY]],ecommerce_dataset_updated[[#This Row],[MM]],ecommerce_dataset_updated[[#This Row],[DD]])</f>
        <v>45559</v>
      </c>
      <c r="R2790" s="6" t="str">
        <f>TEXT(ecommerce_dataset_updated[[#This Row],['[Purchase_Date']]], "mmm")</f>
        <v>Sep</v>
      </c>
      <c r="S2790" s="6" t="str">
        <f>TEXT(ecommerce_dataset_updated[[#This Row],['[Purchase_Date']]], "ddd")</f>
        <v>Tue</v>
      </c>
      <c r="T2790" s="6">
        <f>ecommerce_dataset_updated[[#This Row],[Final_Price(Rs.) _]]-ecommerce_dataset_updated[[#This Row],['[Final_Price(Rs.)']]]</f>
        <v>-2.4999999999408828E-3</v>
      </c>
      <c r="U2790" s="6" t="b">
        <f xml:space="preserve"> AND(ecommerce_dataset_updated[[#This Row],[Final_Price(Rs.) _]]=ecommerce_dataset_updated[[#This Row],['[Final_Price(Rs.)']]])</f>
        <v>0</v>
      </c>
      <c r="V2790" s="5"/>
    </row>
    <row r="2791" spans="1:22">
      <c r="A2791" t="s">
        <v>10879</v>
      </c>
      <c r="B2791" t="s">
        <v>10880</v>
      </c>
      <c r="C2791" t="s">
        <v>18</v>
      </c>
      <c r="D2791" s="9" t="s">
        <v>10881</v>
      </c>
      <c r="E2791" s="8">
        <f>ecommerce_dataset_updated[[#This Row],[Price (Rs.)]]+0</f>
        <v>479.79</v>
      </c>
      <c r="F2791" s="6" t="s">
        <v>47</v>
      </c>
      <c r="G2791" s="7">
        <f>ecommerce_dataset_updated[[#This Row],[Discount (%)]]+0</f>
        <v>50</v>
      </c>
      <c r="H2791" s="6" t="s">
        <v>10882</v>
      </c>
      <c r="I2791" s="6">
        <f>ecommerce_dataset_updated[[#This Row],['[Price (Rs.)']]]*ecommerce_dataset_updated[[#This Row],['[Discount (%)']]]/100</f>
        <v>239.89500000000001</v>
      </c>
      <c r="J2791" s="6">
        <f>ecommerce_dataset_updated[[#This Row],[Final_Price(Rs.)]]+0</f>
        <v>239.9</v>
      </c>
      <c r="K2791" s="6">
        <f xml:space="preserve"> ecommerce_dataset_updated[[#This Row],['[Price (Rs.)']]]-ecommerce_dataset_updated[[#This Row],[Discount Amount _]]</f>
        <v>239.89500000000001</v>
      </c>
      <c r="L2791" t="s">
        <v>77</v>
      </c>
      <c r="M2791" t="s">
        <v>649</v>
      </c>
      <c r="N2791" s="4" t="s">
        <v>14070</v>
      </c>
      <c r="O2791" s="4" t="s">
        <v>14059</v>
      </c>
      <c r="P2791" s="4" t="s">
        <v>14079</v>
      </c>
      <c r="Q2791" s="5">
        <f>DATE(ecommerce_dataset_updated[[#This Row],[YYYY]],ecommerce_dataset_updated[[#This Row],[MM]],ecommerce_dataset_updated[[#This Row],[DD]])</f>
        <v>45430</v>
      </c>
      <c r="R2791" s="6" t="str">
        <f>TEXT(ecommerce_dataset_updated[[#This Row],['[Purchase_Date']]], "mmm")</f>
        <v>May</v>
      </c>
      <c r="S2791" s="6" t="str">
        <f>TEXT(ecommerce_dataset_updated[[#This Row],['[Purchase_Date']]], "ddd")</f>
        <v>Sat</v>
      </c>
      <c r="T2791" s="6">
        <f>ecommerce_dataset_updated[[#This Row],[Final_Price(Rs.) _]]-ecommerce_dataset_updated[[#This Row],['[Final_Price(Rs.)']]]</f>
        <v>-4.9999999999954525E-3</v>
      </c>
      <c r="U2791" s="6" t="b">
        <f xml:space="preserve"> AND(ecommerce_dataset_updated[[#This Row],[Final_Price(Rs.) _]]=ecommerce_dataset_updated[[#This Row],['[Final_Price(Rs.)']]])</f>
        <v>0</v>
      </c>
      <c r="V2791" s="5"/>
    </row>
    <row r="2792" spans="1:22">
      <c r="A2792" t="s">
        <v>10883</v>
      </c>
      <c r="B2792" t="s">
        <v>10884</v>
      </c>
      <c r="C2792" t="s">
        <v>18</v>
      </c>
      <c r="D2792" s="9" t="s">
        <v>10885</v>
      </c>
      <c r="E2792" s="8">
        <f>ecommerce_dataset_updated[[#This Row],[Price (Rs.)]]+0</f>
        <v>213.66</v>
      </c>
      <c r="F2792" s="6" t="s">
        <v>20</v>
      </c>
      <c r="G2792" s="7">
        <f>ecommerce_dataset_updated[[#This Row],[Discount (%)]]+0</f>
        <v>20</v>
      </c>
      <c r="H2792" s="6" t="s">
        <v>10886</v>
      </c>
      <c r="I2792" s="6">
        <f>ecommerce_dataset_updated[[#This Row],['[Price (Rs.)']]]*ecommerce_dataset_updated[[#This Row],['[Discount (%)']]]/100</f>
        <v>42.731999999999999</v>
      </c>
      <c r="J2792" s="6">
        <f>ecommerce_dataset_updated[[#This Row],[Final_Price(Rs.)]]+0</f>
        <v>170.93</v>
      </c>
      <c r="K2792" s="6">
        <f xml:space="preserve"> ecommerce_dataset_updated[[#This Row],['[Price (Rs.)']]]-ecommerce_dataset_updated[[#This Row],[Discount Amount _]]</f>
        <v>170.928</v>
      </c>
      <c r="L2792" t="s">
        <v>14</v>
      </c>
      <c r="M2792" t="s">
        <v>3823</v>
      </c>
      <c r="N2792" s="4" t="s">
        <v>14055</v>
      </c>
      <c r="O2792" s="4" t="s">
        <v>14053</v>
      </c>
      <c r="P2792" s="4" t="s">
        <v>14079</v>
      </c>
      <c r="Q2792" s="5">
        <f>DATE(ecommerce_dataset_updated[[#This Row],[YYYY]],ecommerce_dataset_updated[[#This Row],[MM]],ecommerce_dataset_updated[[#This Row],[DD]])</f>
        <v>45390</v>
      </c>
      <c r="R2792" s="6" t="str">
        <f>TEXT(ecommerce_dataset_updated[[#This Row],['[Purchase_Date']]], "mmm")</f>
        <v>Apr</v>
      </c>
      <c r="S2792" s="6" t="str">
        <f>TEXT(ecommerce_dataset_updated[[#This Row],['[Purchase_Date']]], "ddd")</f>
        <v>Mon</v>
      </c>
      <c r="T2792" s="6">
        <f>ecommerce_dataset_updated[[#This Row],[Final_Price(Rs.) _]]-ecommerce_dataset_updated[[#This Row],['[Final_Price(Rs.)']]]</f>
        <v>-2.0000000000095497E-3</v>
      </c>
      <c r="U2792" s="6" t="b">
        <f xml:space="preserve"> AND(ecommerce_dataset_updated[[#This Row],[Final_Price(Rs.) _]]=ecommerce_dataset_updated[[#This Row],['[Final_Price(Rs.)']]])</f>
        <v>0</v>
      </c>
      <c r="V2792" s="5"/>
    </row>
    <row r="2793" spans="1:22">
      <c r="A2793" t="s">
        <v>10887</v>
      </c>
      <c r="B2793" t="s">
        <v>10888</v>
      </c>
      <c r="C2793" t="s">
        <v>39</v>
      </c>
      <c r="D2793" s="9" t="s">
        <v>10889</v>
      </c>
      <c r="E2793" s="8">
        <f>ecommerce_dataset_updated[[#This Row],[Price (Rs.)]]+0</f>
        <v>51.2</v>
      </c>
      <c r="F2793" s="6" t="s">
        <v>75</v>
      </c>
      <c r="G2793" s="7">
        <f>ecommerce_dataset_updated[[#This Row],[Discount (%)]]+0</f>
        <v>10</v>
      </c>
      <c r="H2793" s="6" t="s">
        <v>10890</v>
      </c>
      <c r="I2793" s="6">
        <f>ecommerce_dataset_updated[[#This Row],['[Price (Rs.)']]]*ecommerce_dataset_updated[[#This Row],['[Discount (%)']]]/100</f>
        <v>5.12</v>
      </c>
      <c r="J2793" s="6">
        <f>ecommerce_dataset_updated[[#This Row],[Final_Price(Rs.)]]+0</f>
        <v>46.08</v>
      </c>
      <c r="K2793" s="6">
        <f xml:space="preserve"> ecommerce_dataset_updated[[#This Row],['[Price (Rs.)']]]-ecommerce_dataset_updated[[#This Row],[Discount Amount _]]</f>
        <v>46.080000000000005</v>
      </c>
      <c r="L2793" t="s">
        <v>35</v>
      </c>
      <c r="M2793" t="s">
        <v>1909</v>
      </c>
      <c r="N2793" s="4" t="s">
        <v>14065</v>
      </c>
      <c r="O2793" s="4" t="s">
        <v>14051</v>
      </c>
      <c r="P2793" s="4" t="s">
        <v>14079</v>
      </c>
      <c r="Q2793" s="5">
        <f>DATE(ecommerce_dataset_updated[[#This Row],[YYYY]],ecommerce_dataset_updated[[#This Row],[MM]],ecommerce_dataset_updated[[#This Row],[DD]])</f>
        <v>45345</v>
      </c>
      <c r="R2793" s="6" t="str">
        <f>TEXT(ecommerce_dataset_updated[[#This Row],['[Purchase_Date']]], "mmm")</f>
        <v>Feb</v>
      </c>
      <c r="S2793" s="6" t="str">
        <f>TEXT(ecommerce_dataset_updated[[#This Row],['[Purchase_Date']]], "ddd")</f>
        <v>Fri</v>
      </c>
      <c r="T2793" s="6">
        <f>ecommerce_dataset_updated[[#This Row],[Final_Price(Rs.) _]]-ecommerce_dataset_updated[[#This Row],['[Final_Price(Rs.)']]]</f>
        <v>0</v>
      </c>
      <c r="U2793" s="6" t="b">
        <f xml:space="preserve"> AND(ecommerce_dataset_updated[[#This Row],[Final_Price(Rs.) _]]=ecommerce_dataset_updated[[#This Row],['[Final_Price(Rs.)']]])</f>
        <v>1</v>
      </c>
      <c r="V2793" s="5"/>
    </row>
    <row r="2794" spans="1:22">
      <c r="A2794" t="s">
        <v>10891</v>
      </c>
      <c r="B2794" t="s">
        <v>10892</v>
      </c>
      <c r="C2794" t="s">
        <v>32</v>
      </c>
      <c r="D2794" s="9" t="s">
        <v>10893</v>
      </c>
      <c r="E2794" s="8">
        <f>ecommerce_dataset_updated[[#This Row],[Price (Rs.)]]+0</f>
        <v>276.2</v>
      </c>
      <c r="F2794" s="6" t="s">
        <v>53</v>
      </c>
      <c r="G2794" s="7">
        <f>ecommerce_dataset_updated[[#This Row],[Discount (%)]]+0</f>
        <v>5</v>
      </c>
      <c r="H2794" s="6" t="s">
        <v>10894</v>
      </c>
      <c r="I2794" s="6">
        <f>ecommerce_dataset_updated[[#This Row],['[Price (Rs.)']]]*ecommerce_dataset_updated[[#This Row],['[Discount (%)']]]/100</f>
        <v>13.81</v>
      </c>
      <c r="J2794" s="6">
        <f>ecommerce_dataset_updated[[#This Row],[Final_Price(Rs.)]]+0</f>
        <v>262.39</v>
      </c>
      <c r="K2794" s="6">
        <f xml:space="preserve"> ecommerce_dataset_updated[[#This Row],['[Price (Rs.)']]]-ecommerce_dataset_updated[[#This Row],[Discount Amount _]]</f>
        <v>262.39</v>
      </c>
      <c r="L2794" t="s">
        <v>14</v>
      </c>
      <c r="M2794" t="s">
        <v>696</v>
      </c>
      <c r="N2794" s="4" t="s">
        <v>14049</v>
      </c>
      <c r="O2794" s="4" t="s">
        <v>14053</v>
      </c>
      <c r="P2794" s="4" t="s">
        <v>14079</v>
      </c>
      <c r="Q2794" s="5">
        <f>DATE(ecommerce_dataset_updated[[#This Row],[YYYY]],ecommerce_dataset_updated[[#This Row],[MM]],ecommerce_dataset_updated[[#This Row],[DD]])</f>
        <v>45393</v>
      </c>
      <c r="R2794" s="6" t="str">
        <f>TEXT(ecommerce_dataset_updated[[#This Row],['[Purchase_Date']]], "mmm")</f>
        <v>Apr</v>
      </c>
      <c r="S2794" s="6" t="str">
        <f>TEXT(ecommerce_dataset_updated[[#This Row],['[Purchase_Date']]], "ddd")</f>
        <v>Thu</v>
      </c>
      <c r="T2794" s="6">
        <f>ecommerce_dataset_updated[[#This Row],[Final_Price(Rs.) _]]-ecommerce_dataset_updated[[#This Row],['[Final_Price(Rs.)']]]</f>
        <v>0</v>
      </c>
      <c r="U2794" s="6" t="b">
        <f xml:space="preserve"> AND(ecommerce_dataset_updated[[#This Row],[Final_Price(Rs.) _]]=ecommerce_dataset_updated[[#This Row],['[Final_Price(Rs.)']]])</f>
        <v>1</v>
      </c>
      <c r="V2794" s="5"/>
    </row>
    <row r="2795" spans="1:22">
      <c r="A2795" t="s">
        <v>10895</v>
      </c>
      <c r="B2795" t="s">
        <v>10896</v>
      </c>
      <c r="C2795" t="s">
        <v>68</v>
      </c>
      <c r="D2795" s="9" t="s">
        <v>10897</v>
      </c>
      <c r="E2795" s="8">
        <f>ecommerce_dataset_updated[[#This Row],[Price (Rs.)]]+0</f>
        <v>15.48</v>
      </c>
      <c r="F2795" s="6" t="s">
        <v>20</v>
      </c>
      <c r="G2795" s="7">
        <f>ecommerce_dataset_updated[[#This Row],[Discount (%)]]+0</f>
        <v>20</v>
      </c>
      <c r="H2795" s="6" t="s">
        <v>1502</v>
      </c>
      <c r="I2795" s="6">
        <f>ecommerce_dataset_updated[[#This Row],['[Price (Rs.)']]]*ecommerce_dataset_updated[[#This Row],['[Discount (%)']]]/100</f>
        <v>3.0960000000000001</v>
      </c>
      <c r="J2795" s="6">
        <f>ecommerce_dataset_updated[[#This Row],[Final_Price(Rs.)]]+0</f>
        <v>12.38</v>
      </c>
      <c r="K2795" s="6">
        <f xml:space="preserve"> ecommerce_dataset_updated[[#This Row],['[Price (Rs.)']]]-ecommerce_dataset_updated[[#This Row],[Discount Amount _]]</f>
        <v>12.384</v>
      </c>
      <c r="L2795" t="s">
        <v>35</v>
      </c>
      <c r="M2795" t="s">
        <v>339</v>
      </c>
      <c r="N2795" s="4" t="s">
        <v>14070</v>
      </c>
      <c r="O2795" s="4" t="s">
        <v>14067</v>
      </c>
      <c r="P2795" s="4" t="s">
        <v>14079</v>
      </c>
      <c r="Q2795" s="5">
        <f>DATE(ecommerce_dataset_updated[[#This Row],[YYYY]],ecommerce_dataset_updated[[#This Row],[MM]],ecommerce_dataset_updated[[#This Row],[DD]])</f>
        <v>45491</v>
      </c>
      <c r="R2795" s="6" t="str">
        <f>TEXT(ecommerce_dataset_updated[[#This Row],['[Purchase_Date']]], "mmm")</f>
        <v>Jul</v>
      </c>
      <c r="S2795" s="6" t="str">
        <f>TEXT(ecommerce_dataset_updated[[#This Row],['[Purchase_Date']]], "ddd")</f>
        <v>Thu</v>
      </c>
      <c r="T2795" s="6">
        <f>ecommerce_dataset_updated[[#This Row],[Final_Price(Rs.) _]]-ecommerce_dataset_updated[[#This Row],['[Final_Price(Rs.)']]]</f>
        <v>3.9999999999995595E-3</v>
      </c>
      <c r="U2795" s="6" t="b">
        <f xml:space="preserve"> AND(ecommerce_dataset_updated[[#This Row],[Final_Price(Rs.) _]]=ecommerce_dataset_updated[[#This Row],['[Final_Price(Rs.)']]])</f>
        <v>0</v>
      </c>
      <c r="V2795" s="5"/>
    </row>
    <row r="2796" spans="1:22">
      <c r="A2796" t="s">
        <v>10898</v>
      </c>
      <c r="B2796" t="s">
        <v>10899</v>
      </c>
      <c r="C2796" t="s">
        <v>45</v>
      </c>
      <c r="D2796" s="9" t="s">
        <v>10900</v>
      </c>
      <c r="E2796" s="8">
        <f>ecommerce_dataset_updated[[#This Row],[Price (Rs.)]]+0</f>
        <v>278.70999999999998</v>
      </c>
      <c r="F2796" s="6" t="s">
        <v>47</v>
      </c>
      <c r="G2796" s="7">
        <f>ecommerce_dataset_updated[[#This Row],[Discount (%)]]+0</f>
        <v>50</v>
      </c>
      <c r="H2796" s="6" t="s">
        <v>10901</v>
      </c>
      <c r="I2796" s="6">
        <f>ecommerce_dataset_updated[[#This Row],['[Price (Rs.)']]]*ecommerce_dataset_updated[[#This Row],['[Discount (%)']]]/100</f>
        <v>139.35499999999999</v>
      </c>
      <c r="J2796" s="6">
        <f>ecommerce_dataset_updated[[#This Row],[Final_Price(Rs.)]]+0</f>
        <v>139.35</v>
      </c>
      <c r="K2796" s="6">
        <f xml:space="preserve"> ecommerce_dataset_updated[[#This Row],['[Price (Rs.)']]]-ecommerce_dataset_updated[[#This Row],[Discount Amount _]]</f>
        <v>139.35499999999999</v>
      </c>
      <c r="L2796" t="s">
        <v>14</v>
      </c>
      <c r="M2796" t="s">
        <v>1037</v>
      </c>
      <c r="N2796" s="4" t="s">
        <v>20</v>
      </c>
      <c r="O2796" s="4" t="s">
        <v>14052</v>
      </c>
      <c r="P2796" s="4" t="s">
        <v>14079</v>
      </c>
      <c r="Q2796" s="5">
        <f>DATE(ecommerce_dataset_updated[[#This Row],[YYYY]],ecommerce_dataset_updated[[#This Row],[MM]],ecommerce_dataset_updated[[#This Row],[DD]])</f>
        <v>45311</v>
      </c>
      <c r="R2796" s="6" t="str">
        <f>TEXT(ecommerce_dataset_updated[[#This Row],['[Purchase_Date']]], "mmm")</f>
        <v>Jan</v>
      </c>
      <c r="S2796" s="6" t="str">
        <f>TEXT(ecommerce_dataset_updated[[#This Row],['[Purchase_Date']]], "ddd")</f>
        <v>Sat</v>
      </c>
      <c r="T2796" s="6">
        <f>ecommerce_dataset_updated[[#This Row],[Final_Price(Rs.) _]]-ecommerce_dataset_updated[[#This Row],['[Final_Price(Rs.)']]]</f>
        <v>4.9999999999954525E-3</v>
      </c>
      <c r="U2796" s="6" t="b">
        <f xml:space="preserve"> AND(ecommerce_dataset_updated[[#This Row],[Final_Price(Rs.) _]]=ecommerce_dataset_updated[[#This Row],['[Final_Price(Rs.)']]])</f>
        <v>0</v>
      </c>
      <c r="V2796" s="5"/>
    </row>
    <row r="2797" spans="1:22">
      <c r="A2797" t="s">
        <v>10902</v>
      </c>
      <c r="B2797" t="s">
        <v>10903</v>
      </c>
      <c r="C2797" t="s">
        <v>10</v>
      </c>
      <c r="D2797" s="9" t="s">
        <v>10904</v>
      </c>
      <c r="E2797" s="8">
        <f>ecommerce_dataset_updated[[#This Row],[Price (Rs.)]]+0</f>
        <v>289.79000000000002</v>
      </c>
      <c r="F2797" s="6" t="s">
        <v>75</v>
      </c>
      <c r="G2797" s="7">
        <f>ecommerce_dataset_updated[[#This Row],[Discount (%)]]+0</f>
        <v>10</v>
      </c>
      <c r="H2797" s="6" t="s">
        <v>5506</v>
      </c>
      <c r="I2797" s="6">
        <f>ecommerce_dataset_updated[[#This Row],['[Price (Rs.)']]]*ecommerce_dataset_updated[[#This Row],['[Discount (%)']]]/100</f>
        <v>28.978999999999999</v>
      </c>
      <c r="J2797" s="6">
        <f>ecommerce_dataset_updated[[#This Row],[Final_Price(Rs.)]]+0</f>
        <v>260.81</v>
      </c>
      <c r="K2797" s="6">
        <f xml:space="preserve"> ecommerce_dataset_updated[[#This Row],['[Price (Rs.)']]]-ecommerce_dataset_updated[[#This Row],[Discount Amount _]]</f>
        <v>260.81100000000004</v>
      </c>
      <c r="L2797" t="s">
        <v>120</v>
      </c>
      <c r="M2797" t="s">
        <v>569</v>
      </c>
      <c r="N2797" s="4" t="s">
        <v>154</v>
      </c>
      <c r="O2797" s="4" t="s">
        <v>14067</v>
      </c>
      <c r="P2797" s="4" t="s">
        <v>14079</v>
      </c>
      <c r="Q2797" s="5">
        <f>DATE(ecommerce_dataset_updated[[#This Row],[YYYY]],ecommerce_dataset_updated[[#This Row],[MM]],ecommerce_dataset_updated[[#This Row],[DD]])</f>
        <v>45503</v>
      </c>
      <c r="R2797" s="6" t="str">
        <f>TEXT(ecommerce_dataset_updated[[#This Row],['[Purchase_Date']]], "mmm")</f>
        <v>Jul</v>
      </c>
      <c r="S2797" s="6" t="str">
        <f>TEXT(ecommerce_dataset_updated[[#This Row],['[Purchase_Date']]], "ddd")</f>
        <v>Tue</v>
      </c>
      <c r="T2797" s="6">
        <f>ecommerce_dataset_updated[[#This Row],[Final_Price(Rs.) _]]-ecommerce_dataset_updated[[#This Row],['[Final_Price(Rs.)']]]</f>
        <v>1.0000000000331966E-3</v>
      </c>
      <c r="U2797" s="6" t="b">
        <f xml:space="preserve"> AND(ecommerce_dataset_updated[[#This Row],[Final_Price(Rs.) _]]=ecommerce_dataset_updated[[#This Row],['[Final_Price(Rs.)']]])</f>
        <v>0</v>
      </c>
      <c r="V2797" s="5"/>
    </row>
    <row r="2798" spans="1:22">
      <c r="A2798" t="s">
        <v>10905</v>
      </c>
      <c r="B2798" t="s">
        <v>10906</v>
      </c>
      <c r="C2798" t="s">
        <v>39</v>
      </c>
      <c r="D2798" s="9" t="s">
        <v>10907</v>
      </c>
      <c r="E2798" s="8">
        <f>ecommerce_dataset_updated[[#This Row],[Price (Rs.)]]+0</f>
        <v>236.31</v>
      </c>
      <c r="F2798" s="6" t="s">
        <v>20</v>
      </c>
      <c r="G2798" s="7">
        <f>ecommerce_dataset_updated[[#This Row],[Discount (%)]]+0</f>
        <v>20</v>
      </c>
      <c r="H2798" s="6" t="s">
        <v>10908</v>
      </c>
      <c r="I2798" s="6">
        <f>ecommerce_dataset_updated[[#This Row],['[Price (Rs.)']]]*ecommerce_dataset_updated[[#This Row],['[Discount (%)']]]/100</f>
        <v>47.262</v>
      </c>
      <c r="J2798" s="6">
        <f>ecommerce_dataset_updated[[#This Row],[Final_Price(Rs.)]]+0</f>
        <v>189.05</v>
      </c>
      <c r="K2798" s="6">
        <f xml:space="preserve"> ecommerce_dataset_updated[[#This Row],['[Price (Rs.)']]]-ecommerce_dataset_updated[[#This Row],[Discount Amount _]]</f>
        <v>189.048</v>
      </c>
      <c r="L2798" t="s">
        <v>14</v>
      </c>
      <c r="M2798" t="s">
        <v>2091</v>
      </c>
      <c r="N2798" s="4" t="s">
        <v>14068</v>
      </c>
      <c r="O2798" s="4" t="s">
        <v>14057</v>
      </c>
      <c r="P2798" s="4" t="s">
        <v>14079</v>
      </c>
      <c r="Q2798" s="5">
        <f>DATE(ecommerce_dataset_updated[[#This Row],[YYYY]],ecommerce_dataset_updated[[#This Row],[MM]],ecommerce_dataset_updated[[#This Row],[DD]])</f>
        <v>45382</v>
      </c>
      <c r="R2798" s="6" t="str">
        <f>TEXT(ecommerce_dataset_updated[[#This Row],['[Purchase_Date']]], "mmm")</f>
        <v>Mar</v>
      </c>
      <c r="S2798" s="6" t="str">
        <f>TEXT(ecommerce_dataset_updated[[#This Row],['[Purchase_Date']]], "ddd")</f>
        <v>Sun</v>
      </c>
      <c r="T2798" s="6">
        <f>ecommerce_dataset_updated[[#This Row],[Final_Price(Rs.) _]]-ecommerce_dataset_updated[[#This Row],['[Final_Price(Rs.)']]]</f>
        <v>-2.0000000000095497E-3</v>
      </c>
      <c r="U2798" s="6" t="b">
        <f xml:space="preserve"> AND(ecommerce_dataset_updated[[#This Row],[Final_Price(Rs.) _]]=ecommerce_dataset_updated[[#This Row],['[Final_Price(Rs.)']]])</f>
        <v>0</v>
      </c>
      <c r="V2798" s="5"/>
    </row>
    <row r="2799" spans="1:22">
      <c r="A2799" t="s">
        <v>10909</v>
      </c>
      <c r="B2799" t="s">
        <v>10910</v>
      </c>
      <c r="C2799" t="s">
        <v>10</v>
      </c>
      <c r="D2799" s="9" t="s">
        <v>4277</v>
      </c>
      <c r="E2799" s="8">
        <f>ecommerce_dataset_updated[[#This Row],[Price (Rs.)]]+0</f>
        <v>95.58</v>
      </c>
      <c r="F2799" s="6" t="s">
        <v>26</v>
      </c>
      <c r="G2799" s="7">
        <f>ecommerce_dataset_updated[[#This Row],[Discount (%)]]+0</f>
        <v>25</v>
      </c>
      <c r="H2799" s="6" t="s">
        <v>10007</v>
      </c>
      <c r="I2799" s="6">
        <f>ecommerce_dataset_updated[[#This Row],['[Price (Rs.)']]]*ecommerce_dataset_updated[[#This Row],['[Discount (%)']]]/100</f>
        <v>23.895</v>
      </c>
      <c r="J2799" s="6">
        <f>ecommerce_dataset_updated[[#This Row],[Final_Price(Rs.)]]+0</f>
        <v>71.69</v>
      </c>
      <c r="K2799" s="6">
        <f xml:space="preserve"> ecommerce_dataset_updated[[#This Row],['[Price (Rs.)']]]-ecommerce_dataset_updated[[#This Row],[Discount Amount _]]</f>
        <v>71.685000000000002</v>
      </c>
      <c r="L2799" t="s">
        <v>28</v>
      </c>
      <c r="M2799" t="s">
        <v>126</v>
      </c>
      <c r="N2799" s="4" t="s">
        <v>14052</v>
      </c>
      <c r="O2799" s="4" t="s">
        <v>14062</v>
      </c>
      <c r="P2799" s="4" t="s">
        <v>14079</v>
      </c>
      <c r="Q2799" s="5">
        <f>DATE(ecommerce_dataset_updated[[#This Row],[YYYY]],ecommerce_dataset_updated[[#This Row],[MM]],ecommerce_dataset_updated[[#This Row],[DD]])</f>
        <v>45444</v>
      </c>
      <c r="R2799" s="6" t="str">
        <f>TEXT(ecommerce_dataset_updated[[#This Row],['[Purchase_Date']]], "mmm")</f>
        <v>Jun</v>
      </c>
      <c r="S2799" s="6" t="str">
        <f>TEXT(ecommerce_dataset_updated[[#This Row],['[Purchase_Date']]], "ddd")</f>
        <v>Sat</v>
      </c>
      <c r="T2799" s="6">
        <f>ecommerce_dataset_updated[[#This Row],[Final_Price(Rs.) _]]-ecommerce_dataset_updated[[#This Row],['[Final_Price(Rs.)']]]</f>
        <v>-4.9999999999954525E-3</v>
      </c>
      <c r="U2799" s="6" t="b">
        <f xml:space="preserve"> AND(ecommerce_dataset_updated[[#This Row],[Final_Price(Rs.) _]]=ecommerce_dataset_updated[[#This Row],['[Final_Price(Rs.)']]])</f>
        <v>0</v>
      </c>
      <c r="V2799" s="5"/>
    </row>
    <row r="2800" spans="1:22">
      <c r="A2800" t="s">
        <v>10911</v>
      </c>
      <c r="B2800" t="s">
        <v>10912</v>
      </c>
      <c r="C2800" t="s">
        <v>32</v>
      </c>
      <c r="D2800" s="9" t="s">
        <v>10913</v>
      </c>
      <c r="E2800" s="8">
        <f>ecommerce_dataset_updated[[#This Row],[Price (Rs.)]]+0</f>
        <v>420.68</v>
      </c>
      <c r="F2800" s="6" t="s">
        <v>154</v>
      </c>
      <c r="G2800" s="7">
        <f>ecommerce_dataset_updated[[#This Row],[Discount (%)]]+0</f>
        <v>30</v>
      </c>
      <c r="H2800" s="6" t="s">
        <v>10914</v>
      </c>
      <c r="I2800" s="6">
        <f>ecommerce_dataset_updated[[#This Row],['[Price (Rs.)']]]*ecommerce_dataset_updated[[#This Row],['[Discount (%)']]]/100</f>
        <v>126.20399999999999</v>
      </c>
      <c r="J2800" s="6">
        <f>ecommerce_dataset_updated[[#This Row],[Final_Price(Rs.)]]+0</f>
        <v>294.48</v>
      </c>
      <c r="K2800" s="6">
        <f xml:space="preserve"> ecommerce_dataset_updated[[#This Row],['[Price (Rs.)']]]-ecommerce_dataset_updated[[#This Row],[Discount Amount _]]</f>
        <v>294.476</v>
      </c>
      <c r="L2800" t="s">
        <v>35</v>
      </c>
      <c r="M2800" t="s">
        <v>98</v>
      </c>
      <c r="N2800" s="4" t="s">
        <v>20</v>
      </c>
      <c r="O2800" s="4" t="s">
        <v>14062</v>
      </c>
      <c r="P2800" s="4" t="s">
        <v>14079</v>
      </c>
      <c r="Q2800" s="5">
        <f>DATE(ecommerce_dataset_updated[[#This Row],[YYYY]],ecommerce_dataset_updated[[#This Row],[MM]],ecommerce_dataset_updated[[#This Row],[DD]])</f>
        <v>45463</v>
      </c>
      <c r="R2800" s="6" t="str">
        <f>TEXT(ecommerce_dataset_updated[[#This Row],['[Purchase_Date']]], "mmm")</f>
        <v>Jun</v>
      </c>
      <c r="S2800" s="6" t="str">
        <f>TEXT(ecommerce_dataset_updated[[#This Row],['[Purchase_Date']]], "ddd")</f>
        <v>Thu</v>
      </c>
      <c r="T2800" s="6">
        <f>ecommerce_dataset_updated[[#This Row],[Final_Price(Rs.) _]]-ecommerce_dataset_updated[[#This Row],['[Final_Price(Rs.)']]]</f>
        <v>-4.0000000000190994E-3</v>
      </c>
      <c r="U2800" s="6" t="b">
        <f xml:space="preserve"> AND(ecommerce_dataset_updated[[#This Row],[Final_Price(Rs.) _]]=ecommerce_dataset_updated[[#This Row],['[Final_Price(Rs.)']]])</f>
        <v>0</v>
      </c>
      <c r="V2800" s="5"/>
    </row>
    <row r="2801" spans="1:22">
      <c r="A2801" t="s">
        <v>10915</v>
      </c>
      <c r="B2801" t="s">
        <v>10916</v>
      </c>
      <c r="C2801" t="s">
        <v>45</v>
      </c>
      <c r="D2801" s="9" t="s">
        <v>10917</v>
      </c>
      <c r="E2801" s="8">
        <f>ecommerce_dataset_updated[[#This Row],[Price (Rs.)]]+0</f>
        <v>442.05</v>
      </c>
      <c r="F2801" s="6" t="s">
        <v>75</v>
      </c>
      <c r="G2801" s="7">
        <f>ecommerce_dataset_updated[[#This Row],[Discount (%)]]+0</f>
        <v>10</v>
      </c>
      <c r="H2801" s="6" t="s">
        <v>10918</v>
      </c>
      <c r="I2801" s="6">
        <f>ecommerce_dataset_updated[[#This Row],['[Price (Rs.)']]]*ecommerce_dataset_updated[[#This Row],['[Discount (%)']]]/100</f>
        <v>44.204999999999998</v>
      </c>
      <c r="J2801" s="6">
        <f>ecommerce_dataset_updated[[#This Row],[Final_Price(Rs.)]]+0</f>
        <v>397.85</v>
      </c>
      <c r="K2801" s="6">
        <f xml:space="preserve"> ecommerce_dataset_updated[[#This Row],['[Price (Rs.)']]]-ecommerce_dataset_updated[[#This Row],[Discount Amount _]]</f>
        <v>397.84500000000003</v>
      </c>
      <c r="L2801" t="s">
        <v>14</v>
      </c>
      <c r="M2801" t="s">
        <v>1104</v>
      </c>
      <c r="N2801" s="4" t="s">
        <v>14071</v>
      </c>
      <c r="O2801" s="4" t="s">
        <v>75</v>
      </c>
      <c r="P2801" s="4" t="s">
        <v>14079</v>
      </c>
      <c r="Q2801" s="5">
        <f>DATE(ecommerce_dataset_updated[[#This Row],[YYYY]],ecommerce_dataset_updated[[#This Row],[MM]],ecommerce_dataset_updated[[#This Row],[DD]])</f>
        <v>45589</v>
      </c>
      <c r="R2801" s="6" t="str">
        <f>TEXT(ecommerce_dataset_updated[[#This Row],['[Purchase_Date']]], "mmm")</f>
        <v>Oct</v>
      </c>
      <c r="S2801" s="6" t="str">
        <f>TEXT(ecommerce_dataset_updated[[#This Row],['[Purchase_Date']]], "ddd")</f>
        <v>Thu</v>
      </c>
      <c r="T2801" s="6">
        <f>ecommerce_dataset_updated[[#This Row],[Final_Price(Rs.) _]]-ecommerce_dataset_updated[[#This Row],['[Final_Price(Rs.)']]]</f>
        <v>-4.9999999999954525E-3</v>
      </c>
      <c r="U2801" s="6" t="b">
        <f xml:space="preserve"> AND(ecommerce_dataset_updated[[#This Row],[Final_Price(Rs.) _]]=ecommerce_dataset_updated[[#This Row],['[Final_Price(Rs.)']]])</f>
        <v>0</v>
      </c>
      <c r="V2801" s="5"/>
    </row>
    <row r="2802" spans="1:22">
      <c r="A2802" t="s">
        <v>10919</v>
      </c>
      <c r="B2802" t="s">
        <v>10920</v>
      </c>
      <c r="C2802" t="s">
        <v>114</v>
      </c>
      <c r="D2802" s="9" t="s">
        <v>10921</v>
      </c>
      <c r="E2802" s="8">
        <f>ecommerce_dataset_updated[[#This Row],[Price (Rs.)]]+0</f>
        <v>402.29</v>
      </c>
      <c r="F2802" s="6" t="s">
        <v>20</v>
      </c>
      <c r="G2802" s="7">
        <f>ecommerce_dataset_updated[[#This Row],[Discount (%)]]+0</f>
        <v>20</v>
      </c>
      <c r="H2802" s="6" t="s">
        <v>10922</v>
      </c>
      <c r="I2802" s="6">
        <f>ecommerce_dataset_updated[[#This Row],['[Price (Rs.)']]]*ecommerce_dataset_updated[[#This Row],['[Discount (%)']]]/100</f>
        <v>80.457999999999998</v>
      </c>
      <c r="J2802" s="6">
        <f>ecommerce_dataset_updated[[#This Row],[Final_Price(Rs.)]]+0</f>
        <v>321.83</v>
      </c>
      <c r="K2802" s="6">
        <f xml:space="preserve"> ecommerce_dataset_updated[[#This Row],['[Price (Rs.)']]]-ecommerce_dataset_updated[[#This Row],[Discount Amount _]]</f>
        <v>321.83199999999999</v>
      </c>
      <c r="L2802" t="s">
        <v>14</v>
      </c>
      <c r="M2802" t="s">
        <v>1744</v>
      </c>
      <c r="N2802" s="4" t="s">
        <v>14061</v>
      </c>
      <c r="O2802" s="4" t="s">
        <v>14057</v>
      </c>
      <c r="P2802" s="4" t="s">
        <v>14079</v>
      </c>
      <c r="Q2802" s="5">
        <f>DATE(ecommerce_dataset_updated[[#This Row],[YYYY]],ecommerce_dataset_updated[[#This Row],[MM]],ecommerce_dataset_updated[[#This Row],[DD]])</f>
        <v>45372</v>
      </c>
      <c r="R2802" s="6" t="str">
        <f>TEXT(ecommerce_dataset_updated[[#This Row],['[Purchase_Date']]], "mmm")</f>
        <v>Mar</v>
      </c>
      <c r="S2802" s="6" t="str">
        <f>TEXT(ecommerce_dataset_updated[[#This Row],['[Purchase_Date']]], "ddd")</f>
        <v>Thu</v>
      </c>
      <c r="T2802" s="6">
        <f>ecommerce_dataset_updated[[#This Row],[Final_Price(Rs.) _]]-ecommerce_dataset_updated[[#This Row],['[Final_Price(Rs.)']]]</f>
        <v>2.0000000000095497E-3</v>
      </c>
      <c r="U2802" s="6" t="b">
        <f xml:space="preserve"> AND(ecommerce_dataset_updated[[#This Row],[Final_Price(Rs.) _]]=ecommerce_dataset_updated[[#This Row],['[Final_Price(Rs.)']]])</f>
        <v>0</v>
      </c>
      <c r="V2802" s="5"/>
    </row>
    <row r="2803" spans="1:22">
      <c r="A2803" t="s">
        <v>10923</v>
      </c>
      <c r="B2803" t="s">
        <v>10924</v>
      </c>
      <c r="C2803" t="s">
        <v>10</v>
      </c>
      <c r="D2803" s="9" t="s">
        <v>10925</v>
      </c>
      <c r="E2803" s="8">
        <f>ecommerce_dataset_updated[[#This Row],[Price (Rs.)]]+0</f>
        <v>393.54</v>
      </c>
      <c r="F2803" s="6" t="s">
        <v>12</v>
      </c>
      <c r="G2803" s="7">
        <f>ecommerce_dataset_updated[[#This Row],[Discount (%)]]+0</f>
        <v>15</v>
      </c>
      <c r="H2803" s="6" t="s">
        <v>10926</v>
      </c>
      <c r="I2803" s="6">
        <f>ecommerce_dataset_updated[[#This Row],['[Price (Rs.)']]]*ecommerce_dataset_updated[[#This Row],['[Discount (%)']]]/100</f>
        <v>59.031000000000006</v>
      </c>
      <c r="J2803" s="6">
        <f>ecommerce_dataset_updated[[#This Row],[Final_Price(Rs.)]]+0</f>
        <v>334.51</v>
      </c>
      <c r="K2803" s="6">
        <f xml:space="preserve"> ecommerce_dataset_updated[[#This Row],['[Price (Rs.)']]]-ecommerce_dataset_updated[[#This Row],[Discount Amount _]]</f>
        <v>334.50900000000001</v>
      </c>
      <c r="L2803" t="s">
        <v>77</v>
      </c>
      <c r="M2803" t="s">
        <v>2935</v>
      </c>
      <c r="N2803" s="4" t="s">
        <v>2910</v>
      </c>
      <c r="O2803" s="4" t="s">
        <v>14062</v>
      </c>
      <c r="P2803" s="4" t="s">
        <v>14079</v>
      </c>
      <c r="Q2803" s="5">
        <f>DATE(ecommerce_dataset_updated[[#This Row],[YYYY]],ecommerce_dataset_updated[[#This Row],[MM]],ecommerce_dataset_updated[[#This Row],[DD]])</f>
        <v>45457</v>
      </c>
      <c r="R2803" s="6" t="str">
        <f>TEXT(ecommerce_dataset_updated[[#This Row],['[Purchase_Date']]], "mmm")</f>
        <v>Jun</v>
      </c>
      <c r="S2803" s="6" t="str">
        <f>TEXT(ecommerce_dataset_updated[[#This Row],['[Purchase_Date']]], "ddd")</f>
        <v>Fri</v>
      </c>
      <c r="T2803" s="6">
        <f>ecommerce_dataset_updated[[#This Row],[Final_Price(Rs.) _]]-ecommerce_dataset_updated[[#This Row],['[Final_Price(Rs.)']]]</f>
        <v>-9.9999999997635314E-4</v>
      </c>
      <c r="U2803" s="6" t="b">
        <f xml:space="preserve"> AND(ecommerce_dataset_updated[[#This Row],[Final_Price(Rs.) _]]=ecommerce_dataset_updated[[#This Row],['[Final_Price(Rs.)']]])</f>
        <v>0</v>
      </c>
      <c r="V2803" s="5"/>
    </row>
    <row r="2804" spans="1:22">
      <c r="A2804" t="s">
        <v>10927</v>
      </c>
      <c r="B2804" t="s">
        <v>10928</v>
      </c>
      <c r="C2804" t="s">
        <v>114</v>
      </c>
      <c r="D2804" s="9" t="s">
        <v>10929</v>
      </c>
      <c r="E2804" s="8">
        <f>ecommerce_dataset_updated[[#This Row],[Price (Rs.)]]+0</f>
        <v>86</v>
      </c>
      <c r="F2804" s="6" t="s">
        <v>154</v>
      </c>
      <c r="G2804" s="7">
        <f>ecommerce_dataset_updated[[#This Row],[Discount (%)]]+0</f>
        <v>30</v>
      </c>
      <c r="H2804" s="6" t="s">
        <v>10930</v>
      </c>
      <c r="I2804" s="6">
        <f>ecommerce_dataset_updated[[#This Row],['[Price (Rs.)']]]*ecommerce_dataset_updated[[#This Row],['[Discount (%)']]]/100</f>
        <v>25.8</v>
      </c>
      <c r="J2804" s="6">
        <f>ecommerce_dataset_updated[[#This Row],[Final_Price(Rs.)]]+0</f>
        <v>60.2</v>
      </c>
      <c r="K2804" s="6">
        <f xml:space="preserve"> ecommerce_dataset_updated[[#This Row],['[Price (Rs.)']]]-ecommerce_dataset_updated[[#This Row],[Discount Amount _]]</f>
        <v>60.2</v>
      </c>
      <c r="L2804" t="s">
        <v>14</v>
      </c>
      <c r="M2804" t="s">
        <v>319</v>
      </c>
      <c r="N2804" s="4" t="s">
        <v>75</v>
      </c>
      <c r="O2804" s="4" t="s">
        <v>14055</v>
      </c>
      <c r="P2804" s="4" t="s">
        <v>14079</v>
      </c>
      <c r="Q2804" s="5">
        <f>DATE(ecommerce_dataset_updated[[#This Row],[YYYY]],ecommerce_dataset_updated[[#This Row],[MM]],ecommerce_dataset_updated[[#This Row],[DD]])</f>
        <v>45514</v>
      </c>
      <c r="R2804" s="6" t="str">
        <f>TEXT(ecommerce_dataset_updated[[#This Row],['[Purchase_Date']]], "mmm")</f>
        <v>Aug</v>
      </c>
      <c r="S2804" s="6" t="str">
        <f>TEXT(ecommerce_dataset_updated[[#This Row],['[Purchase_Date']]], "ddd")</f>
        <v>Sat</v>
      </c>
      <c r="T2804" s="6">
        <f>ecommerce_dataset_updated[[#This Row],[Final_Price(Rs.) _]]-ecommerce_dataset_updated[[#This Row],['[Final_Price(Rs.)']]]</f>
        <v>0</v>
      </c>
      <c r="U2804" s="6" t="b">
        <f xml:space="preserve"> AND(ecommerce_dataset_updated[[#This Row],[Final_Price(Rs.) _]]=ecommerce_dataset_updated[[#This Row],['[Final_Price(Rs.)']]])</f>
        <v>1</v>
      </c>
      <c r="V2804" s="5"/>
    </row>
    <row r="2805" spans="1:22">
      <c r="A2805" t="s">
        <v>10931</v>
      </c>
      <c r="B2805" t="s">
        <v>10932</v>
      </c>
      <c r="C2805" t="s">
        <v>114</v>
      </c>
      <c r="D2805" s="9" t="s">
        <v>10933</v>
      </c>
      <c r="E2805" s="8">
        <f>ecommerce_dataset_updated[[#This Row],[Price (Rs.)]]+0</f>
        <v>417.54</v>
      </c>
      <c r="F2805" s="6" t="s">
        <v>107</v>
      </c>
      <c r="G2805" s="7">
        <f>ecommerce_dataset_updated[[#This Row],[Discount (%)]]+0</f>
        <v>0</v>
      </c>
      <c r="H2805" s="6" t="s">
        <v>10933</v>
      </c>
      <c r="I2805" s="6">
        <f>ecommerce_dataset_updated[[#This Row],['[Price (Rs.)']]]*ecommerce_dataset_updated[[#This Row],['[Discount (%)']]]/100</f>
        <v>0</v>
      </c>
      <c r="J2805" s="6">
        <f>ecommerce_dataset_updated[[#This Row],[Final_Price(Rs.)]]+0</f>
        <v>417.54</v>
      </c>
      <c r="K2805" s="6">
        <f xml:space="preserve"> ecommerce_dataset_updated[[#This Row],['[Price (Rs.)']]]-ecommerce_dataset_updated[[#This Row],[Discount Amount _]]</f>
        <v>417.54</v>
      </c>
      <c r="L2805" t="s">
        <v>28</v>
      </c>
      <c r="M2805" t="s">
        <v>608</v>
      </c>
      <c r="N2805" s="4" t="s">
        <v>14049</v>
      </c>
      <c r="O2805" s="4" t="s">
        <v>75</v>
      </c>
      <c r="P2805" s="4" t="s">
        <v>14079</v>
      </c>
      <c r="Q2805" s="5">
        <f>DATE(ecommerce_dataset_updated[[#This Row],[YYYY]],ecommerce_dataset_updated[[#This Row],[MM]],ecommerce_dataset_updated[[#This Row],[DD]])</f>
        <v>45576</v>
      </c>
      <c r="R2805" s="6" t="str">
        <f>TEXT(ecommerce_dataset_updated[[#This Row],['[Purchase_Date']]], "mmm")</f>
        <v>Oct</v>
      </c>
      <c r="S2805" s="6" t="str">
        <f>TEXT(ecommerce_dataset_updated[[#This Row],['[Purchase_Date']]], "ddd")</f>
        <v>Fri</v>
      </c>
      <c r="T2805" s="6">
        <f>ecommerce_dataset_updated[[#This Row],[Final_Price(Rs.) _]]-ecommerce_dataset_updated[[#This Row],['[Final_Price(Rs.)']]]</f>
        <v>0</v>
      </c>
      <c r="U2805" s="6" t="b">
        <f xml:space="preserve"> AND(ecommerce_dataset_updated[[#This Row],[Final_Price(Rs.) _]]=ecommerce_dataset_updated[[#This Row],['[Final_Price(Rs.)']]])</f>
        <v>1</v>
      </c>
      <c r="V2805" s="5"/>
    </row>
    <row r="2806" spans="1:22">
      <c r="A2806" t="s">
        <v>10934</v>
      </c>
      <c r="B2806" t="s">
        <v>10935</v>
      </c>
      <c r="C2806" t="s">
        <v>10</v>
      </c>
      <c r="D2806" s="9" t="s">
        <v>10936</v>
      </c>
      <c r="E2806" s="8">
        <f>ecommerce_dataset_updated[[#This Row],[Price (Rs.)]]+0</f>
        <v>273.42</v>
      </c>
      <c r="F2806" s="6" t="s">
        <v>107</v>
      </c>
      <c r="G2806" s="7">
        <f>ecommerce_dataset_updated[[#This Row],[Discount (%)]]+0</f>
        <v>0</v>
      </c>
      <c r="H2806" s="6" t="s">
        <v>10936</v>
      </c>
      <c r="I2806" s="6">
        <f>ecommerce_dataset_updated[[#This Row],['[Price (Rs.)']]]*ecommerce_dataset_updated[[#This Row],['[Discount (%)']]]/100</f>
        <v>0</v>
      </c>
      <c r="J2806" s="6">
        <f>ecommerce_dataset_updated[[#This Row],[Final_Price(Rs.)]]+0</f>
        <v>273.42</v>
      </c>
      <c r="K2806" s="6">
        <f xml:space="preserve"> ecommerce_dataset_updated[[#This Row],['[Price (Rs.)']]]-ecommerce_dataset_updated[[#This Row],[Discount Amount _]]</f>
        <v>273.42</v>
      </c>
      <c r="L2806" t="s">
        <v>28</v>
      </c>
      <c r="M2806" t="s">
        <v>196</v>
      </c>
      <c r="N2806" s="4" t="s">
        <v>14061</v>
      </c>
      <c r="O2806" s="4" t="s">
        <v>14059</v>
      </c>
      <c r="P2806" s="4" t="s">
        <v>14079</v>
      </c>
      <c r="Q2806" s="5">
        <f>DATE(ecommerce_dataset_updated[[#This Row],[YYYY]],ecommerce_dataset_updated[[#This Row],[MM]],ecommerce_dataset_updated[[#This Row],[DD]])</f>
        <v>45433</v>
      </c>
      <c r="R2806" s="6" t="str">
        <f>TEXT(ecommerce_dataset_updated[[#This Row],['[Purchase_Date']]], "mmm")</f>
        <v>May</v>
      </c>
      <c r="S2806" s="6" t="str">
        <f>TEXT(ecommerce_dataset_updated[[#This Row],['[Purchase_Date']]], "ddd")</f>
        <v>Tue</v>
      </c>
      <c r="T2806" s="6">
        <f>ecommerce_dataset_updated[[#This Row],[Final_Price(Rs.) _]]-ecommerce_dataset_updated[[#This Row],['[Final_Price(Rs.)']]]</f>
        <v>0</v>
      </c>
      <c r="U2806" s="6" t="b">
        <f xml:space="preserve"> AND(ecommerce_dataset_updated[[#This Row],[Final_Price(Rs.) _]]=ecommerce_dataset_updated[[#This Row],['[Final_Price(Rs.)']]])</f>
        <v>1</v>
      </c>
      <c r="V2806" s="5"/>
    </row>
    <row r="2807" spans="1:22">
      <c r="A2807" t="s">
        <v>10937</v>
      </c>
      <c r="B2807" t="s">
        <v>10938</v>
      </c>
      <c r="C2807" t="s">
        <v>39</v>
      </c>
      <c r="D2807" s="9" t="s">
        <v>10488</v>
      </c>
      <c r="E2807" s="8">
        <f>ecommerce_dataset_updated[[#This Row],[Price (Rs.)]]+0</f>
        <v>147.84</v>
      </c>
      <c r="F2807" s="6" t="s">
        <v>20</v>
      </c>
      <c r="G2807" s="7">
        <f>ecommerce_dataset_updated[[#This Row],[Discount (%)]]+0</f>
        <v>20</v>
      </c>
      <c r="H2807" s="6" t="s">
        <v>10489</v>
      </c>
      <c r="I2807" s="6">
        <f>ecommerce_dataset_updated[[#This Row],['[Price (Rs.)']]]*ecommerce_dataset_updated[[#This Row],['[Discount (%)']]]/100</f>
        <v>29.568000000000001</v>
      </c>
      <c r="J2807" s="6">
        <f>ecommerce_dataset_updated[[#This Row],[Final_Price(Rs.)]]+0</f>
        <v>118.27</v>
      </c>
      <c r="K2807" s="6">
        <f xml:space="preserve"> ecommerce_dataset_updated[[#This Row],['[Price (Rs.)']]]-ecommerce_dataset_updated[[#This Row],[Discount Amount _]]</f>
        <v>118.27200000000001</v>
      </c>
      <c r="L2807" t="s">
        <v>77</v>
      </c>
      <c r="M2807" t="s">
        <v>166</v>
      </c>
      <c r="N2807" s="4" t="s">
        <v>14059</v>
      </c>
      <c r="O2807" s="4" t="s">
        <v>14055</v>
      </c>
      <c r="P2807" s="4" t="s">
        <v>14079</v>
      </c>
      <c r="Q2807" s="5">
        <f>DATE(ecommerce_dataset_updated[[#This Row],[YYYY]],ecommerce_dataset_updated[[#This Row],[MM]],ecommerce_dataset_updated[[#This Row],[DD]])</f>
        <v>45509</v>
      </c>
      <c r="R2807" s="6" t="str">
        <f>TEXT(ecommerce_dataset_updated[[#This Row],['[Purchase_Date']]], "mmm")</f>
        <v>Aug</v>
      </c>
      <c r="S2807" s="6" t="str">
        <f>TEXT(ecommerce_dataset_updated[[#This Row],['[Purchase_Date']]], "ddd")</f>
        <v>Mon</v>
      </c>
      <c r="T2807" s="6">
        <f>ecommerce_dataset_updated[[#This Row],[Final_Price(Rs.) _]]-ecommerce_dataset_updated[[#This Row],['[Final_Price(Rs.)']]]</f>
        <v>2.0000000000095497E-3</v>
      </c>
      <c r="U2807" s="6" t="b">
        <f xml:space="preserve"> AND(ecommerce_dataset_updated[[#This Row],[Final_Price(Rs.) _]]=ecommerce_dataset_updated[[#This Row],['[Final_Price(Rs.)']]])</f>
        <v>0</v>
      </c>
      <c r="V2807" s="5"/>
    </row>
    <row r="2808" spans="1:22">
      <c r="A2808" t="s">
        <v>10939</v>
      </c>
      <c r="B2808" t="s">
        <v>10940</v>
      </c>
      <c r="C2808" t="s">
        <v>39</v>
      </c>
      <c r="D2808" s="9" t="s">
        <v>10941</v>
      </c>
      <c r="E2808" s="8">
        <f>ecommerce_dataset_updated[[#This Row],[Price (Rs.)]]+0</f>
        <v>365.95</v>
      </c>
      <c r="F2808" s="6" t="s">
        <v>75</v>
      </c>
      <c r="G2808" s="7">
        <f>ecommerce_dataset_updated[[#This Row],[Discount (%)]]+0</f>
        <v>10</v>
      </c>
      <c r="H2808" s="6" t="s">
        <v>10942</v>
      </c>
      <c r="I2808" s="6">
        <f>ecommerce_dataset_updated[[#This Row],['[Price (Rs.)']]]*ecommerce_dataset_updated[[#This Row],['[Discount (%)']]]/100</f>
        <v>36.594999999999999</v>
      </c>
      <c r="J2808" s="6">
        <f>ecommerce_dataset_updated[[#This Row],[Final_Price(Rs.)]]+0</f>
        <v>329.36</v>
      </c>
      <c r="K2808" s="6">
        <f xml:space="preserve"> ecommerce_dataset_updated[[#This Row],['[Price (Rs.)']]]-ecommerce_dataset_updated[[#This Row],[Discount Amount _]]</f>
        <v>329.35500000000002</v>
      </c>
      <c r="L2808" t="s">
        <v>28</v>
      </c>
      <c r="M2808" t="s">
        <v>3329</v>
      </c>
      <c r="N2808" s="4" t="s">
        <v>12</v>
      </c>
      <c r="O2808" s="4" t="s">
        <v>14051</v>
      </c>
      <c r="P2808" s="4" t="s">
        <v>14079</v>
      </c>
      <c r="Q2808" s="5">
        <f>DATE(ecommerce_dataset_updated[[#This Row],[YYYY]],ecommerce_dataset_updated[[#This Row],[MM]],ecommerce_dataset_updated[[#This Row],[DD]])</f>
        <v>45337</v>
      </c>
      <c r="R2808" s="6" t="str">
        <f>TEXT(ecommerce_dataset_updated[[#This Row],['[Purchase_Date']]], "mmm")</f>
        <v>Feb</v>
      </c>
      <c r="S2808" s="6" t="str">
        <f>TEXT(ecommerce_dataset_updated[[#This Row],['[Purchase_Date']]], "ddd")</f>
        <v>Thu</v>
      </c>
      <c r="T2808" s="6">
        <f>ecommerce_dataset_updated[[#This Row],[Final_Price(Rs.) _]]-ecommerce_dataset_updated[[#This Row],['[Final_Price(Rs.)']]]</f>
        <v>-4.9999999999954525E-3</v>
      </c>
      <c r="U2808" s="6" t="b">
        <f xml:space="preserve"> AND(ecommerce_dataset_updated[[#This Row],[Final_Price(Rs.) _]]=ecommerce_dataset_updated[[#This Row],['[Final_Price(Rs.)']]])</f>
        <v>0</v>
      </c>
      <c r="V2808" s="5"/>
    </row>
    <row r="2809" spans="1:22">
      <c r="A2809" t="s">
        <v>10943</v>
      </c>
      <c r="B2809" t="s">
        <v>10944</v>
      </c>
      <c r="C2809" t="s">
        <v>39</v>
      </c>
      <c r="D2809" s="9" t="s">
        <v>899</v>
      </c>
      <c r="E2809" s="8">
        <f>ecommerce_dataset_updated[[#This Row],[Price (Rs.)]]+0</f>
        <v>430.43</v>
      </c>
      <c r="F2809" s="6" t="s">
        <v>47</v>
      </c>
      <c r="G2809" s="7">
        <f>ecommerce_dataset_updated[[#This Row],[Discount (%)]]+0</f>
        <v>50</v>
      </c>
      <c r="H2809" s="6" t="s">
        <v>10945</v>
      </c>
      <c r="I2809" s="6">
        <f>ecommerce_dataset_updated[[#This Row],['[Price (Rs.)']]]*ecommerce_dataset_updated[[#This Row],['[Discount (%)']]]/100</f>
        <v>215.215</v>
      </c>
      <c r="J2809" s="6">
        <f>ecommerce_dataset_updated[[#This Row],[Final_Price(Rs.)]]+0</f>
        <v>215.22</v>
      </c>
      <c r="K2809" s="6">
        <f xml:space="preserve"> ecommerce_dataset_updated[[#This Row],['[Price (Rs.)']]]-ecommerce_dataset_updated[[#This Row],[Discount Amount _]]</f>
        <v>215.215</v>
      </c>
      <c r="L2809" t="s">
        <v>120</v>
      </c>
      <c r="M2809" t="s">
        <v>121</v>
      </c>
      <c r="N2809" s="4" t="s">
        <v>14065</v>
      </c>
      <c r="O2809" s="4" t="s">
        <v>14050</v>
      </c>
      <c r="P2809" s="4" t="s">
        <v>14079</v>
      </c>
      <c r="Q2809" s="5">
        <f>DATE(ecommerce_dataset_updated[[#This Row],[YYYY]],ecommerce_dataset_updated[[#This Row],[MM]],ecommerce_dataset_updated[[#This Row],[DD]])</f>
        <v>45558</v>
      </c>
      <c r="R2809" s="6" t="str">
        <f>TEXT(ecommerce_dataset_updated[[#This Row],['[Purchase_Date']]], "mmm")</f>
        <v>Sep</v>
      </c>
      <c r="S2809" s="6" t="str">
        <f>TEXT(ecommerce_dataset_updated[[#This Row],['[Purchase_Date']]], "ddd")</f>
        <v>Mon</v>
      </c>
      <c r="T2809" s="6">
        <f>ecommerce_dataset_updated[[#This Row],[Final_Price(Rs.) _]]-ecommerce_dataset_updated[[#This Row],['[Final_Price(Rs.)']]]</f>
        <v>-4.9999999999954525E-3</v>
      </c>
      <c r="U2809" s="6" t="b">
        <f xml:space="preserve"> AND(ecommerce_dataset_updated[[#This Row],[Final_Price(Rs.) _]]=ecommerce_dataset_updated[[#This Row],['[Final_Price(Rs.)']]])</f>
        <v>0</v>
      </c>
      <c r="V2809" s="5"/>
    </row>
    <row r="2810" spans="1:22">
      <c r="A2810" t="s">
        <v>10946</v>
      </c>
      <c r="B2810" t="s">
        <v>10947</v>
      </c>
      <c r="C2810" t="s">
        <v>39</v>
      </c>
      <c r="D2810" s="9" t="s">
        <v>10948</v>
      </c>
      <c r="E2810" s="8">
        <f>ecommerce_dataset_updated[[#This Row],[Price (Rs.)]]+0</f>
        <v>229.58</v>
      </c>
      <c r="F2810" s="6" t="s">
        <v>47</v>
      </c>
      <c r="G2810" s="7">
        <f>ecommerce_dataset_updated[[#This Row],[Discount (%)]]+0</f>
        <v>50</v>
      </c>
      <c r="H2810" s="6" t="s">
        <v>10949</v>
      </c>
      <c r="I2810" s="6">
        <f>ecommerce_dataset_updated[[#This Row],['[Price (Rs.)']]]*ecommerce_dataset_updated[[#This Row],['[Discount (%)']]]/100</f>
        <v>114.79</v>
      </c>
      <c r="J2810" s="6">
        <f>ecommerce_dataset_updated[[#This Row],[Final_Price(Rs.)]]+0</f>
        <v>114.79</v>
      </c>
      <c r="K2810" s="6">
        <f xml:space="preserve"> ecommerce_dataset_updated[[#This Row],['[Price (Rs.)']]]-ecommerce_dataset_updated[[#This Row],[Discount Amount _]]</f>
        <v>114.79</v>
      </c>
      <c r="L2810" t="s">
        <v>120</v>
      </c>
      <c r="M2810" t="s">
        <v>234</v>
      </c>
      <c r="N2810" s="4" t="s">
        <v>14063</v>
      </c>
      <c r="O2810" s="4" t="s">
        <v>14059</v>
      </c>
      <c r="P2810" s="4" t="s">
        <v>14079</v>
      </c>
      <c r="Q2810" s="5">
        <f>DATE(ecommerce_dataset_updated[[#This Row],[YYYY]],ecommerce_dataset_updated[[#This Row],[MM]],ecommerce_dataset_updated[[#This Row],[DD]])</f>
        <v>45429</v>
      </c>
      <c r="R2810" s="6" t="str">
        <f>TEXT(ecommerce_dataset_updated[[#This Row],['[Purchase_Date']]], "mmm")</f>
        <v>May</v>
      </c>
      <c r="S2810" s="6" t="str">
        <f>TEXT(ecommerce_dataset_updated[[#This Row],['[Purchase_Date']]], "ddd")</f>
        <v>Fri</v>
      </c>
      <c r="T2810" s="6">
        <f>ecommerce_dataset_updated[[#This Row],[Final_Price(Rs.) _]]-ecommerce_dataset_updated[[#This Row],['[Final_Price(Rs.)']]]</f>
        <v>0</v>
      </c>
      <c r="U2810" s="6" t="b">
        <f xml:space="preserve"> AND(ecommerce_dataset_updated[[#This Row],[Final_Price(Rs.) _]]=ecommerce_dataset_updated[[#This Row],['[Final_Price(Rs.)']]])</f>
        <v>1</v>
      </c>
      <c r="V2810" s="5"/>
    </row>
    <row r="2811" spans="1:22">
      <c r="A2811" t="s">
        <v>10950</v>
      </c>
      <c r="B2811" t="s">
        <v>10951</v>
      </c>
      <c r="C2811" t="s">
        <v>32</v>
      </c>
      <c r="D2811" s="9" t="s">
        <v>10952</v>
      </c>
      <c r="E2811" s="8">
        <f>ecommerce_dataset_updated[[#This Row],[Price (Rs.)]]+0</f>
        <v>83.42</v>
      </c>
      <c r="F2811" s="6" t="s">
        <v>20</v>
      </c>
      <c r="G2811" s="7">
        <f>ecommerce_dataset_updated[[#This Row],[Discount (%)]]+0</f>
        <v>20</v>
      </c>
      <c r="H2811" s="6" t="s">
        <v>10953</v>
      </c>
      <c r="I2811" s="6">
        <f>ecommerce_dataset_updated[[#This Row],['[Price (Rs.)']]]*ecommerce_dataset_updated[[#This Row],['[Discount (%)']]]/100</f>
        <v>16.684000000000001</v>
      </c>
      <c r="J2811" s="6">
        <f>ecommerce_dataset_updated[[#This Row],[Final_Price(Rs.)]]+0</f>
        <v>66.739999999999995</v>
      </c>
      <c r="K2811" s="6">
        <f xml:space="preserve"> ecommerce_dataset_updated[[#This Row],['[Price (Rs.)']]]-ecommerce_dataset_updated[[#This Row],[Discount Amount _]]</f>
        <v>66.736000000000004</v>
      </c>
      <c r="L2811" t="s">
        <v>28</v>
      </c>
      <c r="M2811" t="s">
        <v>2013</v>
      </c>
      <c r="N2811" s="4" t="s">
        <v>14056</v>
      </c>
      <c r="O2811" s="4" t="s">
        <v>14050</v>
      </c>
      <c r="P2811" s="4" t="s">
        <v>14079</v>
      </c>
      <c r="Q2811" s="5">
        <f>DATE(ecommerce_dataset_updated[[#This Row],[YYYY]],ecommerce_dataset_updated[[#This Row],[MM]],ecommerce_dataset_updated[[#This Row],[DD]])</f>
        <v>45563</v>
      </c>
      <c r="R2811" s="6" t="str">
        <f>TEXT(ecommerce_dataset_updated[[#This Row],['[Purchase_Date']]], "mmm")</f>
        <v>Sep</v>
      </c>
      <c r="S2811" s="6" t="str">
        <f>TEXT(ecommerce_dataset_updated[[#This Row],['[Purchase_Date']]], "ddd")</f>
        <v>Sat</v>
      </c>
      <c r="T2811" s="6">
        <f>ecommerce_dataset_updated[[#This Row],[Final_Price(Rs.) _]]-ecommerce_dataset_updated[[#This Row],['[Final_Price(Rs.)']]]</f>
        <v>-3.9999999999906777E-3</v>
      </c>
      <c r="U2811" s="6" t="b">
        <f xml:space="preserve"> AND(ecommerce_dataset_updated[[#This Row],[Final_Price(Rs.) _]]=ecommerce_dataset_updated[[#This Row],['[Final_Price(Rs.)']]])</f>
        <v>0</v>
      </c>
      <c r="V2811" s="5"/>
    </row>
    <row r="2812" spans="1:22">
      <c r="A2812" t="s">
        <v>10954</v>
      </c>
      <c r="B2812" t="s">
        <v>10955</v>
      </c>
      <c r="C2812" t="s">
        <v>39</v>
      </c>
      <c r="D2812" s="9" t="s">
        <v>10956</v>
      </c>
      <c r="E2812" s="8">
        <f>ecommerce_dataset_updated[[#This Row],[Price (Rs.)]]+0</f>
        <v>456.22</v>
      </c>
      <c r="F2812" s="6" t="s">
        <v>53</v>
      </c>
      <c r="G2812" s="7">
        <f>ecommerce_dataset_updated[[#This Row],[Discount (%)]]+0</f>
        <v>5</v>
      </c>
      <c r="H2812" s="6" t="s">
        <v>10957</v>
      </c>
      <c r="I2812" s="6">
        <f>ecommerce_dataset_updated[[#This Row],['[Price (Rs.)']]]*ecommerce_dataset_updated[[#This Row],['[Discount (%)']]]/100</f>
        <v>22.811000000000003</v>
      </c>
      <c r="J2812" s="6">
        <f>ecommerce_dataset_updated[[#This Row],[Final_Price(Rs.)]]+0</f>
        <v>433.41</v>
      </c>
      <c r="K2812" s="6">
        <f xml:space="preserve"> ecommerce_dataset_updated[[#This Row],['[Price (Rs.)']]]-ecommerce_dataset_updated[[#This Row],[Discount Amount _]]</f>
        <v>433.40900000000005</v>
      </c>
      <c r="L2812" t="s">
        <v>77</v>
      </c>
      <c r="M2812" t="s">
        <v>1553</v>
      </c>
      <c r="N2812" s="4" t="s">
        <v>14058</v>
      </c>
      <c r="O2812" s="4" t="s">
        <v>14051</v>
      </c>
      <c r="P2812" s="4" t="s">
        <v>14079</v>
      </c>
      <c r="Q2812" s="5">
        <f>DATE(ecommerce_dataset_updated[[#This Row],[YYYY]],ecommerce_dataset_updated[[#This Row],[MM]],ecommerce_dataset_updated[[#This Row],[DD]])</f>
        <v>45351</v>
      </c>
      <c r="R2812" s="6" t="str">
        <f>TEXT(ecommerce_dataset_updated[[#This Row],['[Purchase_Date']]], "mmm")</f>
        <v>Feb</v>
      </c>
      <c r="S2812" s="6" t="str">
        <f>TEXT(ecommerce_dataset_updated[[#This Row],['[Purchase_Date']]], "ddd")</f>
        <v>Thu</v>
      </c>
      <c r="T2812" s="6">
        <f>ecommerce_dataset_updated[[#This Row],[Final_Price(Rs.) _]]-ecommerce_dataset_updated[[#This Row],['[Final_Price(Rs.)']]]</f>
        <v>-9.9999999997635314E-4</v>
      </c>
      <c r="U2812" s="6" t="b">
        <f xml:space="preserve"> AND(ecommerce_dataset_updated[[#This Row],[Final_Price(Rs.) _]]=ecommerce_dataset_updated[[#This Row],['[Final_Price(Rs.)']]])</f>
        <v>0</v>
      </c>
      <c r="V2812" s="5"/>
    </row>
    <row r="2813" spans="1:22">
      <c r="A2813" t="s">
        <v>10958</v>
      </c>
      <c r="B2813" t="s">
        <v>10959</v>
      </c>
      <c r="C2813" t="s">
        <v>114</v>
      </c>
      <c r="D2813" s="9" t="s">
        <v>10960</v>
      </c>
      <c r="E2813" s="8">
        <f>ecommerce_dataset_updated[[#This Row],[Price (Rs.)]]+0</f>
        <v>219.64</v>
      </c>
      <c r="F2813" s="6" t="s">
        <v>53</v>
      </c>
      <c r="G2813" s="7">
        <f>ecommerce_dataset_updated[[#This Row],[Discount (%)]]+0</f>
        <v>5</v>
      </c>
      <c r="H2813" s="6" t="s">
        <v>10961</v>
      </c>
      <c r="I2813" s="6">
        <f>ecommerce_dataset_updated[[#This Row],['[Price (Rs.)']]]*ecommerce_dataset_updated[[#This Row],['[Discount (%)']]]/100</f>
        <v>10.981999999999998</v>
      </c>
      <c r="J2813" s="6">
        <f>ecommerce_dataset_updated[[#This Row],[Final_Price(Rs.)]]+0</f>
        <v>208.66</v>
      </c>
      <c r="K2813" s="6">
        <f xml:space="preserve"> ecommerce_dataset_updated[[#This Row],['[Price (Rs.)']]]-ecommerce_dataset_updated[[#This Row],[Discount Amount _]]</f>
        <v>208.65799999999999</v>
      </c>
      <c r="L2813" t="s">
        <v>77</v>
      </c>
      <c r="M2813" t="s">
        <v>2031</v>
      </c>
      <c r="N2813" s="4" t="s">
        <v>26</v>
      </c>
      <c r="O2813" s="4" t="s">
        <v>14057</v>
      </c>
      <c r="P2813" s="4" t="s">
        <v>14079</v>
      </c>
      <c r="Q2813" s="5">
        <f>DATE(ecommerce_dataset_updated[[#This Row],[YYYY]],ecommerce_dataset_updated[[#This Row],[MM]],ecommerce_dataset_updated[[#This Row],[DD]])</f>
        <v>45376</v>
      </c>
      <c r="R2813" s="6" t="str">
        <f>TEXT(ecommerce_dataset_updated[[#This Row],['[Purchase_Date']]], "mmm")</f>
        <v>Mar</v>
      </c>
      <c r="S2813" s="6" t="str">
        <f>TEXT(ecommerce_dataset_updated[[#This Row],['[Purchase_Date']]], "ddd")</f>
        <v>Mon</v>
      </c>
      <c r="T2813" s="6">
        <f>ecommerce_dataset_updated[[#This Row],[Final_Price(Rs.) _]]-ecommerce_dataset_updated[[#This Row],['[Final_Price(Rs.)']]]</f>
        <v>-2.0000000000095497E-3</v>
      </c>
      <c r="U2813" s="6" t="b">
        <f xml:space="preserve"> AND(ecommerce_dataset_updated[[#This Row],[Final_Price(Rs.) _]]=ecommerce_dataset_updated[[#This Row],['[Final_Price(Rs.)']]])</f>
        <v>0</v>
      </c>
      <c r="V2813" s="5"/>
    </row>
    <row r="2814" spans="1:22">
      <c r="A2814" t="s">
        <v>10962</v>
      </c>
      <c r="B2814" t="s">
        <v>10963</v>
      </c>
      <c r="C2814" t="s">
        <v>45</v>
      </c>
      <c r="D2814" s="9" t="s">
        <v>10964</v>
      </c>
      <c r="E2814" s="8">
        <f>ecommerce_dataset_updated[[#This Row],[Price (Rs.)]]+0</f>
        <v>312.88</v>
      </c>
      <c r="F2814" s="6" t="s">
        <v>47</v>
      </c>
      <c r="G2814" s="7">
        <f>ecommerce_dataset_updated[[#This Row],[Discount (%)]]+0</f>
        <v>50</v>
      </c>
      <c r="H2814" s="6" t="s">
        <v>10965</v>
      </c>
      <c r="I2814" s="6">
        <f>ecommerce_dataset_updated[[#This Row],['[Price (Rs.)']]]*ecommerce_dataset_updated[[#This Row],['[Discount (%)']]]/100</f>
        <v>156.44</v>
      </c>
      <c r="J2814" s="6">
        <f>ecommerce_dataset_updated[[#This Row],[Final_Price(Rs.)]]+0</f>
        <v>156.44</v>
      </c>
      <c r="K2814" s="6">
        <f xml:space="preserve"> ecommerce_dataset_updated[[#This Row],['[Price (Rs.)']]]-ecommerce_dataset_updated[[#This Row],[Discount Amount _]]</f>
        <v>156.44</v>
      </c>
      <c r="L2814" t="s">
        <v>120</v>
      </c>
      <c r="M2814" t="s">
        <v>1770</v>
      </c>
      <c r="N2814" s="4" t="s">
        <v>14057</v>
      </c>
      <c r="O2814" s="4" t="s">
        <v>14057</v>
      </c>
      <c r="P2814" s="4" t="s">
        <v>14079</v>
      </c>
      <c r="Q2814" s="5">
        <f>DATE(ecommerce_dataset_updated[[#This Row],[YYYY]],ecommerce_dataset_updated[[#This Row],[MM]],ecommerce_dataset_updated[[#This Row],[DD]])</f>
        <v>45354</v>
      </c>
      <c r="R2814" s="6" t="str">
        <f>TEXT(ecommerce_dataset_updated[[#This Row],['[Purchase_Date']]], "mmm")</f>
        <v>Mar</v>
      </c>
      <c r="S2814" s="6" t="str">
        <f>TEXT(ecommerce_dataset_updated[[#This Row],['[Purchase_Date']]], "ddd")</f>
        <v>Sun</v>
      </c>
      <c r="T2814" s="6">
        <f>ecommerce_dataset_updated[[#This Row],[Final_Price(Rs.) _]]-ecommerce_dataset_updated[[#This Row],['[Final_Price(Rs.)']]]</f>
        <v>0</v>
      </c>
      <c r="U2814" s="6" t="b">
        <f xml:space="preserve"> AND(ecommerce_dataset_updated[[#This Row],[Final_Price(Rs.) _]]=ecommerce_dataset_updated[[#This Row],['[Final_Price(Rs.)']]])</f>
        <v>1</v>
      </c>
      <c r="V2814" s="5"/>
    </row>
    <row r="2815" spans="1:22">
      <c r="A2815" t="s">
        <v>10966</v>
      </c>
      <c r="B2815" t="s">
        <v>10967</v>
      </c>
      <c r="C2815" t="s">
        <v>45</v>
      </c>
      <c r="D2815" s="9" t="s">
        <v>10968</v>
      </c>
      <c r="E2815" s="8">
        <f>ecommerce_dataset_updated[[#This Row],[Price (Rs.)]]+0</f>
        <v>437.82</v>
      </c>
      <c r="F2815" s="6" t="s">
        <v>107</v>
      </c>
      <c r="G2815" s="7">
        <f>ecommerce_dataset_updated[[#This Row],[Discount (%)]]+0</f>
        <v>0</v>
      </c>
      <c r="H2815" s="6" t="s">
        <v>10968</v>
      </c>
      <c r="I2815" s="6">
        <f>ecommerce_dataset_updated[[#This Row],['[Price (Rs.)']]]*ecommerce_dataset_updated[[#This Row],['[Discount (%)']]]/100</f>
        <v>0</v>
      </c>
      <c r="J2815" s="6">
        <f>ecommerce_dataset_updated[[#This Row],[Final_Price(Rs.)]]+0</f>
        <v>437.82</v>
      </c>
      <c r="K2815" s="6">
        <f xml:space="preserve"> ecommerce_dataset_updated[[#This Row],['[Price (Rs.)']]]-ecommerce_dataset_updated[[#This Row],[Discount Amount _]]</f>
        <v>437.82</v>
      </c>
      <c r="L2815" t="s">
        <v>28</v>
      </c>
      <c r="M2815" t="s">
        <v>2000</v>
      </c>
      <c r="N2815" s="4" t="s">
        <v>26</v>
      </c>
      <c r="O2815" s="4" t="s">
        <v>14067</v>
      </c>
      <c r="P2815" s="4" t="s">
        <v>14079</v>
      </c>
      <c r="Q2815" s="5">
        <f>DATE(ecommerce_dataset_updated[[#This Row],[YYYY]],ecommerce_dataset_updated[[#This Row],[MM]],ecommerce_dataset_updated[[#This Row],[DD]])</f>
        <v>45498</v>
      </c>
      <c r="R2815" s="6" t="str">
        <f>TEXT(ecommerce_dataset_updated[[#This Row],['[Purchase_Date']]], "mmm")</f>
        <v>Jul</v>
      </c>
      <c r="S2815" s="6" t="str">
        <f>TEXT(ecommerce_dataset_updated[[#This Row],['[Purchase_Date']]], "ddd")</f>
        <v>Thu</v>
      </c>
      <c r="T2815" s="6">
        <f>ecommerce_dataset_updated[[#This Row],[Final_Price(Rs.) _]]-ecommerce_dataset_updated[[#This Row],['[Final_Price(Rs.)']]]</f>
        <v>0</v>
      </c>
      <c r="U2815" s="6" t="b">
        <f xml:space="preserve"> AND(ecommerce_dataset_updated[[#This Row],[Final_Price(Rs.) _]]=ecommerce_dataset_updated[[#This Row],['[Final_Price(Rs.)']]])</f>
        <v>1</v>
      </c>
      <c r="V2815" s="5"/>
    </row>
    <row r="2816" spans="1:22">
      <c r="A2816" t="s">
        <v>10969</v>
      </c>
      <c r="B2816" t="s">
        <v>10970</v>
      </c>
      <c r="C2816" t="s">
        <v>32</v>
      </c>
      <c r="D2816" s="9" t="s">
        <v>10971</v>
      </c>
      <c r="E2816" s="8">
        <f>ecommerce_dataset_updated[[#This Row],[Price (Rs.)]]+0</f>
        <v>171.3</v>
      </c>
      <c r="F2816" s="6" t="s">
        <v>47</v>
      </c>
      <c r="G2816" s="7">
        <f>ecommerce_dataset_updated[[#This Row],[Discount (%)]]+0</f>
        <v>50</v>
      </c>
      <c r="H2816" s="6" t="s">
        <v>7361</v>
      </c>
      <c r="I2816" s="6">
        <f>ecommerce_dataset_updated[[#This Row],['[Price (Rs.)']]]*ecommerce_dataset_updated[[#This Row],['[Discount (%)']]]/100</f>
        <v>85.65</v>
      </c>
      <c r="J2816" s="6">
        <f>ecommerce_dataset_updated[[#This Row],[Final_Price(Rs.)]]+0</f>
        <v>85.65</v>
      </c>
      <c r="K2816" s="6">
        <f xml:space="preserve"> ecommerce_dataset_updated[[#This Row],['[Price (Rs.)']]]-ecommerce_dataset_updated[[#This Row],[Discount Amount _]]</f>
        <v>85.65</v>
      </c>
      <c r="L2816" t="s">
        <v>14</v>
      </c>
      <c r="M2816" t="s">
        <v>1081</v>
      </c>
      <c r="N2816" s="4" t="s">
        <v>12</v>
      </c>
      <c r="O2816" s="4" t="s">
        <v>14049</v>
      </c>
      <c r="P2816" s="4" t="s">
        <v>14079</v>
      </c>
      <c r="Q2816" s="5">
        <f>DATE(ecommerce_dataset_updated[[#This Row],[YYYY]],ecommerce_dataset_updated[[#This Row],[MM]],ecommerce_dataset_updated[[#This Row],[DD]])</f>
        <v>45611</v>
      </c>
      <c r="R2816" s="6" t="str">
        <f>TEXT(ecommerce_dataset_updated[[#This Row],['[Purchase_Date']]], "mmm")</f>
        <v>Nov</v>
      </c>
      <c r="S2816" s="6" t="str">
        <f>TEXT(ecommerce_dataset_updated[[#This Row],['[Purchase_Date']]], "ddd")</f>
        <v>Fri</v>
      </c>
      <c r="T2816" s="6">
        <f>ecommerce_dataset_updated[[#This Row],[Final_Price(Rs.) _]]-ecommerce_dataset_updated[[#This Row],['[Final_Price(Rs.)']]]</f>
        <v>0</v>
      </c>
      <c r="U2816" s="6" t="b">
        <f xml:space="preserve"> AND(ecommerce_dataset_updated[[#This Row],[Final_Price(Rs.) _]]=ecommerce_dataset_updated[[#This Row],['[Final_Price(Rs.)']]])</f>
        <v>1</v>
      </c>
      <c r="V2816" s="5"/>
    </row>
    <row r="2817" spans="1:22">
      <c r="A2817" t="s">
        <v>10972</v>
      </c>
      <c r="B2817" t="s">
        <v>10973</v>
      </c>
      <c r="C2817" t="s">
        <v>32</v>
      </c>
      <c r="D2817" s="9" t="s">
        <v>10974</v>
      </c>
      <c r="E2817" s="8">
        <f>ecommerce_dataset_updated[[#This Row],[Price (Rs.)]]+0</f>
        <v>93.61</v>
      </c>
      <c r="F2817" s="6" t="s">
        <v>154</v>
      </c>
      <c r="G2817" s="7">
        <f>ecommerce_dataset_updated[[#This Row],[Discount (%)]]+0</f>
        <v>30</v>
      </c>
      <c r="H2817" s="6" t="s">
        <v>10975</v>
      </c>
      <c r="I2817" s="6">
        <f>ecommerce_dataset_updated[[#This Row],['[Price (Rs.)']]]*ecommerce_dataset_updated[[#This Row],['[Discount (%)']]]/100</f>
        <v>28.083000000000002</v>
      </c>
      <c r="J2817" s="6">
        <f>ecommerce_dataset_updated[[#This Row],[Final_Price(Rs.)]]+0</f>
        <v>65.53</v>
      </c>
      <c r="K2817" s="6">
        <f xml:space="preserve"> ecommerce_dataset_updated[[#This Row],['[Price (Rs.)']]]-ecommerce_dataset_updated[[#This Row],[Discount Amount _]]</f>
        <v>65.527000000000001</v>
      </c>
      <c r="L2817" t="s">
        <v>77</v>
      </c>
      <c r="M2817" t="s">
        <v>2459</v>
      </c>
      <c r="N2817" s="4" t="s">
        <v>14058</v>
      </c>
      <c r="O2817" s="4" t="s">
        <v>14067</v>
      </c>
      <c r="P2817" s="4" t="s">
        <v>14079</v>
      </c>
      <c r="Q2817" s="5">
        <f>DATE(ecommerce_dataset_updated[[#This Row],[YYYY]],ecommerce_dataset_updated[[#This Row],[MM]],ecommerce_dataset_updated[[#This Row],[DD]])</f>
        <v>45502</v>
      </c>
      <c r="R2817" s="6" t="str">
        <f>TEXT(ecommerce_dataset_updated[[#This Row],['[Purchase_Date']]], "mmm")</f>
        <v>Jul</v>
      </c>
      <c r="S2817" s="6" t="str">
        <f>TEXT(ecommerce_dataset_updated[[#This Row],['[Purchase_Date']]], "ddd")</f>
        <v>Mon</v>
      </c>
      <c r="T2817" s="6">
        <f>ecommerce_dataset_updated[[#This Row],[Final_Price(Rs.) _]]-ecommerce_dataset_updated[[#This Row],['[Final_Price(Rs.)']]]</f>
        <v>-3.0000000000001137E-3</v>
      </c>
      <c r="U2817" s="6" t="b">
        <f xml:space="preserve"> AND(ecommerce_dataset_updated[[#This Row],[Final_Price(Rs.) _]]=ecommerce_dataset_updated[[#This Row],['[Final_Price(Rs.)']]])</f>
        <v>0</v>
      </c>
      <c r="V2817" s="5"/>
    </row>
    <row r="2818" spans="1:22">
      <c r="A2818" t="s">
        <v>10976</v>
      </c>
      <c r="B2818" t="s">
        <v>10977</v>
      </c>
      <c r="C2818" t="s">
        <v>114</v>
      </c>
      <c r="D2818" s="9" t="s">
        <v>10978</v>
      </c>
      <c r="E2818" s="8">
        <f>ecommerce_dataset_updated[[#This Row],[Price (Rs.)]]+0</f>
        <v>24.68</v>
      </c>
      <c r="F2818" s="6" t="s">
        <v>154</v>
      </c>
      <c r="G2818" s="7">
        <f>ecommerce_dataset_updated[[#This Row],[Discount (%)]]+0</f>
        <v>30</v>
      </c>
      <c r="H2818" s="6" t="s">
        <v>10979</v>
      </c>
      <c r="I2818" s="6">
        <f>ecommerce_dataset_updated[[#This Row],['[Price (Rs.)']]]*ecommerce_dataset_updated[[#This Row],['[Discount (%)']]]/100</f>
        <v>7.4039999999999999</v>
      </c>
      <c r="J2818" s="6">
        <f>ecommerce_dataset_updated[[#This Row],[Final_Price(Rs.)]]+0</f>
        <v>17.28</v>
      </c>
      <c r="K2818" s="6">
        <f xml:space="preserve"> ecommerce_dataset_updated[[#This Row],['[Price (Rs.)']]]-ecommerce_dataset_updated[[#This Row],[Discount Amount _]]</f>
        <v>17.276</v>
      </c>
      <c r="L2818" t="s">
        <v>35</v>
      </c>
      <c r="M2818" t="s">
        <v>5927</v>
      </c>
      <c r="N2818" s="4" t="s">
        <v>14062</v>
      </c>
      <c r="O2818" s="4" t="s">
        <v>14067</v>
      </c>
      <c r="P2818" s="4" t="s">
        <v>14079</v>
      </c>
      <c r="Q2818" s="5">
        <f>DATE(ecommerce_dataset_updated[[#This Row],[YYYY]],ecommerce_dataset_updated[[#This Row],[MM]],ecommerce_dataset_updated[[#This Row],[DD]])</f>
        <v>45479</v>
      </c>
      <c r="R2818" s="6" t="str">
        <f>TEXT(ecommerce_dataset_updated[[#This Row],['[Purchase_Date']]], "mmm")</f>
        <v>Jul</v>
      </c>
      <c r="S2818" s="6" t="str">
        <f>TEXT(ecommerce_dataset_updated[[#This Row],['[Purchase_Date']]], "ddd")</f>
        <v>Sat</v>
      </c>
      <c r="T2818" s="6">
        <f>ecommerce_dataset_updated[[#This Row],[Final_Price(Rs.) _]]-ecommerce_dataset_updated[[#This Row],['[Final_Price(Rs.)']]]</f>
        <v>-4.0000000000013358E-3</v>
      </c>
      <c r="U2818" s="6" t="b">
        <f xml:space="preserve"> AND(ecommerce_dataset_updated[[#This Row],[Final_Price(Rs.) _]]=ecommerce_dataset_updated[[#This Row],['[Final_Price(Rs.)']]])</f>
        <v>0</v>
      </c>
      <c r="V2818" s="5"/>
    </row>
    <row r="2819" spans="1:22">
      <c r="A2819" t="s">
        <v>10980</v>
      </c>
      <c r="B2819" t="s">
        <v>10981</v>
      </c>
      <c r="C2819" t="s">
        <v>114</v>
      </c>
      <c r="D2819" s="9" t="s">
        <v>10982</v>
      </c>
      <c r="E2819" s="8">
        <f>ecommerce_dataset_updated[[#This Row],[Price (Rs.)]]+0</f>
        <v>217.03</v>
      </c>
      <c r="F2819" s="6" t="s">
        <v>20</v>
      </c>
      <c r="G2819" s="7">
        <f>ecommerce_dataset_updated[[#This Row],[Discount (%)]]+0</f>
        <v>20</v>
      </c>
      <c r="H2819" s="6" t="s">
        <v>10983</v>
      </c>
      <c r="I2819" s="6">
        <f>ecommerce_dataset_updated[[#This Row],['[Price (Rs.)']]]*ecommerce_dataset_updated[[#This Row],['[Discount (%)']]]/100</f>
        <v>43.406000000000006</v>
      </c>
      <c r="J2819" s="6">
        <f>ecommerce_dataset_updated[[#This Row],[Final_Price(Rs.)]]+0</f>
        <v>173.62</v>
      </c>
      <c r="K2819" s="6">
        <f xml:space="preserve"> ecommerce_dataset_updated[[#This Row],['[Price (Rs.)']]]-ecommerce_dataset_updated[[#This Row],[Discount Amount _]]</f>
        <v>173.624</v>
      </c>
      <c r="L2819" t="s">
        <v>120</v>
      </c>
      <c r="M2819" t="s">
        <v>891</v>
      </c>
      <c r="N2819" s="4" t="s">
        <v>20</v>
      </c>
      <c r="O2819" s="4" t="s">
        <v>75</v>
      </c>
      <c r="P2819" s="4" t="s">
        <v>14079</v>
      </c>
      <c r="Q2819" s="5">
        <f>DATE(ecommerce_dataset_updated[[#This Row],[YYYY]],ecommerce_dataset_updated[[#This Row],[MM]],ecommerce_dataset_updated[[#This Row],[DD]])</f>
        <v>45585</v>
      </c>
      <c r="R2819" s="6" t="str">
        <f>TEXT(ecommerce_dataset_updated[[#This Row],['[Purchase_Date']]], "mmm")</f>
        <v>Oct</v>
      </c>
      <c r="S2819" s="6" t="str">
        <f>TEXT(ecommerce_dataset_updated[[#This Row],['[Purchase_Date']]], "ddd")</f>
        <v>Sun</v>
      </c>
      <c r="T2819" s="6">
        <f>ecommerce_dataset_updated[[#This Row],[Final_Price(Rs.) _]]-ecommerce_dataset_updated[[#This Row],['[Final_Price(Rs.)']]]</f>
        <v>3.9999999999906777E-3</v>
      </c>
      <c r="U2819" s="6" t="b">
        <f xml:space="preserve"> AND(ecommerce_dataset_updated[[#This Row],[Final_Price(Rs.) _]]=ecommerce_dataset_updated[[#This Row],['[Final_Price(Rs.)']]])</f>
        <v>0</v>
      </c>
      <c r="V2819" s="5"/>
    </row>
    <row r="2820" spans="1:22">
      <c r="A2820" t="s">
        <v>10984</v>
      </c>
      <c r="B2820" t="s">
        <v>10985</v>
      </c>
      <c r="C2820" t="s">
        <v>39</v>
      </c>
      <c r="D2820" s="9" t="s">
        <v>10986</v>
      </c>
      <c r="E2820" s="8">
        <f>ecommerce_dataset_updated[[#This Row],[Price (Rs.)]]+0</f>
        <v>425.48</v>
      </c>
      <c r="F2820" s="6" t="s">
        <v>12</v>
      </c>
      <c r="G2820" s="7">
        <f>ecommerce_dataset_updated[[#This Row],[Discount (%)]]+0</f>
        <v>15</v>
      </c>
      <c r="H2820" s="6" t="s">
        <v>10987</v>
      </c>
      <c r="I2820" s="6">
        <f>ecommerce_dataset_updated[[#This Row],['[Price (Rs.)']]]*ecommerce_dataset_updated[[#This Row],['[Discount (%)']]]/100</f>
        <v>63.82200000000001</v>
      </c>
      <c r="J2820" s="6">
        <f>ecommerce_dataset_updated[[#This Row],[Final_Price(Rs.)]]+0</f>
        <v>361.66</v>
      </c>
      <c r="K2820" s="6">
        <f xml:space="preserve"> ecommerce_dataset_updated[[#This Row],['[Price (Rs.)']]]-ecommerce_dataset_updated[[#This Row],[Discount Amount _]]</f>
        <v>361.65800000000002</v>
      </c>
      <c r="L2820" t="s">
        <v>77</v>
      </c>
      <c r="M2820" t="s">
        <v>1177</v>
      </c>
      <c r="N2820" s="4" t="s">
        <v>14066</v>
      </c>
      <c r="O2820" s="4" t="s">
        <v>14059</v>
      </c>
      <c r="P2820" s="4" t="s">
        <v>14079</v>
      </c>
      <c r="Q2820" s="5">
        <f>DATE(ecommerce_dataset_updated[[#This Row],[YYYY]],ecommerce_dataset_updated[[#This Row],[MM]],ecommerce_dataset_updated[[#This Row],[DD]])</f>
        <v>45431</v>
      </c>
      <c r="R2820" s="6" t="str">
        <f>TEXT(ecommerce_dataset_updated[[#This Row],['[Purchase_Date']]], "mmm")</f>
        <v>May</v>
      </c>
      <c r="S2820" s="6" t="str">
        <f>TEXT(ecommerce_dataset_updated[[#This Row],['[Purchase_Date']]], "ddd")</f>
        <v>Sun</v>
      </c>
      <c r="T2820" s="6">
        <f>ecommerce_dataset_updated[[#This Row],[Final_Price(Rs.) _]]-ecommerce_dataset_updated[[#This Row],['[Final_Price(Rs.)']]]</f>
        <v>-2.0000000000095497E-3</v>
      </c>
      <c r="U2820" s="6" t="b">
        <f xml:space="preserve"> AND(ecommerce_dataset_updated[[#This Row],[Final_Price(Rs.) _]]=ecommerce_dataset_updated[[#This Row],['[Final_Price(Rs.)']]])</f>
        <v>0</v>
      </c>
      <c r="V2820" s="5"/>
    </row>
    <row r="2821" spans="1:22">
      <c r="A2821" t="s">
        <v>10988</v>
      </c>
      <c r="B2821" t="s">
        <v>10989</v>
      </c>
      <c r="C2821" t="s">
        <v>114</v>
      </c>
      <c r="D2821" s="9" t="s">
        <v>10990</v>
      </c>
      <c r="E2821" s="8">
        <f>ecommerce_dataset_updated[[#This Row],[Price (Rs.)]]+0</f>
        <v>357.95</v>
      </c>
      <c r="F2821" s="6" t="s">
        <v>47</v>
      </c>
      <c r="G2821" s="7">
        <f>ecommerce_dataset_updated[[#This Row],[Discount (%)]]+0</f>
        <v>50</v>
      </c>
      <c r="H2821" s="6" t="s">
        <v>10991</v>
      </c>
      <c r="I2821" s="6">
        <f>ecommerce_dataset_updated[[#This Row],['[Price (Rs.)']]]*ecommerce_dataset_updated[[#This Row],['[Discount (%)']]]/100</f>
        <v>178.97499999999999</v>
      </c>
      <c r="J2821" s="6">
        <f>ecommerce_dataset_updated[[#This Row],[Final_Price(Rs.)]]+0</f>
        <v>178.97</v>
      </c>
      <c r="K2821" s="6">
        <f xml:space="preserve"> ecommerce_dataset_updated[[#This Row],['[Price (Rs.)']]]-ecommerce_dataset_updated[[#This Row],[Discount Amount _]]</f>
        <v>178.97499999999999</v>
      </c>
      <c r="L2821" t="s">
        <v>77</v>
      </c>
      <c r="M2821" t="s">
        <v>1195</v>
      </c>
      <c r="N2821" s="4" t="s">
        <v>14054</v>
      </c>
      <c r="O2821" s="4" t="s">
        <v>14053</v>
      </c>
      <c r="P2821" s="4" t="s">
        <v>14079</v>
      </c>
      <c r="Q2821" s="5">
        <f>DATE(ecommerce_dataset_updated[[#This Row],[YYYY]],ecommerce_dataset_updated[[#This Row],[MM]],ecommerce_dataset_updated[[#This Row],[DD]])</f>
        <v>45409</v>
      </c>
      <c r="R2821" s="6" t="str">
        <f>TEXT(ecommerce_dataset_updated[[#This Row],['[Purchase_Date']]], "mmm")</f>
        <v>Apr</v>
      </c>
      <c r="S2821" s="6" t="str">
        <f>TEXT(ecommerce_dataset_updated[[#This Row],['[Purchase_Date']]], "ddd")</f>
        <v>Sat</v>
      </c>
      <c r="T2821" s="6">
        <f>ecommerce_dataset_updated[[#This Row],[Final_Price(Rs.) _]]-ecommerce_dataset_updated[[#This Row],['[Final_Price(Rs.)']]]</f>
        <v>4.9999999999954525E-3</v>
      </c>
      <c r="U2821" s="6" t="b">
        <f xml:space="preserve"> AND(ecommerce_dataset_updated[[#This Row],[Final_Price(Rs.) _]]=ecommerce_dataset_updated[[#This Row],['[Final_Price(Rs.)']]])</f>
        <v>0</v>
      </c>
      <c r="V2821" s="5"/>
    </row>
    <row r="2822" spans="1:22">
      <c r="A2822" t="s">
        <v>10992</v>
      </c>
      <c r="B2822" t="s">
        <v>10993</v>
      </c>
      <c r="C2822" t="s">
        <v>68</v>
      </c>
      <c r="D2822" s="9" t="s">
        <v>10994</v>
      </c>
      <c r="E2822" s="8">
        <f>ecommerce_dataset_updated[[#This Row],[Price (Rs.)]]+0</f>
        <v>271.43</v>
      </c>
      <c r="F2822" s="6" t="s">
        <v>47</v>
      </c>
      <c r="G2822" s="7">
        <f>ecommerce_dataset_updated[[#This Row],[Discount (%)]]+0</f>
        <v>50</v>
      </c>
      <c r="H2822" s="6" t="s">
        <v>10995</v>
      </c>
      <c r="I2822" s="6">
        <f>ecommerce_dataset_updated[[#This Row],['[Price (Rs.)']]]*ecommerce_dataset_updated[[#This Row],['[Discount (%)']]]/100</f>
        <v>135.715</v>
      </c>
      <c r="J2822" s="6">
        <f>ecommerce_dataset_updated[[#This Row],[Final_Price(Rs.)]]+0</f>
        <v>135.72</v>
      </c>
      <c r="K2822" s="6">
        <f xml:space="preserve"> ecommerce_dataset_updated[[#This Row],['[Price (Rs.)']]]-ecommerce_dataset_updated[[#This Row],[Discount Amount _]]</f>
        <v>135.715</v>
      </c>
      <c r="L2822" t="s">
        <v>120</v>
      </c>
      <c r="M2822" t="s">
        <v>574</v>
      </c>
      <c r="N2822" s="4" t="s">
        <v>14058</v>
      </c>
      <c r="O2822" s="4" t="s">
        <v>14053</v>
      </c>
      <c r="P2822" s="4" t="s">
        <v>14079</v>
      </c>
      <c r="Q2822" s="5">
        <f>DATE(ecommerce_dataset_updated[[#This Row],[YYYY]],ecommerce_dataset_updated[[#This Row],[MM]],ecommerce_dataset_updated[[#This Row],[DD]])</f>
        <v>45411</v>
      </c>
      <c r="R2822" s="6" t="str">
        <f>TEXT(ecommerce_dataset_updated[[#This Row],['[Purchase_Date']]], "mmm")</f>
        <v>Apr</v>
      </c>
      <c r="S2822" s="6" t="str">
        <f>TEXT(ecommerce_dataset_updated[[#This Row],['[Purchase_Date']]], "ddd")</f>
        <v>Mon</v>
      </c>
      <c r="T2822" s="6">
        <f>ecommerce_dataset_updated[[#This Row],[Final_Price(Rs.) _]]-ecommerce_dataset_updated[[#This Row],['[Final_Price(Rs.)']]]</f>
        <v>-4.9999999999954525E-3</v>
      </c>
      <c r="U2822" s="6" t="b">
        <f xml:space="preserve"> AND(ecommerce_dataset_updated[[#This Row],[Final_Price(Rs.) _]]=ecommerce_dataset_updated[[#This Row],['[Final_Price(Rs.)']]])</f>
        <v>0</v>
      </c>
      <c r="V2822" s="5"/>
    </row>
    <row r="2823" spans="1:22">
      <c r="A2823" t="s">
        <v>10996</v>
      </c>
      <c r="B2823" t="s">
        <v>10997</v>
      </c>
      <c r="C2823" t="s">
        <v>32</v>
      </c>
      <c r="D2823" s="9" t="s">
        <v>10998</v>
      </c>
      <c r="E2823" s="8">
        <f>ecommerce_dataset_updated[[#This Row],[Price (Rs.)]]+0</f>
        <v>24.51</v>
      </c>
      <c r="F2823" s="6" t="s">
        <v>107</v>
      </c>
      <c r="G2823" s="7">
        <f>ecommerce_dataset_updated[[#This Row],[Discount (%)]]+0</f>
        <v>0</v>
      </c>
      <c r="H2823" s="6" t="s">
        <v>10998</v>
      </c>
      <c r="I2823" s="6">
        <f>ecommerce_dataset_updated[[#This Row],['[Price (Rs.)']]]*ecommerce_dataset_updated[[#This Row],['[Discount (%)']]]/100</f>
        <v>0</v>
      </c>
      <c r="J2823" s="6">
        <f>ecommerce_dataset_updated[[#This Row],[Final_Price(Rs.)]]+0</f>
        <v>24.51</v>
      </c>
      <c r="K2823" s="6">
        <f xml:space="preserve"> ecommerce_dataset_updated[[#This Row],['[Price (Rs.)']]]-ecommerce_dataset_updated[[#This Row],[Discount Amount _]]</f>
        <v>24.51</v>
      </c>
      <c r="L2823" t="s">
        <v>28</v>
      </c>
      <c r="M2823" t="s">
        <v>4693</v>
      </c>
      <c r="N2823" s="4" t="s">
        <v>154</v>
      </c>
      <c r="O2823" s="4" t="s">
        <v>14052</v>
      </c>
      <c r="P2823" s="4" t="s">
        <v>14079</v>
      </c>
      <c r="Q2823" s="5">
        <f>DATE(ecommerce_dataset_updated[[#This Row],[YYYY]],ecommerce_dataset_updated[[#This Row],[MM]],ecommerce_dataset_updated[[#This Row],[DD]])</f>
        <v>45321</v>
      </c>
      <c r="R2823" s="6" t="str">
        <f>TEXT(ecommerce_dataset_updated[[#This Row],['[Purchase_Date']]], "mmm")</f>
        <v>Jan</v>
      </c>
      <c r="S2823" s="6" t="str">
        <f>TEXT(ecommerce_dataset_updated[[#This Row],['[Purchase_Date']]], "ddd")</f>
        <v>Tue</v>
      </c>
      <c r="T2823" s="6">
        <f>ecommerce_dataset_updated[[#This Row],[Final_Price(Rs.) _]]-ecommerce_dataset_updated[[#This Row],['[Final_Price(Rs.)']]]</f>
        <v>0</v>
      </c>
      <c r="U2823" s="6" t="b">
        <f xml:space="preserve"> AND(ecommerce_dataset_updated[[#This Row],[Final_Price(Rs.) _]]=ecommerce_dataset_updated[[#This Row],['[Final_Price(Rs.)']]])</f>
        <v>1</v>
      </c>
      <c r="V2823" s="5"/>
    </row>
    <row r="2824" spans="1:22">
      <c r="A2824" t="s">
        <v>10999</v>
      </c>
      <c r="B2824" t="s">
        <v>11000</v>
      </c>
      <c r="C2824" t="s">
        <v>18</v>
      </c>
      <c r="D2824" s="9" t="s">
        <v>11001</v>
      </c>
      <c r="E2824" s="8">
        <f>ecommerce_dataset_updated[[#This Row],[Price (Rs.)]]+0</f>
        <v>430.38</v>
      </c>
      <c r="F2824" s="6" t="s">
        <v>107</v>
      </c>
      <c r="G2824" s="7">
        <f>ecommerce_dataset_updated[[#This Row],[Discount (%)]]+0</f>
        <v>0</v>
      </c>
      <c r="H2824" s="6" t="s">
        <v>11001</v>
      </c>
      <c r="I2824" s="6">
        <f>ecommerce_dataset_updated[[#This Row],['[Price (Rs.)']]]*ecommerce_dataset_updated[[#This Row],['[Discount (%)']]]/100</f>
        <v>0</v>
      </c>
      <c r="J2824" s="6">
        <f>ecommerce_dataset_updated[[#This Row],[Final_Price(Rs.)]]+0</f>
        <v>430.38</v>
      </c>
      <c r="K2824" s="6">
        <f xml:space="preserve"> ecommerce_dataset_updated[[#This Row],['[Price (Rs.)']]]-ecommerce_dataset_updated[[#This Row],[Discount Amount _]]</f>
        <v>430.38</v>
      </c>
      <c r="L2824" t="s">
        <v>35</v>
      </c>
      <c r="M2824" t="s">
        <v>329</v>
      </c>
      <c r="N2824" s="4" t="s">
        <v>14071</v>
      </c>
      <c r="O2824" s="4" t="s">
        <v>14067</v>
      </c>
      <c r="P2824" s="4" t="s">
        <v>14079</v>
      </c>
      <c r="Q2824" s="5">
        <f>DATE(ecommerce_dataset_updated[[#This Row],[YYYY]],ecommerce_dataset_updated[[#This Row],[MM]],ecommerce_dataset_updated[[#This Row],[DD]])</f>
        <v>45497</v>
      </c>
      <c r="R2824" s="6" t="str">
        <f>TEXT(ecommerce_dataset_updated[[#This Row],['[Purchase_Date']]], "mmm")</f>
        <v>Jul</v>
      </c>
      <c r="S2824" s="6" t="str">
        <f>TEXT(ecommerce_dataset_updated[[#This Row],['[Purchase_Date']]], "ddd")</f>
        <v>Wed</v>
      </c>
      <c r="T2824" s="6">
        <f>ecommerce_dataset_updated[[#This Row],[Final_Price(Rs.) _]]-ecommerce_dataset_updated[[#This Row],['[Final_Price(Rs.)']]]</f>
        <v>0</v>
      </c>
      <c r="U2824" s="6" t="b">
        <f xml:space="preserve"> AND(ecommerce_dataset_updated[[#This Row],[Final_Price(Rs.) _]]=ecommerce_dataset_updated[[#This Row],['[Final_Price(Rs.)']]])</f>
        <v>1</v>
      </c>
      <c r="V2824" s="5"/>
    </row>
    <row r="2825" spans="1:22">
      <c r="A2825" t="s">
        <v>11002</v>
      </c>
      <c r="B2825" t="s">
        <v>11003</v>
      </c>
      <c r="C2825" t="s">
        <v>45</v>
      </c>
      <c r="D2825" s="9" t="s">
        <v>11004</v>
      </c>
      <c r="E2825" s="8">
        <f>ecommerce_dataset_updated[[#This Row],[Price (Rs.)]]+0</f>
        <v>399.53</v>
      </c>
      <c r="F2825" s="6" t="s">
        <v>107</v>
      </c>
      <c r="G2825" s="7">
        <f>ecommerce_dataset_updated[[#This Row],[Discount (%)]]+0</f>
        <v>0</v>
      </c>
      <c r="H2825" s="6" t="s">
        <v>11004</v>
      </c>
      <c r="I2825" s="6">
        <f>ecommerce_dataset_updated[[#This Row],['[Price (Rs.)']]]*ecommerce_dataset_updated[[#This Row],['[Discount (%)']]]/100</f>
        <v>0</v>
      </c>
      <c r="J2825" s="6">
        <f>ecommerce_dataset_updated[[#This Row],[Final_Price(Rs.)]]+0</f>
        <v>399.53</v>
      </c>
      <c r="K2825" s="6">
        <f xml:space="preserve"> ecommerce_dataset_updated[[#This Row],['[Price (Rs.)']]]-ecommerce_dataset_updated[[#This Row],[Discount Amount _]]</f>
        <v>399.53</v>
      </c>
      <c r="L2825" t="s">
        <v>35</v>
      </c>
      <c r="M2825" t="s">
        <v>71</v>
      </c>
      <c r="N2825" s="4" t="s">
        <v>14049</v>
      </c>
      <c r="O2825" s="4" t="s">
        <v>14052</v>
      </c>
      <c r="P2825" s="4" t="s">
        <v>14079</v>
      </c>
      <c r="Q2825" s="5">
        <f>DATE(ecommerce_dataset_updated[[#This Row],[YYYY]],ecommerce_dataset_updated[[#This Row],[MM]],ecommerce_dataset_updated[[#This Row],[DD]])</f>
        <v>45302</v>
      </c>
      <c r="R2825" s="6" t="str">
        <f>TEXT(ecommerce_dataset_updated[[#This Row],['[Purchase_Date']]], "mmm")</f>
        <v>Jan</v>
      </c>
      <c r="S2825" s="6" t="str">
        <f>TEXT(ecommerce_dataset_updated[[#This Row],['[Purchase_Date']]], "ddd")</f>
        <v>Thu</v>
      </c>
      <c r="T2825" s="6">
        <f>ecommerce_dataset_updated[[#This Row],[Final_Price(Rs.) _]]-ecommerce_dataset_updated[[#This Row],['[Final_Price(Rs.)']]]</f>
        <v>0</v>
      </c>
      <c r="U2825" s="6" t="b">
        <f xml:space="preserve"> AND(ecommerce_dataset_updated[[#This Row],[Final_Price(Rs.) _]]=ecommerce_dataset_updated[[#This Row],['[Final_Price(Rs.)']]])</f>
        <v>1</v>
      </c>
      <c r="V2825" s="5"/>
    </row>
    <row r="2826" spans="1:22">
      <c r="A2826" t="s">
        <v>11005</v>
      </c>
      <c r="B2826" t="s">
        <v>11006</v>
      </c>
      <c r="C2826" t="s">
        <v>10</v>
      </c>
      <c r="D2826" s="9" t="s">
        <v>11007</v>
      </c>
      <c r="E2826" s="8">
        <f>ecommerce_dataset_updated[[#This Row],[Price (Rs.)]]+0</f>
        <v>491.37</v>
      </c>
      <c r="F2826" s="6" t="s">
        <v>20</v>
      </c>
      <c r="G2826" s="7">
        <f>ecommerce_dataset_updated[[#This Row],[Discount (%)]]+0</f>
        <v>20</v>
      </c>
      <c r="H2826" s="6" t="s">
        <v>8357</v>
      </c>
      <c r="I2826" s="6">
        <f>ecommerce_dataset_updated[[#This Row],['[Price (Rs.)']]]*ecommerce_dataset_updated[[#This Row],['[Discount (%)']]]/100</f>
        <v>98.274000000000001</v>
      </c>
      <c r="J2826" s="6">
        <f>ecommerce_dataset_updated[[#This Row],[Final_Price(Rs.)]]+0</f>
        <v>393.1</v>
      </c>
      <c r="K2826" s="6">
        <f xml:space="preserve"> ecommerce_dataset_updated[[#This Row],['[Price (Rs.)']]]-ecommerce_dataset_updated[[#This Row],[Discount Amount _]]</f>
        <v>393.096</v>
      </c>
      <c r="L2826" t="s">
        <v>120</v>
      </c>
      <c r="M2826" t="s">
        <v>4942</v>
      </c>
      <c r="N2826" s="4" t="s">
        <v>26</v>
      </c>
      <c r="O2826" s="4" t="s">
        <v>14052</v>
      </c>
      <c r="P2826" s="4" t="s">
        <v>14079</v>
      </c>
      <c r="Q2826" s="5">
        <f>DATE(ecommerce_dataset_updated[[#This Row],[YYYY]],ecommerce_dataset_updated[[#This Row],[MM]],ecommerce_dataset_updated[[#This Row],[DD]])</f>
        <v>45316</v>
      </c>
      <c r="R2826" s="6" t="str">
        <f>TEXT(ecommerce_dataset_updated[[#This Row],['[Purchase_Date']]], "mmm")</f>
        <v>Jan</v>
      </c>
      <c r="S2826" s="6" t="str">
        <f>TEXT(ecommerce_dataset_updated[[#This Row],['[Purchase_Date']]], "ddd")</f>
        <v>Thu</v>
      </c>
      <c r="T2826" s="6">
        <f>ecommerce_dataset_updated[[#This Row],[Final_Price(Rs.) _]]-ecommerce_dataset_updated[[#This Row],['[Final_Price(Rs.)']]]</f>
        <v>-4.0000000000190994E-3</v>
      </c>
      <c r="U2826" s="6" t="b">
        <f xml:space="preserve"> AND(ecommerce_dataset_updated[[#This Row],[Final_Price(Rs.) _]]=ecommerce_dataset_updated[[#This Row],['[Final_Price(Rs.)']]])</f>
        <v>0</v>
      </c>
      <c r="V2826" s="5"/>
    </row>
    <row r="2827" spans="1:22">
      <c r="A2827" t="s">
        <v>11008</v>
      </c>
      <c r="B2827" t="s">
        <v>11009</v>
      </c>
      <c r="C2827" t="s">
        <v>68</v>
      </c>
      <c r="D2827" s="9" t="s">
        <v>9747</v>
      </c>
      <c r="E2827" s="8">
        <f>ecommerce_dataset_updated[[#This Row],[Price (Rs.)]]+0</f>
        <v>182.47</v>
      </c>
      <c r="F2827" s="6" t="s">
        <v>75</v>
      </c>
      <c r="G2827" s="7">
        <f>ecommerce_dataset_updated[[#This Row],[Discount (%)]]+0</f>
        <v>10</v>
      </c>
      <c r="H2827" s="6" t="s">
        <v>11010</v>
      </c>
      <c r="I2827" s="6">
        <f>ecommerce_dataset_updated[[#This Row],['[Price (Rs.)']]]*ecommerce_dataset_updated[[#This Row],['[Discount (%)']]]/100</f>
        <v>18.247</v>
      </c>
      <c r="J2827" s="6">
        <f>ecommerce_dataset_updated[[#This Row],[Final_Price(Rs.)]]+0</f>
        <v>164.22</v>
      </c>
      <c r="K2827" s="6">
        <f xml:space="preserve"> ecommerce_dataset_updated[[#This Row],['[Price (Rs.)']]]-ecommerce_dataset_updated[[#This Row],[Discount Amount _]]</f>
        <v>164.22300000000001</v>
      </c>
      <c r="L2827" t="s">
        <v>77</v>
      </c>
      <c r="M2827" t="s">
        <v>995</v>
      </c>
      <c r="N2827" s="4" t="s">
        <v>14049</v>
      </c>
      <c r="O2827" s="4" t="s">
        <v>14059</v>
      </c>
      <c r="P2827" s="4" t="s">
        <v>14079</v>
      </c>
      <c r="Q2827" s="5">
        <f>DATE(ecommerce_dataset_updated[[#This Row],[YYYY]],ecommerce_dataset_updated[[#This Row],[MM]],ecommerce_dataset_updated[[#This Row],[DD]])</f>
        <v>45423</v>
      </c>
      <c r="R2827" s="6" t="str">
        <f>TEXT(ecommerce_dataset_updated[[#This Row],['[Purchase_Date']]], "mmm")</f>
        <v>May</v>
      </c>
      <c r="S2827" s="6" t="str">
        <f>TEXT(ecommerce_dataset_updated[[#This Row],['[Purchase_Date']]], "ddd")</f>
        <v>Sat</v>
      </c>
      <c r="T2827" s="6">
        <f>ecommerce_dataset_updated[[#This Row],[Final_Price(Rs.) _]]-ecommerce_dataset_updated[[#This Row],['[Final_Price(Rs.)']]]</f>
        <v>3.0000000000143245E-3</v>
      </c>
      <c r="U2827" s="6" t="b">
        <f xml:space="preserve"> AND(ecommerce_dataset_updated[[#This Row],[Final_Price(Rs.) _]]=ecommerce_dataset_updated[[#This Row],['[Final_Price(Rs.)']]])</f>
        <v>0</v>
      </c>
      <c r="V2827" s="5"/>
    </row>
    <row r="2828" spans="1:22">
      <c r="A2828" t="s">
        <v>11011</v>
      </c>
      <c r="B2828" t="s">
        <v>11012</v>
      </c>
      <c r="C2828" t="s">
        <v>18</v>
      </c>
      <c r="D2828" s="9" t="s">
        <v>11013</v>
      </c>
      <c r="E2828" s="8">
        <f>ecommerce_dataset_updated[[#This Row],[Price (Rs.)]]+0</f>
        <v>352.7</v>
      </c>
      <c r="F2828" s="6" t="s">
        <v>75</v>
      </c>
      <c r="G2828" s="7">
        <f>ecommerce_dataset_updated[[#This Row],[Discount (%)]]+0</f>
        <v>10</v>
      </c>
      <c r="H2828" s="6" t="s">
        <v>11014</v>
      </c>
      <c r="I2828" s="6">
        <f>ecommerce_dataset_updated[[#This Row],['[Price (Rs.)']]]*ecommerce_dataset_updated[[#This Row],['[Discount (%)']]]/100</f>
        <v>35.270000000000003</v>
      </c>
      <c r="J2828" s="6">
        <f>ecommerce_dataset_updated[[#This Row],[Final_Price(Rs.)]]+0</f>
        <v>317.43</v>
      </c>
      <c r="K2828" s="6">
        <f xml:space="preserve"> ecommerce_dataset_updated[[#This Row],['[Price (Rs.)']]]-ecommerce_dataset_updated[[#This Row],[Discount Amount _]]</f>
        <v>317.43</v>
      </c>
      <c r="L2828" t="s">
        <v>35</v>
      </c>
      <c r="M2828" t="s">
        <v>1019</v>
      </c>
      <c r="N2828" s="4" t="s">
        <v>14072</v>
      </c>
      <c r="O2828" s="4" t="s">
        <v>75</v>
      </c>
      <c r="P2828" s="4" t="s">
        <v>14079</v>
      </c>
      <c r="Q2828" s="5">
        <f>DATE(ecommerce_dataset_updated[[#This Row],[YYYY]],ecommerce_dataset_updated[[#This Row],[MM]],ecommerce_dataset_updated[[#This Row],[DD]])</f>
        <v>45581</v>
      </c>
      <c r="R2828" s="6" t="str">
        <f>TEXT(ecommerce_dataset_updated[[#This Row],['[Purchase_Date']]], "mmm")</f>
        <v>Oct</v>
      </c>
      <c r="S2828" s="6" t="str">
        <f>TEXT(ecommerce_dataset_updated[[#This Row],['[Purchase_Date']]], "ddd")</f>
        <v>Wed</v>
      </c>
      <c r="T2828" s="6">
        <f>ecommerce_dataset_updated[[#This Row],[Final_Price(Rs.) _]]-ecommerce_dataset_updated[[#This Row],['[Final_Price(Rs.)']]]</f>
        <v>0</v>
      </c>
      <c r="U2828" s="6" t="b">
        <f xml:space="preserve"> AND(ecommerce_dataset_updated[[#This Row],[Final_Price(Rs.) _]]=ecommerce_dataset_updated[[#This Row],['[Final_Price(Rs.)']]])</f>
        <v>1</v>
      </c>
      <c r="V2828" s="5"/>
    </row>
    <row r="2829" spans="1:22">
      <c r="A2829" t="s">
        <v>11015</v>
      </c>
      <c r="B2829" t="s">
        <v>11016</v>
      </c>
      <c r="C2829" t="s">
        <v>114</v>
      </c>
      <c r="D2829" s="9" t="s">
        <v>11017</v>
      </c>
      <c r="E2829" s="8">
        <f>ecommerce_dataset_updated[[#This Row],[Price (Rs.)]]+0</f>
        <v>252.82</v>
      </c>
      <c r="F2829" s="6" t="s">
        <v>53</v>
      </c>
      <c r="G2829" s="7">
        <f>ecommerce_dataset_updated[[#This Row],[Discount (%)]]+0</f>
        <v>5</v>
      </c>
      <c r="H2829" s="6" t="s">
        <v>11018</v>
      </c>
      <c r="I2829" s="6">
        <f>ecommerce_dataset_updated[[#This Row],['[Price (Rs.)']]]*ecommerce_dataset_updated[[#This Row],['[Discount (%)']]]/100</f>
        <v>12.640999999999998</v>
      </c>
      <c r="J2829" s="6">
        <f>ecommerce_dataset_updated[[#This Row],[Final_Price(Rs.)]]+0</f>
        <v>240.18</v>
      </c>
      <c r="K2829" s="6">
        <f xml:space="preserve"> ecommerce_dataset_updated[[#This Row],['[Price (Rs.)']]]-ecommerce_dataset_updated[[#This Row],[Discount Amount _]]</f>
        <v>240.179</v>
      </c>
      <c r="L2829" t="s">
        <v>120</v>
      </c>
      <c r="M2829" t="s">
        <v>1643</v>
      </c>
      <c r="N2829" s="4" t="s">
        <v>14062</v>
      </c>
      <c r="O2829" s="4" t="s">
        <v>14053</v>
      </c>
      <c r="P2829" s="4" t="s">
        <v>14079</v>
      </c>
      <c r="Q2829" s="5">
        <f>DATE(ecommerce_dataset_updated[[#This Row],[YYYY]],ecommerce_dataset_updated[[#This Row],[MM]],ecommerce_dataset_updated[[#This Row],[DD]])</f>
        <v>45388</v>
      </c>
      <c r="R2829" s="6" t="str">
        <f>TEXT(ecommerce_dataset_updated[[#This Row],['[Purchase_Date']]], "mmm")</f>
        <v>Apr</v>
      </c>
      <c r="S2829" s="6" t="str">
        <f>TEXT(ecommerce_dataset_updated[[#This Row],['[Purchase_Date']]], "ddd")</f>
        <v>Sat</v>
      </c>
      <c r="T2829" s="6">
        <f>ecommerce_dataset_updated[[#This Row],[Final_Price(Rs.) _]]-ecommerce_dataset_updated[[#This Row],['[Final_Price(Rs.)']]]</f>
        <v>-1.0000000000047748E-3</v>
      </c>
      <c r="U2829" s="6" t="b">
        <f xml:space="preserve"> AND(ecommerce_dataset_updated[[#This Row],[Final_Price(Rs.) _]]=ecommerce_dataset_updated[[#This Row],['[Final_Price(Rs.)']]])</f>
        <v>0</v>
      </c>
      <c r="V2829" s="5"/>
    </row>
    <row r="2830" spans="1:22">
      <c r="A2830" t="s">
        <v>11019</v>
      </c>
      <c r="B2830" t="s">
        <v>11020</v>
      </c>
      <c r="C2830" t="s">
        <v>114</v>
      </c>
      <c r="D2830" s="9" t="s">
        <v>11021</v>
      </c>
      <c r="E2830" s="8">
        <f>ecommerce_dataset_updated[[#This Row],[Price (Rs.)]]+0</f>
        <v>478.35</v>
      </c>
      <c r="F2830" s="6" t="s">
        <v>75</v>
      </c>
      <c r="G2830" s="7">
        <f>ecommerce_dataset_updated[[#This Row],[Discount (%)]]+0</f>
        <v>10</v>
      </c>
      <c r="H2830" s="6" t="s">
        <v>11022</v>
      </c>
      <c r="I2830" s="6">
        <f>ecommerce_dataset_updated[[#This Row],['[Price (Rs.)']]]*ecommerce_dataset_updated[[#This Row],['[Discount (%)']]]/100</f>
        <v>47.835000000000001</v>
      </c>
      <c r="J2830" s="6">
        <f>ecommerce_dataset_updated[[#This Row],[Final_Price(Rs.)]]+0</f>
        <v>430.52</v>
      </c>
      <c r="K2830" s="6">
        <f xml:space="preserve"> ecommerce_dataset_updated[[#This Row],['[Price (Rs.)']]]-ecommerce_dataset_updated[[#This Row],[Discount Amount _]]</f>
        <v>430.51500000000004</v>
      </c>
      <c r="L2830" t="s">
        <v>120</v>
      </c>
      <c r="M2830" t="s">
        <v>4431</v>
      </c>
      <c r="N2830" s="4" t="s">
        <v>14066</v>
      </c>
      <c r="O2830" s="4" t="s">
        <v>14051</v>
      </c>
      <c r="P2830" s="4" t="s">
        <v>14079</v>
      </c>
      <c r="Q2830" s="5">
        <f>DATE(ecommerce_dataset_updated[[#This Row],[YYYY]],ecommerce_dataset_updated[[#This Row],[MM]],ecommerce_dataset_updated[[#This Row],[DD]])</f>
        <v>45341</v>
      </c>
      <c r="R2830" s="6" t="str">
        <f>TEXT(ecommerce_dataset_updated[[#This Row],['[Purchase_Date']]], "mmm")</f>
        <v>Feb</v>
      </c>
      <c r="S2830" s="6" t="str">
        <f>TEXT(ecommerce_dataset_updated[[#This Row],['[Purchase_Date']]], "ddd")</f>
        <v>Mon</v>
      </c>
      <c r="T2830" s="6">
        <f>ecommerce_dataset_updated[[#This Row],[Final_Price(Rs.) _]]-ecommerce_dataset_updated[[#This Row],['[Final_Price(Rs.)']]]</f>
        <v>-4.9999999999386091E-3</v>
      </c>
      <c r="U2830" s="6" t="b">
        <f xml:space="preserve"> AND(ecommerce_dataset_updated[[#This Row],[Final_Price(Rs.) _]]=ecommerce_dataset_updated[[#This Row],['[Final_Price(Rs.)']]])</f>
        <v>0</v>
      </c>
      <c r="V2830" s="5"/>
    </row>
    <row r="2831" spans="1:22">
      <c r="A2831" t="s">
        <v>11023</v>
      </c>
      <c r="B2831" t="s">
        <v>11024</v>
      </c>
      <c r="C2831" t="s">
        <v>39</v>
      </c>
      <c r="D2831" s="9" t="s">
        <v>11025</v>
      </c>
      <c r="E2831" s="8">
        <f>ecommerce_dataset_updated[[#This Row],[Price (Rs.)]]+0</f>
        <v>389.25</v>
      </c>
      <c r="F2831" s="6" t="s">
        <v>12</v>
      </c>
      <c r="G2831" s="7">
        <f>ecommerce_dataset_updated[[#This Row],[Discount (%)]]+0</f>
        <v>15</v>
      </c>
      <c r="H2831" s="6" t="s">
        <v>11026</v>
      </c>
      <c r="I2831" s="6">
        <f>ecommerce_dataset_updated[[#This Row],['[Price (Rs.)']]]*ecommerce_dataset_updated[[#This Row],['[Discount (%)']]]/100</f>
        <v>58.387500000000003</v>
      </c>
      <c r="J2831" s="6">
        <f>ecommerce_dataset_updated[[#This Row],[Final_Price(Rs.)]]+0</f>
        <v>330.86</v>
      </c>
      <c r="K2831" s="6">
        <f xml:space="preserve"> ecommerce_dataset_updated[[#This Row],['[Price (Rs.)']]]-ecommerce_dataset_updated[[#This Row],[Discount Amount _]]</f>
        <v>330.86250000000001</v>
      </c>
      <c r="L2831" t="s">
        <v>14</v>
      </c>
      <c r="M2831" t="s">
        <v>1949</v>
      </c>
      <c r="N2831" s="4" t="s">
        <v>20</v>
      </c>
      <c r="O2831" s="4" t="s">
        <v>14055</v>
      </c>
      <c r="P2831" s="4" t="s">
        <v>14079</v>
      </c>
      <c r="Q2831" s="5">
        <f>DATE(ecommerce_dataset_updated[[#This Row],[YYYY]],ecommerce_dataset_updated[[#This Row],[MM]],ecommerce_dataset_updated[[#This Row],[DD]])</f>
        <v>45524</v>
      </c>
      <c r="R2831" s="6" t="str">
        <f>TEXT(ecommerce_dataset_updated[[#This Row],['[Purchase_Date']]], "mmm")</f>
        <v>Aug</v>
      </c>
      <c r="S2831" s="6" t="str">
        <f>TEXT(ecommerce_dataset_updated[[#This Row],['[Purchase_Date']]], "ddd")</f>
        <v>Tue</v>
      </c>
      <c r="T2831" s="6">
        <f>ecommerce_dataset_updated[[#This Row],[Final_Price(Rs.) _]]-ecommerce_dataset_updated[[#This Row],['[Final_Price(Rs.)']]]</f>
        <v>2.4999999999977263E-3</v>
      </c>
      <c r="U2831" s="6" t="b">
        <f xml:space="preserve"> AND(ecommerce_dataset_updated[[#This Row],[Final_Price(Rs.) _]]=ecommerce_dataset_updated[[#This Row],['[Final_Price(Rs.)']]])</f>
        <v>0</v>
      </c>
      <c r="V2831" s="5"/>
    </row>
    <row r="2832" spans="1:22">
      <c r="A2832" t="s">
        <v>11027</v>
      </c>
      <c r="B2832" t="s">
        <v>11028</v>
      </c>
      <c r="C2832" t="s">
        <v>10</v>
      </c>
      <c r="D2832" s="9" t="s">
        <v>3411</v>
      </c>
      <c r="E2832" s="8">
        <f>ecommerce_dataset_updated[[#This Row],[Price (Rs.)]]+0</f>
        <v>233.66</v>
      </c>
      <c r="F2832" s="6" t="s">
        <v>20</v>
      </c>
      <c r="G2832" s="7">
        <f>ecommerce_dataset_updated[[#This Row],[Discount (%)]]+0</f>
        <v>20</v>
      </c>
      <c r="H2832" s="6" t="s">
        <v>11029</v>
      </c>
      <c r="I2832" s="6">
        <f>ecommerce_dataset_updated[[#This Row],['[Price (Rs.)']]]*ecommerce_dataset_updated[[#This Row],['[Discount (%)']]]/100</f>
        <v>46.731999999999999</v>
      </c>
      <c r="J2832" s="6">
        <f>ecommerce_dataset_updated[[#This Row],[Final_Price(Rs.)]]+0</f>
        <v>186.93</v>
      </c>
      <c r="K2832" s="6">
        <f xml:space="preserve"> ecommerce_dataset_updated[[#This Row],['[Price (Rs.)']]]-ecommerce_dataset_updated[[#This Row],[Discount Amount _]]</f>
        <v>186.928</v>
      </c>
      <c r="L2832" t="s">
        <v>77</v>
      </c>
      <c r="M2832" t="s">
        <v>3231</v>
      </c>
      <c r="N2832" s="4" t="s">
        <v>14059</v>
      </c>
      <c r="O2832" s="4" t="s">
        <v>14057</v>
      </c>
      <c r="P2832" s="4" t="s">
        <v>14079</v>
      </c>
      <c r="Q2832" s="5">
        <f>DATE(ecommerce_dataset_updated[[#This Row],[YYYY]],ecommerce_dataset_updated[[#This Row],[MM]],ecommerce_dataset_updated[[#This Row],[DD]])</f>
        <v>45356</v>
      </c>
      <c r="R2832" s="6" t="str">
        <f>TEXT(ecommerce_dataset_updated[[#This Row],['[Purchase_Date']]], "mmm")</f>
        <v>Mar</v>
      </c>
      <c r="S2832" s="6" t="str">
        <f>TEXT(ecommerce_dataset_updated[[#This Row],['[Purchase_Date']]], "ddd")</f>
        <v>Tue</v>
      </c>
      <c r="T2832" s="6">
        <f>ecommerce_dataset_updated[[#This Row],[Final_Price(Rs.) _]]-ecommerce_dataset_updated[[#This Row],['[Final_Price(Rs.)']]]</f>
        <v>-2.0000000000095497E-3</v>
      </c>
      <c r="U2832" s="6" t="b">
        <f xml:space="preserve"> AND(ecommerce_dataset_updated[[#This Row],[Final_Price(Rs.) _]]=ecommerce_dataset_updated[[#This Row],['[Final_Price(Rs.)']]])</f>
        <v>0</v>
      </c>
      <c r="V2832" s="5"/>
    </row>
    <row r="2833" spans="1:22">
      <c r="A2833" t="s">
        <v>11030</v>
      </c>
      <c r="B2833" t="s">
        <v>11031</v>
      </c>
      <c r="C2833" t="s">
        <v>10</v>
      </c>
      <c r="D2833" s="9" t="s">
        <v>11032</v>
      </c>
      <c r="E2833" s="8">
        <f>ecommerce_dataset_updated[[#This Row],[Price (Rs.)]]+0</f>
        <v>155.04</v>
      </c>
      <c r="F2833" s="6" t="s">
        <v>20</v>
      </c>
      <c r="G2833" s="7">
        <f>ecommerce_dataset_updated[[#This Row],[Discount (%)]]+0</f>
        <v>20</v>
      </c>
      <c r="H2833" s="6" t="s">
        <v>3261</v>
      </c>
      <c r="I2833" s="6">
        <f>ecommerce_dataset_updated[[#This Row],['[Price (Rs.)']]]*ecommerce_dataset_updated[[#This Row],['[Discount (%)']]]/100</f>
        <v>31.007999999999996</v>
      </c>
      <c r="J2833" s="6">
        <f>ecommerce_dataset_updated[[#This Row],[Final_Price(Rs.)]]+0</f>
        <v>124.03</v>
      </c>
      <c r="K2833" s="6">
        <f xml:space="preserve"> ecommerce_dataset_updated[[#This Row],['[Price (Rs.)']]]-ecommerce_dataset_updated[[#This Row],[Discount Amount _]]</f>
        <v>124.032</v>
      </c>
      <c r="L2833" t="s">
        <v>77</v>
      </c>
      <c r="M2833" t="s">
        <v>1109</v>
      </c>
      <c r="N2833" s="4" t="s">
        <v>14064</v>
      </c>
      <c r="O2833" s="4" t="s">
        <v>14055</v>
      </c>
      <c r="P2833" s="4" t="s">
        <v>14079</v>
      </c>
      <c r="Q2833" s="5">
        <f>DATE(ecommerce_dataset_updated[[#This Row],[YYYY]],ecommerce_dataset_updated[[#This Row],[MM]],ecommerce_dataset_updated[[#This Row],[DD]])</f>
        <v>45517</v>
      </c>
      <c r="R2833" s="6" t="str">
        <f>TEXT(ecommerce_dataset_updated[[#This Row],['[Purchase_Date']]], "mmm")</f>
        <v>Aug</v>
      </c>
      <c r="S2833" s="6" t="str">
        <f>TEXT(ecommerce_dataset_updated[[#This Row],['[Purchase_Date']]], "ddd")</f>
        <v>Tue</v>
      </c>
      <c r="T2833" s="6">
        <f>ecommerce_dataset_updated[[#This Row],[Final_Price(Rs.) _]]-ecommerce_dataset_updated[[#This Row],['[Final_Price(Rs.)']]]</f>
        <v>1.9999999999953388E-3</v>
      </c>
      <c r="U2833" s="6" t="b">
        <f xml:space="preserve"> AND(ecommerce_dataset_updated[[#This Row],[Final_Price(Rs.) _]]=ecommerce_dataset_updated[[#This Row],['[Final_Price(Rs.)']]])</f>
        <v>0</v>
      </c>
      <c r="V2833" s="5"/>
    </row>
    <row r="2834" spans="1:22">
      <c r="A2834" t="s">
        <v>11033</v>
      </c>
      <c r="B2834" t="s">
        <v>11034</v>
      </c>
      <c r="C2834" t="s">
        <v>39</v>
      </c>
      <c r="D2834" s="9" t="s">
        <v>11035</v>
      </c>
      <c r="E2834" s="8">
        <f>ecommerce_dataset_updated[[#This Row],[Price (Rs.)]]+0</f>
        <v>340.4</v>
      </c>
      <c r="F2834" s="6" t="s">
        <v>75</v>
      </c>
      <c r="G2834" s="7">
        <f>ecommerce_dataset_updated[[#This Row],[Discount (%)]]+0</f>
        <v>10</v>
      </c>
      <c r="H2834" s="6" t="s">
        <v>11036</v>
      </c>
      <c r="I2834" s="6">
        <f>ecommerce_dataset_updated[[#This Row],['[Price (Rs.)']]]*ecommerce_dataset_updated[[#This Row],['[Discount (%)']]]/100</f>
        <v>34.04</v>
      </c>
      <c r="J2834" s="6">
        <f>ecommerce_dataset_updated[[#This Row],[Final_Price(Rs.)]]+0</f>
        <v>306.36</v>
      </c>
      <c r="K2834" s="6">
        <f xml:space="preserve"> ecommerce_dataset_updated[[#This Row],['[Price (Rs.)']]]-ecommerce_dataset_updated[[#This Row],[Discount Amount _]]</f>
        <v>306.35999999999996</v>
      </c>
      <c r="L2834" t="s">
        <v>28</v>
      </c>
      <c r="M2834" t="s">
        <v>972</v>
      </c>
      <c r="N2834" s="4" t="s">
        <v>14066</v>
      </c>
      <c r="O2834" s="4" t="s">
        <v>14057</v>
      </c>
      <c r="P2834" s="4" t="s">
        <v>14079</v>
      </c>
      <c r="Q2834" s="5">
        <f>DATE(ecommerce_dataset_updated[[#This Row],[YYYY]],ecommerce_dataset_updated[[#This Row],[MM]],ecommerce_dataset_updated[[#This Row],[DD]])</f>
        <v>45370</v>
      </c>
      <c r="R2834" s="6" t="str">
        <f>TEXT(ecommerce_dataset_updated[[#This Row],['[Purchase_Date']]], "mmm")</f>
        <v>Mar</v>
      </c>
      <c r="S2834" s="6" t="str">
        <f>TEXT(ecommerce_dataset_updated[[#This Row],['[Purchase_Date']]], "ddd")</f>
        <v>Tue</v>
      </c>
      <c r="T2834" s="6">
        <f>ecommerce_dataset_updated[[#This Row],[Final_Price(Rs.) _]]-ecommerce_dataset_updated[[#This Row],['[Final_Price(Rs.)']]]</f>
        <v>0</v>
      </c>
      <c r="U2834" s="6" t="b">
        <f xml:space="preserve"> AND(ecommerce_dataset_updated[[#This Row],[Final_Price(Rs.) _]]=ecommerce_dataset_updated[[#This Row],['[Final_Price(Rs.)']]])</f>
        <v>1</v>
      </c>
      <c r="V2834" s="5"/>
    </row>
    <row r="2835" spans="1:22">
      <c r="A2835" t="s">
        <v>11037</v>
      </c>
      <c r="B2835" t="s">
        <v>11038</v>
      </c>
      <c r="C2835" t="s">
        <v>18</v>
      </c>
      <c r="D2835" s="9" t="s">
        <v>11039</v>
      </c>
      <c r="E2835" s="8">
        <f>ecommerce_dataset_updated[[#This Row],[Price (Rs.)]]+0</f>
        <v>495.02</v>
      </c>
      <c r="F2835" s="6" t="s">
        <v>107</v>
      </c>
      <c r="G2835" s="7">
        <f>ecommerce_dataset_updated[[#This Row],[Discount (%)]]+0</f>
        <v>0</v>
      </c>
      <c r="H2835" s="6" t="s">
        <v>11039</v>
      </c>
      <c r="I2835" s="6">
        <f>ecommerce_dataset_updated[[#This Row],['[Price (Rs.)']]]*ecommerce_dataset_updated[[#This Row],['[Discount (%)']]]/100</f>
        <v>0</v>
      </c>
      <c r="J2835" s="6">
        <f>ecommerce_dataset_updated[[#This Row],[Final_Price(Rs.)]]+0</f>
        <v>495.02</v>
      </c>
      <c r="K2835" s="6">
        <f xml:space="preserve"> ecommerce_dataset_updated[[#This Row],['[Price (Rs.)']]]-ecommerce_dataset_updated[[#This Row],[Discount Amount _]]</f>
        <v>495.02</v>
      </c>
      <c r="L2835" t="s">
        <v>120</v>
      </c>
      <c r="M2835" t="s">
        <v>990</v>
      </c>
      <c r="N2835" s="4" t="s">
        <v>154</v>
      </c>
      <c r="O2835" s="4" t="s">
        <v>14053</v>
      </c>
      <c r="P2835" s="4" t="s">
        <v>14079</v>
      </c>
      <c r="Q2835" s="5">
        <f>DATE(ecommerce_dataset_updated[[#This Row],[YYYY]],ecommerce_dataset_updated[[#This Row],[MM]],ecommerce_dataset_updated[[#This Row],[DD]])</f>
        <v>45412</v>
      </c>
      <c r="R2835" s="6" t="str">
        <f>TEXT(ecommerce_dataset_updated[[#This Row],['[Purchase_Date']]], "mmm")</f>
        <v>Apr</v>
      </c>
      <c r="S2835" s="6" t="str">
        <f>TEXT(ecommerce_dataset_updated[[#This Row],['[Purchase_Date']]], "ddd")</f>
        <v>Tue</v>
      </c>
      <c r="T2835" s="6">
        <f>ecommerce_dataset_updated[[#This Row],[Final_Price(Rs.) _]]-ecommerce_dataset_updated[[#This Row],['[Final_Price(Rs.)']]]</f>
        <v>0</v>
      </c>
      <c r="U2835" s="6" t="b">
        <f xml:space="preserve"> AND(ecommerce_dataset_updated[[#This Row],[Final_Price(Rs.) _]]=ecommerce_dataset_updated[[#This Row],['[Final_Price(Rs.)']]])</f>
        <v>1</v>
      </c>
      <c r="V2835" s="5"/>
    </row>
    <row r="2836" spans="1:22">
      <c r="A2836" t="s">
        <v>11040</v>
      </c>
      <c r="B2836" t="s">
        <v>11041</v>
      </c>
      <c r="C2836" t="s">
        <v>114</v>
      </c>
      <c r="D2836" s="9" t="s">
        <v>11042</v>
      </c>
      <c r="E2836" s="8">
        <f>ecommerce_dataset_updated[[#This Row],[Price (Rs.)]]+0</f>
        <v>398.65</v>
      </c>
      <c r="F2836" s="6" t="s">
        <v>154</v>
      </c>
      <c r="G2836" s="7">
        <f>ecommerce_dataset_updated[[#This Row],[Discount (%)]]+0</f>
        <v>30</v>
      </c>
      <c r="H2836" s="6" t="s">
        <v>11043</v>
      </c>
      <c r="I2836" s="6">
        <f>ecommerce_dataset_updated[[#This Row],['[Price (Rs.)']]]*ecommerce_dataset_updated[[#This Row],['[Discount (%)']]]/100</f>
        <v>119.595</v>
      </c>
      <c r="J2836" s="6">
        <f>ecommerce_dataset_updated[[#This Row],[Final_Price(Rs.)]]+0</f>
        <v>279.05</v>
      </c>
      <c r="K2836" s="6">
        <f xml:space="preserve"> ecommerce_dataset_updated[[#This Row],['[Price (Rs.)']]]-ecommerce_dataset_updated[[#This Row],[Discount Amount _]]</f>
        <v>279.05499999999995</v>
      </c>
      <c r="L2836" t="s">
        <v>14</v>
      </c>
      <c r="M2836" t="s">
        <v>3458</v>
      </c>
      <c r="N2836" s="4" t="s">
        <v>14061</v>
      </c>
      <c r="O2836" s="4" t="s">
        <v>14067</v>
      </c>
      <c r="P2836" s="4" t="s">
        <v>14079</v>
      </c>
      <c r="Q2836" s="5">
        <f>DATE(ecommerce_dataset_updated[[#This Row],[YYYY]],ecommerce_dataset_updated[[#This Row],[MM]],ecommerce_dataset_updated[[#This Row],[DD]])</f>
        <v>45494</v>
      </c>
      <c r="R2836" s="6" t="str">
        <f>TEXT(ecommerce_dataset_updated[[#This Row],['[Purchase_Date']]], "mmm")</f>
        <v>Jul</v>
      </c>
      <c r="S2836" s="6" t="str">
        <f>TEXT(ecommerce_dataset_updated[[#This Row],['[Purchase_Date']]], "ddd")</f>
        <v>Sun</v>
      </c>
      <c r="T2836" s="6">
        <f>ecommerce_dataset_updated[[#This Row],[Final_Price(Rs.) _]]-ecommerce_dataset_updated[[#This Row],['[Final_Price(Rs.)']]]</f>
        <v>4.9999999999386091E-3</v>
      </c>
      <c r="U2836" s="6" t="b">
        <f xml:space="preserve"> AND(ecommerce_dataset_updated[[#This Row],[Final_Price(Rs.) _]]=ecommerce_dataset_updated[[#This Row],['[Final_Price(Rs.)']]])</f>
        <v>0</v>
      </c>
      <c r="V2836" s="5"/>
    </row>
    <row r="2837" spans="1:22">
      <c r="A2837" t="s">
        <v>11044</v>
      </c>
      <c r="B2837" t="s">
        <v>11045</v>
      </c>
      <c r="C2837" t="s">
        <v>45</v>
      </c>
      <c r="D2837" s="9" t="s">
        <v>11046</v>
      </c>
      <c r="E2837" s="8">
        <f>ecommerce_dataset_updated[[#This Row],[Price (Rs.)]]+0</f>
        <v>404.26</v>
      </c>
      <c r="F2837" s="6" t="s">
        <v>107</v>
      </c>
      <c r="G2837" s="7">
        <f>ecommerce_dataset_updated[[#This Row],[Discount (%)]]+0</f>
        <v>0</v>
      </c>
      <c r="H2837" s="6" t="s">
        <v>11046</v>
      </c>
      <c r="I2837" s="6">
        <f>ecommerce_dataset_updated[[#This Row],['[Price (Rs.)']]]*ecommerce_dataset_updated[[#This Row],['[Discount (%)']]]/100</f>
        <v>0</v>
      </c>
      <c r="J2837" s="6">
        <f>ecommerce_dataset_updated[[#This Row],[Final_Price(Rs.)]]+0</f>
        <v>404.26</v>
      </c>
      <c r="K2837" s="6">
        <f xml:space="preserve"> ecommerce_dataset_updated[[#This Row],['[Price (Rs.)']]]-ecommerce_dataset_updated[[#This Row],[Discount Amount _]]</f>
        <v>404.26</v>
      </c>
      <c r="L2837" t="s">
        <v>35</v>
      </c>
      <c r="M2837" t="s">
        <v>1909</v>
      </c>
      <c r="N2837" s="4" t="s">
        <v>14065</v>
      </c>
      <c r="O2837" s="4" t="s">
        <v>14051</v>
      </c>
      <c r="P2837" s="4" t="s">
        <v>14079</v>
      </c>
      <c r="Q2837" s="5">
        <f>DATE(ecommerce_dataset_updated[[#This Row],[YYYY]],ecommerce_dataset_updated[[#This Row],[MM]],ecommerce_dataset_updated[[#This Row],[DD]])</f>
        <v>45345</v>
      </c>
      <c r="R2837" s="6" t="str">
        <f>TEXT(ecommerce_dataset_updated[[#This Row],['[Purchase_Date']]], "mmm")</f>
        <v>Feb</v>
      </c>
      <c r="S2837" s="6" t="str">
        <f>TEXT(ecommerce_dataset_updated[[#This Row],['[Purchase_Date']]], "ddd")</f>
        <v>Fri</v>
      </c>
      <c r="T2837" s="6">
        <f>ecommerce_dataset_updated[[#This Row],[Final_Price(Rs.) _]]-ecommerce_dataset_updated[[#This Row],['[Final_Price(Rs.)']]]</f>
        <v>0</v>
      </c>
      <c r="U2837" s="6" t="b">
        <f xml:space="preserve"> AND(ecommerce_dataset_updated[[#This Row],[Final_Price(Rs.) _]]=ecommerce_dataset_updated[[#This Row],['[Final_Price(Rs.)']]])</f>
        <v>1</v>
      </c>
      <c r="V2837" s="5"/>
    </row>
    <row r="2838" spans="1:22">
      <c r="A2838" t="s">
        <v>11047</v>
      </c>
      <c r="B2838" t="s">
        <v>11048</v>
      </c>
      <c r="C2838" t="s">
        <v>32</v>
      </c>
      <c r="D2838" s="9" t="s">
        <v>2297</v>
      </c>
      <c r="E2838" s="8">
        <f>ecommerce_dataset_updated[[#This Row],[Price (Rs.)]]+0</f>
        <v>47.54</v>
      </c>
      <c r="F2838" s="6" t="s">
        <v>75</v>
      </c>
      <c r="G2838" s="7">
        <f>ecommerce_dataset_updated[[#This Row],[Discount (%)]]+0</f>
        <v>10</v>
      </c>
      <c r="H2838" s="6" t="s">
        <v>11049</v>
      </c>
      <c r="I2838" s="6">
        <f>ecommerce_dataset_updated[[#This Row],['[Price (Rs.)']]]*ecommerce_dataset_updated[[#This Row],['[Discount (%)']]]/100</f>
        <v>4.7539999999999996</v>
      </c>
      <c r="J2838" s="6">
        <f>ecommerce_dataset_updated[[#This Row],[Final_Price(Rs.)]]+0</f>
        <v>42.79</v>
      </c>
      <c r="K2838" s="6">
        <f xml:space="preserve"> ecommerce_dataset_updated[[#This Row],['[Price (Rs.)']]]-ecommerce_dataset_updated[[#This Row],[Discount Amount _]]</f>
        <v>42.786000000000001</v>
      </c>
      <c r="L2838" t="s">
        <v>28</v>
      </c>
      <c r="M2838" t="s">
        <v>55</v>
      </c>
      <c r="N2838" s="4" t="s">
        <v>14056</v>
      </c>
      <c r="O2838" s="4" t="s">
        <v>14057</v>
      </c>
      <c r="P2838" s="4" t="s">
        <v>14079</v>
      </c>
      <c r="Q2838" s="5">
        <f>DATE(ecommerce_dataset_updated[[#This Row],[YYYY]],ecommerce_dataset_updated[[#This Row],[MM]],ecommerce_dataset_updated[[#This Row],[DD]])</f>
        <v>45379</v>
      </c>
      <c r="R2838" s="6" t="str">
        <f>TEXT(ecommerce_dataset_updated[[#This Row],['[Purchase_Date']]], "mmm")</f>
        <v>Mar</v>
      </c>
      <c r="S2838" s="6" t="str">
        <f>TEXT(ecommerce_dataset_updated[[#This Row],['[Purchase_Date']]], "ddd")</f>
        <v>Thu</v>
      </c>
      <c r="T2838" s="6">
        <f>ecommerce_dataset_updated[[#This Row],[Final_Price(Rs.) _]]-ecommerce_dataset_updated[[#This Row],['[Final_Price(Rs.)']]]</f>
        <v>-3.9999999999977831E-3</v>
      </c>
      <c r="U2838" s="6" t="b">
        <f xml:space="preserve"> AND(ecommerce_dataset_updated[[#This Row],[Final_Price(Rs.) _]]=ecommerce_dataset_updated[[#This Row],['[Final_Price(Rs.)']]])</f>
        <v>0</v>
      </c>
      <c r="V2838" s="5"/>
    </row>
    <row r="2839" spans="1:22">
      <c r="A2839" t="s">
        <v>11050</v>
      </c>
      <c r="B2839" t="s">
        <v>11051</v>
      </c>
      <c r="C2839" t="s">
        <v>32</v>
      </c>
      <c r="D2839" s="9" t="s">
        <v>11052</v>
      </c>
      <c r="E2839" s="8">
        <f>ecommerce_dataset_updated[[#This Row],[Price (Rs.)]]+0</f>
        <v>152.57</v>
      </c>
      <c r="F2839" s="6" t="s">
        <v>107</v>
      </c>
      <c r="G2839" s="7">
        <f>ecommerce_dataset_updated[[#This Row],[Discount (%)]]+0</f>
        <v>0</v>
      </c>
      <c r="H2839" s="6" t="s">
        <v>11052</v>
      </c>
      <c r="I2839" s="6">
        <f>ecommerce_dataset_updated[[#This Row],['[Price (Rs.)']]]*ecommerce_dataset_updated[[#This Row],['[Discount (%)']]]/100</f>
        <v>0</v>
      </c>
      <c r="J2839" s="6">
        <f>ecommerce_dataset_updated[[#This Row],[Final_Price(Rs.)]]+0</f>
        <v>152.57</v>
      </c>
      <c r="K2839" s="6">
        <f xml:space="preserve"> ecommerce_dataset_updated[[#This Row],['[Price (Rs.)']]]-ecommerce_dataset_updated[[#This Row],[Discount Amount _]]</f>
        <v>152.57</v>
      </c>
      <c r="L2839" t="s">
        <v>35</v>
      </c>
      <c r="M2839" t="s">
        <v>309</v>
      </c>
      <c r="N2839" s="4" t="s">
        <v>14069</v>
      </c>
      <c r="O2839" s="4" t="s">
        <v>75</v>
      </c>
      <c r="P2839" s="4" t="s">
        <v>14079</v>
      </c>
      <c r="Q2839" s="5">
        <f>DATE(ecommerce_dataset_updated[[#This Row],[YYYY]],ecommerce_dataset_updated[[#This Row],[MM]],ecommerce_dataset_updated[[#This Row],[DD]])</f>
        <v>45587</v>
      </c>
      <c r="R2839" s="6" t="str">
        <f>TEXT(ecommerce_dataset_updated[[#This Row],['[Purchase_Date']]], "mmm")</f>
        <v>Oct</v>
      </c>
      <c r="S2839" s="6" t="str">
        <f>TEXT(ecommerce_dataset_updated[[#This Row],['[Purchase_Date']]], "ddd")</f>
        <v>Tue</v>
      </c>
      <c r="T2839" s="6">
        <f>ecommerce_dataset_updated[[#This Row],[Final_Price(Rs.) _]]-ecommerce_dataset_updated[[#This Row],['[Final_Price(Rs.)']]]</f>
        <v>0</v>
      </c>
      <c r="U2839" s="6" t="b">
        <f xml:space="preserve"> AND(ecommerce_dataset_updated[[#This Row],[Final_Price(Rs.) _]]=ecommerce_dataset_updated[[#This Row],['[Final_Price(Rs.)']]])</f>
        <v>1</v>
      </c>
      <c r="V2839" s="5"/>
    </row>
    <row r="2840" spans="1:22">
      <c r="A2840" t="s">
        <v>11053</v>
      </c>
      <c r="B2840" t="s">
        <v>11054</v>
      </c>
      <c r="C2840" t="s">
        <v>18</v>
      </c>
      <c r="D2840" s="9" t="s">
        <v>11055</v>
      </c>
      <c r="E2840" s="8">
        <f>ecommerce_dataset_updated[[#This Row],[Price (Rs.)]]+0</f>
        <v>399.49</v>
      </c>
      <c r="F2840" s="6" t="s">
        <v>47</v>
      </c>
      <c r="G2840" s="7">
        <f>ecommerce_dataset_updated[[#This Row],[Discount (%)]]+0</f>
        <v>50</v>
      </c>
      <c r="H2840" s="6" t="s">
        <v>11056</v>
      </c>
      <c r="I2840" s="6">
        <f>ecommerce_dataset_updated[[#This Row],['[Price (Rs.)']]]*ecommerce_dataset_updated[[#This Row],['[Discount (%)']]]/100</f>
        <v>199.745</v>
      </c>
      <c r="J2840" s="6">
        <f>ecommerce_dataset_updated[[#This Row],[Final_Price(Rs.)]]+0</f>
        <v>199.75</v>
      </c>
      <c r="K2840" s="6">
        <f xml:space="preserve"> ecommerce_dataset_updated[[#This Row],['[Price (Rs.)']]]-ecommerce_dataset_updated[[#This Row],[Discount Amount _]]</f>
        <v>199.745</v>
      </c>
      <c r="L2840" t="s">
        <v>120</v>
      </c>
      <c r="M2840" t="s">
        <v>858</v>
      </c>
      <c r="N2840" s="4" t="s">
        <v>14059</v>
      </c>
      <c r="O2840" s="4" t="s">
        <v>14051</v>
      </c>
      <c r="P2840" s="4" t="s">
        <v>14079</v>
      </c>
      <c r="Q2840" s="5">
        <f>DATE(ecommerce_dataset_updated[[#This Row],[YYYY]],ecommerce_dataset_updated[[#This Row],[MM]],ecommerce_dataset_updated[[#This Row],[DD]])</f>
        <v>45327</v>
      </c>
      <c r="R2840" s="6" t="str">
        <f>TEXT(ecommerce_dataset_updated[[#This Row],['[Purchase_Date']]], "mmm")</f>
        <v>Feb</v>
      </c>
      <c r="S2840" s="6" t="str">
        <f>TEXT(ecommerce_dataset_updated[[#This Row],['[Purchase_Date']]], "ddd")</f>
        <v>Mon</v>
      </c>
      <c r="T2840" s="6">
        <f>ecommerce_dataset_updated[[#This Row],[Final_Price(Rs.) _]]-ecommerce_dataset_updated[[#This Row],['[Final_Price(Rs.)']]]</f>
        <v>-4.9999999999954525E-3</v>
      </c>
      <c r="U2840" s="6" t="b">
        <f xml:space="preserve"> AND(ecommerce_dataset_updated[[#This Row],[Final_Price(Rs.) _]]=ecommerce_dataset_updated[[#This Row],['[Final_Price(Rs.)']]])</f>
        <v>0</v>
      </c>
      <c r="V2840" s="5"/>
    </row>
    <row r="2841" spans="1:22">
      <c r="A2841" t="s">
        <v>11057</v>
      </c>
      <c r="B2841" t="s">
        <v>11058</v>
      </c>
      <c r="C2841" t="s">
        <v>10</v>
      </c>
      <c r="D2841" s="9" t="s">
        <v>2164</v>
      </c>
      <c r="E2841" s="8">
        <f>ecommerce_dataset_updated[[#This Row],[Price (Rs.)]]+0</f>
        <v>168.52</v>
      </c>
      <c r="F2841" s="6" t="s">
        <v>154</v>
      </c>
      <c r="G2841" s="7">
        <f>ecommerce_dataset_updated[[#This Row],[Discount (%)]]+0</f>
        <v>30</v>
      </c>
      <c r="H2841" s="6" t="s">
        <v>11059</v>
      </c>
      <c r="I2841" s="6">
        <f>ecommerce_dataset_updated[[#This Row],['[Price (Rs.)']]]*ecommerce_dataset_updated[[#This Row],['[Discount (%)']]]/100</f>
        <v>50.556000000000004</v>
      </c>
      <c r="J2841" s="6">
        <f>ecommerce_dataset_updated[[#This Row],[Final_Price(Rs.)]]+0</f>
        <v>117.96</v>
      </c>
      <c r="K2841" s="6">
        <f xml:space="preserve"> ecommerce_dataset_updated[[#This Row],['[Price (Rs.)']]]-ecommerce_dataset_updated[[#This Row],[Discount Amount _]]</f>
        <v>117.964</v>
      </c>
      <c r="L2841" t="s">
        <v>35</v>
      </c>
      <c r="M2841" t="s">
        <v>4395</v>
      </c>
      <c r="N2841" s="4" t="s">
        <v>20</v>
      </c>
      <c r="O2841" s="4" t="s">
        <v>14059</v>
      </c>
      <c r="P2841" s="4" t="s">
        <v>14079</v>
      </c>
      <c r="Q2841" s="5">
        <f>DATE(ecommerce_dataset_updated[[#This Row],[YYYY]],ecommerce_dataset_updated[[#This Row],[MM]],ecommerce_dataset_updated[[#This Row],[DD]])</f>
        <v>45432</v>
      </c>
      <c r="R2841" s="6" t="str">
        <f>TEXT(ecommerce_dataset_updated[[#This Row],['[Purchase_Date']]], "mmm")</f>
        <v>May</v>
      </c>
      <c r="S2841" s="6" t="str">
        <f>TEXT(ecommerce_dataset_updated[[#This Row],['[Purchase_Date']]], "ddd")</f>
        <v>Mon</v>
      </c>
      <c r="T2841" s="6">
        <f>ecommerce_dataset_updated[[#This Row],[Final_Price(Rs.) _]]-ecommerce_dataset_updated[[#This Row],['[Final_Price(Rs.)']]]</f>
        <v>4.0000000000048885E-3</v>
      </c>
      <c r="U2841" s="6" t="b">
        <f xml:space="preserve"> AND(ecommerce_dataset_updated[[#This Row],[Final_Price(Rs.) _]]=ecommerce_dataset_updated[[#This Row],['[Final_Price(Rs.)']]])</f>
        <v>0</v>
      </c>
      <c r="V2841" s="5"/>
    </row>
    <row r="2842" spans="1:22">
      <c r="A2842" t="s">
        <v>11060</v>
      </c>
      <c r="B2842" t="s">
        <v>11061</v>
      </c>
      <c r="C2842" t="s">
        <v>39</v>
      </c>
      <c r="D2842" s="9" t="s">
        <v>11062</v>
      </c>
      <c r="E2842" s="8">
        <f>ecommerce_dataset_updated[[#This Row],[Price (Rs.)]]+0</f>
        <v>474.27</v>
      </c>
      <c r="F2842" s="6" t="s">
        <v>53</v>
      </c>
      <c r="G2842" s="7">
        <f>ecommerce_dataset_updated[[#This Row],[Discount (%)]]+0</f>
        <v>5</v>
      </c>
      <c r="H2842" s="6" t="s">
        <v>11063</v>
      </c>
      <c r="I2842" s="6">
        <f>ecommerce_dataset_updated[[#This Row],['[Price (Rs.)']]]*ecommerce_dataset_updated[[#This Row],['[Discount (%)']]]/100</f>
        <v>23.7135</v>
      </c>
      <c r="J2842" s="6">
        <f>ecommerce_dataset_updated[[#This Row],[Final_Price(Rs.)]]+0</f>
        <v>450.56</v>
      </c>
      <c r="K2842" s="6">
        <f xml:space="preserve"> ecommerce_dataset_updated[[#This Row],['[Price (Rs.)']]]-ecommerce_dataset_updated[[#This Row],[Discount Amount _]]</f>
        <v>450.55649999999997</v>
      </c>
      <c r="L2842" t="s">
        <v>77</v>
      </c>
      <c r="M2842" t="s">
        <v>492</v>
      </c>
      <c r="N2842" s="4" t="s">
        <v>12</v>
      </c>
      <c r="O2842" s="4" t="s">
        <v>14062</v>
      </c>
      <c r="P2842" s="4" t="s">
        <v>14079</v>
      </c>
      <c r="Q2842" s="5">
        <f>DATE(ecommerce_dataset_updated[[#This Row],[YYYY]],ecommerce_dataset_updated[[#This Row],[MM]],ecommerce_dataset_updated[[#This Row],[DD]])</f>
        <v>45458</v>
      </c>
      <c r="R2842" s="6" t="str">
        <f>TEXT(ecommerce_dataset_updated[[#This Row],['[Purchase_Date']]], "mmm")</f>
        <v>Jun</v>
      </c>
      <c r="S2842" s="6" t="str">
        <f>TEXT(ecommerce_dataset_updated[[#This Row],['[Purchase_Date']]], "ddd")</f>
        <v>Sat</v>
      </c>
      <c r="T2842" s="6">
        <f>ecommerce_dataset_updated[[#This Row],[Final_Price(Rs.) _]]-ecommerce_dataset_updated[[#This Row],['[Final_Price(Rs.)']]]</f>
        <v>-3.5000000000309228E-3</v>
      </c>
      <c r="U2842" s="6" t="b">
        <f xml:space="preserve"> AND(ecommerce_dataset_updated[[#This Row],[Final_Price(Rs.) _]]=ecommerce_dataset_updated[[#This Row],['[Final_Price(Rs.)']]])</f>
        <v>0</v>
      </c>
      <c r="V2842" s="5"/>
    </row>
    <row r="2843" spans="1:22">
      <c r="A2843" t="s">
        <v>11064</v>
      </c>
      <c r="B2843" t="s">
        <v>11065</v>
      </c>
      <c r="C2843" t="s">
        <v>32</v>
      </c>
      <c r="D2843" s="9" t="s">
        <v>11066</v>
      </c>
      <c r="E2843" s="8">
        <f>ecommerce_dataset_updated[[#This Row],[Price (Rs.)]]+0</f>
        <v>11.62</v>
      </c>
      <c r="F2843" s="6" t="s">
        <v>26</v>
      </c>
      <c r="G2843" s="7">
        <f>ecommerce_dataset_updated[[#This Row],[Discount (%)]]+0</f>
        <v>25</v>
      </c>
      <c r="H2843" s="6" t="s">
        <v>11067</v>
      </c>
      <c r="I2843" s="6">
        <f>ecommerce_dataset_updated[[#This Row],['[Price (Rs.)']]]*ecommerce_dataset_updated[[#This Row],['[Discount (%)']]]/100</f>
        <v>2.9049999999999998</v>
      </c>
      <c r="J2843" s="6">
        <f>ecommerce_dataset_updated[[#This Row],[Final_Price(Rs.)]]+0</f>
        <v>8.7100000000000009</v>
      </c>
      <c r="K2843" s="6">
        <f xml:space="preserve"> ecommerce_dataset_updated[[#This Row],['[Price (Rs.)']]]-ecommerce_dataset_updated[[#This Row],[Discount Amount _]]</f>
        <v>8.7149999999999999</v>
      </c>
      <c r="L2843" t="s">
        <v>35</v>
      </c>
      <c r="M2843" t="s">
        <v>1884</v>
      </c>
      <c r="N2843" s="4" t="s">
        <v>14055</v>
      </c>
      <c r="O2843" s="4" t="s">
        <v>14050</v>
      </c>
      <c r="P2843" s="4" t="s">
        <v>14079</v>
      </c>
      <c r="Q2843" s="5">
        <f>DATE(ecommerce_dataset_updated[[#This Row],[YYYY]],ecommerce_dataset_updated[[#This Row],[MM]],ecommerce_dataset_updated[[#This Row],[DD]])</f>
        <v>45543</v>
      </c>
      <c r="R2843" s="6" t="str">
        <f>TEXT(ecommerce_dataset_updated[[#This Row],['[Purchase_Date']]], "mmm")</f>
        <v>Sep</v>
      </c>
      <c r="S2843" s="6" t="str">
        <f>TEXT(ecommerce_dataset_updated[[#This Row],['[Purchase_Date']]], "ddd")</f>
        <v>Sun</v>
      </c>
      <c r="T2843" s="6">
        <f>ecommerce_dataset_updated[[#This Row],[Final_Price(Rs.) _]]-ecommerce_dataset_updated[[#This Row],['[Final_Price(Rs.)']]]</f>
        <v>4.9999999999990052E-3</v>
      </c>
      <c r="U2843" s="6" t="b">
        <f xml:space="preserve"> AND(ecommerce_dataset_updated[[#This Row],[Final_Price(Rs.) _]]=ecommerce_dataset_updated[[#This Row],['[Final_Price(Rs.)']]])</f>
        <v>0</v>
      </c>
      <c r="V2843" s="5"/>
    </row>
    <row r="2844" spans="1:22">
      <c r="A2844" t="s">
        <v>11068</v>
      </c>
      <c r="B2844" t="s">
        <v>11069</v>
      </c>
      <c r="C2844" t="s">
        <v>10</v>
      </c>
      <c r="D2844" s="9" t="s">
        <v>11070</v>
      </c>
      <c r="E2844" s="8">
        <f>ecommerce_dataset_updated[[#This Row],[Price (Rs.)]]+0</f>
        <v>433.2</v>
      </c>
      <c r="F2844" s="6" t="s">
        <v>12</v>
      </c>
      <c r="G2844" s="7">
        <f>ecommerce_dataset_updated[[#This Row],[Discount (%)]]+0</f>
        <v>15</v>
      </c>
      <c r="H2844" s="6" t="s">
        <v>11071</v>
      </c>
      <c r="I2844" s="6">
        <f>ecommerce_dataset_updated[[#This Row],['[Price (Rs.)']]]*ecommerce_dataset_updated[[#This Row],['[Discount (%)']]]/100</f>
        <v>64.98</v>
      </c>
      <c r="J2844" s="6">
        <f>ecommerce_dataset_updated[[#This Row],[Final_Price(Rs.)]]+0</f>
        <v>368.22</v>
      </c>
      <c r="K2844" s="6">
        <f xml:space="preserve"> ecommerce_dataset_updated[[#This Row],['[Price (Rs.)']]]-ecommerce_dataset_updated[[#This Row],[Discount Amount _]]</f>
        <v>368.21999999999997</v>
      </c>
      <c r="L2844" t="s">
        <v>28</v>
      </c>
      <c r="M2844" t="s">
        <v>972</v>
      </c>
      <c r="N2844" s="4" t="s">
        <v>14066</v>
      </c>
      <c r="O2844" s="4" t="s">
        <v>14057</v>
      </c>
      <c r="P2844" s="4" t="s">
        <v>14079</v>
      </c>
      <c r="Q2844" s="5">
        <f>DATE(ecommerce_dataset_updated[[#This Row],[YYYY]],ecommerce_dataset_updated[[#This Row],[MM]],ecommerce_dataset_updated[[#This Row],[DD]])</f>
        <v>45370</v>
      </c>
      <c r="R2844" s="6" t="str">
        <f>TEXT(ecommerce_dataset_updated[[#This Row],['[Purchase_Date']]], "mmm")</f>
        <v>Mar</v>
      </c>
      <c r="S2844" s="6" t="str">
        <f>TEXT(ecommerce_dataset_updated[[#This Row],['[Purchase_Date']]], "ddd")</f>
        <v>Tue</v>
      </c>
      <c r="T2844" s="6">
        <f>ecommerce_dataset_updated[[#This Row],[Final_Price(Rs.) _]]-ecommerce_dataset_updated[[#This Row],['[Final_Price(Rs.)']]]</f>
        <v>0</v>
      </c>
      <c r="U2844" s="6" t="b">
        <f xml:space="preserve"> AND(ecommerce_dataset_updated[[#This Row],[Final_Price(Rs.) _]]=ecommerce_dataset_updated[[#This Row],['[Final_Price(Rs.)']]])</f>
        <v>1</v>
      </c>
      <c r="V2844" s="5"/>
    </row>
    <row r="2845" spans="1:22">
      <c r="A2845" t="s">
        <v>11072</v>
      </c>
      <c r="B2845" t="s">
        <v>11073</v>
      </c>
      <c r="C2845" t="s">
        <v>10</v>
      </c>
      <c r="D2845" s="9" t="s">
        <v>3087</v>
      </c>
      <c r="E2845" s="8">
        <f>ecommerce_dataset_updated[[#This Row],[Price (Rs.)]]+0</f>
        <v>243.15</v>
      </c>
      <c r="F2845" s="6" t="s">
        <v>26</v>
      </c>
      <c r="G2845" s="7">
        <f>ecommerce_dataset_updated[[#This Row],[Discount (%)]]+0</f>
        <v>25</v>
      </c>
      <c r="H2845" s="6" t="s">
        <v>11074</v>
      </c>
      <c r="I2845" s="6">
        <f>ecommerce_dataset_updated[[#This Row],['[Price (Rs.)']]]*ecommerce_dataset_updated[[#This Row],['[Discount (%)']]]/100</f>
        <v>60.787500000000001</v>
      </c>
      <c r="J2845" s="6">
        <f>ecommerce_dataset_updated[[#This Row],[Final_Price(Rs.)]]+0</f>
        <v>182.36</v>
      </c>
      <c r="K2845" s="6">
        <f xml:space="preserve"> ecommerce_dataset_updated[[#This Row],['[Price (Rs.)']]]-ecommerce_dataset_updated[[#This Row],[Discount Amount _]]</f>
        <v>182.36250000000001</v>
      </c>
      <c r="L2845" t="s">
        <v>120</v>
      </c>
      <c r="M2845" t="s">
        <v>220</v>
      </c>
      <c r="N2845" s="4" t="s">
        <v>14052</v>
      </c>
      <c r="O2845" s="4" t="s">
        <v>14067</v>
      </c>
      <c r="P2845" s="4" t="s">
        <v>14079</v>
      </c>
      <c r="Q2845" s="5">
        <f>DATE(ecommerce_dataset_updated[[#This Row],[YYYY]],ecommerce_dataset_updated[[#This Row],[MM]],ecommerce_dataset_updated[[#This Row],[DD]])</f>
        <v>45474</v>
      </c>
      <c r="R2845" s="6" t="str">
        <f>TEXT(ecommerce_dataset_updated[[#This Row],['[Purchase_Date']]], "mmm")</f>
        <v>Jul</v>
      </c>
      <c r="S2845" s="6" t="str">
        <f>TEXT(ecommerce_dataset_updated[[#This Row],['[Purchase_Date']]], "ddd")</f>
        <v>Mon</v>
      </c>
      <c r="T2845" s="6">
        <f>ecommerce_dataset_updated[[#This Row],[Final_Price(Rs.) _]]-ecommerce_dataset_updated[[#This Row],['[Final_Price(Rs.)']]]</f>
        <v>2.4999999999977263E-3</v>
      </c>
      <c r="U2845" s="6" t="b">
        <f xml:space="preserve"> AND(ecommerce_dataset_updated[[#This Row],[Final_Price(Rs.) _]]=ecommerce_dataset_updated[[#This Row],['[Final_Price(Rs.)']]])</f>
        <v>0</v>
      </c>
      <c r="V2845" s="5"/>
    </row>
    <row r="2846" spans="1:22">
      <c r="A2846" t="s">
        <v>11075</v>
      </c>
      <c r="B2846" t="s">
        <v>11076</v>
      </c>
      <c r="C2846" t="s">
        <v>18</v>
      </c>
      <c r="D2846" s="9" t="s">
        <v>11077</v>
      </c>
      <c r="E2846" s="8">
        <f>ecommerce_dataset_updated[[#This Row],[Price (Rs.)]]+0</f>
        <v>338.68</v>
      </c>
      <c r="F2846" s="6" t="s">
        <v>75</v>
      </c>
      <c r="G2846" s="7">
        <f>ecommerce_dataset_updated[[#This Row],[Discount (%)]]+0</f>
        <v>10</v>
      </c>
      <c r="H2846" s="6" t="s">
        <v>11078</v>
      </c>
      <c r="I2846" s="6">
        <f>ecommerce_dataset_updated[[#This Row],['[Price (Rs.)']]]*ecommerce_dataset_updated[[#This Row],['[Discount (%)']]]/100</f>
        <v>33.868000000000002</v>
      </c>
      <c r="J2846" s="6">
        <f>ecommerce_dataset_updated[[#This Row],[Final_Price(Rs.)]]+0</f>
        <v>304.81</v>
      </c>
      <c r="K2846" s="6">
        <f xml:space="preserve"> ecommerce_dataset_updated[[#This Row],['[Price (Rs.)']]]-ecommerce_dataset_updated[[#This Row],[Discount Amount _]]</f>
        <v>304.81200000000001</v>
      </c>
      <c r="L2846" t="s">
        <v>28</v>
      </c>
      <c r="M2846" t="s">
        <v>1709</v>
      </c>
      <c r="N2846" s="4" t="s">
        <v>12</v>
      </c>
      <c r="O2846" s="4" t="s">
        <v>75</v>
      </c>
      <c r="P2846" s="4" t="s">
        <v>14079</v>
      </c>
      <c r="Q2846" s="5">
        <f>DATE(ecommerce_dataset_updated[[#This Row],[YYYY]],ecommerce_dataset_updated[[#This Row],[MM]],ecommerce_dataset_updated[[#This Row],[DD]])</f>
        <v>45580</v>
      </c>
      <c r="R2846" s="6" t="str">
        <f>TEXT(ecommerce_dataset_updated[[#This Row],['[Purchase_Date']]], "mmm")</f>
        <v>Oct</v>
      </c>
      <c r="S2846" s="6" t="str">
        <f>TEXT(ecommerce_dataset_updated[[#This Row],['[Purchase_Date']]], "ddd")</f>
        <v>Tue</v>
      </c>
      <c r="T2846" s="6">
        <f>ecommerce_dataset_updated[[#This Row],[Final_Price(Rs.) _]]-ecommerce_dataset_updated[[#This Row],['[Final_Price(Rs.)']]]</f>
        <v>2.0000000000095497E-3</v>
      </c>
      <c r="U2846" s="6" t="b">
        <f xml:space="preserve"> AND(ecommerce_dataset_updated[[#This Row],[Final_Price(Rs.) _]]=ecommerce_dataset_updated[[#This Row],['[Final_Price(Rs.)']]])</f>
        <v>0</v>
      </c>
      <c r="V2846" s="5"/>
    </row>
    <row r="2847" spans="1:22">
      <c r="A2847" t="s">
        <v>11079</v>
      </c>
      <c r="B2847" t="s">
        <v>11080</v>
      </c>
      <c r="C2847" t="s">
        <v>18</v>
      </c>
      <c r="D2847" s="9" t="s">
        <v>11081</v>
      </c>
      <c r="E2847" s="8">
        <f>ecommerce_dataset_updated[[#This Row],[Price (Rs.)]]+0</f>
        <v>256.93</v>
      </c>
      <c r="F2847" s="6" t="s">
        <v>20</v>
      </c>
      <c r="G2847" s="7">
        <f>ecommerce_dataset_updated[[#This Row],[Discount (%)]]+0</f>
        <v>20</v>
      </c>
      <c r="H2847" s="6" t="s">
        <v>11082</v>
      </c>
      <c r="I2847" s="6">
        <f>ecommerce_dataset_updated[[#This Row],['[Price (Rs.)']]]*ecommerce_dataset_updated[[#This Row],['[Discount (%)']]]/100</f>
        <v>51.386000000000003</v>
      </c>
      <c r="J2847" s="6">
        <f>ecommerce_dataset_updated[[#This Row],[Final_Price(Rs.)]]+0</f>
        <v>205.54</v>
      </c>
      <c r="K2847" s="6">
        <f xml:space="preserve"> ecommerce_dataset_updated[[#This Row],['[Price (Rs.)']]]-ecommerce_dataset_updated[[#This Row],[Discount Amount _]]</f>
        <v>205.54400000000001</v>
      </c>
      <c r="L2847" t="s">
        <v>28</v>
      </c>
      <c r="M2847" t="s">
        <v>1545</v>
      </c>
      <c r="N2847" s="4" t="s">
        <v>14048</v>
      </c>
      <c r="O2847" s="4" t="s">
        <v>14052</v>
      </c>
      <c r="P2847" s="4" t="s">
        <v>14079</v>
      </c>
      <c r="Q2847" s="5">
        <f>DATE(ecommerce_dataset_updated[[#This Row],[YYYY]],ecommerce_dataset_updated[[#This Row],[MM]],ecommerce_dataset_updated[[#This Row],[DD]])</f>
        <v>45303</v>
      </c>
      <c r="R2847" s="6" t="str">
        <f>TEXT(ecommerce_dataset_updated[[#This Row],['[Purchase_Date']]], "mmm")</f>
        <v>Jan</v>
      </c>
      <c r="S2847" s="6" t="str">
        <f>TEXT(ecommerce_dataset_updated[[#This Row],['[Purchase_Date']]], "ddd")</f>
        <v>Fri</v>
      </c>
      <c r="T2847" s="6">
        <f>ecommerce_dataset_updated[[#This Row],[Final_Price(Rs.) _]]-ecommerce_dataset_updated[[#This Row],['[Final_Price(Rs.)']]]</f>
        <v>4.0000000000190994E-3</v>
      </c>
      <c r="U2847" s="6" t="b">
        <f xml:space="preserve"> AND(ecommerce_dataset_updated[[#This Row],[Final_Price(Rs.) _]]=ecommerce_dataset_updated[[#This Row],['[Final_Price(Rs.)']]])</f>
        <v>0</v>
      </c>
      <c r="V2847" s="5"/>
    </row>
    <row r="2848" spans="1:22">
      <c r="A2848" t="s">
        <v>11083</v>
      </c>
      <c r="B2848" t="s">
        <v>11084</v>
      </c>
      <c r="C2848" t="s">
        <v>32</v>
      </c>
      <c r="D2848" s="9" t="s">
        <v>11085</v>
      </c>
      <c r="E2848" s="8">
        <f>ecommerce_dataset_updated[[#This Row],[Price (Rs.)]]+0</f>
        <v>153.36000000000001</v>
      </c>
      <c r="F2848" s="6" t="s">
        <v>107</v>
      </c>
      <c r="G2848" s="7">
        <f>ecommerce_dataset_updated[[#This Row],[Discount (%)]]+0</f>
        <v>0</v>
      </c>
      <c r="H2848" s="6" t="s">
        <v>11085</v>
      </c>
      <c r="I2848" s="6">
        <f>ecommerce_dataset_updated[[#This Row],['[Price (Rs.)']]]*ecommerce_dataset_updated[[#This Row],['[Discount (%)']]]/100</f>
        <v>0</v>
      </c>
      <c r="J2848" s="6">
        <f>ecommerce_dataset_updated[[#This Row],[Final_Price(Rs.)]]+0</f>
        <v>153.36000000000001</v>
      </c>
      <c r="K2848" s="6">
        <f xml:space="preserve"> ecommerce_dataset_updated[[#This Row],['[Price (Rs.)']]]-ecommerce_dataset_updated[[#This Row],[Discount Amount _]]</f>
        <v>153.36000000000001</v>
      </c>
      <c r="L2848" t="s">
        <v>28</v>
      </c>
      <c r="M2848" t="s">
        <v>1095</v>
      </c>
      <c r="N2848" s="4" t="s">
        <v>14062</v>
      </c>
      <c r="O2848" s="4" t="s">
        <v>14052</v>
      </c>
      <c r="P2848" s="4" t="s">
        <v>14079</v>
      </c>
      <c r="Q2848" s="5">
        <f>DATE(ecommerce_dataset_updated[[#This Row],[YYYY]],ecommerce_dataset_updated[[#This Row],[MM]],ecommerce_dataset_updated[[#This Row],[DD]])</f>
        <v>45297</v>
      </c>
      <c r="R2848" s="6" t="str">
        <f>TEXT(ecommerce_dataset_updated[[#This Row],['[Purchase_Date']]], "mmm")</f>
        <v>Jan</v>
      </c>
      <c r="S2848" s="6" t="str">
        <f>TEXT(ecommerce_dataset_updated[[#This Row],['[Purchase_Date']]], "ddd")</f>
        <v>Sat</v>
      </c>
      <c r="T2848" s="6">
        <f>ecommerce_dataset_updated[[#This Row],[Final_Price(Rs.) _]]-ecommerce_dataset_updated[[#This Row],['[Final_Price(Rs.)']]]</f>
        <v>0</v>
      </c>
      <c r="U2848" s="6" t="b">
        <f xml:space="preserve"> AND(ecommerce_dataset_updated[[#This Row],[Final_Price(Rs.) _]]=ecommerce_dataset_updated[[#This Row],['[Final_Price(Rs.)']]])</f>
        <v>1</v>
      </c>
      <c r="V2848" s="5"/>
    </row>
    <row r="2849" spans="1:22">
      <c r="A2849" t="s">
        <v>11086</v>
      </c>
      <c r="B2849" t="s">
        <v>11087</v>
      </c>
      <c r="C2849" t="s">
        <v>32</v>
      </c>
      <c r="D2849" s="9" t="s">
        <v>4442</v>
      </c>
      <c r="E2849" s="8">
        <f>ecommerce_dataset_updated[[#This Row],[Price (Rs.)]]+0</f>
        <v>280.19</v>
      </c>
      <c r="F2849" s="6" t="s">
        <v>107</v>
      </c>
      <c r="G2849" s="7">
        <f>ecommerce_dataset_updated[[#This Row],[Discount (%)]]+0</f>
        <v>0</v>
      </c>
      <c r="H2849" s="6" t="s">
        <v>4442</v>
      </c>
      <c r="I2849" s="6">
        <f>ecommerce_dataset_updated[[#This Row],['[Price (Rs.)']]]*ecommerce_dataset_updated[[#This Row],['[Discount (%)']]]/100</f>
        <v>0</v>
      </c>
      <c r="J2849" s="6">
        <f>ecommerce_dataset_updated[[#This Row],[Final_Price(Rs.)]]+0</f>
        <v>280.19</v>
      </c>
      <c r="K2849" s="6">
        <f xml:space="preserve"> ecommerce_dataset_updated[[#This Row],['[Price (Rs.)']]]-ecommerce_dataset_updated[[#This Row],[Discount Amount _]]</f>
        <v>280.19</v>
      </c>
      <c r="L2849" t="s">
        <v>120</v>
      </c>
      <c r="M2849" t="s">
        <v>3686</v>
      </c>
      <c r="N2849" s="4" t="s">
        <v>14055</v>
      </c>
      <c r="O2849" s="4" t="s">
        <v>14062</v>
      </c>
      <c r="P2849" s="4" t="s">
        <v>14079</v>
      </c>
      <c r="Q2849" s="5">
        <f>DATE(ecommerce_dataset_updated[[#This Row],[YYYY]],ecommerce_dataset_updated[[#This Row],[MM]],ecommerce_dataset_updated[[#This Row],[DD]])</f>
        <v>45451</v>
      </c>
      <c r="R2849" s="6" t="str">
        <f>TEXT(ecommerce_dataset_updated[[#This Row],['[Purchase_Date']]], "mmm")</f>
        <v>Jun</v>
      </c>
      <c r="S2849" s="6" t="str">
        <f>TEXT(ecommerce_dataset_updated[[#This Row],['[Purchase_Date']]], "ddd")</f>
        <v>Sat</v>
      </c>
      <c r="T2849" s="6">
        <f>ecommerce_dataset_updated[[#This Row],[Final_Price(Rs.) _]]-ecommerce_dataset_updated[[#This Row],['[Final_Price(Rs.)']]]</f>
        <v>0</v>
      </c>
      <c r="U2849" s="6" t="b">
        <f xml:space="preserve"> AND(ecommerce_dataset_updated[[#This Row],[Final_Price(Rs.) _]]=ecommerce_dataset_updated[[#This Row],['[Final_Price(Rs.)']]])</f>
        <v>1</v>
      </c>
      <c r="V2849" s="5"/>
    </row>
    <row r="2850" spans="1:22">
      <c r="A2850" t="s">
        <v>11088</v>
      </c>
      <c r="B2850" t="s">
        <v>11089</v>
      </c>
      <c r="C2850" t="s">
        <v>18</v>
      </c>
      <c r="D2850" s="9" t="s">
        <v>11090</v>
      </c>
      <c r="E2850" s="8">
        <f>ecommerce_dataset_updated[[#This Row],[Price (Rs.)]]+0</f>
        <v>335.27</v>
      </c>
      <c r="F2850" s="6" t="s">
        <v>53</v>
      </c>
      <c r="G2850" s="7">
        <f>ecommerce_dataset_updated[[#This Row],[Discount (%)]]+0</f>
        <v>5</v>
      </c>
      <c r="H2850" s="6" t="s">
        <v>11091</v>
      </c>
      <c r="I2850" s="6">
        <f>ecommerce_dataset_updated[[#This Row],['[Price (Rs.)']]]*ecommerce_dataset_updated[[#This Row],['[Discount (%)']]]/100</f>
        <v>16.763500000000001</v>
      </c>
      <c r="J2850" s="6">
        <f>ecommerce_dataset_updated[[#This Row],[Final_Price(Rs.)]]+0</f>
        <v>318.51</v>
      </c>
      <c r="K2850" s="6">
        <f xml:space="preserve"> ecommerce_dataset_updated[[#This Row],['[Price (Rs.)']]]-ecommerce_dataset_updated[[#This Row],[Discount Amount _]]</f>
        <v>318.50649999999996</v>
      </c>
      <c r="L2850" t="s">
        <v>28</v>
      </c>
      <c r="M2850" t="s">
        <v>779</v>
      </c>
      <c r="N2850" s="4" t="s">
        <v>75</v>
      </c>
      <c r="O2850" s="4" t="s">
        <v>14053</v>
      </c>
      <c r="P2850" s="4" t="s">
        <v>14079</v>
      </c>
      <c r="Q2850" s="5">
        <f>DATE(ecommerce_dataset_updated[[#This Row],[YYYY]],ecommerce_dataset_updated[[#This Row],[MM]],ecommerce_dataset_updated[[#This Row],[DD]])</f>
        <v>45392</v>
      </c>
      <c r="R2850" s="6" t="str">
        <f>TEXT(ecommerce_dataset_updated[[#This Row],['[Purchase_Date']]], "mmm")</f>
        <v>Apr</v>
      </c>
      <c r="S2850" s="6" t="str">
        <f>TEXT(ecommerce_dataset_updated[[#This Row],['[Purchase_Date']]], "ddd")</f>
        <v>Wed</v>
      </c>
      <c r="T2850" s="6">
        <f>ecommerce_dataset_updated[[#This Row],[Final_Price(Rs.) _]]-ecommerce_dataset_updated[[#This Row],['[Final_Price(Rs.)']]]</f>
        <v>-3.5000000000309228E-3</v>
      </c>
      <c r="U2850" s="6" t="b">
        <f xml:space="preserve"> AND(ecommerce_dataset_updated[[#This Row],[Final_Price(Rs.) _]]=ecommerce_dataset_updated[[#This Row],['[Final_Price(Rs.)']]])</f>
        <v>0</v>
      </c>
      <c r="V2850" s="5"/>
    </row>
    <row r="2851" spans="1:22">
      <c r="A2851" t="s">
        <v>11092</v>
      </c>
      <c r="B2851" t="s">
        <v>11093</v>
      </c>
      <c r="C2851" t="s">
        <v>10</v>
      </c>
      <c r="D2851" s="9" t="s">
        <v>11094</v>
      </c>
      <c r="E2851" s="8">
        <f>ecommerce_dataset_updated[[#This Row],[Price (Rs.)]]+0</f>
        <v>464.98</v>
      </c>
      <c r="F2851" s="6" t="s">
        <v>75</v>
      </c>
      <c r="G2851" s="7">
        <f>ecommerce_dataset_updated[[#This Row],[Discount (%)]]+0</f>
        <v>10</v>
      </c>
      <c r="H2851" s="6" t="s">
        <v>11095</v>
      </c>
      <c r="I2851" s="6">
        <f>ecommerce_dataset_updated[[#This Row],['[Price (Rs.)']]]*ecommerce_dataset_updated[[#This Row],['[Discount (%)']]]/100</f>
        <v>46.498000000000005</v>
      </c>
      <c r="J2851" s="6">
        <f>ecommerce_dataset_updated[[#This Row],[Final_Price(Rs.)]]+0</f>
        <v>418.48</v>
      </c>
      <c r="K2851" s="6">
        <f xml:space="preserve"> ecommerce_dataset_updated[[#This Row],['[Price (Rs.)']]]-ecommerce_dataset_updated[[#This Row],[Discount Amount _]]</f>
        <v>418.48200000000003</v>
      </c>
      <c r="L2851" t="s">
        <v>120</v>
      </c>
      <c r="M2851" t="s">
        <v>220</v>
      </c>
      <c r="N2851" s="4" t="s">
        <v>14052</v>
      </c>
      <c r="O2851" s="4" t="s">
        <v>14067</v>
      </c>
      <c r="P2851" s="4" t="s">
        <v>14079</v>
      </c>
      <c r="Q2851" s="5">
        <f>DATE(ecommerce_dataset_updated[[#This Row],[YYYY]],ecommerce_dataset_updated[[#This Row],[MM]],ecommerce_dataset_updated[[#This Row],[DD]])</f>
        <v>45474</v>
      </c>
      <c r="R2851" s="6" t="str">
        <f>TEXT(ecommerce_dataset_updated[[#This Row],['[Purchase_Date']]], "mmm")</f>
        <v>Jul</v>
      </c>
      <c r="S2851" s="6" t="str">
        <f>TEXT(ecommerce_dataset_updated[[#This Row],['[Purchase_Date']]], "ddd")</f>
        <v>Mon</v>
      </c>
      <c r="T2851" s="6">
        <f>ecommerce_dataset_updated[[#This Row],[Final_Price(Rs.) _]]-ecommerce_dataset_updated[[#This Row],['[Final_Price(Rs.)']]]</f>
        <v>2.0000000000095497E-3</v>
      </c>
      <c r="U2851" s="6" t="b">
        <f xml:space="preserve"> AND(ecommerce_dataset_updated[[#This Row],[Final_Price(Rs.) _]]=ecommerce_dataset_updated[[#This Row],['[Final_Price(Rs.)']]])</f>
        <v>0</v>
      </c>
      <c r="V2851" s="5"/>
    </row>
    <row r="2852" spans="1:22">
      <c r="A2852" t="s">
        <v>11096</v>
      </c>
      <c r="B2852" t="s">
        <v>11097</v>
      </c>
      <c r="C2852" t="s">
        <v>10</v>
      </c>
      <c r="D2852" s="9" t="s">
        <v>416</v>
      </c>
      <c r="E2852" s="8">
        <f>ecommerce_dataset_updated[[#This Row],[Price (Rs.)]]+0</f>
        <v>454.39</v>
      </c>
      <c r="F2852" s="6" t="s">
        <v>12</v>
      </c>
      <c r="G2852" s="7">
        <f>ecommerce_dataset_updated[[#This Row],[Discount (%)]]+0</f>
        <v>15</v>
      </c>
      <c r="H2852" s="6" t="s">
        <v>11098</v>
      </c>
      <c r="I2852" s="6">
        <f>ecommerce_dataset_updated[[#This Row],['[Price (Rs.)']]]*ecommerce_dataset_updated[[#This Row],['[Discount (%)']]]/100</f>
        <v>68.158499999999989</v>
      </c>
      <c r="J2852" s="6">
        <f>ecommerce_dataset_updated[[#This Row],[Final_Price(Rs.)]]+0</f>
        <v>386.23</v>
      </c>
      <c r="K2852" s="6">
        <f xml:space="preserve"> ecommerce_dataset_updated[[#This Row],['[Price (Rs.)']]]-ecommerce_dataset_updated[[#This Row],[Discount Amount _]]</f>
        <v>386.23149999999998</v>
      </c>
      <c r="L2852" t="s">
        <v>28</v>
      </c>
      <c r="M2852" t="s">
        <v>3057</v>
      </c>
      <c r="N2852" s="4" t="s">
        <v>75</v>
      </c>
      <c r="O2852" s="4" t="s">
        <v>14067</v>
      </c>
      <c r="P2852" s="4" t="s">
        <v>14079</v>
      </c>
      <c r="Q2852" s="5">
        <f>DATE(ecommerce_dataset_updated[[#This Row],[YYYY]],ecommerce_dataset_updated[[#This Row],[MM]],ecommerce_dataset_updated[[#This Row],[DD]])</f>
        <v>45483</v>
      </c>
      <c r="R2852" s="6" t="str">
        <f>TEXT(ecommerce_dataset_updated[[#This Row],['[Purchase_Date']]], "mmm")</f>
        <v>Jul</v>
      </c>
      <c r="S2852" s="6" t="str">
        <f>TEXT(ecommerce_dataset_updated[[#This Row],['[Purchase_Date']]], "ddd")</f>
        <v>Wed</v>
      </c>
      <c r="T2852" s="6">
        <f>ecommerce_dataset_updated[[#This Row],[Final_Price(Rs.) _]]-ecommerce_dataset_updated[[#This Row],['[Final_Price(Rs.)']]]</f>
        <v>1.4999999999645297E-3</v>
      </c>
      <c r="U2852" s="6" t="b">
        <f xml:space="preserve"> AND(ecommerce_dataset_updated[[#This Row],[Final_Price(Rs.) _]]=ecommerce_dataset_updated[[#This Row],['[Final_Price(Rs.)']]])</f>
        <v>0</v>
      </c>
      <c r="V2852" s="5"/>
    </row>
    <row r="2853" spans="1:22">
      <c r="A2853" t="s">
        <v>11099</v>
      </c>
      <c r="B2853" t="s">
        <v>11100</v>
      </c>
      <c r="C2853" t="s">
        <v>114</v>
      </c>
      <c r="D2853" s="9" t="s">
        <v>11101</v>
      </c>
      <c r="E2853" s="8">
        <f>ecommerce_dataset_updated[[#This Row],[Price (Rs.)]]+0</f>
        <v>145.86000000000001</v>
      </c>
      <c r="F2853" s="6" t="s">
        <v>47</v>
      </c>
      <c r="G2853" s="7">
        <f>ecommerce_dataset_updated[[#This Row],[Discount (%)]]+0</f>
        <v>50</v>
      </c>
      <c r="H2853" s="6" t="s">
        <v>11102</v>
      </c>
      <c r="I2853" s="6">
        <f>ecommerce_dataset_updated[[#This Row],['[Price (Rs.)']]]*ecommerce_dataset_updated[[#This Row],['[Discount (%)']]]/100</f>
        <v>72.930000000000007</v>
      </c>
      <c r="J2853" s="6">
        <f>ecommerce_dataset_updated[[#This Row],[Final_Price(Rs.)]]+0</f>
        <v>72.930000000000007</v>
      </c>
      <c r="K2853" s="6">
        <f xml:space="preserve"> ecommerce_dataset_updated[[#This Row],['[Price (Rs.)']]]-ecommerce_dataset_updated[[#This Row],[Discount Amount _]]</f>
        <v>72.930000000000007</v>
      </c>
      <c r="L2853" t="s">
        <v>35</v>
      </c>
      <c r="M2853" t="s">
        <v>1757</v>
      </c>
      <c r="N2853" s="4" t="s">
        <v>14072</v>
      </c>
      <c r="O2853" s="4" t="s">
        <v>14067</v>
      </c>
      <c r="P2853" s="4" t="s">
        <v>14079</v>
      </c>
      <c r="Q2853" s="5">
        <f>DATE(ecommerce_dataset_updated[[#This Row],[YYYY]],ecommerce_dataset_updated[[#This Row],[MM]],ecommerce_dataset_updated[[#This Row],[DD]])</f>
        <v>45489</v>
      </c>
      <c r="R2853" s="6" t="str">
        <f>TEXT(ecommerce_dataset_updated[[#This Row],['[Purchase_Date']]], "mmm")</f>
        <v>Jul</v>
      </c>
      <c r="S2853" s="6" t="str">
        <f>TEXT(ecommerce_dataset_updated[[#This Row],['[Purchase_Date']]], "ddd")</f>
        <v>Tue</v>
      </c>
      <c r="T2853" s="6">
        <f>ecommerce_dataset_updated[[#This Row],[Final_Price(Rs.) _]]-ecommerce_dataset_updated[[#This Row],['[Final_Price(Rs.)']]]</f>
        <v>0</v>
      </c>
      <c r="U2853" s="6" t="b">
        <f xml:space="preserve"> AND(ecommerce_dataset_updated[[#This Row],[Final_Price(Rs.) _]]=ecommerce_dataset_updated[[#This Row],['[Final_Price(Rs.)']]])</f>
        <v>1</v>
      </c>
      <c r="V2853" s="5"/>
    </row>
    <row r="2854" spans="1:22">
      <c r="A2854" t="s">
        <v>11103</v>
      </c>
      <c r="B2854" t="s">
        <v>11104</v>
      </c>
      <c r="C2854" t="s">
        <v>10</v>
      </c>
      <c r="D2854" s="9" t="s">
        <v>11105</v>
      </c>
      <c r="E2854" s="8">
        <f>ecommerce_dataset_updated[[#This Row],[Price (Rs.)]]+0</f>
        <v>195.95</v>
      </c>
      <c r="F2854" s="6" t="s">
        <v>26</v>
      </c>
      <c r="G2854" s="7">
        <f>ecommerce_dataset_updated[[#This Row],[Discount (%)]]+0</f>
        <v>25</v>
      </c>
      <c r="H2854" s="6" t="s">
        <v>11106</v>
      </c>
      <c r="I2854" s="6">
        <f>ecommerce_dataset_updated[[#This Row],['[Price (Rs.)']]]*ecommerce_dataset_updated[[#This Row],['[Discount (%)']]]/100</f>
        <v>48.987499999999997</v>
      </c>
      <c r="J2854" s="6">
        <f>ecommerce_dataset_updated[[#This Row],[Final_Price(Rs.)]]+0</f>
        <v>146.96</v>
      </c>
      <c r="K2854" s="6">
        <f xml:space="preserve"> ecommerce_dataset_updated[[#This Row],['[Price (Rs.)']]]-ecommerce_dataset_updated[[#This Row],[Discount Amount _]]</f>
        <v>146.96249999999998</v>
      </c>
      <c r="L2854" t="s">
        <v>77</v>
      </c>
      <c r="M2854" t="s">
        <v>2568</v>
      </c>
      <c r="N2854" s="4" t="s">
        <v>14053</v>
      </c>
      <c r="O2854" s="4" t="s">
        <v>14051</v>
      </c>
      <c r="P2854" s="4" t="s">
        <v>14079</v>
      </c>
      <c r="Q2854" s="5">
        <f>DATE(ecommerce_dataset_updated[[#This Row],[YYYY]],ecommerce_dataset_updated[[#This Row],[MM]],ecommerce_dataset_updated[[#This Row],[DD]])</f>
        <v>45326</v>
      </c>
      <c r="R2854" s="6" t="str">
        <f>TEXT(ecommerce_dataset_updated[[#This Row],['[Purchase_Date']]], "mmm")</f>
        <v>Feb</v>
      </c>
      <c r="S2854" s="6" t="str">
        <f>TEXT(ecommerce_dataset_updated[[#This Row],['[Purchase_Date']]], "ddd")</f>
        <v>Sun</v>
      </c>
      <c r="T2854" s="6">
        <f>ecommerce_dataset_updated[[#This Row],[Final_Price(Rs.) _]]-ecommerce_dataset_updated[[#This Row],['[Final_Price(Rs.)']]]</f>
        <v>2.4999999999693046E-3</v>
      </c>
      <c r="U2854" s="6" t="b">
        <f xml:space="preserve"> AND(ecommerce_dataset_updated[[#This Row],[Final_Price(Rs.) _]]=ecommerce_dataset_updated[[#This Row],['[Final_Price(Rs.)']]])</f>
        <v>0</v>
      </c>
      <c r="V2854" s="5"/>
    </row>
    <row r="2855" spans="1:22">
      <c r="A2855" t="s">
        <v>11107</v>
      </c>
      <c r="B2855" t="s">
        <v>11108</v>
      </c>
      <c r="C2855" t="s">
        <v>68</v>
      </c>
      <c r="D2855" s="9" t="s">
        <v>5611</v>
      </c>
      <c r="E2855" s="8">
        <f>ecommerce_dataset_updated[[#This Row],[Price (Rs.)]]+0</f>
        <v>206.99</v>
      </c>
      <c r="F2855" s="6" t="s">
        <v>20</v>
      </c>
      <c r="G2855" s="7">
        <f>ecommerce_dataset_updated[[#This Row],[Discount (%)]]+0</f>
        <v>20</v>
      </c>
      <c r="H2855" s="6" t="s">
        <v>11109</v>
      </c>
      <c r="I2855" s="6">
        <f>ecommerce_dataset_updated[[#This Row],['[Price (Rs.)']]]*ecommerce_dataset_updated[[#This Row],['[Discount (%)']]]/100</f>
        <v>41.398000000000003</v>
      </c>
      <c r="J2855" s="6">
        <f>ecommerce_dataset_updated[[#This Row],[Final_Price(Rs.)]]+0</f>
        <v>165.59</v>
      </c>
      <c r="K2855" s="6">
        <f xml:space="preserve"> ecommerce_dataset_updated[[#This Row],['[Price (Rs.)']]]-ecommerce_dataset_updated[[#This Row],[Discount Amount _]]</f>
        <v>165.59200000000001</v>
      </c>
      <c r="L2855" t="s">
        <v>120</v>
      </c>
      <c r="M2855" t="s">
        <v>239</v>
      </c>
      <c r="N2855" s="4" t="s">
        <v>14070</v>
      </c>
      <c r="O2855" s="4" t="s">
        <v>14062</v>
      </c>
      <c r="P2855" s="4" t="s">
        <v>14079</v>
      </c>
      <c r="Q2855" s="5">
        <f>DATE(ecommerce_dataset_updated[[#This Row],[YYYY]],ecommerce_dataset_updated[[#This Row],[MM]],ecommerce_dataset_updated[[#This Row],[DD]])</f>
        <v>45461</v>
      </c>
      <c r="R2855" s="6" t="str">
        <f>TEXT(ecommerce_dataset_updated[[#This Row],['[Purchase_Date']]], "mmm")</f>
        <v>Jun</v>
      </c>
      <c r="S2855" s="6" t="str">
        <f>TEXT(ecommerce_dataset_updated[[#This Row],['[Purchase_Date']]], "ddd")</f>
        <v>Tue</v>
      </c>
      <c r="T2855" s="6">
        <f>ecommerce_dataset_updated[[#This Row],[Final_Price(Rs.) _]]-ecommerce_dataset_updated[[#This Row],['[Final_Price(Rs.)']]]</f>
        <v>2.0000000000095497E-3</v>
      </c>
      <c r="U2855" s="6" t="b">
        <f xml:space="preserve"> AND(ecommerce_dataset_updated[[#This Row],[Final_Price(Rs.) _]]=ecommerce_dataset_updated[[#This Row],['[Final_Price(Rs.)']]])</f>
        <v>0</v>
      </c>
      <c r="V2855" s="5"/>
    </row>
    <row r="2856" spans="1:22">
      <c r="A2856" t="s">
        <v>11110</v>
      </c>
      <c r="B2856" t="s">
        <v>11111</v>
      </c>
      <c r="C2856" t="s">
        <v>32</v>
      </c>
      <c r="D2856" s="9" t="s">
        <v>11112</v>
      </c>
      <c r="E2856" s="8">
        <f>ecommerce_dataset_updated[[#This Row],[Price (Rs.)]]+0</f>
        <v>108.04</v>
      </c>
      <c r="F2856" s="6" t="s">
        <v>26</v>
      </c>
      <c r="G2856" s="7">
        <f>ecommerce_dataset_updated[[#This Row],[Discount (%)]]+0</f>
        <v>25</v>
      </c>
      <c r="H2856" s="6" t="s">
        <v>11113</v>
      </c>
      <c r="I2856" s="6">
        <f>ecommerce_dataset_updated[[#This Row],['[Price (Rs.)']]]*ecommerce_dataset_updated[[#This Row],['[Discount (%)']]]/100</f>
        <v>27.01</v>
      </c>
      <c r="J2856" s="6">
        <f>ecommerce_dataset_updated[[#This Row],[Final_Price(Rs.)]]+0</f>
        <v>81.03</v>
      </c>
      <c r="K2856" s="6">
        <f xml:space="preserve"> ecommerce_dataset_updated[[#This Row],['[Price (Rs.)']]]-ecommerce_dataset_updated[[#This Row],[Discount Amount _]]</f>
        <v>81.03</v>
      </c>
      <c r="L2856" t="s">
        <v>35</v>
      </c>
      <c r="M2856" t="s">
        <v>2459</v>
      </c>
      <c r="N2856" s="4" t="s">
        <v>14058</v>
      </c>
      <c r="O2856" s="4" t="s">
        <v>14067</v>
      </c>
      <c r="P2856" s="4" t="s">
        <v>14079</v>
      </c>
      <c r="Q2856" s="5">
        <f>DATE(ecommerce_dataset_updated[[#This Row],[YYYY]],ecommerce_dataset_updated[[#This Row],[MM]],ecommerce_dataset_updated[[#This Row],[DD]])</f>
        <v>45502</v>
      </c>
      <c r="R2856" s="6" t="str">
        <f>TEXT(ecommerce_dataset_updated[[#This Row],['[Purchase_Date']]], "mmm")</f>
        <v>Jul</v>
      </c>
      <c r="S2856" s="6" t="str">
        <f>TEXT(ecommerce_dataset_updated[[#This Row],['[Purchase_Date']]], "ddd")</f>
        <v>Mon</v>
      </c>
      <c r="T2856" s="6">
        <f>ecommerce_dataset_updated[[#This Row],[Final_Price(Rs.) _]]-ecommerce_dataset_updated[[#This Row],['[Final_Price(Rs.)']]]</f>
        <v>0</v>
      </c>
      <c r="U2856" s="6" t="b">
        <f xml:space="preserve"> AND(ecommerce_dataset_updated[[#This Row],[Final_Price(Rs.) _]]=ecommerce_dataset_updated[[#This Row],['[Final_Price(Rs.)']]])</f>
        <v>1</v>
      </c>
      <c r="V2856" s="5"/>
    </row>
    <row r="2857" spans="1:22">
      <c r="A2857" t="s">
        <v>11114</v>
      </c>
      <c r="B2857" t="s">
        <v>11115</v>
      </c>
      <c r="C2857" t="s">
        <v>18</v>
      </c>
      <c r="D2857" s="9" t="s">
        <v>11116</v>
      </c>
      <c r="E2857" s="8">
        <f>ecommerce_dataset_updated[[#This Row],[Price (Rs.)]]+0</f>
        <v>231.39</v>
      </c>
      <c r="F2857" s="6" t="s">
        <v>20</v>
      </c>
      <c r="G2857" s="7">
        <f>ecommerce_dataset_updated[[#This Row],[Discount (%)]]+0</f>
        <v>20</v>
      </c>
      <c r="H2857" s="6" t="s">
        <v>11117</v>
      </c>
      <c r="I2857" s="6">
        <f>ecommerce_dataset_updated[[#This Row],['[Price (Rs.)']]]*ecommerce_dataset_updated[[#This Row],['[Discount (%)']]]/100</f>
        <v>46.277999999999992</v>
      </c>
      <c r="J2857" s="6">
        <f>ecommerce_dataset_updated[[#This Row],[Final_Price(Rs.)]]+0</f>
        <v>185.11</v>
      </c>
      <c r="K2857" s="6">
        <f xml:space="preserve"> ecommerce_dataset_updated[[#This Row],['[Price (Rs.)']]]-ecommerce_dataset_updated[[#This Row],[Discount Amount _]]</f>
        <v>185.11199999999999</v>
      </c>
      <c r="L2857" t="s">
        <v>77</v>
      </c>
      <c r="M2857" t="s">
        <v>2306</v>
      </c>
      <c r="N2857" s="4" t="s">
        <v>14060</v>
      </c>
      <c r="O2857" s="4" t="s">
        <v>14055</v>
      </c>
      <c r="P2857" s="4" t="s">
        <v>14079</v>
      </c>
      <c r="Q2857" s="5">
        <f>DATE(ecommerce_dataset_updated[[#This Row],[YYYY]],ecommerce_dataset_updated[[#This Row],[MM]],ecommerce_dataset_updated[[#This Row],[DD]])</f>
        <v>45530</v>
      </c>
      <c r="R2857" s="6" t="str">
        <f>TEXT(ecommerce_dataset_updated[[#This Row],['[Purchase_Date']]], "mmm")</f>
        <v>Aug</v>
      </c>
      <c r="S2857" s="6" t="str">
        <f>TEXT(ecommerce_dataset_updated[[#This Row],['[Purchase_Date']]], "ddd")</f>
        <v>Mon</v>
      </c>
      <c r="T2857" s="6">
        <f>ecommerce_dataset_updated[[#This Row],[Final_Price(Rs.) _]]-ecommerce_dataset_updated[[#This Row],['[Final_Price(Rs.)']]]</f>
        <v>1.999999999981128E-3</v>
      </c>
      <c r="U2857" s="6" t="b">
        <f xml:space="preserve"> AND(ecommerce_dataset_updated[[#This Row],[Final_Price(Rs.) _]]=ecommerce_dataset_updated[[#This Row],['[Final_Price(Rs.)']]])</f>
        <v>0</v>
      </c>
      <c r="V2857" s="5"/>
    </row>
    <row r="2858" spans="1:22">
      <c r="A2858" t="s">
        <v>11118</v>
      </c>
      <c r="B2858" t="s">
        <v>11119</v>
      </c>
      <c r="C2858" t="s">
        <v>68</v>
      </c>
      <c r="D2858" s="9" t="s">
        <v>11120</v>
      </c>
      <c r="E2858" s="8">
        <f>ecommerce_dataset_updated[[#This Row],[Price (Rs.)]]+0</f>
        <v>356.81</v>
      </c>
      <c r="F2858" s="6" t="s">
        <v>12</v>
      </c>
      <c r="G2858" s="7">
        <f>ecommerce_dataset_updated[[#This Row],[Discount (%)]]+0</f>
        <v>15</v>
      </c>
      <c r="H2858" s="6" t="s">
        <v>11121</v>
      </c>
      <c r="I2858" s="6">
        <f>ecommerce_dataset_updated[[#This Row],['[Price (Rs.)']]]*ecommerce_dataset_updated[[#This Row],['[Discount (%)']]]/100</f>
        <v>53.521499999999996</v>
      </c>
      <c r="J2858" s="6">
        <f>ecommerce_dataset_updated[[#This Row],[Final_Price(Rs.)]]+0</f>
        <v>303.29000000000002</v>
      </c>
      <c r="K2858" s="6">
        <f xml:space="preserve"> ecommerce_dataset_updated[[#This Row],['[Price (Rs.)']]]-ecommerce_dataset_updated[[#This Row],[Discount Amount _]]</f>
        <v>303.2885</v>
      </c>
      <c r="L2858" t="s">
        <v>35</v>
      </c>
      <c r="M2858" t="s">
        <v>150</v>
      </c>
      <c r="N2858" s="4" t="s">
        <v>14057</v>
      </c>
      <c r="O2858" s="4" t="s">
        <v>14051</v>
      </c>
      <c r="P2858" s="4" t="s">
        <v>14079</v>
      </c>
      <c r="Q2858" s="5">
        <f>DATE(ecommerce_dataset_updated[[#This Row],[YYYY]],ecommerce_dataset_updated[[#This Row],[MM]],ecommerce_dataset_updated[[#This Row],[DD]])</f>
        <v>45325</v>
      </c>
      <c r="R2858" s="6" t="str">
        <f>TEXT(ecommerce_dataset_updated[[#This Row],['[Purchase_Date']]], "mmm")</f>
        <v>Feb</v>
      </c>
      <c r="S2858" s="6" t="str">
        <f>TEXT(ecommerce_dataset_updated[[#This Row],['[Purchase_Date']]], "ddd")</f>
        <v>Sat</v>
      </c>
      <c r="T2858" s="6">
        <f>ecommerce_dataset_updated[[#This Row],[Final_Price(Rs.) _]]-ecommerce_dataset_updated[[#This Row],['[Final_Price(Rs.)']]]</f>
        <v>-1.5000000000213731E-3</v>
      </c>
      <c r="U2858" s="6" t="b">
        <f xml:space="preserve"> AND(ecommerce_dataset_updated[[#This Row],[Final_Price(Rs.) _]]=ecommerce_dataset_updated[[#This Row],['[Final_Price(Rs.)']]])</f>
        <v>0</v>
      </c>
      <c r="V2858" s="5"/>
    </row>
    <row r="2859" spans="1:22">
      <c r="A2859" t="s">
        <v>11122</v>
      </c>
      <c r="B2859" t="s">
        <v>11123</v>
      </c>
      <c r="C2859" t="s">
        <v>39</v>
      </c>
      <c r="D2859" s="9" t="s">
        <v>11124</v>
      </c>
      <c r="E2859" s="8">
        <f>ecommerce_dataset_updated[[#This Row],[Price (Rs.)]]+0</f>
        <v>316.3</v>
      </c>
      <c r="F2859" s="6" t="s">
        <v>12</v>
      </c>
      <c r="G2859" s="7">
        <f>ecommerce_dataset_updated[[#This Row],[Discount (%)]]+0</f>
        <v>15</v>
      </c>
      <c r="H2859" s="6" t="s">
        <v>11125</v>
      </c>
      <c r="I2859" s="6">
        <f>ecommerce_dataset_updated[[#This Row],['[Price (Rs.)']]]*ecommerce_dataset_updated[[#This Row],['[Discount (%)']]]/100</f>
        <v>47.445</v>
      </c>
      <c r="J2859" s="6">
        <f>ecommerce_dataset_updated[[#This Row],[Final_Price(Rs.)]]+0</f>
        <v>268.86</v>
      </c>
      <c r="K2859" s="6">
        <f xml:space="preserve"> ecommerce_dataset_updated[[#This Row],['[Price (Rs.)']]]-ecommerce_dataset_updated[[#This Row],[Discount Amount _]]</f>
        <v>268.85500000000002</v>
      </c>
      <c r="L2859" t="s">
        <v>14</v>
      </c>
      <c r="M2859" t="s">
        <v>304</v>
      </c>
      <c r="N2859" s="4" t="s">
        <v>14053</v>
      </c>
      <c r="O2859" s="4" t="s">
        <v>75</v>
      </c>
      <c r="P2859" s="4" t="s">
        <v>14079</v>
      </c>
      <c r="Q2859" s="5">
        <f>DATE(ecommerce_dataset_updated[[#This Row],[YYYY]],ecommerce_dataset_updated[[#This Row],[MM]],ecommerce_dataset_updated[[#This Row],[DD]])</f>
        <v>45569</v>
      </c>
      <c r="R2859" s="6" t="str">
        <f>TEXT(ecommerce_dataset_updated[[#This Row],['[Purchase_Date']]], "mmm")</f>
        <v>Oct</v>
      </c>
      <c r="S2859" s="6" t="str">
        <f>TEXT(ecommerce_dataset_updated[[#This Row],['[Purchase_Date']]], "ddd")</f>
        <v>Fri</v>
      </c>
      <c r="T2859" s="6">
        <f>ecommerce_dataset_updated[[#This Row],[Final_Price(Rs.) _]]-ecommerce_dataset_updated[[#This Row],['[Final_Price(Rs.)']]]</f>
        <v>-4.9999999999954525E-3</v>
      </c>
      <c r="U2859" s="6" t="b">
        <f xml:space="preserve"> AND(ecommerce_dataset_updated[[#This Row],[Final_Price(Rs.) _]]=ecommerce_dataset_updated[[#This Row],['[Final_Price(Rs.)']]])</f>
        <v>0</v>
      </c>
      <c r="V2859" s="5"/>
    </row>
    <row r="2860" spans="1:22">
      <c r="A2860" t="s">
        <v>11126</v>
      </c>
      <c r="B2860" t="s">
        <v>11127</v>
      </c>
      <c r="C2860" t="s">
        <v>39</v>
      </c>
      <c r="D2860" s="9" t="s">
        <v>11128</v>
      </c>
      <c r="E2860" s="8">
        <f>ecommerce_dataset_updated[[#This Row],[Price (Rs.)]]+0</f>
        <v>77.959999999999994</v>
      </c>
      <c r="F2860" s="6" t="s">
        <v>12</v>
      </c>
      <c r="G2860" s="7">
        <f>ecommerce_dataset_updated[[#This Row],[Discount (%)]]+0</f>
        <v>15</v>
      </c>
      <c r="H2860" s="6" t="s">
        <v>11129</v>
      </c>
      <c r="I2860" s="6">
        <f>ecommerce_dataset_updated[[#This Row],['[Price (Rs.)']]]*ecommerce_dataset_updated[[#This Row],['[Discount (%)']]]/100</f>
        <v>11.693999999999999</v>
      </c>
      <c r="J2860" s="6">
        <f>ecommerce_dataset_updated[[#This Row],[Final_Price(Rs.)]]+0</f>
        <v>66.27</v>
      </c>
      <c r="K2860" s="6">
        <f xml:space="preserve"> ecommerce_dataset_updated[[#This Row],['[Price (Rs.)']]]-ecommerce_dataset_updated[[#This Row],[Discount Amount _]]</f>
        <v>66.265999999999991</v>
      </c>
      <c r="L2860" t="s">
        <v>77</v>
      </c>
      <c r="M2860" t="s">
        <v>765</v>
      </c>
      <c r="N2860" s="4" t="s">
        <v>14063</v>
      </c>
      <c r="O2860" s="4" t="s">
        <v>14049</v>
      </c>
      <c r="P2860" s="4" t="s">
        <v>14079</v>
      </c>
      <c r="Q2860" s="5">
        <f>DATE(ecommerce_dataset_updated[[#This Row],[YYYY]],ecommerce_dataset_updated[[#This Row],[MM]],ecommerce_dataset_updated[[#This Row],[DD]])</f>
        <v>45613</v>
      </c>
      <c r="R2860" s="6" t="str">
        <f>TEXT(ecommerce_dataset_updated[[#This Row],['[Purchase_Date']]], "mmm")</f>
        <v>Nov</v>
      </c>
      <c r="S2860" s="6" t="str">
        <f>TEXT(ecommerce_dataset_updated[[#This Row],['[Purchase_Date']]], "ddd")</f>
        <v>Sun</v>
      </c>
      <c r="T2860" s="6">
        <f>ecommerce_dataset_updated[[#This Row],[Final_Price(Rs.) _]]-ecommerce_dataset_updated[[#This Row],['[Final_Price(Rs.)']]]</f>
        <v>-4.0000000000048885E-3</v>
      </c>
      <c r="U2860" s="6" t="b">
        <f xml:space="preserve"> AND(ecommerce_dataset_updated[[#This Row],[Final_Price(Rs.) _]]=ecommerce_dataset_updated[[#This Row],['[Final_Price(Rs.)']]])</f>
        <v>0</v>
      </c>
      <c r="V2860" s="5"/>
    </row>
    <row r="2861" spans="1:22">
      <c r="A2861" t="s">
        <v>11130</v>
      </c>
      <c r="B2861" t="s">
        <v>11131</v>
      </c>
      <c r="C2861" t="s">
        <v>114</v>
      </c>
      <c r="D2861" s="9" t="s">
        <v>11132</v>
      </c>
      <c r="E2861" s="8">
        <f>ecommerce_dataset_updated[[#This Row],[Price (Rs.)]]+0</f>
        <v>215.45</v>
      </c>
      <c r="F2861" s="6" t="s">
        <v>20</v>
      </c>
      <c r="G2861" s="7">
        <f>ecommerce_dataset_updated[[#This Row],[Discount (%)]]+0</f>
        <v>20</v>
      </c>
      <c r="H2861" s="6" t="s">
        <v>11133</v>
      </c>
      <c r="I2861" s="6">
        <f>ecommerce_dataset_updated[[#This Row],['[Price (Rs.)']]]*ecommerce_dataset_updated[[#This Row],['[Discount (%)']]]/100</f>
        <v>43.09</v>
      </c>
      <c r="J2861" s="6">
        <f>ecommerce_dataset_updated[[#This Row],[Final_Price(Rs.)]]+0</f>
        <v>172.36</v>
      </c>
      <c r="K2861" s="6">
        <f xml:space="preserve"> ecommerce_dataset_updated[[#This Row],['[Price (Rs.)']]]-ecommerce_dataset_updated[[#This Row],[Discount Amount _]]</f>
        <v>172.35999999999999</v>
      </c>
      <c r="L2861" t="s">
        <v>28</v>
      </c>
      <c r="M2861" t="s">
        <v>1395</v>
      </c>
      <c r="N2861" s="4" t="s">
        <v>14059</v>
      </c>
      <c r="O2861" s="4" t="s">
        <v>14052</v>
      </c>
      <c r="P2861" s="4" t="s">
        <v>14079</v>
      </c>
      <c r="Q2861" s="5">
        <f>DATE(ecommerce_dataset_updated[[#This Row],[YYYY]],ecommerce_dataset_updated[[#This Row],[MM]],ecommerce_dataset_updated[[#This Row],[DD]])</f>
        <v>45296</v>
      </c>
      <c r="R2861" s="6" t="str">
        <f>TEXT(ecommerce_dataset_updated[[#This Row],['[Purchase_Date']]], "mmm")</f>
        <v>Jan</v>
      </c>
      <c r="S2861" s="6" t="str">
        <f>TEXT(ecommerce_dataset_updated[[#This Row],['[Purchase_Date']]], "ddd")</f>
        <v>Fri</v>
      </c>
      <c r="T2861" s="6">
        <f>ecommerce_dataset_updated[[#This Row],[Final_Price(Rs.) _]]-ecommerce_dataset_updated[[#This Row],['[Final_Price(Rs.)']]]</f>
        <v>0</v>
      </c>
      <c r="U2861" s="6" t="b">
        <f xml:space="preserve"> AND(ecommerce_dataset_updated[[#This Row],[Final_Price(Rs.) _]]=ecommerce_dataset_updated[[#This Row],['[Final_Price(Rs.)']]])</f>
        <v>1</v>
      </c>
      <c r="V2861" s="5"/>
    </row>
    <row r="2862" spans="1:22">
      <c r="A2862" t="s">
        <v>11134</v>
      </c>
      <c r="B2862" t="s">
        <v>11135</v>
      </c>
      <c r="C2862" t="s">
        <v>45</v>
      </c>
      <c r="D2862" s="9" t="s">
        <v>11136</v>
      </c>
      <c r="E2862" s="8">
        <f>ecommerce_dataset_updated[[#This Row],[Price (Rs.)]]+0</f>
        <v>499.36</v>
      </c>
      <c r="F2862" s="6" t="s">
        <v>20</v>
      </c>
      <c r="G2862" s="7">
        <f>ecommerce_dataset_updated[[#This Row],[Discount (%)]]+0</f>
        <v>20</v>
      </c>
      <c r="H2862" s="6" t="s">
        <v>11055</v>
      </c>
      <c r="I2862" s="6">
        <f>ecommerce_dataset_updated[[#This Row],['[Price (Rs.)']]]*ecommerce_dataset_updated[[#This Row],['[Discount (%)']]]/100</f>
        <v>99.872000000000014</v>
      </c>
      <c r="J2862" s="6">
        <f>ecommerce_dataset_updated[[#This Row],[Final_Price(Rs.)]]+0</f>
        <v>399.49</v>
      </c>
      <c r="K2862" s="6">
        <f xml:space="preserve"> ecommerce_dataset_updated[[#This Row],['[Price (Rs.)']]]-ecommerce_dataset_updated[[#This Row],[Discount Amount _]]</f>
        <v>399.488</v>
      </c>
      <c r="L2862" t="s">
        <v>120</v>
      </c>
      <c r="M2862" t="s">
        <v>1163</v>
      </c>
      <c r="N2862" s="4" t="s">
        <v>14054</v>
      </c>
      <c r="O2862" s="4" t="s">
        <v>14055</v>
      </c>
      <c r="P2862" s="4" t="s">
        <v>14079</v>
      </c>
      <c r="Q2862" s="5">
        <f>DATE(ecommerce_dataset_updated[[#This Row],[YYYY]],ecommerce_dataset_updated[[#This Row],[MM]],ecommerce_dataset_updated[[#This Row],[DD]])</f>
        <v>45531</v>
      </c>
      <c r="R2862" s="6" t="str">
        <f>TEXT(ecommerce_dataset_updated[[#This Row],['[Purchase_Date']]], "mmm")</f>
        <v>Aug</v>
      </c>
      <c r="S2862" s="6" t="str">
        <f>TEXT(ecommerce_dataset_updated[[#This Row],['[Purchase_Date']]], "ddd")</f>
        <v>Tue</v>
      </c>
      <c r="T2862" s="6">
        <f>ecommerce_dataset_updated[[#This Row],[Final_Price(Rs.) _]]-ecommerce_dataset_updated[[#This Row],['[Final_Price(Rs.)']]]</f>
        <v>-2.0000000000095497E-3</v>
      </c>
      <c r="U2862" s="6" t="b">
        <f xml:space="preserve"> AND(ecommerce_dataset_updated[[#This Row],[Final_Price(Rs.) _]]=ecommerce_dataset_updated[[#This Row],['[Final_Price(Rs.)']]])</f>
        <v>0</v>
      </c>
      <c r="V2862" s="5"/>
    </row>
    <row r="2863" spans="1:22">
      <c r="A2863" t="s">
        <v>11137</v>
      </c>
      <c r="B2863" t="s">
        <v>11138</v>
      </c>
      <c r="C2863" t="s">
        <v>10</v>
      </c>
      <c r="D2863" s="9" t="s">
        <v>11139</v>
      </c>
      <c r="E2863" s="8">
        <f>ecommerce_dataset_updated[[#This Row],[Price (Rs.)]]+0</f>
        <v>50.14</v>
      </c>
      <c r="F2863" s="6" t="s">
        <v>26</v>
      </c>
      <c r="G2863" s="7">
        <f>ecommerce_dataset_updated[[#This Row],[Discount (%)]]+0</f>
        <v>25</v>
      </c>
      <c r="H2863" s="6" t="s">
        <v>11140</v>
      </c>
      <c r="I2863" s="6">
        <f>ecommerce_dataset_updated[[#This Row],['[Price (Rs.)']]]*ecommerce_dataset_updated[[#This Row],['[Discount (%)']]]/100</f>
        <v>12.535</v>
      </c>
      <c r="J2863" s="6">
        <f>ecommerce_dataset_updated[[#This Row],[Final_Price(Rs.)]]+0</f>
        <v>37.61</v>
      </c>
      <c r="K2863" s="6">
        <f xml:space="preserve"> ecommerce_dataset_updated[[#This Row],['[Price (Rs.)']]]-ecommerce_dataset_updated[[#This Row],[Discount Amount _]]</f>
        <v>37.605000000000004</v>
      </c>
      <c r="L2863" t="s">
        <v>28</v>
      </c>
      <c r="M2863" t="s">
        <v>1735</v>
      </c>
      <c r="N2863" s="4" t="s">
        <v>154</v>
      </c>
      <c r="O2863" s="4" t="s">
        <v>14055</v>
      </c>
      <c r="P2863" s="4" t="s">
        <v>14079</v>
      </c>
      <c r="Q2863" s="5">
        <f>DATE(ecommerce_dataset_updated[[#This Row],[YYYY]],ecommerce_dataset_updated[[#This Row],[MM]],ecommerce_dataset_updated[[#This Row],[DD]])</f>
        <v>45534</v>
      </c>
      <c r="R2863" s="6" t="str">
        <f>TEXT(ecommerce_dataset_updated[[#This Row],['[Purchase_Date']]], "mmm")</f>
        <v>Aug</v>
      </c>
      <c r="S2863" s="6" t="str">
        <f>TEXT(ecommerce_dataset_updated[[#This Row],['[Purchase_Date']]], "ddd")</f>
        <v>Fri</v>
      </c>
      <c r="T2863" s="6">
        <f>ecommerce_dataset_updated[[#This Row],[Final_Price(Rs.) _]]-ecommerce_dataset_updated[[#This Row],['[Final_Price(Rs.)']]]</f>
        <v>-4.9999999999954525E-3</v>
      </c>
      <c r="U2863" s="6" t="b">
        <f xml:space="preserve"> AND(ecommerce_dataset_updated[[#This Row],[Final_Price(Rs.) _]]=ecommerce_dataset_updated[[#This Row],['[Final_Price(Rs.)']]])</f>
        <v>0</v>
      </c>
      <c r="V2863" s="5"/>
    </row>
    <row r="2864" spans="1:22">
      <c r="A2864" t="s">
        <v>11141</v>
      </c>
      <c r="B2864" t="s">
        <v>11142</v>
      </c>
      <c r="C2864" t="s">
        <v>45</v>
      </c>
      <c r="D2864" s="9" t="s">
        <v>11143</v>
      </c>
      <c r="E2864" s="8">
        <f>ecommerce_dataset_updated[[#This Row],[Price (Rs.)]]+0</f>
        <v>425.24</v>
      </c>
      <c r="F2864" s="6" t="s">
        <v>75</v>
      </c>
      <c r="G2864" s="7">
        <f>ecommerce_dataset_updated[[#This Row],[Discount (%)]]+0</f>
        <v>10</v>
      </c>
      <c r="H2864" s="6" t="s">
        <v>11144</v>
      </c>
      <c r="I2864" s="6">
        <f>ecommerce_dataset_updated[[#This Row],['[Price (Rs.)']]]*ecommerce_dataset_updated[[#This Row],['[Discount (%)']]]/100</f>
        <v>42.523999999999994</v>
      </c>
      <c r="J2864" s="6">
        <f>ecommerce_dataset_updated[[#This Row],[Final_Price(Rs.)]]+0</f>
        <v>382.72</v>
      </c>
      <c r="K2864" s="6">
        <f xml:space="preserve"> ecommerce_dataset_updated[[#This Row],['[Price (Rs.)']]]-ecommerce_dataset_updated[[#This Row],[Discount Amount _]]</f>
        <v>382.71600000000001</v>
      </c>
      <c r="L2864" t="s">
        <v>35</v>
      </c>
      <c r="M2864" t="s">
        <v>2385</v>
      </c>
      <c r="N2864" s="4" t="s">
        <v>14070</v>
      </c>
      <c r="O2864" s="4" t="s">
        <v>14052</v>
      </c>
      <c r="P2864" s="4" t="s">
        <v>14079</v>
      </c>
      <c r="Q2864" s="5">
        <f>DATE(ecommerce_dataset_updated[[#This Row],[YYYY]],ecommerce_dataset_updated[[#This Row],[MM]],ecommerce_dataset_updated[[#This Row],[DD]])</f>
        <v>45309</v>
      </c>
      <c r="R2864" s="6" t="str">
        <f>TEXT(ecommerce_dataset_updated[[#This Row],['[Purchase_Date']]], "mmm")</f>
        <v>Jan</v>
      </c>
      <c r="S2864" s="6" t="str">
        <f>TEXT(ecommerce_dataset_updated[[#This Row],['[Purchase_Date']]], "ddd")</f>
        <v>Thu</v>
      </c>
      <c r="T2864" s="6">
        <f>ecommerce_dataset_updated[[#This Row],[Final_Price(Rs.) _]]-ecommerce_dataset_updated[[#This Row],['[Final_Price(Rs.)']]]</f>
        <v>-4.0000000000190994E-3</v>
      </c>
      <c r="U2864" s="6" t="b">
        <f xml:space="preserve"> AND(ecommerce_dataset_updated[[#This Row],[Final_Price(Rs.) _]]=ecommerce_dataset_updated[[#This Row],['[Final_Price(Rs.)']]])</f>
        <v>0</v>
      </c>
      <c r="V2864" s="5"/>
    </row>
    <row r="2865" spans="1:22">
      <c r="A2865" t="s">
        <v>11145</v>
      </c>
      <c r="B2865" t="s">
        <v>11146</v>
      </c>
      <c r="C2865" t="s">
        <v>114</v>
      </c>
      <c r="D2865" s="9" t="s">
        <v>11147</v>
      </c>
      <c r="E2865" s="8">
        <f>ecommerce_dataset_updated[[#This Row],[Price (Rs.)]]+0</f>
        <v>410.76</v>
      </c>
      <c r="F2865" s="6" t="s">
        <v>12</v>
      </c>
      <c r="G2865" s="7">
        <f>ecommerce_dataset_updated[[#This Row],[Discount (%)]]+0</f>
        <v>15</v>
      </c>
      <c r="H2865" s="6" t="s">
        <v>11148</v>
      </c>
      <c r="I2865" s="6">
        <f>ecommerce_dataset_updated[[#This Row],['[Price (Rs.)']]]*ecommerce_dataset_updated[[#This Row],['[Discount (%)']]]/100</f>
        <v>61.613999999999997</v>
      </c>
      <c r="J2865" s="6">
        <f>ecommerce_dataset_updated[[#This Row],[Final_Price(Rs.)]]+0</f>
        <v>349.15</v>
      </c>
      <c r="K2865" s="6">
        <f xml:space="preserve"> ecommerce_dataset_updated[[#This Row],['[Price (Rs.)']]]-ecommerce_dataset_updated[[#This Row],[Discount Amount _]]</f>
        <v>349.14600000000002</v>
      </c>
      <c r="L2865" t="s">
        <v>77</v>
      </c>
      <c r="M2865" t="s">
        <v>140</v>
      </c>
      <c r="N2865" s="4" t="s">
        <v>14068</v>
      </c>
      <c r="O2865" s="4" t="s">
        <v>14055</v>
      </c>
      <c r="P2865" s="4" t="s">
        <v>14079</v>
      </c>
      <c r="Q2865" s="5">
        <f>DATE(ecommerce_dataset_updated[[#This Row],[YYYY]],ecommerce_dataset_updated[[#This Row],[MM]],ecommerce_dataset_updated[[#This Row],[DD]])</f>
        <v>45535</v>
      </c>
      <c r="R2865" s="6" t="str">
        <f>TEXT(ecommerce_dataset_updated[[#This Row],['[Purchase_Date']]], "mmm")</f>
        <v>Aug</v>
      </c>
      <c r="S2865" s="6" t="str">
        <f>TEXT(ecommerce_dataset_updated[[#This Row],['[Purchase_Date']]], "ddd")</f>
        <v>Sat</v>
      </c>
      <c r="T2865" s="6">
        <f>ecommerce_dataset_updated[[#This Row],[Final_Price(Rs.) _]]-ecommerce_dataset_updated[[#This Row],['[Final_Price(Rs.)']]]</f>
        <v>-3.999999999962256E-3</v>
      </c>
      <c r="U2865" s="6" t="b">
        <f xml:space="preserve"> AND(ecommerce_dataset_updated[[#This Row],[Final_Price(Rs.) _]]=ecommerce_dataset_updated[[#This Row],['[Final_Price(Rs.)']]])</f>
        <v>0</v>
      </c>
      <c r="V2865" s="5"/>
    </row>
    <row r="2866" spans="1:22">
      <c r="A2866" t="s">
        <v>11149</v>
      </c>
      <c r="B2866" t="s">
        <v>11150</v>
      </c>
      <c r="C2866" t="s">
        <v>68</v>
      </c>
      <c r="D2866" s="9" t="s">
        <v>11151</v>
      </c>
      <c r="E2866" s="8">
        <f>ecommerce_dataset_updated[[#This Row],[Price (Rs.)]]+0</f>
        <v>149.52000000000001</v>
      </c>
      <c r="F2866" s="6" t="s">
        <v>154</v>
      </c>
      <c r="G2866" s="7">
        <f>ecommerce_dataset_updated[[#This Row],[Discount (%)]]+0</f>
        <v>30</v>
      </c>
      <c r="H2866" s="6" t="s">
        <v>11152</v>
      </c>
      <c r="I2866" s="6">
        <f>ecommerce_dataset_updated[[#This Row],['[Price (Rs.)']]]*ecommerce_dataset_updated[[#This Row],['[Discount (%)']]]/100</f>
        <v>44.856000000000002</v>
      </c>
      <c r="J2866" s="6">
        <f>ecommerce_dataset_updated[[#This Row],[Final_Price(Rs.)]]+0</f>
        <v>104.66</v>
      </c>
      <c r="K2866" s="6">
        <f xml:space="preserve"> ecommerce_dataset_updated[[#This Row],['[Price (Rs.)']]]-ecommerce_dataset_updated[[#This Row],[Discount Amount _]]</f>
        <v>104.66400000000002</v>
      </c>
      <c r="L2866" t="s">
        <v>14</v>
      </c>
      <c r="M2866" t="s">
        <v>3132</v>
      </c>
      <c r="N2866" s="4" t="s">
        <v>14056</v>
      </c>
      <c r="O2866" s="4" t="s">
        <v>75</v>
      </c>
      <c r="P2866" s="4" t="s">
        <v>14079</v>
      </c>
      <c r="Q2866" s="5">
        <f>DATE(ecommerce_dataset_updated[[#This Row],[YYYY]],ecommerce_dataset_updated[[#This Row],[MM]],ecommerce_dataset_updated[[#This Row],[DD]])</f>
        <v>45593</v>
      </c>
      <c r="R2866" s="6" t="str">
        <f>TEXT(ecommerce_dataset_updated[[#This Row],['[Purchase_Date']]], "mmm")</f>
        <v>Oct</v>
      </c>
      <c r="S2866" s="6" t="str">
        <f>TEXT(ecommerce_dataset_updated[[#This Row],['[Purchase_Date']]], "ddd")</f>
        <v>Mon</v>
      </c>
      <c r="T2866" s="6">
        <f>ecommerce_dataset_updated[[#This Row],[Final_Price(Rs.) _]]-ecommerce_dataset_updated[[#This Row],['[Final_Price(Rs.)']]]</f>
        <v>4.0000000000190994E-3</v>
      </c>
      <c r="U2866" s="6" t="b">
        <f xml:space="preserve"> AND(ecommerce_dataset_updated[[#This Row],[Final_Price(Rs.) _]]=ecommerce_dataset_updated[[#This Row],['[Final_Price(Rs.)']]])</f>
        <v>0</v>
      </c>
      <c r="V2866" s="5"/>
    </row>
    <row r="2867" spans="1:22">
      <c r="A2867" t="s">
        <v>11153</v>
      </c>
      <c r="B2867" t="s">
        <v>11154</v>
      </c>
      <c r="C2867" t="s">
        <v>39</v>
      </c>
      <c r="D2867" s="9" t="s">
        <v>11155</v>
      </c>
      <c r="E2867" s="8">
        <f>ecommerce_dataset_updated[[#This Row],[Price (Rs.)]]+0</f>
        <v>147.82</v>
      </c>
      <c r="F2867" s="6" t="s">
        <v>20</v>
      </c>
      <c r="G2867" s="7">
        <f>ecommerce_dataset_updated[[#This Row],[Discount (%)]]+0</f>
        <v>20</v>
      </c>
      <c r="H2867" s="6" t="s">
        <v>11156</v>
      </c>
      <c r="I2867" s="6">
        <f>ecommerce_dataset_updated[[#This Row],['[Price (Rs.)']]]*ecommerce_dataset_updated[[#This Row],['[Discount (%)']]]/100</f>
        <v>29.563999999999997</v>
      </c>
      <c r="J2867" s="6">
        <f>ecommerce_dataset_updated[[#This Row],[Final_Price(Rs.)]]+0</f>
        <v>118.26</v>
      </c>
      <c r="K2867" s="6">
        <f xml:space="preserve"> ecommerce_dataset_updated[[#This Row],['[Price (Rs.)']]]-ecommerce_dataset_updated[[#This Row],[Discount Amount _]]</f>
        <v>118.256</v>
      </c>
      <c r="L2867" t="s">
        <v>120</v>
      </c>
      <c r="M2867" t="s">
        <v>2428</v>
      </c>
      <c r="N2867" s="4" t="s">
        <v>14052</v>
      </c>
      <c r="O2867" s="4" t="s">
        <v>14057</v>
      </c>
      <c r="P2867" s="4" t="s">
        <v>14079</v>
      </c>
      <c r="Q2867" s="5">
        <f>DATE(ecommerce_dataset_updated[[#This Row],[YYYY]],ecommerce_dataset_updated[[#This Row],[MM]],ecommerce_dataset_updated[[#This Row],[DD]])</f>
        <v>45352</v>
      </c>
      <c r="R2867" s="6" t="str">
        <f>TEXT(ecommerce_dataset_updated[[#This Row],['[Purchase_Date']]], "mmm")</f>
        <v>Mar</v>
      </c>
      <c r="S2867" s="6" t="str">
        <f>TEXT(ecommerce_dataset_updated[[#This Row],['[Purchase_Date']]], "ddd")</f>
        <v>Fri</v>
      </c>
      <c r="T2867" s="6">
        <f>ecommerce_dataset_updated[[#This Row],[Final_Price(Rs.) _]]-ecommerce_dataset_updated[[#This Row],['[Final_Price(Rs.)']]]</f>
        <v>-4.0000000000048885E-3</v>
      </c>
      <c r="U2867" s="6" t="b">
        <f xml:space="preserve"> AND(ecommerce_dataset_updated[[#This Row],[Final_Price(Rs.) _]]=ecommerce_dataset_updated[[#This Row],['[Final_Price(Rs.)']]])</f>
        <v>0</v>
      </c>
      <c r="V2867" s="5"/>
    </row>
    <row r="2868" spans="1:22">
      <c r="A2868" t="s">
        <v>11157</v>
      </c>
      <c r="B2868" t="s">
        <v>11158</v>
      </c>
      <c r="C2868" t="s">
        <v>39</v>
      </c>
      <c r="D2868" s="9" t="s">
        <v>11159</v>
      </c>
      <c r="E2868" s="8">
        <f>ecommerce_dataset_updated[[#This Row],[Price (Rs.)]]+0</f>
        <v>418.98</v>
      </c>
      <c r="F2868" s="6" t="s">
        <v>12</v>
      </c>
      <c r="G2868" s="7">
        <f>ecommerce_dataset_updated[[#This Row],[Discount (%)]]+0</f>
        <v>15</v>
      </c>
      <c r="H2868" s="6" t="s">
        <v>11160</v>
      </c>
      <c r="I2868" s="6">
        <f>ecommerce_dataset_updated[[#This Row],['[Price (Rs.)']]]*ecommerce_dataset_updated[[#This Row],['[Discount (%)']]]/100</f>
        <v>62.847000000000008</v>
      </c>
      <c r="J2868" s="6">
        <f>ecommerce_dataset_updated[[#This Row],[Final_Price(Rs.)]]+0</f>
        <v>356.13</v>
      </c>
      <c r="K2868" s="6">
        <f xml:space="preserve"> ecommerce_dataset_updated[[#This Row],['[Price (Rs.)']]]-ecommerce_dataset_updated[[#This Row],[Discount Amount _]]</f>
        <v>356.13300000000004</v>
      </c>
      <c r="L2868" t="s">
        <v>28</v>
      </c>
      <c r="M2868" t="s">
        <v>3384</v>
      </c>
      <c r="N2868" s="4" t="s">
        <v>14072</v>
      </c>
      <c r="O2868" s="4" t="s">
        <v>14051</v>
      </c>
      <c r="P2868" s="4" t="s">
        <v>14079</v>
      </c>
      <c r="Q2868" s="5">
        <f>DATE(ecommerce_dataset_updated[[#This Row],[YYYY]],ecommerce_dataset_updated[[#This Row],[MM]],ecommerce_dataset_updated[[#This Row],[DD]])</f>
        <v>45338</v>
      </c>
      <c r="R2868" s="6" t="str">
        <f>TEXT(ecommerce_dataset_updated[[#This Row],['[Purchase_Date']]], "mmm")</f>
        <v>Feb</v>
      </c>
      <c r="S2868" s="6" t="str">
        <f>TEXT(ecommerce_dataset_updated[[#This Row],['[Purchase_Date']]], "ddd")</f>
        <v>Fri</v>
      </c>
      <c r="T2868" s="6">
        <f>ecommerce_dataset_updated[[#This Row],[Final_Price(Rs.) _]]-ecommerce_dataset_updated[[#This Row],['[Final_Price(Rs.)']]]</f>
        <v>3.0000000000427463E-3</v>
      </c>
      <c r="U2868" s="6" t="b">
        <f xml:space="preserve"> AND(ecommerce_dataset_updated[[#This Row],[Final_Price(Rs.) _]]=ecommerce_dataset_updated[[#This Row],['[Final_Price(Rs.)']]])</f>
        <v>0</v>
      </c>
      <c r="V2868" s="5"/>
    </row>
    <row r="2869" spans="1:22">
      <c r="A2869" t="s">
        <v>11161</v>
      </c>
      <c r="B2869" t="s">
        <v>11162</v>
      </c>
      <c r="C2869" t="s">
        <v>68</v>
      </c>
      <c r="D2869" s="9" t="s">
        <v>11163</v>
      </c>
      <c r="E2869" s="8">
        <f>ecommerce_dataset_updated[[#This Row],[Price (Rs.)]]+0</f>
        <v>55.86</v>
      </c>
      <c r="F2869" s="6" t="s">
        <v>26</v>
      </c>
      <c r="G2869" s="7">
        <f>ecommerce_dataset_updated[[#This Row],[Discount (%)]]+0</f>
        <v>25</v>
      </c>
      <c r="H2869" s="6" t="s">
        <v>11164</v>
      </c>
      <c r="I2869" s="6">
        <f>ecommerce_dataset_updated[[#This Row],['[Price (Rs.)']]]*ecommerce_dataset_updated[[#This Row],['[Discount (%)']]]/100</f>
        <v>13.965</v>
      </c>
      <c r="J2869" s="6">
        <f>ecommerce_dataset_updated[[#This Row],[Final_Price(Rs.)]]+0</f>
        <v>41.89</v>
      </c>
      <c r="K2869" s="6">
        <f xml:space="preserve"> ecommerce_dataset_updated[[#This Row],['[Price (Rs.)']]]-ecommerce_dataset_updated[[#This Row],[Discount Amount _]]</f>
        <v>41.894999999999996</v>
      </c>
      <c r="L2869" t="s">
        <v>77</v>
      </c>
      <c r="M2869" t="s">
        <v>793</v>
      </c>
      <c r="N2869" s="4" t="s">
        <v>14067</v>
      </c>
      <c r="O2869" s="4" t="s">
        <v>14062</v>
      </c>
      <c r="P2869" s="4" t="s">
        <v>14079</v>
      </c>
      <c r="Q2869" s="5">
        <f>DATE(ecommerce_dataset_updated[[#This Row],[YYYY]],ecommerce_dataset_updated[[#This Row],[MM]],ecommerce_dataset_updated[[#This Row],[DD]])</f>
        <v>45450</v>
      </c>
      <c r="R2869" s="6" t="str">
        <f>TEXT(ecommerce_dataset_updated[[#This Row],['[Purchase_Date']]], "mmm")</f>
        <v>Jun</v>
      </c>
      <c r="S2869" s="6" t="str">
        <f>TEXT(ecommerce_dataset_updated[[#This Row],['[Purchase_Date']]], "ddd")</f>
        <v>Fri</v>
      </c>
      <c r="T2869" s="6">
        <f>ecommerce_dataset_updated[[#This Row],[Final_Price(Rs.) _]]-ecommerce_dataset_updated[[#This Row],['[Final_Price(Rs.)']]]</f>
        <v>4.9999999999954525E-3</v>
      </c>
      <c r="U2869" s="6" t="b">
        <f xml:space="preserve"> AND(ecommerce_dataset_updated[[#This Row],[Final_Price(Rs.) _]]=ecommerce_dataset_updated[[#This Row],['[Final_Price(Rs.)']]])</f>
        <v>0</v>
      </c>
      <c r="V2869" s="5"/>
    </row>
    <row r="2870" spans="1:22">
      <c r="A2870" t="s">
        <v>11165</v>
      </c>
      <c r="B2870" t="s">
        <v>11166</v>
      </c>
      <c r="C2870" t="s">
        <v>114</v>
      </c>
      <c r="D2870" s="9" t="s">
        <v>5690</v>
      </c>
      <c r="E2870" s="8">
        <f>ecommerce_dataset_updated[[#This Row],[Price (Rs.)]]+0</f>
        <v>33.799999999999997</v>
      </c>
      <c r="F2870" s="6" t="s">
        <v>47</v>
      </c>
      <c r="G2870" s="7">
        <f>ecommerce_dataset_updated[[#This Row],[Discount (%)]]+0</f>
        <v>50</v>
      </c>
      <c r="H2870" s="6" t="s">
        <v>11167</v>
      </c>
      <c r="I2870" s="6">
        <f>ecommerce_dataset_updated[[#This Row],['[Price (Rs.)']]]*ecommerce_dataset_updated[[#This Row],['[Discount (%)']]]/100</f>
        <v>16.899999999999999</v>
      </c>
      <c r="J2870" s="6">
        <f>ecommerce_dataset_updated[[#This Row],[Final_Price(Rs.)]]+0</f>
        <v>16.899999999999999</v>
      </c>
      <c r="K2870" s="6">
        <f xml:space="preserve"> ecommerce_dataset_updated[[#This Row],['[Price (Rs.)']]]-ecommerce_dataset_updated[[#This Row],[Discount Amount _]]</f>
        <v>16.899999999999999</v>
      </c>
      <c r="L2870" t="s">
        <v>14</v>
      </c>
      <c r="M2870" t="s">
        <v>803</v>
      </c>
      <c r="N2870" s="4" t="s">
        <v>20</v>
      </c>
      <c r="O2870" s="4" t="s">
        <v>14067</v>
      </c>
      <c r="P2870" s="4" t="s">
        <v>14079</v>
      </c>
      <c r="Q2870" s="5">
        <f>DATE(ecommerce_dataset_updated[[#This Row],[YYYY]],ecommerce_dataset_updated[[#This Row],[MM]],ecommerce_dataset_updated[[#This Row],[DD]])</f>
        <v>45493</v>
      </c>
      <c r="R2870" s="6" t="str">
        <f>TEXT(ecommerce_dataset_updated[[#This Row],['[Purchase_Date']]], "mmm")</f>
        <v>Jul</v>
      </c>
      <c r="S2870" s="6" t="str">
        <f>TEXT(ecommerce_dataset_updated[[#This Row],['[Purchase_Date']]], "ddd")</f>
        <v>Sat</v>
      </c>
      <c r="T2870" s="6">
        <f>ecommerce_dataset_updated[[#This Row],[Final_Price(Rs.) _]]-ecommerce_dataset_updated[[#This Row],['[Final_Price(Rs.)']]]</f>
        <v>0</v>
      </c>
      <c r="U2870" s="6" t="b">
        <f xml:space="preserve"> AND(ecommerce_dataset_updated[[#This Row],[Final_Price(Rs.) _]]=ecommerce_dataset_updated[[#This Row],['[Final_Price(Rs.)']]])</f>
        <v>1</v>
      </c>
      <c r="V2870" s="5"/>
    </row>
    <row r="2871" spans="1:22">
      <c r="A2871" t="s">
        <v>11168</v>
      </c>
      <c r="B2871" t="s">
        <v>11169</v>
      </c>
      <c r="C2871" t="s">
        <v>114</v>
      </c>
      <c r="D2871" s="9" t="s">
        <v>10343</v>
      </c>
      <c r="E2871" s="8">
        <f>ecommerce_dataset_updated[[#This Row],[Price (Rs.)]]+0</f>
        <v>29.79</v>
      </c>
      <c r="F2871" s="6" t="s">
        <v>12</v>
      </c>
      <c r="G2871" s="7">
        <f>ecommerce_dataset_updated[[#This Row],[Discount (%)]]+0</f>
        <v>15</v>
      </c>
      <c r="H2871" s="6" t="s">
        <v>4090</v>
      </c>
      <c r="I2871" s="6">
        <f>ecommerce_dataset_updated[[#This Row],['[Price (Rs.)']]]*ecommerce_dataset_updated[[#This Row],['[Discount (%)']]]/100</f>
        <v>4.4684999999999997</v>
      </c>
      <c r="J2871" s="6">
        <f>ecommerce_dataset_updated[[#This Row],[Final_Price(Rs.)]]+0</f>
        <v>25.32</v>
      </c>
      <c r="K2871" s="6">
        <f xml:space="preserve"> ecommerce_dataset_updated[[#This Row],['[Price (Rs.)']]]-ecommerce_dataset_updated[[#This Row],[Discount Amount _]]</f>
        <v>25.3215</v>
      </c>
      <c r="L2871" t="s">
        <v>120</v>
      </c>
      <c r="M2871" t="s">
        <v>71</v>
      </c>
      <c r="N2871" s="4" t="s">
        <v>14049</v>
      </c>
      <c r="O2871" s="4" t="s">
        <v>14052</v>
      </c>
      <c r="P2871" s="4" t="s">
        <v>14079</v>
      </c>
      <c r="Q2871" s="5">
        <f>DATE(ecommerce_dataset_updated[[#This Row],[YYYY]],ecommerce_dataset_updated[[#This Row],[MM]],ecommerce_dataset_updated[[#This Row],[DD]])</f>
        <v>45302</v>
      </c>
      <c r="R2871" s="6" t="str">
        <f>TEXT(ecommerce_dataset_updated[[#This Row],['[Purchase_Date']]], "mmm")</f>
        <v>Jan</v>
      </c>
      <c r="S2871" s="6" t="str">
        <f>TEXT(ecommerce_dataset_updated[[#This Row],['[Purchase_Date']]], "ddd")</f>
        <v>Thu</v>
      </c>
      <c r="T2871" s="6">
        <f>ecommerce_dataset_updated[[#This Row],[Final_Price(Rs.) _]]-ecommerce_dataset_updated[[#This Row],['[Final_Price(Rs.)']]]</f>
        <v>1.5000000000000568E-3</v>
      </c>
      <c r="U2871" s="6" t="b">
        <f xml:space="preserve"> AND(ecommerce_dataset_updated[[#This Row],[Final_Price(Rs.) _]]=ecommerce_dataset_updated[[#This Row],['[Final_Price(Rs.)']]])</f>
        <v>0</v>
      </c>
      <c r="V2871" s="5"/>
    </row>
    <row r="2872" spans="1:22">
      <c r="A2872" t="s">
        <v>11170</v>
      </c>
      <c r="B2872" t="s">
        <v>11171</v>
      </c>
      <c r="C2872" t="s">
        <v>39</v>
      </c>
      <c r="D2872" s="9" t="s">
        <v>11172</v>
      </c>
      <c r="E2872" s="8">
        <f>ecommerce_dataset_updated[[#This Row],[Price (Rs.)]]+0</f>
        <v>344.67</v>
      </c>
      <c r="F2872" s="6" t="s">
        <v>12</v>
      </c>
      <c r="G2872" s="7">
        <f>ecommerce_dataset_updated[[#This Row],[Discount (%)]]+0</f>
        <v>15</v>
      </c>
      <c r="H2872" s="6" t="s">
        <v>11173</v>
      </c>
      <c r="I2872" s="6">
        <f>ecommerce_dataset_updated[[#This Row],['[Price (Rs.)']]]*ecommerce_dataset_updated[[#This Row],['[Discount (%)']]]/100</f>
        <v>51.700500000000005</v>
      </c>
      <c r="J2872" s="6">
        <f>ecommerce_dataset_updated[[#This Row],[Final_Price(Rs.)]]+0</f>
        <v>292.97000000000003</v>
      </c>
      <c r="K2872" s="6">
        <f xml:space="preserve"> ecommerce_dataset_updated[[#This Row],['[Price (Rs.)']]]-ecommerce_dataset_updated[[#This Row],[Discount Amount _]]</f>
        <v>292.96950000000004</v>
      </c>
      <c r="L2872" t="s">
        <v>28</v>
      </c>
      <c r="M2872" t="s">
        <v>3329</v>
      </c>
      <c r="N2872" s="4" t="s">
        <v>12</v>
      </c>
      <c r="O2872" s="4" t="s">
        <v>14051</v>
      </c>
      <c r="P2872" s="4" t="s">
        <v>14079</v>
      </c>
      <c r="Q2872" s="5">
        <f>DATE(ecommerce_dataset_updated[[#This Row],[YYYY]],ecommerce_dataset_updated[[#This Row],[MM]],ecommerce_dataset_updated[[#This Row],[DD]])</f>
        <v>45337</v>
      </c>
      <c r="R2872" s="6" t="str">
        <f>TEXT(ecommerce_dataset_updated[[#This Row],['[Purchase_Date']]], "mmm")</f>
        <v>Feb</v>
      </c>
      <c r="S2872" s="6" t="str">
        <f>TEXT(ecommerce_dataset_updated[[#This Row],['[Purchase_Date']]], "ddd")</f>
        <v>Thu</v>
      </c>
      <c r="T2872" s="6">
        <f>ecommerce_dataset_updated[[#This Row],[Final_Price(Rs.) _]]-ecommerce_dataset_updated[[#This Row],['[Final_Price(Rs.)']]]</f>
        <v>-4.9999999998817657E-4</v>
      </c>
      <c r="U2872" s="6" t="b">
        <f xml:space="preserve"> AND(ecommerce_dataset_updated[[#This Row],[Final_Price(Rs.) _]]=ecommerce_dataset_updated[[#This Row],['[Final_Price(Rs.)']]])</f>
        <v>0</v>
      </c>
      <c r="V2872" s="5"/>
    </row>
    <row r="2873" spans="1:22">
      <c r="A2873" t="s">
        <v>11174</v>
      </c>
      <c r="B2873" t="s">
        <v>11175</v>
      </c>
      <c r="C2873" t="s">
        <v>45</v>
      </c>
      <c r="D2873" s="9" t="s">
        <v>11176</v>
      </c>
      <c r="E2873" s="8">
        <f>ecommerce_dataset_updated[[#This Row],[Price (Rs.)]]+0</f>
        <v>109.4</v>
      </c>
      <c r="F2873" s="6" t="s">
        <v>26</v>
      </c>
      <c r="G2873" s="7">
        <f>ecommerce_dataset_updated[[#This Row],[Discount (%)]]+0</f>
        <v>25</v>
      </c>
      <c r="H2873" s="6" t="s">
        <v>11177</v>
      </c>
      <c r="I2873" s="6">
        <f>ecommerce_dataset_updated[[#This Row],['[Price (Rs.)']]]*ecommerce_dataset_updated[[#This Row],['[Discount (%)']]]/100</f>
        <v>27.35</v>
      </c>
      <c r="J2873" s="6">
        <f>ecommerce_dataset_updated[[#This Row],[Final_Price(Rs.)]]+0</f>
        <v>82.05</v>
      </c>
      <c r="K2873" s="6">
        <f xml:space="preserve"> ecommerce_dataset_updated[[#This Row],['[Price (Rs.)']]]-ecommerce_dataset_updated[[#This Row],[Discount Amount _]]</f>
        <v>82.050000000000011</v>
      </c>
      <c r="L2873" t="s">
        <v>120</v>
      </c>
      <c r="M2873" t="s">
        <v>1574</v>
      </c>
      <c r="N2873" s="4" t="s">
        <v>14061</v>
      </c>
      <c r="O2873" s="4" t="s">
        <v>14055</v>
      </c>
      <c r="P2873" s="4" t="s">
        <v>14079</v>
      </c>
      <c r="Q2873" s="5">
        <f>DATE(ecommerce_dataset_updated[[#This Row],[YYYY]],ecommerce_dataset_updated[[#This Row],[MM]],ecommerce_dataset_updated[[#This Row],[DD]])</f>
        <v>45525</v>
      </c>
      <c r="R2873" s="6" t="str">
        <f>TEXT(ecommerce_dataset_updated[[#This Row],['[Purchase_Date']]], "mmm")</f>
        <v>Aug</v>
      </c>
      <c r="S2873" s="6" t="str">
        <f>TEXT(ecommerce_dataset_updated[[#This Row],['[Purchase_Date']]], "ddd")</f>
        <v>Wed</v>
      </c>
      <c r="T2873" s="6">
        <f>ecommerce_dataset_updated[[#This Row],[Final_Price(Rs.) _]]-ecommerce_dataset_updated[[#This Row],['[Final_Price(Rs.)']]]</f>
        <v>0</v>
      </c>
      <c r="U2873" s="6" t="b">
        <f xml:space="preserve"> AND(ecommerce_dataset_updated[[#This Row],[Final_Price(Rs.) _]]=ecommerce_dataset_updated[[#This Row],['[Final_Price(Rs.)']]])</f>
        <v>1</v>
      </c>
      <c r="V2873" s="5"/>
    </row>
    <row r="2874" spans="1:22">
      <c r="A2874" t="s">
        <v>11178</v>
      </c>
      <c r="B2874" t="s">
        <v>11179</v>
      </c>
      <c r="C2874" t="s">
        <v>68</v>
      </c>
      <c r="D2874" s="9" t="s">
        <v>11180</v>
      </c>
      <c r="E2874" s="8">
        <f>ecommerce_dataset_updated[[#This Row],[Price (Rs.)]]+0</f>
        <v>444.09</v>
      </c>
      <c r="F2874" s="6" t="s">
        <v>47</v>
      </c>
      <c r="G2874" s="7">
        <f>ecommerce_dataset_updated[[#This Row],[Discount (%)]]+0</f>
        <v>50</v>
      </c>
      <c r="H2874" s="6" t="s">
        <v>11181</v>
      </c>
      <c r="I2874" s="6">
        <f>ecommerce_dataset_updated[[#This Row],['[Price (Rs.)']]]*ecommerce_dataset_updated[[#This Row],['[Discount (%)']]]/100</f>
        <v>222.04499999999999</v>
      </c>
      <c r="J2874" s="6">
        <f>ecommerce_dataset_updated[[#This Row],[Final_Price(Rs.)]]+0</f>
        <v>222.04</v>
      </c>
      <c r="K2874" s="6">
        <f xml:space="preserve"> ecommerce_dataset_updated[[#This Row],['[Price (Rs.)']]]-ecommerce_dataset_updated[[#This Row],[Discount Amount _]]</f>
        <v>222.04499999999999</v>
      </c>
      <c r="L2874" t="s">
        <v>28</v>
      </c>
      <c r="M2874" t="s">
        <v>492</v>
      </c>
      <c r="N2874" s="4" t="s">
        <v>12</v>
      </c>
      <c r="O2874" s="4" t="s">
        <v>14062</v>
      </c>
      <c r="P2874" s="4" t="s">
        <v>14079</v>
      </c>
      <c r="Q2874" s="5">
        <f>DATE(ecommerce_dataset_updated[[#This Row],[YYYY]],ecommerce_dataset_updated[[#This Row],[MM]],ecommerce_dataset_updated[[#This Row],[DD]])</f>
        <v>45458</v>
      </c>
      <c r="R2874" s="6" t="str">
        <f>TEXT(ecommerce_dataset_updated[[#This Row],['[Purchase_Date']]], "mmm")</f>
        <v>Jun</v>
      </c>
      <c r="S2874" s="6" t="str">
        <f>TEXT(ecommerce_dataset_updated[[#This Row],['[Purchase_Date']]], "ddd")</f>
        <v>Sat</v>
      </c>
      <c r="T2874" s="6">
        <f>ecommerce_dataset_updated[[#This Row],[Final_Price(Rs.) _]]-ecommerce_dataset_updated[[#This Row],['[Final_Price(Rs.)']]]</f>
        <v>4.9999999999954525E-3</v>
      </c>
      <c r="U2874" s="6" t="b">
        <f xml:space="preserve"> AND(ecommerce_dataset_updated[[#This Row],[Final_Price(Rs.) _]]=ecommerce_dataset_updated[[#This Row],['[Final_Price(Rs.)']]])</f>
        <v>0</v>
      </c>
      <c r="V2874" s="5"/>
    </row>
    <row r="2875" spans="1:22">
      <c r="A2875" t="s">
        <v>11182</v>
      </c>
      <c r="B2875" t="s">
        <v>11183</v>
      </c>
      <c r="C2875" t="s">
        <v>10</v>
      </c>
      <c r="D2875" s="9" t="s">
        <v>11184</v>
      </c>
      <c r="E2875" s="8">
        <f>ecommerce_dataset_updated[[#This Row],[Price (Rs.)]]+0</f>
        <v>383.4</v>
      </c>
      <c r="F2875" s="6" t="s">
        <v>47</v>
      </c>
      <c r="G2875" s="7">
        <f>ecommerce_dataset_updated[[#This Row],[Discount (%)]]+0</f>
        <v>50</v>
      </c>
      <c r="H2875" s="6" t="s">
        <v>8610</v>
      </c>
      <c r="I2875" s="6">
        <f>ecommerce_dataset_updated[[#This Row],['[Price (Rs.)']]]*ecommerce_dataset_updated[[#This Row],['[Discount (%)']]]/100</f>
        <v>191.7</v>
      </c>
      <c r="J2875" s="6">
        <f>ecommerce_dataset_updated[[#This Row],[Final_Price(Rs.)]]+0</f>
        <v>191.7</v>
      </c>
      <c r="K2875" s="6">
        <f xml:space="preserve"> ecommerce_dataset_updated[[#This Row],['[Price (Rs.)']]]-ecommerce_dataset_updated[[#This Row],[Discount Amount _]]</f>
        <v>191.7</v>
      </c>
      <c r="L2875" t="s">
        <v>14</v>
      </c>
      <c r="M2875" t="s">
        <v>4027</v>
      </c>
      <c r="N2875" s="4" t="s">
        <v>14064</v>
      </c>
      <c r="O2875" s="4" t="s">
        <v>14053</v>
      </c>
      <c r="P2875" s="4" t="s">
        <v>14079</v>
      </c>
      <c r="Q2875" s="5">
        <f>DATE(ecommerce_dataset_updated[[#This Row],[YYYY]],ecommerce_dataset_updated[[#This Row],[MM]],ecommerce_dataset_updated[[#This Row],[DD]])</f>
        <v>45395</v>
      </c>
      <c r="R2875" s="6" t="str">
        <f>TEXT(ecommerce_dataset_updated[[#This Row],['[Purchase_Date']]], "mmm")</f>
        <v>Apr</v>
      </c>
      <c r="S2875" s="6" t="str">
        <f>TEXT(ecommerce_dataset_updated[[#This Row],['[Purchase_Date']]], "ddd")</f>
        <v>Sat</v>
      </c>
      <c r="T2875" s="6">
        <f>ecommerce_dataset_updated[[#This Row],[Final_Price(Rs.) _]]-ecommerce_dataset_updated[[#This Row],['[Final_Price(Rs.)']]]</f>
        <v>0</v>
      </c>
      <c r="U2875" s="6" t="b">
        <f xml:space="preserve"> AND(ecommerce_dataset_updated[[#This Row],[Final_Price(Rs.) _]]=ecommerce_dataset_updated[[#This Row],['[Final_Price(Rs.)']]])</f>
        <v>1</v>
      </c>
      <c r="V2875" s="5"/>
    </row>
    <row r="2876" spans="1:22">
      <c r="A2876" t="s">
        <v>11185</v>
      </c>
      <c r="B2876" t="s">
        <v>11186</v>
      </c>
      <c r="C2876" t="s">
        <v>18</v>
      </c>
      <c r="D2876" s="9" t="s">
        <v>11187</v>
      </c>
      <c r="E2876" s="8">
        <f>ecommerce_dataset_updated[[#This Row],[Price (Rs.)]]+0</f>
        <v>328.07</v>
      </c>
      <c r="F2876" s="6" t="s">
        <v>154</v>
      </c>
      <c r="G2876" s="7">
        <f>ecommerce_dataset_updated[[#This Row],[Discount (%)]]+0</f>
        <v>30</v>
      </c>
      <c r="H2876" s="6" t="s">
        <v>11188</v>
      </c>
      <c r="I2876" s="6">
        <f>ecommerce_dataset_updated[[#This Row],['[Price (Rs.)']]]*ecommerce_dataset_updated[[#This Row],['[Discount (%)']]]/100</f>
        <v>98.421000000000006</v>
      </c>
      <c r="J2876" s="6">
        <f>ecommerce_dataset_updated[[#This Row],[Final_Price(Rs.)]]+0</f>
        <v>229.65</v>
      </c>
      <c r="K2876" s="6">
        <f xml:space="preserve"> ecommerce_dataset_updated[[#This Row],['[Price (Rs.)']]]-ecommerce_dataset_updated[[#This Row],[Discount Amount _]]</f>
        <v>229.649</v>
      </c>
      <c r="L2876" t="s">
        <v>14</v>
      </c>
      <c r="M2876" t="s">
        <v>399</v>
      </c>
      <c r="N2876" s="4" t="s">
        <v>14063</v>
      </c>
      <c r="O2876" s="4" t="s">
        <v>75</v>
      </c>
      <c r="P2876" s="4" t="s">
        <v>14079</v>
      </c>
      <c r="Q2876" s="5">
        <f>DATE(ecommerce_dataset_updated[[#This Row],[YYYY]],ecommerce_dataset_updated[[#This Row],[MM]],ecommerce_dataset_updated[[#This Row],[DD]])</f>
        <v>45582</v>
      </c>
      <c r="R2876" s="6" t="str">
        <f>TEXT(ecommerce_dataset_updated[[#This Row],['[Purchase_Date']]], "mmm")</f>
        <v>Oct</v>
      </c>
      <c r="S2876" s="6" t="str">
        <f>TEXT(ecommerce_dataset_updated[[#This Row],['[Purchase_Date']]], "ddd")</f>
        <v>Thu</v>
      </c>
      <c r="T2876" s="6">
        <f>ecommerce_dataset_updated[[#This Row],[Final_Price(Rs.) _]]-ecommerce_dataset_updated[[#This Row],['[Final_Price(Rs.)']]]</f>
        <v>-1.0000000000047748E-3</v>
      </c>
      <c r="U2876" s="6" t="b">
        <f xml:space="preserve"> AND(ecommerce_dataset_updated[[#This Row],[Final_Price(Rs.) _]]=ecommerce_dataset_updated[[#This Row],['[Final_Price(Rs.)']]])</f>
        <v>0</v>
      </c>
      <c r="V2876" s="5"/>
    </row>
    <row r="2877" spans="1:22">
      <c r="A2877" t="s">
        <v>11189</v>
      </c>
      <c r="B2877" t="s">
        <v>11190</v>
      </c>
      <c r="C2877" t="s">
        <v>10</v>
      </c>
      <c r="D2877" s="9" t="s">
        <v>1873</v>
      </c>
      <c r="E2877" s="8">
        <f>ecommerce_dataset_updated[[#This Row],[Price (Rs.)]]+0</f>
        <v>450.51</v>
      </c>
      <c r="F2877" s="6" t="s">
        <v>47</v>
      </c>
      <c r="G2877" s="7">
        <f>ecommerce_dataset_updated[[#This Row],[Discount (%)]]+0</f>
        <v>50</v>
      </c>
      <c r="H2877" s="6" t="s">
        <v>11191</v>
      </c>
      <c r="I2877" s="6">
        <f>ecommerce_dataset_updated[[#This Row],['[Price (Rs.)']]]*ecommerce_dataset_updated[[#This Row],['[Discount (%)']]]/100</f>
        <v>225.255</v>
      </c>
      <c r="J2877" s="6">
        <f>ecommerce_dataset_updated[[#This Row],[Final_Price(Rs.)]]+0</f>
        <v>225.25</v>
      </c>
      <c r="K2877" s="6">
        <f xml:space="preserve"> ecommerce_dataset_updated[[#This Row],['[Price (Rs.)']]]-ecommerce_dataset_updated[[#This Row],[Discount Amount _]]</f>
        <v>225.255</v>
      </c>
      <c r="L2877" t="s">
        <v>28</v>
      </c>
      <c r="M2877" t="s">
        <v>608</v>
      </c>
      <c r="N2877" s="4" t="s">
        <v>14049</v>
      </c>
      <c r="O2877" s="4" t="s">
        <v>75</v>
      </c>
      <c r="P2877" s="4" t="s">
        <v>14079</v>
      </c>
      <c r="Q2877" s="5">
        <f>DATE(ecommerce_dataset_updated[[#This Row],[YYYY]],ecommerce_dataset_updated[[#This Row],[MM]],ecommerce_dataset_updated[[#This Row],[DD]])</f>
        <v>45576</v>
      </c>
      <c r="R2877" s="6" t="str">
        <f>TEXT(ecommerce_dataset_updated[[#This Row],['[Purchase_Date']]], "mmm")</f>
        <v>Oct</v>
      </c>
      <c r="S2877" s="6" t="str">
        <f>TEXT(ecommerce_dataset_updated[[#This Row],['[Purchase_Date']]], "ddd")</f>
        <v>Fri</v>
      </c>
      <c r="T2877" s="6">
        <f>ecommerce_dataset_updated[[#This Row],[Final_Price(Rs.) _]]-ecommerce_dataset_updated[[#This Row],['[Final_Price(Rs.)']]]</f>
        <v>4.9999999999954525E-3</v>
      </c>
      <c r="U2877" s="6" t="b">
        <f xml:space="preserve"> AND(ecommerce_dataset_updated[[#This Row],[Final_Price(Rs.) _]]=ecommerce_dataset_updated[[#This Row],['[Final_Price(Rs.)']]])</f>
        <v>0</v>
      </c>
      <c r="V2877" s="5"/>
    </row>
    <row r="2878" spans="1:22">
      <c r="A2878" t="s">
        <v>11192</v>
      </c>
      <c r="B2878" t="s">
        <v>11193</v>
      </c>
      <c r="C2878" t="s">
        <v>114</v>
      </c>
      <c r="D2878" s="9" t="s">
        <v>11194</v>
      </c>
      <c r="E2878" s="8">
        <f>ecommerce_dataset_updated[[#This Row],[Price (Rs.)]]+0</f>
        <v>350.51</v>
      </c>
      <c r="F2878" s="6" t="s">
        <v>47</v>
      </c>
      <c r="G2878" s="7">
        <f>ecommerce_dataset_updated[[#This Row],[Discount (%)]]+0</f>
        <v>50</v>
      </c>
      <c r="H2878" s="6" t="s">
        <v>4207</v>
      </c>
      <c r="I2878" s="6">
        <f>ecommerce_dataset_updated[[#This Row],['[Price (Rs.)']]]*ecommerce_dataset_updated[[#This Row],['[Discount (%)']]]/100</f>
        <v>175.255</v>
      </c>
      <c r="J2878" s="6">
        <f>ecommerce_dataset_updated[[#This Row],[Final_Price(Rs.)]]+0</f>
        <v>175.25</v>
      </c>
      <c r="K2878" s="6">
        <f xml:space="preserve"> ecommerce_dataset_updated[[#This Row],['[Price (Rs.)']]]-ecommerce_dataset_updated[[#This Row],[Discount Amount _]]</f>
        <v>175.255</v>
      </c>
      <c r="L2878" t="s">
        <v>35</v>
      </c>
      <c r="M2878" t="s">
        <v>3093</v>
      </c>
      <c r="N2878" s="4" t="s">
        <v>14054</v>
      </c>
      <c r="O2878" s="4" t="s">
        <v>75</v>
      </c>
      <c r="P2878" s="4" t="s">
        <v>14079</v>
      </c>
      <c r="Q2878" s="5">
        <f>DATE(ecommerce_dataset_updated[[#This Row],[YYYY]],ecommerce_dataset_updated[[#This Row],[MM]],ecommerce_dataset_updated[[#This Row],[DD]])</f>
        <v>45592</v>
      </c>
      <c r="R2878" s="6" t="str">
        <f>TEXT(ecommerce_dataset_updated[[#This Row],['[Purchase_Date']]], "mmm")</f>
        <v>Oct</v>
      </c>
      <c r="S2878" s="6" t="str">
        <f>TEXT(ecommerce_dataset_updated[[#This Row],['[Purchase_Date']]], "ddd")</f>
        <v>Sun</v>
      </c>
      <c r="T2878" s="6">
        <f>ecommerce_dataset_updated[[#This Row],[Final_Price(Rs.) _]]-ecommerce_dataset_updated[[#This Row],['[Final_Price(Rs.)']]]</f>
        <v>4.9999999999954525E-3</v>
      </c>
      <c r="U2878" s="6" t="b">
        <f xml:space="preserve"> AND(ecommerce_dataset_updated[[#This Row],[Final_Price(Rs.) _]]=ecommerce_dataset_updated[[#This Row],['[Final_Price(Rs.)']]])</f>
        <v>0</v>
      </c>
      <c r="V2878" s="5"/>
    </row>
    <row r="2879" spans="1:22">
      <c r="A2879" t="s">
        <v>11195</v>
      </c>
      <c r="B2879" t="s">
        <v>11196</v>
      </c>
      <c r="C2879" t="s">
        <v>39</v>
      </c>
      <c r="D2879" s="9" t="s">
        <v>11197</v>
      </c>
      <c r="E2879" s="8">
        <f>ecommerce_dataset_updated[[#This Row],[Price (Rs.)]]+0</f>
        <v>402.82</v>
      </c>
      <c r="F2879" s="6" t="s">
        <v>107</v>
      </c>
      <c r="G2879" s="7">
        <f>ecommerce_dataset_updated[[#This Row],[Discount (%)]]+0</f>
        <v>0</v>
      </c>
      <c r="H2879" s="6" t="s">
        <v>11197</v>
      </c>
      <c r="I2879" s="6">
        <f>ecommerce_dataset_updated[[#This Row],['[Price (Rs.)']]]*ecommerce_dataset_updated[[#This Row],['[Discount (%)']]]/100</f>
        <v>0</v>
      </c>
      <c r="J2879" s="6">
        <f>ecommerce_dataset_updated[[#This Row],[Final_Price(Rs.)]]+0</f>
        <v>402.82</v>
      </c>
      <c r="K2879" s="6">
        <f xml:space="preserve"> ecommerce_dataset_updated[[#This Row],['[Price (Rs.)']]]-ecommerce_dataset_updated[[#This Row],[Discount Amount _]]</f>
        <v>402.82</v>
      </c>
      <c r="L2879" t="s">
        <v>120</v>
      </c>
      <c r="M2879" t="s">
        <v>2071</v>
      </c>
      <c r="N2879" s="4" t="s">
        <v>14048</v>
      </c>
      <c r="O2879" s="4" t="s">
        <v>14051</v>
      </c>
      <c r="P2879" s="4" t="s">
        <v>14079</v>
      </c>
      <c r="Q2879" s="5">
        <f>DATE(ecommerce_dataset_updated[[#This Row],[YYYY]],ecommerce_dataset_updated[[#This Row],[MM]],ecommerce_dataset_updated[[#This Row],[DD]])</f>
        <v>45334</v>
      </c>
      <c r="R2879" s="6" t="str">
        <f>TEXT(ecommerce_dataset_updated[[#This Row],['[Purchase_Date']]], "mmm")</f>
        <v>Feb</v>
      </c>
      <c r="S2879" s="6" t="str">
        <f>TEXT(ecommerce_dataset_updated[[#This Row],['[Purchase_Date']]], "ddd")</f>
        <v>Mon</v>
      </c>
      <c r="T2879" s="6">
        <f>ecommerce_dataset_updated[[#This Row],[Final_Price(Rs.) _]]-ecommerce_dataset_updated[[#This Row],['[Final_Price(Rs.)']]]</f>
        <v>0</v>
      </c>
      <c r="U2879" s="6" t="b">
        <f xml:space="preserve"> AND(ecommerce_dataset_updated[[#This Row],[Final_Price(Rs.) _]]=ecommerce_dataset_updated[[#This Row],['[Final_Price(Rs.)']]])</f>
        <v>1</v>
      </c>
      <c r="V2879" s="5"/>
    </row>
    <row r="2880" spans="1:22">
      <c r="A2880" t="s">
        <v>11198</v>
      </c>
      <c r="B2880" t="s">
        <v>11199</v>
      </c>
      <c r="C2880" t="s">
        <v>114</v>
      </c>
      <c r="D2880" s="9" t="s">
        <v>6646</v>
      </c>
      <c r="E2880" s="8">
        <f>ecommerce_dataset_updated[[#This Row],[Price (Rs.)]]+0</f>
        <v>12.81</v>
      </c>
      <c r="F2880" s="6" t="s">
        <v>154</v>
      </c>
      <c r="G2880" s="7">
        <f>ecommerce_dataset_updated[[#This Row],[Discount (%)]]+0</f>
        <v>30</v>
      </c>
      <c r="H2880" s="6" t="s">
        <v>11200</v>
      </c>
      <c r="I2880" s="6">
        <f>ecommerce_dataset_updated[[#This Row],['[Price (Rs.)']]]*ecommerce_dataset_updated[[#This Row],['[Discount (%)']]]/100</f>
        <v>3.843</v>
      </c>
      <c r="J2880" s="6">
        <f>ecommerce_dataset_updated[[#This Row],[Final_Price(Rs.)]]+0</f>
        <v>8.9700000000000006</v>
      </c>
      <c r="K2880" s="6">
        <f xml:space="preserve"> ecommerce_dataset_updated[[#This Row],['[Price (Rs.)']]]-ecommerce_dataset_updated[[#This Row],[Discount Amount _]]</f>
        <v>8.9670000000000005</v>
      </c>
      <c r="L2880" t="s">
        <v>35</v>
      </c>
      <c r="M2880" t="s">
        <v>1424</v>
      </c>
      <c r="N2880" s="4" t="s">
        <v>14058</v>
      </c>
      <c r="O2880" s="4" t="s">
        <v>14050</v>
      </c>
      <c r="P2880" s="4" t="s">
        <v>14079</v>
      </c>
      <c r="Q2880" s="5">
        <f>DATE(ecommerce_dataset_updated[[#This Row],[YYYY]],ecommerce_dataset_updated[[#This Row],[MM]],ecommerce_dataset_updated[[#This Row],[DD]])</f>
        <v>45564</v>
      </c>
      <c r="R2880" s="6" t="str">
        <f>TEXT(ecommerce_dataset_updated[[#This Row],['[Purchase_Date']]], "mmm")</f>
        <v>Sep</v>
      </c>
      <c r="S2880" s="6" t="str">
        <f>TEXT(ecommerce_dataset_updated[[#This Row],['[Purchase_Date']]], "ddd")</f>
        <v>Sun</v>
      </c>
      <c r="T2880" s="6">
        <f>ecommerce_dataset_updated[[#This Row],[Final_Price(Rs.) _]]-ecommerce_dataset_updated[[#This Row],['[Final_Price(Rs.)']]]</f>
        <v>-3.0000000000001137E-3</v>
      </c>
      <c r="U2880" s="6" t="b">
        <f xml:space="preserve"> AND(ecommerce_dataset_updated[[#This Row],[Final_Price(Rs.) _]]=ecommerce_dataset_updated[[#This Row],['[Final_Price(Rs.)']]])</f>
        <v>0</v>
      </c>
      <c r="V2880" s="5"/>
    </row>
    <row r="2881" spans="1:22">
      <c r="A2881" t="s">
        <v>11201</v>
      </c>
      <c r="B2881" t="s">
        <v>11202</v>
      </c>
      <c r="C2881" t="s">
        <v>18</v>
      </c>
      <c r="D2881" s="9" t="s">
        <v>11203</v>
      </c>
      <c r="E2881" s="8">
        <f>ecommerce_dataset_updated[[#This Row],[Price (Rs.)]]+0</f>
        <v>186.27</v>
      </c>
      <c r="F2881" s="6" t="s">
        <v>107</v>
      </c>
      <c r="G2881" s="7">
        <f>ecommerce_dataset_updated[[#This Row],[Discount (%)]]+0</f>
        <v>0</v>
      </c>
      <c r="H2881" s="6" t="s">
        <v>11203</v>
      </c>
      <c r="I2881" s="6">
        <f>ecommerce_dataset_updated[[#This Row],['[Price (Rs.)']]]*ecommerce_dataset_updated[[#This Row],['[Discount (%)']]]/100</f>
        <v>0</v>
      </c>
      <c r="J2881" s="6">
        <f>ecommerce_dataset_updated[[#This Row],[Final_Price(Rs.)]]+0</f>
        <v>186.27</v>
      </c>
      <c r="K2881" s="6">
        <f xml:space="preserve"> ecommerce_dataset_updated[[#This Row],['[Price (Rs.)']]]-ecommerce_dataset_updated[[#This Row],[Discount Amount _]]</f>
        <v>186.27</v>
      </c>
      <c r="L2881" t="s">
        <v>14</v>
      </c>
      <c r="M2881" t="s">
        <v>357</v>
      </c>
      <c r="N2881" s="4" t="s">
        <v>14058</v>
      </c>
      <c r="O2881" s="4" t="s">
        <v>14052</v>
      </c>
      <c r="P2881" s="4" t="s">
        <v>14079</v>
      </c>
      <c r="Q2881" s="5">
        <f>DATE(ecommerce_dataset_updated[[#This Row],[YYYY]],ecommerce_dataset_updated[[#This Row],[MM]],ecommerce_dataset_updated[[#This Row],[DD]])</f>
        <v>45320</v>
      </c>
      <c r="R2881" s="6" t="str">
        <f>TEXT(ecommerce_dataset_updated[[#This Row],['[Purchase_Date']]], "mmm")</f>
        <v>Jan</v>
      </c>
      <c r="S2881" s="6" t="str">
        <f>TEXT(ecommerce_dataset_updated[[#This Row],['[Purchase_Date']]], "ddd")</f>
        <v>Mon</v>
      </c>
      <c r="T2881" s="6">
        <f>ecommerce_dataset_updated[[#This Row],[Final_Price(Rs.) _]]-ecommerce_dataset_updated[[#This Row],['[Final_Price(Rs.)']]]</f>
        <v>0</v>
      </c>
      <c r="U2881" s="6" t="b">
        <f xml:space="preserve"> AND(ecommerce_dataset_updated[[#This Row],[Final_Price(Rs.) _]]=ecommerce_dataset_updated[[#This Row],['[Final_Price(Rs.)']]])</f>
        <v>1</v>
      </c>
      <c r="V2881" s="5"/>
    </row>
    <row r="2882" spans="1:22">
      <c r="A2882" t="s">
        <v>11204</v>
      </c>
      <c r="B2882" t="s">
        <v>11205</v>
      </c>
      <c r="C2882" t="s">
        <v>32</v>
      </c>
      <c r="D2882" s="9" t="s">
        <v>6242</v>
      </c>
      <c r="E2882" s="8">
        <f>ecommerce_dataset_updated[[#This Row],[Price (Rs.)]]+0</f>
        <v>34.93</v>
      </c>
      <c r="F2882" s="6" t="s">
        <v>154</v>
      </c>
      <c r="G2882" s="7">
        <f>ecommerce_dataset_updated[[#This Row],[Discount (%)]]+0</f>
        <v>30</v>
      </c>
      <c r="H2882" s="6" t="s">
        <v>11206</v>
      </c>
      <c r="I2882" s="6">
        <f>ecommerce_dataset_updated[[#This Row],['[Price (Rs.)']]]*ecommerce_dataset_updated[[#This Row],['[Discount (%)']]]/100</f>
        <v>10.479000000000001</v>
      </c>
      <c r="J2882" s="6">
        <f>ecommerce_dataset_updated[[#This Row],[Final_Price(Rs.)]]+0</f>
        <v>24.45</v>
      </c>
      <c r="K2882" s="6">
        <f xml:space="preserve"> ecommerce_dataset_updated[[#This Row],['[Price (Rs.)']]]-ecommerce_dataset_updated[[#This Row],[Discount Amount _]]</f>
        <v>24.451000000000001</v>
      </c>
      <c r="L2882" t="s">
        <v>77</v>
      </c>
      <c r="M2882" t="s">
        <v>2983</v>
      </c>
      <c r="N2882" s="4" t="s">
        <v>14069</v>
      </c>
      <c r="O2882" s="4" t="s">
        <v>14052</v>
      </c>
      <c r="P2882" s="4" t="s">
        <v>14079</v>
      </c>
      <c r="Q2882" s="5">
        <f>DATE(ecommerce_dataset_updated[[#This Row],[YYYY]],ecommerce_dataset_updated[[#This Row],[MM]],ecommerce_dataset_updated[[#This Row],[DD]])</f>
        <v>45313</v>
      </c>
      <c r="R2882" s="6" t="str">
        <f>TEXT(ecommerce_dataset_updated[[#This Row],['[Purchase_Date']]], "mmm")</f>
        <v>Jan</v>
      </c>
      <c r="S2882" s="6" t="str">
        <f>TEXT(ecommerce_dataset_updated[[#This Row],['[Purchase_Date']]], "ddd")</f>
        <v>Mon</v>
      </c>
      <c r="T2882" s="6">
        <f>ecommerce_dataset_updated[[#This Row],[Final_Price(Rs.) _]]-ecommerce_dataset_updated[[#This Row],['[Final_Price(Rs.)']]]</f>
        <v>1.0000000000012221E-3</v>
      </c>
      <c r="U2882" s="6" t="b">
        <f xml:space="preserve"> AND(ecommerce_dataset_updated[[#This Row],[Final_Price(Rs.) _]]=ecommerce_dataset_updated[[#This Row],['[Final_Price(Rs.)']]])</f>
        <v>0</v>
      </c>
      <c r="V2882" s="5"/>
    </row>
    <row r="2883" spans="1:22">
      <c r="A2883" t="s">
        <v>11207</v>
      </c>
      <c r="B2883" t="s">
        <v>11208</v>
      </c>
      <c r="C2883" t="s">
        <v>45</v>
      </c>
      <c r="D2883" s="9" t="s">
        <v>11209</v>
      </c>
      <c r="E2883" s="8">
        <f>ecommerce_dataset_updated[[#This Row],[Price (Rs.)]]+0</f>
        <v>187.12</v>
      </c>
      <c r="F2883" s="6" t="s">
        <v>107</v>
      </c>
      <c r="G2883" s="7">
        <f>ecommerce_dataset_updated[[#This Row],[Discount (%)]]+0</f>
        <v>0</v>
      </c>
      <c r="H2883" s="6" t="s">
        <v>11209</v>
      </c>
      <c r="I2883" s="6">
        <f>ecommerce_dataset_updated[[#This Row],['[Price (Rs.)']]]*ecommerce_dataset_updated[[#This Row],['[Discount (%)']]]/100</f>
        <v>0</v>
      </c>
      <c r="J2883" s="6">
        <f>ecommerce_dataset_updated[[#This Row],[Final_Price(Rs.)]]+0</f>
        <v>187.12</v>
      </c>
      <c r="K2883" s="6">
        <f xml:space="preserve"> ecommerce_dataset_updated[[#This Row],['[Price (Rs.)']]]-ecommerce_dataset_updated[[#This Row],[Discount Amount _]]</f>
        <v>187.12</v>
      </c>
      <c r="L2883" t="s">
        <v>77</v>
      </c>
      <c r="M2883" t="s">
        <v>686</v>
      </c>
      <c r="N2883" s="4" t="s">
        <v>75</v>
      </c>
      <c r="O2883" s="4" t="s">
        <v>14051</v>
      </c>
      <c r="P2883" s="4" t="s">
        <v>14079</v>
      </c>
      <c r="Q2883" s="5">
        <f>DATE(ecommerce_dataset_updated[[#This Row],[YYYY]],ecommerce_dataset_updated[[#This Row],[MM]],ecommerce_dataset_updated[[#This Row],[DD]])</f>
        <v>45332</v>
      </c>
      <c r="R2883" s="6" t="str">
        <f>TEXT(ecommerce_dataset_updated[[#This Row],['[Purchase_Date']]], "mmm")</f>
        <v>Feb</v>
      </c>
      <c r="S2883" s="6" t="str">
        <f>TEXT(ecommerce_dataset_updated[[#This Row],['[Purchase_Date']]], "ddd")</f>
        <v>Sat</v>
      </c>
      <c r="T2883" s="6">
        <f>ecommerce_dataset_updated[[#This Row],[Final_Price(Rs.) _]]-ecommerce_dataset_updated[[#This Row],['[Final_Price(Rs.)']]]</f>
        <v>0</v>
      </c>
      <c r="U2883" s="6" t="b">
        <f xml:space="preserve"> AND(ecommerce_dataset_updated[[#This Row],[Final_Price(Rs.) _]]=ecommerce_dataset_updated[[#This Row],['[Final_Price(Rs.)']]])</f>
        <v>1</v>
      </c>
      <c r="V2883" s="5"/>
    </row>
    <row r="2884" spans="1:22">
      <c r="A2884" t="s">
        <v>11210</v>
      </c>
      <c r="B2884" t="s">
        <v>11211</v>
      </c>
      <c r="C2884" t="s">
        <v>45</v>
      </c>
      <c r="D2884" s="9" t="s">
        <v>11212</v>
      </c>
      <c r="E2884" s="8">
        <f>ecommerce_dataset_updated[[#This Row],[Price (Rs.)]]+0</f>
        <v>301.12</v>
      </c>
      <c r="F2884" s="6" t="s">
        <v>107</v>
      </c>
      <c r="G2884" s="7">
        <f>ecommerce_dataset_updated[[#This Row],[Discount (%)]]+0</f>
        <v>0</v>
      </c>
      <c r="H2884" s="6" t="s">
        <v>11212</v>
      </c>
      <c r="I2884" s="6">
        <f>ecommerce_dataset_updated[[#This Row],['[Price (Rs.)']]]*ecommerce_dataset_updated[[#This Row],['[Discount (%)']]]/100</f>
        <v>0</v>
      </c>
      <c r="J2884" s="6">
        <f>ecommerce_dataset_updated[[#This Row],[Final_Price(Rs.)]]+0</f>
        <v>301.12</v>
      </c>
      <c r="K2884" s="6">
        <f xml:space="preserve"> ecommerce_dataset_updated[[#This Row],['[Price (Rs.)']]]-ecommerce_dataset_updated[[#This Row],[Discount Amount _]]</f>
        <v>301.12</v>
      </c>
      <c r="L2884" t="s">
        <v>77</v>
      </c>
      <c r="M2884" t="s">
        <v>667</v>
      </c>
      <c r="N2884" s="4" t="s">
        <v>14069</v>
      </c>
      <c r="O2884" s="4" t="s">
        <v>14067</v>
      </c>
      <c r="P2884" s="4" t="s">
        <v>14079</v>
      </c>
      <c r="Q2884" s="5">
        <f>DATE(ecommerce_dataset_updated[[#This Row],[YYYY]],ecommerce_dataset_updated[[#This Row],[MM]],ecommerce_dataset_updated[[#This Row],[DD]])</f>
        <v>45495</v>
      </c>
      <c r="R2884" s="6" t="str">
        <f>TEXT(ecommerce_dataset_updated[[#This Row],['[Purchase_Date']]], "mmm")</f>
        <v>Jul</v>
      </c>
      <c r="S2884" s="6" t="str">
        <f>TEXT(ecommerce_dataset_updated[[#This Row],['[Purchase_Date']]], "ddd")</f>
        <v>Mon</v>
      </c>
      <c r="T2884" s="6">
        <f>ecommerce_dataset_updated[[#This Row],[Final_Price(Rs.) _]]-ecommerce_dataset_updated[[#This Row],['[Final_Price(Rs.)']]]</f>
        <v>0</v>
      </c>
      <c r="U2884" s="6" t="b">
        <f xml:space="preserve"> AND(ecommerce_dataset_updated[[#This Row],[Final_Price(Rs.) _]]=ecommerce_dataset_updated[[#This Row],['[Final_Price(Rs.)']]])</f>
        <v>1</v>
      </c>
      <c r="V2884" s="5"/>
    </row>
    <row r="2885" spans="1:22">
      <c r="A2885" t="s">
        <v>11213</v>
      </c>
      <c r="B2885" t="s">
        <v>11214</v>
      </c>
      <c r="C2885" t="s">
        <v>18</v>
      </c>
      <c r="D2885" s="9" t="s">
        <v>11215</v>
      </c>
      <c r="E2885" s="8">
        <f>ecommerce_dataset_updated[[#This Row],[Price (Rs.)]]+0</f>
        <v>149.97999999999999</v>
      </c>
      <c r="F2885" s="6" t="s">
        <v>107</v>
      </c>
      <c r="G2885" s="7">
        <f>ecommerce_dataset_updated[[#This Row],[Discount (%)]]+0</f>
        <v>0</v>
      </c>
      <c r="H2885" s="6" t="s">
        <v>11215</v>
      </c>
      <c r="I2885" s="6">
        <f>ecommerce_dataset_updated[[#This Row],['[Price (Rs.)']]]*ecommerce_dataset_updated[[#This Row],['[Discount (%)']]]/100</f>
        <v>0</v>
      </c>
      <c r="J2885" s="6">
        <f>ecommerce_dataset_updated[[#This Row],[Final_Price(Rs.)]]+0</f>
        <v>149.97999999999999</v>
      </c>
      <c r="K2885" s="6">
        <f xml:space="preserve"> ecommerce_dataset_updated[[#This Row],['[Price (Rs.)']]]-ecommerce_dataset_updated[[#This Row],[Discount Amount _]]</f>
        <v>149.97999999999999</v>
      </c>
      <c r="L2885" t="s">
        <v>120</v>
      </c>
      <c r="M2885" t="s">
        <v>1949</v>
      </c>
      <c r="N2885" s="4" t="s">
        <v>20</v>
      </c>
      <c r="O2885" s="4" t="s">
        <v>14055</v>
      </c>
      <c r="P2885" s="4" t="s">
        <v>14079</v>
      </c>
      <c r="Q2885" s="5">
        <f>DATE(ecommerce_dataset_updated[[#This Row],[YYYY]],ecommerce_dataset_updated[[#This Row],[MM]],ecommerce_dataset_updated[[#This Row],[DD]])</f>
        <v>45524</v>
      </c>
      <c r="R2885" s="6" t="str">
        <f>TEXT(ecommerce_dataset_updated[[#This Row],['[Purchase_Date']]], "mmm")</f>
        <v>Aug</v>
      </c>
      <c r="S2885" s="6" t="str">
        <f>TEXT(ecommerce_dataset_updated[[#This Row],['[Purchase_Date']]], "ddd")</f>
        <v>Tue</v>
      </c>
      <c r="T2885" s="6">
        <f>ecommerce_dataset_updated[[#This Row],[Final_Price(Rs.) _]]-ecommerce_dataset_updated[[#This Row],['[Final_Price(Rs.)']]]</f>
        <v>0</v>
      </c>
      <c r="U2885" s="6" t="b">
        <f xml:space="preserve"> AND(ecommerce_dataset_updated[[#This Row],[Final_Price(Rs.) _]]=ecommerce_dataset_updated[[#This Row],['[Final_Price(Rs.)']]])</f>
        <v>1</v>
      </c>
      <c r="V2885" s="5"/>
    </row>
    <row r="2886" spans="1:22">
      <c r="A2886" t="s">
        <v>11216</v>
      </c>
      <c r="B2886" t="s">
        <v>11217</v>
      </c>
      <c r="C2886" t="s">
        <v>18</v>
      </c>
      <c r="D2886" s="9" t="s">
        <v>11218</v>
      </c>
      <c r="E2886" s="8">
        <f>ecommerce_dataset_updated[[#This Row],[Price (Rs.)]]+0</f>
        <v>475.44</v>
      </c>
      <c r="F2886" s="6" t="s">
        <v>12</v>
      </c>
      <c r="G2886" s="7">
        <f>ecommerce_dataset_updated[[#This Row],[Discount (%)]]+0</f>
        <v>15</v>
      </c>
      <c r="H2886" s="6" t="s">
        <v>11219</v>
      </c>
      <c r="I2886" s="6">
        <f>ecommerce_dataset_updated[[#This Row],['[Price (Rs.)']]]*ecommerce_dataset_updated[[#This Row],['[Discount (%)']]]/100</f>
        <v>71.316000000000003</v>
      </c>
      <c r="J2886" s="6">
        <f>ecommerce_dataset_updated[[#This Row],[Final_Price(Rs.)]]+0</f>
        <v>404.12</v>
      </c>
      <c r="K2886" s="6">
        <f xml:space="preserve"> ecommerce_dataset_updated[[#This Row],['[Price (Rs.)']]]-ecommerce_dataset_updated[[#This Row],[Discount Amount _]]</f>
        <v>404.12400000000002</v>
      </c>
      <c r="L2886" t="s">
        <v>77</v>
      </c>
      <c r="M2886" t="s">
        <v>551</v>
      </c>
      <c r="N2886" s="4" t="s">
        <v>14054</v>
      </c>
      <c r="O2886" s="4" t="s">
        <v>14052</v>
      </c>
      <c r="P2886" s="4" t="s">
        <v>14079</v>
      </c>
      <c r="Q2886" s="5">
        <f>DATE(ecommerce_dataset_updated[[#This Row],[YYYY]],ecommerce_dataset_updated[[#This Row],[MM]],ecommerce_dataset_updated[[#This Row],[DD]])</f>
        <v>45318</v>
      </c>
      <c r="R2886" s="6" t="str">
        <f>TEXT(ecommerce_dataset_updated[[#This Row],['[Purchase_Date']]], "mmm")</f>
        <v>Jan</v>
      </c>
      <c r="S2886" s="6" t="str">
        <f>TEXT(ecommerce_dataset_updated[[#This Row],['[Purchase_Date']]], "ddd")</f>
        <v>Sat</v>
      </c>
      <c r="T2886" s="6">
        <f>ecommerce_dataset_updated[[#This Row],[Final_Price(Rs.) _]]-ecommerce_dataset_updated[[#This Row],['[Final_Price(Rs.)']]]</f>
        <v>4.0000000000190994E-3</v>
      </c>
      <c r="U2886" s="6" t="b">
        <f xml:space="preserve"> AND(ecommerce_dataset_updated[[#This Row],[Final_Price(Rs.) _]]=ecommerce_dataset_updated[[#This Row],['[Final_Price(Rs.)']]])</f>
        <v>0</v>
      </c>
      <c r="V2886" s="5"/>
    </row>
    <row r="2887" spans="1:22">
      <c r="A2887" t="s">
        <v>11220</v>
      </c>
      <c r="B2887" t="s">
        <v>11221</v>
      </c>
      <c r="C2887" t="s">
        <v>45</v>
      </c>
      <c r="D2887" s="9" t="s">
        <v>11222</v>
      </c>
      <c r="E2887" s="8">
        <f>ecommerce_dataset_updated[[#This Row],[Price (Rs.)]]+0</f>
        <v>20.86</v>
      </c>
      <c r="F2887" s="6" t="s">
        <v>53</v>
      </c>
      <c r="G2887" s="7">
        <f>ecommerce_dataset_updated[[#This Row],[Discount (%)]]+0</f>
        <v>5</v>
      </c>
      <c r="H2887" s="6" t="s">
        <v>11223</v>
      </c>
      <c r="I2887" s="6">
        <f>ecommerce_dataset_updated[[#This Row],['[Price (Rs.)']]]*ecommerce_dataset_updated[[#This Row],['[Discount (%)']]]/100</f>
        <v>1.0429999999999999</v>
      </c>
      <c r="J2887" s="6">
        <f>ecommerce_dataset_updated[[#This Row],[Final_Price(Rs.)]]+0</f>
        <v>19.82</v>
      </c>
      <c r="K2887" s="6">
        <f xml:space="preserve"> ecommerce_dataset_updated[[#This Row],['[Price (Rs.)']]]-ecommerce_dataset_updated[[#This Row],[Discount Amount _]]</f>
        <v>19.817</v>
      </c>
      <c r="L2887" t="s">
        <v>120</v>
      </c>
      <c r="M2887" t="s">
        <v>1562</v>
      </c>
      <c r="N2887" s="4" t="s">
        <v>14070</v>
      </c>
      <c r="O2887" s="4" t="s">
        <v>14057</v>
      </c>
      <c r="P2887" s="4" t="s">
        <v>14079</v>
      </c>
      <c r="Q2887" s="5">
        <f>DATE(ecommerce_dataset_updated[[#This Row],[YYYY]],ecommerce_dataset_updated[[#This Row],[MM]],ecommerce_dataset_updated[[#This Row],[DD]])</f>
        <v>45369</v>
      </c>
      <c r="R2887" s="6" t="str">
        <f>TEXT(ecommerce_dataset_updated[[#This Row],['[Purchase_Date']]], "mmm")</f>
        <v>Mar</v>
      </c>
      <c r="S2887" s="6" t="str">
        <f>TEXT(ecommerce_dataset_updated[[#This Row],['[Purchase_Date']]], "ddd")</f>
        <v>Mon</v>
      </c>
      <c r="T2887" s="6">
        <f>ecommerce_dataset_updated[[#This Row],[Final_Price(Rs.) _]]-ecommerce_dataset_updated[[#This Row],['[Final_Price(Rs.)']]]</f>
        <v>-3.0000000000001137E-3</v>
      </c>
      <c r="U2887" s="6" t="b">
        <f xml:space="preserve"> AND(ecommerce_dataset_updated[[#This Row],[Final_Price(Rs.) _]]=ecommerce_dataset_updated[[#This Row],['[Final_Price(Rs.)']]])</f>
        <v>0</v>
      </c>
      <c r="V2887" s="5"/>
    </row>
    <row r="2888" spans="1:22">
      <c r="A2888" t="s">
        <v>11224</v>
      </c>
      <c r="B2888" t="s">
        <v>11225</v>
      </c>
      <c r="C2888" t="s">
        <v>32</v>
      </c>
      <c r="D2888" s="9" t="s">
        <v>11226</v>
      </c>
      <c r="E2888" s="8">
        <f>ecommerce_dataset_updated[[#This Row],[Price (Rs.)]]+0</f>
        <v>499</v>
      </c>
      <c r="F2888" s="6" t="s">
        <v>47</v>
      </c>
      <c r="G2888" s="7">
        <f>ecommerce_dataset_updated[[#This Row],[Discount (%)]]+0</f>
        <v>50</v>
      </c>
      <c r="H2888" s="6" t="s">
        <v>11227</v>
      </c>
      <c r="I2888" s="6">
        <f>ecommerce_dataset_updated[[#This Row],['[Price (Rs.)']]]*ecommerce_dataset_updated[[#This Row],['[Discount (%)']]]/100</f>
        <v>249.5</v>
      </c>
      <c r="J2888" s="6">
        <f>ecommerce_dataset_updated[[#This Row],[Final_Price(Rs.)]]+0</f>
        <v>249.5</v>
      </c>
      <c r="K2888" s="6">
        <f xml:space="preserve"> ecommerce_dataset_updated[[#This Row],['[Price (Rs.)']]]-ecommerce_dataset_updated[[#This Row],[Discount Amount _]]</f>
        <v>249.5</v>
      </c>
      <c r="L2888" t="s">
        <v>14</v>
      </c>
      <c r="M2888" t="s">
        <v>1983</v>
      </c>
      <c r="N2888" s="4" t="s">
        <v>14048</v>
      </c>
      <c r="O2888" s="4" t="s">
        <v>14057</v>
      </c>
      <c r="P2888" s="4" t="s">
        <v>14079</v>
      </c>
      <c r="Q2888" s="5">
        <f>DATE(ecommerce_dataset_updated[[#This Row],[YYYY]],ecommerce_dataset_updated[[#This Row],[MM]],ecommerce_dataset_updated[[#This Row],[DD]])</f>
        <v>45363</v>
      </c>
      <c r="R2888" s="6" t="str">
        <f>TEXT(ecommerce_dataset_updated[[#This Row],['[Purchase_Date']]], "mmm")</f>
        <v>Mar</v>
      </c>
      <c r="S2888" s="6" t="str">
        <f>TEXT(ecommerce_dataset_updated[[#This Row],['[Purchase_Date']]], "ddd")</f>
        <v>Tue</v>
      </c>
      <c r="T2888" s="6">
        <f>ecommerce_dataset_updated[[#This Row],[Final_Price(Rs.) _]]-ecommerce_dataset_updated[[#This Row],['[Final_Price(Rs.)']]]</f>
        <v>0</v>
      </c>
      <c r="U2888" s="6" t="b">
        <f xml:space="preserve"> AND(ecommerce_dataset_updated[[#This Row],[Final_Price(Rs.) _]]=ecommerce_dataset_updated[[#This Row],['[Final_Price(Rs.)']]])</f>
        <v>1</v>
      </c>
      <c r="V2888" s="5"/>
    </row>
    <row r="2889" spans="1:22">
      <c r="A2889" t="s">
        <v>11228</v>
      </c>
      <c r="B2889" t="s">
        <v>11229</v>
      </c>
      <c r="C2889" t="s">
        <v>45</v>
      </c>
      <c r="D2889" s="9" t="s">
        <v>11230</v>
      </c>
      <c r="E2889" s="8">
        <f>ecommerce_dataset_updated[[#This Row],[Price (Rs.)]]+0</f>
        <v>46.41</v>
      </c>
      <c r="F2889" s="6" t="s">
        <v>107</v>
      </c>
      <c r="G2889" s="7">
        <f>ecommerce_dataset_updated[[#This Row],[Discount (%)]]+0</f>
        <v>0</v>
      </c>
      <c r="H2889" s="6" t="s">
        <v>11230</v>
      </c>
      <c r="I2889" s="6">
        <f>ecommerce_dataset_updated[[#This Row],['[Price (Rs.)']]]*ecommerce_dataset_updated[[#This Row],['[Discount (%)']]]/100</f>
        <v>0</v>
      </c>
      <c r="J2889" s="6">
        <f>ecommerce_dataset_updated[[#This Row],[Final_Price(Rs.)]]+0</f>
        <v>46.41</v>
      </c>
      <c r="K2889" s="6">
        <f xml:space="preserve"> ecommerce_dataset_updated[[#This Row],['[Price (Rs.)']]]-ecommerce_dataset_updated[[#This Row],[Discount Amount _]]</f>
        <v>46.41</v>
      </c>
      <c r="L2889" t="s">
        <v>28</v>
      </c>
      <c r="M2889" t="s">
        <v>116</v>
      </c>
      <c r="N2889" s="4" t="s">
        <v>14064</v>
      </c>
      <c r="O2889" s="4" t="s">
        <v>14062</v>
      </c>
      <c r="P2889" s="4" t="s">
        <v>14079</v>
      </c>
      <c r="Q2889" s="5">
        <f>DATE(ecommerce_dataset_updated[[#This Row],[YYYY]],ecommerce_dataset_updated[[#This Row],[MM]],ecommerce_dataset_updated[[#This Row],[DD]])</f>
        <v>45456</v>
      </c>
      <c r="R2889" s="6" t="str">
        <f>TEXT(ecommerce_dataset_updated[[#This Row],['[Purchase_Date']]], "mmm")</f>
        <v>Jun</v>
      </c>
      <c r="S2889" s="6" t="str">
        <f>TEXT(ecommerce_dataset_updated[[#This Row],['[Purchase_Date']]], "ddd")</f>
        <v>Thu</v>
      </c>
      <c r="T2889" s="6">
        <f>ecommerce_dataset_updated[[#This Row],[Final_Price(Rs.) _]]-ecommerce_dataset_updated[[#This Row],['[Final_Price(Rs.)']]]</f>
        <v>0</v>
      </c>
      <c r="U2889" s="6" t="b">
        <f xml:space="preserve"> AND(ecommerce_dataset_updated[[#This Row],[Final_Price(Rs.) _]]=ecommerce_dataset_updated[[#This Row],['[Final_Price(Rs.)']]])</f>
        <v>1</v>
      </c>
      <c r="V2889" s="5"/>
    </row>
    <row r="2890" spans="1:22">
      <c r="A2890" t="s">
        <v>11231</v>
      </c>
      <c r="B2890" t="s">
        <v>11232</v>
      </c>
      <c r="C2890" t="s">
        <v>39</v>
      </c>
      <c r="D2890" s="9" t="s">
        <v>11233</v>
      </c>
      <c r="E2890" s="8">
        <f>ecommerce_dataset_updated[[#This Row],[Price (Rs.)]]+0</f>
        <v>35.47</v>
      </c>
      <c r="F2890" s="6" t="s">
        <v>26</v>
      </c>
      <c r="G2890" s="7">
        <f>ecommerce_dataset_updated[[#This Row],[Discount (%)]]+0</f>
        <v>25</v>
      </c>
      <c r="H2890" s="6" t="s">
        <v>11234</v>
      </c>
      <c r="I2890" s="6">
        <f>ecommerce_dataset_updated[[#This Row],['[Price (Rs.)']]]*ecommerce_dataset_updated[[#This Row],['[Discount (%)']]]/100</f>
        <v>8.8674999999999997</v>
      </c>
      <c r="J2890" s="6">
        <f>ecommerce_dataset_updated[[#This Row],[Final_Price(Rs.)]]+0</f>
        <v>26.6</v>
      </c>
      <c r="K2890" s="6">
        <f xml:space="preserve"> ecommerce_dataset_updated[[#This Row],['[Price (Rs.)']]]-ecommerce_dataset_updated[[#This Row],[Discount Amount _]]</f>
        <v>26.602499999999999</v>
      </c>
      <c r="L2890" t="s">
        <v>77</v>
      </c>
      <c r="M2890" t="s">
        <v>3120</v>
      </c>
      <c r="N2890" s="4" t="s">
        <v>14064</v>
      </c>
      <c r="O2890" s="4" t="s">
        <v>14057</v>
      </c>
      <c r="P2890" s="4" t="s">
        <v>14079</v>
      </c>
      <c r="Q2890" s="5">
        <f>DATE(ecommerce_dataset_updated[[#This Row],[YYYY]],ecommerce_dataset_updated[[#This Row],[MM]],ecommerce_dataset_updated[[#This Row],[DD]])</f>
        <v>45364</v>
      </c>
      <c r="R2890" s="6" t="str">
        <f>TEXT(ecommerce_dataset_updated[[#This Row],['[Purchase_Date']]], "mmm")</f>
        <v>Mar</v>
      </c>
      <c r="S2890" s="6" t="str">
        <f>TEXT(ecommerce_dataset_updated[[#This Row],['[Purchase_Date']]], "ddd")</f>
        <v>Wed</v>
      </c>
      <c r="T2890" s="6">
        <f>ecommerce_dataset_updated[[#This Row],[Final_Price(Rs.) _]]-ecommerce_dataset_updated[[#This Row],['[Final_Price(Rs.)']]]</f>
        <v>2.4999999999977263E-3</v>
      </c>
      <c r="U2890" s="6" t="b">
        <f xml:space="preserve"> AND(ecommerce_dataset_updated[[#This Row],[Final_Price(Rs.) _]]=ecommerce_dataset_updated[[#This Row],['[Final_Price(Rs.)']]])</f>
        <v>0</v>
      </c>
      <c r="V2890" s="5"/>
    </row>
    <row r="2891" spans="1:22">
      <c r="A2891" t="s">
        <v>11235</v>
      </c>
      <c r="B2891" t="s">
        <v>11236</v>
      </c>
      <c r="C2891" t="s">
        <v>18</v>
      </c>
      <c r="D2891" s="9" t="s">
        <v>11237</v>
      </c>
      <c r="E2891" s="8">
        <f>ecommerce_dataset_updated[[#This Row],[Price (Rs.)]]+0</f>
        <v>164.44</v>
      </c>
      <c r="F2891" s="6" t="s">
        <v>47</v>
      </c>
      <c r="G2891" s="7">
        <f>ecommerce_dataset_updated[[#This Row],[Discount (%)]]+0</f>
        <v>50</v>
      </c>
      <c r="H2891" s="6" t="s">
        <v>11238</v>
      </c>
      <c r="I2891" s="6">
        <f>ecommerce_dataset_updated[[#This Row],['[Price (Rs.)']]]*ecommerce_dataset_updated[[#This Row],['[Discount (%)']]]/100</f>
        <v>82.22</v>
      </c>
      <c r="J2891" s="6">
        <f>ecommerce_dataset_updated[[#This Row],[Final_Price(Rs.)]]+0</f>
        <v>82.22</v>
      </c>
      <c r="K2891" s="6">
        <f xml:space="preserve"> ecommerce_dataset_updated[[#This Row],['[Price (Rs.)']]]-ecommerce_dataset_updated[[#This Row],[Discount Amount _]]</f>
        <v>82.22</v>
      </c>
      <c r="L2891" t="s">
        <v>120</v>
      </c>
      <c r="M2891" t="s">
        <v>423</v>
      </c>
      <c r="N2891" s="4" t="s">
        <v>14069</v>
      </c>
      <c r="O2891" s="4" t="s">
        <v>14062</v>
      </c>
      <c r="P2891" s="4" t="s">
        <v>14079</v>
      </c>
      <c r="Q2891" s="5">
        <f>DATE(ecommerce_dataset_updated[[#This Row],[YYYY]],ecommerce_dataset_updated[[#This Row],[MM]],ecommerce_dataset_updated[[#This Row],[DD]])</f>
        <v>45465</v>
      </c>
      <c r="R2891" s="6" t="str">
        <f>TEXT(ecommerce_dataset_updated[[#This Row],['[Purchase_Date']]], "mmm")</f>
        <v>Jun</v>
      </c>
      <c r="S2891" s="6" t="str">
        <f>TEXT(ecommerce_dataset_updated[[#This Row],['[Purchase_Date']]], "ddd")</f>
        <v>Sat</v>
      </c>
      <c r="T2891" s="6">
        <f>ecommerce_dataset_updated[[#This Row],[Final_Price(Rs.) _]]-ecommerce_dataset_updated[[#This Row],['[Final_Price(Rs.)']]]</f>
        <v>0</v>
      </c>
      <c r="U2891" s="6" t="b">
        <f xml:space="preserve"> AND(ecommerce_dataset_updated[[#This Row],[Final_Price(Rs.) _]]=ecommerce_dataset_updated[[#This Row],['[Final_Price(Rs.)']]])</f>
        <v>1</v>
      </c>
      <c r="V2891" s="5"/>
    </row>
    <row r="2892" spans="1:22">
      <c r="A2892" t="s">
        <v>11239</v>
      </c>
      <c r="B2892" t="s">
        <v>11240</v>
      </c>
      <c r="C2892" t="s">
        <v>68</v>
      </c>
      <c r="D2892" s="9" t="s">
        <v>11241</v>
      </c>
      <c r="E2892" s="8">
        <f>ecommerce_dataset_updated[[#This Row],[Price (Rs.)]]+0</f>
        <v>164.41</v>
      </c>
      <c r="F2892" s="6" t="s">
        <v>20</v>
      </c>
      <c r="G2892" s="7">
        <f>ecommerce_dataset_updated[[#This Row],[Discount (%)]]+0</f>
        <v>20</v>
      </c>
      <c r="H2892" s="6" t="s">
        <v>11242</v>
      </c>
      <c r="I2892" s="6">
        <f>ecommerce_dataset_updated[[#This Row],['[Price (Rs.)']]]*ecommerce_dataset_updated[[#This Row],['[Discount (%)']]]/100</f>
        <v>32.881999999999998</v>
      </c>
      <c r="J2892" s="6">
        <f>ecommerce_dataset_updated[[#This Row],[Final_Price(Rs.)]]+0</f>
        <v>131.53</v>
      </c>
      <c r="K2892" s="6">
        <f xml:space="preserve"> ecommerce_dataset_updated[[#This Row],['[Price (Rs.)']]]-ecommerce_dataset_updated[[#This Row],[Discount Amount _]]</f>
        <v>131.52799999999999</v>
      </c>
      <c r="L2892" t="s">
        <v>14</v>
      </c>
      <c r="M2892" t="s">
        <v>3559</v>
      </c>
      <c r="N2892" s="4" t="s">
        <v>14051</v>
      </c>
      <c r="O2892" s="4" t="s">
        <v>14057</v>
      </c>
      <c r="P2892" s="4" t="s">
        <v>14079</v>
      </c>
      <c r="Q2892" s="5">
        <f>DATE(ecommerce_dataset_updated[[#This Row],[YYYY]],ecommerce_dataset_updated[[#This Row],[MM]],ecommerce_dataset_updated[[#This Row],[DD]])</f>
        <v>45353</v>
      </c>
      <c r="R2892" s="6" t="str">
        <f>TEXT(ecommerce_dataset_updated[[#This Row],['[Purchase_Date']]], "mmm")</f>
        <v>Mar</v>
      </c>
      <c r="S2892" s="6" t="str">
        <f>TEXT(ecommerce_dataset_updated[[#This Row],['[Purchase_Date']]], "ddd")</f>
        <v>Sat</v>
      </c>
      <c r="T2892" s="6">
        <f>ecommerce_dataset_updated[[#This Row],[Final_Price(Rs.) _]]-ecommerce_dataset_updated[[#This Row],['[Final_Price(Rs.)']]]</f>
        <v>-2.0000000000095497E-3</v>
      </c>
      <c r="U2892" s="6" t="b">
        <f xml:space="preserve"> AND(ecommerce_dataset_updated[[#This Row],[Final_Price(Rs.) _]]=ecommerce_dataset_updated[[#This Row],['[Final_Price(Rs.)']]])</f>
        <v>0</v>
      </c>
      <c r="V2892" s="5"/>
    </row>
    <row r="2893" spans="1:22">
      <c r="A2893" t="s">
        <v>11243</v>
      </c>
      <c r="B2893" t="s">
        <v>11244</v>
      </c>
      <c r="C2893" t="s">
        <v>39</v>
      </c>
      <c r="D2893" s="9" t="s">
        <v>11245</v>
      </c>
      <c r="E2893" s="8">
        <f>ecommerce_dataset_updated[[#This Row],[Price (Rs.)]]+0</f>
        <v>213.47</v>
      </c>
      <c r="F2893" s="6" t="s">
        <v>20</v>
      </c>
      <c r="G2893" s="7">
        <f>ecommerce_dataset_updated[[#This Row],[Discount (%)]]+0</f>
        <v>20</v>
      </c>
      <c r="H2893" s="6" t="s">
        <v>11246</v>
      </c>
      <c r="I2893" s="6">
        <f>ecommerce_dataset_updated[[#This Row],['[Price (Rs.)']]]*ecommerce_dataset_updated[[#This Row],['[Discount (%)']]]/100</f>
        <v>42.693999999999996</v>
      </c>
      <c r="J2893" s="6">
        <f>ecommerce_dataset_updated[[#This Row],[Final_Price(Rs.)]]+0</f>
        <v>170.78</v>
      </c>
      <c r="K2893" s="6">
        <f xml:space="preserve"> ecommerce_dataset_updated[[#This Row],['[Price (Rs.)']]]-ecommerce_dataset_updated[[#This Row],[Discount Amount _]]</f>
        <v>170.77600000000001</v>
      </c>
      <c r="L2893" t="s">
        <v>28</v>
      </c>
      <c r="M2893" t="s">
        <v>196</v>
      </c>
      <c r="N2893" s="4" t="s">
        <v>14061</v>
      </c>
      <c r="O2893" s="4" t="s">
        <v>14059</v>
      </c>
      <c r="P2893" s="4" t="s">
        <v>14079</v>
      </c>
      <c r="Q2893" s="5">
        <f>DATE(ecommerce_dataset_updated[[#This Row],[YYYY]],ecommerce_dataset_updated[[#This Row],[MM]],ecommerce_dataset_updated[[#This Row],[DD]])</f>
        <v>45433</v>
      </c>
      <c r="R2893" s="6" t="str">
        <f>TEXT(ecommerce_dataset_updated[[#This Row],['[Purchase_Date']]], "mmm")</f>
        <v>May</v>
      </c>
      <c r="S2893" s="6" t="str">
        <f>TEXT(ecommerce_dataset_updated[[#This Row],['[Purchase_Date']]], "ddd")</f>
        <v>Tue</v>
      </c>
      <c r="T2893" s="6">
        <f>ecommerce_dataset_updated[[#This Row],[Final_Price(Rs.) _]]-ecommerce_dataset_updated[[#This Row],['[Final_Price(Rs.)']]]</f>
        <v>-3.9999999999906777E-3</v>
      </c>
      <c r="U2893" s="6" t="b">
        <f xml:space="preserve"> AND(ecommerce_dataset_updated[[#This Row],[Final_Price(Rs.) _]]=ecommerce_dataset_updated[[#This Row],['[Final_Price(Rs.)']]])</f>
        <v>0</v>
      </c>
      <c r="V2893" s="5"/>
    </row>
    <row r="2894" spans="1:22">
      <c r="A2894" t="s">
        <v>11247</v>
      </c>
      <c r="B2894" t="s">
        <v>11248</v>
      </c>
      <c r="C2894" t="s">
        <v>39</v>
      </c>
      <c r="D2894" s="9" t="s">
        <v>11249</v>
      </c>
      <c r="E2894" s="8">
        <f>ecommerce_dataset_updated[[#This Row],[Price (Rs.)]]+0</f>
        <v>320.31</v>
      </c>
      <c r="F2894" s="6" t="s">
        <v>12</v>
      </c>
      <c r="G2894" s="7">
        <f>ecommerce_dataset_updated[[#This Row],[Discount (%)]]+0</f>
        <v>15</v>
      </c>
      <c r="H2894" s="6" t="s">
        <v>11250</v>
      </c>
      <c r="I2894" s="6">
        <f>ecommerce_dataset_updated[[#This Row],['[Price (Rs.)']]]*ecommerce_dataset_updated[[#This Row],['[Discount (%)']]]/100</f>
        <v>48.046499999999995</v>
      </c>
      <c r="J2894" s="6">
        <f>ecommerce_dataset_updated[[#This Row],[Final_Price(Rs.)]]+0</f>
        <v>272.26</v>
      </c>
      <c r="K2894" s="6">
        <f xml:space="preserve"> ecommerce_dataset_updated[[#This Row],['[Price (Rs.)']]]-ecommerce_dataset_updated[[#This Row],[Discount Amount _]]</f>
        <v>272.26350000000002</v>
      </c>
      <c r="L2894" t="s">
        <v>14</v>
      </c>
      <c r="M2894" t="s">
        <v>976</v>
      </c>
      <c r="N2894" s="4" t="s">
        <v>26</v>
      </c>
      <c r="O2894" s="4" t="s">
        <v>75</v>
      </c>
      <c r="P2894" s="4" t="s">
        <v>14079</v>
      </c>
      <c r="Q2894" s="5">
        <f>DATE(ecommerce_dataset_updated[[#This Row],[YYYY]],ecommerce_dataset_updated[[#This Row],[MM]],ecommerce_dataset_updated[[#This Row],[DD]])</f>
        <v>45590</v>
      </c>
      <c r="R2894" s="6" t="str">
        <f>TEXT(ecommerce_dataset_updated[[#This Row],['[Purchase_Date']]], "mmm")</f>
        <v>Oct</v>
      </c>
      <c r="S2894" s="6" t="str">
        <f>TEXT(ecommerce_dataset_updated[[#This Row],['[Purchase_Date']]], "ddd")</f>
        <v>Fri</v>
      </c>
      <c r="T2894" s="6">
        <f>ecommerce_dataset_updated[[#This Row],[Final_Price(Rs.) _]]-ecommerce_dataset_updated[[#This Row],['[Final_Price(Rs.)']]]</f>
        <v>3.5000000000309228E-3</v>
      </c>
      <c r="U2894" s="6" t="b">
        <f xml:space="preserve"> AND(ecommerce_dataset_updated[[#This Row],[Final_Price(Rs.) _]]=ecommerce_dataset_updated[[#This Row],['[Final_Price(Rs.)']]])</f>
        <v>0</v>
      </c>
      <c r="V2894" s="5"/>
    </row>
    <row r="2895" spans="1:22">
      <c r="A2895" t="s">
        <v>11251</v>
      </c>
      <c r="B2895" t="s">
        <v>11252</v>
      </c>
      <c r="C2895" t="s">
        <v>68</v>
      </c>
      <c r="D2895" s="9" t="s">
        <v>11253</v>
      </c>
      <c r="E2895" s="8">
        <f>ecommerce_dataset_updated[[#This Row],[Price (Rs.)]]+0</f>
        <v>319.86</v>
      </c>
      <c r="F2895" s="6" t="s">
        <v>12</v>
      </c>
      <c r="G2895" s="7">
        <f>ecommerce_dataset_updated[[#This Row],[Discount (%)]]+0</f>
        <v>15</v>
      </c>
      <c r="H2895" s="6" t="s">
        <v>11254</v>
      </c>
      <c r="I2895" s="6">
        <f>ecommerce_dataset_updated[[#This Row],['[Price (Rs.)']]]*ecommerce_dataset_updated[[#This Row],['[Discount (%)']]]/100</f>
        <v>47.979000000000006</v>
      </c>
      <c r="J2895" s="6">
        <f>ecommerce_dataset_updated[[#This Row],[Final_Price(Rs.)]]+0</f>
        <v>271.88</v>
      </c>
      <c r="K2895" s="6">
        <f xml:space="preserve"> ecommerce_dataset_updated[[#This Row],['[Price (Rs.)']]]-ecommerce_dataset_updated[[#This Row],[Discount Amount _]]</f>
        <v>271.88100000000003</v>
      </c>
      <c r="L2895" t="s">
        <v>28</v>
      </c>
      <c r="M2895" t="s">
        <v>3584</v>
      </c>
      <c r="N2895" s="4" t="s">
        <v>14054</v>
      </c>
      <c r="O2895" s="4" t="s">
        <v>14062</v>
      </c>
      <c r="P2895" s="4" t="s">
        <v>14079</v>
      </c>
      <c r="Q2895" s="5">
        <f>DATE(ecommerce_dataset_updated[[#This Row],[YYYY]],ecommerce_dataset_updated[[#This Row],[MM]],ecommerce_dataset_updated[[#This Row],[DD]])</f>
        <v>45470</v>
      </c>
      <c r="R2895" s="6" t="str">
        <f>TEXT(ecommerce_dataset_updated[[#This Row],['[Purchase_Date']]], "mmm")</f>
        <v>Jun</v>
      </c>
      <c r="S2895" s="6" t="str">
        <f>TEXT(ecommerce_dataset_updated[[#This Row],['[Purchase_Date']]], "ddd")</f>
        <v>Thu</v>
      </c>
      <c r="T2895" s="6">
        <f>ecommerce_dataset_updated[[#This Row],[Final_Price(Rs.) _]]-ecommerce_dataset_updated[[#This Row],['[Final_Price(Rs.)']]]</f>
        <v>1.0000000000331966E-3</v>
      </c>
      <c r="U2895" s="6" t="b">
        <f xml:space="preserve"> AND(ecommerce_dataset_updated[[#This Row],[Final_Price(Rs.) _]]=ecommerce_dataset_updated[[#This Row],['[Final_Price(Rs.)']]])</f>
        <v>0</v>
      </c>
      <c r="V2895" s="5"/>
    </row>
    <row r="2896" spans="1:22">
      <c r="A2896" t="s">
        <v>11255</v>
      </c>
      <c r="B2896" t="s">
        <v>11256</v>
      </c>
      <c r="C2896" t="s">
        <v>10</v>
      </c>
      <c r="D2896" s="9" t="s">
        <v>11257</v>
      </c>
      <c r="E2896" s="8">
        <f>ecommerce_dataset_updated[[#This Row],[Price (Rs.)]]+0</f>
        <v>41.53</v>
      </c>
      <c r="F2896" s="6" t="s">
        <v>107</v>
      </c>
      <c r="G2896" s="7">
        <f>ecommerce_dataset_updated[[#This Row],[Discount (%)]]+0</f>
        <v>0</v>
      </c>
      <c r="H2896" s="6" t="s">
        <v>11257</v>
      </c>
      <c r="I2896" s="6">
        <f>ecommerce_dataset_updated[[#This Row],['[Price (Rs.)']]]*ecommerce_dataset_updated[[#This Row],['[Discount (%)']]]/100</f>
        <v>0</v>
      </c>
      <c r="J2896" s="6">
        <f>ecommerce_dataset_updated[[#This Row],[Final_Price(Rs.)]]+0</f>
        <v>41.53</v>
      </c>
      <c r="K2896" s="6">
        <f xml:space="preserve"> ecommerce_dataset_updated[[#This Row],['[Price (Rs.)']]]-ecommerce_dataset_updated[[#This Row],[Discount Amount _]]</f>
        <v>41.53</v>
      </c>
      <c r="L2896" t="s">
        <v>35</v>
      </c>
      <c r="M2896" t="s">
        <v>78</v>
      </c>
      <c r="N2896" s="4" t="s">
        <v>14061</v>
      </c>
      <c r="O2896" s="4" t="s">
        <v>75</v>
      </c>
      <c r="P2896" s="4" t="s">
        <v>14079</v>
      </c>
      <c r="Q2896" s="5">
        <f>DATE(ecommerce_dataset_updated[[#This Row],[YYYY]],ecommerce_dataset_updated[[#This Row],[MM]],ecommerce_dataset_updated[[#This Row],[DD]])</f>
        <v>45586</v>
      </c>
      <c r="R2896" s="6" t="str">
        <f>TEXT(ecommerce_dataset_updated[[#This Row],['[Purchase_Date']]], "mmm")</f>
        <v>Oct</v>
      </c>
      <c r="S2896" s="6" t="str">
        <f>TEXT(ecommerce_dataset_updated[[#This Row],['[Purchase_Date']]], "ddd")</f>
        <v>Mon</v>
      </c>
      <c r="T2896" s="6">
        <f>ecommerce_dataset_updated[[#This Row],[Final_Price(Rs.) _]]-ecommerce_dataset_updated[[#This Row],['[Final_Price(Rs.)']]]</f>
        <v>0</v>
      </c>
      <c r="U2896" s="6" t="b">
        <f xml:space="preserve"> AND(ecommerce_dataset_updated[[#This Row],[Final_Price(Rs.) _]]=ecommerce_dataset_updated[[#This Row],['[Final_Price(Rs.)']]])</f>
        <v>1</v>
      </c>
      <c r="V2896" s="5"/>
    </row>
    <row r="2897" spans="1:22">
      <c r="A2897" t="s">
        <v>11258</v>
      </c>
      <c r="B2897" t="s">
        <v>11259</v>
      </c>
      <c r="C2897" t="s">
        <v>68</v>
      </c>
      <c r="D2897" s="9" t="s">
        <v>11260</v>
      </c>
      <c r="E2897" s="8">
        <f>ecommerce_dataset_updated[[#This Row],[Price (Rs.)]]+0</f>
        <v>205.9</v>
      </c>
      <c r="F2897" s="6" t="s">
        <v>154</v>
      </c>
      <c r="G2897" s="7">
        <f>ecommerce_dataset_updated[[#This Row],[Discount (%)]]+0</f>
        <v>30</v>
      </c>
      <c r="H2897" s="6" t="s">
        <v>1513</v>
      </c>
      <c r="I2897" s="6">
        <f>ecommerce_dataset_updated[[#This Row],['[Price (Rs.)']]]*ecommerce_dataset_updated[[#This Row],['[Discount (%)']]]/100</f>
        <v>61.77</v>
      </c>
      <c r="J2897" s="6">
        <f>ecommerce_dataset_updated[[#This Row],[Final_Price(Rs.)]]+0</f>
        <v>144.13</v>
      </c>
      <c r="K2897" s="6">
        <f xml:space="preserve"> ecommerce_dataset_updated[[#This Row],['[Price (Rs.)']]]-ecommerce_dataset_updated[[#This Row],[Discount Amount _]]</f>
        <v>144.13</v>
      </c>
      <c r="L2897" t="s">
        <v>28</v>
      </c>
      <c r="M2897" t="s">
        <v>2919</v>
      </c>
      <c r="N2897" s="4" t="s">
        <v>14064</v>
      </c>
      <c r="O2897" s="4" t="s">
        <v>14059</v>
      </c>
      <c r="P2897" s="4" t="s">
        <v>14079</v>
      </c>
      <c r="Q2897" s="5">
        <f>DATE(ecommerce_dataset_updated[[#This Row],[YYYY]],ecommerce_dataset_updated[[#This Row],[MM]],ecommerce_dataset_updated[[#This Row],[DD]])</f>
        <v>45425</v>
      </c>
      <c r="R2897" s="6" t="str">
        <f>TEXT(ecommerce_dataset_updated[[#This Row],['[Purchase_Date']]], "mmm")</f>
        <v>May</v>
      </c>
      <c r="S2897" s="6" t="str">
        <f>TEXT(ecommerce_dataset_updated[[#This Row],['[Purchase_Date']]], "ddd")</f>
        <v>Mon</v>
      </c>
      <c r="T2897" s="6">
        <f>ecommerce_dataset_updated[[#This Row],[Final_Price(Rs.) _]]-ecommerce_dataset_updated[[#This Row],['[Final_Price(Rs.)']]]</f>
        <v>0</v>
      </c>
      <c r="U2897" s="6" t="b">
        <f xml:space="preserve"> AND(ecommerce_dataset_updated[[#This Row],[Final_Price(Rs.) _]]=ecommerce_dataset_updated[[#This Row],['[Final_Price(Rs.)']]])</f>
        <v>1</v>
      </c>
      <c r="V2897" s="5"/>
    </row>
    <row r="2898" spans="1:22">
      <c r="A2898" t="s">
        <v>11261</v>
      </c>
      <c r="B2898" t="s">
        <v>11262</v>
      </c>
      <c r="C2898" t="s">
        <v>68</v>
      </c>
      <c r="D2898" s="9" t="s">
        <v>11263</v>
      </c>
      <c r="E2898" s="8">
        <f>ecommerce_dataset_updated[[#This Row],[Price (Rs.)]]+0</f>
        <v>67.849999999999994</v>
      </c>
      <c r="F2898" s="6" t="s">
        <v>12</v>
      </c>
      <c r="G2898" s="7">
        <f>ecommerce_dataset_updated[[#This Row],[Discount (%)]]+0</f>
        <v>15</v>
      </c>
      <c r="H2898" s="6" t="s">
        <v>11264</v>
      </c>
      <c r="I2898" s="6">
        <f>ecommerce_dataset_updated[[#This Row],['[Price (Rs.)']]]*ecommerce_dataset_updated[[#This Row],['[Discount (%)']]]/100</f>
        <v>10.177499999999998</v>
      </c>
      <c r="J2898" s="6">
        <f>ecommerce_dataset_updated[[#This Row],[Final_Price(Rs.)]]+0</f>
        <v>57.67</v>
      </c>
      <c r="K2898" s="6">
        <f xml:space="preserve"> ecommerce_dataset_updated[[#This Row],['[Price (Rs.)']]]-ecommerce_dataset_updated[[#This Row],[Discount Amount _]]</f>
        <v>57.672499999999999</v>
      </c>
      <c r="L2898" t="s">
        <v>28</v>
      </c>
      <c r="M2898" t="s">
        <v>591</v>
      </c>
      <c r="N2898" s="4" t="s">
        <v>14071</v>
      </c>
      <c r="O2898" s="4" t="s">
        <v>14051</v>
      </c>
      <c r="P2898" s="4" t="s">
        <v>14079</v>
      </c>
      <c r="Q2898" s="5">
        <f>DATE(ecommerce_dataset_updated[[#This Row],[YYYY]],ecommerce_dataset_updated[[#This Row],[MM]],ecommerce_dataset_updated[[#This Row],[DD]])</f>
        <v>45346</v>
      </c>
      <c r="R2898" s="6" t="str">
        <f>TEXT(ecommerce_dataset_updated[[#This Row],['[Purchase_Date']]], "mmm")</f>
        <v>Feb</v>
      </c>
      <c r="S2898" s="6" t="str">
        <f>TEXT(ecommerce_dataset_updated[[#This Row],['[Purchase_Date']]], "ddd")</f>
        <v>Sat</v>
      </c>
      <c r="T2898" s="6">
        <f>ecommerce_dataset_updated[[#This Row],[Final_Price(Rs.) _]]-ecommerce_dataset_updated[[#This Row],['[Final_Price(Rs.)']]]</f>
        <v>2.4999999999977263E-3</v>
      </c>
      <c r="U2898" s="6" t="b">
        <f xml:space="preserve"> AND(ecommerce_dataset_updated[[#This Row],[Final_Price(Rs.) _]]=ecommerce_dataset_updated[[#This Row],['[Final_Price(Rs.)']]])</f>
        <v>0</v>
      </c>
      <c r="V2898" s="5"/>
    </row>
    <row r="2899" spans="1:22">
      <c r="A2899" t="s">
        <v>11265</v>
      </c>
      <c r="B2899" t="s">
        <v>11266</v>
      </c>
      <c r="C2899" t="s">
        <v>32</v>
      </c>
      <c r="D2899" s="9" t="s">
        <v>7098</v>
      </c>
      <c r="E2899" s="8">
        <f>ecommerce_dataset_updated[[#This Row],[Price (Rs.)]]+0</f>
        <v>433.77</v>
      </c>
      <c r="F2899" s="6" t="s">
        <v>12</v>
      </c>
      <c r="G2899" s="7">
        <f>ecommerce_dataset_updated[[#This Row],[Discount (%)]]+0</f>
        <v>15</v>
      </c>
      <c r="H2899" s="6" t="s">
        <v>11267</v>
      </c>
      <c r="I2899" s="6">
        <f>ecommerce_dataset_updated[[#This Row],['[Price (Rs.)']]]*ecommerce_dataset_updated[[#This Row],['[Discount (%)']]]/100</f>
        <v>65.065499999999986</v>
      </c>
      <c r="J2899" s="6">
        <f>ecommerce_dataset_updated[[#This Row],[Final_Price(Rs.)]]+0</f>
        <v>368.7</v>
      </c>
      <c r="K2899" s="6">
        <f xml:space="preserve"> ecommerce_dataset_updated[[#This Row],['[Price (Rs.)']]]-ecommerce_dataset_updated[[#This Row],[Discount Amount _]]</f>
        <v>368.7045</v>
      </c>
      <c r="L2899" t="s">
        <v>14</v>
      </c>
      <c r="M2899" t="s">
        <v>1514</v>
      </c>
      <c r="N2899" s="4" t="s">
        <v>14065</v>
      </c>
      <c r="O2899" s="4" t="s">
        <v>14057</v>
      </c>
      <c r="P2899" s="4" t="s">
        <v>14079</v>
      </c>
      <c r="Q2899" s="5">
        <f>DATE(ecommerce_dataset_updated[[#This Row],[YYYY]],ecommerce_dataset_updated[[#This Row],[MM]],ecommerce_dataset_updated[[#This Row],[DD]])</f>
        <v>45374</v>
      </c>
      <c r="R2899" s="6" t="str">
        <f>TEXT(ecommerce_dataset_updated[[#This Row],['[Purchase_Date']]], "mmm")</f>
        <v>Mar</v>
      </c>
      <c r="S2899" s="6" t="str">
        <f>TEXT(ecommerce_dataset_updated[[#This Row],['[Purchase_Date']]], "ddd")</f>
        <v>Sat</v>
      </c>
      <c r="T2899" s="6">
        <f>ecommerce_dataset_updated[[#This Row],[Final_Price(Rs.) _]]-ecommerce_dataset_updated[[#This Row],['[Final_Price(Rs.)']]]</f>
        <v>4.500000000007276E-3</v>
      </c>
      <c r="U2899" s="6" t="b">
        <f xml:space="preserve"> AND(ecommerce_dataset_updated[[#This Row],[Final_Price(Rs.) _]]=ecommerce_dataset_updated[[#This Row],['[Final_Price(Rs.)']]])</f>
        <v>0</v>
      </c>
      <c r="V2899" s="5"/>
    </row>
    <row r="2900" spans="1:22">
      <c r="A2900" t="s">
        <v>11268</v>
      </c>
      <c r="B2900" t="s">
        <v>11269</v>
      </c>
      <c r="C2900" t="s">
        <v>18</v>
      </c>
      <c r="D2900" s="9" t="s">
        <v>11270</v>
      </c>
      <c r="E2900" s="8">
        <f>ecommerce_dataset_updated[[#This Row],[Price (Rs.)]]+0</f>
        <v>496.95</v>
      </c>
      <c r="F2900" s="6" t="s">
        <v>26</v>
      </c>
      <c r="G2900" s="7">
        <f>ecommerce_dataset_updated[[#This Row],[Discount (%)]]+0</f>
        <v>25</v>
      </c>
      <c r="H2900" s="6" t="s">
        <v>11271</v>
      </c>
      <c r="I2900" s="6">
        <f>ecommerce_dataset_updated[[#This Row],['[Price (Rs.)']]]*ecommerce_dataset_updated[[#This Row],['[Discount (%)']]]/100</f>
        <v>124.2375</v>
      </c>
      <c r="J2900" s="6">
        <f>ecommerce_dataset_updated[[#This Row],[Final_Price(Rs.)]]+0</f>
        <v>372.71</v>
      </c>
      <c r="K2900" s="6">
        <f xml:space="preserve"> ecommerce_dataset_updated[[#This Row],['[Price (Rs.)']]]-ecommerce_dataset_updated[[#This Row],[Discount Amount _]]</f>
        <v>372.71249999999998</v>
      </c>
      <c r="L2900" t="s">
        <v>120</v>
      </c>
      <c r="M2900" t="s">
        <v>2428</v>
      </c>
      <c r="N2900" s="4" t="s">
        <v>14052</v>
      </c>
      <c r="O2900" s="4" t="s">
        <v>14057</v>
      </c>
      <c r="P2900" s="4" t="s">
        <v>14079</v>
      </c>
      <c r="Q2900" s="5">
        <f>DATE(ecommerce_dataset_updated[[#This Row],[YYYY]],ecommerce_dataset_updated[[#This Row],[MM]],ecommerce_dataset_updated[[#This Row],[DD]])</f>
        <v>45352</v>
      </c>
      <c r="R2900" s="6" t="str">
        <f>TEXT(ecommerce_dataset_updated[[#This Row],['[Purchase_Date']]], "mmm")</f>
        <v>Mar</v>
      </c>
      <c r="S2900" s="6" t="str">
        <f>TEXT(ecommerce_dataset_updated[[#This Row],['[Purchase_Date']]], "ddd")</f>
        <v>Fri</v>
      </c>
      <c r="T2900" s="6">
        <f>ecommerce_dataset_updated[[#This Row],[Final_Price(Rs.) _]]-ecommerce_dataset_updated[[#This Row],['[Final_Price(Rs.)']]]</f>
        <v>2.4999999999977263E-3</v>
      </c>
      <c r="U2900" s="6" t="b">
        <f xml:space="preserve"> AND(ecommerce_dataset_updated[[#This Row],[Final_Price(Rs.) _]]=ecommerce_dataset_updated[[#This Row],['[Final_Price(Rs.)']]])</f>
        <v>0</v>
      </c>
      <c r="V2900" s="5"/>
    </row>
    <row r="2901" spans="1:22">
      <c r="A2901" t="s">
        <v>11272</v>
      </c>
      <c r="B2901" t="s">
        <v>11273</v>
      </c>
      <c r="C2901" t="s">
        <v>18</v>
      </c>
      <c r="D2901" s="9" t="s">
        <v>11274</v>
      </c>
      <c r="E2901" s="8">
        <f>ecommerce_dataset_updated[[#This Row],[Price (Rs.)]]+0</f>
        <v>308.25</v>
      </c>
      <c r="F2901" s="6" t="s">
        <v>47</v>
      </c>
      <c r="G2901" s="7">
        <f>ecommerce_dataset_updated[[#This Row],[Discount (%)]]+0</f>
        <v>50</v>
      </c>
      <c r="H2901" s="6" t="s">
        <v>11275</v>
      </c>
      <c r="I2901" s="6">
        <f>ecommerce_dataset_updated[[#This Row],['[Price (Rs.)']]]*ecommerce_dataset_updated[[#This Row],['[Discount (%)']]]/100</f>
        <v>154.125</v>
      </c>
      <c r="J2901" s="6">
        <f>ecommerce_dataset_updated[[#This Row],[Final_Price(Rs.)]]+0</f>
        <v>154.12</v>
      </c>
      <c r="K2901" s="6">
        <f xml:space="preserve"> ecommerce_dataset_updated[[#This Row],['[Price (Rs.)']]]-ecommerce_dataset_updated[[#This Row],[Discount Amount _]]</f>
        <v>154.125</v>
      </c>
      <c r="L2901" t="s">
        <v>120</v>
      </c>
      <c r="M2901" t="s">
        <v>1046</v>
      </c>
      <c r="N2901" s="4" t="s">
        <v>14065</v>
      </c>
      <c r="O2901" s="4" t="s">
        <v>14067</v>
      </c>
      <c r="P2901" s="4" t="s">
        <v>14079</v>
      </c>
      <c r="Q2901" s="5">
        <f>DATE(ecommerce_dataset_updated[[#This Row],[YYYY]],ecommerce_dataset_updated[[#This Row],[MM]],ecommerce_dataset_updated[[#This Row],[DD]])</f>
        <v>45496</v>
      </c>
      <c r="R2901" s="6" t="str">
        <f>TEXT(ecommerce_dataset_updated[[#This Row],['[Purchase_Date']]], "mmm")</f>
        <v>Jul</v>
      </c>
      <c r="S2901" s="6" t="str">
        <f>TEXT(ecommerce_dataset_updated[[#This Row],['[Purchase_Date']]], "ddd")</f>
        <v>Tue</v>
      </c>
      <c r="T2901" s="6">
        <f>ecommerce_dataset_updated[[#This Row],[Final_Price(Rs.) _]]-ecommerce_dataset_updated[[#This Row],['[Final_Price(Rs.)']]]</f>
        <v>4.9999999999954525E-3</v>
      </c>
      <c r="U2901" s="6" t="b">
        <f xml:space="preserve"> AND(ecommerce_dataset_updated[[#This Row],[Final_Price(Rs.) _]]=ecommerce_dataset_updated[[#This Row],['[Final_Price(Rs.)']]])</f>
        <v>0</v>
      </c>
      <c r="V2901" s="5"/>
    </row>
    <row r="2902" spans="1:22">
      <c r="A2902" t="s">
        <v>11276</v>
      </c>
      <c r="B2902" t="s">
        <v>11277</v>
      </c>
      <c r="C2902" t="s">
        <v>45</v>
      </c>
      <c r="D2902" s="9" t="s">
        <v>11278</v>
      </c>
      <c r="E2902" s="8">
        <f>ecommerce_dataset_updated[[#This Row],[Price (Rs.)]]+0</f>
        <v>280.8</v>
      </c>
      <c r="F2902" s="6" t="s">
        <v>12</v>
      </c>
      <c r="G2902" s="7">
        <f>ecommerce_dataset_updated[[#This Row],[Discount (%)]]+0</f>
        <v>15</v>
      </c>
      <c r="H2902" s="6" t="s">
        <v>11279</v>
      </c>
      <c r="I2902" s="6">
        <f>ecommerce_dataset_updated[[#This Row],['[Price (Rs.)']]]*ecommerce_dataset_updated[[#This Row],['[Discount (%)']]]/100</f>
        <v>42.12</v>
      </c>
      <c r="J2902" s="6">
        <f>ecommerce_dataset_updated[[#This Row],[Final_Price(Rs.)]]+0</f>
        <v>238.68</v>
      </c>
      <c r="K2902" s="6">
        <f xml:space="preserve"> ecommerce_dataset_updated[[#This Row],['[Price (Rs.)']]]-ecommerce_dataset_updated[[#This Row],[Discount Amount _]]</f>
        <v>238.68</v>
      </c>
      <c r="L2902" t="s">
        <v>120</v>
      </c>
      <c r="M2902" t="s">
        <v>1131</v>
      </c>
      <c r="N2902" s="4" t="s">
        <v>12</v>
      </c>
      <c r="O2902" s="4" t="s">
        <v>14059</v>
      </c>
      <c r="P2902" s="4" t="s">
        <v>14079</v>
      </c>
      <c r="Q2902" s="5">
        <f>DATE(ecommerce_dataset_updated[[#This Row],[YYYY]],ecommerce_dataset_updated[[#This Row],[MM]],ecommerce_dataset_updated[[#This Row],[DD]])</f>
        <v>45427</v>
      </c>
      <c r="R2902" s="6" t="str">
        <f>TEXT(ecommerce_dataset_updated[[#This Row],['[Purchase_Date']]], "mmm")</f>
        <v>May</v>
      </c>
      <c r="S2902" s="6" t="str">
        <f>TEXT(ecommerce_dataset_updated[[#This Row],['[Purchase_Date']]], "ddd")</f>
        <v>Wed</v>
      </c>
      <c r="T2902" s="6">
        <f>ecommerce_dataset_updated[[#This Row],[Final_Price(Rs.) _]]-ecommerce_dataset_updated[[#This Row],['[Final_Price(Rs.)']]]</f>
        <v>0</v>
      </c>
      <c r="U2902" s="6" t="b">
        <f xml:space="preserve"> AND(ecommerce_dataset_updated[[#This Row],[Final_Price(Rs.) _]]=ecommerce_dataset_updated[[#This Row],['[Final_Price(Rs.)']]])</f>
        <v>1</v>
      </c>
      <c r="V2902" s="5"/>
    </row>
    <row r="2903" spans="1:22">
      <c r="A2903" t="s">
        <v>11280</v>
      </c>
      <c r="B2903" t="s">
        <v>11281</v>
      </c>
      <c r="C2903" t="s">
        <v>114</v>
      </c>
      <c r="D2903" s="9" t="s">
        <v>11282</v>
      </c>
      <c r="E2903" s="8">
        <f>ecommerce_dataset_updated[[#This Row],[Price (Rs.)]]+0</f>
        <v>130.53</v>
      </c>
      <c r="F2903" s="6" t="s">
        <v>12</v>
      </c>
      <c r="G2903" s="7">
        <f>ecommerce_dataset_updated[[#This Row],[Discount (%)]]+0</f>
        <v>15</v>
      </c>
      <c r="H2903" s="6" t="s">
        <v>11283</v>
      </c>
      <c r="I2903" s="6">
        <f>ecommerce_dataset_updated[[#This Row],['[Price (Rs.)']]]*ecommerce_dataset_updated[[#This Row],['[Discount (%)']]]/100</f>
        <v>19.579499999999999</v>
      </c>
      <c r="J2903" s="6">
        <f>ecommerce_dataset_updated[[#This Row],[Final_Price(Rs.)]]+0</f>
        <v>110.95</v>
      </c>
      <c r="K2903" s="6">
        <f xml:space="preserve"> ecommerce_dataset_updated[[#This Row],['[Price (Rs.)']]]-ecommerce_dataset_updated[[#This Row],[Discount Amount _]]</f>
        <v>110.95050000000001</v>
      </c>
      <c r="L2903" t="s">
        <v>35</v>
      </c>
      <c r="M2903" t="s">
        <v>1757</v>
      </c>
      <c r="N2903" s="4" t="s">
        <v>14072</v>
      </c>
      <c r="O2903" s="4" t="s">
        <v>14067</v>
      </c>
      <c r="P2903" s="4" t="s">
        <v>14079</v>
      </c>
      <c r="Q2903" s="5">
        <f>DATE(ecommerce_dataset_updated[[#This Row],[YYYY]],ecommerce_dataset_updated[[#This Row],[MM]],ecommerce_dataset_updated[[#This Row],[DD]])</f>
        <v>45489</v>
      </c>
      <c r="R2903" s="6" t="str">
        <f>TEXT(ecommerce_dataset_updated[[#This Row],['[Purchase_Date']]], "mmm")</f>
        <v>Jul</v>
      </c>
      <c r="S2903" s="6" t="str">
        <f>TEXT(ecommerce_dataset_updated[[#This Row],['[Purchase_Date']]], "ddd")</f>
        <v>Tue</v>
      </c>
      <c r="T2903" s="6">
        <f>ecommerce_dataset_updated[[#This Row],[Final_Price(Rs.) _]]-ecommerce_dataset_updated[[#This Row],['[Final_Price(Rs.)']]]</f>
        <v>5.0000000000238742E-4</v>
      </c>
      <c r="U2903" s="6" t="b">
        <f xml:space="preserve"> AND(ecommerce_dataset_updated[[#This Row],[Final_Price(Rs.) _]]=ecommerce_dataset_updated[[#This Row],['[Final_Price(Rs.)']]])</f>
        <v>0</v>
      </c>
      <c r="V2903" s="5"/>
    </row>
    <row r="2904" spans="1:22">
      <c r="A2904" t="s">
        <v>11284</v>
      </c>
      <c r="B2904" t="s">
        <v>11285</v>
      </c>
      <c r="C2904" t="s">
        <v>45</v>
      </c>
      <c r="D2904" s="9" t="s">
        <v>11286</v>
      </c>
      <c r="E2904" s="8">
        <f>ecommerce_dataset_updated[[#This Row],[Price (Rs.)]]+0</f>
        <v>299.12</v>
      </c>
      <c r="F2904" s="6" t="s">
        <v>12</v>
      </c>
      <c r="G2904" s="7">
        <f>ecommerce_dataset_updated[[#This Row],[Discount (%)]]+0</f>
        <v>15</v>
      </c>
      <c r="H2904" s="6" t="s">
        <v>11287</v>
      </c>
      <c r="I2904" s="6">
        <f>ecommerce_dataset_updated[[#This Row],['[Price (Rs.)']]]*ecommerce_dataset_updated[[#This Row],['[Discount (%)']]]/100</f>
        <v>44.868000000000002</v>
      </c>
      <c r="J2904" s="6">
        <f>ecommerce_dataset_updated[[#This Row],[Final_Price(Rs.)]]+0</f>
        <v>254.25</v>
      </c>
      <c r="K2904" s="6">
        <f xml:space="preserve"> ecommerce_dataset_updated[[#This Row],['[Price (Rs.)']]]-ecommerce_dataset_updated[[#This Row],[Discount Amount _]]</f>
        <v>254.25200000000001</v>
      </c>
      <c r="L2904" t="s">
        <v>14</v>
      </c>
      <c r="M2904" t="s">
        <v>1104</v>
      </c>
      <c r="N2904" s="4" t="s">
        <v>14071</v>
      </c>
      <c r="O2904" s="4" t="s">
        <v>75</v>
      </c>
      <c r="P2904" s="4" t="s">
        <v>14079</v>
      </c>
      <c r="Q2904" s="5">
        <f>DATE(ecommerce_dataset_updated[[#This Row],[YYYY]],ecommerce_dataset_updated[[#This Row],[MM]],ecommerce_dataset_updated[[#This Row],[DD]])</f>
        <v>45589</v>
      </c>
      <c r="R2904" s="6" t="str">
        <f>TEXT(ecommerce_dataset_updated[[#This Row],['[Purchase_Date']]], "mmm")</f>
        <v>Oct</v>
      </c>
      <c r="S2904" s="6" t="str">
        <f>TEXT(ecommerce_dataset_updated[[#This Row],['[Purchase_Date']]], "ddd")</f>
        <v>Thu</v>
      </c>
      <c r="T2904" s="6">
        <f>ecommerce_dataset_updated[[#This Row],[Final_Price(Rs.) _]]-ecommerce_dataset_updated[[#This Row],['[Final_Price(Rs.)']]]</f>
        <v>2.0000000000095497E-3</v>
      </c>
      <c r="U2904" s="6" t="b">
        <f xml:space="preserve"> AND(ecommerce_dataset_updated[[#This Row],[Final_Price(Rs.) _]]=ecommerce_dataset_updated[[#This Row],['[Final_Price(Rs.)']]])</f>
        <v>0</v>
      </c>
      <c r="V2904" s="5"/>
    </row>
    <row r="2905" spans="1:22">
      <c r="A2905" t="s">
        <v>11288</v>
      </c>
      <c r="B2905" t="s">
        <v>11289</v>
      </c>
      <c r="C2905" t="s">
        <v>114</v>
      </c>
      <c r="D2905" s="9" t="s">
        <v>11290</v>
      </c>
      <c r="E2905" s="8">
        <f>ecommerce_dataset_updated[[#This Row],[Price (Rs.)]]+0</f>
        <v>179.16</v>
      </c>
      <c r="F2905" s="6" t="s">
        <v>154</v>
      </c>
      <c r="G2905" s="7">
        <f>ecommerce_dataset_updated[[#This Row],[Discount (%)]]+0</f>
        <v>30</v>
      </c>
      <c r="H2905" s="6" t="s">
        <v>11291</v>
      </c>
      <c r="I2905" s="6">
        <f>ecommerce_dataset_updated[[#This Row],['[Price (Rs.)']]]*ecommerce_dataset_updated[[#This Row],['[Discount (%)']]]/100</f>
        <v>53.748000000000005</v>
      </c>
      <c r="J2905" s="6">
        <f>ecommerce_dataset_updated[[#This Row],[Final_Price(Rs.)]]+0</f>
        <v>125.41</v>
      </c>
      <c r="K2905" s="6">
        <f xml:space="preserve"> ecommerce_dataset_updated[[#This Row],['[Price (Rs.)']]]-ecommerce_dataset_updated[[#This Row],[Discount Amount _]]</f>
        <v>125.41199999999999</v>
      </c>
      <c r="L2905" t="s">
        <v>120</v>
      </c>
      <c r="M2905" t="s">
        <v>1177</v>
      </c>
      <c r="N2905" s="4" t="s">
        <v>14066</v>
      </c>
      <c r="O2905" s="4" t="s">
        <v>14059</v>
      </c>
      <c r="P2905" s="4" t="s">
        <v>14079</v>
      </c>
      <c r="Q2905" s="5">
        <f>DATE(ecommerce_dataset_updated[[#This Row],[YYYY]],ecommerce_dataset_updated[[#This Row],[MM]],ecommerce_dataset_updated[[#This Row],[DD]])</f>
        <v>45431</v>
      </c>
      <c r="R2905" s="6" t="str">
        <f>TEXT(ecommerce_dataset_updated[[#This Row],['[Purchase_Date']]], "mmm")</f>
        <v>May</v>
      </c>
      <c r="S2905" s="6" t="str">
        <f>TEXT(ecommerce_dataset_updated[[#This Row],['[Purchase_Date']]], "ddd")</f>
        <v>Sun</v>
      </c>
      <c r="T2905" s="6">
        <f>ecommerce_dataset_updated[[#This Row],[Final_Price(Rs.) _]]-ecommerce_dataset_updated[[#This Row],['[Final_Price(Rs.)']]]</f>
        <v>1.9999999999953388E-3</v>
      </c>
      <c r="U2905" s="6" t="b">
        <f xml:space="preserve"> AND(ecommerce_dataset_updated[[#This Row],[Final_Price(Rs.) _]]=ecommerce_dataset_updated[[#This Row],['[Final_Price(Rs.)']]])</f>
        <v>0</v>
      </c>
      <c r="V2905" s="5"/>
    </row>
    <row r="2906" spans="1:22">
      <c r="A2906" t="s">
        <v>11292</v>
      </c>
      <c r="B2906" t="s">
        <v>11293</v>
      </c>
      <c r="C2906" t="s">
        <v>39</v>
      </c>
      <c r="D2906" s="9" t="s">
        <v>11294</v>
      </c>
      <c r="E2906" s="8">
        <f>ecommerce_dataset_updated[[#This Row],[Price (Rs.)]]+0</f>
        <v>237.25</v>
      </c>
      <c r="F2906" s="6" t="s">
        <v>26</v>
      </c>
      <c r="G2906" s="7">
        <f>ecommerce_dataset_updated[[#This Row],[Discount (%)]]+0</f>
        <v>25</v>
      </c>
      <c r="H2906" s="6" t="s">
        <v>11295</v>
      </c>
      <c r="I2906" s="6">
        <f>ecommerce_dataset_updated[[#This Row],['[Price (Rs.)']]]*ecommerce_dataset_updated[[#This Row],['[Discount (%)']]]/100</f>
        <v>59.3125</v>
      </c>
      <c r="J2906" s="6">
        <f>ecommerce_dataset_updated[[#This Row],[Final_Price(Rs.)]]+0</f>
        <v>177.94</v>
      </c>
      <c r="K2906" s="6">
        <f xml:space="preserve"> ecommerce_dataset_updated[[#This Row],['[Price (Rs.)']]]-ecommerce_dataset_updated[[#This Row],[Discount Amount _]]</f>
        <v>177.9375</v>
      </c>
      <c r="L2906" t="s">
        <v>28</v>
      </c>
      <c r="M2906" t="s">
        <v>2161</v>
      </c>
      <c r="N2906" s="4" t="s">
        <v>75</v>
      </c>
      <c r="O2906" s="4" t="s">
        <v>14062</v>
      </c>
      <c r="P2906" s="4" t="s">
        <v>14079</v>
      </c>
      <c r="Q2906" s="5">
        <f>DATE(ecommerce_dataset_updated[[#This Row],[YYYY]],ecommerce_dataset_updated[[#This Row],[MM]],ecommerce_dataset_updated[[#This Row],[DD]])</f>
        <v>45453</v>
      </c>
      <c r="R2906" s="6" t="str">
        <f>TEXT(ecommerce_dataset_updated[[#This Row],['[Purchase_Date']]], "mmm")</f>
        <v>Jun</v>
      </c>
      <c r="S2906" s="6" t="str">
        <f>TEXT(ecommerce_dataset_updated[[#This Row],['[Purchase_Date']]], "ddd")</f>
        <v>Mon</v>
      </c>
      <c r="T2906" s="6">
        <f>ecommerce_dataset_updated[[#This Row],[Final_Price(Rs.) _]]-ecommerce_dataset_updated[[#This Row],['[Final_Price(Rs.)']]]</f>
        <v>-2.4999999999977263E-3</v>
      </c>
      <c r="U2906" s="6" t="b">
        <f xml:space="preserve"> AND(ecommerce_dataset_updated[[#This Row],[Final_Price(Rs.) _]]=ecommerce_dataset_updated[[#This Row],['[Final_Price(Rs.)']]])</f>
        <v>0</v>
      </c>
      <c r="V2906" s="5"/>
    </row>
    <row r="2907" spans="1:22">
      <c r="A2907" t="s">
        <v>11296</v>
      </c>
      <c r="B2907" t="s">
        <v>11297</v>
      </c>
      <c r="C2907" t="s">
        <v>32</v>
      </c>
      <c r="D2907" s="9" t="s">
        <v>11298</v>
      </c>
      <c r="E2907" s="8">
        <f>ecommerce_dataset_updated[[#This Row],[Price (Rs.)]]+0</f>
        <v>449.87</v>
      </c>
      <c r="F2907" s="6" t="s">
        <v>53</v>
      </c>
      <c r="G2907" s="7">
        <f>ecommerce_dataset_updated[[#This Row],[Discount (%)]]+0</f>
        <v>5</v>
      </c>
      <c r="H2907" s="6" t="s">
        <v>11299</v>
      </c>
      <c r="I2907" s="6">
        <f>ecommerce_dataset_updated[[#This Row],['[Price (Rs.)']]]*ecommerce_dataset_updated[[#This Row],['[Discount (%)']]]/100</f>
        <v>22.493499999999997</v>
      </c>
      <c r="J2907" s="6">
        <f>ecommerce_dataset_updated[[#This Row],[Final_Price(Rs.)]]+0</f>
        <v>427.38</v>
      </c>
      <c r="K2907" s="6">
        <f xml:space="preserve"> ecommerce_dataset_updated[[#This Row],['[Price (Rs.)']]]-ecommerce_dataset_updated[[#This Row],[Discount Amount _]]</f>
        <v>427.37650000000002</v>
      </c>
      <c r="L2907" t="s">
        <v>120</v>
      </c>
      <c r="M2907" t="s">
        <v>1809</v>
      </c>
      <c r="N2907" s="4" t="s">
        <v>14067</v>
      </c>
      <c r="O2907" s="4" t="s">
        <v>14055</v>
      </c>
      <c r="P2907" s="4" t="s">
        <v>14079</v>
      </c>
      <c r="Q2907" s="5">
        <f>DATE(ecommerce_dataset_updated[[#This Row],[YYYY]],ecommerce_dataset_updated[[#This Row],[MM]],ecommerce_dataset_updated[[#This Row],[DD]])</f>
        <v>45511</v>
      </c>
      <c r="R2907" s="6" t="str">
        <f>TEXT(ecommerce_dataset_updated[[#This Row],['[Purchase_Date']]], "mmm")</f>
        <v>Aug</v>
      </c>
      <c r="S2907" s="6" t="str">
        <f>TEXT(ecommerce_dataset_updated[[#This Row],['[Purchase_Date']]], "ddd")</f>
        <v>Wed</v>
      </c>
      <c r="T2907" s="6">
        <f>ecommerce_dataset_updated[[#This Row],[Final_Price(Rs.) _]]-ecommerce_dataset_updated[[#This Row],['[Final_Price(Rs.)']]]</f>
        <v>-3.4999999999740794E-3</v>
      </c>
      <c r="U2907" s="6" t="b">
        <f xml:space="preserve"> AND(ecommerce_dataset_updated[[#This Row],[Final_Price(Rs.) _]]=ecommerce_dataset_updated[[#This Row],['[Final_Price(Rs.)']]])</f>
        <v>0</v>
      </c>
      <c r="V2907" s="5"/>
    </row>
    <row r="2908" spans="1:22">
      <c r="A2908" t="s">
        <v>11300</v>
      </c>
      <c r="B2908" t="s">
        <v>11301</v>
      </c>
      <c r="C2908" t="s">
        <v>45</v>
      </c>
      <c r="D2908" s="9" t="s">
        <v>11302</v>
      </c>
      <c r="E2908" s="8">
        <f>ecommerce_dataset_updated[[#This Row],[Price (Rs.)]]+0</f>
        <v>138.04</v>
      </c>
      <c r="F2908" s="6" t="s">
        <v>107</v>
      </c>
      <c r="G2908" s="7">
        <f>ecommerce_dataset_updated[[#This Row],[Discount (%)]]+0</f>
        <v>0</v>
      </c>
      <c r="H2908" s="6" t="s">
        <v>11302</v>
      </c>
      <c r="I2908" s="6">
        <f>ecommerce_dataset_updated[[#This Row],['[Price (Rs.)']]]*ecommerce_dataset_updated[[#This Row],['[Discount (%)']]]/100</f>
        <v>0</v>
      </c>
      <c r="J2908" s="6">
        <f>ecommerce_dataset_updated[[#This Row],[Final_Price(Rs.)]]+0</f>
        <v>138.04</v>
      </c>
      <c r="K2908" s="6">
        <f xml:space="preserve"> ecommerce_dataset_updated[[#This Row],['[Price (Rs.)']]]-ecommerce_dataset_updated[[#This Row],[Discount Amount _]]</f>
        <v>138.04</v>
      </c>
      <c r="L2908" t="s">
        <v>120</v>
      </c>
      <c r="M2908" t="s">
        <v>3686</v>
      </c>
      <c r="N2908" s="4" t="s">
        <v>14055</v>
      </c>
      <c r="O2908" s="4" t="s">
        <v>14062</v>
      </c>
      <c r="P2908" s="4" t="s">
        <v>14079</v>
      </c>
      <c r="Q2908" s="5">
        <f>DATE(ecommerce_dataset_updated[[#This Row],[YYYY]],ecommerce_dataset_updated[[#This Row],[MM]],ecommerce_dataset_updated[[#This Row],[DD]])</f>
        <v>45451</v>
      </c>
      <c r="R2908" s="6" t="str">
        <f>TEXT(ecommerce_dataset_updated[[#This Row],['[Purchase_Date']]], "mmm")</f>
        <v>Jun</v>
      </c>
      <c r="S2908" s="6" t="str">
        <f>TEXT(ecommerce_dataset_updated[[#This Row],['[Purchase_Date']]], "ddd")</f>
        <v>Sat</v>
      </c>
      <c r="T2908" s="6">
        <f>ecommerce_dataset_updated[[#This Row],[Final_Price(Rs.) _]]-ecommerce_dataset_updated[[#This Row],['[Final_Price(Rs.)']]]</f>
        <v>0</v>
      </c>
      <c r="U2908" s="6" t="b">
        <f xml:space="preserve"> AND(ecommerce_dataset_updated[[#This Row],[Final_Price(Rs.) _]]=ecommerce_dataset_updated[[#This Row],['[Final_Price(Rs.)']]])</f>
        <v>1</v>
      </c>
      <c r="V2908" s="5"/>
    </row>
    <row r="2909" spans="1:22">
      <c r="A2909" t="s">
        <v>11303</v>
      </c>
      <c r="B2909" t="s">
        <v>11304</v>
      </c>
      <c r="C2909" t="s">
        <v>18</v>
      </c>
      <c r="D2909" s="9" t="s">
        <v>11305</v>
      </c>
      <c r="E2909" s="8">
        <f>ecommerce_dataset_updated[[#This Row],[Price (Rs.)]]+0</f>
        <v>456.4</v>
      </c>
      <c r="F2909" s="6" t="s">
        <v>154</v>
      </c>
      <c r="G2909" s="7">
        <f>ecommerce_dataset_updated[[#This Row],[Discount (%)]]+0</f>
        <v>30</v>
      </c>
      <c r="H2909" s="6" t="s">
        <v>11306</v>
      </c>
      <c r="I2909" s="6">
        <f>ecommerce_dataset_updated[[#This Row],['[Price (Rs.)']]]*ecommerce_dataset_updated[[#This Row],['[Discount (%)']]]/100</f>
        <v>136.91999999999999</v>
      </c>
      <c r="J2909" s="6">
        <f>ecommerce_dataset_updated[[#This Row],[Final_Price(Rs.)]]+0</f>
        <v>319.48</v>
      </c>
      <c r="K2909" s="6">
        <f xml:space="preserve"> ecommerce_dataset_updated[[#This Row],['[Price (Rs.)']]]-ecommerce_dataset_updated[[#This Row],[Discount Amount _]]</f>
        <v>319.48</v>
      </c>
      <c r="L2909" t="s">
        <v>28</v>
      </c>
      <c r="M2909" t="s">
        <v>1000</v>
      </c>
      <c r="N2909" s="4" t="s">
        <v>14072</v>
      </c>
      <c r="O2909" s="4" t="s">
        <v>14049</v>
      </c>
      <c r="P2909" s="4" t="s">
        <v>14079</v>
      </c>
      <c r="Q2909" s="5">
        <f>DATE(ecommerce_dataset_updated[[#This Row],[YYYY]],ecommerce_dataset_updated[[#This Row],[MM]],ecommerce_dataset_updated[[#This Row],[DD]])</f>
        <v>45612</v>
      </c>
      <c r="R2909" s="6" t="str">
        <f>TEXT(ecommerce_dataset_updated[[#This Row],['[Purchase_Date']]], "mmm")</f>
        <v>Nov</v>
      </c>
      <c r="S2909" s="6" t="str">
        <f>TEXT(ecommerce_dataset_updated[[#This Row],['[Purchase_Date']]], "ddd")</f>
        <v>Sat</v>
      </c>
      <c r="T2909" s="6">
        <f>ecommerce_dataset_updated[[#This Row],[Final_Price(Rs.) _]]-ecommerce_dataset_updated[[#This Row],['[Final_Price(Rs.)']]]</f>
        <v>0</v>
      </c>
      <c r="U2909" s="6" t="b">
        <f xml:space="preserve"> AND(ecommerce_dataset_updated[[#This Row],[Final_Price(Rs.) _]]=ecommerce_dataset_updated[[#This Row],['[Final_Price(Rs.)']]])</f>
        <v>1</v>
      </c>
      <c r="V2909" s="5"/>
    </row>
    <row r="2910" spans="1:22">
      <c r="A2910" t="s">
        <v>11307</v>
      </c>
      <c r="B2910" t="s">
        <v>11308</v>
      </c>
      <c r="C2910" t="s">
        <v>45</v>
      </c>
      <c r="D2910" s="9" t="s">
        <v>11309</v>
      </c>
      <c r="E2910" s="8">
        <f>ecommerce_dataset_updated[[#This Row],[Price (Rs.)]]+0</f>
        <v>487.06</v>
      </c>
      <c r="F2910" s="6" t="s">
        <v>107</v>
      </c>
      <c r="G2910" s="7">
        <f>ecommerce_dataset_updated[[#This Row],[Discount (%)]]+0</f>
        <v>0</v>
      </c>
      <c r="H2910" s="6" t="s">
        <v>11309</v>
      </c>
      <c r="I2910" s="6">
        <f>ecommerce_dataset_updated[[#This Row],['[Price (Rs.)']]]*ecommerce_dataset_updated[[#This Row],['[Discount (%)']]]/100</f>
        <v>0</v>
      </c>
      <c r="J2910" s="6">
        <f>ecommerce_dataset_updated[[#This Row],[Final_Price(Rs.)]]+0</f>
        <v>487.06</v>
      </c>
      <c r="K2910" s="6">
        <f xml:space="preserve"> ecommerce_dataset_updated[[#This Row],['[Price (Rs.)']]]-ecommerce_dataset_updated[[#This Row],[Discount Amount _]]</f>
        <v>487.06</v>
      </c>
      <c r="L2910" t="s">
        <v>14</v>
      </c>
      <c r="M2910" t="s">
        <v>108</v>
      </c>
      <c r="N2910" s="4" t="s">
        <v>14063</v>
      </c>
      <c r="O2910" s="4" t="s">
        <v>14055</v>
      </c>
      <c r="P2910" s="4" t="s">
        <v>14079</v>
      </c>
      <c r="Q2910" s="5">
        <f>DATE(ecommerce_dataset_updated[[#This Row],[YYYY]],ecommerce_dataset_updated[[#This Row],[MM]],ecommerce_dataset_updated[[#This Row],[DD]])</f>
        <v>45521</v>
      </c>
      <c r="R2910" s="6" t="str">
        <f>TEXT(ecommerce_dataset_updated[[#This Row],['[Purchase_Date']]], "mmm")</f>
        <v>Aug</v>
      </c>
      <c r="S2910" s="6" t="str">
        <f>TEXT(ecommerce_dataset_updated[[#This Row],['[Purchase_Date']]], "ddd")</f>
        <v>Sat</v>
      </c>
      <c r="T2910" s="6">
        <f>ecommerce_dataset_updated[[#This Row],[Final_Price(Rs.) _]]-ecommerce_dataset_updated[[#This Row],['[Final_Price(Rs.)']]]</f>
        <v>0</v>
      </c>
      <c r="U2910" s="6" t="b">
        <f xml:space="preserve"> AND(ecommerce_dataset_updated[[#This Row],[Final_Price(Rs.) _]]=ecommerce_dataset_updated[[#This Row],['[Final_Price(Rs.)']]])</f>
        <v>1</v>
      </c>
      <c r="V2910" s="5"/>
    </row>
    <row r="2911" spans="1:22">
      <c r="A2911" t="s">
        <v>11310</v>
      </c>
      <c r="B2911" t="s">
        <v>11311</v>
      </c>
      <c r="C2911" t="s">
        <v>114</v>
      </c>
      <c r="D2911" s="9" t="s">
        <v>11312</v>
      </c>
      <c r="E2911" s="8">
        <f>ecommerce_dataset_updated[[#This Row],[Price (Rs.)]]+0</f>
        <v>409.01</v>
      </c>
      <c r="F2911" s="6" t="s">
        <v>26</v>
      </c>
      <c r="G2911" s="7">
        <f>ecommerce_dataset_updated[[#This Row],[Discount (%)]]+0</f>
        <v>25</v>
      </c>
      <c r="H2911" s="6" t="s">
        <v>11313</v>
      </c>
      <c r="I2911" s="6">
        <f>ecommerce_dataset_updated[[#This Row],['[Price (Rs.)']]]*ecommerce_dataset_updated[[#This Row],['[Discount (%)']]]/100</f>
        <v>102.2525</v>
      </c>
      <c r="J2911" s="6">
        <f>ecommerce_dataset_updated[[#This Row],[Final_Price(Rs.)]]+0</f>
        <v>306.76</v>
      </c>
      <c r="K2911" s="6">
        <f xml:space="preserve"> ecommerce_dataset_updated[[#This Row],['[Price (Rs.)']]]-ecommerce_dataset_updated[[#This Row],[Discount Amount _]]</f>
        <v>306.75749999999999</v>
      </c>
      <c r="L2911" t="s">
        <v>35</v>
      </c>
      <c r="M2911" t="s">
        <v>205</v>
      </c>
      <c r="N2911" s="4" t="s">
        <v>12</v>
      </c>
      <c r="O2911" s="4" t="s">
        <v>14052</v>
      </c>
      <c r="P2911" s="4" t="s">
        <v>14079</v>
      </c>
      <c r="Q2911" s="5">
        <f>DATE(ecommerce_dataset_updated[[#This Row],[YYYY]],ecommerce_dataset_updated[[#This Row],[MM]],ecommerce_dataset_updated[[#This Row],[DD]])</f>
        <v>45306</v>
      </c>
      <c r="R2911" s="6" t="str">
        <f>TEXT(ecommerce_dataset_updated[[#This Row],['[Purchase_Date']]], "mmm")</f>
        <v>Jan</v>
      </c>
      <c r="S2911" s="6" t="str">
        <f>TEXT(ecommerce_dataset_updated[[#This Row],['[Purchase_Date']]], "ddd")</f>
        <v>Mon</v>
      </c>
      <c r="T2911" s="6">
        <f>ecommerce_dataset_updated[[#This Row],[Final_Price(Rs.) _]]-ecommerce_dataset_updated[[#This Row],['[Final_Price(Rs.)']]]</f>
        <v>-2.4999999999977263E-3</v>
      </c>
      <c r="U2911" s="6" t="b">
        <f xml:space="preserve"> AND(ecommerce_dataset_updated[[#This Row],[Final_Price(Rs.) _]]=ecommerce_dataset_updated[[#This Row],['[Final_Price(Rs.)']]])</f>
        <v>0</v>
      </c>
      <c r="V2911" s="5"/>
    </row>
    <row r="2912" spans="1:22">
      <c r="A2912" t="s">
        <v>11314</v>
      </c>
      <c r="B2912" t="s">
        <v>11315</v>
      </c>
      <c r="C2912" t="s">
        <v>68</v>
      </c>
      <c r="D2912" s="9" t="s">
        <v>11316</v>
      </c>
      <c r="E2912" s="8">
        <f>ecommerce_dataset_updated[[#This Row],[Price (Rs.)]]+0</f>
        <v>97.09</v>
      </c>
      <c r="F2912" s="6" t="s">
        <v>75</v>
      </c>
      <c r="G2912" s="7">
        <f>ecommerce_dataset_updated[[#This Row],[Discount (%)]]+0</f>
        <v>10</v>
      </c>
      <c r="H2912" s="6" t="s">
        <v>11317</v>
      </c>
      <c r="I2912" s="6">
        <f>ecommerce_dataset_updated[[#This Row],['[Price (Rs.)']]]*ecommerce_dataset_updated[[#This Row],['[Discount (%)']]]/100</f>
        <v>9.7090000000000014</v>
      </c>
      <c r="J2912" s="6">
        <f>ecommerce_dataset_updated[[#This Row],[Final_Price(Rs.)]]+0</f>
        <v>87.38</v>
      </c>
      <c r="K2912" s="6">
        <f xml:space="preserve"> ecommerce_dataset_updated[[#This Row],['[Price (Rs.)']]]-ecommerce_dataset_updated[[#This Row],[Discount Amount _]]</f>
        <v>87.381</v>
      </c>
      <c r="L2912" t="s">
        <v>120</v>
      </c>
      <c r="M2912" t="s">
        <v>747</v>
      </c>
      <c r="N2912" s="4" t="s">
        <v>14050</v>
      </c>
      <c r="O2912" s="4" t="s">
        <v>14062</v>
      </c>
      <c r="P2912" s="4" t="s">
        <v>14079</v>
      </c>
      <c r="Q2912" s="5">
        <f>DATE(ecommerce_dataset_updated[[#This Row],[YYYY]],ecommerce_dataset_updated[[#This Row],[MM]],ecommerce_dataset_updated[[#This Row],[DD]])</f>
        <v>45452</v>
      </c>
      <c r="R2912" s="6" t="str">
        <f>TEXT(ecommerce_dataset_updated[[#This Row],['[Purchase_Date']]], "mmm")</f>
        <v>Jun</v>
      </c>
      <c r="S2912" s="6" t="str">
        <f>TEXT(ecommerce_dataset_updated[[#This Row],['[Purchase_Date']]], "ddd")</f>
        <v>Sun</v>
      </c>
      <c r="T2912" s="6">
        <f>ecommerce_dataset_updated[[#This Row],[Final_Price(Rs.) _]]-ecommerce_dataset_updated[[#This Row],['[Final_Price(Rs.)']]]</f>
        <v>1.0000000000047748E-3</v>
      </c>
      <c r="U2912" s="6" t="b">
        <f xml:space="preserve"> AND(ecommerce_dataset_updated[[#This Row],[Final_Price(Rs.) _]]=ecommerce_dataset_updated[[#This Row],['[Final_Price(Rs.)']]])</f>
        <v>0</v>
      </c>
      <c r="V2912" s="5"/>
    </row>
    <row r="2913" spans="1:22">
      <c r="A2913" t="s">
        <v>11318</v>
      </c>
      <c r="B2913" t="s">
        <v>11319</v>
      </c>
      <c r="C2913" t="s">
        <v>68</v>
      </c>
      <c r="D2913" s="9" t="s">
        <v>11320</v>
      </c>
      <c r="E2913" s="8">
        <f>ecommerce_dataset_updated[[#This Row],[Price (Rs.)]]+0</f>
        <v>252.08</v>
      </c>
      <c r="F2913" s="6" t="s">
        <v>75</v>
      </c>
      <c r="G2913" s="7">
        <f>ecommerce_dataset_updated[[#This Row],[Discount (%)]]+0</f>
        <v>10</v>
      </c>
      <c r="H2913" s="6" t="s">
        <v>11321</v>
      </c>
      <c r="I2913" s="6">
        <f>ecommerce_dataset_updated[[#This Row],['[Price (Rs.)']]]*ecommerce_dataset_updated[[#This Row],['[Discount (%)']]]/100</f>
        <v>25.208000000000002</v>
      </c>
      <c r="J2913" s="6">
        <f>ecommerce_dataset_updated[[#This Row],[Final_Price(Rs.)]]+0</f>
        <v>226.87</v>
      </c>
      <c r="K2913" s="6">
        <f xml:space="preserve"> ecommerce_dataset_updated[[#This Row],['[Price (Rs.)']]]-ecommerce_dataset_updated[[#This Row],[Discount Amount _]]</f>
        <v>226.87200000000001</v>
      </c>
      <c r="L2913" t="s">
        <v>14</v>
      </c>
      <c r="M2913" t="s">
        <v>4693</v>
      </c>
      <c r="N2913" s="4" t="s">
        <v>154</v>
      </c>
      <c r="O2913" s="4" t="s">
        <v>14052</v>
      </c>
      <c r="P2913" s="4" t="s">
        <v>14079</v>
      </c>
      <c r="Q2913" s="5">
        <f>DATE(ecommerce_dataset_updated[[#This Row],[YYYY]],ecommerce_dataset_updated[[#This Row],[MM]],ecommerce_dataset_updated[[#This Row],[DD]])</f>
        <v>45321</v>
      </c>
      <c r="R2913" s="6" t="str">
        <f>TEXT(ecommerce_dataset_updated[[#This Row],['[Purchase_Date']]], "mmm")</f>
        <v>Jan</v>
      </c>
      <c r="S2913" s="6" t="str">
        <f>TEXT(ecommerce_dataset_updated[[#This Row],['[Purchase_Date']]], "ddd")</f>
        <v>Tue</v>
      </c>
      <c r="T2913" s="6">
        <f>ecommerce_dataset_updated[[#This Row],[Final_Price(Rs.) _]]-ecommerce_dataset_updated[[#This Row],['[Final_Price(Rs.)']]]</f>
        <v>2.0000000000095497E-3</v>
      </c>
      <c r="U2913" s="6" t="b">
        <f xml:space="preserve"> AND(ecommerce_dataset_updated[[#This Row],[Final_Price(Rs.) _]]=ecommerce_dataset_updated[[#This Row],['[Final_Price(Rs.)']]])</f>
        <v>0</v>
      </c>
      <c r="V2913" s="5"/>
    </row>
    <row r="2914" spans="1:22">
      <c r="A2914" t="s">
        <v>11322</v>
      </c>
      <c r="B2914" t="s">
        <v>11323</v>
      </c>
      <c r="C2914" t="s">
        <v>32</v>
      </c>
      <c r="D2914" s="9" t="s">
        <v>11324</v>
      </c>
      <c r="E2914" s="8">
        <f>ecommerce_dataset_updated[[#This Row],[Price (Rs.)]]+0</f>
        <v>248.11</v>
      </c>
      <c r="F2914" s="6" t="s">
        <v>154</v>
      </c>
      <c r="G2914" s="7">
        <f>ecommerce_dataset_updated[[#This Row],[Discount (%)]]+0</f>
        <v>30</v>
      </c>
      <c r="H2914" s="6" t="s">
        <v>11325</v>
      </c>
      <c r="I2914" s="6">
        <f>ecommerce_dataset_updated[[#This Row],['[Price (Rs.)']]]*ecommerce_dataset_updated[[#This Row],['[Discount (%)']]]/100</f>
        <v>74.433000000000007</v>
      </c>
      <c r="J2914" s="6">
        <f>ecommerce_dataset_updated[[#This Row],[Final_Price(Rs.)]]+0</f>
        <v>173.68</v>
      </c>
      <c r="K2914" s="6">
        <f xml:space="preserve"> ecommerce_dataset_updated[[#This Row],['[Price (Rs.)']]]-ecommerce_dataset_updated[[#This Row],[Discount Amount _]]</f>
        <v>173.67700000000002</v>
      </c>
      <c r="L2914" t="s">
        <v>14</v>
      </c>
      <c r="M2914" t="s">
        <v>176</v>
      </c>
      <c r="N2914" s="4" t="s">
        <v>14069</v>
      </c>
      <c r="O2914" s="4" t="s">
        <v>14053</v>
      </c>
      <c r="P2914" s="4" t="s">
        <v>14079</v>
      </c>
      <c r="Q2914" s="5">
        <f>DATE(ecommerce_dataset_updated[[#This Row],[YYYY]],ecommerce_dataset_updated[[#This Row],[MM]],ecommerce_dataset_updated[[#This Row],[DD]])</f>
        <v>45404</v>
      </c>
      <c r="R2914" s="6" t="str">
        <f>TEXT(ecommerce_dataset_updated[[#This Row],['[Purchase_Date']]], "mmm")</f>
        <v>Apr</v>
      </c>
      <c r="S2914" s="6" t="str">
        <f>TEXT(ecommerce_dataset_updated[[#This Row],['[Purchase_Date']]], "ddd")</f>
        <v>Mon</v>
      </c>
      <c r="T2914" s="6">
        <f>ecommerce_dataset_updated[[#This Row],[Final_Price(Rs.) _]]-ecommerce_dataset_updated[[#This Row],['[Final_Price(Rs.)']]]</f>
        <v>-2.9999999999859028E-3</v>
      </c>
      <c r="U2914" s="6" t="b">
        <f xml:space="preserve"> AND(ecommerce_dataset_updated[[#This Row],[Final_Price(Rs.) _]]=ecommerce_dataset_updated[[#This Row],['[Final_Price(Rs.)']]])</f>
        <v>0</v>
      </c>
      <c r="V2914" s="5"/>
    </row>
    <row r="2915" spans="1:22">
      <c r="A2915" t="s">
        <v>11326</v>
      </c>
      <c r="B2915" t="s">
        <v>11327</v>
      </c>
      <c r="C2915" t="s">
        <v>114</v>
      </c>
      <c r="D2915" s="9" t="s">
        <v>11328</v>
      </c>
      <c r="E2915" s="8">
        <f>ecommerce_dataset_updated[[#This Row],[Price (Rs.)]]+0</f>
        <v>254.93</v>
      </c>
      <c r="F2915" s="6" t="s">
        <v>154</v>
      </c>
      <c r="G2915" s="7">
        <f>ecommerce_dataset_updated[[#This Row],[Discount (%)]]+0</f>
        <v>30</v>
      </c>
      <c r="H2915" s="6" t="s">
        <v>11329</v>
      </c>
      <c r="I2915" s="6">
        <f>ecommerce_dataset_updated[[#This Row],['[Price (Rs.)']]]*ecommerce_dataset_updated[[#This Row],['[Discount (%)']]]/100</f>
        <v>76.478999999999999</v>
      </c>
      <c r="J2915" s="6">
        <f>ecommerce_dataset_updated[[#This Row],[Final_Price(Rs.)]]+0</f>
        <v>178.45</v>
      </c>
      <c r="K2915" s="6">
        <f xml:space="preserve"> ecommerce_dataset_updated[[#This Row],['[Price (Rs.)']]]-ecommerce_dataset_updated[[#This Row],[Discount Amount _]]</f>
        <v>178.45100000000002</v>
      </c>
      <c r="L2915" t="s">
        <v>35</v>
      </c>
      <c r="M2915" t="s">
        <v>371</v>
      </c>
      <c r="N2915" s="4" t="s">
        <v>14056</v>
      </c>
      <c r="O2915" s="4" t="s">
        <v>14052</v>
      </c>
      <c r="P2915" s="4" t="s">
        <v>14079</v>
      </c>
      <c r="Q2915" s="5">
        <f>DATE(ecommerce_dataset_updated[[#This Row],[YYYY]],ecommerce_dataset_updated[[#This Row],[MM]],ecommerce_dataset_updated[[#This Row],[DD]])</f>
        <v>45319</v>
      </c>
      <c r="R2915" s="6" t="str">
        <f>TEXT(ecommerce_dataset_updated[[#This Row],['[Purchase_Date']]], "mmm")</f>
        <v>Jan</v>
      </c>
      <c r="S2915" s="6" t="str">
        <f>TEXT(ecommerce_dataset_updated[[#This Row],['[Purchase_Date']]], "ddd")</f>
        <v>Sun</v>
      </c>
      <c r="T2915" s="6">
        <f>ecommerce_dataset_updated[[#This Row],[Final_Price(Rs.) _]]-ecommerce_dataset_updated[[#This Row],['[Final_Price(Rs.)']]]</f>
        <v>1.0000000000331966E-3</v>
      </c>
      <c r="U2915" s="6" t="b">
        <f xml:space="preserve"> AND(ecommerce_dataset_updated[[#This Row],[Final_Price(Rs.) _]]=ecommerce_dataset_updated[[#This Row],['[Final_Price(Rs.)']]])</f>
        <v>0</v>
      </c>
      <c r="V2915" s="5"/>
    </row>
    <row r="2916" spans="1:22">
      <c r="A2916" t="s">
        <v>11330</v>
      </c>
      <c r="B2916" t="s">
        <v>11331</v>
      </c>
      <c r="C2916" t="s">
        <v>39</v>
      </c>
      <c r="D2916" s="9" t="s">
        <v>11332</v>
      </c>
      <c r="E2916" s="8">
        <f>ecommerce_dataset_updated[[#This Row],[Price (Rs.)]]+0</f>
        <v>351.79</v>
      </c>
      <c r="F2916" s="6" t="s">
        <v>154</v>
      </c>
      <c r="G2916" s="7">
        <f>ecommerce_dataset_updated[[#This Row],[Discount (%)]]+0</f>
        <v>30</v>
      </c>
      <c r="H2916" s="6" t="s">
        <v>11333</v>
      </c>
      <c r="I2916" s="6">
        <f>ecommerce_dataset_updated[[#This Row],['[Price (Rs.)']]]*ecommerce_dataset_updated[[#This Row],['[Discount (%)']]]/100</f>
        <v>105.53700000000001</v>
      </c>
      <c r="J2916" s="6">
        <f>ecommerce_dataset_updated[[#This Row],[Final_Price(Rs.)]]+0</f>
        <v>246.25</v>
      </c>
      <c r="K2916" s="6">
        <f xml:space="preserve"> ecommerce_dataset_updated[[#This Row],['[Price (Rs.)']]]-ecommerce_dataset_updated[[#This Row],[Discount Amount _]]</f>
        <v>246.25300000000001</v>
      </c>
      <c r="L2916" t="s">
        <v>14</v>
      </c>
      <c r="M2916" t="s">
        <v>681</v>
      </c>
      <c r="N2916" s="4" t="s">
        <v>14051</v>
      </c>
      <c r="O2916" s="4" t="s">
        <v>14062</v>
      </c>
      <c r="P2916" s="4" t="s">
        <v>14079</v>
      </c>
      <c r="Q2916" s="5">
        <f>DATE(ecommerce_dataset_updated[[#This Row],[YYYY]],ecommerce_dataset_updated[[#This Row],[MM]],ecommerce_dataset_updated[[#This Row],[DD]])</f>
        <v>45445</v>
      </c>
      <c r="R2916" s="6" t="str">
        <f>TEXT(ecommerce_dataset_updated[[#This Row],['[Purchase_Date']]], "mmm")</f>
        <v>Jun</v>
      </c>
      <c r="S2916" s="6" t="str">
        <f>TEXT(ecommerce_dataset_updated[[#This Row],['[Purchase_Date']]], "ddd")</f>
        <v>Sun</v>
      </c>
      <c r="T2916" s="6">
        <f>ecommerce_dataset_updated[[#This Row],[Final_Price(Rs.) _]]-ecommerce_dataset_updated[[#This Row],['[Final_Price(Rs.)']]]</f>
        <v>3.0000000000143245E-3</v>
      </c>
      <c r="U2916" s="6" t="b">
        <f xml:space="preserve"> AND(ecommerce_dataset_updated[[#This Row],[Final_Price(Rs.) _]]=ecommerce_dataset_updated[[#This Row],['[Final_Price(Rs.)']]])</f>
        <v>0</v>
      </c>
      <c r="V2916" s="5"/>
    </row>
    <row r="2917" spans="1:22">
      <c r="A2917" t="s">
        <v>11334</v>
      </c>
      <c r="B2917" t="s">
        <v>11335</v>
      </c>
      <c r="C2917" t="s">
        <v>32</v>
      </c>
      <c r="D2917" s="9" t="s">
        <v>11336</v>
      </c>
      <c r="E2917" s="8">
        <f>ecommerce_dataset_updated[[#This Row],[Price (Rs.)]]+0</f>
        <v>160.30000000000001</v>
      </c>
      <c r="F2917" s="6" t="s">
        <v>53</v>
      </c>
      <c r="G2917" s="7">
        <f>ecommerce_dataset_updated[[#This Row],[Discount (%)]]+0</f>
        <v>5</v>
      </c>
      <c r="H2917" s="6" t="s">
        <v>11337</v>
      </c>
      <c r="I2917" s="6">
        <f>ecommerce_dataset_updated[[#This Row],['[Price (Rs.)']]]*ecommerce_dataset_updated[[#This Row],['[Discount (%)']]]/100</f>
        <v>8.0150000000000006</v>
      </c>
      <c r="J2917" s="6">
        <f>ecommerce_dataset_updated[[#This Row],[Final_Price(Rs.)]]+0</f>
        <v>152.28</v>
      </c>
      <c r="K2917" s="6">
        <f xml:space="preserve"> ecommerce_dataset_updated[[#This Row],['[Price (Rs.)']]]-ecommerce_dataset_updated[[#This Row],[Discount Amount _]]</f>
        <v>152.28500000000003</v>
      </c>
      <c r="L2917" t="s">
        <v>35</v>
      </c>
      <c r="M2917" t="s">
        <v>513</v>
      </c>
      <c r="N2917" s="4" t="s">
        <v>14065</v>
      </c>
      <c r="O2917" s="4" t="s">
        <v>14055</v>
      </c>
      <c r="P2917" s="4" t="s">
        <v>14079</v>
      </c>
      <c r="Q2917" s="5">
        <f>DATE(ecommerce_dataset_updated[[#This Row],[YYYY]],ecommerce_dataset_updated[[#This Row],[MM]],ecommerce_dataset_updated[[#This Row],[DD]])</f>
        <v>45527</v>
      </c>
      <c r="R2917" s="6" t="str">
        <f>TEXT(ecommerce_dataset_updated[[#This Row],['[Purchase_Date']]], "mmm")</f>
        <v>Aug</v>
      </c>
      <c r="S2917" s="6" t="str">
        <f>TEXT(ecommerce_dataset_updated[[#This Row],['[Purchase_Date']]], "ddd")</f>
        <v>Fri</v>
      </c>
      <c r="T2917" s="6">
        <f>ecommerce_dataset_updated[[#This Row],[Final_Price(Rs.) _]]-ecommerce_dataset_updated[[#This Row],['[Final_Price(Rs.)']]]</f>
        <v>5.0000000000238742E-3</v>
      </c>
      <c r="U2917" s="6" t="b">
        <f xml:space="preserve"> AND(ecommerce_dataset_updated[[#This Row],[Final_Price(Rs.) _]]=ecommerce_dataset_updated[[#This Row],['[Final_Price(Rs.)']]])</f>
        <v>0</v>
      </c>
      <c r="V2917" s="5"/>
    </row>
    <row r="2918" spans="1:22">
      <c r="A2918" t="s">
        <v>11338</v>
      </c>
      <c r="B2918" t="s">
        <v>11339</v>
      </c>
      <c r="C2918" t="s">
        <v>18</v>
      </c>
      <c r="D2918" s="9" t="s">
        <v>11340</v>
      </c>
      <c r="E2918" s="8">
        <f>ecommerce_dataset_updated[[#This Row],[Price (Rs.)]]+0</f>
        <v>319.97000000000003</v>
      </c>
      <c r="F2918" s="6" t="s">
        <v>12</v>
      </c>
      <c r="G2918" s="7">
        <f>ecommerce_dataset_updated[[#This Row],[Discount (%)]]+0</f>
        <v>15</v>
      </c>
      <c r="H2918" s="6" t="s">
        <v>11341</v>
      </c>
      <c r="I2918" s="6">
        <f>ecommerce_dataset_updated[[#This Row],['[Price (Rs.)']]]*ecommerce_dataset_updated[[#This Row],['[Discount (%)']]]/100</f>
        <v>47.9955</v>
      </c>
      <c r="J2918" s="6">
        <f>ecommerce_dataset_updated[[#This Row],[Final_Price(Rs.)]]+0</f>
        <v>271.97000000000003</v>
      </c>
      <c r="K2918" s="6">
        <f xml:space="preserve"> ecommerce_dataset_updated[[#This Row],['[Price (Rs.)']]]-ecommerce_dataset_updated[[#This Row],[Discount Amount _]]</f>
        <v>271.97450000000003</v>
      </c>
      <c r="L2918" t="s">
        <v>28</v>
      </c>
      <c r="M2918" t="s">
        <v>672</v>
      </c>
      <c r="N2918" s="4" t="s">
        <v>14063</v>
      </c>
      <c r="O2918" s="4" t="s">
        <v>14053</v>
      </c>
      <c r="P2918" s="4" t="s">
        <v>14079</v>
      </c>
      <c r="Q2918" s="5">
        <f>DATE(ecommerce_dataset_updated[[#This Row],[YYYY]],ecommerce_dataset_updated[[#This Row],[MM]],ecommerce_dataset_updated[[#This Row],[DD]])</f>
        <v>45399</v>
      </c>
      <c r="R2918" s="6" t="str">
        <f>TEXT(ecommerce_dataset_updated[[#This Row],['[Purchase_Date']]], "mmm")</f>
        <v>Apr</v>
      </c>
      <c r="S2918" s="6" t="str">
        <f>TEXT(ecommerce_dataset_updated[[#This Row],['[Purchase_Date']]], "ddd")</f>
        <v>Wed</v>
      </c>
      <c r="T2918" s="6">
        <f>ecommerce_dataset_updated[[#This Row],[Final_Price(Rs.) _]]-ecommerce_dataset_updated[[#This Row],['[Final_Price(Rs.)']]]</f>
        <v>4.500000000007276E-3</v>
      </c>
      <c r="U2918" s="6" t="b">
        <f xml:space="preserve"> AND(ecommerce_dataset_updated[[#This Row],[Final_Price(Rs.) _]]=ecommerce_dataset_updated[[#This Row],['[Final_Price(Rs.)']]])</f>
        <v>0</v>
      </c>
      <c r="V2918" s="5"/>
    </row>
    <row r="2919" spans="1:22">
      <c r="A2919" t="s">
        <v>11342</v>
      </c>
      <c r="B2919" t="s">
        <v>11343</v>
      </c>
      <c r="C2919" t="s">
        <v>10</v>
      </c>
      <c r="D2919" s="9" t="s">
        <v>5380</v>
      </c>
      <c r="E2919" s="8">
        <f>ecommerce_dataset_updated[[#This Row],[Price (Rs.)]]+0</f>
        <v>95.15</v>
      </c>
      <c r="F2919" s="6" t="s">
        <v>53</v>
      </c>
      <c r="G2919" s="7">
        <f>ecommerce_dataset_updated[[#This Row],[Discount (%)]]+0</f>
        <v>5</v>
      </c>
      <c r="H2919" s="6" t="s">
        <v>11344</v>
      </c>
      <c r="I2919" s="6">
        <f>ecommerce_dataset_updated[[#This Row],['[Price (Rs.)']]]*ecommerce_dataset_updated[[#This Row],['[Discount (%)']]]/100</f>
        <v>4.7575000000000003</v>
      </c>
      <c r="J2919" s="6">
        <f>ecommerce_dataset_updated[[#This Row],[Final_Price(Rs.)]]+0</f>
        <v>90.39</v>
      </c>
      <c r="K2919" s="6">
        <f xml:space="preserve"> ecommerce_dataset_updated[[#This Row],['[Price (Rs.)']]]-ecommerce_dataset_updated[[#This Row],[Discount Amount _]]</f>
        <v>90.392500000000013</v>
      </c>
      <c r="L2919" t="s">
        <v>35</v>
      </c>
      <c r="M2919" t="s">
        <v>718</v>
      </c>
      <c r="N2919" s="4" t="s">
        <v>14068</v>
      </c>
      <c r="O2919" s="4" t="s">
        <v>14067</v>
      </c>
      <c r="P2919" s="4" t="s">
        <v>14079</v>
      </c>
      <c r="Q2919" s="5">
        <f>DATE(ecommerce_dataset_updated[[#This Row],[YYYY]],ecommerce_dataset_updated[[#This Row],[MM]],ecommerce_dataset_updated[[#This Row],[DD]])</f>
        <v>45504</v>
      </c>
      <c r="R2919" s="6" t="str">
        <f>TEXT(ecommerce_dataset_updated[[#This Row],['[Purchase_Date']]], "mmm")</f>
        <v>Jul</v>
      </c>
      <c r="S2919" s="6" t="str">
        <f>TEXT(ecommerce_dataset_updated[[#This Row],['[Purchase_Date']]], "ddd")</f>
        <v>Wed</v>
      </c>
      <c r="T2919" s="6">
        <f>ecommerce_dataset_updated[[#This Row],[Final_Price(Rs.) _]]-ecommerce_dataset_updated[[#This Row],['[Final_Price(Rs.)']]]</f>
        <v>2.5000000000119371E-3</v>
      </c>
      <c r="U2919" s="6" t="b">
        <f xml:space="preserve"> AND(ecommerce_dataset_updated[[#This Row],[Final_Price(Rs.) _]]=ecommerce_dataset_updated[[#This Row],['[Final_Price(Rs.)']]])</f>
        <v>0</v>
      </c>
      <c r="V2919" s="5"/>
    </row>
    <row r="2920" spans="1:22">
      <c r="A2920" t="s">
        <v>11345</v>
      </c>
      <c r="B2920" t="s">
        <v>11346</v>
      </c>
      <c r="C2920" t="s">
        <v>32</v>
      </c>
      <c r="D2920" s="9" t="s">
        <v>11347</v>
      </c>
      <c r="E2920" s="8">
        <f>ecommerce_dataset_updated[[#This Row],[Price (Rs.)]]+0</f>
        <v>381.45</v>
      </c>
      <c r="F2920" s="6" t="s">
        <v>12</v>
      </c>
      <c r="G2920" s="7">
        <f>ecommerce_dataset_updated[[#This Row],[Discount (%)]]+0</f>
        <v>15</v>
      </c>
      <c r="H2920" s="6" t="s">
        <v>11348</v>
      </c>
      <c r="I2920" s="6">
        <f>ecommerce_dataset_updated[[#This Row],['[Price (Rs.)']]]*ecommerce_dataset_updated[[#This Row],['[Discount (%)']]]/100</f>
        <v>57.217500000000001</v>
      </c>
      <c r="J2920" s="6">
        <f>ecommerce_dataset_updated[[#This Row],[Final_Price(Rs.)]]+0</f>
        <v>324.23</v>
      </c>
      <c r="K2920" s="6">
        <f xml:space="preserve"> ecommerce_dataset_updated[[#This Row],['[Price (Rs.)']]]-ecommerce_dataset_updated[[#This Row],[Discount Amount _]]</f>
        <v>324.23249999999996</v>
      </c>
      <c r="L2920" t="s">
        <v>77</v>
      </c>
      <c r="M2920" t="s">
        <v>1744</v>
      </c>
      <c r="N2920" s="4" t="s">
        <v>14061</v>
      </c>
      <c r="O2920" s="4" t="s">
        <v>14057</v>
      </c>
      <c r="P2920" s="4" t="s">
        <v>14079</v>
      </c>
      <c r="Q2920" s="5">
        <f>DATE(ecommerce_dataset_updated[[#This Row],[YYYY]],ecommerce_dataset_updated[[#This Row],[MM]],ecommerce_dataset_updated[[#This Row],[DD]])</f>
        <v>45372</v>
      </c>
      <c r="R2920" s="6" t="str">
        <f>TEXT(ecommerce_dataset_updated[[#This Row],['[Purchase_Date']]], "mmm")</f>
        <v>Mar</v>
      </c>
      <c r="S2920" s="6" t="str">
        <f>TEXT(ecommerce_dataset_updated[[#This Row],['[Purchase_Date']]], "ddd")</f>
        <v>Thu</v>
      </c>
      <c r="T2920" s="6">
        <f>ecommerce_dataset_updated[[#This Row],[Final_Price(Rs.) _]]-ecommerce_dataset_updated[[#This Row],['[Final_Price(Rs.)']]]</f>
        <v>2.4999999999408828E-3</v>
      </c>
      <c r="U2920" s="6" t="b">
        <f xml:space="preserve"> AND(ecommerce_dataset_updated[[#This Row],[Final_Price(Rs.) _]]=ecommerce_dataset_updated[[#This Row],['[Final_Price(Rs.)']]])</f>
        <v>0</v>
      </c>
      <c r="V2920" s="5"/>
    </row>
    <row r="2921" spans="1:22">
      <c r="A2921" t="s">
        <v>11349</v>
      </c>
      <c r="B2921" t="s">
        <v>11350</v>
      </c>
      <c r="C2921" t="s">
        <v>68</v>
      </c>
      <c r="D2921" s="9" t="s">
        <v>11351</v>
      </c>
      <c r="E2921" s="8">
        <f>ecommerce_dataset_updated[[#This Row],[Price (Rs.)]]+0</f>
        <v>203.24</v>
      </c>
      <c r="F2921" s="6" t="s">
        <v>154</v>
      </c>
      <c r="G2921" s="7">
        <f>ecommerce_dataset_updated[[#This Row],[Discount (%)]]+0</f>
        <v>30</v>
      </c>
      <c r="H2921" s="6" t="s">
        <v>8702</v>
      </c>
      <c r="I2921" s="6">
        <f>ecommerce_dataset_updated[[#This Row],['[Price (Rs.)']]]*ecommerce_dataset_updated[[#This Row],['[Discount (%)']]]/100</f>
        <v>60.972000000000008</v>
      </c>
      <c r="J2921" s="6">
        <f>ecommerce_dataset_updated[[#This Row],[Final_Price(Rs.)]]+0</f>
        <v>142.27000000000001</v>
      </c>
      <c r="K2921" s="6">
        <f xml:space="preserve"> ecommerce_dataset_updated[[#This Row],['[Price (Rs.)']]]-ecommerce_dataset_updated[[#This Row],[Discount Amount _]]</f>
        <v>142.268</v>
      </c>
      <c r="L2921" t="s">
        <v>14</v>
      </c>
      <c r="M2921" t="s">
        <v>244</v>
      </c>
      <c r="N2921" s="4" t="s">
        <v>12</v>
      </c>
      <c r="O2921" s="4" t="s">
        <v>14050</v>
      </c>
      <c r="P2921" s="4" t="s">
        <v>14079</v>
      </c>
      <c r="Q2921" s="5">
        <f>DATE(ecommerce_dataset_updated[[#This Row],[YYYY]],ecommerce_dataset_updated[[#This Row],[MM]],ecommerce_dataset_updated[[#This Row],[DD]])</f>
        <v>45550</v>
      </c>
      <c r="R2921" s="6" t="str">
        <f>TEXT(ecommerce_dataset_updated[[#This Row],['[Purchase_Date']]], "mmm")</f>
        <v>Sep</v>
      </c>
      <c r="S2921" s="6" t="str">
        <f>TEXT(ecommerce_dataset_updated[[#This Row],['[Purchase_Date']]], "ddd")</f>
        <v>Sun</v>
      </c>
      <c r="T2921" s="6">
        <f>ecommerce_dataset_updated[[#This Row],[Final_Price(Rs.) _]]-ecommerce_dataset_updated[[#This Row],['[Final_Price(Rs.)']]]</f>
        <v>-2.0000000000095497E-3</v>
      </c>
      <c r="U2921" s="6" t="b">
        <f xml:space="preserve"> AND(ecommerce_dataset_updated[[#This Row],[Final_Price(Rs.) _]]=ecommerce_dataset_updated[[#This Row],['[Final_Price(Rs.)']]])</f>
        <v>0</v>
      </c>
      <c r="V2921" s="5"/>
    </row>
    <row r="2922" spans="1:22">
      <c r="A2922" t="s">
        <v>11352</v>
      </c>
      <c r="B2922" t="s">
        <v>11353</v>
      </c>
      <c r="C2922" t="s">
        <v>68</v>
      </c>
      <c r="D2922" s="9" t="s">
        <v>11354</v>
      </c>
      <c r="E2922" s="8">
        <f>ecommerce_dataset_updated[[#This Row],[Price (Rs.)]]+0</f>
        <v>118.84</v>
      </c>
      <c r="F2922" s="6" t="s">
        <v>26</v>
      </c>
      <c r="G2922" s="7">
        <f>ecommerce_dataset_updated[[#This Row],[Discount (%)]]+0</f>
        <v>25</v>
      </c>
      <c r="H2922" s="6" t="s">
        <v>11355</v>
      </c>
      <c r="I2922" s="6">
        <f>ecommerce_dataset_updated[[#This Row],['[Price (Rs.)']]]*ecommerce_dataset_updated[[#This Row],['[Discount (%)']]]/100</f>
        <v>29.71</v>
      </c>
      <c r="J2922" s="6">
        <f>ecommerce_dataset_updated[[#This Row],[Final_Price(Rs.)]]+0</f>
        <v>89.13</v>
      </c>
      <c r="K2922" s="6">
        <f xml:space="preserve"> ecommerce_dataset_updated[[#This Row],['[Price (Rs.)']]]-ecommerce_dataset_updated[[#This Row],[Discount Amount _]]</f>
        <v>89.13</v>
      </c>
      <c r="L2922" t="s">
        <v>120</v>
      </c>
      <c r="M2922" t="s">
        <v>3347</v>
      </c>
      <c r="N2922" s="4" t="s">
        <v>14052</v>
      </c>
      <c r="O2922" s="4" t="s">
        <v>14052</v>
      </c>
      <c r="P2922" s="4" t="s">
        <v>14079</v>
      </c>
      <c r="Q2922" s="5">
        <f>DATE(ecommerce_dataset_updated[[#This Row],[YYYY]],ecommerce_dataset_updated[[#This Row],[MM]],ecommerce_dataset_updated[[#This Row],[DD]])</f>
        <v>45292</v>
      </c>
      <c r="R2922" s="6" t="str">
        <f>TEXT(ecommerce_dataset_updated[[#This Row],['[Purchase_Date']]], "mmm")</f>
        <v>Jan</v>
      </c>
      <c r="S2922" s="6" t="str">
        <f>TEXT(ecommerce_dataset_updated[[#This Row],['[Purchase_Date']]], "ddd")</f>
        <v>Mon</v>
      </c>
      <c r="T2922" s="6">
        <f>ecommerce_dataset_updated[[#This Row],[Final_Price(Rs.) _]]-ecommerce_dataset_updated[[#This Row],['[Final_Price(Rs.)']]]</f>
        <v>0</v>
      </c>
      <c r="U2922" s="6" t="b">
        <f xml:space="preserve"> AND(ecommerce_dataset_updated[[#This Row],[Final_Price(Rs.) _]]=ecommerce_dataset_updated[[#This Row],['[Final_Price(Rs.)']]])</f>
        <v>1</v>
      </c>
      <c r="V2922" s="5"/>
    </row>
    <row r="2923" spans="1:22">
      <c r="A2923" t="s">
        <v>11356</v>
      </c>
      <c r="B2923" t="s">
        <v>11357</v>
      </c>
      <c r="C2923" t="s">
        <v>39</v>
      </c>
      <c r="D2923" s="9" t="s">
        <v>3582</v>
      </c>
      <c r="E2923" s="8">
        <f>ecommerce_dataset_updated[[#This Row],[Price (Rs.)]]+0</f>
        <v>374.41</v>
      </c>
      <c r="F2923" s="6" t="s">
        <v>75</v>
      </c>
      <c r="G2923" s="7">
        <f>ecommerce_dataset_updated[[#This Row],[Discount (%)]]+0</f>
        <v>10</v>
      </c>
      <c r="H2923" s="6" t="s">
        <v>8413</v>
      </c>
      <c r="I2923" s="6">
        <f>ecommerce_dataset_updated[[#This Row],['[Price (Rs.)']]]*ecommerce_dataset_updated[[#This Row],['[Discount (%)']]]/100</f>
        <v>37.441000000000003</v>
      </c>
      <c r="J2923" s="6">
        <f>ecommerce_dataset_updated[[#This Row],[Final_Price(Rs.)]]+0</f>
        <v>336.97</v>
      </c>
      <c r="K2923" s="6">
        <f xml:space="preserve"> ecommerce_dataset_updated[[#This Row],['[Price (Rs.)']]]-ecommerce_dataset_updated[[#This Row],[Discount Amount _]]</f>
        <v>336.96900000000005</v>
      </c>
      <c r="L2923" t="s">
        <v>14</v>
      </c>
      <c r="M2923" t="s">
        <v>1889</v>
      </c>
      <c r="N2923" s="4" t="s">
        <v>14064</v>
      </c>
      <c r="O2923" s="4" t="s">
        <v>14052</v>
      </c>
      <c r="P2923" s="4" t="s">
        <v>14079</v>
      </c>
      <c r="Q2923" s="5">
        <f>DATE(ecommerce_dataset_updated[[#This Row],[YYYY]],ecommerce_dataset_updated[[#This Row],[MM]],ecommerce_dataset_updated[[#This Row],[DD]])</f>
        <v>45304</v>
      </c>
      <c r="R2923" s="6" t="str">
        <f>TEXT(ecommerce_dataset_updated[[#This Row],['[Purchase_Date']]], "mmm")</f>
        <v>Jan</v>
      </c>
      <c r="S2923" s="6" t="str">
        <f>TEXT(ecommerce_dataset_updated[[#This Row],['[Purchase_Date']]], "ddd")</f>
        <v>Sat</v>
      </c>
      <c r="T2923" s="6">
        <f>ecommerce_dataset_updated[[#This Row],[Final_Price(Rs.) _]]-ecommerce_dataset_updated[[#This Row],['[Final_Price(Rs.)']]]</f>
        <v>-9.9999999997635314E-4</v>
      </c>
      <c r="U2923" s="6" t="b">
        <f xml:space="preserve"> AND(ecommerce_dataset_updated[[#This Row],[Final_Price(Rs.) _]]=ecommerce_dataset_updated[[#This Row],['[Final_Price(Rs.)']]])</f>
        <v>0</v>
      </c>
      <c r="V2923" s="5"/>
    </row>
    <row r="2924" spans="1:22">
      <c r="A2924" t="s">
        <v>11358</v>
      </c>
      <c r="B2924" t="s">
        <v>11359</v>
      </c>
      <c r="C2924" t="s">
        <v>114</v>
      </c>
      <c r="D2924" s="9" t="s">
        <v>11360</v>
      </c>
      <c r="E2924" s="8">
        <f>ecommerce_dataset_updated[[#This Row],[Price (Rs.)]]+0</f>
        <v>57.79</v>
      </c>
      <c r="F2924" s="6" t="s">
        <v>154</v>
      </c>
      <c r="G2924" s="7">
        <f>ecommerce_dataset_updated[[#This Row],[Discount (%)]]+0</f>
        <v>30</v>
      </c>
      <c r="H2924" s="6" t="s">
        <v>11361</v>
      </c>
      <c r="I2924" s="6">
        <f>ecommerce_dataset_updated[[#This Row],['[Price (Rs.)']]]*ecommerce_dataset_updated[[#This Row],['[Discount (%)']]]/100</f>
        <v>17.337</v>
      </c>
      <c r="J2924" s="6">
        <f>ecommerce_dataset_updated[[#This Row],[Final_Price(Rs.)]]+0</f>
        <v>40.450000000000003</v>
      </c>
      <c r="K2924" s="6">
        <f xml:space="preserve"> ecommerce_dataset_updated[[#This Row],['[Price (Rs.)']]]-ecommerce_dataset_updated[[#This Row],[Discount Amount _]]</f>
        <v>40.453000000000003</v>
      </c>
      <c r="L2924" t="s">
        <v>28</v>
      </c>
      <c r="M2924" t="s">
        <v>1055</v>
      </c>
      <c r="N2924" s="4" t="s">
        <v>14059</v>
      </c>
      <c r="O2924" s="4" t="s">
        <v>14062</v>
      </c>
      <c r="P2924" s="4" t="s">
        <v>14079</v>
      </c>
      <c r="Q2924" s="5">
        <f>DATE(ecommerce_dataset_updated[[#This Row],[YYYY]],ecommerce_dataset_updated[[#This Row],[MM]],ecommerce_dataset_updated[[#This Row],[DD]])</f>
        <v>45448</v>
      </c>
      <c r="R2924" s="6" t="str">
        <f>TEXT(ecommerce_dataset_updated[[#This Row],['[Purchase_Date']]], "mmm")</f>
        <v>Jun</v>
      </c>
      <c r="S2924" s="6" t="str">
        <f>TEXT(ecommerce_dataset_updated[[#This Row],['[Purchase_Date']]], "ddd")</f>
        <v>Wed</v>
      </c>
      <c r="T2924" s="6">
        <f>ecommerce_dataset_updated[[#This Row],[Final_Price(Rs.) _]]-ecommerce_dataset_updated[[#This Row],['[Final_Price(Rs.)']]]</f>
        <v>3.0000000000001137E-3</v>
      </c>
      <c r="U2924" s="6" t="b">
        <f xml:space="preserve"> AND(ecommerce_dataset_updated[[#This Row],[Final_Price(Rs.) _]]=ecommerce_dataset_updated[[#This Row],['[Final_Price(Rs.)']]])</f>
        <v>0</v>
      </c>
      <c r="V2924" s="5"/>
    </row>
    <row r="2925" spans="1:22">
      <c r="A2925" t="s">
        <v>11362</v>
      </c>
      <c r="B2925" t="s">
        <v>11363</v>
      </c>
      <c r="C2925" t="s">
        <v>114</v>
      </c>
      <c r="D2925" s="9" t="s">
        <v>11364</v>
      </c>
      <c r="E2925" s="8">
        <f>ecommerce_dataset_updated[[#This Row],[Price (Rs.)]]+0</f>
        <v>235.61</v>
      </c>
      <c r="F2925" s="6" t="s">
        <v>12</v>
      </c>
      <c r="G2925" s="7">
        <f>ecommerce_dataset_updated[[#This Row],[Discount (%)]]+0</f>
        <v>15</v>
      </c>
      <c r="H2925" s="6" t="s">
        <v>11365</v>
      </c>
      <c r="I2925" s="6">
        <f>ecommerce_dataset_updated[[#This Row],['[Price (Rs.)']]]*ecommerce_dataset_updated[[#This Row],['[Discount (%)']]]/100</f>
        <v>35.341500000000003</v>
      </c>
      <c r="J2925" s="6">
        <f>ecommerce_dataset_updated[[#This Row],[Final_Price(Rs.)]]+0</f>
        <v>200.27</v>
      </c>
      <c r="K2925" s="6">
        <f xml:space="preserve"> ecommerce_dataset_updated[[#This Row],['[Price (Rs.)']]]-ecommerce_dataset_updated[[#This Row],[Discount Amount _]]</f>
        <v>200.26850000000002</v>
      </c>
      <c r="L2925" t="s">
        <v>28</v>
      </c>
      <c r="M2925" t="s">
        <v>389</v>
      </c>
      <c r="N2925" s="4" t="s">
        <v>14063</v>
      </c>
      <c r="O2925" s="4" t="s">
        <v>14050</v>
      </c>
      <c r="P2925" s="4" t="s">
        <v>14079</v>
      </c>
      <c r="Q2925" s="5">
        <f>DATE(ecommerce_dataset_updated[[#This Row],[YYYY]],ecommerce_dataset_updated[[#This Row],[MM]],ecommerce_dataset_updated[[#This Row],[DD]])</f>
        <v>45552</v>
      </c>
      <c r="R2925" s="6" t="str">
        <f>TEXT(ecommerce_dataset_updated[[#This Row],['[Purchase_Date']]], "mmm")</f>
        <v>Sep</v>
      </c>
      <c r="S2925" s="6" t="str">
        <f>TEXT(ecommerce_dataset_updated[[#This Row],['[Purchase_Date']]], "ddd")</f>
        <v>Tue</v>
      </c>
      <c r="T2925" s="6">
        <f>ecommerce_dataset_updated[[#This Row],[Final_Price(Rs.) _]]-ecommerce_dataset_updated[[#This Row],['[Final_Price(Rs.)']]]</f>
        <v>-1.4999999999929514E-3</v>
      </c>
      <c r="U2925" s="6" t="b">
        <f xml:space="preserve"> AND(ecommerce_dataset_updated[[#This Row],[Final_Price(Rs.) _]]=ecommerce_dataset_updated[[#This Row],['[Final_Price(Rs.)']]])</f>
        <v>0</v>
      </c>
      <c r="V2925" s="5"/>
    </row>
    <row r="2926" spans="1:22">
      <c r="A2926" t="s">
        <v>11366</v>
      </c>
      <c r="B2926" t="s">
        <v>11367</v>
      </c>
      <c r="C2926" t="s">
        <v>32</v>
      </c>
      <c r="D2926" s="9" t="s">
        <v>11368</v>
      </c>
      <c r="E2926" s="8">
        <f>ecommerce_dataset_updated[[#This Row],[Price (Rs.)]]+0</f>
        <v>162.91</v>
      </c>
      <c r="F2926" s="6" t="s">
        <v>53</v>
      </c>
      <c r="G2926" s="7">
        <f>ecommerce_dataset_updated[[#This Row],[Discount (%)]]+0</f>
        <v>5</v>
      </c>
      <c r="H2926" s="6" t="s">
        <v>11369</v>
      </c>
      <c r="I2926" s="6">
        <f>ecommerce_dataset_updated[[#This Row],['[Price (Rs.)']]]*ecommerce_dataset_updated[[#This Row],['[Discount (%)']]]/100</f>
        <v>8.1455000000000002</v>
      </c>
      <c r="J2926" s="6">
        <f>ecommerce_dataset_updated[[#This Row],[Final_Price(Rs.)]]+0</f>
        <v>154.76</v>
      </c>
      <c r="K2926" s="6">
        <f xml:space="preserve"> ecommerce_dataset_updated[[#This Row],['[Price (Rs.)']]]-ecommerce_dataset_updated[[#This Row],[Discount Amount _]]</f>
        <v>154.7645</v>
      </c>
      <c r="L2926" t="s">
        <v>28</v>
      </c>
      <c r="M2926" t="s">
        <v>1553</v>
      </c>
      <c r="N2926" s="4" t="s">
        <v>14058</v>
      </c>
      <c r="O2926" s="4" t="s">
        <v>14051</v>
      </c>
      <c r="P2926" s="4" t="s">
        <v>14079</v>
      </c>
      <c r="Q2926" s="5">
        <f>DATE(ecommerce_dataset_updated[[#This Row],[YYYY]],ecommerce_dataset_updated[[#This Row],[MM]],ecommerce_dataset_updated[[#This Row],[DD]])</f>
        <v>45351</v>
      </c>
      <c r="R2926" s="6" t="str">
        <f>TEXT(ecommerce_dataset_updated[[#This Row],['[Purchase_Date']]], "mmm")</f>
        <v>Feb</v>
      </c>
      <c r="S2926" s="6" t="str">
        <f>TEXT(ecommerce_dataset_updated[[#This Row],['[Purchase_Date']]], "ddd")</f>
        <v>Thu</v>
      </c>
      <c r="T2926" s="6">
        <f>ecommerce_dataset_updated[[#This Row],[Final_Price(Rs.) _]]-ecommerce_dataset_updated[[#This Row],['[Final_Price(Rs.)']]]</f>
        <v>4.500000000007276E-3</v>
      </c>
      <c r="U2926" s="6" t="b">
        <f xml:space="preserve"> AND(ecommerce_dataset_updated[[#This Row],[Final_Price(Rs.) _]]=ecommerce_dataset_updated[[#This Row],['[Final_Price(Rs.)']]])</f>
        <v>0</v>
      </c>
      <c r="V2926" s="5"/>
    </row>
    <row r="2927" spans="1:22">
      <c r="A2927" t="s">
        <v>11370</v>
      </c>
      <c r="B2927" t="s">
        <v>11371</v>
      </c>
      <c r="C2927" t="s">
        <v>68</v>
      </c>
      <c r="D2927" s="9" t="s">
        <v>11372</v>
      </c>
      <c r="E2927" s="8">
        <f>ecommerce_dataset_updated[[#This Row],[Price (Rs.)]]+0</f>
        <v>467.03</v>
      </c>
      <c r="F2927" s="6" t="s">
        <v>107</v>
      </c>
      <c r="G2927" s="7">
        <f>ecommerce_dataset_updated[[#This Row],[Discount (%)]]+0</f>
        <v>0</v>
      </c>
      <c r="H2927" s="6" t="s">
        <v>11372</v>
      </c>
      <c r="I2927" s="6">
        <f>ecommerce_dataset_updated[[#This Row],['[Price (Rs.)']]]*ecommerce_dataset_updated[[#This Row],['[Discount (%)']]]/100</f>
        <v>0</v>
      </c>
      <c r="J2927" s="6">
        <f>ecommerce_dataset_updated[[#This Row],[Final_Price(Rs.)]]+0</f>
        <v>467.03</v>
      </c>
      <c r="K2927" s="6">
        <f xml:space="preserve"> ecommerce_dataset_updated[[#This Row],['[Price (Rs.)']]]-ecommerce_dataset_updated[[#This Row],[Discount Amount _]]</f>
        <v>467.03</v>
      </c>
      <c r="L2927" t="s">
        <v>120</v>
      </c>
      <c r="M2927" t="s">
        <v>254</v>
      </c>
      <c r="N2927" s="4" t="s">
        <v>26</v>
      </c>
      <c r="O2927" s="4" t="s">
        <v>14051</v>
      </c>
      <c r="P2927" s="4" t="s">
        <v>14079</v>
      </c>
      <c r="Q2927" s="5">
        <f>DATE(ecommerce_dataset_updated[[#This Row],[YYYY]],ecommerce_dataset_updated[[#This Row],[MM]],ecommerce_dataset_updated[[#This Row],[DD]])</f>
        <v>45347</v>
      </c>
      <c r="R2927" s="6" t="str">
        <f>TEXT(ecommerce_dataset_updated[[#This Row],['[Purchase_Date']]], "mmm")</f>
        <v>Feb</v>
      </c>
      <c r="S2927" s="6" t="str">
        <f>TEXT(ecommerce_dataset_updated[[#This Row],['[Purchase_Date']]], "ddd")</f>
        <v>Sun</v>
      </c>
      <c r="T2927" s="6">
        <f>ecommerce_dataset_updated[[#This Row],[Final_Price(Rs.) _]]-ecommerce_dataset_updated[[#This Row],['[Final_Price(Rs.)']]]</f>
        <v>0</v>
      </c>
      <c r="U2927" s="6" t="b">
        <f xml:space="preserve"> AND(ecommerce_dataset_updated[[#This Row],[Final_Price(Rs.) _]]=ecommerce_dataset_updated[[#This Row],['[Final_Price(Rs.)']]])</f>
        <v>1</v>
      </c>
      <c r="V2927" s="5"/>
    </row>
    <row r="2928" spans="1:22">
      <c r="A2928" t="s">
        <v>11373</v>
      </c>
      <c r="B2928" t="s">
        <v>11374</v>
      </c>
      <c r="C2928" t="s">
        <v>45</v>
      </c>
      <c r="D2928" s="9" t="s">
        <v>11375</v>
      </c>
      <c r="E2928" s="8">
        <f>ecommerce_dataset_updated[[#This Row],[Price (Rs.)]]+0</f>
        <v>468.31</v>
      </c>
      <c r="F2928" s="6" t="s">
        <v>154</v>
      </c>
      <c r="G2928" s="7">
        <f>ecommerce_dataset_updated[[#This Row],[Discount (%)]]+0</f>
        <v>30</v>
      </c>
      <c r="H2928" s="6" t="s">
        <v>11376</v>
      </c>
      <c r="I2928" s="6">
        <f>ecommerce_dataset_updated[[#This Row],['[Price (Rs.)']]]*ecommerce_dataset_updated[[#This Row],['[Discount (%)']]]/100</f>
        <v>140.49299999999999</v>
      </c>
      <c r="J2928" s="6">
        <f>ecommerce_dataset_updated[[#This Row],[Final_Price(Rs.)]]+0</f>
        <v>327.82</v>
      </c>
      <c r="K2928" s="6">
        <f xml:space="preserve"> ecommerce_dataset_updated[[#This Row],['[Price (Rs.)']]]-ecommerce_dataset_updated[[#This Row],[Discount Amount _]]</f>
        <v>327.81700000000001</v>
      </c>
      <c r="L2928" t="s">
        <v>120</v>
      </c>
      <c r="M2928" t="s">
        <v>186</v>
      </c>
      <c r="N2928" s="4" t="s">
        <v>20</v>
      </c>
      <c r="O2928" s="4" t="s">
        <v>14057</v>
      </c>
      <c r="P2928" s="4" t="s">
        <v>14079</v>
      </c>
      <c r="Q2928" s="5">
        <f>DATE(ecommerce_dataset_updated[[#This Row],[YYYY]],ecommerce_dataset_updated[[#This Row],[MM]],ecommerce_dataset_updated[[#This Row],[DD]])</f>
        <v>45371</v>
      </c>
      <c r="R2928" s="6" t="str">
        <f>TEXT(ecommerce_dataset_updated[[#This Row],['[Purchase_Date']]], "mmm")</f>
        <v>Mar</v>
      </c>
      <c r="S2928" s="6" t="str">
        <f>TEXT(ecommerce_dataset_updated[[#This Row],['[Purchase_Date']]], "ddd")</f>
        <v>Wed</v>
      </c>
      <c r="T2928" s="6">
        <f>ecommerce_dataset_updated[[#This Row],[Final_Price(Rs.) _]]-ecommerce_dataset_updated[[#This Row],['[Final_Price(Rs.)']]]</f>
        <v>-2.9999999999859028E-3</v>
      </c>
      <c r="U2928" s="6" t="b">
        <f xml:space="preserve"> AND(ecommerce_dataset_updated[[#This Row],[Final_Price(Rs.) _]]=ecommerce_dataset_updated[[#This Row],['[Final_Price(Rs.)']]])</f>
        <v>0</v>
      </c>
      <c r="V2928" s="5"/>
    </row>
    <row r="2929" spans="1:22">
      <c r="A2929" t="s">
        <v>11377</v>
      </c>
      <c r="B2929" t="s">
        <v>11378</v>
      </c>
      <c r="C2929" t="s">
        <v>114</v>
      </c>
      <c r="D2929" s="9" t="s">
        <v>11379</v>
      </c>
      <c r="E2929" s="8">
        <f>ecommerce_dataset_updated[[#This Row],[Price (Rs.)]]+0</f>
        <v>90.62</v>
      </c>
      <c r="F2929" s="6" t="s">
        <v>53</v>
      </c>
      <c r="G2929" s="7">
        <f>ecommerce_dataset_updated[[#This Row],[Discount (%)]]+0</f>
        <v>5</v>
      </c>
      <c r="H2929" s="6" t="s">
        <v>11380</v>
      </c>
      <c r="I2929" s="6">
        <f>ecommerce_dataset_updated[[#This Row],['[Price (Rs.)']]]*ecommerce_dataset_updated[[#This Row],['[Discount (%)']]]/100</f>
        <v>4.5310000000000006</v>
      </c>
      <c r="J2929" s="6">
        <f>ecommerce_dataset_updated[[#This Row],[Final_Price(Rs.)]]+0</f>
        <v>86.09</v>
      </c>
      <c r="K2929" s="6">
        <f xml:space="preserve"> ecommerce_dataset_updated[[#This Row],['[Price (Rs.)']]]-ecommerce_dataset_updated[[#This Row],[Discount Amount _]]</f>
        <v>86.088999999999999</v>
      </c>
      <c r="L2929" t="s">
        <v>120</v>
      </c>
      <c r="M2929" t="s">
        <v>2116</v>
      </c>
      <c r="N2929" s="4" t="s">
        <v>14072</v>
      </c>
      <c r="O2929" s="4" t="s">
        <v>14052</v>
      </c>
      <c r="P2929" s="4" t="s">
        <v>14079</v>
      </c>
      <c r="Q2929" s="5">
        <f>DATE(ecommerce_dataset_updated[[#This Row],[YYYY]],ecommerce_dataset_updated[[#This Row],[MM]],ecommerce_dataset_updated[[#This Row],[DD]])</f>
        <v>45307</v>
      </c>
      <c r="R2929" s="6" t="str">
        <f>TEXT(ecommerce_dataset_updated[[#This Row],['[Purchase_Date']]], "mmm")</f>
        <v>Jan</v>
      </c>
      <c r="S2929" s="6" t="str">
        <f>TEXT(ecommerce_dataset_updated[[#This Row],['[Purchase_Date']]], "ddd")</f>
        <v>Tue</v>
      </c>
      <c r="T2929" s="6">
        <f>ecommerce_dataset_updated[[#This Row],[Final_Price(Rs.) _]]-ecommerce_dataset_updated[[#This Row],['[Final_Price(Rs.)']]]</f>
        <v>-1.0000000000047748E-3</v>
      </c>
      <c r="U2929" s="6" t="b">
        <f xml:space="preserve"> AND(ecommerce_dataset_updated[[#This Row],[Final_Price(Rs.) _]]=ecommerce_dataset_updated[[#This Row],['[Final_Price(Rs.)']]])</f>
        <v>0</v>
      </c>
      <c r="V2929" s="5"/>
    </row>
    <row r="2930" spans="1:22">
      <c r="A2930" t="s">
        <v>11381</v>
      </c>
      <c r="B2930" t="s">
        <v>11382</v>
      </c>
      <c r="C2930" t="s">
        <v>32</v>
      </c>
      <c r="D2930" s="9" t="s">
        <v>11383</v>
      </c>
      <c r="E2930" s="8">
        <f>ecommerce_dataset_updated[[#This Row],[Price (Rs.)]]+0</f>
        <v>420.77</v>
      </c>
      <c r="F2930" s="6" t="s">
        <v>75</v>
      </c>
      <c r="G2930" s="7">
        <f>ecommerce_dataset_updated[[#This Row],[Discount (%)]]+0</f>
        <v>10</v>
      </c>
      <c r="H2930" s="6" t="s">
        <v>11384</v>
      </c>
      <c r="I2930" s="6">
        <f>ecommerce_dataset_updated[[#This Row],['[Price (Rs.)']]]*ecommerce_dataset_updated[[#This Row],['[Discount (%)']]]/100</f>
        <v>42.076999999999998</v>
      </c>
      <c r="J2930" s="6">
        <f>ecommerce_dataset_updated[[#This Row],[Final_Price(Rs.)]]+0</f>
        <v>378.69</v>
      </c>
      <c r="K2930" s="6">
        <f xml:space="preserve"> ecommerce_dataset_updated[[#This Row],['[Price (Rs.)']]]-ecommerce_dataset_updated[[#This Row],[Discount Amount _]]</f>
        <v>378.69299999999998</v>
      </c>
      <c r="L2930" t="s">
        <v>77</v>
      </c>
      <c r="M2930" t="s">
        <v>49</v>
      </c>
      <c r="N2930" s="4" t="s">
        <v>14055</v>
      </c>
      <c r="O2930" s="4" t="s">
        <v>14055</v>
      </c>
      <c r="P2930" s="4" t="s">
        <v>14079</v>
      </c>
      <c r="Q2930" s="5">
        <f>DATE(ecommerce_dataset_updated[[#This Row],[YYYY]],ecommerce_dataset_updated[[#This Row],[MM]],ecommerce_dataset_updated[[#This Row],[DD]])</f>
        <v>45512</v>
      </c>
      <c r="R2930" s="6" t="str">
        <f>TEXT(ecommerce_dataset_updated[[#This Row],['[Purchase_Date']]], "mmm")</f>
        <v>Aug</v>
      </c>
      <c r="S2930" s="6" t="str">
        <f>TEXT(ecommerce_dataset_updated[[#This Row],['[Purchase_Date']]], "ddd")</f>
        <v>Thu</v>
      </c>
      <c r="T2930" s="6">
        <f>ecommerce_dataset_updated[[#This Row],[Final_Price(Rs.) _]]-ecommerce_dataset_updated[[#This Row],['[Final_Price(Rs.)']]]</f>
        <v>2.9999999999859028E-3</v>
      </c>
      <c r="U2930" s="6" t="b">
        <f xml:space="preserve"> AND(ecommerce_dataset_updated[[#This Row],[Final_Price(Rs.) _]]=ecommerce_dataset_updated[[#This Row],['[Final_Price(Rs.)']]])</f>
        <v>0</v>
      </c>
      <c r="V2930" s="5"/>
    </row>
    <row r="2931" spans="1:22">
      <c r="A2931" t="s">
        <v>11385</v>
      </c>
      <c r="B2931" t="s">
        <v>11386</v>
      </c>
      <c r="C2931" t="s">
        <v>68</v>
      </c>
      <c r="D2931" s="9" t="s">
        <v>11387</v>
      </c>
      <c r="E2931" s="8">
        <f>ecommerce_dataset_updated[[#This Row],[Price (Rs.)]]+0</f>
        <v>79.25</v>
      </c>
      <c r="F2931" s="6" t="s">
        <v>26</v>
      </c>
      <c r="G2931" s="7">
        <f>ecommerce_dataset_updated[[#This Row],[Discount (%)]]+0</f>
        <v>25</v>
      </c>
      <c r="H2931" s="6" t="s">
        <v>11388</v>
      </c>
      <c r="I2931" s="6">
        <f>ecommerce_dataset_updated[[#This Row],['[Price (Rs.)']]]*ecommerce_dataset_updated[[#This Row],['[Discount (%)']]]/100</f>
        <v>19.8125</v>
      </c>
      <c r="J2931" s="6">
        <f>ecommerce_dataset_updated[[#This Row],[Final_Price(Rs.)]]+0</f>
        <v>59.44</v>
      </c>
      <c r="K2931" s="6">
        <f xml:space="preserve"> ecommerce_dataset_updated[[#This Row],['[Price (Rs.)']]]-ecommerce_dataset_updated[[#This Row],[Discount Amount _]]</f>
        <v>59.4375</v>
      </c>
      <c r="L2931" t="s">
        <v>28</v>
      </c>
      <c r="M2931" t="s">
        <v>667</v>
      </c>
      <c r="N2931" s="4" t="s">
        <v>14069</v>
      </c>
      <c r="O2931" s="4" t="s">
        <v>14067</v>
      </c>
      <c r="P2931" s="4" t="s">
        <v>14079</v>
      </c>
      <c r="Q2931" s="5">
        <f>DATE(ecommerce_dataset_updated[[#This Row],[YYYY]],ecommerce_dataset_updated[[#This Row],[MM]],ecommerce_dataset_updated[[#This Row],[DD]])</f>
        <v>45495</v>
      </c>
      <c r="R2931" s="6" t="str">
        <f>TEXT(ecommerce_dataset_updated[[#This Row],['[Purchase_Date']]], "mmm")</f>
        <v>Jul</v>
      </c>
      <c r="S2931" s="6" t="str">
        <f>TEXT(ecommerce_dataset_updated[[#This Row],['[Purchase_Date']]], "ddd")</f>
        <v>Mon</v>
      </c>
      <c r="T2931" s="6">
        <f>ecommerce_dataset_updated[[#This Row],[Final_Price(Rs.) _]]-ecommerce_dataset_updated[[#This Row],['[Final_Price(Rs.)']]]</f>
        <v>-2.4999999999977263E-3</v>
      </c>
      <c r="U2931" s="6" t="b">
        <f xml:space="preserve"> AND(ecommerce_dataset_updated[[#This Row],[Final_Price(Rs.) _]]=ecommerce_dataset_updated[[#This Row],['[Final_Price(Rs.)']]])</f>
        <v>0</v>
      </c>
      <c r="V2931" s="5"/>
    </row>
    <row r="2932" spans="1:22">
      <c r="A2932" t="s">
        <v>11389</v>
      </c>
      <c r="B2932" t="s">
        <v>11390</v>
      </c>
      <c r="C2932" t="s">
        <v>10</v>
      </c>
      <c r="D2932" s="9" t="s">
        <v>11391</v>
      </c>
      <c r="E2932" s="8">
        <f>ecommerce_dataset_updated[[#This Row],[Price (Rs.)]]+0</f>
        <v>76.89</v>
      </c>
      <c r="F2932" s="6" t="s">
        <v>12</v>
      </c>
      <c r="G2932" s="7">
        <f>ecommerce_dataset_updated[[#This Row],[Discount (%)]]+0</f>
        <v>15</v>
      </c>
      <c r="H2932" s="6" t="s">
        <v>11392</v>
      </c>
      <c r="I2932" s="6">
        <f>ecommerce_dataset_updated[[#This Row],['[Price (Rs.)']]]*ecommerce_dataset_updated[[#This Row],['[Discount (%)']]]/100</f>
        <v>11.533499999999998</v>
      </c>
      <c r="J2932" s="6">
        <f>ecommerce_dataset_updated[[#This Row],[Final_Price(Rs.)]]+0</f>
        <v>65.36</v>
      </c>
      <c r="K2932" s="6">
        <f xml:space="preserve"> ecommerce_dataset_updated[[#This Row],['[Price (Rs.)']]]-ecommerce_dataset_updated[[#This Row],[Discount Amount _]]</f>
        <v>65.356499999999997</v>
      </c>
      <c r="L2932" t="s">
        <v>120</v>
      </c>
      <c r="M2932" t="s">
        <v>1744</v>
      </c>
      <c r="N2932" s="4" t="s">
        <v>14061</v>
      </c>
      <c r="O2932" s="4" t="s">
        <v>14057</v>
      </c>
      <c r="P2932" s="4" t="s">
        <v>14079</v>
      </c>
      <c r="Q2932" s="5">
        <f>DATE(ecommerce_dataset_updated[[#This Row],[YYYY]],ecommerce_dataset_updated[[#This Row],[MM]],ecommerce_dataset_updated[[#This Row],[DD]])</f>
        <v>45372</v>
      </c>
      <c r="R2932" s="6" t="str">
        <f>TEXT(ecommerce_dataset_updated[[#This Row],['[Purchase_Date']]], "mmm")</f>
        <v>Mar</v>
      </c>
      <c r="S2932" s="6" t="str">
        <f>TEXT(ecommerce_dataset_updated[[#This Row],['[Purchase_Date']]], "ddd")</f>
        <v>Thu</v>
      </c>
      <c r="T2932" s="6">
        <f>ecommerce_dataset_updated[[#This Row],[Final_Price(Rs.) _]]-ecommerce_dataset_updated[[#This Row],['[Final_Price(Rs.)']]]</f>
        <v>-3.5000000000025011E-3</v>
      </c>
      <c r="U2932" s="6" t="b">
        <f xml:space="preserve"> AND(ecommerce_dataset_updated[[#This Row],[Final_Price(Rs.) _]]=ecommerce_dataset_updated[[#This Row],['[Final_Price(Rs.)']]])</f>
        <v>0</v>
      </c>
      <c r="V2932" s="5"/>
    </row>
    <row r="2933" spans="1:22">
      <c r="A2933" t="s">
        <v>11393</v>
      </c>
      <c r="B2933" t="s">
        <v>11394</v>
      </c>
      <c r="C2933" t="s">
        <v>45</v>
      </c>
      <c r="D2933" s="9" t="s">
        <v>11395</v>
      </c>
      <c r="E2933" s="8">
        <f>ecommerce_dataset_updated[[#This Row],[Price (Rs.)]]+0</f>
        <v>63.54</v>
      </c>
      <c r="F2933" s="6" t="s">
        <v>107</v>
      </c>
      <c r="G2933" s="7">
        <f>ecommerce_dataset_updated[[#This Row],[Discount (%)]]+0</f>
        <v>0</v>
      </c>
      <c r="H2933" s="6" t="s">
        <v>11395</v>
      </c>
      <c r="I2933" s="6">
        <f>ecommerce_dataset_updated[[#This Row],['[Price (Rs.)']]]*ecommerce_dataset_updated[[#This Row],['[Discount (%)']]]/100</f>
        <v>0</v>
      </c>
      <c r="J2933" s="6">
        <f>ecommerce_dataset_updated[[#This Row],[Final_Price(Rs.)]]+0</f>
        <v>63.54</v>
      </c>
      <c r="K2933" s="6">
        <f xml:space="preserve"> ecommerce_dataset_updated[[#This Row],['[Price (Rs.)']]]-ecommerce_dataset_updated[[#This Row],[Discount Amount _]]</f>
        <v>63.54</v>
      </c>
      <c r="L2933" t="s">
        <v>77</v>
      </c>
      <c r="M2933" t="s">
        <v>2809</v>
      </c>
      <c r="N2933" s="4" t="s">
        <v>14072</v>
      </c>
      <c r="O2933" s="4" t="s">
        <v>14062</v>
      </c>
      <c r="P2933" s="4" t="s">
        <v>14079</v>
      </c>
      <c r="Q2933" s="5">
        <f>DATE(ecommerce_dataset_updated[[#This Row],[YYYY]],ecommerce_dataset_updated[[#This Row],[MM]],ecommerce_dataset_updated[[#This Row],[DD]])</f>
        <v>45459</v>
      </c>
      <c r="R2933" s="6" t="str">
        <f>TEXT(ecommerce_dataset_updated[[#This Row],['[Purchase_Date']]], "mmm")</f>
        <v>Jun</v>
      </c>
      <c r="S2933" s="6" t="str">
        <f>TEXT(ecommerce_dataset_updated[[#This Row],['[Purchase_Date']]], "ddd")</f>
        <v>Sun</v>
      </c>
      <c r="T2933" s="6">
        <f>ecommerce_dataset_updated[[#This Row],[Final_Price(Rs.) _]]-ecommerce_dataset_updated[[#This Row],['[Final_Price(Rs.)']]]</f>
        <v>0</v>
      </c>
      <c r="U2933" s="6" t="b">
        <f xml:space="preserve"> AND(ecommerce_dataset_updated[[#This Row],[Final_Price(Rs.) _]]=ecommerce_dataset_updated[[#This Row],['[Final_Price(Rs.)']]])</f>
        <v>1</v>
      </c>
      <c r="V2933" s="5"/>
    </row>
    <row r="2934" spans="1:22">
      <c r="A2934" t="s">
        <v>11396</v>
      </c>
      <c r="B2934" t="s">
        <v>11397</v>
      </c>
      <c r="C2934" t="s">
        <v>10</v>
      </c>
      <c r="D2934" s="9" t="s">
        <v>11398</v>
      </c>
      <c r="E2934" s="8">
        <f>ecommerce_dataset_updated[[#This Row],[Price (Rs.)]]+0</f>
        <v>465.65</v>
      </c>
      <c r="F2934" s="6" t="s">
        <v>47</v>
      </c>
      <c r="G2934" s="7">
        <f>ecommerce_dataset_updated[[#This Row],[Discount (%)]]+0</f>
        <v>50</v>
      </c>
      <c r="H2934" s="6" t="s">
        <v>11399</v>
      </c>
      <c r="I2934" s="6">
        <f>ecommerce_dataset_updated[[#This Row],['[Price (Rs.)']]]*ecommerce_dataset_updated[[#This Row],['[Discount (%)']]]/100</f>
        <v>232.82499999999999</v>
      </c>
      <c r="J2934" s="6">
        <f>ecommerce_dataset_updated[[#This Row],[Final_Price(Rs.)]]+0</f>
        <v>232.82</v>
      </c>
      <c r="K2934" s="6">
        <f xml:space="preserve"> ecommerce_dataset_updated[[#This Row],['[Price (Rs.)']]]-ecommerce_dataset_updated[[#This Row],[Discount Amount _]]</f>
        <v>232.82499999999999</v>
      </c>
      <c r="L2934" t="s">
        <v>120</v>
      </c>
      <c r="M2934" t="s">
        <v>816</v>
      </c>
      <c r="N2934" s="4" t="s">
        <v>14057</v>
      </c>
      <c r="O2934" s="4" t="s">
        <v>14067</v>
      </c>
      <c r="P2934" s="4" t="s">
        <v>14079</v>
      </c>
      <c r="Q2934" s="5">
        <f>DATE(ecommerce_dataset_updated[[#This Row],[YYYY]],ecommerce_dataset_updated[[#This Row],[MM]],ecommerce_dataset_updated[[#This Row],[DD]])</f>
        <v>45476</v>
      </c>
      <c r="R2934" s="6" t="str">
        <f>TEXT(ecommerce_dataset_updated[[#This Row],['[Purchase_Date']]], "mmm")</f>
        <v>Jul</v>
      </c>
      <c r="S2934" s="6" t="str">
        <f>TEXT(ecommerce_dataset_updated[[#This Row],['[Purchase_Date']]], "ddd")</f>
        <v>Wed</v>
      </c>
      <c r="T2934" s="6">
        <f>ecommerce_dataset_updated[[#This Row],[Final_Price(Rs.) _]]-ecommerce_dataset_updated[[#This Row],['[Final_Price(Rs.)']]]</f>
        <v>4.9999999999954525E-3</v>
      </c>
      <c r="U2934" s="6" t="b">
        <f xml:space="preserve"> AND(ecommerce_dataset_updated[[#This Row],[Final_Price(Rs.) _]]=ecommerce_dataset_updated[[#This Row],['[Final_Price(Rs.)']]])</f>
        <v>0</v>
      </c>
      <c r="V2934" s="5"/>
    </row>
    <row r="2935" spans="1:22">
      <c r="A2935" t="s">
        <v>11400</v>
      </c>
      <c r="B2935" t="s">
        <v>11401</v>
      </c>
      <c r="C2935" t="s">
        <v>68</v>
      </c>
      <c r="D2935" s="9" t="s">
        <v>11402</v>
      </c>
      <c r="E2935" s="8">
        <f>ecommerce_dataset_updated[[#This Row],[Price (Rs.)]]+0</f>
        <v>487.28</v>
      </c>
      <c r="F2935" s="6" t="s">
        <v>75</v>
      </c>
      <c r="G2935" s="7">
        <f>ecommerce_dataset_updated[[#This Row],[Discount (%)]]+0</f>
        <v>10</v>
      </c>
      <c r="H2935" s="6" t="s">
        <v>11403</v>
      </c>
      <c r="I2935" s="6">
        <f>ecommerce_dataset_updated[[#This Row],['[Price (Rs.)']]]*ecommerce_dataset_updated[[#This Row],['[Discount (%)']]]/100</f>
        <v>48.727999999999994</v>
      </c>
      <c r="J2935" s="6">
        <f>ecommerce_dataset_updated[[#This Row],[Final_Price(Rs.)]]+0</f>
        <v>438.55</v>
      </c>
      <c r="K2935" s="6">
        <f xml:space="preserve"> ecommerce_dataset_updated[[#This Row],['[Price (Rs.)']]]-ecommerce_dataset_updated[[#This Row],[Discount Amount _]]</f>
        <v>438.55199999999996</v>
      </c>
      <c r="L2935" t="s">
        <v>28</v>
      </c>
      <c r="M2935" t="s">
        <v>352</v>
      </c>
      <c r="N2935" s="4" t="s">
        <v>14050</v>
      </c>
      <c r="O2935" s="4" t="s">
        <v>14057</v>
      </c>
      <c r="P2935" s="4" t="s">
        <v>14079</v>
      </c>
      <c r="Q2935" s="5">
        <f>DATE(ecommerce_dataset_updated[[#This Row],[YYYY]],ecommerce_dataset_updated[[#This Row],[MM]],ecommerce_dataset_updated[[#This Row],[DD]])</f>
        <v>45360</v>
      </c>
      <c r="R2935" s="6" t="str">
        <f>TEXT(ecommerce_dataset_updated[[#This Row],['[Purchase_Date']]], "mmm")</f>
        <v>Mar</v>
      </c>
      <c r="S2935" s="6" t="str">
        <f>TEXT(ecommerce_dataset_updated[[#This Row],['[Purchase_Date']]], "ddd")</f>
        <v>Sat</v>
      </c>
      <c r="T2935" s="6">
        <f>ecommerce_dataset_updated[[#This Row],[Final_Price(Rs.) _]]-ecommerce_dataset_updated[[#This Row],['[Final_Price(Rs.)']]]</f>
        <v>1.9999999999527063E-3</v>
      </c>
      <c r="U2935" s="6" t="b">
        <f xml:space="preserve"> AND(ecommerce_dataset_updated[[#This Row],[Final_Price(Rs.) _]]=ecommerce_dataset_updated[[#This Row],['[Final_Price(Rs.)']]])</f>
        <v>0</v>
      </c>
      <c r="V2935" s="5"/>
    </row>
    <row r="2936" spans="1:22">
      <c r="A2936" t="s">
        <v>11404</v>
      </c>
      <c r="B2936" t="s">
        <v>11405</v>
      </c>
      <c r="C2936" t="s">
        <v>68</v>
      </c>
      <c r="D2936" s="9" t="s">
        <v>3056</v>
      </c>
      <c r="E2936" s="8">
        <f>ecommerce_dataset_updated[[#This Row],[Price (Rs.)]]+0</f>
        <v>347.3</v>
      </c>
      <c r="F2936" s="6" t="s">
        <v>12</v>
      </c>
      <c r="G2936" s="7">
        <f>ecommerce_dataset_updated[[#This Row],[Discount (%)]]+0</f>
        <v>15</v>
      </c>
      <c r="H2936" s="6" t="s">
        <v>11406</v>
      </c>
      <c r="I2936" s="6">
        <f>ecommerce_dataset_updated[[#This Row],['[Price (Rs.)']]]*ecommerce_dataset_updated[[#This Row],['[Discount (%)']]]/100</f>
        <v>52.094999999999999</v>
      </c>
      <c r="J2936" s="6">
        <f>ecommerce_dataset_updated[[#This Row],[Final_Price(Rs.)]]+0</f>
        <v>295.2</v>
      </c>
      <c r="K2936" s="6">
        <f xml:space="preserve"> ecommerce_dataset_updated[[#This Row],['[Price (Rs.)']]]-ecommerce_dataset_updated[[#This Row],[Discount Amount _]]</f>
        <v>295.20500000000004</v>
      </c>
      <c r="L2936" t="s">
        <v>120</v>
      </c>
      <c r="M2936" t="s">
        <v>1390</v>
      </c>
      <c r="N2936" s="4" t="s">
        <v>14071</v>
      </c>
      <c r="O2936" s="4" t="s">
        <v>14052</v>
      </c>
      <c r="P2936" s="4" t="s">
        <v>14079</v>
      </c>
      <c r="Q2936" s="5">
        <f>DATE(ecommerce_dataset_updated[[#This Row],[YYYY]],ecommerce_dataset_updated[[#This Row],[MM]],ecommerce_dataset_updated[[#This Row],[DD]])</f>
        <v>45315</v>
      </c>
      <c r="R2936" s="6" t="str">
        <f>TEXT(ecommerce_dataset_updated[[#This Row],['[Purchase_Date']]], "mmm")</f>
        <v>Jan</v>
      </c>
      <c r="S2936" s="6" t="str">
        <f>TEXT(ecommerce_dataset_updated[[#This Row],['[Purchase_Date']]], "ddd")</f>
        <v>Wed</v>
      </c>
      <c r="T2936" s="6">
        <f>ecommerce_dataset_updated[[#This Row],[Final_Price(Rs.) _]]-ecommerce_dataset_updated[[#This Row],['[Final_Price(Rs.)']]]</f>
        <v>5.0000000000522959E-3</v>
      </c>
      <c r="U2936" s="6" t="b">
        <f xml:space="preserve"> AND(ecommerce_dataset_updated[[#This Row],[Final_Price(Rs.) _]]=ecommerce_dataset_updated[[#This Row],['[Final_Price(Rs.)']]])</f>
        <v>0</v>
      </c>
      <c r="V2936" s="5"/>
    </row>
    <row r="2937" spans="1:22">
      <c r="A2937" t="s">
        <v>11407</v>
      </c>
      <c r="B2937" t="s">
        <v>11408</v>
      </c>
      <c r="C2937" t="s">
        <v>114</v>
      </c>
      <c r="D2937" s="9" t="s">
        <v>11409</v>
      </c>
      <c r="E2937" s="8">
        <f>ecommerce_dataset_updated[[#This Row],[Price (Rs.)]]+0</f>
        <v>151.13999999999999</v>
      </c>
      <c r="F2937" s="6" t="s">
        <v>75</v>
      </c>
      <c r="G2937" s="7">
        <f>ecommerce_dataset_updated[[#This Row],[Discount (%)]]+0</f>
        <v>10</v>
      </c>
      <c r="H2937" s="6" t="s">
        <v>11410</v>
      </c>
      <c r="I2937" s="6">
        <f>ecommerce_dataset_updated[[#This Row],['[Price (Rs.)']]]*ecommerce_dataset_updated[[#This Row],['[Discount (%)']]]/100</f>
        <v>15.113999999999999</v>
      </c>
      <c r="J2937" s="6">
        <f>ecommerce_dataset_updated[[#This Row],[Final_Price(Rs.)]]+0</f>
        <v>136.03</v>
      </c>
      <c r="K2937" s="6">
        <f xml:space="preserve"> ecommerce_dataset_updated[[#This Row],['[Price (Rs.)']]]-ecommerce_dataset_updated[[#This Row],[Discount Amount _]]</f>
        <v>136.02599999999998</v>
      </c>
      <c r="L2937" t="s">
        <v>35</v>
      </c>
      <c r="M2937" t="s">
        <v>1076</v>
      </c>
      <c r="N2937" s="4" t="s">
        <v>12</v>
      </c>
      <c r="O2937" s="4" t="s">
        <v>14067</v>
      </c>
      <c r="P2937" s="4" t="s">
        <v>14079</v>
      </c>
      <c r="Q2937" s="5">
        <f>DATE(ecommerce_dataset_updated[[#This Row],[YYYY]],ecommerce_dataset_updated[[#This Row],[MM]],ecommerce_dataset_updated[[#This Row],[DD]])</f>
        <v>45488</v>
      </c>
      <c r="R2937" s="6" t="str">
        <f>TEXT(ecommerce_dataset_updated[[#This Row],['[Purchase_Date']]], "mmm")</f>
        <v>Jul</v>
      </c>
      <c r="S2937" s="6" t="str">
        <f>TEXT(ecommerce_dataset_updated[[#This Row],['[Purchase_Date']]], "ddd")</f>
        <v>Mon</v>
      </c>
      <c r="T2937" s="6">
        <f>ecommerce_dataset_updated[[#This Row],[Final_Price(Rs.) _]]-ecommerce_dataset_updated[[#This Row],['[Final_Price(Rs.)']]]</f>
        <v>-4.0000000000190994E-3</v>
      </c>
      <c r="U2937" s="6" t="b">
        <f xml:space="preserve"> AND(ecommerce_dataset_updated[[#This Row],[Final_Price(Rs.) _]]=ecommerce_dataset_updated[[#This Row],['[Final_Price(Rs.)']]])</f>
        <v>0</v>
      </c>
      <c r="V2937" s="5"/>
    </row>
    <row r="2938" spans="1:22">
      <c r="A2938" t="s">
        <v>11411</v>
      </c>
      <c r="B2938" t="s">
        <v>11412</v>
      </c>
      <c r="C2938" t="s">
        <v>18</v>
      </c>
      <c r="D2938" s="9" t="s">
        <v>11413</v>
      </c>
      <c r="E2938" s="8">
        <f>ecommerce_dataset_updated[[#This Row],[Price (Rs.)]]+0</f>
        <v>273</v>
      </c>
      <c r="F2938" s="6" t="s">
        <v>107</v>
      </c>
      <c r="G2938" s="7">
        <f>ecommerce_dataset_updated[[#This Row],[Discount (%)]]+0</f>
        <v>0</v>
      </c>
      <c r="H2938" s="6" t="s">
        <v>11413</v>
      </c>
      <c r="I2938" s="6">
        <f>ecommerce_dataset_updated[[#This Row],['[Price (Rs.)']]]*ecommerce_dataset_updated[[#This Row],['[Discount (%)']]]/100</f>
        <v>0</v>
      </c>
      <c r="J2938" s="6">
        <f>ecommerce_dataset_updated[[#This Row],[Final_Price(Rs.)]]+0</f>
        <v>273</v>
      </c>
      <c r="K2938" s="6">
        <f xml:space="preserve"> ecommerce_dataset_updated[[#This Row],['[Price (Rs.)']]]-ecommerce_dataset_updated[[#This Row],[Discount Amount _]]</f>
        <v>273</v>
      </c>
      <c r="L2938" t="s">
        <v>28</v>
      </c>
      <c r="M2938" t="s">
        <v>701</v>
      </c>
      <c r="N2938" s="4" t="s">
        <v>14067</v>
      </c>
      <c r="O2938" s="4" t="s">
        <v>14059</v>
      </c>
      <c r="P2938" s="4" t="s">
        <v>14079</v>
      </c>
      <c r="Q2938" s="5">
        <f>DATE(ecommerce_dataset_updated[[#This Row],[YYYY]],ecommerce_dataset_updated[[#This Row],[MM]],ecommerce_dataset_updated[[#This Row],[DD]])</f>
        <v>45419</v>
      </c>
      <c r="R2938" s="6" t="str">
        <f>TEXT(ecommerce_dataset_updated[[#This Row],['[Purchase_Date']]], "mmm")</f>
        <v>May</v>
      </c>
      <c r="S2938" s="6" t="str">
        <f>TEXT(ecommerce_dataset_updated[[#This Row],['[Purchase_Date']]], "ddd")</f>
        <v>Tue</v>
      </c>
      <c r="T2938" s="6">
        <f>ecommerce_dataset_updated[[#This Row],[Final_Price(Rs.) _]]-ecommerce_dataset_updated[[#This Row],['[Final_Price(Rs.)']]]</f>
        <v>0</v>
      </c>
      <c r="U2938" s="6" t="b">
        <f xml:space="preserve"> AND(ecommerce_dataset_updated[[#This Row],[Final_Price(Rs.) _]]=ecommerce_dataset_updated[[#This Row],['[Final_Price(Rs.)']]])</f>
        <v>1</v>
      </c>
      <c r="V2938" s="5"/>
    </row>
    <row r="2939" spans="1:22">
      <c r="A2939" t="s">
        <v>11414</v>
      </c>
      <c r="B2939" t="s">
        <v>11415</v>
      </c>
      <c r="C2939" t="s">
        <v>68</v>
      </c>
      <c r="D2939" s="9" t="s">
        <v>11416</v>
      </c>
      <c r="E2939" s="8">
        <f>ecommerce_dataset_updated[[#This Row],[Price (Rs.)]]+0</f>
        <v>407.72</v>
      </c>
      <c r="F2939" s="6" t="s">
        <v>53</v>
      </c>
      <c r="G2939" s="7">
        <f>ecommerce_dataset_updated[[#This Row],[Discount (%)]]+0</f>
        <v>5</v>
      </c>
      <c r="H2939" s="6" t="s">
        <v>11417</v>
      </c>
      <c r="I2939" s="6">
        <f>ecommerce_dataset_updated[[#This Row],['[Price (Rs.)']]]*ecommerce_dataset_updated[[#This Row],['[Discount (%)']]]/100</f>
        <v>20.386000000000003</v>
      </c>
      <c r="J2939" s="6">
        <f>ecommerce_dataset_updated[[#This Row],[Final_Price(Rs.)]]+0</f>
        <v>387.33</v>
      </c>
      <c r="K2939" s="6">
        <f xml:space="preserve"> ecommerce_dataset_updated[[#This Row],['[Price (Rs.)']]]-ecommerce_dataset_updated[[#This Row],[Discount Amount _]]</f>
        <v>387.334</v>
      </c>
      <c r="L2939" t="s">
        <v>35</v>
      </c>
      <c r="M2939" t="s">
        <v>2390</v>
      </c>
      <c r="N2939" s="4" t="s">
        <v>14050</v>
      </c>
      <c r="O2939" s="4" t="s">
        <v>14050</v>
      </c>
      <c r="P2939" s="4" t="s">
        <v>14079</v>
      </c>
      <c r="Q2939" s="5">
        <f>DATE(ecommerce_dataset_updated[[#This Row],[YYYY]],ecommerce_dataset_updated[[#This Row],[MM]],ecommerce_dataset_updated[[#This Row],[DD]])</f>
        <v>45544</v>
      </c>
      <c r="R2939" s="6" t="str">
        <f>TEXT(ecommerce_dataset_updated[[#This Row],['[Purchase_Date']]], "mmm")</f>
        <v>Sep</v>
      </c>
      <c r="S2939" s="6" t="str">
        <f>TEXT(ecommerce_dataset_updated[[#This Row],['[Purchase_Date']]], "ddd")</f>
        <v>Mon</v>
      </c>
      <c r="T2939" s="6">
        <f>ecommerce_dataset_updated[[#This Row],[Final_Price(Rs.) _]]-ecommerce_dataset_updated[[#This Row],['[Final_Price(Rs.)']]]</f>
        <v>4.0000000000190994E-3</v>
      </c>
      <c r="U2939" s="6" t="b">
        <f xml:space="preserve"> AND(ecommerce_dataset_updated[[#This Row],[Final_Price(Rs.) _]]=ecommerce_dataset_updated[[#This Row],['[Final_Price(Rs.)']]])</f>
        <v>0</v>
      </c>
      <c r="V2939" s="5"/>
    </row>
    <row r="2940" spans="1:22">
      <c r="A2940" t="s">
        <v>11418</v>
      </c>
      <c r="B2940" t="s">
        <v>11419</v>
      </c>
      <c r="C2940" t="s">
        <v>32</v>
      </c>
      <c r="D2940" s="9" t="s">
        <v>11420</v>
      </c>
      <c r="E2940" s="8">
        <f>ecommerce_dataset_updated[[#This Row],[Price (Rs.)]]+0</f>
        <v>70.67</v>
      </c>
      <c r="F2940" s="6" t="s">
        <v>26</v>
      </c>
      <c r="G2940" s="7">
        <f>ecommerce_dataset_updated[[#This Row],[Discount (%)]]+0</f>
        <v>25</v>
      </c>
      <c r="H2940" s="6" t="s">
        <v>11421</v>
      </c>
      <c r="I2940" s="6">
        <f>ecommerce_dataset_updated[[#This Row],['[Price (Rs.)']]]*ecommerce_dataset_updated[[#This Row],['[Discount (%)']]]/100</f>
        <v>17.6675</v>
      </c>
      <c r="J2940" s="6">
        <f>ecommerce_dataset_updated[[#This Row],[Final_Price(Rs.)]]+0</f>
        <v>53</v>
      </c>
      <c r="K2940" s="6">
        <f xml:space="preserve"> ecommerce_dataset_updated[[#This Row],['[Price (Rs.)']]]-ecommerce_dataset_updated[[#This Row],[Discount Amount _]]</f>
        <v>53.002499999999998</v>
      </c>
      <c r="L2940" t="s">
        <v>14</v>
      </c>
      <c r="M2940" t="s">
        <v>474</v>
      </c>
      <c r="N2940" s="4" t="s">
        <v>14049</v>
      </c>
      <c r="O2940" s="4" t="s">
        <v>14062</v>
      </c>
      <c r="P2940" s="4" t="s">
        <v>14079</v>
      </c>
      <c r="Q2940" s="5">
        <f>DATE(ecommerce_dataset_updated[[#This Row],[YYYY]],ecommerce_dataset_updated[[#This Row],[MM]],ecommerce_dataset_updated[[#This Row],[DD]])</f>
        <v>45454</v>
      </c>
      <c r="R2940" s="6" t="str">
        <f>TEXT(ecommerce_dataset_updated[[#This Row],['[Purchase_Date']]], "mmm")</f>
        <v>Jun</v>
      </c>
      <c r="S2940" s="6" t="str">
        <f>TEXT(ecommerce_dataset_updated[[#This Row],['[Purchase_Date']]], "ddd")</f>
        <v>Tue</v>
      </c>
      <c r="T2940" s="6">
        <f>ecommerce_dataset_updated[[#This Row],[Final_Price(Rs.) _]]-ecommerce_dataset_updated[[#This Row],['[Final_Price(Rs.)']]]</f>
        <v>2.4999999999977263E-3</v>
      </c>
      <c r="U2940" s="6" t="b">
        <f xml:space="preserve"> AND(ecommerce_dataset_updated[[#This Row],[Final_Price(Rs.) _]]=ecommerce_dataset_updated[[#This Row],['[Final_Price(Rs.)']]])</f>
        <v>0</v>
      </c>
      <c r="V2940" s="5"/>
    </row>
    <row r="2941" spans="1:22">
      <c r="A2941" t="s">
        <v>11422</v>
      </c>
      <c r="B2941" t="s">
        <v>11423</v>
      </c>
      <c r="C2941" t="s">
        <v>18</v>
      </c>
      <c r="D2941" s="9" t="s">
        <v>11424</v>
      </c>
      <c r="E2941" s="8">
        <f>ecommerce_dataset_updated[[#This Row],[Price (Rs.)]]+0</f>
        <v>483.9</v>
      </c>
      <c r="F2941" s="6" t="s">
        <v>12</v>
      </c>
      <c r="G2941" s="7">
        <f>ecommerce_dataset_updated[[#This Row],[Discount (%)]]+0</f>
        <v>15</v>
      </c>
      <c r="H2941" s="6" t="s">
        <v>11425</v>
      </c>
      <c r="I2941" s="6">
        <f>ecommerce_dataset_updated[[#This Row],['[Price (Rs.)']]]*ecommerce_dataset_updated[[#This Row],['[Discount (%)']]]/100</f>
        <v>72.584999999999994</v>
      </c>
      <c r="J2941" s="6">
        <f>ecommerce_dataset_updated[[#This Row],[Final_Price(Rs.)]]+0</f>
        <v>411.31</v>
      </c>
      <c r="K2941" s="6">
        <f xml:space="preserve"> ecommerce_dataset_updated[[#This Row],['[Price (Rs.)']]]-ecommerce_dataset_updated[[#This Row],[Discount Amount _]]</f>
        <v>411.315</v>
      </c>
      <c r="L2941" t="s">
        <v>35</v>
      </c>
      <c r="M2941" t="s">
        <v>225</v>
      </c>
      <c r="N2941" s="4" t="s">
        <v>20</v>
      </c>
      <c r="O2941" s="4" t="s">
        <v>14051</v>
      </c>
      <c r="P2941" s="4" t="s">
        <v>14079</v>
      </c>
      <c r="Q2941" s="5">
        <f>DATE(ecommerce_dataset_updated[[#This Row],[YYYY]],ecommerce_dataset_updated[[#This Row],[MM]],ecommerce_dataset_updated[[#This Row],[DD]])</f>
        <v>45342</v>
      </c>
      <c r="R2941" s="6" t="str">
        <f>TEXT(ecommerce_dataset_updated[[#This Row],['[Purchase_Date']]], "mmm")</f>
        <v>Feb</v>
      </c>
      <c r="S2941" s="6" t="str">
        <f>TEXT(ecommerce_dataset_updated[[#This Row],['[Purchase_Date']]], "ddd")</f>
        <v>Tue</v>
      </c>
      <c r="T2941" s="6">
        <f>ecommerce_dataset_updated[[#This Row],[Final_Price(Rs.) _]]-ecommerce_dataset_updated[[#This Row],['[Final_Price(Rs.)']]]</f>
        <v>4.9999999999954525E-3</v>
      </c>
      <c r="U2941" s="6" t="b">
        <f xml:space="preserve"> AND(ecommerce_dataset_updated[[#This Row],[Final_Price(Rs.) _]]=ecommerce_dataset_updated[[#This Row],['[Final_Price(Rs.)']]])</f>
        <v>0</v>
      </c>
      <c r="V2941" s="5"/>
    </row>
    <row r="2942" spans="1:22">
      <c r="A2942" t="s">
        <v>11426</v>
      </c>
      <c r="B2942" t="s">
        <v>11427</v>
      </c>
      <c r="C2942" t="s">
        <v>45</v>
      </c>
      <c r="D2942" s="9" t="s">
        <v>59</v>
      </c>
      <c r="E2942" s="8">
        <f>ecommerce_dataset_updated[[#This Row],[Price (Rs.)]]+0</f>
        <v>170.58</v>
      </c>
      <c r="F2942" s="6" t="s">
        <v>154</v>
      </c>
      <c r="G2942" s="7">
        <f>ecommerce_dataset_updated[[#This Row],[Discount (%)]]+0</f>
        <v>30</v>
      </c>
      <c r="H2942" s="6" t="s">
        <v>11428</v>
      </c>
      <c r="I2942" s="6">
        <f>ecommerce_dataset_updated[[#This Row],['[Price (Rs.)']]]*ecommerce_dataset_updated[[#This Row],['[Discount (%)']]]/100</f>
        <v>51.174000000000007</v>
      </c>
      <c r="J2942" s="6">
        <f>ecommerce_dataset_updated[[#This Row],[Final_Price(Rs.)]]+0</f>
        <v>119.41</v>
      </c>
      <c r="K2942" s="6">
        <f xml:space="preserve"> ecommerce_dataset_updated[[#This Row],['[Price (Rs.)']]]-ecommerce_dataset_updated[[#This Row],[Discount Amount _]]</f>
        <v>119.40600000000001</v>
      </c>
      <c r="L2942" t="s">
        <v>77</v>
      </c>
      <c r="M2942" t="s">
        <v>546</v>
      </c>
      <c r="N2942" s="4" t="s">
        <v>14052</v>
      </c>
      <c r="O2942" s="4" t="s">
        <v>14059</v>
      </c>
      <c r="P2942" s="4" t="s">
        <v>14079</v>
      </c>
      <c r="Q2942" s="5">
        <f>DATE(ecommerce_dataset_updated[[#This Row],[YYYY]],ecommerce_dataset_updated[[#This Row],[MM]],ecommerce_dataset_updated[[#This Row],[DD]])</f>
        <v>45413</v>
      </c>
      <c r="R2942" s="6" t="str">
        <f>TEXT(ecommerce_dataset_updated[[#This Row],['[Purchase_Date']]], "mmm")</f>
        <v>May</v>
      </c>
      <c r="S2942" s="6" t="str">
        <f>TEXT(ecommerce_dataset_updated[[#This Row],['[Purchase_Date']]], "ddd")</f>
        <v>Wed</v>
      </c>
      <c r="T2942" s="6">
        <f>ecommerce_dataset_updated[[#This Row],[Final_Price(Rs.) _]]-ecommerce_dataset_updated[[#This Row],['[Final_Price(Rs.)']]]</f>
        <v>-3.9999999999906777E-3</v>
      </c>
      <c r="U2942" s="6" t="b">
        <f xml:space="preserve"> AND(ecommerce_dataset_updated[[#This Row],[Final_Price(Rs.) _]]=ecommerce_dataset_updated[[#This Row],['[Final_Price(Rs.)']]])</f>
        <v>0</v>
      </c>
      <c r="V2942" s="5"/>
    </row>
    <row r="2943" spans="1:22">
      <c r="A2943" t="s">
        <v>11429</v>
      </c>
      <c r="B2943" t="s">
        <v>11430</v>
      </c>
      <c r="C2943" t="s">
        <v>68</v>
      </c>
      <c r="D2943" s="9" t="s">
        <v>11431</v>
      </c>
      <c r="E2943" s="8">
        <f>ecommerce_dataset_updated[[#This Row],[Price (Rs.)]]+0</f>
        <v>254.57</v>
      </c>
      <c r="F2943" s="6" t="s">
        <v>47</v>
      </c>
      <c r="G2943" s="7">
        <f>ecommerce_dataset_updated[[#This Row],[Discount (%)]]+0</f>
        <v>50</v>
      </c>
      <c r="H2943" s="6" t="s">
        <v>904</v>
      </c>
      <c r="I2943" s="6">
        <f>ecommerce_dataset_updated[[#This Row],['[Price (Rs.)']]]*ecommerce_dataset_updated[[#This Row],['[Discount (%)']]]/100</f>
        <v>127.285</v>
      </c>
      <c r="J2943" s="6">
        <f>ecommerce_dataset_updated[[#This Row],[Final_Price(Rs.)]]+0</f>
        <v>127.28</v>
      </c>
      <c r="K2943" s="6">
        <f xml:space="preserve"> ecommerce_dataset_updated[[#This Row],['[Price (Rs.)']]]-ecommerce_dataset_updated[[#This Row],[Discount Amount _]]</f>
        <v>127.285</v>
      </c>
      <c r="L2943" t="s">
        <v>35</v>
      </c>
      <c r="M2943" t="s">
        <v>863</v>
      </c>
      <c r="N2943" s="4" t="s">
        <v>14062</v>
      </c>
      <c r="O2943" s="4" t="s">
        <v>14057</v>
      </c>
      <c r="P2943" s="4" t="s">
        <v>14079</v>
      </c>
      <c r="Q2943" s="5">
        <f>DATE(ecommerce_dataset_updated[[#This Row],[YYYY]],ecommerce_dataset_updated[[#This Row],[MM]],ecommerce_dataset_updated[[#This Row],[DD]])</f>
        <v>45357</v>
      </c>
      <c r="R2943" s="6" t="str">
        <f>TEXT(ecommerce_dataset_updated[[#This Row],['[Purchase_Date']]], "mmm")</f>
        <v>Mar</v>
      </c>
      <c r="S2943" s="6" t="str">
        <f>TEXT(ecommerce_dataset_updated[[#This Row],['[Purchase_Date']]], "ddd")</f>
        <v>Wed</v>
      </c>
      <c r="T2943" s="6">
        <f>ecommerce_dataset_updated[[#This Row],[Final_Price(Rs.) _]]-ecommerce_dataset_updated[[#This Row],['[Final_Price(Rs.)']]]</f>
        <v>4.9999999999954525E-3</v>
      </c>
      <c r="U2943" s="6" t="b">
        <f xml:space="preserve"> AND(ecommerce_dataset_updated[[#This Row],[Final_Price(Rs.) _]]=ecommerce_dataset_updated[[#This Row],['[Final_Price(Rs.)']]])</f>
        <v>0</v>
      </c>
      <c r="V2943" s="5"/>
    </row>
    <row r="2944" spans="1:22">
      <c r="A2944" t="s">
        <v>11432</v>
      </c>
      <c r="B2944" t="s">
        <v>11433</v>
      </c>
      <c r="C2944" t="s">
        <v>39</v>
      </c>
      <c r="D2944" s="9" t="s">
        <v>2796</v>
      </c>
      <c r="E2944" s="8">
        <f>ecommerce_dataset_updated[[#This Row],[Price (Rs.)]]+0</f>
        <v>243.77</v>
      </c>
      <c r="F2944" s="6" t="s">
        <v>154</v>
      </c>
      <c r="G2944" s="7">
        <f>ecommerce_dataset_updated[[#This Row],[Discount (%)]]+0</f>
        <v>30</v>
      </c>
      <c r="H2944" s="6" t="s">
        <v>11434</v>
      </c>
      <c r="I2944" s="6">
        <f>ecommerce_dataset_updated[[#This Row],['[Price (Rs.)']]]*ecommerce_dataset_updated[[#This Row],['[Discount (%)']]]/100</f>
        <v>73.131</v>
      </c>
      <c r="J2944" s="6">
        <f>ecommerce_dataset_updated[[#This Row],[Final_Price(Rs.)]]+0</f>
        <v>170.64</v>
      </c>
      <c r="K2944" s="6">
        <f xml:space="preserve"> ecommerce_dataset_updated[[#This Row],['[Price (Rs.)']]]-ecommerce_dataset_updated[[#This Row],[Discount Amount _]]</f>
        <v>170.63900000000001</v>
      </c>
      <c r="L2944" t="s">
        <v>28</v>
      </c>
      <c r="M2944" t="s">
        <v>3860</v>
      </c>
      <c r="N2944" s="4" t="s">
        <v>14061</v>
      </c>
      <c r="O2944" s="4" t="s">
        <v>14062</v>
      </c>
      <c r="P2944" s="4" t="s">
        <v>14079</v>
      </c>
      <c r="Q2944" s="5">
        <f>DATE(ecommerce_dataset_updated[[#This Row],[YYYY]],ecommerce_dataset_updated[[#This Row],[MM]],ecommerce_dataset_updated[[#This Row],[DD]])</f>
        <v>45464</v>
      </c>
      <c r="R2944" s="6" t="str">
        <f>TEXT(ecommerce_dataset_updated[[#This Row],['[Purchase_Date']]], "mmm")</f>
        <v>Jun</v>
      </c>
      <c r="S2944" s="6" t="str">
        <f>TEXT(ecommerce_dataset_updated[[#This Row],['[Purchase_Date']]], "ddd")</f>
        <v>Fri</v>
      </c>
      <c r="T2944" s="6">
        <f>ecommerce_dataset_updated[[#This Row],[Final_Price(Rs.) _]]-ecommerce_dataset_updated[[#This Row],['[Final_Price(Rs.)']]]</f>
        <v>-9.9999999997635314E-4</v>
      </c>
      <c r="U2944" s="6" t="b">
        <f xml:space="preserve"> AND(ecommerce_dataset_updated[[#This Row],[Final_Price(Rs.) _]]=ecommerce_dataset_updated[[#This Row],['[Final_Price(Rs.)']]])</f>
        <v>0</v>
      </c>
      <c r="V2944" s="5"/>
    </row>
    <row r="2945" spans="1:22">
      <c r="A2945" t="s">
        <v>11435</v>
      </c>
      <c r="B2945" t="s">
        <v>11436</v>
      </c>
      <c r="C2945" t="s">
        <v>18</v>
      </c>
      <c r="D2945" s="9" t="s">
        <v>11437</v>
      </c>
      <c r="E2945" s="8">
        <f>ecommerce_dataset_updated[[#This Row],[Price (Rs.)]]+0</f>
        <v>465.09</v>
      </c>
      <c r="F2945" s="6" t="s">
        <v>12</v>
      </c>
      <c r="G2945" s="7">
        <f>ecommerce_dataset_updated[[#This Row],[Discount (%)]]+0</f>
        <v>15</v>
      </c>
      <c r="H2945" s="6" t="s">
        <v>11438</v>
      </c>
      <c r="I2945" s="6">
        <f>ecommerce_dataset_updated[[#This Row],['[Price (Rs.)']]]*ecommerce_dataset_updated[[#This Row],['[Discount (%)']]]/100</f>
        <v>69.763499999999993</v>
      </c>
      <c r="J2945" s="6">
        <f>ecommerce_dataset_updated[[#This Row],[Final_Price(Rs.)]]+0</f>
        <v>395.33</v>
      </c>
      <c r="K2945" s="6">
        <f xml:space="preserve"> ecommerce_dataset_updated[[#This Row],['[Price (Rs.)']]]-ecommerce_dataset_updated[[#This Row],[Discount Amount _]]</f>
        <v>395.32650000000001</v>
      </c>
      <c r="L2945" t="s">
        <v>35</v>
      </c>
      <c r="M2945" t="s">
        <v>2935</v>
      </c>
      <c r="N2945" s="4" t="s">
        <v>2910</v>
      </c>
      <c r="O2945" s="4" t="s">
        <v>14062</v>
      </c>
      <c r="P2945" s="4" t="s">
        <v>14079</v>
      </c>
      <c r="Q2945" s="5">
        <f>DATE(ecommerce_dataset_updated[[#This Row],[YYYY]],ecommerce_dataset_updated[[#This Row],[MM]],ecommerce_dataset_updated[[#This Row],[DD]])</f>
        <v>45457</v>
      </c>
      <c r="R2945" s="6" t="str">
        <f>TEXT(ecommerce_dataset_updated[[#This Row],['[Purchase_Date']]], "mmm")</f>
        <v>Jun</v>
      </c>
      <c r="S2945" s="6" t="str">
        <f>TEXT(ecommerce_dataset_updated[[#This Row],['[Purchase_Date']]], "ddd")</f>
        <v>Fri</v>
      </c>
      <c r="T2945" s="6">
        <f>ecommerce_dataset_updated[[#This Row],[Final_Price(Rs.) _]]-ecommerce_dataset_updated[[#This Row],['[Final_Price(Rs.)']]]</f>
        <v>-3.4999999999740794E-3</v>
      </c>
      <c r="U2945" s="6" t="b">
        <f xml:space="preserve"> AND(ecommerce_dataset_updated[[#This Row],[Final_Price(Rs.) _]]=ecommerce_dataset_updated[[#This Row],['[Final_Price(Rs.)']]])</f>
        <v>0</v>
      </c>
      <c r="V2945" s="5"/>
    </row>
    <row r="2946" spans="1:22">
      <c r="A2946" t="s">
        <v>11439</v>
      </c>
      <c r="B2946" t="s">
        <v>11440</v>
      </c>
      <c r="C2946" t="s">
        <v>18</v>
      </c>
      <c r="D2946" s="9" t="s">
        <v>11441</v>
      </c>
      <c r="E2946" s="8">
        <f>ecommerce_dataset_updated[[#This Row],[Price (Rs.)]]+0</f>
        <v>86.11</v>
      </c>
      <c r="F2946" s="6" t="s">
        <v>154</v>
      </c>
      <c r="G2946" s="7">
        <f>ecommerce_dataset_updated[[#This Row],[Discount (%)]]+0</f>
        <v>30</v>
      </c>
      <c r="H2946" s="6" t="s">
        <v>11442</v>
      </c>
      <c r="I2946" s="6">
        <f>ecommerce_dataset_updated[[#This Row],['[Price (Rs.)']]]*ecommerce_dataset_updated[[#This Row],['[Discount (%)']]]/100</f>
        <v>25.833000000000002</v>
      </c>
      <c r="J2946" s="6">
        <f>ecommerce_dataset_updated[[#This Row],[Final_Price(Rs.)]]+0</f>
        <v>60.28</v>
      </c>
      <c r="K2946" s="6">
        <f xml:space="preserve"> ecommerce_dataset_updated[[#This Row],['[Price (Rs.)']]]-ecommerce_dataset_updated[[#This Row],[Discount Amount _]]</f>
        <v>60.277000000000001</v>
      </c>
      <c r="L2946" t="s">
        <v>14</v>
      </c>
      <c r="M2946" t="s">
        <v>740</v>
      </c>
      <c r="N2946" s="4" t="s">
        <v>14061</v>
      </c>
      <c r="O2946" s="4" t="s">
        <v>14051</v>
      </c>
      <c r="P2946" s="4" t="s">
        <v>14079</v>
      </c>
      <c r="Q2946" s="5">
        <f>DATE(ecommerce_dataset_updated[[#This Row],[YYYY]],ecommerce_dataset_updated[[#This Row],[MM]],ecommerce_dataset_updated[[#This Row],[DD]])</f>
        <v>45343</v>
      </c>
      <c r="R2946" s="6" t="str">
        <f>TEXT(ecommerce_dataset_updated[[#This Row],['[Purchase_Date']]], "mmm")</f>
        <v>Feb</v>
      </c>
      <c r="S2946" s="6" t="str">
        <f>TEXT(ecommerce_dataset_updated[[#This Row],['[Purchase_Date']]], "ddd")</f>
        <v>Wed</v>
      </c>
      <c r="T2946" s="6">
        <f>ecommerce_dataset_updated[[#This Row],[Final_Price(Rs.) _]]-ecommerce_dataset_updated[[#This Row],['[Final_Price(Rs.)']]]</f>
        <v>-3.0000000000001137E-3</v>
      </c>
      <c r="U2946" s="6" t="b">
        <f xml:space="preserve"> AND(ecommerce_dataset_updated[[#This Row],[Final_Price(Rs.) _]]=ecommerce_dataset_updated[[#This Row],['[Final_Price(Rs.)']]])</f>
        <v>0</v>
      </c>
      <c r="V2946" s="5"/>
    </row>
    <row r="2947" spans="1:22">
      <c r="A2947" t="s">
        <v>11443</v>
      </c>
      <c r="B2947" t="s">
        <v>11444</v>
      </c>
      <c r="C2947" t="s">
        <v>114</v>
      </c>
      <c r="D2947" s="9" t="s">
        <v>11445</v>
      </c>
      <c r="E2947" s="8">
        <f>ecommerce_dataset_updated[[#This Row],[Price (Rs.)]]+0</f>
        <v>458.09</v>
      </c>
      <c r="F2947" s="6" t="s">
        <v>75</v>
      </c>
      <c r="G2947" s="7">
        <f>ecommerce_dataset_updated[[#This Row],[Discount (%)]]+0</f>
        <v>10</v>
      </c>
      <c r="H2947" s="6" t="s">
        <v>11446</v>
      </c>
      <c r="I2947" s="6">
        <f>ecommerce_dataset_updated[[#This Row],['[Price (Rs.)']]]*ecommerce_dataset_updated[[#This Row],['[Discount (%)']]]/100</f>
        <v>45.808999999999997</v>
      </c>
      <c r="J2947" s="6">
        <f>ecommerce_dataset_updated[[#This Row],[Final_Price(Rs.)]]+0</f>
        <v>412.28</v>
      </c>
      <c r="K2947" s="6">
        <f xml:space="preserve"> ecommerce_dataset_updated[[#This Row],['[Price (Rs.)']]]-ecommerce_dataset_updated[[#This Row],[Discount Amount _]]</f>
        <v>412.28099999999995</v>
      </c>
      <c r="L2947" t="s">
        <v>14</v>
      </c>
      <c r="M2947" t="s">
        <v>1991</v>
      </c>
      <c r="N2947" s="4" t="s">
        <v>14050</v>
      </c>
      <c r="O2947" s="4" t="s">
        <v>14067</v>
      </c>
      <c r="P2947" s="4" t="s">
        <v>14079</v>
      </c>
      <c r="Q2947" s="5">
        <f>DATE(ecommerce_dataset_updated[[#This Row],[YYYY]],ecommerce_dataset_updated[[#This Row],[MM]],ecommerce_dataset_updated[[#This Row],[DD]])</f>
        <v>45482</v>
      </c>
      <c r="R2947" s="6" t="str">
        <f>TEXT(ecommerce_dataset_updated[[#This Row],['[Purchase_Date']]], "mmm")</f>
        <v>Jul</v>
      </c>
      <c r="S2947" s="6" t="str">
        <f>TEXT(ecommerce_dataset_updated[[#This Row],['[Purchase_Date']]], "ddd")</f>
        <v>Tue</v>
      </c>
      <c r="T2947" s="6">
        <f>ecommerce_dataset_updated[[#This Row],[Final_Price(Rs.) _]]-ecommerce_dataset_updated[[#This Row],['[Final_Price(Rs.)']]]</f>
        <v>9.9999999997635314E-4</v>
      </c>
      <c r="U2947" s="6" t="b">
        <f xml:space="preserve"> AND(ecommerce_dataset_updated[[#This Row],[Final_Price(Rs.) _]]=ecommerce_dataset_updated[[#This Row],['[Final_Price(Rs.)']]])</f>
        <v>0</v>
      </c>
      <c r="V2947" s="5"/>
    </row>
    <row r="2948" spans="1:22">
      <c r="A2948" t="s">
        <v>11447</v>
      </c>
      <c r="B2948" t="s">
        <v>11448</v>
      </c>
      <c r="C2948" t="s">
        <v>32</v>
      </c>
      <c r="D2948" s="9" t="s">
        <v>11449</v>
      </c>
      <c r="E2948" s="8">
        <f>ecommerce_dataset_updated[[#This Row],[Price (Rs.)]]+0</f>
        <v>147.91999999999999</v>
      </c>
      <c r="F2948" s="6" t="s">
        <v>53</v>
      </c>
      <c r="G2948" s="7">
        <f>ecommerce_dataset_updated[[#This Row],[Discount (%)]]+0</f>
        <v>5</v>
      </c>
      <c r="H2948" s="6" t="s">
        <v>7546</v>
      </c>
      <c r="I2948" s="6">
        <f>ecommerce_dataset_updated[[#This Row],['[Price (Rs.)']]]*ecommerce_dataset_updated[[#This Row],['[Discount (%)']]]/100</f>
        <v>7.395999999999999</v>
      </c>
      <c r="J2948" s="6">
        <f>ecommerce_dataset_updated[[#This Row],[Final_Price(Rs.)]]+0</f>
        <v>140.52000000000001</v>
      </c>
      <c r="K2948" s="6">
        <f xml:space="preserve"> ecommerce_dataset_updated[[#This Row],['[Price (Rs.)']]]-ecommerce_dataset_updated[[#This Row],[Discount Amount _]]</f>
        <v>140.524</v>
      </c>
      <c r="L2948" t="s">
        <v>28</v>
      </c>
      <c r="M2948" t="s">
        <v>446</v>
      </c>
      <c r="N2948" s="4" t="s">
        <v>14049</v>
      </c>
      <c r="O2948" s="4" t="s">
        <v>14050</v>
      </c>
      <c r="P2948" s="4" t="s">
        <v>14079</v>
      </c>
      <c r="Q2948" s="5">
        <f>DATE(ecommerce_dataset_updated[[#This Row],[YYYY]],ecommerce_dataset_updated[[#This Row],[MM]],ecommerce_dataset_updated[[#This Row],[DD]])</f>
        <v>45546</v>
      </c>
      <c r="R2948" s="6" t="str">
        <f>TEXT(ecommerce_dataset_updated[[#This Row],['[Purchase_Date']]], "mmm")</f>
        <v>Sep</v>
      </c>
      <c r="S2948" s="6" t="str">
        <f>TEXT(ecommerce_dataset_updated[[#This Row],['[Purchase_Date']]], "ddd")</f>
        <v>Wed</v>
      </c>
      <c r="T2948" s="6">
        <f>ecommerce_dataset_updated[[#This Row],[Final_Price(Rs.) _]]-ecommerce_dataset_updated[[#This Row],['[Final_Price(Rs.)']]]</f>
        <v>3.9999999999906777E-3</v>
      </c>
      <c r="U2948" s="6" t="b">
        <f xml:space="preserve"> AND(ecommerce_dataset_updated[[#This Row],[Final_Price(Rs.) _]]=ecommerce_dataset_updated[[#This Row],['[Final_Price(Rs.)']]])</f>
        <v>0</v>
      </c>
      <c r="V2948" s="5"/>
    </row>
    <row r="2949" spans="1:22">
      <c r="A2949" t="s">
        <v>11450</v>
      </c>
      <c r="B2949" t="s">
        <v>11451</v>
      </c>
      <c r="C2949" t="s">
        <v>32</v>
      </c>
      <c r="D2949" s="9" t="s">
        <v>11452</v>
      </c>
      <c r="E2949" s="8">
        <f>ecommerce_dataset_updated[[#This Row],[Price (Rs.)]]+0</f>
        <v>230.4</v>
      </c>
      <c r="F2949" s="6" t="s">
        <v>53</v>
      </c>
      <c r="G2949" s="7">
        <f>ecommerce_dataset_updated[[#This Row],[Discount (%)]]+0</f>
        <v>5</v>
      </c>
      <c r="H2949" s="6" t="s">
        <v>11453</v>
      </c>
      <c r="I2949" s="6">
        <f>ecommerce_dataset_updated[[#This Row],['[Price (Rs.)']]]*ecommerce_dataset_updated[[#This Row],['[Discount (%)']]]/100</f>
        <v>11.52</v>
      </c>
      <c r="J2949" s="6">
        <f>ecommerce_dataset_updated[[#This Row],[Final_Price(Rs.)]]+0</f>
        <v>218.88</v>
      </c>
      <c r="K2949" s="6">
        <f xml:space="preserve"> ecommerce_dataset_updated[[#This Row],['[Price (Rs.)']]]-ecommerce_dataset_updated[[#This Row],[Discount Amount _]]</f>
        <v>218.88</v>
      </c>
      <c r="L2949" t="s">
        <v>35</v>
      </c>
      <c r="M2949" t="s">
        <v>551</v>
      </c>
      <c r="N2949" s="4" t="s">
        <v>14054</v>
      </c>
      <c r="O2949" s="4" t="s">
        <v>14052</v>
      </c>
      <c r="P2949" s="4" t="s">
        <v>14079</v>
      </c>
      <c r="Q2949" s="5">
        <f>DATE(ecommerce_dataset_updated[[#This Row],[YYYY]],ecommerce_dataset_updated[[#This Row],[MM]],ecommerce_dataset_updated[[#This Row],[DD]])</f>
        <v>45318</v>
      </c>
      <c r="R2949" s="6" t="str">
        <f>TEXT(ecommerce_dataset_updated[[#This Row],['[Purchase_Date']]], "mmm")</f>
        <v>Jan</v>
      </c>
      <c r="S2949" s="6" t="str">
        <f>TEXT(ecommerce_dataset_updated[[#This Row],['[Purchase_Date']]], "ddd")</f>
        <v>Sat</v>
      </c>
      <c r="T2949" s="6">
        <f>ecommerce_dataset_updated[[#This Row],[Final_Price(Rs.) _]]-ecommerce_dataset_updated[[#This Row],['[Final_Price(Rs.)']]]</f>
        <v>0</v>
      </c>
      <c r="U2949" s="6" t="b">
        <f xml:space="preserve"> AND(ecommerce_dataset_updated[[#This Row],[Final_Price(Rs.) _]]=ecommerce_dataset_updated[[#This Row],['[Final_Price(Rs.)']]])</f>
        <v>1</v>
      </c>
      <c r="V2949" s="5"/>
    </row>
    <row r="2950" spans="1:22">
      <c r="A2950" t="s">
        <v>11454</v>
      </c>
      <c r="B2950" t="s">
        <v>11455</v>
      </c>
      <c r="C2950" t="s">
        <v>45</v>
      </c>
      <c r="D2950" s="9" t="s">
        <v>11456</v>
      </c>
      <c r="E2950" s="8">
        <f>ecommerce_dataset_updated[[#This Row],[Price (Rs.)]]+0</f>
        <v>354.94</v>
      </c>
      <c r="F2950" s="6" t="s">
        <v>26</v>
      </c>
      <c r="G2950" s="7">
        <f>ecommerce_dataset_updated[[#This Row],[Discount (%)]]+0</f>
        <v>25</v>
      </c>
      <c r="H2950" s="6" t="s">
        <v>935</v>
      </c>
      <c r="I2950" s="6">
        <f>ecommerce_dataset_updated[[#This Row],['[Price (Rs.)']]]*ecommerce_dataset_updated[[#This Row],['[Discount (%)']]]/100</f>
        <v>88.734999999999999</v>
      </c>
      <c r="J2950" s="6">
        <f>ecommerce_dataset_updated[[#This Row],[Final_Price(Rs.)]]+0</f>
        <v>266.2</v>
      </c>
      <c r="K2950" s="6">
        <f xml:space="preserve"> ecommerce_dataset_updated[[#This Row],['[Price (Rs.)']]]-ecommerce_dataset_updated[[#This Row],[Discount Amount _]]</f>
        <v>266.20499999999998</v>
      </c>
      <c r="L2950" t="s">
        <v>77</v>
      </c>
      <c r="M2950" t="s">
        <v>509</v>
      </c>
      <c r="N2950" s="4" t="s">
        <v>14067</v>
      </c>
      <c r="O2950" s="4" t="s">
        <v>14050</v>
      </c>
      <c r="P2950" s="4" t="s">
        <v>14079</v>
      </c>
      <c r="Q2950" s="5">
        <f>DATE(ecommerce_dataset_updated[[#This Row],[YYYY]],ecommerce_dataset_updated[[#This Row],[MM]],ecommerce_dataset_updated[[#This Row],[DD]])</f>
        <v>45542</v>
      </c>
      <c r="R2950" s="6" t="str">
        <f>TEXT(ecommerce_dataset_updated[[#This Row],['[Purchase_Date']]], "mmm")</f>
        <v>Sep</v>
      </c>
      <c r="S2950" s="6" t="str">
        <f>TEXT(ecommerce_dataset_updated[[#This Row],['[Purchase_Date']]], "ddd")</f>
        <v>Sat</v>
      </c>
      <c r="T2950" s="6">
        <f>ecommerce_dataset_updated[[#This Row],[Final_Price(Rs.) _]]-ecommerce_dataset_updated[[#This Row],['[Final_Price(Rs.)']]]</f>
        <v>4.9999999999954525E-3</v>
      </c>
      <c r="U2950" s="6" t="b">
        <f xml:space="preserve"> AND(ecommerce_dataset_updated[[#This Row],[Final_Price(Rs.) _]]=ecommerce_dataset_updated[[#This Row],['[Final_Price(Rs.)']]])</f>
        <v>0</v>
      </c>
      <c r="V2950" s="5"/>
    </row>
    <row r="2951" spans="1:22">
      <c r="A2951" t="s">
        <v>11457</v>
      </c>
      <c r="B2951" t="s">
        <v>11458</v>
      </c>
      <c r="C2951" t="s">
        <v>114</v>
      </c>
      <c r="D2951" s="9" t="s">
        <v>11459</v>
      </c>
      <c r="E2951" s="8">
        <f>ecommerce_dataset_updated[[#This Row],[Price (Rs.)]]+0</f>
        <v>31.43</v>
      </c>
      <c r="F2951" s="6" t="s">
        <v>75</v>
      </c>
      <c r="G2951" s="7">
        <f>ecommerce_dataset_updated[[#This Row],[Discount (%)]]+0</f>
        <v>10</v>
      </c>
      <c r="H2951" s="6" t="s">
        <v>11460</v>
      </c>
      <c r="I2951" s="6">
        <f>ecommerce_dataset_updated[[#This Row],['[Price (Rs.)']]]*ecommerce_dataset_updated[[#This Row],['[Discount (%)']]]/100</f>
        <v>3.1430000000000002</v>
      </c>
      <c r="J2951" s="6">
        <f>ecommerce_dataset_updated[[#This Row],[Final_Price(Rs.)]]+0</f>
        <v>28.29</v>
      </c>
      <c r="K2951" s="6">
        <f xml:space="preserve"> ecommerce_dataset_updated[[#This Row],['[Price (Rs.)']]]-ecommerce_dataset_updated[[#This Row],[Discount Amount _]]</f>
        <v>28.286999999999999</v>
      </c>
      <c r="L2951" t="s">
        <v>14</v>
      </c>
      <c r="M2951" t="s">
        <v>15</v>
      </c>
      <c r="N2951" s="4" t="s">
        <v>14048</v>
      </c>
      <c r="O2951" s="4" t="s">
        <v>14049</v>
      </c>
      <c r="P2951" s="4" t="s">
        <v>14079</v>
      </c>
      <c r="Q2951" s="5">
        <f>DATE(ecommerce_dataset_updated[[#This Row],[YYYY]],ecommerce_dataset_updated[[#This Row],[MM]],ecommerce_dataset_updated[[#This Row],[DD]])</f>
        <v>45608</v>
      </c>
      <c r="R2951" s="6" t="str">
        <f>TEXT(ecommerce_dataset_updated[[#This Row],['[Purchase_Date']]], "mmm")</f>
        <v>Nov</v>
      </c>
      <c r="S2951" s="6" t="str">
        <f>TEXT(ecommerce_dataset_updated[[#This Row],['[Purchase_Date']]], "ddd")</f>
        <v>Tue</v>
      </c>
      <c r="T2951" s="6">
        <f>ecommerce_dataset_updated[[#This Row],[Final_Price(Rs.) _]]-ecommerce_dataset_updated[[#This Row],['[Final_Price(Rs.)']]]</f>
        <v>-3.0000000000001137E-3</v>
      </c>
      <c r="U2951" s="6" t="b">
        <f xml:space="preserve"> AND(ecommerce_dataset_updated[[#This Row],[Final_Price(Rs.) _]]=ecommerce_dataset_updated[[#This Row],['[Final_Price(Rs.)']]])</f>
        <v>0</v>
      </c>
      <c r="V2951" s="5"/>
    </row>
    <row r="2952" spans="1:22">
      <c r="A2952" t="s">
        <v>11461</v>
      </c>
      <c r="B2952" t="s">
        <v>11462</v>
      </c>
      <c r="C2952" t="s">
        <v>18</v>
      </c>
      <c r="D2952" s="9" t="s">
        <v>4878</v>
      </c>
      <c r="E2952" s="8">
        <f>ecommerce_dataset_updated[[#This Row],[Price (Rs.)]]+0</f>
        <v>481.77</v>
      </c>
      <c r="F2952" s="6" t="s">
        <v>53</v>
      </c>
      <c r="G2952" s="7">
        <f>ecommerce_dataset_updated[[#This Row],[Discount (%)]]+0</f>
        <v>5</v>
      </c>
      <c r="H2952" s="6" t="s">
        <v>11463</v>
      </c>
      <c r="I2952" s="6">
        <f>ecommerce_dataset_updated[[#This Row],['[Price (Rs.)']]]*ecommerce_dataset_updated[[#This Row],['[Discount (%)']]]/100</f>
        <v>24.0885</v>
      </c>
      <c r="J2952" s="6">
        <f>ecommerce_dataset_updated[[#This Row],[Final_Price(Rs.)]]+0</f>
        <v>457.68</v>
      </c>
      <c r="K2952" s="6">
        <f xml:space="preserve"> ecommerce_dataset_updated[[#This Row],['[Price (Rs.)']]]-ecommerce_dataset_updated[[#This Row],[Discount Amount _]]</f>
        <v>457.68149999999997</v>
      </c>
      <c r="L2952" t="s">
        <v>120</v>
      </c>
      <c r="M2952" t="s">
        <v>5352</v>
      </c>
      <c r="N2952" s="4" t="s">
        <v>14060</v>
      </c>
      <c r="O2952" s="4" t="s">
        <v>14052</v>
      </c>
      <c r="P2952" s="4" t="s">
        <v>14079</v>
      </c>
      <c r="Q2952" s="5">
        <f>DATE(ecommerce_dataset_updated[[#This Row],[YYYY]],ecommerce_dataset_updated[[#This Row],[MM]],ecommerce_dataset_updated[[#This Row],[DD]])</f>
        <v>45317</v>
      </c>
      <c r="R2952" s="6" t="str">
        <f>TEXT(ecommerce_dataset_updated[[#This Row],['[Purchase_Date']]], "mmm")</f>
        <v>Jan</v>
      </c>
      <c r="S2952" s="6" t="str">
        <f>TEXT(ecommerce_dataset_updated[[#This Row],['[Purchase_Date']]], "ddd")</f>
        <v>Fri</v>
      </c>
      <c r="T2952" s="6">
        <f>ecommerce_dataset_updated[[#This Row],[Final_Price(Rs.) _]]-ecommerce_dataset_updated[[#This Row],['[Final_Price(Rs.)']]]</f>
        <v>1.4999999999645297E-3</v>
      </c>
      <c r="U2952" s="6" t="b">
        <f xml:space="preserve"> AND(ecommerce_dataset_updated[[#This Row],[Final_Price(Rs.) _]]=ecommerce_dataset_updated[[#This Row],['[Final_Price(Rs.)']]])</f>
        <v>0</v>
      </c>
      <c r="V2952" s="5"/>
    </row>
    <row r="2953" spans="1:22">
      <c r="A2953" t="s">
        <v>11464</v>
      </c>
      <c r="B2953" t="s">
        <v>11465</v>
      </c>
      <c r="C2953" t="s">
        <v>10</v>
      </c>
      <c r="D2953" s="9" t="s">
        <v>11466</v>
      </c>
      <c r="E2953" s="8">
        <f>ecommerce_dataset_updated[[#This Row],[Price (Rs.)]]+0</f>
        <v>230.27</v>
      </c>
      <c r="F2953" s="6" t="s">
        <v>107</v>
      </c>
      <c r="G2953" s="7">
        <f>ecommerce_dataset_updated[[#This Row],[Discount (%)]]+0</f>
        <v>0</v>
      </c>
      <c r="H2953" s="6" t="s">
        <v>11466</v>
      </c>
      <c r="I2953" s="6">
        <f>ecommerce_dataset_updated[[#This Row],['[Price (Rs.)']]]*ecommerce_dataset_updated[[#This Row],['[Discount (%)']]]/100</f>
        <v>0</v>
      </c>
      <c r="J2953" s="6">
        <f>ecommerce_dataset_updated[[#This Row],[Final_Price(Rs.)]]+0</f>
        <v>230.27</v>
      </c>
      <c r="K2953" s="6">
        <f xml:space="preserve"> ecommerce_dataset_updated[[#This Row],['[Price (Rs.)']]]-ecommerce_dataset_updated[[#This Row],[Discount Amount _]]</f>
        <v>230.27</v>
      </c>
      <c r="L2953" t="s">
        <v>35</v>
      </c>
      <c r="M2953" t="s">
        <v>2141</v>
      </c>
      <c r="N2953" s="4" t="s">
        <v>2910</v>
      </c>
      <c r="O2953" s="4" t="s">
        <v>14055</v>
      </c>
      <c r="P2953" s="4" t="s">
        <v>14079</v>
      </c>
      <c r="Q2953" s="5">
        <f>DATE(ecommerce_dataset_updated[[#This Row],[YYYY]],ecommerce_dataset_updated[[#This Row],[MM]],ecommerce_dataset_updated[[#This Row],[DD]])</f>
        <v>45518</v>
      </c>
      <c r="R2953" s="6" t="str">
        <f>TEXT(ecommerce_dataset_updated[[#This Row],['[Purchase_Date']]], "mmm")</f>
        <v>Aug</v>
      </c>
      <c r="S2953" s="6" t="str">
        <f>TEXT(ecommerce_dataset_updated[[#This Row],['[Purchase_Date']]], "ddd")</f>
        <v>Wed</v>
      </c>
      <c r="T2953" s="6">
        <f>ecommerce_dataset_updated[[#This Row],[Final_Price(Rs.) _]]-ecommerce_dataset_updated[[#This Row],['[Final_Price(Rs.)']]]</f>
        <v>0</v>
      </c>
      <c r="U2953" s="6" t="b">
        <f xml:space="preserve"> AND(ecommerce_dataset_updated[[#This Row],[Final_Price(Rs.) _]]=ecommerce_dataset_updated[[#This Row],['[Final_Price(Rs.)']]])</f>
        <v>1</v>
      </c>
      <c r="V2953" s="5"/>
    </row>
    <row r="2954" spans="1:22">
      <c r="A2954" t="s">
        <v>11467</v>
      </c>
      <c r="B2954" t="s">
        <v>11468</v>
      </c>
      <c r="C2954" t="s">
        <v>114</v>
      </c>
      <c r="D2954" s="9" t="s">
        <v>9178</v>
      </c>
      <c r="E2954" s="8">
        <f>ecommerce_dataset_updated[[#This Row],[Price (Rs.)]]+0</f>
        <v>49.18</v>
      </c>
      <c r="F2954" s="6" t="s">
        <v>20</v>
      </c>
      <c r="G2954" s="7">
        <f>ecommerce_dataset_updated[[#This Row],[Discount (%)]]+0</f>
        <v>20</v>
      </c>
      <c r="H2954" s="6" t="s">
        <v>11469</v>
      </c>
      <c r="I2954" s="6">
        <f>ecommerce_dataset_updated[[#This Row],['[Price (Rs.)']]]*ecommerce_dataset_updated[[#This Row],['[Discount (%)']]]/100</f>
        <v>9.8360000000000003</v>
      </c>
      <c r="J2954" s="6">
        <f>ecommerce_dataset_updated[[#This Row],[Final_Price(Rs.)]]+0</f>
        <v>39.340000000000003</v>
      </c>
      <c r="K2954" s="6">
        <f xml:space="preserve"> ecommerce_dataset_updated[[#This Row],['[Price (Rs.)']]]-ecommerce_dataset_updated[[#This Row],[Discount Amount _]]</f>
        <v>39.344000000000001</v>
      </c>
      <c r="L2954" t="s">
        <v>28</v>
      </c>
      <c r="M2954" t="s">
        <v>4693</v>
      </c>
      <c r="N2954" s="4" t="s">
        <v>154</v>
      </c>
      <c r="O2954" s="4" t="s">
        <v>14052</v>
      </c>
      <c r="P2954" s="4" t="s">
        <v>14079</v>
      </c>
      <c r="Q2954" s="5">
        <f>DATE(ecommerce_dataset_updated[[#This Row],[YYYY]],ecommerce_dataset_updated[[#This Row],[MM]],ecommerce_dataset_updated[[#This Row],[DD]])</f>
        <v>45321</v>
      </c>
      <c r="R2954" s="6" t="str">
        <f>TEXT(ecommerce_dataset_updated[[#This Row],['[Purchase_Date']]], "mmm")</f>
        <v>Jan</v>
      </c>
      <c r="S2954" s="6" t="str">
        <f>TEXT(ecommerce_dataset_updated[[#This Row],['[Purchase_Date']]], "ddd")</f>
        <v>Tue</v>
      </c>
      <c r="T2954" s="6">
        <f>ecommerce_dataset_updated[[#This Row],[Final_Price(Rs.) _]]-ecommerce_dataset_updated[[#This Row],['[Final_Price(Rs.)']]]</f>
        <v>3.9999999999977831E-3</v>
      </c>
      <c r="U2954" s="6" t="b">
        <f xml:space="preserve"> AND(ecommerce_dataset_updated[[#This Row],[Final_Price(Rs.) _]]=ecommerce_dataset_updated[[#This Row],['[Final_Price(Rs.)']]])</f>
        <v>0</v>
      </c>
      <c r="V2954" s="5"/>
    </row>
    <row r="2955" spans="1:22">
      <c r="A2955" t="s">
        <v>11470</v>
      </c>
      <c r="B2955" t="s">
        <v>11471</v>
      </c>
      <c r="C2955" t="s">
        <v>114</v>
      </c>
      <c r="D2955" s="9" t="s">
        <v>11472</v>
      </c>
      <c r="E2955" s="8">
        <f>ecommerce_dataset_updated[[#This Row],[Price (Rs.)]]+0</f>
        <v>30.69</v>
      </c>
      <c r="F2955" s="6" t="s">
        <v>75</v>
      </c>
      <c r="G2955" s="7">
        <f>ecommerce_dataset_updated[[#This Row],[Discount (%)]]+0</f>
        <v>10</v>
      </c>
      <c r="H2955" s="6" t="s">
        <v>11473</v>
      </c>
      <c r="I2955" s="6">
        <f>ecommerce_dataset_updated[[#This Row],['[Price (Rs.)']]]*ecommerce_dataset_updated[[#This Row],['[Discount (%)']]]/100</f>
        <v>3.0690000000000004</v>
      </c>
      <c r="J2955" s="6">
        <f>ecommerce_dataset_updated[[#This Row],[Final_Price(Rs.)]]+0</f>
        <v>27.62</v>
      </c>
      <c r="K2955" s="6">
        <f xml:space="preserve"> ecommerce_dataset_updated[[#This Row],['[Price (Rs.)']]]-ecommerce_dataset_updated[[#This Row],[Discount Amount _]]</f>
        <v>27.621000000000002</v>
      </c>
      <c r="L2955" t="s">
        <v>120</v>
      </c>
      <c r="M2955" t="s">
        <v>3347</v>
      </c>
      <c r="N2955" s="4" t="s">
        <v>14052</v>
      </c>
      <c r="O2955" s="4" t="s">
        <v>14052</v>
      </c>
      <c r="P2955" s="4" t="s">
        <v>14079</v>
      </c>
      <c r="Q2955" s="5">
        <f>DATE(ecommerce_dataset_updated[[#This Row],[YYYY]],ecommerce_dataset_updated[[#This Row],[MM]],ecommerce_dataset_updated[[#This Row],[DD]])</f>
        <v>45292</v>
      </c>
      <c r="R2955" s="6" t="str">
        <f>TEXT(ecommerce_dataset_updated[[#This Row],['[Purchase_Date']]], "mmm")</f>
        <v>Jan</v>
      </c>
      <c r="S2955" s="6" t="str">
        <f>TEXT(ecommerce_dataset_updated[[#This Row],['[Purchase_Date']]], "ddd")</f>
        <v>Mon</v>
      </c>
      <c r="T2955" s="6">
        <f>ecommerce_dataset_updated[[#This Row],[Final_Price(Rs.) _]]-ecommerce_dataset_updated[[#This Row],['[Final_Price(Rs.)']]]</f>
        <v>1.0000000000012221E-3</v>
      </c>
      <c r="U2955" s="6" t="b">
        <f xml:space="preserve"> AND(ecommerce_dataset_updated[[#This Row],[Final_Price(Rs.) _]]=ecommerce_dataset_updated[[#This Row],['[Final_Price(Rs.)']]])</f>
        <v>0</v>
      </c>
      <c r="V2955" s="5"/>
    </row>
    <row r="2956" spans="1:22">
      <c r="A2956" t="s">
        <v>11474</v>
      </c>
      <c r="B2956" t="s">
        <v>11475</v>
      </c>
      <c r="C2956" t="s">
        <v>10</v>
      </c>
      <c r="D2956" s="9" t="s">
        <v>11476</v>
      </c>
      <c r="E2956" s="8">
        <f>ecommerce_dataset_updated[[#This Row],[Price (Rs.)]]+0</f>
        <v>330.13</v>
      </c>
      <c r="F2956" s="6" t="s">
        <v>47</v>
      </c>
      <c r="G2956" s="7">
        <f>ecommerce_dataset_updated[[#This Row],[Discount (%)]]+0</f>
        <v>50</v>
      </c>
      <c r="H2956" s="6" t="s">
        <v>1049</v>
      </c>
      <c r="I2956" s="6">
        <f>ecommerce_dataset_updated[[#This Row],['[Price (Rs.)']]]*ecommerce_dataset_updated[[#This Row],['[Discount (%)']]]/100</f>
        <v>165.065</v>
      </c>
      <c r="J2956" s="6">
        <f>ecommerce_dataset_updated[[#This Row],[Final_Price(Rs.)]]+0</f>
        <v>165.06</v>
      </c>
      <c r="K2956" s="6">
        <f xml:space="preserve"> ecommerce_dataset_updated[[#This Row],['[Price (Rs.)']]]-ecommerce_dataset_updated[[#This Row],[Discount Amount _]]</f>
        <v>165.065</v>
      </c>
      <c r="L2956" t="s">
        <v>120</v>
      </c>
      <c r="M2956" t="s">
        <v>1748</v>
      </c>
      <c r="N2956" s="4" t="s">
        <v>14050</v>
      </c>
      <c r="O2956" s="4" t="s">
        <v>14055</v>
      </c>
      <c r="P2956" s="4" t="s">
        <v>14079</v>
      </c>
      <c r="Q2956" s="5">
        <f>DATE(ecommerce_dataset_updated[[#This Row],[YYYY]],ecommerce_dataset_updated[[#This Row],[MM]],ecommerce_dataset_updated[[#This Row],[DD]])</f>
        <v>45513</v>
      </c>
      <c r="R2956" s="6" t="str">
        <f>TEXT(ecommerce_dataset_updated[[#This Row],['[Purchase_Date']]], "mmm")</f>
        <v>Aug</v>
      </c>
      <c r="S2956" s="6" t="str">
        <f>TEXT(ecommerce_dataset_updated[[#This Row],['[Purchase_Date']]], "ddd")</f>
        <v>Fri</v>
      </c>
      <c r="T2956" s="6">
        <f>ecommerce_dataset_updated[[#This Row],[Final_Price(Rs.) _]]-ecommerce_dataset_updated[[#This Row],['[Final_Price(Rs.)']]]</f>
        <v>4.9999999999954525E-3</v>
      </c>
      <c r="U2956" s="6" t="b">
        <f xml:space="preserve"> AND(ecommerce_dataset_updated[[#This Row],[Final_Price(Rs.) _]]=ecommerce_dataset_updated[[#This Row],['[Final_Price(Rs.)']]])</f>
        <v>0</v>
      </c>
      <c r="V2956" s="5"/>
    </row>
    <row r="2957" spans="1:22">
      <c r="A2957" t="s">
        <v>11477</v>
      </c>
      <c r="B2957" t="s">
        <v>11478</v>
      </c>
      <c r="C2957" t="s">
        <v>68</v>
      </c>
      <c r="D2957" s="9" t="s">
        <v>11479</v>
      </c>
      <c r="E2957" s="8">
        <f>ecommerce_dataset_updated[[#This Row],[Price (Rs.)]]+0</f>
        <v>99.78</v>
      </c>
      <c r="F2957" s="6" t="s">
        <v>20</v>
      </c>
      <c r="G2957" s="7">
        <f>ecommerce_dataset_updated[[#This Row],[Discount (%)]]+0</f>
        <v>20</v>
      </c>
      <c r="H2957" s="6" t="s">
        <v>11480</v>
      </c>
      <c r="I2957" s="6">
        <f>ecommerce_dataset_updated[[#This Row],['[Price (Rs.)']]]*ecommerce_dataset_updated[[#This Row],['[Discount (%)']]]/100</f>
        <v>19.956</v>
      </c>
      <c r="J2957" s="6">
        <f>ecommerce_dataset_updated[[#This Row],[Final_Price(Rs.)]]+0</f>
        <v>79.819999999999993</v>
      </c>
      <c r="K2957" s="6">
        <f xml:space="preserve"> ecommerce_dataset_updated[[#This Row],['[Price (Rs.)']]]-ecommerce_dataset_updated[[#This Row],[Discount Amount _]]</f>
        <v>79.823999999999998</v>
      </c>
      <c r="L2957" t="s">
        <v>35</v>
      </c>
      <c r="M2957" t="s">
        <v>413</v>
      </c>
      <c r="N2957" s="4" t="s">
        <v>14057</v>
      </c>
      <c r="O2957" s="4" t="s">
        <v>14050</v>
      </c>
      <c r="P2957" s="4" t="s">
        <v>14079</v>
      </c>
      <c r="Q2957" s="5">
        <f>DATE(ecommerce_dataset_updated[[#This Row],[YYYY]],ecommerce_dataset_updated[[#This Row],[MM]],ecommerce_dataset_updated[[#This Row],[DD]])</f>
        <v>45538</v>
      </c>
      <c r="R2957" s="6" t="str">
        <f>TEXT(ecommerce_dataset_updated[[#This Row],['[Purchase_Date']]], "mmm")</f>
        <v>Sep</v>
      </c>
      <c r="S2957" s="6" t="str">
        <f>TEXT(ecommerce_dataset_updated[[#This Row],['[Purchase_Date']]], "ddd")</f>
        <v>Tue</v>
      </c>
      <c r="T2957" s="6">
        <f>ecommerce_dataset_updated[[#This Row],[Final_Price(Rs.) _]]-ecommerce_dataset_updated[[#This Row],['[Final_Price(Rs.)']]]</f>
        <v>4.0000000000048885E-3</v>
      </c>
      <c r="U2957" s="6" t="b">
        <f xml:space="preserve"> AND(ecommerce_dataset_updated[[#This Row],[Final_Price(Rs.) _]]=ecommerce_dataset_updated[[#This Row],['[Final_Price(Rs.)']]])</f>
        <v>0</v>
      </c>
      <c r="V2957" s="5"/>
    </row>
    <row r="2958" spans="1:22">
      <c r="A2958" t="s">
        <v>11481</v>
      </c>
      <c r="B2958" t="s">
        <v>11482</v>
      </c>
      <c r="C2958" t="s">
        <v>114</v>
      </c>
      <c r="D2958" s="9" t="s">
        <v>11483</v>
      </c>
      <c r="E2958" s="8">
        <f>ecommerce_dataset_updated[[#This Row],[Price (Rs.)]]+0</f>
        <v>299.27</v>
      </c>
      <c r="F2958" s="6" t="s">
        <v>53</v>
      </c>
      <c r="G2958" s="7">
        <f>ecommerce_dataset_updated[[#This Row],[Discount (%)]]+0</f>
        <v>5</v>
      </c>
      <c r="H2958" s="6" t="s">
        <v>11484</v>
      </c>
      <c r="I2958" s="6">
        <f>ecommerce_dataset_updated[[#This Row],['[Price (Rs.)']]]*ecommerce_dataset_updated[[#This Row],['[Discount (%)']]]/100</f>
        <v>14.9635</v>
      </c>
      <c r="J2958" s="6">
        <f>ecommerce_dataset_updated[[#This Row],[Final_Price(Rs.)]]+0</f>
        <v>284.31</v>
      </c>
      <c r="K2958" s="6">
        <f xml:space="preserve"> ecommerce_dataset_updated[[#This Row],['[Price (Rs.)']]]-ecommerce_dataset_updated[[#This Row],[Discount Amount _]]</f>
        <v>284.30649999999997</v>
      </c>
      <c r="L2958" t="s">
        <v>120</v>
      </c>
      <c r="M2958" t="s">
        <v>2000</v>
      </c>
      <c r="N2958" s="4" t="s">
        <v>26</v>
      </c>
      <c r="O2958" s="4" t="s">
        <v>14067</v>
      </c>
      <c r="P2958" s="4" t="s">
        <v>14079</v>
      </c>
      <c r="Q2958" s="5">
        <f>DATE(ecommerce_dataset_updated[[#This Row],[YYYY]],ecommerce_dataset_updated[[#This Row],[MM]],ecommerce_dataset_updated[[#This Row],[DD]])</f>
        <v>45498</v>
      </c>
      <c r="R2958" s="6" t="str">
        <f>TEXT(ecommerce_dataset_updated[[#This Row],['[Purchase_Date']]], "mmm")</f>
        <v>Jul</v>
      </c>
      <c r="S2958" s="6" t="str">
        <f>TEXT(ecommerce_dataset_updated[[#This Row],['[Purchase_Date']]], "ddd")</f>
        <v>Thu</v>
      </c>
      <c r="T2958" s="6">
        <f>ecommerce_dataset_updated[[#This Row],[Final_Price(Rs.) _]]-ecommerce_dataset_updated[[#This Row],['[Final_Price(Rs.)']]]</f>
        <v>-3.5000000000309228E-3</v>
      </c>
      <c r="U2958" s="6" t="b">
        <f xml:space="preserve"> AND(ecommerce_dataset_updated[[#This Row],[Final_Price(Rs.) _]]=ecommerce_dataset_updated[[#This Row],['[Final_Price(Rs.)']]])</f>
        <v>0</v>
      </c>
      <c r="V2958" s="5"/>
    </row>
    <row r="2959" spans="1:22">
      <c r="A2959" t="s">
        <v>11485</v>
      </c>
      <c r="B2959" t="s">
        <v>11486</v>
      </c>
      <c r="C2959" t="s">
        <v>18</v>
      </c>
      <c r="D2959" s="9" t="s">
        <v>11487</v>
      </c>
      <c r="E2959" s="8">
        <f>ecommerce_dataset_updated[[#This Row],[Price (Rs.)]]+0</f>
        <v>215.27</v>
      </c>
      <c r="F2959" s="6" t="s">
        <v>75</v>
      </c>
      <c r="G2959" s="7">
        <f>ecommerce_dataset_updated[[#This Row],[Discount (%)]]+0</f>
        <v>10</v>
      </c>
      <c r="H2959" s="6" t="s">
        <v>11488</v>
      </c>
      <c r="I2959" s="6">
        <f>ecommerce_dataset_updated[[#This Row],['[Price (Rs.)']]]*ecommerce_dataset_updated[[#This Row],['[Discount (%)']]]/100</f>
        <v>21.527000000000001</v>
      </c>
      <c r="J2959" s="6">
        <f>ecommerce_dataset_updated[[#This Row],[Final_Price(Rs.)]]+0</f>
        <v>193.74</v>
      </c>
      <c r="K2959" s="6">
        <f xml:space="preserve"> ecommerce_dataset_updated[[#This Row],['[Price (Rs.)']]]-ecommerce_dataset_updated[[#This Row],[Discount Amount _]]</f>
        <v>193.74299999999999</v>
      </c>
      <c r="L2959" t="s">
        <v>77</v>
      </c>
      <c r="M2959" t="s">
        <v>1866</v>
      </c>
      <c r="N2959" s="4" t="s">
        <v>26</v>
      </c>
      <c r="O2959" s="4" t="s">
        <v>14050</v>
      </c>
      <c r="P2959" s="4" t="s">
        <v>14079</v>
      </c>
      <c r="Q2959" s="5">
        <f>DATE(ecommerce_dataset_updated[[#This Row],[YYYY]],ecommerce_dataset_updated[[#This Row],[MM]],ecommerce_dataset_updated[[#This Row],[DD]])</f>
        <v>45560</v>
      </c>
      <c r="R2959" s="6" t="str">
        <f>TEXT(ecommerce_dataset_updated[[#This Row],['[Purchase_Date']]], "mmm")</f>
        <v>Sep</v>
      </c>
      <c r="S2959" s="6" t="str">
        <f>TEXT(ecommerce_dataset_updated[[#This Row],['[Purchase_Date']]], "ddd")</f>
        <v>Wed</v>
      </c>
      <c r="T2959" s="6">
        <f>ecommerce_dataset_updated[[#This Row],[Final_Price(Rs.) _]]-ecommerce_dataset_updated[[#This Row],['[Final_Price(Rs.)']]]</f>
        <v>2.9999999999859028E-3</v>
      </c>
      <c r="U2959" s="6" t="b">
        <f xml:space="preserve"> AND(ecommerce_dataset_updated[[#This Row],[Final_Price(Rs.) _]]=ecommerce_dataset_updated[[#This Row],['[Final_Price(Rs.)']]])</f>
        <v>0</v>
      </c>
      <c r="V2959" s="5"/>
    </row>
    <row r="2960" spans="1:22">
      <c r="A2960" t="s">
        <v>11489</v>
      </c>
      <c r="B2960" t="s">
        <v>11490</v>
      </c>
      <c r="C2960" t="s">
        <v>32</v>
      </c>
      <c r="D2960" s="9" t="s">
        <v>11491</v>
      </c>
      <c r="E2960" s="8">
        <f>ecommerce_dataset_updated[[#This Row],[Price (Rs.)]]+0</f>
        <v>246.81</v>
      </c>
      <c r="F2960" s="6" t="s">
        <v>53</v>
      </c>
      <c r="G2960" s="7">
        <f>ecommerce_dataset_updated[[#This Row],[Discount (%)]]+0</f>
        <v>5</v>
      </c>
      <c r="H2960" s="6" t="s">
        <v>11492</v>
      </c>
      <c r="I2960" s="6">
        <f>ecommerce_dataset_updated[[#This Row],['[Price (Rs.)']]]*ecommerce_dataset_updated[[#This Row],['[Discount (%)']]]/100</f>
        <v>12.340499999999999</v>
      </c>
      <c r="J2960" s="6">
        <f>ecommerce_dataset_updated[[#This Row],[Final_Price(Rs.)]]+0</f>
        <v>234.47</v>
      </c>
      <c r="K2960" s="6">
        <f xml:space="preserve"> ecommerce_dataset_updated[[#This Row],['[Price (Rs.)']]]-ecommerce_dataset_updated[[#This Row],[Discount Amount _]]</f>
        <v>234.46950000000001</v>
      </c>
      <c r="L2960" t="s">
        <v>28</v>
      </c>
      <c r="M2960" t="s">
        <v>1424</v>
      </c>
      <c r="N2960" s="4" t="s">
        <v>14058</v>
      </c>
      <c r="O2960" s="4" t="s">
        <v>14050</v>
      </c>
      <c r="P2960" s="4" t="s">
        <v>14079</v>
      </c>
      <c r="Q2960" s="5">
        <f>DATE(ecommerce_dataset_updated[[#This Row],[YYYY]],ecommerce_dataset_updated[[#This Row],[MM]],ecommerce_dataset_updated[[#This Row],[DD]])</f>
        <v>45564</v>
      </c>
      <c r="R2960" s="6" t="str">
        <f>TEXT(ecommerce_dataset_updated[[#This Row],['[Purchase_Date']]], "mmm")</f>
        <v>Sep</v>
      </c>
      <c r="S2960" s="6" t="str">
        <f>TEXT(ecommerce_dataset_updated[[#This Row],['[Purchase_Date']]], "ddd")</f>
        <v>Sun</v>
      </c>
      <c r="T2960" s="6">
        <f>ecommerce_dataset_updated[[#This Row],[Final_Price(Rs.) _]]-ecommerce_dataset_updated[[#This Row],['[Final_Price(Rs.)']]]</f>
        <v>-4.9999999998817657E-4</v>
      </c>
      <c r="U2960" s="6" t="b">
        <f xml:space="preserve"> AND(ecommerce_dataset_updated[[#This Row],[Final_Price(Rs.) _]]=ecommerce_dataset_updated[[#This Row],['[Final_Price(Rs.)']]])</f>
        <v>0</v>
      </c>
      <c r="V2960" s="5"/>
    </row>
    <row r="2961" spans="1:22">
      <c r="A2961" t="s">
        <v>11493</v>
      </c>
      <c r="B2961" t="s">
        <v>11494</v>
      </c>
      <c r="C2961" t="s">
        <v>10</v>
      </c>
      <c r="D2961" s="9" t="s">
        <v>342</v>
      </c>
      <c r="E2961" s="8">
        <f>ecommerce_dataset_updated[[#This Row],[Price (Rs.)]]+0</f>
        <v>112.45</v>
      </c>
      <c r="F2961" s="6" t="s">
        <v>53</v>
      </c>
      <c r="G2961" s="7">
        <f>ecommerce_dataset_updated[[#This Row],[Discount (%)]]+0</f>
        <v>5</v>
      </c>
      <c r="H2961" s="6" t="s">
        <v>11495</v>
      </c>
      <c r="I2961" s="6">
        <f>ecommerce_dataset_updated[[#This Row],['[Price (Rs.)']]]*ecommerce_dataset_updated[[#This Row],['[Discount (%)']]]/100</f>
        <v>5.6224999999999996</v>
      </c>
      <c r="J2961" s="6">
        <f>ecommerce_dataset_updated[[#This Row],[Final_Price(Rs.)]]+0</f>
        <v>106.83</v>
      </c>
      <c r="K2961" s="6">
        <f xml:space="preserve"> ecommerce_dataset_updated[[#This Row],['[Price (Rs.)']]]-ecommerce_dataset_updated[[#This Row],[Discount Amount _]]</f>
        <v>106.8275</v>
      </c>
      <c r="L2961" t="s">
        <v>35</v>
      </c>
      <c r="M2961" t="s">
        <v>15</v>
      </c>
      <c r="N2961" s="4" t="s">
        <v>14048</v>
      </c>
      <c r="O2961" s="4" t="s">
        <v>14049</v>
      </c>
      <c r="P2961" s="4" t="s">
        <v>14079</v>
      </c>
      <c r="Q2961" s="5">
        <f>DATE(ecommerce_dataset_updated[[#This Row],[YYYY]],ecommerce_dataset_updated[[#This Row],[MM]],ecommerce_dataset_updated[[#This Row],[DD]])</f>
        <v>45608</v>
      </c>
      <c r="R2961" s="6" t="str">
        <f>TEXT(ecommerce_dataset_updated[[#This Row],['[Purchase_Date']]], "mmm")</f>
        <v>Nov</v>
      </c>
      <c r="S2961" s="6" t="str">
        <f>TEXT(ecommerce_dataset_updated[[#This Row],['[Purchase_Date']]], "ddd")</f>
        <v>Tue</v>
      </c>
      <c r="T2961" s="6">
        <f>ecommerce_dataset_updated[[#This Row],[Final_Price(Rs.) _]]-ecommerce_dataset_updated[[#This Row],['[Final_Price(Rs.)']]]</f>
        <v>-2.4999999999977263E-3</v>
      </c>
      <c r="U2961" s="6" t="b">
        <f xml:space="preserve"> AND(ecommerce_dataset_updated[[#This Row],[Final_Price(Rs.) _]]=ecommerce_dataset_updated[[#This Row],['[Final_Price(Rs.)']]])</f>
        <v>0</v>
      </c>
      <c r="V2961" s="5"/>
    </row>
    <row r="2962" spans="1:22">
      <c r="A2962" t="s">
        <v>11496</v>
      </c>
      <c r="B2962" t="s">
        <v>11497</v>
      </c>
      <c r="C2962" t="s">
        <v>10</v>
      </c>
      <c r="D2962" s="9" t="s">
        <v>11498</v>
      </c>
      <c r="E2962" s="8">
        <f>ecommerce_dataset_updated[[#This Row],[Price (Rs.)]]+0</f>
        <v>137.6</v>
      </c>
      <c r="F2962" s="6" t="s">
        <v>154</v>
      </c>
      <c r="G2962" s="7">
        <f>ecommerce_dataset_updated[[#This Row],[Discount (%)]]+0</f>
        <v>30</v>
      </c>
      <c r="H2962" s="6" t="s">
        <v>11499</v>
      </c>
      <c r="I2962" s="6">
        <f>ecommerce_dataset_updated[[#This Row],['[Price (Rs.)']]]*ecommerce_dataset_updated[[#This Row],['[Discount (%)']]]/100</f>
        <v>41.28</v>
      </c>
      <c r="J2962" s="6">
        <f>ecommerce_dataset_updated[[#This Row],[Final_Price(Rs.)]]+0</f>
        <v>96.32</v>
      </c>
      <c r="K2962" s="6">
        <f xml:space="preserve"> ecommerce_dataset_updated[[#This Row],['[Price (Rs.)']]]-ecommerce_dataset_updated[[#This Row],[Discount Amount _]]</f>
        <v>96.32</v>
      </c>
      <c r="L2962" t="s">
        <v>120</v>
      </c>
      <c r="M2962" t="s">
        <v>3057</v>
      </c>
      <c r="N2962" s="4" t="s">
        <v>75</v>
      </c>
      <c r="O2962" s="4" t="s">
        <v>14067</v>
      </c>
      <c r="P2962" s="4" t="s">
        <v>14079</v>
      </c>
      <c r="Q2962" s="5">
        <f>DATE(ecommerce_dataset_updated[[#This Row],[YYYY]],ecommerce_dataset_updated[[#This Row],[MM]],ecommerce_dataset_updated[[#This Row],[DD]])</f>
        <v>45483</v>
      </c>
      <c r="R2962" s="6" t="str">
        <f>TEXT(ecommerce_dataset_updated[[#This Row],['[Purchase_Date']]], "mmm")</f>
        <v>Jul</v>
      </c>
      <c r="S2962" s="6" t="str">
        <f>TEXT(ecommerce_dataset_updated[[#This Row],['[Purchase_Date']]], "ddd")</f>
        <v>Wed</v>
      </c>
      <c r="T2962" s="6">
        <f>ecommerce_dataset_updated[[#This Row],[Final_Price(Rs.) _]]-ecommerce_dataset_updated[[#This Row],['[Final_Price(Rs.)']]]</f>
        <v>0</v>
      </c>
      <c r="U2962" s="6" t="b">
        <f xml:space="preserve"> AND(ecommerce_dataset_updated[[#This Row],[Final_Price(Rs.) _]]=ecommerce_dataset_updated[[#This Row],['[Final_Price(Rs.)']]])</f>
        <v>1</v>
      </c>
      <c r="V2962" s="5"/>
    </row>
    <row r="2963" spans="1:22">
      <c r="A2963" t="s">
        <v>11500</v>
      </c>
      <c r="B2963" t="s">
        <v>11501</v>
      </c>
      <c r="C2963" t="s">
        <v>18</v>
      </c>
      <c r="D2963" s="9" t="s">
        <v>1281</v>
      </c>
      <c r="E2963" s="8">
        <f>ecommerce_dataset_updated[[#This Row],[Price (Rs.)]]+0</f>
        <v>72.87</v>
      </c>
      <c r="F2963" s="6" t="s">
        <v>75</v>
      </c>
      <c r="G2963" s="7">
        <f>ecommerce_dataset_updated[[#This Row],[Discount (%)]]+0</f>
        <v>10</v>
      </c>
      <c r="H2963" s="6" t="s">
        <v>11502</v>
      </c>
      <c r="I2963" s="6">
        <f>ecommerce_dataset_updated[[#This Row],['[Price (Rs.)']]]*ecommerce_dataset_updated[[#This Row],['[Discount (%)']]]/100</f>
        <v>7.2870000000000008</v>
      </c>
      <c r="J2963" s="6">
        <f>ecommerce_dataset_updated[[#This Row],[Final_Price(Rs.)]]+0</f>
        <v>65.58</v>
      </c>
      <c r="K2963" s="6">
        <f xml:space="preserve"> ecommerce_dataset_updated[[#This Row],['[Price (Rs.)']]]-ecommerce_dataset_updated[[#This Row],[Discount Amount _]]</f>
        <v>65.582999999999998</v>
      </c>
      <c r="L2963" t="s">
        <v>28</v>
      </c>
      <c r="M2963" t="s">
        <v>2390</v>
      </c>
      <c r="N2963" s="4" t="s">
        <v>14050</v>
      </c>
      <c r="O2963" s="4" t="s">
        <v>14050</v>
      </c>
      <c r="P2963" s="4" t="s">
        <v>14079</v>
      </c>
      <c r="Q2963" s="5">
        <f>DATE(ecommerce_dataset_updated[[#This Row],[YYYY]],ecommerce_dataset_updated[[#This Row],[MM]],ecommerce_dataset_updated[[#This Row],[DD]])</f>
        <v>45544</v>
      </c>
      <c r="R2963" s="6" t="str">
        <f>TEXT(ecommerce_dataset_updated[[#This Row],['[Purchase_Date']]], "mmm")</f>
        <v>Sep</v>
      </c>
      <c r="S2963" s="6" t="str">
        <f>TEXT(ecommerce_dataset_updated[[#This Row],['[Purchase_Date']]], "ddd")</f>
        <v>Mon</v>
      </c>
      <c r="T2963" s="6">
        <f>ecommerce_dataset_updated[[#This Row],[Final_Price(Rs.) _]]-ecommerce_dataset_updated[[#This Row],['[Final_Price(Rs.)']]]</f>
        <v>3.0000000000001137E-3</v>
      </c>
      <c r="U2963" s="6" t="b">
        <f xml:space="preserve"> AND(ecommerce_dataset_updated[[#This Row],[Final_Price(Rs.) _]]=ecommerce_dataset_updated[[#This Row],['[Final_Price(Rs.)']]])</f>
        <v>0</v>
      </c>
      <c r="V2963" s="5"/>
    </row>
    <row r="2964" spans="1:22">
      <c r="A2964" t="s">
        <v>11503</v>
      </c>
      <c r="B2964" t="s">
        <v>11504</v>
      </c>
      <c r="C2964" t="s">
        <v>45</v>
      </c>
      <c r="D2964" s="9" t="s">
        <v>11505</v>
      </c>
      <c r="E2964" s="8">
        <f>ecommerce_dataset_updated[[#This Row],[Price (Rs.)]]+0</f>
        <v>282.01</v>
      </c>
      <c r="F2964" s="6" t="s">
        <v>154</v>
      </c>
      <c r="G2964" s="7">
        <f>ecommerce_dataset_updated[[#This Row],[Discount (%)]]+0</f>
        <v>30</v>
      </c>
      <c r="H2964" s="6" t="s">
        <v>11506</v>
      </c>
      <c r="I2964" s="6">
        <f>ecommerce_dataset_updated[[#This Row],['[Price (Rs.)']]]*ecommerce_dataset_updated[[#This Row],['[Discount (%)']]]/100</f>
        <v>84.602999999999994</v>
      </c>
      <c r="J2964" s="6">
        <f>ecommerce_dataset_updated[[#This Row],[Final_Price(Rs.)]]+0</f>
        <v>197.41</v>
      </c>
      <c r="K2964" s="6">
        <f xml:space="preserve"> ecommerce_dataset_updated[[#This Row],['[Price (Rs.)']]]-ecommerce_dataset_updated[[#This Row],[Discount Amount _]]</f>
        <v>197.40699999999998</v>
      </c>
      <c r="L2964" t="s">
        <v>14</v>
      </c>
      <c r="M2964" t="s">
        <v>2608</v>
      </c>
      <c r="N2964" s="4" t="s">
        <v>14061</v>
      </c>
      <c r="O2964" s="4" t="s">
        <v>14050</v>
      </c>
      <c r="P2964" s="4" t="s">
        <v>14079</v>
      </c>
      <c r="Q2964" s="5">
        <f>DATE(ecommerce_dataset_updated[[#This Row],[YYYY]],ecommerce_dataset_updated[[#This Row],[MM]],ecommerce_dataset_updated[[#This Row],[DD]])</f>
        <v>45556</v>
      </c>
      <c r="R2964" s="6" t="str">
        <f>TEXT(ecommerce_dataset_updated[[#This Row],['[Purchase_Date']]], "mmm")</f>
        <v>Sep</v>
      </c>
      <c r="S2964" s="6" t="str">
        <f>TEXT(ecommerce_dataset_updated[[#This Row],['[Purchase_Date']]], "ddd")</f>
        <v>Sat</v>
      </c>
      <c r="T2964" s="6">
        <f>ecommerce_dataset_updated[[#This Row],[Final_Price(Rs.) _]]-ecommerce_dataset_updated[[#This Row],['[Final_Price(Rs.)']]]</f>
        <v>-3.0000000000143245E-3</v>
      </c>
      <c r="U2964" s="6" t="b">
        <f xml:space="preserve"> AND(ecommerce_dataset_updated[[#This Row],[Final_Price(Rs.) _]]=ecommerce_dataset_updated[[#This Row],['[Final_Price(Rs.)']]])</f>
        <v>0</v>
      </c>
      <c r="V2964" s="5"/>
    </row>
    <row r="2965" spans="1:22">
      <c r="A2965" t="s">
        <v>11507</v>
      </c>
      <c r="B2965" t="s">
        <v>11508</v>
      </c>
      <c r="C2965" t="s">
        <v>39</v>
      </c>
      <c r="D2965" s="9" t="s">
        <v>11509</v>
      </c>
      <c r="E2965" s="8">
        <f>ecommerce_dataset_updated[[#This Row],[Price (Rs.)]]+0</f>
        <v>264.02</v>
      </c>
      <c r="F2965" s="6" t="s">
        <v>154</v>
      </c>
      <c r="G2965" s="7">
        <f>ecommerce_dataset_updated[[#This Row],[Discount (%)]]+0</f>
        <v>30</v>
      </c>
      <c r="H2965" s="6" t="s">
        <v>11510</v>
      </c>
      <c r="I2965" s="6">
        <f>ecommerce_dataset_updated[[#This Row],['[Price (Rs.)']]]*ecommerce_dataset_updated[[#This Row],['[Discount (%)']]]/100</f>
        <v>79.205999999999989</v>
      </c>
      <c r="J2965" s="6">
        <f>ecommerce_dataset_updated[[#This Row],[Final_Price(Rs.)]]+0</f>
        <v>184.81</v>
      </c>
      <c r="K2965" s="6">
        <f xml:space="preserve"> ecommerce_dataset_updated[[#This Row],['[Price (Rs.)']]]-ecommerce_dataset_updated[[#This Row],[Discount Amount _]]</f>
        <v>184.81399999999999</v>
      </c>
      <c r="L2965" t="s">
        <v>28</v>
      </c>
      <c r="M2965" t="s">
        <v>441</v>
      </c>
      <c r="N2965" s="4" t="s">
        <v>14049</v>
      </c>
      <c r="O2965" s="4" t="s">
        <v>14049</v>
      </c>
      <c r="P2965" s="4" t="s">
        <v>14079</v>
      </c>
      <c r="Q2965" s="5">
        <f>DATE(ecommerce_dataset_updated[[#This Row],[YYYY]],ecommerce_dataset_updated[[#This Row],[MM]],ecommerce_dataset_updated[[#This Row],[DD]])</f>
        <v>45607</v>
      </c>
      <c r="R2965" s="6" t="str">
        <f>TEXT(ecommerce_dataset_updated[[#This Row],['[Purchase_Date']]], "mmm")</f>
        <v>Nov</v>
      </c>
      <c r="S2965" s="6" t="str">
        <f>TEXT(ecommerce_dataset_updated[[#This Row],['[Purchase_Date']]], "ddd")</f>
        <v>Mon</v>
      </c>
      <c r="T2965" s="6">
        <f>ecommerce_dataset_updated[[#This Row],[Final_Price(Rs.) _]]-ecommerce_dataset_updated[[#This Row],['[Final_Price(Rs.)']]]</f>
        <v>3.9999999999906777E-3</v>
      </c>
      <c r="U2965" s="6" t="b">
        <f xml:space="preserve"> AND(ecommerce_dataset_updated[[#This Row],[Final_Price(Rs.) _]]=ecommerce_dataset_updated[[#This Row],['[Final_Price(Rs.)']]])</f>
        <v>0</v>
      </c>
      <c r="V2965" s="5"/>
    </row>
    <row r="2966" spans="1:22">
      <c r="A2966" t="s">
        <v>11511</v>
      </c>
      <c r="B2966" t="s">
        <v>11512</v>
      </c>
      <c r="C2966" t="s">
        <v>18</v>
      </c>
      <c r="D2966" s="9" t="s">
        <v>11513</v>
      </c>
      <c r="E2966" s="8">
        <f>ecommerce_dataset_updated[[#This Row],[Price (Rs.)]]+0</f>
        <v>438.82</v>
      </c>
      <c r="F2966" s="6" t="s">
        <v>47</v>
      </c>
      <c r="G2966" s="7">
        <f>ecommerce_dataset_updated[[#This Row],[Discount (%)]]+0</f>
        <v>50</v>
      </c>
      <c r="H2966" s="6" t="s">
        <v>11514</v>
      </c>
      <c r="I2966" s="6">
        <f>ecommerce_dataset_updated[[#This Row],['[Price (Rs.)']]]*ecommerce_dataset_updated[[#This Row],['[Discount (%)']]]/100</f>
        <v>219.41</v>
      </c>
      <c r="J2966" s="6">
        <f>ecommerce_dataset_updated[[#This Row],[Final_Price(Rs.)]]+0</f>
        <v>219.41</v>
      </c>
      <c r="K2966" s="6">
        <f xml:space="preserve"> ecommerce_dataset_updated[[#This Row],['[Price (Rs.)']]]-ecommerce_dataset_updated[[#This Row],[Discount Amount _]]</f>
        <v>219.41</v>
      </c>
      <c r="L2966" t="s">
        <v>35</v>
      </c>
      <c r="M2966" t="s">
        <v>608</v>
      </c>
      <c r="N2966" s="4" t="s">
        <v>14049</v>
      </c>
      <c r="O2966" s="4" t="s">
        <v>75</v>
      </c>
      <c r="P2966" s="4" t="s">
        <v>14079</v>
      </c>
      <c r="Q2966" s="5">
        <f>DATE(ecommerce_dataset_updated[[#This Row],[YYYY]],ecommerce_dataset_updated[[#This Row],[MM]],ecommerce_dataset_updated[[#This Row],[DD]])</f>
        <v>45576</v>
      </c>
      <c r="R2966" s="6" t="str">
        <f>TEXT(ecommerce_dataset_updated[[#This Row],['[Purchase_Date']]], "mmm")</f>
        <v>Oct</v>
      </c>
      <c r="S2966" s="6" t="str">
        <f>TEXT(ecommerce_dataset_updated[[#This Row],['[Purchase_Date']]], "ddd")</f>
        <v>Fri</v>
      </c>
      <c r="T2966" s="6">
        <f>ecommerce_dataset_updated[[#This Row],[Final_Price(Rs.) _]]-ecommerce_dataset_updated[[#This Row],['[Final_Price(Rs.)']]]</f>
        <v>0</v>
      </c>
      <c r="U2966" s="6" t="b">
        <f xml:space="preserve"> AND(ecommerce_dataset_updated[[#This Row],[Final_Price(Rs.) _]]=ecommerce_dataset_updated[[#This Row],['[Final_Price(Rs.)']]])</f>
        <v>1</v>
      </c>
      <c r="V2966" s="5"/>
    </row>
    <row r="2967" spans="1:22">
      <c r="A2967" t="s">
        <v>11515</v>
      </c>
      <c r="B2967" t="s">
        <v>11516</v>
      </c>
      <c r="C2967" t="s">
        <v>10</v>
      </c>
      <c r="D2967" s="9" t="s">
        <v>11517</v>
      </c>
      <c r="E2967" s="8">
        <f>ecommerce_dataset_updated[[#This Row],[Price (Rs.)]]+0</f>
        <v>287.83</v>
      </c>
      <c r="F2967" s="6" t="s">
        <v>154</v>
      </c>
      <c r="G2967" s="7">
        <f>ecommerce_dataset_updated[[#This Row],[Discount (%)]]+0</f>
        <v>30</v>
      </c>
      <c r="H2967" s="6" t="s">
        <v>11518</v>
      </c>
      <c r="I2967" s="6">
        <f>ecommerce_dataset_updated[[#This Row],['[Price (Rs.)']]]*ecommerce_dataset_updated[[#This Row],['[Discount (%)']]]/100</f>
        <v>86.34899999999999</v>
      </c>
      <c r="J2967" s="6">
        <f>ecommerce_dataset_updated[[#This Row],[Final_Price(Rs.)]]+0</f>
        <v>201.48</v>
      </c>
      <c r="K2967" s="6">
        <f xml:space="preserve"> ecommerce_dataset_updated[[#This Row],['[Price (Rs.)']]]-ecommerce_dataset_updated[[#This Row],[Discount Amount _]]</f>
        <v>201.48099999999999</v>
      </c>
      <c r="L2967" t="s">
        <v>120</v>
      </c>
      <c r="M2967" t="s">
        <v>2000</v>
      </c>
      <c r="N2967" s="4" t="s">
        <v>26</v>
      </c>
      <c r="O2967" s="4" t="s">
        <v>14067</v>
      </c>
      <c r="P2967" s="4" t="s">
        <v>14079</v>
      </c>
      <c r="Q2967" s="5">
        <f>DATE(ecommerce_dataset_updated[[#This Row],[YYYY]],ecommerce_dataset_updated[[#This Row],[MM]],ecommerce_dataset_updated[[#This Row],[DD]])</f>
        <v>45498</v>
      </c>
      <c r="R2967" s="6" t="str">
        <f>TEXT(ecommerce_dataset_updated[[#This Row],['[Purchase_Date']]], "mmm")</f>
        <v>Jul</v>
      </c>
      <c r="S2967" s="6" t="str">
        <f>TEXT(ecommerce_dataset_updated[[#This Row],['[Purchase_Date']]], "ddd")</f>
        <v>Thu</v>
      </c>
      <c r="T2967" s="6">
        <f>ecommerce_dataset_updated[[#This Row],[Final_Price(Rs.) _]]-ecommerce_dataset_updated[[#This Row],['[Final_Price(Rs.)']]]</f>
        <v>1.0000000000047748E-3</v>
      </c>
      <c r="U2967" s="6" t="b">
        <f xml:space="preserve"> AND(ecommerce_dataset_updated[[#This Row],[Final_Price(Rs.) _]]=ecommerce_dataset_updated[[#This Row],['[Final_Price(Rs.)']]])</f>
        <v>0</v>
      </c>
      <c r="V2967" s="5"/>
    </row>
    <row r="2968" spans="1:22">
      <c r="A2968" t="s">
        <v>11519</v>
      </c>
      <c r="B2968" t="s">
        <v>11520</v>
      </c>
      <c r="C2968" t="s">
        <v>114</v>
      </c>
      <c r="D2968" s="9" t="s">
        <v>11521</v>
      </c>
      <c r="E2968" s="8">
        <f>ecommerce_dataset_updated[[#This Row],[Price (Rs.)]]+0</f>
        <v>148.72999999999999</v>
      </c>
      <c r="F2968" s="6" t="s">
        <v>75</v>
      </c>
      <c r="G2968" s="7">
        <f>ecommerce_dataset_updated[[#This Row],[Discount (%)]]+0</f>
        <v>10</v>
      </c>
      <c r="H2968" s="6" t="s">
        <v>11522</v>
      </c>
      <c r="I2968" s="6">
        <f>ecommerce_dataset_updated[[#This Row],['[Price (Rs.)']]]*ecommerce_dataset_updated[[#This Row],['[Discount (%)']]]/100</f>
        <v>14.872999999999999</v>
      </c>
      <c r="J2968" s="6">
        <f>ecommerce_dataset_updated[[#This Row],[Final_Price(Rs.)]]+0</f>
        <v>133.86000000000001</v>
      </c>
      <c r="K2968" s="6">
        <f xml:space="preserve"> ecommerce_dataset_updated[[#This Row],['[Price (Rs.)']]]-ecommerce_dataset_updated[[#This Row],[Discount Amount _]]</f>
        <v>133.857</v>
      </c>
      <c r="L2968" t="s">
        <v>77</v>
      </c>
      <c r="M2968" t="s">
        <v>5415</v>
      </c>
      <c r="N2968" s="4" t="s">
        <v>14048</v>
      </c>
      <c r="O2968" s="4" t="s">
        <v>14067</v>
      </c>
      <c r="P2968" s="4" t="s">
        <v>14079</v>
      </c>
      <c r="Q2968" s="5">
        <f>DATE(ecommerce_dataset_updated[[#This Row],[YYYY]],ecommerce_dataset_updated[[#This Row],[MM]],ecommerce_dataset_updated[[#This Row],[DD]])</f>
        <v>45485</v>
      </c>
      <c r="R2968" s="6" t="str">
        <f>TEXT(ecommerce_dataset_updated[[#This Row],['[Purchase_Date']]], "mmm")</f>
        <v>Jul</v>
      </c>
      <c r="S2968" s="6" t="str">
        <f>TEXT(ecommerce_dataset_updated[[#This Row],['[Purchase_Date']]], "ddd")</f>
        <v>Fri</v>
      </c>
      <c r="T2968" s="6">
        <f>ecommerce_dataset_updated[[#This Row],[Final_Price(Rs.) _]]-ecommerce_dataset_updated[[#This Row],['[Final_Price(Rs.)']]]</f>
        <v>-3.0000000000143245E-3</v>
      </c>
      <c r="U2968" s="6" t="b">
        <f xml:space="preserve"> AND(ecommerce_dataset_updated[[#This Row],[Final_Price(Rs.) _]]=ecommerce_dataset_updated[[#This Row],['[Final_Price(Rs.)']]])</f>
        <v>0</v>
      </c>
      <c r="V2968" s="5"/>
    </row>
    <row r="2969" spans="1:22">
      <c r="A2969" t="s">
        <v>11523</v>
      </c>
      <c r="B2969" t="s">
        <v>11524</v>
      </c>
      <c r="C2969" t="s">
        <v>45</v>
      </c>
      <c r="D2969" s="9" t="s">
        <v>11525</v>
      </c>
      <c r="E2969" s="8">
        <f>ecommerce_dataset_updated[[#This Row],[Price (Rs.)]]+0</f>
        <v>311.38</v>
      </c>
      <c r="F2969" s="6" t="s">
        <v>12</v>
      </c>
      <c r="G2969" s="7">
        <f>ecommerce_dataset_updated[[#This Row],[Discount (%)]]+0</f>
        <v>15</v>
      </c>
      <c r="H2969" s="6" t="s">
        <v>11526</v>
      </c>
      <c r="I2969" s="6">
        <f>ecommerce_dataset_updated[[#This Row],['[Price (Rs.)']]]*ecommerce_dataset_updated[[#This Row],['[Discount (%)']]]/100</f>
        <v>46.707000000000001</v>
      </c>
      <c r="J2969" s="6">
        <f>ecommerce_dataset_updated[[#This Row],[Final_Price(Rs.)]]+0</f>
        <v>264.67</v>
      </c>
      <c r="K2969" s="6">
        <f xml:space="preserve"> ecommerce_dataset_updated[[#This Row],['[Price (Rs.)']]]-ecommerce_dataset_updated[[#This Row],[Discount Amount _]]</f>
        <v>264.673</v>
      </c>
      <c r="L2969" t="s">
        <v>120</v>
      </c>
      <c r="M2969" t="s">
        <v>329</v>
      </c>
      <c r="N2969" s="4" t="s">
        <v>14071</v>
      </c>
      <c r="O2969" s="4" t="s">
        <v>14067</v>
      </c>
      <c r="P2969" s="4" t="s">
        <v>14079</v>
      </c>
      <c r="Q2969" s="5">
        <f>DATE(ecommerce_dataset_updated[[#This Row],[YYYY]],ecommerce_dataset_updated[[#This Row],[MM]],ecommerce_dataset_updated[[#This Row],[DD]])</f>
        <v>45497</v>
      </c>
      <c r="R2969" s="6" t="str">
        <f>TEXT(ecommerce_dataset_updated[[#This Row],['[Purchase_Date']]], "mmm")</f>
        <v>Jul</v>
      </c>
      <c r="S2969" s="6" t="str">
        <f>TEXT(ecommerce_dataset_updated[[#This Row],['[Purchase_Date']]], "ddd")</f>
        <v>Wed</v>
      </c>
      <c r="T2969" s="6">
        <f>ecommerce_dataset_updated[[#This Row],[Final_Price(Rs.) _]]-ecommerce_dataset_updated[[#This Row],['[Final_Price(Rs.)']]]</f>
        <v>2.9999999999859028E-3</v>
      </c>
      <c r="U2969" s="6" t="b">
        <f xml:space="preserve"> AND(ecommerce_dataset_updated[[#This Row],[Final_Price(Rs.) _]]=ecommerce_dataset_updated[[#This Row],['[Final_Price(Rs.)']]])</f>
        <v>0</v>
      </c>
      <c r="V2969" s="5"/>
    </row>
    <row r="2970" spans="1:22">
      <c r="A2970" t="s">
        <v>11527</v>
      </c>
      <c r="B2970" t="s">
        <v>11528</v>
      </c>
      <c r="C2970" t="s">
        <v>114</v>
      </c>
      <c r="D2970" s="9" t="s">
        <v>11529</v>
      </c>
      <c r="E2970" s="8">
        <f>ecommerce_dataset_updated[[#This Row],[Price (Rs.)]]+0</f>
        <v>458.77</v>
      </c>
      <c r="F2970" s="6" t="s">
        <v>75</v>
      </c>
      <c r="G2970" s="7">
        <f>ecommerce_dataset_updated[[#This Row],[Discount (%)]]+0</f>
        <v>10</v>
      </c>
      <c r="H2970" s="6" t="s">
        <v>11530</v>
      </c>
      <c r="I2970" s="6">
        <f>ecommerce_dataset_updated[[#This Row],['[Price (Rs.)']]]*ecommerce_dataset_updated[[#This Row],['[Discount (%)']]]/100</f>
        <v>45.876999999999995</v>
      </c>
      <c r="J2970" s="6">
        <f>ecommerce_dataset_updated[[#This Row],[Final_Price(Rs.)]]+0</f>
        <v>412.89</v>
      </c>
      <c r="K2970" s="6">
        <f xml:space="preserve"> ecommerce_dataset_updated[[#This Row],['[Price (Rs.)']]]-ecommerce_dataset_updated[[#This Row],[Discount Amount _]]</f>
        <v>412.89299999999997</v>
      </c>
      <c r="L2970" t="s">
        <v>35</v>
      </c>
      <c r="M2970" t="s">
        <v>765</v>
      </c>
      <c r="N2970" s="4" t="s">
        <v>14063</v>
      </c>
      <c r="O2970" s="4" t="s">
        <v>14049</v>
      </c>
      <c r="P2970" s="4" t="s">
        <v>14079</v>
      </c>
      <c r="Q2970" s="5">
        <f>DATE(ecommerce_dataset_updated[[#This Row],[YYYY]],ecommerce_dataset_updated[[#This Row],[MM]],ecommerce_dataset_updated[[#This Row],[DD]])</f>
        <v>45613</v>
      </c>
      <c r="R2970" s="6" t="str">
        <f>TEXT(ecommerce_dataset_updated[[#This Row],['[Purchase_Date']]], "mmm")</f>
        <v>Nov</v>
      </c>
      <c r="S2970" s="6" t="str">
        <f>TEXT(ecommerce_dataset_updated[[#This Row],['[Purchase_Date']]], "ddd")</f>
        <v>Sun</v>
      </c>
      <c r="T2970" s="6">
        <f>ecommerce_dataset_updated[[#This Row],[Final_Price(Rs.) _]]-ecommerce_dataset_updated[[#This Row],['[Final_Price(Rs.)']]]</f>
        <v>2.9999999999859028E-3</v>
      </c>
      <c r="U2970" s="6" t="b">
        <f xml:space="preserve"> AND(ecommerce_dataset_updated[[#This Row],[Final_Price(Rs.) _]]=ecommerce_dataset_updated[[#This Row],['[Final_Price(Rs.)']]])</f>
        <v>0</v>
      </c>
      <c r="V2970" s="5"/>
    </row>
    <row r="2971" spans="1:22">
      <c r="A2971" t="s">
        <v>11531</v>
      </c>
      <c r="B2971" t="s">
        <v>11532</v>
      </c>
      <c r="C2971" t="s">
        <v>45</v>
      </c>
      <c r="D2971" s="9" t="s">
        <v>11533</v>
      </c>
      <c r="E2971" s="8">
        <f>ecommerce_dataset_updated[[#This Row],[Price (Rs.)]]+0</f>
        <v>89.74</v>
      </c>
      <c r="F2971" s="6" t="s">
        <v>154</v>
      </c>
      <c r="G2971" s="7">
        <f>ecommerce_dataset_updated[[#This Row],[Discount (%)]]+0</f>
        <v>30</v>
      </c>
      <c r="H2971" s="6" t="s">
        <v>11534</v>
      </c>
      <c r="I2971" s="6">
        <f>ecommerce_dataset_updated[[#This Row],['[Price (Rs.)']]]*ecommerce_dataset_updated[[#This Row],['[Discount (%)']]]/100</f>
        <v>26.921999999999997</v>
      </c>
      <c r="J2971" s="6">
        <f>ecommerce_dataset_updated[[#This Row],[Final_Price(Rs.)]]+0</f>
        <v>62.82</v>
      </c>
      <c r="K2971" s="6">
        <f xml:space="preserve"> ecommerce_dataset_updated[[#This Row],['[Price (Rs.)']]]-ecommerce_dataset_updated[[#This Row],[Discount Amount _]]</f>
        <v>62.817999999999998</v>
      </c>
      <c r="L2971" t="s">
        <v>35</v>
      </c>
      <c r="M2971" t="s">
        <v>71</v>
      </c>
      <c r="N2971" s="4" t="s">
        <v>14049</v>
      </c>
      <c r="O2971" s="4" t="s">
        <v>14052</v>
      </c>
      <c r="P2971" s="4" t="s">
        <v>14079</v>
      </c>
      <c r="Q2971" s="5">
        <f>DATE(ecommerce_dataset_updated[[#This Row],[YYYY]],ecommerce_dataset_updated[[#This Row],[MM]],ecommerce_dataset_updated[[#This Row],[DD]])</f>
        <v>45302</v>
      </c>
      <c r="R2971" s="6" t="str">
        <f>TEXT(ecommerce_dataset_updated[[#This Row],['[Purchase_Date']]], "mmm")</f>
        <v>Jan</v>
      </c>
      <c r="S2971" s="6" t="str">
        <f>TEXT(ecommerce_dataset_updated[[#This Row],['[Purchase_Date']]], "ddd")</f>
        <v>Thu</v>
      </c>
      <c r="T2971" s="6">
        <f>ecommerce_dataset_updated[[#This Row],[Final_Price(Rs.) _]]-ecommerce_dataset_updated[[#This Row],['[Final_Price(Rs.)']]]</f>
        <v>-2.0000000000024443E-3</v>
      </c>
      <c r="U2971" s="6" t="b">
        <f xml:space="preserve"> AND(ecommerce_dataset_updated[[#This Row],[Final_Price(Rs.) _]]=ecommerce_dataset_updated[[#This Row],['[Final_Price(Rs.)']]])</f>
        <v>0</v>
      </c>
      <c r="V2971" s="5"/>
    </row>
    <row r="2972" spans="1:22">
      <c r="A2972" t="s">
        <v>11535</v>
      </c>
      <c r="B2972" t="s">
        <v>11536</v>
      </c>
      <c r="C2972" t="s">
        <v>39</v>
      </c>
      <c r="D2972" s="9" t="s">
        <v>11537</v>
      </c>
      <c r="E2972" s="8">
        <f>ecommerce_dataset_updated[[#This Row],[Price (Rs.)]]+0</f>
        <v>286.91000000000003</v>
      </c>
      <c r="F2972" s="6" t="s">
        <v>47</v>
      </c>
      <c r="G2972" s="7">
        <f>ecommerce_dataset_updated[[#This Row],[Discount (%)]]+0</f>
        <v>50</v>
      </c>
      <c r="H2972" s="6" t="s">
        <v>11538</v>
      </c>
      <c r="I2972" s="6">
        <f>ecommerce_dataset_updated[[#This Row],['[Price (Rs.)']]]*ecommerce_dataset_updated[[#This Row],['[Discount (%)']]]/100</f>
        <v>143.45500000000001</v>
      </c>
      <c r="J2972" s="6">
        <f>ecommerce_dataset_updated[[#This Row],[Final_Price(Rs.)]]+0</f>
        <v>143.46</v>
      </c>
      <c r="K2972" s="6">
        <f xml:space="preserve"> ecommerce_dataset_updated[[#This Row],['[Price (Rs.)']]]-ecommerce_dataset_updated[[#This Row],[Discount Amount _]]</f>
        <v>143.45500000000001</v>
      </c>
      <c r="L2972" t="s">
        <v>35</v>
      </c>
      <c r="M2972" t="s">
        <v>29</v>
      </c>
      <c r="N2972" s="4" t="s">
        <v>14052</v>
      </c>
      <c r="O2972" s="4" t="s">
        <v>14050</v>
      </c>
      <c r="P2972" s="4" t="s">
        <v>14079</v>
      </c>
      <c r="Q2972" s="5">
        <f>DATE(ecommerce_dataset_updated[[#This Row],[YYYY]],ecommerce_dataset_updated[[#This Row],[MM]],ecommerce_dataset_updated[[#This Row],[DD]])</f>
        <v>45536</v>
      </c>
      <c r="R2972" s="6" t="str">
        <f>TEXT(ecommerce_dataset_updated[[#This Row],['[Purchase_Date']]], "mmm")</f>
        <v>Sep</v>
      </c>
      <c r="S2972" s="6" t="str">
        <f>TEXT(ecommerce_dataset_updated[[#This Row],['[Purchase_Date']]], "ddd")</f>
        <v>Sun</v>
      </c>
      <c r="T2972" s="6">
        <f>ecommerce_dataset_updated[[#This Row],[Final_Price(Rs.) _]]-ecommerce_dataset_updated[[#This Row],['[Final_Price(Rs.)']]]</f>
        <v>-4.9999999999954525E-3</v>
      </c>
      <c r="U2972" s="6" t="b">
        <f xml:space="preserve"> AND(ecommerce_dataset_updated[[#This Row],[Final_Price(Rs.) _]]=ecommerce_dataset_updated[[#This Row],['[Final_Price(Rs.)']]])</f>
        <v>0</v>
      </c>
      <c r="V2972" s="5"/>
    </row>
    <row r="2973" spans="1:22">
      <c r="A2973" t="s">
        <v>11539</v>
      </c>
      <c r="B2973" t="s">
        <v>11540</v>
      </c>
      <c r="C2973" t="s">
        <v>10</v>
      </c>
      <c r="D2973" s="9" t="s">
        <v>11541</v>
      </c>
      <c r="E2973" s="8">
        <f>ecommerce_dataset_updated[[#This Row],[Price (Rs.)]]+0</f>
        <v>413.43</v>
      </c>
      <c r="F2973" s="6" t="s">
        <v>53</v>
      </c>
      <c r="G2973" s="7">
        <f>ecommerce_dataset_updated[[#This Row],[Discount (%)]]+0</f>
        <v>5</v>
      </c>
      <c r="H2973" s="6" t="s">
        <v>11542</v>
      </c>
      <c r="I2973" s="6">
        <f>ecommerce_dataset_updated[[#This Row],['[Price (Rs.)']]]*ecommerce_dataset_updated[[#This Row],['[Discount (%)']]]/100</f>
        <v>20.671500000000002</v>
      </c>
      <c r="J2973" s="6">
        <f>ecommerce_dataset_updated[[#This Row],[Final_Price(Rs.)]]+0</f>
        <v>392.76</v>
      </c>
      <c r="K2973" s="6">
        <f xml:space="preserve"> ecommerce_dataset_updated[[#This Row],['[Price (Rs.)']]]-ecommerce_dataset_updated[[#This Row],[Discount Amount _]]</f>
        <v>392.75850000000003</v>
      </c>
      <c r="L2973" t="s">
        <v>120</v>
      </c>
      <c r="M2973" t="s">
        <v>1909</v>
      </c>
      <c r="N2973" s="4" t="s">
        <v>14065</v>
      </c>
      <c r="O2973" s="4" t="s">
        <v>14051</v>
      </c>
      <c r="P2973" s="4" t="s">
        <v>14079</v>
      </c>
      <c r="Q2973" s="5">
        <f>DATE(ecommerce_dataset_updated[[#This Row],[YYYY]],ecommerce_dataset_updated[[#This Row],[MM]],ecommerce_dataset_updated[[#This Row],[DD]])</f>
        <v>45345</v>
      </c>
      <c r="R2973" s="6" t="str">
        <f>TEXT(ecommerce_dataset_updated[[#This Row],['[Purchase_Date']]], "mmm")</f>
        <v>Feb</v>
      </c>
      <c r="S2973" s="6" t="str">
        <f>TEXT(ecommerce_dataset_updated[[#This Row],['[Purchase_Date']]], "ddd")</f>
        <v>Fri</v>
      </c>
      <c r="T2973" s="6">
        <f>ecommerce_dataset_updated[[#This Row],[Final_Price(Rs.) _]]-ecommerce_dataset_updated[[#This Row],['[Final_Price(Rs.)']]]</f>
        <v>-1.4999999999645297E-3</v>
      </c>
      <c r="U2973" s="6" t="b">
        <f xml:space="preserve"> AND(ecommerce_dataset_updated[[#This Row],[Final_Price(Rs.) _]]=ecommerce_dataset_updated[[#This Row],['[Final_Price(Rs.)']]])</f>
        <v>0</v>
      </c>
      <c r="V2973" s="5"/>
    </row>
    <row r="2974" spans="1:22">
      <c r="A2974" t="s">
        <v>11543</v>
      </c>
      <c r="B2974" t="s">
        <v>11544</v>
      </c>
      <c r="C2974" t="s">
        <v>32</v>
      </c>
      <c r="D2974" s="9" t="s">
        <v>1215</v>
      </c>
      <c r="E2974" s="8">
        <f>ecommerce_dataset_updated[[#This Row],[Price (Rs.)]]+0</f>
        <v>49.61</v>
      </c>
      <c r="F2974" s="6" t="s">
        <v>75</v>
      </c>
      <c r="G2974" s="7">
        <f>ecommerce_dataset_updated[[#This Row],[Discount (%)]]+0</f>
        <v>10</v>
      </c>
      <c r="H2974" s="6" t="s">
        <v>11545</v>
      </c>
      <c r="I2974" s="6">
        <f>ecommerce_dataset_updated[[#This Row],['[Price (Rs.)']]]*ecommerce_dataset_updated[[#This Row],['[Discount (%)']]]/100</f>
        <v>4.9610000000000003</v>
      </c>
      <c r="J2974" s="6">
        <f>ecommerce_dataset_updated[[#This Row],[Final_Price(Rs.)]]+0</f>
        <v>44.65</v>
      </c>
      <c r="K2974" s="6">
        <f xml:space="preserve"> ecommerce_dataset_updated[[#This Row],['[Price (Rs.)']]]-ecommerce_dataset_updated[[#This Row],[Discount Amount _]]</f>
        <v>44.649000000000001</v>
      </c>
      <c r="L2974" t="s">
        <v>14</v>
      </c>
      <c r="M2974" t="s">
        <v>161</v>
      </c>
      <c r="N2974" s="4" t="s">
        <v>14062</v>
      </c>
      <c r="O2974" s="4" t="s">
        <v>14055</v>
      </c>
      <c r="P2974" s="4" t="s">
        <v>14079</v>
      </c>
      <c r="Q2974" s="5">
        <f>DATE(ecommerce_dataset_updated[[#This Row],[YYYY]],ecommerce_dataset_updated[[#This Row],[MM]],ecommerce_dataset_updated[[#This Row],[DD]])</f>
        <v>45510</v>
      </c>
      <c r="R2974" s="6" t="str">
        <f>TEXT(ecommerce_dataset_updated[[#This Row],['[Purchase_Date']]], "mmm")</f>
        <v>Aug</v>
      </c>
      <c r="S2974" s="6" t="str">
        <f>TEXT(ecommerce_dataset_updated[[#This Row],['[Purchase_Date']]], "ddd")</f>
        <v>Tue</v>
      </c>
      <c r="T2974" s="6">
        <f>ecommerce_dataset_updated[[#This Row],[Final_Price(Rs.) _]]-ecommerce_dataset_updated[[#This Row],['[Final_Price(Rs.)']]]</f>
        <v>-9.9999999999766942E-4</v>
      </c>
      <c r="U2974" s="6" t="b">
        <f xml:space="preserve"> AND(ecommerce_dataset_updated[[#This Row],[Final_Price(Rs.) _]]=ecommerce_dataset_updated[[#This Row],['[Final_Price(Rs.)']]])</f>
        <v>0</v>
      </c>
      <c r="V2974" s="5"/>
    </row>
    <row r="2975" spans="1:22">
      <c r="A2975" t="s">
        <v>11546</v>
      </c>
      <c r="B2975" t="s">
        <v>11547</v>
      </c>
      <c r="C2975" t="s">
        <v>45</v>
      </c>
      <c r="D2975" s="9" t="s">
        <v>11548</v>
      </c>
      <c r="E2975" s="8">
        <f>ecommerce_dataset_updated[[#This Row],[Price (Rs.)]]+0</f>
        <v>474.78</v>
      </c>
      <c r="F2975" s="6" t="s">
        <v>154</v>
      </c>
      <c r="G2975" s="7">
        <f>ecommerce_dataset_updated[[#This Row],[Discount (%)]]+0</f>
        <v>30</v>
      </c>
      <c r="H2975" s="6" t="s">
        <v>11549</v>
      </c>
      <c r="I2975" s="6">
        <f>ecommerce_dataset_updated[[#This Row],['[Price (Rs.)']]]*ecommerce_dataset_updated[[#This Row],['[Discount (%)']]]/100</f>
        <v>142.434</v>
      </c>
      <c r="J2975" s="6">
        <f>ecommerce_dataset_updated[[#This Row],[Final_Price(Rs.)]]+0</f>
        <v>332.35</v>
      </c>
      <c r="K2975" s="6">
        <f xml:space="preserve"> ecommerce_dataset_updated[[#This Row],['[Price (Rs.)']]]-ecommerce_dataset_updated[[#This Row],[Discount Amount _]]</f>
        <v>332.346</v>
      </c>
      <c r="L2975" t="s">
        <v>35</v>
      </c>
      <c r="M2975" t="s">
        <v>3132</v>
      </c>
      <c r="N2975" s="4" t="s">
        <v>14056</v>
      </c>
      <c r="O2975" s="4" t="s">
        <v>75</v>
      </c>
      <c r="P2975" s="4" t="s">
        <v>14079</v>
      </c>
      <c r="Q2975" s="5">
        <f>DATE(ecommerce_dataset_updated[[#This Row],[YYYY]],ecommerce_dataset_updated[[#This Row],[MM]],ecommerce_dataset_updated[[#This Row],[DD]])</f>
        <v>45593</v>
      </c>
      <c r="R2975" s="6" t="str">
        <f>TEXT(ecommerce_dataset_updated[[#This Row],['[Purchase_Date']]], "mmm")</f>
        <v>Oct</v>
      </c>
      <c r="S2975" s="6" t="str">
        <f>TEXT(ecommerce_dataset_updated[[#This Row],['[Purchase_Date']]], "ddd")</f>
        <v>Mon</v>
      </c>
      <c r="T2975" s="6">
        <f>ecommerce_dataset_updated[[#This Row],[Final_Price(Rs.) _]]-ecommerce_dataset_updated[[#This Row],['[Final_Price(Rs.)']]]</f>
        <v>-4.0000000000190994E-3</v>
      </c>
      <c r="U2975" s="6" t="b">
        <f xml:space="preserve"> AND(ecommerce_dataset_updated[[#This Row],[Final_Price(Rs.) _]]=ecommerce_dataset_updated[[#This Row],['[Final_Price(Rs.)']]])</f>
        <v>0</v>
      </c>
      <c r="V2975" s="5"/>
    </row>
    <row r="2976" spans="1:22">
      <c r="A2976" t="s">
        <v>11550</v>
      </c>
      <c r="B2976" t="s">
        <v>11551</v>
      </c>
      <c r="C2976" t="s">
        <v>32</v>
      </c>
      <c r="D2976" s="9" t="s">
        <v>9306</v>
      </c>
      <c r="E2976" s="8">
        <f>ecommerce_dataset_updated[[#This Row],[Price (Rs.)]]+0</f>
        <v>176.59</v>
      </c>
      <c r="F2976" s="6" t="s">
        <v>20</v>
      </c>
      <c r="G2976" s="7">
        <f>ecommerce_dataset_updated[[#This Row],[Discount (%)]]+0</f>
        <v>20</v>
      </c>
      <c r="H2976" s="6" t="s">
        <v>11552</v>
      </c>
      <c r="I2976" s="6">
        <f>ecommerce_dataset_updated[[#This Row],['[Price (Rs.)']]]*ecommerce_dataset_updated[[#This Row],['[Discount (%)']]]/100</f>
        <v>35.318000000000005</v>
      </c>
      <c r="J2976" s="6">
        <f>ecommerce_dataset_updated[[#This Row],[Final_Price(Rs.)]]+0</f>
        <v>141.27000000000001</v>
      </c>
      <c r="K2976" s="6">
        <f xml:space="preserve"> ecommerce_dataset_updated[[#This Row],['[Price (Rs.)']]]-ecommerce_dataset_updated[[#This Row],[Discount Amount _]]</f>
        <v>141.27199999999999</v>
      </c>
      <c r="L2976" t="s">
        <v>77</v>
      </c>
      <c r="M2976" t="s">
        <v>1024</v>
      </c>
      <c r="N2976" s="4" t="s">
        <v>14053</v>
      </c>
      <c r="O2976" s="4" t="s">
        <v>14062</v>
      </c>
      <c r="P2976" s="4" t="s">
        <v>14079</v>
      </c>
      <c r="Q2976" s="5">
        <f>DATE(ecommerce_dataset_updated[[#This Row],[YYYY]],ecommerce_dataset_updated[[#This Row],[MM]],ecommerce_dataset_updated[[#This Row],[DD]])</f>
        <v>45447</v>
      </c>
      <c r="R2976" s="6" t="str">
        <f>TEXT(ecommerce_dataset_updated[[#This Row],['[Purchase_Date']]], "mmm")</f>
        <v>Jun</v>
      </c>
      <c r="S2976" s="6" t="str">
        <f>TEXT(ecommerce_dataset_updated[[#This Row],['[Purchase_Date']]], "ddd")</f>
        <v>Tue</v>
      </c>
      <c r="T2976" s="6">
        <f>ecommerce_dataset_updated[[#This Row],[Final_Price(Rs.) _]]-ecommerce_dataset_updated[[#This Row],['[Final_Price(Rs.)']]]</f>
        <v>1.999999999981128E-3</v>
      </c>
      <c r="U2976" s="6" t="b">
        <f xml:space="preserve"> AND(ecommerce_dataset_updated[[#This Row],[Final_Price(Rs.) _]]=ecommerce_dataset_updated[[#This Row],['[Final_Price(Rs.)']]])</f>
        <v>0</v>
      </c>
      <c r="V2976" s="5"/>
    </row>
    <row r="2977" spans="1:22">
      <c r="A2977" t="s">
        <v>11553</v>
      </c>
      <c r="B2977" t="s">
        <v>11554</v>
      </c>
      <c r="C2977" t="s">
        <v>18</v>
      </c>
      <c r="D2977" s="9" t="s">
        <v>11555</v>
      </c>
      <c r="E2977" s="8">
        <f>ecommerce_dataset_updated[[#This Row],[Price (Rs.)]]+0</f>
        <v>185.03</v>
      </c>
      <c r="F2977" s="6" t="s">
        <v>154</v>
      </c>
      <c r="G2977" s="7">
        <f>ecommerce_dataset_updated[[#This Row],[Discount (%)]]+0</f>
        <v>30</v>
      </c>
      <c r="H2977" s="6" t="s">
        <v>2929</v>
      </c>
      <c r="I2977" s="6">
        <f>ecommerce_dataset_updated[[#This Row],['[Price (Rs.)']]]*ecommerce_dataset_updated[[#This Row],['[Discount (%)']]]/100</f>
        <v>55.508999999999993</v>
      </c>
      <c r="J2977" s="6">
        <f>ecommerce_dataset_updated[[#This Row],[Final_Price(Rs.)]]+0</f>
        <v>129.52000000000001</v>
      </c>
      <c r="K2977" s="6">
        <f xml:space="preserve"> ecommerce_dataset_updated[[#This Row],['[Price (Rs.)']]]-ecommerce_dataset_updated[[#This Row],[Discount Amount _]]</f>
        <v>129.52100000000002</v>
      </c>
      <c r="L2977" t="s">
        <v>28</v>
      </c>
      <c r="M2977" t="s">
        <v>3542</v>
      </c>
      <c r="N2977" s="4" t="s">
        <v>26</v>
      </c>
      <c r="O2977" s="4" t="s">
        <v>14053</v>
      </c>
      <c r="P2977" s="4" t="s">
        <v>14079</v>
      </c>
      <c r="Q2977" s="5">
        <f>DATE(ecommerce_dataset_updated[[#This Row],[YYYY]],ecommerce_dataset_updated[[#This Row],[MM]],ecommerce_dataset_updated[[#This Row],[DD]])</f>
        <v>45407</v>
      </c>
      <c r="R2977" s="6" t="str">
        <f>TEXT(ecommerce_dataset_updated[[#This Row],['[Purchase_Date']]], "mmm")</f>
        <v>Apr</v>
      </c>
      <c r="S2977" s="6" t="str">
        <f>TEXT(ecommerce_dataset_updated[[#This Row],['[Purchase_Date']]], "ddd")</f>
        <v>Thu</v>
      </c>
      <c r="T2977" s="6">
        <f>ecommerce_dataset_updated[[#This Row],[Final_Price(Rs.) _]]-ecommerce_dataset_updated[[#This Row],['[Final_Price(Rs.)']]]</f>
        <v>1.0000000000047748E-3</v>
      </c>
      <c r="U2977" s="6" t="b">
        <f xml:space="preserve"> AND(ecommerce_dataset_updated[[#This Row],[Final_Price(Rs.) _]]=ecommerce_dataset_updated[[#This Row],['[Final_Price(Rs.)']]])</f>
        <v>0</v>
      </c>
      <c r="V2977" s="5"/>
    </row>
    <row r="2978" spans="1:22">
      <c r="A2978" t="s">
        <v>11556</v>
      </c>
      <c r="B2978" t="s">
        <v>11557</v>
      </c>
      <c r="C2978" t="s">
        <v>32</v>
      </c>
      <c r="D2978" s="9" t="s">
        <v>11558</v>
      </c>
      <c r="E2978" s="8">
        <f>ecommerce_dataset_updated[[#This Row],[Price (Rs.)]]+0</f>
        <v>291.52999999999997</v>
      </c>
      <c r="F2978" s="6" t="s">
        <v>107</v>
      </c>
      <c r="G2978" s="7">
        <f>ecommerce_dataset_updated[[#This Row],[Discount (%)]]+0</f>
        <v>0</v>
      </c>
      <c r="H2978" s="6" t="s">
        <v>11558</v>
      </c>
      <c r="I2978" s="6">
        <f>ecommerce_dataset_updated[[#This Row],['[Price (Rs.)']]]*ecommerce_dataset_updated[[#This Row],['[Discount (%)']]]/100</f>
        <v>0</v>
      </c>
      <c r="J2978" s="6">
        <f>ecommerce_dataset_updated[[#This Row],[Final_Price(Rs.)]]+0</f>
        <v>291.52999999999997</v>
      </c>
      <c r="K2978" s="6">
        <f xml:space="preserve"> ecommerce_dataset_updated[[#This Row],['[Price (Rs.)']]]-ecommerce_dataset_updated[[#This Row],[Discount Amount _]]</f>
        <v>291.52999999999997</v>
      </c>
      <c r="L2978" t="s">
        <v>77</v>
      </c>
      <c r="M2978" t="s">
        <v>1024</v>
      </c>
      <c r="N2978" s="4" t="s">
        <v>14053</v>
      </c>
      <c r="O2978" s="4" t="s">
        <v>14062</v>
      </c>
      <c r="P2978" s="4" t="s">
        <v>14079</v>
      </c>
      <c r="Q2978" s="5">
        <f>DATE(ecommerce_dataset_updated[[#This Row],[YYYY]],ecommerce_dataset_updated[[#This Row],[MM]],ecommerce_dataset_updated[[#This Row],[DD]])</f>
        <v>45447</v>
      </c>
      <c r="R2978" s="6" t="str">
        <f>TEXT(ecommerce_dataset_updated[[#This Row],['[Purchase_Date']]], "mmm")</f>
        <v>Jun</v>
      </c>
      <c r="S2978" s="6" t="str">
        <f>TEXT(ecommerce_dataset_updated[[#This Row],['[Purchase_Date']]], "ddd")</f>
        <v>Tue</v>
      </c>
      <c r="T2978" s="6">
        <f>ecommerce_dataset_updated[[#This Row],[Final_Price(Rs.) _]]-ecommerce_dataset_updated[[#This Row],['[Final_Price(Rs.)']]]</f>
        <v>0</v>
      </c>
      <c r="U2978" s="6" t="b">
        <f xml:space="preserve"> AND(ecommerce_dataset_updated[[#This Row],[Final_Price(Rs.) _]]=ecommerce_dataset_updated[[#This Row],['[Final_Price(Rs.)']]])</f>
        <v>1</v>
      </c>
      <c r="V2978" s="5"/>
    </row>
    <row r="2979" spans="1:22">
      <c r="A2979" t="s">
        <v>11559</v>
      </c>
      <c r="B2979" t="s">
        <v>11560</v>
      </c>
      <c r="C2979" t="s">
        <v>45</v>
      </c>
      <c r="D2979" s="9" t="s">
        <v>11561</v>
      </c>
      <c r="E2979" s="8">
        <f>ecommerce_dataset_updated[[#This Row],[Price (Rs.)]]+0</f>
        <v>222.4</v>
      </c>
      <c r="F2979" s="6" t="s">
        <v>20</v>
      </c>
      <c r="G2979" s="7">
        <f>ecommerce_dataset_updated[[#This Row],[Discount (%)]]+0</f>
        <v>20</v>
      </c>
      <c r="H2979" s="6" t="s">
        <v>11562</v>
      </c>
      <c r="I2979" s="6">
        <f>ecommerce_dataset_updated[[#This Row],['[Price (Rs.)']]]*ecommerce_dataset_updated[[#This Row],['[Discount (%)']]]/100</f>
        <v>44.48</v>
      </c>
      <c r="J2979" s="6">
        <f>ecommerce_dataset_updated[[#This Row],[Final_Price(Rs.)]]+0</f>
        <v>177.92</v>
      </c>
      <c r="K2979" s="6">
        <f xml:space="preserve"> ecommerce_dataset_updated[[#This Row],['[Price (Rs.)']]]-ecommerce_dataset_updated[[#This Row],[Discount Amount _]]</f>
        <v>177.92000000000002</v>
      </c>
      <c r="L2979" t="s">
        <v>120</v>
      </c>
      <c r="M2979" t="s">
        <v>927</v>
      </c>
      <c r="N2979" s="4" t="s">
        <v>14064</v>
      </c>
      <c r="O2979" s="4" t="s">
        <v>14049</v>
      </c>
      <c r="P2979" s="4" t="s">
        <v>14079</v>
      </c>
      <c r="Q2979" s="5">
        <f>DATE(ecommerce_dataset_updated[[#This Row],[YYYY]],ecommerce_dataset_updated[[#This Row],[MM]],ecommerce_dataset_updated[[#This Row],[DD]])</f>
        <v>45609</v>
      </c>
      <c r="R2979" s="6" t="str">
        <f>TEXT(ecommerce_dataset_updated[[#This Row],['[Purchase_Date']]], "mmm")</f>
        <v>Nov</v>
      </c>
      <c r="S2979" s="6" t="str">
        <f>TEXT(ecommerce_dataset_updated[[#This Row],['[Purchase_Date']]], "ddd")</f>
        <v>Wed</v>
      </c>
      <c r="T2979" s="6">
        <f>ecommerce_dataset_updated[[#This Row],[Final_Price(Rs.) _]]-ecommerce_dataset_updated[[#This Row],['[Final_Price(Rs.)']]]</f>
        <v>0</v>
      </c>
      <c r="U2979" s="6" t="b">
        <f xml:space="preserve"> AND(ecommerce_dataset_updated[[#This Row],[Final_Price(Rs.) _]]=ecommerce_dataset_updated[[#This Row],['[Final_Price(Rs.)']]])</f>
        <v>1</v>
      </c>
      <c r="V2979" s="5"/>
    </row>
    <row r="2980" spans="1:22">
      <c r="A2980" t="s">
        <v>11563</v>
      </c>
      <c r="B2980" t="s">
        <v>11564</v>
      </c>
      <c r="C2980" t="s">
        <v>10</v>
      </c>
      <c r="D2980" s="9" t="s">
        <v>11565</v>
      </c>
      <c r="E2980" s="8">
        <f>ecommerce_dataset_updated[[#This Row],[Price (Rs.)]]+0</f>
        <v>490.62</v>
      </c>
      <c r="F2980" s="6" t="s">
        <v>20</v>
      </c>
      <c r="G2980" s="7">
        <f>ecommerce_dataset_updated[[#This Row],[Discount (%)]]+0</f>
        <v>20</v>
      </c>
      <c r="H2980" s="6" t="s">
        <v>11566</v>
      </c>
      <c r="I2980" s="6">
        <f>ecommerce_dataset_updated[[#This Row],['[Price (Rs.)']]]*ecommerce_dataset_updated[[#This Row],['[Discount (%)']]]/100</f>
        <v>98.123999999999995</v>
      </c>
      <c r="J2980" s="6">
        <f>ecommerce_dataset_updated[[#This Row],[Final_Price(Rs.)]]+0</f>
        <v>392.5</v>
      </c>
      <c r="K2980" s="6">
        <f xml:space="preserve"> ecommerce_dataset_updated[[#This Row],['[Price (Rs.)']]]-ecommerce_dataset_updated[[#This Row],[Discount Amount _]]</f>
        <v>392.49599999999998</v>
      </c>
      <c r="L2980" t="s">
        <v>35</v>
      </c>
      <c r="M2980" t="s">
        <v>747</v>
      </c>
      <c r="N2980" s="4" t="s">
        <v>14050</v>
      </c>
      <c r="O2980" s="4" t="s">
        <v>14062</v>
      </c>
      <c r="P2980" s="4" t="s">
        <v>14079</v>
      </c>
      <c r="Q2980" s="5">
        <f>DATE(ecommerce_dataset_updated[[#This Row],[YYYY]],ecommerce_dataset_updated[[#This Row],[MM]],ecommerce_dataset_updated[[#This Row],[DD]])</f>
        <v>45452</v>
      </c>
      <c r="R2980" s="6" t="str">
        <f>TEXT(ecommerce_dataset_updated[[#This Row],['[Purchase_Date']]], "mmm")</f>
        <v>Jun</v>
      </c>
      <c r="S2980" s="6" t="str">
        <f>TEXT(ecommerce_dataset_updated[[#This Row],['[Purchase_Date']]], "ddd")</f>
        <v>Sun</v>
      </c>
      <c r="T2980" s="6">
        <f>ecommerce_dataset_updated[[#This Row],[Final_Price(Rs.) _]]-ecommerce_dataset_updated[[#This Row],['[Final_Price(Rs.)']]]</f>
        <v>-4.0000000000190994E-3</v>
      </c>
      <c r="U2980" s="6" t="b">
        <f xml:space="preserve"> AND(ecommerce_dataset_updated[[#This Row],[Final_Price(Rs.) _]]=ecommerce_dataset_updated[[#This Row],['[Final_Price(Rs.)']]])</f>
        <v>0</v>
      </c>
      <c r="V2980" s="5"/>
    </row>
    <row r="2981" spans="1:22">
      <c r="A2981" t="s">
        <v>11567</v>
      </c>
      <c r="B2981" t="s">
        <v>11568</v>
      </c>
      <c r="C2981" t="s">
        <v>45</v>
      </c>
      <c r="D2981" s="9" t="s">
        <v>11569</v>
      </c>
      <c r="E2981" s="8">
        <f>ecommerce_dataset_updated[[#This Row],[Price (Rs.)]]+0</f>
        <v>182.37</v>
      </c>
      <c r="F2981" s="6" t="s">
        <v>20</v>
      </c>
      <c r="G2981" s="7">
        <f>ecommerce_dataset_updated[[#This Row],[Discount (%)]]+0</f>
        <v>20</v>
      </c>
      <c r="H2981" s="6" t="s">
        <v>11570</v>
      </c>
      <c r="I2981" s="6">
        <f>ecommerce_dataset_updated[[#This Row],['[Price (Rs.)']]]*ecommerce_dataset_updated[[#This Row],['[Discount (%)']]]/100</f>
        <v>36.474000000000004</v>
      </c>
      <c r="J2981" s="6">
        <f>ecommerce_dataset_updated[[#This Row],[Final_Price(Rs.)]]+0</f>
        <v>145.9</v>
      </c>
      <c r="K2981" s="6">
        <f xml:space="preserve"> ecommerce_dataset_updated[[#This Row],['[Price (Rs.)']]]-ecommerce_dataset_updated[[#This Row],[Discount Amount _]]</f>
        <v>145.89600000000002</v>
      </c>
      <c r="L2981" t="s">
        <v>77</v>
      </c>
      <c r="M2981" t="s">
        <v>116</v>
      </c>
      <c r="N2981" s="4" t="s">
        <v>14064</v>
      </c>
      <c r="O2981" s="4" t="s">
        <v>14062</v>
      </c>
      <c r="P2981" s="4" t="s">
        <v>14079</v>
      </c>
      <c r="Q2981" s="5">
        <f>DATE(ecommerce_dataset_updated[[#This Row],[YYYY]],ecommerce_dataset_updated[[#This Row],[MM]],ecommerce_dataset_updated[[#This Row],[DD]])</f>
        <v>45456</v>
      </c>
      <c r="R2981" s="6" t="str">
        <f>TEXT(ecommerce_dataset_updated[[#This Row],['[Purchase_Date']]], "mmm")</f>
        <v>Jun</v>
      </c>
      <c r="S2981" s="6" t="str">
        <f>TEXT(ecommerce_dataset_updated[[#This Row],['[Purchase_Date']]], "ddd")</f>
        <v>Thu</v>
      </c>
      <c r="T2981" s="6">
        <f>ecommerce_dataset_updated[[#This Row],[Final_Price(Rs.) _]]-ecommerce_dataset_updated[[#This Row],['[Final_Price(Rs.)']]]</f>
        <v>-3.9999999999906777E-3</v>
      </c>
      <c r="U2981" s="6" t="b">
        <f xml:space="preserve"> AND(ecommerce_dataset_updated[[#This Row],[Final_Price(Rs.) _]]=ecommerce_dataset_updated[[#This Row],['[Final_Price(Rs.)']]])</f>
        <v>0</v>
      </c>
      <c r="V2981" s="5"/>
    </row>
    <row r="2982" spans="1:22">
      <c r="A2982" t="s">
        <v>11571</v>
      </c>
      <c r="B2982" t="s">
        <v>11572</v>
      </c>
      <c r="C2982" t="s">
        <v>114</v>
      </c>
      <c r="D2982" s="9" t="s">
        <v>11573</v>
      </c>
      <c r="E2982" s="8">
        <f>ecommerce_dataset_updated[[#This Row],[Price (Rs.)]]+0</f>
        <v>149.07</v>
      </c>
      <c r="F2982" s="6" t="s">
        <v>26</v>
      </c>
      <c r="G2982" s="7">
        <f>ecommerce_dataset_updated[[#This Row],[Discount (%)]]+0</f>
        <v>25</v>
      </c>
      <c r="H2982" s="6" t="s">
        <v>11574</v>
      </c>
      <c r="I2982" s="6">
        <f>ecommerce_dataset_updated[[#This Row],['[Price (Rs.)']]]*ecommerce_dataset_updated[[#This Row],['[Discount (%)']]]/100</f>
        <v>37.267499999999998</v>
      </c>
      <c r="J2982" s="6">
        <f>ecommerce_dataset_updated[[#This Row],[Final_Price(Rs.)]]+0</f>
        <v>111.8</v>
      </c>
      <c r="K2982" s="6">
        <f xml:space="preserve"> ecommerce_dataset_updated[[#This Row],['[Price (Rs.)']]]-ecommerce_dataset_updated[[#This Row],[Discount Amount _]]</f>
        <v>111.80249999999999</v>
      </c>
      <c r="L2982" t="s">
        <v>28</v>
      </c>
      <c r="M2982" t="s">
        <v>1889</v>
      </c>
      <c r="N2982" s="4" t="s">
        <v>14064</v>
      </c>
      <c r="O2982" s="4" t="s">
        <v>14052</v>
      </c>
      <c r="P2982" s="4" t="s">
        <v>14079</v>
      </c>
      <c r="Q2982" s="5">
        <f>DATE(ecommerce_dataset_updated[[#This Row],[YYYY]],ecommerce_dataset_updated[[#This Row],[MM]],ecommerce_dataset_updated[[#This Row],[DD]])</f>
        <v>45304</v>
      </c>
      <c r="R2982" s="6" t="str">
        <f>TEXT(ecommerce_dataset_updated[[#This Row],['[Purchase_Date']]], "mmm")</f>
        <v>Jan</v>
      </c>
      <c r="S2982" s="6" t="str">
        <f>TEXT(ecommerce_dataset_updated[[#This Row],['[Purchase_Date']]], "ddd")</f>
        <v>Sat</v>
      </c>
      <c r="T2982" s="6">
        <f>ecommerce_dataset_updated[[#This Row],[Final_Price(Rs.) _]]-ecommerce_dataset_updated[[#This Row],['[Final_Price(Rs.)']]]</f>
        <v>2.4999999999977263E-3</v>
      </c>
      <c r="U2982" s="6" t="b">
        <f xml:space="preserve"> AND(ecommerce_dataset_updated[[#This Row],[Final_Price(Rs.) _]]=ecommerce_dataset_updated[[#This Row],['[Final_Price(Rs.)']]])</f>
        <v>0</v>
      </c>
      <c r="V2982" s="5"/>
    </row>
    <row r="2983" spans="1:22">
      <c r="A2983" t="s">
        <v>11575</v>
      </c>
      <c r="B2983" t="s">
        <v>11576</v>
      </c>
      <c r="C2983" t="s">
        <v>114</v>
      </c>
      <c r="D2983" s="9" t="s">
        <v>9480</v>
      </c>
      <c r="E2983" s="8">
        <f>ecommerce_dataset_updated[[#This Row],[Price (Rs.)]]+0</f>
        <v>222.07</v>
      </c>
      <c r="F2983" s="6" t="s">
        <v>75</v>
      </c>
      <c r="G2983" s="7">
        <f>ecommerce_dataset_updated[[#This Row],[Discount (%)]]+0</f>
        <v>10</v>
      </c>
      <c r="H2983" s="6" t="s">
        <v>11577</v>
      </c>
      <c r="I2983" s="6">
        <f>ecommerce_dataset_updated[[#This Row],['[Price (Rs.)']]]*ecommerce_dataset_updated[[#This Row],['[Discount (%)']]]/100</f>
        <v>22.206999999999997</v>
      </c>
      <c r="J2983" s="6">
        <f>ecommerce_dataset_updated[[#This Row],[Final_Price(Rs.)]]+0</f>
        <v>199.86</v>
      </c>
      <c r="K2983" s="6">
        <f xml:space="preserve"> ecommerce_dataset_updated[[#This Row],['[Price (Rs.)']]]-ecommerce_dataset_updated[[#This Row],[Discount Amount _]]</f>
        <v>199.863</v>
      </c>
      <c r="L2983" t="s">
        <v>28</v>
      </c>
      <c r="M2983" t="s">
        <v>259</v>
      </c>
      <c r="N2983" s="4" t="s">
        <v>154</v>
      </c>
      <c r="O2983" s="4" t="s">
        <v>75</v>
      </c>
      <c r="P2983" s="4" t="s">
        <v>14079</v>
      </c>
      <c r="Q2983" s="5">
        <f>DATE(ecommerce_dataset_updated[[#This Row],[YYYY]],ecommerce_dataset_updated[[#This Row],[MM]],ecommerce_dataset_updated[[#This Row],[DD]])</f>
        <v>45595</v>
      </c>
      <c r="R2983" s="6" t="str">
        <f>TEXT(ecommerce_dataset_updated[[#This Row],['[Purchase_Date']]], "mmm")</f>
        <v>Oct</v>
      </c>
      <c r="S2983" s="6" t="str">
        <f>TEXT(ecommerce_dataset_updated[[#This Row],['[Purchase_Date']]], "ddd")</f>
        <v>Wed</v>
      </c>
      <c r="T2983" s="6">
        <f>ecommerce_dataset_updated[[#This Row],[Final_Price(Rs.) _]]-ecommerce_dataset_updated[[#This Row],['[Final_Price(Rs.)']]]</f>
        <v>2.9999999999859028E-3</v>
      </c>
      <c r="U2983" s="6" t="b">
        <f xml:space="preserve"> AND(ecommerce_dataset_updated[[#This Row],[Final_Price(Rs.) _]]=ecommerce_dataset_updated[[#This Row],['[Final_Price(Rs.)']]])</f>
        <v>0</v>
      </c>
      <c r="V2983" s="5"/>
    </row>
    <row r="2984" spans="1:22">
      <c r="A2984" t="s">
        <v>11578</v>
      </c>
      <c r="B2984" t="s">
        <v>11579</v>
      </c>
      <c r="C2984" t="s">
        <v>39</v>
      </c>
      <c r="D2984" s="9" t="s">
        <v>11580</v>
      </c>
      <c r="E2984" s="8">
        <f>ecommerce_dataset_updated[[#This Row],[Price (Rs.)]]+0</f>
        <v>271.04000000000002</v>
      </c>
      <c r="F2984" s="6" t="s">
        <v>75</v>
      </c>
      <c r="G2984" s="7">
        <f>ecommerce_dataset_updated[[#This Row],[Discount (%)]]+0</f>
        <v>10</v>
      </c>
      <c r="H2984" s="6" t="s">
        <v>11581</v>
      </c>
      <c r="I2984" s="6">
        <f>ecommerce_dataset_updated[[#This Row],['[Price (Rs.)']]]*ecommerce_dataset_updated[[#This Row],['[Discount (%)']]]/100</f>
        <v>27.103999999999999</v>
      </c>
      <c r="J2984" s="6">
        <f>ecommerce_dataset_updated[[#This Row],[Final_Price(Rs.)]]+0</f>
        <v>243.94</v>
      </c>
      <c r="K2984" s="6">
        <f xml:space="preserve"> ecommerce_dataset_updated[[#This Row],['[Price (Rs.)']]]-ecommerce_dataset_updated[[#This Row],[Discount Amount _]]</f>
        <v>243.93600000000004</v>
      </c>
      <c r="L2984" t="s">
        <v>77</v>
      </c>
      <c r="M2984" t="s">
        <v>244</v>
      </c>
      <c r="N2984" s="4" t="s">
        <v>12</v>
      </c>
      <c r="O2984" s="4" t="s">
        <v>14050</v>
      </c>
      <c r="P2984" s="4" t="s">
        <v>14079</v>
      </c>
      <c r="Q2984" s="5">
        <f>DATE(ecommerce_dataset_updated[[#This Row],[YYYY]],ecommerce_dataset_updated[[#This Row],[MM]],ecommerce_dataset_updated[[#This Row],[DD]])</f>
        <v>45550</v>
      </c>
      <c r="R2984" s="6" t="str">
        <f>TEXT(ecommerce_dataset_updated[[#This Row],['[Purchase_Date']]], "mmm")</f>
        <v>Sep</v>
      </c>
      <c r="S2984" s="6" t="str">
        <f>TEXT(ecommerce_dataset_updated[[#This Row],['[Purchase_Date']]], "ddd")</f>
        <v>Sun</v>
      </c>
      <c r="T2984" s="6">
        <f>ecommerce_dataset_updated[[#This Row],[Final_Price(Rs.) _]]-ecommerce_dataset_updated[[#This Row],['[Final_Price(Rs.)']]]</f>
        <v>-3.999999999962256E-3</v>
      </c>
      <c r="U2984" s="6" t="b">
        <f xml:space="preserve"> AND(ecommerce_dataset_updated[[#This Row],[Final_Price(Rs.) _]]=ecommerce_dataset_updated[[#This Row],['[Final_Price(Rs.)']]])</f>
        <v>0</v>
      </c>
      <c r="V2984" s="5"/>
    </row>
    <row r="2985" spans="1:22">
      <c r="A2985" t="s">
        <v>11582</v>
      </c>
      <c r="B2985" t="s">
        <v>11583</v>
      </c>
      <c r="C2985" t="s">
        <v>32</v>
      </c>
      <c r="D2985" s="9" t="s">
        <v>11584</v>
      </c>
      <c r="E2985" s="8">
        <f>ecommerce_dataset_updated[[#This Row],[Price (Rs.)]]+0</f>
        <v>222.78</v>
      </c>
      <c r="F2985" s="6" t="s">
        <v>12</v>
      </c>
      <c r="G2985" s="7">
        <f>ecommerce_dataset_updated[[#This Row],[Discount (%)]]+0</f>
        <v>15</v>
      </c>
      <c r="H2985" s="6" t="s">
        <v>11585</v>
      </c>
      <c r="I2985" s="6">
        <f>ecommerce_dataset_updated[[#This Row],['[Price (Rs.)']]]*ecommerce_dataset_updated[[#This Row],['[Discount (%)']]]/100</f>
        <v>33.417000000000002</v>
      </c>
      <c r="J2985" s="6">
        <f>ecommerce_dataset_updated[[#This Row],[Final_Price(Rs.)]]+0</f>
        <v>189.36</v>
      </c>
      <c r="K2985" s="6">
        <f xml:space="preserve"> ecommerce_dataset_updated[[#This Row],['[Price (Rs.)']]]-ecommerce_dataset_updated[[#This Row],[Discount Amount _]]</f>
        <v>189.363</v>
      </c>
      <c r="L2985" t="s">
        <v>77</v>
      </c>
      <c r="M2985" t="s">
        <v>3120</v>
      </c>
      <c r="N2985" s="4" t="s">
        <v>14064</v>
      </c>
      <c r="O2985" s="4" t="s">
        <v>14057</v>
      </c>
      <c r="P2985" s="4" t="s">
        <v>14079</v>
      </c>
      <c r="Q2985" s="5">
        <f>DATE(ecommerce_dataset_updated[[#This Row],[YYYY]],ecommerce_dataset_updated[[#This Row],[MM]],ecommerce_dataset_updated[[#This Row],[DD]])</f>
        <v>45364</v>
      </c>
      <c r="R2985" s="6" t="str">
        <f>TEXT(ecommerce_dataset_updated[[#This Row],['[Purchase_Date']]], "mmm")</f>
        <v>Mar</v>
      </c>
      <c r="S2985" s="6" t="str">
        <f>TEXT(ecommerce_dataset_updated[[#This Row],['[Purchase_Date']]], "ddd")</f>
        <v>Wed</v>
      </c>
      <c r="T2985" s="6">
        <f>ecommerce_dataset_updated[[#This Row],[Final_Price(Rs.) _]]-ecommerce_dataset_updated[[#This Row],['[Final_Price(Rs.)']]]</f>
        <v>2.9999999999859028E-3</v>
      </c>
      <c r="U2985" s="6" t="b">
        <f xml:space="preserve"> AND(ecommerce_dataset_updated[[#This Row],[Final_Price(Rs.) _]]=ecommerce_dataset_updated[[#This Row],['[Final_Price(Rs.)']]])</f>
        <v>0</v>
      </c>
      <c r="V2985" s="5"/>
    </row>
    <row r="2986" spans="1:22">
      <c r="A2986" t="s">
        <v>11586</v>
      </c>
      <c r="B2986" t="s">
        <v>11587</v>
      </c>
      <c r="C2986" t="s">
        <v>10</v>
      </c>
      <c r="D2986" s="9" t="s">
        <v>11588</v>
      </c>
      <c r="E2986" s="8">
        <f>ecommerce_dataset_updated[[#This Row],[Price (Rs.)]]+0</f>
        <v>70.53</v>
      </c>
      <c r="F2986" s="6" t="s">
        <v>12</v>
      </c>
      <c r="G2986" s="7">
        <f>ecommerce_dataset_updated[[#This Row],[Discount (%)]]+0</f>
        <v>15</v>
      </c>
      <c r="H2986" s="6" t="s">
        <v>11589</v>
      </c>
      <c r="I2986" s="6">
        <f>ecommerce_dataset_updated[[#This Row],['[Price (Rs.)']]]*ecommerce_dataset_updated[[#This Row],['[Discount (%)']]]/100</f>
        <v>10.579500000000001</v>
      </c>
      <c r="J2986" s="6">
        <f>ecommerce_dataset_updated[[#This Row],[Final_Price(Rs.)]]+0</f>
        <v>59.95</v>
      </c>
      <c r="K2986" s="6">
        <f xml:space="preserve"> ecommerce_dataset_updated[[#This Row],['[Price (Rs.)']]]-ecommerce_dataset_updated[[#This Row],[Discount Amount _]]</f>
        <v>59.950499999999998</v>
      </c>
      <c r="L2986" t="s">
        <v>28</v>
      </c>
      <c r="M2986" t="s">
        <v>1390</v>
      </c>
      <c r="N2986" s="4" t="s">
        <v>14071</v>
      </c>
      <c r="O2986" s="4" t="s">
        <v>14052</v>
      </c>
      <c r="P2986" s="4" t="s">
        <v>14079</v>
      </c>
      <c r="Q2986" s="5">
        <f>DATE(ecommerce_dataset_updated[[#This Row],[YYYY]],ecommerce_dataset_updated[[#This Row],[MM]],ecommerce_dataset_updated[[#This Row],[DD]])</f>
        <v>45315</v>
      </c>
      <c r="R2986" s="6" t="str">
        <f>TEXT(ecommerce_dataset_updated[[#This Row],['[Purchase_Date']]], "mmm")</f>
        <v>Jan</v>
      </c>
      <c r="S2986" s="6" t="str">
        <f>TEXT(ecommerce_dataset_updated[[#This Row],['[Purchase_Date']]], "ddd")</f>
        <v>Wed</v>
      </c>
      <c r="T2986" s="6">
        <f>ecommerce_dataset_updated[[#This Row],[Final_Price(Rs.) _]]-ecommerce_dataset_updated[[#This Row],['[Final_Price(Rs.)']]]</f>
        <v>4.99999999995282E-4</v>
      </c>
      <c r="U2986" s="6" t="b">
        <f xml:space="preserve"> AND(ecommerce_dataset_updated[[#This Row],[Final_Price(Rs.) _]]=ecommerce_dataset_updated[[#This Row],['[Final_Price(Rs.)']]])</f>
        <v>0</v>
      </c>
      <c r="V2986" s="5"/>
    </row>
    <row r="2987" spans="1:22">
      <c r="A2987" t="s">
        <v>11590</v>
      </c>
      <c r="B2987" t="s">
        <v>11591</v>
      </c>
      <c r="C2987" t="s">
        <v>45</v>
      </c>
      <c r="D2987" s="9" t="s">
        <v>11592</v>
      </c>
      <c r="E2987" s="8">
        <f>ecommerce_dataset_updated[[#This Row],[Price (Rs.)]]+0</f>
        <v>456.08</v>
      </c>
      <c r="F2987" s="6" t="s">
        <v>154</v>
      </c>
      <c r="G2987" s="7">
        <f>ecommerce_dataset_updated[[#This Row],[Discount (%)]]+0</f>
        <v>30</v>
      </c>
      <c r="H2987" s="6" t="s">
        <v>11593</v>
      </c>
      <c r="I2987" s="6">
        <f>ecommerce_dataset_updated[[#This Row],['[Price (Rs.)']]]*ecommerce_dataset_updated[[#This Row],['[Discount (%)']]]/100</f>
        <v>136.82399999999998</v>
      </c>
      <c r="J2987" s="6">
        <f>ecommerce_dataset_updated[[#This Row],[Final_Price(Rs.)]]+0</f>
        <v>319.26</v>
      </c>
      <c r="K2987" s="6">
        <f xml:space="preserve"> ecommerce_dataset_updated[[#This Row],['[Price (Rs.)']]]-ecommerce_dataset_updated[[#This Row],[Discount Amount _]]</f>
        <v>319.25599999999997</v>
      </c>
      <c r="L2987" t="s">
        <v>28</v>
      </c>
      <c r="M2987" t="s">
        <v>1761</v>
      </c>
      <c r="N2987" s="4" t="s">
        <v>14069</v>
      </c>
      <c r="O2987" s="4" t="s">
        <v>14059</v>
      </c>
      <c r="P2987" s="4" t="s">
        <v>14079</v>
      </c>
      <c r="Q2987" s="5">
        <f>DATE(ecommerce_dataset_updated[[#This Row],[YYYY]],ecommerce_dataset_updated[[#This Row],[MM]],ecommerce_dataset_updated[[#This Row],[DD]])</f>
        <v>45434</v>
      </c>
      <c r="R2987" s="6" t="str">
        <f>TEXT(ecommerce_dataset_updated[[#This Row],['[Purchase_Date']]], "mmm")</f>
        <v>May</v>
      </c>
      <c r="S2987" s="6" t="str">
        <f>TEXT(ecommerce_dataset_updated[[#This Row],['[Purchase_Date']]], "ddd")</f>
        <v>Wed</v>
      </c>
      <c r="T2987" s="6">
        <f>ecommerce_dataset_updated[[#This Row],[Final_Price(Rs.) _]]-ecommerce_dataset_updated[[#This Row],['[Final_Price(Rs.)']]]</f>
        <v>-4.0000000000190994E-3</v>
      </c>
      <c r="U2987" s="6" t="b">
        <f xml:space="preserve"> AND(ecommerce_dataset_updated[[#This Row],[Final_Price(Rs.) _]]=ecommerce_dataset_updated[[#This Row],['[Final_Price(Rs.)']]])</f>
        <v>0</v>
      </c>
      <c r="V2987" s="5"/>
    </row>
    <row r="2988" spans="1:22">
      <c r="A2988" t="s">
        <v>11594</v>
      </c>
      <c r="B2988" t="s">
        <v>11595</v>
      </c>
      <c r="C2988" t="s">
        <v>39</v>
      </c>
      <c r="D2988" s="9" t="s">
        <v>11596</v>
      </c>
      <c r="E2988" s="8">
        <f>ecommerce_dataset_updated[[#This Row],[Price (Rs.)]]+0</f>
        <v>437.68</v>
      </c>
      <c r="F2988" s="6" t="s">
        <v>75</v>
      </c>
      <c r="G2988" s="7">
        <f>ecommerce_dataset_updated[[#This Row],[Discount (%)]]+0</f>
        <v>10</v>
      </c>
      <c r="H2988" s="6" t="s">
        <v>11597</v>
      </c>
      <c r="I2988" s="6">
        <f>ecommerce_dataset_updated[[#This Row],['[Price (Rs.)']]]*ecommerce_dataset_updated[[#This Row],['[Discount (%)']]]/100</f>
        <v>43.768000000000001</v>
      </c>
      <c r="J2988" s="6">
        <f>ecommerce_dataset_updated[[#This Row],[Final_Price(Rs.)]]+0</f>
        <v>393.91</v>
      </c>
      <c r="K2988" s="6">
        <f xml:space="preserve"> ecommerce_dataset_updated[[#This Row],['[Price (Rs.)']]]-ecommerce_dataset_updated[[#This Row],[Discount Amount _]]</f>
        <v>393.91200000000003</v>
      </c>
      <c r="L2988" t="s">
        <v>77</v>
      </c>
      <c r="M2988" t="s">
        <v>428</v>
      </c>
      <c r="N2988" s="4" t="s">
        <v>14070</v>
      </c>
      <c r="O2988" s="4" t="s">
        <v>14050</v>
      </c>
      <c r="P2988" s="4" t="s">
        <v>14079</v>
      </c>
      <c r="Q2988" s="5">
        <f>DATE(ecommerce_dataset_updated[[#This Row],[YYYY]],ecommerce_dataset_updated[[#This Row],[MM]],ecommerce_dataset_updated[[#This Row],[DD]])</f>
        <v>45553</v>
      </c>
      <c r="R2988" s="6" t="str">
        <f>TEXT(ecommerce_dataset_updated[[#This Row],['[Purchase_Date']]], "mmm")</f>
        <v>Sep</v>
      </c>
      <c r="S2988" s="6" t="str">
        <f>TEXT(ecommerce_dataset_updated[[#This Row],['[Purchase_Date']]], "ddd")</f>
        <v>Wed</v>
      </c>
      <c r="T2988" s="6">
        <f>ecommerce_dataset_updated[[#This Row],[Final_Price(Rs.) _]]-ecommerce_dataset_updated[[#This Row],['[Final_Price(Rs.)']]]</f>
        <v>2.0000000000095497E-3</v>
      </c>
      <c r="U2988" s="6" t="b">
        <f xml:space="preserve"> AND(ecommerce_dataset_updated[[#This Row],[Final_Price(Rs.) _]]=ecommerce_dataset_updated[[#This Row],['[Final_Price(Rs.)']]])</f>
        <v>0</v>
      </c>
      <c r="V2988" s="5"/>
    </row>
    <row r="2989" spans="1:22">
      <c r="A2989" t="s">
        <v>11598</v>
      </c>
      <c r="B2989" t="s">
        <v>11599</v>
      </c>
      <c r="C2989" t="s">
        <v>18</v>
      </c>
      <c r="D2989" s="9" t="s">
        <v>11600</v>
      </c>
      <c r="E2989" s="8">
        <f>ecommerce_dataset_updated[[#This Row],[Price (Rs.)]]+0</f>
        <v>67.34</v>
      </c>
      <c r="F2989" s="6" t="s">
        <v>53</v>
      </c>
      <c r="G2989" s="7">
        <f>ecommerce_dataset_updated[[#This Row],[Discount (%)]]+0</f>
        <v>5</v>
      </c>
      <c r="H2989" s="6" t="s">
        <v>11601</v>
      </c>
      <c r="I2989" s="6">
        <f>ecommerce_dataset_updated[[#This Row],['[Price (Rs.)']]]*ecommerce_dataset_updated[[#This Row],['[Discount (%)']]]/100</f>
        <v>3.3670000000000004</v>
      </c>
      <c r="J2989" s="6">
        <f>ecommerce_dataset_updated[[#This Row],[Final_Price(Rs.)]]+0</f>
        <v>63.97</v>
      </c>
      <c r="K2989" s="6">
        <f xml:space="preserve"> ecommerce_dataset_updated[[#This Row],['[Price (Rs.)']]]-ecommerce_dataset_updated[[#This Row],[Discount Amount _]]</f>
        <v>63.973000000000006</v>
      </c>
      <c r="L2989" t="s">
        <v>28</v>
      </c>
      <c r="M2989" t="s">
        <v>352</v>
      </c>
      <c r="N2989" s="4" t="s">
        <v>14050</v>
      </c>
      <c r="O2989" s="4" t="s">
        <v>14057</v>
      </c>
      <c r="P2989" s="4" t="s">
        <v>14079</v>
      </c>
      <c r="Q2989" s="5">
        <f>DATE(ecommerce_dataset_updated[[#This Row],[YYYY]],ecommerce_dataset_updated[[#This Row],[MM]],ecommerce_dataset_updated[[#This Row],[DD]])</f>
        <v>45360</v>
      </c>
      <c r="R2989" s="6" t="str">
        <f>TEXT(ecommerce_dataset_updated[[#This Row],['[Purchase_Date']]], "mmm")</f>
        <v>Mar</v>
      </c>
      <c r="S2989" s="6" t="str">
        <f>TEXT(ecommerce_dataset_updated[[#This Row],['[Purchase_Date']]], "ddd")</f>
        <v>Sat</v>
      </c>
      <c r="T2989" s="6">
        <f>ecommerce_dataset_updated[[#This Row],[Final_Price(Rs.) _]]-ecommerce_dataset_updated[[#This Row],['[Final_Price(Rs.)']]]</f>
        <v>3.0000000000072191E-3</v>
      </c>
      <c r="U2989" s="6" t="b">
        <f xml:space="preserve"> AND(ecommerce_dataset_updated[[#This Row],[Final_Price(Rs.) _]]=ecommerce_dataset_updated[[#This Row],['[Final_Price(Rs.)']]])</f>
        <v>0</v>
      </c>
      <c r="V2989" s="5"/>
    </row>
    <row r="2990" spans="1:22">
      <c r="A2990" t="s">
        <v>11602</v>
      </c>
      <c r="B2990" t="s">
        <v>11603</v>
      </c>
      <c r="C2990" t="s">
        <v>32</v>
      </c>
      <c r="D2990" s="9" t="s">
        <v>11604</v>
      </c>
      <c r="E2990" s="8">
        <f>ecommerce_dataset_updated[[#This Row],[Price (Rs.)]]+0</f>
        <v>233.53</v>
      </c>
      <c r="F2990" s="6" t="s">
        <v>26</v>
      </c>
      <c r="G2990" s="7">
        <f>ecommerce_dataset_updated[[#This Row],[Discount (%)]]+0</f>
        <v>25</v>
      </c>
      <c r="H2990" s="6" t="s">
        <v>11605</v>
      </c>
      <c r="I2990" s="6">
        <f>ecommerce_dataset_updated[[#This Row],['[Price (Rs.)']]]*ecommerce_dataset_updated[[#This Row],['[Discount (%)']]]/100</f>
        <v>58.3825</v>
      </c>
      <c r="J2990" s="6">
        <f>ecommerce_dataset_updated[[#This Row],[Final_Price(Rs.)]]+0</f>
        <v>175.15</v>
      </c>
      <c r="K2990" s="6">
        <f xml:space="preserve"> ecommerce_dataset_updated[[#This Row],['[Price (Rs.)']]]-ecommerce_dataset_updated[[#This Row],[Discount Amount _]]</f>
        <v>175.14750000000001</v>
      </c>
      <c r="L2990" t="s">
        <v>120</v>
      </c>
      <c r="M2990" t="s">
        <v>1672</v>
      </c>
      <c r="N2990" s="4" t="s">
        <v>14050</v>
      </c>
      <c r="O2990" s="4" t="s">
        <v>14049</v>
      </c>
      <c r="P2990" s="4" t="s">
        <v>14079</v>
      </c>
      <c r="Q2990" s="5">
        <f>DATE(ecommerce_dataset_updated[[#This Row],[YYYY]],ecommerce_dataset_updated[[#This Row],[MM]],ecommerce_dataset_updated[[#This Row],[DD]])</f>
        <v>45605</v>
      </c>
      <c r="R2990" s="6" t="str">
        <f>TEXT(ecommerce_dataset_updated[[#This Row],['[Purchase_Date']]], "mmm")</f>
        <v>Nov</v>
      </c>
      <c r="S2990" s="6" t="str">
        <f>TEXT(ecommerce_dataset_updated[[#This Row],['[Purchase_Date']]], "ddd")</f>
        <v>Sat</v>
      </c>
      <c r="T2990" s="6">
        <f>ecommerce_dataset_updated[[#This Row],[Final_Price(Rs.) _]]-ecommerce_dataset_updated[[#This Row],['[Final_Price(Rs.)']]]</f>
        <v>-2.4999999999977263E-3</v>
      </c>
      <c r="U2990" s="6" t="b">
        <f xml:space="preserve"> AND(ecommerce_dataset_updated[[#This Row],[Final_Price(Rs.) _]]=ecommerce_dataset_updated[[#This Row],['[Final_Price(Rs.)']]])</f>
        <v>0</v>
      </c>
      <c r="V2990" s="5"/>
    </row>
    <row r="2991" spans="1:22">
      <c r="A2991" t="s">
        <v>11606</v>
      </c>
      <c r="B2991" t="s">
        <v>11607</v>
      </c>
      <c r="C2991" t="s">
        <v>18</v>
      </c>
      <c r="D2991" s="9" t="s">
        <v>11608</v>
      </c>
      <c r="E2991" s="8">
        <f>ecommerce_dataset_updated[[#This Row],[Price (Rs.)]]+0</f>
        <v>92.83</v>
      </c>
      <c r="F2991" s="6" t="s">
        <v>26</v>
      </c>
      <c r="G2991" s="7">
        <f>ecommerce_dataset_updated[[#This Row],[Discount (%)]]+0</f>
        <v>25</v>
      </c>
      <c r="H2991" s="6" t="s">
        <v>11609</v>
      </c>
      <c r="I2991" s="6">
        <f>ecommerce_dataset_updated[[#This Row],['[Price (Rs.)']]]*ecommerce_dataset_updated[[#This Row],['[Discount (%)']]]/100</f>
        <v>23.2075</v>
      </c>
      <c r="J2991" s="6">
        <f>ecommerce_dataset_updated[[#This Row],[Final_Price(Rs.)]]+0</f>
        <v>69.62</v>
      </c>
      <c r="K2991" s="6">
        <f xml:space="preserve"> ecommerce_dataset_updated[[#This Row],['[Price (Rs.)']]]-ecommerce_dataset_updated[[#This Row],[Discount Amount _]]</f>
        <v>69.622500000000002</v>
      </c>
      <c r="L2991" t="s">
        <v>14</v>
      </c>
      <c r="M2991" t="s">
        <v>1787</v>
      </c>
      <c r="N2991" s="4" t="s">
        <v>14072</v>
      </c>
      <c r="O2991" s="4" t="s">
        <v>14059</v>
      </c>
      <c r="P2991" s="4" t="s">
        <v>14079</v>
      </c>
      <c r="Q2991" s="5">
        <f>DATE(ecommerce_dataset_updated[[#This Row],[YYYY]],ecommerce_dataset_updated[[#This Row],[MM]],ecommerce_dataset_updated[[#This Row],[DD]])</f>
        <v>45428</v>
      </c>
      <c r="R2991" s="6" t="str">
        <f>TEXT(ecommerce_dataset_updated[[#This Row],['[Purchase_Date']]], "mmm")</f>
        <v>May</v>
      </c>
      <c r="S2991" s="6" t="str">
        <f>TEXT(ecommerce_dataset_updated[[#This Row],['[Purchase_Date']]], "ddd")</f>
        <v>Thu</v>
      </c>
      <c r="T2991" s="6">
        <f>ecommerce_dataset_updated[[#This Row],[Final_Price(Rs.) _]]-ecommerce_dataset_updated[[#This Row],['[Final_Price(Rs.)']]]</f>
        <v>2.4999999999977263E-3</v>
      </c>
      <c r="U2991" s="6" t="b">
        <f xml:space="preserve"> AND(ecommerce_dataset_updated[[#This Row],[Final_Price(Rs.) _]]=ecommerce_dataset_updated[[#This Row],['[Final_Price(Rs.)']]])</f>
        <v>0</v>
      </c>
      <c r="V2991" s="5"/>
    </row>
    <row r="2992" spans="1:22">
      <c r="A2992" t="s">
        <v>11610</v>
      </c>
      <c r="B2992" t="s">
        <v>11611</v>
      </c>
      <c r="C2992" t="s">
        <v>68</v>
      </c>
      <c r="D2992" s="9" t="s">
        <v>11612</v>
      </c>
      <c r="E2992" s="8">
        <f>ecommerce_dataset_updated[[#This Row],[Price (Rs.)]]+0</f>
        <v>404.71</v>
      </c>
      <c r="F2992" s="6" t="s">
        <v>107</v>
      </c>
      <c r="G2992" s="7">
        <f>ecommerce_dataset_updated[[#This Row],[Discount (%)]]+0</f>
        <v>0</v>
      </c>
      <c r="H2992" s="6" t="s">
        <v>11612</v>
      </c>
      <c r="I2992" s="6">
        <f>ecommerce_dataset_updated[[#This Row],['[Price (Rs.)']]]*ecommerce_dataset_updated[[#This Row],['[Discount (%)']]]/100</f>
        <v>0</v>
      </c>
      <c r="J2992" s="6">
        <f>ecommerce_dataset_updated[[#This Row],[Final_Price(Rs.)]]+0</f>
        <v>404.71</v>
      </c>
      <c r="K2992" s="6">
        <f xml:space="preserve"> ecommerce_dataset_updated[[#This Row],['[Price (Rs.)']]]-ecommerce_dataset_updated[[#This Row],[Discount Amount _]]</f>
        <v>404.71</v>
      </c>
      <c r="L2992" t="s">
        <v>77</v>
      </c>
      <c r="M2992" t="s">
        <v>1274</v>
      </c>
      <c r="N2992" s="4" t="s">
        <v>14067</v>
      </c>
      <c r="O2992" s="4" t="s">
        <v>14051</v>
      </c>
      <c r="P2992" s="4" t="s">
        <v>14079</v>
      </c>
      <c r="Q2992" s="5">
        <f>DATE(ecommerce_dataset_updated[[#This Row],[YYYY]],ecommerce_dataset_updated[[#This Row],[MM]],ecommerce_dataset_updated[[#This Row],[DD]])</f>
        <v>45329</v>
      </c>
      <c r="R2992" s="6" t="str">
        <f>TEXT(ecommerce_dataset_updated[[#This Row],['[Purchase_Date']]], "mmm")</f>
        <v>Feb</v>
      </c>
      <c r="S2992" s="6" t="str">
        <f>TEXT(ecommerce_dataset_updated[[#This Row],['[Purchase_Date']]], "ddd")</f>
        <v>Wed</v>
      </c>
      <c r="T2992" s="6">
        <f>ecommerce_dataset_updated[[#This Row],[Final_Price(Rs.) _]]-ecommerce_dataset_updated[[#This Row],['[Final_Price(Rs.)']]]</f>
        <v>0</v>
      </c>
      <c r="U2992" s="6" t="b">
        <f xml:space="preserve"> AND(ecommerce_dataset_updated[[#This Row],[Final_Price(Rs.) _]]=ecommerce_dataset_updated[[#This Row],['[Final_Price(Rs.)']]])</f>
        <v>1</v>
      </c>
      <c r="V2992" s="5"/>
    </row>
    <row r="2993" spans="1:22">
      <c r="A2993" t="s">
        <v>11613</v>
      </c>
      <c r="B2993" t="s">
        <v>11614</v>
      </c>
      <c r="C2993" t="s">
        <v>68</v>
      </c>
      <c r="D2993" s="9" t="s">
        <v>11615</v>
      </c>
      <c r="E2993" s="8">
        <f>ecommerce_dataset_updated[[#This Row],[Price (Rs.)]]+0</f>
        <v>477.05</v>
      </c>
      <c r="F2993" s="6" t="s">
        <v>47</v>
      </c>
      <c r="G2993" s="7">
        <f>ecommerce_dataset_updated[[#This Row],[Discount (%)]]+0</f>
        <v>50</v>
      </c>
      <c r="H2993" s="6" t="s">
        <v>11616</v>
      </c>
      <c r="I2993" s="6">
        <f>ecommerce_dataset_updated[[#This Row],['[Price (Rs.)']]]*ecommerce_dataset_updated[[#This Row],['[Discount (%)']]]/100</f>
        <v>238.52500000000001</v>
      </c>
      <c r="J2993" s="6">
        <f>ecommerce_dataset_updated[[#This Row],[Final_Price(Rs.)]]+0</f>
        <v>238.53</v>
      </c>
      <c r="K2993" s="6">
        <f xml:space="preserve"> ecommerce_dataset_updated[[#This Row],['[Price (Rs.)']]]-ecommerce_dataset_updated[[#This Row],[Discount Amount _]]</f>
        <v>238.52500000000001</v>
      </c>
      <c r="L2993" t="s">
        <v>14</v>
      </c>
      <c r="M2993" t="s">
        <v>108</v>
      </c>
      <c r="N2993" s="4" t="s">
        <v>14063</v>
      </c>
      <c r="O2993" s="4" t="s">
        <v>14055</v>
      </c>
      <c r="P2993" s="4" t="s">
        <v>14079</v>
      </c>
      <c r="Q2993" s="5">
        <f>DATE(ecommerce_dataset_updated[[#This Row],[YYYY]],ecommerce_dataset_updated[[#This Row],[MM]],ecommerce_dataset_updated[[#This Row],[DD]])</f>
        <v>45521</v>
      </c>
      <c r="R2993" s="6" t="str">
        <f>TEXT(ecommerce_dataset_updated[[#This Row],['[Purchase_Date']]], "mmm")</f>
        <v>Aug</v>
      </c>
      <c r="S2993" s="6" t="str">
        <f>TEXT(ecommerce_dataset_updated[[#This Row],['[Purchase_Date']]], "ddd")</f>
        <v>Sat</v>
      </c>
      <c r="T2993" s="6">
        <f>ecommerce_dataset_updated[[#This Row],[Final_Price(Rs.) _]]-ecommerce_dataset_updated[[#This Row],['[Final_Price(Rs.)']]]</f>
        <v>-4.9999999999954525E-3</v>
      </c>
      <c r="U2993" s="6" t="b">
        <f xml:space="preserve"> AND(ecommerce_dataset_updated[[#This Row],[Final_Price(Rs.) _]]=ecommerce_dataset_updated[[#This Row],['[Final_Price(Rs.)']]])</f>
        <v>0</v>
      </c>
      <c r="V2993" s="5"/>
    </row>
    <row r="2994" spans="1:22">
      <c r="A2994" t="s">
        <v>11617</v>
      </c>
      <c r="B2994" t="s">
        <v>11618</v>
      </c>
      <c r="C2994" t="s">
        <v>45</v>
      </c>
      <c r="D2994" s="9" t="s">
        <v>11619</v>
      </c>
      <c r="E2994" s="8">
        <f>ecommerce_dataset_updated[[#This Row],[Price (Rs.)]]+0</f>
        <v>244.37</v>
      </c>
      <c r="F2994" s="6" t="s">
        <v>107</v>
      </c>
      <c r="G2994" s="7">
        <f>ecommerce_dataset_updated[[#This Row],[Discount (%)]]+0</f>
        <v>0</v>
      </c>
      <c r="H2994" s="6" t="s">
        <v>11619</v>
      </c>
      <c r="I2994" s="6">
        <f>ecommerce_dataset_updated[[#This Row],['[Price (Rs.)']]]*ecommerce_dataset_updated[[#This Row],['[Discount (%)']]]/100</f>
        <v>0</v>
      </c>
      <c r="J2994" s="6">
        <f>ecommerce_dataset_updated[[#This Row],[Final_Price(Rs.)]]+0</f>
        <v>244.37</v>
      </c>
      <c r="K2994" s="6">
        <f xml:space="preserve"> ecommerce_dataset_updated[[#This Row],['[Price (Rs.)']]]-ecommerce_dataset_updated[[#This Row],[Discount Amount _]]</f>
        <v>244.37</v>
      </c>
      <c r="L2994" t="s">
        <v>14</v>
      </c>
      <c r="M2994" t="s">
        <v>976</v>
      </c>
      <c r="N2994" s="4" t="s">
        <v>26</v>
      </c>
      <c r="O2994" s="4" t="s">
        <v>75</v>
      </c>
      <c r="P2994" s="4" t="s">
        <v>14079</v>
      </c>
      <c r="Q2994" s="5">
        <f>DATE(ecommerce_dataset_updated[[#This Row],[YYYY]],ecommerce_dataset_updated[[#This Row],[MM]],ecommerce_dataset_updated[[#This Row],[DD]])</f>
        <v>45590</v>
      </c>
      <c r="R2994" s="6" t="str">
        <f>TEXT(ecommerce_dataset_updated[[#This Row],['[Purchase_Date']]], "mmm")</f>
        <v>Oct</v>
      </c>
      <c r="S2994" s="6" t="str">
        <f>TEXT(ecommerce_dataset_updated[[#This Row],['[Purchase_Date']]], "ddd")</f>
        <v>Fri</v>
      </c>
      <c r="T2994" s="6">
        <f>ecommerce_dataset_updated[[#This Row],[Final_Price(Rs.) _]]-ecommerce_dataset_updated[[#This Row],['[Final_Price(Rs.)']]]</f>
        <v>0</v>
      </c>
      <c r="U2994" s="6" t="b">
        <f xml:space="preserve"> AND(ecommerce_dataset_updated[[#This Row],[Final_Price(Rs.) _]]=ecommerce_dataset_updated[[#This Row],['[Final_Price(Rs.)']]])</f>
        <v>1</v>
      </c>
      <c r="V2994" s="5"/>
    </row>
    <row r="2995" spans="1:22">
      <c r="A2995" t="s">
        <v>11620</v>
      </c>
      <c r="B2995" t="s">
        <v>11621</v>
      </c>
      <c r="C2995" t="s">
        <v>32</v>
      </c>
      <c r="D2995" s="9" t="s">
        <v>11622</v>
      </c>
      <c r="E2995" s="8">
        <f>ecommerce_dataset_updated[[#This Row],[Price (Rs.)]]+0</f>
        <v>102.86</v>
      </c>
      <c r="F2995" s="6" t="s">
        <v>154</v>
      </c>
      <c r="G2995" s="7">
        <f>ecommerce_dataset_updated[[#This Row],[Discount (%)]]+0</f>
        <v>30</v>
      </c>
      <c r="H2995" s="6" t="s">
        <v>11623</v>
      </c>
      <c r="I2995" s="6">
        <f>ecommerce_dataset_updated[[#This Row],['[Price (Rs.)']]]*ecommerce_dataset_updated[[#This Row],['[Discount (%)']]]/100</f>
        <v>30.858000000000001</v>
      </c>
      <c r="J2995" s="6">
        <f>ecommerce_dataset_updated[[#This Row],[Final_Price(Rs.)]]+0</f>
        <v>72</v>
      </c>
      <c r="K2995" s="6">
        <f xml:space="preserve"> ecommerce_dataset_updated[[#This Row],['[Price (Rs.)']]]-ecommerce_dataset_updated[[#This Row],[Discount Amount _]]</f>
        <v>72.001999999999995</v>
      </c>
      <c r="L2995" t="s">
        <v>35</v>
      </c>
      <c r="M2995" t="s">
        <v>662</v>
      </c>
      <c r="N2995" s="4" t="s">
        <v>14059</v>
      </c>
      <c r="O2995" s="4" t="s">
        <v>14067</v>
      </c>
      <c r="P2995" s="4" t="s">
        <v>14079</v>
      </c>
      <c r="Q2995" s="5">
        <f>DATE(ecommerce_dataset_updated[[#This Row],[YYYY]],ecommerce_dataset_updated[[#This Row],[MM]],ecommerce_dataset_updated[[#This Row],[DD]])</f>
        <v>45478</v>
      </c>
      <c r="R2995" s="6" t="str">
        <f>TEXT(ecommerce_dataset_updated[[#This Row],['[Purchase_Date']]], "mmm")</f>
        <v>Jul</v>
      </c>
      <c r="S2995" s="6" t="str">
        <f>TEXT(ecommerce_dataset_updated[[#This Row],['[Purchase_Date']]], "ddd")</f>
        <v>Fri</v>
      </c>
      <c r="T2995" s="6">
        <f>ecommerce_dataset_updated[[#This Row],[Final_Price(Rs.) _]]-ecommerce_dataset_updated[[#This Row],['[Final_Price(Rs.)']]]</f>
        <v>1.9999999999953388E-3</v>
      </c>
      <c r="U2995" s="6" t="b">
        <f xml:space="preserve"> AND(ecommerce_dataset_updated[[#This Row],[Final_Price(Rs.) _]]=ecommerce_dataset_updated[[#This Row],['[Final_Price(Rs.)']]])</f>
        <v>0</v>
      </c>
      <c r="V2995" s="5"/>
    </row>
    <row r="2996" spans="1:22">
      <c r="A2996" t="s">
        <v>11624</v>
      </c>
      <c r="B2996" t="s">
        <v>11625</v>
      </c>
      <c r="C2996" t="s">
        <v>114</v>
      </c>
      <c r="D2996" s="9" t="s">
        <v>11626</v>
      </c>
      <c r="E2996" s="8">
        <f>ecommerce_dataset_updated[[#This Row],[Price (Rs.)]]+0</f>
        <v>356.25</v>
      </c>
      <c r="F2996" s="6" t="s">
        <v>154</v>
      </c>
      <c r="G2996" s="7">
        <f>ecommerce_dataset_updated[[#This Row],[Discount (%)]]+0</f>
        <v>30</v>
      </c>
      <c r="H2996" s="6" t="s">
        <v>11627</v>
      </c>
      <c r="I2996" s="6">
        <f>ecommerce_dataset_updated[[#This Row],['[Price (Rs.)']]]*ecommerce_dataset_updated[[#This Row],['[Discount (%)']]]/100</f>
        <v>106.875</v>
      </c>
      <c r="J2996" s="6">
        <f>ecommerce_dataset_updated[[#This Row],[Final_Price(Rs.)]]+0</f>
        <v>249.37</v>
      </c>
      <c r="K2996" s="6">
        <f xml:space="preserve"> ecommerce_dataset_updated[[#This Row],['[Price (Rs.)']]]-ecommerce_dataset_updated[[#This Row],[Discount Amount _]]</f>
        <v>249.375</v>
      </c>
      <c r="L2996" t="s">
        <v>35</v>
      </c>
      <c r="M2996" t="s">
        <v>2111</v>
      </c>
      <c r="N2996" s="4" t="s">
        <v>14066</v>
      </c>
      <c r="O2996" s="4" t="s">
        <v>14067</v>
      </c>
      <c r="P2996" s="4" t="s">
        <v>14079</v>
      </c>
      <c r="Q2996" s="5">
        <f>DATE(ecommerce_dataset_updated[[#This Row],[YYYY]],ecommerce_dataset_updated[[#This Row],[MM]],ecommerce_dataset_updated[[#This Row],[DD]])</f>
        <v>45492</v>
      </c>
      <c r="R2996" s="6" t="str">
        <f>TEXT(ecommerce_dataset_updated[[#This Row],['[Purchase_Date']]], "mmm")</f>
        <v>Jul</v>
      </c>
      <c r="S2996" s="6" t="str">
        <f>TEXT(ecommerce_dataset_updated[[#This Row],['[Purchase_Date']]], "ddd")</f>
        <v>Fri</v>
      </c>
      <c r="T2996" s="6">
        <f>ecommerce_dataset_updated[[#This Row],[Final_Price(Rs.) _]]-ecommerce_dataset_updated[[#This Row],['[Final_Price(Rs.)']]]</f>
        <v>4.9999999999954525E-3</v>
      </c>
      <c r="U2996" s="6" t="b">
        <f xml:space="preserve"> AND(ecommerce_dataset_updated[[#This Row],[Final_Price(Rs.) _]]=ecommerce_dataset_updated[[#This Row],['[Final_Price(Rs.)']]])</f>
        <v>0</v>
      </c>
      <c r="V2996" s="5"/>
    </row>
    <row r="2997" spans="1:22">
      <c r="A2997" t="s">
        <v>11628</v>
      </c>
      <c r="B2997" t="s">
        <v>11629</v>
      </c>
      <c r="C2997" t="s">
        <v>45</v>
      </c>
      <c r="D2997" s="9" t="s">
        <v>11630</v>
      </c>
      <c r="E2997" s="8">
        <f>ecommerce_dataset_updated[[#This Row],[Price (Rs.)]]+0</f>
        <v>108.51</v>
      </c>
      <c r="F2997" s="6" t="s">
        <v>26</v>
      </c>
      <c r="G2997" s="7">
        <f>ecommerce_dataset_updated[[#This Row],[Discount (%)]]+0</f>
        <v>25</v>
      </c>
      <c r="H2997" s="6" t="s">
        <v>11631</v>
      </c>
      <c r="I2997" s="6">
        <f>ecommerce_dataset_updated[[#This Row],['[Price (Rs.)']]]*ecommerce_dataset_updated[[#This Row],['[Discount (%)']]]/100</f>
        <v>27.127500000000001</v>
      </c>
      <c r="J2997" s="6">
        <f>ecommerce_dataset_updated[[#This Row],[Final_Price(Rs.)]]+0</f>
        <v>81.38</v>
      </c>
      <c r="K2997" s="6">
        <f xml:space="preserve"> ecommerce_dataset_updated[[#This Row],['[Price (Rs.)']]]-ecommerce_dataset_updated[[#This Row],[Discount Amount _]]</f>
        <v>81.382500000000007</v>
      </c>
      <c r="L2997" t="s">
        <v>77</v>
      </c>
      <c r="M2997" t="s">
        <v>793</v>
      </c>
      <c r="N2997" s="4" t="s">
        <v>14067</v>
      </c>
      <c r="O2997" s="4" t="s">
        <v>14062</v>
      </c>
      <c r="P2997" s="4" t="s">
        <v>14079</v>
      </c>
      <c r="Q2997" s="5">
        <f>DATE(ecommerce_dataset_updated[[#This Row],[YYYY]],ecommerce_dataset_updated[[#This Row],[MM]],ecommerce_dataset_updated[[#This Row],[DD]])</f>
        <v>45450</v>
      </c>
      <c r="R2997" s="6" t="str">
        <f>TEXT(ecommerce_dataset_updated[[#This Row],['[Purchase_Date']]], "mmm")</f>
        <v>Jun</v>
      </c>
      <c r="S2997" s="6" t="str">
        <f>TEXT(ecommerce_dataset_updated[[#This Row],['[Purchase_Date']]], "ddd")</f>
        <v>Fri</v>
      </c>
      <c r="T2997" s="6">
        <f>ecommerce_dataset_updated[[#This Row],[Final_Price(Rs.) _]]-ecommerce_dataset_updated[[#This Row],['[Final_Price(Rs.)']]]</f>
        <v>2.5000000000119371E-3</v>
      </c>
      <c r="U2997" s="6" t="b">
        <f xml:space="preserve"> AND(ecommerce_dataset_updated[[#This Row],[Final_Price(Rs.) _]]=ecommerce_dataset_updated[[#This Row],['[Final_Price(Rs.)']]])</f>
        <v>0</v>
      </c>
      <c r="V2997" s="5"/>
    </row>
    <row r="2998" spans="1:22">
      <c r="A2998" t="s">
        <v>11632</v>
      </c>
      <c r="B2998" t="s">
        <v>11633</v>
      </c>
      <c r="C2998" t="s">
        <v>32</v>
      </c>
      <c r="D2998" s="9" t="s">
        <v>11634</v>
      </c>
      <c r="E2998" s="8">
        <f>ecommerce_dataset_updated[[#This Row],[Price (Rs.)]]+0</f>
        <v>207.67</v>
      </c>
      <c r="F2998" s="6" t="s">
        <v>154</v>
      </c>
      <c r="G2998" s="7">
        <f>ecommerce_dataset_updated[[#This Row],[Discount (%)]]+0</f>
        <v>30</v>
      </c>
      <c r="H2998" s="6" t="s">
        <v>11635</v>
      </c>
      <c r="I2998" s="6">
        <f>ecommerce_dataset_updated[[#This Row],['[Price (Rs.)']]]*ecommerce_dataset_updated[[#This Row],['[Discount (%)']]]/100</f>
        <v>62.300999999999995</v>
      </c>
      <c r="J2998" s="6">
        <f>ecommerce_dataset_updated[[#This Row],[Final_Price(Rs.)]]+0</f>
        <v>145.37</v>
      </c>
      <c r="K2998" s="6">
        <f xml:space="preserve"> ecommerce_dataset_updated[[#This Row],['[Price (Rs.)']]]-ecommerce_dataset_updated[[#This Row],[Discount Amount _]]</f>
        <v>145.369</v>
      </c>
      <c r="L2998" t="s">
        <v>120</v>
      </c>
      <c r="M2998" t="s">
        <v>627</v>
      </c>
      <c r="N2998" s="4" t="s">
        <v>14048</v>
      </c>
      <c r="O2998" s="4" t="s">
        <v>14062</v>
      </c>
      <c r="P2998" s="4" t="s">
        <v>14079</v>
      </c>
      <c r="Q2998" s="5">
        <f>DATE(ecommerce_dataset_updated[[#This Row],[YYYY]],ecommerce_dataset_updated[[#This Row],[MM]],ecommerce_dataset_updated[[#This Row],[DD]])</f>
        <v>45455</v>
      </c>
      <c r="R2998" s="6" t="str">
        <f>TEXT(ecommerce_dataset_updated[[#This Row],['[Purchase_Date']]], "mmm")</f>
        <v>Jun</v>
      </c>
      <c r="S2998" s="6" t="str">
        <f>TEXT(ecommerce_dataset_updated[[#This Row],['[Purchase_Date']]], "ddd")</f>
        <v>Wed</v>
      </c>
      <c r="T2998" s="6">
        <f>ecommerce_dataset_updated[[#This Row],[Final_Price(Rs.) _]]-ecommerce_dataset_updated[[#This Row],['[Final_Price(Rs.)']]]</f>
        <v>-1.0000000000047748E-3</v>
      </c>
      <c r="U2998" s="6" t="b">
        <f xml:space="preserve"> AND(ecommerce_dataset_updated[[#This Row],[Final_Price(Rs.) _]]=ecommerce_dataset_updated[[#This Row],['[Final_Price(Rs.)']]])</f>
        <v>0</v>
      </c>
      <c r="V2998" s="5"/>
    </row>
    <row r="2999" spans="1:22">
      <c r="A2999" t="s">
        <v>11636</v>
      </c>
      <c r="B2999" t="s">
        <v>11637</v>
      </c>
      <c r="C2999" t="s">
        <v>10</v>
      </c>
      <c r="D2999" s="9" t="s">
        <v>11638</v>
      </c>
      <c r="E2999" s="8">
        <f>ecommerce_dataset_updated[[#This Row],[Price (Rs.)]]+0</f>
        <v>74.87</v>
      </c>
      <c r="F2999" s="6" t="s">
        <v>47</v>
      </c>
      <c r="G2999" s="7">
        <f>ecommerce_dataset_updated[[#This Row],[Discount (%)]]+0</f>
        <v>50</v>
      </c>
      <c r="H2999" s="6" t="s">
        <v>11639</v>
      </c>
      <c r="I2999" s="6">
        <f>ecommerce_dataset_updated[[#This Row],['[Price (Rs.)']]]*ecommerce_dataset_updated[[#This Row],['[Discount (%)']]]/100</f>
        <v>37.435000000000002</v>
      </c>
      <c r="J2999" s="6">
        <f>ecommerce_dataset_updated[[#This Row],[Final_Price(Rs.)]]+0</f>
        <v>37.44</v>
      </c>
      <c r="K2999" s="6">
        <f xml:space="preserve"> ecommerce_dataset_updated[[#This Row],['[Price (Rs.)']]]-ecommerce_dataset_updated[[#This Row],[Discount Amount _]]</f>
        <v>37.435000000000002</v>
      </c>
      <c r="L2999" t="s">
        <v>77</v>
      </c>
      <c r="M2999" t="s">
        <v>1140</v>
      </c>
      <c r="N2999" s="4" t="s">
        <v>14054</v>
      </c>
      <c r="O2999" s="4" t="s">
        <v>14059</v>
      </c>
      <c r="P2999" s="4" t="s">
        <v>14079</v>
      </c>
      <c r="Q2999" s="5">
        <f>DATE(ecommerce_dataset_updated[[#This Row],[YYYY]],ecommerce_dataset_updated[[#This Row],[MM]],ecommerce_dataset_updated[[#This Row],[DD]])</f>
        <v>45439</v>
      </c>
      <c r="R2999" s="6" t="str">
        <f>TEXT(ecommerce_dataset_updated[[#This Row],['[Purchase_Date']]], "mmm")</f>
        <v>May</v>
      </c>
      <c r="S2999" s="6" t="str">
        <f>TEXT(ecommerce_dataset_updated[[#This Row],['[Purchase_Date']]], "ddd")</f>
        <v>Mon</v>
      </c>
      <c r="T2999" s="6">
        <f>ecommerce_dataset_updated[[#This Row],[Final_Price(Rs.) _]]-ecommerce_dataset_updated[[#This Row],['[Final_Price(Rs.)']]]</f>
        <v>-4.9999999999954525E-3</v>
      </c>
      <c r="U2999" s="6" t="b">
        <f xml:space="preserve"> AND(ecommerce_dataset_updated[[#This Row],[Final_Price(Rs.) _]]=ecommerce_dataset_updated[[#This Row],['[Final_Price(Rs.)']]])</f>
        <v>0</v>
      </c>
      <c r="V2999" s="5"/>
    </row>
    <row r="3000" spans="1:22">
      <c r="A3000" t="s">
        <v>11640</v>
      </c>
      <c r="B3000" t="s">
        <v>11641</v>
      </c>
      <c r="C3000" t="s">
        <v>32</v>
      </c>
      <c r="D3000" s="9" t="s">
        <v>11642</v>
      </c>
      <c r="E3000" s="8">
        <f>ecommerce_dataset_updated[[#This Row],[Price (Rs.)]]+0</f>
        <v>480.9</v>
      </c>
      <c r="F3000" s="6" t="s">
        <v>53</v>
      </c>
      <c r="G3000" s="7">
        <f>ecommerce_dataset_updated[[#This Row],[Discount (%)]]+0</f>
        <v>5</v>
      </c>
      <c r="H3000" s="6" t="s">
        <v>11643</v>
      </c>
      <c r="I3000" s="6">
        <f>ecommerce_dataset_updated[[#This Row],['[Price (Rs.)']]]*ecommerce_dataset_updated[[#This Row],['[Discount (%)']]]/100</f>
        <v>24.045000000000002</v>
      </c>
      <c r="J3000" s="6">
        <f>ecommerce_dataset_updated[[#This Row],[Final_Price(Rs.)]]+0</f>
        <v>456.85</v>
      </c>
      <c r="K3000" s="6">
        <f xml:space="preserve"> ecommerce_dataset_updated[[#This Row],['[Price (Rs.)']]]-ecommerce_dataset_updated[[#This Row],[Discount Amount _]]</f>
        <v>456.85499999999996</v>
      </c>
      <c r="L3000" t="s">
        <v>14</v>
      </c>
      <c r="M3000" t="s">
        <v>1202</v>
      </c>
      <c r="N3000" s="4" t="s">
        <v>14058</v>
      </c>
      <c r="O3000" s="4" t="s">
        <v>14062</v>
      </c>
      <c r="P3000" s="4" t="s">
        <v>14079</v>
      </c>
      <c r="Q3000" s="5">
        <f>DATE(ecommerce_dataset_updated[[#This Row],[YYYY]],ecommerce_dataset_updated[[#This Row],[MM]],ecommerce_dataset_updated[[#This Row],[DD]])</f>
        <v>45472</v>
      </c>
      <c r="R3000" s="6" t="str">
        <f>TEXT(ecommerce_dataset_updated[[#This Row],['[Purchase_Date']]], "mmm")</f>
        <v>Jun</v>
      </c>
      <c r="S3000" s="6" t="str">
        <f>TEXT(ecommerce_dataset_updated[[#This Row],['[Purchase_Date']]], "ddd")</f>
        <v>Sat</v>
      </c>
      <c r="T3000" s="6">
        <f>ecommerce_dataset_updated[[#This Row],[Final_Price(Rs.) _]]-ecommerce_dataset_updated[[#This Row],['[Final_Price(Rs.)']]]</f>
        <v>4.9999999999386091E-3</v>
      </c>
      <c r="U3000" s="6" t="b">
        <f xml:space="preserve"> AND(ecommerce_dataset_updated[[#This Row],[Final_Price(Rs.) _]]=ecommerce_dataset_updated[[#This Row],['[Final_Price(Rs.)']]])</f>
        <v>0</v>
      </c>
      <c r="V3000" s="5"/>
    </row>
    <row r="3001" spans="1:22">
      <c r="A3001" t="s">
        <v>11644</v>
      </c>
      <c r="B3001" t="s">
        <v>11645</v>
      </c>
      <c r="C3001" t="s">
        <v>18</v>
      </c>
      <c r="D3001" s="9" t="s">
        <v>10975</v>
      </c>
      <c r="E3001" s="8">
        <f>ecommerce_dataset_updated[[#This Row],[Price (Rs.)]]+0</f>
        <v>65.53</v>
      </c>
      <c r="F3001" s="6" t="s">
        <v>12</v>
      </c>
      <c r="G3001" s="7">
        <f>ecommerce_dataset_updated[[#This Row],[Discount (%)]]+0</f>
        <v>15</v>
      </c>
      <c r="H3001" s="6" t="s">
        <v>11646</v>
      </c>
      <c r="I3001" s="6">
        <f>ecommerce_dataset_updated[[#This Row],['[Price (Rs.)']]]*ecommerce_dataset_updated[[#This Row],['[Discount (%)']]]/100</f>
        <v>9.8295000000000012</v>
      </c>
      <c r="J3001" s="6">
        <f>ecommerce_dataset_updated[[#This Row],[Final_Price(Rs.)]]+0</f>
        <v>55.7</v>
      </c>
      <c r="K3001" s="6">
        <f xml:space="preserve"> ecommerce_dataset_updated[[#This Row],['[Price (Rs.)']]]-ecommerce_dataset_updated[[#This Row],[Discount Amount _]]</f>
        <v>55.700499999999998</v>
      </c>
      <c r="L3001" t="s">
        <v>120</v>
      </c>
      <c r="M3001" t="s">
        <v>4693</v>
      </c>
      <c r="N3001" s="4" t="s">
        <v>154</v>
      </c>
      <c r="O3001" s="4" t="s">
        <v>14052</v>
      </c>
      <c r="P3001" s="4" t="s">
        <v>14079</v>
      </c>
      <c r="Q3001" s="5">
        <f>DATE(ecommerce_dataset_updated[[#This Row],[YYYY]],ecommerce_dataset_updated[[#This Row],[MM]],ecommerce_dataset_updated[[#This Row],[DD]])</f>
        <v>45321</v>
      </c>
      <c r="R3001" s="6" t="str">
        <f>TEXT(ecommerce_dataset_updated[[#This Row],['[Purchase_Date']]], "mmm")</f>
        <v>Jan</v>
      </c>
      <c r="S3001" s="6" t="str">
        <f>TEXT(ecommerce_dataset_updated[[#This Row],['[Purchase_Date']]], "ddd")</f>
        <v>Tue</v>
      </c>
      <c r="T3001" s="6">
        <f>ecommerce_dataset_updated[[#This Row],[Final_Price(Rs.) _]]-ecommerce_dataset_updated[[#This Row],['[Final_Price(Rs.)']]]</f>
        <v>4.99999999995282E-4</v>
      </c>
      <c r="U3001" s="6" t="b">
        <f xml:space="preserve"> AND(ecommerce_dataset_updated[[#This Row],[Final_Price(Rs.) _]]=ecommerce_dataset_updated[[#This Row],['[Final_Price(Rs.)']]])</f>
        <v>0</v>
      </c>
      <c r="V3001" s="5"/>
    </row>
    <row r="3002" spans="1:22">
      <c r="A3002" t="s">
        <v>11647</v>
      </c>
      <c r="B3002" t="s">
        <v>11648</v>
      </c>
      <c r="C3002" t="s">
        <v>18</v>
      </c>
      <c r="D3002" s="9" t="s">
        <v>11649</v>
      </c>
      <c r="E3002" s="8">
        <f>ecommerce_dataset_updated[[#This Row],[Price (Rs.)]]+0</f>
        <v>40.21</v>
      </c>
      <c r="F3002" s="6" t="s">
        <v>75</v>
      </c>
      <c r="G3002" s="7">
        <f>ecommerce_dataset_updated[[#This Row],[Discount (%)]]+0</f>
        <v>10</v>
      </c>
      <c r="H3002" s="6" t="s">
        <v>11650</v>
      </c>
      <c r="I3002" s="6">
        <f>ecommerce_dataset_updated[[#This Row],['[Price (Rs.)']]]*ecommerce_dataset_updated[[#This Row],['[Discount (%)']]]/100</f>
        <v>4.0209999999999999</v>
      </c>
      <c r="J3002" s="6">
        <f>ecommerce_dataset_updated[[#This Row],[Final_Price(Rs.)]]+0</f>
        <v>36.19</v>
      </c>
      <c r="K3002" s="6">
        <f xml:space="preserve"> ecommerce_dataset_updated[[#This Row],['[Price (Rs.)']]]-ecommerce_dataset_updated[[#This Row],[Discount Amount _]]</f>
        <v>36.189</v>
      </c>
      <c r="L3002" t="s">
        <v>120</v>
      </c>
      <c r="M3002" t="s">
        <v>4523</v>
      </c>
      <c r="N3002" s="4" t="s">
        <v>20</v>
      </c>
      <c r="O3002" s="4" t="s">
        <v>14053</v>
      </c>
      <c r="P3002" s="4" t="s">
        <v>14079</v>
      </c>
      <c r="Q3002" s="5">
        <f>DATE(ecommerce_dataset_updated[[#This Row],[YYYY]],ecommerce_dataset_updated[[#This Row],[MM]],ecommerce_dataset_updated[[#This Row],[DD]])</f>
        <v>45402</v>
      </c>
      <c r="R3002" s="6" t="str">
        <f>TEXT(ecommerce_dataset_updated[[#This Row],['[Purchase_Date']]], "mmm")</f>
        <v>Apr</v>
      </c>
      <c r="S3002" s="6" t="str">
        <f>TEXT(ecommerce_dataset_updated[[#This Row],['[Purchase_Date']]], "ddd")</f>
        <v>Sat</v>
      </c>
      <c r="T3002" s="6">
        <f>ecommerce_dataset_updated[[#This Row],[Final_Price(Rs.) _]]-ecommerce_dataset_updated[[#This Row],['[Final_Price(Rs.)']]]</f>
        <v>-9.9999999999766942E-4</v>
      </c>
      <c r="U3002" s="6" t="b">
        <f xml:space="preserve"> AND(ecommerce_dataset_updated[[#This Row],[Final_Price(Rs.) _]]=ecommerce_dataset_updated[[#This Row],['[Final_Price(Rs.)']]])</f>
        <v>0</v>
      </c>
      <c r="V3002" s="5"/>
    </row>
    <row r="3003" spans="1:22">
      <c r="A3003" t="s">
        <v>11651</v>
      </c>
      <c r="B3003" t="s">
        <v>11652</v>
      </c>
      <c r="C3003" t="s">
        <v>68</v>
      </c>
      <c r="D3003" s="9" t="s">
        <v>11653</v>
      </c>
      <c r="E3003" s="8">
        <f>ecommerce_dataset_updated[[#This Row],[Price (Rs.)]]+0</f>
        <v>303.08999999999997</v>
      </c>
      <c r="F3003" s="6" t="s">
        <v>75</v>
      </c>
      <c r="G3003" s="7">
        <f>ecommerce_dataset_updated[[#This Row],[Discount (%)]]+0</f>
        <v>10</v>
      </c>
      <c r="H3003" s="6" t="s">
        <v>11654</v>
      </c>
      <c r="I3003" s="6">
        <f>ecommerce_dataset_updated[[#This Row],['[Price (Rs.)']]]*ecommerce_dataset_updated[[#This Row],['[Discount (%)']]]/100</f>
        <v>30.308999999999997</v>
      </c>
      <c r="J3003" s="6">
        <f>ecommerce_dataset_updated[[#This Row],[Final_Price(Rs.)]]+0</f>
        <v>272.77999999999997</v>
      </c>
      <c r="K3003" s="6">
        <f xml:space="preserve"> ecommerce_dataset_updated[[#This Row],['[Price (Rs.)']]]-ecommerce_dataset_updated[[#This Row],[Discount Amount _]]</f>
        <v>272.78099999999995</v>
      </c>
      <c r="L3003" t="s">
        <v>77</v>
      </c>
      <c r="M3003" t="s">
        <v>2044</v>
      </c>
      <c r="N3003" s="4" t="s">
        <v>14055</v>
      </c>
      <c r="O3003" s="4" t="s">
        <v>14052</v>
      </c>
      <c r="P3003" s="4" t="s">
        <v>14079</v>
      </c>
      <c r="Q3003" s="5">
        <f>DATE(ecommerce_dataset_updated[[#This Row],[YYYY]],ecommerce_dataset_updated[[#This Row],[MM]],ecommerce_dataset_updated[[#This Row],[DD]])</f>
        <v>45299</v>
      </c>
      <c r="R3003" s="6" t="str">
        <f>TEXT(ecommerce_dataset_updated[[#This Row],['[Purchase_Date']]], "mmm")</f>
        <v>Jan</v>
      </c>
      <c r="S3003" s="6" t="str">
        <f>TEXT(ecommerce_dataset_updated[[#This Row],['[Purchase_Date']]], "ddd")</f>
        <v>Mon</v>
      </c>
      <c r="T3003" s="6">
        <f>ecommerce_dataset_updated[[#This Row],[Final_Price(Rs.) _]]-ecommerce_dataset_updated[[#This Row],['[Final_Price(Rs.)']]]</f>
        <v>9.9999999997635314E-4</v>
      </c>
      <c r="U3003" s="6" t="b">
        <f xml:space="preserve"> AND(ecommerce_dataset_updated[[#This Row],[Final_Price(Rs.) _]]=ecommerce_dataset_updated[[#This Row],['[Final_Price(Rs.)']]])</f>
        <v>0</v>
      </c>
      <c r="V3003" s="5"/>
    </row>
    <row r="3004" spans="1:22">
      <c r="A3004" t="s">
        <v>11655</v>
      </c>
      <c r="B3004" t="s">
        <v>11656</v>
      </c>
      <c r="C3004" t="s">
        <v>68</v>
      </c>
      <c r="D3004" s="9" t="s">
        <v>11657</v>
      </c>
      <c r="E3004" s="8">
        <f>ecommerce_dataset_updated[[#This Row],[Price (Rs.)]]+0</f>
        <v>263.81</v>
      </c>
      <c r="F3004" s="6" t="s">
        <v>107</v>
      </c>
      <c r="G3004" s="7">
        <f>ecommerce_dataset_updated[[#This Row],[Discount (%)]]+0</f>
        <v>0</v>
      </c>
      <c r="H3004" s="6" t="s">
        <v>11657</v>
      </c>
      <c r="I3004" s="6">
        <f>ecommerce_dataset_updated[[#This Row],['[Price (Rs.)']]]*ecommerce_dataset_updated[[#This Row],['[Discount (%)']]]/100</f>
        <v>0</v>
      </c>
      <c r="J3004" s="6">
        <f>ecommerce_dataset_updated[[#This Row],[Final_Price(Rs.)]]+0</f>
        <v>263.81</v>
      </c>
      <c r="K3004" s="6">
        <f xml:space="preserve"> ecommerce_dataset_updated[[#This Row],['[Price (Rs.)']]]-ecommerce_dataset_updated[[#This Row],[Discount Amount _]]</f>
        <v>263.81</v>
      </c>
      <c r="L3004" t="s">
        <v>77</v>
      </c>
      <c r="M3004" t="s">
        <v>103</v>
      </c>
      <c r="N3004" s="4" t="s">
        <v>14056</v>
      </c>
      <c r="O3004" s="4" t="s">
        <v>14053</v>
      </c>
      <c r="P3004" s="4" t="s">
        <v>14079</v>
      </c>
      <c r="Q3004" s="5">
        <f>DATE(ecommerce_dataset_updated[[#This Row],[YYYY]],ecommerce_dataset_updated[[#This Row],[MM]],ecommerce_dataset_updated[[#This Row],[DD]])</f>
        <v>45410</v>
      </c>
      <c r="R3004" s="6" t="str">
        <f>TEXT(ecommerce_dataset_updated[[#This Row],['[Purchase_Date']]], "mmm")</f>
        <v>Apr</v>
      </c>
      <c r="S3004" s="6" t="str">
        <f>TEXT(ecommerce_dataset_updated[[#This Row],['[Purchase_Date']]], "ddd")</f>
        <v>Sun</v>
      </c>
      <c r="T3004" s="6">
        <f>ecommerce_dataset_updated[[#This Row],[Final_Price(Rs.) _]]-ecommerce_dataset_updated[[#This Row],['[Final_Price(Rs.)']]]</f>
        <v>0</v>
      </c>
      <c r="U3004" s="6" t="b">
        <f xml:space="preserve"> AND(ecommerce_dataset_updated[[#This Row],[Final_Price(Rs.) _]]=ecommerce_dataset_updated[[#This Row],['[Final_Price(Rs.)']]])</f>
        <v>1</v>
      </c>
      <c r="V3004" s="5"/>
    </row>
    <row r="3005" spans="1:22">
      <c r="A3005" t="s">
        <v>11658</v>
      </c>
      <c r="B3005" t="s">
        <v>11659</v>
      </c>
      <c r="C3005" t="s">
        <v>39</v>
      </c>
      <c r="D3005" s="9" t="s">
        <v>11660</v>
      </c>
      <c r="E3005" s="8">
        <f>ecommerce_dataset_updated[[#This Row],[Price (Rs.)]]+0</f>
        <v>384.34</v>
      </c>
      <c r="F3005" s="6" t="s">
        <v>47</v>
      </c>
      <c r="G3005" s="7">
        <f>ecommerce_dataset_updated[[#This Row],[Discount (%)]]+0</f>
        <v>50</v>
      </c>
      <c r="H3005" s="6" t="s">
        <v>11661</v>
      </c>
      <c r="I3005" s="6">
        <f>ecommerce_dataset_updated[[#This Row],['[Price (Rs.)']]]*ecommerce_dataset_updated[[#This Row],['[Discount (%)']]]/100</f>
        <v>192.17</v>
      </c>
      <c r="J3005" s="6">
        <f>ecommerce_dataset_updated[[#This Row],[Final_Price(Rs.)]]+0</f>
        <v>192.17</v>
      </c>
      <c r="K3005" s="6">
        <f xml:space="preserve"> ecommerce_dataset_updated[[#This Row],['[Price (Rs.)']]]-ecommerce_dataset_updated[[#This Row],[Discount Amount _]]</f>
        <v>192.17</v>
      </c>
      <c r="L3005" t="s">
        <v>35</v>
      </c>
      <c r="M3005" t="s">
        <v>1429</v>
      </c>
      <c r="N3005" s="4" t="s">
        <v>14070</v>
      </c>
      <c r="O3005" s="4" t="s">
        <v>75</v>
      </c>
      <c r="P3005" s="4" t="s">
        <v>14079</v>
      </c>
      <c r="Q3005" s="5">
        <f>DATE(ecommerce_dataset_updated[[#This Row],[YYYY]],ecommerce_dataset_updated[[#This Row],[MM]],ecommerce_dataset_updated[[#This Row],[DD]])</f>
        <v>45583</v>
      </c>
      <c r="R3005" s="6" t="str">
        <f>TEXT(ecommerce_dataset_updated[[#This Row],['[Purchase_Date']]], "mmm")</f>
        <v>Oct</v>
      </c>
      <c r="S3005" s="6" t="str">
        <f>TEXT(ecommerce_dataset_updated[[#This Row],['[Purchase_Date']]], "ddd")</f>
        <v>Fri</v>
      </c>
      <c r="T3005" s="6">
        <f>ecommerce_dataset_updated[[#This Row],[Final_Price(Rs.) _]]-ecommerce_dataset_updated[[#This Row],['[Final_Price(Rs.)']]]</f>
        <v>0</v>
      </c>
      <c r="U3005" s="6" t="b">
        <f xml:space="preserve"> AND(ecommerce_dataset_updated[[#This Row],[Final_Price(Rs.) _]]=ecommerce_dataset_updated[[#This Row],['[Final_Price(Rs.)']]])</f>
        <v>1</v>
      </c>
      <c r="V3005" s="5"/>
    </row>
    <row r="3006" spans="1:22">
      <c r="A3006" t="s">
        <v>11662</v>
      </c>
      <c r="B3006" t="s">
        <v>11663</v>
      </c>
      <c r="C3006" t="s">
        <v>68</v>
      </c>
      <c r="D3006" s="9" t="s">
        <v>11664</v>
      </c>
      <c r="E3006" s="8">
        <f>ecommerce_dataset_updated[[#This Row],[Price (Rs.)]]+0</f>
        <v>197.02</v>
      </c>
      <c r="F3006" s="6" t="s">
        <v>26</v>
      </c>
      <c r="G3006" s="7">
        <f>ecommerce_dataset_updated[[#This Row],[Discount (%)]]+0</f>
        <v>25</v>
      </c>
      <c r="H3006" s="6" t="s">
        <v>11665</v>
      </c>
      <c r="I3006" s="6">
        <f>ecommerce_dataset_updated[[#This Row],['[Price (Rs.)']]]*ecommerce_dataset_updated[[#This Row],['[Discount (%)']]]/100</f>
        <v>49.255000000000003</v>
      </c>
      <c r="J3006" s="6">
        <f>ecommerce_dataset_updated[[#This Row],[Final_Price(Rs.)]]+0</f>
        <v>147.77000000000001</v>
      </c>
      <c r="K3006" s="6">
        <f xml:space="preserve"> ecommerce_dataset_updated[[#This Row],['[Price (Rs.)']]]-ecommerce_dataset_updated[[#This Row],[Discount Amount _]]</f>
        <v>147.76500000000001</v>
      </c>
      <c r="L3006" t="s">
        <v>14</v>
      </c>
      <c r="M3006" t="s">
        <v>357</v>
      </c>
      <c r="N3006" s="4" t="s">
        <v>14058</v>
      </c>
      <c r="O3006" s="4" t="s">
        <v>14052</v>
      </c>
      <c r="P3006" s="4" t="s">
        <v>14079</v>
      </c>
      <c r="Q3006" s="5">
        <f>DATE(ecommerce_dataset_updated[[#This Row],[YYYY]],ecommerce_dataset_updated[[#This Row],[MM]],ecommerce_dataset_updated[[#This Row],[DD]])</f>
        <v>45320</v>
      </c>
      <c r="R3006" s="6" t="str">
        <f>TEXT(ecommerce_dataset_updated[[#This Row],['[Purchase_Date']]], "mmm")</f>
        <v>Jan</v>
      </c>
      <c r="S3006" s="6" t="str">
        <f>TEXT(ecommerce_dataset_updated[[#This Row],['[Purchase_Date']]], "ddd")</f>
        <v>Mon</v>
      </c>
      <c r="T3006" s="6">
        <f>ecommerce_dataset_updated[[#This Row],[Final_Price(Rs.) _]]-ecommerce_dataset_updated[[#This Row],['[Final_Price(Rs.)']]]</f>
        <v>-4.9999999999954525E-3</v>
      </c>
      <c r="U3006" s="6" t="b">
        <f xml:space="preserve"> AND(ecommerce_dataset_updated[[#This Row],[Final_Price(Rs.) _]]=ecommerce_dataset_updated[[#This Row],['[Final_Price(Rs.)']]])</f>
        <v>0</v>
      </c>
      <c r="V3006" s="5"/>
    </row>
    <row r="3007" spans="1:22">
      <c r="A3007" t="s">
        <v>11666</v>
      </c>
      <c r="B3007" t="s">
        <v>11667</v>
      </c>
      <c r="C3007" t="s">
        <v>18</v>
      </c>
      <c r="D3007" s="9" t="s">
        <v>1062</v>
      </c>
      <c r="E3007" s="8">
        <f>ecommerce_dataset_updated[[#This Row],[Price (Rs.)]]+0</f>
        <v>404.92</v>
      </c>
      <c r="F3007" s="6" t="s">
        <v>26</v>
      </c>
      <c r="G3007" s="7">
        <f>ecommerce_dataset_updated[[#This Row],[Discount (%)]]+0</f>
        <v>25</v>
      </c>
      <c r="H3007" s="6" t="s">
        <v>11668</v>
      </c>
      <c r="I3007" s="6">
        <f>ecommerce_dataset_updated[[#This Row],['[Price (Rs.)']]]*ecommerce_dataset_updated[[#This Row],['[Discount (%)']]]/100</f>
        <v>101.23</v>
      </c>
      <c r="J3007" s="6">
        <f>ecommerce_dataset_updated[[#This Row],[Final_Price(Rs.)]]+0</f>
        <v>303.69</v>
      </c>
      <c r="K3007" s="6">
        <f xml:space="preserve"> ecommerce_dataset_updated[[#This Row],['[Price (Rs.)']]]-ecommerce_dataset_updated[[#This Row],[Discount Amount _]]</f>
        <v>303.69</v>
      </c>
      <c r="L3007" t="s">
        <v>77</v>
      </c>
      <c r="M3007" t="s">
        <v>1462</v>
      </c>
      <c r="N3007" s="4" t="s">
        <v>14054</v>
      </c>
      <c r="O3007" s="4" t="s">
        <v>14067</v>
      </c>
      <c r="P3007" s="4" t="s">
        <v>14079</v>
      </c>
      <c r="Q3007" s="5">
        <f>DATE(ecommerce_dataset_updated[[#This Row],[YYYY]],ecommerce_dataset_updated[[#This Row],[MM]],ecommerce_dataset_updated[[#This Row],[DD]])</f>
        <v>45500</v>
      </c>
      <c r="R3007" s="6" t="str">
        <f>TEXT(ecommerce_dataset_updated[[#This Row],['[Purchase_Date']]], "mmm")</f>
        <v>Jul</v>
      </c>
      <c r="S3007" s="6" t="str">
        <f>TEXT(ecommerce_dataset_updated[[#This Row],['[Purchase_Date']]], "ddd")</f>
        <v>Sat</v>
      </c>
      <c r="T3007" s="6">
        <f>ecommerce_dataset_updated[[#This Row],[Final_Price(Rs.) _]]-ecommerce_dataset_updated[[#This Row],['[Final_Price(Rs.)']]]</f>
        <v>0</v>
      </c>
      <c r="U3007" s="6" t="b">
        <f xml:space="preserve"> AND(ecommerce_dataset_updated[[#This Row],[Final_Price(Rs.) _]]=ecommerce_dataset_updated[[#This Row],['[Final_Price(Rs.)']]])</f>
        <v>1</v>
      </c>
      <c r="V3007" s="5"/>
    </row>
    <row r="3008" spans="1:22">
      <c r="A3008" t="s">
        <v>11669</v>
      </c>
      <c r="B3008" t="s">
        <v>11670</v>
      </c>
      <c r="C3008" t="s">
        <v>68</v>
      </c>
      <c r="D3008" s="9" t="s">
        <v>2527</v>
      </c>
      <c r="E3008" s="8">
        <f>ecommerce_dataset_updated[[#This Row],[Price (Rs.)]]+0</f>
        <v>171.06</v>
      </c>
      <c r="F3008" s="6" t="s">
        <v>53</v>
      </c>
      <c r="G3008" s="7">
        <f>ecommerce_dataset_updated[[#This Row],[Discount (%)]]+0</f>
        <v>5</v>
      </c>
      <c r="H3008" s="6" t="s">
        <v>11671</v>
      </c>
      <c r="I3008" s="6">
        <f>ecommerce_dataset_updated[[#This Row],['[Price (Rs.)']]]*ecommerce_dataset_updated[[#This Row],['[Discount (%)']]]/100</f>
        <v>8.552999999999999</v>
      </c>
      <c r="J3008" s="6">
        <f>ecommerce_dataset_updated[[#This Row],[Final_Price(Rs.)]]+0</f>
        <v>162.51</v>
      </c>
      <c r="K3008" s="6">
        <f xml:space="preserve"> ecommerce_dataset_updated[[#This Row],['[Price (Rs.)']]]-ecommerce_dataset_updated[[#This Row],[Discount Amount _]]</f>
        <v>162.50700000000001</v>
      </c>
      <c r="L3008" t="s">
        <v>14</v>
      </c>
      <c r="M3008" t="s">
        <v>932</v>
      </c>
      <c r="N3008" s="4" t="s">
        <v>2910</v>
      </c>
      <c r="O3008" s="4" t="s">
        <v>14049</v>
      </c>
      <c r="P3008" s="4" t="s">
        <v>14079</v>
      </c>
      <c r="Q3008" s="5">
        <f>DATE(ecommerce_dataset_updated[[#This Row],[YYYY]],ecommerce_dataset_updated[[#This Row],[MM]],ecommerce_dataset_updated[[#This Row],[DD]])</f>
        <v>45610</v>
      </c>
      <c r="R3008" s="6" t="str">
        <f>TEXT(ecommerce_dataset_updated[[#This Row],['[Purchase_Date']]], "mmm")</f>
        <v>Nov</v>
      </c>
      <c r="S3008" s="6" t="str">
        <f>TEXT(ecommerce_dataset_updated[[#This Row],['[Purchase_Date']]], "ddd")</f>
        <v>Thu</v>
      </c>
      <c r="T3008" s="6">
        <f>ecommerce_dataset_updated[[#This Row],[Final_Price(Rs.) _]]-ecommerce_dataset_updated[[#This Row],['[Final_Price(Rs.)']]]</f>
        <v>-2.9999999999859028E-3</v>
      </c>
      <c r="U3008" s="6" t="b">
        <f xml:space="preserve"> AND(ecommerce_dataset_updated[[#This Row],[Final_Price(Rs.) _]]=ecommerce_dataset_updated[[#This Row],['[Final_Price(Rs.)']]])</f>
        <v>0</v>
      </c>
      <c r="V3008" s="5"/>
    </row>
    <row r="3009" spans="1:22">
      <c r="A3009" t="s">
        <v>11672</v>
      </c>
      <c r="B3009" t="s">
        <v>11673</v>
      </c>
      <c r="C3009" t="s">
        <v>45</v>
      </c>
      <c r="D3009" s="9" t="s">
        <v>11674</v>
      </c>
      <c r="E3009" s="8">
        <f>ecommerce_dataset_updated[[#This Row],[Price (Rs.)]]+0</f>
        <v>434.67</v>
      </c>
      <c r="F3009" s="6" t="s">
        <v>53</v>
      </c>
      <c r="G3009" s="7">
        <f>ecommerce_dataset_updated[[#This Row],[Discount (%)]]+0</f>
        <v>5</v>
      </c>
      <c r="H3009" s="6" t="s">
        <v>11675</v>
      </c>
      <c r="I3009" s="6">
        <f>ecommerce_dataset_updated[[#This Row],['[Price (Rs.)']]]*ecommerce_dataset_updated[[#This Row],['[Discount (%)']]]/100</f>
        <v>21.733499999999999</v>
      </c>
      <c r="J3009" s="6">
        <f>ecommerce_dataset_updated[[#This Row],[Final_Price(Rs.)]]+0</f>
        <v>412.94</v>
      </c>
      <c r="K3009" s="6">
        <f xml:space="preserve"> ecommerce_dataset_updated[[#This Row],['[Price (Rs.)']]]-ecommerce_dataset_updated[[#This Row],[Discount Amount _]]</f>
        <v>412.93650000000002</v>
      </c>
      <c r="L3009" t="s">
        <v>77</v>
      </c>
      <c r="M3009" t="s">
        <v>1373</v>
      </c>
      <c r="N3009" s="4" t="s">
        <v>14071</v>
      </c>
      <c r="O3009" s="4" t="s">
        <v>14055</v>
      </c>
      <c r="P3009" s="4" t="s">
        <v>14079</v>
      </c>
      <c r="Q3009" s="5">
        <f>DATE(ecommerce_dataset_updated[[#This Row],[YYYY]],ecommerce_dataset_updated[[#This Row],[MM]],ecommerce_dataset_updated[[#This Row],[DD]])</f>
        <v>45528</v>
      </c>
      <c r="R3009" s="6" t="str">
        <f>TEXT(ecommerce_dataset_updated[[#This Row],['[Purchase_Date']]], "mmm")</f>
        <v>Aug</v>
      </c>
      <c r="S3009" s="6" t="str">
        <f>TEXT(ecommerce_dataset_updated[[#This Row],['[Purchase_Date']]], "ddd")</f>
        <v>Sat</v>
      </c>
      <c r="T3009" s="6">
        <f>ecommerce_dataset_updated[[#This Row],[Final_Price(Rs.) _]]-ecommerce_dataset_updated[[#This Row],['[Final_Price(Rs.)']]]</f>
        <v>-3.4999999999740794E-3</v>
      </c>
      <c r="U3009" s="6" t="b">
        <f xml:space="preserve"> AND(ecommerce_dataset_updated[[#This Row],[Final_Price(Rs.) _]]=ecommerce_dataset_updated[[#This Row],['[Final_Price(Rs.)']]])</f>
        <v>0</v>
      </c>
      <c r="V3009" s="5"/>
    </row>
    <row r="3010" spans="1:22">
      <c r="A3010" t="s">
        <v>11676</v>
      </c>
      <c r="B3010" t="s">
        <v>11677</v>
      </c>
      <c r="C3010" t="s">
        <v>32</v>
      </c>
      <c r="D3010" s="9" t="s">
        <v>11678</v>
      </c>
      <c r="E3010" s="8">
        <f>ecommerce_dataset_updated[[#This Row],[Price (Rs.)]]+0</f>
        <v>56.67</v>
      </c>
      <c r="F3010" s="6" t="s">
        <v>154</v>
      </c>
      <c r="G3010" s="7">
        <f>ecommerce_dataset_updated[[#This Row],[Discount (%)]]+0</f>
        <v>30</v>
      </c>
      <c r="H3010" s="6" t="s">
        <v>11679</v>
      </c>
      <c r="I3010" s="6">
        <f>ecommerce_dataset_updated[[#This Row],['[Price (Rs.)']]]*ecommerce_dataset_updated[[#This Row],['[Discount (%)']]]/100</f>
        <v>17.001000000000001</v>
      </c>
      <c r="J3010" s="6">
        <f>ecommerce_dataset_updated[[#This Row],[Final_Price(Rs.)]]+0</f>
        <v>39.67</v>
      </c>
      <c r="K3010" s="6">
        <f xml:space="preserve"> ecommerce_dataset_updated[[#This Row],['[Price (Rs.)']]]-ecommerce_dataset_updated[[#This Row],[Discount Amount _]]</f>
        <v>39.668999999999997</v>
      </c>
      <c r="L3010" t="s">
        <v>28</v>
      </c>
      <c r="M3010" t="s">
        <v>334</v>
      </c>
      <c r="N3010" s="4" t="s">
        <v>14072</v>
      </c>
      <c r="O3010" s="4" t="s">
        <v>14050</v>
      </c>
      <c r="P3010" s="4" t="s">
        <v>14079</v>
      </c>
      <c r="Q3010" s="5">
        <f>DATE(ecommerce_dataset_updated[[#This Row],[YYYY]],ecommerce_dataset_updated[[#This Row],[MM]],ecommerce_dataset_updated[[#This Row],[DD]])</f>
        <v>45551</v>
      </c>
      <c r="R3010" s="6" t="str">
        <f>TEXT(ecommerce_dataset_updated[[#This Row],['[Purchase_Date']]], "mmm")</f>
        <v>Sep</v>
      </c>
      <c r="S3010" s="6" t="str">
        <f>TEXT(ecommerce_dataset_updated[[#This Row],['[Purchase_Date']]], "ddd")</f>
        <v>Mon</v>
      </c>
      <c r="T3010" s="6">
        <f>ecommerce_dataset_updated[[#This Row],[Final_Price(Rs.) _]]-ecommerce_dataset_updated[[#This Row],['[Final_Price(Rs.)']]]</f>
        <v>-1.0000000000047748E-3</v>
      </c>
      <c r="U3010" s="6" t="b">
        <f xml:space="preserve"> AND(ecommerce_dataset_updated[[#This Row],[Final_Price(Rs.) _]]=ecommerce_dataset_updated[[#This Row],['[Final_Price(Rs.)']]])</f>
        <v>0</v>
      </c>
      <c r="V3010" s="5"/>
    </row>
    <row r="3011" spans="1:22">
      <c r="A3011" t="s">
        <v>11680</v>
      </c>
      <c r="B3011" t="s">
        <v>11681</v>
      </c>
      <c r="C3011" t="s">
        <v>114</v>
      </c>
      <c r="D3011" s="9" t="s">
        <v>1888</v>
      </c>
      <c r="E3011" s="8">
        <f>ecommerce_dataset_updated[[#This Row],[Price (Rs.)]]+0</f>
        <v>125.2</v>
      </c>
      <c r="F3011" s="6" t="s">
        <v>107</v>
      </c>
      <c r="G3011" s="7">
        <f>ecommerce_dataset_updated[[#This Row],[Discount (%)]]+0</f>
        <v>0</v>
      </c>
      <c r="H3011" s="6" t="s">
        <v>1888</v>
      </c>
      <c r="I3011" s="6">
        <f>ecommerce_dataset_updated[[#This Row],['[Price (Rs.)']]]*ecommerce_dataset_updated[[#This Row],['[Discount (%)']]]/100</f>
        <v>0</v>
      </c>
      <c r="J3011" s="6">
        <f>ecommerce_dataset_updated[[#This Row],[Final_Price(Rs.)]]+0</f>
        <v>125.2</v>
      </c>
      <c r="K3011" s="6">
        <f xml:space="preserve"> ecommerce_dataset_updated[[#This Row],['[Price (Rs.)']]]-ecommerce_dataset_updated[[#This Row],[Discount Amount _]]</f>
        <v>125.2</v>
      </c>
      <c r="L3011" t="s">
        <v>77</v>
      </c>
      <c r="M3011" t="s">
        <v>1229</v>
      </c>
      <c r="N3011" s="4" t="s">
        <v>14066</v>
      </c>
      <c r="O3011" s="4" t="s">
        <v>14050</v>
      </c>
      <c r="P3011" s="4" t="s">
        <v>14079</v>
      </c>
      <c r="Q3011" s="5">
        <f>DATE(ecommerce_dataset_updated[[#This Row],[YYYY]],ecommerce_dataset_updated[[#This Row],[MM]],ecommerce_dataset_updated[[#This Row],[DD]])</f>
        <v>45554</v>
      </c>
      <c r="R3011" s="6" t="str">
        <f>TEXT(ecommerce_dataset_updated[[#This Row],['[Purchase_Date']]], "mmm")</f>
        <v>Sep</v>
      </c>
      <c r="S3011" s="6" t="str">
        <f>TEXT(ecommerce_dataset_updated[[#This Row],['[Purchase_Date']]], "ddd")</f>
        <v>Thu</v>
      </c>
      <c r="T3011" s="6">
        <f>ecommerce_dataset_updated[[#This Row],[Final_Price(Rs.) _]]-ecommerce_dataset_updated[[#This Row],['[Final_Price(Rs.)']]]</f>
        <v>0</v>
      </c>
      <c r="U3011" s="6" t="b">
        <f xml:space="preserve"> AND(ecommerce_dataset_updated[[#This Row],[Final_Price(Rs.) _]]=ecommerce_dataset_updated[[#This Row],['[Final_Price(Rs.)']]])</f>
        <v>1</v>
      </c>
      <c r="V3011" s="5"/>
    </row>
    <row r="3012" spans="1:22">
      <c r="A3012" t="s">
        <v>11682</v>
      </c>
      <c r="B3012" t="s">
        <v>11683</v>
      </c>
      <c r="C3012" t="s">
        <v>10</v>
      </c>
      <c r="D3012" s="9" t="s">
        <v>11684</v>
      </c>
      <c r="E3012" s="8">
        <f>ecommerce_dataset_updated[[#This Row],[Price (Rs.)]]+0</f>
        <v>354.46</v>
      </c>
      <c r="F3012" s="6" t="s">
        <v>107</v>
      </c>
      <c r="G3012" s="7">
        <f>ecommerce_dataset_updated[[#This Row],[Discount (%)]]+0</f>
        <v>0</v>
      </c>
      <c r="H3012" s="6" t="s">
        <v>11684</v>
      </c>
      <c r="I3012" s="6">
        <f>ecommerce_dataset_updated[[#This Row],['[Price (Rs.)']]]*ecommerce_dataset_updated[[#This Row],['[Discount (%)']]]/100</f>
        <v>0</v>
      </c>
      <c r="J3012" s="6">
        <f>ecommerce_dataset_updated[[#This Row],[Final_Price(Rs.)]]+0</f>
        <v>354.46</v>
      </c>
      <c r="K3012" s="6">
        <f xml:space="preserve"> ecommerce_dataset_updated[[#This Row],['[Price (Rs.)']]]-ecommerce_dataset_updated[[#This Row],[Discount Amount _]]</f>
        <v>354.46</v>
      </c>
      <c r="L3012" t="s">
        <v>14</v>
      </c>
      <c r="M3012" t="s">
        <v>627</v>
      </c>
      <c r="N3012" s="4" t="s">
        <v>14048</v>
      </c>
      <c r="O3012" s="4" t="s">
        <v>14062</v>
      </c>
      <c r="P3012" s="4" t="s">
        <v>14079</v>
      </c>
      <c r="Q3012" s="5">
        <f>DATE(ecommerce_dataset_updated[[#This Row],[YYYY]],ecommerce_dataset_updated[[#This Row],[MM]],ecommerce_dataset_updated[[#This Row],[DD]])</f>
        <v>45455</v>
      </c>
      <c r="R3012" s="6" t="str">
        <f>TEXT(ecommerce_dataset_updated[[#This Row],['[Purchase_Date']]], "mmm")</f>
        <v>Jun</v>
      </c>
      <c r="S3012" s="6" t="str">
        <f>TEXT(ecommerce_dataset_updated[[#This Row],['[Purchase_Date']]], "ddd")</f>
        <v>Wed</v>
      </c>
      <c r="T3012" s="6">
        <f>ecommerce_dataset_updated[[#This Row],[Final_Price(Rs.) _]]-ecommerce_dataset_updated[[#This Row],['[Final_Price(Rs.)']]]</f>
        <v>0</v>
      </c>
      <c r="U3012" s="6" t="b">
        <f xml:space="preserve"> AND(ecommerce_dataset_updated[[#This Row],[Final_Price(Rs.) _]]=ecommerce_dataset_updated[[#This Row],['[Final_Price(Rs.)']]])</f>
        <v>1</v>
      </c>
      <c r="V3012" s="5"/>
    </row>
    <row r="3013" spans="1:22">
      <c r="A3013" t="s">
        <v>11685</v>
      </c>
      <c r="B3013" t="s">
        <v>11686</v>
      </c>
      <c r="C3013" t="s">
        <v>68</v>
      </c>
      <c r="D3013" s="9" t="s">
        <v>11687</v>
      </c>
      <c r="E3013" s="8">
        <f>ecommerce_dataset_updated[[#This Row],[Price (Rs.)]]+0</f>
        <v>268.57</v>
      </c>
      <c r="F3013" s="6" t="s">
        <v>154</v>
      </c>
      <c r="G3013" s="7">
        <f>ecommerce_dataset_updated[[#This Row],[Discount (%)]]+0</f>
        <v>30</v>
      </c>
      <c r="H3013" s="6" t="s">
        <v>11688</v>
      </c>
      <c r="I3013" s="6">
        <f>ecommerce_dataset_updated[[#This Row],['[Price (Rs.)']]]*ecommerce_dataset_updated[[#This Row],['[Discount (%)']]]/100</f>
        <v>80.570999999999998</v>
      </c>
      <c r="J3013" s="6">
        <f>ecommerce_dataset_updated[[#This Row],[Final_Price(Rs.)]]+0</f>
        <v>188</v>
      </c>
      <c r="K3013" s="6">
        <f xml:space="preserve"> ecommerce_dataset_updated[[#This Row],['[Price (Rs.)']]]-ecommerce_dataset_updated[[#This Row],[Discount Amount _]]</f>
        <v>187.999</v>
      </c>
      <c r="L3013" t="s">
        <v>28</v>
      </c>
      <c r="M3013" t="s">
        <v>126</v>
      </c>
      <c r="N3013" s="4" t="s">
        <v>14052</v>
      </c>
      <c r="O3013" s="4" t="s">
        <v>14062</v>
      </c>
      <c r="P3013" s="4" t="s">
        <v>14079</v>
      </c>
      <c r="Q3013" s="5">
        <f>DATE(ecommerce_dataset_updated[[#This Row],[YYYY]],ecommerce_dataset_updated[[#This Row],[MM]],ecommerce_dataset_updated[[#This Row],[DD]])</f>
        <v>45444</v>
      </c>
      <c r="R3013" s="6" t="str">
        <f>TEXT(ecommerce_dataset_updated[[#This Row],['[Purchase_Date']]], "mmm")</f>
        <v>Jun</v>
      </c>
      <c r="S3013" s="6" t="str">
        <f>TEXT(ecommerce_dataset_updated[[#This Row],['[Purchase_Date']]], "ddd")</f>
        <v>Sat</v>
      </c>
      <c r="T3013" s="6">
        <f>ecommerce_dataset_updated[[#This Row],[Final_Price(Rs.) _]]-ecommerce_dataset_updated[[#This Row],['[Final_Price(Rs.)']]]</f>
        <v>-1.0000000000047748E-3</v>
      </c>
      <c r="U3013" s="6" t="b">
        <f xml:space="preserve"> AND(ecommerce_dataset_updated[[#This Row],[Final_Price(Rs.) _]]=ecommerce_dataset_updated[[#This Row],['[Final_Price(Rs.)']]])</f>
        <v>0</v>
      </c>
      <c r="V3013" s="5"/>
    </row>
    <row r="3014" spans="1:22">
      <c r="A3014" t="s">
        <v>11689</v>
      </c>
      <c r="B3014" t="s">
        <v>11690</v>
      </c>
      <c r="C3014" t="s">
        <v>32</v>
      </c>
      <c r="D3014" s="9" t="s">
        <v>11691</v>
      </c>
      <c r="E3014" s="8">
        <f>ecommerce_dataset_updated[[#This Row],[Price (Rs.)]]+0</f>
        <v>450.73</v>
      </c>
      <c r="F3014" s="6" t="s">
        <v>47</v>
      </c>
      <c r="G3014" s="7">
        <f>ecommerce_dataset_updated[[#This Row],[Discount (%)]]+0</f>
        <v>50</v>
      </c>
      <c r="H3014" s="6" t="s">
        <v>11692</v>
      </c>
      <c r="I3014" s="6">
        <f>ecommerce_dataset_updated[[#This Row],['[Price (Rs.)']]]*ecommerce_dataset_updated[[#This Row],['[Discount (%)']]]/100</f>
        <v>225.36500000000001</v>
      </c>
      <c r="J3014" s="6">
        <f>ecommerce_dataset_updated[[#This Row],[Final_Price(Rs.)]]+0</f>
        <v>225.37</v>
      </c>
      <c r="K3014" s="6">
        <f xml:space="preserve"> ecommerce_dataset_updated[[#This Row],['[Price (Rs.)']]]-ecommerce_dataset_updated[[#This Row],[Discount Amount _]]</f>
        <v>225.36500000000001</v>
      </c>
      <c r="L3014" t="s">
        <v>77</v>
      </c>
      <c r="M3014" t="s">
        <v>1299</v>
      </c>
      <c r="N3014" s="4" t="s">
        <v>14051</v>
      </c>
      <c r="O3014" s="4" t="s">
        <v>14052</v>
      </c>
      <c r="P3014" s="4" t="s">
        <v>14079</v>
      </c>
      <c r="Q3014" s="5">
        <f>DATE(ecommerce_dataset_updated[[#This Row],[YYYY]],ecommerce_dataset_updated[[#This Row],[MM]],ecommerce_dataset_updated[[#This Row],[DD]])</f>
        <v>45293</v>
      </c>
      <c r="R3014" s="6" t="str">
        <f>TEXT(ecommerce_dataset_updated[[#This Row],['[Purchase_Date']]], "mmm")</f>
        <v>Jan</v>
      </c>
      <c r="S3014" s="6" t="str">
        <f>TEXT(ecommerce_dataset_updated[[#This Row],['[Purchase_Date']]], "ddd")</f>
        <v>Tue</v>
      </c>
      <c r="T3014" s="6">
        <f>ecommerce_dataset_updated[[#This Row],[Final_Price(Rs.) _]]-ecommerce_dataset_updated[[#This Row],['[Final_Price(Rs.)']]]</f>
        <v>-4.9999999999954525E-3</v>
      </c>
      <c r="U3014" s="6" t="b">
        <f xml:space="preserve"> AND(ecommerce_dataset_updated[[#This Row],[Final_Price(Rs.) _]]=ecommerce_dataset_updated[[#This Row],['[Final_Price(Rs.)']]])</f>
        <v>0</v>
      </c>
      <c r="V3014" s="5"/>
    </row>
    <row r="3015" spans="1:22">
      <c r="A3015" t="s">
        <v>11693</v>
      </c>
      <c r="B3015" t="s">
        <v>11694</v>
      </c>
      <c r="C3015" t="s">
        <v>10</v>
      </c>
      <c r="D3015" s="9" t="s">
        <v>11695</v>
      </c>
      <c r="E3015" s="8">
        <f>ecommerce_dataset_updated[[#This Row],[Price (Rs.)]]+0</f>
        <v>360.74</v>
      </c>
      <c r="F3015" s="6" t="s">
        <v>53</v>
      </c>
      <c r="G3015" s="7">
        <f>ecommerce_dataset_updated[[#This Row],[Discount (%)]]+0</f>
        <v>5</v>
      </c>
      <c r="H3015" s="6" t="s">
        <v>11696</v>
      </c>
      <c r="I3015" s="6">
        <f>ecommerce_dataset_updated[[#This Row],['[Price (Rs.)']]]*ecommerce_dataset_updated[[#This Row],['[Discount (%)']]]/100</f>
        <v>18.036999999999999</v>
      </c>
      <c r="J3015" s="6">
        <f>ecommerce_dataset_updated[[#This Row],[Final_Price(Rs.)]]+0</f>
        <v>342.7</v>
      </c>
      <c r="K3015" s="6">
        <f xml:space="preserve"> ecommerce_dataset_updated[[#This Row],['[Price (Rs.)']]]-ecommerce_dataset_updated[[#This Row],[Discount Amount _]]</f>
        <v>342.70300000000003</v>
      </c>
      <c r="L3015" t="s">
        <v>35</v>
      </c>
      <c r="M3015" t="s">
        <v>1540</v>
      </c>
      <c r="N3015" s="4" t="s">
        <v>14060</v>
      </c>
      <c r="O3015" s="4" t="s">
        <v>14057</v>
      </c>
      <c r="P3015" s="4" t="s">
        <v>14079</v>
      </c>
      <c r="Q3015" s="5">
        <f>DATE(ecommerce_dataset_updated[[#This Row],[YYYY]],ecommerce_dataset_updated[[#This Row],[MM]],ecommerce_dataset_updated[[#This Row],[DD]])</f>
        <v>45377</v>
      </c>
      <c r="R3015" s="6" t="str">
        <f>TEXT(ecommerce_dataset_updated[[#This Row],['[Purchase_Date']]], "mmm")</f>
        <v>Mar</v>
      </c>
      <c r="S3015" s="6" t="str">
        <f>TEXT(ecommerce_dataset_updated[[#This Row],['[Purchase_Date']]], "ddd")</f>
        <v>Tue</v>
      </c>
      <c r="T3015" s="6">
        <f>ecommerce_dataset_updated[[#This Row],[Final_Price(Rs.) _]]-ecommerce_dataset_updated[[#This Row],['[Final_Price(Rs.)']]]</f>
        <v>3.0000000000427463E-3</v>
      </c>
      <c r="U3015" s="6" t="b">
        <f xml:space="preserve"> AND(ecommerce_dataset_updated[[#This Row],[Final_Price(Rs.) _]]=ecommerce_dataset_updated[[#This Row],['[Final_Price(Rs.)']]])</f>
        <v>0</v>
      </c>
      <c r="V3015" s="5"/>
    </row>
    <row r="3016" spans="1:22">
      <c r="A3016" t="s">
        <v>11697</v>
      </c>
      <c r="B3016" t="s">
        <v>11698</v>
      </c>
      <c r="C3016" t="s">
        <v>10</v>
      </c>
      <c r="D3016" s="9" t="s">
        <v>11699</v>
      </c>
      <c r="E3016" s="8">
        <f>ecommerce_dataset_updated[[#This Row],[Price (Rs.)]]+0</f>
        <v>368.83</v>
      </c>
      <c r="F3016" s="6" t="s">
        <v>75</v>
      </c>
      <c r="G3016" s="7">
        <f>ecommerce_dataset_updated[[#This Row],[Discount (%)]]+0</f>
        <v>10</v>
      </c>
      <c r="H3016" s="6" t="s">
        <v>11700</v>
      </c>
      <c r="I3016" s="6">
        <f>ecommerce_dataset_updated[[#This Row],['[Price (Rs.)']]]*ecommerce_dataset_updated[[#This Row],['[Discount (%)']]]/100</f>
        <v>36.882999999999996</v>
      </c>
      <c r="J3016" s="6">
        <f>ecommerce_dataset_updated[[#This Row],[Final_Price(Rs.)]]+0</f>
        <v>331.95</v>
      </c>
      <c r="K3016" s="6">
        <f xml:space="preserve"> ecommerce_dataset_updated[[#This Row],['[Price (Rs.)']]]-ecommerce_dataset_updated[[#This Row],[Discount Amount _]]</f>
        <v>331.947</v>
      </c>
      <c r="L3016" t="s">
        <v>120</v>
      </c>
      <c r="M3016" t="s">
        <v>1014</v>
      </c>
      <c r="N3016" s="4" t="s">
        <v>14066</v>
      </c>
      <c r="O3016" s="4" t="s">
        <v>14062</v>
      </c>
      <c r="P3016" s="4" t="s">
        <v>14079</v>
      </c>
      <c r="Q3016" s="5">
        <f>DATE(ecommerce_dataset_updated[[#This Row],[YYYY]],ecommerce_dataset_updated[[#This Row],[MM]],ecommerce_dataset_updated[[#This Row],[DD]])</f>
        <v>45462</v>
      </c>
      <c r="R3016" s="6" t="str">
        <f>TEXT(ecommerce_dataset_updated[[#This Row],['[Purchase_Date']]], "mmm")</f>
        <v>Jun</v>
      </c>
      <c r="S3016" s="6" t="str">
        <f>TEXT(ecommerce_dataset_updated[[#This Row],['[Purchase_Date']]], "ddd")</f>
        <v>Wed</v>
      </c>
      <c r="T3016" s="6">
        <f>ecommerce_dataset_updated[[#This Row],[Final_Price(Rs.) _]]-ecommerce_dataset_updated[[#This Row],['[Final_Price(Rs.)']]]</f>
        <v>-2.9999999999859028E-3</v>
      </c>
      <c r="U3016" s="6" t="b">
        <f xml:space="preserve"> AND(ecommerce_dataset_updated[[#This Row],[Final_Price(Rs.) _]]=ecommerce_dataset_updated[[#This Row],['[Final_Price(Rs.)']]])</f>
        <v>0</v>
      </c>
      <c r="V3016" s="5"/>
    </row>
    <row r="3017" spans="1:22">
      <c r="A3017" t="s">
        <v>11701</v>
      </c>
      <c r="B3017" t="s">
        <v>11702</v>
      </c>
      <c r="C3017" t="s">
        <v>10</v>
      </c>
      <c r="D3017" s="9" t="s">
        <v>11703</v>
      </c>
      <c r="E3017" s="8">
        <f>ecommerce_dataset_updated[[#This Row],[Price (Rs.)]]+0</f>
        <v>195.94</v>
      </c>
      <c r="F3017" s="6" t="s">
        <v>75</v>
      </c>
      <c r="G3017" s="7">
        <f>ecommerce_dataset_updated[[#This Row],[Discount (%)]]+0</f>
        <v>10</v>
      </c>
      <c r="H3017" s="6" t="s">
        <v>160</v>
      </c>
      <c r="I3017" s="6">
        <f>ecommerce_dataset_updated[[#This Row],['[Price (Rs.)']]]*ecommerce_dataset_updated[[#This Row],['[Discount (%)']]]/100</f>
        <v>19.594000000000001</v>
      </c>
      <c r="J3017" s="6">
        <f>ecommerce_dataset_updated[[#This Row],[Final_Price(Rs.)]]+0</f>
        <v>176.35</v>
      </c>
      <c r="K3017" s="6">
        <f xml:space="preserve"> ecommerce_dataset_updated[[#This Row],['[Price (Rs.)']]]-ecommerce_dataset_updated[[#This Row],[Discount Amount _]]</f>
        <v>176.346</v>
      </c>
      <c r="L3017" t="s">
        <v>77</v>
      </c>
      <c r="M3017" t="s">
        <v>747</v>
      </c>
      <c r="N3017" s="4" t="s">
        <v>14050</v>
      </c>
      <c r="O3017" s="4" t="s">
        <v>14062</v>
      </c>
      <c r="P3017" s="4" t="s">
        <v>14079</v>
      </c>
      <c r="Q3017" s="5">
        <f>DATE(ecommerce_dataset_updated[[#This Row],[YYYY]],ecommerce_dataset_updated[[#This Row],[MM]],ecommerce_dataset_updated[[#This Row],[DD]])</f>
        <v>45452</v>
      </c>
      <c r="R3017" s="6" t="str">
        <f>TEXT(ecommerce_dataset_updated[[#This Row],['[Purchase_Date']]], "mmm")</f>
        <v>Jun</v>
      </c>
      <c r="S3017" s="6" t="str">
        <f>TEXT(ecommerce_dataset_updated[[#This Row],['[Purchase_Date']]], "ddd")</f>
        <v>Sun</v>
      </c>
      <c r="T3017" s="6">
        <f>ecommerce_dataset_updated[[#This Row],[Final_Price(Rs.) _]]-ecommerce_dataset_updated[[#This Row],['[Final_Price(Rs.)']]]</f>
        <v>-3.9999999999906777E-3</v>
      </c>
      <c r="U3017" s="6" t="b">
        <f xml:space="preserve"> AND(ecommerce_dataset_updated[[#This Row],[Final_Price(Rs.) _]]=ecommerce_dataset_updated[[#This Row],['[Final_Price(Rs.)']]])</f>
        <v>0</v>
      </c>
      <c r="V3017" s="5"/>
    </row>
    <row r="3018" spans="1:22">
      <c r="A3018" t="s">
        <v>11704</v>
      </c>
      <c r="B3018" t="s">
        <v>11705</v>
      </c>
      <c r="C3018" t="s">
        <v>45</v>
      </c>
      <c r="D3018" s="9" t="s">
        <v>10786</v>
      </c>
      <c r="E3018" s="8">
        <f>ecommerce_dataset_updated[[#This Row],[Price (Rs.)]]+0</f>
        <v>214.73</v>
      </c>
      <c r="F3018" s="6" t="s">
        <v>47</v>
      </c>
      <c r="G3018" s="7">
        <f>ecommerce_dataset_updated[[#This Row],[Discount (%)]]+0</f>
        <v>50</v>
      </c>
      <c r="H3018" s="6" t="s">
        <v>11706</v>
      </c>
      <c r="I3018" s="6">
        <f>ecommerce_dataset_updated[[#This Row],['[Price (Rs.)']]]*ecommerce_dataset_updated[[#This Row],['[Discount (%)']]]/100</f>
        <v>107.36499999999999</v>
      </c>
      <c r="J3018" s="6">
        <f>ecommerce_dataset_updated[[#This Row],[Final_Price(Rs.)]]+0</f>
        <v>107.36</v>
      </c>
      <c r="K3018" s="6">
        <f xml:space="preserve"> ecommerce_dataset_updated[[#This Row],['[Price (Rs.)']]]-ecommerce_dataset_updated[[#This Row],[Discount Amount _]]</f>
        <v>107.36499999999999</v>
      </c>
      <c r="L3018" t="s">
        <v>35</v>
      </c>
      <c r="M3018" t="s">
        <v>596</v>
      </c>
      <c r="N3018" s="4" t="s">
        <v>14071</v>
      </c>
      <c r="O3018" s="4" t="s">
        <v>14050</v>
      </c>
      <c r="P3018" s="4" t="s">
        <v>14079</v>
      </c>
      <c r="Q3018" s="5">
        <f>DATE(ecommerce_dataset_updated[[#This Row],[YYYY]],ecommerce_dataset_updated[[#This Row],[MM]],ecommerce_dataset_updated[[#This Row],[DD]])</f>
        <v>45559</v>
      </c>
      <c r="R3018" s="6" t="str">
        <f>TEXT(ecommerce_dataset_updated[[#This Row],['[Purchase_Date']]], "mmm")</f>
        <v>Sep</v>
      </c>
      <c r="S3018" s="6" t="str">
        <f>TEXT(ecommerce_dataset_updated[[#This Row],['[Purchase_Date']]], "ddd")</f>
        <v>Tue</v>
      </c>
      <c r="T3018" s="6">
        <f>ecommerce_dataset_updated[[#This Row],[Final_Price(Rs.) _]]-ecommerce_dataset_updated[[#This Row],['[Final_Price(Rs.)']]]</f>
        <v>4.9999999999954525E-3</v>
      </c>
      <c r="U3018" s="6" t="b">
        <f xml:space="preserve"> AND(ecommerce_dataset_updated[[#This Row],[Final_Price(Rs.) _]]=ecommerce_dataset_updated[[#This Row],['[Final_Price(Rs.)']]])</f>
        <v>0</v>
      </c>
      <c r="V3018" s="5"/>
    </row>
    <row r="3019" spans="1:22">
      <c r="A3019" t="s">
        <v>11707</v>
      </c>
      <c r="B3019" t="s">
        <v>11708</v>
      </c>
      <c r="C3019" t="s">
        <v>45</v>
      </c>
      <c r="D3019" s="9" t="s">
        <v>11709</v>
      </c>
      <c r="E3019" s="8">
        <f>ecommerce_dataset_updated[[#This Row],[Price (Rs.)]]+0</f>
        <v>249.63</v>
      </c>
      <c r="F3019" s="6" t="s">
        <v>75</v>
      </c>
      <c r="G3019" s="7">
        <f>ecommerce_dataset_updated[[#This Row],[Discount (%)]]+0</f>
        <v>10</v>
      </c>
      <c r="H3019" s="6" t="s">
        <v>11710</v>
      </c>
      <c r="I3019" s="6">
        <f>ecommerce_dataset_updated[[#This Row],['[Price (Rs.)']]]*ecommerce_dataset_updated[[#This Row],['[Discount (%)']]]/100</f>
        <v>24.963000000000001</v>
      </c>
      <c r="J3019" s="6">
        <f>ecommerce_dataset_updated[[#This Row],[Final_Price(Rs.)]]+0</f>
        <v>224.67</v>
      </c>
      <c r="K3019" s="6">
        <f xml:space="preserve"> ecommerce_dataset_updated[[#This Row],['[Price (Rs.)']]]-ecommerce_dataset_updated[[#This Row],[Discount Amount _]]</f>
        <v>224.667</v>
      </c>
      <c r="L3019" t="s">
        <v>14</v>
      </c>
      <c r="M3019" t="s">
        <v>329</v>
      </c>
      <c r="N3019" s="4" t="s">
        <v>14071</v>
      </c>
      <c r="O3019" s="4" t="s">
        <v>14067</v>
      </c>
      <c r="P3019" s="4" t="s">
        <v>14079</v>
      </c>
      <c r="Q3019" s="5">
        <f>DATE(ecommerce_dataset_updated[[#This Row],[YYYY]],ecommerce_dataset_updated[[#This Row],[MM]],ecommerce_dataset_updated[[#This Row],[DD]])</f>
        <v>45497</v>
      </c>
      <c r="R3019" s="6" t="str">
        <f>TEXT(ecommerce_dataset_updated[[#This Row],['[Purchase_Date']]], "mmm")</f>
        <v>Jul</v>
      </c>
      <c r="S3019" s="6" t="str">
        <f>TEXT(ecommerce_dataset_updated[[#This Row],['[Purchase_Date']]], "ddd")</f>
        <v>Wed</v>
      </c>
      <c r="T3019" s="6">
        <f>ecommerce_dataset_updated[[#This Row],[Final_Price(Rs.) _]]-ecommerce_dataset_updated[[#This Row],['[Final_Price(Rs.)']]]</f>
        <v>-2.9999999999859028E-3</v>
      </c>
      <c r="U3019" s="6" t="b">
        <f xml:space="preserve"> AND(ecommerce_dataset_updated[[#This Row],[Final_Price(Rs.) _]]=ecommerce_dataset_updated[[#This Row],['[Final_Price(Rs.)']]])</f>
        <v>0</v>
      </c>
      <c r="V3019" s="5"/>
    </row>
    <row r="3020" spans="1:22">
      <c r="A3020" t="s">
        <v>11711</v>
      </c>
      <c r="B3020" t="s">
        <v>11712</v>
      </c>
      <c r="C3020" t="s">
        <v>32</v>
      </c>
      <c r="D3020" s="9" t="s">
        <v>11713</v>
      </c>
      <c r="E3020" s="8">
        <f>ecommerce_dataset_updated[[#This Row],[Price (Rs.)]]+0</f>
        <v>45.18</v>
      </c>
      <c r="F3020" s="6" t="s">
        <v>154</v>
      </c>
      <c r="G3020" s="7">
        <f>ecommerce_dataset_updated[[#This Row],[Discount (%)]]+0</f>
        <v>30</v>
      </c>
      <c r="H3020" s="6" t="s">
        <v>11714</v>
      </c>
      <c r="I3020" s="6">
        <f>ecommerce_dataset_updated[[#This Row],['[Price (Rs.)']]]*ecommerce_dataset_updated[[#This Row],['[Discount (%)']]]/100</f>
        <v>13.554</v>
      </c>
      <c r="J3020" s="6">
        <f>ecommerce_dataset_updated[[#This Row],[Final_Price(Rs.)]]+0</f>
        <v>31.63</v>
      </c>
      <c r="K3020" s="6">
        <f xml:space="preserve"> ecommerce_dataset_updated[[#This Row],['[Price (Rs.)']]]-ecommerce_dataset_updated[[#This Row],[Discount Amount _]]</f>
        <v>31.625999999999998</v>
      </c>
      <c r="L3020" t="s">
        <v>28</v>
      </c>
      <c r="M3020" t="s">
        <v>891</v>
      </c>
      <c r="N3020" s="4" t="s">
        <v>20</v>
      </c>
      <c r="O3020" s="4" t="s">
        <v>75</v>
      </c>
      <c r="P3020" s="4" t="s">
        <v>14079</v>
      </c>
      <c r="Q3020" s="5">
        <f>DATE(ecommerce_dataset_updated[[#This Row],[YYYY]],ecommerce_dataset_updated[[#This Row],[MM]],ecommerce_dataset_updated[[#This Row],[DD]])</f>
        <v>45585</v>
      </c>
      <c r="R3020" s="6" t="str">
        <f>TEXT(ecommerce_dataset_updated[[#This Row],['[Purchase_Date']]], "mmm")</f>
        <v>Oct</v>
      </c>
      <c r="S3020" s="6" t="str">
        <f>TEXT(ecommerce_dataset_updated[[#This Row],['[Purchase_Date']]], "ddd")</f>
        <v>Sun</v>
      </c>
      <c r="T3020" s="6">
        <f>ecommerce_dataset_updated[[#This Row],[Final_Price(Rs.) _]]-ecommerce_dataset_updated[[#This Row],['[Final_Price(Rs.)']]]</f>
        <v>-4.0000000000013358E-3</v>
      </c>
      <c r="U3020" s="6" t="b">
        <f xml:space="preserve"> AND(ecommerce_dataset_updated[[#This Row],[Final_Price(Rs.) _]]=ecommerce_dataset_updated[[#This Row],['[Final_Price(Rs.)']]])</f>
        <v>0</v>
      </c>
      <c r="V3020" s="5"/>
    </row>
    <row r="3021" spans="1:22">
      <c r="A3021" t="s">
        <v>11715</v>
      </c>
      <c r="B3021" t="s">
        <v>11716</v>
      </c>
      <c r="C3021" t="s">
        <v>45</v>
      </c>
      <c r="D3021" s="9" t="s">
        <v>2670</v>
      </c>
      <c r="E3021" s="8">
        <f>ecommerce_dataset_updated[[#This Row],[Price (Rs.)]]+0</f>
        <v>41.06</v>
      </c>
      <c r="F3021" s="6" t="s">
        <v>75</v>
      </c>
      <c r="G3021" s="7">
        <f>ecommerce_dataset_updated[[#This Row],[Discount (%)]]+0</f>
        <v>10</v>
      </c>
      <c r="H3021" s="6" t="s">
        <v>11717</v>
      </c>
      <c r="I3021" s="6">
        <f>ecommerce_dataset_updated[[#This Row],['[Price (Rs.)']]]*ecommerce_dataset_updated[[#This Row],['[Discount (%)']]]/100</f>
        <v>4.1059999999999999</v>
      </c>
      <c r="J3021" s="6">
        <f>ecommerce_dataset_updated[[#This Row],[Final_Price(Rs.)]]+0</f>
        <v>36.950000000000003</v>
      </c>
      <c r="K3021" s="6">
        <f xml:space="preserve"> ecommerce_dataset_updated[[#This Row],['[Price (Rs.)']]]-ecommerce_dataset_updated[[#This Row],[Discount Amount _]]</f>
        <v>36.954000000000001</v>
      </c>
      <c r="L3021" t="s">
        <v>77</v>
      </c>
      <c r="M3021" t="s">
        <v>399</v>
      </c>
      <c r="N3021" s="4" t="s">
        <v>14063</v>
      </c>
      <c r="O3021" s="4" t="s">
        <v>75</v>
      </c>
      <c r="P3021" s="4" t="s">
        <v>14079</v>
      </c>
      <c r="Q3021" s="5">
        <f>DATE(ecommerce_dataset_updated[[#This Row],[YYYY]],ecommerce_dataset_updated[[#This Row],[MM]],ecommerce_dataset_updated[[#This Row],[DD]])</f>
        <v>45582</v>
      </c>
      <c r="R3021" s="6" t="str">
        <f>TEXT(ecommerce_dataset_updated[[#This Row],['[Purchase_Date']]], "mmm")</f>
        <v>Oct</v>
      </c>
      <c r="S3021" s="6" t="str">
        <f>TEXT(ecommerce_dataset_updated[[#This Row],['[Purchase_Date']]], "ddd")</f>
        <v>Thu</v>
      </c>
      <c r="T3021" s="6">
        <f>ecommerce_dataset_updated[[#This Row],[Final_Price(Rs.) _]]-ecommerce_dataset_updated[[#This Row],['[Final_Price(Rs.)']]]</f>
        <v>3.9999999999977831E-3</v>
      </c>
      <c r="U3021" s="6" t="b">
        <f xml:space="preserve"> AND(ecommerce_dataset_updated[[#This Row],[Final_Price(Rs.) _]]=ecommerce_dataset_updated[[#This Row],['[Final_Price(Rs.)']]])</f>
        <v>0</v>
      </c>
      <c r="V3021" s="5"/>
    </row>
    <row r="3022" spans="1:22">
      <c r="A3022" t="s">
        <v>11718</v>
      </c>
      <c r="B3022" t="s">
        <v>11719</v>
      </c>
      <c r="C3022" t="s">
        <v>18</v>
      </c>
      <c r="D3022" s="9" t="s">
        <v>11720</v>
      </c>
      <c r="E3022" s="8">
        <f>ecommerce_dataset_updated[[#This Row],[Price (Rs.)]]+0</f>
        <v>381.42</v>
      </c>
      <c r="F3022" s="6" t="s">
        <v>107</v>
      </c>
      <c r="G3022" s="7">
        <f>ecommerce_dataset_updated[[#This Row],[Discount (%)]]+0</f>
        <v>0</v>
      </c>
      <c r="H3022" s="6" t="s">
        <v>11720</v>
      </c>
      <c r="I3022" s="6">
        <f>ecommerce_dataset_updated[[#This Row],['[Price (Rs.)']]]*ecommerce_dataset_updated[[#This Row],['[Discount (%)']]]/100</f>
        <v>0</v>
      </c>
      <c r="J3022" s="6">
        <f>ecommerce_dataset_updated[[#This Row],[Final_Price(Rs.)]]+0</f>
        <v>381.42</v>
      </c>
      <c r="K3022" s="6">
        <f xml:space="preserve"> ecommerce_dataset_updated[[#This Row],['[Price (Rs.)']]]-ecommerce_dataset_updated[[#This Row],[Discount Amount _]]</f>
        <v>381.42</v>
      </c>
      <c r="L3022" t="s">
        <v>77</v>
      </c>
      <c r="M3022" t="s">
        <v>1299</v>
      </c>
      <c r="N3022" s="4" t="s">
        <v>14051</v>
      </c>
      <c r="O3022" s="4" t="s">
        <v>14052</v>
      </c>
      <c r="P3022" s="4" t="s">
        <v>14079</v>
      </c>
      <c r="Q3022" s="5">
        <f>DATE(ecommerce_dataset_updated[[#This Row],[YYYY]],ecommerce_dataset_updated[[#This Row],[MM]],ecommerce_dataset_updated[[#This Row],[DD]])</f>
        <v>45293</v>
      </c>
      <c r="R3022" s="6" t="str">
        <f>TEXT(ecommerce_dataset_updated[[#This Row],['[Purchase_Date']]], "mmm")</f>
        <v>Jan</v>
      </c>
      <c r="S3022" s="6" t="str">
        <f>TEXT(ecommerce_dataset_updated[[#This Row],['[Purchase_Date']]], "ddd")</f>
        <v>Tue</v>
      </c>
      <c r="T3022" s="6">
        <f>ecommerce_dataset_updated[[#This Row],[Final_Price(Rs.) _]]-ecommerce_dataset_updated[[#This Row],['[Final_Price(Rs.)']]]</f>
        <v>0</v>
      </c>
      <c r="U3022" s="6" t="b">
        <f xml:space="preserve"> AND(ecommerce_dataset_updated[[#This Row],[Final_Price(Rs.) _]]=ecommerce_dataset_updated[[#This Row],['[Final_Price(Rs.)']]])</f>
        <v>1</v>
      </c>
      <c r="V3022" s="5"/>
    </row>
    <row r="3023" spans="1:22">
      <c r="A3023" t="s">
        <v>11721</v>
      </c>
      <c r="B3023" t="s">
        <v>11722</v>
      </c>
      <c r="C3023" t="s">
        <v>39</v>
      </c>
      <c r="D3023" s="9" t="s">
        <v>11723</v>
      </c>
      <c r="E3023" s="8">
        <f>ecommerce_dataset_updated[[#This Row],[Price (Rs.)]]+0</f>
        <v>493.08</v>
      </c>
      <c r="F3023" s="6" t="s">
        <v>53</v>
      </c>
      <c r="G3023" s="7">
        <f>ecommerce_dataset_updated[[#This Row],[Discount (%)]]+0</f>
        <v>5</v>
      </c>
      <c r="H3023" s="6" t="s">
        <v>11724</v>
      </c>
      <c r="I3023" s="6">
        <f>ecommerce_dataset_updated[[#This Row],['[Price (Rs.)']]]*ecommerce_dataset_updated[[#This Row],['[Discount (%)']]]/100</f>
        <v>24.654</v>
      </c>
      <c r="J3023" s="6">
        <f>ecommerce_dataset_updated[[#This Row],[Final_Price(Rs.)]]+0</f>
        <v>468.43</v>
      </c>
      <c r="K3023" s="6">
        <f xml:space="preserve"> ecommerce_dataset_updated[[#This Row],['[Price (Rs.)']]]-ecommerce_dataset_updated[[#This Row],[Discount Amount _]]</f>
        <v>468.42599999999999</v>
      </c>
      <c r="L3023" t="s">
        <v>28</v>
      </c>
      <c r="M3023" t="s">
        <v>324</v>
      </c>
      <c r="N3023" s="4" t="s">
        <v>14069</v>
      </c>
      <c r="O3023" s="4" t="s">
        <v>14055</v>
      </c>
      <c r="P3023" s="4" t="s">
        <v>14079</v>
      </c>
      <c r="Q3023" s="5">
        <f>DATE(ecommerce_dataset_updated[[#This Row],[YYYY]],ecommerce_dataset_updated[[#This Row],[MM]],ecommerce_dataset_updated[[#This Row],[DD]])</f>
        <v>45526</v>
      </c>
      <c r="R3023" s="6" t="str">
        <f>TEXT(ecommerce_dataset_updated[[#This Row],['[Purchase_Date']]], "mmm")</f>
        <v>Aug</v>
      </c>
      <c r="S3023" s="6" t="str">
        <f>TEXT(ecommerce_dataset_updated[[#This Row],['[Purchase_Date']]], "ddd")</f>
        <v>Thu</v>
      </c>
      <c r="T3023" s="6">
        <f>ecommerce_dataset_updated[[#This Row],[Final_Price(Rs.) _]]-ecommerce_dataset_updated[[#This Row],['[Final_Price(Rs.)']]]</f>
        <v>-4.0000000000190994E-3</v>
      </c>
      <c r="U3023" s="6" t="b">
        <f xml:space="preserve"> AND(ecommerce_dataset_updated[[#This Row],[Final_Price(Rs.) _]]=ecommerce_dataset_updated[[#This Row],['[Final_Price(Rs.)']]])</f>
        <v>0</v>
      </c>
      <c r="V3023" s="5"/>
    </row>
    <row r="3024" spans="1:22">
      <c r="A3024" t="s">
        <v>11725</v>
      </c>
      <c r="B3024" t="s">
        <v>11726</v>
      </c>
      <c r="C3024" t="s">
        <v>18</v>
      </c>
      <c r="D3024" s="9" t="s">
        <v>11727</v>
      </c>
      <c r="E3024" s="8">
        <f>ecommerce_dataset_updated[[#This Row],[Price (Rs.)]]+0</f>
        <v>117.31</v>
      </c>
      <c r="F3024" s="6" t="s">
        <v>107</v>
      </c>
      <c r="G3024" s="7">
        <f>ecommerce_dataset_updated[[#This Row],[Discount (%)]]+0</f>
        <v>0</v>
      </c>
      <c r="H3024" s="6" t="s">
        <v>11727</v>
      </c>
      <c r="I3024" s="6">
        <f>ecommerce_dataset_updated[[#This Row],['[Price (Rs.)']]]*ecommerce_dataset_updated[[#This Row],['[Discount (%)']]]/100</f>
        <v>0</v>
      </c>
      <c r="J3024" s="6">
        <f>ecommerce_dataset_updated[[#This Row],[Final_Price(Rs.)]]+0</f>
        <v>117.31</v>
      </c>
      <c r="K3024" s="6">
        <f xml:space="preserve"> ecommerce_dataset_updated[[#This Row],['[Price (Rs.)']]]-ecommerce_dataset_updated[[#This Row],[Discount Amount _]]</f>
        <v>117.31</v>
      </c>
      <c r="L3024" t="s">
        <v>14</v>
      </c>
      <c r="M3024" t="s">
        <v>1429</v>
      </c>
      <c r="N3024" s="4" t="s">
        <v>14070</v>
      </c>
      <c r="O3024" s="4" t="s">
        <v>75</v>
      </c>
      <c r="P3024" s="4" t="s">
        <v>14079</v>
      </c>
      <c r="Q3024" s="5">
        <f>DATE(ecommerce_dataset_updated[[#This Row],[YYYY]],ecommerce_dataset_updated[[#This Row],[MM]],ecommerce_dataset_updated[[#This Row],[DD]])</f>
        <v>45583</v>
      </c>
      <c r="R3024" s="6" t="str">
        <f>TEXT(ecommerce_dataset_updated[[#This Row],['[Purchase_Date']]], "mmm")</f>
        <v>Oct</v>
      </c>
      <c r="S3024" s="6" t="str">
        <f>TEXT(ecommerce_dataset_updated[[#This Row],['[Purchase_Date']]], "ddd")</f>
        <v>Fri</v>
      </c>
      <c r="T3024" s="6">
        <f>ecommerce_dataset_updated[[#This Row],[Final_Price(Rs.) _]]-ecommerce_dataset_updated[[#This Row],['[Final_Price(Rs.)']]]</f>
        <v>0</v>
      </c>
      <c r="U3024" s="6" t="b">
        <f xml:space="preserve"> AND(ecommerce_dataset_updated[[#This Row],[Final_Price(Rs.) _]]=ecommerce_dataset_updated[[#This Row],['[Final_Price(Rs.)']]])</f>
        <v>1</v>
      </c>
      <c r="V3024" s="5"/>
    </row>
    <row r="3025" spans="1:22">
      <c r="A3025" t="s">
        <v>11728</v>
      </c>
      <c r="B3025" t="s">
        <v>11729</v>
      </c>
      <c r="C3025" t="s">
        <v>10</v>
      </c>
      <c r="D3025" s="9" t="s">
        <v>11730</v>
      </c>
      <c r="E3025" s="8">
        <f>ecommerce_dataset_updated[[#This Row],[Price (Rs.)]]+0</f>
        <v>253.73</v>
      </c>
      <c r="F3025" s="6" t="s">
        <v>75</v>
      </c>
      <c r="G3025" s="7">
        <f>ecommerce_dataset_updated[[#This Row],[Discount (%)]]+0</f>
        <v>10</v>
      </c>
      <c r="H3025" s="6" t="s">
        <v>11731</v>
      </c>
      <c r="I3025" s="6">
        <f>ecommerce_dataset_updated[[#This Row],['[Price (Rs.)']]]*ecommerce_dataset_updated[[#This Row],['[Discount (%)']]]/100</f>
        <v>25.372999999999998</v>
      </c>
      <c r="J3025" s="6">
        <f>ecommerce_dataset_updated[[#This Row],[Final_Price(Rs.)]]+0</f>
        <v>228.36</v>
      </c>
      <c r="K3025" s="6">
        <f xml:space="preserve"> ecommerce_dataset_updated[[#This Row],['[Price (Rs.)']]]-ecommerce_dataset_updated[[#This Row],[Discount Amount _]]</f>
        <v>228.357</v>
      </c>
      <c r="L3025" t="s">
        <v>14</v>
      </c>
      <c r="M3025" t="s">
        <v>718</v>
      </c>
      <c r="N3025" s="4" t="s">
        <v>14068</v>
      </c>
      <c r="O3025" s="4" t="s">
        <v>14067</v>
      </c>
      <c r="P3025" s="4" t="s">
        <v>14079</v>
      </c>
      <c r="Q3025" s="5">
        <f>DATE(ecommerce_dataset_updated[[#This Row],[YYYY]],ecommerce_dataset_updated[[#This Row],[MM]],ecommerce_dataset_updated[[#This Row],[DD]])</f>
        <v>45504</v>
      </c>
      <c r="R3025" s="6" t="str">
        <f>TEXT(ecommerce_dataset_updated[[#This Row],['[Purchase_Date']]], "mmm")</f>
        <v>Jul</v>
      </c>
      <c r="S3025" s="6" t="str">
        <f>TEXT(ecommerce_dataset_updated[[#This Row],['[Purchase_Date']]], "ddd")</f>
        <v>Wed</v>
      </c>
      <c r="T3025" s="6">
        <f>ecommerce_dataset_updated[[#This Row],[Final_Price(Rs.) _]]-ecommerce_dataset_updated[[#This Row],['[Final_Price(Rs.)']]]</f>
        <v>-3.0000000000143245E-3</v>
      </c>
      <c r="U3025" s="6" t="b">
        <f xml:space="preserve"> AND(ecommerce_dataset_updated[[#This Row],[Final_Price(Rs.) _]]=ecommerce_dataset_updated[[#This Row],['[Final_Price(Rs.)']]])</f>
        <v>0</v>
      </c>
      <c r="V3025" s="5"/>
    </row>
    <row r="3026" spans="1:22">
      <c r="A3026" t="s">
        <v>11732</v>
      </c>
      <c r="B3026" t="s">
        <v>11733</v>
      </c>
      <c r="C3026" t="s">
        <v>114</v>
      </c>
      <c r="D3026" s="9" t="s">
        <v>11734</v>
      </c>
      <c r="E3026" s="8">
        <f>ecommerce_dataset_updated[[#This Row],[Price (Rs.)]]+0</f>
        <v>334.97</v>
      </c>
      <c r="F3026" s="6" t="s">
        <v>154</v>
      </c>
      <c r="G3026" s="7">
        <f>ecommerce_dataset_updated[[#This Row],[Discount (%)]]+0</f>
        <v>30</v>
      </c>
      <c r="H3026" s="6" t="s">
        <v>11735</v>
      </c>
      <c r="I3026" s="6">
        <f>ecommerce_dataset_updated[[#This Row],['[Price (Rs.)']]]*ecommerce_dataset_updated[[#This Row],['[Discount (%)']]]/100</f>
        <v>100.491</v>
      </c>
      <c r="J3026" s="6">
        <f>ecommerce_dataset_updated[[#This Row],[Final_Price(Rs.)]]+0</f>
        <v>234.48</v>
      </c>
      <c r="K3026" s="6">
        <f xml:space="preserve"> ecommerce_dataset_updated[[#This Row],['[Price (Rs.)']]]-ecommerce_dataset_updated[[#This Row],[Discount Amount _]]</f>
        <v>234.47900000000004</v>
      </c>
      <c r="L3026" t="s">
        <v>120</v>
      </c>
      <c r="M3026" t="s">
        <v>3231</v>
      </c>
      <c r="N3026" s="4" t="s">
        <v>14059</v>
      </c>
      <c r="O3026" s="4" t="s">
        <v>14057</v>
      </c>
      <c r="P3026" s="4" t="s">
        <v>14079</v>
      </c>
      <c r="Q3026" s="5">
        <f>DATE(ecommerce_dataset_updated[[#This Row],[YYYY]],ecommerce_dataset_updated[[#This Row],[MM]],ecommerce_dataset_updated[[#This Row],[DD]])</f>
        <v>45356</v>
      </c>
      <c r="R3026" s="6" t="str">
        <f>TEXT(ecommerce_dataset_updated[[#This Row],['[Purchase_Date']]], "mmm")</f>
        <v>Mar</v>
      </c>
      <c r="S3026" s="6" t="str">
        <f>TEXT(ecommerce_dataset_updated[[#This Row],['[Purchase_Date']]], "ddd")</f>
        <v>Tue</v>
      </c>
      <c r="T3026" s="6">
        <f>ecommerce_dataset_updated[[#This Row],[Final_Price(Rs.) _]]-ecommerce_dataset_updated[[#This Row],['[Final_Price(Rs.)']]]</f>
        <v>-9.9999999994793143E-4</v>
      </c>
      <c r="U3026" s="6" t="b">
        <f xml:space="preserve"> AND(ecommerce_dataset_updated[[#This Row],[Final_Price(Rs.) _]]=ecommerce_dataset_updated[[#This Row],['[Final_Price(Rs.)']]])</f>
        <v>0</v>
      </c>
      <c r="V3026" s="5"/>
    </row>
    <row r="3027" spans="1:22">
      <c r="A3027" t="s">
        <v>11736</v>
      </c>
      <c r="B3027" t="s">
        <v>11737</v>
      </c>
      <c r="C3027" t="s">
        <v>45</v>
      </c>
      <c r="D3027" s="9" t="s">
        <v>11738</v>
      </c>
      <c r="E3027" s="8">
        <f>ecommerce_dataset_updated[[#This Row],[Price (Rs.)]]+0</f>
        <v>58.66</v>
      </c>
      <c r="F3027" s="6" t="s">
        <v>12</v>
      </c>
      <c r="G3027" s="7">
        <f>ecommerce_dataset_updated[[#This Row],[Discount (%)]]+0</f>
        <v>15</v>
      </c>
      <c r="H3027" s="6" t="s">
        <v>11739</v>
      </c>
      <c r="I3027" s="6">
        <f>ecommerce_dataset_updated[[#This Row],['[Price (Rs.)']]]*ecommerce_dataset_updated[[#This Row],['[Discount (%)']]]/100</f>
        <v>8.7989999999999995</v>
      </c>
      <c r="J3027" s="6">
        <f>ecommerce_dataset_updated[[#This Row],[Final_Price(Rs.)]]+0</f>
        <v>49.86</v>
      </c>
      <c r="K3027" s="6">
        <f xml:space="preserve"> ecommerce_dataset_updated[[#This Row],['[Price (Rs.)']]]-ecommerce_dataset_updated[[#This Row],[Discount Amount _]]</f>
        <v>49.860999999999997</v>
      </c>
      <c r="L3027" t="s">
        <v>120</v>
      </c>
      <c r="M3027" t="s">
        <v>1441</v>
      </c>
      <c r="N3027" s="4" t="s">
        <v>14071</v>
      </c>
      <c r="O3027" s="4" t="s">
        <v>14062</v>
      </c>
      <c r="P3027" s="4" t="s">
        <v>14079</v>
      </c>
      <c r="Q3027" s="5">
        <f>DATE(ecommerce_dataset_updated[[#This Row],[YYYY]],ecommerce_dataset_updated[[#This Row],[MM]],ecommerce_dataset_updated[[#This Row],[DD]])</f>
        <v>45467</v>
      </c>
      <c r="R3027" s="6" t="str">
        <f>TEXT(ecommerce_dataset_updated[[#This Row],['[Purchase_Date']]], "mmm")</f>
        <v>Jun</v>
      </c>
      <c r="S3027" s="6" t="str">
        <f>TEXT(ecommerce_dataset_updated[[#This Row],['[Purchase_Date']]], "ddd")</f>
        <v>Mon</v>
      </c>
      <c r="T3027" s="6">
        <f>ecommerce_dataset_updated[[#This Row],[Final_Price(Rs.) _]]-ecommerce_dataset_updated[[#This Row],['[Final_Price(Rs.)']]]</f>
        <v>9.9999999999766942E-4</v>
      </c>
      <c r="U3027" s="6" t="b">
        <f xml:space="preserve"> AND(ecommerce_dataset_updated[[#This Row],[Final_Price(Rs.) _]]=ecommerce_dataset_updated[[#This Row],['[Final_Price(Rs.)']]])</f>
        <v>0</v>
      </c>
      <c r="V3027" s="5"/>
    </row>
    <row r="3028" spans="1:22">
      <c r="A3028" t="s">
        <v>11740</v>
      </c>
      <c r="B3028" t="s">
        <v>11741</v>
      </c>
      <c r="C3028" t="s">
        <v>114</v>
      </c>
      <c r="D3028" s="9" t="s">
        <v>11742</v>
      </c>
      <c r="E3028" s="8">
        <f>ecommerce_dataset_updated[[#This Row],[Price (Rs.)]]+0</f>
        <v>79.22</v>
      </c>
      <c r="F3028" s="6" t="s">
        <v>107</v>
      </c>
      <c r="G3028" s="7">
        <f>ecommerce_dataset_updated[[#This Row],[Discount (%)]]+0</f>
        <v>0</v>
      </c>
      <c r="H3028" s="6" t="s">
        <v>11742</v>
      </c>
      <c r="I3028" s="6">
        <f>ecommerce_dataset_updated[[#This Row],['[Price (Rs.)']]]*ecommerce_dataset_updated[[#This Row],['[Discount (%)']]]/100</f>
        <v>0</v>
      </c>
      <c r="J3028" s="6">
        <f>ecommerce_dataset_updated[[#This Row],[Final_Price(Rs.)]]+0</f>
        <v>79.22</v>
      </c>
      <c r="K3028" s="6">
        <f xml:space="preserve"> ecommerce_dataset_updated[[#This Row],['[Price (Rs.)']]]-ecommerce_dataset_updated[[#This Row],[Discount Amount _]]</f>
        <v>79.22</v>
      </c>
      <c r="L3028" t="s">
        <v>77</v>
      </c>
      <c r="M3028" t="s">
        <v>1145</v>
      </c>
      <c r="N3028" s="4" t="s">
        <v>14049</v>
      </c>
      <c r="O3028" s="4" t="s">
        <v>14051</v>
      </c>
      <c r="P3028" s="4" t="s">
        <v>14079</v>
      </c>
      <c r="Q3028" s="5">
        <f>DATE(ecommerce_dataset_updated[[#This Row],[YYYY]],ecommerce_dataset_updated[[#This Row],[MM]],ecommerce_dataset_updated[[#This Row],[DD]])</f>
        <v>45333</v>
      </c>
      <c r="R3028" s="6" t="str">
        <f>TEXT(ecommerce_dataset_updated[[#This Row],['[Purchase_Date']]], "mmm")</f>
        <v>Feb</v>
      </c>
      <c r="S3028" s="6" t="str">
        <f>TEXT(ecommerce_dataset_updated[[#This Row],['[Purchase_Date']]], "ddd")</f>
        <v>Sun</v>
      </c>
      <c r="T3028" s="6">
        <f>ecommerce_dataset_updated[[#This Row],[Final_Price(Rs.) _]]-ecommerce_dataset_updated[[#This Row],['[Final_Price(Rs.)']]]</f>
        <v>0</v>
      </c>
      <c r="U3028" s="6" t="b">
        <f xml:space="preserve"> AND(ecommerce_dataset_updated[[#This Row],[Final_Price(Rs.) _]]=ecommerce_dataset_updated[[#This Row],['[Final_Price(Rs.)']]])</f>
        <v>1</v>
      </c>
      <c r="V3028" s="5"/>
    </row>
    <row r="3029" spans="1:22">
      <c r="A3029" t="s">
        <v>11743</v>
      </c>
      <c r="B3029" t="s">
        <v>11744</v>
      </c>
      <c r="C3029" t="s">
        <v>32</v>
      </c>
      <c r="D3029" s="9" t="s">
        <v>11745</v>
      </c>
      <c r="E3029" s="8">
        <f>ecommerce_dataset_updated[[#This Row],[Price (Rs.)]]+0</f>
        <v>476.9</v>
      </c>
      <c r="F3029" s="6" t="s">
        <v>154</v>
      </c>
      <c r="G3029" s="7">
        <f>ecommerce_dataset_updated[[#This Row],[Discount (%)]]+0</f>
        <v>30</v>
      </c>
      <c r="H3029" s="6" t="s">
        <v>11746</v>
      </c>
      <c r="I3029" s="6">
        <f>ecommerce_dataset_updated[[#This Row],['[Price (Rs.)']]]*ecommerce_dataset_updated[[#This Row],['[Discount (%)']]]/100</f>
        <v>143.07</v>
      </c>
      <c r="J3029" s="6">
        <f>ecommerce_dataset_updated[[#This Row],[Final_Price(Rs.)]]+0</f>
        <v>333.83</v>
      </c>
      <c r="K3029" s="6">
        <f xml:space="preserve"> ecommerce_dataset_updated[[#This Row],['[Price (Rs.)']]]-ecommerce_dataset_updated[[#This Row],[Discount Amount _]]</f>
        <v>333.83</v>
      </c>
      <c r="L3029" t="s">
        <v>28</v>
      </c>
      <c r="M3029" t="s">
        <v>5415</v>
      </c>
      <c r="N3029" s="4" t="s">
        <v>14048</v>
      </c>
      <c r="O3029" s="4" t="s">
        <v>14067</v>
      </c>
      <c r="P3029" s="4" t="s">
        <v>14079</v>
      </c>
      <c r="Q3029" s="5">
        <f>DATE(ecommerce_dataset_updated[[#This Row],[YYYY]],ecommerce_dataset_updated[[#This Row],[MM]],ecommerce_dataset_updated[[#This Row],[DD]])</f>
        <v>45485</v>
      </c>
      <c r="R3029" s="6" t="str">
        <f>TEXT(ecommerce_dataset_updated[[#This Row],['[Purchase_Date']]], "mmm")</f>
        <v>Jul</v>
      </c>
      <c r="S3029" s="6" t="str">
        <f>TEXT(ecommerce_dataset_updated[[#This Row],['[Purchase_Date']]], "ddd")</f>
        <v>Fri</v>
      </c>
      <c r="T3029" s="6">
        <f>ecommerce_dataset_updated[[#This Row],[Final_Price(Rs.) _]]-ecommerce_dataset_updated[[#This Row],['[Final_Price(Rs.)']]]</f>
        <v>0</v>
      </c>
      <c r="U3029" s="6" t="b">
        <f xml:space="preserve"> AND(ecommerce_dataset_updated[[#This Row],[Final_Price(Rs.) _]]=ecommerce_dataset_updated[[#This Row],['[Final_Price(Rs.)']]])</f>
        <v>1</v>
      </c>
      <c r="V3029" s="5"/>
    </row>
    <row r="3030" spans="1:22">
      <c r="A3030" t="s">
        <v>11747</v>
      </c>
      <c r="B3030" t="s">
        <v>11748</v>
      </c>
      <c r="C3030" t="s">
        <v>68</v>
      </c>
      <c r="D3030" s="9" t="s">
        <v>11749</v>
      </c>
      <c r="E3030" s="8">
        <f>ecommerce_dataset_updated[[#This Row],[Price (Rs.)]]+0</f>
        <v>268.39999999999998</v>
      </c>
      <c r="F3030" s="6" t="s">
        <v>75</v>
      </c>
      <c r="G3030" s="7">
        <f>ecommerce_dataset_updated[[#This Row],[Discount (%)]]+0</f>
        <v>10</v>
      </c>
      <c r="H3030" s="6" t="s">
        <v>8800</v>
      </c>
      <c r="I3030" s="6">
        <f>ecommerce_dataset_updated[[#This Row],['[Price (Rs.)']]]*ecommerce_dataset_updated[[#This Row],['[Discount (%)']]]/100</f>
        <v>26.84</v>
      </c>
      <c r="J3030" s="6">
        <f>ecommerce_dataset_updated[[#This Row],[Final_Price(Rs.)]]+0</f>
        <v>241.56</v>
      </c>
      <c r="K3030" s="6">
        <f xml:space="preserve"> ecommerce_dataset_updated[[#This Row],['[Price (Rs.)']]]-ecommerce_dataset_updated[[#This Row],[Discount Amount _]]</f>
        <v>241.55999999999997</v>
      </c>
      <c r="L3030" t="s">
        <v>28</v>
      </c>
      <c r="M3030" t="s">
        <v>83</v>
      </c>
      <c r="N3030" s="4" t="s">
        <v>75</v>
      </c>
      <c r="O3030" s="4" t="s">
        <v>14050</v>
      </c>
      <c r="P3030" s="4" t="s">
        <v>14079</v>
      </c>
      <c r="Q3030" s="5">
        <f>DATE(ecommerce_dataset_updated[[#This Row],[YYYY]],ecommerce_dataset_updated[[#This Row],[MM]],ecommerce_dataset_updated[[#This Row],[DD]])</f>
        <v>45545</v>
      </c>
      <c r="R3030" s="6" t="str">
        <f>TEXT(ecommerce_dataset_updated[[#This Row],['[Purchase_Date']]], "mmm")</f>
        <v>Sep</v>
      </c>
      <c r="S3030" s="6" t="str">
        <f>TEXT(ecommerce_dataset_updated[[#This Row],['[Purchase_Date']]], "ddd")</f>
        <v>Tue</v>
      </c>
      <c r="T3030" s="6">
        <f>ecommerce_dataset_updated[[#This Row],[Final_Price(Rs.) _]]-ecommerce_dataset_updated[[#This Row],['[Final_Price(Rs.)']]]</f>
        <v>0</v>
      </c>
      <c r="U3030" s="6" t="b">
        <f xml:space="preserve"> AND(ecommerce_dataset_updated[[#This Row],[Final_Price(Rs.) _]]=ecommerce_dataset_updated[[#This Row],['[Final_Price(Rs.)']]])</f>
        <v>1</v>
      </c>
      <c r="V3030" s="5"/>
    </row>
    <row r="3031" spans="1:22">
      <c r="A3031" t="s">
        <v>11750</v>
      </c>
      <c r="B3031" t="s">
        <v>11751</v>
      </c>
      <c r="C3031" t="s">
        <v>45</v>
      </c>
      <c r="D3031" s="9" t="s">
        <v>11752</v>
      </c>
      <c r="E3031" s="8">
        <f>ecommerce_dataset_updated[[#This Row],[Price (Rs.)]]+0</f>
        <v>103.52</v>
      </c>
      <c r="F3031" s="6" t="s">
        <v>75</v>
      </c>
      <c r="G3031" s="7">
        <f>ecommerce_dataset_updated[[#This Row],[Discount (%)]]+0</f>
        <v>10</v>
      </c>
      <c r="H3031" s="6" t="s">
        <v>11753</v>
      </c>
      <c r="I3031" s="6">
        <f>ecommerce_dataset_updated[[#This Row],['[Price (Rs.)']]]*ecommerce_dataset_updated[[#This Row],['[Discount (%)']]]/100</f>
        <v>10.352</v>
      </c>
      <c r="J3031" s="6">
        <f>ecommerce_dataset_updated[[#This Row],[Final_Price(Rs.)]]+0</f>
        <v>93.17</v>
      </c>
      <c r="K3031" s="6">
        <f xml:space="preserve"> ecommerce_dataset_updated[[#This Row],['[Price (Rs.)']]]-ecommerce_dataset_updated[[#This Row],[Discount Amount _]]</f>
        <v>93.167999999999992</v>
      </c>
      <c r="L3031" t="s">
        <v>35</v>
      </c>
      <c r="M3031" t="s">
        <v>1914</v>
      </c>
      <c r="N3031" s="4" t="s">
        <v>14053</v>
      </c>
      <c r="O3031" s="4" t="s">
        <v>14067</v>
      </c>
      <c r="P3031" s="4" t="s">
        <v>14079</v>
      </c>
      <c r="Q3031" s="5">
        <f>DATE(ecommerce_dataset_updated[[#This Row],[YYYY]],ecommerce_dataset_updated[[#This Row],[MM]],ecommerce_dataset_updated[[#This Row],[DD]])</f>
        <v>45477</v>
      </c>
      <c r="R3031" s="6" t="str">
        <f>TEXT(ecommerce_dataset_updated[[#This Row],['[Purchase_Date']]], "mmm")</f>
        <v>Jul</v>
      </c>
      <c r="S3031" s="6" t="str">
        <f>TEXT(ecommerce_dataset_updated[[#This Row],['[Purchase_Date']]], "ddd")</f>
        <v>Thu</v>
      </c>
      <c r="T3031" s="6">
        <f>ecommerce_dataset_updated[[#This Row],[Final_Price(Rs.) _]]-ecommerce_dataset_updated[[#This Row],['[Final_Price(Rs.)']]]</f>
        <v>-2.0000000000095497E-3</v>
      </c>
      <c r="U3031" s="6" t="b">
        <f xml:space="preserve"> AND(ecommerce_dataset_updated[[#This Row],[Final_Price(Rs.) _]]=ecommerce_dataset_updated[[#This Row],['[Final_Price(Rs.)']]])</f>
        <v>0</v>
      </c>
      <c r="V3031" s="5"/>
    </row>
    <row r="3032" spans="1:22">
      <c r="A3032" t="s">
        <v>11754</v>
      </c>
      <c r="B3032" t="s">
        <v>11755</v>
      </c>
      <c r="C3032" t="s">
        <v>18</v>
      </c>
      <c r="D3032" s="9" t="s">
        <v>11756</v>
      </c>
      <c r="E3032" s="8">
        <f>ecommerce_dataset_updated[[#This Row],[Price (Rs.)]]+0</f>
        <v>470.39</v>
      </c>
      <c r="F3032" s="6" t="s">
        <v>154</v>
      </c>
      <c r="G3032" s="7">
        <f>ecommerce_dataset_updated[[#This Row],[Discount (%)]]+0</f>
        <v>30</v>
      </c>
      <c r="H3032" s="6" t="s">
        <v>11757</v>
      </c>
      <c r="I3032" s="6">
        <f>ecommerce_dataset_updated[[#This Row],['[Price (Rs.)']]]*ecommerce_dataset_updated[[#This Row],['[Discount (%)']]]/100</f>
        <v>141.11699999999999</v>
      </c>
      <c r="J3032" s="6">
        <f>ecommerce_dataset_updated[[#This Row],[Final_Price(Rs.)]]+0</f>
        <v>329.27</v>
      </c>
      <c r="K3032" s="6">
        <f xml:space="preserve"> ecommerce_dataset_updated[[#This Row],['[Price (Rs.)']]]-ecommerce_dataset_updated[[#This Row],[Discount Amount _]]</f>
        <v>329.27300000000002</v>
      </c>
      <c r="L3032" t="s">
        <v>14</v>
      </c>
      <c r="M3032" t="s">
        <v>479</v>
      </c>
      <c r="N3032" s="4" t="s">
        <v>14054</v>
      </c>
      <c r="O3032" s="4" t="s">
        <v>14057</v>
      </c>
      <c r="P3032" s="4" t="s">
        <v>14079</v>
      </c>
      <c r="Q3032" s="5">
        <f>DATE(ecommerce_dataset_updated[[#This Row],[YYYY]],ecommerce_dataset_updated[[#This Row],[MM]],ecommerce_dataset_updated[[#This Row],[DD]])</f>
        <v>45378</v>
      </c>
      <c r="R3032" s="6" t="str">
        <f>TEXT(ecommerce_dataset_updated[[#This Row],['[Purchase_Date']]], "mmm")</f>
        <v>Mar</v>
      </c>
      <c r="S3032" s="6" t="str">
        <f>TEXT(ecommerce_dataset_updated[[#This Row],['[Purchase_Date']]], "ddd")</f>
        <v>Wed</v>
      </c>
      <c r="T3032" s="6">
        <f>ecommerce_dataset_updated[[#This Row],[Final_Price(Rs.) _]]-ecommerce_dataset_updated[[#This Row],['[Final_Price(Rs.)']]]</f>
        <v>3.0000000000427463E-3</v>
      </c>
      <c r="U3032" s="6" t="b">
        <f xml:space="preserve"> AND(ecommerce_dataset_updated[[#This Row],[Final_Price(Rs.) _]]=ecommerce_dataset_updated[[#This Row],['[Final_Price(Rs.)']]])</f>
        <v>0</v>
      </c>
      <c r="V3032" s="5"/>
    </row>
    <row r="3033" spans="1:22">
      <c r="A3033" t="s">
        <v>11758</v>
      </c>
      <c r="B3033" t="s">
        <v>11759</v>
      </c>
      <c r="C3033" t="s">
        <v>18</v>
      </c>
      <c r="D3033" s="9" t="s">
        <v>11760</v>
      </c>
      <c r="E3033" s="8">
        <f>ecommerce_dataset_updated[[#This Row],[Price (Rs.)]]+0</f>
        <v>322.27999999999997</v>
      </c>
      <c r="F3033" s="6" t="s">
        <v>53</v>
      </c>
      <c r="G3033" s="7">
        <f>ecommerce_dataset_updated[[#This Row],[Discount (%)]]+0</f>
        <v>5</v>
      </c>
      <c r="H3033" s="6" t="s">
        <v>11761</v>
      </c>
      <c r="I3033" s="6">
        <f>ecommerce_dataset_updated[[#This Row],['[Price (Rs.)']]]*ecommerce_dataset_updated[[#This Row],['[Discount (%)']]]/100</f>
        <v>16.113999999999997</v>
      </c>
      <c r="J3033" s="6">
        <f>ecommerce_dataset_updated[[#This Row],[Final_Price(Rs.)]]+0</f>
        <v>306.17</v>
      </c>
      <c r="K3033" s="6">
        <f xml:space="preserve"> ecommerce_dataset_updated[[#This Row],['[Price (Rs.)']]]-ecommerce_dataset_updated[[#This Row],[Discount Amount _]]</f>
        <v>306.166</v>
      </c>
      <c r="L3033" t="s">
        <v>120</v>
      </c>
      <c r="M3033" t="s">
        <v>423</v>
      </c>
      <c r="N3033" s="4" t="s">
        <v>14069</v>
      </c>
      <c r="O3033" s="4" t="s">
        <v>14062</v>
      </c>
      <c r="P3033" s="4" t="s">
        <v>14079</v>
      </c>
      <c r="Q3033" s="5">
        <f>DATE(ecommerce_dataset_updated[[#This Row],[YYYY]],ecommerce_dataset_updated[[#This Row],[MM]],ecommerce_dataset_updated[[#This Row],[DD]])</f>
        <v>45465</v>
      </c>
      <c r="R3033" s="6" t="str">
        <f>TEXT(ecommerce_dataset_updated[[#This Row],['[Purchase_Date']]], "mmm")</f>
        <v>Jun</v>
      </c>
      <c r="S3033" s="6" t="str">
        <f>TEXT(ecommerce_dataset_updated[[#This Row],['[Purchase_Date']]], "ddd")</f>
        <v>Sat</v>
      </c>
      <c r="T3033" s="6">
        <f>ecommerce_dataset_updated[[#This Row],[Final_Price(Rs.) _]]-ecommerce_dataset_updated[[#This Row],['[Final_Price(Rs.)']]]</f>
        <v>-4.0000000000190994E-3</v>
      </c>
      <c r="U3033" s="6" t="b">
        <f xml:space="preserve"> AND(ecommerce_dataset_updated[[#This Row],[Final_Price(Rs.) _]]=ecommerce_dataset_updated[[#This Row],['[Final_Price(Rs.)']]])</f>
        <v>0</v>
      </c>
      <c r="V3033" s="5"/>
    </row>
    <row r="3034" spans="1:22">
      <c r="A3034" t="s">
        <v>11762</v>
      </c>
      <c r="B3034" t="s">
        <v>11763</v>
      </c>
      <c r="C3034" t="s">
        <v>45</v>
      </c>
      <c r="D3034" s="9" t="s">
        <v>11764</v>
      </c>
      <c r="E3034" s="8">
        <f>ecommerce_dataset_updated[[#This Row],[Price (Rs.)]]+0</f>
        <v>268.31</v>
      </c>
      <c r="F3034" s="6" t="s">
        <v>26</v>
      </c>
      <c r="G3034" s="7">
        <f>ecommerce_dataset_updated[[#This Row],[Discount (%)]]+0</f>
        <v>25</v>
      </c>
      <c r="H3034" s="6" t="s">
        <v>11765</v>
      </c>
      <c r="I3034" s="6">
        <f>ecommerce_dataset_updated[[#This Row],['[Price (Rs.)']]]*ecommerce_dataset_updated[[#This Row],['[Discount (%)']]]/100</f>
        <v>67.077500000000001</v>
      </c>
      <c r="J3034" s="6">
        <f>ecommerce_dataset_updated[[#This Row],[Final_Price(Rs.)]]+0</f>
        <v>201.23</v>
      </c>
      <c r="K3034" s="6">
        <f xml:space="preserve"> ecommerce_dataset_updated[[#This Row],['[Price (Rs.)']]]-ecommerce_dataset_updated[[#This Row],[Discount Amount _]]</f>
        <v>201.23250000000002</v>
      </c>
      <c r="L3034" t="s">
        <v>77</v>
      </c>
      <c r="M3034" t="s">
        <v>1817</v>
      </c>
      <c r="N3034" s="4" t="s">
        <v>14063</v>
      </c>
      <c r="O3034" s="4" t="s">
        <v>14052</v>
      </c>
      <c r="P3034" s="4" t="s">
        <v>14079</v>
      </c>
      <c r="Q3034" s="5">
        <f>DATE(ecommerce_dataset_updated[[#This Row],[YYYY]],ecommerce_dataset_updated[[#This Row],[MM]],ecommerce_dataset_updated[[#This Row],[DD]])</f>
        <v>45308</v>
      </c>
      <c r="R3034" s="6" t="str">
        <f>TEXT(ecommerce_dataset_updated[[#This Row],['[Purchase_Date']]], "mmm")</f>
        <v>Jan</v>
      </c>
      <c r="S3034" s="6" t="str">
        <f>TEXT(ecommerce_dataset_updated[[#This Row],['[Purchase_Date']]], "ddd")</f>
        <v>Wed</v>
      </c>
      <c r="T3034" s="6">
        <f>ecommerce_dataset_updated[[#This Row],[Final_Price(Rs.) _]]-ecommerce_dataset_updated[[#This Row],['[Final_Price(Rs.)']]]</f>
        <v>2.500000000026148E-3</v>
      </c>
      <c r="U3034" s="6" t="b">
        <f xml:space="preserve"> AND(ecommerce_dataset_updated[[#This Row],[Final_Price(Rs.) _]]=ecommerce_dataset_updated[[#This Row],['[Final_Price(Rs.)']]])</f>
        <v>0</v>
      </c>
      <c r="V3034" s="5"/>
    </row>
    <row r="3035" spans="1:22">
      <c r="A3035" t="s">
        <v>11766</v>
      </c>
      <c r="B3035" t="s">
        <v>11767</v>
      </c>
      <c r="C3035" t="s">
        <v>18</v>
      </c>
      <c r="D3035" s="9" t="s">
        <v>11768</v>
      </c>
      <c r="E3035" s="8">
        <f>ecommerce_dataset_updated[[#This Row],[Price (Rs.)]]+0</f>
        <v>395.04</v>
      </c>
      <c r="F3035" s="6" t="s">
        <v>20</v>
      </c>
      <c r="G3035" s="7">
        <f>ecommerce_dataset_updated[[#This Row],[Discount (%)]]+0</f>
        <v>20</v>
      </c>
      <c r="H3035" s="6" t="s">
        <v>11769</v>
      </c>
      <c r="I3035" s="6">
        <f>ecommerce_dataset_updated[[#This Row],['[Price (Rs.)']]]*ecommerce_dataset_updated[[#This Row],['[Discount (%)']]]/100</f>
        <v>79.007999999999996</v>
      </c>
      <c r="J3035" s="6">
        <f>ecommerce_dataset_updated[[#This Row],[Final_Price(Rs.)]]+0</f>
        <v>316.02999999999997</v>
      </c>
      <c r="K3035" s="6">
        <f xml:space="preserve"> ecommerce_dataset_updated[[#This Row],['[Price (Rs.)']]]-ecommerce_dataset_updated[[#This Row],[Discount Amount _]]</f>
        <v>316.03200000000004</v>
      </c>
      <c r="L3035" t="s">
        <v>28</v>
      </c>
      <c r="M3035" t="s">
        <v>225</v>
      </c>
      <c r="N3035" s="4" t="s">
        <v>20</v>
      </c>
      <c r="O3035" s="4" t="s">
        <v>14051</v>
      </c>
      <c r="P3035" s="4" t="s">
        <v>14079</v>
      </c>
      <c r="Q3035" s="5">
        <f>DATE(ecommerce_dataset_updated[[#This Row],[YYYY]],ecommerce_dataset_updated[[#This Row],[MM]],ecommerce_dataset_updated[[#This Row],[DD]])</f>
        <v>45342</v>
      </c>
      <c r="R3035" s="6" t="str">
        <f>TEXT(ecommerce_dataset_updated[[#This Row],['[Purchase_Date']]], "mmm")</f>
        <v>Feb</v>
      </c>
      <c r="S3035" s="6" t="str">
        <f>TEXT(ecommerce_dataset_updated[[#This Row],['[Purchase_Date']]], "ddd")</f>
        <v>Tue</v>
      </c>
      <c r="T3035" s="6">
        <f>ecommerce_dataset_updated[[#This Row],[Final_Price(Rs.) _]]-ecommerce_dataset_updated[[#This Row],['[Final_Price(Rs.)']]]</f>
        <v>2.0000000000663931E-3</v>
      </c>
      <c r="U3035" s="6" t="b">
        <f xml:space="preserve"> AND(ecommerce_dataset_updated[[#This Row],[Final_Price(Rs.) _]]=ecommerce_dataset_updated[[#This Row],['[Final_Price(Rs.)']]])</f>
        <v>0</v>
      </c>
      <c r="V3035" s="5"/>
    </row>
    <row r="3036" spans="1:22">
      <c r="A3036" t="s">
        <v>11770</v>
      </c>
      <c r="B3036" t="s">
        <v>11771</v>
      </c>
      <c r="C3036" t="s">
        <v>10</v>
      </c>
      <c r="D3036" s="9" t="s">
        <v>11772</v>
      </c>
      <c r="E3036" s="8">
        <f>ecommerce_dataset_updated[[#This Row],[Price (Rs.)]]+0</f>
        <v>75.209999999999994</v>
      </c>
      <c r="F3036" s="6" t="s">
        <v>12</v>
      </c>
      <c r="G3036" s="7">
        <f>ecommerce_dataset_updated[[#This Row],[Discount (%)]]+0</f>
        <v>15</v>
      </c>
      <c r="H3036" s="6" t="s">
        <v>11773</v>
      </c>
      <c r="I3036" s="6">
        <f>ecommerce_dataset_updated[[#This Row],['[Price (Rs.)']]]*ecommerce_dataset_updated[[#This Row],['[Discount (%)']]]/100</f>
        <v>11.281499999999999</v>
      </c>
      <c r="J3036" s="6">
        <f>ecommerce_dataset_updated[[#This Row],[Final_Price(Rs.)]]+0</f>
        <v>63.93</v>
      </c>
      <c r="K3036" s="6">
        <f xml:space="preserve"> ecommerce_dataset_updated[[#This Row],['[Price (Rs.)']]]-ecommerce_dataset_updated[[#This Row],[Discount Amount _]]</f>
        <v>63.928499999999993</v>
      </c>
      <c r="L3036" t="s">
        <v>28</v>
      </c>
      <c r="M3036" t="s">
        <v>1068</v>
      </c>
      <c r="N3036" s="4" t="s">
        <v>14056</v>
      </c>
      <c r="O3036" s="4" t="s">
        <v>14067</v>
      </c>
      <c r="P3036" s="4" t="s">
        <v>14079</v>
      </c>
      <c r="Q3036" s="5">
        <f>DATE(ecommerce_dataset_updated[[#This Row],[YYYY]],ecommerce_dataset_updated[[#This Row],[MM]],ecommerce_dataset_updated[[#This Row],[DD]])</f>
        <v>45501</v>
      </c>
      <c r="R3036" s="6" t="str">
        <f>TEXT(ecommerce_dataset_updated[[#This Row],['[Purchase_Date']]], "mmm")</f>
        <v>Jul</v>
      </c>
      <c r="S3036" s="6" t="str">
        <f>TEXT(ecommerce_dataset_updated[[#This Row],['[Purchase_Date']]], "ddd")</f>
        <v>Sun</v>
      </c>
      <c r="T3036" s="6">
        <f>ecommerce_dataset_updated[[#This Row],[Final_Price(Rs.) _]]-ecommerce_dataset_updated[[#This Row],['[Final_Price(Rs.)']]]</f>
        <v>-1.5000000000071623E-3</v>
      </c>
      <c r="U3036" s="6" t="b">
        <f xml:space="preserve"> AND(ecommerce_dataset_updated[[#This Row],[Final_Price(Rs.) _]]=ecommerce_dataset_updated[[#This Row],['[Final_Price(Rs.)']]])</f>
        <v>0</v>
      </c>
      <c r="V3036" s="5"/>
    </row>
    <row r="3037" spans="1:22">
      <c r="A3037" t="s">
        <v>11774</v>
      </c>
      <c r="B3037" t="s">
        <v>11775</v>
      </c>
      <c r="C3037" t="s">
        <v>32</v>
      </c>
      <c r="D3037" s="9" t="s">
        <v>11776</v>
      </c>
      <c r="E3037" s="8">
        <f>ecommerce_dataset_updated[[#This Row],[Price (Rs.)]]+0</f>
        <v>336.21</v>
      </c>
      <c r="F3037" s="6" t="s">
        <v>75</v>
      </c>
      <c r="G3037" s="7">
        <f>ecommerce_dataset_updated[[#This Row],[Discount (%)]]+0</f>
        <v>10</v>
      </c>
      <c r="H3037" s="6" t="s">
        <v>11777</v>
      </c>
      <c r="I3037" s="6">
        <f>ecommerce_dataset_updated[[#This Row],['[Price (Rs.)']]]*ecommerce_dataset_updated[[#This Row],['[Discount (%)']]]/100</f>
        <v>33.621000000000002</v>
      </c>
      <c r="J3037" s="6">
        <f>ecommerce_dataset_updated[[#This Row],[Final_Price(Rs.)]]+0</f>
        <v>302.58999999999997</v>
      </c>
      <c r="K3037" s="6">
        <f xml:space="preserve"> ecommerce_dataset_updated[[#This Row],['[Price (Rs.)']]]-ecommerce_dataset_updated[[#This Row],[Discount Amount _]]</f>
        <v>302.589</v>
      </c>
      <c r="L3037" t="s">
        <v>35</v>
      </c>
      <c r="M3037" t="s">
        <v>1024</v>
      </c>
      <c r="N3037" s="4" t="s">
        <v>14053</v>
      </c>
      <c r="O3037" s="4" t="s">
        <v>14062</v>
      </c>
      <c r="P3037" s="4" t="s">
        <v>14079</v>
      </c>
      <c r="Q3037" s="5">
        <f>DATE(ecommerce_dataset_updated[[#This Row],[YYYY]],ecommerce_dataset_updated[[#This Row],[MM]],ecommerce_dataset_updated[[#This Row],[DD]])</f>
        <v>45447</v>
      </c>
      <c r="R3037" s="6" t="str">
        <f>TEXT(ecommerce_dataset_updated[[#This Row],['[Purchase_Date']]], "mmm")</f>
        <v>Jun</v>
      </c>
      <c r="S3037" s="6" t="str">
        <f>TEXT(ecommerce_dataset_updated[[#This Row],['[Purchase_Date']]], "ddd")</f>
        <v>Tue</v>
      </c>
      <c r="T3037" s="6">
        <f>ecommerce_dataset_updated[[#This Row],[Final_Price(Rs.) _]]-ecommerce_dataset_updated[[#This Row],['[Final_Price(Rs.)']]]</f>
        <v>-9.9999999997635314E-4</v>
      </c>
      <c r="U3037" s="6" t="b">
        <f xml:space="preserve"> AND(ecommerce_dataset_updated[[#This Row],[Final_Price(Rs.) _]]=ecommerce_dataset_updated[[#This Row],['[Final_Price(Rs.)']]])</f>
        <v>0</v>
      </c>
      <c r="V3037" s="5"/>
    </row>
    <row r="3038" spans="1:22">
      <c r="A3038" t="s">
        <v>11778</v>
      </c>
      <c r="B3038" t="s">
        <v>11779</v>
      </c>
      <c r="C3038" t="s">
        <v>18</v>
      </c>
      <c r="D3038" s="9" t="s">
        <v>11780</v>
      </c>
      <c r="E3038" s="8">
        <f>ecommerce_dataset_updated[[#This Row],[Price (Rs.)]]+0</f>
        <v>472.19</v>
      </c>
      <c r="F3038" s="6" t="s">
        <v>107</v>
      </c>
      <c r="G3038" s="7">
        <f>ecommerce_dataset_updated[[#This Row],[Discount (%)]]+0</f>
        <v>0</v>
      </c>
      <c r="H3038" s="6" t="s">
        <v>11780</v>
      </c>
      <c r="I3038" s="6">
        <f>ecommerce_dataset_updated[[#This Row],['[Price (Rs.)']]]*ecommerce_dataset_updated[[#This Row],['[Discount (%)']]]/100</f>
        <v>0</v>
      </c>
      <c r="J3038" s="6">
        <f>ecommerce_dataset_updated[[#This Row],[Final_Price(Rs.)]]+0</f>
        <v>472.19</v>
      </c>
      <c r="K3038" s="6">
        <f xml:space="preserve"> ecommerce_dataset_updated[[#This Row],['[Price (Rs.)']]]-ecommerce_dataset_updated[[#This Row],[Discount Amount _]]</f>
        <v>472.19</v>
      </c>
      <c r="L3038" t="s">
        <v>120</v>
      </c>
      <c r="M3038" t="s">
        <v>191</v>
      </c>
      <c r="N3038" s="4" t="s">
        <v>75</v>
      </c>
      <c r="O3038" s="4" t="s">
        <v>14057</v>
      </c>
      <c r="P3038" s="4" t="s">
        <v>14079</v>
      </c>
      <c r="Q3038" s="5">
        <f>DATE(ecommerce_dataset_updated[[#This Row],[YYYY]],ecommerce_dataset_updated[[#This Row],[MM]],ecommerce_dataset_updated[[#This Row],[DD]])</f>
        <v>45361</v>
      </c>
      <c r="R3038" s="6" t="str">
        <f>TEXT(ecommerce_dataset_updated[[#This Row],['[Purchase_Date']]], "mmm")</f>
        <v>Mar</v>
      </c>
      <c r="S3038" s="6" t="str">
        <f>TEXT(ecommerce_dataset_updated[[#This Row],['[Purchase_Date']]], "ddd")</f>
        <v>Sun</v>
      </c>
      <c r="T3038" s="6">
        <f>ecommerce_dataset_updated[[#This Row],[Final_Price(Rs.) _]]-ecommerce_dataset_updated[[#This Row],['[Final_Price(Rs.)']]]</f>
        <v>0</v>
      </c>
      <c r="U3038" s="6" t="b">
        <f xml:space="preserve"> AND(ecommerce_dataset_updated[[#This Row],[Final_Price(Rs.) _]]=ecommerce_dataset_updated[[#This Row],['[Final_Price(Rs.)']]])</f>
        <v>1</v>
      </c>
      <c r="V3038" s="5"/>
    </row>
    <row r="3039" spans="1:22">
      <c r="A3039" t="s">
        <v>11781</v>
      </c>
      <c r="B3039" t="s">
        <v>11782</v>
      </c>
      <c r="C3039" t="s">
        <v>32</v>
      </c>
      <c r="D3039" s="9" t="s">
        <v>759</v>
      </c>
      <c r="E3039" s="8">
        <f>ecommerce_dataset_updated[[#This Row],[Price (Rs.)]]+0</f>
        <v>268.42</v>
      </c>
      <c r="F3039" s="6" t="s">
        <v>53</v>
      </c>
      <c r="G3039" s="7">
        <f>ecommerce_dataset_updated[[#This Row],[Discount (%)]]+0</f>
        <v>5</v>
      </c>
      <c r="H3039" s="6" t="s">
        <v>760</v>
      </c>
      <c r="I3039" s="6">
        <f>ecommerce_dataset_updated[[#This Row],['[Price (Rs.)']]]*ecommerce_dataset_updated[[#This Row],['[Discount (%)']]]/100</f>
        <v>13.421000000000001</v>
      </c>
      <c r="J3039" s="6">
        <f>ecommerce_dataset_updated[[#This Row],[Final_Price(Rs.)]]+0</f>
        <v>255</v>
      </c>
      <c r="K3039" s="6">
        <f xml:space="preserve"> ecommerce_dataset_updated[[#This Row],['[Price (Rs.)']]]-ecommerce_dataset_updated[[#This Row],[Discount Amount _]]</f>
        <v>254.99900000000002</v>
      </c>
      <c r="L3039" t="s">
        <v>14</v>
      </c>
      <c r="M3039" t="s">
        <v>5352</v>
      </c>
      <c r="N3039" s="4" t="s">
        <v>14060</v>
      </c>
      <c r="O3039" s="4" t="s">
        <v>14052</v>
      </c>
      <c r="P3039" s="4" t="s">
        <v>14079</v>
      </c>
      <c r="Q3039" s="5">
        <f>DATE(ecommerce_dataset_updated[[#This Row],[YYYY]],ecommerce_dataset_updated[[#This Row],[MM]],ecommerce_dataset_updated[[#This Row],[DD]])</f>
        <v>45317</v>
      </c>
      <c r="R3039" s="6" t="str">
        <f>TEXT(ecommerce_dataset_updated[[#This Row],['[Purchase_Date']]], "mmm")</f>
        <v>Jan</v>
      </c>
      <c r="S3039" s="6" t="str">
        <f>TEXT(ecommerce_dataset_updated[[#This Row],['[Purchase_Date']]], "ddd")</f>
        <v>Fri</v>
      </c>
      <c r="T3039" s="6">
        <f>ecommerce_dataset_updated[[#This Row],[Final_Price(Rs.) _]]-ecommerce_dataset_updated[[#This Row],['[Final_Price(Rs.)']]]</f>
        <v>-9.9999999997635314E-4</v>
      </c>
      <c r="U3039" s="6" t="b">
        <f xml:space="preserve"> AND(ecommerce_dataset_updated[[#This Row],[Final_Price(Rs.) _]]=ecommerce_dataset_updated[[#This Row],['[Final_Price(Rs.)']]])</f>
        <v>0</v>
      </c>
      <c r="V3039" s="5"/>
    </row>
    <row r="3040" spans="1:22">
      <c r="A3040" t="s">
        <v>11783</v>
      </c>
      <c r="B3040" t="s">
        <v>11784</v>
      </c>
      <c r="C3040" t="s">
        <v>18</v>
      </c>
      <c r="D3040" s="9" t="s">
        <v>6798</v>
      </c>
      <c r="E3040" s="8">
        <f>ecommerce_dataset_updated[[#This Row],[Price (Rs.)]]+0</f>
        <v>70.290000000000006</v>
      </c>
      <c r="F3040" s="6" t="s">
        <v>47</v>
      </c>
      <c r="G3040" s="7">
        <f>ecommerce_dataset_updated[[#This Row],[Discount (%)]]+0</f>
        <v>50</v>
      </c>
      <c r="H3040" s="6" t="s">
        <v>11785</v>
      </c>
      <c r="I3040" s="6">
        <f>ecommerce_dataset_updated[[#This Row],['[Price (Rs.)']]]*ecommerce_dataset_updated[[#This Row],['[Discount (%)']]]/100</f>
        <v>35.145000000000003</v>
      </c>
      <c r="J3040" s="6">
        <f>ecommerce_dataset_updated[[#This Row],[Final_Price(Rs.)]]+0</f>
        <v>35.15</v>
      </c>
      <c r="K3040" s="6">
        <f xml:space="preserve"> ecommerce_dataset_updated[[#This Row],['[Price (Rs.)']]]-ecommerce_dataset_updated[[#This Row],[Discount Amount _]]</f>
        <v>35.145000000000003</v>
      </c>
      <c r="L3040" t="s">
        <v>14</v>
      </c>
      <c r="M3040" t="s">
        <v>783</v>
      </c>
      <c r="N3040" s="4" t="s">
        <v>14058</v>
      </c>
      <c r="O3040" s="4" t="s">
        <v>14057</v>
      </c>
      <c r="P3040" s="4" t="s">
        <v>14079</v>
      </c>
      <c r="Q3040" s="5">
        <f>DATE(ecommerce_dataset_updated[[#This Row],[YYYY]],ecommerce_dataset_updated[[#This Row],[MM]],ecommerce_dataset_updated[[#This Row],[DD]])</f>
        <v>45380</v>
      </c>
      <c r="R3040" s="6" t="str">
        <f>TEXT(ecommerce_dataset_updated[[#This Row],['[Purchase_Date']]], "mmm")</f>
        <v>Mar</v>
      </c>
      <c r="S3040" s="6" t="str">
        <f>TEXT(ecommerce_dataset_updated[[#This Row],['[Purchase_Date']]], "ddd")</f>
        <v>Fri</v>
      </c>
      <c r="T3040" s="6">
        <f>ecommerce_dataset_updated[[#This Row],[Final_Price(Rs.) _]]-ecommerce_dataset_updated[[#This Row],['[Final_Price(Rs.)']]]</f>
        <v>-4.9999999999954525E-3</v>
      </c>
      <c r="U3040" s="6" t="b">
        <f xml:space="preserve"> AND(ecommerce_dataset_updated[[#This Row],[Final_Price(Rs.) _]]=ecommerce_dataset_updated[[#This Row],['[Final_Price(Rs.)']]])</f>
        <v>0</v>
      </c>
      <c r="V3040" s="5"/>
    </row>
    <row r="3041" spans="1:22">
      <c r="A3041" t="s">
        <v>11786</v>
      </c>
      <c r="B3041" t="s">
        <v>11787</v>
      </c>
      <c r="C3041" t="s">
        <v>18</v>
      </c>
      <c r="D3041" s="9" t="s">
        <v>11788</v>
      </c>
      <c r="E3041" s="8">
        <f>ecommerce_dataset_updated[[#This Row],[Price (Rs.)]]+0</f>
        <v>124.79</v>
      </c>
      <c r="F3041" s="6" t="s">
        <v>20</v>
      </c>
      <c r="G3041" s="7">
        <f>ecommerce_dataset_updated[[#This Row],[Discount (%)]]+0</f>
        <v>20</v>
      </c>
      <c r="H3041" s="6" t="s">
        <v>11789</v>
      </c>
      <c r="I3041" s="6">
        <f>ecommerce_dataset_updated[[#This Row],['[Price (Rs.)']]]*ecommerce_dataset_updated[[#This Row],['[Discount (%)']]]/100</f>
        <v>24.958000000000002</v>
      </c>
      <c r="J3041" s="6">
        <f>ecommerce_dataset_updated[[#This Row],[Final_Price(Rs.)]]+0</f>
        <v>99.83</v>
      </c>
      <c r="K3041" s="6">
        <f xml:space="preserve"> ecommerce_dataset_updated[[#This Row],['[Price (Rs.)']]]-ecommerce_dataset_updated[[#This Row],[Discount Amount _]]</f>
        <v>99.832000000000008</v>
      </c>
      <c r="L3041" t="s">
        <v>77</v>
      </c>
      <c r="M3041" t="s">
        <v>1514</v>
      </c>
      <c r="N3041" s="4" t="s">
        <v>14065</v>
      </c>
      <c r="O3041" s="4" t="s">
        <v>14057</v>
      </c>
      <c r="P3041" s="4" t="s">
        <v>14079</v>
      </c>
      <c r="Q3041" s="5">
        <f>DATE(ecommerce_dataset_updated[[#This Row],[YYYY]],ecommerce_dataset_updated[[#This Row],[MM]],ecommerce_dataset_updated[[#This Row],[DD]])</f>
        <v>45374</v>
      </c>
      <c r="R3041" s="6" t="str">
        <f>TEXT(ecommerce_dataset_updated[[#This Row],['[Purchase_Date']]], "mmm")</f>
        <v>Mar</v>
      </c>
      <c r="S3041" s="6" t="str">
        <f>TEXT(ecommerce_dataset_updated[[#This Row],['[Purchase_Date']]], "ddd")</f>
        <v>Sat</v>
      </c>
      <c r="T3041" s="6">
        <f>ecommerce_dataset_updated[[#This Row],[Final_Price(Rs.) _]]-ecommerce_dataset_updated[[#This Row],['[Final_Price(Rs.)']]]</f>
        <v>2.0000000000095497E-3</v>
      </c>
      <c r="U3041" s="6" t="b">
        <f xml:space="preserve"> AND(ecommerce_dataset_updated[[#This Row],[Final_Price(Rs.) _]]=ecommerce_dataset_updated[[#This Row],['[Final_Price(Rs.)']]])</f>
        <v>0</v>
      </c>
      <c r="V3041" s="5"/>
    </row>
    <row r="3042" spans="1:22">
      <c r="A3042" t="s">
        <v>11790</v>
      </c>
      <c r="B3042" t="s">
        <v>11791</v>
      </c>
      <c r="C3042" t="s">
        <v>114</v>
      </c>
      <c r="D3042" s="9" t="s">
        <v>11792</v>
      </c>
      <c r="E3042" s="8">
        <f>ecommerce_dataset_updated[[#This Row],[Price (Rs.)]]+0</f>
        <v>358.47</v>
      </c>
      <c r="F3042" s="6" t="s">
        <v>47</v>
      </c>
      <c r="G3042" s="7">
        <f>ecommerce_dataset_updated[[#This Row],[Discount (%)]]+0</f>
        <v>50</v>
      </c>
      <c r="H3042" s="6" t="s">
        <v>11793</v>
      </c>
      <c r="I3042" s="6">
        <f>ecommerce_dataset_updated[[#This Row],['[Price (Rs.)']]]*ecommerce_dataset_updated[[#This Row],['[Discount (%)']]]/100</f>
        <v>179.23500000000001</v>
      </c>
      <c r="J3042" s="6">
        <f>ecommerce_dataset_updated[[#This Row],[Final_Price(Rs.)]]+0</f>
        <v>179.24</v>
      </c>
      <c r="K3042" s="6">
        <f xml:space="preserve"> ecommerce_dataset_updated[[#This Row],['[Price (Rs.)']]]-ecommerce_dataset_updated[[#This Row],[Discount Amount _]]</f>
        <v>179.23500000000001</v>
      </c>
      <c r="L3042" t="s">
        <v>35</v>
      </c>
      <c r="M3042" t="s">
        <v>3915</v>
      </c>
      <c r="N3042" s="4" t="s">
        <v>14072</v>
      </c>
      <c r="O3042" s="4" t="s">
        <v>14057</v>
      </c>
      <c r="P3042" s="4" t="s">
        <v>14079</v>
      </c>
      <c r="Q3042" s="5">
        <f>DATE(ecommerce_dataset_updated[[#This Row],[YYYY]],ecommerce_dataset_updated[[#This Row],[MM]],ecommerce_dataset_updated[[#This Row],[DD]])</f>
        <v>45367</v>
      </c>
      <c r="R3042" s="6" t="str">
        <f>TEXT(ecommerce_dataset_updated[[#This Row],['[Purchase_Date']]], "mmm")</f>
        <v>Mar</v>
      </c>
      <c r="S3042" s="6" t="str">
        <f>TEXT(ecommerce_dataset_updated[[#This Row],['[Purchase_Date']]], "ddd")</f>
        <v>Sat</v>
      </c>
      <c r="T3042" s="6">
        <f>ecommerce_dataset_updated[[#This Row],[Final_Price(Rs.) _]]-ecommerce_dataset_updated[[#This Row],['[Final_Price(Rs.)']]]</f>
        <v>-4.9999999999954525E-3</v>
      </c>
      <c r="U3042" s="6" t="b">
        <f xml:space="preserve"> AND(ecommerce_dataset_updated[[#This Row],[Final_Price(Rs.) _]]=ecommerce_dataset_updated[[#This Row],['[Final_Price(Rs.)']]])</f>
        <v>0</v>
      </c>
      <c r="V3042" s="5"/>
    </row>
    <row r="3043" spans="1:22">
      <c r="A3043" t="s">
        <v>11794</v>
      </c>
      <c r="B3043" t="s">
        <v>11795</v>
      </c>
      <c r="C3043" t="s">
        <v>45</v>
      </c>
      <c r="D3043" s="9" t="s">
        <v>11796</v>
      </c>
      <c r="E3043" s="8">
        <f>ecommerce_dataset_updated[[#This Row],[Price (Rs.)]]+0</f>
        <v>11.83</v>
      </c>
      <c r="F3043" s="6" t="s">
        <v>53</v>
      </c>
      <c r="G3043" s="7">
        <f>ecommerce_dataset_updated[[#This Row],[Discount (%)]]+0</f>
        <v>5</v>
      </c>
      <c r="H3043" s="6" t="s">
        <v>11797</v>
      </c>
      <c r="I3043" s="6">
        <f>ecommerce_dataset_updated[[#This Row],['[Price (Rs.)']]]*ecommerce_dataset_updated[[#This Row],['[Discount (%)']]]/100</f>
        <v>0.59150000000000003</v>
      </c>
      <c r="J3043" s="6">
        <f>ecommerce_dataset_updated[[#This Row],[Final_Price(Rs.)]]+0</f>
        <v>11.24</v>
      </c>
      <c r="K3043" s="6">
        <f xml:space="preserve"> ecommerce_dataset_updated[[#This Row],['[Price (Rs.)']]]-ecommerce_dataset_updated[[#This Row],[Discount Amount _]]</f>
        <v>11.2385</v>
      </c>
      <c r="L3043" t="s">
        <v>35</v>
      </c>
      <c r="M3043" t="s">
        <v>4027</v>
      </c>
      <c r="N3043" s="4" t="s">
        <v>14064</v>
      </c>
      <c r="O3043" s="4" t="s">
        <v>14053</v>
      </c>
      <c r="P3043" s="4" t="s">
        <v>14079</v>
      </c>
      <c r="Q3043" s="5">
        <f>DATE(ecommerce_dataset_updated[[#This Row],[YYYY]],ecommerce_dataset_updated[[#This Row],[MM]],ecommerce_dataset_updated[[#This Row],[DD]])</f>
        <v>45395</v>
      </c>
      <c r="R3043" s="6" t="str">
        <f>TEXT(ecommerce_dataset_updated[[#This Row],['[Purchase_Date']]], "mmm")</f>
        <v>Apr</v>
      </c>
      <c r="S3043" s="6" t="str">
        <f>TEXT(ecommerce_dataset_updated[[#This Row],['[Purchase_Date']]], "ddd")</f>
        <v>Sat</v>
      </c>
      <c r="T3043" s="6">
        <f>ecommerce_dataset_updated[[#This Row],[Final_Price(Rs.) _]]-ecommerce_dataset_updated[[#This Row],['[Final_Price(Rs.)']]]</f>
        <v>-1.5000000000000568E-3</v>
      </c>
      <c r="U3043" s="6" t="b">
        <f xml:space="preserve"> AND(ecommerce_dataset_updated[[#This Row],[Final_Price(Rs.) _]]=ecommerce_dataset_updated[[#This Row],['[Final_Price(Rs.)']]])</f>
        <v>0</v>
      </c>
      <c r="V3043" s="5"/>
    </row>
    <row r="3044" spans="1:22">
      <c r="A3044" t="s">
        <v>11798</v>
      </c>
      <c r="B3044" t="s">
        <v>11799</v>
      </c>
      <c r="C3044" t="s">
        <v>114</v>
      </c>
      <c r="D3044" s="9" t="s">
        <v>11800</v>
      </c>
      <c r="E3044" s="8">
        <f>ecommerce_dataset_updated[[#This Row],[Price (Rs.)]]+0</f>
        <v>361.89</v>
      </c>
      <c r="F3044" s="6" t="s">
        <v>107</v>
      </c>
      <c r="G3044" s="7">
        <f>ecommerce_dataset_updated[[#This Row],[Discount (%)]]+0</f>
        <v>0</v>
      </c>
      <c r="H3044" s="6" t="s">
        <v>11800</v>
      </c>
      <c r="I3044" s="6">
        <f>ecommerce_dataset_updated[[#This Row],['[Price (Rs.)']]]*ecommerce_dataset_updated[[#This Row],['[Discount (%)']]]/100</f>
        <v>0</v>
      </c>
      <c r="J3044" s="6">
        <f>ecommerce_dataset_updated[[#This Row],[Final_Price(Rs.)]]+0</f>
        <v>361.89</v>
      </c>
      <c r="K3044" s="6">
        <f xml:space="preserve"> ecommerce_dataset_updated[[#This Row],['[Price (Rs.)']]]-ecommerce_dataset_updated[[#This Row],[Discount Amount _]]</f>
        <v>361.89</v>
      </c>
      <c r="L3044" t="s">
        <v>35</v>
      </c>
      <c r="M3044" t="s">
        <v>2952</v>
      </c>
      <c r="N3044" s="4" t="s">
        <v>14062</v>
      </c>
      <c r="O3044" s="4" t="s">
        <v>14051</v>
      </c>
      <c r="P3044" s="4" t="s">
        <v>14079</v>
      </c>
      <c r="Q3044" s="5">
        <f>DATE(ecommerce_dataset_updated[[#This Row],[YYYY]],ecommerce_dataset_updated[[#This Row],[MM]],ecommerce_dataset_updated[[#This Row],[DD]])</f>
        <v>45328</v>
      </c>
      <c r="R3044" s="6" t="str">
        <f>TEXT(ecommerce_dataset_updated[[#This Row],['[Purchase_Date']]], "mmm")</f>
        <v>Feb</v>
      </c>
      <c r="S3044" s="6" t="str">
        <f>TEXT(ecommerce_dataset_updated[[#This Row],['[Purchase_Date']]], "ddd")</f>
        <v>Tue</v>
      </c>
      <c r="T3044" s="6">
        <f>ecommerce_dataset_updated[[#This Row],[Final_Price(Rs.) _]]-ecommerce_dataset_updated[[#This Row],['[Final_Price(Rs.)']]]</f>
        <v>0</v>
      </c>
      <c r="U3044" s="6" t="b">
        <f xml:space="preserve"> AND(ecommerce_dataset_updated[[#This Row],[Final_Price(Rs.) _]]=ecommerce_dataset_updated[[#This Row],['[Final_Price(Rs.)']]])</f>
        <v>1</v>
      </c>
      <c r="V3044" s="5"/>
    </row>
    <row r="3045" spans="1:22">
      <c r="A3045" t="s">
        <v>11801</v>
      </c>
      <c r="B3045" t="s">
        <v>11802</v>
      </c>
      <c r="C3045" t="s">
        <v>45</v>
      </c>
      <c r="D3045" s="9" t="s">
        <v>11803</v>
      </c>
      <c r="E3045" s="8">
        <f>ecommerce_dataset_updated[[#This Row],[Price (Rs.)]]+0</f>
        <v>22.47</v>
      </c>
      <c r="F3045" s="6" t="s">
        <v>47</v>
      </c>
      <c r="G3045" s="7">
        <f>ecommerce_dataset_updated[[#This Row],[Discount (%)]]+0</f>
        <v>50</v>
      </c>
      <c r="H3045" s="6" t="s">
        <v>11804</v>
      </c>
      <c r="I3045" s="6">
        <f>ecommerce_dataset_updated[[#This Row],['[Price (Rs.)']]]*ecommerce_dataset_updated[[#This Row],['[Discount (%)']]]/100</f>
        <v>11.234999999999999</v>
      </c>
      <c r="J3045" s="6">
        <f>ecommerce_dataset_updated[[#This Row],[Final_Price(Rs.)]]+0</f>
        <v>11.23</v>
      </c>
      <c r="K3045" s="6">
        <f xml:space="preserve"> ecommerce_dataset_updated[[#This Row],['[Price (Rs.)']]]-ecommerce_dataset_updated[[#This Row],[Discount Amount _]]</f>
        <v>11.234999999999999</v>
      </c>
      <c r="L3045" t="s">
        <v>35</v>
      </c>
      <c r="M3045" t="s">
        <v>3584</v>
      </c>
      <c r="N3045" s="4" t="s">
        <v>14054</v>
      </c>
      <c r="O3045" s="4" t="s">
        <v>14062</v>
      </c>
      <c r="P3045" s="4" t="s">
        <v>14079</v>
      </c>
      <c r="Q3045" s="5">
        <f>DATE(ecommerce_dataset_updated[[#This Row],[YYYY]],ecommerce_dataset_updated[[#This Row],[MM]],ecommerce_dataset_updated[[#This Row],[DD]])</f>
        <v>45470</v>
      </c>
      <c r="R3045" s="6" t="str">
        <f>TEXT(ecommerce_dataset_updated[[#This Row],['[Purchase_Date']]], "mmm")</f>
        <v>Jun</v>
      </c>
      <c r="S3045" s="6" t="str">
        <f>TEXT(ecommerce_dataset_updated[[#This Row],['[Purchase_Date']]], "ddd")</f>
        <v>Thu</v>
      </c>
      <c r="T3045" s="6">
        <f>ecommerce_dataset_updated[[#This Row],[Final_Price(Rs.) _]]-ecommerce_dataset_updated[[#This Row],['[Final_Price(Rs.)']]]</f>
        <v>4.9999999999990052E-3</v>
      </c>
      <c r="U3045" s="6" t="b">
        <f xml:space="preserve"> AND(ecommerce_dataset_updated[[#This Row],[Final_Price(Rs.) _]]=ecommerce_dataset_updated[[#This Row],['[Final_Price(Rs.)']]])</f>
        <v>0</v>
      </c>
      <c r="V3045" s="5"/>
    </row>
    <row r="3046" spans="1:22">
      <c r="A3046" t="s">
        <v>11805</v>
      </c>
      <c r="B3046" t="s">
        <v>11806</v>
      </c>
      <c r="C3046" t="s">
        <v>114</v>
      </c>
      <c r="D3046" s="9" t="s">
        <v>11807</v>
      </c>
      <c r="E3046" s="8">
        <f>ecommerce_dataset_updated[[#This Row],[Price (Rs.)]]+0</f>
        <v>257.41000000000003</v>
      </c>
      <c r="F3046" s="6" t="s">
        <v>26</v>
      </c>
      <c r="G3046" s="7">
        <f>ecommerce_dataset_updated[[#This Row],[Discount (%)]]+0</f>
        <v>25</v>
      </c>
      <c r="H3046" s="6" t="s">
        <v>11808</v>
      </c>
      <c r="I3046" s="6">
        <f>ecommerce_dataset_updated[[#This Row],['[Price (Rs.)']]]*ecommerce_dataset_updated[[#This Row],['[Discount (%)']]]/100</f>
        <v>64.352500000000006</v>
      </c>
      <c r="J3046" s="6">
        <f>ecommerce_dataset_updated[[#This Row],[Final_Price(Rs.)]]+0</f>
        <v>193.06</v>
      </c>
      <c r="K3046" s="6">
        <f xml:space="preserve"> ecommerce_dataset_updated[[#This Row],['[Price (Rs.)']]]-ecommerce_dataset_updated[[#This Row],[Discount Amount _]]</f>
        <v>193.0575</v>
      </c>
      <c r="L3046" t="s">
        <v>35</v>
      </c>
      <c r="M3046" t="s">
        <v>914</v>
      </c>
      <c r="N3046" s="4" t="s">
        <v>14053</v>
      </c>
      <c r="O3046" s="4" t="s">
        <v>14055</v>
      </c>
      <c r="P3046" s="4" t="s">
        <v>14079</v>
      </c>
      <c r="Q3046" s="5">
        <f>DATE(ecommerce_dataset_updated[[#This Row],[YYYY]],ecommerce_dataset_updated[[#This Row],[MM]],ecommerce_dataset_updated[[#This Row],[DD]])</f>
        <v>45508</v>
      </c>
      <c r="R3046" s="6" t="str">
        <f>TEXT(ecommerce_dataset_updated[[#This Row],['[Purchase_Date']]], "mmm")</f>
        <v>Aug</v>
      </c>
      <c r="S3046" s="6" t="str">
        <f>TEXT(ecommerce_dataset_updated[[#This Row],['[Purchase_Date']]], "ddd")</f>
        <v>Sun</v>
      </c>
      <c r="T3046" s="6">
        <f>ecommerce_dataset_updated[[#This Row],[Final_Price(Rs.) _]]-ecommerce_dataset_updated[[#This Row],['[Final_Price(Rs.)']]]</f>
        <v>-2.4999999999977263E-3</v>
      </c>
      <c r="U3046" s="6" t="b">
        <f xml:space="preserve"> AND(ecommerce_dataset_updated[[#This Row],[Final_Price(Rs.) _]]=ecommerce_dataset_updated[[#This Row],['[Final_Price(Rs.)']]])</f>
        <v>0</v>
      </c>
      <c r="V3046" s="5"/>
    </row>
    <row r="3047" spans="1:22">
      <c r="A3047" t="s">
        <v>11809</v>
      </c>
      <c r="B3047" t="s">
        <v>11810</v>
      </c>
      <c r="C3047" t="s">
        <v>114</v>
      </c>
      <c r="D3047" s="9" t="s">
        <v>11811</v>
      </c>
      <c r="E3047" s="8">
        <f>ecommerce_dataset_updated[[#This Row],[Price (Rs.)]]+0</f>
        <v>447.66</v>
      </c>
      <c r="F3047" s="6" t="s">
        <v>154</v>
      </c>
      <c r="G3047" s="7">
        <f>ecommerce_dataset_updated[[#This Row],[Discount (%)]]+0</f>
        <v>30</v>
      </c>
      <c r="H3047" s="6" t="s">
        <v>11812</v>
      </c>
      <c r="I3047" s="6">
        <f>ecommerce_dataset_updated[[#This Row],['[Price (Rs.)']]]*ecommerce_dataset_updated[[#This Row],['[Discount (%)']]]/100</f>
        <v>134.298</v>
      </c>
      <c r="J3047" s="6">
        <f>ecommerce_dataset_updated[[#This Row],[Final_Price(Rs.)]]+0</f>
        <v>313.36</v>
      </c>
      <c r="K3047" s="6">
        <f xml:space="preserve"> ecommerce_dataset_updated[[#This Row],['[Price (Rs.)']]]-ecommerce_dataset_updated[[#This Row],[Discount Amount _]]</f>
        <v>313.36200000000002</v>
      </c>
      <c r="L3047" t="s">
        <v>120</v>
      </c>
      <c r="M3047" t="s">
        <v>765</v>
      </c>
      <c r="N3047" s="4" t="s">
        <v>14063</v>
      </c>
      <c r="O3047" s="4" t="s">
        <v>14049</v>
      </c>
      <c r="P3047" s="4" t="s">
        <v>14079</v>
      </c>
      <c r="Q3047" s="5">
        <f>DATE(ecommerce_dataset_updated[[#This Row],[YYYY]],ecommerce_dataset_updated[[#This Row],[MM]],ecommerce_dataset_updated[[#This Row],[DD]])</f>
        <v>45613</v>
      </c>
      <c r="R3047" s="6" t="str">
        <f>TEXT(ecommerce_dataset_updated[[#This Row],['[Purchase_Date']]], "mmm")</f>
        <v>Nov</v>
      </c>
      <c r="S3047" s="6" t="str">
        <f>TEXT(ecommerce_dataset_updated[[#This Row],['[Purchase_Date']]], "ddd")</f>
        <v>Sun</v>
      </c>
      <c r="T3047" s="6">
        <f>ecommerce_dataset_updated[[#This Row],[Final_Price(Rs.) _]]-ecommerce_dataset_updated[[#This Row],['[Final_Price(Rs.)']]]</f>
        <v>2.0000000000095497E-3</v>
      </c>
      <c r="U3047" s="6" t="b">
        <f xml:space="preserve"> AND(ecommerce_dataset_updated[[#This Row],[Final_Price(Rs.) _]]=ecommerce_dataset_updated[[#This Row],['[Final_Price(Rs.)']]])</f>
        <v>0</v>
      </c>
      <c r="V3047" s="5"/>
    </row>
    <row r="3048" spans="1:22">
      <c r="A3048" t="s">
        <v>11813</v>
      </c>
      <c r="B3048" t="s">
        <v>11814</v>
      </c>
      <c r="C3048" t="s">
        <v>10</v>
      </c>
      <c r="D3048" s="9" t="s">
        <v>11815</v>
      </c>
      <c r="E3048" s="8">
        <f>ecommerce_dataset_updated[[#This Row],[Price (Rs.)]]+0</f>
        <v>107.75</v>
      </c>
      <c r="F3048" s="6" t="s">
        <v>26</v>
      </c>
      <c r="G3048" s="7">
        <f>ecommerce_dataset_updated[[#This Row],[Discount (%)]]+0</f>
        <v>25</v>
      </c>
      <c r="H3048" s="6" t="s">
        <v>11816</v>
      </c>
      <c r="I3048" s="6">
        <f>ecommerce_dataset_updated[[#This Row],['[Price (Rs.)']]]*ecommerce_dataset_updated[[#This Row],['[Discount (%)']]]/100</f>
        <v>26.9375</v>
      </c>
      <c r="J3048" s="6">
        <f>ecommerce_dataset_updated[[#This Row],[Final_Price(Rs.)]]+0</f>
        <v>80.81</v>
      </c>
      <c r="K3048" s="6">
        <f xml:space="preserve"> ecommerce_dataset_updated[[#This Row],['[Price (Rs.)']]]-ecommerce_dataset_updated[[#This Row],[Discount Amount _]]</f>
        <v>80.8125</v>
      </c>
      <c r="L3048" t="s">
        <v>14</v>
      </c>
      <c r="M3048" t="s">
        <v>1104</v>
      </c>
      <c r="N3048" s="4" t="s">
        <v>14071</v>
      </c>
      <c r="O3048" s="4" t="s">
        <v>75</v>
      </c>
      <c r="P3048" s="4" t="s">
        <v>14079</v>
      </c>
      <c r="Q3048" s="5">
        <f>DATE(ecommerce_dataset_updated[[#This Row],[YYYY]],ecommerce_dataset_updated[[#This Row],[MM]],ecommerce_dataset_updated[[#This Row],[DD]])</f>
        <v>45589</v>
      </c>
      <c r="R3048" s="6" t="str">
        <f>TEXT(ecommerce_dataset_updated[[#This Row],['[Purchase_Date']]], "mmm")</f>
        <v>Oct</v>
      </c>
      <c r="S3048" s="6" t="str">
        <f>TEXT(ecommerce_dataset_updated[[#This Row],['[Purchase_Date']]], "ddd")</f>
        <v>Thu</v>
      </c>
      <c r="T3048" s="6">
        <f>ecommerce_dataset_updated[[#This Row],[Final_Price(Rs.) _]]-ecommerce_dataset_updated[[#This Row],['[Final_Price(Rs.)']]]</f>
        <v>2.4999999999977263E-3</v>
      </c>
      <c r="U3048" s="6" t="b">
        <f xml:space="preserve"> AND(ecommerce_dataset_updated[[#This Row],[Final_Price(Rs.) _]]=ecommerce_dataset_updated[[#This Row],['[Final_Price(Rs.)']]])</f>
        <v>0</v>
      </c>
      <c r="V3048" s="5"/>
    </row>
    <row r="3049" spans="1:22">
      <c r="A3049" t="s">
        <v>11817</v>
      </c>
      <c r="B3049" t="s">
        <v>11818</v>
      </c>
      <c r="C3049" t="s">
        <v>32</v>
      </c>
      <c r="D3049" s="9" t="s">
        <v>11819</v>
      </c>
      <c r="E3049" s="8">
        <f>ecommerce_dataset_updated[[#This Row],[Price (Rs.)]]+0</f>
        <v>430.37</v>
      </c>
      <c r="F3049" s="6" t="s">
        <v>53</v>
      </c>
      <c r="G3049" s="7">
        <f>ecommerce_dataset_updated[[#This Row],[Discount (%)]]+0</f>
        <v>5</v>
      </c>
      <c r="H3049" s="6" t="s">
        <v>11820</v>
      </c>
      <c r="I3049" s="6">
        <f>ecommerce_dataset_updated[[#This Row],['[Price (Rs.)']]]*ecommerce_dataset_updated[[#This Row],['[Discount (%)']]]/100</f>
        <v>21.5185</v>
      </c>
      <c r="J3049" s="6">
        <f>ecommerce_dataset_updated[[#This Row],[Final_Price(Rs.)]]+0</f>
        <v>408.85</v>
      </c>
      <c r="K3049" s="6">
        <f xml:space="preserve"> ecommerce_dataset_updated[[#This Row],['[Price (Rs.)']]]-ecommerce_dataset_updated[[#This Row],[Discount Amount _]]</f>
        <v>408.85149999999999</v>
      </c>
      <c r="L3049" t="s">
        <v>77</v>
      </c>
      <c r="M3049" t="s">
        <v>1390</v>
      </c>
      <c r="N3049" s="4" t="s">
        <v>14071</v>
      </c>
      <c r="O3049" s="4" t="s">
        <v>14052</v>
      </c>
      <c r="P3049" s="4" t="s">
        <v>14079</v>
      </c>
      <c r="Q3049" s="5">
        <f>DATE(ecommerce_dataset_updated[[#This Row],[YYYY]],ecommerce_dataset_updated[[#This Row],[MM]],ecommerce_dataset_updated[[#This Row],[DD]])</f>
        <v>45315</v>
      </c>
      <c r="R3049" s="6" t="str">
        <f>TEXT(ecommerce_dataset_updated[[#This Row],['[Purchase_Date']]], "mmm")</f>
        <v>Jan</v>
      </c>
      <c r="S3049" s="6" t="str">
        <f>TEXT(ecommerce_dataset_updated[[#This Row],['[Purchase_Date']]], "ddd")</f>
        <v>Wed</v>
      </c>
      <c r="T3049" s="6">
        <f>ecommerce_dataset_updated[[#This Row],[Final_Price(Rs.) _]]-ecommerce_dataset_updated[[#This Row],['[Final_Price(Rs.)']]]</f>
        <v>1.4999999999645297E-3</v>
      </c>
      <c r="U3049" s="6" t="b">
        <f xml:space="preserve"> AND(ecommerce_dataset_updated[[#This Row],[Final_Price(Rs.) _]]=ecommerce_dataset_updated[[#This Row],['[Final_Price(Rs.)']]])</f>
        <v>0</v>
      </c>
      <c r="V3049" s="5"/>
    </row>
    <row r="3050" spans="1:22">
      <c r="A3050" t="s">
        <v>11821</v>
      </c>
      <c r="B3050" t="s">
        <v>11822</v>
      </c>
      <c r="C3050" t="s">
        <v>32</v>
      </c>
      <c r="D3050" s="9" t="s">
        <v>11823</v>
      </c>
      <c r="E3050" s="8">
        <f>ecommerce_dataset_updated[[#This Row],[Price (Rs.)]]+0</f>
        <v>389.18</v>
      </c>
      <c r="F3050" s="6" t="s">
        <v>20</v>
      </c>
      <c r="G3050" s="7">
        <f>ecommerce_dataset_updated[[#This Row],[Discount (%)]]+0</f>
        <v>20</v>
      </c>
      <c r="H3050" s="6" t="s">
        <v>11824</v>
      </c>
      <c r="I3050" s="6">
        <f>ecommerce_dataset_updated[[#This Row],['[Price (Rs.)']]]*ecommerce_dataset_updated[[#This Row],['[Discount (%)']]]/100</f>
        <v>77.835999999999999</v>
      </c>
      <c r="J3050" s="6">
        <f>ecommerce_dataset_updated[[#This Row],[Final_Price(Rs.)]]+0</f>
        <v>311.33999999999997</v>
      </c>
      <c r="K3050" s="6">
        <f xml:space="preserve"> ecommerce_dataset_updated[[#This Row],['[Price (Rs.)']]]-ecommerce_dataset_updated[[#This Row],[Discount Amount _]]</f>
        <v>311.34399999999999</v>
      </c>
      <c r="L3050" t="s">
        <v>77</v>
      </c>
      <c r="M3050" t="s">
        <v>896</v>
      </c>
      <c r="N3050" s="4" t="s">
        <v>14058</v>
      </c>
      <c r="O3050" s="4" t="s">
        <v>75</v>
      </c>
      <c r="P3050" s="4" t="s">
        <v>14079</v>
      </c>
      <c r="Q3050" s="5">
        <f>DATE(ecommerce_dataset_updated[[#This Row],[YYYY]],ecommerce_dataset_updated[[#This Row],[MM]],ecommerce_dataset_updated[[#This Row],[DD]])</f>
        <v>45594</v>
      </c>
      <c r="R3050" s="6" t="str">
        <f>TEXT(ecommerce_dataset_updated[[#This Row],['[Purchase_Date']]], "mmm")</f>
        <v>Oct</v>
      </c>
      <c r="S3050" s="6" t="str">
        <f>TEXT(ecommerce_dataset_updated[[#This Row],['[Purchase_Date']]], "ddd")</f>
        <v>Tue</v>
      </c>
      <c r="T3050" s="6">
        <f>ecommerce_dataset_updated[[#This Row],[Final_Price(Rs.) _]]-ecommerce_dataset_updated[[#This Row],['[Final_Price(Rs.)']]]</f>
        <v>4.0000000000190994E-3</v>
      </c>
      <c r="U3050" s="6" t="b">
        <f xml:space="preserve"> AND(ecommerce_dataset_updated[[#This Row],[Final_Price(Rs.) _]]=ecommerce_dataset_updated[[#This Row],['[Final_Price(Rs.)']]])</f>
        <v>0</v>
      </c>
      <c r="V3050" s="5"/>
    </row>
    <row r="3051" spans="1:22">
      <c r="A3051" t="s">
        <v>11825</v>
      </c>
      <c r="B3051" t="s">
        <v>11826</v>
      </c>
      <c r="C3051" t="s">
        <v>32</v>
      </c>
      <c r="D3051" s="9" t="s">
        <v>2910</v>
      </c>
      <c r="E3051" s="8">
        <f>ecommerce_dataset_updated[[#This Row],[Price (Rs.)]]+0</f>
        <v>14</v>
      </c>
      <c r="F3051" s="6" t="s">
        <v>53</v>
      </c>
      <c r="G3051" s="7">
        <f>ecommerce_dataset_updated[[#This Row],[Discount (%)]]+0</f>
        <v>5</v>
      </c>
      <c r="H3051" s="6" t="s">
        <v>11827</v>
      </c>
      <c r="I3051" s="6">
        <f>ecommerce_dataset_updated[[#This Row],['[Price (Rs.)']]]*ecommerce_dataset_updated[[#This Row],['[Discount (%)']]]/100</f>
        <v>0.7</v>
      </c>
      <c r="J3051" s="6">
        <f>ecommerce_dataset_updated[[#This Row],[Final_Price(Rs.)]]+0</f>
        <v>13.3</v>
      </c>
      <c r="K3051" s="6">
        <f xml:space="preserve"> ecommerce_dataset_updated[[#This Row],['[Price (Rs.)']]]-ecommerce_dataset_updated[[#This Row],[Discount Amount _]]</f>
        <v>13.3</v>
      </c>
      <c r="L3051" t="s">
        <v>120</v>
      </c>
      <c r="M3051" t="s">
        <v>1299</v>
      </c>
      <c r="N3051" s="4" t="s">
        <v>14051</v>
      </c>
      <c r="O3051" s="4" t="s">
        <v>14052</v>
      </c>
      <c r="P3051" s="4" t="s">
        <v>14079</v>
      </c>
      <c r="Q3051" s="5">
        <f>DATE(ecommerce_dataset_updated[[#This Row],[YYYY]],ecommerce_dataset_updated[[#This Row],[MM]],ecommerce_dataset_updated[[#This Row],[DD]])</f>
        <v>45293</v>
      </c>
      <c r="R3051" s="6" t="str">
        <f>TEXT(ecommerce_dataset_updated[[#This Row],['[Purchase_Date']]], "mmm")</f>
        <v>Jan</v>
      </c>
      <c r="S3051" s="6" t="str">
        <f>TEXT(ecommerce_dataset_updated[[#This Row],['[Purchase_Date']]], "ddd")</f>
        <v>Tue</v>
      </c>
      <c r="T3051" s="6">
        <f>ecommerce_dataset_updated[[#This Row],[Final_Price(Rs.) _]]-ecommerce_dataset_updated[[#This Row],['[Final_Price(Rs.)']]]</f>
        <v>0</v>
      </c>
      <c r="U3051" s="6" t="b">
        <f xml:space="preserve"> AND(ecommerce_dataset_updated[[#This Row],[Final_Price(Rs.) _]]=ecommerce_dataset_updated[[#This Row],['[Final_Price(Rs.)']]])</f>
        <v>1</v>
      </c>
      <c r="V3051" s="5"/>
    </row>
    <row r="3052" spans="1:22">
      <c r="A3052" t="s">
        <v>11828</v>
      </c>
      <c r="B3052" t="s">
        <v>11829</v>
      </c>
      <c r="C3052" t="s">
        <v>32</v>
      </c>
      <c r="D3052" s="9" t="s">
        <v>11830</v>
      </c>
      <c r="E3052" s="8">
        <f>ecommerce_dataset_updated[[#This Row],[Price (Rs.)]]+0</f>
        <v>83.76</v>
      </c>
      <c r="F3052" s="6" t="s">
        <v>12</v>
      </c>
      <c r="G3052" s="7">
        <f>ecommerce_dataset_updated[[#This Row],[Discount (%)]]+0</f>
        <v>15</v>
      </c>
      <c r="H3052" s="6" t="s">
        <v>11831</v>
      </c>
      <c r="I3052" s="6">
        <f>ecommerce_dataset_updated[[#This Row],['[Price (Rs.)']]]*ecommerce_dataset_updated[[#This Row],['[Discount (%)']]]/100</f>
        <v>12.564</v>
      </c>
      <c r="J3052" s="6">
        <f>ecommerce_dataset_updated[[#This Row],[Final_Price(Rs.)]]+0</f>
        <v>71.2</v>
      </c>
      <c r="K3052" s="6">
        <f xml:space="preserve"> ecommerce_dataset_updated[[#This Row],['[Price (Rs.)']]]-ecommerce_dataset_updated[[#This Row],[Discount Amount _]]</f>
        <v>71.195999999999998</v>
      </c>
      <c r="L3052" t="s">
        <v>120</v>
      </c>
      <c r="M3052" t="s">
        <v>65</v>
      </c>
      <c r="N3052" s="4" t="s">
        <v>14060</v>
      </c>
      <c r="O3052" s="4" t="s">
        <v>14051</v>
      </c>
      <c r="P3052" s="4" t="s">
        <v>14079</v>
      </c>
      <c r="Q3052" s="5">
        <f>DATE(ecommerce_dataset_updated[[#This Row],[YYYY]],ecommerce_dataset_updated[[#This Row],[MM]],ecommerce_dataset_updated[[#This Row],[DD]])</f>
        <v>45348</v>
      </c>
      <c r="R3052" s="6" t="str">
        <f>TEXT(ecommerce_dataset_updated[[#This Row],['[Purchase_Date']]], "mmm")</f>
        <v>Feb</v>
      </c>
      <c r="S3052" s="6" t="str">
        <f>TEXT(ecommerce_dataset_updated[[#This Row],['[Purchase_Date']]], "ddd")</f>
        <v>Mon</v>
      </c>
      <c r="T3052" s="6">
        <f>ecommerce_dataset_updated[[#This Row],[Final_Price(Rs.) _]]-ecommerce_dataset_updated[[#This Row],['[Final_Price(Rs.)']]]</f>
        <v>-4.0000000000048885E-3</v>
      </c>
      <c r="U3052" s="6" t="b">
        <f xml:space="preserve"> AND(ecommerce_dataset_updated[[#This Row],[Final_Price(Rs.) _]]=ecommerce_dataset_updated[[#This Row],['[Final_Price(Rs.)']]])</f>
        <v>0</v>
      </c>
      <c r="V3052" s="5"/>
    </row>
    <row r="3053" spans="1:22">
      <c r="A3053" t="s">
        <v>11832</v>
      </c>
      <c r="B3053" t="s">
        <v>11833</v>
      </c>
      <c r="C3053" t="s">
        <v>32</v>
      </c>
      <c r="D3053" s="9" t="s">
        <v>11834</v>
      </c>
      <c r="E3053" s="8">
        <f>ecommerce_dataset_updated[[#This Row],[Price (Rs.)]]+0</f>
        <v>461.12</v>
      </c>
      <c r="F3053" s="6" t="s">
        <v>47</v>
      </c>
      <c r="G3053" s="7">
        <f>ecommerce_dataset_updated[[#This Row],[Discount (%)]]+0</f>
        <v>50</v>
      </c>
      <c r="H3053" s="6" t="s">
        <v>11835</v>
      </c>
      <c r="I3053" s="6">
        <f>ecommerce_dataset_updated[[#This Row],['[Price (Rs.)']]]*ecommerce_dataset_updated[[#This Row],['[Discount (%)']]]/100</f>
        <v>230.56</v>
      </c>
      <c r="J3053" s="6">
        <f>ecommerce_dataset_updated[[#This Row],[Final_Price(Rs.)]]+0</f>
        <v>230.56</v>
      </c>
      <c r="K3053" s="6">
        <f xml:space="preserve"> ecommerce_dataset_updated[[#This Row],['[Price (Rs.)']]]-ecommerce_dataset_updated[[#This Row],[Discount Amount _]]</f>
        <v>230.56</v>
      </c>
      <c r="L3053" t="s">
        <v>28</v>
      </c>
      <c r="M3053" t="s">
        <v>5186</v>
      </c>
      <c r="N3053" s="4" t="s">
        <v>154</v>
      </c>
      <c r="O3053" s="4" t="s">
        <v>14057</v>
      </c>
      <c r="P3053" s="4" t="s">
        <v>14079</v>
      </c>
      <c r="Q3053" s="5">
        <f>DATE(ecommerce_dataset_updated[[#This Row],[YYYY]],ecommerce_dataset_updated[[#This Row],[MM]],ecommerce_dataset_updated[[#This Row],[DD]])</f>
        <v>45381</v>
      </c>
      <c r="R3053" s="6" t="str">
        <f>TEXT(ecommerce_dataset_updated[[#This Row],['[Purchase_Date']]], "mmm")</f>
        <v>Mar</v>
      </c>
      <c r="S3053" s="6" t="str">
        <f>TEXT(ecommerce_dataset_updated[[#This Row],['[Purchase_Date']]], "ddd")</f>
        <v>Sat</v>
      </c>
      <c r="T3053" s="6">
        <f>ecommerce_dataset_updated[[#This Row],[Final_Price(Rs.) _]]-ecommerce_dataset_updated[[#This Row],['[Final_Price(Rs.)']]]</f>
        <v>0</v>
      </c>
      <c r="U3053" s="6" t="b">
        <f xml:space="preserve"> AND(ecommerce_dataset_updated[[#This Row],[Final_Price(Rs.) _]]=ecommerce_dataset_updated[[#This Row],['[Final_Price(Rs.)']]])</f>
        <v>1</v>
      </c>
      <c r="V3053" s="5"/>
    </row>
    <row r="3054" spans="1:22">
      <c r="A3054" t="s">
        <v>11836</v>
      </c>
      <c r="B3054" t="s">
        <v>11837</v>
      </c>
      <c r="C3054" t="s">
        <v>39</v>
      </c>
      <c r="D3054" s="9" t="s">
        <v>7577</v>
      </c>
      <c r="E3054" s="8">
        <f>ecommerce_dataset_updated[[#This Row],[Price (Rs.)]]+0</f>
        <v>477.27</v>
      </c>
      <c r="F3054" s="6" t="s">
        <v>53</v>
      </c>
      <c r="G3054" s="7">
        <f>ecommerce_dataset_updated[[#This Row],[Discount (%)]]+0</f>
        <v>5</v>
      </c>
      <c r="H3054" s="6" t="s">
        <v>11838</v>
      </c>
      <c r="I3054" s="6">
        <f>ecommerce_dataset_updated[[#This Row],['[Price (Rs.)']]]*ecommerce_dataset_updated[[#This Row],['[Discount (%)']]]/100</f>
        <v>23.863499999999998</v>
      </c>
      <c r="J3054" s="6">
        <f>ecommerce_dataset_updated[[#This Row],[Final_Price(Rs.)]]+0</f>
        <v>453.41</v>
      </c>
      <c r="K3054" s="6">
        <f xml:space="preserve"> ecommerce_dataset_updated[[#This Row],['[Price (Rs.)']]]-ecommerce_dataset_updated[[#This Row],[Discount Amount _]]</f>
        <v>453.40649999999999</v>
      </c>
      <c r="L3054" t="s">
        <v>28</v>
      </c>
      <c r="M3054" t="s">
        <v>2500</v>
      </c>
      <c r="N3054" s="4" t="s">
        <v>12</v>
      </c>
      <c r="O3054" s="4" t="s">
        <v>14055</v>
      </c>
      <c r="P3054" s="4" t="s">
        <v>14079</v>
      </c>
      <c r="Q3054" s="5">
        <f>DATE(ecommerce_dataset_updated[[#This Row],[YYYY]],ecommerce_dataset_updated[[#This Row],[MM]],ecommerce_dataset_updated[[#This Row],[DD]])</f>
        <v>45519</v>
      </c>
      <c r="R3054" s="6" t="str">
        <f>TEXT(ecommerce_dataset_updated[[#This Row],['[Purchase_Date']]], "mmm")</f>
        <v>Aug</v>
      </c>
      <c r="S3054" s="6" t="str">
        <f>TEXT(ecommerce_dataset_updated[[#This Row],['[Purchase_Date']]], "ddd")</f>
        <v>Thu</v>
      </c>
      <c r="T3054" s="6">
        <f>ecommerce_dataset_updated[[#This Row],[Final_Price(Rs.) _]]-ecommerce_dataset_updated[[#This Row],['[Final_Price(Rs.)']]]</f>
        <v>-3.5000000000309228E-3</v>
      </c>
      <c r="U3054" s="6" t="b">
        <f xml:space="preserve"> AND(ecommerce_dataset_updated[[#This Row],[Final_Price(Rs.) _]]=ecommerce_dataset_updated[[#This Row],['[Final_Price(Rs.)']]])</f>
        <v>0</v>
      </c>
      <c r="V3054" s="5"/>
    </row>
    <row r="3055" spans="1:22">
      <c r="A3055" t="s">
        <v>11839</v>
      </c>
      <c r="B3055" t="s">
        <v>11840</v>
      </c>
      <c r="C3055" t="s">
        <v>39</v>
      </c>
      <c r="D3055" s="9" t="s">
        <v>11841</v>
      </c>
      <c r="E3055" s="8">
        <f>ecommerce_dataset_updated[[#This Row],[Price (Rs.)]]+0</f>
        <v>401.83</v>
      </c>
      <c r="F3055" s="6" t="s">
        <v>154</v>
      </c>
      <c r="G3055" s="7">
        <f>ecommerce_dataset_updated[[#This Row],[Discount (%)]]+0</f>
        <v>30</v>
      </c>
      <c r="H3055" s="6" t="s">
        <v>11842</v>
      </c>
      <c r="I3055" s="6">
        <f>ecommerce_dataset_updated[[#This Row],['[Price (Rs.)']]]*ecommerce_dataset_updated[[#This Row],['[Discount (%)']]]/100</f>
        <v>120.54899999999999</v>
      </c>
      <c r="J3055" s="6">
        <f>ecommerce_dataset_updated[[#This Row],[Final_Price(Rs.)]]+0</f>
        <v>281.27999999999997</v>
      </c>
      <c r="K3055" s="6">
        <f xml:space="preserve"> ecommerce_dataset_updated[[#This Row],['[Price (Rs.)']]]-ecommerce_dataset_updated[[#This Row],[Discount Amount _]]</f>
        <v>281.28100000000001</v>
      </c>
      <c r="L3055" t="s">
        <v>14</v>
      </c>
      <c r="M3055" t="s">
        <v>976</v>
      </c>
      <c r="N3055" s="4" t="s">
        <v>26</v>
      </c>
      <c r="O3055" s="4" t="s">
        <v>75</v>
      </c>
      <c r="P3055" s="4" t="s">
        <v>14079</v>
      </c>
      <c r="Q3055" s="5">
        <f>DATE(ecommerce_dataset_updated[[#This Row],[YYYY]],ecommerce_dataset_updated[[#This Row],[MM]],ecommerce_dataset_updated[[#This Row],[DD]])</f>
        <v>45590</v>
      </c>
      <c r="R3055" s="6" t="str">
        <f>TEXT(ecommerce_dataset_updated[[#This Row],['[Purchase_Date']]], "mmm")</f>
        <v>Oct</v>
      </c>
      <c r="S3055" s="6" t="str">
        <f>TEXT(ecommerce_dataset_updated[[#This Row],['[Purchase_Date']]], "ddd")</f>
        <v>Fri</v>
      </c>
      <c r="T3055" s="6">
        <f>ecommerce_dataset_updated[[#This Row],[Final_Price(Rs.) _]]-ecommerce_dataset_updated[[#This Row],['[Final_Price(Rs.)']]]</f>
        <v>1.0000000000331966E-3</v>
      </c>
      <c r="U3055" s="6" t="b">
        <f xml:space="preserve"> AND(ecommerce_dataset_updated[[#This Row],[Final_Price(Rs.) _]]=ecommerce_dataset_updated[[#This Row],['[Final_Price(Rs.)']]])</f>
        <v>0</v>
      </c>
      <c r="V3055" s="5"/>
    </row>
    <row r="3056" spans="1:22">
      <c r="A3056" t="s">
        <v>11843</v>
      </c>
      <c r="B3056" t="s">
        <v>11844</v>
      </c>
      <c r="C3056" t="s">
        <v>45</v>
      </c>
      <c r="D3056" s="9" t="s">
        <v>11845</v>
      </c>
      <c r="E3056" s="8">
        <f>ecommerce_dataset_updated[[#This Row],[Price (Rs.)]]+0</f>
        <v>107.73</v>
      </c>
      <c r="F3056" s="6" t="s">
        <v>75</v>
      </c>
      <c r="G3056" s="7">
        <f>ecommerce_dataset_updated[[#This Row],[Discount (%)]]+0</f>
        <v>10</v>
      </c>
      <c r="H3056" s="6" t="s">
        <v>9546</v>
      </c>
      <c r="I3056" s="6">
        <f>ecommerce_dataset_updated[[#This Row],['[Price (Rs.)']]]*ecommerce_dataset_updated[[#This Row],['[Discount (%)']]]/100</f>
        <v>10.773</v>
      </c>
      <c r="J3056" s="6">
        <f>ecommerce_dataset_updated[[#This Row],[Final_Price(Rs.)]]+0</f>
        <v>96.96</v>
      </c>
      <c r="K3056" s="6">
        <f xml:space="preserve"> ecommerce_dataset_updated[[#This Row],['[Price (Rs.)']]]-ecommerce_dataset_updated[[#This Row],[Discount Amount _]]</f>
        <v>96.957000000000008</v>
      </c>
      <c r="L3056" t="s">
        <v>14</v>
      </c>
      <c r="M3056" t="s">
        <v>756</v>
      </c>
      <c r="N3056" s="4" t="s">
        <v>14071</v>
      </c>
      <c r="O3056" s="4" t="s">
        <v>14057</v>
      </c>
      <c r="P3056" s="4" t="s">
        <v>14079</v>
      </c>
      <c r="Q3056" s="5">
        <f>DATE(ecommerce_dataset_updated[[#This Row],[YYYY]],ecommerce_dataset_updated[[#This Row],[MM]],ecommerce_dataset_updated[[#This Row],[DD]])</f>
        <v>45375</v>
      </c>
      <c r="R3056" s="6" t="str">
        <f>TEXT(ecommerce_dataset_updated[[#This Row],['[Purchase_Date']]], "mmm")</f>
        <v>Mar</v>
      </c>
      <c r="S3056" s="6" t="str">
        <f>TEXT(ecommerce_dataset_updated[[#This Row],['[Purchase_Date']]], "ddd")</f>
        <v>Sun</v>
      </c>
      <c r="T3056" s="6">
        <f>ecommerce_dataset_updated[[#This Row],[Final_Price(Rs.) _]]-ecommerce_dataset_updated[[#This Row],['[Final_Price(Rs.)']]]</f>
        <v>-2.9999999999859028E-3</v>
      </c>
      <c r="U3056" s="6" t="b">
        <f xml:space="preserve"> AND(ecommerce_dataset_updated[[#This Row],[Final_Price(Rs.) _]]=ecommerce_dataset_updated[[#This Row],['[Final_Price(Rs.)']]])</f>
        <v>0</v>
      </c>
      <c r="V3056" s="5"/>
    </row>
    <row r="3057" spans="1:22">
      <c r="A3057" t="s">
        <v>11846</v>
      </c>
      <c r="B3057" t="s">
        <v>11847</v>
      </c>
      <c r="C3057" t="s">
        <v>39</v>
      </c>
      <c r="D3057" s="9" t="s">
        <v>11848</v>
      </c>
      <c r="E3057" s="8">
        <f>ecommerce_dataset_updated[[#This Row],[Price (Rs.)]]+0</f>
        <v>353.55</v>
      </c>
      <c r="F3057" s="6" t="s">
        <v>12</v>
      </c>
      <c r="G3057" s="7">
        <f>ecommerce_dataset_updated[[#This Row],[Discount (%)]]+0</f>
        <v>15</v>
      </c>
      <c r="H3057" s="6" t="s">
        <v>11849</v>
      </c>
      <c r="I3057" s="6">
        <f>ecommerce_dataset_updated[[#This Row],['[Price (Rs.)']]]*ecommerce_dataset_updated[[#This Row],['[Discount (%)']]]/100</f>
        <v>53.032499999999999</v>
      </c>
      <c r="J3057" s="6">
        <f>ecommerce_dataset_updated[[#This Row],[Final_Price(Rs.)]]+0</f>
        <v>300.52</v>
      </c>
      <c r="K3057" s="6">
        <f xml:space="preserve"> ecommerce_dataset_updated[[#This Row],['[Price (Rs.)']]]-ecommerce_dataset_updated[[#This Row],[Discount Amount _]]</f>
        <v>300.51750000000004</v>
      </c>
      <c r="L3057" t="s">
        <v>120</v>
      </c>
      <c r="M3057" t="s">
        <v>2468</v>
      </c>
      <c r="N3057" s="4" t="s">
        <v>14053</v>
      </c>
      <c r="O3057" s="4" t="s">
        <v>14049</v>
      </c>
      <c r="P3057" s="4" t="s">
        <v>14079</v>
      </c>
      <c r="Q3057" s="5">
        <f>DATE(ecommerce_dataset_updated[[#This Row],[YYYY]],ecommerce_dataset_updated[[#This Row],[MM]],ecommerce_dataset_updated[[#This Row],[DD]])</f>
        <v>45600</v>
      </c>
      <c r="R3057" s="6" t="str">
        <f>TEXT(ecommerce_dataset_updated[[#This Row],['[Purchase_Date']]], "mmm")</f>
        <v>Nov</v>
      </c>
      <c r="S3057" s="6" t="str">
        <f>TEXT(ecommerce_dataset_updated[[#This Row],['[Purchase_Date']]], "ddd")</f>
        <v>Mon</v>
      </c>
      <c r="T3057" s="6">
        <f>ecommerce_dataset_updated[[#This Row],[Final_Price(Rs.) _]]-ecommerce_dataset_updated[[#This Row],['[Final_Price(Rs.)']]]</f>
        <v>-2.4999999999408828E-3</v>
      </c>
      <c r="U3057" s="6" t="b">
        <f xml:space="preserve"> AND(ecommerce_dataset_updated[[#This Row],[Final_Price(Rs.) _]]=ecommerce_dataset_updated[[#This Row],['[Final_Price(Rs.)']]])</f>
        <v>0</v>
      </c>
      <c r="V3057" s="5"/>
    </row>
    <row r="3058" spans="1:22">
      <c r="A3058" t="s">
        <v>11850</v>
      </c>
      <c r="B3058" t="s">
        <v>11851</v>
      </c>
      <c r="C3058" t="s">
        <v>10</v>
      </c>
      <c r="D3058" s="9" t="s">
        <v>1490</v>
      </c>
      <c r="E3058" s="8">
        <f>ecommerce_dataset_updated[[#This Row],[Price (Rs.)]]+0</f>
        <v>142.07</v>
      </c>
      <c r="F3058" s="6" t="s">
        <v>53</v>
      </c>
      <c r="G3058" s="7">
        <f>ecommerce_dataset_updated[[#This Row],[Discount (%)]]+0</f>
        <v>5</v>
      </c>
      <c r="H3058" s="6" t="s">
        <v>11852</v>
      </c>
      <c r="I3058" s="6">
        <f>ecommerce_dataset_updated[[#This Row],['[Price (Rs.)']]]*ecommerce_dataset_updated[[#This Row],['[Discount (%)']]]/100</f>
        <v>7.1034999999999995</v>
      </c>
      <c r="J3058" s="6">
        <f>ecommerce_dataset_updated[[#This Row],[Final_Price(Rs.)]]+0</f>
        <v>134.97</v>
      </c>
      <c r="K3058" s="6">
        <f xml:space="preserve"> ecommerce_dataset_updated[[#This Row],['[Price (Rs.)']]]-ecommerce_dataset_updated[[#This Row],[Discount Amount _]]</f>
        <v>134.9665</v>
      </c>
      <c r="L3058" t="s">
        <v>35</v>
      </c>
      <c r="M3058" t="s">
        <v>1207</v>
      </c>
      <c r="N3058" s="4" t="s">
        <v>14069</v>
      </c>
      <c r="O3058" s="4" t="s">
        <v>14050</v>
      </c>
      <c r="P3058" s="4" t="s">
        <v>14079</v>
      </c>
      <c r="Q3058" s="5">
        <f>DATE(ecommerce_dataset_updated[[#This Row],[YYYY]],ecommerce_dataset_updated[[#This Row],[MM]],ecommerce_dataset_updated[[#This Row],[DD]])</f>
        <v>45557</v>
      </c>
      <c r="R3058" s="6" t="str">
        <f>TEXT(ecommerce_dataset_updated[[#This Row],['[Purchase_Date']]], "mmm")</f>
        <v>Sep</v>
      </c>
      <c r="S3058" s="6" t="str">
        <f>TEXT(ecommerce_dataset_updated[[#This Row],['[Purchase_Date']]], "ddd")</f>
        <v>Sun</v>
      </c>
      <c r="T3058" s="6">
        <f>ecommerce_dataset_updated[[#This Row],[Final_Price(Rs.) _]]-ecommerce_dataset_updated[[#This Row],['[Final_Price(Rs.)']]]</f>
        <v>-3.5000000000025011E-3</v>
      </c>
      <c r="U3058" s="6" t="b">
        <f xml:space="preserve"> AND(ecommerce_dataset_updated[[#This Row],[Final_Price(Rs.) _]]=ecommerce_dataset_updated[[#This Row],['[Final_Price(Rs.)']]])</f>
        <v>0</v>
      </c>
      <c r="V3058" s="5"/>
    </row>
    <row r="3059" spans="1:22">
      <c r="A3059" t="s">
        <v>11853</v>
      </c>
      <c r="B3059" t="s">
        <v>11854</v>
      </c>
      <c r="C3059" t="s">
        <v>68</v>
      </c>
      <c r="D3059" s="9" t="s">
        <v>11855</v>
      </c>
      <c r="E3059" s="8">
        <f>ecommerce_dataset_updated[[#This Row],[Price (Rs.)]]+0</f>
        <v>224.1</v>
      </c>
      <c r="F3059" s="6" t="s">
        <v>26</v>
      </c>
      <c r="G3059" s="7">
        <f>ecommerce_dataset_updated[[#This Row],[Discount (%)]]+0</f>
        <v>25</v>
      </c>
      <c r="H3059" s="6" t="s">
        <v>11856</v>
      </c>
      <c r="I3059" s="6">
        <f>ecommerce_dataset_updated[[#This Row],['[Price (Rs.)']]]*ecommerce_dataset_updated[[#This Row],['[Discount (%)']]]/100</f>
        <v>56.024999999999999</v>
      </c>
      <c r="J3059" s="6">
        <f>ecommerce_dataset_updated[[#This Row],[Final_Price(Rs.)]]+0</f>
        <v>168.07</v>
      </c>
      <c r="K3059" s="6">
        <f xml:space="preserve"> ecommerce_dataset_updated[[#This Row],['[Price (Rs.)']]]-ecommerce_dataset_updated[[#This Row],[Discount Amount _]]</f>
        <v>168.07499999999999</v>
      </c>
      <c r="L3059" t="s">
        <v>77</v>
      </c>
      <c r="M3059" t="s">
        <v>803</v>
      </c>
      <c r="N3059" s="4" t="s">
        <v>20</v>
      </c>
      <c r="O3059" s="4" t="s">
        <v>14067</v>
      </c>
      <c r="P3059" s="4" t="s">
        <v>14079</v>
      </c>
      <c r="Q3059" s="5">
        <f>DATE(ecommerce_dataset_updated[[#This Row],[YYYY]],ecommerce_dataset_updated[[#This Row],[MM]],ecommerce_dataset_updated[[#This Row],[DD]])</f>
        <v>45493</v>
      </c>
      <c r="R3059" s="6" t="str">
        <f>TEXT(ecommerce_dataset_updated[[#This Row],['[Purchase_Date']]], "mmm")</f>
        <v>Jul</v>
      </c>
      <c r="S3059" s="6" t="str">
        <f>TEXT(ecommerce_dataset_updated[[#This Row],['[Purchase_Date']]], "ddd")</f>
        <v>Sat</v>
      </c>
      <c r="T3059" s="6">
        <f>ecommerce_dataset_updated[[#This Row],[Final_Price(Rs.) _]]-ecommerce_dataset_updated[[#This Row],['[Final_Price(Rs.)']]]</f>
        <v>4.9999999999954525E-3</v>
      </c>
      <c r="U3059" s="6" t="b">
        <f xml:space="preserve"> AND(ecommerce_dataset_updated[[#This Row],[Final_Price(Rs.) _]]=ecommerce_dataset_updated[[#This Row],['[Final_Price(Rs.)']]])</f>
        <v>0</v>
      </c>
      <c r="V3059" s="5"/>
    </row>
    <row r="3060" spans="1:22">
      <c r="A3060" t="s">
        <v>11857</v>
      </c>
      <c r="B3060" t="s">
        <v>11858</v>
      </c>
      <c r="C3060" t="s">
        <v>32</v>
      </c>
      <c r="D3060" s="9" t="s">
        <v>11859</v>
      </c>
      <c r="E3060" s="8">
        <f>ecommerce_dataset_updated[[#This Row],[Price (Rs.)]]+0</f>
        <v>142.54</v>
      </c>
      <c r="F3060" s="6" t="s">
        <v>154</v>
      </c>
      <c r="G3060" s="7">
        <f>ecommerce_dataset_updated[[#This Row],[Discount (%)]]+0</f>
        <v>30</v>
      </c>
      <c r="H3060" s="6" t="s">
        <v>11479</v>
      </c>
      <c r="I3060" s="6">
        <f>ecommerce_dataset_updated[[#This Row],['[Price (Rs.)']]]*ecommerce_dataset_updated[[#This Row],['[Discount (%)']]]/100</f>
        <v>42.762</v>
      </c>
      <c r="J3060" s="6">
        <f>ecommerce_dataset_updated[[#This Row],[Final_Price(Rs.)]]+0</f>
        <v>99.78</v>
      </c>
      <c r="K3060" s="6">
        <f xml:space="preserve"> ecommerce_dataset_updated[[#This Row],['[Price (Rs.)']]]-ecommerce_dataset_updated[[#This Row],[Discount Amount _]]</f>
        <v>99.777999999999992</v>
      </c>
      <c r="L3060" t="s">
        <v>120</v>
      </c>
      <c r="M3060" t="s">
        <v>627</v>
      </c>
      <c r="N3060" s="4" t="s">
        <v>14048</v>
      </c>
      <c r="O3060" s="4" t="s">
        <v>14062</v>
      </c>
      <c r="P3060" s="4" t="s">
        <v>14079</v>
      </c>
      <c r="Q3060" s="5">
        <f>DATE(ecommerce_dataset_updated[[#This Row],[YYYY]],ecommerce_dataset_updated[[#This Row],[MM]],ecommerce_dataset_updated[[#This Row],[DD]])</f>
        <v>45455</v>
      </c>
      <c r="R3060" s="6" t="str">
        <f>TEXT(ecommerce_dataset_updated[[#This Row],['[Purchase_Date']]], "mmm")</f>
        <v>Jun</v>
      </c>
      <c r="S3060" s="6" t="str">
        <f>TEXT(ecommerce_dataset_updated[[#This Row],['[Purchase_Date']]], "ddd")</f>
        <v>Wed</v>
      </c>
      <c r="T3060" s="6">
        <f>ecommerce_dataset_updated[[#This Row],[Final_Price(Rs.) _]]-ecommerce_dataset_updated[[#This Row],['[Final_Price(Rs.)']]]</f>
        <v>-2.0000000000095497E-3</v>
      </c>
      <c r="U3060" s="6" t="b">
        <f xml:space="preserve"> AND(ecommerce_dataset_updated[[#This Row],[Final_Price(Rs.) _]]=ecommerce_dataset_updated[[#This Row],['[Final_Price(Rs.)']]])</f>
        <v>0</v>
      </c>
      <c r="V3060" s="5"/>
    </row>
    <row r="3061" spans="1:22">
      <c r="A3061" t="s">
        <v>11860</v>
      </c>
      <c r="B3061" t="s">
        <v>11861</v>
      </c>
      <c r="C3061" t="s">
        <v>68</v>
      </c>
      <c r="D3061" s="9" t="s">
        <v>1036</v>
      </c>
      <c r="E3061" s="8">
        <f>ecommerce_dataset_updated[[#This Row],[Price (Rs.)]]+0</f>
        <v>179.89</v>
      </c>
      <c r="F3061" s="6" t="s">
        <v>47</v>
      </c>
      <c r="G3061" s="7">
        <f>ecommerce_dataset_updated[[#This Row],[Discount (%)]]+0</f>
        <v>50</v>
      </c>
      <c r="H3061" s="6" t="s">
        <v>11862</v>
      </c>
      <c r="I3061" s="6">
        <f>ecommerce_dataset_updated[[#This Row],['[Price (Rs.)']]]*ecommerce_dataset_updated[[#This Row],['[Discount (%)']]]/100</f>
        <v>89.944999999999993</v>
      </c>
      <c r="J3061" s="6">
        <f>ecommerce_dataset_updated[[#This Row],[Final_Price(Rs.)]]+0</f>
        <v>89.94</v>
      </c>
      <c r="K3061" s="6">
        <f xml:space="preserve"> ecommerce_dataset_updated[[#This Row],['[Price (Rs.)']]]-ecommerce_dataset_updated[[#This Row],[Discount Amount _]]</f>
        <v>89.944999999999993</v>
      </c>
      <c r="L3061" t="s">
        <v>14</v>
      </c>
      <c r="M3061" t="s">
        <v>1953</v>
      </c>
      <c r="N3061" s="4" t="s">
        <v>14065</v>
      </c>
      <c r="O3061" s="4" t="s">
        <v>14059</v>
      </c>
      <c r="P3061" s="4" t="s">
        <v>14079</v>
      </c>
      <c r="Q3061" s="5">
        <f>DATE(ecommerce_dataset_updated[[#This Row],[YYYY]],ecommerce_dataset_updated[[#This Row],[MM]],ecommerce_dataset_updated[[#This Row],[DD]])</f>
        <v>45435</v>
      </c>
      <c r="R3061" s="6" t="str">
        <f>TEXT(ecommerce_dataset_updated[[#This Row],['[Purchase_Date']]], "mmm")</f>
        <v>May</v>
      </c>
      <c r="S3061" s="6" t="str">
        <f>TEXT(ecommerce_dataset_updated[[#This Row],['[Purchase_Date']]], "ddd")</f>
        <v>Thu</v>
      </c>
      <c r="T3061" s="6">
        <f>ecommerce_dataset_updated[[#This Row],[Final_Price(Rs.) _]]-ecommerce_dataset_updated[[#This Row],['[Final_Price(Rs.)']]]</f>
        <v>4.9999999999954525E-3</v>
      </c>
      <c r="U3061" s="6" t="b">
        <f xml:space="preserve"> AND(ecommerce_dataset_updated[[#This Row],[Final_Price(Rs.) _]]=ecommerce_dataset_updated[[#This Row],['[Final_Price(Rs.)']]])</f>
        <v>0</v>
      </c>
      <c r="V3061" s="5"/>
    </row>
    <row r="3062" spans="1:22">
      <c r="A3062" t="s">
        <v>11863</v>
      </c>
      <c r="B3062" t="s">
        <v>11864</v>
      </c>
      <c r="C3062" t="s">
        <v>68</v>
      </c>
      <c r="D3062" s="9" t="s">
        <v>11865</v>
      </c>
      <c r="E3062" s="8">
        <f>ecommerce_dataset_updated[[#This Row],[Price (Rs.)]]+0</f>
        <v>342.71</v>
      </c>
      <c r="F3062" s="6" t="s">
        <v>20</v>
      </c>
      <c r="G3062" s="7">
        <f>ecommerce_dataset_updated[[#This Row],[Discount (%)]]+0</f>
        <v>20</v>
      </c>
      <c r="H3062" s="6" t="s">
        <v>11866</v>
      </c>
      <c r="I3062" s="6">
        <f>ecommerce_dataset_updated[[#This Row],['[Price (Rs.)']]]*ecommerce_dataset_updated[[#This Row],['[Discount (%)']]]/100</f>
        <v>68.542000000000002</v>
      </c>
      <c r="J3062" s="6">
        <f>ecommerce_dataset_updated[[#This Row],[Final_Price(Rs.)]]+0</f>
        <v>274.17</v>
      </c>
      <c r="K3062" s="6">
        <f xml:space="preserve"> ecommerce_dataset_updated[[#This Row],['[Price (Rs.)']]]-ecommerce_dataset_updated[[#This Row],[Discount Amount _]]</f>
        <v>274.16800000000001</v>
      </c>
      <c r="L3062" t="s">
        <v>77</v>
      </c>
      <c r="M3062" t="s">
        <v>1487</v>
      </c>
      <c r="N3062" s="4" t="s">
        <v>154</v>
      </c>
      <c r="O3062" s="4" t="s">
        <v>14059</v>
      </c>
      <c r="P3062" s="4" t="s">
        <v>14079</v>
      </c>
      <c r="Q3062" s="5">
        <f>DATE(ecommerce_dataset_updated[[#This Row],[YYYY]],ecommerce_dataset_updated[[#This Row],[MM]],ecommerce_dataset_updated[[#This Row],[DD]])</f>
        <v>45442</v>
      </c>
      <c r="R3062" s="6" t="str">
        <f>TEXT(ecommerce_dataset_updated[[#This Row],['[Purchase_Date']]], "mmm")</f>
        <v>May</v>
      </c>
      <c r="S3062" s="6" t="str">
        <f>TEXT(ecommerce_dataset_updated[[#This Row],['[Purchase_Date']]], "ddd")</f>
        <v>Thu</v>
      </c>
      <c r="T3062" s="6">
        <f>ecommerce_dataset_updated[[#This Row],[Final_Price(Rs.) _]]-ecommerce_dataset_updated[[#This Row],['[Final_Price(Rs.)']]]</f>
        <v>-2.0000000000095497E-3</v>
      </c>
      <c r="U3062" s="6" t="b">
        <f xml:space="preserve"> AND(ecommerce_dataset_updated[[#This Row],[Final_Price(Rs.) _]]=ecommerce_dataset_updated[[#This Row],['[Final_Price(Rs.)']]])</f>
        <v>0</v>
      </c>
      <c r="V3062" s="5"/>
    </row>
    <row r="3063" spans="1:22">
      <c r="A3063" t="s">
        <v>11867</v>
      </c>
      <c r="B3063" t="s">
        <v>11868</v>
      </c>
      <c r="C3063" t="s">
        <v>45</v>
      </c>
      <c r="D3063" s="9" t="s">
        <v>11869</v>
      </c>
      <c r="E3063" s="8">
        <f>ecommerce_dataset_updated[[#This Row],[Price (Rs.)]]+0</f>
        <v>489.86</v>
      </c>
      <c r="F3063" s="6" t="s">
        <v>154</v>
      </c>
      <c r="G3063" s="7">
        <f>ecommerce_dataset_updated[[#This Row],[Discount (%)]]+0</f>
        <v>30</v>
      </c>
      <c r="H3063" s="6" t="s">
        <v>11870</v>
      </c>
      <c r="I3063" s="6">
        <f>ecommerce_dataset_updated[[#This Row],['[Price (Rs.)']]]*ecommerce_dataset_updated[[#This Row],['[Discount (%)']]]/100</f>
        <v>146.958</v>
      </c>
      <c r="J3063" s="6">
        <f>ecommerce_dataset_updated[[#This Row],[Final_Price(Rs.)]]+0</f>
        <v>342.9</v>
      </c>
      <c r="K3063" s="6">
        <f xml:space="preserve"> ecommerce_dataset_updated[[#This Row],['[Price (Rs.)']]]-ecommerce_dataset_updated[[#This Row],[Discount Amount _]]</f>
        <v>342.90200000000004</v>
      </c>
      <c r="L3063" t="s">
        <v>77</v>
      </c>
      <c r="M3063" t="s">
        <v>2364</v>
      </c>
      <c r="N3063" s="4" t="s">
        <v>2910</v>
      </c>
      <c r="O3063" s="4" t="s">
        <v>75</v>
      </c>
      <c r="P3063" s="4" t="s">
        <v>14079</v>
      </c>
      <c r="Q3063" s="5">
        <f>DATE(ecommerce_dataset_updated[[#This Row],[YYYY]],ecommerce_dataset_updated[[#This Row],[MM]],ecommerce_dataset_updated[[#This Row],[DD]])</f>
        <v>45579</v>
      </c>
      <c r="R3063" s="6" t="str">
        <f>TEXT(ecommerce_dataset_updated[[#This Row],['[Purchase_Date']]], "mmm")</f>
        <v>Oct</v>
      </c>
      <c r="S3063" s="6" t="str">
        <f>TEXT(ecommerce_dataset_updated[[#This Row],['[Purchase_Date']]], "ddd")</f>
        <v>Mon</v>
      </c>
      <c r="T3063" s="6">
        <f>ecommerce_dataset_updated[[#This Row],[Final_Price(Rs.) _]]-ecommerce_dataset_updated[[#This Row],['[Final_Price(Rs.)']]]</f>
        <v>2.0000000000663931E-3</v>
      </c>
      <c r="U3063" s="6" t="b">
        <f xml:space="preserve"> AND(ecommerce_dataset_updated[[#This Row],[Final_Price(Rs.) _]]=ecommerce_dataset_updated[[#This Row],['[Final_Price(Rs.)']]])</f>
        <v>0</v>
      </c>
      <c r="V3063" s="5"/>
    </row>
    <row r="3064" spans="1:22">
      <c r="A3064" t="s">
        <v>11871</v>
      </c>
      <c r="B3064" t="s">
        <v>11872</v>
      </c>
      <c r="C3064" t="s">
        <v>68</v>
      </c>
      <c r="D3064" s="9" t="s">
        <v>11873</v>
      </c>
      <c r="E3064" s="8">
        <f>ecommerce_dataset_updated[[#This Row],[Price (Rs.)]]+0</f>
        <v>189.68</v>
      </c>
      <c r="F3064" s="6" t="s">
        <v>53</v>
      </c>
      <c r="G3064" s="7">
        <f>ecommerce_dataset_updated[[#This Row],[Discount (%)]]+0</f>
        <v>5</v>
      </c>
      <c r="H3064" s="6" t="s">
        <v>11874</v>
      </c>
      <c r="I3064" s="6">
        <f>ecommerce_dataset_updated[[#This Row],['[Price (Rs.)']]]*ecommerce_dataset_updated[[#This Row],['[Discount (%)']]]/100</f>
        <v>9.4840000000000018</v>
      </c>
      <c r="J3064" s="6">
        <f>ecommerce_dataset_updated[[#This Row],[Final_Price(Rs.)]]+0</f>
        <v>180.2</v>
      </c>
      <c r="K3064" s="6">
        <f xml:space="preserve"> ecommerce_dataset_updated[[#This Row],['[Price (Rs.)']]]-ecommerce_dataset_updated[[#This Row],[Discount Amount _]]</f>
        <v>180.196</v>
      </c>
      <c r="L3064" t="s">
        <v>35</v>
      </c>
      <c r="M3064" t="s">
        <v>858</v>
      </c>
      <c r="N3064" s="4" t="s">
        <v>14059</v>
      </c>
      <c r="O3064" s="4" t="s">
        <v>14051</v>
      </c>
      <c r="P3064" s="4" t="s">
        <v>14079</v>
      </c>
      <c r="Q3064" s="5">
        <f>DATE(ecommerce_dataset_updated[[#This Row],[YYYY]],ecommerce_dataset_updated[[#This Row],[MM]],ecommerce_dataset_updated[[#This Row],[DD]])</f>
        <v>45327</v>
      </c>
      <c r="R3064" s="6" t="str">
        <f>TEXT(ecommerce_dataset_updated[[#This Row],['[Purchase_Date']]], "mmm")</f>
        <v>Feb</v>
      </c>
      <c r="S3064" s="6" t="str">
        <f>TEXT(ecommerce_dataset_updated[[#This Row],['[Purchase_Date']]], "ddd")</f>
        <v>Mon</v>
      </c>
      <c r="T3064" s="6">
        <f>ecommerce_dataset_updated[[#This Row],[Final_Price(Rs.) _]]-ecommerce_dataset_updated[[#This Row],['[Final_Price(Rs.)']]]</f>
        <v>-3.9999999999906777E-3</v>
      </c>
      <c r="U3064" s="6" t="b">
        <f xml:space="preserve"> AND(ecommerce_dataset_updated[[#This Row],[Final_Price(Rs.) _]]=ecommerce_dataset_updated[[#This Row],['[Final_Price(Rs.)']]])</f>
        <v>0</v>
      </c>
      <c r="V3064" s="5"/>
    </row>
    <row r="3065" spans="1:22">
      <c r="A3065" t="s">
        <v>11875</v>
      </c>
      <c r="B3065" t="s">
        <v>11876</v>
      </c>
      <c r="C3065" t="s">
        <v>68</v>
      </c>
      <c r="D3065" s="9" t="s">
        <v>11877</v>
      </c>
      <c r="E3065" s="8">
        <f>ecommerce_dataset_updated[[#This Row],[Price (Rs.)]]+0</f>
        <v>95.16</v>
      </c>
      <c r="F3065" s="6" t="s">
        <v>75</v>
      </c>
      <c r="G3065" s="7">
        <f>ecommerce_dataset_updated[[#This Row],[Discount (%)]]+0</f>
        <v>10</v>
      </c>
      <c r="H3065" s="6" t="s">
        <v>11878</v>
      </c>
      <c r="I3065" s="6">
        <f>ecommerce_dataset_updated[[#This Row],['[Price (Rs.)']]]*ecommerce_dataset_updated[[#This Row],['[Discount (%)']]]/100</f>
        <v>9.5159999999999982</v>
      </c>
      <c r="J3065" s="6">
        <f>ecommerce_dataset_updated[[#This Row],[Final_Price(Rs.)]]+0</f>
        <v>85.64</v>
      </c>
      <c r="K3065" s="6">
        <f xml:space="preserve"> ecommerce_dataset_updated[[#This Row],['[Price (Rs.)']]]-ecommerce_dataset_updated[[#This Row],[Discount Amount _]]</f>
        <v>85.644000000000005</v>
      </c>
      <c r="L3065" t="s">
        <v>35</v>
      </c>
      <c r="M3065" t="s">
        <v>509</v>
      </c>
      <c r="N3065" s="4" t="s">
        <v>14067</v>
      </c>
      <c r="O3065" s="4" t="s">
        <v>14050</v>
      </c>
      <c r="P3065" s="4" t="s">
        <v>14079</v>
      </c>
      <c r="Q3065" s="5">
        <f>DATE(ecommerce_dataset_updated[[#This Row],[YYYY]],ecommerce_dataset_updated[[#This Row],[MM]],ecommerce_dataset_updated[[#This Row],[DD]])</f>
        <v>45542</v>
      </c>
      <c r="R3065" s="6" t="str">
        <f>TEXT(ecommerce_dataset_updated[[#This Row],['[Purchase_Date']]], "mmm")</f>
        <v>Sep</v>
      </c>
      <c r="S3065" s="6" t="str">
        <f>TEXT(ecommerce_dataset_updated[[#This Row],['[Purchase_Date']]], "ddd")</f>
        <v>Sat</v>
      </c>
      <c r="T3065" s="6">
        <f>ecommerce_dataset_updated[[#This Row],[Final_Price(Rs.) _]]-ecommerce_dataset_updated[[#This Row],['[Final_Price(Rs.)']]]</f>
        <v>4.0000000000048885E-3</v>
      </c>
      <c r="U3065" s="6" t="b">
        <f xml:space="preserve"> AND(ecommerce_dataset_updated[[#This Row],[Final_Price(Rs.) _]]=ecommerce_dataset_updated[[#This Row],['[Final_Price(Rs.)']]])</f>
        <v>0</v>
      </c>
      <c r="V3065" s="5"/>
    </row>
    <row r="3066" spans="1:22">
      <c r="A3066" t="s">
        <v>11879</v>
      </c>
      <c r="B3066" t="s">
        <v>11880</v>
      </c>
      <c r="C3066" t="s">
        <v>68</v>
      </c>
      <c r="D3066" s="9" t="s">
        <v>11881</v>
      </c>
      <c r="E3066" s="8">
        <f>ecommerce_dataset_updated[[#This Row],[Price (Rs.)]]+0</f>
        <v>177.35</v>
      </c>
      <c r="F3066" s="6" t="s">
        <v>20</v>
      </c>
      <c r="G3066" s="7">
        <f>ecommerce_dataset_updated[[#This Row],[Discount (%)]]+0</f>
        <v>20</v>
      </c>
      <c r="H3066" s="6" t="s">
        <v>11882</v>
      </c>
      <c r="I3066" s="6">
        <f>ecommerce_dataset_updated[[#This Row],['[Price (Rs.)']]]*ecommerce_dataset_updated[[#This Row],['[Discount (%)']]]/100</f>
        <v>35.47</v>
      </c>
      <c r="J3066" s="6">
        <f>ecommerce_dataset_updated[[#This Row],[Final_Price(Rs.)]]+0</f>
        <v>141.88</v>
      </c>
      <c r="K3066" s="6">
        <f xml:space="preserve"> ecommerce_dataset_updated[[#This Row],['[Price (Rs.)']]]-ecommerce_dataset_updated[[#This Row],[Discount Amount _]]</f>
        <v>141.88</v>
      </c>
      <c r="L3066" t="s">
        <v>28</v>
      </c>
      <c r="M3066" t="s">
        <v>3559</v>
      </c>
      <c r="N3066" s="4" t="s">
        <v>14051</v>
      </c>
      <c r="O3066" s="4" t="s">
        <v>14057</v>
      </c>
      <c r="P3066" s="4" t="s">
        <v>14079</v>
      </c>
      <c r="Q3066" s="5">
        <f>DATE(ecommerce_dataset_updated[[#This Row],[YYYY]],ecommerce_dataset_updated[[#This Row],[MM]],ecommerce_dataset_updated[[#This Row],[DD]])</f>
        <v>45353</v>
      </c>
      <c r="R3066" s="6" t="str">
        <f>TEXT(ecommerce_dataset_updated[[#This Row],['[Purchase_Date']]], "mmm")</f>
        <v>Mar</v>
      </c>
      <c r="S3066" s="6" t="str">
        <f>TEXT(ecommerce_dataset_updated[[#This Row],['[Purchase_Date']]], "ddd")</f>
        <v>Sat</v>
      </c>
      <c r="T3066" s="6">
        <f>ecommerce_dataset_updated[[#This Row],[Final_Price(Rs.) _]]-ecommerce_dataset_updated[[#This Row],['[Final_Price(Rs.)']]]</f>
        <v>0</v>
      </c>
      <c r="U3066" s="6" t="b">
        <f xml:space="preserve"> AND(ecommerce_dataset_updated[[#This Row],[Final_Price(Rs.) _]]=ecommerce_dataset_updated[[#This Row],['[Final_Price(Rs.)']]])</f>
        <v>1</v>
      </c>
      <c r="V3066" s="5"/>
    </row>
    <row r="3067" spans="1:22">
      <c r="A3067" t="s">
        <v>11883</v>
      </c>
      <c r="B3067" t="s">
        <v>11884</v>
      </c>
      <c r="C3067" t="s">
        <v>39</v>
      </c>
      <c r="D3067" s="9" t="s">
        <v>11885</v>
      </c>
      <c r="E3067" s="8">
        <f>ecommerce_dataset_updated[[#This Row],[Price (Rs.)]]+0</f>
        <v>223.91</v>
      </c>
      <c r="F3067" s="6" t="s">
        <v>154</v>
      </c>
      <c r="G3067" s="7">
        <f>ecommerce_dataset_updated[[#This Row],[Discount (%)]]+0</f>
        <v>30</v>
      </c>
      <c r="H3067" s="6" t="s">
        <v>11886</v>
      </c>
      <c r="I3067" s="6">
        <f>ecommerce_dataset_updated[[#This Row],['[Price (Rs.)']]]*ecommerce_dataset_updated[[#This Row],['[Discount (%)']]]/100</f>
        <v>67.173000000000002</v>
      </c>
      <c r="J3067" s="6">
        <f>ecommerce_dataset_updated[[#This Row],[Final_Price(Rs.)]]+0</f>
        <v>156.74</v>
      </c>
      <c r="K3067" s="6">
        <f xml:space="preserve"> ecommerce_dataset_updated[[#This Row],['[Price (Rs.)']]]-ecommerce_dataset_updated[[#This Row],[Discount Amount _]]</f>
        <v>156.73699999999999</v>
      </c>
      <c r="L3067" t="s">
        <v>120</v>
      </c>
      <c r="M3067" t="s">
        <v>273</v>
      </c>
      <c r="N3067" s="4" t="s">
        <v>14055</v>
      </c>
      <c r="O3067" s="4" t="s">
        <v>75</v>
      </c>
      <c r="P3067" s="4" t="s">
        <v>14079</v>
      </c>
      <c r="Q3067" s="5">
        <f>DATE(ecommerce_dataset_updated[[#This Row],[YYYY]],ecommerce_dataset_updated[[#This Row],[MM]],ecommerce_dataset_updated[[#This Row],[DD]])</f>
        <v>45573</v>
      </c>
      <c r="R3067" s="6" t="str">
        <f>TEXT(ecommerce_dataset_updated[[#This Row],['[Purchase_Date']]], "mmm")</f>
        <v>Oct</v>
      </c>
      <c r="S3067" s="6" t="str">
        <f>TEXT(ecommerce_dataset_updated[[#This Row],['[Purchase_Date']]], "ddd")</f>
        <v>Tue</v>
      </c>
      <c r="T3067" s="6">
        <f>ecommerce_dataset_updated[[#This Row],[Final_Price(Rs.) _]]-ecommerce_dataset_updated[[#This Row],['[Final_Price(Rs.)']]]</f>
        <v>-3.0000000000143245E-3</v>
      </c>
      <c r="U3067" s="6" t="b">
        <f xml:space="preserve"> AND(ecommerce_dataset_updated[[#This Row],[Final_Price(Rs.) _]]=ecommerce_dataset_updated[[#This Row],['[Final_Price(Rs.)']]])</f>
        <v>0</v>
      </c>
      <c r="V3067" s="5"/>
    </row>
    <row r="3068" spans="1:22">
      <c r="A3068" t="s">
        <v>11887</v>
      </c>
      <c r="B3068" t="s">
        <v>11888</v>
      </c>
      <c r="C3068" t="s">
        <v>18</v>
      </c>
      <c r="D3068" s="9" t="s">
        <v>11889</v>
      </c>
      <c r="E3068" s="8">
        <f>ecommerce_dataset_updated[[#This Row],[Price (Rs.)]]+0</f>
        <v>386.24</v>
      </c>
      <c r="F3068" s="6" t="s">
        <v>53</v>
      </c>
      <c r="G3068" s="7">
        <f>ecommerce_dataset_updated[[#This Row],[Discount (%)]]+0</f>
        <v>5</v>
      </c>
      <c r="H3068" s="6" t="s">
        <v>11890</v>
      </c>
      <c r="I3068" s="6">
        <f>ecommerce_dataset_updated[[#This Row],['[Price (Rs.)']]]*ecommerce_dataset_updated[[#This Row],['[Discount (%)']]]/100</f>
        <v>19.312000000000001</v>
      </c>
      <c r="J3068" s="6">
        <f>ecommerce_dataset_updated[[#This Row],[Final_Price(Rs.)]]+0</f>
        <v>366.93</v>
      </c>
      <c r="K3068" s="6">
        <f xml:space="preserve"> ecommerce_dataset_updated[[#This Row],['[Price (Rs.)']]]-ecommerce_dataset_updated[[#This Row],[Discount Amount _]]</f>
        <v>366.928</v>
      </c>
      <c r="L3068" t="s">
        <v>77</v>
      </c>
      <c r="M3068" t="s">
        <v>1081</v>
      </c>
      <c r="N3068" s="4" t="s">
        <v>12</v>
      </c>
      <c r="O3068" s="4" t="s">
        <v>14049</v>
      </c>
      <c r="P3068" s="4" t="s">
        <v>14079</v>
      </c>
      <c r="Q3068" s="5">
        <f>DATE(ecommerce_dataset_updated[[#This Row],[YYYY]],ecommerce_dataset_updated[[#This Row],[MM]],ecommerce_dataset_updated[[#This Row],[DD]])</f>
        <v>45611</v>
      </c>
      <c r="R3068" s="6" t="str">
        <f>TEXT(ecommerce_dataset_updated[[#This Row],['[Purchase_Date']]], "mmm")</f>
        <v>Nov</v>
      </c>
      <c r="S3068" s="6" t="str">
        <f>TEXT(ecommerce_dataset_updated[[#This Row],['[Purchase_Date']]], "ddd")</f>
        <v>Fri</v>
      </c>
      <c r="T3068" s="6">
        <f>ecommerce_dataset_updated[[#This Row],[Final_Price(Rs.) _]]-ecommerce_dataset_updated[[#This Row],['[Final_Price(Rs.)']]]</f>
        <v>-2.0000000000095497E-3</v>
      </c>
      <c r="U3068" s="6" t="b">
        <f xml:space="preserve"> AND(ecommerce_dataset_updated[[#This Row],[Final_Price(Rs.) _]]=ecommerce_dataset_updated[[#This Row],['[Final_Price(Rs.)']]])</f>
        <v>0</v>
      </c>
      <c r="V3068" s="5"/>
    </row>
    <row r="3069" spans="1:22">
      <c r="A3069" t="s">
        <v>11891</v>
      </c>
      <c r="B3069" t="s">
        <v>11892</v>
      </c>
      <c r="C3069" t="s">
        <v>10</v>
      </c>
      <c r="D3069" s="9" t="s">
        <v>11893</v>
      </c>
      <c r="E3069" s="8">
        <f>ecommerce_dataset_updated[[#This Row],[Price (Rs.)]]+0</f>
        <v>150.85</v>
      </c>
      <c r="F3069" s="6" t="s">
        <v>75</v>
      </c>
      <c r="G3069" s="7">
        <f>ecommerce_dataset_updated[[#This Row],[Discount (%)]]+0</f>
        <v>10</v>
      </c>
      <c r="H3069" s="6" t="s">
        <v>11894</v>
      </c>
      <c r="I3069" s="6">
        <f>ecommerce_dataset_updated[[#This Row],['[Price (Rs.)']]]*ecommerce_dataset_updated[[#This Row],['[Discount (%)']]]/100</f>
        <v>15.085000000000001</v>
      </c>
      <c r="J3069" s="6">
        <f>ecommerce_dataset_updated[[#This Row],[Final_Price(Rs.)]]+0</f>
        <v>135.76</v>
      </c>
      <c r="K3069" s="6">
        <f xml:space="preserve"> ecommerce_dataset_updated[[#This Row],['[Price (Rs.)']]]-ecommerce_dataset_updated[[#This Row],[Discount Amount _]]</f>
        <v>135.76499999999999</v>
      </c>
      <c r="L3069" t="s">
        <v>28</v>
      </c>
      <c r="M3069" t="s">
        <v>55</v>
      </c>
      <c r="N3069" s="4" t="s">
        <v>14056</v>
      </c>
      <c r="O3069" s="4" t="s">
        <v>14057</v>
      </c>
      <c r="P3069" s="4" t="s">
        <v>14079</v>
      </c>
      <c r="Q3069" s="5">
        <f>DATE(ecommerce_dataset_updated[[#This Row],[YYYY]],ecommerce_dataset_updated[[#This Row],[MM]],ecommerce_dataset_updated[[#This Row],[DD]])</f>
        <v>45379</v>
      </c>
      <c r="R3069" s="6" t="str">
        <f>TEXT(ecommerce_dataset_updated[[#This Row],['[Purchase_Date']]], "mmm")</f>
        <v>Mar</v>
      </c>
      <c r="S3069" s="6" t="str">
        <f>TEXT(ecommerce_dataset_updated[[#This Row],['[Purchase_Date']]], "ddd")</f>
        <v>Thu</v>
      </c>
      <c r="T3069" s="6">
        <f>ecommerce_dataset_updated[[#This Row],[Final_Price(Rs.) _]]-ecommerce_dataset_updated[[#This Row],['[Final_Price(Rs.)']]]</f>
        <v>4.9999999999954525E-3</v>
      </c>
      <c r="U3069" s="6" t="b">
        <f xml:space="preserve"> AND(ecommerce_dataset_updated[[#This Row],[Final_Price(Rs.) _]]=ecommerce_dataset_updated[[#This Row],['[Final_Price(Rs.)']]])</f>
        <v>0</v>
      </c>
      <c r="V3069" s="5"/>
    </row>
    <row r="3070" spans="1:22">
      <c r="A3070" t="s">
        <v>11895</v>
      </c>
      <c r="B3070" t="s">
        <v>11896</v>
      </c>
      <c r="C3070" t="s">
        <v>18</v>
      </c>
      <c r="D3070" s="9" t="s">
        <v>11897</v>
      </c>
      <c r="E3070" s="8">
        <f>ecommerce_dataset_updated[[#This Row],[Price (Rs.)]]+0</f>
        <v>447.22</v>
      </c>
      <c r="F3070" s="6" t="s">
        <v>12</v>
      </c>
      <c r="G3070" s="7">
        <f>ecommerce_dataset_updated[[#This Row],[Discount (%)]]+0</f>
        <v>15</v>
      </c>
      <c r="H3070" s="6" t="s">
        <v>11898</v>
      </c>
      <c r="I3070" s="6">
        <f>ecommerce_dataset_updated[[#This Row],['[Price (Rs.)']]]*ecommerce_dataset_updated[[#This Row],['[Discount (%)']]]/100</f>
        <v>67.082999999999998</v>
      </c>
      <c r="J3070" s="6">
        <f>ecommerce_dataset_updated[[#This Row],[Final_Price(Rs.)]]+0</f>
        <v>380.14</v>
      </c>
      <c r="K3070" s="6">
        <f xml:space="preserve"> ecommerce_dataset_updated[[#This Row],['[Price (Rs.)']]]-ecommerce_dataset_updated[[#This Row],[Discount Amount _]]</f>
        <v>380.13700000000006</v>
      </c>
      <c r="L3070" t="s">
        <v>120</v>
      </c>
      <c r="M3070" t="s">
        <v>334</v>
      </c>
      <c r="N3070" s="4" t="s">
        <v>14072</v>
      </c>
      <c r="O3070" s="4" t="s">
        <v>14050</v>
      </c>
      <c r="P3070" s="4" t="s">
        <v>14079</v>
      </c>
      <c r="Q3070" s="5">
        <f>DATE(ecommerce_dataset_updated[[#This Row],[YYYY]],ecommerce_dataset_updated[[#This Row],[MM]],ecommerce_dataset_updated[[#This Row],[DD]])</f>
        <v>45551</v>
      </c>
      <c r="R3070" s="6" t="str">
        <f>TEXT(ecommerce_dataset_updated[[#This Row],['[Purchase_Date']]], "mmm")</f>
        <v>Sep</v>
      </c>
      <c r="S3070" s="6" t="str">
        <f>TEXT(ecommerce_dataset_updated[[#This Row],['[Purchase_Date']]], "ddd")</f>
        <v>Mon</v>
      </c>
      <c r="T3070" s="6">
        <f>ecommerce_dataset_updated[[#This Row],[Final_Price(Rs.) _]]-ecommerce_dataset_updated[[#This Row],['[Final_Price(Rs.)']]]</f>
        <v>-2.9999999999290594E-3</v>
      </c>
      <c r="U3070" s="6" t="b">
        <f xml:space="preserve"> AND(ecommerce_dataset_updated[[#This Row],[Final_Price(Rs.) _]]=ecommerce_dataset_updated[[#This Row],['[Final_Price(Rs.)']]])</f>
        <v>0</v>
      </c>
      <c r="V3070" s="5"/>
    </row>
    <row r="3071" spans="1:22">
      <c r="A3071" t="s">
        <v>11899</v>
      </c>
      <c r="B3071" t="s">
        <v>11900</v>
      </c>
      <c r="C3071" t="s">
        <v>10</v>
      </c>
      <c r="D3071" s="9" t="s">
        <v>11901</v>
      </c>
      <c r="E3071" s="8">
        <f>ecommerce_dataset_updated[[#This Row],[Price (Rs.)]]+0</f>
        <v>251.13</v>
      </c>
      <c r="F3071" s="6" t="s">
        <v>107</v>
      </c>
      <c r="G3071" s="7">
        <f>ecommerce_dataset_updated[[#This Row],[Discount (%)]]+0</f>
        <v>0</v>
      </c>
      <c r="H3071" s="6" t="s">
        <v>11901</v>
      </c>
      <c r="I3071" s="6">
        <f>ecommerce_dataset_updated[[#This Row],['[Price (Rs.)']]]*ecommerce_dataset_updated[[#This Row],['[Discount (%)']]]/100</f>
        <v>0</v>
      </c>
      <c r="J3071" s="6">
        <f>ecommerce_dataset_updated[[#This Row],[Final_Price(Rs.)]]+0</f>
        <v>251.13</v>
      </c>
      <c r="K3071" s="6">
        <f xml:space="preserve"> ecommerce_dataset_updated[[#This Row],['[Price (Rs.)']]]-ecommerce_dataset_updated[[#This Row],[Discount Amount _]]</f>
        <v>251.13</v>
      </c>
      <c r="L3071" t="s">
        <v>77</v>
      </c>
      <c r="M3071" t="s">
        <v>2714</v>
      </c>
      <c r="N3071" s="4" t="s">
        <v>14050</v>
      </c>
      <c r="O3071" s="4" t="s">
        <v>75</v>
      </c>
      <c r="P3071" s="4" t="s">
        <v>14079</v>
      </c>
      <c r="Q3071" s="5">
        <f>DATE(ecommerce_dataset_updated[[#This Row],[YYYY]],ecommerce_dataset_updated[[#This Row],[MM]],ecommerce_dataset_updated[[#This Row],[DD]])</f>
        <v>45574</v>
      </c>
      <c r="R3071" s="6" t="str">
        <f>TEXT(ecommerce_dataset_updated[[#This Row],['[Purchase_Date']]], "mmm")</f>
        <v>Oct</v>
      </c>
      <c r="S3071" s="6" t="str">
        <f>TEXT(ecommerce_dataset_updated[[#This Row],['[Purchase_Date']]], "ddd")</f>
        <v>Wed</v>
      </c>
      <c r="T3071" s="6">
        <f>ecommerce_dataset_updated[[#This Row],[Final_Price(Rs.) _]]-ecommerce_dataset_updated[[#This Row],['[Final_Price(Rs.)']]]</f>
        <v>0</v>
      </c>
      <c r="U3071" s="6" t="b">
        <f xml:space="preserve"> AND(ecommerce_dataset_updated[[#This Row],[Final_Price(Rs.) _]]=ecommerce_dataset_updated[[#This Row],['[Final_Price(Rs.)']]])</f>
        <v>1</v>
      </c>
      <c r="V3071" s="5"/>
    </row>
    <row r="3072" spans="1:22">
      <c r="A3072" t="s">
        <v>11902</v>
      </c>
      <c r="B3072" t="s">
        <v>11903</v>
      </c>
      <c r="C3072" t="s">
        <v>10</v>
      </c>
      <c r="D3072" s="9" t="s">
        <v>11904</v>
      </c>
      <c r="E3072" s="8">
        <f>ecommerce_dataset_updated[[#This Row],[Price (Rs.)]]+0</f>
        <v>405.16</v>
      </c>
      <c r="F3072" s="6" t="s">
        <v>26</v>
      </c>
      <c r="G3072" s="7">
        <f>ecommerce_dataset_updated[[#This Row],[Discount (%)]]+0</f>
        <v>25</v>
      </c>
      <c r="H3072" s="6" t="s">
        <v>11905</v>
      </c>
      <c r="I3072" s="6">
        <f>ecommerce_dataset_updated[[#This Row],['[Price (Rs.)']]]*ecommerce_dataset_updated[[#This Row],['[Discount (%)']]]/100</f>
        <v>101.29</v>
      </c>
      <c r="J3072" s="6">
        <f>ecommerce_dataset_updated[[#This Row],[Final_Price(Rs.)]]+0</f>
        <v>303.87</v>
      </c>
      <c r="K3072" s="6">
        <f xml:space="preserve"> ecommerce_dataset_updated[[#This Row],['[Price (Rs.)']]]-ecommerce_dataset_updated[[#This Row],[Discount Amount _]]</f>
        <v>303.87</v>
      </c>
      <c r="L3072" t="s">
        <v>120</v>
      </c>
      <c r="M3072" t="s">
        <v>1672</v>
      </c>
      <c r="N3072" s="4" t="s">
        <v>14050</v>
      </c>
      <c r="O3072" s="4" t="s">
        <v>14049</v>
      </c>
      <c r="P3072" s="4" t="s">
        <v>14079</v>
      </c>
      <c r="Q3072" s="5">
        <f>DATE(ecommerce_dataset_updated[[#This Row],[YYYY]],ecommerce_dataset_updated[[#This Row],[MM]],ecommerce_dataset_updated[[#This Row],[DD]])</f>
        <v>45605</v>
      </c>
      <c r="R3072" s="6" t="str">
        <f>TEXT(ecommerce_dataset_updated[[#This Row],['[Purchase_Date']]], "mmm")</f>
        <v>Nov</v>
      </c>
      <c r="S3072" s="6" t="str">
        <f>TEXT(ecommerce_dataset_updated[[#This Row],['[Purchase_Date']]], "ddd")</f>
        <v>Sat</v>
      </c>
      <c r="T3072" s="6">
        <f>ecommerce_dataset_updated[[#This Row],[Final_Price(Rs.) _]]-ecommerce_dataset_updated[[#This Row],['[Final_Price(Rs.)']]]</f>
        <v>0</v>
      </c>
      <c r="U3072" s="6" t="b">
        <f xml:space="preserve"> AND(ecommerce_dataset_updated[[#This Row],[Final_Price(Rs.) _]]=ecommerce_dataset_updated[[#This Row],['[Final_Price(Rs.)']]])</f>
        <v>1</v>
      </c>
      <c r="V3072" s="5"/>
    </row>
    <row r="3073" spans="1:22">
      <c r="A3073" t="s">
        <v>11906</v>
      </c>
      <c r="B3073" t="s">
        <v>11907</v>
      </c>
      <c r="C3073" t="s">
        <v>39</v>
      </c>
      <c r="D3073" s="9" t="s">
        <v>11908</v>
      </c>
      <c r="E3073" s="8">
        <f>ecommerce_dataset_updated[[#This Row],[Price (Rs.)]]+0</f>
        <v>471.46</v>
      </c>
      <c r="F3073" s="6" t="s">
        <v>12</v>
      </c>
      <c r="G3073" s="7">
        <f>ecommerce_dataset_updated[[#This Row],[Discount (%)]]+0</f>
        <v>15</v>
      </c>
      <c r="H3073" s="6" t="s">
        <v>11909</v>
      </c>
      <c r="I3073" s="6">
        <f>ecommerce_dataset_updated[[#This Row],['[Price (Rs.)']]]*ecommerce_dataset_updated[[#This Row],['[Discount (%)']]]/100</f>
        <v>70.718999999999994</v>
      </c>
      <c r="J3073" s="6">
        <f>ecommerce_dataset_updated[[#This Row],[Final_Price(Rs.)]]+0</f>
        <v>400.74</v>
      </c>
      <c r="K3073" s="6">
        <f xml:space="preserve"> ecommerce_dataset_updated[[#This Row],['[Price (Rs.)']]]-ecommerce_dataset_updated[[#This Row],[Discount Amount _]]</f>
        <v>400.74099999999999</v>
      </c>
      <c r="L3073" t="s">
        <v>120</v>
      </c>
      <c r="M3073" t="s">
        <v>1163</v>
      </c>
      <c r="N3073" s="4" t="s">
        <v>14054</v>
      </c>
      <c r="O3073" s="4" t="s">
        <v>14055</v>
      </c>
      <c r="P3073" s="4" t="s">
        <v>14079</v>
      </c>
      <c r="Q3073" s="5">
        <f>DATE(ecommerce_dataset_updated[[#This Row],[YYYY]],ecommerce_dataset_updated[[#This Row],[MM]],ecommerce_dataset_updated[[#This Row],[DD]])</f>
        <v>45531</v>
      </c>
      <c r="R3073" s="6" t="str">
        <f>TEXT(ecommerce_dataset_updated[[#This Row],['[Purchase_Date']]], "mmm")</f>
        <v>Aug</v>
      </c>
      <c r="S3073" s="6" t="str">
        <f>TEXT(ecommerce_dataset_updated[[#This Row],['[Purchase_Date']]], "ddd")</f>
        <v>Tue</v>
      </c>
      <c r="T3073" s="6">
        <f>ecommerce_dataset_updated[[#This Row],[Final_Price(Rs.) _]]-ecommerce_dataset_updated[[#This Row],['[Final_Price(Rs.)']]]</f>
        <v>9.9999999997635314E-4</v>
      </c>
      <c r="U3073" s="6" t="b">
        <f xml:space="preserve"> AND(ecommerce_dataset_updated[[#This Row],[Final_Price(Rs.) _]]=ecommerce_dataset_updated[[#This Row],['[Final_Price(Rs.)']]])</f>
        <v>0</v>
      </c>
      <c r="V3073" s="5"/>
    </row>
    <row r="3074" spans="1:22">
      <c r="A3074" t="s">
        <v>11910</v>
      </c>
      <c r="B3074" t="s">
        <v>11911</v>
      </c>
      <c r="C3074" t="s">
        <v>39</v>
      </c>
      <c r="D3074" s="9" t="s">
        <v>11912</v>
      </c>
      <c r="E3074" s="8">
        <f>ecommerce_dataset_updated[[#This Row],[Price (Rs.)]]+0</f>
        <v>10.58</v>
      </c>
      <c r="F3074" s="6" t="s">
        <v>53</v>
      </c>
      <c r="G3074" s="7">
        <f>ecommerce_dataset_updated[[#This Row],[Discount (%)]]+0</f>
        <v>5</v>
      </c>
      <c r="H3074" s="6" t="s">
        <v>7230</v>
      </c>
      <c r="I3074" s="6">
        <f>ecommerce_dataset_updated[[#This Row],['[Price (Rs.)']]]*ecommerce_dataset_updated[[#This Row],['[Discount (%)']]]/100</f>
        <v>0.52900000000000003</v>
      </c>
      <c r="J3074" s="6">
        <f>ecommerce_dataset_updated[[#This Row],[Final_Price(Rs.)]]+0</f>
        <v>10.050000000000001</v>
      </c>
      <c r="K3074" s="6">
        <f xml:space="preserve"> ecommerce_dataset_updated[[#This Row],['[Price (Rs.)']]]-ecommerce_dataset_updated[[#This Row],[Discount Amount _]]</f>
        <v>10.051</v>
      </c>
      <c r="L3074" t="s">
        <v>28</v>
      </c>
      <c r="M3074" t="s">
        <v>1195</v>
      </c>
      <c r="N3074" s="4" t="s">
        <v>14054</v>
      </c>
      <c r="O3074" s="4" t="s">
        <v>14053</v>
      </c>
      <c r="P3074" s="4" t="s">
        <v>14079</v>
      </c>
      <c r="Q3074" s="5">
        <f>DATE(ecommerce_dataset_updated[[#This Row],[YYYY]],ecommerce_dataset_updated[[#This Row],[MM]],ecommerce_dataset_updated[[#This Row],[DD]])</f>
        <v>45409</v>
      </c>
      <c r="R3074" s="6" t="str">
        <f>TEXT(ecommerce_dataset_updated[[#This Row],['[Purchase_Date']]], "mmm")</f>
        <v>Apr</v>
      </c>
      <c r="S3074" s="6" t="str">
        <f>TEXT(ecommerce_dataset_updated[[#This Row],['[Purchase_Date']]], "ddd")</f>
        <v>Sat</v>
      </c>
      <c r="T3074" s="6">
        <f>ecommerce_dataset_updated[[#This Row],[Final_Price(Rs.) _]]-ecommerce_dataset_updated[[#This Row],['[Final_Price(Rs.)']]]</f>
        <v>9.9999999999944578E-4</v>
      </c>
      <c r="U3074" s="6" t="b">
        <f xml:space="preserve"> AND(ecommerce_dataset_updated[[#This Row],[Final_Price(Rs.) _]]=ecommerce_dataset_updated[[#This Row],['[Final_Price(Rs.)']]])</f>
        <v>0</v>
      </c>
      <c r="V3074" s="5"/>
    </row>
    <row r="3075" spans="1:22">
      <c r="A3075" t="s">
        <v>11913</v>
      </c>
      <c r="B3075" t="s">
        <v>11914</v>
      </c>
      <c r="C3075" t="s">
        <v>10</v>
      </c>
      <c r="D3075" s="9" t="s">
        <v>11915</v>
      </c>
      <c r="E3075" s="8">
        <f>ecommerce_dataset_updated[[#This Row],[Price (Rs.)]]+0</f>
        <v>491.92</v>
      </c>
      <c r="F3075" s="6" t="s">
        <v>154</v>
      </c>
      <c r="G3075" s="7">
        <f>ecommerce_dataset_updated[[#This Row],[Discount (%)]]+0</f>
        <v>30</v>
      </c>
      <c r="H3075" s="6" t="s">
        <v>11916</v>
      </c>
      <c r="I3075" s="6">
        <f>ecommerce_dataset_updated[[#This Row],['[Price (Rs.)']]]*ecommerce_dataset_updated[[#This Row],['[Discount (%)']]]/100</f>
        <v>147.57599999999999</v>
      </c>
      <c r="J3075" s="6">
        <f>ecommerce_dataset_updated[[#This Row],[Final_Price(Rs.)]]+0</f>
        <v>344.34</v>
      </c>
      <c r="K3075" s="6">
        <f xml:space="preserve"> ecommerce_dataset_updated[[#This Row],['[Price (Rs.)']]]-ecommerce_dataset_updated[[#This Row],[Discount Amount _]]</f>
        <v>344.34400000000005</v>
      </c>
      <c r="L3075" t="s">
        <v>77</v>
      </c>
      <c r="M3075" t="s">
        <v>803</v>
      </c>
      <c r="N3075" s="4" t="s">
        <v>20</v>
      </c>
      <c r="O3075" s="4" t="s">
        <v>14067</v>
      </c>
      <c r="P3075" s="4" t="s">
        <v>14079</v>
      </c>
      <c r="Q3075" s="5">
        <f>DATE(ecommerce_dataset_updated[[#This Row],[YYYY]],ecommerce_dataset_updated[[#This Row],[MM]],ecommerce_dataset_updated[[#This Row],[DD]])</f>
        <v>45493</v>
      </c>
      <c r="R3075" s="6" t="str">
        <f>TEXT(ecommerce_dataset_updated[[#This Row],['[Purchase_Date']]], "mmm")</f>
        <v>Jul</v>
      </c>
      <c r="S3075" s="6" t="str">
        <f>TEXT(ecommerce_dataset_updated[[#This Row],['[Purchase_Date']]], "ddd")</f>
        <v>Sat</v>
      </c>
      <c r="T3075" s="6">
        <f>ecommerce_dataset_updated[[#This Row],[Final_Price(Rs.) _]]-ecommerce_dataset_updated[[#This Row],['[Final_Price(Rs.)']]]</f>
        <v>4.0000000000759428E-3</v>
      </c>
      <c r="U3075" s="6" t="b">
        <f xml:space="preserve"> AND(ecommerce_dataset_updated[[#This Row],[Final_Price(Rs.) _]]=ecommerce_dataset_updated[[#This Row],['[Final_Price(Rs.)']]])</f>
        <v>0</v>
      </c>
      <c r="V3075" s="5"/>
    </row>
    <row r="3076" spans="1:22">
      <c r="A3076" t="s">
        <v>11917</v>
      </c>
      <c r="B3076" t="s">
        <v>11918</v>
      </c>
      <c r="C3076" t="s">
        <v>10</v>
      </c>
      <c r="D3076" s="9" t="s">
        <v>6556</v>
      </c>
      <c r="E3076" s="8">
        <f>ecommerce_dataset_updated[[#This Row],[Price (Rs.)]]+0</f>
        <v>247.75</v>
      </c>
      <c r="F3076" s="6" t="s">
        <v>53</v>
      </c>
      <c r="G3076" s="7">
        <f>ecommerce_dataset_updated[[#This Row],[Discount (%)]]+0</f>
        <v>5</v>
      </c>
      <c r="H3076" s="6" t="s">
        <v>11919</v>
      </c>
      <c r="I3076" s="6">
        <f>ecommerce_dataset_updated[[#This Row],['[Price (Rs.)']]]*ecommerce_dataset_updated[[#This Row],['[Discount (%)']]]/100</f>
        <v>12.387499999999999</v>
      </c>
      <c r="J3076" s="6">
        <f>ecommerce_dataset_updated[[#This Row],[Final_Price(Rs.)]]+0</f>
        <v>235.36</v>
      </c>
      <c r="K3076" s="6">
        <f xml:space="preserve"> ecommerce_dataset_updated[[#This Row],['[Price (Rs.)']]]-ecommerce_dataset_updated[[#This Row],[Discount Amount _]]</f>
        <v>235.36250000000001</v>
      </c>
      <c r="L3076" t="s">
        <v>14</v>
      </c>
      <c r="M3076" t="s">
        <v>788</v>
      </c>
      <c r="N3076" s="4" t="s">
        <v>14049</v>
      </c>
      <c r="O3076" s="4" t="s">
        <v>14067</v>
      </c>
      <c r="P3076" s="4" t="s">
        <v>14079</v>
      </c>
      <c r="Q3076" s="5">
        <f>DATE(ecommerce_dataset_updated[[#This Row],[YYYY]],ecommerce_dataset_updated[[#This Row],[MM]],ecommerce_dataset_updated[[#This Row],[DD]])</f>
        <v>45484</v>
      </c>
      <c r="R3076" s="6" t="str">
        <f>TEXT(ecommerce_dataset_updated[[#This Row],['[Purchase_Date']]], "mmm")</f>
        <v>Jul</v>
      </c>
      <c r="S3076" s="6" t="str">
        <f>TEXT(ecommerce_dataset_updated[[#This Row],['[Purchase_Date']]], "ddd")</f>
        <v>Thu</v>
      </c>
      <c r="T3076" s="6">
        <f>ecommerce_dataset_updated[[#This Row],[Final_Price(Rs.) _]]-ecommerce_dataset_updated[[#This Row],['[Final_Price(Rs.)']]]</f>
        <v>2.4999999999977263E-3</v>
      </c>
      <c r="U3076" s="6" t="b">
        <f xml:space="preserve"> AND(ecommerce_dataset_updated[[#This Row],[Final_Price(Rs.) _]]=ecommerce_dataset_updated[[#This Row],['[Final_Price(Rs.)']]])</f>
        <v>0</v>
      </c>
      <c r="V3076" s="5"/>
    </row>
    <row r="3077" spans="1:22">
      <c r="A3077" t="s">
        <v>11920</v>
      </c>
      <c r="B3077" t="s">
        <v>11921</v>
      </c>
      <c r="C3077" t="s">
        <v>10</v>
      </c>
      <c r="D3077" s="9" t="s">
        <v>11922</v>
      </c>
      <c r="E3077" s="8">
        <f>ecommerce_dataset_updated[[#This Row],[Price (Rs.)]]+0</f>
        <v>158.62</v>
      </c>
      <c r="F3077" s="6" t="s">
        <v>20</v>
      </c>
      <c r="G3077" s="7">
        <f>ecommerce_dataset_updated[[#This Row],[Discount (%)]]+0</f>
        <v>20</v>
      </c>
      <c r="H3077" s="6" t="s">
        <v>11923</v>
      </c>
      <c r="I3077" s="6">
        <f>ecommerce_dataset_updated[[#This Row],['[Price (Rs.)']]]*ecommerce_dataset_updated[[#This Row],['[Discount (%)']]]/100</f>
        <v>31.724</v>
      </c>
      <c r="J3077" s="6">
        <f>ecommerce_dataset_updated[[#This Row],[Final_Price(Rs.)]]+0</f>
        <v>126.9</v>
      </c>
      <c r="K3077" s="6">
        <f xml:space="preserve"> ecommerce_dataset_updated[[#This Row],['[Price (Rs.)']]]-ecommerce_dataset_updated[[#This Row],[Discount Amount _]]</f>
        <v>126.896</v>
      </c>
      <c r="L3077" t="s">
        <v>77</v>
      </c>
      <c r="M3077" t="s">
        <v>1735</v>
      </c>
      <c r="N3077" s="4" t="s">
        <v>154</v>
      </c>
      <c r="O3077" s="4" t="s">
        <v>14055</v>
      </c>
      <c r="P3077" s="4" t="s">
        <v>14079</v>
      </c>
      <c r="Q3077" s="5">
        <f>DATE(ecommerce_dataset_updated[[#This Row],[YYYY]],ecommerce_dataset_updated[[#This Row],[MM]],ecommerce_dataset_updated[[#This Row],[DD]])</f>
        <v>45534</v>
      </c>
      <c r="R3077" s="6" t="str">
        <f>TEXT(ecommerce_dataset_updated[[#This Row],['[Purchase_Date']]], "mmm")</f>
        <v>Aug</v>
      </c>
      <c r="S3077" s="6" t="str">
        <f>TEXT(ecommerce_dataset_updated[[#This Row],['[Purchase_Date']]], "ddd")</f>
        <v>Fri</v>
      </c>
      <c r="T3077" s="6">
        <f>ecommerce_dataset_updated[[#This Row],[Final_Price(Rs.) _]]-ecommerce_dataset_updated[[#This Row],['[Final_Price(Rs.)']]]</f>
        <v>-4.0000000000048885E-3</v>
      </c>
      <c r="U3077" s="6" t="b">
        <f xml:space="preserve"> AND(ecommerce_dataset_updated[[#This Row],[Final_Price(Rs.) _]]=ecommerce_dataset_updated[[#This Row],['[Final_Price(Rs.)']]])</f>
        <v>0</v>
      </c>
      <c r="V3077" s="5"/>
    </row>
    <row r="3078" spans="1:22">
      <c r="A3078" t="s">
        <v>11924</v>
      </c>
      <c r="B3078" t="s">
        <v>11925</v>
      </c>
      <c r="C3078" t="s">
        <v>68</v>
      </c>
      <c r="D3078" s="9" t="s">
        <v>11926</v>
      </c>
      <c r="E3078" s="8">
        <f>ecommerce_dataset_updated[[#This Row],[Price (Rs.)]]+0</f>
        <v>336.93</v>
      </c>
      <c r="F3078" s="6" t="s">
        <v>53</v>
      </c>
      <c r="G3078" s="7">
        <f>ecommerce_dataset_updated[[#This Row],[Discount (%)]]+0</f>
        <v>5</v>
      </c>
      <c r="H3078" s="6" t="s">
        <v>11927</v>
      </c>
      <c r="I3078" s="6">
        <f>ecommerce_dataset_updated[[#This Row],['[Price (Rs.)']]]*ecommerce_dataset_updated[[#This Row],['[Discount (%)']]]/100</f>
        <v>16.846500000000002</v>
      </c>
      <c r="J3078" s="6">
        <f>ecommerce_dataset_updated[[#This Row],[Final_Price(Rs.)]]+0</f>
        <v>320.08</v>
      </c>
      <c r="K3078" s="6">
        <f xml:space="preserve"> ecommerce_dataset_updated[[#This Row],['[Price (Rs.)']]]-ecommerce_dataset_updated[[#This Row],[Discount Amount _]]</f>
        <v>320.08350000000002</v>
      </c>
      <c r="L3078" t="s">
        <v>28</v>
      </c>
      <c r="M3078" t="s">
        <v>268</v>
      </c>
      <c r="N3078" s="4" t="s">
        <v>14057</v>
      </c>
      <c r="O3078" s="4" t="s">
        <v>14062</v>
      </c>
      <c r="P3078" s="4" t="s">
        <v>14079</v>
      </c>
      <c r="Q3078" s="5">
        <f>DATE(ecommerce_dataset_updated[[#This Row],[YYYY]],ecommerce_dataset_updated[[#This Row],[MM]],ecommerce_dataset_updated[[#This Row],[DD]])</f>
        <v>45446</v>
      </c>
      <c r="R3078" s="6" t="str">
        <f>TEXT(ecommerce_dataset_updated[[#This Row],['[Purchase_Date']]], "mmm")</f>
        <v>Jun</v>
      </c>
      <c r="S3078" s="6" t="str">
        <f>TEXT(ecommerce_dataset_updated[[#This Row],['[Purchase_Date']]], "ddd")</f>
        <v>Mon</v>
      </c>
      <c r="T3078" s="6">
        <f>ecommerce_dataset_updated[[#This Row],[Final_Price(Rs.) _]]-ecommerce_dataset_updated[[#This Row],['[Final_Price(Rs.)']]]</f>
        <v>3.5000000000309228E-3</v>
      </c>
      <c r="U3078" s="6" t="b">
        <f xml:space="preserve"> AND(ecommerce_dataset_updated[[#This Row],[Final_Price(Rs.) _]]=ecommerce_dataset_updated[[#This Row],['[Final_Price(Rs.)']]])</f>
        <v>0</v>
      </c>
      <c r="V3078" s="5"/>
    </row>
    <row r="3079" spans="1:22">
      <c r="A3079" t="s">
        <v>11928</v>
      </c>
      <c r="B3079" t="s">
        <v>11929</v>
      </c>
      <c r="C3079" t="s">
        <v>32</v>
      </c>
      <c r="D3079" s="9" t="s">
        <v>11930</v>
      </c>
      <c r="E3079" s="8">
        <f>ecommerce_dataset_updated[[#This Row],[Price (Rs.)]]+0</f>
        <v>311.3</v>
      </c>
      <c r="F3079" s="6" t="s">
        <v>26</v>
      </c>
      <c r="G3079" s="7">
        <f>ecommerce_dataset_updated[[#This Row],[Discount (%)]]+0</f>
        <v>25</v>
      </c>
      <c r="H3079" s="6" t="s">
        <v>11931</v>
      </c>
      <c r="I3079" s="6">
        <f>ecommerce_dataset_updated[[#This Row],['[Price (Rs.)']]]*ecommerce_dataset_updated[[#This Row],['[Discount (%)']]]/100</f>
        <v>77.825000000000003</v>
      </c>
      <c r="J3079" s="6">
        <f>ecommerce_dataset_updated[[#This Row],[Final_Price(Rs.)]]+0</f>
        <v>233.48</v>
      </c>
      <c r="K3079" s="6">
        <f xml:space="preserve"> ecommerce_dataset_updated[[#This Row],['[Price (Rs.)']]]-ecommerce_dataset_updated[[#This Row],[Discount Amount _]]</f>
        <v>233.47500000000002</v>
      </c>
      <c r="L3079" t="s">
        <v>28</v>
      </c>
      <c r="M3079" t="s">
        <v>751</v>
      </c>
      <c r="N3079" s="4" t="s">
        <v>14051</v>
      </c>
      <c r="O3079" s="4" t="s">
        <v>14051</v>
      </c>
      <c r="P3079" s="4" t="s">
        <v>14079</v>
      </c>
      <c r="Q3079" s="5">
        <f>DATE(ecommerce_dataset_updated[[#This Row],[YYYY]],ecommerce_dataset_updated[[#This Row],[MM]],ecommerce_dataset_updated[[#This Row],[DD]])</f>
        <v>45324</v>
      </c>
      <c r="R3079" s="6" t="str">
        <f>TEXT(ecommerce_dataset_updated[[#This Row],['[Purchase_Date']]], "mmm")</f>
        <v>Feb</v>
      </c>
      <c r="S3079" s="6" t="str">
        <f>TEXT(ecommerce_dataset_updated[[#This Row],['[Purchase_Date']]], "ddd")</f>
        <v>Fri</v>
      </c>
      <c r="T3079" s="6">
        <f>ecommerce_dataset_updated[[#This Row],[Final_Price(Rs.) _]]-ecommerce_dataset_updated[[#This Row],['[Final_Price(Rs.)']]]</f>
        <v>-4.9999999999670308E-3</v>
      </c>
      <c r="U3079" s="6" t="b">
        <f xml:space="preserve"> AND(ecommerce_dataset_updated[[#This Row],[Final_Price(Rs.) _]]=ecommerce_dataset_updated[[#This Row],['[Final_Price(Rs.)']]])</f>
        <v>0</v>
      </c>
      <c r="V3079" s="5"/>
    </row>
    <row r="3080" spans="1:22">
      <c r="A3080" t="s">
        <v>11932</v>
      </c>
      <c r="B3080" t="s">
        <v>11933</v>
      </c>
      <c r="C3080" t="s">
        <v>32</v>
      </c>
      <c r="D3080" s="9" t="s">
        <v>11934</v>
      </c>
      <c r="E3080" s="8">
        <f>ecommerce_dataset_updated[[#This Row],[Price (Rs.)]]+0</f>
        <v>280.73</v>
      </c>
      <c r="F3080" s="6" t="s">
        <v>53</v>
      </c>
      <c r="G3080" s="7">
        <f>ecommerce_dataset_updated[[#This Row],[Discount (%)]]+0</f>
        <v>5</v>
      </c>
      <c r="H3080" s="6" t="s">
        <v>11935</v>
      </c>
      <c r="I3080" s="6">
        <f>ecommerce_dataset_updated[[#This Row],['[Price (Rs.)']]]*ecommerce_dataset_updated[[#This Row],['[Discount (%)']]]/100</f>
        <v>14.0365</v>
      </c>
      <c r="J3080" s="6">
        <f>ecommerce_dataset_updated[[#This Row],[Final_Price(Rs.)]]+0</f>
        <v>266.69</v>
      </c>
      <c r="K3080" s="6">
        <f xml:space="preserve"> ecommerce_dataset_updated[[#This Row],['[Price (Rs.)']]]-ecommerce_dataset_updated[[#This Row],[Discount Amount _]]</f>
        <v>266.69350000000003</v>
      </c>
      <c r="L3080" t="s">
        <v>28</v>
      </c>
      <c r="M3080" t="s">
        <v>263</v>
      </c>
      <c r="N3080" s="4" t="s">
        <v>14049</v>
      </c>
      <c r="O3080" s="4" t="s">
        <v>14055</v>
      </c>
      <c r="P3080" s="4" t="s">
        <v>14079</v>
      </c>
      <c r="Q3080" s="5">
        <f>DATE(ecommerce_dataset_updated[[#This Row],[YYYY]],ecommerce_dataset_updated[[#This Row],[MM]],ecommerce_dataset_updated[[#This Row],[DD]])</f>
        <v>45515</v>
      </c>
      <c r="R3080" s="6" t="str">
        <f>TEXT(ecommerce_dataset_updated[[#This Row],['[Purchase_Date']]], "mmm")</f>
        <v>Aug</v>
      </c>
      <c r="S3080" s="6" t="str">
        <f>TEXT(ecommerce_dataset_updated[[#This Row],['[Purchase_Date']]], "ddd")</f>
        <v>Sun</v>
      </c>
      <c r="T3080" s="6">
        <f>ecommerce_dataset_updated[[#This Row],[Final_Price(Rs.) _]]-ecommerce_dataset_updated[[#This Row],['[Final_Price(Rs.)']]]</f>
        <v>3.5000000000309228E-3</v>
      </c>
      <c r="U3080" s="6" t="b">
        <f xml:space="preserve"> AND(ecommerce_dataset_updated[[#This Row],[Final_Price(Rs.) _]]=ecommerce_dataset_updated[[#This Row],['[Final_Price(Rs.)']]])</f>
        <v>0</v>
      </c>
      <c r="V3080" s="5"/>
    </row>
    <row r="3081" spans="1:22">
      <c r="A3081" t="s">
        <v>11936</v>
      </c>
      <c r="B3081" t="s">
        <v>11937</v>
      </c>
      <c r="C3081" t="s">
        <v>39</v>
      </c>
      <c r="D3081" s="9" t="s">
        <v>11938</v>
      </c>
      <c r="E3081" s="8">
        <f>ecommerce_dataset_updated[[#This Row],[Price (Rs.)]]+0</f>
        <v>436.53</v>
      </c>
      <c r="F3081" s="6" t="s">
        <v>107</v>
      </c>
      <c r="G3081" s="7">
        <f>ecommerce_dataset_updated[[#This Row],[Discount (%)]]+0</f>
        <v>0</v>
      </c>
      <c r="H3081" s="6" t="s">
        <v>11938</v>
      </c>
      <c r="I3081" s="6">
        <f>ecommerce_dataset_updated[[#This Row],['[Price (Rs.)']]]*ecommerce_dataset_updated[[#This Row],['[Discount (%)']]]/100</f>
        <v>0</v>
      </c>
      <c r="J3081" s="6">
        <f>ecommerce_dataset_updated[[#This Row],[Final_Price(Rs.)]]+0</f>
        <v>436.53</v>
      </c>
      <c r="K3081" s="6">
        <f xml:space="preserve"> ecommerce_dataset_updated[[#This Row],['[Price (Rs.)']]]-ecommerce_dataset_updated[[#This Row],[Discount Amount _]]</f>
        <v>436.53</v>
      </c>
      <c r="L3081" t="s">
        <v>14</v>
      </c>
      <c r="M3081" t="s">
        <v>600</v>
      </c>
      <c r="N3081" s="4" t="s">
        <v>14072</v>
      </c>
      <c r="O3081" s="4" t="s">
        <v>14053</v>
      </c>
      <c r="P3081" s="4" t="s">
        <v>14079</v>
      </c>
      <c r="Q3081" s="5">
        <f>DATE(ecommerce_dataset_updated[[#This Row],[YYYY]],ecommerce_dataset_updated[[#This Row],[MM]],ecommerce_dataset_updated[[#This Row],[DD]])</f>
        <v>45398</v>
      </c>
      <c r="R3081" s="6" t="str">
        <f>TEXT(ecommerce_dataset_updated[[#This Row],['[Purchase_Date']]], "mmm")</f>
        <v>Apr</v>
      </c>
      <c r="S3081" s="6" t="str">
        <f>TEXT(ecommerce_dataset_updated[[#This Row],['[Purchase_Date']]], "ddd")</f>
        <v>Tue</v>
      </c>
      <c r="T3081" s="6">
        <f>ecommerce_dataset_updated[[#This Row],[Final_Price(Rs.) _]]-ecommerce_dataset_updated[[#This Row],['[Final_Price(Rs.)']]]</f>
        <v>0</v>
      </c>
      <c r="U3081" s="6" t="b">
        <f xml:space="preserve"> AND(ecommerce_dataset_updated[[#This Row],[Final_Price(Rs.) _]]=ecommerce_dataset_updated[[#This Row],['[Final_Price(Rs.)']]])</f>
        <v>1</v>
      </c>
      <c r="V3081" s="5"/>
    </row>
    <row r="3082" spans="1:22">
      <c r="A3082" t="s">
        <v>11939</v>
      </c>
      <c r="B3082" t="s">
        <v>11940</v>
      </c>
      <c r="C3082" t="s">
        <v>32</v>
      </c>
      <c r="D3082" s="9" t="s">
        <v>11941</v>
      </c>
      <c r="E3082" s="8">
        <f>ecommerce_dataset_updated[[#This Row],[Price (Rs.)]]+0</f>
        <v>366.94</v>
      </c>
      <c r="F3082" s="6" t="s">
        <v>20</v>
      </c>
      <c r="G3082" s="7">
        <f>ecommerce_dataset_updated[[#This Row],[Discount (%)]]+0</f>
        <v>20</v>
      </c>
      <c r="H3082" s="6" t="s">
        <v>11942</v>
      </c>
      <c r="I3082" s="6">
        <f>ecommerce_dataset_updated[[#This Row],['[Price (Rs.)']]]*ecommerce_dataset_updated[[#This Row],['[Discount (%)']]]/100</f>
        <v>73.388000000000005</v>
      </c>
      <c r="J3082" s="6">
        <f>ecommerce_dataset_updated[[#This Row],[Final_Price(Rs.)]]+0</f>
        <v>293.55</v>
      </c>
      <c r="K3082" s="6">
        <f xml:space="preserve"> ecommerce_dataset_updated[[#This Row],['[Price (Rs.)']]]-ecommerce_dataset_updated[[#This Row],[Discount Amount _]]</f>
        <v>293.55200000000002</v>
      </c>
      <c r="L3082" t="s">
        <v>77</v>
      </c>
      <c r="M3082" t="s">
        <v>1884</v>
      </c>
      <c r="N3082" s="4" t="s">
        <v>14055</v>
      </c>
      <c r="O3082" s="4" t="s">
        <v>14050</v>
      </c>
      <c r="P3082" s="4" t="s">
        <v>14079</v>
      </c>
      <c r="Q3082" s="5">
        <f>DATE(ecommerce_dataset_updated[[#This Row],[YYYY]],ecommerce_dataset_updated[[#This Row],[MM]],ecommerce_dataset_updated[[#This Row],[DD]])</f>
        <v>45543</v>
      </c>
      <c r="R3082" s="6" t="str">
        <f>TEXT(ecommerce_dataset_updated[[#This Row],['[Purchase_Date']]], "mmm")</f>
        <v>Sep</v>
      </c>
      <c r="S3082" s="6" t="str">
        <f>TEXT(ecommerce_dataset_updated[[#This Row],['[Purchase_Date']]], "ddd")</f>
        <v>Sun</v>
      </c>
      <c r="T3082" s="6">
        <f>ecommerce_dataset_updated[[#This Row],[Final_Price(Rs.) _]]-ecommerce_dataset_updated[[#This Row],['[Final_Price(Rs.)']]]</f>
        <v>2.0000000000095497E-3</v>
      </c>
      <c r="U3082" s="6" t="b">
        <f xml:space="preserve"> AND(ecommerce_dataset_updated[[#This Row],[Final_Price(Rs.) _]]=ecommerce_dataset_updated[[#This Row],['[Final_Price(Rs.)']]])</f>
        <v>0</v>
      </c>
      <c r="V3082" s="5"/>
    </row>
    <row r="3083" spans="1:22">
      <c r="A3083" t="s">
        <v>11943</v>
      </c>
      <c r="B3083" t="s">
        <v>11944</v>
      </c>
      <c r="C3083" t="s">
        <v>45</v>
      </c>
      <c r="D3083" s="9" t="s">
        <v>11945</v>
      </c>
      <c r="E3083" s="8">
        <f>ecommerce_dataset_updated[[#This Row],[Price (Rs.)]]+0</f>
        <v>13.49</v>
      </c>
      <c r="F3083" s="6" t="s">
        <v>53</v>
      </c>
      <c r="G3083" s="7">
        <f>ecommerce_dataset_updated[[#This Row],[Discount (%)]]+0</f>
        <v>5</v>
      </c>
      <c r="H3083" s="6" t="s">
        <v>11946</v>
      </c>
      <c r="I3083" s="6">
        <f>ecommerce_dataset_updated[[#This Row],['[Price (Rs.)']]]*ecommerce_dataset_updated[[#This Row],['[Discount (%)']]]/100</f>
        <v>0.67449999999999999</v>
      </c>
      <c r="J3083" s="6">
        <f>ecommerce_dataset_updated[[#This Row],[Final_Price(Rs.)]]+0</f>
        <v>12.82</v>
      </c>
      <c r="K3083" s="6">
        <f xml:space="preserve"> ecommerce_dataset_updated[[#This Row],['[Price (Rs.)']]]-ecommerce_dataset_updated[[#This Row],[Discount Amount _]]</f>
        <v>12.8155</v>
      </c>
      <c r="L3083" t="s">
        <v>120</v>
      </c>
      <c r="M3083" t="s">
        <v>1809</v>
      </c>
      <c r="N3083" s="4" t="s">
        <v>14067</v>
      </c>
      <c r="O3083" s="4" t="s">
        <v>14055</v>
      </c>
      <c r="P3083" s="4" t="s">
        <v>14079</v>
      </c>
      <c r="Q3083" s="5">
        <f>DATE(ecommerce_dataset_updated[[#This Row],[YYYY]],ecommerce_dataset_updated[[#This Row],[MM]],ecommerce_dataset_updated[[#This Row],[DD]])</f>
        <v>45511</v>
      </c>
      <c r="R3083" s="6" t="str">
        <f>TEXT(ecommerce_dataset_updated[[#This Row],['[Purchase_Date']]], "mmm")</f>
        <v>Aug</v>
      </c>
      <c r="S3083" s="6" t="str">
        <f>TEXT(ecommerce_dataset_updated[[#This Row],['[Purchase_Date']]], "ddd")</f>
        <v>Wed</v>
      </c>
      <c r="T3083" s="6">
        <f>ecommerce_dataset_updated[[#This Row],[Final_Price(Rs.) _]]-ecommerce_dataset_updated[[#This Row],['[Final_Price(Rs.)']]]</f>
        <v>-4.5000000000001705E-3</v>
      </c>
      <c r="U3083" s="6" t="b">
        <f xml:space="preserve"> AND(ecommerce_dataset_updated[[#This Row],[Final_Price(Rs.) _]]=ecommerce_dataset_updated[[#This Row],['[Final_Price(Rs.)']]])</f>
        <v>0</v>
      </c>
      <c r="V3083" s="5"/>
    </row>
    <row r="3084" spans="1:22">
      <c r="A3084" t="s">
        <v>11947</v>
      </c>
      <c r="B3084" t="s">
        <v>11948</v>
      </c>
      <c r="C3084" t="s">
        <v>114</v>
      </c>
      <c r="D3084" s="9" t="s">
        <v>11949</v>
      </c>
      <c r="E3084" s="8">
        <f>ecommerce_dataset_updated[[#This Row],[Price (Rs.)]]+0</f>
        <v>182.15</v>
      </c>
      <c r="F3084" s="6" t="s">
        <v>20</v>
      </c>
      <c r="G3084" s="7">
        <f>ecommerce_dataset_updated[[#This Row],[Discount (%)]]+0</f>
        <v>20</v>
      </c>
      <c r="H3084" s="6" t="s">
        <v>11950</v>
      </c>
      <c r="I3084" s="6">
        <f>ecommerce_dataset_updated[[#This Row],['[Price (Rs.)']]]*ecommerce_dataset_updated[[#This Row],['[Discount (%)']]]/100</f>
        <v>36.43</v>
      </c>
      <c r="J3084" s="6">
        <f>ecommerce_dataset_updated[[#This Row],[Final_Price(Rs.)]]+0</f>
        <v>145.72</v>
      </c>
      <c r="K3084" s="6">
        <f xml:space="preserve"> ecommerce_dataset_updated[[#This Row],['[Price (Rs.)']]]-ecommerce_dataset_updated[[#This Row],[Discount Amount _]]</f>
        <v>145.72</v>
      </c>
      <c r="L3084" t="s">
        <v>77</v>
      </c>
      <c r="M3084" t="s">
        <v>394</v>
      </c>
      <c r="N3084" s="4" t="s">
        <v>14049</v>
      </c>
      <c r="O3084" s="4" t="s">
        <v>14057</v>
      </c>
      <c r="P3084" s="4" t="s">
        <v>14079</v>
      </c>
      <c r="Q3084" s="5">
        <f>DATE(ecommerce_dataset_updated[[#This Row],[YYYY]],ecommerce_dataset_updated[[#This Row],[MM]],ecommerce_dataset_updated[[#This Row],[DD]])</f>
        <v>45362</v>
      </c>
      <c r="R3084" s="6" t="str">
        <f>TEXT(ecommerce_dataset_updated[[#This Row],['[Purchase_Date']]], "mmm")</f>
        <v>Mar</v>
      </c>
      <c r="S3084" s="6" t="str">
        <f>TEXT(ecommerce_dataset_updated[[#This Row],['[Purchase_Date']]], "ddd")</f>
        <v>Mon</v>
      </c>
      <c r="T3084" s="6">
        <f>ecommerce_dataset_updated[[#This Row],[Final_Price(Rs.) _]]-ecommerce_dataset_updated[[#This Row],['[Final_Price(Rs.)']]]</f>
        <v>0</v>
      </c>
      <c r="U3084" s="6" t="b">
        <f xml:space="preserve"> AND(ecommerce_dataset_updated[[#This Row],[Final_Price(Rs.) _]]=ecommerce_dataset_updated[[#This Row],['[Final_Price(Rs.)']]])</f>
        <v>1</v>
      </c>
      <c r="V3084" s="5"/>
    </row>
    <row r="3085" spans="1:22">
      <c r="A3085" t="s">
        <v>11951</v>
      </c>
      <c r="B3085" t="s">
        <v>11952</v>
      </c>
      <c r="C3085" t="s">
        <v>18</v>
      </c>
      <c r="D3085" s="9" t="s">
        <v>11953</v>
      </c>
      <c r="E3085" s="8">
        <f>ecommerce_dataset_updated[[#This Row],[Price (Rs.)]]+0</f>
        <v>140.83000000000001</v>
      </c>
      <c r="F3085" s="6" t="s">
        <v>75</v>
      </c>
      <c r="G3085" s="7">
        <f>ecommerce_dataset_updated[[#This Row],[Discount (%)]]+0</f>
        <v>10</v>
      </c>
      <c r="H3085" s="6" t="s">
        <v>11954</v>
      </c>
      <c r="I3085" s="6">
        <f>ecommerce_dataset_updated[[#This Row],['[Price (Rs.)']]]*ecommerce_dataset_updated[[#This Row],['[Discount (%)']]]/100</f>
        <v>14.083000000000002</v>
      </c>
      <c r="J3085" s="6">
        <f>ecommerce_dataset_updated[[#This Row],[Final_Price(Rs.)]]+0</f>
        <v>126.75</v>
      </c>
      <c r="K3085" s="6">
        <f xml:space="preserve"> ecommerce_dataset_updated[[#This Row],['[Price (Rs.)']]]-ecommerce_dataset_updated[[#This Row],[Discount Amount _]]</f>
        <v>126.74700000000001</v>
      </c>
      <c r="L3085" t="s">
        <v>14</v>
      </c>
      <c r="M3085" t="s">
        <v>1095</v>
      </c>
      <c r="N3085" s="4" t="s">
        <v>14062</v>
      </c>
      <c r="O3085" s="4" t="s">
        <v>14052</v>
      </c>
      <c r="P3085" s="4" t="s">
        <v>14079</v>
      </c>
      <c r="Q3085" s="5">
        <f>DATE(ecommerce_dataset_updated[[#This Row],[YYYY]],ecommerce_dataset_updated[[#This Row],[MM]],ecommerce_dataset_updated[[#This Row],[DD]])</f>
        <v>45297</v>
      </c>
      <c r="R3085" s="6" t="str">
        <f>TEXT(ecommerce_dataset_updated[[#This Row],['[Purchase_Date']]], "mmm")</f>
        <v>Jan</v>
      </c>
      <c r="S3085" s="6" t="str">
        <f>TEXT(ecommerce_dataset_updated[[#This Row],['[Purchase_Date']]], "ddd")</f>
        <v>Sat</v>
      </c>
      <c r="T3085" s="6">
        <f>ecommerce_dataset_updated[[#This Row],[Final_Price(Rs.) _]]-ecommerce_dataset_updated[[#This Row],['[Final_Price(Rs.)']]]</f>
        <v>-2.9999999999859028E-3</v>
      </c>
      <c r="U3085" s="6" t="b">
        <f xml:space="preserve"> AND(ecommerce_dataset_updated[[#This Row],[Final_Price(Rs.) _]]=ecommerce_dataset_updated[[#This Row],['[Final_Price(Rs.)']]])</f>
        <v>0</v>
      </c>
      <c r="V3085" s="5"/>
    </row>
    <row r="3086" spans="1:22">
      <c r="A3086" t="s">
        <v>11955</v>
      </c>
      <c r="B3086" t="s">
        <v>11956</v>
      </c>
      <c r="C3086" t="s">
        <v>45</v>
      </c>
      <c r="D3086" s="9" t="s">
        <v>11957</v>
      </c>
      <c r="E3086" s="8">
        <f>ecommerce_dataset_updated[[#This Row],[Price (Rs.)]]+0</f>
        <v>159.05000000000001</v>
      </c>
      <c r="F3086" s="6" t="s">
        <v>154</v>
      </c>
      <c r="G3086" s="7">
        <f>ecommerce_dataset_updated[[#This Row],[Discount (%)]]+0</f>
        <v>30</v>
      </c>
      <c r="H3086" s="6" t="s">
        <v>11958</v>
      </c>
      <c r="I3086" s="6">
        <f>ecommerce_dataset_updated[[#This Row],['[Price (Rs.)']]]*ecommerce_dataset_updated[[#This Row],['[Discount (%)']]]/100</f>
        <v>47.715000000000003</v>
      </c>
      <c r="J3086" s="6">
        <f>ecommerce_dataset_updated[[#This Row],[Final_Price(Rs.)]]+0</f>
        <v>111.34</v>
      </c>
      <c r="K3086" s="6">
        <f xml:space="preserve"> ecommerce_dataset_updated[[#This Row],['[Price (Rs.)']]]-ecommerce_dataset_updated[[#This Row],[Discount Amount _]]</f>
        <v>111.33500000000001</v>
      </c>
      <c r="L3086" t="s">
        <v>28</v>
      </c>
      <c r="M3086" t="s">
        <v>943</v>
      </c>
      <c r="N3086" s="4" t="s">
        <v>14070</v>
      </c>
      <c r="O3086" s="4" t="s">
        <v>14051</v>
      </c>
      <c r="P3086" s="4" t="s">
        <v>14079</v>
      </c>
      <c r="Q3086" s="5">
        <f>DATE(ecommerce_dataset_updated[[#This Row],[YYYY]],ecommerce_dataset_updated[[#This Row],[MM]],ecommerce_dataset_updated[[#This Row],[DD]])</f>
        <v>45340</v>
      </c>
      <c r="R3086" s="6" t="str">
        <f>TEXT(ecommerce_dataset_updated[[#This Row],['[Purchase_Date']]], "mmm")</f>
        <v>Feb</v>
      </c>
      <c r="S3086" s="6" t="str">
        <f>TEXT(ecommerce_dataset_updated[[#This Row],['[Purchase_Date']]], "ddd")</f>
        <v>Sun</v>
      </c>
      <c r="T3086" s="6">
        <f>ecommerce_dataset_updated[[#This Row],[Final_Price(Rs.) _]]-ecommerce_dataset_updated[[#This Row],['[Final_Price(Rs.)']]]</f>
        <v>-4.9999999999954525E-3</v>
      </c>
      <c r="U3086" s="6" t="b">
        <f xml:space="preserve"> AND(ecommerce_dataset_updated[[#This Row],[Final_Price(Rs.) _]]=ecommerce_dataset_updated[[#This Row],['[Final_Price(Rs.)']]])</f>
        <v>0</v>
      </c>
      <c r="V3086" s="5"/>
    </row>
    <row r="3087" spans="1:22">
      <c r="A3087" t="s">
        <v>11959</v>
      </c>
      <c r="B3087" t="s">
        <v>11960</v>
      </c>
      <c r="C3087" t="s">
        <v>68</v>
      </c>
      <c r="D3087" s="9" t="s">
        <v>11961</v>
      </c>
      <c r="E3087" s="8">
        <f>ecommerce_dataset_updated[[#This Row],[Price (Rs.)]]+0</f>
        <v>136.1</v>
      </c>
      <c r="F3087" s="6" t="s">
        <v>107</v>
      </c>
      <c r="G3087" s="7">
        <f>ecommerce_dataset_updated[[#This Row],[Discount (%)]]+0</f>
        <v>0</v>
      </c>
      <c r="H3087" s="6" t="s">
        <v>11961</v>
      </c>
      <c r="I3087" s="6">
        <f>ecommerce_dataset_updated[[#This Row],['[Price (Rs.)']]]*ecommerce_dataset_updated[[#This Row],['[Discount (%)']]]/100</f>
        <v>0</v>
      </c>
      <c r="J3087" s="6">
        <f>ecommerce_dataset_updated[[#This Row],[Final_Price(Rs.)]]+0</f>
        <v>136.1</v>
      </c>
      <c r="K3087" s="6">
        <f xml:space="preserve"> ecommerce_dataset_updated[[#This Row],['[Price (Rs.)']]]-ecommerce_dataset_updated[[#This Row],[Discount Amount _]]</f>
        <v>136.1</v>
      </c>
      <c r="L3087" t="s">
        <v>28</v>
      </c>
      <c r="M3087" t="s">
        <v>2559</v>
      </c>
      <c r="N3087" s="4" t="s">
        <v>14053</v>
      </c>
      <c r="O3087" s="4" t="s">
        <v>14052</v>
      </c>
      <c r="P3087" s="4" t="s">
        <v>14079</v>
      </c>
      <c r="Q3087" s="5">
        <f>DATE(ecommerce_dataset_updated[[#This Row],[YYYY]],ecommerce_dataset_updated[[#This Row],[MM]],ecommerce_dataset_updated[[#This Row],[DD]])</f>
        <v>45295</v>
      </c>
      <c r="R3087" s="6" t="str">
        <f>TEXT(ecommerce_dataset_updated[[#This Row],['[Purchase_Date']]], "mmm")</f>
        <v>Jan</v>
      </c>
      <c r="S3087" s="6" t="str">
        <f>TEXT(ecommerce_dataset_updated[[#This Row],['[Purchase_Date']]], "ddd")</f>
        <v>Thu</v>
      </c>
      <c r="T3087" s="6">
        <f>ecommerce_dataset_updated[[#This Row],[Final_Price(Rs.) _]]-ecommerce_dataset_updated[[#This Row],['[Final_Price(Rs.)']]]</f>
        <v>0</v>
      </c>
      <c r="U3087" s="6" t="b">
        <f xml:space="preserve"> AND(ecommerce_dataset_updated[[#This Row],[Final_Price(Rs.) _]]=ecommerce_dataset_updated[[#This Row],['[Final_Price(Rs.)']]])</f>
        <v>1</v>
      </c>
      <c r="V3087" s="5"/>
    </row>
    <row r="3088" spans="1:22">
      <c r="A3088" t="s">
        <v>11962</v>
      </c>
      <c r="B3088" t="s">
        <v>11963</v>
      </c>
      <c r="C3088" t="s">
        <v>68</v>
      </c>
      <c r="D3088" s="9" t="s">
        <v>11964</v>
      </c>
      <c r="E3088" s="8">
        <f>ecommerce_dataset_updated[[#This Row],[Price (Rs.)]]+0</f>
        <v>192.28</v>
      </c>
      <c r="F3088" s="6" t="s">
        <v>20</v>
      </c>
      <c r="G3088" s="7">
        <f>ecommerce_dataset_updated[[#This Row],[Discount (%)]]+0</f>
        <v>20</v>
      </c>
      <c r="H3088" s="6" t="s">
        <v>9944</v>
      </c>
      <c r="I3088" s="6">
        <f>ecommerce_dataset_updated[[#This Row],['[Price (Rs.)']]]*ecommerce_dataset_updated[[#This Row],['[Discount (%)']]]/100</f>
        <v>38.455999999999996</v>
      </c>
      <c r="J3088" s="6">
        <f>ecommerce_dataset_updated[[#This Row],[Final_Price(Rs.)]]+0</f>
        <v>153.82</v>
      </c>
      <c r="K3088" s="6">
        <f xml:space="preserve"> ecommerce_dataset_updated[[#This Row],['[Price (Rs.)']]]-ecommerce_dataset_updated[[#This Row],[Discount Amount _]]</f>
        <v>153.82400000000001</v>
      </c>
      <c r="L3088" t="s">
        <v>35</v>
      </c>
      <c r="M3088" t="s">
        <v>1150</v>
      </c>
      <c r="N3088" s="4" t="s">
        <v>14062</v>
      </c>
      <c r="O3088" s="4" t="s">
        <v>14050</v>
      </c>
      <c r="P3088" s="4" t="s">
        <v>14079</v>
      </c>
      <c r="Q3088" s="5">
        <f>DATE(ecommerce_dataset_updated[[#This Row],[YYYY]],ecommerce_dataset_updated[[#This Row],[MM]],ecommerce_dataset_updated[[#This Row],[DD]])</f>
        <v>45541</v>
      </c>
      <c r="R3088" s="6" t="str">
        <f>TEXT(ecommerce_dataset_updated[[#This Row],['[Purchase_Date']]], "mmm")</f>
        <v>Sep</v>
      </c>
      <c r="S3088" s="6" t="str">
        <f>TEXT(ecommerce_dataset_updated[[#This Row],['[Purchase_Date']]], "ddd")</f>
        <v>Fri</v>
      </c>
      <c r="T3088" s="6">
        <f>ecommerce_dataset_updated[[#This Row],[Final_Price(Rs.) _]]-ecommerce_dataset_updated[[#This Row],['[Final_Price(Rs.)']]]</f>
        <v>4.0000000000190994E-3</v>
      </c>
      <c r="U3088" s="6" t="b">
        <f xml:space="preserve"> AND(ecommerce_dataset_updated[[#This Row],[Final_Price(Rs.) _]]=ecommerce_dataset_updated[[#This Row],['[Final_Price(Rs.)']]])</f>
        <v>0</v>
      </c>
      <c r="V3088" s="5"/>
    </row>
    <row r="3089" spans="1:22">
      <c r="A3089" t="s">
        <v>11965</v>
      </c>
      <c r="B3089" t="s">
        <v>11966</v>
      </c>
      <c r="C3089" t="s">
        <v>114</v>
      </c>
      <c r="D3089" s="9" t="s">
        <v>11967</v>
      </c>
      <c r="E3089" s="8">
        <f>ecommerce_dataset_updated[[#This Row],[Price (Rs.)]]+0</f>
        <v>437.53</v>
      </c>
      <c r="F3089" s="6" t="s">
        <v>12</v>
      </c>
      <c r="G3089" s="7">
        <f>ecommerce_dataset_updated[[#This Row],[Discount (%)]]+0</f>
        <v>15</v>
      </c>
      <c r="H3089" s="6" t="s">
        <v>11968</v>
      </c>
      <c r="I3089" s="6">
        <f>ecommerce_dataset_updated[[#This Row],['[Price (Rs.)']]]*ecommerce_dataset_updated[[#This Row],['[Discount (%)']]]/100</f>
        <v>65.629499999999993</v>
      </c>
      <c r="J3089" s="6">
        <f>ecommerce_dataset_updated[[#This Row],[Final_Price(Rs.)]]+0</f>
        <v>371.9</v>
      </c>
      <c r="K3089" s="6">
        <f xml:space="preserve"> ecommerce_dataset_updated[[#This Row],['[Price (Rs.)']]]-ecommerce_dataset_updated[[#This Row],[Discount Amount _]]</f>
        <v>371.90049999999997</v>
      </c>
      <c r="L3089" t="s">
        <v>120</v>
      </c>
      <c r="M3089" t="s">
        <v>5186</v>
      </c>
      <c r="N3089" s="4" t="s">
        <v>154</v>
      </c>
      <c r="O3089" s="4" t="s">
        <v>14057</v>
      </c>
      <c r="P3089" s="4" t="s">
        <v>14079</v>
      </c>
      <c r="Q3089" s="5">
        <f>DATE(ecommerce_dataset_updated[[#This Row],[YYYY]],ecommerce_dataset_updated[[#This Row],[MM]],ecommerce_dataset_updated[[#This Row],[DD]])</f>
        <v>45381</v>
      </c>
      <c r="R3089" s="6" t="str">
        <f>TEXT(ecommerce_dataset_updated[[#This Row],['[Purchase_Date']]], "mmm")</f>
        <v>Mar</v>
      </c>
      <c r="S3089" s="6" t="str">
        <f>TEXT(ecommerce_dataset_updated[[#This Row],['[Purchase_Date']]], "ddd")</f>
        <v>Sat</v>
      </c>
      <c r="T3089" s="6">
        <f>ecommerce_dataset_updated[[#This Row],[Final_Price(Rs.) _]]-ecommerce_dataset_updated[[#This Row],['[Final_Price(Rs.)']]]</f>
        <v>4.9999999998817657E-4</v>
      </c>
      <c r="U3089" s="6" t="b">
        <f xml:space="preserve"> AND(ecommerce_dataset_updated[[#This Row],[Final_Price(Rs.) _]]=ecommerce_dataset_updated[[#This Row],['[Final_Price(Rs.)']]])</f>
        <v>0</v>
      </c>
      <c r="V3089" s="5"/>
    </row>
    <row r="3090" spans="1:22">
      <c r="A3090" t="s">
        <v>11969</v>
      </c>
      <c r="B3090" t="s">
        <v>11970</v>
      </c>
      <c r="C3090" t="s">
        <v>68</v>
      </c>
      <c r="D3090" s="9" t="s">
        <v>11971</v>
      </c>
      <c r="E3090" s="8">
        <f>ecommerce_dataset_updated[[#This Row],[Price (Rs.)]]+0</f>
        <v>128.94999999999999</v>
      </c>
      <c r="F3090" s="6" t="s">
        <v>107</v>
      </c>
      <c r="G3090" s="7">
        <f>ecommerce_dataset_updated[[#This Row],[Discount (%)]]+0</f>
        <v>0</v>
      </c>
      <c r="H3090" s="6" t="s">
        <v>11971</v>
      </c>
      <c r="I3090" s="6">
        <f>ecommerce_dataset_updated[[#This Row],['[Price (Rs.)']]]*ecommerce_dataset_updated[[#This Row],['[Discount (%)']]]/100</f>
        <v>0</v>
      </c>
      <c r="J3090" s="6">
        <f>ecommerce_dataset_updated[[#This Row],[Final_Price(Rs.)]]+0</f>
        <v>128.94999999999999</v>
      </c>
      <c r="K3090" s="6">
        <f xml:space="preserve"> ecommerce_dataset_updated[[#This Row],['[Price (Rs.)']]]-ecommerce_dataset_updated[[#This Row],[Discount Amount _]]</f>
        <v>128.94999999999999</v>
      </c>
      <c r="L3090" t="s">
        <v>77</v>
      </c>
      <c r="M3090" t="s">
        <v>413</v>
      </c>
      <c r="N3090" s="4" t="s">
        <v>14057</v>
      </c>
      <c r="O3090" s="4" t="s">
        <v>14050</v>
      </c>
      <c r="P3090" s="4" t="s">
        <v>14079</v>
      </c>
      <c r="Q3090" s="5">
        <f>DATE(ecommerce_dataset_updated[[#This Row],[YYYY]],ecommerce_dataset_updated[[#This Row],[MM]],ecommerce_dataset_updated[[#This Row],[DD]])</f>
        <v>45538</v>
      </c>
      <c r="R3090" s="6" t="str">
        <f>TEXT(ecommerce_dataset_updated[[#This Row],['[Purchase_Date']]], "mmm")</f>
        <v>Sep</v>
      </c>
      <c r="S3090" s="6" t="str">
        <f>TEXT(ecommerce_dataset_updated[[#This Row],['[Purchase_Date']]], "ddd")</f>
        <v>Tue</v>
      </c>
      <c r="T3090" s="6">
        <f>ecommerce_dataset_updated[[#This Row],[Final_Price(Rs.) _]]-ecommerce_dataset_updated[[#This Row],['[Final_Price(Rs.)']]]</f>
        <v>0</v>
      </c>
      <c r="U3090" s="6" t="b">
        <f xml:space="preserve"> AND(ecommerce_dataset_updated[[#This Row],[Final_Price(Rs.) _]]=ecommerce_dataset_updated[[#This Row],['[Final_Price(Rs.)']]])</f>
        <v>1</v>
      </c>
      <c r="V3090" s="5"/>
    </row>
    <row r="3091" spans="1:22">
      <c r="A3091" t="s">
        <v>11972</v>
      </c>
      <c r="B3091" t="s">
        <v>11973</v>
      </c>
      <c r="C3091" t="s">
        <v>68</v>
      </c>
      <c r="D3091" s="9" t="s">
        <v>11974</v>
      </c>
      <c r="E3091" s="8">
        <f>ecommerce_dataset_updated[[#This Row],[Price (Rs.)]]+0</f>
        <v>355.35</v>
      </c>
      <c r="F3091" s="6" t="s">
        <v>53</v>
      </c>
      <c r="G3091" s="7">
        <f>ecommerce_dataset_updated[[#This Row],[Discount (%)]]+0</f>
        <v>5</v>
      </c>
      <c r="H3091" s="6" t="s">
        <v>5528</v>
      </c>
      <c r="I3091" s="6">
        <f>ecommerce_dataset_updated[[#This Row],['[Price (Rs.)']]]*ecommerce_dataset_updated[[#This Row],['[Discount (%)']]]/100</f>
        <v>17.767499999999998</v>
      </c>
      <c r="J3091" s="6">
        <f>ecommerce_dataset_updated[[#This Row],[Final_Price(Rs.)]]+0</f>
        <v>337.58</v>
      </c>
      <c r="K3091" s="6">
        <f xml:space="preserve"> ecommerce_dataset_updated[[#This Row],['[Price (Rs.)']]]-ecommerce_dataset_updated[[#This Row],[Discount Amount _]]</f>
        <v>337.58250000000004</v>
      </c>
      <c r="L3091" t="s">
        <v>120</v>
      </c>
      <c r="M3091" t="s">
        <v>186</v>
      </c>
      <c r="N3091" s="4" t="s">
        <v>20</v>
      </c>
      <c r="O3091" s="4" t="s">
        <v>14057</v>
      </c>
      <c r="P3091" s="4" t="s">
        <v>14079</v>
      </c>
      <c r="Q3091" s="5">
        <f>DATE(ecommerce_dataset_updated[[#This Row],[YYYY]],ecommerce_dataset_updated[[#This Row],[MM]],ecommerce_dataset_updated[[#This Row],[DD]])</f>
        <v>45371</v>
      </c>
      <c r="R3091" s="6" t="str">
        <f>TEXT(ecommerce_dataset_updated[[#This Row],['[Purchase_Date']]], "mmm")</f>
        <v>Mar</v>
      </c>
      <c r="S3091" s="6" t="str">
        <f>TEXT(ecommerce_dataset_updated[[#This Row],['[Purchase_Date']]], "ddd")</f>
        <v>Wed</v>
      </c>
      <c r="T3091" s="6">
        <f>ecommerce_dataset_updated[[#This Row],[Final_Price(Rs.) _]]-ecommerce_dataset_updated[[#This Row],['[Final_Price(Rs.)']]]</f>
        <v>2.5000000000545697E-3</v>
      </c>
      <c r="U3091" s="6" t="b">
        <f xml:space="preserve"> AND(ecommerce_dataset_updated[[#This Row],[Final_Price(Rs.) _]]=ecommerce_dataset_updated[[#This Row],['[Final_Price(Rs.)']]])</f>
        <v>0</v>
      </c>
      <c r="V3091" s="5"/>
    </row>
    <row r="3092" spans="1:22">
      <c r="A3092" t="s">
        <v>11975</v>
      </c>
      <c r="B3092" t="s">
        <v>11976</v>
      </c>
      <c r="C3092" t="s">
        <v>18</v>
      </c>
      <c r="D3092" s="9" t="s">
        <v>11977</v>
      </c>
      <c r="E3092" s="8">
        <f>ecommerce_dataset_updated[[#This Row],[Price (Rs.)]]+0</f>
        <v>491.63</v>
      </c>
      <c r="F3092" s="6" t="s">
        <v>12</v>
      </c>
      <c r="G3092" s="7">
        <f>ecommerce_dataset_updated[[#This Row],[Discount (%)]]+0</f>
        <v>15</v>
      </c>
      <c r="H3092" s="6" t="s">
        <v>11978</v>
      </c>
      <c r="I3092" s="6">
        <f>ecommerce_dataset_updated[[#This Row],['[Price (Rs.)']]]*ecommerce_dataset_updated[[#This Row],['[Discount (%)']]]/100</f>
        <v>73.744500000000002</v>
      </c>
      <c r="J3092" s="6">
        <f>ecommerce_dataset_updated[[#This Row],[Final_Price(Rs.)]]+0</f>
        <v>417.89</v>
      </c>
      <c r="K3092" s="6">
        <f xml:space="preserve"> ecommerce_dataset_updated[[#This Row],['[Price (Rs.)']]]-ecommerce_dataset_updated[[#This Row],[Discount Amount _]]</f>
        <v>417.88549999999998</v>
      </c>
      <c r="L3092" t="s">
        <v>35</v>
      </c>
      <c r="M3092" t="s">
        <v>1283</v>
      </c>
      <c r="N3092" s="4" t="s">
        <v>2910</v>
      </c>
      <c r="O3092" s="4" t="s">
        <v>14051</v>
      </c>
      <c r="P3092" s="4" t="s">
        <v>14079</v>
      </c>
      <c r="Q3092" s="5">
        <f>DATE(ecommerce_dataset_updated[[#This Row],[YYYY]],ecommerce_dataset_updated[[#This Row],[MM]],ecommerce_dataset_updated[[#This Row],[DD]])</f>
        <v>45336</v>
      </c>
      <c r="R3092" s="6" t="str">
        <f>TEXT(ecommerce_dataset_updated[[#This Row],['[Purchase_Date']]], "mmm")</f>
        <v>Feb</v>
      </c>
      <c r="S3092" s="6" t="str">
        <f>TEXT(ecommerce_dataset_updated[[#This Row],['[Purchase_Date']]], "ddd")</f>
        <v>Wed</v>
      </c>
      <c r="T3092" s="6">
        <f>ecommerce_dataset_updated[[#This Row],[Final_Price(Rs.) _]]-ecommerce_dataset_updated[[#This Row],['[Final_Price(Rs.)']]]</f>
        <v>-4.500000000007276E-3</v>
      </c>
      <c r="U3092" s="6" t="b">
        <f xml:space="preserve"> AND(ecommerce_dataset_updated[[#This Row],[Final_Price(Rs.) _]]=ecommerce_dataset_updated[[#This Row],['[Final_Price(Rs.)']]])</f>
        <v>0</v>
      </c>
      <c r="V3092" s="5"/>
    </row>
    <row r="3093" spans="1:22">
      <c r="A3093" t="s">
        <v>11979</v>
      </c>
      <c r="B3093" t="s">
        <v>11980</v>
      </c>
      <c r="C3093" t="s">
        <v>45</v>
      </c>
      <c r="D3093" s="9" t="s">
        <v>11981</v>
      </c>
      <c r="E3093" s="8">
        <f>ecommerce_dataset_updated[[#This Row],[Price (Rs.)]]+0</f>
        <v>137.13</v>
      </c>
      <c r="F3093" s="6" t="s">
        <v>53</v>
      </c>
      <c r="G3093" s="7">
        <f>ecommerce_dataset_updated[[#This Row],[Discount (%)]]+0</f>
        <v>5</v>
      </c>
      <c r="H3093" s="6" t="s">
        <v>2677</v>
      </c>
      <c r="I3093" s="6">
        <f>ecommerce_dataset_updated[[#This Row],['[Price (Rs.)']]]*ecommerce_dataset_updated[[#This Row],['[Discount (%)']]]/100</f>
        <v>6.8564999999999996</v>
      </c>
      <c r="J3093" s="6">
        <f>ecommerce_dataset_updated[[#This Row],[Final_Price(Rs.)]]+0</f>
        <v>130.27000000000001</v>
      </c>
      <c r="K3093" s="6">
        <f xml:space="preserve"> ecommerce_dataset_updated[[#This Row],['[Price (Rs.)']]]-ecommerce_dataset_updated[[#This Row],[Discount Amount _]]</f>
        <v>130.27349999999998</v>
      </c>
      <c r="L3093" t="s">
        <v>77</v>
      </c>
      <c r="M3093" t="s">
        <v>909</v>
      </c>
      <c r="N3093" s="4" t="s">
        <v>20</v>
      </c>
      <c r="O3093" s="4" t="s">
        <v>14049</v>
      </c>
      <c r="P3093" s="4" t="s">
        <v>14079</v>
      </c>
      <c r="Q3093" s="5">
        <f>DATE(ecommerce_dataset_updated[[#This Row],[YYYY]],ecommerce_dataset_updated[[#This Row],[MM]],ecommerce_dataset_updated[[#This Row],[DD]])</f>
        <v>45616</v>
      </c>
      <c r="R3093" s="6" t="str">
        <f>TEXT(ecommerce_dataset_updated[[#This Row],['[Purchase_Date']]], "mmm")</f>
        <v>Nov</v>
      </c>
      <c r="S3093" s="6" t="str">
        <f>TEXT(ecommerce_dataset_updated[[#This Row],['[Purchase_Date']]], "ddd")</f>
        <v>Wed</v>
      </c>
      <c r="T3093" s="6">
        <f>ecommerce_dataset_updated[[#This Row],[Final_Price(Rs.) _]]-ecommerce_dataset_updated[[#This Row],['[Final_Price(Rs.)']]]</f>
        <v>3.4999999999740794E-3</v>
      </c>
      <c r="U3093" s="6" t="b">
        <f xml:space="preserve"> AND(ecommerce_dataset_updated[[#This Row],[Final_Price(Rs.) _]]=ecommerce_dataset_updated[[#This Row],['[Final_Price(Rs.)']]])</f>
        <v>0</v>
      </c>
      <c r="V3093" s="5"/>
    </row>
    <row r="3094" spans="1:22">
      <c r="A3094" t="s">
        <v>11982</v>
      </c>
      <c r="B3094" t="s">
        <v>11983</v>
      </c>
      <c r="C3094" t="s">
        <v>114</v>
      </c>
      <c r="D3094" s="9" t="s">
        <v>11984</v>
      </c>
      <c r="E3094" s="8">
        <f>ecommerce_dataset_updated[[#This Row],[Price (Rs.)]]+0</f>
        <v>457.41</v>
      </c>
      <c r="F3094" s="6" t="s">
        <v>26</v>
      </c>
      <c r="G3094" s="7">
        <f>ecommerce_dataset_updated[[#This Row],[Discount (%)]]+0</f>
        <v>25</v>
      </c>
      <c r="H3094" s="6" t="s">
        <v>11985</v>
      </c>
      <c r="I3094" s="6">
        <f>ecommerce_dataset_updated[[#This Row],['[Price (Rs.)']]]*ecommerce_dataset_updated[[#This Row],['[Discount (%)']]]/100</f>
        <v>114.35250000000001</v>
      </c>
      <c r="J3094" s="6">
        <f>ecommerce_dataset_updated[[#This Row],[Final_Price(Rs.)]]+0</f>
        <v>343.06</v>
      </c>
      <c r="K3094" s="6">
        <f xml:space="preserve"> ecommerce_dataset_updated[[#This Row],['[Price (Rs.)']]]-ecommerce_dataset_updated[[#This Row],[Discount Amount _]]</f>
        <v>343.0575</v>
      </c>
      <c r="L3094" t="s">
        <v>14</v>
      </c>
      <c r="M3094" t="s">
        <v>15</v>
      </c>
      <c r="N3094" s="4" t="s">
        <v>14048</v>
      </c>
      <c r="O3094" s="4" t="s">
        <v>14049</v>
      </c>
      <c r="P3094" s="4" t="s">
        <v>14079</v>
      </c>
      <c r="Q3094" s="5">
        <f>DATE(ecommerce_dataset_updated[[#This Row],[YYYY]],ecommerce_dataset_updated[[#This Row],[MM]],ecommerce_dataset_updated[[#This Row],[DD]])</f>
        <v>45608</v>
      </c>
      <c r="R3094" s="6" t="str">
        <f>TEXT(ecommerce_dataset_updated[[#This Row],['[Purchase_Date']]], "mmm")</f>
        <v>Nov</v>
      </c>
      <c r="S3094" s="6" t="str">
        <f>TEXT(ecommerce_dataset_updated[[#This Row],['[Purchase_Date']]], "ddd")</f>
        <v>Tue</v>
      </c>
      <c r="T3094" s="6">
        <f>ecommerce_dataset_updated[[#This Row],[Final_Price(Rs.) _]]-ecommerce_dataset_updated[[#This Row],['[Final_Price(Rs.)']]]</f>
        <v>-2.4999999999977263E-3</v>
      </c>
      <c r="U3094" s="6" t="b">
        <f xml:space="preserve"> AND(ecommerce_dataset_updated[[#This Row],[Final_Price(Rs.) _]]=ecommerce_dataset_updated[[#This Row],['[Final_Price(Rs.)']]])</f>
        <v>0</v>
      </c>
      <c r="V3094" s="5"/>
    </row>
    <row r="3095" spans="1:22">
      <c r="A3095" t="s">
        <v>11986</v>
      </c>
      <c r="B3095" t="s">
        <v>11987</v>
      </c>
      <c r="C3095" t="s">
        <v>39</v>
      </c>
      <c r="D3095" s="9" t="s">
        <v>11988</v>
      </c>
      <c r="E3095" s="8">
        <f>ecommerce_dataset_updated[[#This Row],[Price (Rs.)]]+0</f>
        <v>425.6</v>
      </c>
      <c r="F3095" s="6" t="s">
        <v>20</v>
      </c>
      <c r="G3095" s="7">
        <f>ecommerce_dataset_updated[[#This Row],[Discount (%)]]+0</f>
        <v>20</v>
      </c>
      <c r="H3095" s="6" t="s">
        <v>11989</v>
      </c>
      <c r="I3095" s="6">
        <f>ecommerce_dataset_updated[[#This Row],['[Price (Rs.)']]]*ecommerce_dataset_updated[[#This Row],['[Discount (%)']]]/100</f>
        <v>85.12</v>
      </c>
      <c r="J3095" s="6">
        <f>ecommerce_dataset_updated[[#This Row],[Final_Price(Rs.)]]+0</f>
        <v>340.48</v>
      </c>
      <c r="K3095" s="6">
        <f xml:space="preserve"> ecommerce_dataset_updated[[#This Row],['[Price (Rs.)']]]-ecommerce_dataset_updated[[#This Row],[Discount Amount _]]</f>
        <v>340.48</v>
      </c>
      <c r="L3095" t="s">
        <v>77</v>
      </c>
      <c r="M3095" t="s">
        <v>995</v>
      </c>
      <c r="N3095" s="4" t="s">
        <v>14049</v>
      </c>
      <c r="O3095" s="4" t="s">
        <v>14059</v>
      </c>
      <c r="P3095" s="4" t="s">
        <v>14079</v>
      </c>
      <c r="Q3095" s="5">
        <f>DATE(ecommerce_dataset_updated[[#This Row],[YYYY]],ecommerce_dataset_updated[[#This Row],[MM]],ecommerce_dataset_updated[[#This Row],[DD]])</f>
        <v>45423</v>
      </c>
      <c r="R3095" s="6" t="str">
        <f>TEXT(ecommerce_dataset_updated[[#This Row],['[Purchase_Date']]], "mmm")</f>
        <v>May</v>
      </c>
      <c r="S3095" s="6" t="str">
        <f>TEXT(ecommerce_dataset_updated[[#This Row],['[Purchase_Date']]], "ddd")</f>
        <v>Sat</v>
      </c>
      <c r="T3095" s="6">
        <f>ecommerce_dataset_updated[[#This Row],[Final_Price(Rs.) _]]-ecommerce_dataset_updated[[#This Row],['[Final_Price(Rs.)']]]</f>
        <v>0</v>
      </c>
      <c r="U3095" s="6" t="b">
        <f xml:space="preserve"> AND(ecommerce_dataset_updated[[#This Row],[Final_Price(Rs.) _]]=ecommerce_dataset_updated[[#This Row],['[Final_Price(Rs.)']]])</f>
        <v>1</v>
      </c>
      <c r="V3095" s="5"/>
    </row>
    <row r="3096" spans="1:22">
      <c r="A3096" t="s">
        <v>11990</v>
      </c>
      <c r="B3096" t="s">
        <v>11991</v>
      </c>
      <c r="C3096" t="s">
        <v>68</v>
      </c>
      <c r="D3096" s="9" t="s">
        <v>2334</v>
      </c>
      <c r="E3096" s="8">
        <f>ecommerce_dataset_updated[[#This Row],[Price (Rs.)]]+0</f>
        <v>204.49</v>
      </c>
      <c r="F3096" s="6" t="s">
        <v>47</v>
      </c>
      <c r="G3096" s="7">
        <f>ecommerce_dataset_updated[[#This Row],[Discount (%)]]+0</f>
        <v>50</v>
      </c>
      <c r="H3096" s="6" t="s">
        <v>11992</v>
      </c>
      <c r="I3096" s="6">
        <f>ecommerce_dataset_updated[[#This Row],['[Price (Rs.)']]]*ecommerce_dataset_updated[[#This Row],['[Discount (%)']]]/100</f>
        <v>102.245</v>
      </c>
      <c r="J3096" s="6">
        <f>ecommerce_dataset_updated[[#This Row],[Final_Price(Rs.)]]+0</f>
        <v>102.25</v>
      </c>
      <c r="K3096" s="6">
        <f xml:space="preserve"> ecommerce_dataset_updated[[#This Row],['[Price (Rs.)']]]-ecommerce_dataset_updated[[#This Row],[Discount Amount _]]</f>
        <v>102.245</v>
      </c>
      <c r="L3096" t="s">
        <v>120</v>
      </c>
      <c r="M3096" t="s">
        <v>2022</v>
      </c>
      <c r="N3096" s="4" t="s">
        <v>14060</v>
      </c>
      <c r="O3096" s="4" t="s">
        <v>14053</v>
      </c>
      <c r="P3096" s="4" t="s">
        <v>14079</v>
      </c>
      <c r="Q3096" s="5">
        <f>DATE(ecommerce_dataset_updated[[#This Row],[YYYY]],ecommerce_dataset_updated[[#This Row],[MM]],ecommerce_dataset_updated[[#This Row],[DD]])</f>
        <v>45408</v>
      </c>
      <c r="R3096" s="6" t="str">
        <f>TEXT(ecommerce_dataset_updated[[#This Row],['[Purchase_Date']]], "mmm")</f>
        <v>Apr</v>
      </c>
      <c r="S3096" s="6" t="str">
        <f>TEXT(ecommerce_dataset_updated[[#This Row],['[Purchase_Date']]], "ddd")</f>
        <v>Fri</v>
      </c>
      <c r="T3096" s="6">
        <f>ecommerce_dataset_updated[[#This Row],[Final_Price(Rs.) _]]-ecommerce_dataset_updated[[#This Row],['[Final_Price(Rs.)']]]</f>
        <v>-4.9999999999954525E-3</v>
      </c>
      <c r="U3096" s="6" t="b">
        <f xml:space="preserve"> AND(ecommerce_dataset_updated[[#This Row],[Final_Price(Rs.) _]]=ecommerce_dataset_updated[[#This Row],['[Final_Price(Rs.)']]])</f>
        <v>0</v>
      </c>
      <c r="V3096" s="5"/>
    </row>
    <row r="3097" spans="1:22">
      <c r="A3097" t="s">
        <v>11993</v>
      </c>
      <c r="B3097" t="s">
        <v>11994</v>
      </c>
      <c r="C3097" t="s">
        <v>18</v>
      </c>
      <c r="D3097" s="9" t="s">
        <v>11995</v>
      </c>
      <c r="E3097" s="8">
        <f>ecommerce_dataset_updated[[#This Row],[Price (Rs.)]]+0</f>
        <v>471.03</v>
      </c>
      <c r="F3097" s="6" t="s">
        <v>107</v>
      </c>
      <c r="G3097" s="7">
        <f>ecommerce_dataset_updated[[#This Row],[Discount (%)]]+0</f>
        <v>0</v>
      </c>
      <c r="H3097" s="6" t="s">
        <v>11995</v>
      </c>
      <c r="I3097" s="6">
        <f>ecommerce_dataset_updated[[#This Row],['[Price (Rs.)']]]*ecommerce_dataset_updated[[#This Row],['[Discount (%)']]]/100</f>
        <v>0</v>
      </c>
      <c r="J3097" s="6">
        <f>ecommerce_dataset_updated[[#This Row],[Final_Price(Rs.)]]+0</f>
        <v>471.03</v>
      </c>
      <c r="K3097" s="6">
        <f xml:space="preserve"> ecommerce_dataset_updated[[#This Row],['[Price (Rs.)']]]-ecommerce_dataset_updated[[#This Row],[Discount Amount _]]</f>
        <v>471.03</v>
      </c>
      <c r="L3097" t="s">
        <v>28</v>
      </c>
      <c r="M3097" t="s">
        <v>2842</v>
      </c>
      <c r="N3097" s="4" t="s">
        <v>14056</v>
      </c>
      <c r="O3097" s="4" t="s">
        <v>14055</v>
      </c>
      <c r="P3097" s="4" t="s">
        <v>14079</v>
      </c>
      <c r="Q3097" s="5">
        <f>DATE(ecommerce_dataset_updated[[#This Row],[YYYY]],ecommerce_dataset_updated[[#This Row],[MM]],ecommerce_dataset_updated[[#This Row],[DD]])</f>
        <v>45532</v>
      </c>
      <c r="R3097" s="6" t="str">
        <f>TEXT(ecommerce_dataset_updated[[#This Row],['[Purchase_Date']]], "mmm")</f>
        <v>Aug</v>
      </c>
      <c r="S3097" s="6" t="str">
        <f>TEXT(ecommerce_dataset_updated[[#This Row],['[Purchase_Date']]], "ddd")</f>
        <v>Wed</v>
      </c>
      <c r="T3097" s="6">
        <f>ecommerce_dataset_updated[[#This Row],[Final_Price(Rs.) _]]-ecommerce_dataset_updated[[#This Row],['[Final_Price(Rs.)']]]</f>
        <v>0</v>
      </c>
      <c r="U3097" s="6" t="b">
        <f xml:space="preserve"> AND(ecommerce_dataset_updated[[#This Row],[Final_Price(Rs.) _]]=ecommerce_dataset_updated[[#This Row],['[Final_Price(Rs.)']]])</f>
        <v>1</v>
      </c>
      <c r="V3097" s="5"/>
    </row>
    <row r="3098" spans="1:22">
      <c r="A3098" t="s">
        <v>11996</v>
      </c>
      <c r="B3098" t="s">
        <v>11997</v>
      </c>
      <c r="C3098" t="s">
        <v>18</v>
      </c>
      <c r="D3098" s="9" t="s">
        <v>11998</v>
      </c>
      <c r="E3098" s="8">
        <f>ecommerce_dataset_updated[[#This Row],[Price (Rs.)]]+0</f>
        <v>420.58</v>
      </c>
      <c r="F3098" s="6" t="s">
        <v>12</v>
      </c>
      <c r="G3098" s="7">
        <f>ecommerce_dataset_updated[[#This Row],[Discount (%)]]+0</f>
        <v>15</v>
      </c>
      <c r="H3098" s="6" t="s">
        <v>11999</v>
      </c>
      <c r="I3098" s="6">
        <f>ecommerce_dataset_updated[[#This Row],['[Price (Rs.)']]]*ecommerce_dataset_updated[[#This Row],['[Discount (%)']]]/100</f>
        <v>63.086999999999996</v>
      </c>
      <c r="J3098" s="6">
        <f>ecommerce_dataset_updated[[#This Row],[Final_Price(Rs.)]]+0</f>
        <v>357.49</v>
      </c>
      <c r="K3098" s="6">
        <f xml:space="preserve"> ecommerce_dataset_updated[[#This Row],['[Price (Rs.)']]]-ecommerce_dataset_updated[[#This Row],[Discount Amount _]]</f>
        <v>357.49299999999999</v>
      </c>
      <c r="L3098" t="s">
        <v>28</v>
      </c>
      <c r="M3098" t="s">
        <v>357</v>
      </c>
      <c r="N3098" s="4" t="s">
        <v>14058</v>
      </c>
      <c r="O3098" s="4" t="s">
        <v>14052</v>
      </c>
      <c r="P3098" s="4" t="s">
        <v>14079</v>
      </c>
      <c r="Q3098" s="5">
        <f>DATE(ecommerce_dataset_updated[[#This Row],[YYYY]],ecommerce_dataset_updated[[#This Row],[MM]],ecommerce_dataset_updated[[#This Row],[DD]])</f>
        <v>45320</v>
      </c>
      <c r="R3098" s="6" t="str">
        <f>TEXT(ecommerce_dataset_updated[[#This Row],['[Purchase_Date']]], "mmm")</f>
        <v>Jan</v>
      </c>
      <c r="S3098" s="6" t="str">
        <f>TEXT(ecommerce_dataset_updated[[#This Row],['[Purchase_Date']]], "ddd")</f>
        <v>Mon</v>
      </c>
      <c r="T3098" s="6">
        <f>ecommerce_dataset_updated[[#This Row],[Final_Price(Rs.) _]]-ecommerce_dataset_updated[[#This Row],['[Final_Price(Rs.)']]]</f>
        <v>2.9999999999859028E-3</v>
      </c>
      <c r="U3098" s="6" t="b">
        <f xml:space="preserve"> AND(ecommerce_dataset_updated[[#This Row],[Final_Price(Rs.) _]]=ecommerce_dataset_updated[[#This Row],['[Final_Price(Rs.)']]])</f>
        <v>0</v>
      </c>
      <c r="V3098" s="5"/>
    </row>
    <row r="3099" spans="1:22">
      <c r="A3099" t="s">
        <v>12000</v>
      </c>
      <c r="B3099" t="s">
        <v>12001</v>
      </c>
      <c r="C3099" t="s">
        <v>68</v>
      </c>
      <c r="D3099" s="9" t="s">
        <v>12002</v>
      </c>
      <c r="E3099" s="8">
        <f>ecommerce_dataset_updated[[#This Row],[Price (Rs.)]]+0</f>
        <v>214.62</v>
      </c>
      <c r="F3099" s="6" t="s">
        <v>107</v>
      </c>
      <c r="G3099" s="7">
        <f>ecommerce_dataset_updated[[#This Row],[Discount (%)]]+0</f>
        <v>0</v>
      </c>
      <c r="H3099" s="6" t="s">
        <v>12002</v>
      </c>
      <c r="I3099" s="6">
        <f>ecommerce_dataset_updated[[#This Row],['[Price (Rs.)']]]*ecommerce_dataset_updated[[#This Row],['[Discount (%)']]]/100</f>
        <v>0</v>
      </c>
      <c r="J3099" s="6">
        <f>ecommerce_dataset_updated[[#This Row],[Final_Price(Rs.)]]+0</f>
        <v>214.62</v>
      </c>
      <c r="K3099" s="6">
        <f xml:space="preserve"> ecommerce_dataset_updated[[#This Row],['[Price (Rs.)']]]-ecommerce_dataset_updated[[#This Row],[Discount Amount _]]</f>
        <v>214.62</v>
      </c>
      <c r="L3099" t="s">
        <v>120</v>
      </c>
      <c r="M3099" t="s">
        <v>334</v>
      </c>
      <c r="N3099" s="4" t="s">
        <v>14072</v>
      </c>
      <c r="O3099" s="4" t="s">
        <v>14050</v>
      </c>
      <c r="P3099" s="4" t="s">
        <v>14079</v>
      </c>
      <c r="Q3099" s="5">
        <f>DATE(ecommerce_dataset_updated[[#This Row],[YYYY]],ecommerce_dataset_updated[[#This Row],[MM]],ecommerce_dataset_updated[[#This Row],[DD]])</f>
        <v>45551</v>
      </c>
      <c r="R3099" s="6" t="str">
        <f>TEXT(ecommerce_dataset_updated[[#This Row],['[Purchase_Date']]], "mmm")</f>
        <v>Sep</v>
      </c>
      <c r="S3099" s="6" t="str">
        <f>TEXT(ecommerce_dataset_updated[[#This Row],['[Purchase_Date']]], "ddd")</f>
        <v>Mon</v>
      </c>
      <c r="T3099" s="6">
        <f>ecommerce_dataset_updated[[#This Row],[Final_Price(Rs.) _]]-ecommerce_dataset_updated[[#This Row],['[Final_Price(Rs.)']]]</f>
        <v>0</v>
      </c>
      <c r="U3099" s="6" t="b">
        <f xml:space="preserve"> AND(ecommerce_dataset_updated[[#This Row],[Final_Price(Rs.) _]]=ecommerce_dataset_updated[[#This Row],['[Final_Price(Rs.)']]])</f>
        <v>1</v>
      </c>
      <c r="V3099" s="5"/>
    </row>
    <row r="3100" spans="1:22">
      <c r="A3100" t="s">
        <v>12003</v>
      </c>
      <c r="B3100" t="s">
        <v>12004</v>
      </c>
      <c r="C3100" t="s">
        <v>45</v>
      </c>
      <c r="D3100" s="9" t="s">
        <v>12005</v>
      </c>
      <c r="E3100" s="8">
        <f>ecommerce_dataset_updated[[#This Row],[Price (Rs.)]]+0</f>
        <v>494.16</v>
      </c>
      <c r="F3100" s="6" t="s">
        <v>47</v>
      </c>
      <c r="G3100" s="7">
        <f>ecommerce_dataset_updated[[#This Row],[Discount (%)]]+0</f>
        <v>50</v>
      </c>
      <c r="H3100" s="6" t="s">
        <v>10408</v>
      </c>
      <c r="I3100" s="6">
        <f>ecommerce_dataset_updated[[#This Row],['[Price (Rs.)']]]*ecommerce_dataset_updated[[#This Row],['[Discount (%)']]]/100</f>
        <v>247.08</v>
      </c>
      <c r="J3100" s="6">
        <f>ecommerce_dataset_updated[[#This Row],[Final_Price(Rs.)]]+0</f>
        <v>247.08</v>
      </c>
      <c r="K3100" s="6">
        <f xml:space="preserve"> ecommerce_dataset_updated[[#This Row],['[Price (Rs.)']]]-ecommerce_dataset_updated[[#This Row],[Discount Amount _]]</f>
        <v>247.08</v>
      </c>
      <c r="L3100" t="s">
        <v>28</v>
      </c>
      <c r="M3100" t="s">
        <v>22</v>
      </c>
      <c r="N3100" s="4" t="s">
        <v>14050</v>
      </c>
      <c r="O3100" s="4" t="s">
        <v>14051</v>
      </c>
      <c r="P3100" s="4" t="s">
        <v>14079</v>
      </c>
      <c r="Q3100" s="5">
        <f>DATE(ecommerce_dataset_updated[[#This Row],[YYYY]],ecommerce_dataset_updated[[#This Row],[MM]],ecommerce_dataset_updated[[#This Row],[DD]])</f>
        <v>45331</v>
      </c>
      <c r="R3100" s="6" t="str">
        <f>TEXT(ecommerce_dataset_updated[[#This Row],['[Purchase_Date']]], "mmm")</f>
        <v>Feb</v>
      </c>
      <c r="S3100" s="6" t="str">
        <f>TEXT(ecommerce_dataset_updated[[#This Row],['[Purchase_Date']]], "ddd")</f>
        <v>Fri</v>
      </c>
      <c r="T3100" s="6">
        <f>ecommerce_dataset_updated[[#This Row],[Final_Price(Rs.) _]]-ecommerce_dataset_updated[[#This Row],['[Final_Price(Rs.)']]]</f>
        <v>0</v>
      </c>
      <c r="U3100" s="6" t="b">
        <f xml:space="preserve"> AND(ecommerce_dataset_updated[[#This Row],[Final_Price(Rs.) _]]=ecommerce_dataset_updated[[#This Row],['[Final_Price(Rs.)']]])</f>
        <v>1</v>
      </c>
      <c r="V3100" s="5"/>
    </row>
    <row r="3101" spans="1:22">
      <c r="A3101" t="s">
        <v>12006</v>
      </c>
      <c r="B3101" t="s">
        <v>12007</v>
      </c>
      <c r="C3101" t="s">
        <v>114</v>
      </c>
      <c r="D3101" s="9" t="s">
        <v>5003</v>
      </c>
      <c r="E3101" s="8">
        <f>ecommerce_dataset_updated[[#This Row],[Price (Rs.)]]+0</f>
        <v>378.63</v>
      </c>
      <c r="F3101" s="6" t="s">
        <v>20</v>
      </c>
      <c r="G3101" s="7">
        <f>ecommerce_dataset_updated[[#This Row],[Discount (%)]]+0</f>
        <v>20</v>
      </c>
      <c r="H3101" s="6" t="s">
        <v>12008</v>
      </c>
      <c r="I3101" s="6">
        <f>ecommerce_dataset_updated[[#This Row],['[Price (Rs.)']]]*ecommerce_dataset_updated[[#This Row],['[Discount (%)']]]/100</f>
        <v>75.725999999999999</v>
      </c>
      <c r="J3101" s="6">
        <f>ecommerce_dataset_updated[[#This Row],[Final_Price(Rs.)]]+0</f>
        <v>302.89999999999998</v>
      </c>
      <c r="K3101" s="6">
        <f xml:space="preserve"> ecommerce_dataset_updated[[#This Row],['[Price (Rs.)']]]-ecommerce_dataset_updated[[#This Row],[Discount Amount _]]</f>
        <v>302.904</v>
      </c>
      <c r="L3101" t="s">
        <v>28</v>
      </c>
      <c r="M3101" t="s">
        <v>2428</v>
      </c>
      <c r="N3101" s="4" t="s">
        <v>14052</v>
      </c>
      <c r="O3101" s="4" t="s">
        <v>14057</v>
      </c>
      <c r="P3101" s="4" t="s">
        <v>14079</v>
      </c>
      <c r="Q3101" s="5">
        <f>DATE(ecommerce_dataset_updated[[#This Row],[YYYY]],ecommerce_dataset_updated[[#This Row],[MM]],ecommerce_dataset_updated[[#This Row],[DD]])</f>
        <v>45352</v>
      </c>
      <c r="R3101" s="6" t="str">
        <f>TEXT(ecommerce_dataset_updated[[#This Row],['[Purchase_Date']]], "mmm")</f>
        <v>Mar</v>
      </c>
      <c r="S3101" s="6" t="str">
        <f>TEXT(ecommerce_dataset_updated[[#This Row],['[Purchase_Date']]], "ddd")</f>
        <v>Fri</v>
      </c>
      <c r="T3101" s="6">
        <f>ecommerce_dataset_updated[[#This Row],[Final_Price(Rs.) _]]-ecommerce_dataset_updated[[#This Row],['[Final_Price(Rs.)']]]</f>
        <v>4.0000000000190994E-3</v>
      </c>
      <c r="U3101" s="6" t="b">
        <f xml:space="preserve"> AND(ecommerce_dataset_updated[[#This Row],[Final_Price(Rs.) _]]=ecommerce_dataset_updated[[#This Row],['[Final_Price(Rs.)']]])</f>
        <v>0</v>
      </c>
      <c r="V3101" s="5"/>
    </row>
    <row r="3102" spans="1:22">
      <c r="A3102" t="s">
        <v>12009</v>
      </c>
      <c r="B3102" t="s">
        <v>12010</v>
      </c>
      <c r="C3102" t="s">
        <v>18</v>
      </c>
      <c r="D3102" s="9" t="s">
        <v>12011</v>
      </c>
      <c r="E3102" s="8">
        <f>ecommerce_dataset_updated[[#This Row],[Price (Rs.)]]+0</f>
        <v>172.74</v>
      </c>
      <c r="F3102" s="6" t="s">
        <v>12</v>
      </c>
      <c r="G3102" s="7">
        <f>ecommerce_dataset_updated[[#This Row],[Discount (%)]]+0</f>
        <v>15</v>
      </c>
      <c r="H3102" s="6" t="s">
        <v>12012</v>
      </c>
      <c r="I3102" s="6">
        <f>ecommerce_dataset_updated[[#This Row],['[Price (Rs.)']]]*ecommerce_dataset_updated[[#This Row],['[Discount (%)']]]/100</f>
        <v>25.911000000000005</v>
      </c>
      <c r="J3102" s="6">
        <f>ecommerce_dataset_updated[[#This Row],[Final_Price(Rs.)]]+0</f>
        <v>146.83000000000001</v>
      </c>
      <c r="K3102" s="6">
        <f xml:space="preserve"> ecommerce_dataset_updated[[#This Row],['[Price (Rs.)']]]-ecommerce_dataset_updated[[#This Row],[Discount Amount _]]</f>
        <v>146.82900000000001</v>
      </c>
      <c r="L3102" t="s">
        <v>14</v>
      </c>
      <c r="M3102" t="s">
        <v>1177</v>
      </c>
      <c r="N3102" s="4" t="s">
        <v>14066</v>
      </c>
      <c r="O3102" s="4" t="s">
        <v>14059</v>
      </c>
      <c r="P3102" s="4" t="s">
        <v>14079</v>
      </c>
      <c r="Q3102" s="5">
        <f>DATE(ecommerce_dataset_updated[[#This Row],[YYYY]],ecommerce_dataset_updated[[#This Row],[MM]],ecommerce_dataset_updated[[#This Row],[DD]])</f>
        <v>45431</v>
      </c>
      <c r="R3102" s="6" t="str">
        <f>TEXT(ecommerce_dataset_updated[[#This Row],['[Purchase_Date']]], "mmm")</f>
        <v>May</v>
      </c>
      <c r="S3102" s="6" t="str">
        <f>TEXT(ecommerce_dataset_updated[[#This Row],['[Purchase_Date']]], "ddd")</f>
        <v>Sun</v>
      </c>
      <c r="T3102" s="6">
        <f>ecommerce_dataset_updated[[#This Row],[Final_Price(Rs.) _]]-ecommerce_dataset_updated[[#This Row],['[Final_Price(Rs.)']]]</f>
        <v>-1.0000000000047748E-3</v>
      </c>
      <c r="U3102" s="6" t="b">
        <f xml:space="preserve"> AND(ecommerce_dataset_updated[[#This Row],[Final_Price(Rs.) _]]=ecommerce_dataset_updated[[#This Row],['[Final_Price(Rs.)']]])</f>
        <v>0</v>
      </c>
      <c r="V3102" s="5"/>
    </row>
    <row r="3103" spans="1:22">
      <c r="A3103" t="s">
        <v>12013</v>
      </c>
      <c r="B3103" t="s">
        <v>12014</v>
      </c>
      <c r="C3103" t="s">
        <v>32</v>
      </c>
      <c r="D3103" s="9" t="s">
        <v>12015</v>
      </c>
      <c r="E3103" s="8">
        <f>ecommerce_dataset_updated[[#This Row],[Price (Rs.)]]+0</f>
        <v>17.079999999999998</v>
      </c>
      <c r="F3103" s="6" t="s">
        <v>154</v>
      </c>
      <c r="G3103" s="7">
        <f>ecommerce_dataset_updated[[#This Row],[Discount (%)]]+0</f>
        <v>30</v>
      </c>
      <c r="H3103" s="6" t="s">
        <v>12016</v>
      </c>
      <c r="I3103" s="6">
        <f>ecommerce_dataset_updated[[#This Row],['[Price (Rs.)']]]*ecommerce_dataset_updated[[#This Row],['[Discount (%)']]]/100</f>
        <v>5.1239999999999997</v>
      </c>
      <c r="J3103" s="6">
        <f>ecommerce_dataset_updated[[#This Row],[Final_Price(Rs.)]]+0</f>
        <v>11.96</v>
      </c>
      <c r="K3103" s="6">
        <f xml:space="preserve"> ecommerce_dataset_updated[[#This Row],['[Price (Rs.)']]]-ecommerce_dataset_updated[[#This Row],[Discount Amount _]]</f>
        <v>11.956</v>
      </c>
      <c r="L3103" t="s">
        <v>120</v>
      </c>
      <c r="M3103" t="s">
        <v>1131</v>
      </c>
      <c r="N3103" s="4" t="s">
        <v>12</v>
      </c>
      <c r="O3103" s="4" t="s">
        <v>14059</v>
      </c>
      <c r="P3103" s="4" t="s">
        <v>14079</v>
      </c>
      <c r="Q3103" s="5">
        <f>DATE(ecommerce_dataset_updated[[#This Row],[YYYY]],ecommerce_dataset_updated[[#This Row],[MM]],ecommerce_dataset_updated[[#This Row],[DD]])</f>
        <v>45427</v>
      </c>
      <c r="R3103" s="6" t="str">
        <f>TEXT(ecommerce_dataset_updated[[#This Row],['[Purchase_Date']]], "mmm")</f>
        <v>May</v>
      </c>
      <c r="S3103" s="6" t="str">
        <f>TEXT(ecommerce_dataset_updated[[#This Row],['[Purchase_Date']]], "ddd")</f>
        <v>Wed</v>
      </c>
      <c r="T3103" s="6">
        <f>ecommerce_dataset_updated[[#This Row],[Final_Price(Rs.) _]]-ecommerce_dataset_updated[[#This Row],['[Final_Price(Rs.)']]]</f>
        <v>-4.0000000000013358E-3</v>
      </c>
      <c r="U3103" s="6" t="b">
        <f xml:space="preserve"> AND(ecommerce_dataset_updated[[#This Row],[Final_Price(Rs.) _]]=ecommerce_dataset_updated[[#This Row],['[Final_Price(Rs.)']]])</f>
        <v>0</v>
      </c>
      <c r="V3103" s="5"/>
    </row>
    <row r="3104" spans="1:22">
      <c r="A3104" t="s">
        <v>12017</v>
      </c>
      <c r="B3104" t="s">
        <v>12018</v>
      </c>
      <c r="C3104" t="s">
        <v>10</v>
      </c>
      <c r="D3104" s="9" t="s">
        <v>12019</v>
      </c>
      <c r="E3104" s="8">
        <f>ecommerce_dataset_updated[[#This Row],[Price (Rs.)]]+0</f>
        <v>338.44</v>
      </c>
      <c r="F3104" s="6" t="s">
        <v>75</v>
      </c>
      <c r="G3104" s="7">
        <f>ecommerce_dataset_updated[[#This Row],[Discount (%)]]+0</f>
        <v>10</v>
      </c>
      <c r="H3104" s="6" t="s">
        <v>12020</v>
      </c>
      <c r="I3104" s="6">
        <f>ecommerce_dataset_updated[[#This Row],['[Price (Rs.)']]]*ecommerce_dataset_updated[[#This Row],['[Discount (%)']]]/100</f>
        <v>33.844000000000001</v>
      </c>
      <c r="J3104" s="6">
        <f>ecommerce_dataset_updated[[#This Row],[Final_Price(Rs.)]]+0</f>
        <v>304.60000000000002</v>
      </c>
      <c r="K3104" s="6">
        <f xml:space="preserve"> ecommerce_dataset_updated[[#This Row],['[Price (Rs.)']]]-ecommerce_dataset_updated[[#This Row],[Discount Amount _]]</f>
        <v>304.596</v>
      </c>
      <c r="L3104" t="s">
        <v>120</v>
      </c>
      <c r="M3104" t="s">
        <v>2390</v>
      </c>
      <c r="N3104" s="4" t="s">
        <v>14050</v>
      </c>
      <c r="O3104" s="4" t="s">
        <v>14050</v>
      </c>
      <c r="P3104" s="4" t="s">
        <v>14079</v>
      </c>
      <c r="Q3104" s="5">
        <f>DATE(ecommerce_dataset_updated[[#This Row],[YYYY]],ecommerce_dataset_updated[[#This Row],[MM]],ecommerce_dataset_updated[[#This Row],[DD]])</f>
        <v>45544</v>
      </c>
      <c r="R3104" s="6" t="str">
        <f>TEXT(ecommerce_dataset_updated[[#This Row],['[Purchase_Date']]], "mmm")</f>
        <v>Sep</v>
      </c>
      <c r="S3104" s="6" t="str">
        <f>TEXT(ecommerce_dataset_updated[[#This Row],['[Purchase_Date']]], "ddd")</f>
        <v>Mon</v>
      </c>
      <c r="T3104" s="6">
        <f>ecommerce_dataset_updated[[#This Row],[Final_Price(Rs.) _]]-ecommerce_dataset_updated[[#This Row],['[Final_Price(Rs.)']]]</f>
        <v>-4.0000000000190994E-3</v>
      </c>
      <c r="U3104" s="6" t="b">
        <f xml:space="preserve"> AND(ecommerce_dataset_updated[[#This Row],[Final_Price(Rs.) _]]=ecommerce_dataset_updated[[#This Row],['[Final_Price(Rs.)']]])</f>
        <v>0</v>
      </c>
      <c r="V3104" s="5"/>
    </row>
    <row r="3105" spans="1:22">
      <c r="A3105" t="s">
        <v>12021</v>
      </c>
      <c r="B3105" t="s">
        <v>12022</v>
      </c>
      <c r="C3105" t="s">
        <v>18</v>
      </c>
      <c r="D3105" s="9" t="s">
        <v>12023</v>
      </c>
      <c r="E3105" s="8">
        <f>ecommerce_dataset_updated[[#This Row],[Price (Rs.)]]+0</f>
        <v>148.97999999999999</v>
      </c>
      <c r="F3105" s="6" t="s">
        <v>47</v>
      </c>
      <c r="G3105" s="7">
        <f>ecommerce_dataset_updated[[#This Row],[Discount (%)]]+0</f>
        <v>50</v>
      </c>
      <c r="H3105" s="6" t="s">
        <v>12024</v>
      </c>
      <c r="I3105" s="6">
        <f>ecommerce_dataset_updated[[#This Row],['[Price (Rs.)']]]*ecommerce_dataset_updated[[#This Row],['[Discount (%)']]]/100</f>
        <v>74.489999999999995</v>
      </c>
      <c r="J3105" s="6">
        <f>ecommerce_dataset_updated[[#This Row],[Final_Price(Rs.)]]+0</f>
        <v>74.489999999999995</v>
      </c>
      <c r="K3105" s="6">
        <f xml:space="preserve"> ecommerce_dataset_updated[[#This Row],['[Price (Rs.)']]]-ecommerce_dataset_updated[[#This Row],[Discount Amount _]]</f>
        <v>74.489999999999995</v>
      </c>
      <c r="L3105" t="s">
        <v>120</v>
      </c>
      <c r="M3105" t="s">
        <v>1761</v>
      </c>
      <c r="N3105" s="4" t="s">
        <v>14069</v>
      </c>
      <c r="O3105" s="4" t="s">
        <v>14059</v>
      </c>
      <c r="P3105" s="4" t="s">
        <v>14079</v>
      </c>
      <c r="Q3105" s="5">
        <f>DATE(ecommerce_dataset_updated[[#This Row],[YYYY]],ecommerce_dataset_updated[[#This Row],[MM]],ecommerce_dataset_updated[[#This Row],[DD]])</f>
        <v>45434</v>
      </c>
      <c r="R3105" s="6" t="str">
        <f>TEXT(ecommerce_dataset_updated[[#This Row],['[Purchase_Date']]], "mmm")</f>
        <v>May</v>
      </c>
      <c r="S3105" s="6" t="str">
        <f>TEXT(ecommerce_dataset_updated[[#This Row],['[Purchase_Date']]], "ddd")</f>
        <v>Wed</v>
      </c>
      <c r="T3105" s="6">
        <f>ecommerce_dataset_updated[[#This Row],[Final_Price(Rs.) _]]-ecommerce_dataset_updated[[#This Row],['[Final_Price(Rs.)']]]</f>
        <v>0</v>
      </c>
      <c r="U3105" s="6" t="b">
        <f xml:space="preserve"> AND(ecommerce_dataset_updated[[#This Row],[Final_Price(Rs.) _]]=ecommerce_dataset_updated[[#This Row],['[Final_Price(Rs.)']]])</f>
        <v>1</v>
      </c>
      <c r="V3105" s="5"/>
    </row>
    <row r="3106" spans="1:22">
      <c r="A3106" t="s">
        <v>12025</v>
      </c>
      <c r="B3106" t="s">
        <v>12026</v>
      </c>
      <c r="C3106" t="s">
        <v>68</v>
      </c>
      <c r="D3106" s="9" t="s">
        <v>12027</v>
      </c>
      <c r="E3106" s="8">
        <f>ecommerce_dataset_updated[[#This Row],[Price (Rs.)]]+0</f>
        <v>346.17</v>
      </c>
      <c r="F3106" s="6" t="s">
        <v>154</v>
      </c>
      <c r="G3106" s="7">
        <f>ecommerce_dataset_updated[[#This Row],[Discount (%)]]+0</f>
        <v>30</v>
      </c>
      <c r="H3106" s="6" t="s">
        <v>9916</v>
      </c>
      <c r="I3106" s="6">
        <f>ecommerce_dataset_updated[[#This Row],['[Price (Rs.)']]]*ecommerce_dataset_updated[[#This Row],['[Discount (%)']]]/100</f>
        <v>103.851</v>
      </c>
      <c r="J3106" s="6">
        <f>ecommerce_dataset_updated[[#This Row],[Final_Price(Rs.)]]+0</f>
        <v>242.32</v>
      </c>
      <c r="K3106" s="6">
        <f xml:space="preserve"> ecommerce_dataset_updated[[#This Row],['[Price (Rs.)']]]-ecommerce_dataset_updated[[#This Row],[Discount Amount _]]</f>
        <v>242.31900000000002</v>
      </c>
      <c r="L3106" t="s">
        <v>77</v>
      </c>
      <c r="M3106" t="s">
        <v>4693</v>
      </c>
      <c r="N3106" s="4" t="s">
        <v>154</v>
      </c>
      <c r="O3106" s="4" t="s">
        <v>14052</v>
      </c>
      <c r="P3106" s="4" t="s">
        <v>14079</v>
      </c>
      <c r="Q3106" s="5">
        <f>DATE(ecommerce_dataset_updated[[#This Row],[YYYY]],ecommerce_dataset_updated[[#This Row],[MM]],ecommerce_dataset_updated[[#This Row],[DD]])</f>
        <v>45321</v>
      </c>
      <c r="R3106" s="6" t="str">
        <f>TEXT(ecommerce_dataset_updated[[#This Row],['[Purchase_Date']]], "mmm")</f>
        <v>Jan</v>
      </c>
      <c r="S3106" s="6" t="str">
        <f>TEXT(ecommerce_dataset_updated[[#This Row],['[Purchase_Date']]], "ddd")</f>
        <v>Tue</v>
      </c>
      <c r="T3106" s="6">
        <f>ecommerce_dataset_updated[[#This Row],[Final_Price(Rs.) _]]-ecommerce_dataset_updated[[#This Row],['[Final_Price(Rs.)']]]</f>
        <v>-9.9999999997635314E-4</v>
      </c>
      <c r="U3106" s="6" t="b">
        <f xml:space="preserve"> AND(ecommerce_dataset_updated[[#This Row],[Final_Price(Rs.) _]]=ecommerce_dataset_updated[[#This Row],['[Final_Price(Rs.)']]])</f>
        <v>0</v>
      </c>
      <c r="V3106" s="5"/>
    </row>
    <row r="3107" spans="1:22">
      <c r="A3107" t="s">
        <v>12028</v>
      </c>
      <c r="B3107" t="s">
        <v>12029</v>
      </c>
      <c r="C3107" t="s">
        <v>10</v>
      </c>
      <c r="D3107" s="9" t="s">
        <v>12030</v>
      </c>
      <c r="E3107" s="8">
        <f>ecommerce_dataset_updated[[#This Row],[Price (Rs.)]]+0</f>
        <v>135.91</v>
      </c>
      <c r="F3107" s="6" t="s">
        <v>53</v>
      </c>
      <c r="G3107" s="7">
        <f>ecommerce_dataset_updated[[#This Row],[Discount (%)]]+0</f>
        <v>5</v>
      </c>
      <c r="H3107" s="6" t="s">
        <v>12031</v>
      </c>
      <c r="I3107" s="6">
        <f>ecommerce_dataset_updated[[#This Row],['[Price (Rs.)']]]*ecommerce_dataset_updated[[#This Row],['[Discount (%)']]]/100</f>
        <v>6.7954999999999997</v>
      </c>
      <c r="J3107" s="6">
        <f>ecommerce_dataset_updated[[#This Row],[Final_Price(Rs.)]]+0</f>
        <v>129.11000000000001</v>
      </c>
      <c r="K3107" s="6">
        <f xml:space="preserve"> ecommerce_dataset_updated[[#This Row],['[Price (Rs.)']]]-ecommerce_dataset_updated[[#This Row],[Discount Amount _]]</f>
        <v>129.11449999999999</v>
      </c>
      <c r="L3107" t="s">
        <v>28</v>
      </c>
      <c r="M3107" t="s">
        <v>627</v>
      </c>
      <c r="N3107" s="4" t="s">
        <v>14048</v>
      </c>
      <c r="O3107" s="4" t="s">
        <v>14062</v>
      </c>
      <c r="P3107" s="4" t="s">
        <v>14079</v>
      </c>
      <c r="Q3107" s="5">
        <f>DATE(ecommerce_dataset_updated[[#This Row],[YYYY]],ecommerce_dataset_updated[[#This Row],[MM]],ecommerce_dataset_updated[[#This Row],[DD]])</f>
        <v>45455</v>
      </c>
      <c r="R3107" s="6" t="str">
        <f>TEXT(ecommerce_dataset_updated[[#This Row],['[Purchase_Date']]], "mmm")</f>
        <v>Jun</v>
      </c>
      <c r="S3107" s="6" t="str">
        <f>TEXT(ecommerce_dataset_updated[[#This Row],['[Purchase_Date']]], "ddd")</f>
        <v>Wed</v>
      </c>
      <c r="T3107" s="6">
        <f>ecommerce_dataset_updated[[#This Row],[Final_Price(Rs.) _]]-ecommerce_dataset_updated[[#This Row],['[Final_Price(Rs.)']]]</f>
        <v>4.4999999999788542E-3</v>
      </c>
      <c r="U3107" s="6" t="b">
        <f xml:space="preserve"> AND(ecommerce_dataset_updated[[#This Row],[Final_Price(Rs.) _]]=ecommerce_dataset_updated[[#This Row],['[Final_Price(Rs.)']]])</f>
        <v>0</v>
      </c>
      <c r="V3107" s="5"/>
    </row>
    <row r="3108" spans="1:22">
      <c r="A3108" t="s">
        <v>12032</v>
      </c>
      <c r="B3108" t="s">
        <v>12033</v>
      </c>
      <c r="C3108" t="s">
        <v>32</v>
      </c>
      <c r="D3108" s="9" t="s">
        <v>12034</v>
      </c>
      <c r="E3108" s="8">
        <f>ecommerce_dataset_updated[[#This Row],[Price (Rs.)]]+0</f>
        <v>341.06</v>
      </c>
      <c r="F3108" s="6" t="s">
        <v>75</v>
      </c>
      <c r="G3108" s="7">
        <f>ecommerce_dataset_updated[[#This Row],[Discount (%)]]+0</f>
        <v>10</v>
      </c>
      <c r="H3108" s="6" t="s">
        <v>12035</v>
      </c>
      <c r="I3108" s="6">
        <f>ecommerce_dataset_updated[[#This Row],['[Price (Rs.)']]]*ecommerce_dataset_updated[[#This Row],['[Discount (%)']]]/100</f>
        <v>34.106000000000002</v>
      </c>
      <c r="J3108" s="6">
        <f>ecommerce_dataset_updated[[#This Row],[Final_Price(Rs.)]]+0</f>
        <v>306.95</v>
      </c>
      <c r="K3108" s="6">
        <f xml:space="preserve"> ecommerce_dataset_updated[[#This Row],['[Price (Rs.)']]]-ecommerce_dataset_updated[[#This Row],[Discount Amount _]]</f>
        <v>306.95400000000001</v>
      </c>
      <c r="L3108" t="s">
        <v>77</v>
      </c>
      <c r="M3108" t="s">
        <v>3823</v>
      </c>
      <c r="N3108" s="4" t="s">
        <v>14055</v>
      </c>
      <c r="O3108" s="4" t="s">
        <v>14053</v>
      </c>
      <c r="P3108" s="4" t="s">
        <v>14079</v>
      </c>
      <c r="Q3108" s="5">
        <f>DATE(ecommerce_dataset_updated[[#This Row],[YYYY]],ecommerce_dataset_updated[[#This Row],[MM]],ecommerce_dataset_updated[[#This Row],[DD]])</f>
        <v>45390</v>
      </c>
      <c r="R3108" s="6" t="str">
        <f>TEXT(ecommerce_dataset_updated[[#This Row],['[Purchase_Date']]], "mmm")</f>
        <v>Apr</v>
      </c>
      <c r="S3108" s="6" t="str">
        <f>TEXT(ecommerce_dataset_updated[[#This Row],['[Purchase_Date']]], "ddd")</f>
        <v>Mon</v>
      </c>
      <c r="T3108" s="6">
        <f>ecommerce_dataset_updated[[#This Row],[Final_Price(Rs.) _]]-ecommerce_dataset_updated[[#This Row],['[Final_Price(Rs.)']]]</f>
        <v>4.0000000000190994E-3</v>
      </c>
      <c r="U3108" s="6" t="b">
        <f xml:space="preserve"> AND(ecommerce_dataset_updated[[#This Row],[Final_Price(Rs.) _]]=ecommerce_dataset_updated[[#This Row],['[Final_Price(Rs.)']]])</f>
        <v>0</v>
      </c>
      <c r="V3108" s="5"/>
    </row>
    <row r="3109" spans="1:22">
      <c r="A3109" t="s">
        <v>12036</v>
      </c>
      <c r="B3109" t="s">
        <v>12037</v>
      </c>
      <c r="C3109" t="s">
        <v>18</v>
      </c>
      <c r="D3109" s="9" t="s">
        <v>12038</v>
      </c>
      <c r="E3109" s="8">
        <f>ecommerce_dataset_updated[[#This Row],[Price (Rs.)]]+0</f>
        <v>416.7</v>
      </c>
      <c r="F3109" s="6" t="s">
        <v>107</v>
      </c>
      <c r="G3109" s="7">
        <f>ecommerce_dataset_updated[[#This Row],[Discount (%)]]+0</f>
        <v>0</v>
      </c>
      <c r="H3109" s="6" t="s">
        <v>12038</v>
      </c>
      <c r="I3109" s="6">
        <f>ecommerce_dataset_updated[[#This Row],['[Price (Rs.)']]]*ecommerce_dataset_updated[[#This Row],['[Discount (%)']]]/100</f>
        <v>0</v>
      </c>
      <c r="J3109" s="6">
        <f>ecommerce_dataset_updated[[#This Row],[Final_Price(Rs.)]]+0</f>
        <v>416.7</v>
      </c>
      <c r="K3109" s="6">
        <f xml:space="preserve"> ecommerce_dataset_updated[[#This Row],['[Price (Rs.)']]]-ecommerce_dataset_updated[[#This Row],[Discount Amount _]]</f>
        <v>416.7</v>
      </c>
      <c r="L3109" t="s">
        <v>28</v>
      </c>
      <c r="M3109" t="s">
        <v>1800</v>
      </c>
      <c r="N3109" s="4" t="s">
        <v>14070</v>
      </c>
      <c r="O3109" s="4" t="s">
        <v>14053</v>
      </c>
      <c r="P3109" s="4" t="s">
        <v>14079</v>
      </c>
      <c r="Q3109" s="5">
        <f>DATE(ecommerce_dataset_updated[[#This Row],[YYYY]],ecommerce_dataset_updated[[#This Row],[MM]],ecommerce_dataset_updated[[#This Row],[DD]])</f>
        <v>45400</v>
      </c>
      <c r="R3109" s="6" t="str">
        <f>TEXT(ecommerce_dataset_updated[[#This Row],['[Purchase_Date']]], "mmm")</f>
        <v>Apr</v>
      </c>
      <c r="S3109" s="6" t="str">
        <f>TEXT(ecommerce_dataset_updated[[#This Row],['[Purchase_Date']]], "ddd")</f>
        <v>Thu</v>
      </c>
      <c r="T3109" s="6">
        <f>ecommerce_dataset_updated[[#This Row],[Final_Price(Rs.) _]]-ecommerce_dataset_updated[[#This Row],['[Final_Price(Rs.)']]]</f>
        <v>0</v>
      </c>
      <c r="U3109" s="6" t="b">
        <f xml:space="preserve"> AND(ecommerce_dataset_updated[[#This Row],[Final_Price(Rs.) _]]=ecommerce_dataset_updated[[#This Row],['[Final_Price(Rs.)']]])</f>
        <v>1</v>
      </c>
      <c r="V3109" s="5"/>
    </row>
    <row r="3110" spans="1:22">
      <c r="A3110" t="s">
        <v>12039</v>
      </c>
      <c r="B3110" t="s">
        <v>12040</v>
      </c>
      <c r="C3110" t="s">
        <v>45</v>
      </c>
      <c r="D3110" s="9" t="s">
        <v>12041</v>
      </c>
      <c r="E3110" s="8">
        <f>ecommerce_dataset_updated[[#This Row],[Price (Rs.)]]+0</f>
        <v>97.95</v>
      </c>
      <c r="F3110" s="6" t="s">
        <v>26</v>
      </c>
      <c r="G3110" s="7">
        <f>ecommerce_dataset_updated[[#This Row],[Discount (%)]]+0</f>
        <v>25</v>
      </c>
      <c r="H3110" s="6" t="s">
        <v>12042</v>
      </c>
      <c r="I3110" s="6">
        <f>ecommerce_dataset_updated[[#This Row],['[Price (Rs.)']]]*ecommerce_dataset_updated[[#This Row],['[Discount (%)']]]/100</f>
        <v>24.487500000000001</v>
      </c>
      <c r="J3110" s="6">
        <f>ecommerce_dataset_updated[[#This Row],[Final_Price(Rs.)]]+0</f>
        <v>73.459999999999994</v>
      </c>
      <c r="K3110" s="6">
        <f xml:space="preserve"> ecommerce_dataset_updated[[#This Row],['[Price (Rs.)']]]-ecommerce_dataset_updated[[#This Row],[Discount Amount _]]</f>
        <v>73.462500000000006</v>
      </c>
      <c r="L3110" t="s">
        <v>35</v>
      </c>
      <c r="M3110" t="s">
        <v>583</v>
      </c>
      <c r="N3110" s="4" t="s">
        <v>26</v>
      </c>
      <c r="O3110" s="4" t="s">
        <v>14059</v>
      </c>
      <c r="P3110" s="4" t="s">
        <v>14079</v>
      </c>
      <c r="Q3110" s="5">
        <f>DATE(ecommerce_dataset_updated[[#This Row],[YYYY]],ecommerce_dataset_updated[[#This Row],[MM]],ecommerce_dataset_updated[[#This Row],[DD]])</f>
        <v>45437</v>
      </c>
      <c r="R3110" s="6" t="str">
        <f>TEXT(ecommerce_dataset_updated[[#This Row],['[Purchase_Date']]], "mmm")</f>
        <v>May</v>
      </c>
      <c r="S3110" s="6" t="str">
        <f>TEXT(ecommerce_dataset_updated[[#This Row],['[Purchase_Date']]], "ddd")</f>
        <v>Sat</v>
      </c>
      <c r="T3110" s="6">
        <f>ecommerce_dataset_updated[[#This Row],[Final_Price(Rs.) _]]-ecommerce_dataset_updated[[#This Row],['[Final_Price(Rs.)']]]</f>
        <v>2.5000000000119371E-3</v>
      </c>
      <c r="U3110" s="6" t="b">
        <f xml:space="preserve"> AND(ecommerce_dataset_updated[[#This Row],[Final_Price(Rs.) _]]=ecommerce_dataset_updated[[#This Row],['[Final_Price(Rs.)']]])</f>
        <v>0</v>
      </c>
      <c r="V3110" s="5"/>
    </row>
    <row r="3111" spans="1:22">
      <c r="A3111" t="s">
        <v>12043</v>
      </c>
      <c r="B3111" t="s">
        <v>12044</v>
      </c>
      <c r="C3111" t="s">
        <v>10</v>
      </c>
      <c r="D3111" s="9" t="s">
        <v>12045</v>
      </c>
      <c r="E3111" s="8">
        <f>ecommerce_dataset_updated[[#This Row],[Price (Rs.)]]+0</f>
        <v>118.21</v>
      </c>
      <c r="F3111" s="6" t="s">
        <v>154</v>
      </c>
      <c r="G3111" s="7">
        <f>ecommerce_dataset_updated[[#This Row],[Discount (%)]]+0</f>
        <v>30</v>
      </c>
      <c r="H3111" s="6" t="s">
        <v>12046</v>
      </c>
      <c r="I3111" s="6">
        <f>ecommerce_dataset_updated[[#This Row],['[Price (Rs.)']]]*ecommerce_dataset_updated[[#This Row],['[Discount (%)']]]/100</f>
        <v>35.462999999999994</v>
      </c>
      <c r="J3111" s="6">
        <f>ecommerce_dataset_updated[[#This Row],[Final_Price(Rs.)]]+0</f>
        <v>82.75</v>
      </c>
      <c r="K3111" s="6">
        <f xml:space="preserve"> ecommerce_dataset_updated[[#This Row],['[Price (Rs.)']]]-ecommerce_dataset_updated[[#This Row],[Discount Amount _]]</f>
        <v>82.747</v>
      </c>
      <c r="L3111" t="s">
        <v>28</v>
      </c>
      <c r="M3111" t="s">
        <v>1274</v>
      </c>
      <c r="N3111" s="4" t="s">
        <v>14067</v>
      </c>
      <c r="O3111" s="4" t="s">
        <v>14051</v>
      </c>
      <c r="P3111" s="4" t="s">
        <v>14079</v>
      </c>
      <c r="Q3111" s="5">
        <f>DATE(ecommerce_dataset_updated[[#This Row],[YYYY]],ecommerce_dataset_updated[[#This Row],[MM]],ecommerce_dataset_updated[[#This Row],[DD]])</f>
        <v>45329</v>
      </c>
      <c r="R3111" s="6" t="str">
        <f>TEXT(ecommerce_dataset_updated[[#This Row],['[Purchase_Date']]], "mmm")</f>
        <v>Feb</v>
      </c>
      <c r="S3111" s="6" t="str">
        <f>TEXT(ecommerce_dataset_updated[[#This Row],['[Purchase_Date']]], "ddd")</f>
        <v>Wed</v>
      </c>
      <c r="T3111" s="6">
        <f>ecommerce_dataset_updated[[#This Row],[Final_Price(Rs.) _]]-ecommerce_dataset_updated[[#This Row],['[Final_Price(Rs.)']]]</f>
        <v>-3.0000000000001137E-3</v>
      </c>
      <c r="U3111" s="6" t="b">
        <f xml:space="preserve"> AND(ecommerce_dataset_updated[[#This Row],[Final_Price(Rs.) _]]=ecommerce_dataset_updated[[#This Row],['[Final_Price(Rs.)']]])</f>
        <v>0</v>
      </c>
      <c r="V3111" s="5"/>
    </row>
    <row r="3112" spans="1:22">
      <c r="A3112" t="s">
        <v>12047</v>
      </c>
      <c r="B3112" t="s">
        <v>12048</v>
      </c>
      <c r="C3112" t="s">
        <v>45</v>
      </c>
      <c r="D3112" s="9" t="s">
        <v>12049</v>
      </c>
      <c r="E3112" s="8">
        <f>ecommerce_dataset_updated[[#This Row],[Price (Rs.)]]+0</f>
        <v>255.92</v>
      </c>
      <c r="F3112" s="6" t="s">
        <v>75</v>
      </c>
      <c r="G3112" s="7">
        <f>ecommerce_dataset_updated[[#This Row],[Discount (%)]]+0</f>
        <v>10</v>
      </c>
      <c r="H3112" s="6" t="s">
        <v>12050</v>
      </c>
      <c r="I3112" s="6">
        <f>ecommerce_dataset_updated[[#This Row],['[Price (Rs.)']]]*ecommerce_dataset_updated[[#This Row],['[Discount (%)']]]/100</f>
        <v>25.591999999999999</v>
      </c>
      <c r="J3112" s="6">
        <f>ecommerce_dataset_updated[[#This Row],[Final_Price(Rs.)]]+0</f>
        <v>230.33</v>
      </c>
      <c r="K3112" s="6">
        <f xml:space="preserve"> ecommerce_dataset_updated[[#This Row],['[Price (Rs.)']]]-ecommerce_dataset_updated[[#This Row],[Discount Amount _]]</f>
        <v>230.32799999999997</v>
      </c>
      <c r="L3112" t="s">
        <v>120</v>
      </c>
      <c r="M3112" t="s">
        <v>774</v>
      </c>
      <c r="N3112" s="4" t="s">
        <v>14070</v>
      </c>
      <c r="O3112" s="4" t="s">
        <v>14055</v>
      </c>
      <c r="P3112" s="4" t="s">
        <v>14079</v>
      </c>
      <c r="Q3112" s="5">
        <f>DATE(ecommerce_dataset_updated[[#This Row],[YYYY]],ecommerce_dataset_updated[[#This Row],[MM]],ecommerce_dataset_updated[[#This Row],[DD]])</f>
        <v>45522</v>
      </c>
      <c r="R3112" s="6" t="str">
        <f>TEXT(ecommerce_dataset_updated[[#This Row],['[Purchase_Date']]], "mmm")</f>
        <v>Aug</v>
      </c>
      <c r="S3112" s="6" t="str">
        <f>TEXT(ecommerce_dataset_updated[[#This Row],['[Purchase_Date']]], "ddd")</f>
        <v>Sun</v>
      </c>
      <c r="T3112" s="6">
        <f>ecommerce_dataset_updated[[#This Row],[Final_Price(Rs.) _]]-ecommerce_dataset_updated[[#This Row],['[Final_Price(Rs.)']]]</f>
        <v>-2.0000000000379714E-3</v>
      </c>
      <c r="U3112" s="6" t="b">
        <f xml:space="preserve"> AND(ecommerce_dataset_updated[[#This Row],[Final_Price(Rs.) _]]=ecommerce_dataset_updated[[#This Row],['[Final_Price(Rs.)']]])</f>
        <v>0</v>
      </c>
      <c r="V3112" s="5"/>
    </row>
    <row r="3113" spans="1:22">
      <c r="A3113" t="s">
        <v>12051</v>
      </c>
      <c r="B3113" t="s">
        <v>12052</v>
      </c>
      <c r="C3113" t="s">
        <v>45</v>
      </c>
      <c r="D3113" s="9" t="s">
        <v>12053</v>
      </c>
      <c r="E3113" s="8">
        <f>ecommerce_dataset_updated[[#This Row],[Price (Rs.)]]+0</f>
        <v>198.11</v>
      </c>
      <c r="F3113" s="6" t="s">
        <v>47</v>
      </c>
      <c r="G3113" s="7">
        <f>ecommerce_dataset_updated[[#This Row],[Discount (%)]]+0</f>
        <v>50</v>
      </c>
      <c r="H3113" s="6" t="s">
        <v>12054</v>
      </c>
      <c r="I3113" s="6">
        <f>ecommerce_dataset_updated[[#This Row],['[Price (Rs.)']]]*ecommerce_dataset_updated[[#This Row],['[Discount (%)']]]/100</f>
        <v>99.055000000000007</v>
      </c>
      <c r="J3113" s="6">
        <f>ecommerce_dataset_updated[[#This Row],[Final_Price(Rs.)]]+0</f>
        <v>99.06</v>
      </c>
      <c r="K3113" s="6">
        <f xml:space="preserve"> ecommerce_dataset_updated[[#This Row],['[Price (Rs.)']]]-ecommerce_dataset_updated[[#This Row],[Discount Amount _]]</f>
        <v>99.055000000000007</v>
      </c>
      <c r="L3113" t="s">
        <v>28</v>
      </c>
      <c r="M3113" t="s">
        <v>667</v>
      </c>
      <c r="N3113" s="4" t="s">
        <v>14069</v>
      </c>
      <c r="O3113" s="4" t="s">
        <v>14067</v>
      </c>
      <c r="P3113" s="4" t="s">
        <v>14079</v>
      </c>
      <c r="Q3113" s="5">
        <f>DATE(ecommerce_dataset_updated[[#This Row],[YYYY]],ecommerce_dataset_updated[[#This Row],[MM]],ecommerce_dataset_updated[[#This Row],[DD]])</f>
        <v>45495</v>
      </c>
      <c r="R3113" s="6" t="str">
        <f>TEXT(ecommerce_dataset_updated[[#This Row],['[Purchase_Date']]], "mmm")</f>
        <v>Jul</v>
      </c>
      <c r="S3113" s="6" t="str">
        <f>TEXT(ecommerce_dataset_updated[[#This Row],['[Purchase_Date']]], "ddd")</f>
        <v>Mon</v>
      </c>
      <c r="T3113" s="6">
        <f>ecommerce_dataset_updated[[#This Row],[Final_Price(Rs.) _]]-ecommerce_dataset_updated[[#This Row],['[Final_Price(Rs.)']]]</f>
        <v>-4.9999999999954525E-3</v>
      </c>
      <c r="U3113" s="6" t="b">
        <f xml:space="preserve"> AND(ecommerce_dataset_updated[[#This Row],[Final_Price(Rs.) _]]=ecommerce_dataset_updated[[#This Row],['[Final_Price(Rs.)']]])</f>
        <v>0</v>
      </c>
      <c r="V3113" s="5"/>
    </row>
    <row r="3114" spans="1:22">
      <c r="A3114" t="s">
        <v>12055</v>
      </c>
      <c r="B3114" t="s">
        <v>12056</v>
      </c>
      <c r="C3114" t="s">
        <v>32</v>
      </c>
      <c r="D3114" s="9" t="s">
        <v>12057</v>
      </c>
      <c r="E3114" s="8">
        <f>ecommerce_dataset_updated[[#This Row],[Price (Rs.)]]+0</f>
        <v>80.06</v>
      </c>
      <c r="F3114" s="6" t="s">
        <v>12</v>
      </c>
      <c r="G3114" s="7">
        <f>ecommerce_dataset_updated[[#This Row],[Discount (%)]]+0</f>
        <v>15</v>
      </c>
      <c r="H3114" s="6" t="s">
        <v>12058</v>
      </c>
      <c r="I3114" s="6">
        <f>ecommerce_dataset_updated[[#This Row],['[Price (Rs.)']]]*ecommerce_dataset_updated[[#This Row],['[Discount (%)']]]/100</f>
        <v>12.009</v>
      </c>
      <c r="J3114" s="6">
        <f>ecommerce_dataset_updated[[#This Row],[Final_Price(Rs.)]]+0</f>
        <v>68.05</v>
      </c>
      <c r="K3114" s="6">
        <f xml:space="preserve"> ecommerce_dataset_updated[[#This Row],['[Price (Rs.)']]]-ecommerce_dataset_updated[[#This Row],[Discount Amount _]]</f>
        <v>68.051000000000002</v>
      </c>
      <c r="L3114" t="s">
        <v>120</v>
      </c>
      <c r="M3114" t="s">
        <v>399</v>
      </c>
      <c r="N3114" s="4" t="s">
        <v>14063</v>
      </c>
      <c r="O3114" s="4" t="s">
        <v>75</v>
      </c>
      <c r="P3114" s="4" t="s">
        <v>14079</v>
      </c>
      <c r="Q3114" s="5">
        <f>DATE(ecommerce_dataset_updated[[#This Row],[YYYY]],ecommerce_dataset_updated[[#This Row],[MM]],ecommerce_dataset_updated[[#This Row],[DD]])</f>
        <v>45582</v>
      </c>
      <c r="R3114" s="6" t="str">
        <f>TEXT(ecommerce_dataset_updated[[#This Row],['[Purchase_Date']]], "mmm")</f>
        <v>Oct</v>
      </c>
      <c r="S3114" s="6" t="str">
        <f>TEXT(ecommerce_dataset_updated[[#This Row],['[Purchase_Date']]], "ddd")</f>
        <v>Thu</v>
      </c>
      <c r="T3114" s="6">
        <f>ecommerce_dataset_updated[[#This Row],[Final_Price(Rs.) _]]-ecommerce_dataset_updated[[#This Row],['[Final_Price(Rs.)']]]</f>
        <v>1.0000000000047748E-3</v>
      </c>
      <c r="U3114" s="6" t="b">
        <f xml:space="preserve"> AND(ecommerce_dataset_updated[[#This Row],[Final_Price(Rs.) _]]=ecommerce_dataset_updated[[#This Row],['[Final_Price(Rs.)']]])</f>
        <v>0</v>
      </c>
      <c r="V3114" s="5"/>
    </row>
    <row r="3115" spans="1:22">
      <c r="A3115" t="s">
        <v>12059</v>
      </c>
      <c r="B3115" t="s">
        <v>12060</v>
      </c>
      <c r="C3115" t="s">
        <v>10</v>
      </c>
      <c r="D3115" s="9" t="s">
        <v>102</v>
      </c>
      <c r="E3115" s="8">
        <f>ecommerce_dataset_updated[[#This Row],[Price (Rs.)]]+0</f>
        <v>108.02</v>
      </c>
      <c r="F3115" s="6" t="s">
        <v>20</v>
      </c>
      <c r="G3115" s="7">
        <f>ecommerce_dataset_updated[[#This Row],[Discount (%)]]+0</f>
        <v>20</v>
      </c>
      <c r="H3115" s="6" t="s">
        <v>5746</v>
      </c>
      <c r="I3115" s="6">
        <f>ecommerce_dataset_updated[[#This Row],['[Price (Rs.)']]]*ecommerce_dataset_updated[[#This Row],['[Discount (%)']]]/100</f>
        <v>21.603999999999999</v>
      </c>
      <c r="J3115" s="6">
        <f>ecommerce_dataset_updated[[#This Row],[Final_Price(Rs.)]]+0</f>
        <v>86.42</v>
      </c>
      <c r="K3115" s="6">
        <f xml:space="preserve"> ecommerce_dataset_updated[[#This Row],['[Price (Rs.)']]]-ecommerce_dataset_updated[[#This Row],[Discount Amount _]]</f>
        <v>86.415999999999997</v>
      </c>
      <c r="L3115" t="s">
        <v>28</v>
      </c>
      <c r="M3115" t="s">
        <v>2559</v>
      </c>
      <c r="N3115" s="4" t="s">
        <v>14053</v>
      </c>
      <c r="O3115" s="4" t="s">
        <v>14052</v>
      </c>
      <c r="P3115" s="4" t="s">
        <v>14079</v>
      </c>
      <c r="Q3115" s="5">
        <f>DATE(ecommerce_dataset_updated[[#This Row],[YYYY]],ecommerce_dataset_updated[[#This Row],[MM]],ecommerce_dataset_updated[[#This Row],[DD]])</f>
        <v>45295</v>
      </c>
      <c r="R3115" s="6" t="str">
        <f>TEXT(ecommerce_dataset_updated[[#This Row],['[Purchase_Date']]], "mmm")</f>
        <v>Jan</v>
      </c>
      <c r="S3115" s="6" t="str">
        <f>TEXT(ecommerce_dataset_updated[[#This Row],['[Purchase_Date']]], "ddd")</f>
        <v>Thu</v>
      </c>
      <c r="T3115" s="6">
        <f>ecommerce_dataset_updated[[#This Row],[Final_Price(Rs.) _]]-ecommerce_dataset_updated[[#This Row],['[Final_Price(Rs.)']]]</f>
        <v>-4.0000000000048885E-3</v>
      </c>
      <c r="U3115" s="6" t="b">
        <f xml:space="preserve"> AND(ecommerce_dataset_updated[[#This Row],[Final_Price(Rs.) _]]=ecommerce_dataset_updated[[#This Row],['[Final_Price(Rs.)']]])</f>
        <v>0</v>
      </c>
      <c r="V3115" s="5"/>
    </row>
    <row r="3116" spans="1:22">
      <c r="A3116" t="s">
        <v>12061</v>
      </c>
      <c r="B3116" t="s">
        <v>12062</v>
      </c>
      <c r="C3116" t="s">
        <v>32</v>
      </c>
      <c r="D3116" s="9" t="s">
        <v>12063</v>
      </c>
      <c r="E3116" s="8">
        <f>ecommerce_dataset_updated[[#This Row],[Price (Rs.)]]+0</f>
        <v>158.49</v>
      </c>
      <c r="F3116" s="6" t="s">
        <v>12</v>
      </c>
      <c r="G3116" s="7">
        <f>ecommerce_dataset_updated[[#This Row],[Discount (%)]]+0</f>
        <v>15</v>
      </c>
      <c r="H3116" s="6" t="s">
        <v>12064</v>
      </c>
      <c r="I3116" s="6">
        <f>ecommerce_dataset_updated[[#This Row],['[Price (Rs.)']]]*ecommerce_dataset_updated[[#This Row],['[Discount (%)']]]/100</f>
        <v>23.773500000000002</v>
      </c>
      <c r="J3116" s="6">
        <f>ecommerce_dataset_updated[[#This Row],[Final_Price(Rs.)]]+0</f>
        <v>134.72</v>
      </c>
      <c r="K3116" s="6">
        <f xml:space="preserve"> ecommerce_dataset_updated[[#This Row],['[Price (Rs.)']]]-ecommerce_dataset_updated[[#This Row],[Discount Amount _]]</f>
        <v>134.7165</v>
      </c>
      <c r="L3116" t="s">
        <v>14</v>
      </c>
      <c r="M3116" t="s">
        <v>1787</v>
      </c>
      <c r="N3116" s="4" t="s">
        <v>14072</v>
      </c>
      <c r="O3116" s="4" t="s">
        <v>14059</v>
      </c>
      <c r="P3116" s="4" t="s">
        <v>14079</v>
      </c>
      <c r="Q3116" s="5">
        <f>DATE(ecommerce_dataset_updated[[#This Row],[YYYY]],ecommerce_dataset_updated[[#This Row],[MM]],ecommerce_dataset_updated[[#This Row],[DD]])</f>
        <v>45428</v>
      </c>
      <c r="R3116" s="6" t="str">
        <f>TEXT(ecommerce_dataset_updated[[#This Row],['[Purchase_Date']]], "mmm")</f>
        <v>May</v>
      </c>
      <c r="S3116" s="6" t="str">
        <f>TEXT(ecommerce_dataset_updated[[#This Row],['[Purchase_Date']]], "ddd")</f>
        <v>Thu</v>
      </c>
      <c r="T3116" s="6">
        <f>ecommerce_dataset_updated[[#This Row],[Final_Price(Rs.) _]]-ecommerce_dataset_updated[[#This Row],['[Final_Price(Rs.)']]]</f>
        <v>-3.5000000000025011E-3</v>
      </c>
      <c r="U3116" s="6" t="b">
        <f xml:space="preserve"> AND(ecommerce_dataset_updated[[#This Row],[Final_Price(Rs.) _]]=ecommerce_dataset_updated[[#This Row],['[Final_Price(Rs.)']]])</f>
        <v>0</v>
      </c>
      <c r="V3116" s="5"/>
    </row>
    <row r="3117" spans="1:22">
      <c r="A3117" t="s">
        <v>12065</v>
      </c>
      <c r="B3117" t="s">
        <v>12066</v>
      </c>
      <c r="C3117" t="s">
        <v>114</v>
      </c>
      <c r="D3117" s="9" t="s">
        <v>12067</v>
      </c>
      <c r="E3117" s="8">
        <f>ecommerce_dataset_updated[[#This Row],[Price (Rs.)]]+0</f>
        <v>316.89999999999998</v>
      </c>
      <c r="F3117" s="6" t="s">
        <v>20</v>
      </c>
      <c r="G3117" s="7">
        <f>ecommerce_dataset_updated[[#This Row],[Discount (%)]]+0</f>
        <v>20</v>
      </c>
      <c r="H3117" s="6" t="s">
        <v>12068</v>
      </c>
      <c r="I3117" s="6">
        <f>ecommerce_dataset_updated[[#This Row],['[Price (Rs.)']]]*ecommerce_dataset_updated[[#This Row],['[Discount (%)']]]/100</f>
        <v>63.38</v>
      </c>
      <c r="J3117" s="6">
        <f>ecommerce_dataset_updated[[#This Row],[Final_Price(Rs.)]]+0</f>
        <v>253.52</v>
      </c>
      <c r="K3117" s="6">
        <f xml:space="preserve"> ecommerce_dataset_updated[[#This Row],['[Price (Rs.)']]]-ecommerce_dataset_updated[[#This Row],[Discount Amount _]]</f>
        <v>253.51999999999998</v>
      </c>
      <c r="L3117" t="s">
        <v>14</v>
      </c>
      <c r="M3117" t="s">
        <v>3342</v>
      </c>
      <c r="N3117" s="4" t="s">
        <v>14055</v>
      </c>
      <c r="O3117" s="4" t="s">
        <v>14051</v>
      </c>
      <c r="P3117" s="4" t="s">
        <v>14079</v>
      </c>
      <c r="Q3117" s="5">
        <f>DATE(ecommerce_dataset_updated[[#This Row],[YYYY]],ecommerce_dataset_updated[[#This Row],[MM]],ecommerce_dataset_updated[[#This Row],[DD]])</f>
        <v>45330</v>
      </c>
      <c r="R3117" s="6" t="str">
        <f>TEXT(ecommerce_dataset_updated[[#This Row],['[Purchase_Date']]], "mmm")</f>
        <v>Feb</v>
      </c>
      <c r="S3117" s="6" t="str">
        <f>TEXT(ecommerce_dataset_updated[[#This Row],['[Purchase_Date']]], "ddd")</f>
        <v>Thu</v>
      </c>
      <c r="T3117" s="6">
        <f>ecommerce_dataset_updated[[#This Row],[Final_Price(Rs.) _]]-ecommerce_dataset_updated[[#This Row],['[Final_Price(Rs.)']]]</f>
        <v>0</v>
      </c>
      <c r="U3117" s="6" t="b">
        <f xml:space="preserve"> AND(ecommerce_dataset_updated[[#This Row],[Final_Price(Rs.) _]]=ecommerce_dataset_updated[[#This Row],['[Final_Price(Rs.)']]])</f>
        <v>1</v>
      </c>
      <c r="V3117" s="5"/>
    </row>
    <row r="3118" spans="1:22">
      <c r="A3118" t="s">
        <v>12069</v>
      </c>
      <c r="B3118" t="s">
        <v>12070</v>
      </c>
      <c r="C3118" t="s">
        <v>18</v>
      </c>
      <c r="D3118" s="9" t="s">
        <v>12071</v>
      </c>
      <c r="E3118" s="8">
        <f>ecommerce_dataset_updated[[#This Row],[Price (Rs.)]]+0</f>
        <v>142.15</v>
      </c>
      <c r="F3118" s="6" t="s">
        <v>47</v>
      </c>
      <c r="G3118" s="7">
        <f>ecommerce_dataset_updated[[#This Row],[Discount (%)]]+0</f>
        <v>50</v>
      </c>
      <c r="H3118" s="6" t="s">
        <v>12072</v>
      </c>
      <c r="I3118" s="6">
        <f>ecommerce_dataset_updated[[#This Row],['[Price (Rs.)']]]*ecommerce_dataset_updated[[#This Row],['[Discount (%)']]]/100</f>
        <v>71.075000000000003</v>
      </c>
      <c r="J3118" s="6">
        <f>ecommerce_dataset_updated[[#This Row],[Final_Price(Rs.)]]+0</f>
        <v>71.08</v>
      </c>
      <c r="K3118" s="6">
        <f xml:space="preserve"> ecommerce_dataset_updated[[#This Row],['[Price (Rs.)']]]-ecommerce_dataset_updated[[#This Row],[Discount Amount _]]</f>
        <v>71.075000000000003</v>
      </c>
      <c r="L3118" t="s">
        <v>14</v>
      </c>
      <c r="M3118" t="s">
        <v>3132</v>
      </c>
      <c r="N3118" s="4" t="s">
        <v>14056</v>
      </c>
      <c r="O3118" s="4" t="s">
        <v>75</v>
      </c>
      <c r="P3118" s="4" t="s">
        <v>14079</v>
      </c>
      <c r="Q3118" s="5">
        <f>DATE(ecommerce_dataset_updated[[#This Row],[YYYY]],ecommerce_dataset_updated[[#This Row],[MM]],ecommerce_dataset_updated[[#This Row],[DD]])</f>
        <v>45593</v>
      </c>
      <c r="R3118" s="6" t="str">
        <f>TEXT(ecommerce_dataset_updated[[#This Row],['[Purchase_Date']]], "mmm")</f>
        <v>Oct</v>
      </c>
      <c r="S3118" s="6" t="str">
        <f>TEXT(ecommerce_dataset_updated[[#This Row],['[Purchase_Date']]], "ddd")</f>
        <v>Mon</v>
      </c>
      <c r="T3118" s="6">
        <f>ecommerce_dataset_updated[[#This Row],[Final_Price(Rs.) _]]-ecommerce_dataset_updated[[#This Row],['[Final_Price(Rs.)']]]</f>
        <v>-4.9999999999954525E-3</v>
      </c>
      <c r="U3118" s="6" t="b">
        <f xml:space="preserve"> AND(ecommerce_dataset_updated[[#This Row],[Final_Price(Rs.) _]]=ecommerce_dataset_updated[[#This Row],['[Final_Price(Rs.)']]])</f>
        <v>0</v>
      </c>
      <c r="V3118" s="5"/>
    </row>
    <row r="3119" spans="1:22">
      <c r="A3119" t="s">
        <v>12073</v>
      </c>
      <c r="B3119" t="s">
        <v>12074</v>
      </c>
      <c r="C3119" t="s">
        <v>39</v>
      </c>
      <c r="D3119" s="9" t="s">
        <v>12075</v>
      </c>
      <c r="E3119" s="8">
        <f>ecommerce_dataset_updated[[#This Row],[Price (Rs.)]]+0</f>
        <v>433.65</v>
      </c>
      <c r="F3119" s="6" t="s">
        <v>20</v>
      </c>
      <c r="G3119" s="7">
        <f>ecommerce_dataset_updated[[#This Row],[Discount (%)]]+0</f>
        <v>20</v>
      </c>
      <c r="H3119" s="6" t="s">
        <v>12076</v>
      </c>
      <c r="I3119" s="6">
        <f>ecommerce_dataset_updated[[#This Row],['[Price (Rs.)']]]*ecommerce_dataset_updated[[#This Row],['[Discount (%)']]]/100</f>
        <v>86.73</v>
      </c>
      <c r="J3119" s="6">
        <f>ecommerce_dataset_updated[[#This Row],[Final_Price(Rs.)]]+0</f>
        <v>346.92</v>
      </c>
      <c r="K3119" s="6">
        <f xml:space="preserve"> ecommerce_dataset_updated[[#This Row],['[Price (Rs.)']]]-ecommerce_dataset_updated[[#This Row],[Discount Amount _]]</f>
        <v>346.91999999999996</v>
      </c>
      <c r="L3119" t="s">
        <v>77</v>
      </c>
      <c r="M3119" t="s">
        <v>1672</v>
      </c>
      <c r="N3119" s="4" t="s">
        <v>14050</v>
      </c>
      <c r="O3119" s="4" t="s">
        <v>14049</v>
      </c>
      <c r="P3119" s="4" t="s">
        <v>14079</v>
      </c>
      <c r="Q3119" s="5">
        <f>DATE(ecommerce_dataset_updated[[#This Row],[YYYY]],ecommerce_dataset_updated[[#This Row],[MM]],ecommerce_dataset_updated[[#This Row],[DD]])</f>
        <v>45605</v>
      </c>
      <c r="R3119" s="6" t="str">
        <f>TEXT(ecommerce_dataset_updated[[#This Row],['[Purchase_Date']]], "mmm")</f>
        <v>Nov</v>
      </c>
      <c r="S3119" s="6" t="str">
        <f>TEXT(ecommerce_dataset_updated[[#This Row],['[Purchase_Date']]], "ddd")</f>
        <v>Sat</v>
      </c>
      <c r="T3119" s="6">
        <f>ecommerce_dataset_updated[[#This Row],[Final_Price(Rs.) _]]-ecommerce_dataset_updated[[#This Row],['[Final_Price(Rs.)']]]</f>
        <v>0</v>
      </c>
      <c r="U3119" s="6" t="b">
        <f xml:space="preserve"> AND(ecommerce_dataset_updated[[#This Row],[Final_Price(Rs.) _]]=ecommerce_dataset_updated[[#This Row],['[Final_Price(Rs.)']]])</f>
        <v>1</v>
      </c>
      <c r="V3119" s="5"/>
    </row>
    <row r="3120" spans="1:22">
      <c r="A3120" t="s">
        <v>12077</v>
      </c>
      <c r="B3120" t="s">
        <v>12078</v>
      </c>
      <c r="C3120" t="s">
        <v>68</v>
      </c>
      <c r="D3120" s="9" t="s">
        <v>12079</v>
      </c>
      <c r="E3120" s="8">
        <f>ecommerce_dataset_updated[[#This Row],[Price (Rs.)]]+0</f>
        <v>51.82</v>
      </c>
      <c r="F3120" s="6" t="s">
        <v>107</v>
      </c>
      <c r="G3120" s="7">
        <f>ecommerce_dataset_updated[[#This Row],[Discount (%)]]+0</f>
        <v>0</v>
      </c>
      <c r="H3120" s="6" t="s">
        <v>12079</v>
      </c>
      <c r="I3120" s="6">
        <f>ecommerce_dataset_updated[[#This Row],['[Price (Rs.)']]]*ecommerce_dataset_updated[[#This Row],['[Discount (%)']]]/100</f>
        <v>0</v>
      </c>
      <c r="J3120" s="6">
        <f>ecommerce_dataset_updated[[#This Row],[Final_Price(Rs.)]]+0</f>
        <v>51.82</v>
      </c>
      <c r="K3120" s="6">
        <f xml:space="preserve"> ecommerce_dataset_updated[[#This Row],['[Price (Rs.)']]]-ecommerce_dataset_updated[[#This Row],[Discount Amount _]]</f>
        <v>51.82</v>
      </c>
      <c r="L3120" t="s">
        <v>77</v>
      </c>
      <c r="M3120" t="s">
        <v>1288</v>
      </c>
      <c r="N3120" s="4" t="s">
        <v>14067</v>
      </c>
      <c r="O3120" s="4" t="s">
        <v>14053</v>
      </c>
      <c r="P3120" s="4" t="s">
        <v>14079</v>
      </c>
      <c r="Q3120" s="5">
        <f>DATE(ecommerce_dataset_updated[[#This Row],[YYYY]],ecommerce_dataset_updated[[#This Row],[MM]],ecommerce_dataset_updated[[#This Row],[DD]])</f>
        <v>45389</v>
      </c>
      <c r="R3120" s="6" t="str">
        <f>TEXT(ecommerce_dataset_updated[[#This Row],['[Purchase_Date']]], "mmm")</f>
        <v>Apr</v>
      </c>
      <c r="S3120" s="6" t="str">
        <f>TEXT(ecommerce_dataset_updated[[#This Row],['[Purchase_Date']]], "ddd")</f>
        <v>Sun</v>
      </c>
      <c r="T3120" s="6">
        <f>ecommerce_dataset_updated[[#This Row],[Final_Price(Rs.) _]]-ecommerce_dataset_updated[[#This Row],['[Final_Price(Rs.)']]]</f>
        <v>0</v>
      </c>
      <c r="U3120" s="6" t="b">
        <f xml:space="preserve"> AND(ecommerce_dataset_updated[[#This Row],[Final_Price(Rs.) _]]=ecommerce_dataset_updated[[#This Row],['[Final_Price(Rs.)']]])</f>
        <v>1</v>
      </c>
      <c r="V3120" s="5"/>
    </row>
    <row r="3121" spans="1:22">
      <c r="A3121" t="s">
        <v>12080</v>
      </c>
      <c r="B3121" t="s">
        <v>12081</v>
      </c>
      <c r="C3121" t="s">
        <v>68</v>
      </c>
      <c r="D3121" s="9" t="s">
        <v>2261</v>
      </c>
      <c r="E3121" s="8">
        <f>ecommerce_dataset_updated[[#This Row],[Price (Rs.)]]+0</f>
        <v>287.77</v>
      </c>
      <c r="F3121" s="6" t="s">
        <v>75</v>
      </c>
      <c r="G3121" s="7">
        <f>ecommerce_dataset_updated[[#This Row],[Discount (%)]]+0</f>
        <v>10</v>
      </c>
      <c r="H3121" s="6" t="s">
        <v>12082</v>
      </c>
      <c r="I3121" s="6">
        <f>ecommerce_dataset_updated[[#This Row],['[Price (Rs.)']]]*ecommerce_dataset_updated[[#This Row],['[Discount (%)']]]/100</f>
        <v>28.776999999999997</v>
      </c>
      <c r="J3121" s="6">
        <f>ecommerce_dataset_updated[[#This Row],[Final_Price(Rs.)]]+0</f>
        <v>258.99</v>
      </c>
      <c r="K3121" s="6">
        <f xml:space="preserve"> ecommerce_dataset_updated[[#This Row],['[Price (Rs.)']]]-ecommerce_dataset_updated[[#This Row],[Discount Amount _]]</f>
        <v>258.99299999999999</v>
      </c>
      <c r="L3121" t="s">
        <v>77</v>
      </c>
      <c r="M3121" t="s">
        <v>441</v>
      </c>
      <c r="N3121" s="4" t="s">
        <v>14049</v>
      </c>
      <c r="O3121" s="4" t="s">
        <v>14049</v>
      </c>
      <c r="P3121" s="4" t="s">
        <v>14079</v>
      </c>
      <c r="Q3121" s="5">
        <f>DATE(ecommerce_dataset_updated[[#This Row],[YYYY]],ecommerce_dataset_updated[[#This Row],[MM]],ecommerce_dataset_updated[[#This Row],[DD]])</f>
        <v>45607</v>
      </c>
      <c r="R3121" s="6" t="str">
        <f>TEXT(ecommerce_dataset_updated[[#This Row],['[Purchase_Date']]], "mmm")</f>
        <v>Nov</v>
      </c>
      <c r="S3121" s="6" t="str">
        <f>TEXT(ecommerce_dataset_updated[[#This Row],['[Purchase_Date']]], "ddd")</f>
        <v>Mon</v>
      </c>
      <c r="T3121" s="6">
        <f>ecommerce_dataset_updated[[#This Row],[Final_Price(Rs.) _]]-ecommerce_dataset_updated[[#This Row],['[Final_Price(Rs.)']]]</f>
        <v>2.9999999999859028E-3</v>
      </c>
      <c r="U3121" s="6" t="b">
        <f xml:space="preserve"> AND(ecommerce_dataset_updated[[#This Row],[Final_Price(Rs.) _]]=ecommerce_dataset_updated[[#This Row],['[Final_Price(Rs.)']]])</f>
        <v>0</v>
      </c>
      <c r="V3121" s="5"/>
    </row>
    <row r="3122" spans="1:22">
      <c r="A3122" t="s">
        <v>12083</v>
      </c>
      <c r="B3122" t="s">
        <v>12084</v>
      </c>
      <c r="C3122" t="s">
        <v>18</v>
      </c>
      <c r="D3122" s="9" t="s">
        <v>12085</v>
      </c>
      <c r="E3122" s="8">
        <f>ecommerce_dataset_updated[[#This Row],[Price (Rs.)]]+0</f>
        <v>263.45999999999998</v>
      </c>
      <c r="F3122" s="6" t="s">
        <v>154</v>
      </c>
      <c r="G3122" s="7">
        <f>ecommerce_dataset_updated[[#This Row],[Discount (%)]]+0</f>
        <v>30</v>
      </c>
      <c r="H3122" s="6" t="s">
        <v>12086</v>
      </c>
      <c r="I3122" s="6">
        <f>ecommerce_dataset_updated[[#This Row],['[Price (Rs.)']]]*ecommerce_dataset_updated[[#This Row],['[Discount (%)']]]/100</f>
        <v>79.037999999999997</v>
      </c>
      <c r="J3122" s="6">
        <f>ecommerce_dataset_updated[[#This Row],[Final_Price(Rs.)]]+0</f>
        <v>184.42</v>
      </c>
      <c r="K3122" s="6">
        <f xml:space="preserve"> ecommerce_dataset_updated[[#This Row],['[Price (Rs.)']]]-ecommerce_dataset_updated[[#This Row],[Discount Amount _]]</f>
        <v>184.42199999999997</v>
      </c>
      <c r="L3122" t="s">
        <v>120</v>
      </c>
      <c r="M3122" t="s">
        <v>3218</v>
      </c>
      <c r="N3122" s="4" t="s">
        <v>2910</v>
      </c>
      <c r="O3122" s="4" t="s">
        <v>14067</v>
      </c>
      <c r="P3122" s="4" t="s">
        <v>14079</v>
      </c>
      <c r="Q3122" s="5">
        <f>DATE(ecommerce_dataset_updated[[#This Row],[YYYY]],ecommerce_dataset_updated[[#This Row],[MM]],ecommerce_dataset_updated[[#This Row],[DD]])</f>
        <v>45487</v>
      </c>
      <c r="R3122" s="6" t="str">
        <f>TEXT(ecommerce_dataset_updated[[#This Row],['[Purchase_Date']]], "mmm")</f>
        <v>Jul</v>
      </c>
      <c r="S3122" s="6" t="str">
        <f>TEXT(ecommerce_dataset_updated[[#This Row],['[Purchase_Date']]], "ddd")</f>
        <v>Sun</v>
      </c>
      <c r="T3122" s="6">
        <f>ecommerce_dataset_updated[[#This Row],[Final_Price(Rs.) _]]-ecommerce_dataset_updated[[#This Row],['[Final_Price(Rs.)']]]</f>
        <v>1.999999999981128E-3</v>
      </c>
      <c r="U3122" s="6" t="b">
        <f xml:space="preserve"> AND(ecommerce_dataset_updated[[#This Row],[Final_Price(Rs.) _]]=ecommerce_dataset_updated[[#This Row],['[Final_Price(Rs.)']]])</f>
        <v>0</v>
      </c>
      <c r="V3122" s="5"/>
    </row>
    <row r="3123" spans="1:22">
      <c r="A3123" t="s">
        <v>12087</v>
      </c>
      <c r="B3123" t="s">
        <v>12088</v>
      </c>
      <c r="C3123" t="s">
        <v>32</v>
      </c>
      <c r="D3123" s="9" t="s">
        <v>12089</v>
      </c>
      <c r="E3123" s="8">
        <f>ecommerce_dataset_updated[[#This Row],[Price (Rs.)]]+0</f>
        <v>464.8</v>
      </c>
      <c r="F3123" s="6" t="s">
        <v>154</v>
      </c>
      <c r="G3123" s="7">
        <f>ecommerce_dataset_updated[[#This Row],[Discount (%)]]+0</f>
        <v>30</v>
      </c>
      <c r="H3123" s="6" t="s">
        <v>12090</v>
      </c>
      <c r="I3123" s="6">
        <f>ecommerce_dataset_updated[[#This Row],['[Price (Rs.)']]]*ecommerce_dataset_updated[[#This Row],['[Discount (%)']]]/100</f>
        <v>139.44</v>
      </c>
      <c r="J3123" s="6">
        <f>ecommerce_dataset_updated[[#This Row],[Final_Price(Rs.)]]+0</f>
        <v>325.36</v>
      </c>
      <c r="K3123" s="6">
        <f xml:space="preserve"> ecommerce_dataset_updated[[#This Row],['[Price (Rs.)']]]-ecommerce_dataset_updated[[#This Row],[Discount Amount _]]</f>
        <v>325.36</v>
      </c>
      <c r="L3123" t="s">
        <v>28</v>
      </c>
      <c r="M3123" t="s">
        <v>1800</v>
      </c>
      <c r="N3123" s="4" t="s">
        <v>14070</v>
      </c>
      <c r="O3123" s="4" t="s">
        <v>14053</v>
      </c>
      <c r="P3123" s="4" t="s">
        <v>14079</v>
      </c>
      <c r="Q3123" s="5">
        <f>DATE(ecommerce_dataset_updated[[#This Row],[YYYY]],ecommerce_dataset_updated[[#This Row],[MM]],ecommerce_dataset_updated[[#This Row],[DD]])</f>
        <v>45400</v>
      </c>
      <c r="R3123" s="6" t="str">
        <f>TEXT(ecommerce_dataset_updated[[#This Row],['[Purchase_Date']]], "mmm")</f>
        <v>Apr</v>
      </c>
      <c r="S3123" s="6" t="str">
        <f>TEXT(ecommerce_dataset_updated[[#This Row],['[Purchase_Date']]], "ddd")</f>
        <v>Thu</v>
      </c>
      <c r="T3123" s="6">
        <f>ecommerce_dataset_updated[[#This Row],[Final_Price(Rs.) _]]-ecommerce_dataset_updated[[#This Row],['[Final_Price(Rs.)']]]</f>
        <v>0</v>
      </c>
      <c r="U3123" s="6" t="b">
        <f xml:space="preserve"> AND(ecommerce_dataset_updated[[#This Row],[Final_Price(Rs.) _]]=ecommerce_dataset_updated[[#This Row],['[Final_Price(Rs.)']]])</f>
        <v>1</v>
      </c>
      <c r="V3123" s="5"/>
    </row>
    <row r="3124" spans="1:22">
      <c r="A3124" t="s">
        <v>12091</v>
      </c>
      <c r="B3124" t="s">
        <v>12092</v>
      </c>
      <c r="C3124" t="s">
        <v>45</v>
      </c>
      <c r="D3124" s="9" t="s">
        <v>12093</v>
      </c>
      <c r="E3124" s="8">
        <f>ecommerce_dataset_updated[[#This Row],[Price (Rs.)]]+0</f>
        <v>179.09</v>
      </c>
      <c r="F3124" s="6" t="s">
        <v>47</v>
      </c>
      <c r="G3124" s="7">
        <f>ecommerce_dataset_updated[[#This Row],[Discount (%)]]+0</f>
        <v>50</v>
      </c>
      <c r="H3124" s="6" t="s">
        <v>12094</v>
      </c>
      <c r="I3124" s="6">
        <f>ecommerce_dataset_updated[[#This Row],['[Price (Rs.)']]]*ecommerce_dataset_updated[[#This Row],['[Discount (%)']]]/100</f>
        <v>89.545000000000002</v>
      </c>
      <c r="J3124" s="6">
        <f>ecommerce_dataset_updated[[#This Row],[Final_Price(Rs.)]]+0</f>
        <v>89.55</v>
      </c>
      <c r="K3124" s="6">
        <f xml:space="preserve"> ecommerce_dataset_updated[[#This Row],['[Price (Rs.)']]]-ecommerce_dataset_updated[[#This Row],[Discount Amount _]]</f>
        <v>89.545000000000002</v>
      </c>
      <c r="L3124" t="s">
        <v>120</v>
      </c>
      <c r="M3124" t="s">
        <v>3231</v>
      </c>
      <c r="N3124" s="4" t="s">
        <v>14059</v>
      </c>
      <c r="O3124" s="4" t="s">
        <v>14057</v>
      </c>
      <c r="P3124" s="4" t="s">
        <v>14079</v>
      </c>
      <c r="Q3124" s="5">
        <f>DATE(ecommerce_dataset_updated[[#This Row],[YYYY]],ecommerce_dataset_updated[[#This Row],[MM]],ecommerce_dataset_updated[[#This Row],[DD]])</f>
        <v>45356</v>
      </c>
      <c r="R3124" s="6" t="str">
        <f>TEXT(ecommerce_dataset_updated[[#This Row],['[Purchase_Date']]], "mmm")</f>
        <v>Mar</v>
      </c>
      <c r="S3124" s="6" t="str">
        <f>TEXT(ecommerce_dataset_updated[[#This Row],['[Purchase_Date']]], "ddd")</f>
        <v>Tue</v>
      </c>
      <c r="T3124" s="6">
        <f>ecommerce_dataset_updated[[#This Row],[Final_Price(Rs.) _]]-ecommerce_dataset_updated[[#This Row],['[Final_Price(Rs.)']]]</f>
        <v>-4.9999999999954525E-3</v>
      </c>
      <c r="U3124" s="6" t="b">
        <f xml:space="preserve"> AND(ecommerce_dataset_updated[[#This Row],[Final_Price(Rs.) _]]=ecommerce_dataset_updated[[#This Row],['[Final_Price(Rs.)']]])</f>
        <v>0</v>
      </c>
      <c r="V3124" s="5"/>
    </row>
    <row r="3125" spans="1:22">
      <c r="A3125" t="s">
        <v>12095</v>
      </c>
      <c r="B3125" t="s">
        <v>12096</v>
      </c>
      <c r="C3125" t="s">
        <v>39</v>
      </c>
      <c r="D3125" s="9" t="s">
        <v>10794</v>
      </c>
      <c r="E3125" s="8">
        <f>ecommerce_dataset_updated[[#This Row],[Price (Rs.)]]+0</f>
        <v>56.34</v>
      </c>
      <c r="F3125" s="6" t="s">
        <v>75</v>
      </c>
      <c r="G3125" s="7">
        <f>ecommerce_dataset_updated[[#This Row],[Discount (%)]]+0</f>
        <v>10</v>
      </c>
      <c r="H3125" s="6" t="s">
        <v>12097</v>
      </c>
      <c r="I3125" s="6">
        <f>ecommerce_dataset_updated[[#This Row],['[Price (Rs.)']]]*ecommerce_dataset_updated[[#This Row],['[Discount (%)']]]/100</f>
        <v>5.6340000000000012</v>
      </c>
      <c r="J3125" s="6">
        <f>ecommerce_dataset_updated[[#This Row],[Final_Price(Rs.)]]+0</f>
        <v>50.71</v>
      </c>
      <c r="K3125" s="6">
        <f xml:space="preserve"> ecommerce_dataset_updated[[#This Row],['[Price (Rs.)']]]-ecommerce_dataset_updated[[#This Row],[Discount Amount _]]</f>
        <v>50.706000000000003</v>
      </c>
      <c r="L3125" t="s">
        <v>28</v>
      </c>
      <c r="M3125" t="s">
        <v>2814</v>
      </c>
      <c r="N3125" s="4" t="s">
        <v>14053</v>
      </c>
      <c r="O3125" s="4" t="s">
        <v>14057</v>
      </c>
      <c r="P3125" s="4" t="s">
        <v>14079</v>
      </c>
      <c r="Q3125" s="5">
        <f>DATE(ecommerce_dataset_updated[[#This Row],[YYYY]],ecommerce_dataset_updated[[#This Row],[MM]],ecommerce_dataset_updated[[#This Row],[DD]])</f>
        <v>45355</v>
      </c>
      <c r="R3125" s="6" t="str">
        <f>TEXT(ecommerce_dataset_updated[[#This Row],['[Purchase_Date']]], "mmm")</f>
        <v>Mar</v>
      </c>
      <c r="S3125" s="6" t="str">
        <f>TEXT(ecommerce_dataset_updated[[#This Row],['[Purchase_Date']]], "ddd")</f>
        <v>Mon</v>
      </c>
      <c r="T3125" s="6">
        <f>ecommerce_dataset_updated[[#This Row],[Final_Price(Rs.) _]]-ecommerce_dataset_updated[[#This Row],['[Final_Price(Rs.)']]]</f>
        <v>-3.9999999999977831E-3</v>
      </c>
      <c r="U3125" s="6" t="b">
        <f xml:space="preserve"> AND(ecommerce_dataset_updated[[#This Row],[Final_Price(Rs.) _]]=ecommerce_dataset_updated[[#This Row],['[Final_Price(Rs.)']]])</f>
        <v>0</v>
      </c>
      <c r="V3125" s="5"/>
    </row>
    <row r="3126" spans="1:22">
      <c r="A3126" t="s">
        <v>12098</v>
      </c>
      <c r="B3126" t="s">
        <v>12099</v>
      </c>
      <c r="C3126" t="s">
        <v>10</v>
      </c>
      <c r="D3126" s="9" t="s">
        <v>12100</v>
      </c>
      <c r="E3126" s="8">
        <f>ecommerce_dataset_updated[[#This Row],[Price (Rs.)]]+0</f>
        <v>293.68</v>
      </c>
      <c r="F3126" s="6" t="s">
        <v>26</v>
      </c>
      <c r="G3126" s="7">
        <f>ecommerce_dataset_updated[[#This Row],[Discount (%)]]+0</f>
        <v>25</v>
      </c>
      <c r="H3126" s="6" t="s">
        <v>12101</v>
      </c>
      <c r="I3126" s="6">
        <f>ecommerce_dataset_updated[[#This Row],['[Price (Rs.)']]]*ecommerce_dataset_updated[[#This Row],['[Discount (%)']]]/100</f>
        <v>73.42</v>
      </c>
      <c r="J3126" s="6">
        <f>ecommerce_dataset_updated[[#This Row],[Final_Price(Rs.)]]+0</f>
        <v>220.26</v>
      </c>
      <c r="K3126" s="6">
        <f xml:space="preserve"> ecommerce_dataset_updated[[#This Row],['[Price (Rs.)']]]-ecommerce_dataset_updated[[#This Row],[Discount Amount _]]</f>
        <v>220.26</v>
      </c>
      <c r="L3126" t="s">
        <v>28</v>
      </c>
      <c r="M3126" t="s">
        <v>1735</v>
      </c>
      <c r="N3126" s="4" t="s">
        <v>154</v>
      </c>
      <c r="O3126" s="4" t="s">
        <v>14055</v>
      </c>
      <c r="P3126" s="4" t="s">
        <v>14079</v>
      </c>
      <c r="Q3126" s="5">
        <f>DATE(ecommerce_dataset_updated[[#This Row],[YYYY]],ecommerce_dataset_updated[[#This Row],[MM]],ecommerce_dataset_updated[[#This Row],[DD]])</f>
        <v>45534</v>
      </c>
      <c r="R3126" s="6" t="str">
        <f>TEXT(ecommerce_dataset_updated[[#This Row],['[Purchase_Date']]], "mmm")</f>
        <v>Aug</v>
      </c>
      <c r="S3126" s="6" t="str">
        <f>TEXT(ecommerce_dataset_updated[[#This Row],['[Purchase_Date']]], "ddd")</f>
        <v>Fri</v>
      </c>
      <c r="T3126" s="6">
        <f>ecommerce_dataset_updated[[#This Row],[Final_Price(Rs.) _]]-ecommerce_dataset_updated[[#This Row],['[Final_Price(Rs.)']]]</f>
        <v>0</v>
      </c>
      <c r="U3126" s="6" t="b">
        <f xml:space="preserve"> AND(ecommerce_dataset_updated[[#This Row],[Final_Price(Rs.) _]]=ecommerce_dataset_updated[[#This Row],['[Final_Price(Rs.)']]])</f>
        <v>1</v>
      </c>
      <c r="V3126" s="5"/>
    </row>
    <row r="3127" spans="1:22">
      <c r="A3127" t="s">
        <v>12102</v>
      </c>
      <c r="B3127" t="s">
        <v>12103</v>
      </c>
      <c r="C3127" t="s">
        <v>45</v>
      </c>
      <c r="D3127" s="9" t="s">
        <v>12104</v>
      </c>
      <c r="E3127" s="8">
        <f>ecommerce_dataset_updated[[#This Row],[Price (Rs.)]]+0</f>
        <v>204.69</v>
      </c>
      <c r="F3127" s="6" t="s">
        <v>47</v>
      </c>
      <c r="G3127" s="7">
        <f>ecommerce_dataset_updated[[#This Row],[Discount (%)]]+0</f>
        <v>50</v>
      </c>
      <c r="H3127" s="6" t="s">
        <v>12105</v>
      </c>
      <c r="I3127" s="6">
        <f>ecommerce_dataset_updated[[#This Row],['[Price (Rs.)']]]*ecommerce_dataset_updated[[#This Row],['[Discount (%)']]]/100</f>
        <v>102.345</v>
      </c>
      <c r="J3127" s="6">
        <f>ecommerce_dataset_updated[[#This Row],[Final_Price(Rs.)]]+0</f>
        <v>102.34</v>
      </c>
      <c r="K3127" s="6">
        <f xml:space="preserve"> ecommerce_dataset_updated[[#This Row],['[Price (Rs.)']]]-ecommerce_dataset_updated[[#This Row],[Discount Amount _]]</f>
        <v>102.345</v>
      </c>
      <c r="L3127" t="s">
        <v>28</v>
      </c>
      <c r="M3127" t="s">
        <v>2500</v>
      </c>
      <c r="N3127" s="4" t="s">
        <v>12</v>
      </c>
      <c r="O3127" s="4" t="s">
        <v>14055</v>
      </c>
      <c r="P3127" s="4" t="s">
        <v>14079</v>
      </c>
      <c r="Q3127" s="5">
        <f>DATE(ecommerce_dataset_updated[[#This Row],[YYYY]],ecommerce_dataset_updated[[#This Row],[MM]],ecommerce_dataset_updated[[#This Row],[DD]])</f>
        <v>45519</v>
      </c>
      <c r="R3127" s="6" t="str">
        <f>TEXT(ecommerce_dataset_updated[[#This Row],['[Purchase_Date']]], "mmm")</f>
        <v>Aug</v>
      </c>
      <c r="S3127" s="6" t="str">
        <f>TEXT(ecommerce_dataset_updated[[#This Row],['[Purchase_Date']]], "ddd")</f>
        <v>Thu</v>
      </c>
      <c r="T3127" s="6">
        <f>ecommerce_dataset_updated[[#This Row],[Final_Price(Rs.) _]]-ecommerce_dataset_updated[[#This Row],['[Final_Price(Rs.)']]]</f>
        <v>4.9999999999954525E-3</v>
      </c>
      <c r="U3127" s="6" t="b">
        <f xml:space="preserve"> AND(ecommerce_dataset_updated[[#This Row],[Final_Price(Rs.) _]]=ecommerce_dataset_updated[[#This Row],['[Final_Price(Rs.)']]])</f>
        <v>0</v>
      </c>
      <c r="V3127" s="5"/>
    </row>
    <row r="3128" spans="1:22">
      <c r="A3128" t="s">
        <v>12106</v>
      </c>
      <c r="B3128" t="s">
        <v>12107</v>
      </c>
      <c r="C3128" t="s">
        <v>39</v>
      </c>
      <c r="D3128" s="9" t="s">
        <v>12108</v>
      </c>
      <c r="E3128" s="8">
        <f>ecommerce_dataset_updated[[#This Row],[Price (Rs.)]]+0</f>
        <v>85.67</v>
      </c>
      <c r="F3128" s="6" t="s">
        <v>154</v>
      </c>
      <c r="G3128" s="7">
        <f>ecommerce_dataset_updated[[#This Row],[Discount (%)]]+0</f>
        <v>30</v>
      </c>
      <c r="H3128" s="6" t="s">
        <v>12109</v>
      </c>
      <c r="I3128" s="6">
        <f>ecommerce_dataset_updated[[#This Row],['[Price (Rs.)']]]*ecommerce_dataset_updated[[#This Row],['[Discount (%)']]]/100</f>
        <v>25.701000000000001</v>
      </c>
      <c r="J3128" s="6">
        <f>ecommerce_dataset_updated[[#This Row],[Final_Price(Rs.)]]+0</f>
        <v>59.97</v>
      </c>
      <c r="K3128" s="6">
        <f xml:space="preserve"> ecommerce_dataset_updated[[#This Row],['[Price (Rs.)']]]-ecommerce_dataset_updated[[#This Row],[Discount Amount _]]</f>
        <v>59.969000000000001</v>
      </c>
      <c r="L3128" t="s">
        <v>120</v>
      </c>
      <c r="M3128" t="s">
        <v>2274</v>
      </c>
      <c r="N3128" s="4" t="s">
        <v>14050</v>
      </c>
      <c r="O3128" s="4" t="s">
        <v>14053</v>
      </c>
      <c r="P3128" s="4" t="s">
        <v>14079</v>
      </c>
      <c r="Q3128" s="5">
        <f>DATE(ecommerce_dataset_updated[[#This Row],[YYYY]],ecommerce_dataset_updated[[#This Row],[MM]],ecommerce_dataset_updated[[#This Row],[DD]])</f>
        <v>45391</v>
      </c>
      <c r="R3128" s="6" t="str">
        <f>TEXT(ecommerce_dataset_updated[[#This Row],['[Purchase_Date']]], "mmm")</f>
        <v>Apr</v>
      </c>
      <c r="S3128" s="6" t="str">
        <f>TEXT(ecommerce_dataset_updated[[#This Row],['[Purchase_Date']]], "ddd")</f>
        <v>Tue</v>
      </c>
      <c r="T3128" s="6">
        <f>ecommerce_dataset_updated[[#This Row],[Final_Price(Rs.) _]]-ecommerce_dataset_updated[[#This Row],['[Final_Price(Rs.)']]]</f>
        <v>-9.9999999999766942E-4</v>
      </c>
      <c r="U3128" s="6" t="b">
        <f xml:space="preserve"> AND(ecommerce_dataset_updated[[#This Row],[Final_Price(Rs.) _]]=ecommerce_dataset_updated[[#This Row],['[Final_Price(Rs.)']]])</f>
        <v>0</v>
      </c>
      <c r="V3128" s="5"/>
    </row>
    <row r="3129" spans="1:22">
      <c r="A3129" t="s">
        <v>12110</v>
      </c>
      <c r="B3129" t="s">
        <v>12111</v>
      </c>
      <c r="C3129" t="s">
        <v>32</v>
      </c>
      <c r="D3129" s="9" t="s">
        <v>12112</v>
      </c>
      <c r="E3129" s="8">
        <f>ecommerce_dataset_updated[[#This Row],[Price (Rs.)]]+0</f>
        <v>271.62</v>
      </c>
      <c r="F3129" s="6" t="s">
        <v>20</v>
      </c>
      <c r="G3129" s="7">
        <f>ecommerce_dataset_updated[[#This Row],[Discount (%)]]+0</f>
        <v>20</v>
      </c>
      <c r="H3129" s="6" t="s">
        <v>12113</v>
      </c>
      <c r="I3129" s="6">
        <f>ecommerce_dataset_updated[[#This Row],['[Price (Rs.)']]]*ecommerce_dataset_updated[[#This Row],['[Discount (%)']]]/100</f>
        <v>54.323999999999998</v>
      </c>
      <c r="J3129" s="6">
        <f>ecommerce_dataset_updated[[#This Row],[Final_Price(Rs.)]]+0</f>
        <v>217.3</v>
      </c>
      <c r="K3129" s="6">
        <f xml:space="preserve"> ecommerce_dataset_updated[[#This Row],['[Price (Rs.)']]]-ecommerce_dataset_updated[[#This Row],[Discount Amount _]]</f>
        <v>217.29599999999999</v>
      </c>
      <c r="L3129" t="s">
        <v>77</v>
      </c>
      <c r="M3129" t="s">
        <v>3823</v>
      </c>
      <c r="N3129" s="4" t="s">
        <v>14055</v>
      </c>
      <c r="O3129" s="4" t="s">
        <v>14053</v>
      </c>
      <c r="P3129" s="4" t="s">
        <v>14079</v>
      </c>
      <c r="Q3129" s="5">
        <f>DATE(ecommerce_dataset_updated[[#This Row],[YYYY]],ecommerce_dataset_updated[[#This Row],[MM]],ecommerce_dataset_updated[[#This Row],[DD]])</f>
        <v>45390</v>
      </c>
      <c r="R3129" s="6" t="str">
        <f>TEXT(ecommerce_dataset_updated[[#This Row],['[Purchase_Date']]], "mmm")</f>
        <v>Apr</v>
      </c>
      <c r="S3129" s="6" t="str">
        <f>TEXT(ecommerce_dataset_updated[[#This Row],['[Purchase_Date']]], "ddd")</f>
        <v>Mon</v>
      </c>
      <c r="T3129" s="6">
        <f>ecommerce_dataset_updated[[#This Row],[Final_Price(Rs.) _]]-ecommerce_dataset_updated[[#This Row],['[Final_Price(Rs.)']]]</f>
        <v>-4.0000000000190994E-3</v>
      </c>
      <c r="U3129" s="6" t="b">
        <f xml:space="preserve"> AND(ecommerce_dataset_updated[[#This Row],[Final_Price(Rs.) _]]=ecommerce_dataset_updated[[#This Row],['[Final_Price(Rs.)']]])</f>
        <v>0</v>
      </c>
      <c r="V3129" s="5"/>
    </row>
    <row r="3130" spans="1:22">
      <c r="A3130" t="s">
        <v>12114</v>
      </c>
      <c r="B3130" t="s">
        <v>12115</v>
      </c>
      <c r="C3130" t="s">
        <v>45</v>
      </c>
      <c r="D3130" s="9" t="s">
        <v>12116</v>
      </c>
      <c r="E3130" s="8">
        <f>ecommerce_dataset_updated[[#This Row],[Price (Rs.)]]+0</f>
        <v>434.06</v>
      </c>
      <c r="F3130" s="6" t="s">
        <v>47</v>
      </c>
      <c r="G3130" s="7">
        <f>ecommerce_dataset_updated[[#This Row],[Discount (%)]]+0</f>
        <v>50</v>
      </c>
      <c r="H3130" s="6" t="s">
        <v>10982</v>
      </c>
      <c r="I3130" s="6">
        <f>ecommerce_dataset_updated[[#This Row],['[Price (Rs.)']]]*ecommerce_dataset_updated[[#This Row],['[Discount (%)']]]/100</f>
        <v>217.03</v>
      </c>
      <c r="J3130" s="6">
        <f>ecommerce_dataset_updated[[#This Row],[Final_Price(Rs.)]]+0</f>
        <v>217.03</v>
      </c>
      <c r="K3130" s="6">
        <f xml:space="preserve"> ecommerce_dataset_updated[[#This Row],['[Price (Rs.)']]]-ecommerce_dataset_updated[[#This Row],[Discount Amount _]]</f>
        <v>217.03</v>
      </c>
      <c r="L3130" t="s">
        <v>28</v>
      </c>
      <c r="M3130" t="s">
        <v>42</v>
      </c>
      <c r="N3130" s="4" t="s">
        <v>14054</v>
      </c>
      <c r="O3130" s="4" t="s">
        <v>14050</v>
      </c>
      <c r="P3130" s="4" t="s">
        <v>14079</v>
      </c>
      <c r="Q3130" s="5">
        <f>DATE(ecommerce_dataset_updated[[#This Row],[YYYY]],ecommerce_dataset_updated[[#This Row],[MM]],ecommerce_dataset_updated[[#This Row],[DD]])</f>
        <v>45562</v>
      </c>
      <c r="R3130" s="6" t="str">
        <f>TEXT(ecommerce_dataset_updated[[#This Row],['[Purchase_Date']]], "mmm")</f>
        <v>Sep</v>
      </c>
      <c r="S3130" s="6" t="str">
        <f>TEXT(ecommerce_dataset_updated[[#This Row],['[Purchase_Date']]], "ddd")</f>
        <v>Fri</v>
      </c>
      <c r="T3130" s="6">
        <f>ecommerce_dataset_updated[[#This Row],[Final_Price(Rs.) _]]-ecommerce_dataset_updated[[#This Row],['[Final_Price(Rs.)']]]</f>
        <v>0</v>
      </c>
      <c r="U3130" s="6" t="b">
        <f xml:space="preserve"> AND(ecommerce_dataset_updated[[#This Row],[Final_Price(Rs.) _]]=ecommerce_dataset_updated[[#This Row],['[Final_Price(Rs.)']]])</f>
        <v>1</v>
      </c>
      <c r="V3130" s="5"/>
    </row>
    <row r="3131" spans="1:22">
      <c r="A3131" t="s">
        <v>12117</v>
      </c>
      <c r="B3131" t="s">
        <v>12118</v>
      </c>
      <c r="C3131" t="s">
        <v>32</v>
      </c>
      <c r="D3131" s="9" t="s">
        <v>12119</v>
      </c>
      <c r="E3131" s="8">
        <f>ecommerce_dataset_updated[[#This Row],[Price (Rs.)]]+0</f>
        <v>403.69</v>
      </c>
      <c r="F3131" s="6" t="s">
        <v>53</v>
      </c>
      <c r="G3131" s="7">
        <f>ecommerce_dataset_updated[[#This Row],[Discount (%)]]+0</f>
        <v>5</v>
      </c>
      <c r="H3131" s="6" t="s">
        <v>12120</v>
      </c>
      <c r="I3131" s="6">
        <f>ecommerce_dataset_updated[[#This Row],['[Price (Rs.)']]]*ecommerce_dataset_updated[[#This Row],['[Discount (%)']]]/100</f>
        <v>20.1845</v>
      </c>
      <c r="J3131" s="6">
        <f>ecommerce_dataset_updated[[#This Row],[Final_Price(Rs.)]]+0</f>
        <v>383.51</v>
      </c>
      <c r="K3131" s="6">
        <f xml:space="preserve"> ecommerce_dataset_updated[[#This Row],['[Price (Rs.)']]]-ecommerce_dataset_updated[[#This Row],[Discount Amount _]]</f>
        <v>383.50549999999998</v>
      </c>
      <c r="L3131" t="s">
        <v>120</v>
      </c>
      <c r="M3131" t="s">
        <v>2111</v>
      </c>
      <c r="N3131" s="4" t="s">
        <v>14066</v>
      </c>
      <c r="O3131" s="4" t="s">
        <v>14067</v>
      </c>
      <c r="P3131" s="4" t="s">
        <v>14079</v>
      </c>
      <c r="Q3131" s="5">
        <f>DATE(ecommerce_dataset_updated[[#This Row],[YYYY]],ecommerce_dataset_updated[[#This Row],[MM]],ecommerce_dataset_updated[[#This Row],[DD]])</f>
        <v>45492</v>
      </c>
      <c r="R3131" s="6" t="str">
        <f>TEXT(ecommerce_dataset_updated[[#This Row],['[Purchase_Date']]], "mmm")</f>
        <v>Jul</v>
      </c>
      <c r="S3131" s="6" t="str">
        <f>TEXT(ecommerce_dataset_updated[[#This Row],['[Purchase_Date']]], "ddd")</f>
        <v>Fri</v>
      </c>
      <c r="T3131" s="6">
        <f>ecommerce_dataset_updated[[#This Row],[Final_Price(Rs.) _]]-ecommerce_dataset_updated[[#This Row],['[Final_Price(Rs.)']]]</f>
        <v>-4.500000000007276E-3</v>
      </c>
      <c r="U3131" s="6" t="b">
        <f xml:space="preserve"> AND(ecommerce_dataset_updated[[#This Row],[Final_Price(Rs.) _]]=ecommerce_dataset_updated[[#This Row],['[Final_Price(Rs.)']]])</f>
        <v>0</v>
      </c>
      <c r="V3131" s="5"/>
    </row>
    <row r="3132" spans="1:22">
      <c r="A3132" t="s">
        <v>12121</v>
      </c>
      <c r="B3132" t="s">
        <v>12122</v>
      </c>
      <c r="C3132" t="s">
        <v>10</v>
      </c>
      <c r="D3132" s="9" t="s">
        <v>12123</v>
      </c>
      <c r="E3132" s="8">
        <f>ecommerce_dataset_updated[[#This Row],[Price (Rs.)]]+0</f>
        <v>250.78</v>
      </c>
      <c r="F3132" s="6" t="s">
        <v>107</v>
      </c>
      <c r="G3132" s="7">
        <f>ecommerce_dataset_updated[[#This Row],[Discount (%)]]+0</f>
        <v>0</v>
      </c>
      <c r="H3132" s="6" t="s">
        <v>12123</v>
      </c>
      <c r="I3132" s="6">
        <f>ecommerce_dataset_updated[[#This Row],['[Price (Rs.)']]]*ecommerce_dataset_updated[[#This Row],['[Discount (%)']]]/100</f>
        <v>0</v>
      </c>
      <c r="J3132" s="6">
        <f>ecommerce_dataset_updated[[#This Row],[Final_Price(Rs.)]]+0</f>
        <v>250.78</v>
      </c>
      <c r="K3132" s="6">
        <f xml:space="preserve"> ecommerce_dataset_updated[[#This Row],['[Price (Rs.)']]]-ecommerce_dataset_updated[[#This Row],[Discount Amount _]]</f>
        <v>250.78</v>
      </c>
      <c r="L3132" t="s">
        <v>35</v>
      </c>
      <c r="M3132" t="s">
        <v>2071</v>
      </c>
      <c r="N3132" s="4" t="s">
        <v>14048</v>
      </c>
      <c r="O3132" s="4" t="s">
        <v>14051</v>
      </c>
      <c r="P3132" s="4" t="s">
        <v>14079</v>
      </c>
      <c r="Q3132" s="5">
        <f>DATE(ecommerce_dataset_updated[[#This Row],[YYYY]],ecommerce_dataset_updated[[#This Row],[MM]],ecommerce_dataset_updated[[#This Row],[DD]])</f>
        <v>45334</v>
      </c>
      <c r="R3132" s="6" t="str">
        <f>TEXT(ecommerce_dataset_updated[[#This Row],['[Purchase_Date']]], "mmm")</f>
        <v>Feb</v>
      </c>
      <c r="S3132" s="6" t="str">
        <f>TEXT(ecommerce_dataset_updated[[#This Row],['[Purchase_Date']]], "ddd")</f>
        <v>Mon</v>
      </c>
      <c r="T3132" s="6">
        <f>ecommerce_dataset_updated[[#This Row],[Final_Price(Rs.) _]]-ecommerce_dataset_updated[[#This Row],['[Final_Price(Rs.)']]]</f>
        <v>0</v>
      </c>
      <c r="U3132" s="6" t="b">
        <f xml:space="preserve"> AND(ecommerce_dataset_updated[[#This Row],[Final_Price(Rs.) _]]=ecommerce_dataset_updated[[#This Row],['[Final_Price(Rs.)']]])</f>
        <v>1</v>
      </c>
      <c r="V3132" s="5"/>
    </row>
    <row r="3133" spans="1:22">
      <c r="A3133" t="s">
        <v>12124</v>
      </c>
      <c r="B3133" t="s">
        <v>12125</v>
      </c>
      <c r="C3133" t="s">
        <v>18</v>
      </c>
      <c r="D3133" s="9" t="s">
        <v>12126</v>
      </c>
      <c r="E3133" s="8">
        <f>ecommerce_dataset_updated[[#This Row],[Price (Rs.)]]+0</f>
        <v>472.01</v>
      </c>
      <c r="F3133" s="6" t="s">
        <v>75</v>
      </c>
      <c r="G3133" s="7">
        <f>ecommerce_dataset_updated[[#This Row],[Discount (%)]]+0</f>
        <v>10</v>
      </c>
      <c r="H3133" s="6" t="s">
        <v>12127</v>
      </c>
      <c r="I3133" s="6">
        <f>ecommerce_dataset_updated[[#This Row],['[Price (Rs.)']]]*ecommerce_dataset_updated[[#This Row],['[Discount (%)']]]/100</f>
        <v>47.201000000000001</v>
      </c>
      <c r="J3133" s="6">
        <f>ecommerce_dataset_updated[[#This Row],[Final_Price(Rs.)]]+0</f>
        <v>424.81</v>
      </c>
      <c r="K3133" s="6">
        <f xml:space="preserve"> ecommerce_dataset_updated[[#This Row],['[Price (Rs.)']]]-ecommerce_dataset_updated[[#This Row],[Discount Amount _]]</f>
        <v>424.80899999999997</v>
      </c>
      <c r="L3133" t="s">
        <v>77</v>
      </c>
      <c r="M3133" t="s">
        <v>765</v>
      </c>
      <c r="N3133" s="4" t="s">
        <v>14063</v>
      </c>
      <c r="O3133" s="4" t="s">
        <v>14049</v>
      </c>
      <c r="P3133" s="4" t="s">
        <v>14079</v>
      </c>
      <c r="Q3133" s="5">
        <f>DATE(ecommerce_dataset_updated[[#This Row],[YYYY]],ecommerce_dataset_updated[[#This Row],[MM]],ecommerce_dataset_updated[[#This Row],[DD]])</f>
        <v>45613</v>
      </c>
      <c r="R3133" s="6" t="str">
        <f>TEXT(ecommerce_dataset_updated[[#This Row],['[Purchase_Date']]], "mmm")</f>
        <v>Nov</v>
      </c>
      <c r="S3133" s="6" t="str">
        <f>TEXT(ecommerce_dataset_updated[[#This Row],['[Purchase_Date']]], "ddd")</f>
        <v>Sun</v>
      </c>
      <c r="T3133" s="6">
        <f>ecommerce_dataset_updated[[#This Row],[Final_Price(Rs.) _]]-ecommerce_dataset_updated[[#This Row],['[Final_Price(Rs.)']]]</f>
        <v>-1.0000000000331966E-3</v>
      </c>
      <c r="U3133" s="6" t="b">
        <f xml:space="preserve"> AND(ecommerce_dataset_updated[[#This Row],[Final_Price(Rs.) _]]=ecommerce_dataset_updated[[#This Row],['[Final_Price(Rs.)']]])</f>
        <v>0</v>
      </c>
      <c r="V3133" s="5"/>
    </row>
    <row r="3134" spans="1:22">
      <c r="A3134" t="s">
        <v>12128</v>
      </c>
      <c r="B3134" t="s">
        <v>12129</v>
      </c>
      <c r="C3134" t="s">
        <v>32</v>
      </c>
      <c r="D3134" s="9" t="s">
        <v>12130</v>
      </c>
      <c r="E3134" s="8">
        <f>ecommerce_dataset_updated[[#This Row],[Price (Rs.)]]+0</f>
        <v>411.25</v>
      </c>
      <c r="F3134" s="6" t="s">
        <v>75</v>
      </c>
      <c r="G3134" s="7">
        <f>ecommerce_dataset_updated[[#This Row],[Discount (%)]]+0</f>
        <v>10</v>
      </c>
      <c r="H3134" s="6" t="s">
        <v>4252</v>
      </c>
      <c r="I3134" s="6">
        <f>ecommerce_dataset_updated[[#This Row],['[Price (Rs.)']]]*ecommerce_dataset_updated[[#This Row],['[Discount (%)']]]/100</f>
        <v>41.125</v>
      </c>
      <c r="J3134" s="6">
        <f>ecommerce_dataset_updated[[#This Row],[Final_Price(Rs.)]]+0</f>
        <v>370.12</v>
      </c>
      <c r="K3134" s="6">
        <f xml:space="preserve"> ecommerce_dataset_updated[[#This Row],['[Price (Rs.)']]]-ecommerce_dataset_updated[[#This Row],[Discount Amount _]]</f>
        <v>370.125</v>
      </c>
      <c r="L3134" t="s">
        <v>28</v>
      </c>
      <c r="M3134" t="s">
        <v>1024</v>
      </c>
      <c r="N3134" s="4" t="s">
        <v>14053</v>
      </c>
      <c r="O3134" s="4" t="s">
        <v>14062</v>
      </c>
      <c r="P3134" s="4" t="s">
        <v>14079</v>
      </c>
      <c r="Q3134" s="5">
        <f>DATE(ecommerce_dataset_updated[[#This Row],[YYYY]],ecommerce_dataset_updated[[#This Row],[MM]],ecommerce_dataset_updated[[#This Row],[DD]])</f>
        <v>45447</v>
      </c>
      <c r="R3134" s="6" t="str">
        <f>TEXT(ecommerce_dataset_updated[[#This Row],['[Purchase_Date']]], "mmm")</f>
        <v>Jun</v>
      </c>
      <c r="S3134" s="6" t="str">
        <f>TEXT(ecommerce_dataset_updated[[#This Row],['[Purchase_Date']]], "ddd")</f>
        <v>Tue</v>
      </c>
      <c r="T3134" s="6">
        <f>ecommerce_dataset_updated[[#This Row],[Final_Price(Rs.) _]]-ecommerce_dataset_updated[[#This Row],['[Final_Price(Rs.)']]]</f>
        <v>4.9999999999954525E-3</v>
      </c>
      <c r="U3134" s="6" t="b">
        <f xml:space="preserve"> AND(ecommerce_dataset_updated[[#This Row],[Final_Price(Rs.) _]]=ecommerce_dataset_updated[[#This Row],['[Final_Price(Rs.)']]])</f>
        <v>0</v>
      </c>
      <c r="V3134" s="5"/>
    </row>
    <row r="3135" spans="1:22">
      <c r="A3135" t="s">
        <v>12131</v>
      </c>
      <c r="B3135" t="s">
        <v>12132</v>
      </c>
      <c r="C3135" t="s">
        <v>68</v>
      </c>
      <c r="D3135" s="9" t="s">
        <v>12133</v>
      </c>
      <c r="E3135" s="8">
        <f>ecommerce_dataset_updated[[#This Row],[Price (Rs.)]]+0</f>
        <v>129.1</v>
      </c>
      <c r="F3135" s="6" t="s">
        <v>47</v>
      </c>
      <c r="G3135" s="7">
        <f>ecommerce_dataset_updated[[#This Row],[Discount (%)]]+0</f>
        <v>50</v>
      </c>
      <c r="H3135" s="6" t="s">
        <v>12134</v>
      </c>
      <c r="I3135" s="6">
        <f>ecommerce_dataset_updated[[#This Row],['[Price (Rs.)']]]*ecommerce_dataset_updated[[#This Row],['[Discount (%)']]]/100</f>
        <v>64.55</v>
      </c>
      <c r="J3135" s="6">
        <f>ecommerce_dataset_updated[[#This Row],[Final_Price(Rs.)]]+0</f>
        <v>64.55</v>
      </c>
      <c r="K3135" s="6">
        <f xml:space="preserve"> ecommerce_dataset_updated[[#This Row],['[Price (Rs.)']]]-ecommerce_dataset_updated[[#This Row],[Discount Amount _]]</f>
        <v>64.55</v>
      </c>
      <c r="L3135" t="s">
        <v>14</v>
      </c>
      <c r="M3135" t="s">
        <v>569</v>
      </c>
      <c r="N3135" s="4" t="s">
        <v>154</v>
      </c>
      <c r="O3135" s="4" t="s">
        <v>14067</v>
      </c>
      <c r="P3135" s="4" t="s">
        <v>14079</v>
      </c>
      <c r="Q3135" s="5">
        <f>DATE(ecommerce_dataset_updated[[#This Row],[YYYY]],ecommerce_dataset_updated[[#This Row],[MM]],ecommerce_dataset_updated[[#This Row],[DD]])</f>
        <v>45503</v>
      </c>
      <c r="R3135" s="6" t="str">
        <f>TEXT(ecommerce_dataset_updated[[#This Row],['[Purchase_Date']]], "mmm")</f>
        <v>Jul</v>
      </c>
      <c r="S3135" s="6" t="str">
        <f>TEXT(ecommerce_dataset_updated[[#This Row],['[Purchase_Date']]], "ddd")</f>
        <v>Tue</v>
      </c>
      <c r="T3135" s="6">
        <f>ecommerce_dataset_updated[[#This Row],[Final_Price(Rs.) _]]-ecommerce_dataset_updated[[#This Row],['[Final_Price(Rs.)']]]</f>
        <v>0</v>
      </c>
      <c r="U3135" s="6" t="b">
        <f xml:space="preserve"> AND(ecommerce_dataset_updated[[#This Row],[Final_Price(Rs.) _]]=ecommerce_dataset_updated[[#This Row],['[Final_Price(Rs.)']]])</f>
        <v>1</v>
      </c>
      <c r="V3135" s="5"/>
    </row>
    <row r="3136" spans="1:22">
      <c r="A3136" t="s">
        <v>12135</v>
      </c>
      <c r="B3136" t="s">
        <v>12136</v>
      </c>
      <c r="C3136" t="s">
        <v>10</v>
      </c>
      <c r="D3136" s="9" t="s">
        <v>12137</v>
      </c>
      <c r="E3136" s="8">
        <f>ecommerce_dataset_updated[[#This Row],[Price (Rs.)]]+0</f>
        <v>427.22</v>
      </c>
      <c r="F3136" s="6" t="s">
        <v>53</v>
      </c>
      <c r="G3136" s="7">
        <f>ecommerce_dataset_updated[[#This Row],[Discount (%)]]+0</f>
        <v>5</v>
      </c>
      <c r="H3136" s="6" t="s">
        <v>12138</v>
      </c>
      <c r="I3136" s="6">
        <f>ecommerce_dataset_updated[[#This Row],['[Price (Rs.)']]]*ecommerce_dataset_updated[[#This Row],['[Discount (%)']]]/100</f>
        <v>21.361000000000004</v>
      </c>
      <c r="J3136" s="6">
        <f>ecommerce_dataset_updated[[#This Row],[Final_Price(Rs.)]]+0</f>
        <v>405.86</v>
      </c>
      <c r="K3136" s="6">
        <f xml:space="preserve"> ecommerce_dataset_updated[[#This Row],['[Price (Rs.)']]]-ecommerce_dataset_updated[[#This Row],[Discount Amount _]]</f>
        <v>405.85900000000004</v>
      </c>
      <c r="L3136" t="s">
        <v>35</v>
      </c>
      <c r="M3136" t="s">
        <v>324</v>
      </c>
      <c r="N3136" s="4" t="s">
        <v>14069</v>
      </c>
      <c r="O3136" s="4" t="s">
        <v>14055</v>
      </c>
      <c r="P3136" s="4" t="s">
        <v>14079</v>
      </c>
      <c r="Q3136" s="5">
        <f>DATE(ecommerce_dataset_updated[[#This Row],[YYYY]],ecommerce_dataset_updated[[#This Row],[MM]],ecommerce_dataset_updated[[#This Row],[DD]])</f>
        <v>45526</v>
      </c>
      <c r="R3136" s="6" t="str">
        <f>TEXT(ecommerce_dataset_updated[[#This Row],['[Purchase_Date']]], "mmm")</f>
        <v>Aug</v>
      </c>
      <c r="S3136" s="6" t="str">
        <f>TEXT(ecommerce_dataset_updated[[#This Row],['[Purchase_Date']]], "ddd")</f>
        <v>Thu</v>
      </c>
      <c r="T3136" s="6">
        <f>ecommerce_dataset_updated[[#This Row],[Final_Price(Rs.) _]]-ecommerce_dataset_updated[[#This Row],['[Final_Price(Rs.)']]]</f>
        <v>-9.9999999997635314E-4</v>
      </c>
      <c r="U3136" s="6" t="b">
        <f xml:space="preserve"> AND(ecommerce_dataset_updated[[#This Row],[Final_Price(Rs.) _]]=ecommerce_dataset_updated[[#This Row],['[Final_Price(Rs.)']]])</f>
        <v>0</v>
      </c>
      <c r="V3136" s="5"/>
    </row>
    <row r="3137" spans="1:22">
      <c r="A3137" t="s">
        <v>12139</v>
      </c>
      <c r="B3137" t="s">
        <v>12140</v>
      </c>
      <c r="C3137" t="s">
        <v>39</v>
      </c>
      <c r="D3137" s="9" t="s">
        <v>12141</v>
      </c>
      <c r="E3137" s="8">
        <f>ecommerce_dataset_updated[[#This Row],[Price (Rs.)]]+0</f>
        <v>200.58</v>
      </c>
      <c r="F3137" s="6" t="s">
        <v>53</v>
      </c>
      <c r="G3137" s="7">
        <f>ecommerce_dataset_updated[[#This Row],[Discount (%)]]+0</f>
        <v>5</v>
      </c>
      <c r="H3137" s="6" t="s">
        <v>12142</v>
      </c>
      <c r="I3137" s="6">
        <f>ecommerce_dataset_updated[[#This Row],['[Price (Rs.)']]]*ecommerce_dataset_updated[[#This Row],['[Discount (%)']]]/100</f>
        <v>10.029000000000002</v>
      </c>
      <c r="J3137" s="6">
        <f>ecommerce_dataset_updated[[#This Row],[Final_Price(Rs.)]]+0</f>
        <v>190.55</v>
      </c>
      <c r="K3137" s="6">
        <f xml:space="preserve"> ecommerce_dataset_updated[[#This Row],['[Price (Rs.)']]]-ecommerce_dataset_updated[[#This Row],[Discount Amount _]]</f>
        <v>190.55100000000002</v>
      </c>
      <c r="L3137" t="s">
        <v>28</v>
      </c>
      <c r="M3137" t="s">
        <v>591</v>
      </c>
      <c r="N3137" s="4" t="s">
        <v>14071</v>
      </c>
      <c r="O3137" s="4" t="s">
        <v>14051</v>
      </c>
      <c r="P3137" s="4" t="s">
        <v>14079</v>
      </c>
      <c r="Q3137" s="5">
        <f>DATE(ecommerce_dataset_updated[[#This Row],[YYYY]],ecommerce_dataset_updated[[#This Row],[MM]],ecommerce_dataset_updated[[#This Row],[DD]])</f>
        <v>45346</v>
      </c>
      <c r="R3137" s="6" t="str">
        <f>TEXT(ecommerce_dataset_updated[[#This Row],['[Purchase_Date']]], "mmm")</f>
        <v>Feb</v>
      </c>
      <c r="S3137" s="6" t="str">
        <f>TEXT(ecommerce_dataset_updated[[#This Row],['[Purchase_Date']]], "ddd")</f>
        <v>Sat</v>
      </c>
      <c r="T3137" s="6">
        <f>ecommerce_dataset_updated[[#This Row],[Final_Price(Rs.) _]]-ecommerce_dataset_updated[[#This Row],['[Final_Price(Rs.)']]]</f>
        <v>1.0000000000047748E-3</v>
      </c>
      <c r="U3137" s="6" t="b">
        <f xml:space="preserve"> AND(ecommerce_dataset_updated[[#This Row],[Final_Price(Rs.) _]]=ecommerce_dataset_updated[[#This Row],['[Final_Price(Rs.)']]])</f>
        <v>0</v>
      </c>
      <c r="V3137" s="5"/>
    </row>
    <row r="3138" spans="1:22">
      <c r="A3138" t="s">
        <v>12143</v>
      </c>
      <c r="B3138" t="s">
        <v>12144</v>
      </c>
      <c r="C3138" t="s">
        <v>68</v>
      </c>
      <c r="D3138" s="9" t="s">
        <v>12145</v>
      </c>
      <c r="E3138" s="8">
        <f>ecommerce_dataset_updated[[#This Row],[Price (Rs.)]]+0</f>
        <v>147.46</v>
      </c>
      <c r="F3138" s="6" t="s">
        <v>154</v>
      </c>
      <c r="G3138" s="7">
        <f>ecommerce_dataset_updated[[#This Row],[Discount (%)]]+0</f>
        <v>30</v>
      </c>
      <c r="H3138" s="6" t="s">
        <v>12146</v>
      </c>
      <c r="I3138" s="6">
        <f>ecommerce_dataset_updated[[#This Row],['[Price (Rs.)']]]*ecommerce_dataset_updated[[#This Row],['[Discount (%)']]]/100</f>
        <v>44.238</v>
      </c>
      <c r="J3138" s="6">
        <f>ecommerce_dataset_updated[[#This Row],[Final_Price(Rs.)]]+0</f>
        <v>103.22</v>
      </c>
      <c r="K3138" s="6">
        <f xml:space="preserve"> ecommerce_dataset_updated[[#This Row],['[Price (Rs.)']]]-ecommerce_dataset_updated[[#This Row],[Discount Amount _]]</f>
        <v>103.22200000000001</v>
      </c>
      <c r="L3138" t="s">
        <v>35</v>
      </c>
      <c r="M3138" t="s">
        <v>1562</v>
      </c>
      <c r="N3138" s="4" t="s">
        <v>14070</v>
      </c>
      <c r="O3138" s="4" t="s">
        <v>14057</v>
      </c>
      <c r="P3138" s="4" t="s">
        <v>14079</v>
      </c>
      <c r="Q3138" s="5">
        <f>DATE(ecommerce_dataset_updated[[#This Row],[YYYY]],ecommerce_dataset_updated[[#This Row],[MM]],ecommerce_dataset_updated[[#This Row],[DD]])</f>
        <v>45369</v>
      </c>
      <c r="R3138" s="6" t="str">
        <f>TEXT(ecommerce_dataset_updated[[#This Row],['[Purchase_Date']]], "mmm")</f>
        <v>Mar</v>
      </c>
      <c r="S3138" s="6" t="str">
        <f>TEXT(ecommerce_dataset_updated[[#This Row],['[Purchase_Date']]], "ddd")</f>
        <v>Mon</v>
      </c>
      <c r="T3138" s="6">
        <f>ecommerce_dataset_updated[[#This Row],[Final_Price(Rs.) _]]-ecommerce_dataset_updated[[#This Row],['[Final_Price(Rs.)']]]</f>
        <v>2.0000000000095497E-3</v>
      </c>
      <c r="U3138" s="6" t="b">
        <f xml:space="preserve"> AND(ecommerce_dataset_updated[[#This Row],[Final_Price(Rs.) _]]=ecommerce_dataset_updated[[#This Row],['[Final_Price(Rs.)']]])</f>
        <v>0</v>
      </c>
      <c r="V3138" s="5"/>
    </row>
    <row r="3139" spans="1:22">
      <c r="A3139" t="s">
        <v>12147</v>
      </c>
      <c r="B3139" t="s">
        <v>12148</v>
      </c>
      <c r="C3139" t="s">
        <v>10</v>
      </c>
      <c r="D3139" s="9" t="s">
        <v>12149</v>
      </c>
      <c r="E3139" s="8">
        <f>ecommerce_dataset_updated[[#This Row],[Price (Rs.)]]+0</f>
        <v>284.81</v>
      </c>
      <c r="F3139" s="6" t="s">
        <v>107</v>
      </c>
      <c r="G3139" s="7">
        <f>ecommerce_dataset_updated[[#This Row],[Discount (%)]]+0</f>
        <v>0</v>
      </c>
      <c r="H3139" s="6" t="s">
        <v>12149</v>
      </c>
      <c r="I3139" s="6">
        <f>ecommerce_dataset_updated[[#This Row],['[Price (Rs.)']]]*ecommerce_dataset_updated[[#This Row],['[Discount (%)']]]/100</f>
        <v>0</v>
      </c>
      <c r="J3139" s="6">
        <f>ecommerce_dataset_updated[[#This Row],[Final_Price(Rs.)]]+0</f>
        <v>284.81</v>
      </c>
      <c r="K3139" s="6">
        <f xml:space="preserve"> ecommerce_dataset_updated[[#This Row],['[Price (Rs.)']]]-ecommerce_dataset_updated[[#This Row],[Discount Amount _]]</f>
        <v>284.81</v>
      </c>
      <c r="L3139" t="s">
        <v>77</v>
      </c>
      <c r="M3139" t="s">
        <v>788</v>
      </c>
      <c r="N3139" s="4" t="s">
        <v>14049</v>
      </c>
      <c r="O3139" s="4" t="s">
        <v>14067</v>
      </c>
      <c r="P3139" s="4" t="s">
        <v>14079</v>
      </c>
      <c r="Q3139" s="5">
        <f>DATE(ecommerce_dataset_updated[[#This Row],[YYYY]],ecommerce_dataset_updated[[#This Row],[MM]],ecommerce_dataset_updated[[#This Row],[DD]])</f>
        <v>45484</v>
      </c>
      <c r="R3139" s="6" t="str">
        <f>TEXT(ecommerce_dataset_updated[[#This Row],['[Purchase_Date']]], "mmm")</f>
        <v>Jul</v>
      </c>
      <c r="S3139" s="6" t="str">
        <f>TEXT(ecommerce_dataset_updated[[#This Row],['[Purchase_Date']]], "ddd")</f>
        <v>Thu</v>
      </c>
      <c r="T3139" s="6">
        <f>ecommerce_dataset_updated[[#This Row],[Final_Price(Rs.) _]]-ecommerce_dataset_updated[[#This Row],['[Final_Price(Rs.)']]]</f>
        <v>0</v>
      </c>
      <c r="U3139" s="6" t="b">
        <f xml:space="preserve"> AND(ecommerce_dataset_updated[[#This Row],[Final_Price(Rs.) _]]=ecommerce_dataset_updated[[#This Row],['[Final_Price(Rs.)']]])</f>
        <v>1</v>
      </c>
      <c r="V3139" s="5"/>
    </row>
    <row r="3140" spans="1:22">
      <c r="A3140" t="s">
        <v>12150</v>
      </c>
      <c r="B3140" t="s">
        <v>12151</v>
      </c>
      <c r="C3140" t="s">
        <v>18</v>
      </c>
      <c r="D3140" s="9" t="s">
        <v>12152</v>
      </c>
      <c r="E3140" s="8">
        <f>ecommerce_dataset_updated[[#This Row],[Price (Rs.)]]+0</f>
        <v>32.57</v>
      </c>
      <c r="F3140" s="6" t="s">
        <v>12</v>
      </c>
      <c r="G3140" s="7">
        <f>ecommerce_dataset_updated[[#This Row],[Discount (%)]]+0</f>
        <v>15</v>
      </c>
      <c r="H3140" s="6" t="s">
        <v>12153</v>
      </c>
      <c r="I3140" s="6">
        <f>ecommerce_dataset_updated[[#This Row],['[Price (Rs.)']]]*ecommerce_dataset_updated[[#This Row],['[Discount (%)']]]/100</f>
        <v>4.8855000000000004</v>
      </c>
      <c r="J3140" s="6">
        <f>ecommerce_dataset_updated[[#This Row],[Final_Price(Rs.)]]+0</f>
        <v>27.68</v>
      </c>
      <c r="K3140" s="6">
        <f xml:space="preserve"> ecommerce_dataset_updated[[#This Row],['[Price (Rs.)']]]-ecommerce_dataset_updated[[#This Row],[Discount Amount _]]</f>
        <v>27.6845</v>
      </c>
      <c r="L3140" t="s">
        <v>120</v>
      </c>
      <c r="M3140" t="s">
        <v>649</v>
      </c>
      <c r="N3140" s="4" t="s">
        <v>14070</v>
      </c>
      <c r="O3140" s="4" t="s">
        <v>14059</v>
      </c>
      <c r="P3140" s="4" t="s">
        <v>14079</v>
      </c>
      <c r="Q3140" s="5">
        <f>DATE(ecommerce_dataset_updated[[#This Row],[YYYY]],ecommerce_dataset_updated[[#This Row],[MM]],ecommerce_dataset_updated[[#This Row],[DD]])</f>
        <v>45430</v>
      </c>
      <c r="R3140" s="6" t="str">
        <f>TEXT(ecommerce_dataset_updated[[#This Row],['[Purchase_Date']]], "mmm")</f>
        <v>May</v>
      </c>
      <c r="S3140" s="6" t="str">
        <f>TEXT(ecommerce_dataset_updated[[#This Row],['[Purchase_Date']]], "ddd")</f>
        <v>Sat</v>
      </c>
      <c r="T3140" s="6">
        <f>ecommerce_dataset_updated[[#This Row],[Final_Price(Rs.) _]]-ecommerce_dataset_updated[[#This Row],['[Final_Price(Rs.)']]]</f>
        <v>4.5000000000001705E-3</v>
      </c>
      <c r="U3140" s="6" t="b">
        <f xml:space="preserve"> AND(ecommerce_dataset_updated[[#This Row],[Final_Price(Rs.) _]]=ecommerce_dataset_updated[[#This Row],['[Final_Price(Rs.)']]])</f>
        <v>0</v>
      </c>
      <c r="V3140" s="5"/>
    </row>
    <row r="3141" spans="1:22">
      <c r="A3141" t="s">
        <v>12154</v>
      </c>
      <c r="B3141" t="s">
        <v>12155</v>
      </c>
      <c r="C3141" t="s">
        <v>45</v>
      </c>
      <c r="D3141" s="9" t="s">
        <v>12156</v>
      </c>
      <c r="E3141" s="8">
        <f>ecommerce_dataset_updated[[#This Row],[Price (Rs.)]]+0</f>
        <v>322.14</v>
      </c>
      <c r="F3141" s="6" t="s">
        <v>47</v>
      </c>
      <c r="G3141" s="7">
        <f>ecommerce_dataset_updated[[#This Row],[Discount (%)]]+0</f>
        <v>50</v>
      </c>
      <c r="H3141" s="6" t="s">
        <v>6782</v>
      </c>
      <c r="I3141" s="6">
        <f>ecommerce_dataset_updated[[#This Row],['[Price (Rs.)']]]*ecommerce_dataset_updated[[#This Row],['[Discount (%)']]]/100</f>
        <v>161.07</v>
      </c>
      <c r="J3141" s="6">
        <f>ecommerce_dataset_updated[[#This Row],[Final_Price(Rs.)]]+0</f>
        <v>161.07</v>
      </c>
      <c r="K3141" s="6">
        <f xml:space="preserve"> ecommerce_dataset_updated[[#This Row],['[Price (Rs.)']]]-ecommerce_dataset_updated[[#This Row],[Discount Amount _]]</f>
        <v>161.07</v>
      </c>
      <c r="L3141" t="s">
        <v>28</v>
      </c>
      <c r="M3141" t="s">
        <v>446</v>
      </c>
      <c r="N3141" s="4" t="s">
        <v>14049</v>
      </c>
      <c r="O3141" s="4" t="s">
        <v>14050</v>
      </c>
      <c r="P3141" s="4" t="s">
        <v>14079</v>
      </c>
      <c r="Q3141" s="5">
        <f>DATE(ecommerce_dataset_updated[[#This Row],[YYYY]],ecommerce_dataset_updated[[#This Row],[MM]],ecommerce_dataset_updated[[#This Row],[DD]])</f>
        <v>45546</v>
      </c>
      <c r="R3141" s="6" t="str">
        <f>TEXT(ecommerce_dataset_updated[[#This Row],['[Purchase_Date']]], "mmm")</f>
        <v>Sep</v>
      </c>
      <c r="S3141" s="6" t="str">
        <f>TEXT(ecommerce_dataset_updated[[#This Row],['[Purchase_Date']]], "ddd")</f>
        <v>Wed</v>
      </c>
      <c r="T3141" s="6">
        <f>ecommerce_dataset_updated[[#This Row],[Final_Price(Rs.) _]]-ecommerce_dataset_updated[[#This Row],['[Final_Price(Rs.)']]]</f>
        <v>0</v>
      </c>
      <c r="U3141" s="6" t="b">
        <f xml:space="preserve"> AND(ecommerce_dataset_updated[[#This Row],[Final_Price(Rs.) _]]=ecommerce_dataset_updated[[#This Row],['[Final_Price(Rs.)']]])</f>
        <v>1</v>
      </c>
      <c r="V3141" s="5"/>
    </row>
    <row r="3142" spans="1:22">
      <c r="A3142" t="s">
        <v>12157</v>
      </c>
      <c r="B3142" t="s">
        <v>12158</v>
      </c>
      <c r="C3142" t="s">
        <v>45</v>
      </c>
      <c r="D3142" s="9" t="s">
        <v>12159</v>
      </c>
      <c r="E3142" s="8">
        <f>ecommerce_dataset_updated[[#This Row],[Price (Rs.)]]+0</f>
        <v>187.36</v>
      </c>
      <c r="F3142" s="6" t="s">
        <v>53</v>
      </c>
      <c r="G3142" s="7">
        <f>ecommerce_dataset_updated[[#This Row],[Discount (%)]]+0</f>
        <v>5</v>
      </c>
      <c r="H3142" s="6" t="s">
        <v>12160</v>
      </c>
      <c r="I3142" s="6">
        <f>ecommerce_dataset_updated[[#This Row],['[Price (Rs.)']]]*ecommerce_dataset_updated[[#This Row],['[Discount (%)']]]/100</f>
        <v>9.3680000000000003</v>
      </c>
      <c r="J3142" s="6">
        <f>ecommerce_dataset_updated[[#This Row],[Final_Price(Rs.)]]+0</f>
        <v>177.99</v>
      </c>
      <c r="K3142" s="6">
        <f xml:space="preserve"> ecommerce_dataset_updated[[#This Row],['[Price (Rs.)']]]-ecommerce_dataset_updated[[#This Row],[Discount Amount _]]</f>
        <v>177.99200000000002</v>
      </c>
      <c r="L3142" t="s">
        <v>14</v>
      </c>
      <c r="M3142" t="s">
        <v>1562</v>
      </c>
      <c r="N3142" s="4" t="s">
        <v>14070</v>
      </c>
      <c r="O3142" s="4" t="s">
        <v>14057</v>
      </c>
      <c r="P3142" s="4" t="s">
        <v>14079</v>
      </c>
      <c r="Q3142" s="5">
        <f>DATE(ecommerce_dataset_updated[[#This Row],[YYYY]],ecommerce_dataset_updated[[#This Row],[MM]],ecommerce_dataset_updated[[#This Row],[DD]])</f>
        <v>45369</v>
      </c>
      <c r="R3142" s="6" t="str">
        <f>TEXT(ecommerce_dataset_updated[[#This Row],['[Purchase_Date']]], "mmm")</f>
        <v>Mar</v>
      </c>
      <c r="S3142" s="6" t="str">
        <f>TEXT(ecommerce_dataset_updated[[#This Row],['[Purchase_Date']]], "ddd")</f>
        <v>Mon</v>
      </c>
      <c r="T3142" s="6">
        <f>ecommerce_dataset_updated[[#This Row],[Final_Price(Rs.) _]]-ecommerce_dataset_updated[[#This Row],['[Final_Price(Rs.)']]]</f>
        <v>2.0000000000095497E-3</v>
      </c>
      <c r="U3142" s="6" t="b">
        <f xml:space="preserve"> AND(ecommerce_dataset_updated[[#This Row],[Final_Price(Rs.) _]]=ecommerce_dataset_updated[[#This Row],['[Final_Price(Rs.)']]])</f>
        <v>0</v>
      </c>
      <c r="V3142" s="5"/>
    </row>
    <row r="3143" spans="1:22">
      <c r="A3143" t="s">
        <v>12161</v>
      </c>
      <c r="B3143" t="s">
        <v>12162</v>
      </c>
      <c r="C3143" t="s">
        <v>10</v>
      </c>
      <c r="D3143" s="9" t="s">
        <v>12163</v>
      </c>
      <c r="E3143" s="8">
        <f>ecommerce_dataset_updated[[#This Row],[Price (Rs.)]]+0</f>
        <v>479.31</v>
      </c>
      <c r="F3143" s="6" t="s">
        <v>107</v>
      </c>
      <c r="G3143" s="7">
        <f>ecommerce_dataset_updated[[#This Row],[Discount (%)]]+0</f>
        <v>0</v>
      </c>
      <c r="H3143" s="6" t="s">
        <v>12163</v>
      </c>
      <c r="I3143" s="6">
        <f>ecommerce_dataset_updated[[#This Row],['[Price (Rs.)']]]*ecommerce_dataset_updated[[#This Row],['[Discount (%)']]]/100</f>
        <v>0</v>
      </c>
      <c r="J3143" s="6">
        <f>ecommerce_dataset_updated[[#This Row],[Final_Price(Rs.)]]+0</f>
        <v>479.31</v>
      </c>
      <c r="K3143" s="6">
        <f xml:space="preserve"> ecommerce_dataset_updated[[#This Row],['[Price (Rs.)']]]-ecommerce_dataset_updated[[#This Row],[Discount Amount _]]</f>
        <v>479.31</v>
      </c>
      <c r="L3143" t="s">
        <v>120</v>
      </c>
      <c r="M3143" t="s">
        <v>1104</v>
      </c>
      <c r="N3143" s="4" t="s">
        <v>14071</v>
      </c>
      <c r="O3143" s="4" t="s">
        <v>75</v>
      </c>
      <c r="P3143" s="4" t="s">
        <v>14079</v>
      </c>
      <c r="Q3143" s="5">
        <f>DATE(ecommerce_dataset_updated[[#This Row],[YYYY]],ecommerce_dataset_updated[[#This Row],[MM]],ecommerce_dataset_updated[[#This Row],[DD]])</f>
        <v>45589</v>
      </c>
      <c r="R3143" s="6" t="str">
        <f>TEXT(ecommerce_dataset_updated[[#This Row],['[Purchase_Date']]], "mmm")</f>
        <v>Oct</v>
      </c>
      <c r="S3143" s="6" t="str">
        <f>TEXT(ecommerce_dataset_updated[[#This Row],['[Purchase_Date']]], "ddd")</f>
        <v>Thu</v>
      </c>
      <c r="T3143" s="6">
        <f>ecommerce_dataset_updated[[#This Row],[Final_Price(Rs.) _]]-ecommerce_dataset_updated[[#This Row],['[Final_Price(Rs.)']]]</f>
        <v>0</v>
      </c>
      <c r="U3143" s="6" t="b">
        <f xml:space="preserve"> AND(ecommerce_dataset_updated[[#This Row],[Final_Price(Rs.) _]]=ecommerce_dataset_updated[[#This Row],['[Final_Price(Rs.)']]])</f>
        <v>1</v>
      </c>
      <c r="V3143" s="5"/>
    </row>
    <row r="3144" spans="1:22">
      <c r="A3144" t="s">
        <v>12164</v>
      </c>
      <c r="B3144" t="s">
        <v>12165</v>
      </c>
      <c r="C3144" t="s">
        <v>68</v>
      </c>
      <c r="D3144" s="9" t="s">
        <v>12166</v>
      </c>
      <c r="E3144" s="8">
        <f>ecommerce_dataset_updated[[#This Row],[Price (Rs.)]]+0</f>
        <v>138.58000000000001</v>
      </c>
      <c r="F3144" s="6" t="s">
        <v>12</v>
      </c>
      <c r="G3144" s="7">
        <f>ecommerce_dataset_updated[[#This Row],[Discount (%)]]+0</f>
        <v>15</v>
      </c>
      <c r="H3144" s="6" t="s">
        <v>12167</v>
      </c>
      <c r="I3144" s="6">
        <f>ecommerce_dataset_updated[[#This Row],['[Price (Rs.)']]]*ecommerce_dataset_updated[[#This Row],['[Discount (%)']]]/100</f>
        <v>20.787000000000003</v>
      </c>
      <c r="J3144" s="6">
        <f>ecommerce_dataset_updated[[#This Row],[Final_Price(Rs.)]]+0</f>
        <v>117.79</v>
      </c>
      <c r="K3144" s="6">
        <f xml:space="preserve"> ecommerce_dataset_updated[[#This Row],['[Price (Rs.)']]]-ecommerce_dataset_updated[[#This Row],[Discount Amount _]]</f>
        <v>117.79300000000001</v>
      </c>
      <c r="L3144" t="s">
        <v>28</v>
      </c>
      <c r="M3144" t="s">
        <v>672</v>
      </c>
      <c r="N3144" s="4" t="s">
        <v>14063</v>
      </c>
      <c r="O3144" s="4" t="s">
        <v>14053</v>
      </c>
      <c r="P3144" s="4" t="s">
        <v>14079</v>
      </c>
      <c r="Q3144" s="5">
        <f>DATE(ecommerce_dataset_updated[[#This Row],[YYYY]],ecommerce_dataset_updated[[#This Row],[MM]],ecommerce_dataset_updated[[#This Row],[DD]])</f>
        <v>45399</v>
      </c>
      <c r="R3144" s="6" t="str">
        <f>TEXT(ecommerce_dataset_updated[[#This Row],['[Purchase_Date']]], "mmm")</f>
        <v>Apr</v>
      </c>
      <c r="S3144" s="6" t="str">
        <f>TEXT(ecommerce_dataset_updated[[#This Row],['[Purchase_Date']]], "ddd")</f>
        <v>Wed</v>
      </c>
      <c r="T3144" s="6">
        <f>ecommerce_dataset_updated[[#This Row],[Final_Price(Rs.) _]]-ecommerce_dataset_updated[[#This Row],['[Final_Price(Rs.)']]]</f>
        <v>3.0000000000001137E-3</v>
      </c>
      <c r="U3144" s="6" t="b">
        <f xml:space="preserve"> AND(ecommerce_dataset_updated[[#This Row],[Final_Price(Rs.) _]]=ecommerce_dataset_updated[[#This Row],['[Final_Price(Rs.)']]])</f>
        <v>0</v>
      </c>
      <c r="V3144" s="5"/>
    </row>
    <row r="3145" spans="1:22">
      <c r="A3145" t="s">
        <v>12168</v>
      </c>
      <c r="B3145" t="s">
        <v>12169</v>
      </c>
      <c r="C3145" t="s">
        <v>114</v>
      </c>
      <c r="D3145" s="9" t="s">
        <v>12170</v>
      </c>
      <c r="E3145" s="8">
        <f>ecommerce_dataset_updated[[#This Row],[Price (Rs.)]]+0</f>
        <v>354.92</v>
      </c>
      <c r="F3145" s="6" t="s">
        <v>107</v>
      </c>
      <c r="G3145" s="7">
        <f>ecommerce_dataset_updated[[#This Row],[Discount (%)]]+0</f>
        <v>0</v>
      </c>
      <c r="H3145" s="6" t="s">
        <v>12170</v>
      </c>
      <c r="I3145" s="6">
        <f>ecommerce_dataset_updated[[#This Row],['[Price (Rs.)']]]*ecommerce_dataset_updated[[#This Row],['[Discount (%)']]]/100</f>
        <v>0</v>
      </c>
      <c r="J3145" s="6">
        <f>ecommerce_dataset_updated[[#This Row],[Final_Price(Rs.)]]+0</f>
        <v>354.92</v>
      </c>
      <c r="K3145" s="6">
        <f xml:space="preserve"> ecommerce_dataset_updated[[#This Row],['[Price (Rs.)']]]-ecommerce_dataset_updated[[#This Row],[Discount Amount _]]</f>
        <v>354.92</v>
      </c>
      <c r="L3145" t="s">
        <v>120</v>
      </c>
      <c r="M3145" t="s">
        <v>617</v>
      </c>
      <c r="N3145" s="4" t="s">
        <v>14048</v>
      </c>
      <c r="O3145" s="4" t="s">
        <v>75</v>
      </c>
      <c r="P3145" s="4" t="s">
        <v>14079</v>
      </c>
      <c r="Q3145" s="5">
        <f>DATE(ecommerce_dataset_updated[[#This Row],[YYYY]],ecommerce_dataset_updated[[#This Row],[MM]],ecommerce_dataset_updated[[#This Row],[DD]])</f>
        <v>45577</v>
      </c>
      <c r="R3145" s="6" t="str">
        <f>TEXT(ecommerce_dataset_updated[[#This Row],['[Purchase_Date']]], "mmm")</f>
        <v>Oct</v>
      </c>
      <c r="S3145" s="6" t="str">
        <f>TEXT(ecommerce_dataset_updated[[#This Row],['[Purchase_Date']]], "ddd")</f>
        <v>Sat</v>
      </c>
      <c r="T3145" s="6">
        <f>ecommerce_dataset_updated[[#This Row],[Final_Price(Rs.) _]]-ecommerce_dataset_updated[[#This Row],['[Final_Price(Rs.)']]]</f>
        <v>0</v>
      </c>
      <c r="U3145" s="6" t="b">
        <f xml:space="preserve"> AND(ecommerce_dataset_updated[[#This Row],[Final_Price(Rs.) _]]=ecommerce_dataset_updated[[#This Row],['[Final_Price(Rs.)']]])</f>
        <v>1</v>
      </c>
      <c r="V3145" s="5"/>
    </row>
    <row r="3146" spans="1:22">
      <c r="A3146" t="s">
        <v>12171</v>
      </c>
      <c r="B3146" t="s">
        <v>12172</v>
      </c>
      <c r="C3146" t="s">
        <v>39</v>
      </c>
      <c r="D3146" s="9" t="s">
        <v>12173</v>
      </c>
      <c r="E3146" s="8">
        <f>ecommerce_dataset_updated[[#This Row],[Price (Rs.)]]+0</f>
        <v>329.08</v>
      </c>
      <c r="F3146" s="6" t="s">
        <v>75</v>
      </c>
      <c r="G3146" s="7">
        <f>ecommerce_dataset_updated[[#This Row],[Discount (%)]]+0</f>
        <v>10</v>
      </c>
      <c r="H3146" s="6" t="s">
        <v>12174</v>
      </c>
      <c r="I3146" s="6">
        <f>ecommerce_dataset_updated[[#This Row],['[Price (Rs.)']]]*ecommerce_dataset_updated[[#This Row],['[Discount (%)']]]/100</f>
        <v>32.907999999999994</v>
      </c>
      <c r="J3146" s="6">
        <f>ecommerce_dataset_updated[[#This Row],[Final_Price(Rs.)]]+0</f>
        <v>296.17</v>
      </c>
      <c r="K3146" s="6">
        <f xml:space="preserve"> ecommerce_dataset_updated[[#This Row],['[Price (Rs.)']]]-ecommerce_dataset_updated[[#This Row],[Discount Amount _]]</f>
        <v>296.17199999999997</v>
      </c>
      <c r="L3146" t="s">
        <v>35</v>
      </c>
      <c r="M3146" t="s">
        <v>509</v>
      </c>
      <c r="N3146" s="4" t="s">
        <v>14067</v>
      </c>
      <c r="O3146" s="4" t="s">
        <v>14050</v>
      </c>
      <c r="P3146" s="4" t="s">
        <v>14079</v>
      </c>
      <c r="Q3146" s="5">
        <f>DATE(ecommerce_dataset_updated[[#This Row],[YYYY]],ecommerce_dataset_updated[[#This Row],[MM]],ecommerce_dataset_updated[[#This Row],[DD]])</f>
        <v>45542</v>
      </c>
      <c r="R3146" s="6" t="str">
        <f>TEXT(ecommerce_dataset_updated[[#This Row],['[Purchase_Date']]], "mmm")</f>
        <v>Sep</v>
      </c>
      <c r="S3146" s="6" t="str">
        <f>TEXT(ecommerce_dataset_updated[[#This Row],['[Purchase_Date']]], "ddd")</f>
        <v>Sat</v>
      </c>
      <c r="T3146" s="6">
        <f>ecommerce_dataset_updated[[#This Row],[Final_Price(Rs.) _]]-ecommerce_dataset_updated[[#This Row],['[Final_Price(Rs.)']]]</f>
        <v>1.9999999999527063E-3</v>
      </c>
      <c r="U3146" s="6" t="b">
        <f xml:space="preserve"> AND(ecommerce_dataset_updated[[#This Row],[Final_Price(Rs.) _]]=ecommerce_dataset_updated[[#This Row],['[Final_Price(Rs.)']]])</f>
        <v>0</v>
      </c>
      <c r="V3146" s="5"/>
    </row>
    <row r="3147" spans="1:22">
      <c r="A3147" t="s">
        <v>12175</v>
      </c>
      <c r="B3147" t="s">
        <v>12176</v>
      </c>
      <c r="C3147" t="s">
        <v>68</v>
      </c>
      <c r="D3147" s="9" t="s">
        <v>12177</v>
      </c>
      <c r="E3147" s="8">
        <f>ecommerce_dataset_updated[[#This Row],[Price (Rs.)]]+0</f>
        <v>399.27</v>
      </c>
      <c r="F3147" s="6" t="s">
        <v>107</v>
      </c>
      <c r="G3147" s="7">
        <f>ecommerce_dataset_updated[[#This Row],[Discount (%)]]+0</f>
        <v>0</v>
      </c>
      <c r="H3147" s="6" t="s">
        <v>12177</v>
      </c>
      <c r="I3147" s="6">
        <f>ecommerce_dataset_updated[[#This Row],['[Price (Rs.)']]]*ecommerce_dataset_updated[[#This Row],['[Discount (%)']]]/100</f>
        <v>0</v>
      </c>
      <c r="J3147" s="6">
        <f>ecommerce_dataset_updated[[#This Row],[Final_Price(Rs.)]]+0</f>
        <v>399.27</v>
      </c>
      <c r="K3147" s="6">
        <f xml:space="preserve"> ecommerce_dataset_updated[[#This Row],['[Price (Rs.)']]]-ecommerce_dataset_updated[[#This Row],[Discount Amount _]]</f>
        <v>399.27</v>
      </c>
      <c r="L3147" t="s">
        <v>14</v>
      </c>
      <c r="M3147" t="s">
        <v>403</v>
      </c>
      <c r="N3147" s="4" t="s">
        <v>14061</v>
      </c>
      <c r="O3147" s="4" t="s">
        <v>14049</v>
      </c>
      <c r="P3147" s="4" t="s">
        <v>14079</v>
      </c>
      <c r="Q3147" s="5">
        <f>DATE(ecommerce_dataset_updated[[#This Row],[YYYY]],ecommerce_dataset_updated[[#This Row],[MM]],ecommerce_dataset_updated[[#This Row],[DD]])</f>
        <v>45617</v>
      </c>
      <c r="R3147" s="6" t="str">
        <f>TEXT(ecommerce_dataset_updated[[#This Row],['[Purchase_Date']]], "mmm")</f>
        <v>Nov</v>
      </c>
      <c r="S3147" s="6" t="str">
        <f>TEXT(ecommerce_dataset_updated[[#This Row],['[Purchase_Date']]], "ddd")</f>
        <v>Thu</v>
      </c>
      <c r="T3147" s="6">
        <f>ecommerce_dataset_updated[[#This Row],[Final_Price(Rs.) _]]-ecommerce_dataset_updated[[#This Row],['[Final_Price(Rs.)']]]</f>
        <v>0</v>
      </c>
      <c r="U3147" s="6" t="b">
        <f xml:space="preserve"> AND(ecommerce_dataset_updated[[#This Row],[Final_Price(Rs.) _]]=ecommerce_dataset_updated[[#This Row],['[Final_Price(Rs.)']]])</f>
        <v>1</v>
      </c>
      <c r="V3147" s="5"/>
    </row>
    <row r="3148" spans="1:22">
      <c r="A3148" t="s">
        <v>12178</v>
      </c>
      <c r="B3148" t="s">
        <v>12179</v>
      </c>
      <c r="C3148" t="s">
        <v>32</v>
      </c>
      <c r="D3148" s="9" t="s">
        <v>12180</v>
      </c>
      <c r="E3148" s="8">
        <f>ecommerce_dataset_updated[[#This Row],[Price (Rs.)]]+0</f>
        <v>366.82</v>
      </c>
      <c r="F3148" s="6" t="s">
        <v>53</v>
      </c>
      <c r="G3148" s="7">
        <f>ecommerce_dataset_updated[[#This Row],[Discount (%)]]+0</f>
        <v>5</v>
      </c>
      <c r="H3148" s="6" t="s">
        <v>12181</v>
      </c>
      <c r="I3148" s="6">
        <f>ecommerce_dataset_updated[[#This Row],['[Price (Rs.)']]]*ecommerce_dataset_updated[[#This Row],['[Discount (%)']]]/100</f>
        <v>18.340999999999998</v>
      </c>
      <c r="J3148" s="6">
        <f>ecommerce_dataset_updated[[#This Row],[Final_Price(Rs.)]]+0</f>
        <v>348.48</v>
      </c>
      <c r="K3148" s="6">
        <f xml:space="preserve"> ecommerce_dataset_updated[[#This Row],['[Price (Rs.)']]]-ecommerce_dataset_updated[[#This Row],[Discount Amount _]]</f>
        <v>348.47899999999998</v>
      </c>
      <c r="L3148" t="s">
        <v>35</v>
      </c>
      <c r="M3148" t="s">
        <v>1261</v>
      </c>
      <c r="N3148" s="4" t="s">
        <v>14060</v>
      </c>
      <c r="O3148" s="4" t="s">
        <v>75</v>
      </c>
      <c r="P3148" s="4" t="s">
        <v>14079</v>
      </c>
      <c r="Q3148" s="5">
        <f>DATE(ecommerce_dataset_updated[[#This Row],[YYYY]],ecommerce_dataset_updated[[#This Row],[MM]],ecommerce_dataset_updated[[#This Row],[DD]])</f>
        <v>45591</v>
      </c>
      <c r="R3148" s="6" t="str">
        <f>TEXT(ecommerce_dataset_updated[[#This Row],['[Purchase_Date']]], "mmm")</f>
        <v>Oct</v>
      </c>
      <c r="S3148" s="6" t="str">
        <f>TEXT(ecommerce_dataset_updated[[#This Row],['[Purchase_Date']]], "ddd")</f>
        <v>Sat</v>
      </c>
      <c r="T3148" s="6">
        <f>ecommerce_dataset_updated[[#This Row],[Final_Price(Rs.) _]]-ecommerce_dataset_updated[[#This Row],['[Final_Price(Rs.)']]]</f>
        <v>-1.0000000000331966E-3</v>
      </c>
      <c r="U3148" s="6" t="b">
        <f xml:space="preserve"> AND(ecommerce_dataset_updated[[#This Row],[Final_Price(Rs.) _]]=ecommerce_dataset_updated[[#This Row],['[Final_Price(Rs.)']]])</f>
        <v>0</v>
      </c>
      <c r="V3148" s="5"/>
    </row>
    <row r="3149" spans="1:22">
      <c r="A3149" t="s">
        <v>12182</v>
      </c>
      <c r="B3149" t="s">
        <v>12183</v>
      </c>
      <c r="C3149" t="s">
        <v>114</v>
      </c>
      <c r="D3149" s="9" t="s">
        <v>1428</v>
      </c>
      <c r="E3149" s="8">
        <f>ecommerce_dataset_updated[[#This Row],[Price (Rs.)]]+0</f>
        <v>395.07</v>
      </c>
      <c r="F3149" s="6" t="s">
        <v>26</v>
      </c>
      <c r="G3149" s="7">
        <f>ecommerce_dataset_updated[[#This Row],[Discount (%)]]+0</f>
        <v>25</v>
      </c>
      <c r="H3149" s="6" t="s">
        <v>12184</v>
      </c>
      <c r="I3149" s="6">
        <f>ecommerce_dataset_updated[[#This Row],['[Price (Rs.)']]]*ecommerce_dataset_updated[[#This Row],['[Discount (%)']]]/100</f>
        <v>98.767499999999998</v>
      </c>
      <c r="J3149" s="6">
        <f>ecommerce_dataset_updated[[#This Row],[Final_Price(Rs.)]]+0</f>
        <v>296.3</v>
      </c>
      <c r="K3149" s="6">
        <f xml:space="preserve"> ecommerce_dataset_updated[[#This Row],['[Price (Rs.)']]]-ecommerce_dataset_updated[[#This Row],[Discount Amount _]]</f>
        <v>296.30250000000001</v>
      </c>
      <c r="L3149" t="s">
        <v>120</v>
      </c>
      <c r="M3149" t="s">
        <v>1761</v>
      </c>
      <c r="N3149" s="4" t="s">
        <v>14069</v>
      </c>
      <c r="O3149" s="4" t="s">
        <v>14059</v>
      </c>
      <c r="P3149" s="4" t="s">
        <v>14079</v>
      </c>
      <c r="Q3149" s="5">
        <f>DATE(ecommerce_dataset_updated[[#This Row],[YYYY]],ecommerce_dataset_updated[[#This Row],[MM]],ecommerce_dataset_updated[[#This Row],[DD]])</f>
        <v>45434</v>
      </c>
      <c r="R3149" s="6" t="str">
        <f>TEXT(ecommerce_dataset_updated[[#This Row],['[Purchase_Date']]], "mmm")</f>
        <v>May</v>
      </c>
      <c r="S3149" s="6" t="str">
        <f>TEXT(ecommerce_dataset_updated[[#This Row],['[Purchase_Date']]], "ddd")</f>
        <v>Wed</v>
      </c>
      <c r="T3149" s="6">
        <f>ecommerce_dataset_updated[[#This Row],[Final_Price(Rs.) _]]-ecommerce_dataset_updated[[#This Row],['[Final_Price(Rs.)']]]</f>
        <v>2.4999999999977263E-3</v>
      </c>
      <c r="U3149" s="6" t="b">
        <f xml:space="preserve"> AND(ecommerce_dataset_updated[[#This Row],[Final_Price(Rs.) _]]=ecommerce_dataset_updated[[#This Row],['[Final_Price(Rs.)']]])</f>
        <v>0</v>
      </c>
      <c r="V3149" s="5"/>
    </row>
    <row r="3150" spans="1:22">
      <c r="A3150" t="s">
        <v>12185</v>
      </c>
      <c r="B3150" t="s">
        <v>12186</v>
      </c>
      <c r="C3150" t="s">
        <v>45</v>
      </c>
      <c r="D3150" s="9" t="s">
        <v>12187</v>
      </c>
      <c r="E3150" s="8">
        <f>ecommerce_dataset_updated[[#This Row],[Price (Rs.)]]+0</f>
        <v>427.4</v>
      </c>
      <c r="F3150" s="6" t="s">
        <v>20</v>
      </c>
      <c r="G3150" s="7">
        <f>ecommerce_dataset_updated[[#This Row],[Discount (%)]]+0</f>
        <v>20</v>
      </c>
      <c r="H3150" s="6" t="s">
        <v>7796</v>
      </c>
      <c r="I3150" s="6">
        <f>ecommerce_dataset_updated[[#This Row],['[Price (Rs.)']]]*ecommerce_dataset_updated[[#This Row],['[Discount (%)']]]/100</f>
        <v>85.48</v>
      </c>
      <c r="J3150" s="6">
        <f>ecommerce_dataset_updated[[#This Row],[Final_Price(Rs.)]]+0</f>
        <v>341.92</v>
      </c>
      <c r="K3150" s="6">
        <f xml:space="preserve"> ecommerce_dataset_updated[[#This Row],['[Price (Rs.)']]]-ecommerce_dataset_updated[[#This Row],[Discount Amount _]]</f>
        <v>341.91999999999996</v>
      </c>
      <c r="L3150" t="s">
        <v>35</v>
      </c>
      <c r="M3150" t="s">
        <v>1991</v>
      </c>
      <c r="N3150" s="4" t="s">
        <v>14050</v>
      </c>
      <c r="O3150" s="4" t="s">
        <v>14067</v>
      </c>
      <c r="P3150" s="4" t="s">
        <v>14079</v>
      </c>
      <c r="Q3150" s="5">
        <f>DATE(ecommerce_dataset_updated[[#This Row],[YYYY]],ecommerce_dataset_updated[[#This Row],[MM]],ecommerce_dataset_updated[[#This Row],[DD]])</f>
        <v>45482</v>
      </c>
      <c r="R3150" s="6" t="str">
        <f>TEXT(ecommerce_dataset_updated[[#This Row],['[Purchase_Date']]], "mmm")</f>
        <v>Jul</v>
      </c>
      <c r="S3150" s="6" t="str">
        <f>TEXT(ecommerce_dataset_updated[[#This Row],['[Purchase_Date']]], "ddd")</f>
        <v>Tue</v>
      </c>
      <c r="T3150" s="6">
        <f>ecommerce_dataset_updated[[#This Row],[Final_Price(Rs.) _]]-ecommerce_dataset_updated[[#This Row],['[Final_Price(Rs.)']]]</f>
        <v>0</v>
      </c>
      <c r="U3150" s="6" t="b">
        <f xml:space="preserve"> AND(ecommerce_dataset_updated[[#This Row],[Final_Price(Rs.) _]]=ecommerce_dataset_updated[[#This Row],['[Final_Price(Rs.)']]])</f>
        <v>1</v>
      </c>
      <c r="V3150" s="5"/>
    </row>
    <row r="3151" spans="1:22">
      <c r="A3151" t="s">
        <v>12188</v>
      </c>
      <c r="B3151" t="s">
        <v>12189</v>
      </c>
      <c r="C3151" t="s">
        <v>45</v>
      </c>
      <c r="D3151" s="9" t="s">
        <v>12190</v>
      </c>
      <c r="E3151" s="8">
        <f>ecommerce_dataset_updated[[#This Row],[Price (Rs.)]]+0</f>
        <v>433.97</v>
      </c>
      <c r="F3151" s="6" t="s">
        <v>20</v>
      </c>
      <c r="G3151" s="7">
        <f>ecommerce_dataset_updated[[#This Row],[Discount (%)]]+0</f>
        <v>20</v>
      </c>
      <c r="H3151" s="6" t="s">
        <v>12191</v>
      </c>
      <c r="I3151" s="6">
        <f>ecommerce_dataset_updated[[#This Row],['[Price (Rs.)']]]*ecommerce_dataset_updated[[#This Row],['[Discount (%)']]]/100</f>
        <v>86.794000000000011</v>
      </c>
      <c r="J3151" s="6">
        <f>ecommerce_dataset_updated[[#This Row],[Final_Price(Rs.)]]+0</f>
        <v>347.18</v>
      </c>
      <c r="K3151" s="6">
        <f xml:space="preserve"> ecommerce_dataset_updated[[#This Row],['[Price (Rs.)']]]-ecommerce_dataset_updated[[#This Row],[Discount Amount _]]</f>
        <v>347.17600000000004</v>
      </c>
      <c r="L3151" t="s">
        <v>35</v>
      </c>
      <c r="M3151" t="s">
        <v>1395</v>
      </c>
      <c r="N3151" s="4" t="s">
        <v>14059</v>
      </c>
      <c r="O3151" s="4" t="s">
        <v>14052</v>
      </c>
      <c r="P3151" s="4" t="s">
        <v>14079</v>
      </c>
      <c r="Q3151" s="5">
        <f>DATE(ecommerce_dataset_updated[[#This Row],[YYYY]],ecommerce_dataset_updated[[#This Row],[MM]],ecommerce_dataset_updated[[#This Row],[DD]])</f>
        <v>45296</v>
      </c>
      <c r="R3151" s="6" t="str">
        <f>TEXT(ecommerce_dataset_updated[[#This Row],['[Purchase_Date']]], "mmm")</f>
        <v>Jan</v>
      </c>
      <c r="S3151" s="6" t="str">
        <f>TEXT(ecommerce_dataset_updated[[#This Row],['[Purchase_Date']]], "ddd")</f>
        <v>Fri</v>
      </c>
      <c r="T3151" s="6">
        <f>ecommerce_dataset_updated[[#This Row],[Final_Price(Rs.) _]]-ecommerce_dataset_updated[[#This Row],['[Final_Price(Rs.)']]]</f>
        <v>-3.999999999962256E-3</v>
      </c>
      <c r="U3151" s="6" t="b">
        <f xml:space="preserve"> AND(ecommerce_dataset_updated[[#This Row],[Final_Price(Rs.) _]]=ecommerce_dataset_updated[[#This Row],['[Final_Price(Rs.)']]])</f>
        <v>0</v>
      </c>
      <c r="V3151" s="5"/>
    </row>
    <row r="3152" spans="1:22">
      <c r="A3152" t="s">
        <v>12192</v>
      </c>
      <c r="B3152" t="s">
        <v>12193</v>
      </c>
      <c r="C3152" t="s">
        <v>68</v>
      </c>
      <c r="D3152" s="9" t="s">
        <v>12194</v>
      </c>
      <c r="E3152" s="8">
        <f>ecommerce_dataset_updated[[#This Row],[Price (Rs.)]]+0</f>
        <v>31.97</v>
      </c>
      <c r="F3152" s="6" t="s">
        <v>75</v>
      </c>
      <c r="G3152" s="7">
        <f>ecommerce_dataset_updated[[#This Row],[Discount (%)]]+0</f>
        <v>10</v>
      </c>
      <c r="H3152" s="6" t="s">
        <v>2673</v>
      </c>
      <c r="I3152" s="6">
        <f>ecommerce_dataset_updated[[#This Row],['[Price (Rs.)']]]*ecommerce_dataset_updated[[#This Row],['[Discount (%)']]]/100</f>
        <v>3.1970000000000001</v>
      </c>
      <c r="J3152" s="6">
        <f>ecommerce_dataset_updated[[#This Row],[Final_Price(Rs.)]]+0</f>
        <v>28.77</v>
      </c>
      <c r="K3152" s="6">
        <f xml:space="preserve"> ecommerce_dataset_updated[[#This Row],['[Price (Rs.)']]]-ecommerce_dataset_updated[[#This Row],[Discount Amount _]]</f>
        <v>28.773</v>
      </c>
      <c r="L3152" t="s">
        <v>35</v>
      </c>
      <c r="M3152" t="s">
        <v>234</v>
      </c>
      <c r="N3152" s="4" t="s">
        <v>14063</v>
      </c>
      <c r="O3152" s="4" t="s">
        <v>14059</v>
      </c>
      <c r="P3152" s="4" t="s">
        <v>14079</v>
      </c>
      <c r="Q3152" s="5">
        <f>DATE(ecommerce_dataset_updated[[#This Row],[YYYY]],ecommerce_dataset_updated[[#This Row],[MM]],ecommerce_dataset_updated[[#This Row],[DD]])</f>
        <v>45429</v>
      </c>
      <c r="R3152" s="6" t="str">
        <f>TEXT(ecommerce_dataset_updated[[#This Row],['[Purchase_Date']]], "mmm")</f>
        <v>May</v>
      </c>
      <c r="S3152" s="6" t="str">
        <f>TEXT(ecommerce_dataset_updated[[#This Row],['[Purchase_Date']]], "ddd")</f>
        <v>Fri</v>
      </c>
      <c r="T3152" s="6">
        <f>ecommerce_dataset_updated[[#This Row],[Final_Price(Rs.) _]]-ecommerce_dataset_updated[[#This Row],['[Final_Price(Rs.)']]]</f>
        <v>3.0000000000001137E-3</v>
      </c>
      <c r="U3152" s="6" t="b">
        <f xml:space="preserve"> AND(ecommerce_dataset_updated[[#This Row],[Final_Price(Rs.) _]]=ecommerce_dataset_updated[[#This Row],['[Final_Price(Rs.)']]])</f>
        <v>0</v>
      </c>
      <c r="V3152" s="5"/>
    </row>
    <row r="3153" spans="1:22">
      <c r="A3153" t="s">
        <v>12195</v>
      </c>
      <c r="B3153" t="s">
        <v>12196</v>
      </c>
      <c r="C3153" t="s">
        <v>39</v>
      </c>
      <c r="D3153" s="9" t="s">
        <v>12197</v>
      </c>
      <c r="E3153" s="8">
        <f>ecommerce_dataset_updated[[#This Row],[Price (Rs.)]]+0</f>
        <v>430.19</v>
      </c>
      <c r="F3153" s="6" t="s">
        <v>20</v>
      </c>
      <c r="G3153" s="7">
        <f>ecommerce_dataset_updated[[#This Row],[Discount (%)]]+0</f>
        <v>20</v>
      </c>
      <c r="H3153" s="6" t="s">
        <v>12198</v>
      </c>
      <c r="I3153" s="6">
        <f>ecommerce_dataset_updated[[#This Row],['[Price (Rs.)']]]*ecommerce_dataset_updated[[#This Row],['[Discount (%)']]]/100</f>
        <v>86.037999999999997</v>
      </c>
      <c r="J3153" s="6">
        <f>ecommerce_dataset_updated[[#This Row],[Final_Price(Rs.)]]+0</f>
        <v>344.15</v>
      </c>
      <c r="K3153" s="6">
        <f xml:space="preserve"> ecommerce_dataset_updated[[#This Row],['[Price (Rs.)']]]-ecommerce_dataset_updated[[#This Row],[Discount Amount _]]</f>
        <v>344.15199999999999</v>
      </c>
      <c r="L3153" t="s">
        <v>77</v>
      </c>
      <c r="M3153" t="s">
        <v>339</v>
      </c>
      <c r="N3153" s="4" t="s">
        <v>14070</v>
      </c>
      <c r="O3153" s="4" t="s">
        <v>14067</v>
      </c>
      <c r="P3153" s="4" t="s">
        <v>14079</v>
      </c>
      <c r="Q3153" s="5">
        <f>DATE(ecommerce_dataset_updated[[#This Row],[YYYY]],ecommerce_dataset_updated[[#This Row],[MM]],ecommerce_dataset_updated[[#This Row],[DD]])</f>
        <v>45491</v>
      </c>
      <c r="R3153" s="6" t="str">
        <f>TEXT(ecommerce_dataset_updated[[#This Row],['[Purchase_Date']]], "mmm")</f>
        <v>Jul</v>
      </c>
      <c r="S3153" s="6" t="str">
        <f>TEXT(ecommerce_dataset_updated[[#This Row],['[Purchase_Date']]], "ddd")</f>
        <v>Thu</v>
      </c>
      <c r="T3153" s="6">
        <f>ecommerce_dataset_updated[[#This Row],[Final_Price(Rs.) _]]-ecommerce_dataset_updated[[#This Row],['[Final_Price(Rs.)']]]</f>
        <v>2.0000000000095497E-3</v>
      </c>
      <c r="U3153" s="6" t="b">
        <f xml:space="preserve"> AND(ecommerce_dataset_updated[[#This Row],[Final_Price(Rs.) _]]=ecommerce_dataset_updated[[#This Row],['[Final_Price(Rs.)']]])</f>
        <v>0</v>
      </c>
      <c r="V3153" s="5"/>
    </row>
    <row r="3154" spans="1:22">
      <c r="A3154" t="s">
        <v>12199</v>
      </c>
      <c r="B3154" t="s">
        <v>12200</v>
      </c>
      <c r="C3154" t="s">
        <v>18</v>
      </c>
      <c r="D3154" s="9" t="s">
        <v>12201</v>
      </c>
      <c r="E3154" s="8">
        <f>ecommerce_dataset_updated[[#This Row],[Price (Rs.)]]+0</f>
        <v>231.04</v>
      </c>
      <c r="F3154" s="6" t="s">
        <v>75</v>
      </c>
      <c r="G3154" s="7">
        <f>ecommerce_dataset_updated[[#This Row],[Discount (%)]]+0</f>
        <v>10</v>
      </c>
      <c r="H3154" s="6" t="s">
        <v>12202</v>
      </c>
      <c r="I3154" s="6">
        <f>ecommerce_dataset_updated[[#This Row],['[Price (Rs.)']]]*ecommerce_dataset_updated[[#This Row],['[Discount (%)']]]/100</f>
        <v>23.103999999999999</v>
      </c>
      <c r="J3154" s="6">
        <f>ecommerce_dataset_updated[[#This Row],[Final_Price(Rs.)]]+0</f>
        <v>207.94</v>
      </c>
      <c r="K3154" s="6">
        <f xml:space="preserve"> ecommerce_dataset_updated[[#This Row],['[Price (Rs.)']]]-ecommerce_dataset_updated[[#This Row],[Discount Amount _]]</f>
        <v>207.93599999999998</v>
      </c>
      <c r="L3154" t="s">
        <v>14</v>
      </c>
      <c r="M3154" t="s">
        <v>3823</v>
      </c>
      <c r="N3154" s="4" t="s">
        <v>14055</v>
      </c>
      <c r="O3154" s="4" t="s">
        <v>14053</v>
      </c>
      <c r="P3154" s="4" t="s">
        <v>14079</v>
      </c>
      <c r="Q3154" s="5">
        <f>DATE(ecommerce_dataset_updated[[#This Row],[YYYY]],ecommerce_dataset_updated[[#This Row],[MM]],ecommerce_dataset_updated[[#This Row],[DD]])</f>
        <v>45390</v>
      </c>
      <c r="R3154" s="6" t="str">
        <f>TEXT(ecommerce_dataset_updated[[#This Row],['[Purchase_Date']]], "mmm")</f>
        <v>Apr</v>
      </c>
      <c r="S3154" s="6" t="str">
        <f>TEXT(ecommerce_dataset_updated[[#This Row],['[Purchase_Date']]], "ddd")</f>
        <v>Mon</v>
      </c>
      <c r="T3154" s="6">
        <f>ecommerce_dataset_updated[[#This Row],[Final_Price(Rs.) _]]-ecommerce_dataset_updated[[#This Row],['[Final_Price(Rs.)']]]</f>
        <v>-4.0000000000190994E-3</v>
      </c>
      <c r="U3154" s="6" t="b">
        <f xml:space="preserve"> AND(ecommerce_dataset_updated[[#This Row],[Final_Price(Rs.) _]]=ecommerce_dataset_updated[[#This Row],['[Final_Price(Rs.)']]])</f>
        <v>0</v>
      </c>
      <c r="V3154" s="5"/>
    </row>
    <row r="3155" spans="1:22">
      <c r="A3155" t="s">
        <v>12203</v>
      </c>
      <c r="B3155" t="s">
        <v>12204</v>
      </c>
      <c r="C3155" t="s">
        <v>18</v>
      </c>
      <c r="D3155" s="9" t="s">
        <v>12205</v>
      </c>
      <c r="E3155" s="8">
        <f>ecommerce_dataset_updated[[#This Row],[Price (Rs.)]]+0</f>
        <v>41.27</v>
      </c>
      <c r="F3155" s="6" t="s">
        <v>53</v>
      </c>
      <c r="G3155" s="7">
        <f>ecommerce_dataset_updated[[#This Row],[Discount (%)]]+0</f>
        <v>5</v>
      </c>
      <c r="H3155" s="6" t="s">
        <v>12206</v>
      </c>
      <c r="I3155" s="6">
        <f>ecommerce_dataset_updated[[#This Row],['[Price (Rs.)']]]*ecommerce_dataset_updated[[#This Row],['[Discount (%)']]]/100</f>
        <v>2.0635000000000003</v>
      </c>
      <c r="J3155" s="6">
        <f>ecommerce_dataset_updated[[#This Row],[Final_Price(Rs.)]]+0</f>
        <v>39.21</v>
      </c>
      <c r="K3155" s="6">
        <f xml:space="preserve"> ecommerce_dataset_updated[[#This Row],['[Price (Rs.)']]]-ecommerce_dataset_updated[[#This Row],[Discount Amount _]]</f>
        <v>39.206500000000005</v>
      </c>
      <c r="L3155" t="s">
        <v>14</v>
      </c>
      <c r="M3155" t="s">
        <v>872</v>
      </c>
      <c r="N3155" s="4" t="s">
        <v>14060</v>
      </c>
      <c r="O3155" s="4" t="s">
        <v>14067</v>
      </c>
      <c r="P3155" s="4" t="s">
        <v>14079</v>
      </c>
      <c r="Q3155" s="5">
        <f>DATE(ecommerce_dataset_updated[[#This Row],[YYYY]],ecommerce_dataset_updated[[#This Row],[MM]],ecommerce_dataset_updated[[#This Row],[DD]])</f>
        <v>45499</v>
      </c>
      <c r="R3155" s="6" t="str">
        <f>TEXT(ecommerce_dataset_updated[[#This Row],['[Purchase_Date']]], "mmm")</f>
        <v>Jul</v>
      </c>
      <c r="S3155" s="6" t="str">
        <f>TEXT(ecommerce_dataset_updated[[#This Row],['[Purchase_Date']]], "ddd")</f>
        <v>Fri</v>
      </c>
      <c r="T3155" s="6">
        <f>ecommerce_dataset_updated[[#This Row],[Final_Price(Rs.) _]]-ecommerce_dataset_updated[[#This Row],['[Final_Price(Rs.)']]]</f>
        <v>-3.4999999999953957E-3</v>
      </c>
      <c r="U3155" s="6" t="b">
        <f xml:space="preserve"> AND(ecommerce_dataset_updated[[#This Row],[Final_Price(Rs.) _]]=ecommerce_dataset_updated[[#This Row],['[Final_Price(Rs.)']]])</f>
        <v>0</v>
      </c>
      <c r="V3155" s="5"/>
    </row>
    <row r="3156" spans="1:22">
      <c r="A3156" t="s">
        <v>12207</v>
      </c>
      <c r="B3156" t="s">
        <v>12208</v>
      </c>
      <c r="C3156" t="s">
        <v>68</v>
      </c>
      <c r="D3156" s="9" t="s">
        <v>12209</v>
      </c>
      <c r="E3156" s="8">
        <f>ecommerce_dataset_updated[[#This Row],[Price (Rs.)]]+0</f>
        <v>313.33999999999997</v>
      </c>
      <c r="F3156" s="6" t="s">
        <v>154</v>
      </c>
      <c r="G3156" s="7">
        <f>ecommerce_dataset_updated[[#This Row],[Discount (%)]]+0</f>
        <v>30</v>
      </c>
      <c r="H3156" s="6" t="s">
        <v>12210</v>
      </c>
      <c r="I3156" s="6">
        <f>ecommerce_dataset_updated[[#This Row],['[Price (Rs.)']]]*ecommerce_dataset_updated[[#This Row],['[Discount (%)']]]/100</f>
        <v>94.001999999999995</v>
      </c>
      <c r="J3156" s="6">
        <f>ecommerce_dataset_updated[[#This Row],[Final_Price(Rs.)]]+0</f>
        <v>219.34</v>
      </c>
      <c r="K3156" s="6">
        <f xml:space="preserve"> ecommerce_dataset_updated[[#This Row],['[Price (Rs.)']]]-ecommerce_dataset_updated[[#This Row],[Discount Amount _]]</f>
        <v>219.33799999999997</v>
      </c>
      <c r="L3156" t="s">
        <v>77</v>
      </c>
      <c r="M3156" t="s">
        <v>914</v>
      </c>
      <c r="N3156" s="4" t="s">
        <v>14053</v>
      </c>
      <c r="O3156" s="4" t="s">
        <v>14055</v>
      </c>
      <c r="P3156" s="4" t="s">
        <v>14079</v>
      </c>
      <c r="Q3156" s="5">
        <f>DATE(ecommerce_dataset_updated[[#This Row],[YYYY]],ecommerce_dataset_updated[[#This Row],[MM]],ecommerce_dataset_updated[[#This Row],[DD]])</f>
        <v>45508</v>
      </c>
      <c r="R3156" s="6" t="str">
        <f>TEXT(ecommerce_dataset_updated[[#This Row],['[Purchase_Date']]], "mmm")</f>
        <v>Aug</v>
      </c>
      <c r="S3156" s="6" t="str">
        <f>TEXT(ecommerce_dataset_updated[[#This Row],['[Purchase_Date']]], "ddd")</f>
        <v>Sun</v>
      </c>
      <c r="T3156" s="6">
        <f>ecommerce_dataset_updated[[#This Row],[Final_Price(Rs.) _]]-ecommerce_dataset_updated[[#This Row],['[Final_Price(Rs.)']]]</f>
        <v>-2.0000000000379714E-3</v>
      </c>
      <c r="U3156" s="6" t="b">
        <f xml:space="preserve"> AND(ecommerce_dataset_updated[[#This Row],[Final_Price(Rs.) _]]=ecommerce_dataset_updated[[#This Row],['[Final_Price(Rs.)']]])</f>
        <v>0</v>
      </c>
      <c r="V3156" s="5"/>
    </row>
    <row r="3157" spans="1:22">
      <c r="A3157" t="s">
        <v>12211</v>
      </c>
      <c r="B3157" t="s">
        <v>12212</v>
      </c>
      <c r="C3157" t="s">
        <v>10</v>
      </c>
      <c r="D3157" s="9" t="s">
        <v>4235</v>
      </c>
      <c r="E3157" s="8">
        <f>ecommerce_dataset_updated[[#This Row],[Price (Rs.)]]+0</f>
        <v>460.68</v>
      </c>
      <c r="F3157" s="6" t="s">
        <v>53</v>
      </c>
      <c r="G3157" s="7">
        <f>ecommerce_dataset_updated[[#This Row],[Discount (%)]]+0</f>
        <v>5</v>
      </c>
      <c r="H3157" s="6" t="s">
        <v>12213</v>
      </c>
      <c r="I3157" s="6">
        <f>ecommerce_dataset_updated[[#This Row],['[Price (Rs.)']]]*ecommerce_dataset_updated[[#This Row],['[Discount (%)']]]/100</f>
        <v>23.034000000000002</v>
      </c>
      <c r="J3157" s="6">
        <f>ecommerce_dataset_updated[[#This Row],[Final_Price(Rs.)]]+0</f>
        <v>437.65</v>
      </c>
      <c r="K3157" s="6">
        <f xml:space="preserve"> ecommerce_dataset_updated[[#This Row],['[Price (Rs.)']]]-ecommerce_dataset_updated[[#This Row],[Discount Amount _]]</f>
        <v>437.64600000000002</v>
      </c>
      <c r="L3157" t="s">
        <v>35</v>
      </c>
      <c r="M3157" t="s">
        <v>556</v>
      </c>
      <c r="N3157" s="4" t="s">
        <v>14068</v>
      </c>
      <c r="O3157" s="4" t="s">
        <v>14059</v>
      </c>
      <c r="P3157" s="4" t="s">
        <v>14079</v>
      </c>
      <c r="Q3157" s="5">
        <f>DATE(ecommerce_dataset_updated[[#This Row],[YYYY]],ecommerce_dataset_updated[[#This Row],[MM]],ecommerce_dataset_updated[[#This Row],[DD]])</f>
        <v>45443</v>
      </c>
      <c r="R3157" s="6" t="str">
        <f>TEXT(ecommerce_dataset_updated[[#This Row],['[Purchase_Date']]], "mmm")</f>
        <v>May</v>
      </c>
      <c r="S3157" s="6" t="str">
        <f>TEXT(ecommerce_dataset_updated[[#This Row],['[Purchase_Date']]], "ddd")</f>
        <v>Fri</v>
      </c>
      <c r="T3157" s="6">
        <f>ecommerce_dataset_updated[[#This Row],[Final_Price(Rs.) _]]-ecommerce_dataset_updated[[#This Row],['[Final_Price(Rs.)']]]</f>
        <v>-3.999999999962256E-3</v>
      </c>
      <c r="U3157" s="6" t="b">
        <f xml:space="preserve"> AND(ecommerce_dataset_updated[[#This Row],[Final_Price(Rs.) _]]=ecommerce_dataset_updated[[#This Row],['[Final_Price(Rs.)']]])</f>
        <v>0</v>
      </c>
      <c r="V3157" s="5"/>
    </row>
    <row r="3158" spans="1:22">
      <c r="A3158" t="s">
        <v>12214</v>
      </c>
      <c r="B3158" t="s">
        <v>12215</v>
      </c>
      <c r="C3158" t="s">
        <v>32</v>
      </c>
      <c r="D3158" s="9" t="s">
        <v>12216</v>
      </c>
      <c r="E3158" s="8">
        <f>ecommerce_dataset_updated[[#This Row],[Price (Rs.)]]+0</f>
        <v>456.87</v>
      </c>
      <c r="F3158" s="6" t="s">
        <v>26</v>
      </c>
      <c r="G3158" s="7">
        <f>ecommerce_dataset_updated[[#This Row],[Discount (%)]]+0</f>
        <v>25</v>
      </c>
      <c r="H3158" s="6" t="s">
        <v>12217</v>
      </c>
      <c r="I3158" s="6">
        <f>ecommerce_dataset_updated[[#This Row],['[Price (Rs.)']]]*ecommerce_dataset_updated[[#This Row],['[Discount (%)']]]/100</f>
        <v>114.2175</v>
      </c>
      <c r="J3158" s="6">
        <f>ecommerce_dataset_updated[[#This Row],[Final_Price(Rs.)]]+0</f>
        <v>342.65</v>
      </c>
      <c r="K3158" s="6">
        <f xml:space="preserve"> ecommerce_dataset_updated[[#This Row],['[Price (Rs.)']]]-ecommerce_dataset_updated[[#This Row],[Discount Amount _]]</f>
        <v>342.65250000000003</v>
      </c>
      <c r="L3158" t="s">
        <v>28</v>
      </c>
      <c r="M3158" t="s">
        <v>2111</v>
      </c>
      <c r="N3158" s="4" t="s">
        <v>14066</v>
      </c>
      <c r="O3158" s="4" t="s">
        <v>14067</v>
      </c>
      <c r="P3158" s="4" t="s">
        <v>14079</v>
      </c>
      <c r="Q3158" s="5">
        <f>DATE(ecommerce_dataset_updated[[#This Row],[YYYY]],ecommerce_dataset_updated[[#This Row],[MM]],ecommerce_dataset_updated[[#This Row],[DD]])</f>
        <v>45492</v>
      </c>
      <c r="R3158" s="6" t="str">
        <f>TEXT(ecommerce_dataset_updated[[#This Row],['[Purchase_Date']]], "mmm")</f>
        <v>Jul</v>
      </c>
      <c r="S3158" s="6" t="str">
        <f>TEXT(ecommerce_dataset_updated[[#This Row],['[Purchase_Date']]], "ddd")</f>
        <v>Fri</v>
      </c>
      <c r="T3158" s="6">
        <f>ecommerce_dataset_updated[[#This Row],[Final_Price(Rs.) _]]-ecommerce_dataset_updated[[#This Row],['[Final_Price(Rs.)']]]</f>
        <v>2.5000000000545697E-3</v>
      </c>
      <c r="U3158" s="6" t="b">
        <f xml:space="preserve"> AND(ecommerce_dataset_updated[[#This Row],[Final_Price(Rs.) _]]=ecommerce_dataset_updated[[#This Row],['[Final_Price(Rs.)']]])</f>
        <v>0</v>
      </c>
      <c r="V3158" s="5"/>
    </row>
    <row r="3159" spans="1:22">
      <c r="A3159" t="s">
        <v>12218</v>
      </c>
      <c r="B3159" t="s">
        <v>12219</v>
      </c>
      <c r="C3159" t="s">
        <v>18</v>
      </c>
      <c r="D3159" s="9" t="s">
        <v>12220</v>
      </c>
      <c r="E3159" s="8">
        <f>ecommerce_dataset_updated[[#This Row],[Price (Rs.)]]+0</f>
        <v>214.75</v>
      </c>
      <c r="F3159" s="6" t="s">
        <v>107</v>
      </c>
      <c r="G3159" s="7">
        <f>ecommerce_dataset_updated[[#This Row],[Discount (%)]]+0</f>
        <v>0</v>
      </c>
      <c r="H3159" s="6" t="s">
        <v>12220</v>
      </c>
      <c r="I3159" s="6">
        <f>ecommerce_dataset_updated[[#This Row],['[Price (Rs.)']]]*ecommerce_dataset_updated[[#This Row],['[Discount (%)']]]/100</f>
        <v>0</v>
      </c>
      <c r="J3159" s="6">
        <f>ecommerce_dataset_updated[[#This Row],[Final_Price(Rs.)]]+0</f>
        <v>214.75</v>
      </c>
      <c r="K3159" s="6">
        <f xml:space="preserve"> ecommerce_dataset_updated[[#This Row],['[Price (Rs.)']]]-ecommerce_dataset_updated[[#This Row],[Discount Amount _]]</f>
        <v>214.75</v>
      </c>
      <c r="L3159" t="s">
        <v>120</v>
      </c>
      <c r="M3159" t="s">
        <v>1014</v>
      </c>
      <c r="N3159" s="4" t="s">
        <v>14066</v>
      </c>
      <c r="O3159" s="4" t="s">
        <v>14062</v>
      </c>
      <c r="P3159" s="4" t="s">
        <v>14079</v>
      </c>
      <c r="Q3159" s="5">
        <f>DATE(ecommerce_dataset_updated[[#This Row],[YYYY]],ecommerce_dataset_updated[[#This Row],[MM]],ecommerce_dataset_updated[[#This Row],[DD]])</f>
        <v>45462</v>
      </c>
      <c r="R3159" s="6" t="str">
        <f>TEXT(ecommerce_dataset_updated[[#This Row],['[Purchase_Date']]], "mmm")</f>
        <v>Jun</v>
      </c>
      <c r="S3159" s="6" t="str">
        <f>TEXT(ecommerce_dataset_updated[[#This Row],['[Purchase_Date']]], "ddd")</f>
        <v>Wed</v>
      </c>
      <c r="T3159" s="6">
        <f>ecommerce_dataset_updated[[#This Row],[Final_Price(Rs.) _]]-ecommerce_dataset_updated[[#This Row],['[Final_Price(Rs.)']]]</f>
        <v>0</v>
      </c>
      <c r="U3159" s="6" t="b">
        <f xml:space="preserve"> AND(ecommerce_dataset_updated[[#This Row],[Final_Price(Rs.) _]]=ecommerce_dataset_updated[[#This Row],['[Final_Price(Rs.)']]])</f>
        <v>1</v>
      </c>
      <c r="V3159" s="5"/>
    </row>
    <row r="3160" spans="1:22">
      <c r="A3160" t="s">
        <v>12221</v>
      </c>
      <c r="B3160" t="s">
        <v>12222</v>
      </c>
      <c r="C3160" t="s">
        <v>10</v>
      </c>
      <c r="D3160" s="9" t="s">
        <v>12223</v>
      </c>
      <c r="E3160" s="8">
        <f>ecommerce_dataset_updated[[#This Row],[Price (Rs.)]]+0</f>
        <v>386.52</v>
      </c>
      <c r="F3160" s="6" t="s">
        <v>53</v>
      </c>
      <c r="G3160" s="7">
        <f>ecommerce_dataset_updated[[#This Row],[Discount (%)]]+0</f>
        <v>5</v>
      </c>
      <c r="H3160" s="6" t="s">
        <v>12224</v>
      </c>
      <c r="I3160" s="6">
        <f>ecommerce_dataset_updated[[#This Row],['[Price (Rs.)']]]*ecommerce_dataset_updated[[#This Row],['[Discount (%)']]]/100</f>
        <v>19.326000000000001</v>
      </c>
      <c r="J3160" s="6">
        <f>ecommerce_dataset_updated[[#This Row],[Final_Price(Rs.)]]+0</f>
        <v>367.19</v>
      </c>
      <c r="K3160" s="6">
        <f xml:space="preserve"> ecommerce_dataset_updated[[#This Row],['[Price (Rs.)']]]-ecommerce_dataset_updated[[#This Row],[Discount Amount _]]</f>
        <v>367.19399999999996</v>
      </c>
      <c r="L3160" t="s">
        <v>120</v>
      </c>
      <c r="M3160" t="s">
        <v>304</v>
      </c>
      <c r="N3160" s="4" t="s">
        <v>14053</v>
      </c>
      <c r="O3160" s="4" t="s">
        <v>75</v>
      </c>
      <c r="P3160" s="4" t="s">
        <v>14079</v>
      </c>
      <c r="Q3160" s="5">
        <f>DATE(ecommerce_dataset_updated[[#This Row],[YYYY]],ecommerce_dataset_updated[[#This Row],[MM]],ecommerce_dataset_updated[[#This Row],[DD]])</f>
        <v>45569</v>
      </c>
      <c r="R3160" s="6" t="str">
        <f>TEXT(ecommerce_dataset_updated[[#This Row],['[Purchase_Date']]], "mmm")</f>
        <v>Oct</v>
      </c>
      <c r="S3160" s="6" t="str">
        <f>TEXT(ecommerce_dataset_updated[[#This Row],['[Purchase_Date']]], "ddd")</f>
        <v>Fri</v>
      </c>
      <c r="T3160" s="6">
        <f>ecommerce_dataset_updated[[#This Row],[Final_Price(Rs.) _]]-ecommerce_dataset_updated[[#This Row],['[Final_Price(Rs.)']]]</f>
        <v>3.999999999962256E-3</v>
      </c>
      <c r="U3160" s="6" t="b">
        <f xml:space="preserve"> AND(ecommerce_dataset_updated[[#This Row],[Final_Price(Rs.) _]]=ecommerce_dataset_updated[[#This Row],['[Final_Price(Rs.)']]])</f>
        <v>0</v>
      </c>
      <c r="V3160" s="5"/>
    </row>
    <row r="3161" spans="1:22">
      <c r="A3161" t="s">
        <v>12225</v>
      </c>
      <c r="B3161" t="s">
        <v>12226</v>
      </c>
      <c r="C3161" t="s">
        <v>68</v>
      </c>
      <c r="D3161" s="9" t="s">
        <v>12227</v>
      </c>
      <c r="E3161" s="8">
        <f>ecommerce_dataset_updated[[#This Row],[Price (Rs.)]]+0</f>
        <v>190.17</v>
      </c>
      <c r="F3161" s="6" t="s">
        <v>107</v>
      </c>
      <c r="G3161" s="7">
        <f>ecommerce_dataset_updated[[#This Row],[Discount (%)]]+0</f>
        <v>0</v>
      </c>
      <c r="H3161" s="6" t="s">
        <v>12227</v>
      </c>
      <c r="I3161" s="6">
        <f>ecommerce_dataset_updated[[#This Row],['[Price (Rs.)']]]*ecommerce_dataset_updated[[#This Row],['[Discount (%)']]]/100</f>
        <v>0</v>
      </c>
      <c r="J3161" s="6">
        <f>ecommerce_dataset_updated[[#This Row],[Final_Price(Rs.)]]+0</f>
        <v>190.17</v>
      </c>
      <c r="K3161" s="6">
        <f xml:space="preserve"> ecommerce_dataset_updated[[#This Row],['[Price (Rs.)']]]-ecommerce_dataset_updated[[#This Row],[Discount Amount _]]</f>
        <v>190.17</v>
      </c>
      <c r="L3161" t="s">
        <v>120</v>
      </c>
      <c r="M3161" t="s">
        <v>278</v>
      </c>
      <c r="N3161" s="4" t="s">
        <v>14053</v>
      </c>
      <c r="O3161" s="4" t="s">
        <v>14053</v>
      </c>
      <c r="P3161" s="4" t="s">
        <v>14079</v>
      </c>
      <c r="Q3161" s="5">
        <f>DATE(ecommerce_dataset_updated[[#This Row],[YYYY]],ecommerce_dataset_updated[[#This Row],[MM]],ecommerce_dataset_updated[[#This Row],[DD]])</f>
        <v>45386</v>
      </c>
      <c r="R3161" s="6" t="str">
        <f>TEXT(ecommerce_dataset_updated[[#This Row],['[Purchase_Date']]], "mmm")</f>
        <v>Apr</v>
      </c>
      <c r="S3161" s="6" t="str">
        <f>TEXT(ecommerce_dataset_updated[[#This Row],['[Purchase_Date']]], "ddd")</f>
        <v>Thu</v>
      </c>
      <c r="T3161" s="6">
        <f>ecommerce_dataset_updated[[#This Row],[Final_Price(Rs.) _]]-ecommerce_dataset_updated[[#This Row],['[Final_Price(Rs.)']]]</f>
        <v>0</v>
      </c>
      <c r="U3161" s="6" t="b">
        <f xml:space="preserve"> AND(ecommerce_dataset_updated[[#This Row],[Final_Price(Rs.) _]]=ecommerce_dataset_updated[[#This Row],['[Final_Price(Rs.)']]])</f>
        <v>1</v>
      </c>
      <c r="V3161" s="5"/>
    </row>
    <row r="3162" spans="1:22">
      <c r="A3162" t="s">
        <v>12228</v>
      </c>
      <c r="B3162" t="s">
        <v>12229</v>
      </c>
      <c r="C3162" t="s">
        <v>68</v>
      </c>
      <c r="D3162" s="9" t="s">
        <v>12230</v>
      </c>
      <c r="E3162" s="8">
        <f>ecommerce_dataset_updated[[#This Row],[Price (Rs.)]]+0</f>
        <v>327.17</v>
      </c>
      <c r="F3162" s="6" t="s">
        <v>154</v>
      </c>
      <c r="G3162" s="7">
        <f>ecommerce_dataset_updated[[#This Row],[Discount (%)]]+0</f>
        <v>30</v>
      </c>
      <c r="H3162" s="6" t="s">
        <v>12231</v>
      </c>
      <c r="I3162" s="6">
        <f>ecommerce_dataset_updated[[#This Row],['[Price (Rs.)']]]*ecommerce_dataset_updated[[#This Row],['[Discount (%)']]]/100</f>
        <v>98.15100000000001</v>
      </c>
      <c r="J3162" s="6">
        <f>ecommerce_dataset_updated[[#This Row],[Final_Price(Rs.)]]+0</f>
        <v>229.02</v>
      </c>
      <c r="K3162" s="6">
        <f xml:space="preserve"> ecommerce_dataset_updated[[#This Row],['[Price (Rs.)']]]-ecommerce_dataset_updated[[#This Row],[Discount Amount _]]</f>
        <v>229.01900000000001</v>
      </c>
      <c r="L3162" t="s">
        <v>35</v>
      </c>
      <c r="M3162" t="s">
        <v>774</v>
      </c>
      <c r="N3162" s="4" t="s">
        <v>14070</v>
      </c>
      <c r="O3162" s="4" t="s">
        <v>14055</v>
      </c>
      <c r="P3162" s="4" t="s">
        <v>14079</v>
      </c>
      <c r="Q3162" s="5">
        <f>DATE(ecommerce_dataset_updated[[#This Row],[YYYY]],ecommerce_dataset_updated[[#This Row],[MM]],ecommerce_dataset_updated[[#This Row],[DD]])</f>
        <v>45522</v>
      </c>
      <c r="R3162" s="6" t="str">
        <f>TEXT(ecommerce_dataset_updated[[#This Row],['[Purchase_Date']]], "mmm")</f>
        <v>Aug</v>
      </c>
      <c r="S3162" s="6" t="str">
        <f>TEXT(ecommerce_dataset_updated[[#This Row],['[Purchase_Date']]], "ddd")</f>
        <v>Sun</v>
      </c>
      <c r="T3162" s="6">
        <f>ecommerce_dataset_updated[[#This Row],[Final_Price(Rs.) _]]-ecommerce_dataset_updated[[#This Row],['[Final_Price(Rs.)']]]</f>
        <v>-1.0000000000047748E-3</v>
      </c>
      <c r="U3162" s="6" t="b">
        <f xml:space="preserve"> AND(ecommerce_dataset_updated[[#This Row],[Final_Price(Rs.) _]]=ecommerce_dataset_updated[[#This Row],['[Final_Price(Rs.)']]])</f>
        <v>0</v>
      </c>
      <c r="V3162" s="5"/>
    </row>
    <row r="3163" spans="1:22">
      <c r="A3163" t="s">
        <v>12232</v>
      </c>
      <c r="B3163" t="s">
        <v>12233</v>
      </c>
      <c r="C3163" t="s">
        <v>45</v>
      </c>
      <c r="D3163" s="9" t="s">
        <v>12234</v>
      </c>
      <c r="E3163" s="8">
        <f>ecommerce_dataset_updated[[#This Row],[Price (Rs.)]]+0</f>
        <v>295.26</v>
      </c>
      <c r="F3163" s="6" t="s">
        <v>12</v>
      </c>
      <c r="G3163" s="7">
        <f>ecommerce_dataset_updated[[#This Row],[Discount (%)]]+0</f>
        <v>15</v>
      </c>
      <c r="H3163" s="6" t="s">
        <v>12235</v>
      </c>
      <c r="I3163" s="6">
        <f>ecommerce_dataset_updated[[#This Row],['[Price (Rs.)']]]*ecommerce_dataset_updated[[#This Row],['[Discount (%)']]]/100</f>
        <v>44.288999999999994</v>
      </c>
      <c r="J3163" s="6">
        <f>ecommerce_dataset_updated[[#This Row],[Final_Price(Rs.)]]+0</f>
        <v>250.97</v>
      </c>
      <c r="K3163" s="6">
        <f xml:space="preserve"> ecommerce_dataset_updated[[#This Row],['[Price (Rs.)']]]-ecommerce_dataset_updated[[#This Row],[Discount Amount _]]</f>
        <v>250.971</v>
      </c>
      <c r="L3163" t="s">
        <v>28</v>
      </c>
      <c r="M3163" t="s">
        <v>1709</v>
      </c>
      <c r="N3163" s="4" t="s">
        <v>12</v>
      </c>
      <c r="O3163" s="4" t="s">
        <v>75</v>
      </c>
      <c r="P3163" s="4" t="s">
        <v>14079</v>
      </c>
      <c r="Q3163" s="5">
        <f>DATE(ecommerce_dataset_updated[[#This Row],[YYYY]],ecommerce_dataset_updated[[#This Row],[MM]],ecommerce_dataset_updated[[#This Row],[DD]])</f>
        <v>45580</v>
      </c>
      <c r="R3163" s="6" t="str">
        <f>TEXT(ecommerce_dataset_updated[[#This Row],['[Purchase_Date']]], "mmm")</f>
        <v>Oct</v>
      </c>
      <c r="S3163" s="6" t="str">
        <f>TEXT(ecommerce_dataset_updated[[#This Row],['[Purchase_Date']]], "ddd")</f>
        <v>Tue</v>
      </c>
      <c r="T3163" s="6">
        <f>ecommerce_dataset_updated[[#This Row],[Final_Price(Rs.) _]]-ecommerce_dataset_updated[[#This Row],['[Final_Price(Rs.)']]]</f>
        <v>1.0000000000047748E-3</v>
      </c>
      <c r="U3163" s="6" t="b">
        <f xml:space="preserve"> AND(ecommerce_dataset_updated[[#This Row],[Final_Price(Rs.) _]]=ecommerce_dataset_updated[[#This Row],['[Final_Price(Rs.)']]])</f>
        <v>0</v>
      </c>
      <c r="V3163" s="5"/>
    </row>
    <row r="3164" spans="1:22">
      <c r="A3164" t="s">
        <v>12236</v>
      </c>
      <c r="B3164" t="s">
        <v>12237</v>
      </c>
      <c r="C3164" t="s">
        <v>18</v>
      </c>
      <c r="D3164" s="9" t="s">
        <v>12238</v>
      </c>
      <c r="E3164" s="8">
        <f>ecommerce_dataset_updated[[#This Row],[Price (Rs.)]]+0</f>
        <v>106.96</v>
      </c>
      <c r="F3164" s="6" t="s">
        <v>75</v>
      </c>
      <c r="G3164" s="7">
        <f>ecommerce_dataset_updated[[#This Row],[Discount (%)]]+0</f>
        <v>10</v>
      </c>
      <c r="H3164" s="6" t="s">
        <v>12239</v>
      </c>
      <c r="I3164" s="6">
        <f>ecommerce_dataset_updated[[#This Row],['[Price (Rs.)']]]*ecommerce_dataset_updated[[#This Row],['[Discount (%)']]]/100</f>
        <v>10.696</v>
      </c>
      <c r="J3164" s="6">
        <f>ecommerce_dataset_updated[[#This Row],[Final_Price(Rs.)]]+0</f>
        <v>96.26</v>
      </c>
      <c r="K3164" s="6">
        <f xml:space="preserve"> ecommerce_dataset_updated[[#This Row],['[Price (Rs.)']]]-ecommerce_dataset_updated[[#This Row],[Discount Amount _]]</f>
        <v>96.263999999999996</v>
      </c>
      <c r="L3164" t="s">
        <v>120</v>
      </c>
      <c r="M3164" t="s">
        <v>881</v>
      </c>
      <c r="N3164" s="4" t="s">
        <v>26</v>
      </c>
      <c r="O3164" s="4" t="s">
        <v>14062</v>
      </c>
      <c r="P3164" s="4" t="s">
        <v>14079</v>
      </c>
      <c r="Q3164" s="5">
        <f>DATE(ecommerce_dataset_updated[[#This Row],[YYYY]],ecommerce_dataset_updated[[#This Row],[MM]],ecommerce_dataset_updated[[#This Row],[DD]])</f>
        <v>45468</v>
      </c>
      <c r="R3164" s="6" t="str">
        <f>TEXT(ecommerce_dataset_updated[[#This Row],['[Purchase_Date']]], "mmm")</f>
        <v>Jun</v>
      </c>
      <c r="S3164" s="6" t="str">
        <f>TEXT(ecommerce_dataset_updated[[#This Row],['[Purchase_Date']]], "ddd")</f>
        <v>Tue</v>
      </c>
      <c r="T3164" s="6">
        <f>ecommerce_dataset_updated[[#This Row],[Final_Price(Rs.) _]]-ecommerce_dataset_updated[[#This Row],['[Final_Price(Rs.)']]]</f>
        <v>3.9999999999906777E-3</v>
      </c>
      <c r="U3164" s="6" t="b">
        <f xml:space="preserve"> AND(ecommerce_dataset_updated[[#This Row],[Final_Price(Rs.) _]]=ecommerce_dataset_updated[[#This Row],['[Final_Price(Rs.)']]])</f>
        <v>0</v>
      </c>
      <c r="V3164" s="5"/>
    </row>
    <row r="3165" spans="1:22">
      <c r="A3165" t="s">
        <v>12240</v>
      </c>
      <c r="B3165" t="s">
        <v>12241</v>
      </c>
      <c r="C3165" t="s">
        <v>32</v>
      </c>
      <c r="D3165" s="9" t="s">
        <v>9640</v>
      </c>
      <c r="E3165" s="8">
        <f>ecommerce_dataset_updated[[#This Row],[Price (Rs.)]]+0</f>
        <v>169.52</v>
      </c>
      <c r="F3165" s="6" t="s">
        <v>107</v>
      </c>
      <c r="G3165" s="7">
        <f>ecommerce_dataset_updated[[#This Row],[Discount (%)]]+0</f>
        <v>0</v>
      </c>
      <c r="H3165" s="6" t="s">
        <v>9640</v>
      </c>
      <c r="I3165" s="6">
        <f>ecommerce_dataset_updated[[#This Row],['[Price (Rs.)']]]*ecommerce_dataset_updated[[#This Row],['[Discount (%)']]]/100</f>
        <v>0</v>
      </c>
      <c r="J3165" s="6">
        <f>ecommerce_dataset_updated[[#This Row],[Final_Price(Rs.)]]+0</f>
        <v>169.52</v>
      </c>
      <c r="K3165" s="6">
        <f xml:space="preserve"> ecommerce_dataset_updated[[#This Row],['[Price (Rs.)']]]-ecommerce_dataset_updated[[#This Row],[Discount Amount _]]</f>
        <v>169.52</v>
      </c>
      <c r="L3165" t="s">
        <v>28</v>
      </c>
      <c r="M3165" t="s">
        <v>3384</v>
      </c>
      <c r="N3165" s="4" t="s">
        <v>14072</v>
      </c>
      <c r="O3165" s="4" t="s">
        <v>14051</v>
      </c>
      <c r="P3165" s="4" t="s">
        <v>14079</v>
      </c>
      <c r="Q3165" s="5">
        <f>DATE(ecommerce_dataset_updated[[#This Row],[YYYY]],ecommerce_dataset_updated[[#This Row],[MM]],ecommerce_dataset_updated[[#This Row],[DD]])</f>
        <v>45338</v>
      </c>
      <c r="R3165" s="6" t="str">
        <f>TEXT(ecommerce_dataset_updated[[#This Row],['[Purchase_Date']]], "mmm")</f>
        <v>Feb</v>
      </c>
      <c r="S3165" s="6" t="str">
        <f>TEXT(ecommerce_dataset_updated[[#This Row],['[Purchase_Date']]], "ddd")</f>
        <v>Fri</v>
      </c>
      <c r="T3165" s="6">
        <f>ecommerce_dataset_updated[[#This Row],[Final_Price(Rs.) _]]-ecommerce_dataset_updated[[#This Row],['[Final_Price(Rs.)']]]</f>
        <v>0</v>
      </c>
      <c r="U3165" s="6" t="b">
        <f xml:space="preserve"> AND(ecommerce_dataset_updated[[#This Row],[Final_Price(Rs.) _]]=ecommerce_dataset_updated[[#This Row],['[Final_Price(Rs.)']]])</f>
        <v>1</v>
      </c>
      <c r="V3165" s="5"/>
    </row>
    <row r="3166" spans="1:22">
      <c r="A3166" t="s">
        <v>12242</v>
      </c>
      <c r="B3166" t="s">
        <v>12243</v>
      </c>
      <c r="C3166" t="s">
        <v>10</v>
      </c>
      <c r="D3166" s="9" t="s">
        <v>9266</v>
      </c>
      <c r="E3166" s="8">
        <f>ecommerce_dataset_updated[[#This Row],[Price (Rs.)]]+0</f>
        <v>344.57</v>
      </c>
      <c r="F3166" s="6" t="s">
        <v>47</v>
      </c>
      <c r="G3166" s="7">
        <f>ecommerce_dataset_updated[[#This Row],[Discount (%)]]+0</f>
        <v>50</v>
      </c>
      <c r="H3166" s="6" t="s">
        <v>12244</v>
      </c>
      <c r="I3166" s="6">
        <f>ecommerce_dataset_updated[[#This Row],['[Price (Rs.)']]]*ecommerce_dataset_updated[[#This Row],['[Discount (%)']]]/100</f>
        <v>172.285</v>
      </c>
      <c r="J3166" s="6">
        <f>ecommerce_dataset_updated[[#This Row],[Final_Price(Rs.)]]+0</f>
        <v>172.28</v>
      </c>
      <c r="K3166" s="6">
        <f xml:space="preserve"> ecommerce_dataset_updated[[#This Row],['[Price (Rs.)']]]-ecommerce_dataset_updated[[#This Row],[Discount Amount _]]</f>
        <v>172.285</v>
      </c>
      <c r="L3166" t="s">
        <v>77</v>
      </c>
      <c r="M3166" t="s">
        <v>5415</v>
      </c>
      <c r="N3166" s="4" t="s">
        <v>14048</v>
      </c>
      <c r="O3166" s="4" t="s">
        <v>14067</v>
      </c>
      <c r="P3166" s="4" t="s">
        <v>14079</v>
      </c>
      <c r="Q3166" s="5">
        <f>DATE(ecommerce_dataset_updated[[#This Row],[YYYY]],ecommerce_dataset_updated[[#This Row],[MM]],ecommerce_dataset_updated[[#This Row],[DD]])</f>
        <v>45485</v>
      </c>
      <c r="R3166" s="6" t="str">
        <f>TEXT(ecommerce_dataset_updated[[#This Row],['[Purchase_Date']]], "mmm")</f>
        <v>Jul</v>
      </c>
      <c r="S3166" s="6" t="str">
        <f>TEXT(ecommerce_dataset_updated[[#This Row],['[Purchase_Date']]], "ddd")</f>
        <v>Fri</v>
      </c>
      <c r="T3166" s="6">
        <f>ecommerce_dataset_updated[[#This Row],[Final_Price(Rs.) _]]-ecommerce_dataset_updated[[#This Row],['[Final_Price(Rs.)']]]</f>
        <v>4.9999999999954525E-3</v>
      </c>
      <c r="U3166" s="6" t="b">
        <f xml:space="preserve"> AND(ecommerce_dataset_updated[[#This Row],[Final_Price(Rs.) _]]=ecommerce_dataset_updated[[#This Row],['[Final_Price(Rs.)']]])</f>
        <v>0</v>
      </c>
      <c r="V3166" s="5"/>
    </row>
    <row r="3167" spans="1:22">
      <c r="A3167" t="s">
        <v>12245</v>
      </c>
      <c r="B3167" t="s">
        <v>12246</v>
      </c>
      <c r="C3167" t="s">
        <v>68</v>
      </c>
      <c r="D3167" s="9" t="s">
        <v>12247</v>
      </c>
      <c r="E3167" s="8">
        <f>ecommerce_dataset_updated[[#This Row],[Price (Rs.)]]+0</f>
        <v>89.46</v>
      </c>
      <c r="F3167" s="6" t="s">
        <v>12</v>
      </c>
      <c r="G3167" s="7">
        <f>ecommerce_dataset_updated[[#This Row],[Discount (%)]]+0</f>
        <v>15</v>
      </c>
      <c r="H3167" s="6" t="s">
        <v>12248</v>
      </c>
      <c r="I3167" s="6">
        <f>ecommerce_dataset_updated[[#This Row],['[Price (Rs.)']]]*ecommerce_dataset_updated[[#This Row],['[Discount (%)']]]/100</f>
        <v>13.418999999999999</v>
      </c>
      <c r="J3167" s="6">
        <f>ecommerce_dataset_updated[[#This Row],[Final_Price(Rs.)]]+0</f>
        <v>76.040000000000006</v>
      </c>
      <c r="K3167" s="6">
        <f xml:space="preserve"> ecommerce_dataset_updated[[#This Row],['[Price (Rs.)']]]-ecommerce_dataset_updated[[#This Row],[Discount Amount _]]</f>
        <v>76.040999999999997</v>
      </c>
      <c r="L3167" t="s">
        <v>28</v>
      </c>
      <c r="M3167" t="s">
        <v>1261</v>
      </c>
      <c r="N3167" s="4" t="s">
        <v>14060</v>
      </c>
      <c r="O3167" s="4" t="s">
        <v>75</v>
      </c>
      <c r="P3167" s="4" t="s">
        <v>14079</v>
      </c>
      <c r="Q3167" s="5">
        <f>DATE(ecommerce_dataset_updated[[#This Row],[YYYY]],ecommerce_dataset_updated[[#This Row],[MM]],ecommerce_dataset_updated[[#This Row],[DD]])</f>
        <v>45591</v>
      </c>
      <c r="R3167" s="6" t="str">
        <f>TEXT(ecommerce_dataset_updated[[#This Row],['[Purchase_Date']]], "mmm")</f>
        <v>Oct</v>
      </c>
      <c r="S3167" s="6" t="str">
        <f>TEXT(ecommerce_dataset_updated[[#This Row],['[Purchase_Date']]], "ddd")</f>
        <v>Sat</v>
      </c>
      <c r="T3167" s="6">
        <f>ecommerce_dataset_updated[[#This Row],[Final_Price(Rs.) _]]-ecommerce_dataset_updated[[#This Row],['[Final_Price(Rs.)']]]</f>
        <v>9.9999999999056399E-4</v>
      </c>
      <c r="U3167" s="6" t="b">
        <f xml:space="preserve"> AND(ecommerce_dataset_updated[[#This Row],[Final_Price(Rs.) _]]=ecommerce_dataset_updated[[#This Row],['[Final_Price(Rs.)']]])</f>
        <v>0</v>
      </c>
      <c r="V3167" s="5"/>
    </row>
    <row r="3168" spans="1:22">
      <c r="A3168" t="s">
        <v>12249</v>
      </c>
      <c r="B3168" t="s">
        <v>12250</v>
      </c>
      <c r="C3168" t="s">
        <v>39</v>
      </c>
      <c r="D3168" s="9" t="s">
        <v>12251</v>
      </c>
      <c r="E3168" s="8">
        <f>ecommerce_dataset_updated[[#This Row],[Price (Rs.)]]+0</f>
        <v>472.59</v>
      </c>
      <c r="F3168" s="6" t="s">
        <v>53</v>
      </c>
      <c r="G3168" s="7">
        <f>ecommerce_dataset_updated[[#This Row],[Discount (%)]]+0</f>
        <v>5</v>
      </c>
      <c r="H3168" s="6" t="s">
        <v>12252</v>
      </c>
      <c r="I3168" s="6">
        <f>ecommerce_dataset_updated[[#This Row],['[Price (Rs.)']]]*ecommerce_dataset_updated[[#This Row],['[Discount (%)']]]/100</f>
        <v>23.629499999999997</v>
      </c>
      <c r="J3168" s="6">
        <f>ecommerce_dataset_updated[[#This Row],[Final_Price(Rs.)]]+0</f>
        <v>448.96</v>
      </c>
      <c r="K3168" s="6">
        <f xml:space="preserve"> ecommerce_dataset_updated[[#This Row],['[Price (Rs.)']]]-ecommerce_dataset_updated[[#This Row],[Discount Amount _]]</f>
        <v>448.96049999999997</v>
      </c>
      <c r="L3168" t="s">
        <v>120</v>
      </c>
      <c r="M3168" t="s">
        <v>2608</v>
      </c>
      <c r="N3168" s="4" t="s">
        <v>14061</v>
      </c>
      <c r="O3168" s="4" t="s">
        <v>14050</v>
      </c>
      <c r="P3168" s="4" t="s">
        <v>14079</v>
      </c>
      <c r="Q3168" s="5">
        <f>DATE(ecommerce_dataset_updated[[#This Row],[YYYY]],ecommerce_dataset_updated[[#This Row],[MM]],ecommerce_dataset_updated[[#This Row],[DD]])</f>
        <v>45556</v>
      </c>
      <c r="R3168" s="6" t="str">
        <f>TEXT(ecommerce_dataset_updated[[#This Row],['[Purchase_Date']]], "mmm")</f>
        <v>Sep</v>
      </c>
      <c r="S3168" s="6" t="str">
        <f>TEXT(ecommerce_dataset_updated[[#This Row],['[Purchase_Date']]], "ddd")</f>
        <v>Sat</v>
      </c>
      <c r="T3168" s="6">
        <f>ecommerce_dataset_updated[[#This Row],[Final_Price(Rs.) _]]-ecommerce_dataset_updated[[#This Row],['[Final_Price(Rs.)']]]</f>
        <v>4.9999999998817657E-4</v>
      </c>
      <c r="U3168" s="6" t="b">
        <f xml:space="preserve"> AND(ecommerce_dataset_updated[[#This Row],[Final_Price(Rs.) _]]=ecommerce_dataset_updated[[#This Row],['[Final_Price(Rs.)']]])</f>
        <v>0</v>
      </c>
      <c r="V3168" s="5"/>
    </row>
    <row r="3169" spans="1:22">
      <c r="A3169" t="s">
        <v>12253</v>
      </c>
      <c r="B3169" t="s">
        <v>12254</v>
      </c>
      <c r="C3169" t="s">
        <v>32</v>
      </c>
      <c r="D3169" s="9" t="s">
        <v>12255</v>
      </c>
      <c r="E3169" s="8">
        <f>ecommerce_dataset_updated[[#This Row],[Price (Rs.)]]+0</f>
        <v>89.3</v>
      </c>
      <c r="F3169" s="6" t="s">
        <v>154</v>
      </c>
      <c r="G3169" s="7">
        <f>ecommerce_dataset_updated[[#This Row],[Discount (%)]]+0</f>
        <v>30</v>
      </c>
      <c r="H3169" s="6" t="s">
        <v>9858</v>
      </c>
      <c r="I3169" s="6">
        <f>ecommerce_dataset_updated[[#This Row],['[Price (Rs.)']]]*ecommerce_dataset_updated[[#This Row],['[Discount (%)']]]/100</f>
        <v>26.79</v>
      </c>
      <c r="J3169" s="6">
        <f>ecommerce_dataset_updated[[#This Row],[Final_Price(Rs.)]]+0</f>
        <v>62.51</v>
      </c>
      <c r="K3169" s="6">
        <f xml:space="preserve"> ecommerce_dataset_updated[[#This Row],['[Price (Rs.)']]]-ecommerce_dataset_updated[[#This Row],[Discount Amount _]]</f>
        <v>62.51</v>
      </c>
      <c r="L3169" t="s">
        <v>77</v>
      </c>
      <c r="M3169" t="s">
        <v>1979</v>
      </c>
      <c r="N3169" s="4" t="s">
        <v>75</v>
      </c>
      <c r="O3169" s="4" t="s">
        <v>14052</v>
      </c>
      <c r="P3169" s="4" t="s">
        <v>14079</v>
      </c>
      <c r="Q3169" s="5">
        <f>DATE(ecommerce_dataset_updated[[#This Row],[YYYY]],ecommerce_dataset_updated[[#This Row],[MM]],ecommerce_dataset_updated[[#This Row],[DD]])</f>
        <v>45301</v>
      </c>
      <c r="R3169" s="6" t="str">
        <f>TEXT(ecommerce_dataset_updated[[#This Row],['[Purchase_Date']]], "mmm")</f>
        <v>Jan</v>
      </c>
      <c r="S3169" s="6" t="str">
        <f>TEXT(ecommerce_dataset_updated[[#This Row],['[Purchase_Date']]], "ddd")</f>
        <v>Wed</v>
      </c>
      <c r="T3169" s="6">
        <f>ecommerce_dataset_updated[[#This Row],[Final_Price(Rs.) _]]-ecommerce_dataset_updated[[#This Row],['[Final_Price(Rs.)']]]</f>
        <v>0</v>
      </c>
      <c r="U3169" s="6" t="b">
        <f xml:space="preserve"> AND(ecommerce_dataset_updated[[#This Row],[Final_Price(Rs.) _]]=ecommerce_dataset_updated[[#This Row],['[Final_Price(Rs.)']]])</f>
        <v>1</v>
      </c>
      <c r="V3169" s="5"/>
    </row>
    <row r="3170" spans="1:22">
      <c r="A3170" t="s">
        <v>12256</v>
      </c>
      <c r="B3170" t="s">
        <v>12257</v>
      </c>
      <c r="C3170" t="s">
        <v>10</v>
      </c>
      <c r="D3170" s="9" t="s">
        <v>12258</v>
      </c>
      <c r="E3170" s="8">
        <f>ecommerce_dataset_updated[[#This Row],[Price (Rs.)]]+0</f>
        <v>288.05</v>
      </c>
      <c r="F3170" s="6" t="s">
        <v>107</v>
      </c>
      <c r="G3170" s="7">
        <f>ecommerce_dataset_updated[[#This Row],[Discount (%)]]+0</f>
        <v>0</v>
      </c>
      <c r="H3170" s="6" t="s">
        <v>12258</v>
      </c>
      <c r="I3170" s="6">
        <f>ecommerce_dataset_updated[[#This Row],['[Price (Rs.)']]]*ecommerce_dataset_updated[[#This Row],['[Discount (%)']]]/100</f>
        <v>0</v>
      </c>
      <c r="J3170" s="6">
        <f>ecommerce_dataset_updated[[#This Row],[Final_Price(Rs.)]]+0</f>
        <v>288.05</v>
      </c>
      <c r="K3170" s="6">
        <f xml:space="preserve"> ecommerce_dataset_updated[[#This Row],['[Price (Rs.)']]]-ecommerce_dataset_updated[[#This Row],[Discount Amount _]]</f>
        <v>288.05</v>
      </c>
      <c r="L3170" t="s">
        <v>14</v>
      </c>
      <c r="M3170" t="s">
        <v>3860</v>
      </c>
      <c r="N3170" s="4" t="s">
        <v>14061</v>
      </c>
      <c r="O3170" s="4" t="s">
        <v>14062</v>
      </c>
      <c r="P3170" s="4" t="s">
        <v>14079</v>
      </c>
      <c r="Q3170" s="5">
        <f>DATE(ecommerce_dataset_updated[[#This Row],[YYYY]],ecommerce_dataset_updated[[#This Row],[MM]],ecommerce_dataset_updated[[#This Row],[DD]])</f>
        <v>45464</v>
      </c>
      <c r="R3170" s="6" t="str">
        <f>TEXT(ecommerce_dataset_updated[[#This Row],['[Purchase_Date']]], "mmm")</f>
        <v>Jun</v>
      </c>
      <c r="S3170" s="6" t="str">
        <f>TEXT(ecommerce_dataset_updated[[#This Row],['[Purchase_Date']]], "ddd")</f>
        <v>Fri</v>
      </c>
      <c r="T3170" s="6">
        <f>ecommerce_dataset_updated[[#This Row],[Final_Price(Rs.) _]]-ecommerce_dataset_updated[[#This Row],['[Final_Price(Rs.)']]]</f>
        <v>0</v>
      </c>
      <c r="U3170" s="6" t="b">
        <f xml:space="preserve"> AND(ecommerce_dataset_updated[[#This Row],[Final_Price(Rs.) _]]=ecommerce_dataset_updated[[#This Row],['[Final_Price(Rs.)']]])</f>
        <v>1</v>
      </c>
      <c r="V3170" s="5"/>
    </row>
    <row r="3171" spans="1:22">
      <c r="A3171" t="s">
        <v>12259</v>
      </c>
      <c r="B3171" t="s">
        <v>12260</v>
      </c>
      <c r="C3171" t="s">
        <v>18</v>
      </c>
      <c r="D3171" s="9" t="s">
        <v>12261</v>
      </c>
      <c r="E3171" s="8">
        <f>ecommerce_dataset_updated[[#This Row],[Price (Rs.)]]+0</f>
        <v>176.69</v>
      </c>
      <c r="F3171" s="6" t="s">
        <v>26</v>
      </c>
      <c r="G3171" s="7">
        <f>ecommerce_dataset_updated[[#This Row],[Discount (%)]]+0</f>
        <v>25</v>
      </c>
      <c r="H3171" s="6" t="s">
        <v>12262</v>
      </c>
      <c r="I3171" s="6">
        <f>ecommerce_dataset_updated[[#This Row],['[Price (Rs.)']]]*ecommerce_dataset_updated[[#This Row],['[Discount (%)']]]/100</f>
        <v>44.172499999999999</v>
      </c>
      <c r="J3171" s="6">
        <f>ecommerce_dataset_updated[[#This Row],[Final_Price(Rs.)]]+0</f>
        <v>132.52000000000001</v>
      </c>
      <c r="K3171" s="6">
        <f xml:space="preserve"> ecommerce_dataset_updated[[#This Row],['[Price (Rs.)']]]-ecommerce_dataset_updated[[#This Row],[Discount Amount _]]</f>
        <v>132.51749999999998</v>
      </c>
      <c r="L3171" t="s">
        <v>14</v>
      </c>
      <c r="M3171" t="s">
        <v>740</v>
      </c>
      <c r="N3171" s="4" t="s">
        <v>14061</v>
      </c>
      <c r="O3171" s="4" t="s">
        <v>14051</v>
      </c>
      <c r="P3171" s="4" t="s">
        <v>14079</v>
      </c>
      <c r="Q3171" s="5">
        <f>DATE(ecommerce_dataset_updated[[#This Row],[YYYY]],ecommerce_dataset_updated[[#This Row],[MM]],ecommerce_dataset_updated[[#This Row],[DD]])</f>
        <v>45343</v>
      </c>
      <c r="R3171" s="6" t="str">
        <f>TEXT(ecommerce_dataset_updated[[#This Row],['[Purchase_Date']]], "mmm")</f>
        <v>Feb</v>
      </c>
      <c r="S3171" s="6" t="str">
        <f>TEXT(ecommerce_dataset_updated[[#This Row],['[Purchase_Date']]], "ddd")</f>
        <v>Wed</v>
      </c>
      <c r="T3171" s="6">
        <f>ecommerce_dataset_updated[[#This Row],[Final_Price(Rs.) _]]-ecommerce_dataset_updated[[#This Row],['[Final_Price(Rs.)']]]</f>
        <v>-2.500000000026148E-3</v>
      </c>
      <c r="U3171" s="6" t="b">
        <f xml:space="preserve"> AND(ecommerce_dataset_updated[[#This Row],[Final_Price(Rs.) _]]=ecommerce_dataset_updated[[#This Row],['[Final_Price(Rs.)']]])</f>
        <v>0</v>
      </c>
      <c r="V3171" s="5"/>
    </row>
    <row r="3172" spans="1:22">
      <c r="A3172" t="s">
        <v>12263</v>
      </c>
      <c r="B3172" t="s">
        <v>12264</v>
      </c>
      <c r="C3172" t="s">
        <v>45</v>
      </c>
      <c r="D3172" s="9" t="s">
        <v>12265</v>
      </c>
      <c r="E3172" s="8">
        <f>ecommerce_dataset_updated[[#This Row],[Price (Rs.)]]+0</f>
        <v>444.5</v>
      </c>
      <c r="F3172" s="6" t="s">
        <v>154</v>
      </c>
      <c r="G3172" s="7">
        <f>ecommerce_dataset_updated[[#This Row],[Discount (%)]]+0</f>
        <v>30</v>
      </c>
      <c r="H3172" s="6" t="s">
        <v>639</v>
      </c>
      <c r="I3172" s="6">
        <f>ecommerce_dataset_updated[[#This Row],['[Price (Rs.)']]]*ecommerce_dataset_updated[[#This Row],['[Discount (%)']]]/100</f>
        <v>133.35</v>
      </c>
      <c r="J3172" s="6">
        <f>ecommerce_dataset_updated[[#This Row],[Final_Price(Rs.)]]+0</f>
        <v>311.14999999999998</v>
      </c>
      <c r="K3172" s="6">
        <f xml:space="preserve"> ecommerce_dataset_updated[[#This Row],['[Price (Rs.)']]]-ecommerce_dataset_updated[[#This Row],[Discount Amount _]]</f>
        <v>311.14999999999998</v>
      </c>
      <c r="L3172" t="s">
        <v>120</v>
      </c>
      <c r="M3172" t="s">
        <v>2322</v>
      </c>
      <c r="N3172" s="4" t="s">
        <v>14064</v>
      </c>
      <c r="O3172" s="4" t="s">
        <v>14067</v>
      </c>
      <c r="P3172" s="4" t="s">
        <v>14079</v>
      </c>
      <c r="Q3172" s="5">
        <f>DATE(ecommerce_dataset_updated[[#This Row],[YYYY]],ecommerce_dataset_updated[[#This Row],[MM]],ecommerce_dataset_updated[[#This Row],[DD]])</f>
        <v>45486</v>
      </c>
      <c r="R3172" s="6" t="str">
        <f>TEXT(ecommerce_dataset_updated[[#This Row],['[Purchase_Date']]], "mmm")</f>
        <v>Jul</v>
      </c>
      <c r="S3172" s="6" t="str">
        <f>TEXT(ecommerce_dataset_updated[[#This Row],['[Purchase_Date']]], "ddd")</f>
        <v>Sat</v>
      </c>
      <c r="T3172" s="6">
        <f>ecommerce_dataset_updated[[#This Row],[Final_Price(Rs.) _]]-ecommerce_dataset_updated[[#This Row],['[Final_Price(Rs.)']]]</f>
        <v>0</v>
      </c>
      <c r="U3172" s="6" t="b">
        <f xml:space="preserve"> AND(ecommerce_dataset_updated[[#This Row],[Final_Price(Rs.) _]]=ecommerce_dataset_updated[[#This Row],['[Final_Price(Rs.)']]])</f>
        <v>1</v>
      </c>
      <c r="V3172" s="5"/>
    </row>
    <row r="3173" spans="1:22">
      <c r="A3173" t="s">
        <v>12266</v>
      </c>
      <c r="B3173" t="s">
        <v>12267</v>
      </c>
      <c r="C3173" t="s">
        <v>10</v>
      </c>
      <c r="D3173" s="9" t="s">
        <v>12268</v>
      </c>
      <c r="E3173" s="8">
        <f>ecommerce_dataset_updated[[#This Row],[Price (Rs.)]]+0</f>
        <v>144.11000000000001</v>
      </c>
      <c r="F3173" s="6" t="s">
        <v>107</v>
      </c>
      <c r="G3173" s="7">
        <f>ecommerce_dataset_updated[[#This Row],[Discount (%)]]+0</f>
        <v>0</v>
      </c>
      <c r="H3173" s="6" t="s">
        <v>12268</v>
      </c>
      <c r="I3173" s="6">
        <f>ecommerce_dataset_updated[[#This Row],['[Price (Rs.)']]]*ecommerce_dataset_updated[[#This Row],['[Discount (%)']]]/100</f>
        <v>0</v>
      </c>
      <c r="J3173" s="6">
        <f>ecommerce_dataset_updated[[#This Row],[Final_Price(Rs.)]]+0</f>
        <v>144.11000000000001</v>
      </c>
      <c r="K3173" s="6">
        <f xml:space="preserve"> ecommerce_dataset_updated[[#This Row],['[Price (Rs.)']]]-ecommerce_dataset_updated[[#This Row],[Discount Amount _]]</f>
        <v>144.11000000000001</v>
      </c>
      <c r="L3173" t="s">
        <v>120</v>
      </c>
      <c r="M3173" t="s">
        <v>4317</v>
      </c>
      <c r="N3173" s="4" t="s">
        <v>14063</v>
      </c>
      <c r="O3173" s="4" t="s">
        <v>14067</v>
      </c>
      <c r="P3173" s="4" t="s">
        <v>14079</v>
      </c>
      <c r="Q3173" s="5">
        <f>DATE(ecommerce_dataset_updated[[#This Row],[YYYY]],ecommerce_dataset_updated[[#This Row],[MM]],ecommerce_dataset_updated[[#This Row],[DD]])</f>
        <v>45490</v>
      </c>
      <c r="R3173" s="6" t="str">
        <f>TEXT(ecommerce_dataset_updated[[#This Row],['[Purchase_Date']]], "mmm")</f>
        <v>Jul</v>
      </c>
      <c r="S3173" s="6" t="str">
        <f>TEXT(ecommerce_dataset_updated[[#This Row],['[Purchase_Date']]], "ddd")</f>
        <v>Wed</v>
      </c>
      <c r="T3173" s="6">
        <f>ecommerce_dataset_updated[[#This Row],[Final_Price(Rs.) _]]-ecommerce_dataset_updated[[#This Row],['[Final_Price(Rs.)']]]</f>
        <v>0</v>
      </c>
      <c r="U3173" s="6" t="b">
        <f xml:space="preserve"> AND(ecommerce_dataset_updated[[#This Row],[Final_Price(Rs.) _]]=ecommerce_dataset_updated[[#This Row],['[Final_Price(Rs.)']]])</f>
        <v>1</v>
      </c>
      <c r="V3173" s="5"/>
    </row>
    <row r="3174" spans="1:22">
      <c r="A3174" t="s">
        <v>12269</v>
      </c>
      <c r="B3174" t="s">
        <v>12270</v>
      </c>
      <c r="C3174" t="s">
        <v>10</v>
      </c>
      <c r="D3174" s="9" t="s">
        <v>12271</v>
      </c>
      <c r="E3174" s="8">
        <f>ecommerce_dataset_updated[[#This Row],[Price (Rs.)]]+0</f>
        <v>433.94</v>
      </c>
      <c r="F3174" s="6" t="s">
        <v>107</v>
      </c>
      <c r="G3174" s="7">
        <f>ecommerce_dataset_updated[[#This Row],[Discount (%)]]+0</f>
        <v>0</v>
      </c>
      <c r="H3174" s="6" t="s">
        <v>12271</v>
      </c>
      <c r="I3174" s="6">
        <f>ecommerce_dataset_updated[[#This Row],['[Price (Rs.)']]]*ecommerce_dataset_updated[[#This Row],['[Discount (%)']]]/100</f>
        <v>0</v>
      </c>
      <c r="J3174" s="6">
        <f>ecommerce_dataset_updated[[#This Row],[Final_Price(Rs.)]]+0</f>
        <v>433.94</v>
      </c>
      <c r="K3174" s="6">
        <f xml:space="preserve"> ecommerce_dataset_updated[[#This Row],['[Price (Rs.)']]]-ecommerce_dataset_updated[[#This Row],[Discount Amount _]]</f>
        <v>433.94</v>
      </c>
      <c r="L3174" t="s">
        <v>77</v>
      </c>
      <c r="M3174" t="s">
        <v>220</v>
      </c>
      <c r="N3174" s="4" t="s">
        <v>14052</v>
      </c>
      <c r="O3174" s="4" t="s">
        <v>14067</v>
      </c>
      <c r="P3174" s="4" t="s">
        <v>14079</v>
      </c>
      <c r="Q3174" s="5">
        <f>DATE(ecommerce_dataset_updated[[#This Row],[YYYY]],ecommerce_dataset_updated[[#This Row],[MM]],ecommerce_dataset_updated[[#This Row],[DD]])</f>
        <v>45474</v>
      </c>
      <c r="R3174" s="6" t="str">
        <f>TEXT(ecommerce_dataset_updated[[#This Row],['[Purchase_Date']]], "mmm")</f>
        <v>Jul</v>
      </c>
      <c r="S3174" s="6" t="str">
        <f>TEXT(ecommerce_dataset_updated[[#This Row],['[Purchase_Date']]], "ddd")</f>
        <v>Mon</v>
      </c>
      <c r="T3174" s="6">
        <f>ecommerce_dataset_updated[[#This Row],[Final_Price(Rs.) _]]-ecommerce_dataset_updated[[#This Row],['[Final_Price(Rs.)']]]</f>
        <v>0</v>
      </c>
      <c r="U3174" s="6" t="b">
        <f xml:space="preserve"> AND(ecommerce_dataset_updated[[#This Row],[Final_Price(Rs.) _]]=ecommerce_dataset_updated[[#This Row],['[Final_Price(Rs.)']]])</f>
        <v>1</v>
      </c>
      <c r="V3174" s="5"/>
    </row>
    <row r="3175" spans="1:22">
      <c r="A3175" t="s">
        <v>12272</v>
      </c>
      <c r="B3175" t="s">
        <v>12273</v>
      </c>
      <c r="C3175" t="s">
        <v>18</v>
      </c>
      <c r="D3175" s="9" t="s">
        <v>12274</v>
      </c>
      <c r="E3175" s="8">
        <f>ecommerce_dataset_updated[[#This Row],[Price (Rs.)]]+0</f>
        <v>160.88</v>
      </c>
      <c r="F3175" s="6" t="s">
        <v>26</v>
      </c>
      <c r="G3175" s="7">
        <f>ecommerce_dataset_updated[[#This Row],[Discount (%)]]+0</f>
        <v>25</v>
      </c>
      <c r="H3175" s="6" t="s">
        <v>12275</v>
      </c>
      <c r="I3175" s="6">
        <f>ecommerce_dataset_updated[[#This Row],['[Price (Rs.)']]]*ecommerce_dataset_updated[[#This Row],['[Discount (%)']]]/100</f>
        <v>40.22</v>
      </c>
      <c r="J3175" s="6">
        <f>ecommerce_dataset_updated[[#This Row],[Final_Price(Rs.)]]+0</f>
        <v>120.66</v>
      </c>
      <c r="K3175" s="6">
        <f xml:space="preserve"> ecommerce_dataset_updated[[#This Row],['[Price (Rs.)']]]-ecommerce_dataset_updated[[#This Row],[Discount Amount _]]</f>
        <v>120.66</v>
      </c>
      <c r="L3175" t="s">
        <v>28</v>
      </c>
      <c r="M3175" t="s">
        <v>3347</v>
      </c>
      <c r="N3175" s="4" t="s">
        <v>14052</v>
      </c>
      <c r="O3175" s="4" t="s">
        <v>14052</v>
      </c>
      <c r="P3175" s="4" t="s">
        <v>14079</v>
      </c>
      <c r="Q3175" s="5">
        <f>DATE(ecommerce_dataset_updated[[#This Row],[YYYY]],ecommerce_dataset_updated[[#This Row],[MM]],ecommerce_dataset_updated[[#This Row],[DD]])</f>
        <v>45292</v>
      </c>
      <c r="R3175" s="6" t="str">
        <f>TEXT(ecommerce_dataset_updated[[#This Row],['[Purchase_Date']]], "mmm")</f>
        <v>Jan</v>
      </c>
      <c r="S3175" s="6" t="str">
        <f>TEXT(ecommerce_dataset_updated[[#This Row],['[Purchase_Date']]], "ddd")</f>
        <v>Mon</v>
      </c>
      <c r="T3175" s="6">
        <f>ecommerce_dataset_updated[[#This Row],[Final_Price(Rs.) _]]-ecommerce_dataset_updated[[#This Row],['[Final_Price(Rs.)']]]</f>
        <v>0</v>
      </c>
      <c r="U3175" s="6" t="b">
        <f xml:space="preserve"> AND(ecommerce_dataset_updated[[#This Row],[Final_Price(Rs.) _]]=ecommerce_dataset_updated[[#This Row],['[Final_Price(Rs.)']]])</f>
        <v>1</v>
      </c>
      <c r="V3175" s="5"/>
    </row>
    <row r="3176" spans="1:22">
      <c r="A3176" t="s">
        <v>12276</v>
      </c>
      <c r="B3176" t="s">
        <v>12277</v>
      </c>
      <c r="C3176" t="s">
        <v>10</v>
      </c>
      <c r="D3176" s="9" t="s">
        <v>12278</v>
      </c>
      <c r="E3176" s="8">
        <f>ecommerce_dataset_updated[[#This Row],[Price (Rs.)]]+0</f>
        <v>434.47</v>
      </c>
      <c r="F3176" s="6" t="s">
        <v>107</v>
      </c>
      <c r="G3176" s="7">
        <f>ecommerce_dataset_updated[[#This Row],[Discount (%)]]+0</f>
        <v>0</v>
      </c>
      <c r="H3176" s="6" t="s">
        <v>12278</v>
      </c>
      <c r="I3176" s="6">
        <f>ecommerce_dataset_updated[[#This Row],['[Price (Rs.)']]]*ecommerce_dataset_updated[[#This Row],['[Discount (%)']]]/100</f>
        <v>0</v>
      </c>
      <c r="J3176" s="6">
        <f>ecommerce_dataset_updated[[#This Row],[Final_Price(Rs.)]]+0</f>
        <v>434.47</v>
      </c>
      <c r="K3176" s="6">
        <f xml:space="preserve"> ecommerce_dataset_updated[[#This Row],['[Price (Rs.)']]]-ecommerce_dataset_updated[[#This Row],[Discount Amount _]]</f>
        <v>434.47</v>
      </c>
      <c r="L3176" t="s">
        <v>77</v>
      </c>
      <c r="M3176" t="s">
        <v>60</v>
      </c>
      <c r="N3176" s="4" t="s">
        <v>14058</v>
      </c>
      <c r="O3176" s="4" t="s">
        <v>14059</v>
      </c>
      <c r="P3176" s="4" t="s">
        <v>14079</v>
      </c>
      <c r="Q3176" s="5">
        <f>DATE(ecommerce_dataset_updated[[#This Row],[YYYY]],ecommerce_dataset_updated[[#This Row],[MM]],ecommerce_dataset_updated[[#This Row],[DD]])</f>
        <v>45441</v>
      </c>
      <c r="R3176" s="6" t="str">
        <f>TEXT(ecommerce_dataset_updated[[#This Row],['[Purchase_Date']]], "mmm")</f>
        <v>May</v>
      </c>
      <c r="S3176" s="6" t="str">
        <f>TEXT(ecommerce_dataset_updated[[#This Row],['[Purchase_Date']]], "ddd")</f>
        <v>Wed</v>
      </c>
      <c r="T3176" s="6">
        <f>ecommerce_dataset_updated[[#This Row],[Final_Price(Rs.) _]]-ecommerce_dataset_updated[[#This Row],['[Final_Price(Rs.)']]]</f>
        <v>0</v>
      </c>
      <c r="U3176" s="6" t="b">
        <f xml:space="preserve"> AND(ecommerce_dataset_updated[[#This Row],[Final_Price(Rs.) _]]=ecommerce_dataset_updated[[#This Row],['[Final_Price(Rs.)']]])</f>
        <v>1</v>
      </c>
      <c r="V3176" s="5"/>
    </row>
    <row r="3177" spans="1:22">
      <c r="A3177" t="s">
        <v>12279</v>
      </c>
      <c r="B3177" t="s">
        <v>12280</v>
      </c>
      <c r="C3177" t="s">
        <v>68</v>
      </c>
      <c r="D3177" s="9" t="s">
        <v>12281</v>
      </c>
      <c r="E3177" s="8">
        <f>ecommerce_dataset_updated[[#This Row],[Price (Rs.)]]+0</f>
        <v>230.16</v>
      </c>
      <c r="F3177" s="6" t="s">
        <v>47</v>
      </c>
      <c r="G3177" s="7">
        <f>ecommerce_dataset_updated[[#This Row],[Discount (%)]]+0</f>
        <v>50</v>
      </c>
      <c r="H3177" s="6" t="s">
        <v>7515</v>
      </c>
      <c r="I3177" s="6">
        <f>ecommerce_dataset_updated[[#This Row],['[Price (Rs.)']]]*ecommerce_dataset_updated[[#This Row],['[Discount (%)']]]/100</f>
        <v>115.08</v>
      </c>
      <c r="J3177" s="6">
        <f>ecommerce_dataset_updated[[#This Row],[Final_Price(Rs.)]]+0</f>
        <v>115.08</v>
      </c>
      <c r="K3177" s="6">
        <f xml:space="preserve"> ecommerce_dataset_updated[[#This Row],['[Price (Rs.)']]]-ecommerce_dataset_updated[[#This Row],[Discount Amount _]]</f>
        <v>115.08</v>
      </c>
      <c r="L3177" t="s">
        <v>35</v>
      </c>
      <c r="M3177" t="s">
        <v>3329</v>
      </c>
      <c r="N3177" s="4" t="s">
        <v>12</v>
      </c>
      <c r="O3177" s="4" t="s">
        <v>14051</v>
      </c>
      <c r="P3177" s="4" t="s">
        <v>14079</v>
      </c>
      <c r="Q3177" s="5">
        <f>DATE(ecommerce_dataset_updated[[#This Row],[YYYY]],ecommerce_dataset_updated[[#This Row],[MM]],ecommerce_dataset_updated[[#This Row],[DD]])</f>
        <v>45337</v>
      </c>
      <c r="R3177" s="6" t="str">
        <f>TEXT(ecommerce_dataset_updated[[#This Row],['[Purchase_Date']]], "mmm")</f>
        <v>Feb</v>
      </c>
      <c r="S3177" s="6" t="str">
        <f>TEXT(ecommerce_dataset_updated[[#This Row],['[Purchase_Date']]], "ddd")</f>
        <v>Thu</v>
      </c>
      <c r="T3177" s="6">
        <f>ecommerce_dataset_updated[[#This Row],[Final_Price(Rs.) _]]-ecommerce_dataset_updated[[#This Row],['[Final_Price(Rs.)']]]</f>
        <v>0</v>
      </c>
      <c r="U3177" s="6" t="b">
        <f xml:space="preserve"> AND(ecommerce_dataset_updated[[#This Row],[Final_Price(Rs.) _]]=ecommerce_dataset_updated[[#This Row],['[Final_Price(Rs.)']]])</f>
        <v>1</v>
      </c>
      <c r="V3177" s="5"/>
    </row>
    <row r="3178" spans="1:22">
      <c r="A3178" t="s">
        <v>12282</v>
      </c>
      <c r="B3178" t="s">
        <v>12283</v>
      </c>
      <c r="C3178" t="s">
        <v>68</v>
      </c>
      <c r="D3178" s="9" t="s">
        <v>12284</v>
      </c>
      <c r="E3178" s="8">
        <f>ecommerce_dataset_updated[[#This Row],[Price (Rs.)]]+0</f>
        <v>276.95</v>
      </c>
      <c r="F3178" s="6" t="s">
        <v>20</v>
      </c>
      <c r="G3178" s="7">
        <f>ecommerce_dataset_updated[[#This Row],[Discount (%)]]+0</f>
        <v>20</v>
      </c>
      <c r="H3178" s="6" t="s">
        <v>10680</v>
      </c>
      <c r="I3178" s="6">
        <f>ecommerce_dataset_updated[[#This Row],['[Price (Rs.)']]]*ecommerce_dataset_updated[[#This Row],['[Discount (%)']]]/100</f>
        <v>55.39</v>
      </c>
      <c r="J3178" s="6">
        <f>ecommerce_dataset_updated[[#This Row],[Final_Price(Rs.)]]+0</f>
        <v>221.56</v>
      </c>
      <c r="K3178" s="6">
        <f xml:space="preserve"> ecommerce_dataset_updated[[#This Row],['[Price (Rs.)']]]-ecommerce_dataset_updated[[#This Row],[Discount Amount _]]</f>
        <v>221.56</v>
      </c>
      <c r="L3178" t="s">
        <v>28</v>
      </c>
      <c r="M3178" t="s">
        <v>4709</v>
      </c>
      <c r="N3178" s="4" t="s">
        <v>12</v>
      </c>
      <c r="O3178" s="4" t="s">
        <v>14053</v>
      </c>
      <c r="P3178" s="4" t="s">
        <v>14079</v>
      </c>
      <c r="Q3178" s="5">
        <f>DATE(ecommerce_dataset_updated[[#This Row],[YYYY]],ecommerce_dataset_updated[[#This Row],[MM]],ecommerce_dataset_updated[[#This Row],[DD]])</f>
        <v>45397</v>
      </c>
      <c r="R3178" s="6" t="str">
        <f>TEXT(ecommerce_dataset_updated[[#This Row],['[Purchase_Date']]], "mmm")</f>
        <v>Apr</v>
      </c>
      <c r="S3178" s="6" t="str">
        <f>TEXT(ecommerce_dataset_updated[[#This Row],['[Purchase_Date']]], "ddd")</f>
        <v>Mon</v>
      </c>
      <c r="T3178" s="6">
        <f>ecommerce_dataset_updated[[#This Row],[Final_Price(Rs.) _]]-ecommerce_dataset_updated[[#This Row],['[Final_Price(Rs.)']]]</f>
        <v>0</v>
      </c>
      <c r="U3178" s="6" t="b">
        <f xml:space="preserve"> AND(ecommerce_dataset_updated[[#This Row],[Final_Price(Rs.) _]]=ecommerce_dataset_updated[[#This Row],['[Final_Price(Rs.)']]])</f>
        <v>1</v>
      </c>
      <c r="V3178" s="5"/>
    </row>
    <row r="3179" spans="1:22">
      <c r="A3179" t="s">
        <v>12285</v>
      </c>
      <c r="B3179" t="s">
        <v>12286</v>
      </c>
      <c r="C3179" t="s">
        <v>68</v>
      </c>
      <c r="D3179" s="9" t="s">
        <v>12287</v>
      </c>
      <c r="E3179" s="8">
        <f>ecommerce_dataset_updated[[#This Row],[Price (Rs.)]]+0</f>
        <v>394.59</v>
      </c>
      <c r="F3179" s="6" t="s">
        <v>107</v>
      </c>
      <c r="G3179" s="7">
        <f>ecommerce_dataset_updated[[#This Row],[Discount (%)]]+0</f>
        <v>0</v>
      </c>
      <c r="H3179" s="6" t="s">
        <v>12287</v>
      </c>
      <c r="I3179" s="6">
        <f>ecommerce_dataset_updated[[#This Row],['[Price (Rs.)']]]*ecommerce_dataset_updated[[#This Row],['[Discount (%)']]]/100</f>
        <v>0</v>
      </c>
      <c r="J3179" s="6">
        <f>ecommerce_dataset_updated[[#This Row],[Final_Price(Rs.)]]+0</f>
        <v>394.59</v>
      </c>
      <c r="K3179" s="6">
        <f xml:space="preserve"> ecommerce_dataset_updated[[#This Row],['[Price (Rs.)']]]-ecommerce_dataset_updated[[#This Row],[Discount Amount _]]</f>
        <v>394.59</v>
      </c>
      <c r="L3179" t="s">
        <v>77</v>
      </c>
      <c r="M3179" t="s">
        <v>161</v>
      </c>
      <c r="N3179" s="4" t="s">
        <v>14062</v>
      </c>
      <c r="O3179" s="4" t="s">
        <v>14055</v>
      </c>
      <c r="P3179" s="4" t="s">
        <v>14079</v>
      </c>
      <c r="Q3179" s="5">
        <f>DATE(ecommerce_dataset_updated[[#This Row],[YYYY]],ecommerce_dataset_updated[[#This Row],[MM]],ecommerce_dataset_updated[[#This Row],[DD]])</f>
        <v>45510</v>
      </c>
      <c r="R3179" s="6" t="str">
        <f>TEXT(ecommerce_dataset_updated[[#This Row],['[Purchase_Date']]], "mmm")</f>
        <v>Aug</v>
      </c>
      <c r="S3179" s="6" t="str">
        <f>TEXT(ecommerce_dataset_updated[[#This Row],['[Purchase_Date']]], "ddd")</f>
        <v>Tue</v>
      </c>
      <c r="T3179" s="6">
        <f>ecommerce_dataset_updated[[#This Row],[Final_Price(Rs.) _]]-ecommerce_dataset_updated[[#This Row],['[Final_Price(Rs.)']]]</f>
        <v>0</v>
      </c>
      <c r="U3179" s="6" t="b">
        <f xml:space="preserve"> AND(ecommerce_dataset_updated[[#This Row],[Final_Price(Rs.) _]]=ecommerce_dataset_updated[[#This Row],['[Final_Price(Rs.)']]])</f>
        <v>1</v>
      </c>
      <c r="V3179" s="5"/>
    </row>
    <row r="3180" spans="1:22">
      <c r="A3180" t="s">
        <v>12288</v>
      </c>
      <c r="B3180" t="s">
        <v>12289</v>
      </c>
      <c r="C3180" t="s">
        <v>114</v>
      </c>
      <c r="D3180" s="9" t="s">
        <v>12290</v>
      </c>
      <c r="E3180" s="8">
        <f>ecommerce_dataset_updated[[#This Row],[Price (Rs.)]]+0</f>
        <v>371.41</v>
      </c>
      <c r="F3180" s="6" t="s">
        <v>75</v>
      </c>
      <c r="G3180" s="7">
        <f>ecommerce_dataset_updated[[#This Row],[Discount (%)]]+0</f>
        <v>10</v>
      </c>
      <c r="H3180" s="6" t="s">
        <v>12291</v>
      </c>
      <c r="I3180" s="6">
        <f>ecommerce_dataset_updated[[#This Row],['[Price (Rs.)']]]*ecommerce_dataset_updated[[#This Row],['[Discount (%)']]]/100</f>
        <v>37.141000000000005</v>
      </c>
      <c r="J3180" s="6">
        <f>ecommerce_dataset_updated[[#This Row],[Final_Price(Rs.)]]+0</f>
        <v>334.27</v>
      </c>
      <c r="K3180" s="6">
        <f xml:space="preserve"> ecommerce_dataset_updated[[#This Row],['[Price (Rs.)']]]-ecommerce_dataset_updated[[#This Row],[Discount Amount _]]</f>
        <v>334.26900000000001</v>
      </c>
      <c r="L3180" t="s">
        <v>28</v>
      </c>
      <c r="M3180" t="s">
        <v>399</v>
      </c>
      <c r="N3180" s="4" t="s">
        <v>14063</v>
      </c>
      <c r="O3180" s="4" t="s">
        <v>75</v>
      </c>
      <c r="P3180" s="4" t="s">
        <v>14079</v>
      </c>
      <c r="Q3180" s="5">
        <f>DATE(ecommerce_dataset_updated[[#This Row],[YYYY]],ecommerce_dataset_updated[[#This Row],[MM]],ecommerce_dataset_updated[[#This Row],[DD]])</f>
        <v>45582</v>
      </c>
      <c r="R3180" s="6" t="str">
        <f>TEXT(ecommerce_dataset_updated[[#This Row],['[Purchase_Date']]], "mmm")</f>
        <v>Oct</v>
      </c>
      <c r="S3180" s="6" t="str">
        <f>TEXT(ecommerce_dataset_updated[[#This Row],['[Purchase_Date']]], "ddd")</f>
        <v>Thu</v>
      </c>
      <c r="T3180" s="6">
        <f>ecommerce_dataset_updated[[#This Row],[Final_Price(Rs.) _]]-ecommerce_dataset_updated[[#This Row],['[Final_Price(Rs.)']]]</f>
        <v>-9.9999999997635314E-4</v>
      </c>
      <c r="U3180" s="6" t="b">
        <f xml:space="preserve"> AND(ecommerce_dataset_updated[[#This Row],[Final_Price(Rs.) _]]=ecommerce_dataset_updated[[#This Row],['[Final_Price(Rs.)']]])</f>
        <v>0</v>
      </c>
      <c r="V3180" s="5"/>
    </row>
    <row r="3181" spans="1:22">
      <c r="A3181" t="s">
        <v>12292</v>
      </c>
      <c r="B3181" t="s">
        <v>12293</v>
      </c>
      <c r="C3181" t="s">
        <v>10</v>
      </c>
      <c r="D3181" s="9" t="s">
        <v>12294</v>
      </c>
      <c r="E3181" s="8">
        <f>ecommerce_dataset_updated[[#This Row],[Price (Rs.)]]+0</f>
        <v>349.27</v>
      </c>
      <c r="F3181" s="6" t="s">
        <v>12</v>
      </c>
      <c r="G3181" s="7">
        <f>ecommerce_dataset_updated[[#This Row],[Discount (%)]]+0</f>
        <v>15</v>
      </c>
      <c r="H3181" s="6" t="s">
        <v>12295</v>
      </c>
      <c r="I3181" s="6">
        <f>ecommerce_dataset_updated[[#This Row],['[Price (Rs.)']]]*ecommerce_dataset_updated[[#This Row],['[Discount (%)']]]/100</f>
        <v>52.390499999999996</v>
      </c>
      <c r="J3181" s="6">
        <f>ecommerce_dataset_updated[[#This Row],[Final_Price(Rs.)]]+0</f>
        <v>296.88</v>
      </c>
      <c r="K3181" s="6">
        <f xml:space="preserve"> ecommerce_dataset_updated[[#This Row],['[Price (Rs.)']]]-ecommerce_dataset_updated[[#This Row],[Discount Amount _]]</f>
        <v>296.87950000000001</v>
      </c>
      <c r="L3181" t="s">
        <v>120</v>
      </c>
      <c r="M3181" t="s">
        <v>1914</v>
      </c>
      <c r="N3181" s="4" t="s">
        <v>14053</v>
      </c>
      <c r="O3181" s="4" t="s">
        <v>14067</v>
      </c>
      <c r="P3181" s="4" t="s">
        <v>14079</v>
      </c>
      <c r="Q3181" s="5">
        <f>DATE(ecommerce_dataset_updated[[#This Row],[YYYY]],ecommerce_dataset_updated[[#This Row],[MM]],ecommerce_dataset_updated[[#This Row],[DD]])</f>
        <v>45477</v>
      </c>
      <c r="R3181" s="6" t="str">
        <f>TEXT(ecommerce_dataset_updated[[#This Row],['[Purchase_Date']]], "mmm")</f>
        <v>Jul</v>
      </c>
      <c r="S3181" s="6" t="str">
        <f>TEXT(ecommerce_dataset_updated[[#This Row],['[Purchase_Date']]], "ddd")</f>
        <v>Thu</v>
      </c>
      <c r="T3181" s="6">
        <f>ecommerce_dataset_updated[[#This Row],[Final_Price(Rs.) _]]-ecommerce_dataset_updated[[#This Row],['[Final_Price(Rs.)']]]</f>
        <v>-4.9999999998817657E-4</v>
      </c>
      <c r="U3181" s="6" t="b">
        <f xml:space="preserve"> AND(ecommerce_dataset_updated[[#This Row],[Final_Price(Rs.) _]]=ecommerce_dataset_updated[[#This Row],['[Final_Price(Rs.)']]])</f>
        <v>0</v>
      </c>
      <c r="V3181" s="5"/>
    </row>
    <row r="3182" spans="1:22">
      <c r="A3182" t="s">
        <v>12296</v>
      </c>
      <c r="B3182" t="s">
        <v>12297</v>
      </c>
      <c r="C3182" t="s">
        <v>18</v>
      </c>
      <c r="D3182" s="9" t="s">
        <v>12298</v>
      </c>
      <c r="E3182" s="8">
        <f>ecommerce_dataset_updated[[#This Row],[Price (Rs.)]]+0</f>
        <v>51.97</v>
      </c>
      <c r="F3182" s="6" t="s">
        <v>20</v>
      </c>
      <c r="G3182" s="7">
        <f>ecommerce_dataset_updated[[#This Row],[Discount (%)]]+0</f>
        <v>20</v>
      </c>
      <c r="H3182" s="6" t="s">
        <v>12299</v>
      </c>
      <c r="I3182" s="6">
        <f>ecommerce_dataset_updated[[#This Row],['[Price (Rs.)']]]*ecommerce_dataset_updated[[#This Row],['[Discount (%)']]]/100</f>
        <v>10.394</v>
      </c>
      <c r="J3182" s="6">
        <f>ecommerce_dataset_updated[[#This Row],[Final_Price(Rs.)]]+0</f>
        <v>41.58</v>
      </c>
      <c r="K3182" s="6">
        <f xml:space="preserve"> ecommerce_dataset_updated[[#This Row],['[Price (Rs.)']]]-ecommerce_dataset_updated[[#This Row],[Discount Amount _]]</f>
        <v>41.576000000000001</v>
      </c>
      <c r="L3182" t="s">
        <v>28</v>
      </c>
      <c r="M3182" t="s">
        <v>1104</v>
      </c>
      <c r="N3182" s="4" t="s">
        <v>14071</v>
      </c>
      <c r="O3182" s="4" t="s">
        <v>75</v>
      </c>
      <c r="P3182" s="4" t="s">
        <v>14079</v>
      </c>
      <c r="Q3182" s="5">
        <f>DATE(ecommerce_dataset_updated[[#This Row],[YYYY]],ecommerce_dataset_updated[[#This Row],[MM]],ecommerce_dataset_updated[[#This Row],[DD]])</f>
        <v>45589</v>
      </c>
      <c r="R3182" s="6" t="str">
        <f>TEXT(ecommerce_dataset_updated[[#This Row],['[Purchase_Date']]], "mmm")</f>
        <v>Oct</v>
      </c>
      <c r="S3182" s="6" t="str">
        <f>TEXT(ecommerce_dataset_updated[[#This Row],['[Purchase_Date']]], "ddd")</f>
        <v>Thu</v>
      </c>
      <c r="T3182" s="6">
        <f>ecommerce_dataset_updated[[#This Row],[Final_Price(Rs.) _]]-ecommerce_dataset_updated[[#This Row],['[Final_Price(Rs.)']]]</f>
        <v>-3.9999999999977831E-3</v>
      </c>
      <c r="U3182" s="6" t="b">
        <f xml:space="preserve"> AND(ecommerce_dataset_updated[[#This Row],[Final_Price(Rs.) _]]=ecommerce_dataset_updated[[#This Row],['[Final_Price(Rs.)']]])</f>
        <v>0</v>
      </c>
      <c r="V3182" s="5"/>
    </row>
    <row r="3183" spans="1:22">
      <c r="A3183" t="s">
        <v>12300</v>
      </c>
      <c r="B3183" t="s">
        <v>12301</v>
      </c>
      <c r="C3183" t="s">
        <v>32</v>
      </c>
      <c r="D3183" s="9" t="s">
        <v>12302</v>
      </c>
      <c r="E3183" s="8">
        <f>ecommerce_dataset_updated[[#This Row],[Price (Rs.)]]+0</f>
        <v>298.43</v>
      </c>
      <c r="F3183" s="6" t="s">
        <v>107</v>
      </c>
      <c r="G3183" s="7">
        <f>ecommerce_dataset_updated[[#This Row],[Discount (%)]]+0</f>
        <v>0</v>
      </c>
      <c r="H3183" s="6" t="s">
        <v>12302</v>
      </c>
      <c r="I3183" s="6">
        <f>ecommerce_dataset_updated[[#This Row],['[Price (Rs.)']]]*ecommerce_dataset_updated[[#This Row],['[Discount (%)']]]/100</f>
        <v>0</v>
      </c>
      <c r="J3183" s="6">
        <f>ecommerce_dataset_updated[[#This Row],[Final_Price(Rs.)]]+0</f>
        <v>298.43</v>
      </c>
      <c r="K3183" s="6">
        <f xml:space="preserve"> ecommerce_dataset_updated[[#This Row],['[Price (Rs.)']]]-ecommerce_dataset_updated[[#This Row],[Discount Amount _]]</f>
        <v>298.43</v>
      </c>
      <c r="L3183" t="s">
        <v>77</v>
      </c>
      <c r="M3183" t="s">
        <v>513</v>
      </c>
      <c r="N3183" s="4" t="s">
        <v>14065</v>
      </c>
      <c r="O3183" s="4" t="s">
        <v>14055</v>
      </c>
      <c r="P3183" s="4" t="s">
        <v>14079</v>
      </c>
      <c r="Q3183" s="5">
        <f>DATE(ecommerce_dataset_updated[[#This Row],[YYYY]],ecommerce_dataset_updated[[#This Row],[MM]],ecommerce_dataset_updated[[#This Row],[DD]])</f>
        <v>45527</v>
      </c>
      <c r="R3183" s="6" t="str">
        <f>TEXT(ecommerce_dataset_updated[[#This Row],['[Purchase_Date']]], "mmm")</f>
        <v>Aug</v>
      </c>
      <c r="S3183" s="6" t="str">
        <f>TEXT(ecommerce_dataset_updated[[#This Row],['[Purchase_Date']]], "ddd")</f>
        <v>Fri</v>
      </c>
      <c r="T3183" s="6">
        <f>ecommerce_dataset_updated[[#This Row],[Final_Price(Rs.) _]]-ecommerce_dataset_updated[[#This Row],['[Final_Price(Rs.)']]]</f>
        <v>0</v>
      </c>
      <c r="U3183" s="6" t="b">
        <f xml:space="preserve"> AND(ecommerce_dataset_updated[[#This Row],[Final_Price(Rs.) _]]=ecommerce_dataset_updated[[#This Row],['[Final_Price(Rs.)']]])</f>
        <v>1</v>
      </c>
      <c r="V3183" s="5"/>
    </row>
    <row r="3184" spans="1:22">
      <c r="A3184" t="s">
        <v>12303</v>
      </c>
      <c r="B3184" t="s">
        <v>12304</v>
      </c>
      <c r="C3184" t="s">
        <v>68</v>
      </c>
      <c r="D3184" s="9" t="s">
        <v>626</v>
      </c>
      <c r="E3184" s="8">
        <f>ecommerce_dataset_updated[[#This Row],[Price (Rs.)]]+0</f>
        <v>361.04</v>
      </c>
      <c r="F3184" s="6" t="s">
        <v>107</v>
      </c>
      <c r="G3184" s="7">
        <f>ecommerce_dataset_updated[[#This Row],[Discount (%)]]+0</f>
        <v>0</v>
      </c>
      <c r="H3184" s="6" t="s">
        <v>626</v>
      </c>
      <c r="I3184" s="6">
        <f>ecommerce_dataset_updated[[#This Row],['[Price (Rs.)']]]*ecommerce_dataset_updated[[#This Row],['[Discount (%)']]]/100</f>
        <v>0</v>
      </c>
      <c r="J3184" s="6">
        <f>ecommerce_dataset_updated[[#This Row],[Final_Price(Rs.)]]+0</f>
        <v>361.04</v>
      </c>
      <c r="K3184" s="6">
        <f xml:space="preserve"> ecommerce_dataset_updated[[#This Row],['[Price (Rs.)']]]-ecommerce_dataset_updated[[#This Row],[Discount Amount _]]</f>
        <v>361.04</v>
      </c>
      <c r="L3184" t="s">
        <v>120</v>
      </c>
      <c r="M3184" t="s">
        <v>36</v>
      </c>
      <c r="N3184" s="4" t="s">
        <v>14052</v>
      </c>
      <c r="O3184" s="4" t="s">
        <v>14053</v>
      </c>
      <c r="P3184" s="4" t="s">
        <v>14079</v>
      </c>
      <c r="Q3184" s="5">
        <f>DATE(ecommerce_dataset_updated[[#This Row],[YYYY]],ecommerce_dataset_updated[[#This Row],[MM]],ecommerce_dataset_updated[[#This Row],[DD]])</f>
        <v>45383</v>
      </c>
      <c r="R3184" s="6" t="str">
        <f>TEXT(ecommerce_dataset_updated[[#This Row],['[Purchase_Date']]], "mmm")</f>
        <v>Apr</v>
      </c>
      <c r="S3184" s="6" t="str">
        <f>TEXT(ecommerce_dataset_updated[[#This Row],['[Purchase_Date']]], "ddd")</f>
        <v>Mon</v>
      </c>
      <c r="T3184" s="6">
        <f>ecommerce_dataset_updated[[#This Row],[Final_Price(Rs.) _]]-ecommerce_dataset_updated[[#This Row],['[Final_Price(Rs.)']]]</f>
        <v>0</v>
      </c>
      <c r="U3184" s="6" t="b">
        <f xml:space="preserve"> AND(ecommerce_dataset_updated[[#This Row],[Final_Price(Rs.) _]]=ecommerce_dataset_updated[[#This Row],['[Final_Price(Rs.)']]])</f>
        <v>1</v>
      </c>
      <c r="V3184" s="5"/>
    </row>
    <row r="3185" spans="1:22">
      <c r="A3185" t="s">
        <v>12305</v>
      </c>
      <c r="B3185" t="s">
        <v>12306</v>
      </c>
      <c r="C3185" t="s">
        <v>39</v>
      </c>
      <c r="D3185" s="9" t="s">
        <v>12307</v>
      </c>
      <c r="E3185" s="8">
        <f>ecommerce_dataset_updated[[#This Row],[Price (Rs.)]]+0</f>
        <v>31.89</v>
      </c>
      <c r="F3185" s="6" t="s">
        <v>26</v>
      </c>
      <c r="G3185" s="7">
        <f>ecommerce_dataset_updated[[#This Row],[Discount (%)]]+0</f>
        <v>25</v>
      </c>
      <c r="H3185" s="6" t="s">
        <v>12308</v>
      </c>
      <c r="I3185" s="6">
        <f>ecommerce_dataset_updated[[#This Row],['[Price (Rs.)']]]*ecommerce_dataset_updated[[#This Row],['[Discount (%)']]]/100</f>
        <v>7.9725000000000001</v>
      </c>
      <c r="J3185" s="6">
        <f>ecommerce_dataset_updated[[#This Row],[Final_Price(Rs.)]]+0</f>
        <v>23.92</v>
      </c>
      <c r="K3185" s="6">
        <f xml:space="preserve"> ecommerce_dataset_updated[[#This Row],['[Price (Rs.)']]]-ecommerce_dataset_updated[[#This Row],[Discount Amount _]]</f>
        <v>23.9175</v>
      </c>
      <c r="L3185" t="s">
        <v>35</v>
      </c>
      <c r="M3185" t="s">
        <v>886</v>
      </c>
      <c r="N3185" s="4" t="s">
        <v>14057</v>
      </c>
      <c r="O3185" s="4" t="s">
        <v>14053</v>
      </c>
      <c r="P3185" s="4" t="s">
        <v>14079</v>
      </c>
      <c r="Q3185" s="5">
        <f>DATE(ecommerce_dataset_updated[[#This Row],[YYYY]],ecommerce_dataset_updated[[#This Row],[MM]],ecommerce_dataset_updated[[#This Row],[DD]])</f>
        <v>45385</v>
      </c>
      <c r="R3185" s="6" t="str">
        <f>TEXT(ecommerce_dataset_updated[[#This Row],['[Purchase_Date']]], "mmm")</f>
        <v>Apr</v>
      </c>
      <c r="S3185" s="6" t="str">
        <f>TEXT(ecommerce_dataset_updated[[#This Row],['[Purchase_Date']]], "ddd")</f>
        <v>Wed</v>
      </c>
      <c r="T3185" s="6">
        <f>ecommerce_dataset_updated[[#This Row],[Final_Price(Rs.) _]]-ecommerce_dataset_updated[[#This Row],['[Final_Price(Rs.)']]]</f>
        <v>-2.500000000001279E-3</v>
      </c>
      <c r="U3185" s="6" t="b">
        <f xml:space="preserve"> AND(ecommerce_dataset_updated[[#This Row],[Final_Price(Rs.) _]]=ecommerce_dataset_updated[[#This Row],['[Final_Price(Rs.)']]])</f>
        <v>0</v>
      </c>
      <c r="V3185" s="5"/>
    </row>
    <row r="3186" spans="1:22">
      <c r="A3186" t="s">
        <v>12309</v>
      </c>
      <c r="B3186" t="s">
        <v>12310</v>
      </c>
      <c r="C3186" t="s">
        <v>39</v>
      </c>
      <c r="D3186" s="9" t="s">
        <v>12311</v>
      </c>
      <c r="E3186" s="8">
        <f>ecommerce_dataset_updated[[#This Row],[Price (Rs.)]]+0</f>
        <v>393.9</v>
      </c>
      <c r="F3186" s="6" t="s">
        <v>47</v>
      </c>
      <c r="G3186" s="7">
        <f>ecommerce_dataset_updated[[#This Row],[Discount (%)]]+0</f>
        <v>50</v>
      </c>
      <c r="H3186" s="6" t="s">
        <v>12312</v>
      </c>
      <c r="I3186" s="6">
        <f>ecommerce_dataset_updated[[#This Row],['[Price (Rs.)']]]*ecommerce_dataset_updated[[#This Row],['[Discount (%)']]]/100</f>
        <v>196.95</v>
      </c>
      <c r="J3186" s="6">
        <f>ecommerce_dataset_updated[[#This Row],[Final_Price(Rs.)]]+0</f>
        <v>196.95</v>
      </c>
      <c r="K3186" s="6">
        <f xml:space="preserve"> ecommerce_dataset_updated[[#This Row],['[Price (Rs.)']]]-ecommerce_dataset_updated[[#This Row],[Discount Amount _]]</f>
        <v>196.95</v>
      </c>
      <c r="L3186" t="s">
        <v>28</v>
      </c>
      <c r="M3186" t="s">
        <v>3132</v>
      </c>
      <c r="N3186" s="4" t="s">
        <v>14056</v>
      </c>
      <c r="O3186" s="4" t="s">
        <v>75</v>
      </c>
      <c r="P3186" s="4" t="s">
        <v>14079</v>
      </c>
      <c r="Q3186" s="5">
        <f>DATE(ecommerce_dataset_updated[[#This Row],[YYYY]],ecommerce_dataset_updated[[#This Row],[MM]],ecommerce_dataset_updated[[#This Row],[DD]])</f>
        <v>45593</v>
      </c>
      <c r="R3186" s="6" t="str">
        <f>TEXT(ecommerce_dataset_updated[[#This Row],['[Purchase_Date']]], "mmm")</f>
        <v>Oct</v>
      </c>
      <c r="S3186" s="6" t="str">
        <f>TEXT(ecommerce_dataset_updated[[#This Row],['[Purchase_Date']]], "ddd")</f>
        <v>Mon</v>
      </c>
      <c r="T3186" s="6">
        <f>ecommerce_dataset_updated[[#This Row],[Final_Price(Rs.) _]]-ecommerce_dataset_updated[[#This Row],['[Final_Price(Rs.)']]]</f>
        <v>0</v>
      </c>
      <c r="U3186" s="6" t="b">
        <f xml:space="preserve"> AND(ecommerce_dataset_updated[[#This Row],[Final_Price(Rs.) _]]=ecommerce_dataset_updated[[#This Row],['[Final_Price(Rs.)']]])</f>
        <v>1</v>
      </c>
      <c r="V3186" s="5"/>
    </row>
    <row r="3187" spans="1:22">
      <c r="A3187" t="s">
        <v>12313</v>
      </c>
      <c r="B3187" t="s">
        <v>12314</v>
      </c>
      <c r="C3187" t="s">
        <v>45</v>
      </c>
      <c r="D3187" s="9" t="s">
        <v>12315</v>
      </c>
      <c r="E3187" s="8">
        <f>ecommerce_dataset_updated[[#This Row],[Price (Rs.)]]+0</f>
        <v>432.65</v>
      </c>
      <c r="F3187" s="6" t="s">
        <v>154</v>
      </c>
      <c r="G3187" s="7">
        <f>ecommerce_dataset_updated[[#This Row],[Discount (%)]]+0</f>
        <v>30</v>
      </c>
      <c r="H3187" s="6" t="s">
        <v>12316</v>
      </c>
      <c r="I3187" s="6">
        <f>ecommerce_dataset_updated[[#This Row],['[Price (Rs.)']]]*ecommerce_dataset_updated[[#This Row],['[Discount (%)']]]/100</f>
        <v>129.79499999999999</v>
      </c>
      <c r="J3187" s="6">
        <f>ecommerce_dataset_updated[[#This Row],[Final_Price(Rs.)]]+0</f>
        <v>302.85000000000002</v>
      </c>
      <c r="K3187" s="6">
        <f xml:space="preserve"> ecommerce_dataset_updated[[#This Row],['[Price (Rs.)']]]-ecommerce_dataset_updated[[#This Row],[Discount Amount _]]</f>
        <v>302.85500000000002</v>
      </c>
      <c r="L3187" t="s">
        <v>14</v>
      </c>
      <c r="M3187" t="s">
        <v>1953</v>
      </c>
      <c r="N3187" s="4" t="s">
        <v>14065</v>
      </c>
      <c r="O3187" s="4" t="s">
        <v>14059</v>
      </c>
      <c r="P3187" s="4" t="s">
        <v>14079</v>
      </c>
      <c r="Q3187" s="5">
        <f>DATE(ecommerce_dataset_updated[[#This Row],[YYYY]],ecommerce_dataset_updated[[#This Row],[MM]],ecommerce_dataset_updated[[#This Row],[DD]])</f>
        <v>45435</v>
      </c>
      <c r="R3187" s="6" t="str">
        <f>TEXT(ecommerce_dataset_updated[[#This Row],['[Purchase_Date']]], "mmm")</f>
        <v>May</v>
      </c>
      <c r="S3187" s="6" t="str">
        <f>TEXT(ecommerce_dataset_updated[[#This Row],['[Purchase_Date']]], "ddd")</f>
        <v>Thu</v>
      </c>
      <c r="T3187" s="6">
        <f>ecommerce_dataset_updated[[#This Row],[Final_Price(Rs.) _]]-ecommerce_dataset_updated[[#This Row],['[Final_Price(Rs.)']]]</f>
        <v>4.9999999999954525E-3</v>
      </c>
      <c r="U3187" s="6" t="b">
        <f xml:space="preserve"> AND(ecommerce_dataset_updated[[#This Row],[Final_Price(Rs.) _]]=ecommerce_dataset_updated[[#This Row],['[Final_Price(Rs.)']]])</f>
        <v>0</v>
      </c>
      <c r="V3187" s="5"/>
    </row>
    <row r="3188" spans="1:22">
      <c r="A3188" t="s">
        <v>12317</v>
      </c>
      <c r="B3188" t="s">
        <v>12318</v>
      </c>
      <c r="C3188" t="s">
        <v>68</v>
      </c>
      <c r="D3188" s="9" t="s">
        <v>12319</v>
      </c>
      <c r="E3188" s="8">
        <f>ecommerce_dataset_updated[[#This Row],[Price (Rs.)]]+0</f>
        <v>262.74</v>
      </c>
      <c r="F3188" s="6" t="s">
        <v>12</v>
      </c>
      <c r="G3188" s="7">
        <f>ecommerce_dataset_updated[[#This Row],[Discount (%)]]+0</f>
        <v>15</v>
      </c>
      <c r="H3188" s="6" t="s">
        <v>12320</v>
      </c>
      <c r="I3188" s="6">
        <f>ecommerce_dataset_updated[[#This Row],['[Price (Rs.)']]]*ecommerce_dataset_updated[[#This Row],['[Discount (%)']]]/100</f>
        <v>39.411000000000001</v>
      </c>
      <c r="J3188" s="6">
        <f>ecommerce_dataset_updated[[#This Row],[Final_Price(Rs.)]]+0</f>
        <v>223.33</v>
      </c>
      <c r="K3188" s="6">
        <f xml:space="preserve"> ecommerce_dataset_updated[[#This Row],['[Price (Rs.)']]]-ecommerce_dataset_updated[[#This Row],[Discount Amount _]]</f>
        <v>223.32900000000001</v>
      </c>
      <c r="L3188" t="s">
        <v>28</v>
      </c>
      <c r="M3188" t="s">
        <v>1177</v>
      </c>
      <c r="N3188" s="4" t="s">
        <v>14066</v>
      </c>
      <c r="O3188" s="4" t="s">
        <v>14059</v>
      </c>
      <c r="P3188" s="4" t="s">
        <v>14079</v>
      </c>
      <c r="Q3188" s="5">
        <f>DATE(ecommerce_dataset_updated[[#This Row],[YYYY]],ecommerce_dataset_updated[[#This Row],[MM]],ecommerce_dataset_updated[[#This Row],[DD]])</f>
        <v>45431</v>
      </c>
      <c r="R3188" s="6" t="str">
        <f>TEXT(ecommerce_dataset_updated[[#This Row],['[Purchase_Date']]], "mmm")</f>
        <v>May</v>
      </c>
      <c r="S3188" s="6" t="str">
        <f>TEXT(ecommerce_dataset_updated[[#This Row],['[Purchase_Date']]], "ddd")</f>
        <v>Sun</v>
      </c>
      <c r="T3188" s="6">
        <f>ecommerce_dataset_updated[[#This Row],[Final_Price(Rs.) _]]-ecommerce_dataset_updated[[#This Row],['[Final_Price(Rs.)']]]</f>
        <v>-1.0000000000047748E-3</v>
      </c>
      <c r="U3188" s="6" t="b">
        <f xml:space="preserve"> AND(ecommerce_dataset_updated[[#This Row],[Final_Price(Rs.) _]]=ecommerce_dataset_updated[[#This Row],['[Final_Price(Rs.)']]])</f>
        <v>0</v>
      </c>
      <c r="V3188" s="5"/>
    </row>
    <row r="3189" spans="1:22">
      <c r="A3189" t="s">
        <v>12321</v>
      </c>
      <c r="B3189" t="s">
        <v>12322</v>
      </c>
      <c r="C3189" t="s">
        <v>114</v>
      </c>
      <c r="D3189" s="9" t="s">
        <v>12323</v>
      </c>
      <c r="E3189" s="8">
        <f>ecommerce_dataset_updated[[#This Row],[Price (Rs.)]]+0</f>
        <v>34.020000000000003</v>
      </c>
      <c r="F3189" s="6" t="s">
        <v>20</v>
      </c>
      <c r="G3189" s="7">
        <f>ecommerce_dataset_updated[[#This Row],[Discount (%)]]+0</f>
        <v>20</v>
      </c>
      <c r="H3189" s="6" t="s">
        <v>4381</v>
      </c>
      <c r="I3189" s="6">
        <f>ecommerce_dataset_updated[[#This Row],['[Price (Rs.)']]]*ecommerce_dataset_updated[[#This Row],['[Discount (%)']]]/100</f>
        <v>6.8040000000000012</v>
      </c>
      <c r="J3189" s="6">
        <f>ecommerce_dataset_updated[[#This Row],[Final_Price(Rs.)]]+0</f>
        <v>27.22</v>
      </c>
      <c r="K3189" s="6">
        <f xml:space="preserve"> ecommerce_dataset_updated[[#This Row],['[Price (Rs.)']]]-ecommerce_dataset_updated[[#This Row],[Discount Amount _]]</f>
        <v>27.216000000000001</v>
      </c>
      <c r="L3189" t="s">
        <v>35</v>
      </c>
      <c r="M3189" t="s">
        <v>1879</v>
      </c>
      <c r="N3189" s="4" t="s">
        <v>14060</v>
      </c>
      <c r="O3189" s="4" t="s">
        <v>14059</v>
      </c>
      <c r="P3189" s="4" t="s">
        <v>14079</v>
      </c>
      <c r="Q3189" s="5">
        <f>DATE(ecommerce_dataset_updated[[#This Row],[YYYY]],ecommerce_dataset_updated[[#This Row],[MM]],ecommerce_dataset_updated[[#This Row],[DD]])</f>
        <v>45438</v>
      </c>
      <c r="R3189" s="6" t="str">
        <f>TEXT(ecommerce_dataset_updated[[#This Row],['[Purchase_Date']]], "mmm")</f>
        <v>May</v>
      </c>
      <c r="S3189" s="6" t="str">
        <f>TEXT(ecommerce_dataset_updated[[#This Row],['[Purchase_Date']]], "ddd")</f>
        <v>Sun</v>
      </c>
      <c r="T3189" s="6">
        <f>ecommerce_dataset_updated[[#This Row],[Final_Price(Rs.) _]]-ecommerce_dataset_updated[[#This Row],['[Final_Price(Rs.)']]]</f>
        <v>-3.9999999999977831E-3</v>
      </c>
      <c r="U3189" s="6" t="b">
        <f xml:space="preserve"> AND(ecommerce_dataset_updated[[#This Row],[Final_Price(Rs.) _]]=ecommerce_dataset_updated[[#This Row],['[Final_Price(Rs.)']]])</f>
        <v>0</v>
      </c>
      <c r="V3189" s="5"/>
    </row>
    <row r="3190" spans="1:22">
      <c r="A3190" t="s">
        <v>12324</v>
      </c>
      <c r="B3190" t="s">
        <v>12325</v>
      </c>
      <c r="C3190" t="s">
        <v>114</v>
      </c>
      <c r="D3190" s="9" t="s">
        <v>7192</v>
      </c>
      <c r="E3190" s="8">
        <f>ecommerce_dataset_updated[[#This Row],[Price (Rs.)]]+0</f>
        <v>101.83</v>
      </c>
      <c r="F3190" s="6" t="s">
        <v>26</v>
      </c>
      <c r="G3190" s="7">
        <f>ecommerce_dataset_updated[[#This Row],[Discount (%)]]+0</f>
        <v>25</v>
      </c>
      <c r="H3190" s="6" t="s">
        <v>12326</v>
      </c>
      <c r="I3190" s="6">
        <f>ecommerce_dataset_updated[[#This Row],['[Price (Rs.)']]]*ecommerce_dataset_updated[[#This Row],['[Discount (%)']]]/100</f>
        <v>25.4575</v>
      </c>
      <c r="J3190" s="6">
        <f>ecommerce_dataset_updated[[#This Row],[Final_Price(Rs.)]]+0</f>
        <v>76.37</v>
      </c>
      <c r="K3190" s="6">
        <f xml:space="preserve"> ecommerce_dataset_updated[[#This Row],['[Price (Rs.)']]]-ecommerce_dataset_updated[[#This Row],[Discount Amount _]]</f>
        <v>76.372500000000002</v>
      </c>
      <c r="L3190" t="s">
        <v>77</v>
      </c>
      <c r="M3190" t="s">
        <v>2919</v>
      </c>
      <c r="N3190" s="4" t="s">
        <v>14064</v>
      </c>
      <c r="O3190" s="4" t="s">
        <v>14059</v>
      </c>
      <c r="P3190" s="4" t="s">
        <v>14079</v>
      </c>
      <c r="Q3190" s="5">
        <f>DATE(ecommerce_dataset_updated[[#This Row],[YYYY]],ecommerce_dataset_updated[[#This Row],[MM]],ecommerce_dataset_updated[[#This Row],[DD]])</f>
        <v>45425</v>
      </c>
      <c r="R3190" s="6" t="str">
        <f>TEXT(ecommerce_dataset_updated[[#This Row],['[Purchase_Date']]], "mmm")</f>
        <v>May</v>
      </c>
      <c r="S3190" s="6" t="str">
        <f>TEXT(ecommerce_dataset_updated[[#This Row],['[Purchase_Date']]], "ddd")</f>
        <v>Mon</v>
      </c>
      <c r="T3190" s="6">
        <f>ecommerce_dataset_updated[[#This Row],[Final_Price(Rs.) _]]-ecommerce_dataset_updated[[#This Row],['[Final_Price(Rs.)']]]</f>
        <v>2.4999999999977263E-3</v>
      </c>
      <c r="U3190" s="6" t="b">
        <f xml:space="preserve"> AND(ecommerce_dataset_updated[[#This Row],[Final_Price(Rs.) _]]=ecommerce_dataset_updated[[#This Row],['[Final_Price(Rs.)']]])</f>
        <v>0</v>
      </c>
      <c r="V3190" s="5"/>
    </row>
    <row r="3191" spans="1:22">
      <c r="A3191" t="s">
        <v>12327</v>
      </c>
      <c r="B3191" t="s">
        <v>12328</v>
      </c>
      <c r="C3191" t="s">
        <v>32</v>
      </c>
      <c r="D3191" s="9" t="s">
        <v>12329</v>
      </c>
      <c r="E3191" s="8">
        <f>ecommerce_dataset_updated[[#This Row],[Price (Rs.)]]+0</f>
        <v>418.08</v>
      </c>
      <c r="F3191" s="6" t="s">
        <v>107</v>
      </c>
      <c r="G3191" s="7">
        <f>ecommerce_dataset_updated[[#This Row],[Discount (%)]]+0</f>
        <v>0</v>
      </c>
      <c r="H3191" s="6" t="s">
        <v>12329</v>
      </c>
      <c r="I3191" s="6">
        <f>ecommerce_dataset_updated[[#This Row],['[Price (Rs.)']]]*ecommerce_dataset_updated[[#This Row],['[Discount (%)']]]/100</f>
        <v>0</v>
      </c>
      <c r="J3191" s="6">
        <f>ecommerce_dataset_updated[[#This Row],[Final_Price(Rs.)]]+0</f>
        <v>418.08</v>
      </c>
      <c r="K3191" s="6">
        <f xml:space="preserve"> ecommerce_dataset_updated[[#This Row],['[Price (Rs.)']]]-ecommerce_dataset_updated[[#This Row],[Discount Amount _]]</f>
        <v>418.08</v>
      </c>
      <c r="L3191" t="s">
        <v>120</v>
      </c>
      <c r="M3191" t="s">
        <v>314</v>
      </c>
      <c r="N3191" s="4" t="s">
        <v>14058</v>
      </c>
      <c r="O3191" s="4" t="s">
        <v>14055</v>
      </c>
      <c r="P3191" s="4" t="s">
        <v>14079</v>
      </c>
      <c r="Q3191" s="5">
        <f>DATE(ecommerce_dataset_updated[[#This Row],[YYYY]],ecommerce_dataset_updated[[#This Row],[MM]],ecommerce_dataset_updated[[#This Row],[DD]])</f>
        <v>45533</v>
      </c>
      <c r="R3191" s="6" t="str">
        <f>TEXT(ecommerce_dataset_updated[[#This Row],['[Purchase_Date']]], "mmm")</f>
        <v>Aug</v>
      </c>
      <c r="S3191" s="6" t="str">
        <f>TEXT(ecommerce_dataset_updated[[#This Row],['[Purchase_Date']]], "ddd")</f>
        <v>Thu</v>
      </c>
      <c r="T3191" s="6">
        <f>ecommerce_dataset_updated[[#This Row],[Final_Price(Rs.) _]]-ecommerce_dataset_updated[[#This Row],['[Final_Price(Rs.)']]]</f>
        <v>0</v>
      </c>
      <c r="U3191" s="6" t="b">
        <f xml:space="preserve"> AND(ecommerce_dataset_updated[[#This Row],[Final_Price(Rs.) _]]=ecommerce_dataset_updated[[#This Row],['[Final_Price(Rs.)']]])</f>
        <v>1</v>
      </c>
      <c r="V3191" s="5"/>
    </row>
    <row r="3192" spans="1:22">
      <c r="A3192" t="s">
        <v>12330</v>
      </c>
      <c r="B3192" t="s">
        <v>12331</v>
      </c>
      <c r="C3192" t="s">
        <v>18</v>
      </c>
      <c r="D3192" s="9" t="s">
        <v>12332</v>
      </c>
      <c r="E3192" s="8">
        <f>ecommerce_dataset_updated[[#This Row],[Price (Rs.)]]+0</f>
        <v>285.27</v>
      </c>
      <c r="F3192" s="6" t="s">
        <v>26</v>
      </c>
      <c r="G3192" s="7">
        <f>ecommerce_dataset_updated[[#This Row],[Discount (%)]]+0</f>
        <v>25</v>
      </c>
      <c r="H3192" s="6" t="s">
        <v>12333</v>
      </c>
      <c r="I3192" s="6">
        <f>ecommerce_dataset_updated[[#This Row],['[Price (Rs.)']]]*ecommerce_dataset_updated[[#This Row],['[Discount (%)']]]/100</f>
        <v>71.317499999999995</v>
      </c>
      <c r="J3192" s="6">
        <f>ecommerce_dataset_updated[[#This Row],[Final_Price(Rs.)]]+0</f>
        <v>213.95</v>
      </c>
      <c r="K3192" s="6">
        <f xml:space="preserve"> ecommerce_dataset_updated[[#This Row],['[Price (Rs.)']]]-ecommerce_dataset_updated[[#This Row],[Discount Amount _]]</f>
        <v>213.95249999999999</v>
      </c>
      <c r="L3192" t="s">
        <v>77</v>
      </c>
      <c r="M3192" t="s">
        <v>210</v>
      </c>
      <c r="N3192" s="4" t="s">
        <v>14061</v>
      </c>
      <c r="O3192" s="4" t="s">
        <v>14053</v>
      </c>
      <c r="P3192" s="4" t="s">
        <v>14079</v>
      </c>
      <c r="Q3192" s="5">
        <f>DATE(ecommerce_dataset_updated[[#This Row],[YYYY]],ecommerce_dataset_updated[[#This Row],[MM]],ecommerce_dataset_updated[[#This Row],[DD]])</f>
        <v>45403</v>
      </c>
      <c r="R3192" s="6" t="str">
        <f>TEXT(ecommerce_dataset_updated[[#This Row],['[Purchase_Date']]], "mmm")</f>
        <v>Apr</v>
      </c>
      <c r="S3192" s="6" t="str">
        <f>TEXT(ecommerce_dataset_updated[[#This Row],['[Purchase_Date']]], "ddd")</f>
        <v>Sun</v>
      </c>
      <c r="T3192" s="6">
        <f>ecommerce_dataset_updated[[#This Row],[Final_Price(Rs.) _]]-ecommerce_dataset_updated[[#This Row],['[Final_Price(Rs.)']]]</f>
        <v>2.4999999999977263E-3</v>
      </c>
      <c r="U3192" s="6" t="b">
        <f xml:space="preserve"> AND(ecommerce_dataset_updated[[#This Row],[Final_Price(Rs.) _]]=ecommerce_dataset_updated[[#This Row],['[Final_Price(Rs.)']]])</f>
        <v>0</v>
      </c>
      <c r="V3192" s="5"/>
    </row>
    <row r="3193" spans="1:22">
      <c r="A3193" t="s">
        <v>12334</v>
      </c>
      <c r="B3193" t="s">
        <v>12335</v>
      </c>
      <c r="C3193" t="s">
        <v>10</v>
      </c>
      <c r="D3193" s="9" t="s">
        <v>12336</v>
      </c>
      <c r="E3193" s="8">
        <f>ecommerce_dataset_updated[[#This Row],[Price (Rs.)]]+0</f>
        <v>233.63</v>
      </c>
      <c r="F3193" s="6" t="s">
        <v>154</v>
      </c>
      <c r="G3193" s="7">
        <f>ecommerce_dataset_updated[[#This Row],[Discount (%)]]+0</f>
        <v>30</v>
      </c>
      <c r="H3193" s="6" t="s">
        <v>1768</v>
      </c>
      <c r="I3193" s="6">
        <f>ecommerce_dataset_updated[[#This Row],['[Price (Rs.)']]]*ecommerce_dataset_updated[[#This Row],['[Discount (%)']]]/100</f>
        <v>70.088999999999999</v>
      </c>
      <c r="J3193" s="6">
        <f>ecommerce_dataset_updated[[#This Row],[Final_Price(Rs.)]]+0</f>
        <v>163.54</v>
      </c>
      <c r="K3193" s="6">
        <f xml:space="preserve"> ecommerce_dataset_updated[[#This Row],['[Price (Rs.)']]]-ecommerce_dataset_updated[[#This Row],[Discount Amount _]]</f>
        <v>163.541</v>
      </c>
      <c r="L3193" t="s">
        <v>28</v>
      </c>
      <c r="M3193" t="s">
        <v>1787</v>
      </c>
      <c r="N3193" s="4" t="s">
        <v>14072</v>
      </c>
      <c r="O3193" s="4" t="s">
        <v>14059</v>
      </c>
      <c r="P3193" s="4" t="s">
        <v>14079</v>
      </c>
      <c r="Q3193" s="5">
        <f>DATE(ecommerce_dataset_updated[[#This Row],[YYYY]],ecommerce_dataset_updated[[#This Row],[MM]],ecommerce_dataset_updated[[#This Row],[DD]])</f>
        <v>45428</v>
      </c>
      <c r="R3193" s="6" t="str">
        <f>TEXT(ecommerce_dataset_updated[[#This Row],['[Purchase_Date']]], "mmm")</f>
        <v>May</v>
      </c>
      <c r="S3193" s="6" t="str">
        <f>TEXT(ecommerce_dataset_updated[[#This Row],['[Purchase_Date']]], "ddd")</f>
        <v>Thu</v>
      </c>
      <c r="T3193" s="6">
        <f>ecommerce_dataset_updated[[#This Row],[Final_Price(Rs.) _]]-ecommerce_dataset_updated[[#This Row],['[Final_Price(Rs.)']]]</f>
        <v>1.0000000000047748E-3</v>
      </c>
      <c r="U3193" s="6" t="b">
        <f xml:space="preserve"> AND(ecommerce_dataset_updated[[#This Row],[Final_Price(Rs.) _]]=ecommerce_dataset_updated[[#This Row],['[Final_Price(Rs.)']]])</f>
        <v>0</v>
      </c>
      <c r="V3193" s="5"/>
    </row>
    <row r="3194" spans="1:22">
      <c r="A3194" t="s">
        <v>12337</v>
      </c>
      <c r="B3194" t="s">
        <v>12338</v>
      </c>
      <c r="C3194" t="s">
        <v>18</v>
      </c>
      <c r="D3194" s="9" t="s">
        <v>2753</v>
      </c>
      <c r="E3194" s="8">
        <f>ecommerce_dataset_updated[[#This Row],[Price (Rs.)]]+0</f>
        <v>257.48</v>
      </c>
      <c r="F3194" s="6" t="s">
        <v>12</v>
      </c>
      <c r="G3194" s="7">
        <f>ecommerce_dataset_updated[[#This Row],[Discount (%)]]+0</f>
        <v>15</v>
      </c>
      <c r="H3194" s="6" t="s">
        <v>12339</v>
      </c>
      <c r="I3194" s="6">
        <f>ecommerce_dataset_updated[[#This Row],['[Price (Rs.)']]]*ecommerce_dataset_updated[[#This Row],['[Discount (%)']]]/100</f>
        <v>38.622</v>
      </c>
      <c r="J3194" s="6">
        <f>ecommerce_dataset_updated[[#This Row],[Final_Price(Rs.)]]+0</f>
        <v>218.86</v>
      </c>
      <c r="K3194" s="6">
        <f xml:space="preserve"> ecommerce_dataset_updated[[#This Row],['[Price (Rs.)']]]-ecommerce_dataset_updated[[#This Row],[Discount Amount _]]</f>
        <v>218.858</v>
      </c>
      <c r="L3194" t="s">
        <v>35</v>
      </c>
      <c r="M3194" t="s">
        <v>5186</v>
      </c>
      <c r="N3194" s="4" t="s">
        <v>154</v>
      </c>
      <c r="O3194" s="4" t="s">
        <v>14057</v>
      </c>
      <c r="P3194" s="4" t="s">
        <v>14079</v>
      </c>
      <c r="Q3194" s="5">
        <f>DATE(ecommerce_dataset_updated[[#This Row],[YYYY]],ecommerce_dataset_updated[[#This Row],[MM]],ecommerce_dataset_updated[[#This Row],[DD]])</f>
        <v>45381</v>
      </c>
      <c r="R3194" s="6" t="str">
        <f>TEXT(ecommerce_dataset_updated[[#This Row],['[Purchase_Date']]], "mmm")</f>
        <v>Mar</v>
      </c>
      <c r="S3194" s="6" t="str">
        <f>TEXT(ecommerce_dataset_updated[[#This Row],['[Purchase_Date']]], "ddd")</f>
        <v>Sat</v>
      </c>
      <c r="T3194" s="6">
        <f>ecommerce_dataset_updated[[#This Row],[Final_Price(Rs.) _]]-ecommerce_dataset_updated[[#This Row],['[Final_Price(Rs.)']]]</f>
        <v>-2.0000000000095497E-3</v>
      </c>
      <c r="U3194" s="6" t="b">
        <f xml:space="preserve"> AND(ecommerce_dataset_updated[[#This Row],[Final_Price(Rs.) _]]=ecommerce_dataset_updated[[#This Row],['[Final_Price(Rs.)']]])</f>
        <v>0</v>
      </c>
      <c r="V3194" s="5"/>
    </row>
    <row r="3195" spans="1:22">
      <c r="A3195" t="s">
        <v>12340</v>
      </c>
      <c r="B3195" t="s">
        <v>12341</v>
      </c>
      <c r="C3195" t="s">
        <v>45</v>
      </c>
      <c r="D3195" s="9" t="s">
        <v>12342</v>
      </c>
      <c r="E3195" s="8">
        <f>ecommerce_dataset_updated[[#This Row],[Price (Rs.)]]+0</f>
        <v>445.72</v>
      </c>
      <c r="F3195" s="6" t="s">
        <v>47</v>
      </c>
      <c r="G3195" s="7">
        <f>ecommerce_dataset_updated[[#This Row],[Discount (%)]]+0</f>
        <v>50</v>
      </c>
      <c r="H3195" s="6" t="s">
        <v>12343</v>
      </c>
      <c r="I3195" s="6">
        <f>ecommerce_dataset_updated[[#This Row],['[Price (Rs.)']]]*ecommerce_dataset_updated[[#This Row],['[Discount (%)']]]/100</f>
        <v>222.86</v>
      </c>
      <c r="J3195" s="6">
        <f>ecommerce_dataset_updated[[#This Row],[Final_Price(Rs.)]]+0</f>
        <v>222.86</v>
      </c>
      <c r="K3195" s="6">
        <f xml:space="preserve"> ecommerce_dataset_updated[[#This Row],['[Price (Rs.)']]]-ecommerce_dataset_updated[[#This Row],[Discount Amount _]]</f>
        <v>222.86</v>
      </c>
      <c r="L3195" t="s">
        <v>77</v>
      </c>
      <c r="M3195" t="s">
        <v>1261</v>
      </c>
      <c r="N3195" s="4" t="s">
        <v>14060</v>
      </c>
      <c r="O3195" s="4" t="s">
        <v>75</v>
      </c>
      <c r="P3195" s="4" t="s">
        <v>14079</v>
      </c>
      <c r="Q3195" s="5">
        <f>DATE(ecommerce_dataset_updated[[#This Row],[YYYY]],ecommerce_dataset_updated[[#This Row],[MM]],ecommerce_dataset_updated[[#This Row],[DD]])</f>
        <v>45591</v>
      </c>
      <c r="R3195" s="6" t="str">
        <f>TEXT(ecommerce_dataset_updated[[#This Row],['[Purchase_Date']]], "mmm")</f>
        <v>Oct</v>
      </c>
      <c r="S3195" s="6" t="str">
        <f>TEXT(ecommerce_dataset_updated[[#This Row],['[Purchase_Date']]], "ddd")</f>
        <v>Sat</v>
      </c>
      <c r="T3195" s="6">
        <f>ecommerce_dataset_updated[[#This Row],[Final_Price(Rs.) _]]-ecommerce_dataset_updated[[#This Row],['[Final_Price(Rs.)']]]</f>
        <v>0</v>
      </c>
      <c r="U3195" s="6" t="b">
        <f xml:space="preserve"> AND(ecommerce_dataset_updated[[#This Row],[Final_Price(Rs.) _]]=ecommerce_dataset_updated[[#This Row],['[Final_Price(Rs.)']]])</f>
        <v>1</v>
      </c>
      <c r="V3195" s="5"/>
    </row>
    <row r="3196" spans="1:22">
      <c r="A3196" t="s">
        <v>12344</v>
      </c>
      <c r="B3196" t="s">
        <v>12345</v>
      </c>
      <c r="C3196" t="s">
        <v>39</v>
      </c>
      <c r="D3196" s="9" t="s">
        <v>12346</v>
      </c>
      <c r="E3196" s="8">
        <f>ecommerce_dataset_updated[[#This Row],[Price (Rs.)]]+0</f>
        <v>257.18</v>
      </c>
      <c r="F3196" s="6" t="s">
        <v>53</v>
      </c>
      <c r="G3196" s="7">
        <f>ecommerce_dataset_updated[[#This Row],[Discount (%)]]+0</f>
        <v>5</v>
      </c>
      <c r="H3196" s="6" t="s">
        <v>12347</v>
      </c>
      <c r="I3196" s="6">
        <f>ecommerce_dataset_updated[[#This Row],['[Price (Rs.)']]]*ecommerce_dataset_updated[[#This Row],['[Discount (%)']]]/100</f>
        <v>12.859000000000002</v>
      </c>
      <c r="J3196" s="6">
        <f>ecommerce_dataset_updated[[#This Row],[Final_Price(Rs.)]]+0</f>
        <v>244.32</v>
      </c>
      <c r="K3196" s="6">
        <f xml:space="preserve"> ecommerce_dataset_updated[[#This Row],['[Price (Rs.)']]]-ecommerce_dataset_updated[[#This Row],[Discount Amount _]]</f>
        <v>244.321</v>
      </c>
      <c r="L3196" t="s">
        <v>28</v>
      </c>
      <c r="M3196" t="s">
        <v>788</v>
      </c>
      <c r="N3196" s="4" t="s">
        <v>14049</v>
      </c>
      <c r="O3196" s="4" t="s">
        <v>14067</v>
      </c>
      <c r="P3196" s="4" t="s">
        <v>14079</v>
      </c>
      <c r="Q3196" s="5">
        <f>DATE(ecommerce_dataset_updated[[#This Row],[YYYY]],ecommerce_dataset_updated[[#This Row],[MM]],ecommerce_dataset_updated[[#This Row],[DD]])</f>
        <v>45484</v>
      </c>
      <c r="R3196" s="6" t="str">
        <f>TEXT(ecommerce_dataset_updated[[#This Row],['[Purchase_Date']]], "mmm")</f>
        <v>Jul</v>
      </c>
      <c r="S3196" s="6" t="str">
        <f>TEXT(ecommerce_dataset_updated[[#This Row],['[Purchase_Date']]], "ddd")</f>
        <v>Thu</v>
      </c>
      <c r="T3196" s="6">
        <f>ecommerce_dataset_updated[[#This Row],[Final_Price(Rs.) _]]-ecommerce_dataset_updated[[#This Row],['[Final_Price(Rs.)']]]</f>
        <v>1.0000000000047748E-3</v>
      </c>
      <c r="U3196" s="6" t="b">
        <f xml:space="preserve"> AND(ecommerce_dataset_updated[[#This Row],[Final_Price(Rs.) _]]=ecommerce_dataset_updated[[#This Row],['[Final_Price(Rs.)']]])</f>
        <v>0</v>
      </c>
      <c r="V3196" s="5"/>
    </row>
    <row r="3197" spans="1:22">
      <c r="A3197" t="s">
        <v>12348</v>
      </c>
      <c r="B3197" t="s">
        <v>12349</v>
      </c>
      <c r="C3197" t="s">
        <v>114</v>
      </c>
      <c r="D3197" s="9" t="s">
        <v>12350</v>
      </c>
      <c r="E3197" s="8">
        <f>ecommerce_dataset_updated[[#This Row],[Price (Rs.)]]+0</f>
        <v>278.99</v>
      </c>
      <c r="F3197" s="6" t="s">
        <v>12</v>
      </c>
      <c r="G3197" s="7">
        <f>ecommerce_dataset_updated[[#This Row],[Discount (%)]]+0</f>
        <v>15</v>
      </c>
      <c r="H3197" s="6" t="s">
        <v>12351</v>
      </c>
      <c r="I3197" s="6">
        <f>ecommerce_dataset_updated[[#This Row],['[Price (Rs.)']]]*ecommerce_dataset_updated[[#This Row],['[Discount (%)']]]/100</f>
        <v>41.848500000000001</v>
      </c>
      <c r="J3197" s="6">
        <f>ecommerce_dataset_updated[[#This Row],[Final_Price(Rs.)]]+0</f>
        <v>237.14</v>
      </c>
      <c r="K3197" s="6">
        <f xml:space="preserve"> ecommerce_dataset_updated[[#This Row],['[Price (Rs.)']]]-ecommerce_dataset_updated[[#This Row],[Discount Amount _]]</f>
        <v>237.14150000000001</v>
      </c>
      <c r="L3197" t="s">
        <v>28</v>
      </c>
      <c r="M3197" t="s">
        <v>900</v>
      </c>
      <c r="N3197" s="4" t="s">
        <v>14051</v>
      </c>
      <c r="O3197" s="4" t="s">
        <v>75</v>
      </c>
      <c r="P3197" s="4" t="s">
        <v>14079</v>
      </c>
      <c r="Q3197" s="5">
        <f>DATE(ecommerce_dataset_updated[[#This Row],[YYYY]],ecommerce_dataset_updated[[#This Row],[MM]],ecommerce_dataset_updated[[#This Row],[DD]])</f>
        <v>45567</v>
      </c>
      <c r="R3197" s="6" t="str">
        <f>TEXT(ecommerce_dataset_updated[[#This Row],['[Purchase_Date']]], "mmm")</f>
        <v>Oct</v>
      </c>
      <c r="S3197" s="6" t="str">
        <f>TEXT(ecommerce_dataset_updated[[#This Row],['[Purchase_Date']]], "ddd")</f>
        <v>Wed</v>
      </c>
      <c r="T3197" s="6">
        <f>ecommerce_dataset_updated[[#This Row],[Final_Price(Rs.) _]]-ecommerce_dataset_updated[[#This Row],['[Final_Price(Rs.)']]]</f>
        <v>1.5000000000213731E-3</v>
      </c>
      <c r="U3197" s="6" t="b">
        <f xml:space="preserve"> AND(ecommerce_dataset_updated[[#This Row],[Final_Price(Rs.) _]]=ecommerce_dataset_updated[[#This Row],['[Final_Price(Rs.)']]])</f>
        <v>0</v>
      </c>
      <c r="V3197" s="5"/>
    </row>
    <row r="3198" spans="1:22">
      <c r="A3198" t="s">
        <v>12352</v>
      </c>
      <c r="B3198" t="s">
        <v>12353</v>
      </c>
      <c r="C3198" t="s">
        <v>39</v>
      </c>
      <c r="D3198" s="9" t="s">
        <v>12354</v>
      </c>
      <c r="E3198" s="8">
        <f>ecommerce_dataset_updated[[#This Row],[Price (Rs.)]]+0</f>
        <v>252.94</v>
      </c>
      <c r="F3198" s="6" t="s">
        <v>154</v>
      </c>
      <c r="G3198" s="7">
        <f>ecommerce_dataset_updated[[#This Row],[Discount (%)]]+0</f>
        <v>30</v>
      </c>
      <c r="H3198" s="6" t="s">
        <v>12355</v>
      </c>
      <c r="I3198" s="6">
        <f>ecommerce_dataset_updated[[#This Row],['[Price (Rs.)']]]*ecommerce_dataset_updated[[#This Row],['[Discount (%)']]]/100</f>
        <v>75.882000000000005</v>
      </c>
      <c r="J3198" s="6">
        <f>ecommerce_dataset_updated[[#This Row],[Final_Price(Rs.)]]+0</f>
        <v>177.06</v>
      </c>
      <c r="K3198" s="6">
        <f xml:space="preserve"> ecommerce_dataset_updated[[#This Row],['[Price (Rs.)']]]-ecommerce_dataset_updated[[#This Row],[Discount Amount _]]</f>
        <v>177.05799999999999</v>
      </c>
      <c r="L3198" t="s">
        <v>14</v>
      </c>
      <c r="M3198" t="s">
        <v>756</v>
      </c>
      <c r="N3198" s="4" t="s">
        <v>14071</v>
      </c>
      <c r="O3198" s="4" t="s">
        <v>14057</v>
      </c>
      <c r="P3198" s="4" t="s">
        <v>14079</v>
      </c>
      <c r="Q3198" s="5">
        <f>DATE(ecommerce_dataset_updated[[#This Row],[YYYY]],ecommerce_dataset_updated[[#This Row],[MM]],ecommerce_dataset_updated[[#This Row],[DD]])</f>
        <v>45375</v>
      </c>
      <c r="R3198" s="6" t="str">
        <f>TEXT(ecommerce_dataset_updated[[#This Row],['[Purchase_Date']]], "mmm")</f>
        <v>Mar</v>
      </c>
      <c r="S3198" s="6" t="str">
        <f>TEXT(ecommerce_dataset_updated[[#This Row],['[Purchase_Date']]], "ddd")</f>
        <v>Sun</v>
      </c>
      <c r="T3198" s="6">
        <f>ecommerce_dataset_updated[[#This Row],[Final_Price(Rs.) _]]-ecommerce_dataset_updated[[#This Row],['[Final_Price(Rs.)']]]</f>
        <v>-2.0000000000095497E-3</v>
      </c>
      <c r="U3198" s="6" t="b">
        <f xml:space="preserve"> AND(ecommerce_dataset_updated[[#This Row],[Final_Price(Rs.) _]]=ecommerce_dataset_updated[[#This Row],['[Final_Price(Rs.)']]])</f>
        <v>0</v>
      </c>
      <c r="V3198" s="5"/>
    </row>
    <row r="3199" spans="1:22">
      <c r="A3199" t="s">
        <v>12356</v>
      </c>
      <c r="B3199" t="s">
        <v>12357</v>
      </c>
      <c r="C3199" t="s">
        <v>10</v>
      </c>
      <c r="D3199" s="9" t="s">
        <v>12358</v>
      </c>
      <c r="E3199" s="8">
        <f>ecommerce_dataset_updated[[#This Row],[Price (Rs.)]]+0</f>
        <v>50.37</v>
      </c>
      <c r="F3199" s="6" t="s">
        <v>75</v>
      </c>
      <c r="G3199" s="7">
        <f>ecommerce_dataset_updated[[#This Row],[Discount (%)]]+0</f>
        <v>10</v>
      </c>
      <c r="H3199" s="6" t="s">
        <v>12359</v>
      </c>
      <c r="I3199" s="6">
        <f>ecommerce_dataset_updated[[#This Row],['[Price (Rs.)']]]*ecommerce_dataset_updated[[#This Row],['[Discount (%)']]]/100</f>
        <v>5.0369999999999999</v>
      </c>
      <c r="J3199" s="6">
        <f>ecommerce_dataset_updated[[#This Row],[Final_Price(Rs.)]]+0</f>
        <v>45.33</v>
      </c>
      <c r="K3199" s="6">
        <f xml:space="preserve"> ecommerce_dataset_updated[[#This Row],['[Price (Rs.)']]]-ecommerce_dataset_updated[[#This Row],[Discount Amount _]]</f>
        <v>45.332999999999998</v>
      </c>
      <c r="L3199" t="s">
        <v>28</v>
      </c>
      <c r="M3199" t="s">
        <v>1005</v>
      </c>
      <c r="N3199" s="4" t="s">
        <v>14051</v>
      </c>
      <c r="O3199" s="4" t="s">
        <v>14049</v>
      </c>
      <c r="P3199" s="4" t="s">
        <v>14079</v>
      </c>
      <c r="Q3199" s="5">
        <f>DATE(ecommerce_dataset_updated[[#This Row],[YYYY]],ecommerce_dataset_updated[[#This Row],[MM]],ecommerce_dataset_updated[[#This Row],[DD]])</f>
        <v>45598</v>
      </c>
      <c r="R3199" s="6" t="str">
        <f>TEXT(ecommerce_dataset_updated[[#This Row],['[Purchase_Date']]], "mmm")</f>
        <v>Nov</v>
      </c>
      <c r="S3199" s="6" t="str">
        <f>TEXT(ecommerce_dataset_updated[[#This Row],['[Purchase_Date']]], "ddd")</f>
        <v>Sat</v>
      </c>
      <c r="T3199" s="6">
        <f>ecommerce_dataset_updated[[#This Row],[Final_Price(Rs.) _]]-ecommerce_dataset_updated[[#This Row],['[Final_Price(Rs.)']]]</f>
        <v>3.0000000000001137E-3</v>
      </c>
      <c r="U3199" s="6" t="b">
        <f xml:space="preserve"> AND(ecommerce_dataset_updated[[#This Row],[Final_Price(Rs.) _]]=ecommerce_dataset_updated[[#This Row],['[Final_Price(Rs.)']]])</f>
        <v>0</v>
      </c>
      <c r="V3199" s="5"/>
    </row>
    <row r="3200" spans="1:22">
      <c r="A3200" t="s">
        <v>12360</v>
      </c>
      <c r="B3200" t="s">
        <v>12361</v>
      </c>
      <c r="C3200" t="s">
        <v>114</v>
      </c>
      <c r="D3200" s="9" t="s">
        <v>8196</v>
      </c>
      <c r="E3200" s="8">
        <f>ecommerce_dataset_updated[[#This Row],[Price (Rs.)]]+0</f>
        <v>106.14</v>
      </c>
      <c r="F3200" s="6" t="s">
        <v>107</v>
      </c>
      <c r="G3200" s="7">
        <f>ecommerce_dataset_updated[[#This Row],[Discount (%)]]+0</f>
        <v>0</v>
      </c>
      <c r="H3200" s="6" t="s">
        <v>8196</v>
      </c>
      <c r="I3200" s="6">
        <f>ecommerce_dataset_updated[[#This Row],['[Price (Rs.)']]]*ecommerce_dataset_updated[[#This Row],['[Discount (%)']]]/100</f>
        <v>0</v>
      </c>
      <c r="J3200" s="6">
        <f>ecommerce_dataset_updated[[#This Row],[Final_Price(Rs.)]]+0</f>
        <v>106.14</v>
      </c>
      <c r="K3200" s="6">
        <f xml:space="preserve"> ecommerce_dataset_updated[[#This Row],['[Price (Rs.)']]]-ecommerce_dataset_updated[[#This Row],[Discount Amount _]]</f>
        <v>106.14</v>
      </c>
      <c r="L3200" t="s">
        <v>120</v>
      </c>
      <c r="M3200" t="s">
        <v>268</v>
      </c>
      <c r="N3200" s="4" t="s">
        <v>14057</v>
      </c>
      <c r="O3200" s="4" t="s">
        <v>14062</v>
      </c>
      <c r="P3200" s="4" t="s">
        <v>14079</v>
      </c>
      <c r="Q3200" s="5">
        <f>DATE(ecommerce_dataset_updated[[#This Row],[YYYY]],ecommerce_dataset_updated[[#This Row],[MM]],ecommerce_dataset_updated[[#This Row],[DD]])</f>
        <v>45446</v>
      </c>
      <c r="R3200" s="6" t="str">
        <f>TEXT(ecommerce_dataset_updated[[#This Row],['[Purchase_Date']]], "mmm")</f>
        <v>Jun</v>
      </c>
      <c r="S3200" s="6" t="str">
        <f>TEXT(ecommerce_dataset_updated[[#This Row],['[Purchase_Date']]], "ddd")</f>
        <v>Mon</v>
      </c>
      <c r="T3200" s="6">
        <f>ecommerce_dataset_updated[[#This Row],[Final_Price(Rs.) _]]-ecommerce_dataset_updated[[#This Row],['[Final_Price(Rs.)']]]</f>
        <v>0</v>
      </c>
      <c r="U3200" s="6" t="b">
        <f xml:space="preserve"> AND(ecommerce_dataset_updated[[#This Row],[Final_Price(Rs.) _]]=ecommerce_dataset_updated[[#This Row],['[Final_Price(Rs.)']]])</f>
        <v>1</v>
      </c>
      <c r="V3200" s="5"/>
    </row>
    <row r="3201" spans="1:22">
      <c r="A3201" t="s">
        <v>12362</v>
      </c>
      <c r="B3201" t="s">
        <v>12363</v>
      </c>
      <c r="C3201" t="s">
        <v>10</v>
      </c>
      <c r="D3201" s="9" t="s">
        <v>12364</v>
      </c>
      <c r="E3201" s="8">
        <f>ecommerce_dataset_updated[[#This Row],[Price (Rs.)]]+0</f>
        <v>399.39</v>
      </c>
      <c r="F3201" s="6" t="s">
        <v>75</v>
      </c>
      <c r="G3201" s="7">
        <f>ecommerce_dataset_updated[[#This Row],[Discount (%)]]+0</f>
        <v>10</v>
      </c>
      <c r="H3201" s="6" t="s">
        <v>12365</v>
      </c>
      <c r="I3201" s="6">
        <f>ecommerce_dataset_updated[[#This Row],['[Price (Rs.)']]]*ecommerce_dataset_updated[[#This Row],['[Discount (%)']]]/100</f>
        <v>39.938999999999993</v>
      </c>
      <c r="J3201" s="6">
        <f>ecommerce_dataset_updated[[#This Row],[Final_Price(Rs.)]]+0</f>
        <v>359.45</v>
      </c>
      <c r="K3201" s="6">
        <f xml:space="preserve"> ecommerce_dataset_updated[[#This Row],['[Price (Rs.)']]]-ecommerce_dataset_updated[[#This Row],[Discount Amount _]]</f>
        <v>359.45100000000002</v>
      </c>
      <c r="L3201" t="s">
        <v>14</v>
      </c>
      <c r="M3201" t="s">
        <v>985</v>
      </c>
      <c r="N3201" s="4" t="s">
        <v>75</v>
      </c>
      <c r="O3201" s="4" t="s">
        <v>14049</v>
      </c>
      <c r="P3201" s="4" t="s">
        <v>14079</v>
      </c>
      <c r="Q3201" s="5">
        <f>DATE(ecommerce_dataset_updated[[#This Row],[YYYY]],ecommerce_dataset_updated[[#This Row],[MM]],ecommerce_dataset_updated[[#This Row],[DD]])</f>
        <v>45606</v>
      </c>
      <c r="R3201" s="6" t="str">
        <f>TEXT(ecommerce_dataset_updated[[#This Row],['[Purchase_Date']]], "mmm")</f>
        <v>Nov</v>
      </c>
      <c r="S3201" s="6" t="str">
        <f>TEXT(ecommerce_dataset_updated[[#This Row],['[Purchase_Date']]], "ddd")</f>
        <v>Sun</v>
      </c>
      <c r="T3201" s="6">
        <f>ecommerce_dataset_updated[[#This Row],[Final_Price(Rs.) _]]-ecommerce_dataset_updated[[#This Row],['[Final_Price(Rs.)']]]</f>
        <v>1.0000000000331966E-3</v>
      </c>
      <c r="U3201" s="6" t="b">
        <f xml:space="preserve"> AND(ecommerce_dataset_updated[[#This Row],[Final_Price(Rs.) _]]=ecommerce_dataset_updated[[#This Row],['[Final_Price(Rs.)']]])</f>
        <v>0</v>
      </c>
      <c r="V3201" s="5"/>
    </row>
    <row r="3202" spans="1:22">
      <c r="A3202" t="s">
        <v>12366</v>
      </c>
      <c r="B3202" t="s">
        <v>12367</v>
      </c>
      <c r="C3202" t="s">
        <v>114</v>
      </c>
      <c r="D3202" s="9" t="s">
        <v>12368</v>
      </c>
      <c r="E3202" s="8">
        <f>ecommerce_dataset_updated[[#This Row],[Price (Rs.)]]+0</f>
        <v>291.89</v>
      </c>
      <c r="F3202" s="6" t="s">
        <v>75</v>
      </c>
      <c r="G3202" s="7">
        <f>ecommerce_dataset_updated[[#This Row],[Discount (%)]]+0</f>
        <v>10</v>
      </c>
      <c r="H3202" s="6" t="s">
        <v>12369</v>
      </c>
      <c r="I3202" s="6">
        <f>ecommerce_dataset_updated[[#This Row],['[Price (Rs.)']]]*ecommerce_dataset_updated[[#This Row],['[Discount (%)']]]/100</f>
        <v>29.188999999999997</v>
      </c>
      <c r="J3202" s="6">
        <f>ecommerce_dataset_updated[[#This Row],[Final_Price(Rs.)]]+0</f>
        <v>262.7</v>
      </c>
      <c r="K3202" s="6">
        <f xml:space="preserve"> ecommerce_dataset_updated[[#This Row],['[Price (Rs.)']]]-ecommerce_dataset_updated[[#This Row],[Discount Amount _]]</f>
        <v>262.70099999999996</v>
      </c>
      <c r="L3202" t="s">
        <v>28</v>
      </c>
      <c r="M3202" t="s">
        <v>65</v>
      </c>
      <c r="N3202" s="4" t="s">
        <v>14060</v>
      </c>
      <c r="O3202" s="4" t="s">
        <v>14051</v>
      </c>
      <c r="P3202" s="4" t="s">
        <v>14079</v>
      </c>
      <c r="Q3202" s="5">
        <f>DATE(ecommerce_dataset_updated[[#This Row],[YYYY]],ecommerce_dataset_updated[[#This Row],[MM]],ecommerce_dataset_updated[[#This Row],[DD]])</f>
        <v>45348</v>
      </c>
      <c r="R3202" s="6" t="str">
        <f>TEXT(ecommerce_dataset_updated[[#This Row],['[Purchase_Date']]], "mmm")</f>
        <v>Feb</v>
      </c>
      <c r="S3202" s="6" t="str">
        <f>TEXT(ecommerce_dataset_updated[[#This Row],['[Purchase_Date']]], "ddd")</f>
        <v>Mon</v>
      </c>
      <c r="T3202" s="6">
        <f>ecommerce_dataset_updated[[#This Row],[Final_Price(Rs.) _]]-ecommerce_dataset_updated[[#This Row],['[Final_Price(Rs.)']]]</f>
        <v>9.9999999997635314E-4</v>
      </c>
      <c r="U3202" s="6" t="b">
        <f xml:space="preserve"> AND(ecommerce_dataset_updated[[#This Row],[Final_Price(Rs.) _]]=ecommerce_dataset_updated[[#This Row],['[Final_Price(Rs.)']]])</f>
        <v>0</v>
      </c>
      <c r="V3202" s="5"/>
    </row>
    <row r="3203" spans="1:22">
      <c r="A3203" t="s">
        <v>12370</v>
      </c>
      <c r="B3203" t="s">
        <v>12371</v>
      </c>
      <c r="C3203" t="s">
        <v>68</v>
      </c>
      <c r="D3203" s="9" t="s">
        <v>12372</v>
      </c>
      <c r="E3203" s="8">
        <f>ecommerce_dataset_updated[[#This Row],[Price (Rs.)]]+0</f>
        <v>279.35000000000002</v>
      </c>
      <c r="F3203" s="6" t="s">
        <v>53</v>
      </c>
      <c r="G3203" s="7">
        <f>ecommerce_dataset_updated[[#This Row],[Discount (%)]]+0</f>
        <v>5</v>
      </c>
      <c r="H3203" s="6" t="s">
        <v>12373</v>
      </c>
      <c r="I3203" s="6">
        <f>ecommerce_dataset_updated[[#This Row],['[Price (Rs.)']]]*ecommerce_dataset_updated[[#This Row],['[Discount (%)']]]/100</f>
        <v>13.967499999999999</v>
      </c>
      <c r="J3203" s="6">
        <f>ecommerce_dataset_updated[[#This Row],[Final_Price(Rs.)]]+0</f>
        <v>265.38</v>
      </c>
      <c r="K3203" s="6">
        <f xml:space="preserve"> ecommerce_dataset_updated[[#This Row],['[Price (Rs.)']]]-ecommerce_dataset_updated[[#This Row],[Discount Amount _]]</f>
        <v>265.38250000000005</v>
      </c>
      <c r="L3203" t="s">
        <v>77</v>
      </c>
      <c r="M3203" t="s">
        <v>4709</v>
      </c>
      <c r="N3203" s="4" t="s">
        <v>12</v>
      </c>
      <c r="O3203" s="4" t="s">
        <v>14053</v>
      </c>
      <c r="P3203" s="4" t="s">
        <v>14079</v>
      </c>
      <c r="Q3203" s="5">
        <f>DATE(ecommerce_dataset_updated[[#This Row],[YYYY]],ecommerce_dataset_updated[[#This Row],[MM]],ecommerce_dataset_updated[[#This Row],[DD]])</f>
        <v>45397</v>
      </c>
      <c r="R3203" s="6" t="str">
        <f>TEXT(ecommerce_dataset_updated[[#This Row],['[Purchase_Date']]], "mmm")</f>
        <v>Apr</v>
      </c>
      <c r="S3203" s="6" t="str">
        <f>TEXT(ecommerce_dataset_updated[[#This Row],['[Purchase_Date']]], "ddd")</f>
        <v>Mon</v>
      </c>
      <c r="T3203" s="6">
        <f>ecommerce_dataset_updated[[#This Row],[Final_Price(Rs.) _]]-ecommerce_dataset_updated[[#This Row],['[Final_Price(Rs.)']]]</f>
        <v>2.5000000000545697E-3</v>
      </c>
      <c r="U3203" s="6" t="b">
        <f xml:space="preserve"> AND(ecommerce_dataset_updated[[#This Row],[Final_Price(Rs.) _]]=ecommerce_dataset_updated[[#This Row],['[Final_Price(Rs.)']]])</f>
        <v>0</v>
      </c>
      <c r="V3203" s="5"/>
    </row>
    <row r="3204" spans="1:22">
      <c r="A3204" t="s">
        <v>12374</v>
      </c>
      <c r="B3204" t="s">
        <v>12375</v>
      </c>
      <c r="C3204" t="s">
        <v>45</v>
      </c>
      <c r="D3204" s="9" t="s">
        <v>12376</v>
      </c>
      <c r="E3204" s="8">
        <f>ecommerce_dataset_updated[[#This Row],[Price (Rs.)]]+0</f>
        <v>197.95</v>
      </c>
      <c r="F3204" s="6" t="s">
        <v>12</v>
      </c>
      <c r="G3204" s="7">
        <f>ecommerce_dataset_updated[[#This Row],[Discount (%)]]+0</f>
        <v>15</v>
      </c>
      <c r="H3204" s="6" t="s">
        <v>12377</v>
      </c>
      <c r="I3204" s="6">
        <f>ecommerce_dataset_updated[[#This Row],['[Price (Rs.)']]]*ecommerce_dataset_updated[[#This Row],['[Discount (%)']]]/100</f>
        <v>29.692499999999999</v>
      </c>
      <c r="J3204" s="6">
        <f>ecommerce_dataset_updated[[#This Row],[Final_Price(Rs.)]]+0</f>
        <v>168.26</v>
      </c>
      <c r="K3204" s="6">
        <f xml:space="preserve"> ecommerce_dataset_updated[[#This Row],['[Price (Rs.)']]]-ecommerce_dataset_updated[[#This Row],[Discount Amount _]]</f>
        <v>168.25749999999999</v>
      </c>
      <c r="L3204" t="s">
        <v>14</v>
      </c>
      <c r="M3204" t="s">
        <v>42</v>
      </c>
      <c r="N3204" s="4" t="s">
        <v>14054</v>
      </c>
      <c r="O3204" s="4" t="s">
        <v>14050</v>
      </c>
      <c r="P3204" s="4" t="s">
        <v>14079</v>
      </c>
      <c r="Q3204" s="5">
        <f>DATE(ecommerce_dataset_updated[[#This Row],[YYYY]],ecommerce_dataset_updated[[#This Row],[MM]],ecommerce_dataset_updated[[#This Row],[DD]])</f>
        <v>45562</v>
      </c>
      <c r="R3204" s="6" t="str">
        <f>TEXT(ecommerce_dataset_updated[[#This Row],['[Purchase_Date']]], "mmm")</f>
        <v>Sep</v>
      </c>
      <c r="S3204" s="6" t="str">
        <f>TEXT(ecommerce_dataset_updated[[#This Row],['[Purchase_Date']]], "ddd")</f>
        <v>Fri</v>
      </c>
      <c r="T3204" s="6">
        <f>ecommerce_dataset_updated[[#This Row],[Final_Price(Rs.) _]]-ecommerce_dataset_updated[[#This Row],['[Final_Price(Rs.)']]]</f>
        <v>-2.4999999999977263E-3</v>
      </c>
      <c r="U3204" s="6" t="b">
        <f xml:space="preserve"> AND(ecommerce_dataset_updated[[#This Row],[Final_Price(Rs.) _]]=ecommerce_dataset_updated[[#This Row],['[Final_Price(Rs.)']]])</f>
        <v>0</v>
      </c>
      <c r="V3204" s="5"/>
    </row>
    <row r="3205" spans="1:22">
      <c r="A3205" t="s">
        <v>12378</v>
      </c>
      <c r="B3205" t="s">
        <v>12379</v>
      </c>
      <c r="C3205" t="s">
        <v>68</v>
      </c>
      <c r="D3205" s="9" t="s">
        <v>12380</v>
      </c>
      <c r="E3205" s="8">
        <f>ecommerce_dataset_updated[[#This Row],[Price (Rs.)]]+0</f>
        <v>463.22</v>
      </c>
      <c r="F3205" s="6" t="s">
        <v>53</v>
      </c>
      <c r="G3205" s="7">
        <f>ecommerce_dataset_updated[[#This Row],[Discount (%)]]+0</f>
        <v>5</v>
      </c>
      <c r="H3205" s="6" t="s">
        <v>12381</v>
      </c>
      <c r="I3205" s="6">
        <f>ecommerce_dataset_updated[[#This Row],['[Price (Rs.)']]]*ecommerce_dataset_updated[[#This Row],['[Discount (%)']]]/100</f>
        <v>23.161000000000005</v>
      </c>
      <c r="J3205" s="6">
        <f>ecommerce_dataset_updated[[#This Row],[Final_Price(Rs.)]]+0</f>
        <v>440.06</v>
      </c>
      <c r="K3205" s="6">
        <f xml:space="preserve"> ecommerce_dataset_updated[[#This Row],['[Price (Rs.)']]]-ecommerce_dataset_updated[[#This Row],[Discount Amount _]]</f>
        <v>440.05900000000003</v>
      </c>
      <c r="L3205" t="s">
        <v>77</v>
      </c>
      <c r="M3205" t="s">
        <v>681</v>
      </c>
      <c r="N3205" s="4" t="s">
        <v>14051</v>
      </c>
      <c r="O3205" s="4" t="s">
        <v>14062</v>
      </c>
      <c r="P3205" s="4" t="s">
        <v>14079</v>
      </c>
      <c r="Q3205" s="5">
        <f>DATE(ecommerce_dataset_updated[[#This Row],[YYYY]],ecommerce_dataset_updated[[#This Row],[MM]],ecommerce_dataset_updated[[#This Row],[DD]])</f>
        <v>45445</v>
      </c>
      <c r="R3205" s="6" t="str">
        <f>TEXT(ecommerce_dataset_updated[[#This Row],['[Purchase_Date']]], "mmm")</f>
        <v>Jun</v>
      </c>
      <c r="S3205" s="6" t="str">
        <f>TEXT(ecommerce_dataset_updated[[#This Row],['[Purchase_Date']]], "ddd")</f>
        <v>Sun</v>
      </c>
      <c r="T3205" s="6">
        <f>ecommerce_dataset_updated[[#This Row],[Final_Price(Rs.) _]]-ecommerce_dataset_updated[[#This Row],['[Final_Price(Rs.)']]]</f>
        <v>-9.9999999997635314E-4</v>
      </c>
      <c r="U3205" s="6" t="b">
        <f xml:space="preserve"> AND(ecommerce_dataset_updated[[#This Row],[Final_Price(Rs.) _]]=ecommerce_dataset_updated[[#This Row],['[Final_Price(Rs.)']]])</f>
        <v>0</v>
      </c>
      <c r="V3205" s="5"/>
    </row>
    <row r="3206" spans="1:22">
      <c r="A3206" t="s">
        <v>12382</v>
      </c>
      <c r="B3206" t="s">
        <v>12383</v>
      </c>
      <c r="C3206" t="s">
        <v>10</v>
      </c>
      <c r="D3206" s="9" t="s">
        <v>3023</v>
      </c>
      <c r="E3206" s="8">
        <f>ecommerce_dataset_updated[[#This Row],[Price (Rs.)]]+0</f>
        <v>168.01</v>
      </c>
      <c r="F3206" s="6" t="s">
        <v>47</v>
      </c>
      <c r="G3206" s="7">
        <f>ecommerce_dataset_updated[[#This Row],[Discount (%)]]+0</f>
        <v>50</v>
      </c>
      <c r="H3206" s="6" t="s">
        <v>12384</v>
      </c>
      <c r="I3206" s="6">
        <f>ecommerce_dataset_updated[[#This Row],['[Price (Rs.)']]]*ecommerce_dataset_updated[[#This Row],['[Discount (%)']]]/100</f>
        <v>84.004999999999995</v>
      </c>
      <c r="J3206" s="6">
        <f>ecommerce_dataset_updated[[#This Row],[Final_Price(Rs.)]]+0</f>
        <v>84</v>
      </c>
      <c r="K3206" s="6">
        <f xml:space="preserve"> ecommerce_dataset_updated[[#This Row],['[Price (Rs.)']]]-ecommerce_dataset_updated[[#This Row],[Discount Amount _]]</f>
        <v>84.004999999999995</v>
      </c>
      <c r="L3206" t="s">
        <v>35</v>
      </c>
      <c r="M3206" t="s">
        <v>1574</v>
      </c>
      <c r="N3206" s="4" t="s">
        <v>14061</v>
      </c>
      <c r="O3206" s="4" t="s">
        <v>14055</v>
      </c>
      <c r="P3206" s="4" t="s">
        <v>14079</v>
      </c>
      <c r="Q3206" s="5">
        <f>DATE(ecommerce_dataset_updated[[#This Row],[YYYY]],ecommerce_dataset_updated[[#This Row],[MM]],ecommerce_dataset_updated[[#This Row],[DD]])</f>
        <v>45525</v>
      </c>
      <c r="R3206" s="6" t="str">
        <f>TEXT(ecommerce_dataset_updated[[#This Row],['[Purchase_Date']]], "mmm")</f>
        <v>Aug</v>
      </c>
      <c r="S3206" s="6" t="str">
        <f>TEXT(ecommerce_dataset_updated[[#This Row],['[Purchase_Date']]], "ddd")</f>
        <v>Wed</v>
      </c>
      <c r="T3206" s="6">
        <f>ecommerce_dataset_updated[[#This Row],[Final_Price(Rs.) _]]-ecommerce_dataset_updated[[#This Row],['[Final_Price(Rs.)']]]</f>
        <v>4.9999999999954525E-3</v>
      </c>
      <c r="U3206" s="6" t="b">
        <f xml:space="preserve"> AND(ecommerce_dataset_updated[[#This Row],[Final_Price(Rs.) _]]=ecommerce_dataset_updated[[#This Row],['[Final_Price(Rs.)']]])</f>
        <v>0</v>
      </c>
      <c r="V3206" s="5"/>
    </row>
    <row r="3207" spans="1:22">
      <c r="A3207" t="s">
        <v>12385</v>
      </c>
      <c r="B3207" t="s">
        <v>12386</v>
      </c>
      <c r="C3207" t="s">
        <v>68</v>
      </c>
      <c r="D3207" s="9" t="s">
        <v>12387</v>
      </c>
      <c r="E3207" s="8">
        <f>ecommerce_dataset_updated[[#This Row],[Price (Rs.)]]+0</f>
        <v>38.25</v>
      </c>
      <c r="F3207" s="6" t="s">
        <v>154</v>
      </c>
      <c r="G3207" s="7">
        <f>ecommerce_dataset_updated[[#This Row],[Discount (%)]]+0</f>
        <v>30</v>
      </c>
      <c r="H3207" s="6" t="s">
        <v>12388</v>
      </c>
      <c r="I3207" s="6">
        <f>ecommerce_dataset_updated[[#This Row],['[Price (Rs.)']]]*ecommerce_dataset_updated[[#This Row],['[Discount (%)']]]/100</f>
        <v>11.475</v>
      </c>
      <c r="J3207" s="6">
        <f>ecommerce_dataset_updated[[#This Row],[Final_Price(Rs.)]]+0</f>
        <v>26.77</v>
      </c>
      <c r="K3207" s="6">
        <f xml:space="preserve"> ecommerce_dataset_updated[[#This Row],['[Price (Rs.)']]]-ecommerce_dataset_updated[[#This Row],[Discount Amount _]]</f>
        <v>26.774999999999999</v>
      </c>
      <c r="L3207" t="s">
        <v>28</v>
      </c>
      <c r="M3207" t="s">
        <v>399</v>
      </c>
      <c r="N3207" s="4" t="s">
        <v>14063</v>
      </c>
      <c r="O3207" s="4" t="s">
        <v>75</v>
      </c>
      <c r="P3207" s="4" t="s">
        <v>14079</v>
      </c>
      <c r="Q3207" s="5">
        <f>DATE(ecommerce_dataset_updated[[#This Row],[YYYY]],ecommerce_dataset_updated[[#This Row],[MM]],ecommerce_dataset_updated[[#This Row],[DD]])</f>
        <v>45582</v>
      </c>
      <c r="R3207" s="6" t="str">
        <f>TEXT(ecommerce_dataset_updated[[#This Row],['[Purchase_Date']]], "mmm")</f>
        <v>Oct</v>
      </c>
      <c r="S3207" s="6" t="str">
        <f>TEXT(ecommerce_dataset_updated[[#This Row],['[Purchase_Date']]], "ddd")</f>
        <v>Thu</v>
      </c>
      <c r="T3207" s="6">
        <f>ecommerce_dataset_updated[[#This Row],[Final_Price(Rs.) _]]-ecommerce_dataset_updated[[#This Row],['[Final_Price(Rs.)']]]</f>
        <v>4.9999999999990052E-3</v>
      </c>
      <c r="U3207" s="6" t="b">
        <f xml:space="preserve"> AND(ecommerce_dataset_updated[[#This Row],[Final_Price(Rs.) _]]=ecommerce_dataset_updated[[#This Row],['[Final_Price(Rs.)']]])</f>
        <v>0</v>
      </c>
      <c r="V3207" s="5"/>
    </row>
    <row r="3208" spans="1:22">
      <c r="A3208" t="s">
        <v>12389</v>
      </c>
      <c r="B3208" t="s">
        <v>12390</v>
      </c>
      <c r="C3208" t="s">
        <v>10</v>
      </c>
      <c r="D3208" s="9" t="s">
        <v>12391</v>
      </c>
      <c r="E3208" s="8">
        <f>ecommerce_dataset_updated[[#This Row],[Price (Rs.)]]+0</f>
        <v>436.07</v>
      </c>
      <c r="F3208" s="6" t="s">
        <v>53</v>
      </c>
      <c r="G3208" s="7">
        <f>ecommerce_dataset_updated[[#This Row],[Discount (%)]]+0</f>
        <v>5</v>
      </c>
      <c r="H3208" s="6" t="s">
        <v>12392</v>
      </c>
      <c r="I3208" s="6">
        <f>ecommerce_dataset_updated[[#This Row],['[Price (Rs.)']]]*ecommerce_dataset_updated[[#This Row],['[Discount (%)']]]/100</f>
        <v>21.8035</v>
      </c>
      <c r="J3208" s="6">
        <f>ecommerce_dataset_updated[[#This Row],[Final_Price(Rs.)]]+0</f>
        <v>414.27</v>
      </c>
      <c r="K3208" s="6">
        <f xml:space="preserve"> ecommerce_dataset_updated[[#This Row],['[Price (Rs.)']]]-ecommerce_dataset_updated[[#This Row],[Discount Amount _]]</f>
        <v>414.26650000000001</v>
      </c>
      <c r="L3208" t="s">
        <v>120</v>
      </c>
      <c r="M3208" t="s">
        <v>546</v>
      </c>
      <c r="N3208" s="4" t="s">
        <v>14052</v>
      </c>
      <c r="O3208" s="4" t="s">
        <v>14059</v>
      </c>
      <c r="P3208" s="4" t="s">
        <v>14079</v>
      </c>
      <c r="Q3208" s="5">
        <f>DATE(ecommerce_dataset_updated[[#This Row],[YYYY]],ecommerce_dataset_updated[[#This Row],[MM]],ecommerce_dataset_updated[[#This Row],[DD]])</f>
        <v>45413</v>
      </c>
      <c r="R3208" s="6" t="str">
        <f>TEXT(ecommerce_dataset_updated[[#This Row],['[Purchase_Date']]], "mmm")</f>
        <v>May</v>
      </c>
      <c r="S3208" s="6" t="str">
        <f>TEXT(ecommerce_dataset_updated[[#This Row],['[Purchase_Date']]], "ddd")</f>
        <v>Wed</v>
      </c>
      <c r="T3208" s="6">
        <f>ecommerce_dataset_updated[[#This Row],[Final_Price(Rs.) _]]-ecommerce_dataset_updated[[#This Row],['[Final_Price(Rs.)']]]</f>
        <v>-3.4999999999740794E-3</v>
      </c>
      <c r="U3208" s="6" t="b">
        <f xml:space="preserve"> AND(ecommerce_dataset_updated[[#This Row],[Final_Price(Rs.) _]]=ecommerce_dataset_updated[[#This Row],['[Final_Price(Rs.)']]])</f>
        <v>0</v>
      </c>
      <c r="V3208" s="5"/>
    </row>
    <row r="3209" spans="1:22">
      <c r="A3209" t="s">
        <v>12393</v>
      </c>
      <c r="B3209" t="s">
        <v>12394</v>
      </c>
      <c r="C3209" t="s">
        <v>39</v>
      </c>
      <c r="D3209" s="9" t="s">
        <v>12395</v>
      </c>
      <c r="E3209" s="8">
        <f>ecommerce_dataset_updated[[#This Row],[Price (Rs.)]]+0</f>
        <v>44.39</v>
      </c>
      <c r="F3209" s="6" t="s">
        <v>107</v>
      </c>
      <c r="G3209" s="7">
        <f>ecommerce_dataset_updated[[#This Row],[Discount (%)]]+0</f>
        <v>0</v>
      </c>
      <c r="H3209" s="6" t="s">
        <v>12395</v>
      </c>
      <c r="I3209" s="6">
        <f>ecommerce_dataset_updated[[#This Row],['[Price (Rs.)']]]*ecommerce_dataset_updated[[#This Row],['[Discount (%)']]]/100</f>
        <v>0</v>
      </c>
      <c r="J3209" s="6">
        <f>ecommerce_dataset_updated[[#This Row],[Final_Price(Rs.)]]+0</f>
        <v>44.39</v>
      </c>
      <c r="K3209" s="6">
        <f xml:space="preserve"> ecommerce_dataset_updated[[#This Row],['[Price (Rs.)']]]-ecommerce_dataset_updated[[#This Row],[Discount Amount _]]</f>
        <v>44.39</v>
      </c>
      <c r="L3209" t="s">
        <v>35</v>
      </c>
      <c r="M3209" t="s">
        <v>1574</v>
      </c>
      <c r="N3209" s="4" t="s">
        <v>14061</v>
      </c>
      <c r="O3209" s="4" t="s">
        <v>14055</v>
      </c>
      <c r="P3209" s="4" t="s">
        <v>14079</v>
      </c>
      <c r="Q3209" s="5">
        <f>DATE(ecommerce_dataset_updated[[#This Row],[YYYY]],ecommerce_dataset_updated[[#This Row],[MM]],ecommerce_dataset_updated[[#This Row],[DD]])</f>
        <v>45525</v>
      </c>
      <c r="R3209" s="6" t="str">
        <f>TEXT(ecommerce_dataset_updated[[#This Row],['[Purchase_Date']]], "mmm")</f>
        <v>Aug</v>
      </c>
      <c r="S3209" s="6" t="str">
        <f>TEXT(ecommerce_dataset_updated[[#This Row],['[Purchase_Date']]], "ddd")</f>
        <v>Wed</v>
      </c>
      <c r="T3209" s="6">
        <f>ecommerce_dataset_updated[[#This Row],[Final_Price(Rs.) _]]-ecommerce_dataset_updated[[#This Row],['[Final_Price(Rs.)']]]</f>
        <v>0</v>
      </c>
      <c r="U3209" s="6" t="b">
        <f xml:space="preserve"> AND(ecommerce_dataset_updated[[#This Row],[Final_Price(Rs.) _]]=ecommerce_dataset_updated[[#This Row],['[Final_Price(Rs.)']]])</f>
        <v>1</v>
      </c>
      <c r="V3209" s="5"/>
    </row>
    <row r="3210" spans="1:22">
      <c r="A3210" t="s">
        <v>12396</v>
      </c>
      <c r="B3210" t="s">
        <v>12397</v>
      </c>
      <c r="C3210" t="s">
        <v>114</v>
      </c>
      <c r="D3210" s="9" t="s">
        <v>12398</v>
      </c>
      <c r="E3210" s="8">
        <f>ecommerce_dataset_updated[[#This Row],[Price (Rs.)]]+0</f>
        <v>237.6</v>
      </c>
      <c r="F3210" s="6" t="s">
        <v>53</v>
      </c>
      <c r="G3210" s="7">
        <f>ecommerce_dataset_updated[[#This Row],[Discount (%)]]+0</f>
        <v>5</v>
      </c>
      <c r="H3210" s="6" t="s">
        <v>12399</v>
      </c>
      <c r="I3210" s="6">
        <f>ecommerce_dataset_updated[[#This Row],['[Price (Rs.)']]]*ecommerce_dataset_updated[[#This Row],['[Discount (%)']]]/100</f>
        <v>11.88</v>
      </c>
      <c r="J3210" s="6">
        <f>ecommerce_dataset_updated[[#This Row],[Final_Price(Rs.)]]+0</f>
        <v>225.72</v>
      </c>
      <c r="K3210" s="6">
        <f xml:space="preserve"> ecommerce_dataset_updated[[#This Row],['[Price (Rs.)']]]-ecommerce_dataset_updated[[#This Row],[Discount Amount _]]</f>
        <v>225.72</v>
      </c>
      <c r="L3210" t="s">
        <v>77</v>
      </c>
      <c r="M3210" t="s">
        <v>273</v>
      </c>
      <c r="N3210" s="4" t="s">
        <v>14055</v>
      </c>
      <c r="O3210" s="4" t="s">
        <v>75</v>
      </c>
      <c r="P3210" s="4" t="s">
        <v>14079</v>
      </c>
      <c r="Q3210" s="5">
        <f>DATE(ecommerce_dataset_updated[[#This Row],[YYYY]],ecommerce_dataset_updated[[#This Row],[MM]],ecommerce_dataset_updated[[#This Row],[DD]])</f>
        <v>45573</v>
      </c>
      <c r="R3210" s="6" t="str">
        <f>TEXT(ecommerce_dataset_updated[[#This Row],['[Purchase_Date']]], "mmm")</f>
        <v>Oct</v>
      </c>
      <c r="S3210" s="6" t="str">
        <f>TEXT(ecommerce_dataset_updated[[#This Row],['[Purchase_Date']]], "ddd")</f>
        <v>Tue</v>
      </c>
      <c r="T3210" s="6">
        <f>ecommerce_dataset_updated[[#This Row],[Final_Price(Rs.) _]]-ecommerce_dataset_updated[[#This Row],['[Final_Price(Rs.)']]]</f>
        <v>0</v>
      </c>
      <c r="U3210" s="6" t="b">
        <f xml:space="preserve"> AND(ecommerce_dataset_updated[[#This Row],[Final_Price(Rs.) _]]=ecommerce_dataset_updated[[#This Row],['[Final_Price(Rs.)']]])</f>
        <v>1</v>
      </c>
      <c r="V3210" s="5"/>
    </row>
    <row r="3211" spans="1:22">
      <c r="A3211" t="s">
        <v>12400</v>
      </c>
      <c r="B3211" t="s">
        <v>12401</v>
      </c>
      <c r="C3211" t="s">
        <v>114</v>
      </c>
      <c r="D3211" s="9" t="s">
        <v>12402</v>
      </c>
      <c r="E3211" s="8">
        <f>ecommerce_dataset_updated[[#This Row],[Price (Rs.)]]+0</f>
        <v>214.63</v>
      </c>
      <c r="F3211" s="6" t="s">
        <v>26</v>
      </c>
      <c r="G3211" s="7">
        <f>ecommerce_dataset_updated[[#This Row],[Discount (%)]]+0</f>
        <v>25</v>
      </c>
      <c r="H3211" s="6" t="s">
        <v>12403</v>
      </c>
      <c r="I3211" s="6">
        <f>ecommerce_dataset_updated[[#This Row],['[Price (Rs.)']]]*ecommerce_dataset_updated[[#This Row],['[Discount (%)']]]/100</f>
        <v>53.657499999999999</v>
      </c>
      <c r="J3211" s="6">
        <f>ecommerce_dataset_updated[[#This Row],[Final_Price(Rs.)]]+0</f>
        <v>160.97</v>
      </c>
      <c r="K3211" s="6">
        <f xml:space="preserve"> ecommerce_dataset_updated[[#This Row],['[Price (Rs.)']]]-ecommerce_dataset_updated[[#This Row],[Discount Amount _]]</f>
        <v>160.9725</v>
      </c>
      <c r="L3211" t="s">
        <v>14</v>
      </c>
      <c r="M3211" t="s">
        <v>1748</v>
      </c>
      <c r="N3211" s="4" t="s">
        <v>14050</v>
      </c>
      <c r="O3211" s="4" t="s">
        <v>14055</v>
      </c>
      <c r="P3211" s="4" t="s">
        <v>14079</v>
      </c>
      <c r="Q3211" s="5">
        <f>DATE(ecommerce_dataset_updated[[#This Row],[YYYY]],ecommerce_dataset_updated[[#This Row],[MM]],ecommerce_dataset_updated[[#This Row],[DD]])</f>
        <v>45513</v>
      </c>
      <c r="R3211" s="6" t="str">
        <f>TEXT(ecommerce_dataset_updated[[#This Row],['[Purchase_Date']]], "mmm")</f>
        <v>Aug</v>
      </c>
      <c r="S3211" s="6" t="str">
        <f>TEXT(ecommerce_dataset_updated[[#This Row],['[Purchase_Date']]], "ddd")</f>
        <v>Fri</v>
      </c>
      <c r="T3211" s="6">
        <f>ecommerce_dataset_updated[[#This Row],[Final_Price(Rs.) _]]-ecommerce_dataset_updated[[#This Row],['[Final_Price(Rs.)']]]</f>
        <v>2.4999999999977263E-3</v>
      </c>
      <c r="U3211" s="6" t="b">
        <f xml:space="preserve"> AND(ecommerce_dataset_updated[[#This Row],[Final_Price(Rs.) _]]=ecommerce_dataset_updated[[#This Row],['[Final_Price(Rs.)']]])</f>
        <v>0</v>
      </c>
      <c r="V3211" s="5"/>
    </row>
    <row r="3212" spans="1:22">
      <c r="A3212" t="s">
        <v>12404</v>
      </c>
      <c r="B3212" t="s">
        <v>12405</v>
      </c>
      <c r="C3212" t="s">
        <v>39</v>
      </c>
      <c r="D3212" s="9" t="s">
        <v>12406</v>
      </c>
      <c r="E3212" s="8">
        <f>ecommerce_dataset_updated[[#This Row],[Price (Rs.)]]+0</f>
        <v>471.68</v>
      </c>
      <c r="F3212" s="6" t="s">
        <v>20</v>
      </c>
      <c r="G3212" s="7">
        <f>ecommerce_dataset_updated[[#This Row],[Discount (%)]]+0</f>
        <v>20</v>
      </c>
      <c r="H3212" s="6" t="s">
        <v>12407</v>
      </c>
      <c r="I3212" s="6">
        <f>ecommerce_dataset_updated[[#This Row],['[Price (Rs.)']]]*ecommerce_dataset_updated[[#This Row],['[Discount (%)']]]/100</f>
        <v>94.335999999999999</v>
      </c>
      <c r="J3212" s="6">
        <f>ecommerce_dataset_updated[[#This Row],[Final_Price(Rs.)]]+0</f>
        <v>377.34</v>
      </c>
      <c r="K3212" s="6">
        <f xml:space="preserve"> ecommerce_dataset_updated[[#This Row],['[Price (Rs.)']]]-ecommerce_dataset_updated[[#This Row],[Discount Amount _]]</f>
        <v>377.34399999999999</v>
      </c>
      <c r="L3212" t="s">
        <v>35</v>
      </c>
      <c r="M3212" t="s">
        <v>3342</v>
      </c>
      <c r="N3212" s="4" t="s">
        <v>14055</v>
      </c>
      <c r="O3212" s="4" t="s">
        <v>14051</v>
      </c>
      <c r="P3212" s="4" t="s">
        <v>14079</v>
      </c>
      <c r="Q3212" s="5">
        <f>DATE(ecommerce_dataset_updated[[#This Row],[YYYY]],ecommerce_dataset_updated[[#This Row],[MM]],ecommerce_dataset_updated[[#This Row],[DD]])</f>
        <v>45330</v>
      </c>
      <c r="R3212" s="6" t="str">
        <f>TEXT(ecommerce_dataset_updated[[#This Row],['[Purchase_Date']]], "mmm")</f>
        <v>Feb</v>
      </c>
      <c r="S3212" s="6" t="str">
        <f>TEXT(ecommerce_dataset_updated[[#This Row],['[Purchase_Date']]], "ddd")</f>
        <v>Thu</v>
      </c>
      <c r="T3212" s="6">
        <f>ecommerce_dataset_updated[[#This Row],[Final_Price(Rs.) _]]-ecommerce_dataset_updated[[#This Row],['[Final_Price(Rs.)']]]</f>
        <v>4.0000000000190994E-3</v>
      </c>
      <c r="U3212" s="6" t="b">
        <f xml:space="preserve"> AND(ecommerce_dataset_updated[[#This Row],[Final_Price(Rs.) _]]=ecommerce_dataset_updated[[#This Row],['[Final_Price(Rs.)']]])</f>
        <v>0</v>
      </c>
      <c r="V3212" s="5"/>
    </row>
    <row r="3213" spans="1:22">
      <c r="A3213" t="s">
        <v>12408</v>
      </c>
      <c r="B3213" t="s">
        <v>12409</v>
      </c>
      <c r="C3213" t="s">
        <v>45</v>
      </c>
      <c r="D3213" s="9" t="s">
        <v>9787</v>
      </c>
      <c r="E3213" s="8">
        <f>ecommerce_dataset_updated[[#This Row],[Price (Rs.)]]+0</f>
        <v>386.36</v>
      </c>
      <c r="F3213" s="6" t="s">
        <v>20</v>
      </c>
      <c r="G3213" s="7">
        <f>ecommerce_dataset_updated[[#This Row],[Discount (%)]]+0</f>
        <v>20</v>
      </c>
      <c r="H3213" s="6" t="s">
        <v>9788</v>
      </c>
      <c r="I3213" s="6">
        <f>ecommerce_dataset_updated[[#This Row],['[Price (Rs.)']]]*ecommerce_dataset_updated[[#This Row],['[Discount (%)']]]/100</f>
        <v>77.272000000000006</v>
      </c>
      <c r="J3213" s="6">
        <f>ecommerce_dataset_updated[[#This Row],[Final_Price(Rs.)]]+0</f>
        <v>309.08999999999997</v>
      </c>
      <c r="K3213" s="6">
        <f xml:space="preserve"> ecommerce_dataset_updated[[#This Row],['[Price (Rs.)']]]-ecommerce_dataset_updated[[#This Row],[Discount Amount _]]</f>
        <v>309.08800000000002</v>
      </c>
      <c r="L3213" t="s">
        <v>120</v>
      </c>
      <c r="M3213" t="s">
        <v>389</v>
      </c>
      <c r="N3213" s="4" t="s">
        <v>14063</v>
      </c>
      <c r="O3213" s="4" t="s">
        <v>14050</v>
      </c>
      <c r="P3213" s="4" t="s">
        <v>14079</v>
      </c>
      <c r="Q3213" s="5">
        <f>DATE(ecommerce_dataset_updated[[#This Row],[YYYY]],ecommerce_dataset_updated[[#This Row],[MM]],ecommerce_dataset_updated[[#This Row],[DD]])</f>
        <v>45552</v>
      </c>
      <c r="R3213" s="6" t="str">
        <f>TEXT(ecommerce_dataset_updated[[#This Row],['[Purchase_Date']]], "mmm")</f>
        <v>Sep</v>
      </c>
      <c r="S3213" s="6" t="str">
        <f>TEXT(ecommerce_dataset_updated[[#This Row],['[Purchase_Date']]], "ddd")</f>
        <v>Tue</v>
      </c>
      <c r="T3213" s="6">
        <f>ecommerce_dataset_updated[[#This Row],[Final_Price(Rs.) _]]-ecommerce_dataset_updated[[#This Row],['[Final_Price(Rs.)']]]</f>
        <v>-1.9999999999527063E-3</v>
      </c>
      <c r="U3213" s="6" t="b">
        <f xml:space="preserve"> AND(ecommerce_dataset_updated[[#This Row],[Final_Price(Rs.) _]]=ecommerce_dataset_updated[[#This Row],['[Final_Price(Rs.)']]])</f>
        <v>0</v>
      </c>
      <c r="V3213" s="5"/>
    </row>
    <row r="3214" spans="1:22">
      <c r="A3214" t="s">
        <v>12410</v>
      </c>
      <c r="B3214" t="s">
        <v>12411</v>
      </c>
      <c r="C3214" t="s">
        <v>39</v>
      </c>
      <c r="D3214" s="9" t="s">
        <v>12339</v>
      </c>
      <c r="E3214" s="8">
        <f>ecommerce_dataset_updated[[#This Row],[Price (Rs.)]]+0</f>
        <v>218.86</v>
      </c>
      <c r="F3214" s="6" t="s">
        <v>75</v>
      </c>
      <c r="G3214" s="7">
        <f>ecommerce_dataset_updated[[#This Row],[Discount (%)]]+0</f>
        <v>10</v>
      </c>
      <c r="H3214" s="6" t="s">
        <v>12412</v>
      </c>
      <c r="I3214" s="6">
        <f>ecommerce_dataset_updated[[#This Row],['[Price (Rs.)']]]*ecommerce_dataset_updated[[#This Row],['[Discount (%)']]]/100</f>
        <v>21.886000000000003</v>
      </c>
      <c r="J3214" s="6">
        <f>ecommerce_dataset_updated[[#This Row],[Final_Price(Rs.)]]+0</f>
        <v>196.97</v>
      </c>
      <c r="K3214" s="6">
        <f xml:space="preserve"> ecommerce_dataset_updated[[#This Row],['[Price (Rs.)']]]-ecommerce_dataset_updated[[#This Row],[Discount Amount _]]</f>
        <v>196.97400000000002</v>
      </c>
      <c r="L3214" t="s">
        <v>77</v>
      </c>
      <c r="M3214" t="s">
        <v>756</v>
      </c>
      <c r="N3214" s="4" t="s">
        <v>14071</v>
      </c>
      <c r="O3214" s="4" t="s">
        <v>14057</v>
      </c>
      <c r="P3214" s="4" t="s">
        <v>14079</v>
      </c>
      <c r="Q3214" s="5">
        <f>DATE(ecommerce_dataset_updated[[#This Row],[YYYY]],ecommerce_dataset_updated[[#This Row],[MM]],ecommerce_dataset_updated[[#This Row],[DD]])</f>
        <v>45375</v>
      </c>
      <c r="R3214" s="6" t="str">
        <f>TEXT(ecommerce_dataset_updated[[#This Row],['[Purchase_Date']]], "mmm")</f>
        <v>Mar</v>
      </c>
      <c r="S3214" s="6" t="str">
        <f>TEXT(ecommerce_dataset_updated[[#This Row],['[Purchase_Date']]], "ddd")</f>
        <v>Sun</v>
      </c>
      <c r="T3214" s="6">
        <f>ecommerce_dataset_updated[[#This Row],[Final_Price(Rs.) _]]-ecommerce_dataset_updated[[#This Row],['[Final_Price(Rs.)']]]</f>
        <v>4.0000000000190994E-3</v>
      </c>
      <c r="U3214" s="6" t="b">
        <f xml:space="preserve"> AND(ecommerce_dataset_updated[[#This Row],[Final_Price(Rs.) _]]=ecommerce_dataset_updated[[#This Row],['[Final_Price(Rs.)']]])</f>
        <v>0</v>
      </c>
      <c r="V3214" s="5"/>
    </row>
    <row r="3215" spans="1:22">
      <c r="A3215" t="s">
        <v>12413</v>
      </c>
      <c r="B3215" t="s">
        <v>12414</v>
      </c>
      <c r="C3215" t="s">
        <v>18</v>
      </c>
      <c r="D3215" s="9" t="s">
        <v>2515</v>
      </c>
      <c r="E3215" s="8">
        <f>ecommerce_dataset_updated[[#This Row],[Price (Rs.)]]+0</f>
        <v>331.21</v>
      </c>
      <c r="F3215" s="6" t="s">
        <v>154</v>
      </c>
      <c r="G3215" s="7">
        <f>ecommerce_dataset_updated[[#This Row],[Discount (%)]]+0</f>
        <v>30</v>
      </c>
      <c r="H3215" s="6" t="s">
        <v>12415</v>
      </c>
      <c r="I3215" s="6">
        <f>ecommerce_dataset_updated[[#This Row],['[Price (Rs.)']]]*ecommerce_dataset_updated[[#This Row],['[Discount (%)']]]/100</f>
        <v>99.363</v>
      </c>
      <c r="J3215" s="6">
        <f>ecommerce_dataset_updated[[#This Row],[Final_Price(Rs.)]]+0</f>
        <v>231.85</v>
      </c>
      <c r="K3215" s="6">
        <f xml:space="preserve"> ecommerce_dataset_updated[[#This Row],['[Price (Rs.)']]]-ecommerce_dataset_updated[[#This Row],[Discount Amount _]]</f>
        <v>231.84699999999998</v>
      </c>
      <c r="L3215" t="s">
        <v>28</v>
      </c>
      <c r="M3215" t="s">
        <v>522</v>
      </c>
      <c r="N3215" s="4" t="s">
        <v>14051</v>
      </c>
      <c r="O3215" s="4" t="s">
        <v>14053</v>
      </c>
      <c r="P3215" s="4" t="s">
        <v>14079</v>
      </c>
      <c r="Q3215" s="5">
        <f>DATE(ecommerce_dataset_updated[[#This Row],[YYYY]],ecommerce_dataset_updated[[#This Row],[MM]],ecommerce_dataset_updated[[#This Row],[DD]])</f>
        <v>45384</v>
      </c>
      <c r="R3215" s="6" t="str">
        <f>TEXT(ecommerce_dataset_updated[[#This Row],['[Purchase_Date']]], "mmm")</f>
        <v>Apr</v>
      </c>
      <c r="S3215" s="6" t="str">
        <f>TEXT(ecommerce_dataset_updated[[#This Row],['[Purchase_Date']]], "ddd")</f>
        <v>Tue</v>
      </c>
      <c r="T3215" s="6">
        <f>ecommerce_dataset_updated[[#This Row],[Final_Price(Rs.) _]]-ecommerce_dataset_updated[[#This Row],['[Final_Price(Rs.)']]]</f>
        <v>-3.0000000000143245E-3</v>
      </c>
      <c r="U3215" s="6" t="b">
        <f xml:space="preserve"> AND(ecommerce_dataset_updated[[#This Row],[Final_Price(Rs.) _]]=ecommerce_dataset_updated[[#This Row],['[Final_Price(Rs.)']]])</f>
        <v>0</v>
      </c>
      <c r="V3215" s="5"/>
    </row>
    <row r="3216" spans="1:22">
      <c r="A3216" t="s">
        <v>12416</v>
      </c>
      <c r="B3216" t="s">
        <v>12417</v>
      </c>
      <c r="C3216" t="s">
        <v>114</v>
      </c>
      <c r="D3216" s="9" t="s">
        <v>12418</v>
      </c>
      <c r="E3216" s="8">
        <f>ecommerce_dataset_updated[[#This Row],[Price (Rs.)]]+0</f>
        <v>18.8</v>
      </c>
      <c r="F3216" s="6" t="s">
        <v>26</v>
      </c>
      <c r="G3216" s="7">
        <f>ecommerce_dataset_updated[[#This Row],[Discount (%)]]+0</f>
        <v>25</v>
      </c>
      <c r="H3216" s="6" t="s">
        <v>12419</v>
      </c>
      <c r="I3216" s="6">
        <f>ecommerce_dataset_updated[[#This Row],['[Price (Rs.)']]]*ecommerce_dataset_updated[[#This Row],['[Discount (%)']]]/100</f>
        <v>4.7</v>
      </c>
      <c r="J3216" s="6">
        <f>ecommerce_dataset_updated[[#This Row],[Final_Price(Rs.)]]+0</f>
        <v>14.1</v>
      </c>
      <c r="K3216" s="6">
        <f xml:space="preserve"> ecommerce_dataset_updated[[#This Row],['[Price (Rs.)']]]-ecommerce_dataset_updated[[#This Row],[Discount Amount _]]</f>
        <v>14.100000000000001</v>
      </c>
      <c r="L3216" t="s">
        <v>35</v>
      </c>
      <c r="M3216" t="s">
        <v>339</v>
      </c>
      <c r="N3216" s="4" t="s">
        <v>14070</v>
      </c>
      <c r="O3216" s="4" t="s">
        <v>14067</v>
      </c>
      <c r="P3216" s="4" t="s">
        <v>14079</v>
      </c>
      <c r="Q3216" s="5">
        <f>DATE(ecommerce_dataset_updated[[#This Row],[YYYY]],ecommerce_dataset_updated[[#This Row],[MM]],ecommerce_dataset_updated[[#This Row],[DD]])</f>
        <v>45491</v>
      </c>
      <c r="R3216" s="6" t="str">
        <f>TEXT(ecommerce_dataset_updated[[#This Row],['[Purchase_Date']]], "mmm")</f>
        <v>Jul</v>
      </c>
      <c r="S3216" s="6" t="str">
        <f>TEXT(ecommerce_dataset_updated[[#This Row],['[Purchase_Date']]], "ddd")</f>
        <v>Thu</v>
      </c>
      <c r="T3216" s="6">
        <f>ecommerce_dataset_updated[[#This Row],[Final_Price(Rs.) _]]-ecommerce_dataset_updated[[#This Row],['[Final_Price(Rs.)']]]</f>
        <v>0</v>
      </c>
      <c r="U3216" s="6" t="b">
        <f xml:space="preserve"> AND(ecommerce_dataset_updated[[#This Row],[Final_Price(Rs.) _]]=ecommerce_dataset_updated[[#This Row],['[Final_Price(Rs.)']]])</f>
        <v>1</v>
      </c>
      <c r="V3216" s="5"/>
    </row>
    <row r="3217" spans="1:22">
      <c r="A3217" t="s">
        <v>12420</v>
      </c>
      <c r="B3217" t="s">
        <v>12421</v>
      </c>
      <c r="C3217" t="s">
        <v>114</v>
      </c>
      <c r="D3217" s="9" t="s">
        <v>12422</v>
      </c>
      <c r="E3217" s="8">
        <f>ecommerce_dataset_updated[[#This Row],[Price (Rs.)]]+0</f>
        <v>215.01</v>
      </c>
      <c r="F3217" s="6" t="s">
        <v>47</v>
      </c>
      <c r="G3217" s="7">
        <f>ecommerce_dataset_updated[[#This Row],[Discount (%)]]+0</f>
        <v>50</v>
      </c>
      <c r="H3217" s="6" t="s">
        <v>12423</v>
      </c>
      <c r="I3217" s="6">
        <f>ecommerce_dataset_updated[[#This Row],['[Price (Rs.)']]]*ecommerce_dataset_updated[[#This Row],['[Discount (%)']]]/100</f>
        <v>107.505</v>
      </c>
      <c r="J3217" s="6">
        <f>ecommerce_dataset_updated[[#This Row],[Final_Price(Rs.)]]+0</f>
        <v>107.5</v>
      </c>
      <c r="K3217" s="6">
        <f xml:space="preserve"> ecommerce_dataset_updated[[#This Row],['[Price (Rs.)']]]-ecommerce_dataset_updated[[#This Row],[Discount Amount _]]</f>
        <v>107.505</v>
      </c>
      <c r="L3217" t="s">
        <v>14</v>
      </c>
      <c r="M3217" t="s">
        <v>3686</v>
      </c>
      <c r="N3217" s="4" t="s">
        <v>14055</v>
      </c>
      <c r="O3217" s="4" t="s">
        <v>14062</v>
      </c>
      <c r="P3217" s="4" t="s">
        <v>14079</v>
      </c>
      <c r="Q3217" s="5">
        <f>DATE(ecommerce_dataset_updated[[#This Row],[YYYY]],ecommerce_dataset_updated[[#This Row],[MM]],ecommerce_dataset_updated[[#This Row],[DD]])</f>
        <v>45451</v>
      </c>
      <c r="R3217" s="6" t="str">
        <f>TEXT(ecommerce_dataset_updated[[#This Row],['[Purchase_Date']]], "mmm")</f>
        <v>Jun</v>
      </c>
      <c r="S3217" s="6" t="str">
        <f>TEXT(ecommerce_dataset_updated[[#This Row],['[Purchase_Date']]], "ddd")</f>
        <v>Sat</v>
      </c>
      <c r="T3217" s="6">
        <f>ecommerce_dataset_updated[[#This Row],[Final_Price(Rs.) _]]-ecommerce_dataset_updated[[#This Row],['[Final_Price(Rs.)']]]</f>
        <v>4.9999999999954525E-3</v>
      </c>
      <c r="U3217" s="6" t="b">
        <f xml:space="preserve"> AND(ecommerce_dataset_updated[[#This Row],[Final_Price(Rs.) _]]=ecommerce_dataset_updated[[#This Row],['[Final_Price(Rs.)']]])</f>
        <v>0</v>
      </c>
      <c r="V3217" s="5"/>
    </row>
    <row r="3218" spans="1:22">
      <c r="A3218" t="s">
        <v>12424</v>
      </c>
      <c r="B3218" t="s">
        <v>12425</v>
      </c>
      <c r="C3218" t="s">
        <v>39</v>
      </c>
      <c r="D3218" s="9" t="s">
        <v>12426</v>
      </c>
      <c r="E3218" s="8">
        <f>ecommerce_dataset_updated[[#This Row],[Price (Rs.)]]+0</f>
        <v>367.33</v>
      </c>
      <c r="F3218" s="6" t="s">
        <v>47</v>
      </c>
      <c r="G3218" s="7">
        <f>ecommerce_dataset_updated[[#This Row],[Discount (%)]]+0</f>
        <v>50</v>
      </c>
      <c r="H3218" s="6" t="s">
        <v>12427</v>
      </c>
      <c r="I3218" s="6">
        <f>ecommerce_dataset_updated[[#This Row],['[Price (Rs.)']]]*ecommerce_dataset_updated[[#This Row],['[Discount (%)']]]/100</f>
        <v>183.66499999999999</v>
      </c>
      <c r="J3218" s="6">
        <f>ecommerce_dataset_updated[[#This Row],[Final_Price(Rs.)]]+0</f>
        <v>183.66</v>
      </c>
      <c r="K3218" s="6">
        <f xml:space="preserve"> ecommerce_dataset_updated[[#This Row],['[Price (Rs.)']]]-ecommerce_dataset_updated[[#This Row],[Discount Amount _]]</f>
        <v>183.66499999999999</v>
      </c>
      <c r="L3218" t="s">
        <v>120</v>
      </c>
      <c r="M3218" t="s">
        <v>479</v>
      </c>
      <c r="N3218" s="4" t="s">
        <v>14054</v>
      </c>
      <c r="O3218" s="4" t="s">
        <v>14057</v>
      </c>
      <c r="P3218" s="4" t="s">
        <v>14079</v>
      </c>
      <c r="Q3218" s="5">
        <f>DATE(ecommerce_dataset_updated[[#This Row],[YYYY]],ecommerce_dataset_updated[[#This Row],[MM]],ecommerce_dataset_updated[[#This Row],[DD]])</f>
        <v>45378</v>
      </c>
      <c r="R3218" s="6" t="str">
        <f>TEXT(ecommerce_dataset_updated[[#This Row],['[Purchase_Date']]], "mmm")</f>
        <v>Mar</v>
      </c>
      <c r="S3218" s="6" t="str">
        <f>TEXT(ecommerce_dataset_updated[[#This Row],['[Purchase_Date']]], "ddd")</f>
        <v>Wed</v>
      </c>
      <c r="T3218" s="6">
        <f>ecommerce_dataset_updated[[#This Row],[Final_Price(Rs.) _]]-ecommerce_dataset_updated[[#This Row],['[Final_Price(Rs.)']]]</f>
        <v>4.9999999999954525E-3</v>
      </c>
      <c r="U3218" s="6" t="b">
        <f xml:space="preserve"> AND(ecommerce_dataset_updated[[#This Row],[Final_Price(Rs.) _]]=ecommerce_dataset_updated[[#This Row],['[Final_Price(Rs.)']]])</f>
        <v>0</v>
      </c>
      <c r="V3218" s="5"/>
    </row>
    <row r="3219" spans="1:22">
      <c r="A3219" t="s">
        <v>12428</v>
      </c>
      <c r="B3219" t="s">
        <v>12429</v>
      </c>
      <c r="C3219" t="s">
        <v>39</v>
      </c>
      <c r="D3219" s="9" t="s">
        <v>12430</v>
      </c>
      <c r="E3219" s="8">
        <f>ecommerce_dataset_updated[[#This Row],[Price (Rs.)]]+0</f>
        <v>383.36</v>
      </c>
      <c r="F3219" s="6" t="s">
        <v>107</v>
      </c>
      <c r="G3219" s="7">
        <f>ecommerce_dataset_updated[[#This Row],[Discount (%)]]+0</f>
        <v>0</v>
      </c>
      <c r="H3219" s="6" t="s">
        <v>12430</v>
      </c>
      <c r="I3219" s="6">
        <f>ecommerce_dataset_updated[[#This Row],['[Price (Rs.)']]]*ecommerce_dataset_updated[[#This Row],['[Discount (%)']]]/100</f>
        <v>0</v>
      </c>
      <c r="J3219" s="6">
        <f>ecommerce_dataset_updated[[#This Row],[Final_Price(Rs.)]]+0</f>
        <v>383.36</v>
      </c>
      <c r="K3219" s="6">
        <f xml:space="preserve"> ecommerce_dataset_updated[[#This Row],['[Price (Rs.)']]]-ecommerce_dataset_updated[[#This Row],[Discount Amount _]]</f>
        <v>383.36</v>
      </c>
      <c r="L3219" t="s">
        <v>35</v>
      </c>
      <c r="M3219" t="s">
        <v>2814</v>
      </c>
      <c r="N3219" s="4" t="s">
        <v>14053</v>
      </c>
      <c r="O3219" s="4" t="s">
        <v>14057</v>
      </c>
      <c r="P3219" s="4" t="s">
        <v>14079</v>
      </c>
      <c r="Q3219" s="5">
        <f>DATE(ecommerce_dataset_updated[[#This Row],[YYYY]],ecommerce_dataset_updated[[#This Row],[MM]],ecommerce_dataset_updated[[#This Row],[DD]])</f>
        <v>45355</v>
      </c>
      <c r="R3219" s="6" t="str">
        <f>TEXT(ecommerce_dataset_updated[[#This Row],['[Purchase_Date']]], "mmm")</f>
        <v>Mar</v>
      </c>
      <c r="S3219" s="6" t="str">
        <f>TEXT(ecommerce_dataset_updated[[#This Row],['[Purchase_Date']]], "ddd")</f>
        <v>Mon</v>
      </c>
      <c r="T3219" s="6">
        <f>ecommerce_dataset_updated[[#This Row],[Final_Price(Rs.) _]]-ecommerce_dataset_updated[[#This Row],['[Final_Price(Rs.)']]]</f>
        <v>0</v>
      </c>
      <c r="U3219" s="6" t="b">
        <f xml:space="preserve"> AND(ecommerce_dataset_updated[[#This Row],[Final_Price(Rs.) _]]=ecommerce_dataset_updated[[#This Row],['[Final_Price(Rs.)']]])</f>
        <v>1</v>
      </c>
      <c r="V3219" s="5"/>
    </row>
    <row r="3220" spans="1:22">
      <c r="A3220" t="s">
        <v>12431</v>
      </c>
      <c r="B3220" t="s">
        <v>12432</v>
      </c>
      <c r="C3220" t="s">
        <v>10</v>
      </c>
      <c r="D3220" s="9" t="s">
        <v>3693</v>
      </c>
      <c r="E3220" s="8">
        <f>ecommerce_dataset_updated[[#This Row],[Price (Rs.)]]+0</f>
        <v>146.46</v>
      </c>
      <c r="F3220" s="6" t="s">
        <v>53</v>
      </c>
      <c r="G3220" s="7">
        <f>ecommerce_dataset_updated[[#This Row],[Discount (%)]]+0</f>
        <v>5</v>
      </c>
      <c r="H3220" s="6" t="s">
        <v>3694</v>
      </c>
      <c r="I3220" s="6">
        <f>ecommerce_dataset_updated[[#This Row],['[Price (Rs.)']]]*ecommerce_dataset_updated[[#This Row],['[Discount (%)']]]/100</f>
        <v>7.3230000000000004</v>
      </c>
      <c r="J3220" s="6">
        <f>ecommerce_dataset_updated[[#This Row],[Final_Price(Rs.)]]+0</f>
        <v>139.13999999999999</v>
      </c>
      <c r="K3220" s="6">
        <f xml:space="preserve"> ecommerce_dataset_updated[[#This Row],['[Price (Rs.)']]]-ecommerce_dataset_updated[[#This Row],[Discount Amount _]]</f>
        <v>139.137</v>
      </c>
      <c r="L3220" t="s">
        <v>77</v>
      </c>
      <c r="M3220" t="s">
        <v>166</v>
      </c>
      <c r="N3220" s="4" t="s">
        <v>14059</v>
      </c>
      <c r="O3220" s="4" t="s">
        <v>14055</v>
      </c>
      <c r="P3220" s="4" t="s">
        <v>14079</v>
      </c>
      <c r="Q3220" s="5">
        <f>DATE(ecommerce_dataset_updated[[#This Row],[YYYY]],ecommerce_dataset_updated[[#This Row],[MM]],ecommerce_dataset_updated[[#This Row],[DD]])</f>
        <v>45509</v>
      </c>
      <c r="R3220" s="6" t="str">
        <f>TEXT(ecommerce_dataset_updated[[#This Row],['[Purchase_Date']]], "mmm")</f>
        <v>Aug</v>
      </c>
      <c r="S3220" s="6" t="str">
        <f>TEXT(ecommerce_dataset_updated[[#This Row],['[Purchase_Date']]], "ddd")</f>
        <v>Mon</v>
      </c>
      <c r="T3220" s="6">
        <f>ecommerce_dataset_updated[[#This Row],[Final_Price(Rs.) _]]-ecommerce_dataset_updated[[#This Row],['[Final_Price(Rs.)']]]</f>
        <v>-2.9999999999859028E-3</v>
      </c>
      <c r="U3220" s="6" t="b">
        <f xml:space="preserve"> AND(ecommerce_dataset_updated[[#This Row],[Final_Price(Rs.) _]]=ecommerce_dataset_updated[[#This Row],['[Final_Price(Rs.)']]])</f>
        <v>0</v>
      </c>
      <c r="V3220" s="5"/>
    </row>
    <row r="3221" spans="1:22">
      <c r="A3221" t="s">
        <v>12433</v>
      </c>
      <c r="B3221" t="s">
        <v>12434</v>
      </c>
      <c r="C3221" t="s">
        <v>32</v>
      </c>
      <c r="D3221" s="9" t="s">
        <v>12435</v>
      </c>
      <c r="E3221" s="8">
        <f>ecommerce_dataset_updated[[#This Row],[Price (Rs.)]]+0</f>
        <v>249.34</v>
      </c>
      <c r="F3221" s="6" t="s">
        <v>20</v>
      </c>
      <c r="G3221" s="7">
        <f>ecommerce_dataset_updated[[#This Row],[Discount (%)]]+0</f>
        <v>20</v>
      </c>
      <c r="H3221" s="6" t="s">
        <v>12436</v>
      </c>
      <c r="I3221" s="6">
        <f>ecommerce_dataset_updated[[#This Row],['[Price (Rs.)']]]*ecommerce_dataset_updated[[#This Row],['[Discount (%)']]]/100</f>
        <v>49.868000000000002</v>
      </c>
      <c r="J3221" s="6">
        <f>ecommerce_dataset_updated[[#This Row],[Final_Price(Rs.)]]+0</f>
        <v>199.47</v>
      </c>
      <c r="K3221" s="6">
        <f xml:space="preserve"> ecommerce_dataset_updated[[#This Row],['[Price (Rs.)']]]-ecommerce_dataset_updated[[#This Row],[Discount Amount _]]</f>
        <v>199.47200000000001</v>
      </c>
      <c r="L3221" t="s">
        <v>28</v>
      </c>
      <c r="M3221" t="s">
        <v>474</v>
      </c>
      <c r="N3221" s="4" t="s">
        <v>14049</v>
      </c>
      <c r="O3221" s="4" t="s">
        <v>14062</v>
      </c>
      <c r="P3221" s="4" t="s">
        <v>14079</v>
      </c>
      <c r="Q3221" s="5">
        <f>DATE(ecommerce_dataset_updated[[#This Row],[YYYY]],ecommerce_dataset_updated[[#This Row],[MM]],ecommerce_dataset_updated[[#This Row],[DD]])</f>
        <v>45454</v>
      </c>
      <c r="R3221" s="6" t="str">
        <f>TEXT(ecommerce_dataset_updated[[#This Row],['[Purchase_Date']]], "mmm")</f>
        <v>Jun</v>
      </c>
      <c r="S3221" s="6" t="str">
        <f>TEXT(ecommerce_dataset_updated[[#This Row],['[Purchase_Date']]], "ddd")</f>
        <v>Tue</v>
      </c>
      <c r="T3221" s="6">
        <f>ecommerce_dataset_updated[[#This Row],[Final_Price(Rs.) _]]-ecommerce_dataset_updated[[#This Row],['[Final_Price(Rs.)']]]</f>
        <v>2.0000000000095497E-3</v>
      </c>
      <c r="U3221" s="6" t="b">
        <f xml:space="preserve"> AND(ecommerce_dataset_updated[[#This Row],[Final_Price(Rs.) _]]=ecommerce_dataset_updated[[#This Row],['[Final_Price(Rs.)']]])</f>
        <v>0</v>
      </c>
      <c r="V3221" s="5"/>
    </row>
    <row r="3222" spans="1:22">
      <c r="A3222" t="s">
        <v>12437</v>
      </c>
      <c r="B3222" t="s">
        <v>12438</v>
      </c>
      <c r="C3222" t="s">
        <v>114</v>
      </c>
      <c r="D3222" s="9" t="s">
        <v>12439</v>
      </c>
      <c r="E3222" s="8">
        <f>ecommerce_dataset_updated[[#This Row],[Price (Rs.)]]+0</f>
        <v>192.73</v>
      </c>
      <c r="F3222" s="6" t="s">
        <v>26</v>
      </c>
      <c r="G3222" s="7">
        <f>ecommerce_dataset_updated[[#This Row],[Discount (%)]]+0</f>
        <v>25</v>
      </c>
      <c r="H3222" s="6" t="s">
        <v>12440</v>
      </c>
      <c r="I3222" s="6">
        <f>ecommerce_dataset_updated[[#This Row],['[Price (Rs.)']]]*ecommerce_dataset_updated[[#This Row],['[Discount (%)']]]/100</f>
        <v>48.182499999999997</v>
      </c>
      <c r="J3222" s="6">
        <f>ecommerce_dataset_updated[[#This Row],[Final_Price(Rs.)]]+0</f>
        <v>144.55000000000001</v>
      </c>
      <c r="K3222" s="6">
        <f xml:space="preserve"> ecommerce_dataset_updated[[#This Row],['[Price (Rs.)']]]-ecommerce_dataset_updated[[#This Row],[Discount Amount _]]</f>
        <v>144.54749999999999</v>
      </c>
      <c r="L3222" t="s">
        <v>14</v>
      </c>
      <c r="M3222" t="s">
        <v>88</v>
      </c>
      <c r="N3222" s="4" t="s">
        <v>14055</v>
      </c>
      <c r="O3222" s="4" t="s">
        <v>14057</v>
      </c>
      <c r="P3222" s="4" t="s">
        <v>14079</v>
      </c>
      <c r="Q3222" s="5">
        <f>DATE(ecommerce_dataset_updated[[#This Row],[YYYY]],ecommerce_dataset_updated[[#This Row],[MM]],ecommerce_dataset_updated[[#This Row],[DD]])</f>
        <v>45359</v>
      </c>
      <c r="R3222" s="6" t="str">
        <f>TEXT(ecommerce_dataset_updated[[#This Row],['[Purchase_Date']]], "mmm")</f>
        <v>Mar</v>
      </c>
      <c r="S3222" s="6" t="str">
        <f>TEXT(ecommerce_dataset_updated[[#This Row],['[Purchase_Date']]], "ddd")</f>
        <v>Fri</v>
      </c>
      <c r="T3222" s="6">
        <f>ecommerce_dataset_updated[[#This Row],[Final_Price(Rs.) _]]-ecommerce_dataset_updated[[#This Row],['[Final_Price(Rs.)']]]</f>
        <v>-2.500000000026148E-3</v>
      </c>
      <c r="U3222" s="6" t="b">
        <f xml:space="preserve"> AND(ecommerce_dataset_updated[[#This Row],[Final_Price(Rs.) _]]=ecommerce_dataset_updated[[#This Row],['[Final_Price(Rs.)']]])</f>
        <v>0</v>
      </c>
      <c r="V3222" s="5"/>
    </row>
    <row r="3223" spans="1:22">
      <c r="A3223" t="s">
        <v>12441</v>
      </c>
      <c r="B3223" t="s">
        <v>12442</v>
      </c>
      <c r="C3223" t="s">
        <v>18</v>
      </c>
      <c r="D3223" s="9" t="s">
        <v>12443</v>
      </c>
      <c r="E3223" s="8">
        <f>ecommerce_dataset_updated[[#This Row],[Price (Rs.)]]+0</f>
        <v>117.42</v>
      </c>
      <c r="F3223" s="6" t="s">
        <v>20</v>
      </c>
      <c r="G3223" s="7">
        <f>ecommerce_dataset_updated[[#This Row],[Discount (%)]]+0</f>
        <v>20</v>
      </c>
      <c r="H3223" s="6" t="s">
        <v>12444</v>
      </c>
      <c r="I3223" s="6">
        <f>ecommerce_dataset_updated[[#This Row],['[Price (Rs.)']]]*ecommerce_dataset_updated[[#This Row],['[Discount (%)']]]/100</f>
        <v>23.484000000000002</v>
      </c>
      <c r="J3223" s="6">
        <f>ecommerce_dataset_updated[[#This Row],[Final_Price(Rs.)]]+0</f>
        <v>93.94</v>
      </c>
      <c r="K3223" s="6">
        <f xml:space="preserve"> ecommerce_dataset_updated[[#This Row],['[Price (Rs.)']]]-ecommerce_dataset_updated[[#This Row],[Discount Amount _]]</f>
        <v>93.936000000000007</v>
      </c>
      <c r="L3223" t="s">
        <v>77</v>
      </c>
      <c r="M3223" t="s">
        <v>2013</v>
      </c>
      <c r="N3223" s="4" t="s">
        <v>14056</v>
      </c>
      <c r="O3223" s="4" t="s">
        <v>14050</v>
      </c>
      <c r="P3223" s="4" t="s">
        <v>14079</v>
      </c>
      <c r="Q3223" s="5">
        <f>DATE(ecommerce_dataset_updated[[#This Row],[YYYY]],ecommerce_dataset_updated[[#This Row],[MM]],ecommerce_dataset_updated[[#This Row],[DD]])</f>
        <v>45563</v>
      </c>
      <c r="R3223" s="6" t="str">
        <f>TEXT(ecommerce_dataset_updated[[#This Row],['[Purchase_Date']]], "mmm")</f>
        <v>Sep</v>
      </c>
      <c r="S3223" s="6" t="str">
        <f>TEXT(ecommerce_dataset_updated[[#This Row],['[Purchase_Date']]], "ddd")</f>
        <v>Sat</v>
      </c>
      <c r="T3223" s="6">
        <f>ecommerce_dataset_updated[[#This Row],[Final_Price(Rs.) _]]-ecommerce_dataset_updated[[#This Row],['[Final_Price(Rs.)']]]</f>
        <v>-3.9999999999906777E-3</v>
      </c>
      <c r="U3223" s="6" t="b">
        <f xml:space="preserve"> AND(ecommerce_dataset_updated[[#This Row],[Final_Price(Rs.) _]]=ecommerce_dataset_updated[[#This Row],['[Final_Price(Rs.)']]])</f>
        <v>0</v>
      </c>
      <c r="V3223" s="5"/>
    </row>
    <row r="3224" spans="1:22">
      <c r="A3224" t="s">
        <v>12445</v>
      </c>
      <c r="B3224" t="s">
        <v>12446</v>
      </c>
      <c r="C3224" t="s">
        <v>32</v>
      </c>
      <c r="D3224" s="9" t="s">
        <v>12447</v>
      </c>
      <c r="E3224" s="8">
        <f>ecommerce_dataset_updated[[#This Row],[Price (Rs.)]]+0</f>
        <v>199.48</v>
      </c>
      <c r="F3224" s="6" t="s">
        <v>12</v>
      </c>
      <c r="G3224" s="7">
        <f>ecommerce_dataset_updated[[#This Row],[Discount (%)]]+0</f>
        <v>15</v>
      </c>
      <c r="H3224" s="6" t="s">
        <v>12448</v>
      </c>
      <c r="I3224" s="6">
        <f>ecommerce_dataset_updated[[#This Row],['[Price (Rs.)']]]*ecommerce_dataset_updated[[#This Row],['[Discount (%)']]]/100</f>
        <v>29.921999999999997</v>
      </c>
      <c r="J3224" s="6">
        <f>ecommerce_dataset_updated[[#This Row],[Final_Price(Rs.)]]+0</f>
        <v>169.56</v>
      </c>
      <c r="K3224" s="6">
        <f xml:space="preserve"> ecommerce_dataset_updated[[#This Row],['[Price (Rs.)']]]-ecommerce_dataset_updated[[#This Row],[Discount Amount _]]</f>
        <v>169.55799999999999</v>
      </c>
      <c r="L3224" t="s">
        <v>14</v>
      </c>
      <c r="M3224" t="s">
        <v>403</v>
      </c>
      <c r="N3224" s="4" t="s">
        <v>14061</v>
      </c>
      <c r="O3224" s="4" t="s">
        <v>14049</v>
      </c>
      <c r="P3224" s="4" t="s">
        <v>14079</v>
      </c>
      <c r="Q3224" s="5">
        <f>DATE(ecommerce_dataset_updated[[#This Row],[YYYY]],ecommerce_dataset_updated[[#This Row],[MM]],ecommerce_dataset_updated[[#This Row],[DD]])</f>
        <v>45617</v>
      </c>
      <c r="R3224" s="6" t="str">
        <f>TEXT(ecommerce_dataset_updated[[#This Row],['[Purchase_Date']]], "mmm")</f>
        <v>Nov</v>
      </c>
      <c r="S3224" s="6" t="str">
        <f>TEXT(ecommerce_dataset_updated[[#This Row],['[Purchase_Date']]], "ddd")</f>
        <v>Thu</v>
      </c>
      <c r="T3224" s="6">
        <f>ecommerce_dataset_updated[[#This Row],[Final_Price(Rs.) _]]-ecommerce_dataset_updated[[#This Row],['[Final_Price(Rs.)']]]</f>
        <v>-2.0000000000095497E-3</v>
      </c>
      <c r="U3224" s="6" t="b">
        <f xml:space="preserve"> AND(ecommerce_dataset_updated[[#This Row],[Final_Price(Rs.) _]]=ecommerce_dataset_updated[[#This Row],['[Final_Price(Rs.)']]])</f>
        <v>0</v>
      </c>
      <c r="V3224" s="5"/>
    </row>
    <row r="3225" spans="1:22">
      <c r="A3225" t="s">
        <v>12449</v>
      </c>
      <c r="B3225" t="s">
        <v>12450</v>
      </c>
      <c r="C3225" t="s">
        <v>32</v>
      </c>
      <c r="D3225" s="9" t="s">
        <v>12451</v>
      </c>
      <c r="E3225" s="8">
        <f>ecommerce_dataset_updated[[#This Row],[Price (Rs.)]]+0</f>
        <v>463.31</v>
      </c>
      <c r="F3225" s="6" t="s">
        <v>12</v>
      </c>
      <c r="G3225" s="7">
        <f>ecommerce_dataset_updated[[#This Row],[Discount (%)]]+0</f>
        <v>15</v>
      </c>
      <c r="H3225" s="6" t="s">
        <v>12452</v>
      </c>
      <c r="I3225" s="6">
        <f>ecommerce_dataset_updated[[#This Row],['[Price (Rs.)']]]*ecommerce_dataset_updated[[#This Row],['[Discount (%)']]]/100</f>
        <v>69.496499999999997</v>
      </c>
      <c r="J3225" s="6">
        <f>ecommerce_dataset_updated[[#This Row],[Final_Price(Rs.)]]+0</f>
        <v>393.81</v>
      </c>
      <c r="K3225" s="6">
        <f xml:space="preserve"> ecommerce_dataset_updated[[#This Row],['[Price (Rs.)']]]-ecommerce_dataset_updated[[#This Row],[Discount Amount _]]</f>
        <v>393.81349999999998</v>
      </c>
      <c r="L3225" t="s">
        <v>35</v>
      </c>
      <c r="M3225" t="s">
        <v>990</v>
      </c>
      <c r="N3225" s="4" t="s">
        <v>154</v>
      </c>
      <c r="O3225" s="4" t="s">
        <v>14053</v>
      </c>
      <c r="P3225" s="4" t="s">
        <v>14079</v>
      </c>
      <c r="Q3225" s="5">
        <f>DATE(ecommerce_dataset_updated[[#This Row],[YYYY]],ecommerce_dataset_updated[[#This Row],[MM]],ecommerce_dataset_updated[[#This Row],[DD]])</f>
        <v>45412</v>
      </c>
      <c r="R3225" s="6" t="str">
        <f>TEXT(ecommerce_dataset_updated[[#This Row],['[Purchase_Date']]], "mmm")</f>
        <v>Apr</v>
      </c>
      <c r="S3225" s="6" t="str">
        <f>TEXT(ecommerce_dataset_updated[[#This Row],['[Purchase_Date']]], "ddd")</f>
        <v>Tue</v>
      </c>
      <c r="T3225" s="6">
        <f>ecommerce_dataset_updated[[#This Row],[Final_Price(Rs.) _]]-ecommerce_dataset_updated[[#This Row],['[Final_Price(Rs.)']]]</f>
        <v>3.4999999999740794E-3</v>
      </c>
      <c r="U3225" s="6" t="b">
        <f xml:space="preserve"> AND(ecommerce_dataset_updated[[#This Row],[Final_Price(Rs.) _]]=ecommerce_dataset_updated[[#This Row],['[Final_Price(Rs.)']]])</f>
        <v>0</v>
      </c>
      <c r="V3225" s="5"/>
    </row>
    <row r="3226" spans="1:22">
      <c r="A3226" t="s">
        <v>12453</v>
      </c>
      <c r="B3226" t="s">
        <v>12454</v>
      </c>
      <c r="C3226" t="s">
        <v>32</v>
      </c>
      <c r="D3226" s="9" t="s">
        <v>5663</v>
      </c>
      <c r="E3226" s="8">
        <f>ecommerce_dataset_updated[[#This Row],[Price (Rs.)]]+0</f>
        <v>185.53</v>
      </c>
      <c r="F3226" s="6" t="s">
        <v>75</v>
      </c>
      <c r="G3226" s="7">
        <f>ecommerce_dataset_updated[[#This Row],[Discount (%)]]+0</f>
        <v>10</v>
      </c>
      <c r="H3226" s="6" t="s">
        <v>12455</v>
      </c>
      <c r="I3226" s="6">
        <f>ecommerce_dataset_updated[[#This Row],['[Price (Rs.)']]]*ecommerce_dataset_updated[[#This Row],['[Discount (%)']]]/100</f>
        <v>18.553000000000001</v>
      </c>
      <c r="J3226" s="6">
        <f>ecommerce_dataset_updated[[#This Row],[Final_Price(Rs.)]]+0</f>
        <v>166.98</v>
      </c>
      <c r="K3226" s="6">
        <f xml:space="preserve"> ecommerce_dataset_updated[[#This Row],['[Price (Rs.)']]]-ecommerce_dataset_updated[[#This Row],[Discount Amount _]]</f>
        <v>166.977</v>
      </c>
      <c r="L3226" t="s">
        <v>77</v>
      </c>
      <c r="M3226" t="s">
        <v>765</v>
      </c>
      <c r="N3226" s="4" t="s">
        <v>14063</v>
      </c>
      <c r="O3226" s="4" t="s">
        <v>14049</v>
      </c>
      <c r="P3226" s="4" t="s">
        <v>14079</v>
      </c>
      <c r="Q3226" s="5">
        <f>DATE(ecommerce_dataset_updated[[#This Row],[YYYY]],ecommerce_dataset_updated[[#This Row],[MM]],ecommerce_dataset_updated[[#This Row],[DD]])</f>
        <v>45613</v>
      </c>
      <c r="R3226" s="6" t="str">
        <f>TEXT(ecommerce_dataset_updated[[#This Row],['[Purchase_Date']]], "mmm")</f>
        <v>Nov</v>
      </c>
      <c r="S3226" s="6" t="str">
        <f>TEXT(ecommerce_dataset_updated[[#This Row],['[Purchase_Date']]], "ddd")</f>
        <v>Sun</v>
      </c>
      <c r="T3226" s="6">
        <f>ecommerce_dataset_updated[[#This Row],[Final_Price(Rs.) _]]-ecommerce_dataset_updated[[#This Row],['[Final_Price(Rs.)']]]</f>
        <v>-2.9999999999859028E-3</v>
      </c>
      <c r="U3226" s="6" t="b">
        <f xml:space="preserve"> AND(ecommerce_dataset_updated[[#This Row],[Final_Price(Rs.) _]]=ecommerce_dataset_updated[[#This Row],['[Final_Price(Rs.)']]])</f>
        <v>0</v>
      </c>
      <c r="V3226" s="5"/>
    </row>
    <row r="3227" spans="1:22">
      <c r="A3227" t="s">
        <v>12456</v>
      </c>
      <c r="B3227" t="s">
        <v>12457</v>
      </c>
      <c r="C3227" t="s">
        <v>45</v>
      </c>
      <c r="D3227" s="9" t="s">
        <v>7875</v>
      </c>
      <c r="E3227" s="8">
        <f>ecommerce_dataset_updated[[#This Row],[Price (Rs.)]]+0</f>
        <v>481.16</v>
      </c>
      <c r="F3227" s="6" t="s">
        <v>26</v>
      </c>
      <c r="G3227" s="7">
        <f>ecommerce_dataset_updated[[#This Row],[Discount (%)]]+0</f>
        <v>25</v>
      </c>
      <c r="H3227" s="6" t="s">
        <v>12458</v>
      </c>
      <c r="I3227" s="6">
        <f>ecommerce_dataset_updated[[#This Row],['[Price (Rs.)']]]*ecommerce_dataset_updated[[#This Row],['[Discount (%)']]]/100</f>
        <v>120.29</v>
      </c>
      <c r="J3227" s="6">
        <f>ecommerce_dataset_updated[[#This Row],[Final_Price(Rs.)]]+0</f>
        <v>360.87</v>
      </c>
      <c r="K3227" s="6">
        <f xml:space="preserve"> ecommerce_dataset_updated[[#This Row],['[Price (Rs.)']]]-ecommerce_dataset_updated[[#This Row],[Discount Amount _]]</f>
        <v>360.87</v>
      </c>
      <c r="L3227" t="s">
        <v>77</v>
      </c>
      <c r="M3227" t="s">
        <v>4395</v>
      </c>
      <c r="N3227" s="4" t="s">
        <v>20</v>
      </c>
      <c r="O3227" s="4" t="s">
        <v>14059</v>
      </c>
      <c r="P3227" s="4" t="s">
        <v>14079</v>
      </c>
      <c r="Q3227" s="5">
        <f>DATE(ecommerce_dataset_updated[[#This Row],[YYYY]],ecommerce_dataset_updated[[#This Row],[MM]],ecommerce_dataset_updated[[#This Row],[DD]])</f>
        <v>45432</v>
      </c>
      <c r="R3227" s="6" t="str">
        <f>TEXT(ecommerce_dataset_updated[[#This Row],['[Purchase_Date']]], "mmm")</f>
        <v>May</v>
      </c>
      <c r="S3227" s="6" t="str">
        <f>TEXT(ecommerce_dataset_updated[[#This Row],['[Purchase_Date']]], "ddd")</f>
        <v>Mon</v>
      </c>
      <c r="T3227" s="6">
        <f>ecommerce_dataset_updated[[#This Row],[Final_Price(Rs.) _]]-ecommerce_dataset_updated[[#This Row],['[Final_Price(Rs.)']]]</f>
        <v>0</v>
      </c>
      <c r="U3227" s="6" t="b">
        <f xml:space="preserve"> AND(ecommerce_dataset_updated[[#This Row],[Final_Price(Rs.) _]]=ecommerce_dataset_updated[[#This Row],['[Final_Price(Rs.)']]])</f>
        <v>1</v>
      </c>
      <c r="V3227" s="5"/>
    </row>
    <row r="3228" spans="1:22">
      <c r="A3228" t="s">
        <v>12459</v>
      </c>
      <c r="B3228" t="s">
        <v>12460</v>
      </c>
      <c r="C3228" t="s">
        <v>45</v>
      </c>
      <c r="D3228" s="9" t="s">
        <v>12461</v>
      </c>
      <c r="E3228" s="8">
        <f>ecommerce_dataset_updated[[#This Row],[Price (Rs.)]]+0</f>
        <v>167.77</v>
      </c>
      <c r="F3228" s="6" t="s">
        <v>154</v>
      </c>
      <c r="G3228" s="7">
        <f>ecommerce_dataset_updated[[#This Row],[Discount (%)]]+0</f>
        <v>30</v>
      </c>
      <c r="H3228" s="6" t="s">
        <v>12462</v>
      </c>
      <c r="I3228" s="6">
        <f>ecommerce_dataset_updated[[#This Row],['[Price (Rs.)']]]*ecommerce_dataset_updated[[#This Row],['[Discount (%)']]]/100</f>
        <v>50.331000000000003</v>
      </c>
      <c r="J3228" s="6">
        <f>ecommerce_dataset_updated[[#This Row],[Final_Price(Rs.)]]+0</f>
        <v>117.44</v>
      </c>
      <c r="K3228" s="6">
        <f xml:space="preserve"> ecommerce_dataset_updated[[#This Row],['[Price (Rs.)']]]-ecommerce_dataset_updated[[#This Row],[Discount Amount _]]</f>
        <v>117.43900000000001</v>
      </c>
      <c r="L3228" t="s">
        <v>14</v>
      </c>
      <c r="M3228" t="s">
        <v>676</v>
      </c>
      <c r="N3228" s="4" t="s">
        <v>14048</v>
      </c>
      <c r="O3228" s="4" t="s">
        <v>14053</v>
      </c>
      <c r="P3228" s="4" t="s">
        <v>14079</v>
      </c>
      <c r="Q3228" s="5">
        <f>DATE(ecommerce_dataset_updated[[#This Row],[YYYY]],ecommerce_dataset_updated[[#This Row],[MM]],ecommerce_dataset_updated[[#This Row],[DD]])</f>
        <v>45394</v>
      </c>
      <c r="R3228" s="6" t="str">
        <f>TEXT(ecommerce_dataset_updated[[#This Row],['[Purchase_Date']]], "mmm")</f>
        <v>Apr</v>
      </c>
      <c r="S3228" s="6" t="str">
        <f>TEXT(ecommerce_dataset_updated[[#This Row],['[Purchase_Date']]], "ddd")</f>
        <v>Fri</v>
      </c>
      <c r="T3228" s="6">
        <f>ecommerce_dataset_updated[[#This Row],[Final_Price(Rs.) _]]-ecommerce_dataset_updated[[#This Row],['[Final_Price(Rs.)']]]</f>
        <v>-9.9999999999056399E-4</v>
      </c>
      <c r="U3228" s="6" t="b">
        <f xml:space="preserve"> AND(ecommerce_dataset_updated[[#This Row],[Final_Price(Rs.) _]]=ecommerce_dataset_updated[[#This Row],['[Final_Price(Rs.)']]])</f>
        <v>0</v>
      </c>
      <c r="V3228" s="5"/>
    </row>
    <row r="3229" spans="1:22">
      <c r="A3229" t="s">
        <v>12463</v>
      </c>
      <c r="B3229" t="s">
        <v>12464</v>
      </c>
      <c r="C3229" t="s">
        <v>114</v>
      </c>
      <c r="D3229" s="9" t="s">
        <v>12465</v>
      </c>
      <c r="E3229" s="8">
        <f>ecommerce_dataset_updated[[#This Row],[Price (Rs.)]]+0</f>
        <v>123.79</v>
      </c>
      <c r="F3229" s="6" t="s">
        <v>107</v>
      </c>
      <c r="G3229" s="7">
        <f>ecommerce_dataset_updated[[#This Row],[Discount (%)]]+0</f>
        <v>0</v>
      </c>
      <c r="H3229" s="6" t="s">
        <v>12465</v>
      </c>
      <c r="I3229" s="6">
        <f>ecommerce_dataset_updated[[#This Row],['[Price (Rs.)']]]*ecommerce_dataset_updated[[#This Row],['[Discount (%)']]]/100</f>
        <v>0</v>
      </c>
      <c r="J3229" s="6">
        <f>ecommerce_dataset_updated[[#This Row],[Final_Price(Rs.)]]+0</f>
        <v>123.79</v>
      </c>
      <c r="K3229" s="6">
        <f xml:space="preserve"> ecommerce_dataset_updated[[#This Row],['[Price (Rs.)']]]-ecommerce_dataset_updated[[#This Row],[Discount Amount _]]</f>
        <v>123.79</v>
      </c>
      <c r="L3229" t="s">
        <v>120</v>
      </c>
      <c r="M3229" t="s">
        <v>408</v>
      </c>
      <c r="N3229" s="4" t="s">
        <v>14050</v>
      </c>
      <c r="O3229" s="4" t="s">
        <v>14052</v>
      </c>
      <c r="P3229" s="4" t="s">
        <v>14079</v>
      </c>
      <c r="Q3229" s="5">
        <f>DATE(ecommerce_dataset_updated[[#This Row],[YYYY]],ecommerce_dataset_updated[[#This Row],[MM]],ecommerce_dataset_updated[[#This Row],[DD]])</f>
        <v>45300</v>
      </c>
      <c r="R3229" s="6" t="str">
        <f>TEXT(ecommerce_dataset_updated[[#This Row],['[Purchase_Date']]], "mmm")</f>
        <v>Jan</v>
      </c>
      <c r="S3229" s="6" t="str">
        <f>TEXT(ecommerce_dataset_updated[[#This Row],['[Purchase_Date']]], "ddd")</f>
        <v>Tue</v>
      </c>
      <c r="T3229" s="6">
        <f>ecommerce_dataset_updated[[#This Row],[Final_Price(Rs.) _]]-ecommerce_dataset_updated[[#This Row],['[Final_Price(Rs.)']]]</f>
        <v>0</v>
      </c>
      <c r="U3229" s="6" t="b">
        <f xml:space="preserve"> AND(ecommerce_dataset_updated[[#This Row],[Final_Price(Rs.) _]]=ecommerce_dataset_updated[[#This Row],['[Final_Price(Rs.)']]])</f>
        <v>1</v>
      </c>
      <c r="V3229" s="5"/>
    </row>
    <row r="3230" spans="1:22">
      <c r="A3230" t="s">
        <v>12466</v>
      </c>
      <c r="B3230" t="s">
        <v>12467</v>
      </c>
      <c r="C3230" t="s">
        <v>45</v>
      </c>
      <c r="D3230" s="9" t="s">
        <v>12468</v>
      </c>
      <c r="E3230" s="8">
        <f>ecommerce_dataset_updated[[#This Row],[Price (Rs.)]]+0</f>
        <v>331.56</v>
      </c>
      <c r="F3230" s="6" t="s">
        <v>47</v>
      </c>
      <c r="G3230" s="7">
        <f>ecommerce_dataset_updated[[#This Row],[Discount (%)]]+0</f>
        <v>50</v>
      </c>
      <c r="H3230" s="6" t="s">
        <v>12469</v>
      </c>
      <c r="I3230" s="6">
        <f>ecommerce_dataset_updated[[#This Row],['[Price (Rs.)']]]*ecommerce_dataset_updated[[#This Row],['[Discount (%)']]]/100</f>
        <v>165.78</v>
      </c>
      <c r="J3230" s="6">
        <f>ecommerce_dataset_updated[[#This Row],[Final_Price(Rs.)]]+0</f>
        <v>165.78</v>
      </c>
      <c r="K3230" s="6">
        <f xml:space="preserve"> ecommerce_dataset_updated[[#This Row],['[Price (Rs.)']]]-ecommerce_dataset_updated[[#This Row],[Discount Amount _]]</f>
        <v>165.78</v>
      </c>
      <c r="L3230" t="s">
        <v>77</v>
      </c>
      <c r="M3230" t="s">
        <v>541</v>
      </c>
      <c r="N3230" s="4" t="s">
        <v>14059</v>
      </c>
      <c r="O3230" s="4" t="s">
        <v>14050</v>
      </c>
      <c r="P3230" s="4" t="s">
        <v>14079</v>
      </c>
      <c r="Q3230" s="5">
        <f>DATE(ecommerce_dataset_updated[[#This Row],[YYYY]],ecommerce_dataset_updated[[#This Row],[MM]],ecommerce_dataset_updated[[#This Row],[DD]])</f>
        <v>45540</v>
      </c>
      <c r="R3230" s="6" t="str">
        <f>TEXT(ecommerce_dataset_updated[[#This Row],['[Purchase_Date']]], "mmm")</f>
        <v>Sep</v>
      </c>
      <c r="S3230" s="6" t="str">
        <f>TEXT(ecommerce_dataset_updated[[#This Row],['[Purchase_Date']]], "ddd")</f>
        <v>Thu</v>
      </c>
      <c r="T3230" s="6">
        <f>ecommerce_dataset_updated[[#This Row],[Final_Price(Rs.) _]]-ecommerce_dataset_updated[[#This Row],['[Final_Price(Rs.)']]]</f>
        <v>0</v>
      </c>
      <c r="U3230" s="6" t="b">
        <f xml:space="preserve"> AND(ecommerce_dataset_updated[[#This Row],[Final_Price(Rs.) _]]=ecommerce_dataset_updated[[#This Row],['[Final_Price(Rs.)']]])</f>
        <v>1</v>
      </c>
      <c r="V3230" s="5"/>
    </row>
    <row r="3231" spans="1:22">
      <c r="A3231" t="s">
        <v>12470</v>
      </c>
      <c r="B3231" t="s">
        <v>12471</v>
      </c>
      <c r="C3231" t="s">
        <v>10</v>
      </c>
      <c r="D3231" s="9" t="s">
        <v>12472</v>
      </c>
      <c r="E3231" s="8">
        <f>ecommerce_dataset_updated[[#This Row],[Price (Rs.)]]+0</f>
        <v>129.44999999999999</v>
      </c>
      <c r="F3231" s="6" t="s">
        <v>53</v>
      </c>
      <c r="G3231" s="7">
        <f>ecommerce_dataset_updated[[#This Row],[Discount (%)]]+0</f>
        <v>5</v>
      </c>
      <c r="H3231" s="6" t="s">
        <v>12473</v>
      </c>
      <c r="I3231" s="6">
        <f>ecommerce_dataset_updated[[#This Row],['[Price (Rs.)']]]*ecommerce_dataset_updated[[#This Row],['[Discount (%)']]]/100</f>
        <v>6.4725000000000001</v>
      </c>
      <c r="J3231" s="6">
        <f>ecommerce_dataset_updated[[#This Row],[Final_Price(Rs.)]]+0</f>
        <v>122.98</v>
      </c>
      <c r="K3231" s="6">
        <f xml:space="preserve"> ecommerce_dataset_updated[[#This Row],['[Price (Rs.)']]]-ecommerce_dataset_updated[[#This Row],[Discount Amount _]]</f>
        <v>122.97749999999999</v>
      </c>
      <c r="L3231" t="s">
        <v>77</v>
      </c>
      <c r="M3231" t="s">
        <v>774</v>
      </c>
      <c r="N3231" s="4" t="s">
        <v>14070</v>
      </c>
      <c r="O3231" s="4" t="s">
        <v>14055</v>
      </c>
      <c r="P3231" s="4" t="s">
        <v>14079</v>
      </c>
      <c r="Q3231" s="5">
        <f>DATE(ecommerce_dataset_updated[[#This Row],[YYYY]],ecommerce_dataset_updated[[#This Row],[MM]],ecommerce_dataset_updated[[#This Row],[DD]])</f>
        <v>45522</v>
      </c>
      <c r="R3231" s="6" t="str">
        <f>TEXT(ecommerce_dataset_updated[[#This Row],['[Purchase_Date']]], "mmm")</f>
        <v>Aug</v>
      </c>
      <c r="S3231" s="6" t="str">
        <f>TEXT(ecommerce_dataset_updated[[#This Row],['[Purchase_Date']]], "ddd")</f>
        <v>Sun</v>
      </c>
      <c r="T3231" s="6">
        <f>ecommerce_dataset_updated[[#This Row],[Final_Price(Rs.) _]]-ecommerce_dataset_updated[[#This Row],['[Final_Price(Rs.)']]]</f>
        <v>-2.5000000000119371E-3</v>
      </c>
      <c r="U3231" s="6" t="b">
        <f xml:space="preserve"> AND(ecommerce_dataset_updated[[#This Row],[Final_Price(Rs.) _]]=ecommerce_dataset_updated[[#This Row],['[Final_Price(Rs.)']]])</f>
        <v>0</v>
      </c>
      <c r="V3231" s="5"/>
    </row>
    <row r="3232" spans="1:22">
      <c r="A3232" t="s">
        <v>12474</v>
      </c>
      <c r="B3232" t="s">
        <v>12475</v>
      </c>
      <c r="C3232" t="s">
        <v>114</v>
      </c>
      <c r="D3232" s="9" t="s">
        <v>12476</v>
      </c>
      <c r="E3232" s="8">
        <f>ecommerce_dataset_updated[[#This Row],[Price (Rs.)]]+0</f>
        <v>347.27</v>
      </c>
      <c r="F3232" s="6" t="s">
        <v>26</v>
      </c>
      <c r="G3232" s="7">
        <f>ecommerce_dataset_updated[[#This Row],[Discount (%)]]+0</f>
        <v>25</v>
      </c>
      <c r="H3232" s="6" t="s">
        <v>10696</v>
      </c>
      <c r="I3232" s="6">
        <f>ecommerce_dataset_updated[[#This Row],['[Price (Rs.)']]]*ecommerce_dataset_updated[[#This Row],['[Discount (%)']]]/100</f>
        <v>86.817499999999995</v>
      </c>
      <c r="J3232" s="6">
        <f>ecommerce_dataset_updated[[#This Row],[Final_Price(Rs.)]]+0</f>
        <v>260.45</v>
      </c>
      <c r="K3232" s="6">
        <f xml:space="preserve"> ecommerce_dataset_updated[[#This Row],['[Price (Rs.)']]]-ecommerce_dataset_updated[[#This Row],[Discount Amount _]]</f>
        <v>260.45249999999999</v>
      </c>
      <c r="L3232" t="s">
        <v>28</v>
      </c>
      <c r="M3232" t="s">
        <v>627</v>
      </c>
      <c r="N3232" s="4" t="s">
        <v>14048</v>
      </c>
      <c r="O3232" s="4" t="s">
        <v>14062</v>
      </c>
      <c r="P3232" s="4" t="s">
        <v>14079</v>
      </c>
      <c r="Q3232" s="5">
        <f>DATE(ecommerce_dataset_updated[[#This Row],[YYYY]],ecommerce_dataset_updated[[#This Row],[MM]],ecommerce_dataset_updated[[#This Row],[DD]])</f>
        <v>45455</v>
      </c>
      <c r="R3232" s="6" t="str">
        <f>TEXT(ecommerce_dataset_updated[[#This Row],['[Purchase_Date']]], "mmm")</f>
        <v>Jun</v>
      </c>
      <c r="S3232" s="6" t="str">
        <f>TEXT(ecommerce_dataset_updated[[#This Row],['[Purchase_Date']]], "ddd")</f>
        <v>Wed</v>
      </c>
      <c r="T3232" s="6">
        <f>ecommerce_dataset_updated[[#This Row],[Final_Price(Rs.) _]]-ecommerce_dataset_updated[[#This Row],['[Final_Price(Rs.)']]]</f>
        <v>2.4999999999977263E-3</v>
      </c>
      <c r="U3232" s="6" t="b">
        <f xml:space="preserve"> AND(ecommerce_dataset_updated[[#This Row],[Final_Price(Rs.) _]]=ecommerce_dataset_updated[[#This Row],['[Final_Price(Rs.)']]])</f>
        <v>0</v>
      </c>
      <c r="V3232" s="5"/>
    </row>
    <row r="3233" spans="1:22">
      <c r="A3233" t="s">
        <v>12477</v>
      </c>
      <c r="B3233" t="s">
        <v>12478</v>
      </c>
      <c r="C3233" t="s">
        <v>32</v>
      </c>
      <c r="D3233" s="9" t="s">
        <v>12479</v>
      </c>
      <c r="E3233" s="8">
        <f>ecommerce_dataset_updated[[#This Row],[Price (Rs.)]]+0</f>
        <v>489.29</v>
      </c>
      <c r="F3233" s="6" t="s">
        <v>75</v>
      </c>
      <c r="G3233" s="7">
        <f>ecommerce_dataset_updated[[#This Row],[Discount (%)]]+0</f>
        <v>10</v>
      </c>
      <c r="H3233" s="6" t="s">
        <v>12480</v>
      </c>
      <c r="I3233" s="6">
        <f>ecommerce_dataset_updated[[#This Row],['[Price (Rs.)']]]*ecommerce_dataset_updated[[#This Row],['[Discount (%)']]]/100</f>
        <v>48.929000000000002</v>
      </c>
      <c r="J3233" s="6">
        <f>ecommerce_dataset_updated[[#This Row],[Final_Price(Rs.)]]+0</f>
        <v>440.36</v>
      </c>
      <c r="K3233" s="6">
        <f xml:space="preserve"> ecommerce_dataset_updated[[#This Row],['[Price (Rs.)']]]-ecommerce_dataset_updated[[#This Row],[Discount Amount _]]</f>
        <v>440.36099999999999</v>
      </c>
      <c r="L3233" t="s">
        <v>14</v>
      </c>
      <c r="M3233" t="s">
        <v>2210</v>
      </c>
      <c r="N3233" s="4" t="s">
        <v>14066</v>
      </c>
      <c r="O3233" s="4" t="s">
        <v>14052</v>
      </c>
      <c r="P3233" s="4" t="s">
        <v>14079</v>
      </c>
      <c r="Q3233" s="5">
        <f>DATE(ecommerce_dataset_updated[[#This Row],[YYYY]],ecommerce_dataset_updated[[#This Row],[MM]],ecommerce_dataset_updated[[#This Row],[DD]])</f>
        <v>45310</v>
      </c>
      <c r="R3233" s="6" t="str">
        <f>TEXT(ecommerce_dataset_updated[[#This Row],['[Purchase_Date']]], "mmm")</f>
        <v>Jan</v>
      </c>
      <c r="S3233" s="6" t="str">
        <f>TEXT(ecommerce_dataset_updated[[#This Row],['[Purchase_Date']]], "ddd")</f>
        <v>Fri</v>
      </c>
      <c r="T3233" s="6">
        <f>ecommerce_dataset_updated[[#This Row],[Final_Price(Rs.) _]]-ecommerce_dataset_updated[[#This Row],['[Final_Price(Rs.)']]]</f>
        <v>9.9999999997635314E-4</v>
      </c>
      <c r="U3233" s="6" t="b">
        <f xml:space="preserve"> AND(ecommerce_dataset_updated[[#This Row],[Final_Price(Rs.) _]]=ecommerce_dataset_updated[[#This Row],['[Final_Price(Rs.)']]])</f>
        <v>0</v>
      </c>
      <c r="V3233" s="5"/>
    </row>
    <row r="3234" spans="1:22">
      <c r="A3234" t="s">
        <v>12481</v>
      </c>
      <c r="B3234" t="s">
        <v>12482</v>
      </c>
      <c r="C3234" t="s">
        <v>45</v>
      </c>
      <c r="D3234" s="9" t="s">
        <v>12483</v>
      </c>
      <c r="E3234" s="8">
        <f>ecommerce_dataset_updated[[#This Row],[Price (Rs.)]]+0</f>
        <v>235.18</v>
      </c>
      <c r="F3234" s="6" t="s">
        <v>107</v>
      </c>
      <c r="G3234" s="7">
        <f>ecommerce_dataset_updated[[#This Row],[Discount (%)]]+0</f>
        <v>0</v>
      </c>
      <c r="H3234" s="6" t="s">
        <v>12483</v>
      </c>
      <c r="I3234" s="6">
        <f>ecommerce_dataset_updated[[#This Row],['[Price (Rs.)']]]*ecommerce_dataset_updated[[#This Row],['[Discount (%)']]]/100</f>
        <v>0</v>
      </c>
      <c r="J3234" s="6">
        <f>ecommerce_dataset_updated[[#This Row],[Final_Price(Rs.)]]+0</f>
        <v>235.18</v>
      </c>
      <c r="K3234" s="6">
        <f xml:space="preserve"> ecommerce_dataset_updated[[#This Row],['[Price (Rs.)']]]-ecommerce_dataset_updated[[#This Row],[Discount Amount _]]</f>
        <v>235.18</v>
      </c>
      <c r="L3234" t="s">
        <v>35</v>
      </c>
      <c r="M3234" t="s">
        <v>371</v>
      </c>
      <c r="N3234" s="4" t="s">
        <v>14056</v>
      </c>
      <c r="O3234" s="4" t="s">
        <v>14052</v>
      </c>
      <c r="P3234" s="4" t="s">
        <v>14079</v>
      </c>
      <c r="Q3234" s="5">
        <f>DATE(ecommerce_dataset_updated[[#This Row],[YYYY]],ecommerce_dataset_updated[[#This Row],[MM]],ecommerce_dataset_updated[[#This Row],[DD]])</f>
        <v>45319</v>
      </c>
      <c r="R3234" s="6" t="str">
        <f>TEXT(ecommerce_dataset_updated[[#This Row],['[Purchase_Date']]], "mmm")</f>
        <v>Jan</v>
      </c>
      <c r="S3234" s="6" t="str">
        <f>TEXT(ecommerce_dataset_updated[[#This Row],['[Purchase_Date']]], "ddd")</f>
        <v>Sun</v>
      </c>
      <c r="T3234" s="6">
        <f>ecommerce_dataset_updated[[#This Row],[Final_Price(Rs.) _]]-ecommerce_dataset_updated[[#This Row],['[Final_Price(Rs.)']]]</f>
        <v>0</v>
      </c>
      <c r="U3234" s="6" t="b">
        <f xml:space="preserve"> AND(ecommerce_dataset_updated[[#This Row],[Final_Price(Rs.) _]]=ecommerce_dataset_updated[[#This Row],['[Final_Price(Rs.)']]])</f>
        <v>1</v>
      </c>
      <c r="V3234" s="5"/>
    </row>
    <row r="3235" spans="1:22">
      <c r="A3235" t="s">
        <v>12484</v>
      </c>
      <c r="B3235" t="s">
        <v>12485</v>
      </c>
      <c r="C3235" t="s">
        <v>45</v>
      </c>
      <c r="D3235" s="9" t="s">
        <v>12486</v>
      </c>
      <c r="E3235" s="8">
        <f>ecommerce_dataset_updated[[#This Row],[Price (Rs.)]]+0</f>
        <v>477.68</v>
      </c>
      <c r="F3235" s="6" t="s">
        <v>154</v>
      </c>
      <c r="G3235" s="7">
        <f>ecommerce_dataset_updated[[#This Row],[Discount (%)]]+0</f>
        <v>30</v>
      </c>
      <c r="H3235" s="6" t="s">
        <v>12487</v>
      </c>
      <c r="I3235" s="6">
        <f>ecommerce_dataset_updated[[#This Row],['[Price (Rs.)']]]*ecommerce_dataset_updated[[#This Row],['[Discount (%)']]]/100</f>
        <v>143.304</v>
      </c>
      <c r="J3235" s="6">
        <f>ecommerce_dataset_updated[[#This Row],[Final_Price(Rs.)]]+0</f>
        <v>334.38</v>
      </c>
      <c r="K3235" s="6">
        <f xml:space="preserve"> ecommerce_dataset_updated[[#This Row],['[Price (Rs.)']]]-ecommerce_dataset_updated[[#This Row],[Discount Amount _]]</f>
        <v>334.37599999999998</v>
      </c>
      <c r="L3235" t="s">
        <v>35</v>
      </c>
      <c r="M3235" t="s">
        <v>234</v>
      </c>
      <c r="N3235" s="4" t="s">
        <v>14063</v>
      </c>
      <c r="O3235" s="4" t="s">
        <v>14059</v>
      </c>
      <c r="P3235" s="4" t="s">
        <v>14079</v>
      </c>
      <c r="Q3235" s="5">
        <f>DATE(ecommerce_dataset_updated[[#This Row],[YYYY]],ecommerce_dataset_updated[[#This Row],[MM]],ecommerce_dataset_updated[[#This Row],[DD]])</f>
        <v>45429</v>
      </c>
      <c r="R3235" s="6" t="str">
        <f>TEXT(ecommerce_dataset_updated[[#This Row],['[Purchase_Date']]], "mmm")</f>
        <v>May</v>
      </c>
      <c r="S3235" s="6" t="str">
        <f>TEXT(ecommerce_dataset_updated[[#This Row],['[Purchase_Date']]], "ddd")</f>
        <v>Fri</v>
      </c>
      <c r="T3235" s="6">
        <f>ecommerce_dataset_updated[[#This Row],[Final_Price(Rs.) _]]-ecommerce_dataset_updated[[#This Row],['[Final_Price(Rs.)']]]</f>
        <v>-4.0000000000190994E-3</v>
      </c>
      <c r="U3235" s="6" t="b">
        <f xml:space="preserve"> AND(ecommerce_dataset_updated[[#This Row],[Final_Price(Rs.) _]]=ecommerce_dataset_updated[[#This Row],['[Final_Price(Rs.)']]])</f>
        <v>0</v>
      </c>
      <c r="V3235" s="5"/>
    </row>
    <row r="3236" spans="1:22">
      <c r="A3236" t="s">
        <v>12488</v>
      </c>
      <c r="B3236" t="s">
        <v>12489</v>
      </c>
      <c r="C3236" t="s">
        <v>68</v>
      </c>
      <c r="D3236" s="9" t="s">
        <v>12490</v>
      </c>
      <c r="E3236" s="8">
        <f>ecommerce_dataset_updated[[#This Row],[Price (Rs.)]]+0</f>
        <v>159.94999999999999</v>
      </c>
      <c r="F3236" s="6" t="s">
        <v>154</v>
      </c>
      <c r="G3236" s="7">
        <f>ecommerce_dataset_updated[[#This Row],[Discount (%)]]+0</f>
        <v>30</v>
      </c>
      <c r="H3236" s="6" t="s">
        <v>12491</v>
      </c>
      <c r="I3236" s="6">
        <f>ecommerce_dataset_updated[[#This Row],['[Price (Rs.)']]]*ecommerce_dataset_updated[[#This Row],['[Discount (%)']]]/100</f>
        <v>47.984999999999999</v>
      </c>
      <c r="J3236" s="6">
        <f>ecommerce_dataset_updated[[#This Row],[Final_Price(Rs.)]]+0</f>
        <v>111.96</v>
      </c>
      <c r="K3236" s="6">
        <f xml:space="preserve"> ecommerce_dataset_updated[[#This Row],['[Price (Rs.)']]]-ecommerce_dataset_updated[[#This Row],[Discount Amount _]]</f>
        <v>111.96499999999999</v>
      </c>
      <c r="L3236" t="s">
        <v>14</v>
      </c>
      <c r="M3236" t="s">
        <v>103</v>
      </c>
      <c r="N3236" s="4" t="s">
        <v>14056</v>
      </c>
      <c r="O3236" s="4" t="s">
        <v>14053</v>
      </c>
      <c r="P3236" s="4" t="s">
        <v>14079</v>
      </c>
      <c r="Q3236" s="5">
        <f>DATE(ecommerce_dataset_updated[[#This Row],[YYYY]],ecommerce_dataset_updated[[#This Row],[MM]],ecommerce_dataset_updated[[#This Row],[DD]])</f>
        <v>45410</v>
      </c>
      <c r="R3236" s="6" t="str">
        <f>TEXT(ecommerce_dataset_updated[[#This Row],['[Purchase_Date']]], "mmm")</f>
        <v>Apr</v>
      </c>
      <c r="S3236" s="6" t="str">
        <f>TEXT(ecommerce_dataset_updated[[#This Row],['[Purchase_Date']]], "ddd")</f>
        <v>Sun</v>
      </c>
      <c r="T3236" s="6">
        <f>ecommerce_dataset_updated[[#This Row],[Final_Price(Rs.) _]]-ecommerce_dataset_updated[[#This Row],['[Final_Price(Rs.)']]]</f>
        <v>4.9999999999954525E-3</v>
      </c>
      <c r="U3236" s="6" t="b">
        <f xml:space="preserve"> AND(ecommerce_dataset_updated[[#This Row],[Final_Price(Rs.) _]]=ecommerce_dataset_updated[[#This Row],['[Final_Price(Rs.)']]])</f>
        <v>0</v>
      </c>
      <c r="V3236" s="5"/>
    </row>
    <row r="3237" spans="1:22">
      <c r="A3237" t="s">
        <v>12492</v>
      </c>
      <c r="B3237" t="s">
        <v>12493</v>
      </c>
      <c r="C3237" t="s">
        <v>32</v>
      </c>
      <c r="D3237" s="9" t="s">
        <v>12494</v>
      </c>
      <c r="E3237" s="8">
        <f>ecommerce_dataset_updated[[#This Row],[Price (Rs.)]]+0</f>
        <v>112.55</v>
      </c>
      <c r="F3237" s="6" t="s">
        <v>26</v>
      </c>
      <c r="G3237" s="7">
        <f>ecommerce_dataset_updated[[#This Row],[Discount (%)]]+0</f>
        <v>25</v>
      </c>
      <c r="H3237" s="6" t="s">
        <v>12495</v>
      </c>
      <c r="I3237" s="6">
        <f>ecommerce_dataset_updated[[#This Row],['[Price (Rs.)']]]*ecommerce_dataset_updated[[#This Row],['[Discount (%)']]]/100</f>
        <v>28.137499999999999</v>
      </c>
      <c r="J3237" s="6">
        <f>ecommerce_dataset_updated[[#This Row],[Final_Price(Rs.)]]+0</f>
        <v>84.41</v>
      </c>
      <c r="K3237" s="6">
        <f xml:space="preserve"> ecommerce_dataset_updated[[#This Row],['[Price (Rs.)']]]-ecommerce_dataset_updated[[#This Row],[Discount Amount _]]</f>
        <v>84.412499999999994</v>
      </c>
      <c r="L3237" t="s">
        <v>77</v>
      </c>
      <c r="M3237" t="s">
        <v>2683</v>
      </c>
      <c r="N3237" s="4" t="s">
        <v>14052</v>
      </c>
      <c r="O3237" s="4" t="s">
        <v>14049</v>
      </c>
      <c r="P3237" s="4" t="s">
        <v>14079</v>
      </c>
      <c r="Q3237" s="5">
        <f>DATE(ecommerce_dataset_updated[[#This Row],[YYYY]],ecommerce_dataset_updated[[#This Row],[MM]],ecommerce_dataset_updated[[#This Row],[DD]])</f>
        <v>45597</v>
      </c>
      <c r="R3237" s="6" t="str">
        <f>TEXT(ecommerce_dataset_updated[[#This Row],['[Purchase_Date']]], "mmm")</f>
        <v>Nov</v>
      </c>
      <c r="S3237" s="6" t="str">
        <f>TEXT(ecommerce_dataset_updated[[#This Row],['[Purchase_Date']]], "ddd")</f>
        <v>Fri</v>
      </c>
      <c r="T3237" s="6">
        <f>ecommerce_dataset_updated[[#This Row],[Final_Price(Rs.) _]]-ecommerce_dataset_updated[[#This Row],['[Final_Price(Rs.)']]]</f>
        <v>2.4999999999977263E-3</v>
      </c>
      <c r="U3237" s="6" t="b">
        <f xml:space="preserve"> AND(ecommerce_dataset_updated[[#This Row],[Final_Price(Rs.) _]]=ecommerce_dataset_updated[[#This Row],['[Final_Price(Rs.)']]])</f>
        <v>0</v>
      </c>
      <c r="V3237" s="5"/>
    </row>
    <row r="3238" spans="1:22">
      <c r="A3238" t="s">
        <v>12496</v>
      </c>
      <c r="B3238" t="s">
        <v>12497</v>
      </c>
      <c r="C3238" t="s">
        <v>68</v>
      </c>
      <c r="D3238" s="9" t="s">
        <v>12498</v>
      </c>
      <c r="E3238" s="8">
        <f>ecommerce_dataset_updated[[#This Row],[Price (Rs.)]]+0</f>
        <v>56.87</v>
      </c>
      <c r="F3238" s="6" t="s">
        <v>75</v>
      </c>
      <c r="G3238" s="7">
        <f>ecommerce_dataset_updated[[#This Row],[Discount (%)]]+0</f>
        <v>10</v>
      </c>
      <c r="H3238" s="6" t="s">
        <v>12499</v>
      </c>
      <c r="I3238" s="6">
        <f>ecommerce_dataset_updated[[#This Row],['[Price (Rs.)']]]*ecommerce_dataset_updated[[#This Row],['[Discount (%)']]]/100</f>
        <v>5.6869999999999994</v>
      </c>
      <c r="J3238" s="6">
        <f>ecommerce_dataset_updated[[#This Row],[Final_Price(Rs.)]]+0</f>
        <v>51.18</v>
      </c>
      <c r="K3238" s="6">
        <f xml:space="preserve"> ecommerce_dataset_updated[[#This Row],['[Price (Rs.)']]]-ecommerce_dataset_updated[[#This Row],[Discount Amount _]]</f>
        <v>51.183</v>
      </c>
      <c r="L3238" t="s">
        <v>28</v>
      </c>
      <c r="M3238" t="s">
        <v>230</v>
      </c>
      <c r="N3238" s="4" t="s">
        <v>26</v>
      </c>
      <c r="O3238" s="4" t="s">
        <v>14055</v>
      </c>
      <c r="P3238" s="4" t="s">
        <v>14079</v>
      </c>
      <c r="Q3238" s="5">
        <f>DATE(ecommerce_dataset_updated[[#This Row],[YYYY]],ecommerce_dataset_updated[[#This Row],[MM]],ecommerce_dataset_updated[[#This Row],[DD]])</f>
        <v>45529</v>
      </c>
      <c r="R3238" s="6" t="str">
        <f>TEXT(ecommerce_dataset_updated[[#This Row],['[Purchase_Date']]], "mmm")</f>
        <v>Aug</v>
      </c>
      <c r="S3238" s="6" t="str">
        <f>TEXT(ecommerce_dataset_updated[[#This Row],['[Purchase_Date']]], "ddd")</f>
        <v>Sun</v>
      </c>
      <c r="T3238" s="6">
        <f>ecommerce_dataset_updated[[#This Row],[Final_Price(Rs.) _]]-ecommerce_dataset_updated[[#This Row],['[Final_Price(Rs.)']]]</f>
        <v>3.0000000000001137E-3</v>
      </c>
      <c r="U3238" s="6" t="b">
        <f xml:space="preserve"> AND(ecommerce_dataset_updated[[#This Row],[Final_Price(Rs.) _]]=ecommerce_dataset_updated[[#This Row],['[Final_Price(Rs.)']]])</f>
        <v>0</v>
      </c>
      <c r="V3238" s="5"/>
    </row>
    <row r="3239" spans="1:22">
      <c r="A3239" t="s">
        <v>12500</v>
      </c>
      <c r="B3239" t="s">
        <v>12501</v>
      </c>
      <c r="C3239" t="s">
        <v>114</v>
      </c>
      <c r="D3239" s="9" t="s">
        <v>12502</v>
      </c>
      <c r="E3239" s="8">
        <f>ecommerce_dataset_updated[[#This Row],[Price (Rs.)]]+0</f>
        <v>142.61000000000001</v>
      </c>
      <c r="F3239" s="6" t="s">
        <v>75</v>
      </c>
      <c r="G3239" s="7">
        <f>ecommerce_dataset_updated[[#This Row],[Discount (%)]]+0</f>
        <v>10</v>
      </c>
      <c r="H3239" s="6" t="s">
        <v>12503</v>
      </c>
      <c r="I3239" s="6">
        <f>ecommerce_dataset_updated[[#This Row],['[Price (Rs.)']]]*ecommerce_dataset_updated[[#This Row],['[Discount (%)']]]/100</f>
        <v>14.261000000000001</v>
      </c>
      <c r="J3239" s="6">
        <f>ecommerce_dataset_updated[[#This Row],[Final_Price(Rs.)]]+0</f>
        <v>128.35</v>
      </c>
      <c r="K3239" s="6">
        <f xml:space="preserve"> ecommerce_dataset_updated[[#This Row],['[Price (Rs.)']]]-ecommerce_dataset_updated[[#This Row],[Discount Amount _]]</f>
        <v>128.34900000000002</v>
      </c>
      <c r="L3239" t="s">
        <v>77</v>
      </c>
      <c r="M3239" t="s">
        <v>5927</v>
      </c>
      <c r="N3239" s="4" t="s">
        <v>14062</v>
      </c>
      <c r="O3239" s="4" t="s">
        <v>14067</v>
      </c>
      <c r="P3239" s="4" t="s">
        <v>14079</v>
      </c>
      <c r="Q3239" s="5">
        <f>DATE(ecommerce_dataset_updated[[#This Row],[YYYY]],ecommerce_dataset_updated[[#This Row],[MM]],ecommerce_dataset_updated[[#This Row],[DD]])</f>
        <v>45479</v>
      </c>
      <c r="R3239" s="6" t="str">
        <f>TEXT(ecommerce_dataset_updated[[#This Row],['[Purchase_Date']]], "mmm")</f>
        <v>Jul</v>
      </c>
      <c r="S3239" s="6" t="str">
        <f>TEXT(ecommerce_dataset_updated[[#This Row],['[Purchase_Date']]], "ddd")</f>
        <v>Sat</v>
      </c>
      <c r="T3239" s="6">
        <f>ecommerce_dataset_updated[[#This Row],[Final_Price(Rs.) _]]-ecommerce_dataset_updated[[#This Row],['[Final_Price(Rs.)']]]</f>
        <v>-9.9999999997635314E-4</v>
      </c>
      <c r="U3239" s="6" t="b">
        <f xml:space="preserve"> AND(ecommerce_dataset_updated[[#This Row],[Final_Price(Rs.) _]]=ecommerce_dataset_updated[[#This Row],['[Final_Price(Rs.)']]])</f>
        <v>0</v>
      </c>
      <c r="V3239" s="5"/>
    </row>
    <row r="3240" spans="1:22">
      <c r="A3240" t="s">
        <v>12504</v>
      </c>
      <c r="B3240" t="s">
        <v>12505</v>
      </c>
      <c r="C3240" t="s">
        <v>18</v>
      </c>
      <c r="D3240" s="9" t="s">
        <v>12506</v>
      </c>
      <c r="E3240" s="8">
        <f>ecommerce_dataset_updated[[#This Row],[Price (Rs.)]]+0</f>
        <v>33.31</v>
      </c>
      <c r="F3240" s="6" t="s">
        <v>12</v>
      </c>
      <c r="G3240" s="7">
        <f>ecommerce_dataset_updated[[#This Row],[Discount (%)]]+0</f>
        <v>15</v>
      </c>
      <c r="H3240" s="6" t="s">
        <v>12507</v>
      </c>
      <c r="I3240" s="6">
        <f>ecommerce_dataset_updated[[#This Row],['[Price (Rs.)']]]*ecommerce_dataset_updated[[#This Row],['[Discount (%)']]]/100</f>
        <v>4.9965000000000002</v>
      </c>
      <c r="J3240" s="6">
        <f>ecommerce_dataset_updated[[#This Row],[Final_Price(Rs.)]]+0</f>
        <v>28.31</v>
      </c>
      <c r="K3240" s="6">
        <f xml:space="preserve"> ecommerce_dataset_updated[[#This Row],['[Price (Rs.)']]]-ecommerce_dataset_updated[[#This Row],[Discount Amount _]]</f>
        <v>28.313500000000001</v>
      </c>
      <c r="L3240" t="s">
        <v>28</v>
      </c>
      <c r="M3240" t="s">
        <v>2022</v>
      </c>
      <c r="N3240" s="4" t="s">
        <v>14060</v>
      </c>
      <c r="O3240" s="4" t="s">
        <v>14053</v>
      </c>
      <c r="P3240" s="4" t="s">
        <v>14079</v>
      </c>
      <c r="Q3240" s="5">
        <f>DATE(ecommerce_dataset_updated[[#This Row],[YYYY]],ecommerce_dataset_updated[[#This Row],[MM]],ecommerce_dataset_updated[[#This Row],[DD]])</f>
        <v>45408</v>
      </c>
      <c r="R3240" s="6" t="str">
        <f>TEXT(ecommerce_dataset_updated[[#This Row],['[Purchase_Date']]], "mmm")</f>
        <v>Apr</v>
      </c>
      <c r="S3240" s="6" t="str">
        <f>TEXT(ecommerce_dataset_updated[[#This Row],['[Purchase_Date']]], "ddd")</f>
        <v>Fri</v>
      </c>
      <c r="T3240" s="6">
        <f>ecommerce_dataset_updated[[#This Row],[Final_Price(Rs.) _]]-ecommerce_dataset_updated[[#This Row],['[Final_Price(Rs.)']]]</f>
        <v>3.5000000000025011E-3</v>
      </c>
      <c r="U3240" s="6" t="b">
        <f xml:space="preserve"> AND(ecommerce_dataset_updated[[#This Row],[Final_Price(Rs.) _]]=ecommerce_dataset_updated[[#This Row],['[Final_Price(Rs.)']]])</f>
        <v>0</v>
      </c>
      <c r="V3240" s="5"/>
    </row>
    <row r="3241" spans="1:22">
      <c r="A3241" t="s">
        <v>12508</v>
      </c>
      <c r="B3241" t="s">
        <v>12509</v>
      </c>
      <c r="C3241" t="s">
        <v>39</v>
      </c>
      <c r="D3241" s="9" t="s">
        <v>12510</v>
      </c>
      <c r="E3241" s="8">
        <f>ecommerce_dataset_updated[[#This Row],[Price (Rs.)]]+0</f>
        <v>177.17</v>
      </c>
      <c r="F3241" s="6" t="s">
        <v>26</v>
      </c>
      <c r="G3241" s="7">
        <f>ecommerce_dataset_updated[[#This Row],[Discount (%)]]+0</f>
        <v>25</v>
      </c>
      <c r="H3241" s="6" t="s">
        <v>12511</v>
      </c>
      <c r="I3241" s="6">
        <f>ecommerce_dataset_updated[[#This Row],['[Price (Rs.)']]]*ecommerce_dataset_updated[[#This Row],['[Discount (%)']]]/100</f>
        <v>44.292499999999997</v>
      </c>
      <c r="J3241" s="6">
        <f>ecommerce_dataset_updated[[#This Row],[Final_Price(Rs.)]]+0</f>
        <v>132.88</v>
      </c>
      <c r="K3241" s="6">
        <f xml:space="preserve"> ecommerce_dataset_updated[[#This Row],['[Price (Rs.)']]]-ecommerce_dataset_updated[[#This Row],[Discount Amount _]]</f>
        <v>132.8775</v>
      </c>
      <c r="L3241" t="s">
        <v>28</v>
      </c>
      <c r="M3241" t="s">
        <v>509</v>
      </c>
      <c r="N3241" s="4" t="s">
        <v>14067</v>
      </c>
      <c r="O3241" s="4" t="s">
        <v>14050</v>
      </c>
      <c r="P3241" s="4" t="s">
        <v>14079</v>
      </c>
      <c r="Q3241" s="5">
        <f>DATE(ecommerce_dataset_updated[[#This Row],[YYYY]],ecommerce_dataset_updated[[#This Row],[MM]],ecommerce_dataset_updated[[#This Row],[DD]])</f>
        <v>45542</v>
      </c>
      <c r="R3241" s="6" t="str">
        <f>TEXT(ecommerce_dataset_updated[[#This Row],['[Purchase_Date']]], "mmm")</f>
        <v>Sep</v>
      </c>
      <c r="S3241" s="6" t="str">
        <f>TEXT(ecommerce_dataset_updated[[#This Row],['[Purchase_Date']]], "ddd")</f>
        <v>Sat</v>
      </c>
      <c r="T3241" s="6">
        <f>ecommerce_dataset_updated[[#This Row],[Final_Price(Rs.) _]]-ecommerce_dataset_updated[[#This Row],['[Final_Price(Rs.)']]]</f>
        <v>-2.4999999999977263E-3</v>
      </c>
      <c r="U3241" s="6" t="b">
        <f xml:space="preserve"> AND(ecommerce_dataset_updated[[#This Row],[Final_Price(Rs.) _]]=ecommerce_dataset_updated[[#This Row],['[Final_Price(Rs.)']]])</f>
        <v>0</v>
      </c>
      <c r="V3241" s="5"/>
    </row>
    <row r="3242" spans="1:22">
      <c r="A3242" t="s">
        <v>12512</v>
      </c>
      <c r="B3242" t="s">
        <v>12513</v>
      </c>
      <c r="C3242" t="s">
        <v>68</v>
      </c>
      <c r="D3242" s="9" t="s">
        <v>12514</v>
      </c>
      <c r="E3242" s="8">
        <f>ecommerce_dataset_updated[[#This Row],[Price (Rs.)]]+0</f>
        <v>382.64</v>
      </c>
      <c r="F3242" s="6" t="s">
        <v>154</v>
      </c>
      <c r="G3242" s="7">
        <f>ecommerce_dataset_updated[[#This Row],[Discount (%)]]+0</f>
        <v>30</v>
      </c>
      <c r="H3242" s="6" t="s">
        <v>12515</v>
      </c>
      <c r="I3242" s="6">
        <f>ecommerce_dataset_updated[[#This Row],['[Price (Rs.)']]]*ecommerce_dataset_updated[[#This Row],['[Discount (%)']]]/100</f>
        <v>114.79199999999999</v>
      </c>
      <c r="J3242" s="6">
        <f>ecommerce_dataset_updated[[#This Row],[Final_Price(Rs.)]]+0</f>
        <v>267.85000000000002</v>
      </c>
      <c r="K3242" s="6">
        <f xml:space="preserve"> ecommerce_dataset_updated[[#This Row],['[Price (Rs.)']]]-ecommerce_dataset_updated[[#This Row],[Discount Amount _]]</f>
        <v>267.84800000000001</v>
      </c>
      <c r="L3242" t="s">
        <v>28</v>
      </c>
      <c r="M3242" t="s">
        <v>15</v>
      </c>
      <c r="N3242" s="4" t="s">
        <v>14048</v>
      </c>
      <c r="O3242" s="4" t="s">
        <v>14049</v>
      </c>
      <c r="P3242" s="4" t="s">
        <v>14079</v>
      </c>
      <c r="Q3242" s="5">
        <f>DATE(ecommerce_dataset_updated[[#This Row],[YYYY]],ecommerce_dataset_updated[[#This Row],[MM]],ecommerce_dataset_updated[[#This Row],[DD]])</f>
        <v>45608</v>
      </c>
      <c r="R3242" s="6" t="str">
        <f>TEXT(ecommerce_dataset_updated[[#This Row],['[Purchase_Date']]], "mmm")</f>
        <v>Nov</v>
      </c>
      <c r="S3242" s="6" t="str">
        <f>TEXT(ecommerce_dataset_updated[[#This Row],['[Purchase_Date']]], "ddd")</f>
        <v>Tue</v>
      </c>
      <c r="T3242" s="6">
        <f>ecommerce_dataset_updated[[#This Row],[Final_Price(Rs.) _]]-ecommerce_dataset_updated[[#This Row],['[Final_Price(Rs.)']]]</f>
        <v>-2.0000000000095497E-3</v>
      </c>
      <c r="U3242" s="6" t="b">
        <f xml:space="preserve"> AND(ecommerce_dataset_updated[[#This Row],[Final_Price(Rs.) _]]=ecommerce_dataset_updated[[#This Row],['[Final_Price(Rs.)']]])</f>
        <v>0</v>
      </c>
      <c r="V3242" s="5"/>
    </row>
    <row r="3243" spans="1:22">
      <c r="A3243" t="s">
        <v>12516</v>
      </c>
      <c r="B3243" t="s">
        <v>12517</v>
      </c>
      <c r="C3243" t="s">
        <v>18</v>
      </c>
      <c r="D3243" s="9" t="s">
        <v>12518</v>
      </c>
      <c r="E3243" s="8">
        <f>ecommerce_dataset_updated[[#This Row],[Price (Rs.)]]+0</f>
        <v>104.37</v>
      </c>
      <c r="F3243" s="6" t="s">
        <v>20</v>
      </c>
      <c r="G3243" s="7">
        <f>ecommerce_dataset_updated[[#This Row],[Discount (%)]]+0</f>
        <v>20</v>
      </c>
      <c r="H3243" s="6" t="s">
        <v>10588</v>
      </c>
      <c r="I3243" s="6">
        <f>ecommerce_dataset_updated[[#This Row],['[Price (Rs.)']]]*ecommerce_dataset_updated[[#This Row],['[Discount (%)']]]/100</f>
        <v>20.874000000000002</v>
      </c>
      <c r="J3243" s="6">
        <f>ecommerce_dataset_updated[[#This Row],[Final_Price(Rs.)]]+0</f>
        <v>83.5</v>
      </c>
      <c r="K3243" s="6">
        <f xml:space="preserve"> ecommerce_dataset_updated[[#This Row],['[Price (Rs.)']]]-ecommerce_dataset_updated[[#This Row],[Discount Amount _]]</f>
        <v>83.496000000000009</v>
      </c>
      <c r="L3243" t="s">
        <v>77</v>
      </c>
      <c r="M3243" t="s">
        <v>1005</v>
      </c>
      <c r="N3243" s="4" t="s">
        <v>14051</v>
      </c>
      <c r="O3243" s="4" t="s">
        <v>14049</v>
      </c>
      <c r="P3243" s="4" t="s">
        <v>14079</v>
      </c>
      <c r="Q3243" s="5">
        <f>DATE(ecommerce_dataset_updated[[#This Row],[YYYY]],ecommerce_dataset_updated[[#This Row],[MM]],ecommerce_dataset_updated[[#This Row],[DD]])</f>
        <v>45598</v>
      </c>
      <c r="R3243" s="6" t="str">
        <f>TEXT(ecommerce_dataset_updated[[#This Row],['[Purchase_Date']]], "mmm")</f>
        <v>Nov</v>
      </c>
      <c r="S3243" s="6" t="str">
        <f>TEXT(ecommerce_dataset_updated[[#This Row],['[Purchase_Date']]], "ddd")</f>
        <v>Sat</v>
      </c>
      <c r="T3243" s="6">
        <f>ecommerce_dataset_updated[[#This Row],[Final_Price(Rs.) _]]-ecommerce_dataset_updated[[#This Row],['[Final_Price(Rs.)']]]</f>
        <v>-3.9999999999906777E-3</v>
      </c>
      <c r="U3243" s="6" t="b">
        <f xml:space="preserve"> AND(ecommerce_dataset_updated[[#This Row],[Final_Price(Rs.) _]]=ecommerce_dataset_updated[[#This Row],['[Final_Price(Rs.)']]])</f>
        <v>0</v>
      </c>
      <c r="V3243" s="5"/>
    </row>
    <row r="3244" spans="1:22">
      <c r="A3244" t="s">
        <v>12519</v>
      </c>
      <c r="B3244" t="s">
        <v>12520</v>
      </c>
      <c r="C3244" t="s">
        <v>68</v>
      </c>
      <c r="D3244" s="9" t="s">
        <v>12521</v>
      </c>
      <c r="E3244" s="8">
        <f>ecommerce_dataset_updated[[#This Row],[Price (Rs.)]]+0</f>
        <v>329.03</v>
      </c>
      <c r="F3244" s="6" t="s">
        <v>26</v>
      </c>
      <c r="G3244" s="7">
        <f>ecommerce_dataset_updated[[#This Row],[Discount (%)]]+0</f>
        <v>25</v>
      </c>
      <c r="H3244" s="6" t="s">
        <v>12522</v>
      </c>
      <c r="I3244" s="6">
        <f>ecommerce_dataset_updated[[#This Row],['[Price (Rs.)']]]*ecommerce_dataset_updated[[#This Row],['[Discount (%)']]]/100</f>
        <v>82.257499999999993</v>
      </c>
      <c r="J3244" s="6">
        <f>ecommerce_dataset_updated[[#This Row],[Final_Price(Rs.)]]+0</f>
        <v>246.77</v>
      </c>
      <c r="K3244" s="6">
        <f xml:space="preserve"> ecommerce_dataset_updated[[#This Row],['[Price (Rs.)']]]-ecommerce_dataset_updated[[#This Row],[Discount Amount _]]</f>
        <v>246.77249999999998</v>
      </c>
      <c r="L3244" t="s">
        <v>14</v>
      </c>
      <c r="M3244" t="s">
        <v>469</v>
      </c>
      <c r="N3244" s="4" t="s">
        <v>14068</v>
      </c>
      <c r="O3244" s="4" t="s">
        <v>14052</v>
      </c>
      <c r="P3244" s="4" t="s">
        <v>14079</v>
      </c>
      <c r="Q3244" s="5">
        <f>DATE(ecommerce_dataset_updated[[#This Row],[YYYY]],ecommerce_dataset_updated[[#This Row],[MM]],ecommerce_dataset_updated[[#This Row],[DD]])</f>
        <v>45322</v>
      </c>
      <c r="R3244" s="6" t="str">
        <f>TEXT(ecommerce_dataset_updated[[#This Row],['[Purchase_Date']]], "mmm")</f>
        <v>Jan</v>
      </c>
      <c r="S3244" s="6" t="str">
        <f>TEXT(ecommerce_dataset_updated[[#This Row],['[Purchase_Date']]], "ddd")</f>
        <v>Wed</v>
      </c>
      <c r="T3244" s="6">
        <f>ecommerce_dataset_updated[[#This Row],[Final_Price(Rs.) _]]-ecommerce_dataset_updated[[#This Row],['[Final_Price(Rs.)']]]</f>
        <v>2.4999999999693046E-3</v>
      </c>
      <c r="U3244" s="6" t="b">
        <f xml:space="preserve"> AND(ecommerce_dataset_updated[[#This Row],[Final_Price(Rs.) _]]=ecommerce_dataset_updated[[#This Row],['[Final_Price(Rs.)']]])</f>
        <v>0</v>
      </c>
      <c r="V3244" s="5"/>
    </row>
    <row r="3245" spans="1:22">
      <c r="A3245" t="s">
        <v>12523</v>
      </c>
      <c r="B3245" t="s">
        <v>12524</v>
      </c>
      <c r="C3245" t="s">
        <v>114</v>
      </c>
      <c r="D3245" s="9" t="s">
        <v>12525</v>
      </c>
      <c r="E3245" s="8">
        <f>ecommerce_dataset_updated[[#This Row],[Price (Rs.)]]+0</f>
        <v>272.05</v>
      </c>
      <c r="F3245" s="6" t="s">
        <v>12</v>
      </c>
      <c r="G3245" s="7">
        <f>ecommerce_dataset_updated[[#This Row],[Discount (%)]]+0</f>
        <v>15</v>
      </c>
      <c r="H3245" s="6" t="s">
        <v>12526</v>
      </c>
      <c r="I3245" s="6">
        <f>ecommerce_dataset_updated[[#This Row],['[Price (Rs.)']]]*ecommerce_dataset_updated[[#This Row],['[Discount (%)']]]/100</f>
        <v>40.807499999999997</v>
      </c>
      <c r="J3245" s="6">
        <f>ecommerce_dataset_updated[[#This Row],[Final_Price(Rs.)]]+0</f>
        <v>231.24</v>
      </c>
      <c r="K3245" s="6">
        <f xml:space="preserve"> ecommerce_dataset_updated[[#This Row],['[Price (Rs.)']]]-ecommerce_dataset_updated[[#This Row],[Discount Amount _]]</f>
        <v>231.24250000000001</v>
      </c>
      <c r="L3245" t="s">
        <v>35</v>
      </c>
      <c r="M3245" t="s">
        <v>2907</v>
      </c>
      <c r="N3245" s="4" t="s">
        <v>14052</v>
      </c>
      <c r="O3245" s="4" t="s">
        <v>75</v>
      </c>
      <c r="P3245" s="4" t="s">
        <v>14079</v>
      </c>
      <c r="Q3245" s="5">
        <f>DATE(ecommerce_dataset_updated[[#This Row],[YYYY]],ecommerce_dataset_updated[[#This Row],[MM]],ecommerce_dataset_updated[[#This Row],[DD]])</f>
        <v>45566</v>
      </c>
      <c r="R3245" s="6" t="str">
        <f>TEXT(ecommerce_dataset_updated[[#This Row],['[Purchase_Date']]], "mmm")</f>
        <v>Oct</v>
      </c>
      <c r="S3245" s="6" t="str">
        <f>TEXT(ecommerce_dataset_updated[[#This Row],['[Purchase_Date']]], "ddd")</f>
        <v>Tue</v>
      </c>
      <c r="T3245" s="6">
        <f>ecommerce_dataset_updated[[#This Row],[Final_Price(Rs.) _]]-ecommerce_dataset_updated[[#This Row],['[Final_Price(Rs.)']]]</f>
        <v>2.4999999999977263E-3</v>
      </c>
      <c r="U3245" s="6" t="b">
        <f xml:space="preserve"> AND(ecommerce_dataset_updated[[#This Row],[Final_Price(Rs.) _]]=ecommerce_dataset_updated[[#This Row],['[Final_Price(Rs.)']]])</f>
        <v>0</v>
      </c>
      <c r="V3245" s="5"/>
    </row>
    <row r="3246" spans="1:22">
      <c r="A3246" t="s">
        <v>12527</v>
      </c>
      <c r="B3246" t="s">
        <v>12528</v>
      </c>
      <c r="C3246" t="s">
        <v>32</v>
      </c>
      <c r="D3246" s="9" t="s">
        <v>12529</v>
      </c>
      <c r="E3246" s="8">
        <f>ecommerce_dataset_updated[[#This Row],[Price (Rs.)]]+0</f>
        <v>192.95</v>
      </c>
      <c r="F3246" s="6" t="s">
        <v>53</v>
      </c>
      <c r="G3246" s="7">
        <f>ecommerce_dataset_updated[[#This Row],[Discount (%)]]+0</f>
        <v>5</v>
      </c>
      <c r="H3246" s="6" t="s">
        <v>12530</v>
      </c>
      <c r="I3246" s="6">
        <f>ecommerce_dataset_updated[[#This Row],['[Price (Rs.)']]]*ecommerce_dataset_updated[[#This Row],['[Discount (%)']]]/100</f>
        <v>9.6475000000000009</v>
      </c>
      <c r="J3246" s="6">
        <f>ecommerce_dataset_updated[[#This Row],[Final_Price(Rs.)]]+0</f>
        <v>183.3</v>
      </c>
      <c r="K3246" s="6">
        <f xml:space="preserve"> ecommerce_dataset_updated[[#This Row],['[Price (Rs.)']]]-ecommerce_dataset_updated[[#This Row],[Discount Amount _]]</f>
        <v>183.30249999999998</v>
      </c>
      <c r="L3246" t="s">
        <v>120</v>
      </c>
      <c r="M3246" t="s">
        <v>1949</v>
      </c>
      <c r="N3246" s="4" t="s">
        <v>20</v>
      </c>
      <c r="O3246" s="4" t="s">
        <v>14055</v>
      </c>
      <c r="P3246" s="4" t="s">
        <v>14079</v>
      </c>
      <c r="Q3246" s="5">
        <f>DATE(ecommerce_dataset_updated[[#This Row],[YYYY]],ecommerce_dataset_updated[[#This Row],[MM]],ecommerce_dataset_updated[[#This Row],[DD]])</f>
        <v>45524</v>
      </c>
      <c r="R3246" s="6" t="str">
        <f>TEXT(ecommerce_dataset_updated[[#This Row],['[Purchase_Date']]], "mmm")</f>
        <v>Aug</v>
      </c>
      <c r="S3246" s="6" t="str">
        <f>TEXT(ecommerce_dataset_updated[[#This Row],['[Purchase_Date']]], "ddd")</f>
        <v>Tue</v>
      </c>
      <c r="T3246" s="6">
        <f>ecommerce_dataset_updated[[#This Row],[Final_Price(Rs.) _]]-ecommerce_dataset_updated[[#This Row],['[Final_Price(Rs.)']]]</f>
        <v>2.4999999999693046E-3</v>
      </c>
      <c r="U3246" s="6" t="b">
        <f xml:space="preserve"> AND(ecommerce_dataset_updated[[#This Row],[Final_Price(Rs.) _]]=ecommerce_dataset_updated[[#This Row],['[Final_Price(Rs.)']]])</f>
        <v>0</v>
      </c>
      <c r="V3246" s="5"/>
    </row>
    <row r="3247" spans="1:22">
      <c r="A3247" t="s">
        <v>12531</v>
      </c>
      <c r="B3247" t="s">
        <v>12532</v>
      </c>
      <c r="C3247" t="s">
        <v>68</v>
      </c>
      <c r="D3247" s="9" t="s">
        <v>12533</v>
      </c>
      <c r="E3247" s="8">
        <f>ecommerce_dataset_updated[[#This Row],[Price (Rs.)]]+0</f>
        <v>128.74</v>
      </c>
      <c r="F3247" s="6" t="s">
        <v>47</v>
      </c>
      <c r="G3247" s="7">
        <f>ecommerce_dataset_updated[[#This Row],[Discount (%)]]+0</f>
        <v>50</v>
      </c>
      <c r="H3247" s="6" t="s">
        <v>12534</v>
      </c>
      <c r="I3247" s="6">
        <f>ecommerce_dataset_updated[[#This Row],['[Price (Rs.)']]]*ecommerce_dataset_updated[[#This Row],['[Discount (%)']]]/100</f>
        <v>64.37</v>
      </c>
      <c r="J3247" s="6">
        <f>ecommerce_dataset_updated[[#This Row],[Final_Price(Rs.)]]+0</f>
        <v>64.37</v>
      </c>
      <c r="K3247" s="6">
        <f xml:space="preserve"> ecommerce_dataset_updated[[#This Row],['[Price (Rs.)']]]-ecommerce_dataset_updated[[#This Row],[Discount Amount _]]</f>
        <v>64.37</v>
      </c>
      <c r="L3247" t="s">
        <v>77</v>
      </c>
      <c r="M3247" t="s">
        <v>1229</v>
      </c>
      <c r="N3247" s="4" t="s">
        <v>14066</v>
      </c>
      <c r="O3247" s="4" t="s">
        <v>14050</v>
      </c>
      <c r="P3247" s="4" t="s">
        <v>14079</v>
      </c>
      <c r="Q3247" s="5">
        <f>DATE(ecommerce_dataset_updated[[#This Row],[YYYY]],ecommerce_dataset_updated[[#This Row],[MM]],ecommerce_dataset_updated[[#This Row],[DD]])</f>
        <v>45554</v>
      </c>
      <c r="R3247" s="6" t="str">
        <f>TEXT(ecommerce_dataset_updated[[#This Row],['[Purchase_Date']]], "mmm")</f>
        <v>Sep</v>
      </c>
      <c r="S3247" s="6" t="str">
        <f>TEXT(ecommerce_dataset_updated[[#This Row],['[Purchase_Date']]], "ddd")</f>
        <v>Thu</v>
      </c>
      <c r="T3247" s="6">
        <f>ecommerce_dataset_updated[[#This Row],[Final_Price(Rs.) _]]-ecommerce_dataset_updated[[#This Row],['[Final_Price(Rs.)']]]</f>
        <v>0</v>
      </c>
      <c r="U3247" s="6" t="b">
        <f xml:space="preserve"> AND(ecommerce_dataset_updated[[#This Row],[Final_Price(Rs.) _]]=ecommerce_dataset_updated[[#This Row],['[Final_Price(Rs.)']]])</f>
        <v>1</v>
      </c>
      <c r="V3247" s="5"/>
    </row>
    <row r="3248" spans="1:22">
      <c r="A3248" t="s">
        <v>12535</v>
      </c>
      <c r="B3248" t="s">
        <v>12536</v>
      </c>
      <c r="C3248" t="s">
        <v>114</v>
      </c>
      <c r="D3248" s="9" t="s">
        <v>12537</v>
      </c>
      <c r="E3248" s="8">
        <f>ecommerce_dataset_updated[[#This Row],[Price (Rs.)]]+0</f>
        <v>361.85</v>
      </c>
      <c r="F3248" s="6" t="s">
        <v>26</v>
      </c>
      <c r="G3248" s="7">
        <f>ecommerce_dataset_updated[[#This Row],[Discount (%)]]+0</f>
        <v>25</v>
      </c>
      <c r="H3248" s="6" t="s">
        <v>12538</v>
      </c>
      <c r="I3248" s="6">
        <f>ecommerce_dataset_updated[[#This Row],['[Price (Rs.)']]]*ecommerce_dataset_updated[[#This Row],['[Discount (%)']]]/100</f>
        <v>90.462500000000006</v>
      </c>
      <c r="J3248" s="6">
        <f>ecommerce_dataset_updated[[#This Row],[Final_Price(Rs.)]]+0</f>
        <v>271.39</v>
      </c>
      <c r="K3248" s="6">
        <f xml:space="preserve"> ecommerce_dataset_updated[[#This Row],['[Price (Rs.)']]]-ecommerce_dataset_updated[[#This Row],[Discount Amount _]]</f>
        <v>271.38750000000005</v>
      </c>
      <c r="L3248" t="s">
        <v>35</v>
      </c>
      <c r="M3248" t="s">
        <v>858</v>
      </c>
      <c r="N3248" s="4" t="s">
        <v>14059</v>
      </c>
      <c r="O3248" s="4" t="s">
        <v>14051</v>
      </c>
      <c r="P3248" s="4" t="s">
        <v>14079</v>
      </c>
      <c r="Q3248" s="5">
        <f>DATE(ecommerce_dataset_updated[[#This Row],[YYYY]],ecommerce_dataset_updated[[#This Row],[MM]],ecommerce_dataset_updated[[#This Row],[DD]])</f>
        <v>45327</v>
      </c>
      <c r="R3248" s="6" t="str">
        <f>TEXT(ecommerce_dataset_updated[[#This Row],['[Purchase_Date']]], "mmm")</f>
        <v>Feb</v>
      </c>
      <c r="S3248" s="6" t="str">
        <f>TEXT(ecommerce_dataset_updated[[#This Row],['[Purchase_Date']]], "ddd")</f>
        <v>Mon</v>
      </c>
      <c r="T3248" s="6">
        <f>ecommerce_dataset_updated[[#This Row],[Final_Price(Rs.) _]]-ecommerce_dataset_updated[[#This Row],['[Final_Price(Rs.)']]]</f>
        <v>-2.4999999999408828E-3</v>
      </c>
      <c r="U3248" s="6" t="b">
        <f xml:space="preserve"> AND(ecommerce_dataset_updated[[#This Row],[Final_Price(Rs.) _]]=ecommerce_dataset_updated[[#This Row],['[Final_Price(Rs.)']]])</f>
        <v>0</v>
      </c>
      <c r="V3248" s="5"/>
    </row>
    <row r="3249" spans="1:22">
      <c r="A3249" t="s">
        <v>12539</v>
      </c>
      <c r="B3249" t="s">
        <v>12540</v>
      </c>
      <c r="C3249" t="s">
        <v>32</v>
      </c>
      <c r="D3249" s="9" t="s">
        <v>12541</v>
      </c>
      <c r="E3249" s="8">
        <f>ecommerce_dataset_updated[[#This Row],[Price (Rs.)]]+0</f>
        <v>197.88</v>
      </c>
      <c r="F3249" s="6" t="s">
        <v>75</v>
      </c>
      <c r="G3249" s="7">
        <f>ecommerce_dataset_updated[[#This Row],[Discount (%)]]+0</f>
        <v>10</v>
      </c>
      <c r="H3249" s="6" t="s">
        <v>12542</v>
      </c>
      <c r="I3249" s="6">
        <f>ecommerce_dataset_updated[[#This Row],['[Price (Rs.)']]]*ecommerce_dataset_updated[[#This Row],['[Discount (%)']]]/100</f>
        <v>19.788</v>
      </c>
      <c r="J3249" s="6">
        <f>ecommerce_dataset_updated[[#This Row],[Final_Price(Rs.)]]+0</f>
        <v>178.09</v>
      </c>
      <c r="K3249" s="6">
        <f xml:space="preserve"> ecommerce_dataset_updated[[#This Row],['[Price (Rs.)']]]-ecommerce_dataset_updated[[#This Row],[Discount Amount _]]</f>
        <v>178.09199999999998</v>
      </c>
      <c r="L3249" t="s">
        <v>120</v>
      </c>
      <c r="M3249" t="s">
        <v>210</v>
      </c>
      <c r="N3249" s="4" t="s">
        <v>14061</v>
      </c>
      <c r="O3249" s="4" t="s">
        <v>14053</v>
      </c>
      <c r="P3249" s="4" t="s">
        <v>14079</v>
      </c>
      <c r="Q3249" s="5">
        <f>DATE(ecommerce_dataset_updated[[#This Row],[YYYY]],ecommerce_dataset_updated[[#This Row],[MM]],ecommerce_dataset_updated[[#This Row],[DD]])</f>
        <v>45403</v>
      </c>
      <c r="R3249" s="6" t="str">
        <f>TEXT(ecommerce_dataset_updated[[#This Row],['[Purchase_Date']]], "mmm")</f>
        <v>Apr</v>
      </c>
      <c r="S3249" s="6" t="str">
        <f>TEXT(ecommerce_dataset_updated[[#This Row],['[Purchase_Date']]], "ddd")</f>
        <v>Sun</v>
      </c>
      <c r="T3249" s="6">
        <f>ecommerce_dataset_updated[[#This Row],[Final_Price(Rs.) _]]-ecommerce_dataset_updated[[#This Row],['[Final_Price(Rs.)']]]</f>
        <v>1.999999999981128E-3</v>
      </c>
      <c r="U3249" s="6" t="b">
        <f xml:space="preserve"> AND(ecommerce_dataset_updated[[#This Row],[Final_Price(Rs.) _]]=ecommerce_dataset_updated[[#This Row],['[Final_Price(Rs.)']]])</f>
        <v>0</v>
      </c>
      <c r="V3249" s="5"/>
    </row>
    <row r="3250" spans="1:22">
      <c r="A3250" t="s">
        <v>12543</v>
      </c>
      <c r="B3250" t="s">
        <v>12544</v>
      </c>
      <c r="C3250" t="s">
        <v>18</v>
      </c>
      <c r="D3250" s="9" t="s">
        <v>2346</v>
      </c>
      <c r="E3250" s="8">
        <f>ecommerce_dataset_updated[[#This Row],[Price (Rs.)]]+0</f>
        <v>122.79</v>
      </c>
      <c r="F3250" s="6" t="s">
        <v>12</v>
      </c>
      <c r="G3250" s="7">
        <f>ecommerce_dataset_updated[[#This Row],[Discount (%)]]+0</f>
        <v>15</v>
      </c>
      <c r="H3250" s="6" t="s">
        <v>12518</v>
      </c>
      <c r="I3250" s="6">
        <f>ecommerce_dataset_updated[[#This Row],['[Price (Rs.)']]]*ecommerce_dataset_updated[[#This Row],['[Discount (%)']]]/100</f>
        <v>18.418500000000002</v>
      </c>
      <c r="J3250" s="6">
        <f>ecommerce_dataset_updated[[#This Row],[Final_Price(Rs.)]]+0</f>
        <v>104.37</v>
      </c>
      <c r="K3250" s="6">
        <f xml:space="preserve"> ecommerce_dataset_updated[[#This Row],['[Price (Rs.)']]]-ecommerce_dataset_updated[[#This Row],[Discount Amount _]]</f>
        <v>104.3715</v>
      </c>
      <c r="L3250" t="s">
        <v>35</v>
      </c>
      <c r="M3250" t="s">
        <v>4942</v>
      </c>
      <c r="N3250" s="4" t="s">
        <v>26</v>
      </c>
      <c r="O3250" s="4" t="s">
        <v>14052</v>
      </c>
      <c r="P3250" s="4" t="s">
        <v>14079</v>
      </c>
      <c r="Q3250" s="5">
        <f>DATE(ecommerce_dataset_updated[[#This Row],[YYYY]],ecommerce_dataset_updated[[#This Row],[MM]],ecommerce_dataset_updated[[#This Row],[DD]])</f>
        <v>45316</v>
      </c>
      <c r="R3250" s="6" t="str">
        <f>TEXT(ecommerce_dataset_updated[[#This Row],['[Purchase_Date']]], "mmm")</f>
        <v>Jan</v>
      </c>
      <c r="S3250" s="6" t="str">
        <f>TEXT(ecommerce_dataset_updated[[#This Row],['[Purchase_Date']]], "ddd")</f>
        <v>Thu</v>
      </c>
      <c r="T3250" s="6">
        <f>ecommerce_dataset_updated[[#This Row],[Final_Price(Rs.) _]]-ecommerce_dataset_updated[[#This Row],['[Final_Price(Rs.)']]]</f>
        <v>1.4999999999929514E-3</v>
      </c>
      <c r="U3250" s="6" t="b">
        <f xml:space="preserve"> AND(ecommerce_dataset_updated[[#This Row],[Final_Price(Rs.) _]]=ecommerce_dataset_updated[[#This Row],['[Final_Price(Rs.)']]])</f>
        <v>0</v>
      </c>
      <c r="V3250" s="5"/>
    </row>
    <row r="3251" spans="1:22">
      <c r="A3251" t="s">
        <v>12545</v>
      </c>
      <c r="B3251" t="s">
        <v>12546</v>
      </c>
      <c r="C3251" t="s">
        <v>68</v>
      </c>
      <c r="D3251" s="9" t="s">
        <v>12547</v>
      </c>
      <c r="E3251" s="8">
        <f>ecommerce_dataset_updated[[#This Row],[Price (Rs.)]]+0</f>
        <v>290.14</v>
      </c>
      <c r="F3251" s="6" t="s">
        <v>12</v>
      </c>
      <c r="G3251" s="7">
        <f>ecommerce_dataset_updated[[#This Row],[Discount (%)]]+0</f>
        <v>15</v>
      </c>
      <c r="H3251" s="6" t="s">
        <v>3246</v>
      </c>
      <c r="I3251" s="6">
        <f>ecommerce_dataset_updated[[#This Row],['[Price (Rs.)']]]*ecommerce_dataset_updated[[#This Row],['[Discount (%)']]]/100</f>
        <v>43.520999999999994</v>
      </c>
      <c r="J3251" s="6">
        <f>ecommerce_dataset_updated[[#This Row],[Final_Price(Rs.)]]+0</f>
        <v>246.62</v>
      </c>
      <c r="K3251" s="6">
        <f xml:space="preserve"> ecommerce_dataset_updated[[#This Row],['[Price (Rs.)']]]-ecommerce_dataset_updated[[#This Row],[Discount Amount _]]</f>
        <v>246.619</v>
      </c>
      <c r="L3251" t="s">
        <v>28</v>
      </c>
      <c r="M3251" t="s">
        <v>4027</v>
      </c>
      <c r="N3251" s="4" t="s">
        <v>14064</v>
      </c>
      <c r="O3251" s="4" t="s">
        <v>14053</v>
      </c>
      <c r="P3251" s="4" t="s">
        <v>14079</v>
      </c>
      <c r="Q3251" s="5">
        <f>DATE(ecommerce_dataset_updated[[#This Row],[YYYY]],ecommerce_dataset_updated[[#This Row],[MM]],ecommerce_dataset_updated[[#This Row],[DD]])</f>
        <v>45395</v>
      </c>
      <c r="R3251" s="6" t="str">
        <f>TEXT(ecommerce_dataset_updated[[#This Row],['[Purchase_Date']]], "mmm")</f>
        <v>Apr</v>
      </c>
      <c r="S3251" s="6" t="str">
        <f>TEXT(ecommerce_dataset_updated[[#This Row],['[Purchase_Date']]], "ddd")</f>
        <v>Sat</v>
      </c>
      <c r="T3251" s="6">
        <f>ecommerce_dataset_updated[[#This Row],[Final_Price(Rs.) _]]-ecommerce_dataset_updated[[#This Row],['[Final_Price(Rs.)']]]</f>
        <v>-1.0000000000047748E-3</v>
      </c>
      <c r="U3251" s="6" t="b">
        <f xml:space="preserve"> AND(ecommerce_dataset_updated[[#This Row],[Final_Price(Rs.) _]]=ecommerce_dataset_updated[[#This Row],['[Final_Price(Rs.)']]])</f>
        <v>0</v>
      </c>
      <c r="V3251" s="5"/>
    </row>
    <row r="3252" spans="1:22">
      <c r="A3252" t="s">
        <v>12548</v>
      </c>
      <c r="B3252" t="s">
        <v>12549</v>
      </c>
      <c r="C3252" t="s">
        <v>114</v>
      </c>
      <c r="D3252" s="9" t="s">
        <v>12550</v>
      </c>
      <c r="E3252" s="8">
        <f>ecommerce_dataset_updated[[#This Row],[Price (Rs.)]]+0</f>
        <v>227.45</v>
      </c>
      <c r="F3252" s="6" t="s">
        <v>20</v>
      </c>
      <c r="G3252" s="7">
        <f>ecommerce_dataset_updated[[#This Row],[Discount (%)]]+0</f>
        <v>20</v>
      </c>
      <c r="H3252" s="6" t="s">
        <v>12551</v>
      </c>
      <c r="I3252" s="6">
        <f>ecommerce_dataset_updated[[#This Row],['[Price (Rs.)']]]*ecommerce_dataset_updated[[#This Row],['[Discount (%)']]]/100</f>
        <v>45.49</v>
      </c>
      <c r="J3252" s="6">
        <f>ecommerce_dataset_updated[[#This Row],[Final_Price(Rs.)]]+0</f>
        <v>181.96</v>
      </c>
      <c r="K3252" s="6">
        <f xml:space="preserve"> ecommerce_dataset_updated[[#This Row],['[Price (Rs.)']]]-ecommerce_dataset_updated[[#This Row],[Discount Amount _]]</f>
        <v>181.95999999999998</v>
      </c>
      <c r="L3252" t="s">
        <v>14</v>
      </c>
      <c r="M3252" t="s">
        <v>1177</v>
      </c>
      <c r="N3252" s="4" t="s">
        <v>14066</v>
      </c>
      <c r="O3252" s="4" t="s">
        <v>14059</v>
      </c>
      <c r="P3252" s="4" t="s">
        <v>14079</v>
      </c>
      <c r="Q3252" s="5">
        <f>DATE(ecommerce_dataset_updated[[#This Row],[YYYY]],ecommerce_dataset_updated[[#This Row],[MM]],ecommerce_dataset_updated[[#This Row],[DD]])</f>
        <v>45431</v>
      </c>
      <c r="R3252" s="6" t="str">
        <f>TEXT(ecommerce_dataset_updated[[#This Row],['[Purchase_Date']]], "mmm")</f>
        <v>May</v>
      </c>
      <c r="S3252" s="6" t="str">
        <f>TEXT(ecommerce_dataset_updated[[#This Row],['[Purchase_Date']]], "ddd")</f>
        <v>Sun</v>
      </c>
      <c r="T3252" s="6">
        <f>ecommerce_dataset_updated[[#This Row],[Final_Price(Rs.) _]]-ecommerce_dataset_updated[[#This Row],['[Final_Price(Rs.)']]]</f>
        <v>0</v>
      </c>
      <c r="U3252" s="6" t="b">
        <f xml:space="preserve"> AND(ecommerce_dataset_updated[[#This Row],[Final_Price(Rs.) _]]=ecommerce_dataset_updated[[#This Row],['[Final_Price(Rs.)']]])</f>
        <v>1</v>
      </c>
      <c r="V3252" s="5"/>
    </row>
    <row r="3253" spans="1:22">
      <c r="A3253" t="s">
        <v>12552</v>
      </c>
      <c r="B3253" t="s">
        <v>12553</v>
      </c>
      <c r="C3253" t="s">
        <v>45</v>
      </c>
      <c r="D3253" s="9" t="s">
        <v>12554</v>
      </c>
      <c r="E3253" s="8">
        <f>ecommerce_dataset_updated[[#This Row],[Price (Rs.)]]+0</f>
        <v>318.95999999999998</v>
      </c>
      <c r="F3253" s="6" t="s">
        <v>154</v>
      </c>
      <c r="G3253" s="7">
        <f>ecommerce_dataset_updated[[#This Row],[Discount (%)]]+0</f>
        <v>30</v>
      </c>
      <c r="H3253" s="6" t="s">
        <v>12555</v>
      </c>
      <c r="I3253" s="6">
        <f>ecommerce_dataset_updated[[#This Row],['[Price (Rs.)']]]*ecommerce_dataset_updated[[#This Row],['[Discount (%)']]]/100</f>
        <v>95.687999999999988</v>
      </c>
      <c r="J3253" s="6">
        <f>ecommerce_dataset_updated[[#This Row],[Final_Price(Rs.)]]+0</f>
        <v>223.27</v>
      </c>
      <c r="K3253" s="6">
        <f xml:space="preserve"> ecommerce_dataset_updated[[#This Row],['[Price (Rs.)']]]-ecommerce_dataset_updated[[#This Row],[Discount Amount _]]</f>
        <v>223.27199999999999</v>
      </c>
      <c r="L3253" t="s">
        <v>120</v>
      </c>
      <c r="M3253" t="s">
        <v>3329</v>
      </c>
      <c r="N3253" s="4" t="s">
        <v>12</v>
      </c>
      <c r="O3253" s="4" t="s">
        <v>14051</v>
      </c>
      <c r="P3253" s="4" t="s">
        <v>14079</v>
      </c>
      <c r="Q3253" s="5">
        <f>DATE(ecommerce_dataset_updated[[#This Row],[YYYY]],ecommerce_dataset_updated[[#This Row],[MM]],ecommerce_dataset_updated[[#This Row],[DD]])</f>
        <v>45337</v>
      </c>
      <c r="R3253" s="6" t="str">
        <f>TEXT(ecommerce_dataset_updated[[#This Row],['[Purchase_Date']]], "mmm")</f>
        <v>Feb</v>
      </c>
      <c r="S3253" s="6" t="str">
        <f>TEXT(ecommerce_dataset_updated[[#This Row],['[Purchase_Date']]], "ddd")</f>
        <v>Thu</v>
      </c>
      <c r="T3253" s="6">
        <f>ecommerce_dataset_updated[[#This Row],[Final_Price(Rs.) _]]-ecommerce_dataset_updated[[#This Row],['[Final_Price(Rs.)']]]</f>
        <v>1.999999999981128E-3</v>
      </c>
      <c r="U3253" s="6" t="b">
        <f xml:space="preserve"> AND(ecommerce_dataset_updated[[#This Row],[Final_Price(Rs.) _]]=ecommerce_dataset_updated[[#This Row],['[Final_Price(Rs.)']]])</f>
        <v>0</v>
      </c>
      <c r="V3253" s="5"/>
    </row>
    <row r="3254" spans="1:22">
      <c r="A3254" t="s">
        <v>12556</v>
      </c>
      <c r="B3254" t="s">
        <v>12557</v>
      </c>
      <c r="C3254" t="s">
        <v>39</v>
      </c>
      <c r="D3254" s="9" t="s">
        <v>12558</v>
      </c>
      <c r="E3254" s="8">
        <f>ecommerce_dataset_updated[[#This Row],[Price (Rs.)]]+0</f>
        <v>160.41</v>
      </c>
      <c r="F3254" s="6" t="s">
        <v>47</v>
      </c>
      <c r="G3254" s="7">
        <f>ecommerce_dataset_updated[[#This Row],[Discount (%)]]+0</f>
        <v>50</v>
      </c>
      <c r="H3254" s="6" t="s">
        <v>12559</v>
      </c>
      <c r="I3254" s="6">
        <f>ecommerce_dataset_updated[[#This Row],['[Price (Rs.)']]]*ecommerce_dataset_updated[[#This Row],['[Discount (%)']]]/100</f>
        <v>80.204999999999998</v>
      </c>
      <c r="J3254" s="6">
        <f>ecommerce_dataset_updated[[#This Row],[Final_Price(Rs.)]]+0</f>
        <v>80.2</v>
      </c>
      <c r="K3254" s="6">
        <f xml:space="preserve"> ecommerce_dataset_updated[[#This Row],['[Price (Rs.)']]]-ecommerce_dataset_updated[[#This Row],[Discount Amount _]]</f>
        <v>80.204999999999998</v>
      </c>
      <c r="L3254" t="s">
        <v>14</v>
      </c>
      <c r="M3254" t="s">
        <v>1373</v>
      </c>
      <c r="N3254" s="4" t="s">
        <v>14071</v>
      </c>
      <c r="O3254" s="4" t="s">
        <v>14055</v>
      </c>
      <c r="P3254" s="4" t="s">
        <v>14079</v>
      </c>
      <c r="Q3254" s="5">
        <f>DATE(ecommerce_dataset_updated[[#This Row],[YYYY]],ecommerce_dataset_updated[[#This Row],[MM]],ecommerce_dataset_updated[[#This Row],[DD]])</f>
        <v>45528</v>
      </c>
      <c r="R3254" s="6" t="str">
        <f>TEXT(ecommerce_dataset_updated[[#This Row],['[Purchase_Date']]], "mmm")</f>
        <v>Aug</v>
      </c>
      <c r="S3254" s="6" t="str">
        <f>TEXT(ecommerce_dataset_updated[[#This Row],['[Purchase_Date']]], "ddd")</f>
        <v>Sat</v>
      </c>
      <c r="T3254" s="6">
        <f>ecommerce_dataset_updated[[#This Row],[Final_Price(Rs.) _]]-ecommerce_dataset_updated[[#This Row],['[Final_Price(Rs.)']]]</f>
        <v>4.9999999999954525E-3</v>
      </c>
      <c r="U3254" s="6" t="b">
        <f xml:space="preserve"> AND(ecommerce_dataset_updated[[#This Row],[Final_Price(Rs.) _]]=ecommerce_dataset_updated[[#This Row],['[Final_Price(Rs.)']]])</f>
        <v>0</v>
      </c>
      <c r="V3254" s="5"/>
    </row>
    <row r="3255" spans="1:22">
      <c r="A3255" t="s">
        <v>12560</v>
      </c>
      <c r="B3255" t="s">
        <v>12561</v>
      </c>
      <c r="C3255" t="s">
        <v>18</v>
      </c>
      <c r="D3255" s="9" t="s">
        <v>9901</v>
      </c>
      <c r="E3255" s="8">
        <f>ecommerce_dataset_updated[[#This Row],[Price (Rs.)]]+0</f>
        <v>428.15</v>
      </c>
      <c r="F3255" s="6" t="s">
        <v>26</v>
      </c>
      <c r="G3255" s="7">
        <f>ecommerce_dataset_updated[[#This Row],[Discount (%)]]+0</f>
        <v>25</v>
      </c>
      <c r="H3255" s="6" t="s">
        <v>12562</v>
      </c>
      <c r="I3255" s="6">
        <f>ecommerce_dataset_updated[[#This Row],['[Price (Rs.)']]]*ecommerce_dataset_updated[[#This Row],['[Discount (%)']]]/100</f>
        <v>107.03749999999999</v>
      </c>
      <c r="J3255" s="6">
        <f>ecommerce_dataset_updated[[#This Row],[Final_Price(Rs.)]]+0</f>
        <v>321.11</v>
      </c>
      <c r="K3255" s="6">
        <f xml:space="preserve"> ecommerce_dataset_updated[[#This Row],['[Price (Rs.)']]]-ecommerce_dataset_updated[[#This Row],[Discount Amount _]]</f>
        <v>321.11249999999995</v>
      </c>
      <c r="L3255" t="s">
        <v>28</v>
      </c>
      <c r="M3255" t="s">
        <v>1462</v>
      </c>
      <c r="N3255" s="4" t="s">
        <v>14054</v>
      </c>
      <c r="O3255" s="4" t="s">
        <v>14067</v>
      </c>
      <c r="P3255" s="4" t="s">
        <v>14079</v>
      </c>
      <c r="Q3255" s="5">
        <f>DATE(ecommerce_dataset_updated[[#This Row],[YYYY]],ecommerce_dataset_updated[[#This Row],[MM]],ecommerce_dataset_updated[[#This Row],[DD]])</f>
        <v>45500</v>
      </c>
      <c r="R3255" s="6" t="str">
        <f>TEXT(ecommerce_dataset_updated[[#This Row],['[Purchase_Date']]], "mmm")</f>
        <v>Jul</v>
      </c>
      <c r="S3255" s="6" t="str">
        <f>TEXT(ecommerce_dataset_updated[[#This Row],['[Purchase_Date']]], "ddd")</f>
        <v>Sat</v>
      </c>
      <c r="T3255" s="6">
        <f>ecommerce_dataset_updated[[#This Row],[Final_Price(Rs.) _]]-ecommerce_dataset_updated[[#This Row],['[Final_Price(Rs.)']]]</f>
        <v>2.4999999999408828E-3</v>
      </c>
      <c r="U3255" s="6" t="b">
        <f xml:space="preserve"> AND(ecommerce_dataset_updated[[#This Row],[Final_Price(Rs.) _]]=ecommerce_dataset_updated[[#This Row],['[Final_Price(Rs.)']]])</f>
        <v>0</v>
      </c>
      <c r="V3255" s="5"/>
    </row>
    <row r="3256" spans="1:22">
      <c r="A3256" t="s">
        <v>12563</v>
      </c>
      <c r="B3256" t="s">
        <v>12564</v>
      </c>
      <c r="C3256" t="s">
        <v>32</v>
      </c>
      <c r="D3256" s="9" t="s">
        <v>12565</v>
      </c>
      <c r="E3256" s="8">
        <f>ecommerce_dataset_updated[[#This Row],[Price (Rs.)]]+0</f>
        <v>351.68</v>
      </c>
      <c r="F3256" s="6" t="s">
        <v>154</v>
      </c>
      <c r="G3256" s="7">
        <f>ecommerce_dataset_updated[[#This Row],[Discount (%)]]+0</f>
        <v>30</v>
      </c>
      <c r="H3256" s="6" t="s">
        <v>10096</v>
      </c>
      <c r="I3256" s="6">
        <f>ecommerce_dataset_updated[[#This Row],['[Price (Rs.)']]]*ecommerce_dataset_updated[[#This Row],['[Discount (%)']]]/100</f>
        <v>105.50399999999999</v>
      </c>
      <c r="J3256" s="6">
        <f>ecommerce_dataset_updated[[#This Row],[Final_Price(Rs.)]]+0</f>
        <v>246.18</v>
      </c>
      <c r="K3256" s="6">
        <f xml:space="preserve"> ecommerce_dataset_updated[[#This Row],['[Price (Rs.)']]]-ecommerce_dataset_updated[[#This Row],[Discount Amount _]]</f>
        <v>246.17600000000002</v>
      </c>
      <c r="L3256" t="s">
        <v>120</v>
      </c>
      <c r="M3256" t="s">
        <v>287</v>
      </c>
      <c r="N3256" s="4" t="s">
        <v>14055</v>
      </c>
      <c r="O3256" s="4" t="s">
        <v>14059</v>
      </c>
      <c r="P3256" s="4" t="s">
        <v>14079</v>
      </c>
      <c r="Q3256" s="5">
        <f>DATE(ecommerce_dataset_updated[[#This Row],[YYYY]],ecommerce_dataset_updated[[#This Row],[MM]],ecommerce_dataset_updated[[#This Row],[DD]])</f>
        <v>45420</v>
      </c>
      <c r="R3256" s="6" t="str">
        <f>TEXT(ecommerce_dataset_updated[[#This Row],['[Purchase_Date']]], "mmm")</f>
        <v>May</v>
      </c>
      <c r="S3256" s="6" t="str">
        <f>TEXT(ecommerce_dataset_updated[[#This Row],['[Purchase_Date']]], "ddd")</f>
        <v>Wed</v>
      </c>
      <c r="T3256" s="6">
        <f>ecommerce_dataset_updated[[#This Row],[Final_Price(Rs.) _]]-ecommerce_dataset_updated[[#This Row],['[Final_Price(Rs.)']]]</f>
        <v>-3.9999999999906777E-3</v>
      </c>
      <c r="U3256" s="6" t="b">
        <f xml:space="preserve"> AND(ecommerce_dataset_updated[[#This Row],[Final_Price(Rs.) _]]=ecommerce_dataset_updated[[#This Row],['[Final_Price(Rs.)']]])</f>
        <v>0</v>
      </c>
      <c r="V3256" s="5"/>
    </row>
    <row r="3257" spans="1:22">
      <c r="A3257" t="s">
        <v>12566</v>
      </c>
      <c r="B3257" t="s">
        <v>12567</v>
      </c>
      <c r="C3257" t="s">
        <v>32</v>
      </c>
      <c r="D3257" s="9" t="s">
        <v>12568</v>
      </c>
      <c r="E3257" s="8">
        <f>ecommerce_dataset_updated[[#This Row],[Price (Rs.)]]+0</f>
        <v>245.25</v>
      </c>
      <c r="F3257" s="6" t="s">
        <v>20</v>
      </c>
      <c r="G3257" s="7">
        <f>ecommerce_dataset_updated[[#This Row],[Discount (%)]]+0</f>
        <v>20</v>
      </c>
      <c r="H3257" s="6" t="s">
        <v>12569</v>
      </c>
      <c r="I3257" s="6">
        <f>ecommerce_dataset_updated[[#This Row],['[Price (Rs.)']]]*ecommerce_dataset_updated[[#This Row],['[Discount (%)']]]/100</f>
        <v>49.05</v>
      </c>
      <c r="J3257" s="6">
        <f>ecommerce_dataset_updated[[#This Row],[Final_Price(Rs.)]]+0</f>
        <v>196.2</v>
      </c>
      <c r="K3257" s="6">
        <f xml:space="preserve"> ecommerce_dataset_updated[[#This Row],['[Price (Rs.)']]]-ecommerce_dataset_updated[[#This Row],[Discount Amount _]]</f>
        <v>196.2</v>
      </c>
      <c r="L3257" t="s">
        <v>35</v>
      </c>
      <c r="M3257" t="s">
        <v>2919</v>
      </c>
      <c r="N3257" s="4" t="s">
        <v>14064</v>
      </c>
      <c r="O3257" s="4" t="s">
        <v>14059</v>
      </c>
      <c r="P3257" s="4" t="s">
        <v>14079</v>
      </c>
      <c r="Q3257" s="5">
        <f>DATE(ecommerce_dataset_updated[[#This Row],[YYYY]],ecommerce_dataset_updated[[#This Row],[MM]],ecommerce_dataset_updated[[#This Row],[DD]])</f>
        <v>45425</v>
      </c>
      <c r="R3257" s="6" t="str">
        <f>TEXT(ecommerce_dataset_updated[[#This Row],['[Purchase_Date']]], "mmm")</f>
        <v>May</v>
      </c>
      <c r="S3257" s="6" t="str">
        <f>TEXT(ecommerce_dataset_updated[[#This Row],['[Purchase_Date']]], "ddd")</f>
        <v>Mon</v>
      </c>
      <c r="T3257" s="6">
        <f>ecommerce_dataset_updated[[#This Row],[Final_Price(Rs.) _]]-ecommerce_dataset_updated[[#This Row],['[Final_Price(Rs.)']]]</f>
        <v>0</v>
      </c>
      <c r="U3257" s="6" t="b">
        <f xml:space="preserve"> AND(ecommerce_dataset_updated[[#This Row],[Final_Price(Rs.) _]]=ecommerce_dataset_updated[[#This Row],['[Final_Price(Rs.)']]])</f>
        <v>1</v>
      </c>
      <c r="V3257" s="5"/>
    </row>
    <row r="3258" spans="1:22">
      <c r="A3258" t="s">
        <v>12570</v>
      </c>
      <c r="B3258" t="s">
        <v>12571</v>
      </c>
      <c r="C3258" t="s">
        <v>39</v>
      </c>
      <c r="D3258" s="9" t="s">
        <v>12572</v>
      </c>
      <c r="E3258" s="8">
        <f>ecommerce_dataset_updated[[#This Row],[Price (Rs.)]]+0</f>
        <v>327.94</v>
      </c>
      <c r="F3258" s="6" t="s">
        <v>154</v>
      </c>
      <c r="G3258" s="7">
        <f>ecommerce_dataset_updated[[#This Row],[Discount (%)]]+0</f>
        <v>30</v>
      </c>
      <c r="H3258" s="6" t="s">
        <v>12573</v>
      </c>
      <c r="I3258" s="6">
        <f>ecommerce_dataset_updated[[#This Row],['[Price (Rs.)']]]*ecommerce_dataset_updated[[#This Row],['[Discount (%)']]]/100</f>
        <v>98.382000000000005</v>
      </c>
      <c r="J3258" s="6">
        <f>ecommerce_dataset_updated[[#This Row],[Final_Price(Rs.)]]+0</f>
        <v>229.56</v>
      </c>
      <c r="K3258" s="6">
        <f xml:space="preserve"> ecommerce_dataset_updated[[#This Row],['[Price (Rs.)']]]-ecommerce_dataset_updated[[#This Row],[Discount Amount _]]</f>
        <v>229.55799999999999</v>
      </c>
      <c r="L3258" t="s">
        <v>14</v>
      </c>
      <c r="M3258" t="s">
        <v>1553</v>
      </c>
      <c r="N3258" s="4" t="s">
        <v>14058</v>
      </c>
      <c r="O3258" s="4" t="s">
        <v>14051</v>
      </c>
      <c r="P3258" s="4" t="s">
        <v>14079</v>
      </c>
      <c r="Q3258" s="5">
        <f>DATE(ecommerce_dataset_updated[[#This Row],[YYYY]],ecommerce_dataset_updated[[#This Row],[MM]],ecommerce_dataset_updated[[#This Row],[DD]])</f>
        <v>45351</v>
      </c>
      <c r="R3258" s="6" t="str">
        <f>TEXT(ecommerce_dataset_updated[[#This Row],['[Purchase_Date']]], "mmm")</f>
        <v>Feb</v>
      </c>
      <c r="S3258" s="6" t="str">
        <f>TEXT(ecommerce_dataset_updated[[#This Row],['[Purchase_Date']]], "ddd")</f>
        <v>Thu</v>
      </c>
      <c r="T3258" s="6">
        <f>ecommerce_dataset_updated[[#This Row],[Final_Price(Rs.) _]]-ecommerce_dataset_updated[[#This Row],['[Final_Price(Rs.)']]]</f>
        <v>-2.0000000000095497E-3</v>
      </c>
      <c r="U3258" s="6" t="b">
        <f xml:space="preserve"> AND(ecommerce_dataset_updated[[#This Row],[Final_Price(Rs.) _]]=ecommerce_dataset_updated[[#This Row],['[Final_Price(Rs.)']]])</f>
        <v>0</v>
      </c>
      <c r="V3258" s="5"/>
    </row>
    <row r="3259" spans="1:22">
      <c r="A3259" t="s">
        <v>12574</v>
      </c>
      <c r="B3259" t="s">
        <v>12575</v>
      </c>
      <c r="C3259" t="s">
        <v>39</v>
      </c>
      <c r="D3259" s="9" t="s">
        <v>12576</v>
      </c>
      <c r="E3259" s="8">
        <f>ecommerce_dataset_updated[[#This Row],[Price (Rs.)]]+0</f>
        <v>53.15</v>
      </c>
      <c r="F3259" s="6" t="s">
        <v>107</v>
      </c>
      <c r="G3259" s="7">
        <f>ecommerce_dataset_updated[[#This Row],[Discount (%)]]+0</f>
        <v>0</v>
      </c>
      <c r="H3259" s="6" t="s">
        <v>12576</v>
      </c>
      <c r="I3259" s="6">
        <f>ecommerce_dataset_updated[[#This Row],['[Price (Rs.)']]]*ecommerce_dataset_updated[[#This Row],['[Discount (%)']]]/100</f>
        <v>0</v>
      </c>
      <c r="J3259" s="6">
        <f>ecommerce_dataset_updated[[#This Row],[Final_Price(Rs.)]]+0</f>
        <v>53.15</v>
      </c>
      <c r="K3259" s="6">
        <f xml:space="preserve"> ecommerce_dataset_updated[[#This Row],['[Price (Rs.)']]]-ecommerce_dataset_updated[[#This Row],[Discount Amount _]]</f>
        <v>53.15</v>
      </c>
      <c r="L3259" t="s">
        <v>120</v>
      </c>
      <c r="M3259" t="s">
        <v>83</v>
      </c>
      <c r="N3259" s="4" t="s">
        <v>75</v>
      </c>
      <c r="O3259" s="4" t="s">
        <v>14050</v>
      </c>
      <c r="P3259" s="4" t="s">
        <v>14079</v>
      </c>
      <c r="Q3259" s="5">
        <f>DATE(ecommerce_dataset_updated[[#This Row],[YYYY]],ecommerce_dataset_updated[[#This Row],[MM]],ecommerce_dataset_updated[[#This Row],[DD]])</f>
        <v>45545</v>
      </c>
      <c r="R3259" s="6" t="str">
        <f>TEXT(ecommerce_dataset_updated[[#This Row],['[Purchase_Date']]], "mmm")</f>
        <v>Sep</v>
      </c>
      <c r="S3259" s="6" t="str">
        <f>TEXT(ecommerce_dataset_updated[[#This Row],['[Purchase_Date']]], "ddd")</f>
        <v>Tue</v>
      </c>
      <c r="T3259" s="6">
        <f>ecommerce_dataset_updated[[#This Row],[Final_Price(Rs.) _]]-ecommerce_dataset_updated[[#This Row],['[Final_Price(Rs.)']]]</f>
        <v>0</v>
      </c>
      <c r="U3259" s="6" t="b">
        <f xml:space="preserve"> AND(ecommerce_dataset_updated[[#This Row],[Final_Price(Rs.) _]]=ecommerce_dataset_updated[[#This Row],['[Final_Price(Rs.)']]])</f>
        <v>1</v>
      </c>
      <c r="V3259" s="5"/>
    </row>
    <row r="3260" spans="1:22">
      <c r="A3260" t="s">
        <v>12577</v>
      </c>
      <c r="B3260" t="s">
        <v>12578</v>
      </c>
      <c r="C3260" t="s">
        <v>114</v>
      </c>
      <c r="D3260" s="9" t="s">
        <v>12579</v>
      </c>
      <c r="E3260" s="8">
        <f>ecommerce_dataset_updated[[#This Row],[Price (Rs.)]]+0</f>
        <v>483.76</v>
      </c>
      <c r="F3260" s="6" t="s">
        <v>47</v>
      </c>
      <c r="G3260" s="7">
        <f>ecommerce_dataset_updated[[#This Row],[Discount (%)]]+0</f>
        <v>50</v>
      </c>
      <c r="H3260" s="6" t="s">
        <v>12580</v>
      </c>
      <c r="I3260" s="6">
        <f>ecommerce_dataset_updated[[#This Row],['[Price (Rs.)']]]*ecommerce_dataset_updated[[#This Row],['[Discount (%)']]]/100</f>
        <v>241.88</v>
      </c>
      <c r="J3260" s="6">
        <f>ecommerce_dataset_updated[[#This Row],[Final_Price(Rs.)]]+0</f>
        <v>241.88</v>
      </c>
      <c r="K3260" s="6">
        <f xml:space="preserve"> ecommerce_dataset_updated[[#This Row],['[Price (Rs.)']]]-ecommerce_dataset_updated[[#This Row],[Discount Amount _]]</f>
        <v>241.88</v>
      </c>
      <c r="L3260" t="s">
        <v>14</v>
      </c>
      <c r="M3260" t="s">
        <v>1536</v>
      </c>
      <c r="N3260" s="4" t="s">
        <v>14059</v>
      </c>
      <c r="O3260" s="4" t="s">
        <v>14059</v>
      </c>
      <c r="P3260" s="4" t="s">
        <v>14079</v>
      </c>
      <c r="Q3260" s="5">
        <f>DATE(ecommerce_dataset_updated[[#This Row],[YYYY]],ecommerce_dataset_updated[[#This Row],[MM]],ecommerce_dataset_updated[[#This Row],[DD]])</f>
        <v>45417</v>
      </c>
      <c r="R3260" s="6" t="str">
        <f>TEXT(ecommerce_dataset_updated[[#This Row],['[Purchase_Date']]], "mmm")</f>
        <v>May</v>
      </c>
      <c r="S3260" s="6" t="str">
        <f>TEXT(ecommerce_dataset_updated[[#This Row],['[Purchase_Date']]], "ddd")</f>
        <v>Sun</v>
      </c>
      <c r="T3260" s="6">
        <f>ecommerce_dataset_updated[[#This Row],[Final_Price(Rs.) _]]-ecommerce_dataset_updated[[#This Row],['[Final_Price(Rs.)']]]</f>
        <v>0</v>
      </c>
      <c r="U3260" s="6" t="b">
        <f xml:space="preserve"> AND(ecommerce_dataset_updated[[#This Row],[Final_Price(Rs.) _]]=ecommerce_dataset_updated[[#This Row],['[Final_Price(Rs.)']]])</f>
        <v>1</v>
      </c>
      <c r="V3260" s="5"/>
    </row>
    <row r="3261" spans="1:22">
      <c r="A3261" t="s">
        <v>12581</v>
      </c>
      <c r="B3261" t="s">
        <v>12582</v>
      </c>
      <c r="C3261" t="s">
        <v>32</v>
      </c>
      <c r="D3261" s="9" t="s">
        <v>12583</v>
      </c>
      <c r="E3261" s="8">
        <f>ecommerce_dataset_updated[[#This Row],[Price (Rs.)]]+0</f>
        <v>60.12</v>
      </c>
      <c r="F3261" s="6" t="s">
        <v>20</v>
      </c>
      <c r="G3261" s="7">
        <f>ecommerce_dataset_updated[[#This Row],[Discount (%)]]+0</f>
        <v>20</v>
      </c>
      <c r="H3261" s="6" t="s">
        <v>12584</v>
      </c>
      <c r="I3261" s="6">
        <f>ecommerce_dataset_updated[[#This Row],['[Price (Rs.)']]]*ecommerce_dataset_updated[[#This Row],['[Discount (%)']]]/100</f>
        <v>12.023999999999999</v>
      </c>
      <c r="J3261" s="6">
        <f>ecommerce_dataset_updated[[#This Row],[Final_Price(Rs.)]]+0</f>
        <v>48.1</v>
      </c>
      <c r="K3261" s="6">
        <f xml:space="preserve"> ecommerce_dataset_updated[[#This Row],['[Price (Rs.)']]]-ecommerce_dataset_updated[[#This Row],[Discount Amount _]]</f>
        <v>48.095999999999997</v>
      </c>
      <c r="L3261" t="s">
        <v>14</v>
      </c>
      <c r="M3261" t="s">
        <v>29</v>
      </c>
      <c r="N3261" s="4" t="s">
        <v>14052</v>
      </c>
      <c r="O3261" s="4" t="s">
        <v>14050</v>
      </c>
      <c r="P3261" s="4" t="s">
        <v>14079</v>
      </c>
      <c r="Q3261" s="5">
        <f>DATE(ecommerce_dataset_updated[[#This Row],[YYYY]],ecommerce_dataset_updated[[#This Row],[MM]],ecommerce_dataset_updated[[#This Row],[DD]])</f>
        <v>45536</v>
      </c>
      <c r="R3261" s="6" t="str">
        <f>TEXT(ecommerce_dataset_updated[[#This Row],['[Purchase_Date']]], "mmm")</f>
        <v>Sep</v>
      </c>
      <c r="S3261" s="6" t="str">
        <f>TEXT(ecommerce_dataset_updated[[#This Row],['[Purchase_Date']]], "ddd")</f>
        <v>Sun</v>
      </c>
      <c r="T3261" s="6">
        <f>ecommerce_dataset_updated[[#This Row],[Final_Price(Rs.) _]]-ecommerce_dataset_updated[[#This Row],['[Final_Price(Rs.)']]]</f>
        <v>-4.0000000000048885E-3</v>
      </c>
      <c r="U3261" s="6" t="b">
        <f xml:space="preserve"> AND(ecommerce_dataset_updated[[#This Row],[Final_Price(Rs.) _]]=ecommerce_dataset_updated[[#This Row],['[Final_Price(Rs.)']]])</f>
        <v>0</v>
      </c>
      <c r="V3261" s="5"/>
    </row>
    <row r="3262" spans="1:22">
      <c r="A3262" t="s">
        <v>12585</v>
      </c>
      <c r="B3262" t="s">
        <v>12586</v>
      </c>
      <c r="C3262" t="s">
        <v>39</v>
      </c>
      <c r="D3262" s="9" t="s">
        <v>12587</v>
      </c>
      <c r="E3262" s="8">
        <f>ecommerce_dataset_updated[[#This Row],[Price (Rs.)]]+0</f>
        <v>298.24</v>
      </c>
      <c r="F3262" s="6" t="s">
        <v>154</v>
      </c>
      <c r="G3262" s="7">
        <f>ecommerce_dataset_updated[[#This Row],[Discount (%)]]+0</f>
        <v>30</v>
      </c>
      <c r="H3262" s="6" t="s">
        <v>12588</v>
      </c>
      <c r="I3262" s="6">
        <f>ecommerce_dataset_updated[[#This Row],['[Price (Rs.)']]]*ecommerce_dataset_updated[[#This Row],['[Discount (%)']]]/100</f>
        <v>89.472000000000008</v>
      </c>
      <c r="J3262" s="6">
        <f>ecommerce_dataset_updated[[#This Row],[Final_Price(Rs.)]]+0</f>
        <v>208.77</v>
      </c>
      <c r="K3262" s="6">
        <f xml:space="preserve"> ecommerce_dataset_updated[[#This Row],['[Price (Rs.)']]]-ecommerce_dataset_updated[[#This Row],[Discount Amount _]]</f>
        <v>208.768</v>
      </c>
      <c r="L3262" t="s">
        <v>35</v>
      </c>
      <c r="M3262" t="s">
        <v>709</v>
      </c>
      <c r="N3262" s="4" t="s">
        <v>14051</v>
      </c>
      <c r="O3262" s="4" t="s">
        <v>14067</v>
      </c>
      <c r="P3262" s="4" t="s">
        <v>14079</v>
      </c>
      <c r="Q3262" s="5">
        <f>DATE(ecommerce_dataset_updated[[#This Row],[YYYY]],ecommerce_dataset_updated[[#This Row],[MM]],ecommerce_dataset_updated[[#This Row],[DD]])</f>
        <v>45475</v>
      </c>
      <c r="R3262" s="6" t="str">
        <f>TEXT(ecommerce_dataset_updated[[#This Row],['[Purchase_Date']]], "mmm")</f>
        <v>Jul</v>
      </c>
      <c r="S3262" s="6" t="str">
        <f>TEXT(ecommerce_dataset_updated[[#This Row],['[Purchase_Date']]], "ddd")</f>
        <v>Tue</v>
      </c>
      <c r="T3262" s="6">
        <f>ecommerce_dataset_updated[[#This Row],[Final_Price(Rs.) _]]-ecommerce_dataset_updated[[#This Row],['[Final_Price(Rs.)']]]</f>
        <v>-2.0000000000095497E-3</v>
      </c>
      <c r="U3262" s="6" t="b">
        <f xml:space="preserve"> AND(ecommerce_dataset_updated[[#This Row],[Final_Price(Rs.) _]]=ecommerce_dataset_updated[[#This Row],['[Final_Price(Rs.)']]])</f>
        <v>0</v>
      </c>
      <c r="V3262" s="5"/>
    </row>
    <row r="3263" spans="1:22">
      <c r="A3263" t="s">
        <v>12589</v>
      </c>
      <c r="B3263" t="s">
        <v>12590</v>
      </c>
      <c r="C3263" t="s">
        <v>68</v>
      </c>
      <c r="D3263" s="9" t="s">
        <v>12591</v>
      </c>
      <c r="E3263" s="8">
        <f>ecommerce_dataset_updated[[#This Row],[Price (Rs.)]]+0</f>
        <v>51.92</v>
      </c>
      <c r="F3263" s="6" t="s">
        <v>107</v>
      </c>
      <c r="G3263" s="7">
        <f>ecommerce_dataset_updated[[#This Row],[Discount (%)]]+0</f>
        <v>0</v>
      </c>
      <c r="H3263" s="6" t="s">
        <v>12591</v>
      </c>
      <c r="I3263" s="6">
        <f>ecommerce_dataset_updated[[#This Row],['[Price (Rs.)']]]*ecommerce_dataset_updated[[#This Row],['[Discount (%)']]]/100</f>
        <v>0</v>
      </c>
      <c r="J3263" s="6">
        <f>ecommerce_dataset_updated[[#This Row],[Final_Price(Rs.)]]+0</f>
        <v>51.92</v>
      </c>
      <c r="K3263" s="6">
        <f xml:space="preserve"> ecommerce_dataset_updated[[#This Row],['[Price (Rs.)']]]-ecommerce_dataset_updated[[#This Row],[Discount Amount _]]</f>
        <v>51.92</v>
      </c>
      <c r="L3263" t="s">
        <v>120</v>
      </c>
      <c r="M3263" t="s">
        <v>587</v>
      </c>
      <c r="N3263" s="4" t="s">
        <v>14071</v>
      </c>
      <c r="O3263" s="4" t="s">
        <v>14059</v>
      </c>
      <c r="P3263" s="4" t="s">
        <v>14079</v>
      </c>
      <c r="Q3263" s="5">
        <f>DATE(ecommerce_dataset_updated[[#This Row],[YYYY]],ecommerce_dataset_updated[[#This Row],[MM]],ecommerce_dataset_updated[[#This Row],[DD]])</f>
        <v>45436</v>
      </c>
      <c r="R3263" s="6" t="str">
        <f>TEXT(ecommerce_dataset_updated[[#This Row],['[Purchase_Date']]], "mmm")</f>
        <v>May</v>
      </c>
      <c r="S3263" s="6" t="str">
        <f>TEXT(ecommerce_dataset_updated[[#This Row],['[Purchase_Date']]], "ddd")</f>
        <v>Fri</v>
      </c>
      <c r="T3263" s="6">
        <f>ecommerce_dataset_updated[[#This Row],[Final_Price(Rs.) _]]-ecommerce_dataset_updated[[#This Row],['[Final_Price(Rs.)']]]</f>
        <v>0</v>
      </c>
      <c r="U3263" s="6" t="b">
        <f xml:space="preserve"> AND(ecommerce_dataset_updated[[#This Row],[Final_Price(Rs.) _]]=ecommerce_dataset_updated[[#This Row],['[Final_Price(Rs.)']]])</f>
        <v>1</v>
      </c>
      <c r="V3263" s="5"/>
    </row>
    <row r="3264" spans="1:22">
      <c r="A3264" t="s">
        <v>12592</v>
      </c>
      <c r="B3264" t="s">
        <v>12593</v>
      </c>
      <c r="C3264" t="s">
        <v>10</v>
      </c>
      <c r="D3264" s="9" t="s">
        <v>12594</v>
      </c>
      <c r="E3264" s="8">
        <f>ecommerce_dataset_updated[[#This Row],[Price (Rs.)]]+0</f>
        <v>45.39</v>
      </c>
      <c r="F3264" s="6" t="s">
        <v>47</v>
      </c>
      <c r="G3264" s="7">
        <f>ecommerce_dataset_updated[[#This Row],[Discount (%)]]+0</f>
        <v>50</v>
      </c>
      <c r="H3264" s="6" t="s">
        <v>12595</v>
      </c>
      <c r="I3264" s="6">
        <f>ecommerce_dataset_updated[[#This Row],['[Price (Rs.)']]]*ecommerce_dataset_updated[[#This Row],['[Discount (%)']]]/100</f>
        <v>22.695</v>
      </c>
      <c r="J3264" s="6">
        <f>ecommerce_dataset_updated[[#This Row],[Final_Price(Rs.)]]+0</f>
        <v>22.7</v>
      </c>
      <c r="K3264" s="6">
        <f xml:space="preserve"> ecommerce_dataset_updated[[#This Row],['[Price (Rs.)']]]-ecommerce_dataset_updated[[#This Row],[Discount Amount _]]</f>
        <v>22.695</v>
      </c>
      <c r="L3264" t="s">
        <v>14</v>
      </c>
      <c r="M3264" t="s">
        <v>1019</v>
      </c>
      <c r="N3264" s="4" t="s">
        <v>14072</v>
      </c>
      <c r="O3264" s="4" t="s">
        <v>75</v>
      </c>
      <c r="P3264" s="4" t="s">
        <v>14079</v>
      </c>
      <c r="Q3264" s="5">
        <f>DATE(ecommerce_dataset_updated[[#This Row],[YYYY]],ecommerce_dataset_updated[[#This Row],[MM]],ecommerce_dataset_updated[[#This Row],[DD]])</f>
        <v>45581</v>
      </c>
      <c r="R3264" s="6" t="str">
        <f>TEXT(ecommerce_dataset_updated[[#This Row],['[Purchase_Date']]], "mmm")</f>
        <v>Oct</v>
      </c>
      <c r="S3264" s="6" t="str">
        <f>TEXT(ecommerce_dataset_updated[[#This Row],['[Purchase_Date']]], "ddd")</f>
        <v>Wed</v>
      </c>
      <c r="T3264" s="6">
        <f>ecommerce_dataset_updated[[#This Row],[Final_Price(Rs.) _]]-ecommerce_dataset_updated[[#This Row],['[Final_Price(Rs.)']]]</f>
        <v>-4.9999999999990052E-3</v>
      </c>
      <c r="U3264" s="6" t="b">
        <f xml:space="preserve"> AND(ecommerce_dataset_updated[[#This Row],[Final_Price(Rs.) _]]=ecommerce_dataset_updated[[#This Row],['[Final_Price(Rs.)']]])</f>
        <v>0</v>
      </c>
      <c r="V3264" s="5"/>
    </row>
    <row r="3265" spans="1:22">
      <c r="A3265" t="s">
        <v>12596</v>
      </c>
      <c r="B3265" t="s">
        <v>12597</v>
      </c>
      <c r="C3265" t="s">
        <v>18</v>
      </c>
      <c r="D3265" s="9" t="s">
        <v>12598</v>
      </c>
      <c r="E3265" s="8">
        <f>ecommerce_dataset_updated[[#This Row],[Price (Rs.)]]+0</f>
        <v>60.17</v>
      </c>
      <c r="F3265" s="6" t="s">
        <v>12</v>
      </c>
      <c r="G3265" s="7">
        <f>ecommerce_dataset_updated[[#This Row],[Discount (%)]]+0</f>
        <v>15</v>
      </c>
      <c r="H3265" s="6" t="s">
        <v>12599</v>
      </c>
      <c r="I3265" s="6">
        <f>ecommerce_dataset_updated[[#This Row],['[Price (Rs.)']]]*ecommerce_dataset_updated[[#This Row],['[Discount (%)']]]/100</f>
        <v>9.025500000000001</v>
      </c>
      <c r="J3265" s="6">
        <f>ecommerce_dataset_updated[[#This Row],[Final_Price(Rs.)]]+0</f>
        <v>51.14</v>
      </c>
      <c r="K3265" s="6">
        <f xml:space="preserve"> ecommerce_dataset_updated[[#This Row],['[Price (Rs.)']]]-ecommerce_dataset_updated[[#This Row],[Discount Amount _]]</f>
        <v>51.144500000000001</v>
      </c>
      <c r="L3265" t="s">
        <v>77</v>
      </c>
      <c r="M3265" t="s">
        <v>1424</v>
      </c>
      <c r="N3265" s="4" t="s">
        <v>14058</v>
      </c>
      <c r="O3265" s="4" t="s">
        <v>14050</v>
      </c>
      <c r="P3265" s="4" t="s">
        <v>14079</v>
      </c>
      <c r="Q3265" s="5">
        <f>DATE(ecommerce_dataset_updated[[#This Row],[YYYY]],ecommerce_dataset_updated[[#This Row],[MM]],ecommerce_dataset_updated[[#This Row],[DD]])</f>
        <v>45564</v>
      </c>
      <c r="R3265" s="6" t="str">
        <f>TEXT(ecommerce_dataset_updated[[#This Row],['[Purchase_Date']]], "mmm")</f>
        <v>Sep</v>
      </c>
      <c r="S3265" s="6" t="str">
        <f>TEXT(ecommerce_dataset_updated[[#This Row],['[Purchase_Date']]], "ddd")</f>
        <v>Sun</v>
      </c>
      <c r="T3265" s="6">
        <f>ecommerce_dataset_updated[[#This Row],[Final_Price(Rs.) _]]-ecommerce_dataset_updated[[#This Row],['[Final_Price(Rs.)']]]</f>
        <v>4.5000000000001705E-3</v>
      </c>
      <c r="U3265" s="6" t="b">
        <f xml:space="preserve"> AND(ecommerce_dataset_updated[[#This Row],[Final_Price(Rs.) _]]=ecommerce_dataset_updated[[#This Row],['[Final_Price(Rs.)']]])</f>
        <v>0</v>
      </c>
      <c r="V3265" s="5"/>
    </row>
    <row r="3266" spans="1:22">
      <c r="A3266" t="s">
        <v>12600</v>
      </c>
      <c r="B3266" t="s">
        <v>12601</v>
      </c>
      <c r="C3266" t="s">
        <v>45</v>
      </c>
      <c r="D3266" s="9" t="s">
        <v>12602</v>
      </c>
      <c r="E3266" s="8">
        <f>ecommerce_dataset_updated[[#This Row],[Price (Rs.)]]+0</f>
        <v>265.56</v>
      </c>
      <c r="F3266" s="6" t="s">
        <v>26</v>
      </c>
      <c r="G3266" s="7">
        <f>ecommerce_dataset_updated[[#This Row],[Discount (%)]]+0</f>
        <v>25</v>
      </c>
      <c r="H3266" s="6" t="s">
        <v>12603</v>
      </c>
      <c r="I3266" s="6">
        <f>ecommerce_dataset_updated[[#This Row],['[Price (Rs.)']]]*ecommerce_dataset_updated[[#This Row],['[Discount (%)']]]/100</f>
        <v>66.39</v>
      </c>
      <c r="J3266" s="6">
        <f>ecommerce_dataset_updated[[#This Row],[Final_Price(Rs.)]]+0</f>
        <v>199.17</v>
      </c>
      <c r="K3266" s="6">
        <f xml:space="preserve"> ecommerce_dataset_updated[[#This Row],['[Price (Rs.)']]]-ecommerce_dataset_updated[[#This Row],[Discount Amount _]]</f>
        <v>199.17000000000002</v>
      </c>
      <c r="L3266" t="s">
        <v>28</v>
      </c>
      <c r="M3266" t="s">
        <v>2230</v>
      </c>
      <c r="N3266" s="4" t="s">
        <v>14065</v>
      </c>
      <c r="O3266" s="4" t="s">
        <v>14053</v>
      </c>
      <c r="P3266" s="4" t="s">
        <v>14079</v>
      </c>
      <c r="Q3266" s="5">
        <f>DATE(ecommerce_dataset_updated[[#This Row],[YYYY]],ecommerce_dataset_updated[[#This Row],[MM]],ecommerce_dataset_updated[[#This Row],[DD]])</f>
        <v>45405</v>
      </c>
      <c r="R3266" s="6" t="str">
        <f>TEXT(ecommerce_dataset_updated[[#This Row],['[Purchase_Date']]], "mmm")</f>
        <v>Apr</v>
      </c>
      <c r="S3266" s="6" t="str">
        <f>TEXT(ecommerce_dataset_updated[[#This Row],['[Purchase_Date']]], "ddd")</f>
        <v>Tue</v>
      </c>
      <c r="T3266" s="6">
        <f>ecommerce_dataset_updated[[#This Row],[Final_Price(Rs.) _]]-ecommerce_dataset_updated[[#This Row],['[Final_Price(Rs.)']]]</f>
        <v>0</v>
      </c>
      <c r="U3266" s="6" t="b">
        <f xml:space="preserve"> AND(ecommerce_dataset_updated[[#This Row],[Final_Price(Rs.) _]]=ecommerce_dataset_updated[[#This Row],['[Final_Price(Rs.)']]])</f>
        <v>1</v>
      </c>
      <c r="V3266" s="5"/>
    </row>
    <row r="3267" spans="1:22">
      <c r="A3267" t="s">
        <v>12604</v>
      </c>
      <c r="B3267" t="s">
        <v>12605</v>
      </c>
      <c r="C3267" t="s">
        <v>45</v>
      </c>
      <c r="D3267" s="9" t="s">
        <v>12606</v>
      </c>
      <c r="E3267" s="8">
        <f>ecommerce_dataset_updated[[#This Row],[Price (Rs.)]]+0</f>
        <v>215.49</v>
      </c>
      <c r="F3267" s="6" t="s">
        <v>53</v>
      </c>
      <c r="G3267" s="7">
        <f>ecommerce_dataset_updated[[#This Row],[Discount (%)]]+0</f>
        <v>5</v>
      </c>
      <c r="H3267" s="6" t="s">
        <v>12607</v>
      </c>
      <c r="I3267" s="6">
        <f>ecommerce_dataset_updated[[#This Row],['[Price (Rs.)']]]*ecommerce_dataset_updated[[#This Row],['[Discount (%)']]]/100</f>
        <v>10.7745</v>
      </c>
      <c r="J3267" s="6">
        <f>ecommerce_dataset_updated[[#This Row],[Final_Price(Rs.)]]+0</f>
        <v>204.72</v>
      </c>
      <c r="K3267" s="6">
        <f xml:space="preserve"> ecommerce_dataset_updated[[#This Row],['[Price (Rs.)']]]-ecommerce_dataset_updated[[#This Row],[Discount Amount _]]</f>
        <v>204.71550000000002</v>
      </c>
      <c r="L3267" t="s">
        <v>120</v>
      </c>
      <c r="M3267" t="s">
        <v>927</v>
      </c>
      <c r="N3267" s="4" t="s">
        <v>14064</v>
      </c>
      <c r="O3267" s="4" t="s">
        <v>14049</v>
      </c>
      <c r="P3267" s="4" t="s">
        <v>14079</v>
      </c>
      <c r="Q3267" s="5">
        <f>DATE(ecommerce_dataset_updated[[#This Row],[YYYY]],ecommerce_dataset_updated[[#This Row],[MM]],ecommerce_dataset_updated[[#This Row],[DD]])</f>
        <v>45609</v>
      </c>
      <c r="R3267" s="6" t="str">
        <f>TEXT(ecommerce_dataset_updated[[#This Row],['[Purchase_Date']]], "mmm")</f>
        <v>Nov</v>
      </c>
      <c r="S3267" s="6" t="str">
        <f>TEXT(ecommerce_dataset_updated[[#This Row],['[Purchase_Date']]], "ddd")</f>
        <v>Wed</v>
      </c>
      <c r="T3267" s="6">
        <f>ecommerce_dataset_updated[[#This Row],[Final_Price(Rs.) _]]-ecommerce_dataset_updated[[#This Row],['[Final_Price(Rs.)']]]</f>
        <v>-4.4999999999788542E-3</v>
      </c>
      <c r="U3267" s="6" t="b">
        <f xml:space="preserve"> AND(ecommerce_dataset_updated[[#This Row],[Final_Price(Rs.) _]]=ecommerce_dataset_updated[[#This Row],['[Final_Price(Rs.)']]])</f>
        <v>0</v>
      </c>
      <c r="V3267" s="5"/>
    </row>
    <row r="3268" spans="1:22">
      <c r="A3268" t="s">
        <v>12608</v>
      </c>
      <c r="B3268" t="s">
        <v>12609</v>
      </c>
      <c r="C3268" t="s">
        <v>10</v>
      </c>
      <c r="D3268" s="9" t="s">
        <v>12610</v>
      </c>
      <c r="E3268" s="8">
        <f>ecommerce_dataset_updated[[#This Row],[Price (Rs.)]]+0</f>
        <v>168.21</v>
      </c>
      <c r="F3268" s="6" t="s">
        <v>107</v>
      </c>
      <c r="G3268" s="7">
        <f>ecommerce_dataset_updated[[#This Row],[Discount (%)]]+0</f>
        <v>0</v>
      </c>
      <c r="H3268" s="6" t="s">
        <v>12610</v>
      </c>
      <c r="I3268" s="6">
        <f>ecommerce_dataset_updated[[#This Row],['[Price (Rs.)']]]*ecommerce_dataset_updated[[#This Row],['[Discount (%)']]]/100</f>
        <v>0</v>
      </c>
      <c r="J3268" s="6">
        <f>ecommerce_dataset_updated[[#This Row],[Final_Price(Rs.)]]+0</f>
        <v>168.21</v>
      </c>
      <c r="K3268" s="6">
        <f xml:space="preserve"> ecommerce_dataset_updated[[#This Row],['[Price (Rs.)']]]-ecommerce_dataset_updated[[#This Row],[Discount Amount _]]</f>
        <v>168.21</v>
      </c>
      <c r="L3268" t="s">
        <v>77</v>
      </c>
      <c r="M3268" t="s">
        <v>2428</v>
      </c>
      <c r="N3268" s="4" t="s">
        <v>14052</v>
      </c>
      <c r="O3268" s="4" t="s">
        <v>14057</v>
      </c>
      <c r="P3268" s="4" t="s">
        <v>14079</v>
      </c>
      <c r="Q3268" s="5">
        <f>DATE(ecommerce_dataset_updated[[#This Row],[YYYY]],ecommerce_dataset_updated[[#This Row],[MM]],ecommerce_dataset_updated[[#This Row],[DD]])</f>
        <v>45352</v>
      </c>
      <c r="R3268" s="6" t="str">
        <f>TEXT(ecommerce_dataset_updated[[#This Row],['[Purchase_Date']]], "mmm")</f>
        <v>Mar</v>
      </c>
      <c r="S3268" s="6" t="str">
        <f>TEXT(ecommerce_dataset_updated[[#This Row],['[Purchase_Date']]], "ddd")</f>
        <v>Fri</v>
      </c>
      <c r="T3268" s="6">
        <f>ecommerce_dataset_updated[[#This Row],[Final_Price(Rs.) _]]-ecommerce_dataset_updated[[#This Row],['[Final_Price(Rs.)']]]</f>
        <v>0</v>
      </c>
      <c r="U3268" s="6" t="b">
        <f xml:space="preserve"> AND(ecommerce_dataset_updated[[#This Row],[Final_Price(Rs.) _]]=ecommerce_dataset_updated[[#This Row],['[Final_Price(Rs.)']]])</f>
        <v>1</v>
      </c>
      <c r="V3268" s="5"/>
    </row>
    <row r="3269" spans="1:22">
      <c r="A3269" t="s">
        <v>12611</v>
      </c>
      <c r="B3269" t="s">
        <v>12612</v>
      </c>
      <c r="C3269" t="s">
        <v>39</v>
      </c>
      <c r="D3269" s="9" t="s">
        <v>12613</v>
      </c>
      <c r="E3269" s="8">
        <f>ecommerce_dataset_updated[[#This Row],[Price (Rs.)]]+0</f>
        <v>230.21</v>
      </c>
      <c r="F3269" s="6" t="s">
        <v>107</v>
      </c>
      <c r="G3269" s="7">
        <f>ecommerce_dataset_updated[[#This Row],[Discount (%)]]+0</f>
        <v>0</v>
      </c>
      <c r="H3269" s="6" t="s">
        <v>12613</v>
      </c>
      <c r="I3269" s="6">
        <f>ecommerce_dataset_updated[[#This Row],['[Price (Rs.)']]]*ecommerce_dataset_updated[[#This Row],['[Discount (%)']]]/100</f>
        <v>0</v>
      </c>
      <c r="J3269" s="6">
        <f>ecommerce_dataset_updated[[#This Row],[Final_Price(Rs.)]]+0</f>
        <v>230.21</v>
      </c>
      <c r="K3269" s="6">
        <f xml:space="preserve"> ecommerce_dataset_updated[[#This Row],['[Price (Rs.)']]]-ecommerce_dataset_updated[[#This Row],[Discount Amount _]]</f>
        <v>230.21</v>
      </c>
      <c r="L3269" t="s">
        <v>35</v>
      </c>
      <c r="M3269" t="s">
        <v>1574</v>
      </c>
      <c r="N3269" s="4" t="s">
        <v>14061</v>
      </c>
      <c r="O3269" s="4" t="s">
        <v>14055</v>
      </c>
      <c r="P3269" s="4" t="s">
        <v>14079</v>
      </c>
      <c r="Q3269" s="5">
        <f>DATE(ecommerce_dataset_updated[[#This Row],[YYYY]],ecommerce_dataset_updated[[#This Row],[MM]],ecommerce_dataset_updated[[#This Row],[DD]])</f>
        <v>45525</v>
      </c>
      <c r="R3269" s="6" t="str">
        <f>TEXT(ecommerce_dataset_updated[[#This Row],['[Purchase_Date']]], "mmm")</f>
        <v>Aug</v>
      </c>
      <c r="S3269" s="6" t="str">
        <f>TEXT(ecommerce_dataset_updated[[#This Row],['[Purchase_Date']]], "ddd")</f>
        <v>Wed</v>
      </c>
      <c r="T3269" s="6">
        <f>ecommerce_dataset_updated[[#This Row],[Final_Price(Rs.) _]]-ecommerce_dataset_updated[[#This Row],['[Final_Price(Rs.)']]]</f>
        <v>0</v>
      </c>
      <c r="U3269" s="6" t="b">
        <f xml:space="preserve"> AND(ecommerce_dataset_updated[[#This Row],[Final_Price(Rs.) _]]=ecommerce_dataset_updated[[#This Row],['[Final_Price(Rs.)']]])</f>
        <v>1</v>
      </c>
      <c r="V3269" s="5"/>
    </row>
    <row r="3270" spans="1:22">
      <c r="A3270" t="s">
        <v>12614</v>
      </c>
      <c r="B3270" t="s">
        <v>12615</v>
      </c>
      <c r="C3270" t="s">
        <v>39</v>
      </c>
      <c r="D3270" s="9" t="s">
        <v>12616</v>
      </c>
      <c r="E3270" s="8">
        <f>ecommerce_dataset_updated[[#This Row],[Price (Rs.)]]+0</f>
        <v>448.57</v>
      </c>
      <c r="F3270" s="6" t="s">
        <v>20</v>
      </c>
      <c r="G3270" s="7">
        <f>ecommerce_dataset_updated[[#This Row],[Discount (%)]]+0</f>
        <v>20</v>
      </c>
      <c r="H3270" s="6" t="s">
        <v>12617</v>
      </c>
      <c r="I3270" s="6">
        <f>ecommerce_dataset_updated[[#This Row],['[Price (Rs.)']]]*ecommerce_dataset_updated[[#This Row],['[Discount (%)']]]/100</f>
        <v>89.713999999999999</v>
      </c>
      <c r="J3270" s="6">
        <f>ecommerce_dataset_updated[[#This Row],[Final_Price(Rs.)]]+0</f>
        <v>358.86</v>
      </c>
      <c r="K3270" s="6">
        <f xml:space="preserve"> ecommerce_dataset_updated[[#This Row],['[Price (Rs.)']]]-ecommerce_dataset_updated[[#This Row],[Discount Amount _]]</f>
        <v>358.85599999999999</v>
      </c>
      <c r="L3270" t="s">
        <v>28</v>
      </c>
      <c r="M3270" t="s">
        <v>1958</v>
      </c>
      <c r="N3270" s="4" t="s">
        <v>14056</v>
      </c>
      <c r="O3270" s="4" t="s">
        <v>14051</v>
      </c>
      <c r="P3270" s="4" t="s">
        <v>14079</v>
      </c>
      <c r="Q3270" s="5">
        <f>DATE(ecommerce_dataset_updated[[#This Row],[YYYY]],ecommerce_dataset_updated[[#This Row],[MM]],ecommerce_dataset_updated[[#This Row],[DD]])</f>
        <v>45350</v>
      </c>
      <c r="R3270" s="6" t="str">
        <f>TEXT(ecommerce_dataset_updated[[#This Row],['[Purchase_Date']]], "mmm")</f>
        <v>Feb</v>
      </c>
      <c r="S3270" s="6" t="str">
        <f>TEXT(ecommerce_dataset_updated[[#This Row],['[Purchase_Date']]], "ddd")</f>
        <v>Wed</v>
      </c>
      <c r="T3270" s="6">
        <f>ecommerce_dataset_updated[[#This Row],[Final_Price(Rs.) _]]-ecommerce_dataset_updated[[#This Row],['[Final_Price(Rs.)']]]</f>
        <v>-4.0000000000190994E-3</v>
      </c>
      <c r="U3270" s="6" t="b">
        <f xml:space="preserve"> AND(ecommerce_dataset_updated[[#This Row],[Final_Price(Rs.) _]]=ecommerce_dataset_updated[[#This Row],['[Final_Price(Rs.)']]])</f>
        <v>0</v>
      </c>
      <c r="V3270" s="5"/>
    </row>
    <row r="3271" spans="1:22">
      <c r="A3271" t="s">
        <v>12618</v>
      </c>
      <c r="B3271" t="s">
        <v>12619</v>
      </c>
      <c r="C3271" t="s">
        <v>10</v>
      </c>
      <c r="D3271" s="9" t="s">
        <v>12620</v>
      </c>
      <c r="E3271" s="8">
        <f>ecommerce_dataset_updated[[#This Row],[Price (Rs.)]]+0</f>
        <v>96.31</v>
      </c>
      <c r="F3271" s="6" t="s">
        <v>53</v>
      </c>
      <c r="G3271" s="7">
        <f>ecommerce_dataset_updated[[#This Row],[Discount (%)]]+0</f>
        <v>5</v>
      </c>
      <c r="H3271" s="6" t="s">
        <v>12621</v>
      </c>
      <c r="I3271" s="6">
        <f>ecommerce_dataset_updated[[#This Row],['[Price (Rs.)']]]*ecommerce_dataset_updated[[#This Row],['[Discount (%)']]]/100</f>
        <v>4.8155000000000001</v>
      </c>
      <c r="J3271" s="6">
        <f>ecommerce_dataset_updated[[#This Row],[Final_Price(Rs.)]]+0</f>
        <v>91.49</v>
      </c>
      <c r="K3271" s="6">
        <f xml:space="preserve"> ecommerce_dataset_updated[[#This Row],['[Price (Rs.)']]]-ecommerce_dataset_updated[[#This Row],[Discount Amount _]]</f>
        <v>91.494500000000002</v>
      </c>
      <c r="L3271" t="s">
        <v>120</v>
      </c>
      <c r="M3271" t="s">
        <v>696</v>
      </c>
      <c r="N3271" s="4" t="s">
        <v>14049</v>
      </c>
      <c r="O3271" s="4" t="s">
        <v>14053</v>
      </c>
      <c r="P3271" s="4" t="s">
        <v>14079</v>
      </c>
      <c r="Q3271" s="5">
        <f>DATE(ecommerce_dataset_updated[[#This Row],[YYYY]],ecommerce_dataset_updated[[#This Row],[MM]],ecommerce_dataset_updated[[#This Row],[DD]])</f>
        <v>45393</v>
      </c>
      <c r="R3271" s="6" t="str">
        <f>TEXT(ecommerce_dataset_updated[[#This Row],['[Purchase_Date']]], "mmm")</f>
        <v>Apr</v>
      </c>
      <c r="S3271" s="6" t="str">
        <f>TEXT(ecommerce_dataset_updated[[#This Row],['[Purchase_Date']]], "ddd")</f>
        <v>Thu</v>
      </c>
      <c r="T3271" s="6">
        <f>ecommerce_dataset_updated[[#This Row],[Final_Price(Rs.) _]]-ecommerce_dataset_updated[[#This Row],['[Final_Price(Rs.)']]]</f>
        <v>4.500000000007276E-3</v>
      </c>
      <c r="U3271" s="6" t="b">
        <f xml:space="preserve"> AND(ecommerce_dataset_updated[[#This Row],[Final_Price(Rs.) _]]=ecommerce_dataset_updated[[#This Row],['[Final_Price(Rs.)']]])</f>
        <v>0</v>
      </c>
      <c r="V3271" s="5"/>
    </row>
    <row r="3272" spans="1:22">
      <c r="A3272" t="s">
        <v>12622</v>
      </c>
      <c r="B3272" t="s">
        <v>12623</v>
      </c>
      <c r="C3272" t="s">
        <v>45</v>
      </c>
      <c r="D3272" s="9" t="s">
        <v>12624</v>
      </c>
      <c r="E3272" s="8">
        <f>ecommerce_dataset_updated[[#This Row],[Price (Rs.)]]+0</f>
        <v>329.54</v>
      </c>
      <c r="F3272" s="6" t="s">
        <v>20</v>
      </c>
      <c r="G3272" s="7">
        <f>ecommerce_dataset_updated[[#This Row],[Discount (%)]]+0</f>
        <v>20</v>
      </c>
      <c r="H3272" s="6" t="s">
        <v>12625</v>
      </c>
      <c r="I3272" s="6">
        <f>ecommerce_dataset_updated[[#This Row],['[Price (Rs.)']]]*ecommerce_dataset_updated[[#This Row],['[Discount (%)']]]/100</f>
        <v>65.908000000000001</v>
      </c>
      <c r="J3272" s="6">
        <f>ecommerce_dataset_updated[[#This Row],[Final_Price(Rs.)]]+0</f>
        <v>263.63</v>
      </c>
      <c r="K3272" s="6">
        <f xml:space="preserve"> ecommerce_dataset_updated[[#This Row],['[Price (Rs.)']]]-ecommerce_dataset_updated[[#This Row],[Discount Amount _]]</f>
        <v>263.63200000000001</v>
      </c>
      <c r="L3272" t="s">
        <v>14</v>
      </c>
      <c r="M3272" t="s">
        <v>1000</v>
      </c>
      <c r="N3272" s="4" t="s">
        <v>14072</v>
      </c>
      <c r="O3272" s="4" t="s">
        <v>14049</v>
      </c>
      <c r="P3272" s="4" t="s">
        <v>14079</v>
      </c>
      <c r="Q3272" s="5">
        <f>DATE(ecommerce_dataset_updated[[#This Row],[YYYY]],ecommerce_dataset_updated[[#This Row],[MM]],ecommerce_dataset_updated[[#This Row],[DD]])</f>
        <v>45612</v>
      </c>
      <c r="R3272" s="6" t="str">
        <f>TEXT(ecommerce_dataset_updated[[#This Row],['[Purchase_Date']]], "mmm")</f>
        <v>Nov</v>
      </c>
      <c r="S3272" s="6" t="str">
        <f>TEXT(ecommerce_dataset_updated[[#This Row],['[Purchase_Date']]], "ddd")</f>
        <v>Sat</v>
      </c>
      <c r="T3272" s="6">
        <f>ecommerce_dataset_updated[[#This Row],[Final_Price(Rs.) _]]-ecommerce_dataset_updated[[#This Row],['[Final_Price(Rs.)']]]</f>
        <v>2.0000000000095497E-3</v>
      </c>
      <c r="U3272" s="6" t="b">
        <f xml:space="preserve"> AND(ecommerce_dataset_updated[[#This Row],[Final_Price(Rs.) _]]=ecommerce_dataset_updated[[#This Row],['[Final_Price(Rs.)']]])</f>
        <v>0</v>
      </c>
      <c r="V3272" s="5"/>
    </row>
    <row r="3273" spans="1:22">
      <c r="A3273" t="s">
        <v>12626</v>
      </c>
      <c r="B3273" t="s">
        <v>12627</v>
      </c>
      <c r="C3273" t="s">
        <v>45</v>
      </c>
      <c r="D3273" s="9" t="s">
        <v>12628</v>
      </c>
      <c r="E3273" s="8">
        <f>ecommerce_dataset_updated[[#This Row],[Price (Rs.)]]+0</f>
        <v>417.07</v>
      </c>
      <c r="F3273" s="6" t="s">
        <v>47</v>
      </c>
      <c r="G3273" s="7">
        <f>ecommerce_dataset_updated[[#This Row],[Discount (%)]]+0</f>
        <v>50</v>
      </c>
      <c r="H3273" s="6" t="s">
        <v>12629</v>
      </c>
      <c r="I3273" s="6">
        <f>ecommerce_dataset_updated[[#This Row],['[Price (Rs.)']]]*ecommerce_dataset_updated[[#This Row],['[Discount (%)']]]/100</f>
        <v>208.535</v>
      </c>
      <c r="J3273" s="6">
        <f>ecommerce_dataset_updated[[#This Row],[Final_Price(Rs.)]]+0</f>
        <v>208.53</v>
      </c>
      <c r="K3273" s="6">
        <f xml:space="preserve"> ecommerce_dataset_updated[[#This Row],['[Price (Rs.)']]]-ecommerce_dataset_updated[[#This Row],[Discount Amount _]]</f>
        <v>208.535</v>
      </c>
      <c r="L3273" t="s">
        <v>120</v>
      </c>
      <c r="M3273" t="s">
        <v>955</v>
      </c>
      <c r="N3273" s="4" t="s">
        <v>2910</v>
      </c>
      <c r="O3273" s="4" t="s">
        <v>14052</v>
      </c>
      <c r="P3273" s="4" t="s">
        <v>14079</v>
      </c>
      <c r="Q3273" s="5">
        <f>DATE(ecommerce_dataset_updated[[#This Row],[YYYY]],ecommerce_dataset_updated[[#This Row],[MM]],ecommerce_dataset_updated[[#This Row],[DD]])</f>
        <v>45305</v>
      </c>
      <c r="R3273" s="6" t="str">
        <f>TEXT(ecommerce_dataset_updated[[#This Row],['[Purchase_Date']]], "mmm")</f>
        <v>Jan</v>
      </c>
      <c r="S3273" s="6" t="str">
        <f>TEXT(ecommerce_dataset_updated[[#This Row],['[Purchase_Date']]], "ddd")</f>
        <v>Sun</v>
      </c>
      <c r="T3273" s="6">
        <f>ecommerce_dataset_updated[[#This Row],[Final_Price(Rs.) _]]-ecommerce_dataset_updated[[#This Row],['[Final_Price(Rs.)']]]</f>
        <v>4.9999999999954525E-3</v>
      </c>
      <c r="U3273" s="6" t="b">
        <f xml:space="preserve"> AND(ecommerce_dataset_updated[[#This Row],[Final_Price(Rs.) _]]=ecommerce_dataset_updated[[#This Row],['[Final_Price(Rs.)']]])</f>
        <v>0</v>
      </c>
      <c r="V3273" s="5"/>
    </row>
    <row r="3274" spans="1:22">
      <c r="A3274" t="s">
        <v>12630</v>
      </c>
      <c r="B3274" t="s">
        <v>12631</v>
      </c>
      <c r="C3274" t="s">
        <v>45</v>
      </c>
      <c r="D3274" s="9" t="s">
        <v>12632</v>
      </c>
      <c r="E3274" s="8">
        <f>ecommerce_dataset_updated[[#This Row],[Price (Rs.)]]+0</f>
        <v>264.45</v>
      </c>
      <c r="F3274" s="6" t="s">
        <v>53</v>
      </c>
      <c r="G3274" s="7">
        <f>ecommerce_dataset_updated[[#This Row],[Discount (%)]]+0</f>
        <v>5</v>
      </c>
      <c r="H3274" s="6" t="s">
        <v>12633</v>
      </c>
      <c r="I3274" s="6">
        <f>ecommerce_dataset_updated[[#This Row],['[Price (Rs.)']]]*ecommerce_dataset_updated[[#This Row],['[Discount (%)']]]/100</f>
        <v>13.2225</v>
      </c>
      <c r="J3274" s="6">
        <f>ecommerce_dataset_updated[[#This Row],[Final_Price(Rs.)]]+0</f>
        <v>251.23</v>
      </c>
      <c r="K3274" s="6">
        <f xml:space="preserve"> ecommerce_dataset_updated[[#This Row],['[Price (Rs.)']]]-ecommerce_dataset_updated[[#This Row],[Discount Amount _]]</f>
        <v>251.22749999999999</v>
      </c>
      <c r="L3274" t="s">
        <v>120</v>
      </c>
      <c r="M3274" t="s">
        <v>1958</v>
      </c>
      <c r="N3274" s="4" t="s">
        <v>14056</v>
      </c>
      <c r="O3274" s="4" t="s">
        <v>14051</v>
      </c>
      <c r="P3274" s="4" t="s">
        <v>14079</v>
      </c>
      <c r="Q3274" s="5">
        <f>DATE(ecommerce_dataset_updated[[#This Row],[YYYY]],ecommerce_dataset_updated[[#This Row],[MM]],ecommerce_dataset_updated[[#This Row],[DD]])</f>
        <v>45350</v>
      </c>
      <c r="R3274" s="6" t="str">
        <f>TEXT(ecommerce_dataset_updated[[#This Row],['[Purchase_Date']]], "mmm")</f>
        <v>Feb</v>
      </c>
      <c r="S3274" s="6" t="str">
        <f>TEXT(ecommerce_dataset_updated[[#This Row],['[Purchase_Date']]], "ddd")</f>
        <v>Wed</v>
      </c>
      <c r="T3274" s="6">
        <f>ecommerce_dataset_updated[[#This Row],[Final_Price(Rs.) _]]-ecommerce_dataset_updated[[#This Row],['[Final_Price(Rs.)']]]</f>
        <v>-2.4999999999977263E-3</v>
      </c>
      <c r="U3274" s="6" t="b">
        <f xml:space="preserve"> AND(ecommerce_dataset_updated[[#This Row],[Final_Price(Rs.) _]]=ecommerce_dataset_updated[[#This Row],['[Final_Price(Rs.)']]])</f>
        <v>0</v>
      </c>
      <c r="V3274" s="5"/>
    </row>
    <row r="3275" spans="1:22">
      <c r="A3275" t="s">
        <v>12634</v>
      </c>
      <c r="B3275" t="s">
        <v>12635</v>
      </c>
      <c r="C3275" t="s">
        <v>18</v>
      </c>
      <c r="D3275" s="9" t="s">
        <v>12636</v>
      </c>
      <c r="E3275" s="8">
        <f>ecommerce_dataset_updated[[#This Row],[Price (Rs.)]]+0</f>
        <v>82.72</v>
      </c>
      <c r="F3275" s="6" t="s">
        <v>20</v>
      </c>
      <c r="G3275" s="7">
        <f>ecommerce_dataset_updated[[#This Row],[Discount (%)]]+0</f>
        <v>20</v>
      </c>
      <c r="H3275" s="6" t="s">
        <v>12637</v>
      </c>
      <c r="I3275" s="6">
        <f>ecommerce_dataset_updated[[#This Row],['[Price (Rs.)']]]*ecommerce_dataset_updated[[#This Row],['[Discount (%)']]]/100</f>
        <v>16.544</v>
      </c>
      <c r="J3275" s="6">
        <f>ecommerce_dataset_updated[[#This Row],[Final_Price(Rs.)]]+0</f>
        <v>66.180000000000007</v>
      </c>
      <c r="K3275" s="6">
        <f xml:space="preserve"> ecommerce_dataset_updated[[#This Row],['[Price (Rs.)']]]-ecommerce_dataset_updated[[#This Row],[Discount Amount _]]</f>
        <v>66.176000000000002</v>
      </c>
      <c r="L3275" t="s">
        <v>77</v>
      </c>
      <c r="M3275" t="s">
        <v>3218</v>
      </c>
      <c r="N3275" s="4" t="s">
        <v>2910</v>
      </c>
      <c r="O3275" s="4" t="s">
        <v>14067</v>
      </c>
      <c r="P3275" s="4" t="s">
        <v>14079</v>
      </c>
      <c r="Q3275" s="5">
        <f>DATE(ecommerce_dataset_updated[[#This Row],[YYYY]],ecommerce_dataset_updated[[#This Row],[MM]],ecommerce_dataset_updated[[#This Row],[DD]])</f>
        <v>45487</v>
      </c>
      <c r="R3275" s="6" t="str">
        <f>TEXT(ecommerce_dataset_updated[[#This Row],['[Purchase_Date']]], "mmm")</f>
        <v>Jul</v>
      </c>
      <c r="S3275" s="6" t="str">
        <f>TEXT(ecommerce_dataset_updated[[#This Row],['[Purchase_Date']]], "ddd")</f>
        <v>Sun</v>
      </c>
      <c r="T3275" s="6">
        <f>ecommerce_dataset_updated[[#This Row],[Final_Price(Rs.) _]]-ecommerce_dataset_updated[[#This Row],['[Final_Price(Rs.)']]]</f>
        <v>-4.0000000000048885E-3</v>
      </c>
      <c r="U3275" s="6" t="b">
        <f xml:space="preserve"> AND(ecommerce_dataset_updated[[#This Row],[Final_Price(Rs.) _]]=ecommerce_dataset_updated[[#This Row],['[Final_Price(Rs.)']]])</f>
        <v>0</v>
      </c>
      <c r="V3275" s="5"/>
    </row>
    <row r="3276" spans="1:22">
      <c r="A3276" t="s">
        <v>12638</v>
      </c>
      <c r="B3276" t="s">
        <v>12639</v>
      </c>
      <c r="C3276" t="s">
        <v>18</v>
      </c>
      <c r="D3276" s="9" t="s">
        <v>12640</v>
      </c>
      <c r="E3276" s="8">
        <f>ecommerce_dataset_updated[[#This Row],[Price (Rs.)]]+0</f>
        <v>265.25</v>
      </c>
      <c r="F3276" s="6" t="s">
        <v>107</v>
      </c>
      <c r="G3276" s="7">
        <f>ecommerce_dataset_updated[[#This Row],[Discount (%)]]+0</f>
        <v>0</v>
      </c>
      <c r="H3276" s="6" t="s">
        <v>12640</v>
      </c>
      <c r="I3276" s="6">
        <f>ecommerce_dataset_updated[[#This Row],['[Price (Rs.)']]]*ecommerce_dataset_updated[[#This Row],['[Discount (%)']]]/100</f>
        <v>0</v>
      </c>
      <c r="J3276" s="6">
        <f>ecommerce_dataset_updated[[#This Row],[Final_Price(Rs.)]]+0</f>
        <v>265.25</v>
      </c>
      <c r="K3276" s="6">
        <f xml:space="preserve"> ecommerce_dataset_updated[[#This Row],['[Price (Rs.)']]]-ecommerce_dataset_updated[[#This Row],[Discount Amount _]]</f>
        <v>265.25</v>
      </c>
      <c r="L3276" t="s">
        <v>35</v>
      </c>
      <c r="M3276" t="s">
        <v>1841</v>
      </c>
      <c r="N3276" s="4" t="s">
        <v>14062</v>
      </c>
      <c r="O3276" s="4" t="s">
        <v>14059</v>
      </c>
      <c r="P3276" s="4" t="s">
        <v>14079</v>
      </c>
      <c r="Q3276" s="5">
        <f>DATE(ecommerce_dataset_updated[[#This Row],[YYYY]],ecommerce_dataset_updated[[#This Row],[MM]],ecommerce_dataset_updated[[#This Row],[DD]])</f>
        <v>45418</v>
      </c>
      <c r="R3276" s="6" t="str">
        <f>TEXT(ecommerce_dataset_updated[[#This Row],['[Purchase_Date']]], "mmm")</f>
        <v>May</v>
      </c>
      <c r="S3276" s="6" t="str">
        <f>TEXT(ecommerce_dataset_updated[[#This Row],['[Purchase_Date']]], "ddd")</f>
        <v>Mon</v>
      </c>
      <c r="T3276" s="6">
        <f>ecommerce_dataset_updated[[#This Row],[Final_Price(Rs.) _]]-ecommerce_dataset_updated[[#This Row],['[Final_Price(Rs.)']]]</f>
        <v>0</v>
      </c>
      <c r="U3276" s="6" t="b">
        <f xml:space="preserve"> AND(ecommerce_dataset_updated[[#This Row],[Final_Price(Rs.) _]]=ecommerce_dataset_updated[[#This Row],['[Final_Price(Rs.)']]])</f>
        <v>1</v>
      </c>
      <c r="V3276" s="5"/>
    </row>
    <row r="3277" spans="1:22">
      <c r="A3277" t="s">
        <v>12641</v>
      </c>
      <c r="B3277" t="s">
        <v>12642</v>
      </c>
      <c r="C3277" t="s">
        <v>68</v>
      </c>
      <c r="D3277" s="9" t="s">
        <v>12643</v>
      </c>
      <c r="E3277" s="8">
        <f>ecommerce_dataset_updated[[#This Row],[Price (Rs.)]]+0</f>
        <v>464.26</v>
      </c>
      <c r="F3277" s="6" t="s">
        <v>154</v>
      </c>
      <c r="G3277" s="7">
        <f>ecommerce_dataset_updated[[#This Row],[Discount (%)]]+0</f>
        <v>30</v>
      </c>
      <c r="H3277" s="6" t="s">
        <v>2423</v>
      </c>
      <c r="I3277" s="6">
        <f>ecommerce_dataset_updated[[#This Row],['[Price (Rs.)']]]*ecommerce_dataset_updated[[#This Row],['[Discount (%)']]]/100</f>
        <v>139.27799999999999</v>
      </c>
      <c r="J3277" s="6">
        <f>ecommerce_dataset_updated[[#This Row],[Final_Price(Rs.)]]+0</f>
        <v>324.98</v>
      </c>
      <c r="K3277" s="6">
        <f xml:space="preserve"> ecommerce_dataset_updated[[#This Row],['[Price (Rs.)']]]-ecommerce_dataset_updated[[#This Row],[Discount Amount _]]</f>
        <v>324.98199999999997</v>
      </c>
      <c r="L3277" t="s">
        <v>77</v>
      </c>
      <c r="M3277" t="s">
        <v>676</v>
      </c>
      <c r="N3277" s="4" t="s">
        <v>14048</v>
      </c>
      <c r="O3277" s="4" t="s">
        <v>14053</v>
      </c>
      <c r="P3277" s="4" t="s">
        <v>14079</v>
      </c>
      <c r="Q3277" s="5">
        <f>DATE(ecommerce_dataset_updated[[#This Row],[YYYY]],ecommerce_dataset_updated[[#This Row],[MM]],ecommerce_dataset_updated[[#This Row],[DD]])</f>
        <v>45394</v>
      </c>
      <c r="R3277" s="6" t="str">
        <f>TEXT(ecommerce_dataset_updated[[#This Row],['[Purchase_Date']]], "mmm")</f>
        <v>Apr</v>
      </c>
      <c r="S3277" s="6" t="str">
        <f>TEXT(ecommerce_dataset_updated[[#This Row],['[Purchase_Date']]], "ddd")</f>
        <v>Fri</v>
      </c>
      <c r="T3277" s="6">
        <f>ecommerce_dataset_updated[[#This Row],[Final_Price(Rs.) _]]-ecommerce_dataset_updated[[#This Row],['[Final_Price(Rs.)']]]</f>
        <v>1.9999999999527063E-3</v>
      </c>
      <c r="U3277" s="6" t="b">
        <f xml:space="preserve"> AND(ecommerce_dataset_updated[[#This Row],[Final_Price(Rs.) _]]=ecommerce_dataset_updated[[#This Row],['[Final_Price(Rs.)']]])</f>
        <v>0</v>
      </c>
      <c r="V3277" s="5"/>
    </row>
    <row r="3278" spans="1:22">
      <c r="A3278" t="s">
        <v>12644</v>
      </c>
      <c r="B3278" t="s">
        <v>12645</v>
      </c>
      <c r="C3278" t="s">
        <v>114</v>
      </c>
      <c r="D3278" s="9" t="s">
        <v>12646</v>
      </c>
      <c r="E3278" s="8">
        <f>ecommerce_dataset_updated[[#This Row],[Price (Rs.)]]+0</f>
        <v>205.68</v>
      </c>
      <c r="F3278" s="6" t="s">
        <v>75</v>
      </c>
      <c r="G3278" s="7">
        <f>ecommerce_dataset_updated[[#This Row],[Discount (%)]]+0</f>
        <v>10</v>
      </c>
      <c r="H3278" s="6" t="s">
        <v>11117</v>
      </c>
      <c r="I3278" s="6">
        <f>ecommerce_dataset_updated[[#This Row],['[Price (Rs.)']]]*ecommerce_dataset_updated[[#This Row],['[Discount (%)']]]/100</f>
        <v>20.568000000000001</v>
      </c>
      <c r="J3278" s="6">
        <f>ecommerce_dataset_updated[[#This Row],[Final_Price(Rs.)]]+0</f>
        <v>185.11</v>
      </c>
      <c r="K3278" s="6">
        <f xml:space="preserve"> ecommerce_dataset_updated[[#This Row],['[Price (Rs.)']]]-ecommerce_dataset_updated[[#This Row],[Discount Amount _]]</f>
        <v>185.11199999999999</v>
      </c>
      <c r="L3278" t="s">
        <v>14</v>
      </c>
      <c r="M3278" t="s">
        <v>5352</v>
      </c>
      <c r="N3278" s="4" t="s">
        <v>14060</v>
      </c>
      <c r="O3278" s="4" t="s">
        <v>14052</v>
      </c>
      <c r="P3278" s="4" t="s">
        <v>14079</v>
      </c>
      <c r="Q3278" s="5">
        <f>DATE(ecommerce_dataset_updated[[#This Row],[YYYY]],ecommerce_dataset_updated[[#This Row],[MM]],ecommerce_dataset_updated[[#This Row],[DD]])</f>
        <v>45317</v>
      </c>
      <c r="R3278" s="6" t="str">
        <f>TEXT(ecommerce_dataset_updated[[#This Row],['[Purchase_Date']]], "mmm")</f>
        <v>Jan</v>
      </c>
      <c r="S3278" s="6" t="str">
        <f>TEXT(ecommerce_dataset_updated[[#This Row],['[Purchase_Date']]], "ddd")</f>
        <v>Fri</v>
      </c>
      <c r="T3278" s="6">
        <f>ecommerce_dataset_updated[[#This Row],[Final_Price(Rs.) _]]-ecommerce_dataset_updated[[#This Row],['[Final_Price(Rs.)']]]</f>
        <v>1.999999999981128E-3</v>
      </c>
      <c r="U3278" s="6" t="b">
        <f xml:space="preserve"> AND(ecommerce_dataset_updated[[#This Row],[Final_Price(Rs.) _]]=ecommerce_dataset_updated[[#This Row],['[Final_Price(Rs.)']]])</f>
        <v>0</v>
      </c>
      <c r="V3278" s="5"/>
    </row>
    <row r="3279" spans="1:22">
      <c r="A3279" t="s">
        <v>12647</v>
      </c>
      <c r="B3279" t="s">
        <v>12648</v>
      </c>
      <c r="C3279" t="s">
        <v>39</v>
      </c>
      <c r="D3279" s="9" t="s">
        <v>7637</v>
      </c>
      <c r="E3279" s="8">
        <f>ecommerce_dataset_updated[[#This Row],[Price (Rs.)]]+0</f>
        <v>41.41</v>
      </c>
      <c r="F3279" s="6" t="s">
        <v>154</v>
      </c>
      <c r="G3279" s="7">
        <f>ecommerce_dataset_updated[[#This Row],[Discount (%)]]+0</f>
        <v>30</v>
      </c>
      <c r="H3279" s="6" t="s">
        <v>12649</v>
      </c>
      <c r="I3279" s="6">
        <f>ecommerce_dataset_updated[[#This Row],['[Price (Rs.)']]]*ecommerce_dataset_updated[[#This Row],['[Discount (%)']]]/100</f>
        <v>12.423</v>
      </c>
      <c r="J3279" s="6">
        <f>ecommerce_dataset_updated[[#This Row],[Final_Price(Rs.)]]+0</f>
        <v>28.99</v>
      </c>
      <c r="K3279" s="6">
        <f xml:space="preserve"> ecommerce_dataset_updated[[#This Row],['[Price (Rs.)']]]-ecommerce_dataset_updated[[#This Row],[Discount Amount _]]</f>
        <v>28.986999999999995</v>
      </c>
      <c r="L3279" t="s">
        <v>14</v>
      </c>
      <c r="M3279" t="s">
        <v>126</v>
      </c>
      <c r="N3279" s="4" t="s">
        <v>14052</v>
      </c>
      <c r="O3279" s="4" t="s">
        <v>14062</v>
      </c>
      <c r="P3279" s="4" t="s">
        <v>14079</v>
      </c>
      <c r="Q3279" s="5">
        <f>DATE(ecommerce_dataset_updated[[#This Row],[YYYY]],ecommerce_dataset_updated[[#This Row],[MM]],ecommerce_dataset_updated[[#This Row],[DD]])</f>
        <v>45444</v>
      </c>
      <c r="R3279" s="6" t="str">
        <f>TEXT(ecommerce_dataset_updated[[#This Row],['[Purchase_Date']]], "mmm")</f>
        <v>Jun</v>
      </c>
      <c r="S3279" s="6" t="str">
        <f>TEXT(ecommerce_dataset_updated[[#This Row],['[Purchase_Date']]], "ddd")</f>
        <v>Sat</v>
      </c>
      <c r="T3279" s="6">
        <f>ecommerce_dataset_updated[[#This Row],[Final_Price(Rs.) _]]-ecommerce_dataset_updated[[#This Row],['[Final_Price(Rs.)']]]</f>
        <v>-3.0000000000036664E-3</v>
      </c>
      <c r="U3279" s="6" t="b">
        <f xml:space="preserve"> AND(ecommerce_dataset_updated[[#This Row],[Final_Price(Rs.) _]]=ecommerce_dataset_updated[[#This Row],['[Final_Price(Rs.)']]])</f>
        <v>0</v>
      </c>
      <c r="V3279" s="5"/>
    </row>
    <row r="3280" spans="1:22">
      <c r="A3280" t="s">
        <v>12650</v>
      </c>
      <c r="B3280" t="s">
        <v>12651</v>
      </c>
      <c r="C3280" t="s">
        <v>39</v>
      </c>
      <c r="D3280" s="9" t="s">
        <v>12502</v>
      </c>
      <c r="E3280" s="8">
        <f>ecommerce_dataset_updated[[#This Row],[Price (Rs.)]]+0</f>
        <v>142.61000000000001</v>
      </c>
      <c r="F3280" s="6" t="s">
        <v>75</v>
      </c>
      <c r="G3280" s="7">
        <f>ecommerce_dataset_updated[[#This Row],[Discount (%)]]+0</f>
        <v>10</v>
      </c>
      <c r="H3280" s="6" t="s">
        <v>12503</v>
      </c>
      <c r="I3280" s="6">
        <f>ecommerce_dataset_updated[[#This Row],['[Price (Rs.)']]]*ecommerce_dataset_updated[[#This Row],['[Discount (%)']]]/100</f>
        <v>14.261000000000001</v>
      </c>
      <c r="J3280" s="6">
        <f>ecommerce_dataset_updated[[#This Row],[Final_Price(Rs.)]]+0</f>
        <v>128.35</v>
      </c>
      <c r="K3280" s="6">
        <f xml:space="preserve"> ecommerce_dataset_updated[[#This Row],['[Price (Rs.)']]]-ecommerce_dataset_updated[[#This Row],[Discount Amount _]]</f>
        <v>128.34900000000002</v>
      </c>
      <c r="L3280" t="s">
        <v>28</v>
      </c>
      <c r="M3280" t="s">
        <v>2091</v>
      </c>
      <c r="N3280" s="4" t="s">
        <v>14068</v>
      </c>
      <c r="O3280" s="4" t="s">
        <v>14057</v>
      </c>
      <c r="P3280" s="4" t="s">
        <v>14079</v>
      </c>
      <c r="Q3280" s="5">
        <f>DATE(ecommerce_dataset_updated[[#This Row],[YYYY]],ecommerce_dataset_updated[[#This Row],[MM]],ecommerce_dataset_updated[[#This Row],[DD]])</f>
        <v>45382</v>
      </c>
      <c r="R3280" s="6" t="str">
        <f>TEXT(ecommerce_dataset_updated[[#This Row],['[Purchase_Date']]], "mmm")</f>
        <v>Mar</v>
      </c>
      <c r="S3280" s="6" t="str">
        <f>TEXT(ecommerce_dataset_updated[[#This Row],['[Purchase_Date']]], "ddd")</f>
        <v>Sun</v>
      </c>
      <c r="T3280" s="6">
        <f>ecommerce_dataset_updated[[#This Row],[Final_Price(Rs.) _]]-ecommerce_dataset_updated[[#This Row],['[Final_Price(Rs.)']]]</f>
        <v>-9.9999999997635314E-4</v>
      </c>
      <c r="U3280" s="6" t="b">
        <f xml:space="preserve"> AND(ecommerce_dataset_updated[[#This Row],[Final_Price(Rs.) _]]=ecommerce_dataset_updated[[#This Row],['[Final_Price(Rs.)']]])</f>
        <v>0</v>
      </c>
      <c r="V3280" s="5"/>
    </row>
    <row r="3281" spans="1:22">
      <c r="A3281" t="s">
        <v>12652</v>
      </c>
      <c r="B3281" t="s">
        <v>12653</v>
      </c>
      <c r="C3281" t="s">
        <v>10</v>
      </c>
      <c r="D3281" s="9" t="s">
        <v>12654</v>
      </c>
      <c r="E3281" s="8">
        <f>ecommerce_dataset_updated[[#This Row],[Price (Rs.)]]+0</f>
        <v>189.35</v>
      </c>
      <c r="F3281" s="6" t="s">
        <v>47</v>
      </c>
      <c r="G3281" s="7">
        <f>ecommerce_dataset_updated[[#This Row],[Discount (%)]]+0</f>
        <v>50</v>
      </c>
      <c r="H3281" s="6" t="s">
        <v>12655</v>
      </c>
      <c r="I3281" s="6">
        <f>ecommerce_dataset_updated[[#This Row],['[Price (Rs.)']]]*ecommerce_dataset_updated[[#This Row],['[Discount (%)']]]/100</f>
        <v>94.674999999999997</v>
      </c>
      <c r="J3281" s="6">
        <f>ecommerce_dataset_updated[[#This Row],[Final_Price(Rs.)]]+0</f>
        <v>94.67</v>
      </c>
      <c r="K3281" s="6">
        <f xml:space="preserve"> ecommerce_dataset_updated[[#This Row],['[Price (Rs.)']]]-ecommerce_dataset_updated[[#This Row],[Discount Amount _]]</f>
        <v>94.674999999999997</v>
      </c>
      <c r="L3281" t="s">
        <v>35</v>
      </c>
      <c r="M3281" t="s">
        <v>15</v>
      </c>
      <c r="N3281" s="4" t="s">
        <v>14048</v>
      </c>
      <c r="O3281" s="4" t="s">
        <v>14049</v>
      </c>
      <c r="P3281" s="4" t="s">
        <v>14079</v>
      </c>
      <c r="Q3281" s="5">
        <f>DATE(ecommerce_dataset_updated[[#This Row],[YYYY]],ecommerce_dataset_updated[[#This Row],[MM]],ecommerce_dataset_updated[[#This Row],[DD]])</f>
        <v>45608</v>
      </c>
      <c r="R3281" s="6" t="str">
        <f>TEXT(ecommerce_dataset_updated[[#This Row],['[Purchase_Date']]], "mmm")</f>
        <v>Nov</v>
      </c>
      <c r="S3281" s="6" t="str">
        <f>TEXT(ecommerce_dataset_updated[[#This Row],['[Purchase_Date']]], "ddd")</f>
        <v>Tue</v>
      </c>
      <c r="T3281" s="6">
        <f>ecommerce_dataset_updated[[#This Row],[Final_Price(Rs.) _]]-ecommerce_dataset_updated[[#This Row],['[Final_Price(Rs.)']]]</f>
        <v>4.9999999999954525E-3</v>
      </c>
      <c r="U3281" s="6" t="b">
        <f xml:space="preserve"> AND(ecommerce_dataset_updated[[#This Row],[Final_Price(Rs.) _]]=ecommerce_dataset_updated[[#This Row],['[Final_Price(Rs.)']]])</f>
        <v>0</v>
      </c>
      <c r="V3281" s="5"/>
    </row>
    <row r="3282" spans="1:22">
      <c r="A3282" t="s">
        <v>12656</v>
      </c>
      <c r="B3282" t="s">
        <v>12657</v>
      </c>
      <c r="C3282" t="s">
        <v>10</v>
      </c>
      <c r="D3282" s="9" t="s">
        <v>12658</v>
      </c>
      <c r="E3282" s="8">
        <f>ecommerce_dataset_updated[[#This Row],[Price (Rs.)]]+0</f>
        <v>24.41</v>
      </c>
      <c r="F3282" s="6" t="s">
        <v>75</v>
      </c>
      <c r="G3282" s="7">
        <f>ecommerce_dataset_updated[[#This Row],[Discount (%)]]+0</f>
        <v>10</v>
      </c>
      <c r="H3282" s="6" t="s">
        <v>12659</v>
      </c>
      <c r="I3282" s="6">
        <f>ecommerce_dataset_updated[[#This Row],['[Price (Rs.)']]]*ecommerce_dataset_updated[[#This Row],['[Discount (%)']]]/100</f>
        <v>2.4409999999999998</v>
      </c>
      <c r="J3282" s="6">
        <f>ecommerce_dataset_updated[[#This Row],[Final_Price(Rs.)]]+0</f>
        <v>21.97</v>
      </c>
      <c r="K3282" s="6">
        <f xml:space="preserve"> ecommerce_dataset_updated[[#This Row],['[Price (Rs.)']]]-ecommerce_dataset_updated[[#This Row],[Discount Amount _]]</f>
        <v>21.969000000000001</v>
      </c>
      <c r="L3282" t="s">
        <v>77</v>
      </c>
      <c r="M3282" t="s">
        <v>1202</v>
      </c>
      <c r="N3282" s="4" t="s">
        <v>14058</v>
      </c>
      <c r="O3282" s="4" t="s">
        <v>14062</v>
      </c>
      <c r="P3282" s="4" t="s">
        <v>14079</v>
      </c>
      <c r="Q3282" s="5">
        <f>DATE(ecommerce_dataset_updated[[#This Row],[YYYY]],ecommerce_dataset_updated[[#This Row],[MM]],ecommerce_dataset_updated[[#This Row],[DD]])</f>
        <v>45472</v>
      </c>
      <c r="R3282" s="6" t="str">
        <f>TEXT(ecommerce_dataset_updated[[#This Row],['[Purchase_Date']]], "mmm")</f>
        <v>Jun</v>
      </c>
      <c r="S3282" s="6" t="str">
        <f>TEXT(ecommerce_dataset_updated[[#This Row],['[Purchase_Date']]], "ddd")</f>
        <v>Sat</v>
      </c>
      <c r="T3282" s="6">
        <f>ecommerce_dataset_updated[[#This Row],[Final_Price(Rs.) _]]-ecommerce_dataset_updated[[#This Row],['[Final_Price(Rs.)']]]</f>
        <v>-9.9999999999766942E-4</v>
      </c>
      <c r="U3282" s="6" t="b">
        <f xml:space="preserve"> AND(ecommerce_dataset_updated[[#This Row],[Final_Price(Rs.) _]]=ecommerce_dataset_updated[[#This Row],['[Final_Price(Rs.)']]])</f>
        <v>0</v>
      </c>
      <c r="V3282" s="5"/>
    </row>
    <row r="3283" spans="1:22">
      <c r="A3283" t="s">
        <v>12660</v>
      </c>
      <c r="B3283" t="s">
        <v>12661</v>
      </c>
      <c r="C3283" t="s">
        <v>45</v>
      </c>
      <c r="D3283" s="9" t="s">
        <v>12662</v>
      </c>
      <c r="E3283" s="8">
        <f>ecommerce_dataset_updated[[#This Row],[Price (Rs.)]]+0</f>
        <v>428.85</v>
      </c>
      <c r="F3283" s="6" t="s">
        <v>12</v>
      </c>
      <c r="G3283" s="7">
        <f>ecommerce_dataset_updated[[#This Row],[Discount (%)]]+0</f>
        <v>15</v>
      </c>
      <c r="H3283" s="6" t="s">
        <v>12663</v>
      </c>
      <c r="I3283" s="6">
        <f>ecommerce_dataset_updated[[#This Row],['[Price (Rs.)']]]*ecommerce_dataset_updated[[#This Row],['[Discount (%)']]]/100</f>
        <v>64.327500000000001</v>
      </c>
      <c r="J3283" s="6">
        <f>ecommerce_dataset_updated[[#This Row],[Final_Price(Rs.)]]+0</f>
        <v>364.52</v>
      </c>
      <c r="K3283" s="6">
        <f xml:space="preserve"> ecommerce_dataset_updated[[#This Row],['[Price (Rs.)']]]-ecommerce_dataset_updated[[#This Row],[Discount Amount _]]</f>
        <v>364.52250000000004</v>
      </c>
      <c r="L3283" t="s">
        <v>77</v>
      </c>
      <c r="M3283" t="s">
        <v>2827</v>
      </c>
      <c r="N3283" s="4" t="s">
        <v>14065</v>
      </c>
      <c r="O3283" s="4" t="s">
        <v>75</v>
      </c>
      <c r="P3283" s="4" t="s">
        <v>14079</v>
      </c>
      <c r="Q3283" s="5">
        <f>DATE(ecommerce_dataset_updated[[#This Row],[YYYY]],ecommerce_dataset_updated[[#This Row],[MM]],ecommerce_dataset_updated[[#This Row],[DD]])</f>
        <v>45588</v>
      </c>
      <c r="R3283" s="6" t="str">
        <f>TEXT(ecommerce_dataset_updated[[#This Row],['[Purchase_Date']]], "mmm")</f>
        <v>Oct</v>
      </c>
      <c r="S3283" s="6" t="str">
        <f>TEXT(ecommerce_dataset_updated[[#This Row],['[Purchase_Date']]], "ddd")</f>
        <v>Wed</v>
      </c>
      <c r="T3283" s="6">
        <f>ecommerce_dataset_updated[[#This Row],[Final_Price(Rs.) _]]-ecommerce_dataset_updated[[#This Row],['[Final_Price(Rs.)']]]</f>
        <v>2.5000000000545697E-3</v>
      </c>
      <c r="U3283" s="6" t="b">
        <f xml:space="preserve"> AND(ecommerce_dataset_updated[[#This Row],[Final_Price(Rs.) _]]=ecommerce_dataset_updated[[#This Row],['[Final_Price(Rs.)']]])</f>
        <v>0</v>
      </c>
      <c r="V3283" s="5"/>
    </row>
    <row r="3284" spans="1:22">
      <c r="A3284" t="s">
        <v>12664</v>
      </c>
      <c r="B3284" t="s">
        <v>12665</v>
      </c>
      <c r="C3284" t="s">
        <v>39</v>
      </c>
      <c r="D3284" s="9" t="s">
        <v>12666</v>
      </c>
      <c r="E3284" s="8">
        <f>ecommerce_dataset_updated[[#This Row],[Price (Rs.)]]+0</f>
        <v>297.35000000000002</v>
      </c>
      <c r="F3284" s="6" t="s">
        <v>154</v>
      </c>
      <c r="G3284" s="7">
        <f>ecommerce_dataset_updated[[#This Row],[Discount (%)]]+0</f>
        <v>30</v>
      </c>
      <c r="H3284" s="6" t="s">
        <v>12667</v>
      </c>
      <c r="I3284" s="6">
        <f>ecommerce_dataset_updated[[#This Row],['[Price (Rs.)']]]*ecommerce_dataset_updated[[#This Row],['[Discount (%)']]]/100</f>
        <v>89.204999999999998</v>
      </c>
      <c r="J3284" s="6">
        <f>ecommerce_dataset_updated[[#This Row],[Final_Price(Rs.)]]+0</f>
        <v>208.15</v>
      </c>
      <c r="K3284" s="6">
        <f xml:space="preserve"> ecommerce_dataset_updated[[#This Row],['[Price (Rs.)']]]-ecommerce_dataset_updated[[#This Row],[Discount Amount _]]</f>
        <v>208.14500000000004</v>
      </c>
      <c r="L3284" t="s">
        <v>120</v>
      </c>
      <c r="M3284" t="s">
        <v>171</v>
      </c>
      <c r="N3284" s="4" t="s">
        <v>14056</v>
      </c>
      <c r="O3284" s="4" t="s">
        <v>14062</v>
      </c>
      <c r="P3284" s="4" t="s">
        <v>14079</v>
      </c>
      <c r="Q3284" s="5">
        <f>DATE(ecommerce_dataset_updated[[#This Row],[YYYY]],ecommerce_dataset_updated[[#This Row],[MM]],ecommerce_dataset_updated[[#This Row],[DD]])</f>
        <v>45471</v>
      </c>
      <c r="R3284" s="6" t="str">
        <f>TEXT(ecommerce_dataset_updated[[#This Row],['[Purchase_Date']]], "mmm")</f>
        <v>Jun</v>
      </c>
      <c r="S3284" s="6" t="str">
        <f>TEXT(ecommerce_dataset_updated[[#This Row],['[Purchase_Date']]], "ddd")</f>
        <v>Fri</v>
      </c>
      <c r="T3284" s="6">
        <f>ecommerce_dataset_updated[[#This Row],[Final_Price(Rs.) _]]-ecommerce_dataset_updated[[#This Row],['[Final_Price(Rs.)']]]</f>
        <v>-4.9999999999670308E-3</v>
      </c>
      <c r="U3284" s="6" t="b">
        <f xml:space="preserve"> AND(ecommerce_dataset_updated[[#This Row],[Final_Price(Rs.) _]]=ecommerce_dataset_updated[[#This Row],['[Final_Price(Rs.)']]])</f>
        <v>0</v>
      </c>
      <c r="V3284" s="5"/>
    </row>
    <row r="3285" spans="1:22">
      <c r="A3285" t="s">
        <v>12668</v>
      </c>
      <c r="B3285" t="s">
        <v>12669</v>
      </c>
      <c r="C3285" t="s">
        <v>45</v>
      </c>
      <c r="D3285" s="9" t="s">
        <v>12670</v>
      </c>
      <c r="E3285" s="8">
        <f>ecommerce_dataset_updated[[#This Row],[Price (Rs.)]]+0</f>
        <v>53.13</v>
      </c>
      <c r="F3285" s="6" t="s">
        <v>26</v>
      </c>
      <c r="G3285" s="7">
        <f>ecommerce_dataset_updated[[#This Row],[Discount (%)]]+0</f>
        <v>25</v>
      </c>
      <c r="H3285" s="6" t="s">
        <v>12671</v>
      </c>
      <c r="I3285" s="6">
        <f>ecommerce_dataset_updated[[#This Row],['[Price (Rs.)']]]*ecommerce_dataset_updated[[#This Row],['[Discount (%)']]]/100</f>
        <v>13.282500000000001</v>
      </c>
      <c r="J3285" s="6">
        <f>ecommerce_dataset_updated[[#This Row],[Final_Price(Rs.)]]+0</f>
        <v>39.85</v>
      </c>
      <c r="K3285" s="6">
        <f xml:space="preserve"> ecommerce_dataset_updated[[#This Row],['[Price (Rs.)']]]-ecommerce_dataset_updated[[#This Row],[Discount Amount _]]</f>
        <v>39.847500000000004</v>
      </c>
      <c r="L3285" t="s">
        <v>77</v>
      </c>
      <c r="M3285" t="s">
        <v>230</v>
      </c>
      <c r="N3285" s="4" t="s">
        <v>26</v>
      </c>
      <c r="O3285" s="4" t="s">
        <v>14055</v>
      </c>
      <c r="P3285" s="4" t="s">
        <v>14079</v>
      </c>
      <c r="Q3285" s="5">
        <f>DATE(ecommerce_dataset_updated[[#This Row],[YYYY]],ecommerce_dataset_updated[[#This Row],[MM]],ecommerce_dataset_updated[[#This Row],[DD]])</f>
        <v>45529</v>
      </c>
      <c r="R3285" s="6" t="str">
        <f>TEXT(ecommerce_dataset_updated[[#This Row],['[Purchase_Date']]], "mmm")</f>
        <v>Aug</v>
      </c>
      <c r="S3285" s="6" t="str">
        <f>TEXT(ecommerce_dataset_updated[[#This Row],['[Purchase_Date']]], "ddd")</f>
        <v>Sun</v>
      </c>
      <c r="T3285" s="6">
        <f>ecommerce_dataset_updated[[#This Row],[Final_Price(Rs.) _]]-ecommerce_dataset_updated[[#This Row],['[Final_Price(Rs.)']]]</f>
        <v>-2.4999999999977263E-3</v>
      </c>
      <c r="U3285" s="6" t="b">
        <f xml:space="preserve"> AND(ecommerce_dataset_updated[[#This Row],[Final_Price(Rs.) _]]=ecommerce_dataset_updated[[#This Row],['[Final_Price(Rs.)']]])</f>
        <v>0</v>
      </c>
      <c r="V3285" s="5"/>
    </row>
    <row r="3286" spans="1:22">
      <c r="A3286" t="s">
        <v>12672</v>
      </c>
      <c r="B3286" t="s">
        <v>12673</v>
      </c>
      <c r="C3286" t="s">
        <v>39</v>
      </c>
      <c r="D3286" s="9" t="s">
        <v>9939</v>
      </c>
      <c r="E3286" s="8">
        <f>ecommerce_dataset_updated[[#This Row],[Price (Rs.)]]+0</f>
        <v>496.31</v>
      </c>
      <c r="F3286" s="6" t="s">
        <v>26</v>
      </c>
      <c r="G3286" s="7">
        <f>ecommerce_dataset_updated[[#This Row],[Discount (%)]]+0</f>
        <v>25</v>
      </c>
      <c r="H3286" s="6" t="s">
        <v>9940</v>
      </c>
      <c r="I3286" s="6">
        <f>ecommerce_dataset_updated[[#This Row],['[Price (Rs.)']]]*ecommerce_dataset_updated[[#This Row],['[Discount (%)']]]/100</f>
        <v>124.0775</v>
      </c>
      <c r="J3286" s="6">
        <f>ecommerce_dataset_updated[[#This Row],[Final_Price(Rs.)]]+0</f>
        <v>372.23</v>
      </c>
      <c r="K3286" s="6">
        <f xml:space="preserve"> ecommerce_dataset_updated[[#This Row],['[Price (Rs.)']]]-ecommerce_dataset_updated[[#This Row],[Discount Amount _]]</f>
        <v>372.23250000000002</v>
      </c>
      <c r="L3286" t="s">
        <v>77</v>
      </c>
      <c r="M3286" t="s">
        <v>943</v>
      </c>
      <c r="N3286" s="4" t="s">
        <v>14070</v>
      </c>
      <c r="O3286" s="4" t="s">
        <v>14051</v>
      </c>
      <c r="P3286" s="4" t="s">
        <v>14079</v>
      </c>
      <c r="Q3286" s="5">
        <f>DATE(ecommerce_dataset_updated[[#This Row],[YYYY]],ecommerce_dataset_updated[[#This Row],[MM]],ecommerce_dataset_updated[[#This Row],[DD]])</f>
        <v>45340</v>
      </c>
      <c r="R3286" s="6" t="str">
        <f>TEXT(ecommerce_dataset_updated[[#This Row],['[Purchase_Date']]], "mmm")</f>
        <v>Feb</v>
      </c>
      <c r="S3286" s="6" t="str">
        <f>TEXT(ecommerce_dataset_updated[[#This Row],['[Purchase_Date']]], "ddd")</f>
        <v>Sun</v>
      </c>
      <c r="T3286" s="6">
        <f>ecommerce_dataset_updated[[#This Row],[Final_Price(Rs.) _]]-ecommerce_dataset_updated[[#This Row],['[Final_Price(Rs.)']]]</f>
        <v>2.4999999999977263E-3</v>
      </c>
      <c r="U3286" s="6" t="b">
        <f xml:space="preserve"> AND(ecommerce_dataset_updated[[#This Row],[Final_Price(Rs.) _]]=ecommerce_dataset_updated[[#This Row],['[Final_Price(Rs.)']]])</f>
        <v>0</v>
      </c>
      <c r="V3286" s="5"/>
    </row>
    <row r="3287" spans="1:22">
      <c r="A3287" t="s">
        <v>12674</v>
      </c>
      <c r="B3287" t="s">
        <v>12675</v>
      </c>
      <c r="C3287" t="s">
        <v>68</v>
      </c>
      <c r="D3287" s="9" t="s">
        <v>12676</v>
      </c>
      <c r="E3287" s="8">
        <f>ecommerce_dataset_updated[[#This Row],[Price (Rs.)]]+0</f>
        <v>313.5</v>
      </c>
      <c r="F3287" s="6" t="s">
        <v>75</v>
      </c>
      <c r="G3287" s="7">
        <f>ecommerce_dataset_updated[[#This Row],[Discount (%)]]+0</f>
        <v>10</v>
      </c>
      <c r="H3287" s="6" t="s">
        <v>12677</v>
      </c>
      <c r="I3287" s="6">
        <f>ecommerce_dataset_updated[[#This Row],['[Price (Rs.)']]]*ecommerce_dataset_updated[[#This Row],['[Discount (%)']]]/100</f>
        <v>31.35</v>
      </c>
      <c r="J3287" s="6">
        <f>ecommerce_dataset_updated[[#This Row],[Final_Price(Rs.)]]+0</f>
        <v>282.14999999999998</v>
      </c>
      <c r="K3287" s="6">
        <f xml:space="preserve"> ecommerce_dataset_updated[[#This Row],['[Price (Rs.)']]]-ecommerce_dataset_updated[[#This Row],[Discount Amount _]]</f>
        <v>282.14999999999998</v>
      </c>
      <c r="L3287" t="s">
        <v>14</v>
      </c>
      <c r="M3287" t="s">
        <v>1744</v>
      </c>
      <c r="N3287" s="4" t="s">
        <v>14061</v>
      </c>
      <c r="O3287" s="4" t="s">
        <v>14057</v>
      </c>
      <c r="P3287" s="4" t="s">
        <v>14079</v>
      </c>
      <c r="Q3287" s="5">
        <f>DATE(ecommerce_dataset_updated[[#This Row],[YYYY]],ecommerce_dataset_updated[[#This Row],[MM]],ecommerce_dataset_updated[[#This Row],[DD]])</f>
        <v>45372</v>
      </c>
      <c r="R3287" s="6" t="str">
        <f>TEXT(ecommerce_dataset_updated[[#This Row],['[Purchase_Date']]], "mmm")</f>
        <v>Mar</v>
      </c>
      <c r="S3287" s="6" t="str">
        <f>TEXT(ecommerce_dataset_updated[[#This Row],['[Purchase_Date']]], "ddd")</f>
        <v>Thu</v>
      </c>
      <c r="T3287" s="6">
        <f>ecommerce_dataset_updated[[#This Row],[Final_Price(Rs.) _]]-ecommerce_dataset_updated[[#This Row],['[Final_Price(Rs.)']]]</f>
        <v>0</v>
      </c>
      <c r="U3287" s="6" t="b">
        <f xml:space="preserve"> AND(ecommerce_dataset_updated[[#This Row],[Final_Price(Rs.) _]]=ecommerce_dataset_updated[[#This Row],['[Final_Price(Rs.)']]])</f>
        <v>1</v>
      </c>
      <c r="V3287" s="5"/>
    </row>
    <row r="3288" spans="1:22">
      <c r="A3288" t="s">
        <v>12678</v>
      </c>
      <c r="B3288" t="s">
        <v>12679</v>
      </c>
      <c r="C3288" t="s">
        <v>10</v>
      </c>
      <c r="D3288" s="9" t="s">
        <v>12680</v>
      </c>
      <c r="E3288" s="8">
        <f>ecommerce_dataset_updated[[#This Row],[Price (Rs.)]]+0</f>
        <v>166.78</v>
      </c>
      <c r="F3288" s="6" t="s">
        <v>20</v>
      </c>
      <c r="G3288" s="7">
        <f>ecommerce_dataset_updated[[#This Row],[Discount (%)]]+0</f>
        <v>20</v>
      </c>
      <c r="H3288" s="6" t="s">
        <v>12681</v>
      </c>
      <c r="I3288" s="6">
        <f>ecommerce_dataset_updated[[#This Row],['[Price (Rs.)']]]*ecommerce_dataset_updated[[#This Row],['[Discount (%)']]]/100</f>
        <v>33.356000000000002</v>
      </c>
      <c r="J3288" s="6">
        <f>ecommerce_dataset_updated[[#This Row],[Final_Price(Rs.)]]+0</f>
        <v>133.41999999999999</v>
      </c>
      <c r="K3288" s="6">
        <f xml:space="preserve"> ecommerce_dataset_updated[[#This Row],['[Price (Rs.)']]]-ecommerce_dataset_updated[[#This Row],[Discount Amount _]]</f>
        <v>133.42400000000001</v>
      </c>
      <c r="L3288" t="s">
        <v>77</v>
      </c>
      <c r="M3288" t="s">
        <v>394</v>
      </c>
      <c r="N3288" s="4" t="s">
        <v>14049</v>
      </c>
      <c r="O3288" s="4" t="s">
        <v>14057</v>
      </c>
      <c r="P3288" s="4" t="s">
        <v>14079</v>
      </c>
      <c r="Q3288" s="5">
        <f>DATE(ecommerce_dataset_updated[[#This Row],[YYYY]],ecommerce_dataset_updated[[#This Row],[MM]],ecommerce_dataset_updated[[#This Row],[DD]])</f>
        <v>45362</v>
      </c>
      <c r="R3288" s="6" t="str">
        <f>TEXT(ecommerce_dataset_updated[[#This Row],['[Purchase_Date']]], "mmm")</f>
        <v>Mar</v>
      </c>
      <c r="S3288" s="6" t="str">
        <f>TEXT(ecommerce_dataset_updated[[#This Row],['[Purchase_Date']]], "ddd")</f>
        <v>Mon</v>
      </c>
      <c r="T3288" s="6">
        <f>ecommerce_dataset_updated[[#This Row],[Final_Price(Rs.) _]]-ecommerce_dataset_updated[[#This Row],['[Final_Price(Rs.)']]]</f>
        <v>4.0000000000190994E-3</v>
      </c>
      <c r="U3288" s="6" t="b">
        <f xml:space="preserve"> AND(ecommerce_dataset_updated[[#This Row],[Final_Price(Rs.) _]]=ecommerce_dataset_updated[[#This Row],['[Final_Price(Rs.)']]])</f>
        <v>0</v>
      </c>
      <c r="V3288" s="5"/>
    </row>
    <row r="3289" spans="1:22">
      <c r="A3289" t="s">
        <v>12682</v>
      </c>
      <c r="B3289" t="s">
        <v>12683</v>
      </c>
      <c r="C3289" t="s">
        <v>45</v>
      </c>
      <c r="D3289" s="9" t="s">
        <v>12684</v>
      </c>
      <c r="E3289" s="8">
        <f>ecommerce_dataset_updated[[#This Row],[Price (Rs.)]]+0</f>
        <v>80.69</v>
      </c>
      <c r="F3289" s="6" t="s">
        <v>107</v>
      </c>
      <c r="G3289" s="7">
        <f>ecommerce_dataset_updated[[#This Row],[Discount (%)]]+0</f>
        <v>0</v>
      </c>
      <c r="H3289" s="6" t="s">
        <v>12684</v>
      </c>
      <c r="I3289" s="6">
        <f>ecommerce_dataset_updated[[#This Row],['[Price (Rs.)']]]*ecommerce_dataset_updated[[#This Row],['[Discount (%)']]]/100</f>
        <v>0</v>
      </c>
      <c r="J3289" s="6">
        <f>ecommerce_dataset_updated[[#This Row],[Final_Price(Rs.)]]+0</f>
        <v>80.69</v>
      </c>
      <c r="K3289" s="6">
        <f xml:space="preserve"> ecommerce_dataset_updated[[#This Row],['[Price (Rs.)']]]-ecommerce_dataset_updated[[#This Row],[Discount Amount _]]</f>
        <v>80.69</v>
      </c>
      <c r="L3289" t="s">
        <v>77</v>
      </c>
      <c r="M3289" t="s">
        <v>2428</v>
      </c>
      <c r="N3289" s="4" t="s">
        <v>14052</v>
      </c>
      <c r="O3289" s="4" t="s">
        <v>14057</v>
      </c>
      <c r="P3289" s="4" t="s">
        <v>14079</v>
      </c>
      <c r="Q3289" s="5">
        <f>DATE(ecommerce_dataset_updated[[#This Row],[YYYY]],ecommerce_dataset_updated[[#This Row],[MM]],ecommerce_dataset_updated[[#This Row],[DD]])</f>
        <v>45352</v>
      </c>
      <c r="R3289" s="6" t="str">
        <f>TEXT(ecommerce_dataset_updated[[#This Row],['[Purchase_Date']]], "mmm")</f>
        <v>Mar</v>
      </c>
      <c r="S3289" s="6" t="str">
        <f>TEXT(ecommerce_dataset_updated[[#This Row],['[Purchase_Date']]], "ddd")</f>
        <v>Fri</v>
      </c>
      <c r="T3289" s="6">
        <f>ecommerce_dataset_updated[[#This Row],[Final_Price(Rs.) _]]-ecommerce_dataset_updated[[#This Row],['[Final_Price(Rs.)']]]</f>
        <v>0</v>
      </c>
      <c r="U3289" s="6" t="b">
        <f xml:space="preserve"> AND(ecommerce_dataset_updated[[#This Row],[Final_Price(Rs.) _]]=ecommerce_dataset_updated[[#This Row],['[Final_Price(Rs.)']]])</f>
        <v>1</v>
      </c>
      <c r="V3289" s="5"/>
    </row>
    <row r="3290" spans="1:22">
      <c r="A3290" t="s">
        <v>12685</v>
      </c>
      <c r="B3290" t="s">
        <v>12686</v>
      </c>
      <c r="C3290" t="s">
        <v>68</v>
      </c>
      <c r="D3290" s="9" t="s">
        <v>12687</v>
      </c>
      <c r="E3290" s="8">
        <f>ecommerce_dataset_updated[[#This Row],[Price (Rs.)]]+0</f>
        <v>205.66</v>
      </c>
      <c r="F3290" s="6" t="s">
        <v>20</v>
      </c>
      <c r="G3290" s="7">
        <f>ecommerce_dataset_updated[[#This Row],[Discount (%)]]+0</f>
        <v>20</v>
      </c>
      <c r="H3290" s="6" t="s">
        <v>12688</v>
      </c>
      <c r="I3290" s="6">
        <f>ecommerce_dataset_updated[[#This Row],['[Price (Rs.)']]]*ecommerce_dataset_updated[[#This Row],['[Discount (%)']]]/100</f>
        <v>41.131999999999998</v>
      </c>
      <c r="J3290" s="6">
        <f>ecommerce_dataset_updated[[#This Row],[Final_Price(Rs.)]]+0</f>
        <v>164.53</v>
      </c>
      <c r="K3290" s="6">
        <f xml:space="preserve"> ecommerce_dataset_updated[[#This Row],['[Price (Rs.)']]]-ecommerce_dataset_updated[[#This Row],[Discount Amount _]]</f>
        <v>164.52799999999999</v>
      </c>
      <c r="L3290" t="s">
        <v>120</v>
      </c>
      <c r="M3290" t="s">
        <v>881</v>
      </c>
      <c r="N3290" s="4" t="s">
        <v>26</v>
      </c>
      <c r="O3290" s="4" t="s">
        <v>14062</v>
      </c>
      <c r="P3290" s="4" t="s">
        <v>14079</v>
      </c>
      <c r="Q3290" s="5">
        <f>DATE(ecommerce_dataset_updated[[#This Row],[YYYY]],ecommerce_dataset_updated[[#This Row],[MM]],ecommerce_dataset_updated[[#This Row],[DD]])</f>
        <v>45468</v>
      </c>
      <c r="R3290" s="6" t="str">
        <f>TEXT(ecommerce_dataset_updated[[#This Row],['[Purchase_Date']]], "mmm")</f>
        <v>Jun</v>
      </c>
      <c r="S3290" s="6" t="str">
        <f>TEXT(ecommerce_dataset_updated[[#This Row],['[Purchase_Date']]], "ddd")</f>
        <v>Tue</v>
      </c>
      <c r="T3290" s="6">
        <f>ecommerce_dataset_updated[[#This Row],[Final_Price(Rs.) _]]-ecommerce_dataset_updated[[#This Row],['[Final_Price(Rs.)']]]</f>
        <v>-2.0000000000095497E-3</v>
      </c>
      <c r="U3290" s="6" t="b">
        <f xml:space="preserve"> AND(ecommerce_dataset_updated[[#This Row],[Final_Price(Rs.) _]]=ecommerce_dataset_updated[[#This Row],['[Final_Price(Rs.)']]])</f>
        <v>0</v>
      </c>
      <c r="V3290" s="5"/>
    </row>
    <row r="3291" spans="1:22">
      <c r="A3291" t="s">
        <v>12689</v>
      </c>
      <c r="B3291" t="s">
        <v>12690</v>
      </c>
      <c r="C3291" t="s">
        <v>10</v>
      </c>
      <c r="D3291" s="9" t="s">
        <v>12691</v>
      </c>
      <c r="E3291" s="8">
        <f>ecommerce_dataset_updated[[#This Row],[Price (Rs.)]]+0</f>
        <v>294.06</v>
      </c>
      <c r="F3291" s="6" t="s">
        <v>20</v>
      </c>
      <c r="G3291" s="7">
        <f>ecommerce_dataset_updated[[#This Row],[Discount (%)]]+0</f>
        <v>20</v>
      </c>
      <c r="H3291" s="6" t="s">
        <v>12692</v>
      </c>
      <c r="I3291" s="6">
        <f>ecommerce_dataset_updated[[#This Row],['[Price (Rs.)']]]*ecommerce_dataset_updated[[#This Row],['[Discount (%)']]]/100</f>
        <v>58.811999999999998</v>
      </c>
      <c r="J3291" s="6">
        <f>ecommerce_dataset_updated[[#This Row],[Final_Price(Rs.)]]+0</f>
        <v>235.25</v>
      </c>
      <c r="K3291" s="6">
        <f xml:space="preserve"> ecommerce_dataset_updated[[#This Row],['[Price (Rs.)']]]-ecommerce_dataset_updated[[#This Row],[Discount Amount _]]</f>
        <v>235.24799999999999</v>
      </c>
      <c r="L3291" t="s">
        <v>77</v>
      </c>
      <c r="M3291" t="s">
        <v>4693</v>
      </c>
      <c r="N3291" s="4" t="s">
        <v>154</v>
      </c>
      <c r="O3291" s="4" t="s">
        <v>14052</v>
      </c>
      <c r="P3291" s="4" t="s">
        <v>14079</v>
      </c>
      <c r="Q3291" s="5">
        <f>DATE(ecommerce_dataset_updated[[#This Row],[YYYY]],ecommerce_dataset_updated[[#This Row],[MM]],ecommerce_dataset_updated[[#This Row],[DD]])</f>
        <v>45321</v>
      </c>
      <c r="R3291" s="6" t="str">
        <f>TEXT(ecommerce_dataset_updated[[#This Row],['[Purchase_Date']]], "mmm")</f>
        <v>Jan</v>
      </c>
      <c r="S3291" s="6" t="str">
        <f>TEXT(ecommerce_dataset_updated[[#This Row],['[Purchase_Date']]], "ddd")</f>
        <v>Tue</v>
      </c>
      <c r="T3291" s="6">
        <f>ecommerce_dataset_updated[[#This Row],[Final_Price(Rs.) _]]-ecommerce_dataset_updated[[#This Row],['[Final_Price(Rs.)']]]</f>
        <v>-2.0000000000095497E-3</v>
      </c>
      <c r="U3291" s="6" t="b">
        <f xml:space="preserve"> AND(ecommerce_dataset_updated[[#This Row],[Final_Price(Rs.) _]]=ecommerce_dataset_updated[[#This Row],['[Final_Price(Rs.)']]])</f>
        <v>0</v>
      </c>
      <c r="V3291" s="5"/>
    </row>
    <row r="3292" spans="1:22">
      <c r="A3292" t="s">
        <v>12693</v>
      </c>
      <c r="B3292" t="s">
        <v>12694</v>
      </c>
      <c r="C3292" t="s">
        <v>18</v>
      </c>
      <c r="D3292" s="9" t="s">
        <v>12695</v>
      </c>
      <c r="E3292" s="8">
        <f>ecommerce_dataset_updated[[#This Row],[Price (Rs.)]]+0</f>
        <v>481</v>
      </c>
      <c r="F3292" s="6" t="s">
        <v>154</v>
      </c>
      <c r="G3292" s="7">
        <f>ecommerce_dataset_updated[[#This Row],[Discount (%)]]+0</f>
        <v>30</v>
      </c>
      <c r="H3292" s="6" t="s">
        <v>12696</v>
      </c>
      <c r="I3292" s="6">
        <f>ecommerce_dataset_updated[[#This Row],['[Price (Rs.)']]]*ecommerce_dataset_updated[[#This Row],['[Discount (%)']]]/100</f>
        <v>144.30000000000001</v>
      </c>
      <c r="J3292" s="6">
        <f>ecommerce_dataset_updated[[#This Row],[Final_Price(Rs.)]]+0</f>
        <v>336.7</v>
      </c>
      <c r="K3292" s="6">
        <f xml:space="preserve"> ecommerce_dataset_updated[[#This Row],['[Price (Rs.)']]]-ecommerce_dataset_updated[[#This Row],[Discount Amount _]]</f>
        <v>336.7</v>
      </c>
      <c r="L3292" t="s">
        <v>35</v>
      </c>
      <c r="M3292" t="s">
        <v>1991</v>
      </c>
      <c r="N3292" s="4" t="s">
        <v>14050</v>
      </c>
      <c r="O3292" s="4" t="s">
        <v>14067</v>
      </c>
      <c r="P3292" s="4" t="s">
        <v>14079</v>
      </c>
      <c r="Q3292" s="5">
        <f>DATE(ecommerce_dataset_updated[[#This Row],[YYYY]],ecommerce_dataset_updated[[#This Row],[MM]],ecommerce_dataset_updated[[#This Row],[DD]])</f>
        <v>45482</v>
      </c>
      <c r="R3292" s="6" t="str">
        <f>TEXT(ecommerce_dataset_updated[[#This Row],['[Purchase_Date']]], "mmm")</f>
        <v>Jul</v>
      </c>
      <c r="S3292" s="6" t="str">
        <f>TEXT(ecommerce_dataset_updated[[#This Row],['[Purchase_Date']]], "ddd")</f>
        <v>Tue</v>
      </c>
      <c r="T3292" s="6">
        <f>ecommerce_dataset_updated[[#This Row],[Final_Price(Rs.) _]]-ecommerce_dataset_updated[[#This Row],['[Final_Price(Rs.)']]]</f>
        <v>0</v>
      </c>
      <c r="U3292" s="6" t="b">
        <f xml:space="preserve"> AND(ecommerce_dataset_updated[[#This Row],[Final_Price(Rs.) _]]=ecommerce_dataset_updated[[#This Row],['[Final_Price(Rs.)']]])</f>
        <v>1</v>
      </c>
      <c r="V3292" s="5"/>
    </row>
    <row r="3293" spans="1:22">
      <c r="A3293" t="s">
        <v>12697</v>
      </c>
      <c r="B3293" t="s">
        <v>12698</v>
      </c>
      <c r="C3293" t="s">
        <v>32</v>
      </c>
      <c r="D3293" s="9" t="s">
        <v>6246</v>
      </c>
      <c r="E3293" s="8">
        <f>ecommerce_dataset_updated[[#This Row],[Price (Rs.)]]+0</f>
        <v>64.64</v>
      </c>
      <c r="F3293" s="6" t="s">
        <v>26</v>
      </c>
      <c r="G3293" s="7">
        <f>ecommerce_dataset_updated[[#This Row],[Discount (%)]]+0</f>
        <v>25</v>
      </c>
      <c r="H3293" s="6" t="s">
        <v>12699</v>
      </c>
      <c r="I3293" s="6">
        <f>ecommerce_dataset_updated[[#This Row],['[Price (Rs.)']]]*ecommerce_dataset_updated[[#This Row],['[Discount (%)']]]/100</f>
        <v>16.16</v>
      </c>
      <c r="J3293" s="6">
        <f>ecommerce_dataset_updated[[#This Row],[Final_Price(Rs.)]]+0</f>
        <v>48.48</v>
      </c>
      <c r="K3293" s="6">
        <f xml:space="preserve"> ecommerce_dataset_updated[[#This Row],['[Price (Rs.)']]]-ecommerce_dataset_updated[[#This Row],[Discount Amount _]]</f>
        <v>48.480000000000004</v>
      </c>
      <c r="L3293" t="s">
        <v>14</v>
      </c>
      <c r="M3293" t="s">
        <v>2306</v>
      </c>
      <c r="N3293" s="4" t="s">
        <v>14060</v>
      </c>
      <c r="O3293" s="4" t="s">
        <v>14055</v>
      </c>
      <c r="P3293" s="4" t="s">
        <v>14079</v>
      </c>
      <c r="Q3293" s="5">
        <f>DATE(ecommerce_dataset_updated[[#This Row],[YYYY]],ecommerce_dataset_updated[[#This Row],[MM]],ecommerce_dataset_updated[[#This Row],[DD]])</f>
        <v>45530</v>
      </c>
      <c r="R3293" s="6" t="str">
        <f>TEXT(ecommerce_dataset_updated[[#This Row],['[Purchase_Date']]], "mmm")</f>
        <v>Aug</v>
      </c>
      <c r="S3293" s="6" t="str">
        <f>TEXT(ecommerce_dataset_updated[[#This Row],['[Purchase_Date']]], "ddd")</f>
        <v>Mon</v>
      </c>
      <c r="T3293" s="6">
        <f>ecommerce_dataset_updated[[#This Row],[Final_Price(Rs.) _]]-ecommerce_dataset_updated[[#This Row],['[Final_Price(Rs.)']]]</f>
        <v>0</v>
      </c>
      <c r="U3293" s="6" t="b">
        <f xml:space="preserve"> AND(ecommerce_dataset_updated[[#This Row],[Final_Price(Rs.) _]]=ecommerce_dataset_updated[[#This Row],['[Final_Price(Rs.)']]])</f>
        <v>1</v>
      </c>
      <c r="V3293" s="5"/>
    </row>
    <row r="3294" spans="1:22">
      <c r="A3294" t="s">
        <v>12700</v>
      </c>
      <c r="B3294" t="s">
        <v>12701</v>
      </c>
      <c r="C3294" t="s">
        <v>39</v>
      </c>
      <c r="D3294" s="9" t="s">
        <v>12702</v>
      </c>
      <c r="E3294" s="8">
        <f>ecommerce_dataset_updated[[#This Row],[Price (Rs.)]]+0</f>
        <v>437.28</v>
      </c>
      <c r="F3294" s="6" t="s">
        <v>75</v>
      </c>
      <c r="G3294" s="7">
        <f>ecommerce_dataset_updated[[#This Row],[Discount (%)]]+0</f>
        <v>10</v>
      </c>
      <c r="H3294" s="6" t="s">
        <v>12703</v>
      </c>
      <c r="I3294" s="6">
        <f>ecommerce_dataset_updated[[#This Row],['[Price (Rs.)']]]*ecommerce_dataset_updated[[#This Row],['[Discount (%)']]]/100</f>
        <v>43.727999999999994</v>
      </c>
      <c r="J3294" s="6">
        <f>ecommerce_dataset_updated[[#This Row],[Final_Price(Rs.)]]+0</f>
        <v>393.55</v>
      </c>
      <c r="K3294" s="6">
        <f xml:space="preserve"> ecommerce_dataset_updated[[#This Row],['[Price (Rs.)']]]-ecommerce_dataset_updated[[#This Row],[Discount Amount _]]</f>
        <v>393.55199999999996</v>
      </c>
      <c r="L3294" t="s">
        <v>77</v>
      </c>
      <c r="M3294" t="s">
        <v>2116</v>
      </c>
      <c r="N3294" s="4" t="s">
        <v>14072</v>
      </c>
      <c r="O3294" s="4" t="s">
        <v>14052</v>
      </c>
      <c r="P3294" s="4" t="s">
        <v>14079</v>
      </c>
      <c r="Q3294" s="5">
        <f>DATE(ecommerce_dataset_updated[[#This Row],[YYYY]],ecommerce_dataset_updated[[#This Row],[MM]],ecommerce_dataset_updated[[#This Row],[DD]])</f>
        <v>45307</v>
      </c>
      <c r="R3294" s="6" t="str">
        <f>TEXT(ecommerce_dataset_updated[[#This Row],['[Purchase_Date']]], "mmm")</f>
        <v>Jan</v>
      </c>
      <c r="S3294" s="6" t="str">
        <f>TEXT(ecommerce_dataset_updated[[#This Row],['[Purchase_Date']]], "ddd")</f>
        <v>Tue</v>
      </c>
      <c r="T3294" s="6">
        <f>ecommerce_dataset_updated[[#This Row],[Final_Price(Rs.) _]]-ecommerce_dataset_updated[[#This Row],['[Final_Price(Rs.)']]]</f>
        <v>1.9999999999527063E-3</v>
      </c>
      <c r="U3294" s="6" t="b">
        <f xml:space="preserve"> AND(ecommerce_dataset_updated[[#This Row],[Final_Price(Rs.) _]]=ecommerce_dataset_updated[[#This Row],['[Final_Price(Rs.)']]])</f>
        <v>0</v>
      </c>
      <c r="V3294" s="5"/>
    </row>
    <row r="3295" spans="1:22">
      <c r="A3295" t="s">
        <v>12704</v>
      </c>
      <c r="B3295" t="s">
        <v>12705</v>
      </c>
      <c r="C3295" t="s">
        <v>114</v>
      </c>
      <c r="D3295" s="9" t="s">
        <v>12706</v>
      </c>
      <c r="E3295" s="8">
        <f>ecommerce_dataset_updated[[#This Row],[Price (Rs.)]]+0</f>
        <v>338.85</v>
      </c>
      <c r="F3295" s="6" t="s">
        <v>53</v>
      </c>
      <c r="G3295" s="7">
        <f>ecommerce_dataset_updated[[#This Row],[Discount (%)]]+0</f>
        <v>5</v>
      </c>
      <c r="H3295" s="6" t="s">
        <v>12707</v>
      </c>
      <c r="I3295" s="6">
        <f>ecommerce_dataset_updated[[#This Row],['[Price (Rs.)']]]*ecommerce_dataset_updated[[#This Row],['[Discount (%)']]]/100</f>
        <v>16.942499999999999</v>
      </c>
      <c r="J3295" s="6">
        <f>ecommerce_dataset_updated[[#This Row],[Final_Price(Rs.)]]+0</f>
        <v>321.91000000000003</v>
      </c>
      <c r="K3295" s="6">
        <f xml:space="preserve"> ecommerce_dataset_updated[[#This Row],['[Price (Rs.)']]]-ecommerce_dataset_updated[[#This Row],[Discount Amount _]]</f>
        <v>321.90750000000003</v>
      </c>
      <c r="L3295" t="s">
        <v>35</v>
      </c>
      <c r="M3295" t="s">
        <v>574</v>
      </c>
      <c r="N3295" s="4" t="s">
        <v>14058</v>
      </c>
      <c r="O3295" s="4" t="s">
        <v>14053</v>
      </c>
      <c r="P3295" s="4" t="s">
        <v>14079</v>
      </c>
      <c r="Q3295" s="5">
        <f>DATE(ecommerce_dataset_updated[[#This Row],[YYYY]],ecommerce_dataset_updated[[#This Row],[MM]],ecommerce_dataset_updated[[#This Row],[DD]])</f>
        <v>45411</v>
      </c>
      <c r="R3295" s="6" t="str">
        <f>TEXT(ecommerce_dataset_updated[[#This Row],['[Purchase_Date']]], "mmm")</f>
        <v>Apr</v>
      </c>
      <c r="S3295" s="6" t="str">
        <f>TEXT(ecommerce_dataset_updated[[#This Row],['[Purchase_Date']]], "ddd")</f>
        <v>Mon</v>
      </c>
      <c r="T3295" s="6">
        <f>ecommerce_dataset_updated[[#This Row],[Final_Price(Rs.) _]]-ecommerce_dataset_updated[[#This Row],['[Final_Price(Rs.)']]]</f>
        <v>-2.4999999999977263E-3</v>
      </c>
      <c r="U3295" s="6" t="b">
        <f xml:space="preserve"> AND(ecommerce_dataset_updated[[#This Row],[Final_Price(Rs.) _]]=ecommerce_dataset_updated[[#This Row],['[Final_Price(Rs.)']]])</f>
        <v>0</v>
      </c>
      <c r="V3295" s="5"/>
    </row>
    <row r="3296" spans="1:22">
      <c r="A3296" t="s">
        <v>12708</v>
      </c>
      <c r="B3296" t="s">
        <v>12709</v>
      </c>
      <c r="C3296" t="s">
        <v>32</v>
      </c>
      <c r="D3296" s="9" t="s">
        <v>12710</v>
      </c>
      <c r="E3296" s="8">
        <f>ecommerce_dataset_updated[[#This Row],[Price (Rs.)]]+0</f>
        <v>486.64</v>
      </c>
      <c r="F3296" s="6" t="s">
        <v>75</v>
      </c>
      <c r="G3296" s="7">
        <f>ecommerce_dataset_updated[[#This Row],[Discount (%)]]+0</f>
        <v>10</v>
      </c>
      <c r="H3296" s="6" t="s">
        <v>12711</v>
      </c>
      <c r="I3296" s="6">
        <f>ecommerce_dataset_updated[[#This Row],['[Price (Rs.)']]]*ecommerce_dataset_updated[[#This Row],['[Discount (%)']]]/100</f>
        <v>48.663999999999994</v>
      </c>
      <c r="J3296" s="6">
        <f>ecommerce_dataset_updated[[#This Row],[Final_Price(Rs.)]]+0</f>
        <v>437.98</v>
      </c>
      <c r="K3296" s="6">
        <f xml:space="preserve"> ecommerce_dataset_updated[[#This Row],['[Price (Rs.)']]]-ecommerce_dataset_updated[[#This Row],[Discount Amount _]]</f>
        <v>437.976</v>
      </c>
      <c r="L3296" t="s">
        <v>120</v>
      </c>
      <c r="M3296" t="s">
        <v>2907</v>
      </c>
      <c r="N3296" s="4" t="s">
        <v>14052</v>
      </c>
      <c r="O3296" s="4" t="s">
        <v>75</v>
      </c>
      <c r="P3296" s="4" t="s">
        <v>14079</v>
      </c>
      <c r="Q3296" s="5">
        <f>DATE(ecommerce_dataset_updated[[#This Row],[YYYY]],ecommerce_dataset_updated[[#This Row],[MM]],ecommerce_dataset_updated[[#This Row],[DD]])</f>
        <v>45566</v>
      </c>
      <c r="R3296" s="6" t="str">
        <f>TEXT(ecommerce_dataset_updated[[#This Row],['[Purchase_Date']]], "mmm")</f>
        <v>Oct</v>
      </c>
      <c r="S3296" s="6" t="str">
        <f>TEXT(ecommerce_dataset_updated[[#This Row],['[Purchase_Date']]], "ddd")</f>
        <v>Tue</v>
      </c>
      <c r="T3296" s="6">
        <f>ecommerce_dataset_updated[[#This Row],[Final_Price(Rs.) _]]-ecommerce_dataset_updated[[#This Row],['[Final_Price(Rs.)']]]</f>
        <v>-4.0000000000190994E-3</v>
      </c>
      <c r="U3296" s="6" t="b">
        <f xml:space="preserve"> AND(ecommerce_dataset_updated[[#This Row],[Final_Price(Rs.) _]]=ecommerce_dataset_updated[[#This Row],['[Final_Price(Rs.)']]])</f>
        <v>0</v>
      </c>
      <c r="V3296" s="5"/>
    </row>
    <row r="3297" spans="1:22">
      <c r="A3297" t="s">
        <v>12712</v>
      </c>
      <c r="B3297" t="s">
        <v>12713</v>
      </c>
      <c r="C3297" t="s">
        <v>39</v>
      </c>
      <c r="D3297" s="9" t="s">
        <v>12714</v>
      </c>
      <c r="E3297" s="8">
        <f>ecommerce_dataset_updated[[#This Row],[Price (Rs.)]]+0</f>
        <v>59.31</v>
      </c>
      <c r="F3297" s="6" t="s">
        <v>20</v>
      </c>
      <c r="G3297" s="7">
        <f>ecommerce_dataset_updated[[#This Row],[Discount (%)]]+0</f>
        <v>20</v>
      </c>
      <c r="H3297" s="6" t="s">
        <v>2094</v>
      </c>
      <c r="I3297" s="6">
        <f>ecommerce_dataset_updated[[#This Row],['[Price (Rs.)']]]*ecommerce_dataset_updated[[#This Row],['[Discount (%)']]]/100</f>
        <v>11.862</v>
      </c>
      <c r="J3297" s="6">
        <f>ecommerce_dataset_updated[[#This Row],[Final_Price(Rs.)]]+0</f>
        <v>47.45</v>
      </c>
      <c r="K3297" s="6">
        <f xml:space="preserve"> ecommerce_dataset_updated[[#This Row],['[Price (Rs.)']]]-ecommerce_dataset_updated[[#This Row],[Discount Amount _]]</f>
        <v>47.448</v>
      </c>
      <c r="L3297" t="s">
        <v>28</v>
      </c>
      <c r="M3297" t="s">
        <v>1709</v>
      </c>
      <c r="N3297" s="4" t="s">
        <v>12</v>
      </c>
      <c r="O3297" s="4" t="s">
        <v>75</v>
      </c>
      <c r="P3297" s="4" t="s">
        <v>14079</v>
      </c>
      <c r="Q3297" s="5">
        <f>DATE(ecommerce_dataset_updated[[#This Row],[YYYY]],ecommerce_dataset_updated[[#This Row],[MM]],ecommerce_dataset_updated[[#This Row],[DD]])</f>
        <v>45580</v>
      </c>
      <c r="R3297" s="6" t="str">
        <f>TEXT(ecommerce_dataset_updated[[#This Row],['[Purchase_Date']]], "mmm")</f>
        <v>Oct</v>
      </c>
      <c r="S3297" s="6" t="str">
        <f>TEXT(ecommerce_dataset_updated[[#This Row],['[Purchase_Date']]], "ddd")</f>
        <v>Tue</v>
      </c>
      <c r="T3297" s="6">
        <f>ecommerce_dataset_updated[[#This Row],[Final_Price(Rs.) _]]-ecommerce_dataset_updated[[#This Row],['[Final_Price(Rs.)']]]</f>
        <v>-2.0000000000024443E-3</v>
      </c>
      <c r="U3297" s="6" t="b">
        <f xml:space="preserve"> AND(ecommerce_dataset_updated[[#This Row],[Final_Price(Rs.) _]]=ecommerce_dataset_updated[[#This Row],['[Final_Price(Rs.)']]])</f>
        <v>0</v>
      </c>
      <c r="V3297" s="5"/>
    </row>
    <row r="3298" spans="1:22">
      <c r="A3298" t="s">
        <v>12715</v>
      </c>
      <c r="B3298" t="s">
        <v>12716</v>
      </c>
      <c r="C3298" t="s">
        <v>114</v>
      </c>
      <c r="D3298" s="9" t="s">
        <v>12717</v>
      </c>
      <c r="E3298" s="8">
        <f>ecommerce_dataset_updated[[#This Row],[Price (Rs.)]]+0</f>
        <v>59.56</v>
      </c>
      <c r="F3298" s="6" t="s">
        <v>26</v>
      </c>
      <c r="G3298" s="7">
        <f>ecommerce_dataset_updated[[#This Row],[Discount (%)]]+0</f>
        <v>25</v>
      </c>
      <c r="H3298" s="6" t="s">
        <v>12718</v>
      </c>
      <c r="I3298" s="6">
        <f>ecommerce_dataset_updated[[#This Row],['[Price (Rs.)']]]*ecommerce_dataset_updated[[#This Row],['[Discount (%)']]]/100</f>
        <v>14.89</v>
      </c>
      <c r="J3298" s="6">
        <f>ecommerce_dataset_updated[[#This Row],[Final_Price(Rs.)]]+0</f>
        <v>44.67</v>
      </c>
      <c r="K3298" s="6">
        <f xml:space="preserve"> ecommerce_dataset_updated[[#This Row],['[Price (Rs.)']]]-ecommerce_dataset_updated[[#This Row],[Discount Amount _]]</f>
        <v>44.67</v>
      </c>
      <c r="L3298" t="s">
        <v>77</v>
      </c>
      <c r="M3298" t="s">
        <v>676</v>
      </c>
      <c r="N3298" s="4" t="s">
        <v>14048</v>
      </c>
      <c r="O3298" s="4" t="s">
        <v>14053</v>
      </c>
      <c r="P3298" s="4" t="s">
        <v>14079</v>
      </c>
      <c r="Q3298" s="5">
        <f>DATE(ecommerce_dataset_updated[[#This Row],[YYYY]],ecommerce_dataset_updated[[#This Row],[MM]],ecommerce_dataset_updated[[#This Row],[DD]])</f>
        <v>45394</v>
      </c>
      <c r="R3298" s="6" t="str">
        <f>TEXT(ecommerce_dataset_updated[[#This Row],['[Purchase_Date']]], "mmm")</f>
        <v>Apr</v>
      </c>
      <c r="S3298" s="6" t="str">
        <f>TEXT(ecommerce_dataset_updated[[#This Row],['[Purchase_Date']]], "ddd")</f>
        <v>Fri</v>
      </c>
      <c r="T3298" s="6">
        <f>ecommerce_dataset_updated[[#This Row],[Final_Price(Rs.) _]]-ecommerce_dataset_updated[[#This Row],['[Final_Price(Rs.)']]]</f>
        <v>0</v>
      </c>
      <c r="U3298" s="6" t="b">
        <f xml:space="preserve"> AND(ecommerce_dataset_updated[[#This Row],[Final_Price(Rs.) _]]=ecommerce_dataset_updated[[#This Row],['[Final_Price(Rs.)']]])</f>
        <v>1</v>
      </c>
      <c r="V3298" s="5"/>
    </row>
    <row r="3299" spans="1:22">
      <c r="A3299" t="s">
        <v>12719</v>
      </c>
      <c r="B3299" t="s">
        <v>12720</v>
      </c>
      <c r="C3299" t="s">
        <v>18</v>
      </c>
      <c r="D3299" s="9" t="s">
        <v>12721</v>
      </c>
      <c r="E3299" s="8">
        <f>ecommerce_dataset_updated[[#This Row],[Price (Rs.)]]+0</f>
        <v>322.39</v>
      </c>
      <c r="F3299" s="6" t="s">
        <v>53</v>
      </c>
      <c r="G3299" s="7">
        <f>ecommerce_dataset_updated[[#This Row],[Discount (%)]]+0</f>
        <v>5</v>
      </c>
      <c r="H3299" s="6" t="s">
        <v>12722</v>
      </c>
      <c r="I3299" s="6">
        <f>ecommerce_dataset_updated[[#This Row],['[Price (Rs.)']]]*ecommerce_dataset_updated[[#This Row],['[Discount (%)']]]/100</f>
        <v>16.119499999999999</v>
      </c>
      <c r="J3299" s="6">
        <f>ecommerce_dataset_updated[[#This Row],[Final_Price(Rs.)]]+0</f>
        <v>306.27</v>
      </c>
      <c r="K3299" s="6">
        <f xml:space="preserve"> ecommerce_dataset_updated[[#This Row],['[Price (Rs.)']]]-ecommerce_dataset_updated[[#This Row],[Discount Amount _]]</f>
        <v>306.27049999999997</v>
      </c>
      <c r="L3299" t="s">
        <v>35</v>
      </c>
      <c r="M3299" t="s">
        <v>210</v>
      </c>
      <c r="N3299" s="4" t="s">
        <v>14061</v>
      </c>
      <c r="O3299" s="4" t="s">
        <v>14053</v>
      </c>
      <c r="P3299" s="4" t="s">
        <v>14079</v>
      </c>
      <c r="Q3299" s="5">
        <f>DATE(ecommerce_dataset_updated[[#This Row],[YYYY]],ecommerce_dataset_updated[[#This Row],[MM]],ecommerce_dataset_updated[[#This Row],[DD]])</f>
        <v>45403</v>
      </c>
      <c r="R3299" s="6" t="str">
        <f>TEXT(ecommerce_dataset_updated[[#This Row],['[Purchase_Date']]], "mmm")</f>
        <v>Apr</v>
      </c>
      <c r="S3299" s="6" t="str">
        <f>TEXT(ecommerce_dataset_updated[[#This Row],['[Purchase_Date']]], "ddd")</f>
        <v>Sun</v>
      </c>
      <c r="T3299" s="6">
        <f>ecommerce_dataset_updated[[#This Row],[Final_Price(Rs.) _]]-ecommerce_dataset_updated[[#This Row],['[Final_Price(Rs.)']]]</f>
        <v>4.9999999998817657E-4</v>
      </c>
      <c r="U3299" s="6" t="b">
        <f xml:space="preserve"> AND(ecommerce_dataset_updated[[#This Row],[Final_Price(Rs.) _]]=ecommerce_dataset_updated[[#This Row],['[Final_Price(Rs.)']]])</f>
        <v>0</v>
      </c>
      <c r="V3299" s="5"/>
    </row>
    <row r="3300" spans="1:22">
      <c r="A3300" t="s">
        <v>12723</v>
      </c>
      <c r="B3300" t="s">
        <v>12724</v>
      </c>
      <c r="C3300" t="s">
        <v>39</v>
      </c>
      <c r="D3300" s="9" t="s">
        <v>1548</v>
      </c>
      <c r="E3300" s="8">
        <f>ecommerce_dataset_updated[[#This Row],[Price (Rs.)]]+0</f>
        <v>459.93</v>
      </c>
      <c r="F3300" s="6" t="s">
        <v>12</v>
      </c>
      <c r="G3300" s="7">
        <f>ecommerce_dataset_updated[[#This Row],[Discount (%)]]+0</f>
        <v>15</v>
      </c>
      <c r="H3300" s="6" t="s">
        <v>12725</v>
      </c>
      <c r="I3300" s="6">
        <f>ecommerce_dataset_updated[[#This Row],['[Price (Rs.)']]]*ecommerce_dataset_updated[[#This Row],['[Discount (%)']]]/100</f>
        <v>68.989499999999992</v>
      </c>
      <c r="J3300" s="6">
        <f>ecommerce_dataset_updated[[#This Row],[Final_Price(Rs.)]]+0</f>
        <v>390.94</v>
      </c>
      <c r="K3300" s="6">
        <f xml:space="preserve"> ecommerce_dataset_updated[[#This Row],['[Price (Rs.)']]]-ecommerce_dataset_updated[[#This Row],[Discount Amount _]]</f>
        <v>390.94050000000004</v>
      </c>
      <c r="L3300" t="s">
        <v>77</v>
      </c>
      <c r="M3300" t="s">
        <v>863</v>
      </c>
      <c r="N3300" s="4" t="s">
        <v>14062</v>
      </c>
      <c r="O3300" s="4" t="s">
        <v>14057</v>
      </c>
      <c r="P3300" s="4" t="s">
        <v>14079</v>
      </c>
      <c r="Q3300" s="5">
        <f>DATE(ecommerce_dataset_updated[[#This Row],[YYYY]],ecommerce_dataset_updated[[#This Row],[MM]],ecommerce_dataset_updated[[#This Row],[DD]])</f>
        <v>45357</v>
      </c>
      <c r="R3300" s="6" t="str">
        <f>TEXT(ecommerce_dataset_updated[[#This Row],['[Purchase_Date']]], "mmm")</f>
        <v>Mar</v>
      </c>
      <c r="S3300" s="6" t="str">
        <f>TEXT(ecommerce_dataset_updated[[#This Row],['[Purchase_Date']]], "ddd")</f>
        <v>Wed</v>
      </c>
      <c r="T3300" s="6">
        <f>ecommerce_dataset_updated[[#This Row],[Final_Price(Rs.) _]]-ecommerce_dataset_updated[[#This Row],['[Final_Price(Rs.)']]]</f>
        <v>5.0000000004501999E-4</v>
      </c>
      <c r="U3300" s="6" t="b">
        <f xml:space="preserve"> AND(ecommerce_dataset_updated[[#This Row],[Final_Price(Rs.) _]]=ecommerce_dataset_updated[[#This Row],['[Final_Price(Rs.)']]])</f>
        <v>0</v>
      </c>
      <c r="V3300" s="5"/>
    </row>
    <row r="3301" spans="1:22">
      <c r="A3301" t="s">
        <v>12726</v>
      </c>
      <c r="B3301" t="s">
        <v>12727</v>
      </c>
      <c r="C3301" t="s">
        <v>114</v>
      </c>
      <c r="D3301" s="9" t="s">
        <v>12728</v>
      </c>
      <c r="E3301" s="8">
        <f>ecommerce_dataset_updated[[#This Row],[Price (Rs.)]]+0</f>
        <v>265.70999999999998</v>
      </c>
      <c r="F3301" s="6" t="s">
        <v>26</v>
      </c>
      <c r="G3301" s="7">
        <f>ecommerce_dataset_updated[[#This Row],[Discount (%)]]+0</f>
        <v>25</v>
      </c>
      <c r="H3301" s="6" t="s">
        <v>12729</v>
      </c>
      <c r="I3301" s="6">
        <f>ecommerce_dataset_updated[[#This Row],['[Price (Rs.)']]]*ecommerce_dataset_updated[[#This Row],['[Discount (%)']]]/100</f>
        <v>66.427499999999995</v>
      </c>
      <c r="J3301" s="6">
        <f>ecommerce_dataset_updated[[#This Row],[Final_Price(Rs.)]]+0</f>
        <v>199.28</v>
      </c>
      <c r="K3301" s="6">
        <f xml:space="preserve"> ecommerce_dataset_updated[[#This Row],['[Price (Rs.)']]]-ecommerce_dataset_updated[[#This Row],[Discount Amount _]]</f>
        <v>199.28249999999997</v>
      </c>
      <c r="L3301" t="s">
        <v>14</v>
      </c>
      <c r="M3301" t="s">
        <v>278</v>
      </c>
      <c r="N3301" s="4" t="s">
        <v>14053</v>
      </c>
      <c r="O3301" s="4" t="s">
        <v>14053</v>
      </c>
      <c r="P3301" s="4" t="s">
        <v>14079</v>
      </c>
      <c r="Q3301" s="5">
        <f>DATE(ecommerce_dataset_updated[[#This Row],[YYYY]],ecommerce_dataset_updated[[#This Row],[MM]],ecommerce_dataset_updated[[#This Row],[DD]])</f>
        <v>45386</v>
      </c>
      <c r="R3301" s="6" t="str">
        <f>TEXT(ecommerce_dataset_updated[[#This Row],['[Purchase_Date']]], "mmm")</f>
        <v>Apr</v>
      </c>
      <c r="S3301" s="6" t="str">
        <f>TEXT(ecommerce_dataset_updated[[#This Row],['[Purchase_Date']]], "ddd")</f>
        <v>Thu</v>
      </c>
      <c r="T3301" s="6">
        <f>ecommerce_dataset_updated[[#This Row],[Final_Price(Rs.) _]]-ecommerce_dataset_updated[[#This Row],['[Final_Price(Rs.)']]]</f>
        <v>2.4999999999693046E-3</v>
      </c>
      <c r="U3301" s="6" t="b">
        <f xml:space="preserve"> AND(ecommerce_dataset_updated[[#This Row],[Final_Price(Rs.) _]]=ecommerce_dataset_updated[[#This Row],['[Final_Price(Rs.)']]])</f>
        <v>0</v>
      </c>
      <c r="V3301" s="5"/>
    </row>
    <row r="3302" spans="1:22">
      <c r="A3302" t="s">
        <v>12730</v>
      </c>
      <c r="B3302" t="s">
        <v>12731</v>
      </c>
      <c r="C3302" t="s">
        <v>45</v>
      </c>
      <c r="D3302" s="9" t="s">
        <v>12732</v>
      </c>
      <c r="E3302" s="8">
        <f>ecommerce_dataset_updated[[#This Row],[Price (Rs.)]]+0</f>
        <v>26.45</v>
      </c>
      <c r="F3302" s="6" t="s">
        <v>26</v>
      </c>
      <c r="G3302" s="7">
        <f>ecommerce_dataset_updated[[#This Row],[Discount (%)]]+0</f>
        <v>25</v>
      </c>
      <c r="H3302" s="6" t="s">
        <v>12733</v>
      </c>
      <c r="I3302" s="6">
        <f>ecommerce_dataset_updated[[#This Row],['[Price (Rs.)']]]*ecommerce_dataset_updated[[#This Row],['[Discount (%)']]]/100</f>
        <v>6.6124999999999998</v>
      </c>
      <c r="J3302" s="6">
        <f>ecommerce_dataset_updated[[#This Row],[Final_Price(Rs.)]]+0</f>
        <v>19.84</v>
      </c>
      <c r="K3302" s="6">
        <f xml:space="preserve"> ecommerce_dataset_updated[[#This Row],['[Price (Rs.)']]]-ecommerce_dataset_updated[[#This Row],[Discount Amount _]]</f>
        <v>19.837499999999999</v>
      </c>
      <c r="L3302" t="s">
        <v>77</v>
      </c>
      <c r="M3302" t="s">
        <v>2459</v>
      </c>
      <c r="N3302" s="4" t="s">
        <v>14058</v>
      </c>
      <c r="O3302" s="4" t="s">
        <v>14067</v>
      </c>
      <c r="P3302" s="4" t="s">
        <v>14079</v>
      </c>
      <c r="Q3302" s="5">
        <f>DATE(ecommerce_dataset_updated[[#This Row],[YYYY]],ecommerce_dataset_updated[[#This Row],[MM]],ecommerce_dataset_updated[[#This Row],[DD]])</f>
        <v>45502</v>
      </c>
      <c r="R3302" s="6" t="str">
        <f>TEXT(ecommerce_dataset_updated[[#This Row],['[Purchase_Date']]], "mmm")</f>
        <v>Jul</v>
      </c>
      <c r="S3302" s="6" t="str">
        <f>TEXT(ecommerce_dataset_updated[[#This Row],['[Purchase_Date']]], "ddd")</f>
        <v>Mon</v>
      </c>
      <c r="T3302" s="6">
        <f>ecommerce_dataset_updated[[#This Row],[Final_Price(Rs.) _]]-ecommerce_dataset_updated[[#This Row],['[Final_Price(Rs.)']]]</f>
        <v>-2.500000000001279E-3</v>
      </c>
      <c r="U3302" s="6" t="b">
        <f xml:space="preserve"> AND(ecommerce_dataset_updated[[#This Row],[Final_Price(Rs.) _]]=ecommerce_dataset_updated[[#This Row],['[Final_Price(Rs.)']]])</f>
        <v>0</v>
      </c>
      <c r="V3302" s="5"/>
    </row>
    <row r="3303" spans="1:22">
      <c r="A3303" t="s">
        <v>12734</v>
      </c>
      <c r="B3303" t="s">
        <v>12735</v>
      </c>
      <c r="C3303" t="s">
        <v>10</v>
      </c>
      <c r="D3303" s="9" t="s">
        <v>7123</v>
      </c>
      <c r="E3303" s="8">
        <f>ecommerce_dataset_updated[[#This Row],[Price (Rs.)]]+0</f>
        <v>357.62</v>
      </c>
      <c r="F3303" s="6" t="s">
        <v>47</v>
      </c>
      <c r="G3303" s="7">
        <f>ecommerce_dataset_updated[[#This Row],[Discount (%)]]+0</f>
        <v>50</v>
      </c>
      <c r="H3303" s="6" t="s">
        <v>12736</v>
      </c>
      <c r="I3303" s="6">
        <f>ecommerce_dataset_updated[[#This Row],['[Price (Rs.)']]]*ecommerce_dataset_updated[[#This Row],['[Discount (%)']]]/100</f>
        <v>178.81</v>
      </c>
      <c r="J3303" s="6">
        <f>ecommerce_dataset_updated[[#This Row],[Final_Price(Rs.)]]+0</f>
        <v>178.81</v>
      </c>
      <c r="K3303" s="6">
        <f xml:space="preserve"> ecommerce_dataset_updated[[#This Row],['[Price (Rs.)']]]-ecommerce_dataset_updated[[#This Row],[Discount Amount _]]</f>
        <v>178.81</v>
      </c>
      <c r="L3303" t="s">
        <v>120</v>
      </c>
      <c r="M3303" t="s">
        <v>1586</v>
      </c>
      <c r="N3303" s="4" t="s">
        <v>14059</v>
      </c>
      <c r="O3303" s="4" t="s">
        <v>14053</v>
      </c>
      <c r="P3303" s="4" t="s">
        <v>14079</v>
      </c>
      <c r="Q3303" s="5">
        <f>DATE(ecommerce_dataset_updated[[#This Row],[YYYY]],ecommerce_dataset_updated[[#This Row],[MM]],ecommerce_dataset_updated[[#This Row],[DD]])</f>
        <v>45387</v>
      </c>
      <c r="R3303" s="6" t="str">
        <f>TEXT(ecommerce_dataset_updated[[#This Row],['[Purchase_Date']]], "mmm")</f>
        <v>Apr</v>
      </c>
      <c r="S3303" s="6" t="str">
        <f>TEXT(ecommerce_dataset_updated[[#This Row],['[Purchase_Date']]], "ddd")</f>
        <v>Fri</v>
      </c>
      <c r="T3303" s="6">
        <f>ecommerce_dataset_updated[[#This Row],[Final_Price(Rs.) _]]-ecommerce_dataset_updated[[#This Row],['[Final_Price(Rs.)']]]</f>
        <v>0</v>
      </c>
      <c r="U3303" s="6" t="b">
        <f xml:space="preserve"> AND(ecommerce_dataset_updated[[#This Row],[Final_Price(Rs.) _]]=ecommerce_dataset_updated[[#This Row],['[Final_Price(Rs.)']]])</f>
        <v>1</v>
      </c>
      <c r="V3303" s="5"/>
    </row>
    <row r="3304" spans="1:22">
      <c r="A3304" t="s">
        <v>12737</v>
      </c>
      <c r="B3304" t="s">
        <v>12738</v>
      </c>
      <c r="C3304" t="s">
        <v>32</v>
      </c>
      <c r="D3304" s="9" t="s">
        <v>12739</v>
      </c>
      <c r="E3304" s="8">
        <f>ecommerce_dataset_updated[[#This Row],[Price (Rs.)]]+0</f>
        <v>282.33</v>
      </c>
      <c r="F3304" s="6" t="s">
        <v>75</v>
      </c>
      <c r="G3304" s="7">
        <f>ecommerce_dataset_updated[[#This Row],[Discount (%)]]+0</f>
        <v>10</v>
      </c>
      <c r="H3304" s="6" t="s">
        <v>12740</v>
      </c>
      <c r="I3304" s="6">
        <f>ecommerce_dataset_updated[[#This Row],['[Price (Rs.)']]]*ecommerce_dataset_updated[[#This Row],['[Discount (%)']]]/100</f>
        <v>28.232999999999997</v>
      </c>
      <c r="J3304" s="6">
        <f>ecommerce_dataset_updated[[#This Row],[Final_Price(Rs.)]]+0</f>
        <v>254.1</v>
      </c>
      <c r="K3304" s="6">
        <f xml:space="preserve"> ecommerce_dataset_updated[[#This Row],['[Price (Rs.)']]]-ecommerce_dataset_updated[[#This Row],[Discount Amount _]]</f>
        <v>254.09699999999998</v>
      </c>
      <c r="L3304" t="s">
        <v>35</v>
      </c>
      <c r="M3304" t="s">
        <v>622</v>
      </c>
      <c r="N3304" s="4" t="s">
        <v>14070</v>
      </c>
      <c r="O3304" s="4" t="s">
        <v>14049</v>
      </c>
      <c r="P3304" s="4" t="s">
        <v>14079</v>
      </c>
      <c r="Q3304" s="5">
        <f>DATE(ecommerce_dataset_updated[[#This Row],[YYYY]],ecommerce_dataset_updated[[#This Row],[MM]],ecommerce_dataset_updated[[#This Row],[DD]])</f>
        <v>45614</v>
      </c>
      <c r="R3304" s="6" t="str">
        <f>TEXT(ecommerce_dataset_updated[[#This Row],['[Purchase_Date']]], "mmm")</f>
        <v>Nov</v>
      </c>
      <c r="S3304" s="6" t="str">
        <f>TEXT(ecommerce_dataset_updated[[#This Row],['[Purchase_Date']]], "ddd")</f>
        <v>Mon</v>
      </c>
      <c r="T3304" s="6">
        <f>ecommerce_dataset_updated[[#This Row],[Final_Price(Rs.) _]]-ecommerce_dataset_updated[[#This Row],['[Final_Price(Rs.)']]]</f>
        <v>-3.0000000000143245E-3</v>
      </c>
      <c r="U3304" s="6" t="b">
        <f xml:space="preserve"> AND(ecommerce_dataset_updated[[#This Row],[Final_Price(Rs.) _]]=ecommerce_dataset_updated[[#This Row],['[Final_Price(Rs.)']]])</f>
        <v>0</v>
      </c>
      <c r="V3304" s="5"/>
    </row>
    <row r="3305" spans="1:22">
      <c r="A3305" t="s">
        <v>12741</v>
      </c>
      <c r="B3305" t="s">
        <v>12742</v>
      </c>
      <c r="C3305" t="s">
        <v>45</v>
      </c>
      <c r="D3305" s="9" t="s">
        <v>12743</v>
      </c>
      <c r="E3305" s="8">
        <f>ecommerce_dataset_updated[[#This Row],[Price (Rs.)]]+0</f>
        <v>396.56</v>
      </c>
      <c r="F3305" s="6" t="s">
        <v>47</v>
      </c>
      <c r="G3305" s="7">
        <f>ecommerce_dataset_updated[[#This Row],[Discount (%)]]+0</f>
        <v>50</v>
      </c>
      <c r="H3305" s="6" t="s">
        <v>12744</v>
      </c>
      <c r="I3305" s="6">
        <f>ecommerce_dataset_updated[[#This Row],['[Price (Rs.)']]]*ecommerce_dataset_updated[[#This Row],['[Discount (%)']]]/100</f>
        <v>198.28</v>
      </c>
      <c r="J3305" s="6">
        <f>ecommerce_dataset_updated[[#This Row],[Final_Price(Rs.)]]+0</f>
        <v>198.28</v>
      </c>
      <c r="K3305" s="6">
        <f xml:space="preserve"> ecommerce_dataset_updated[[#This Row],['[Price (Rs.)']]]-ecommerce_dataset_updated[[#This Row],[Discount Amount _]]</f>
        <v>198.28</v>
      </c>
      <c r="L3305" t="s">
        <v>77</v>
      </c>
      <c r="M3305" t="s">
        <v>366</v>
      </c>
      <c r="N3305" s="4" t="s">
        <v>14064</v>
      </c>
      <c r="O3305" s="4" t="s">
        <v>14050</v>
      </c>
      <c r="P3305" s="4" t="s">
        <v>14079</v>
      </c>
      <c r="Q3305" s="5">
        <f>DATE(ecommerce_dataset_updated[[#This Row],[YYYY]],ecommerce_dataset_updated[[#This Row],[MM]],ecommerce_dataset_updated[[#This Row],[DD]])</f>
        <v>45548</v>
      </c>
      <c r="R3305" s="6" t="str">
        <f>TEXT(ecommerce_dataset_updated[[#This Row],['[Purchase_Date']]], "mmm")</f>
        <v>Sep</v>
      </c>
      <c r="S3305" s="6" t="str">
        <f>TEXT(ecommerce_dataset_updated[[#This Row],['[Purchase_Date']]], "ddd")</f>
        <v>Fri</v>
      </c>
      <c r="T3305" s="6">
        <f>ecommerce_dataset_updated[[#This Row],[Final_Price(Rs.) _]]-ecommerce_dataset_updated[[#This Row],['[Final_Price(Rs.)']]]</f>
        <v>0</v>
      </c>
      <c r="U3305" s="6" t="b">
        <f xml:space="preserve"> AND(ecommerce_dataset_updated[[#This Row],[Final_Price(Rs.) _]]=ecommerce_dataset_updated[[#This Row],['[Final_Price(Rs.)']]])</f>
        <v>1</v>
      </c>
      <c r="V3305" s="5"/>
    </row>
    <row r="3306" spans="1:22">
      <c r="A3306" t="s">
        <v>12745</v>
      </c>
      <c r="B3306" t="s">
        <v>12746</v>
      </c>
      <c r="C3306" t="s">
        <v>32</v>
      </c>
      <c r="D3306" s="9" t="s">
        <v>12747</v>
      </c>
      <c r="E3306" s="8">
        <f>ecommerce_dataset_updated[[#This Row],[Price (Rs.)]]+0</f>
        <v>456.74</v>
      </c>
      <c r="F3306" s="6" t="s">
        <v>107</v>
      </c>
      <c r="G3306" s="7">
        <f>ecommerce_dataset_updated[[#This Row],[Discount (%)]]+0</f>
        <v>0</v>
      </c>
      <c r="H3306" s="6" t="s">
        <v>12747</v>
      </c>
      <c r="I3306" s="6">
        <f>ecommerce_dataset_updated[[#This Row],['[Price (Rs.)']]]*ecommerce_dataset_updated[[#This Row],['[Discount (%)']]]/100</f>
        <v>0</v>
      </c>
      <c r="J3306" s="6">
        <f>ecommerce_dataset_updated[[#This Row],[Final_Price(Rs.)]]+0</f>
        <v>456.74</v>
      </c>
      <c r="K3306" s="6">
        <f xml:space="preserve"> ecommerce_dataset_updated[[#This Row],['[Price (Rs.)']]]-ecommerce_dataset_updated[[#This Row],[Discount Amount _]]</f>
        <v>456.74</v>
      </c>
      <c r="L3306" t="s">
        <v>14</v>
      </c>
      <c r="M3306" t="s">
        <v>793</v>
      </c>
      <c r="N3306" s="4" t="s">
        <v>14067</v>
      </c>
      <c r="O3306" s="4" t="s">
        <v>14062</v>
      </c>
      <c r="P3306" s="4" t="s">
        <v>14079</v>
      </c>
      <c r="Q3306" s="5">
        <f>DATE(ecommerce_dataset_updated[[#This Row],[YYYY]],ecommerce_dataset_updated[[#This Row],[MM]],ecommerce_dataset_updated[[#This Row],[DD]])</f>
        <v>45450</v>
      </c>
      <c r="R3306" s="6" t="str">
        <f>TEXT(ecommerce_dataset_updated[[#This Row],['[Purchase_Date']]], "mmm")</f>
        <v>Jun</v>
      </c>
      <c r="S3306" s="6" t="str">
        <f>TEXT(ecommerce_dataset_updated[[#This Row],['[Purchase_Date']]], "ddd")</f>
        <v>Fri</v>
      </c>
      <c r="T3306" s="6">
        <f>ecommerce_dataset_updated[[#This Row],[Final_Price(Rs.) _]]-ecommerce_dataset_updated[[#This Row],['[Final_Price(Rs.)']]]</f>
        <v>0</v>
      </c>
      <c r="U3306" s="6" t="b">
        <f xml:space="preserve"> AND(ecommerce_dataset_updated[[#This Row],[Final_Price(Rs.) _]]=ecommerce_dataset_updated[[#This Row],['[Final_Price(Rs.)']]])</f>
        <v>1</v>
      </c>
      <c r="V3306" s="5"/>
    </row>
    <row r="3307" spans="1:22">
      <c r="A3307" t="s">
        <v>12748</v>
      </c>
      <c r="B3307" t="s">
        <v>12749</v>
      </c>
      <c r="C3307" t="s">
        <v>114</v>
      </c>
      <c r="D3307" s="9" t="s">
        <v>12750</v>
      </c>
      <c r="E3307" s="8">
        <f>ecommerce_dataset_updated[[#This Row],[Price (Rs.)]]+0</f>
        <v>281.5</v>
      </c>
      <c r="F3307" s="6" t="s">
        <v>20</v>
      </c>
      <c r="G3307" s="7">
        <f>ecommerce_dataset_updated[[#This Row],[Discount (%)]]+0</f>
        <v>20</v>
      </c>
      <c r="H3307" s="6" t="s">
        <v>9663</v>
      </c>
      <c r="I3307" s="6">
        <f>ecommerce_dataset_updated[[#This Row],['[Price (Rs.)']]]*ecommerce_dataset_updated[[#This Row],['[Discount (%)']]]/100</f>
        <v>56.3</v>
      </c>
      <c r="J3307" s="6">
        <f>ecommerce_dataset_updated[[#This Row],[Final_Price(Rs.)]]+0</f>
        <v>225.2</v>
      </c>
      <c r="K3307" s="6">
        <f xml:space="preserve"> ecommerce_dataset_updated[[#This Row],['[Price (Rs.)']]]-ecommerce_dataset_updated[[#This Row],[Discount Amount _]]</f>
        <v>225.2</v>
      </c>
      <c r="L3307" t="s">
        <v>14</v>
      </c>
      <c r="M3307" t="s">
        <v>591</v>
      </c>
      <c r="N3307" s="4" t="s">
        <v>14071</v>
      </c>
      <c r="O3307" s="4" t="s">
        <v>14051</v>
      </c>
      <c r="P3307" s="4" t="s">
        <v>14079</v>
      </c>
      <c r="Q3307" s="5">
        <f>DATE(ecommerce_dataset_updated[[#This Row],[YYYY]],ecommerce_dataset_updated[[#This Row],[MM]],ecommerce_dataset_updated[[#This Row],[DD]])</f>
        <v>45346</v>
      </c>
      <c r="R3307" s="6" t="str">
        <f>TEXT(ecommerce_dataset_updated[[#This Row],['[Purchase_Date']]], "mmm")</f>
        <v>Feb</v>
      </c>
      <c r="S3307" s="6" t="str">
        <f>TEXT(ecommerce_dataset_updated[[#This Row],['[Purchase_Date']]], "ddd")</f>
        <v>Sat</v>
      </c>
      <c r="T3307" s="6">
        <f>ecommerce_dataset_updated[[#This Row],[Final_Price(Rs.) _]]-ecommerce_dataset_updated[[#This Row],['[Final_Price(Rs.)']]]</f>
        <v>0</v>
      </c>
      <c r="U3307" s="6" t="b">
        <f xml:space="preserve"> AND(ecommerce_dataset_updated[[#This Row],[Final_Price(Rs.) _]]=ecommerce_dataset_updated[[#This Row],['[Final_Price(Rs.)']]])</f>
        <v>1</v>
      </c>
      <c r="V3307" s="5"/>
    </row>
    <row r="3308" spans="1:22">
      <c r="A3308" t="s">
        <v>12751</v>
      </c>
      <c r="B3308" t="s">
        <v>12752</v>
      </c>
      <c r="C3308" t="s">
        <v>18</v>
      </c>
      <c r="D3308" s="9" t="s">
        <v>12753</v>
      </c>
      <c r="E3308" s="8">
        <f>ecommerce_dataset_updated[[#This Row],[Price (Rs.)]]+0</f>
        <v>230.41</v>
      </c>
      <c r="F3308" s="6" t="s">
        <v>53</v>
      </c>
      <c r="G3308" s="7">
        <f>ecommerce_dataset_updated[[#This Row],[Discount (%)]]+0</f>
        <v>5</v>
      </c>
      <c r="H3308" s="6" t="s">
        <v>12754</v>
      </c>
      <c r="I3308" s="6">
        <f>ecommerce_dataset_updated[[#This Row],['[Price (Rs.)']]]*ecommerce_dataset_updated[[#This Row],['[Discount (%)']]]/100</f>
        <v>11.5205</v>
      </c>
      <c r="J3308" s="6">
        <f>ecommerce_dataset_updated[[#This Row],[Final_Price(Rs.)]]+0</f>
        <v>218.89</v>
      </c>
      <c r="K3308" s="6">
        <f xml:space="preserve"> ecommerce_dataset_updated[[#This Row],['[Price (Rs.)']]]-ecommerce_dataset_updated[[#This Row],[Discount Amount _]]</f>
        <v>218.8895</v>
      </c>
      <c r="L3308" t="s">
        <v>120</v>
      </c>
      <c r="M3308" t="s">
        <v>492</v>
      </c>
      <c r="N3308" s="4" t="s">
        <v>12</v>
      </c>
      <c r="O3308" s="4" t="s">
        <v>14062</v>
      </c>
      <c r="P3308" s="4" t="s">
        <v>14079</v>
      </c>
      <c r="Q3308" s="5">
        <f>DATE(ecommerce_dataset_updated[[#This Row],[YYYY]],ecommerce_dataset_updated[[#This Row],[MM]],ecommerce_dataset_updated[[#This Row],[DD]])</f>
        <v>45458</v>
      </c>
      <c r="R3308" s="6" t="str">
        <f>TEXT(ecommerce_dataset_updated[[#This Row],['[Purchase_Date']]], "mmm")</f>
        <v>Jun</v>
      </c>
      <c r="S3308" s="6" t="str">
        <f>TEXT(ecommerce_dataset_updated[[#This Row],['[Purchase_Date']]], "ddd")</f>
        <v>Sat</v>
      </c>
      <c r="T3308" s="6">
        <f>ecommerce_dataset_updated[[#This Row],[Final_Price(Rs.) _]]-ecommerce_dataset_updated[[#This Row],['[Final_Price(Rs.)']]]</f>
        <v>-4.9999999998817657E-4</v>
      </c>
      <c r="U3308" s="6" t="b">
        <f xml:space="preserve"> AND(ecommerce_dataset_updated[[#This Row],[Final_Price(Rs.) _]]=ecommerce_dataset_updated[[#This Row],['[Final_Price(Rs.)']]])</f>
        <v>0</v>
      </c>
      <c r="V3308" s="5"/>
    </row>
    <row r="3309" spans="1:22">
      <c r="A3309" t="s">
        <v>12755</v>
      </c>
      <c r="B3309" t="s">
        <v>12756</v>
      </c>
      <c r="C3309" t="s">
        <v>10</v>
      </c>
      <c r="D3309" s="9" t="s">
        <v>12757</v>
      </c>
      <c r="E3309" s="8">
        <f>ecommerce_dataset_updated[[#This Row],[Price (Rs.)]]+0</f>
        <v>479.45</v>
      </c>
      <c r="F3309" s="6" t="s">
        <v>20</v>
      </c>
      <c r="G3309" s="7">
        <f>ecommerce_dataset_updated[[#This Row],[Discount (%)]]+0</f>
        <v>20</v>
      </c>
      <c r="H3309" s="6" t="s">
        <v>12758</v>
      </c>
      <c r="I3309" s="6">
        <f>ecommerce_dataset_updated[[#This Row],['[Price (Rs.)']]]*ecommerce_dataset_updated[[#This Row],['[Discount (%)']]]/100</f>
        <v>95.89</v>
      </c>
      <c r="J3309" s="6">
        <f>ecommerce_dataset_updated[[#This Row],[Final_Price(Rs.)]]+0</f>
        <v>383.56</v>
      </c>
      <c r="K3309" s="6">
        <f xml:space="preserve"> ecommerce_dataset_updated[[#This Row],['[Price (Rs.)']]]-ecommerce_dataset_updated[[#This Row],[Discount Amount _]]</f>
        <v>383.56</v>
      </c>
      <c r="L3309" t="s">
        <v>77</v>
      </c>
      <c r="M3309" t="s">
        <v>496</v>
      </c>
      <c r="N3309" s="4" t="s">
        <v>14071</v>
      </c>
      <c r="O3309" s="4" t="s">
        <v>14053</v>
      </c>
      <c r="P3309" s="4" t="s">
        <v>14079</v>
      </c>
      <c r="Q3309" s="5">
        <f>DATE(ecommerce_dataset_updated[[#This Row],[YYYY]],ecommerce_dataset_updated[[#This Row],[MM]],ecommerce_dataset_updated[[#This Row],[DD]])</f>
        <v>45406</v>
      </c>
      <c r="R3309" s="6" t="str">
        <f>TEXT(ecommerce_dataset_updated[[#This Row],['[Purchase_Date']]], "mmm")</f>
        <v>Apr</v>
      </c>
      <c r="S3309" s="6" t="str">
        <f>TEXT(ecommerce_dataset_updated[[#This Row],['[Purchase_Date']]], "ddd")</f>
        <v>Wed</v>
      </c>
      <c r="T3309" s="6">
        <f>ecommerce_dataset_updated[[#This Row],[Final_Price(Rs.) _]]-ecommerce_dataset_updated[[#This Row],['[Final_Price(Rs.)']]]</f>
        <v>0</v>
      </c>
      <c r="U3309" s="6" t="b">
        <f xml:space="preserve"> AND(ecommerce_dataset_updated[[#This Row],[Final_Price(Rs.) _]]=ecommerce_dataset_updated[[#This Row],['[Final_Price(Rs.)']]])</f>
        <v>1</v>
      </c>
      <c r="V3309" s="5"/>
    </row>
    <row r="3310" spans="1:22">
      <c r="A3310" t="s">
        <v>12759</v>
      </c>
      <c r="B3310" t="s">
        <v>12760</v>
      </c>
      <c r="C3310" t="s">
        <v>39</v>
      </c>
      <c r="D3310" s="9" t="s">
        <v>12761</v>
      </c>
      <c r="E3310" s="8">
        <f>ecommerce_dataset_updated[[#This Row],[Price (Rs.)]]+0</f>
        <v>81.48</v>
      </c>
      <c r="F3310" s="6" t="s">
        <v>53</v>
      </c>
      <c r="G3310" s="7">
        <f>ecommerce_dataset_updated[[#This Row],[Discount (%)]]+0</f>
        <v>5</v>
      </c>
      <c r="H3310" s="6" t="s">
        <v>12762</v>
      </c>
      <c r="I3310" s="6">
        <f>ecommerce_dataset_updated[[#This Row],['[Price (Rs.)']]]*ecommerce_dataset_updated[[#This Row],['[Discount (%)']]]/100</f>
        <v>4.0740000000000007</v>
      </c>
      <c r="J3310" s="6">
        <f>ecommerce_dataset_updated[[#This Row],[Final_Price(Rs.)]]+0</f>
        <v>77.41</v>
      </c>
      <c r="K3310" s="6">
        <f xml:space="preserve"> ecommerce_dataset_updated[[#This Row],['[Price (Rs.)']]]-ecommerce_dataset_updated[[#This Row],[Discount Amount _]]</f>
        <v>77.406000000000006</v>
      </c>
      <c r="L3310" t="s">
        <v>14</v>
      </c>
      <c r="M3310" t="s">
        <v>546</v>
      </c>
      <c r="N3310" s="4" t="s">
        <v>14052</v>
      </c>
      <c r="O3310" s="4" t="s">
        <v>14059</v>
      </c>
      <c r="P3310" s="4" t="s">
        <v>14079</v>
      </c>
      <c r="Q3310" s="5">
        <f>DATE(ecommerce_dataset_updated[[#This Row],[YYYY]],ecommerce_dataset_updated[[#This Row],[MM]],ecommerce_dataset_updated[[#This Row],[DD]])</f>
        <v>45413</v>
      </c>
      <c r="R3310" s="6" t="str">
        <f>TEXT(ecommerce_dataset_updated[[#This Row],['[Purchase_Date']]], "mmm")</f>
        <v>May</v>
      </c>
      <c r="S3310" s="6" t="str">
        <f>TEXT(ecommerce_dataset_updated[[#This Row],['[Purchase_Date']]], "ddd")</f>
        <v>Wed</v>
      </c>
      <c r="T3310" s="6">
        <f>ecommerce_dataset_updated[[#This Row],[Final_Price(Rs.) _]]-ecommerce_dataset_updated[[#This Row],['[Final_Price(Rs.)']]]</f>
        <v>-3.9999999999906777E-3</v>
      </c>
      <c r="U3310" s="6" t="b">
        <f xml:space="preserve"> AND(ecommerce_dataset_updated[[#This Row],[Final_Price(Rs.) _]]=ecommerce_dataset_updated[[#This Row],['[Final_Price(Rs.)']]])</f>
        <v>0</v>
      </c>
      <c r="V3310" s="5"/>
    </row>
    <row r="3311" spans="1:22">
      <c r="A3311" t="s">
        <v>12763</v>
      </c>
      <c r="B3311" t="s">
        <v>12764</v>
      </c>
      <c r="C3311" t="s">
        <v>68</v>
      </c>
      <c r="D3311" s="9" t="s">
        <v>12765</v>
      </c>
      <c r="E3311" s="8">
        <f>ecommerce_dataset_updated[[#This Row],[Price (Rs.)]]+0</f>
        <v>229.63</v>
      </c>
      <c r="F3311" s="6" t="s">
        <v>12</v>
      </c>
      <c r="G3311" s="7">
        <f>ecommerce_dataset_updated[[#This Row],[Discount (%)]]+0</f>
        <v>15</v>
      </c>
      <c r="H3311" s="6" t="s">
        <v>12766</v>
      </c>
      <c r="I3311" s="6">
        <f>ecommerce_dataset_updated[[#This Row],['[Price (Rs.)']]]*ecommerce_dataset_updated[[#This Row],['[Discount (%)']]]/100</f>
        <v>34.444499999999998</v>
      </c>
      <c r="J3311" s="6">
        <f>ecommerce_dataset_updated[[#This Row],[Final_Price(Rs.)]]+0</f>
        <v>195.19</v>
      </c>
      <c r="K3311" s="6">
        <f xml:space="preserve"> ecommerce_dataset_updated[[#This Row],['[Price (Rs.)']]]-ecommerce_dataset_updated[[#This Row],[Discount Amount _]]</f>
        <v>195.18549999999999</v>
      </c>
      <c r="L3311" t="s">
        <v>28</v>
      </c>
      <c r="M3311" t="s">
        <v>2022</v>
      </c>
      <c r="N3311" s="4" t="s">
        <v>14060</v>
      </c>
      <c r="O3311" s="4" t="s">
        <v>14053</v>
      </c>
      <c r="P3311" s="4" t="s">
        <v>14079</v>
      </c>
      <c r="Q3311" s="5">
        <f>DATE(ecommerce_dataset_updated[[#This Row],[YYYY]],ecommerce_dataset_updated[[#This Row],[MM]],ecommerce_dataset_updated[[#This Row],[DD]])</f>
        <v>45408</v>
      </c>
      <c r="R3311" s="6" t="str">
        <f>TEXT(ecommerce_dataset_updated[[#This Row],['[Purchase_Date']]], "mmm")</f>
        <v>Apr</v>
      </c>
      <c r="S3311" s="6" t="str">
        <f>TEXT(ecommerce_dataset_updated[[#This Row],['[Purchase_Date']]], "ddd")</f>
        <v>Fri</v>
      </c>
      <c r="T3311" s="6">
        <f>ecommerce_dataset_updated[[#This Row],[Final_Price(Rs.) _]]-ecommerce_dataset_updated[[#This Row],['[Final_Price(Rs.)']]]</f>
        <v>-4.500000000007276E-3</v>
      </c>
      <c r="U3311" s="6" t="b">
        <f xml:space="preserve"> AND(ecommerce_dataset_updated[[#This Row],[Final_Price(Rs.) _]]=ecommerce_dataset_updated[[#This Row],['[Final_Price(Rs.)']]])</f>
        <v>0</v>
      </c>
      <c r="V3311" s="5"/>
    </row>
    <row r="3312" spans="1:22">
      <c r="A3312" t="s">
        <v>12767</v>
      </c>
      <c r="B3312" t="s">
        <v>12768</v>
      </c>
      <c r="C3312" t="s">
        <v>114</v>
      </c>
      <c r="D3312" s="9" t="s">
        <v>1869</v>
      </c>
      <c r="E3312" s="8">
        <f>ecommerce_dataset_updated[[#This Row],[Price (Rs.)]]+0</f>
        <v>422.68</v>
      </c>
      <c r="F3312" s="6" t="s">
        <v>47</v>
      </c>
      <c r="G3312" s="7">
        <f>ecommerce_dataset_updated[[#This Row],[Discount (%)]]+0</f>
        <v>50</v>
      </c>
      <c r="H3312" s="6" t="s">
        <v>12769</v>
      </c>
      <c r="I3312" s="6">
        <f>ecommerce_dataset_updated[[#This Row],['[Price (Rs.)']]]*ecommerce_dataset_updated[[#This Row],['[Discount (%)']]]/100</f>
        <v>211.34</v>
      </c>
      <c r="J3312" s="6">
        <f>ecommerce_dataset_updated[[#This Row],[Final_Price(Rs.)]]+0</f>
        <v>211.34</v>
      </c>
      <c r="K3312" s="6">
        <f xml:space="preserve"> ecommerce_dataset_updated[[#This Row],['[Price (Rs.)']]]-ecommerce_dataset_updated[[#This Row],[Discount Amount _]]</f>
        <v>211.34</v>
      </c>
      <c r="L3312" t="s">
        <v>35</v>
      </c>
      <c r="M3312" t="s">
        <v>474</v>
      </c>
      <c r="N3312" s="4" t="s">
        <v>14049</v>
      </c>
      <c r="O3312" s="4" t="s">
        <v>14062</v>
      </c>
      <c r="P3312" s="4" t="s">
        <v>14079</v>
      </c>
      <c r="Q3312" s="5">
        <f>DATE(ecommerce_dataset_updated[[#This Row],[YYYY]],ecommerce_dataset_updated[[#This Row],[MM]],ecommerce_dataset_updated[[#This Row],[DD]])</f>
        <v>45454</v>
      </c>
      <c r="R3312" s="6" t="str">
        <f>TEXT(ecommerce_dataset_updated[[#This Row],['[Purchase_Date']]], "mmm")</f>
        <v>Jun</v>
      </c>
      <c r="S3312" s="6" t="str">
        <f>TEXT(ecommerce_dataset_updated[[#This Row],['[Purchase_Date']]], "ddd")</f>
        <v>Tue</v>
      </c>
      <c r="T3312" s="6">
        <f>ecommerce_dataset_updated[[#This Row],[Final_Price(Rs.) _]]-ecommerce_dataset_updated[[#This Row],['[Final_Price(Rs.)']]]</f>
        <v>0</v>
      </c>
      <c r="U3312" s="6" t="b">
        <f xml:space="preserve"> AND(ecommerce_dataset_updated[[#This Row],[Final_Price(Rs.) _]]=ecommerce_dataset_updated[[#This Row],['[Final_Price(Rs.)']]])</f>
        <v>1</v>
      </c>
      <c r="V3312" s="5"/>
    </row>
    <row r="3313" spans="1:22">
      <c r="A3313" t="s">
        <v>12770</v>
      </c>
      <c r="B3313" t="s">
        <v>12771</v>
      </c>
      <c r="C3313" t="s">
        <v>10</v>
      </c>
      <c r="D3313" s="9" t="s">
        <v>12772</v>
      </c>
      <c r="E3313" s="8">
        <f>ecommerce_dataset_updated[[#This Row],[Price (Rs.)]]+0</f>
        <v>50.88</v>
      </c>
      <c r="F3313" s="6" t="s">
        <v>12</v>
      </c>
      <c r="G3313" s="7">
        <f>ecommerce_dataset_updated[[#This Row],[Discount (%)]]+0</f>
        <v>15</v>
      </c>
      <c r="H3313" s="6" t="s">
        <v>12773</v>
      </c>
      <c r="I3313" s="6">
        <f>ecommerce_dataset_updated[[#This Row],['[Price (Rs.)']]]*ecommerce_dataset_updated[[#This Row],['[Discount (%)']]]/100</f>
        <v>7.6320000000000006</v>
      </c>
      <c r="J3313" s="6">
        <f>ecommerce_dataset_updated[[#This Row],[Final_Price(Rs.)]]+0</f>
        <v>43.25</v>
      </c>
      <c r="K3313" s="6">
        <f xml:space="preserve"> ecommerce_dataset_updated[[#This Row],['[Price (Rs.)']]]-ecommerce_dataset_updated[[#This Row],[Discount Amount _]]</f>
        <v>43.248000000000005</v>
      </c>
      <c r="L3313" t="s">
        <v>35</v>
      </c>
      <c r="M3313" t="s">
        <v>3915</v>
      </c>
      <c r="N3313" s="4" t="s">
        <v>14072</v>
      </c>
      <c r="O3313" s="4" t="s">
        <v>14057</v>
      </c>
      <c r="P3313" s="4" t="s">
        <v>14079</v>
      </c>
      <c r="Q3313" s="5">
        <f>DATE(ecommerce_dataset_updated[[#This Row],[YYYY]],ecommerce_dataset_updated[[#This Row],[MM]],ecommerce_dataset_updated[[#This Row],[DD]])</f>
        <v>45367</v>
      </c>
      <c r="R3313" s="6" t="str">
        <f>TEXT(ecommerce_dataset_updated[[#This Row],['[Purchase_Date']]], "mmm")</f>
        <v>Mar</v>
      </c>
      <c r="S3313" s="6" t="str">
        <f>TEXT(ecommerce_dataset_updated[[#This Row],['[Purchase_Date']]], "ddd")</f>
        <v>Sat</v>
      </c>
      <c r="T3313" s="6">
        <f>ecommerce_dataset_updated[[#This Row],[Final_Price(Rs.) _]]-ecommerce_dataset_updated[[#This Row],['[Final_Price(Rs.)']]]</f>
        <v>-1.9999999999953388E-3</v>
      </c>
      <c r="U3313" s="6" t="b">
        <f xml:space="preserve"> AND(ecommerce_dataset_updated[[#This Row],[Final_Price(Rs.) _]]=ecommerce_dataset_updated[[#This Row],['[Final_Price(Rs.)']]])</f>
        <v>0</v>
      </c>
      <c r="V3313" s="5"/>
    </row>
    <row r="3314" spans="1:22">
      <c r="A3314" t="s">
        <v>12774</v>
      </c>
      <c r="B3314" t="s">
        <v>12775</v>
      </c>
      <c r="C3314" t="s">
        <v>18</v>
      </c>
      <c r="D3314" s="9" t="s">
        <v>12776</v>
      </c>
      <c r="E3314" s="8">
        <f>ecommerce_dataset_updated[[#This Row],[Price (Rs.)]]+0</f>
        <v>369.95</v>
      </c>
      <c r="F3314" s="6" t="s">
        <v>12</v>
      </c>
      <c r="G3314" s="7">
        <f>ecommerce_dataset_updated[[#This Row],[Discount (%)]]+0</f>
        <v>15</v>
      </c>
      <c r="H3314" s="6" t="s">
        <v>12777</v>
      </c>
      <c r="I3314" s="6">
        <f>ecommerce_dataset_updated[[#This Row],['[Price (Rs.)']]]*ecommerce_dataset_updated[[#This Row],['[Discount (%)']]]/100</f>
        <v>55.4925</v>
      </c>
      <c r="J3314" s="6">
        <f>ecommerce_dataset_updated[[#This Row],[Final_Price(Rs.)]]+0</f>
        <v>314.45999999999998</v>
      </c>
      <c r="K3314" s="6">
        <f xml:space="preserve"> ecommerce_dataset_updated[[#This Row],['[Price (Rs.)']]]-ecommerce_dataset_updated[[#This Row],[Discount Amount _]]</f>
        <v>314.45749999999998</v>
      </c>
      <c r="L3314" t="s">
        <v>14</v>
      </c>
      <c r="M3314" t="s">
        <v>2983</v>
      </c>
      <c r="N3314" s="4" t="s">
        <v>14069</v>
      </c>
      <c r="O3314" s="4" t="s">
        <v>14052</v>
      </c>
      <c r="P3314" s="4" t="s">
        <v>14079</v>
      </c>
      <c r="Q3314" s="5">
        <f>DATE(ecommerce_dataset_updated[[#This Row],[YYYY]],ecommerce_dataset_updated[[#This Row],[MM]],ecommerce_dataset_updated[[#This Row],[DD]])</f>
        <v>45313</v>
      </c>
      <c r="R3314" s="6" t="str">
        <f>TEXT(ecommerce_dataset_updated[[#This Row],['[Purchase_Date']]], "mmm")</f>
        <v>Jan</v>
      </c>
      <c r="S3314" s="6" t="str">
        <f>TEXT(ecommerce_dataset_updated[[#This Row],['[Purchase_Date']]], "ddd")</f>
        <v>Mon</v>
      </c>
      <c r="T3314" s="6">
        <f>ecommerce_dataset_updated[[#This Row],[Final_Price(Rs.) _]]-ecommerce_dataset_updated[[#This Row],['[Final_Price(Rs.)']]]</f>
        <v>-2.4999999999977263E-3</v>
      </c>
      <c r="U3314" s="6" t="b">
        <f xml:space="preserve"> AND(ecommerce_dataset_updated[[#This Row],[Final_Price(Rs.) _]]=ecommerce_dataset_updated[[#This Row],['[Final_Price(Rs.)']]])</f>
        <v>0</v>
      </c>
      <c r="V3314" s="5"/>
    </row>
    <row r="3315" spans="1:22">
      <c r="A3315" t="s">
        <v>12778</v>
      </c>
      <c r="B3315" t="s">
        <v>12779</v>
      </c>
      <c r="C3315" t="s">
        <v>68</v>
      </c>
      <c r="D3315" s="9" t="s">
        <v>12780</v>
      </c>
      <c r="E3315" s="8">
        <f>ecommerce_dataset_updated[[#This Row],[Price (Rs.)]]+0</f>
        <v>58.77</v>
      </c>
      <c r="F3315" s="6" t="s">
        <v>26</v>
      </c>
      <c r="G3315" s="7">
        <f>ecommerce_dataset_updated[[#This Row],[Discount (%)]]+0</f>
        <v>25</v>
      </c>
      <c r="H3315" s="6" t="s">
        <v>12781</v>
      </c>
      <c r="I3315" s="6">
        <f>ecommerce_dataset_updated[[#This Row],['[Price (Rs.)']]]*ecommerce_dataset_updated[[#This Row],['[Discount (%)']]]/100</f>
        <v>14.692500000000001</v>
      </c>
      <c r="J3315" s="6">
        <f>ecommerce_dataset_updated[[#This Row],[Final_Price(Rs.)]]+0</f>
        <v>44.08</v>
      </c>
      <c r="K3315" s="6">
        <f xml:space="preserve"> ecommerce_dataset_updated[[#This Row],['[Price (Rs.)']]]-ecommerce_dataset_updated[[#This Row],[Discount Amount _]]</f>
        <v>44.077500000000001</v>
      </c>
      <c r="L3315" t="s">
        <v>14</v>
      </c>
      <c r="M3315" t="s">
        <v>1889</v>
      </c>
      <c r="N3315" s="4" t="s">
        <v>14064</v>
      </c>
      <c r="O3315" s="4" t="s">
        <v>14052</v>
      </c>
      <c r="P3315" s="4" t="s">
        <v>14079</v>
      </c>
      <c r="Q3315" s="5">
        <f>DATE(ecommerce_dataset_updated[[#This Row],[YYYY]],ecommerce_dataset_updated[[#This Row],[MM]],ecommerce_dataset_updated[[#This Row],[DD]])</f>
        <v>45304</v>
      </c>
      <c r="R3315" s="6" t="str">
        <f>TEXT(ecommerce_dataset_updated[[#This Row],['[Purchase_Date']]], "mmm")</f>
        <v>Jan</v>
      </c>
      <c r="S3315" s="6" t="str">
        <f>TEXT(ecommerce_dataset_updated[[#This Row],['[Purchase_Date']]], "ddd")</f>
        <v>Sat</v>
      </c>
      <c r="T3315" s="6">
        <f>ecommerce_dataset_updated[[#This Row],[Final_Price(Rs.) _]]-ecommerce_dataset_updated[[#This Row],['[Final_Price(Rs.)']]]</f>
        <v>-2.4999999999977263E-3</v>
      </c>
      <c r="U3315" s="6" t="b">
        <f xml:space="preserve"> AND(ecommerce_dataset_updated[[#This Row],[Final_Price(Rs.) _]]=ecommerce_dataset_updated[[#This Row],['[Final_Price(Rs.)']]])</f>
        <v>0</v>
      </c>
      <c r="V3315" s="5"/>
    </row>
    <row r="3316" spans="1:22">
      <c r="A3316" t="s">
        <v>12782</v>
      </c>
      <c r="B3316" t="s">
        <v>12783</v>
      </c>
      <c r="C3316" t="s">
        <v>32</v>
      </c>
      <c r="D3316" s="9" t="s">
        <v>12784</v>
      </c>
      <c r="E3316" s="8">
        <f>ecommerce_dataset_updated[[#This Row],[Price (Rs.)]]+0</f>
        <v>397.97</v>
      </c>
      <c r="F3316" s="6" t="s">
        <v>12</v>
      </c>
      <c r="G3316" s="7">
        <f>ecommerce_dataset_updated[[#This Row],[Discount (%)]]+0</f>
        <v>15</v>
      </c>
      <c r="H3316" s="6" t="s">
        <v>12785</v>
      </c>
      <c r="I3316" s="6">
        <f>ecommerce_dataset_updated[[#This Row],['[Price (Rs.)']]]*ecommerce_dataset_updated[[#This Row],['[Discount (%)']]]/100</f>
        <v>59.695500000000003</v>
      </c>
      <c r="J3316" s="6">
        <f>ecommerce_dataset_updated[[#This Row],[Final_Price(Rs.)]]+0</f>
        <v>338.27</v>
      </c>
      <c r="K3316" s="6">
        <f xml:space="preserve"> ecommerce_dataset_updated[[#This Row],['[Price (Rs.)']]]-ecommerce_dataset_updated[[#This Row],[Discount Amount _]]</f>
        <v>338.27450000000005</v>
      </c>
      <c r="L3316" t="s">
        <v>28</v>
      </c>
      <c r="M3316" t="s">
        <v>254</v>
      </c>
      <c r="N3316" s="4" t="s">
        <v>26</v>
      </c>
      <c r="O3316" s="4" t="s">
        <v>14051</v>
      </c>
      <c r="P3316" s="4" t="s">
        <v>14079</v>
      </c>
      <c r="Q3316" s="5">
        <f>DATE(ecommerce_dataset_updated[[#This Row],[YYYY]],ecommerce_dataset_updated[[#This Row],[MM]],ecommerce_dataset_updated[[#This Row],[DD]])</f>
        <v>45347</v>
      </c>
      <c r="R3316" s="6" t="str">
        <f>TEXT(ecommerce_dataset_updated[[#This Row],['[Purchase_Date']]], "mmm")</f>
        <v>Feb</v>
      </c>
      <c r="S3316" s="6" t="str">
        <f>TEXT(ecommerce_dataset_updated[[#This Row],['[Purchase_Date']]], "ddd")</f>
        <v>Sun</v>
      </c>
      <c r="T3316" s="6">
        <f>ecommerce_dataset_updated[[#This Row],[Final_Price(Rs.) _]]-ecommerce_dataset_updated[[#This Row],['[Final_Price(Rs.)']]]</f>
        <v>4.5000000000641194E-3</v>
      </c>
      <c r="U3316" s="6" t="b">
        <f xml:space="preserve"> AND(ecommerce_dataset_updated[[#This Row],[Final_Price(Rs.) _]]=ecommerce_dataset_updated[[#This Row],['[Final_Price(Rs.)']]])</f>
        <v>0</v>
      </c>
      <c r="V3316" s="5"/>
    </row>
    <row r="3317" spans="1:22">
      <c r="A3317" t="s">
        <v>12786</v>
      </c>
      <c r="B3317" t="s">
        <v>12787</v>
      </c>
      <c r="C3317" t="s">
        <v>45</v>
      </c>
      <c r="D3317" s="9" t="s">
        <v>12788</v>
      </c>
      <c r="E3317" s="8">
        <f>ecommerce_dataset_updated[[#This Row],[Price (Rs.)]]+0</f>
        <v>282.64999999999998</v>
      </c>
      <c r="F3317" s="6" t="s">
        <v>20</v>
      </c>
      <c r="G3317" s="7">
        <f>ecommerce_dataset_updated[[#This Row],[Discount (%)]]+0</f>
        <v>20</v>
      </c>
      <c r="H3317" s="6" t="s">
        <v>12789</v>
      </c>
      <c r="I3317" s="6">
        <f>ecommerce_dataset_updated[[#This Row],['[Price (Rs.)']]]*ecommerce_dataset_updated[[#This Row],['[Discount (%)']]]/100</f>
        <v>56.53</v>
      </c>
      <c r="J3317" s="6">
        <f>ecommerce_dataset_updated[[#This Row],[Final_Price(Rs.)]]+0</f>
        <v>226.12</v>
      </c>
      <c r="K3317" s="6">
        <f xml:space="preserve"> ecommerce_dataset_updated[[#This Row],['[Price (Rs.)']]]-ecommerce_dataset_updated[[#This Row],[Discount Amount _]]</f>
        <v>226.11999999999998</v>
      </c>
      <c r="L3317" t="s">
        <v>28</v>
      </c>
      <c r="M3317" t="s">
        <v>1202</v>
      </c>
      <c r="N3317" s="4" t="s">
        <v>14058</v>
      </c>
      <c r="O3317" s="4" t="s">
        <v>14062</v>
      </c>
      <c r="P3317" s="4" t="s">
        <v>14079</v>
      </c>
      <c r="Q3317" s="5">
        <f>DATE(ecommerce_dataset_updated[[#This Row],[YYYY]],ecommerce_dataset_updated[[#This Row],[MM]],ecommerce_dataset_updated[[#This Row],[DD]])</f>
        <v>45472</v>
      </c>
      <c r="R3317" s="6" t="str">
        <f>TEXT(ecommerce_dataset_updated[[#This Row],['[Purchase_Date']]], "mmm")</f>
        <v>Jun</v>
      </c>
      <c r="S3317" s="6" t="str">
        <f>TEXT(ecommerce_dataset_updated[[#This Row],['[Purchase_Date']]], "ddd")</f>
        <v>Sat</v>
      </c>
      <c r="T3317" s="6">
        <f>ecommerce_dataset_updated[[#This Row],[Final_Price(Rs.) _]]-ecommerce_dataset_updated[[#This Row],['[Final_Price(Rs.)']]]</f>
        <v>0</v>
      </c>
      <c r="U3317" s="6" t="b">
        <f xml:space="preserve"> AND(ecommerce_dataset_updated[[#This Row],[Final_Price(Rs.) _]]=ecommerce_dataset_updated[[#This Row],['[Final_Price(Rs.)']]])</f>
        <v>1</v>
      </c>
      <c r="V3317" s="5"/>
    </row>
    <row r="3318" spans="1:22">
      <c r="A3318" t="s">
        <v>12790</v>
      </c>
      <c r="B3318" t="s">
        <v>12791</v>
      </c>
      <c r="C3318" t="s">
        <v>18</v>
      </c>
      <c r="D3318" s="9" t="s">
        <v>12792</v>
      </c>
      <c r="E3318" s="8">
        <f>ecommerce_dataset_updated[[#This Row],[Price (Rs.)]]+0</f>
        <v>48.25</v>
      </c>
      <c r="F3318" s="6" t="s">
        <v>75</v>
      </c>
      <c r="G3318" s="7">
        <f>ecommerce_dataset_updated[[#This Row],[Discount (%)]]+0</f>
        <v>10</v>
      </c>
      <c r="H3318" s="6" t="s">
        <v>12793</v>
      </c>
      <c r="I3318" s="6">
        <f>ecommerce_dataset_updated[[#This Row],['[Price (Rs.)']]]*ecommerce_dataset_updated[[#This Row],['[Discount (%)']]]/100</f>
        <v>4.8250000000000002</v>
      </c>
      <c r="J3318" s="6">
        <f>ecommerce_dataset_updated[[#This Row],[Final_Price(Rs.)]]+0</f>
        <v>43.43</v>
      </c>
      <c r="K3318" s="6">
        <f xml:space="preserve"> ecommerce_dataset_updated[[#This Row],['[Price (Rs.)']]]-ecommerce_dataset_updated[[#This Row],[Discount Amount _]]</f>
        <v>43.424999999999997</v>
      </c>
      <c r="L3318" t="s">
        <v>35</v>
      </c>
      <c r="M3318" t="s">
        <v>872</v>
      </c>
      <c r="N3318" s="4" t="s">
        <v>14060</v>
      </c>
      <c r="O3318" s="4" t="s">
        <v>14067</v>
      </c>
      <c r="P3318" s="4" t="s">
        <v>14079</v>
      </c>
      <c r="Q3318" s="5">
        <f>DATE(ecommerce_dataset_updated[[#This Row],[YYYY]],ecommerce_dataset_updated[[#This Row],[MM]],ecommerce_dataset_updated[[#This Row],[DD]])</f>
        <v>45499</v>
      </c>
      <c r="R3318" s="6" t="str">
        <f>TEXT(ecommerce_dataset_updated[[#This Row],['[Purchase_Date']]], "mmm")</f>
        <v>Jul</v>
      </c>
      <c r="S3318" s="6" t="str">
        <f>TEXT(ecommerce_dataset_updated[[#This Row],['[Purchase_Date']]], "ddd")</f>
        <v>Fri</v>
      </c>
      <c r="T3318" s="6">
        <f>ecommerce_dataset_updated[[#This Row],[Final_Price(Rs.) _]]-ecommerce_dataset_updated[[#This Row],['[Final_Price(Rs.)']]]</f>
        <v>-5.000000000002558E-3</v>
      </c>
      <c r="U3318" s="6" t="b">
        <f xml:space="preserve"> AND(ecommerce_dataset_updated[[#This Row],[Final_Price(Rs.) _]]=ecommerce_dataset_updated[[#This Row],['[Final_Price(Rs.)']]])</f>
        <v>0</v>
      </c>
      <c r="V3318" s="5"/>
    </row>
    <row r="3319" spans="1:22">
      <c r="A3319" t="s">
        <v>12794</v>
      </c>
      <c r="B3319" t="s">
        <v>12795</v>
      </c>
      <c r="C3319" t="s">
        <v>45</v>
      </c>
      <c r="D3319" s="9" t="s">
        <v>12796</v>
      </c>
      <c r="E3319" s="8">
        <f>ecommerce_dataset_updated[[#This Row],[Price (Rs.)]]+0</f>
        <v>191.29</v>
      </c>
      <c r="F3319" s="6" t="s">
        <v>26</v>
      </c>
      <c r="G3319" s="7">
        <f>ecommerce_dataset_updated[[#This Row],[Discount (%)]]+0</f>
        <v>25</v>
      </c>
      <c r="H3319" s="6" t="s">
        <v>3083</v>
      </c>
      <c r="I3319" s="6">
        <f>ecommerce_dataset_updated[[#This Row],['[Price (Rs.)']]]*ecommerce_dataset_updated[[#This Row],['[Discount (%)']]]/100</f>
        <v>47.822499999999998</v>
      </c>
      <c r="J3319" s="6">
        <f>ecommerce_dataset_updated[[#This Row],[Final_Price(Rs.)]]+0</f>
        <v>143.47</v>
      </c>
      <c r="K3319" s="6">
        <f xml:space="preserve"> ecommerce_dataset_updated[[#This Row],['[Price (Rs.)']]]-ecommerce_dataset_updated[[#This Row],[Discount Amount _]]</f>
        <v>143.4675</v>
      </c>
      <c r="L3319" t="s">
        <v>77</v>
      </c>
      <c r="M3319" t="s">
        <v>1958</v>
      </c>
      <c r="N3319" s="4" t="s">
        <v>14056</v>
      </c>
      <c r="O3319" s="4" t="s">
        <v>14051</v>
      </c>
      <c r="P3319" s="4" t="s">
        <v>14079</v>
      </c>
      <c r="Q3319" s="5">
        <f>DATE(ecommerce_dataset_updated[[#This Row],[YYYY]],ecommerce_dataset_updated[[#This Row],[MM]],ecommerce_dataset_updated[[#This Row],[DD]])</f>
        <v>45350</v>
      </c>
      <c r="R3319" s="6" t="str">
        <f>TEXT(ecommerce_dataset_updated[[#This Row],['[Purchase_Date']]], "mmm")</f>
        <v>Feb</v>
      </c>
      <c r="S3319" s="6" t="str">
        <f>TEXT(ecommerce_dataset_updated[[#This Row],['[Purchase_Date']]], "ddd")</f>
        <v>Wed</v>
      </c>
      <c r="T3319" s="6">
        <f>ecommerce_dataset_updated[[#This Row],[Final_Price(Rs.) _]]-ecommerce_dataset_updated[[#This Row],['[Final_Price(Rs.)']]]</f>
        <v>-2.4999999999977263E-3</v>
      </c>
      <c r="U3319" s="6" t="b">
        <f xml:space="preserve"> AND(ecommerce_dataset_updated[[#This Row],[Final_Price(Rs.) _]]=ecommerce_dataset_updated[[#This Row],['[Final_Price(Rs.)']]])</f>
        <v>0</v>
      </c>
      <c r="V3319" s="5"/>
    </row>
    <row r="3320" spans="1:22">
      <c r="A3320" t="s">
        <v>12797</v>
      </c>
      <c r="B3320" t="s">
        <v>12798</v>
      </c>
      <c r="C3320" t="s">
        <v>18</v>
      </c>
      <c r="D3320" s="9" t="s">
        <v>4716</v>
      </c>
      <c r="E3320" s="8">
        <f>ecommerce_dataset_updated[[#This Row],[Price (Rs.)]]+0</f>
        <v>309.01</v>
      </c>
      <c r="F3320" s="6" t="s">
        <v>20</v>
      </c>
      <c r="G3320" s="7">
        <f>ecommerce_dataset_updated[[#This Row],[Discount (%)]]+0</f>
        <v>20</v>
      </c>
      <c r="H3320" s="6" t="s">
        <v>12799</v>
      </c>
      <c r="I3320" s="6">
        <f>ecommerce_dataset_updated[[#This Row],['[Price (Rs.)']]]*ecommerce_dataset_updated[[#This Row],['[Discount (%)']]]/100</f>
        <v>61.802</v>
      </c>
      <c r="J3320" s="6">
        <f>ecommerce_dataset_updated[[#This Row],[Final_Price(Rs.)]]+0</f>
        <v>247.21</v>
      </c>
      <c r="K3320" s="6">
        <f xml:space="preserve"> ecommerce_dataset_updated[[#This Row],['[Price (Rs.)']]]-ecommerce_dataset_updated[[#This Row],[Discount Amount _]]</f>
        <v>247.208</v>
      </c>
      <c r="L3320" t="s">
        <v>28</v>
      </c>
      <c r="M3320" t="s">
        <v>788</v>
      </c>
      <c r="N3320" s="4" t="s">
        <v>14049</v>
      </c>
      <c r="O3320" s="4" t="s">
        <v>14067</v>
      </c>
      <c r="P3320" s="4" t="s">
        <v>14079</v>
      </c>
      <c r="Q3320" s="5">
        <f>DATE(ecommerce_dataset_updated[[#This Row],[YYYY]],ecommerce_dataset_updated[[#This Row],[MM]],ecommerce_dataset_updated[[#This Row],[DD]])</f>
        <v>45484</v>
      </c>
      <c r="R3320" s="6" t="str">
        <f>TEXT(ecommerce_dataset_updated[[#This Row],['[Purchase_Date']]], "mmm")</f>
        <v>Jul</v>
      </c>
      <c r="S3320" s="6" t="str">
        <f>TEXT(ecommerce_dataset_updated[[#This Row],['[Purchase_Date']]], "ddd")</f>
        <v>Thu</v>
      </c>
      <c r="T3320" s="6">
        <f>ecommerce_dataset_updated[[#This Row],[Final_Price(Rs.) _]]-ecommerce_dataset_updated[[#This Row],['[Final_Price(Rs.)']]]</f>
        <v>-2.0000000000095497E-3</v>
      </c>
      <c r="U3320" s="6" t="b">
        <f xml:space="preserve"> AND(ecommerce_dataset_updated[[#This Row],[Final_Price(Rs.) _]]=ecommerce_dataset_updated[[#This Row],['[Final_Price(Rs.)']]])</f>
        <v>0</v>
      </c>
      <c r="V3320" s="5"/>
    </row>
    <row r="3321" spans="1:22">
      <c r="A3321" t="s">
        <v>12800</v>
      </c>
      <c r="B3321" t="s">
        <v>12801</v>
      </c>
      <c r="C3321" t="s">
        <v>45</v>
      </c>
      <c r="D3321" s="9" t="s">
        <v>4519</v>
      </c>
      <c r="E3321" s="8">
        <f>ecommerce_dataset_updated[[#This Row],[Price (Rs.)]]+0</f>
        <v>93.6</v>
      </c>
      <c r="F3321" s="6" t="s">
        <v>75</v>
      </c>
      <c r="G3321" s="7">
        <f>ecommerce_dataset_updated[[#This Row],[Discount (%)]]+0</f>
        <v>10</v>
      </c>
      <c r="H3321" s="6" t="s">
        <v>12802</v>
      </c>
      <c r="I3321" s="6">
        <f>ecommerce_dataset_updated[[#This Row],['[Price (Rs.)']]]*ecommerce_dataset_updated[[#This Row],['[Discount (%)']]]/100</f>
        <v>9.36</v>
      </c>
      <c r="J3321" s="6">
        <f>ecommerce_dataset_updated[[#This Row],[Final_Price(Rs.)]]+0</f>
        <v>84.24</v>
      </c>
      <c r="K3321" s="6">
        <f xml:space="preserve"> ecommerce_dataset_updated[[#This Row],['[Price (Rs.)']]]-ecommerce_dataset_updated[[#This Row],[Discount Amount _]]</f>
        <v>84.24</v>
      </c>
      <c r="L3321" t="s">
        <v>77</v>
      </c>
      <c r="M3321" t="s">
        <v>1879</v>
      </c>
      <c r="N3321" s="4" t="s">
        <v>14060</v>
      </c>
      <c r="O3321" s="4" t="s">
        <v>14059</v>
      </c>
      <c r="P3321" s="4" t="s">
        <v>14079</v>
      </c>
      <c r="Q3321" s="5">
        <f>DATE(ecommerce_dataset_updated[[#This Row],[YYYY]],ecommerce_dataset_updated[[#This Row],[MM]],ecommerce_dataset_updated[[#This Row],[DD]])</f>
        <v>45438</v>
      </c>
      <c r="R3321" s="6" t="str">
        <f>TEXT(ecommerce_dataset_updated[[#This Row],['[Purchase_Date']]], "mmm")</f>
        <v>May</v>
      </c>
      <c r="S3321" s="6" t="str">
        <f>TEXT(ecommerce_dataset_updated[[#This Row],['[Purchase_Date']]], "ddd")</f>
        <v>Sun</v>
      </c>
      <c r="T3321" s="6">
        <f>ecommerce_dataset_updated[[#This Row],[Final_Price(Rs.) _]]-ecommerce_dataset_updated[[#This Row],['[Final_Price(Rs.)']]]</f>
        <v>0</v>
      </c>
      <c r="U3321" s="6" t="b">
        <f xml:space="preserve"> AND(ecommerce_dataset_updated[[#This Row],[Final_Price(Rs.) _]]=ecommerce_dataset_updated[[#This Row],['[Final_Price(Rs.)']]])</f>
        <v>1</v>
      </c>
      <c r="V3321" s="5"/>
    </row>
    <row r="3322" spans="1:22">
      <c r="A3322" t="s">
        <v>12803</v>
      </c>
      <c r="B3322" t="s">
        <v>12804</v>
      </c>
      <c r="C3322" t="s">
        <v>39</v>
      </c>
      <c r="D3322" s="9" t="s">
        <v>12476</v>
      </c>
      <c r="E3322" s="8">
        <f>ecommerce_dataset_updated[[#This Row],[Price (Rs.)]]+0</f>
        <v>347.27</v>
      </c>
      <c r="F3322" s="6" t="s">
        <v>107</v>
      </c>
      <c r="G3322" s="7">
        <f>ecommerce_dataset_updated[[#This Row],[Discount (%)]]+0</f>
        <v>0</v>
      </c>
      <c r="H3322" s="6" t="s">
        <v>12476</v>
      </c>
      <c r="I3322" s="6">
        <f>ecommerce_dataset_updated[[#This Row],['[Price (Rs.)']]]*ecommerce_dataset_updated[[#This Row],['[Discount (%)']]]/100</f>
        <v>0</v>
      </c>
      <c r="J3322" s="6">
        <f>ecommerce_dataset_updated[[#This Row],[Final_Price(Rs.)]]+0</f>
        <v>347.27</v>
      </c>
      <c r="K3322" s="6">
        <f xml:space="preserve"> ecommerce_dataset_updated[[#This Row],['[Price (Rs.)']]]-ecommerce_dataset_updated[[#This Row],[Discount Amount _]]</f>
        <v>347.27</v>
      </c>
      <c r="L3322" t="s">
        <v>77</v>
      </c>
      <c r="M3322" t="s">
        <v>2468</v>
      </c>
      <c r="N3322" s="4" t="s">
        <v>14053</v>
      </c>
      <c r="O3322" s="4" t="s">
        <v>14049</v>
      </c>
      <c r="P3322" s="4" t="s">
        <v>14079</v>
      </c>
      <c r="Q3322" s="5">
        <f>DATE(ecommerce_dataset_updated[[#This Row],[YYYY]],ecommerce_dataset_updated[[#This Row],[MM]],ecommerce_dataset_updated[[#This Row],[DD]])</f>
        <v>45600</v>
      </c>
      <c r="R3322" s="6" t="str">
        <f>TEXT(ecommerce_dataset_updated[[#This Row],['[Purchase_Date']]], "mmm")</f>
        <v>Nov</v>
      </c>
      <c r="S3322" s="6" t="str">
        <f>TEXT(ecommerce_dataset_updated[[#This Row],['[Purchase_Date']]], "ddd")</f>
        <v>Mon</v>
      </c>
      <c r="T3322" s="6">
        <f>ecommerce_dataset_updated[[#This Row],[Final_Price(Rs.) _]]-ecommerce_dataset_updated[[#This Row],['[Final_Price(Rs.)']]]</f>
        <v>0</v>
      </c>
      <c r="U3322" s="6" t="b">
        <f xml:space="preserve"> AND(ecommerce_dataset_updated[[#This Row],[Final_Price(Rs.) _]]=ecommerce_dataset_updated[[#This Row],['[Final_Price(Rs.)']]])</f>
        <v>1</v>
      </c>
      <c r="V3322" s="5"/>
    </row>
    <row r="3323" spans="1:22">
      <c r="A3323" t="s">
        <v>12805</v>
      </c>
      <c r="B3323" t="s">
        <v>12806</v>
      </c>
      <c r="C3323" t="s">
        <v>45</v>
      </c>
      <c r="D3323" s="9" t="s">
        <v>12807</v>
      </c>
      <c r="E3323" s="8">
        <f>ecommerce_dataset_updated[[#This Row],[Price (Rs.)]]+0</f>
        <v>170.9</v>
      </c>
      <c r="F3323" s="6" t="s">
        <v>12</v>
      </c>
      <c r="G3323" s="7">
        <f>ecommerce_dataset_updated[[#This Row],[Discount (%)]]+0</f>
        <v>15</v>
      </c>
      <c r="H3323" s="6" t="s">
        <v>12808</v>
      </c>
      <c r="I3323" s="6">
        <f>ecommerce_dataset_updated[[#This Row],['[Price (Rs.)']]]*ecommerce_dataset_updated[[#This Row],['[Discount (%)']]]/100</f>
        <v>25.635000000000002</v>
      </c>
      <c r="J3323" s="6">
        <f>ecommerce_dataset_updated[[#This Row],[Final_Price(Rs.)]]+0</f>
        <v>145.27000000000001</v>
      </c>
      <c r="K3323" s="6">
        <f xml:space="preserve"> ecommerce_dataset_updated[[#This Row],['[Price (Rs.)']]]-ecommerce_dataset_updated[[#This Row],[Discount Amount _]]</f>
        <v>145.26500000000001</v>
      </c>
      <c r="L3323" t="s">
        <v>77</v>
      </c>
      <c r="M3323" t="s">
        <v>985</v>
      </c>
      <c r="N3323" s="4" t="s">
        <v>75</v>
      </c>
      <c r="O3323" s="4" t="s">
        <v>14049</v>
      </c>
      <c r="P3323" s="4" t="s">
        <v>14079</v>
      </c>
      <c r="Q3323" s="5">
        <f>DATE(ecommerce_dataset_updated[[#This Row],[YYYY]],ecommerce_dataset_updated[[#This Row],[MM]],ecommerce_dataset_updated[[#This Row],[DD]])</f>
        <v>45606</v>
      </c>
      <c r="R3323" s="6" t="str">
        <f>TEXT(ecommerce_dataset_updated[[#This Row],['[Purchase_Date']]], "mmm")</f>
        <v>Nov</v>
      </c>
      <c r="S3323" s="6" t="str">
        <f>TEXT(ecommerce_dataset_updated[[#This Row],['[Purchase_Date']]], "ddd")</f>
        <v>Sun</v>
      </c>
      <c r="T3323" s="6">
        <f>ecommerce_dataset_updated[[#This Row],[Final_Price(Rs.) _]]-ecommerce_dataset_updated[[#This Row],['[Final_Price(Rs.)']]]</f>
        <v>-4.9999999999954525E-3</v>
      </c>
      <c r="U3323" s="6" t="b">
        <f xml:space="preserve"> AND(ecommerce_dataset_updated[[#This Row],[Final_Price(Rs.) _]]=ecommerce_dataset_updated[[#This Row],['[Final_Price(Rs.)']]])</f>
        <v>0</v>
      </c>
      <c r="V3323" s="5"/>
    </row>
    <row r="3324" spans="1:22">
      <c r="A3324" t="s">
        <v>12809</v>
      </c>
      <c r="B3324" t="s">
        <v>12810</v>
      </c>
      <c r="C3324" t="s">
        <v>10</v>
      </c>
      <c r="D3324" s="9" t="s">
        <v>12811</v>
      </c>
      <c r="E3324" s="8">
        <f>ecommerce_dataset_updated[[#This Row],[Price (Rs.)]]+0</f>
        <v>378.49</v>
      </c>
      <c r="F3324" s="6" t="s">
        <v>154</v>
      </c>
      <c r="G3324" s="7">
        <f>ecommerce_dataset_updated[[#This Row],[Discount (%)]]+0</f>
        <v>30</v>
      </c>
      <c r="H3324" s="6" t="s">
        <v>9662</v>
      </c>
      <c r="I3324" s="6">
        <f>ecommerce_dataset_updated[[#This Row],['[Price (Rs.)']]]*ecommerce_dataset_updated[[#This Row],['[Discount (%)']]]/100</f>
        <v>113.54700000000001</v>
      </c>
      <c r="J3324" s="6">
        <f>ecommerce_dataset_updated[[#This Row],[Final_Price(Rs.)]]+0</f>
        <v>264.94</v>
      </c>
      <c r="K3324" s="6">
        <f xml:space="preserve"> ecommerce_dataset_updated[[#This Row],['[Price (Rs.)']]]-ecommerce_dataset_updated[[#This Row],[Discount Amount _]]</f>
        <v>264.94299999999998</v>
      </c>
      <c r="L3324" t="s">
        <v>35</v>
      </c>
      <c r="M3324" t="s">
        <v>4709</v>
      </c>
      <c r="N3324" s="4" t="s">
        <v>12</v>
      </c>
      <c r="O3324" s="4" t="s">
        <v>14053</v>
      </c>
      <c r="P3324" s="4" t="s">
        <v>14079</v>
      </c>
      <c r="Q3324" s="5">
        <f>DATE(ecommerce_dataset_updated[[#This Row],[YYYY]],ecommerce_dataset_updated[[#This Row],[MM]],ecommerce_dataset_updated[[#This Row],[DD]])</f>
        <v>45397</v>
      </c>
      <c r="R3324" s="6" t="str">
        <f>TEXT(ecommerce_dataset_updated[[#This Row],['[Purchase_Date']]], "mmm")</f>
        <v>Apr</v>
      </c>
      <c r="S3324" s="6" t="str">
        <f>TEXT(ecommerce_dataset_updated[[#This Row],['[Purchase_Date']]], "ddd")</f>
        <v>Mon</v>
      </c>
      <c r="T3324" s="6">
        <f>ecommerce_dataset_updated[[#This Row],[Final_Price(Rs.) _]]-ecommerce_dataset_updated[[#This Row],['[Final_Price(Rs.)']]]</f>
        <v>2.9999999999859028E-3</v>
      </c>
      <c r="U3324" s="6" t="b">
        <f xml:space="preserve"> AND(ecommerce_dataset_updated[[#This Row],[Final_Price(Rs.) _]]=ecommerce_dataset_updated[[#This Row],['[Final_Price(Rs.)']]])</f>
        <v>0</v>
      </c>
      <c r="V3324" s="5"/>
    </row>
    <row r="3325" spans="1:22">
      <c r="A3325" t="s">
        <v>12812</v>
      </c>
      <c r="B3325" t="s">
        <v>12813</v>
      </c>
      <c r="C3325" t="s">
        <v>10</v>
      </c>
      <c r="D3325" s="9" t="s">
        <v>12814</v>
      </c>
      <c r="E3325" s="8">
        <f>ecommerce_dataset_updated[[#This Row],[Price (Rs.)]]+0</f>
        <v>480.02</v>
      </c>
      <c r="F3325" s="6" t="s">
        <v>47</v>
      </c>
      <c r="G3325" s="7">
        <f>ecommerce_dataset_updated[[#This Row],[Discount (%)]]+0</f>
        <v>50</v>
      </c>
      <c r="H3325" s="6" t="s">
        <v>7610</v>
      </c>
      <c r="I3325" s="6">
        <f>ecommerce_dataset_updated[[#This Row],['[Price (Rs.)']]]*ecommerce_dataset_updated[[#This Row],['[Discount (%)']]]/100</f>
        <v>240.01</v>
      </c>
      <c r="J3325" s="6">
        <f>ecommerce_dataset_updated[[#This Row],[Final_Price(Rs.)]]+0</f>
        <v>240.01</v>
      </c>
      <c r="K3325" s="6">
        <f xml:space="preserve"> ecommerce_dataset_updated[[#This Row],['[Price (Rs.)']]]-ecommerce_dataset_updated[[#This Row],[Discount Amount _]]</f>
        <v>240.01</v>
      </c>
      <c r="L3325" t="s">
        <v>120</v>
      </c>
      <c r="M3325" t="s">
        <v>181</v>
      </c>
      <c r="N3325" s="4" t="s">
        <v>14067</v>
      </c>
      <c r="O3325" s="4" t="s">
        <v>75</v>
      </c>
      <c r="P3325" s="4" t="s">
        <v>14079</v>
      </c>
      <c r="Q3325" s="5">
        <f>DATE(ecommerce_dataset_updated[[#This Row],[YYYY]],ecommerce_dataset_updated[[#This Row],[MM]],ecommerce_dataset_updated[[#This Row],[DD]])</f>
        <v>45572</v>
      </c>
      <c r="R3325" s="6" t="str">
        <f>TEXT(ecommerce_dataset_updated[[#This Row],['[Purchase_Date']]], "mmm")</f>
        <v>Oct</v>
      </c>
      <c r="S3325" s="6" t="str">
        <f>TEXT(ecommerce_dataset_updated[[#This Row],['[Purchase_Date']]], "ddd")</f>
        <v>Mon</v>
      </c>
      <c r="T3325" s="6">
        <f>ecommerce_dataset_updated[[#This Row],[Final_Price(Rs.) _]]-ecommerce_dataset_updated[[#This Row],['[Final_Price(Rs.)']]]</f>
        <v>0</v>
      </c>
      <c r="U3325" s="6" t="b">
        <f xml:space="preserve"> AND(ecommerce_dataset_updated[[#This Row],[Final_Price(Rs.) _]]=ecommerce_dataset_updated[[#This Row],['[Final_Price(Rs.)']]])</f>
        <v>1</v>
      </c>
      <c r="V3325" s="5"/>
    </row>
    <row r="3326" spans="1:22">
      <c r="A3326" t="s">
        <v>12815</v>
      </c>
      <c r="B3326" t="s">
        <v>12816</v>
      </c>
      <c r="C3326" t="s">
        <v>68</v>
      </c>
      <c r="D3326" s="9" t="s">
        <v>12817</v>
      </c>
      <c r="E3326" s="8">
        <f>ecommerce_dataset_updated[[#This Row],[Price (Rs.)]]+0</f>
        <v>207.33</v>
      </c>
      <c r="F3326" s="6" t="s">
        <v>20</v>
      </c>
      <c r="G3326" s="7">
        <f>ecommerce_dataset_updated[[#This Row],[Discount (%)]]+0</f>
        <v>20</v>
      </c>
      <c r="H3326" s="6" t="s">
        <v>12818</v>
      </c>
      <c r="I3326" s="6">
        <f>ecommerce_dataset_updated[[#This Row],['[Price (Rs.)']]]*ecommerce_dataset_updated[[#This Row],['[Discount (%)']]]/100</f>
        <v>41.466000000000001</v>
      </c>
      <c r="J3326" s="6">
        <f>ecommerce_dataset_updated[[#This Row],[Final_Price(Rs.)]]+0</f>
        <v>165.86</v>
      </c>
      <c r="K3326" s="6">
        <f xml:space="preserve"> ecommerce_dataset_updated[[#This Row],['[Price (Rs.)']]]-ecommerce_dataset_updated[[#This Row],[Discount Amount _]]</f>
        <v>165.864</v>
      </c>
      <c r="L3326" t="s">
        <v>77</v>
      </c>
      <c r="M3326" t="s">
        <v>319</v>
      </c>
      <c r="N3326" s="4" t="s">
        <v>75</v>
      </c>
      <c r="O3326" s="4" t="s">
        <v>14055</v>
      </c>
      <c r="P3326" s="4" t="s">
        <v>14079</v>
      </c>
      <c r="Q3326" s="5">
        <f>DATE(ecommerce_dataset_updated[[#This Row],[YYYY]],ecommerce_dataset_updated[[#This Row],[MM]],ecommerce_dataset_updated[[#This Row],[DD]])</f>
        <v>45514</v>
      </c>
      <c r="R3326" s="6" t="str">
        <f>TEXT(ecommerce_dataset_updated[[#This Row],['[Purchase_Date']]], "mmm")</f>
        <v>Aug</v>
      </c>
      <c r="S3326" s="6" t="str">
        <f>TEXT(ecommerce_dataset_updated[[#This Row],['[Purchase_Date']]], "ddd")</f>
        <v>Sat</v>
      </c>
      <c r="T3326" s="6">
        <f>ecommerce_dataset_updated[[#This Row],[Final_Price(Rs.) _]]-ecommerce_dataset_updated[[#This Row],['[Final_Price(Rs.)']]]</f>
        <v>3.9999999999906777E-3</v>
      </c>
      <c r="U3326" s="6" t="b">
        <f xml:space="preserve"> AND(ecommerce_dataset_updated[[#This Row],[Final_Price(Rs.) _]]=ecommerce_dataset_updated[[#This Row],['[Final_Price(Rs.)']]])</f>
        <v>0</v>
      </c>
      <c r="V3326" s="5"/>
    </row>
    <row r="3327" spans="1:22">
      <c r="A3327" t="s">
        <v>12819</v>
      </c>
      <c r="B3327" t="s">
        <v>12820</v>
      </c>
      <c r="C3327" t="s">
        <v>45</v>
      </c>
      <c r="D3327" s="9" t="s">
        <v>12821</v>
      </c>
      <c r="E3327" s="8">
        <f>ecommerce_dataset_updated[[#This Row],[Price (Rs.)]]+0</f>
        <v>144.46</v>
      </c>
      <c r="F3327" s="6" t="s">
        <v>12</v>
      </c>
      <c r="G3327" s="7">
        <f>ecommerce_dataset_updated[[#This Row],[Discount (%)]]+0</f>
        <v>15</v>
      </c>
      <c r="H3327" s="6" t="s">
        <v>2346</v>
      </c>
      <c r="I3327" s="6">
        <f>ecommerce_dataset_updated[[#This Row],['[Price (Rs.)']]]*ecommerce_dataset_updated[[#This Row],['[Discount (%)']]]/100</f>
        <v>21.669</v>
      </c>
      <c r="J3327" s="6">
        <f>ecommerce_dataset_updated[[#This Row],[Final_Price(Rs.)]]+0</f>
        <v>122.79</v>
      </c>
      <c r="K3327" s="6">
        <f xml:space="preserve"> ecommerce_dataset_updated[[#This Row],['[Price (Rs.)']]]-ecommerce_dataset_updated[[#This Row],[Discount Amount _]]</f>
        <v>122.79100000000001</v>
      </c>
      <c r="L3327" t="s">
        <v>28</v>
      </c>
      <c r="M3327" t="s">
        <v>334</v>
      </c>
      <c r="N3327" s="4" t="s">
        <v>14072</v>
      </c>
      <c r="O3327" s="4" t="s">
        <v>14050</v>
      </c>
      <c r="P3327" s="4" t="s">
        <v>14079</v>
      </c>
      <c r="Q3327" s="5">
        <f>DATE(ecommerce_dataset_updated[[#This Row],[YYYY]],ecommerce_dataset_updated[[#This Row],[MM]],ecommerce_dataset_updated[[#This Row],[DD]])</f>
        <v>45551</v>
      </c>
      <c r="R3327" s="6" t="str">
        <f>TEXT(ecommerce_dataset_updated[[#This Row],['[Purchase_Date']]], "mmm")</f>
        <v>Sep</v>
      </c>
      <c r="S3327" s="6" t="str">
        <f>TEXT(ecommerce_dataset_updated[[#This Row],['[Purchase_Date']]], "ddd")</f>
        <v>Mon</v>
      </c>
      <c r="T3327" s="6">
        <f>ecommerce_dataset_updated[[#This Row],[Final_Price(Rs.) _]]-ecommerce_dataset_updated[[#This Row],['[Final_Price(Rs.)']]]</f>
        <v>1.0000000000047748E-3</v>
      </c>
      <c r="U3327" s="6" t="b">
        <f xml:space="preserve"> AND(ecommerce_dataset_updated[[#This Row],[Final_Price(Rs.) _]]=ecommerce_dataset_updated[[#This Row],['[Final_Price(Rs.)']]])</f>
        <v>0</v>
      </c>
      <c r="V3327" s="5"/>
    </row>
    <row r="3328" spans="1:22">
      <c r="A3328" t="s">
        <v>12822</v>
      </c>
      <c r="B3328" t="s">
        <v>12823</v>
      </c>
      <c r="C3328" t="s">
        <v>10</v>
      </c>
      <c r="D3328" s="9" t="s">
        <v>12824</v>
      </c>
      <c r="E3328" s="8">
        <f>ecommerce_dataset_updated[[#This Row],[Price (Rs.)]]+0</f>
        <v>171.96</v>
      </c>
      <c r="F3328" s="6" t="s">
        <v>20</v>
      </c>
      <c r="G3328" s="7">
        <f>ecommerce_dataset_updated[[#This Row],[Discount (%)]]+0</f>
        <v>20</v>
      </c>
      <c r="H3328" s="6" t="s">
        <v>12825</v>
      </c>
      <c r="I3328" s="6">
        <f>ecommerce_dataset_updated[[#This Row],['[Price (Rs.)']]]*ecommerce_dataset_updated[[#This Row],['[Discount (%)']]]/100</f>
        <v>34.392000000000003</v>
      </c>
      <c r="J3328" s="6">
        <f>ecommerce_dataset_updated[[#This Row],[Final_Price(Rs.)]]+0</f>
        <v>137.57</v>
      </c>
      <c r="K3328" s="6">
        <f xml:space="preserve"> ecommerce_dataset_updated[[#This Row],['[Price (Rs.)']]]-ecommerce_dataset_updated[[#This Row],[Discount Amount _]]</f>
        <v>137.56800000000001</v>
      </c>
      <c r="L3328" t="s">
        <v>77</v>
      </c>
      <c r="M3328" t="s">
        <v>1288</v>
      </c>
      <c r="N3328" s="4" t="s">
        <v>14067</v>
      </c>
      <c r="O3328" s="4" t="s">
        <v>14053</v>
      </c>
      <c r="P3328" s="4" t="s">
        <v>14079</v>
      </c>
      <c r="Q3328" s="5">
        <f>DATE(ecommerce_dataset_updated[[#This Row],[YYYY]],ecommerce_dataset_updated[[#This Row],[MM]],ecommerce_dataset_updated[[#This Row],[DD]])</f>
        <v>45389</v>
      </c>
      <c r="R3328" s="6" t="str">
        <f>TEXT(ecommerce_dataset_updated[[#This Row],['[Purchase_Date']]], "mmm")</f>
        <v>Apr</v>
      </c>
      <c r="S3328" s="6" t="str">
        <f>TEXT(ecommerce_dataset_updated[[#This Row],['[Purchase_Date']]], "ddd")</f>
        <v>Sun</v>
      </c>
      <c r="T3328" s="6">
        <f>ecommerce_dataset_updated[[#This Row],[Final_Price(Rs.) _]]-ecommerce_dataset_updated[[#This Row],['[Final_Price(Rs.)']]]</f>
        <v>-1.999999999981128E-3</v>
      </c>
      <c r="U3328" s="6" t="b">
        <f xml:space="preserve"> AND(ecommerce_dataset_updated[[#This Row],[Final_Price(Rs.) _]]=ecommerce_dataset_updated[[#This Row],['[Final_Price(Rs.)']]])</f>
        <v>0</v>
      </c>
      <c r="V3328" s="5"/>
    </row>
    <row r="3329" spans="1:22">
      <c r="A3329" t="s">
        <v>12826</v>
      </c>
      <c r="B3329" t="s">
        <v>12827</v>
      </c>
      <c r="C3329" t="s">
        <v>39</v>
      </c>
      <c r="D3329" s="9" t="s">
        <v>12828</v>
      </c>
      <c r="E3329" s="8">
        <f>ecommerce_dataset_updated[[#This Row],[Price (Rs.)]]+0</f>
        <v>353.92</v>
      </c>
      <c r="F3329" s="6" t="s">
        <v>20</v>
      </c>
      <c r="G3329" s="7">
        <f>ecommerce_dataset_updated[[#This Row],[Discount (%)]]+0</f>
        <v>20</v>
      </c>
      <c r="H3329" s="6" t="s">
        <v>12829</v>
      </c>
      <c r="I3329" s="6">
        <f>ecommerce_dataset_updated[[#This Row],['[Price (Rs.)']]]*ecommerce_dataset_updated[[#This Row],['[Discount (%)']]]/100</f>
        <v>70.784000000000006</v>
      </c>
      <c r="J3329" s="6">
        <f>ecommerce_dataset_updated[[#This Row],[Final_Price(Rs.)]]+0</f>
        <v>283.14</v>
      </c>
      <c r="K3329" s="6">
        <f xml:space="preserve"> ecommerce_dataset_updated[[#This Row],['[Price (Rs.)']]]-ecommerce_dataset_updated[[#This Row],[Discount Amount _]]</f>
        <v>283.13600000000002</v>
      </c>
      <c r="L3329" t="s">
        <v>77</v>
      </c>
      <c r="M3329" t="s">
        <v>783</v>
      </c>
      <c r="N3329" s="4" t="s">
        <v>14058</v>
      </c>
      <c r="O3329" s="4" t="s">
        <v>14057</v>
      </c>
      <c r="P3329" s="4" t="s">
        <v>14079</v>
      </c>
      <c r="Q3329" s="5">
        <f>DATE(ecommerce_dataset_updated[[#This Row],[YYYY]],ecommerce_dataset_updated[[#This Row],[MM]],ecommerce_dataset_updated[[#This Row],[DD]])</f>
        <v>45380</v>
      </c>
      <c r="R3329" s="6" t="str">
        <f>TEXT(ecommerce_dataset_updated[[#This Row],['[Purchase_Date']]], "mmm")</f>
        <v>Mar</v>
      </c>
      <c r="S3329" s="6" t="str">
        <f>TEXT(ecommerce_dataset_updated[[#This Row],['[Purchase_Date']]], "ddd")</f>
        <v>Fri</v>
      </c>
      <c r="T3329" s="6">
        <f>ecommerce_dataset_updated[[#This Row],[Final_Price(Rs.) _]]-ecommerce_dataset_updated[[#This Row],['[Final_Price(Rs.)']]]</f>
        <v>-3.999999999962256E-3</v>
      </c>
      <c r="U3329" s="6" t="b">
        <f xml:space="preserve"> AND(ecommerce_dataset_updated[[#This Row],[Final_Price(Rs.) _]]=ecommerce_dataset_updated[[#This Row],['[Final_Price(Rs.)']]])</f>
        <v>0</v>
      </c>
      <c r="V3329" s="5"/>
    </row>
    <row r="3330" spans="1:22">
      <c r="A3330" t="s">
        <v>12830</v>
      </c>
      <c r="B3330" t="s">
        <v>12831</v>
      </c>
      <c r="C3330" t="s">
        <v>68</v>
      </c>
      <c r="D3330" s="9" t="s">
        <v>12832</v>
      </c>
      <c r="E3330" s="8">
        <f>ecommerce_dataset_updated[[#This Row],[Price (Rs.)]]+0</f>
        <v>154.46</v>
      </c>
      <c r="F3330" s="6" t="s">
        <v>53</v>
      </c>
      <c r="G3330" s="7">
        <f>ecommerce_dataset_updated[[#This Row],[Discount (%)]]+0</f>
        <v>5</v>
      </c>
      <c r="H3330" s="6" t="s">
        <v>12833</v>
      </c>
      <c r="I3330" s="6">
        <f>ecommerce_dataset_updated[[#This Row],['[Price (Rs.)']]]*ecommerce_dataset_updated[[#This Row],['[Discount (%)']]]/100</f>
        <v>7.7230000000000008</v>
      </c>
      <c r="J3330" s="6">
        <f>ecommerce_dataset_updated[[#This Row],[Final_Price(Rs.)]]+0</f>
        <v>146.74</v>
      </c>
      <c r="K3330" s="6">
        <f xml:space="preserve"> ecommerce_dataset_updated[[#This Row],['[Price (Rs.)']]]-ecommerce_dataset_updated[[#This Row],[Discount Amount _]]</f>
        <v>146.73699999999999</v>
      </c>
      <c r="L3330" t="s">
        <v>14</v>
      </c>
      <c r="M3330" t="s">
        <v>1068</v>
      </c>
      <c r="N3330" s="4" t="s">
        <v>14056</v>
      </c>
      <c r="O3330" s="4" t="s">
        <v>14067</v>
      </c>
      <c r="P3330" s="4" t="s">
        <v>14079</v>
      </c>
      <c r="Q3330" s="5">
        <f>DATE(ecommerce_dataset_updated[[#This Row],[YYYY]],ecommerce_dataset_updated[[#This Row],[MM]],ecommerce_dataset_updated[[#This Row],[DD]])</f>
        <v>45501</v>
      </c>
      <c r="R3330" s="6" t="str">
        <f>TEXT(ecommerce_dataset_updated[[#This Row],['[Purchase_Date']]], "mmm")</f>
        <v>Jul</v>
      </c>
      <c r="S3330" s="6" t="str">
        <f>TEXT(ecommerce_dataset_updated[[#This Row],['[Purchase_Date']]], "ddd")</f>
        <v>Sun</v>
      </c>
      <c r="T3330" s="6">
        <f>ecommerce_dataset_updated[[#This Row],[Final_Price(Rs.) _]]-ecommerce_dataset_updated[[#This Row],['[Final_Price(Rs.)']]]</f>
        <v>-3.0000000000143245E-3</v>
      </c>
      <c r="U3330" s="6" t="b">
        <f xml:space="preserve"> AND(ecommerce_dataset_updated[[#This Row],[Final_Price(Rs.) _]]=ecommerce_dataset_updated[[#This Row],['[Final_Price(Rs.)']]])</f>
        <v>0</v>
      </c>
      <c r="V3330" s="5"/>
    </row>
    <row r="3331" spans="1:22">
      <c r="A3331" t="s">
        <v>12834</v>
      </c>
      <c r="B3331" t="s">
        <v>12835</v>
      </c>
      <c r="C3331" t="s">
        <v>18</v>
      </c>
      <c r="D3331" s="9" t="s">
        <v>12836</v>
      </c>
      <c r="E3331" s="8">
        <f>ecommerce_dataset_updated[[#This Row],[Price (Rs.)]]+0</f>
        <v>142.25</v>
      </c>
      <c r="F3331" s="6" t="s">
        <v>12</v>
      </c>
      <c r="G3331" s="7">
        <f>ecommerce_dataset_updated[[#This Row],[Discount (%)]]+0</f>
        <v>15</v>
      </c>
      <c r="H3331" s="6" t="s">
        <v>12837</v>
      </c>
      <c r="I3331" s="6">
        <f>ecommerce_dataset_updated[[#This Row],['[Price (Rs.)']]]*ecommerce_dataset_updated[[#This Row],['[Discount (%)']]]/100</f>
        <v>21.337499999999999</v>
      </c>
      <c r="J3331" s="6">
        <f>ecommerce_dataset_updated[[#This Row],[Final_Price(Rs.)]]+0</f>
        <v>120.91</v>
      </c>
      <c r="K3331" s="6">
        <f xml:space="preserve"> ecommerce_dataset_updated[[#This Row],['[Price (Rs.)']]]-ecommerce_dataset_updated[[#This Row],[Discount Amount _]]</f>
        <v>120.91249999999999</v>
      </c>
      <c r="L3331" t="s">
        <v>35</v>
      </c>
      <c r="M3331" t="s">
        <v>156</v>
      </c>
      <c r="N3331" s="4" t="s">
        <v>2910</v>
      </c>
      <c r="O3331" s="4" t="s">
        <v>14053</v>
      </c>
      <c r="P3331" s="4" t="s">
        <v>14079</v>
      </c>
      <c r="Q3331" s="5">
        <f>DATE(ecommerce_dataset_updated[[#This Row],[YYYY]],ecommerce_dataset_updated[[#This Row],[MM]],ecommerce_dataset_updated[[#This Row],[DD]])</f>
        <v>45396</v>
      </c>
      <c r="R3331" s="6" t="str">
        <f>TEXT(ecommerce_dataset_updated[[#This Row],['[Purchase_Date']]], "mmm")</f>
        <v>Apr</v>
      </c>
      <c r="S3331" s="6" t="str">
        <f>TEXT(ecommerce_dataset_updated[[#This Row],['[Purchase_Date']]], "ddd")</f>
        <v>Sun</v>
      </c>
      <c r="T3331" s="6">
        <f>ecommerce_dataset_updated[[#This Row],[Final_Price(Rs.) _]]-ecommerce_dataset_updated[[#This Row],['[Final_Price(Rs.)']]]</f>
        <v>2.4999999999977263E-3</v>
      </c>
      <c r="U3331" s="6" t="b">
        <f xml:space="preserve"> AND(ecommerce_dataset_updated[[#This Row],[Final_Price(Rs.) _]]=ecommerce_dataset_updated[[#This Row],['[Final_Price(Rs.)']]])</f>
        <v>0</v>
      </c>
      <c r="V3331" s="5"/>
    </row>
    <row r="3332" spans="1:22">
      <c r="A3332" t="s">
        <v>12838</v>
      </c>
      <c r="B3332" t="s">
        <v>12839</v>
      </c>
      <c r="C3332" t="s">
        <v>45</v>
      </c>
      <c r="D3332" s="9" t="s">
        <v>12840</v>
      </c>
      <c r="E3332" s="8">
        <f>ecommerce_dataset_updated[[#This Row],[Price (Rs.)]]+0</f>
        <v>210.7</v>
      </c>
      <c r="F3332" s="6" t="s">
        <v>75</v>
      </c>
      <c r="G3332" s="7">
        <f>ecommerce_dataset_updated[[#This Row],[Discount (%)]]+0</f>
        <v>10</v>
      </c>
      <c r="H3332" s="6" t="s">
        <v>12841</v>
      </c>
      <c r="I3332" s="6">
        <f>ecommerce_dataset_updated[[#This Row],['[Price (Rs.)']]]*ecommerce_dataset_updated[[#This Row],['[Discount (%)']]]/100</f>
        <v>21.07</v>
      </c>
      <c r="J3332" s="6">
        <f>ecommerce_dataset_updated[[#This Row],[Final_Price(Rs.)]]+0</f>
        <v>189.63</v>
      </c>
      <c r="K3332" s="6">
        <f xml:space="preserve"> ecommerce_dataset_updated[[#This Row],['[Price (Rs.)']]]-ecommerce_dataset_updated[[#This Row],[Discount Amount _]]</f>
        <v>189.63</v>
      </c>
      <c r="L3332" t="s">
        <v>35</v>
      </c>
      <c r="M3332" t="s">
        <v>905</v>
      </c>
      <c r="N3332" s="4" t="s">
        <v>14055</v>
      </c>
      <c r="O3332" s="4" t="s">
        <v>14067</v>
      </c>
      <c r="P3332" s="4" t="s">
        <v>14079</v>
      </c>
      <c r="Q3332" s="5">
        <f>DATE(ecommerce_dataset_updated[[#This Row],[YYYY]],ecommerce_dataset_updated[[#This Row],[MM]],ecommerce_dataset_updated[[#This Row],[DD]])</f>
        <v>45481</v>
      </c>
      <c r="R3332" s="6" t="str">
        <f>TEXT(ecommerce_dataset_updated[[#This Row],['[Purchase_Date']]], "mmm")</f>
        <v>Jul</v>
      </c>
      <c r="S3332" s="6" t="str">
        <f>TEXT(ecommerce_dataset_updated[[#This Row],['[Purchase_Date']]], "ddd")</f>
        <v>Mon</v>
      </c>
      <c r="T3332" s="6">
        <f>ecommerce_dataset_updated[[#This Row],[Final_Price(Rs.) _]]-ecommerce_dataset_updated[[#This Row],['[Final_Price(Rs.)']]]</f>
        <v>0</v>
      </c>
      <c r="U3332" s="6" t="b">
        <f xml:space="preserve"> AND(ecommerce_dataset_updated[[#This Row],[Final_Price(Rs.) _]]=ecommerce_dataset_updated[[#This Row],['[Final_Price(Rs.)']]])</f>
        <v>1</v>
      </c>
      <c r="V3332" s="5"/>
    </row>
    <row r="3333" spans="1:22">
      <c r="A3333" t="s">
        <v>12842</v>
      </c>
      <c r="B3333" t="s">
        <v>12843</v>
      </c>
      <c r="C3333" t="s">
        <v>114</v>
      </c>
      <c r="D3333" s="9" t="s">
        <v>12844</v>
      </c>
      <c r="E3333" s="8">
        <f>ecommerce_dataset_updated[[#This Row],[Price (Rs.)]]+0</f>
        <v>195.24</v>
      </c>
      <c r="F3333" s="6" t="s">
        <v>53</v>
      </c>
      <c r="G3333" s="7">
        <f>ecommerce_dataset_updated[[#This Row],[Discount (%)]]+0</f>
        <v>5</v>
      </c>
      <c r="H3333" s="6" t="s">
        <v>9116</v>
      </c>
      <c r="I3333" s="6">
        <f>ecommerce_dataset_updated[[#This Row],['[Price (Rs.)']]]*ecommerce_dataset_updated[[#This Row],['[Discount (%)']]]/100</f>
        <v>9.7620000000000005</v>
      </c>
      <c r="J3333" s="6">
        <f>ecommerce_dataset_updated[[#This Row],[Final_Price(Rs.)]]+0</f>
        <v>185.48</v>
      </c>
      <c r="K3333" s="6">
        <f xml:space="preserve"> ecommerce_dataset_updated[[#This Row],['[Price (Rs.)']]]-ecommerce_dataset_updated[[#This Row],[Discount Amount _]]</f>
        <v>185.47800000000001</v>
      </c>
      <c r="L3333" t="s">
        <v>28</v>
      </c>
      <c r="M3333" t="s">
        <v>413</v>
      </c>
      <c r="N3333" s="4" t="s">
        <v>14057</v>
      </c>
      <c r="O3333" s="4" t="s">
        <v>14050</v>
      </c>
      <c r="P3333" s="4" t="s">
        <v>14079</v>
      </c>
      <c r="Q3333" s="5">
        <f>DATE(ecommerce_dataset_updated[[#This Row],[YYYY]],ecommerce_dataset_updated[[#This Row],[MM]],ecommerce_dataset_updated[[#This Row],[DD]])</f>
        <v>45538</v>
      </c>
      <c r="R3333" s="6" t="str">
        <f>TEXT(ecommerce_dataset_updated[[#This Row],['[Purchase_Date']]], "mmm")</f>
        <v>Sep</v>
      </c>
      <c r="S3333" s="6" t="str">
        <f>TEXT(ecommerce_dataset_updated[[#This Row],['[Purchase_Date']]], "ddd")</f>
        <v>Tue</v>
      </c>
      <c r="T3333" s="6">
        <f>ecommerce_dataset_updated[[#This Row],[Final_Price(Rs.) _]]-ecommerce_dataset_updated[[#This Row],['[Final_Price(Rs.)']]]</f>
        <v>-1.999999999981128E-3</v>
      </c>
      <c r="U3333" s="6" t="b">
        <f xml:space="preserve"> AND(ecommerce_dataset_updated[[#This Row],[Final_Price(Rs.) _]]=ecommerce_dataset_updated[[#This Row],['[Final_Price(Rs.)']]])</f>
        <v>0</v>
      </c>
      <c r="V3333" s="5"/>
    </row>
    <row r="3334" spans="1:22">
      <c r="A3334" t="s">
        <v>12845</v>
      </c>
      <c r="B3334" t="s">
        <v>12846</v>
      </c>
      <c r="C3334" t="s">
        <v>68</v>
      </c>
      <c r="D3334" s="9" t="s">
        <v>12847</v>
      </c>
      <c r="E3334" s="8">
        <f>ecommerce_dataset_updated[[#This Row],[Price (Rs.)]]+0</f>
        <v>407.25</v>
      </c>
      <c r="F3334" s="6" t="s">
        <v>75</v>
      </c>
      <c r="G3334" s="7">
        <f>ecommerce_dataset_updated[[#This Row],[Discount (%)]]+0</f>
        <v>10</v>
      </c>
      <c r="H3334" s="6" t="s">
        <v>12848</v>
      </c>
      <c r="I3334" s="6">
        <f>ecommerce_dataset_updated[[#This Row],['[Price (Rs.)']]]*ecommerce_dataset_updated[[#This Row],['[Discount (%)']]]/100</f>
        <v>40.725000000000001</v>
      </c>
      <c r="J3334" s="6">
        <f>ecommerce_dataset_updated[[#This Row],[Final_Price(Rs.)]]+0</f>
        <v>366.53</v>
      </c>
      <c r="K3334" s="6">
        <f xml:space="preserve"> ecommerce_dataset_updated[[#This Row],['[Price (Rs.)']]]-ecommerce_dataset_updated[[#This Row],[Discount Amount _]]</f>
        <v>366.52499999999998</v>
      </c>
      <c r="L3334" t="s">
        <v>77</v>
      </c>
      <c r="M3334" t="s">
        <v>1068</v>
      </c>
      <c r="N3334" s="4" t="s">
        <v>14056</v>
      </c>
      <c r="O3334" s="4" t="s">
        <v>14067</v>
      </c>
      <c r="P3334" s="4" t="s">
        <v>14079</v>
      </c>
      <c r="Q3334" s="5">
        <f>DATE(ecommerce_dataset_updated[[#This Row],[YYYY]],ecommerce_dataset_updated[[#This Row],[MM]],ecommerce_dataset_updated[[#This Row],[DD]])</f>
        <v>45501</v>
      </c>
      <c r="R3334" s="6" t="str">
        <f>TEXT(ecommerce_dataset_updated[[#This Row],['[Purchase_Date']]], "mmm")</f>
        <v>Jul</v>
      </c>
      <c r="S3334" s="6" t="str">
        <f>TEXT(ecommerce_dataset_updated[[#This Row],['[Purchase_Date']]], "ddd")</f>
        <v>Sun</v>
      </c>
      <c r="T3334" s="6">
        <f>ecommerce_dataset_updated[[#This Row],[Final_Price(Rs.) _]]-ecommerce_dataset_updated[[#This Row],['[Final_Price(Rs.)']]]</f>
        <v>-4.9999999999954525E-3</v>
      </c>
      <c r="U3334" s="6" t="b">
        <f xml:space="preserve"> AND(ecommerce_dataset_updated[[#This Row],[Final_Price(Rs.) _]]=ecommerce_dataset_updated[[#This Row],['[Final_Price(Rs.)']]])</f>
        <v>0</v>
      </c>
      <c r="V3334" s="5"/>
    </row>
    <row r="3335" spans="1:22">
      <c r="A3335" t="s">
        <v>12849</v>
      </c>
      <c r="B3335" t="s">
        <v>12850</v>
      </c>
      <c r="C3335" t="s">
        <v>10</v>
      </c>
      <c r="D3335" s="9" t="s">
        <v>12851</v>
      </c>
      <c r="E3335" s="8">
        <f>ecommerce_dataset_updated[[#This Row],[Price (Rs.)]]+0</f>
        <v>42.18</v>
      </c>
      <c r="F3335" s="6" t="s">
        <v>154</v>
      </c>
      <c r="G3335" s="7">
        <f>ecommerce_dataset_updated[[#This Row],[Discount (%)]]+0</f>
        <v>30</v>
      </c>
      <c r="H3335" s="6" t="s">
        <v>12852</v>
      </c>
      <c r="I3335" s="6">
        <f>ecommerce_dataset_updated[[#This Row],['[Price (Rs.)']]]*ecommerce_dataset_updated[[#This Row],['[Discount (%)']]]/100</f>
        <v>12.654000000000002</v>
      </c>
      <c r="J3335" s="6">
        <f>ecommerce_dataset_updated[[#This Row],[Final_Price(Rs.)]]+0</f>
        <v>29.53</v>
      </c>
      <c r="K3335" s="6">
        <f xml:space="preserve"> ecommerce_dataset_updated[[#This Row],['[Price (Rs.)']]]-ecommerce_dataset_updated[[#This Row],[Discount Amount _]]</f>
        <v>29.525999999999996</v>
      </c>
      <c r="L3335" t="s">
        <v>120</v>
      </c>
      <c r="M3335" t="s">
        <v>631</v>
      </c>
      <c r="N3335" s="4" t="s">
        <v>12</v>
      </c>
      <c r="O3335" s="4" t="s">
        <v>14057</v>
      </c>
      <c r="P3335" s="4" t="s">
        <v>14079</v>
      </c>
      <c r="Q3335" s="5">
        <f>DATE(ecommerce_dataset_updated[[#This Row],[YYYY]],ecommerce_dataset_updated[[#This Row],[MM]],ecommerce_dataset_updated[[#This Row],[DD]])</f>
        <v>45366</v>
      </c>
      <c r="R3335" s="6" t="str">
        <f>TEXT(ecommerce_dataset_updated[[#This Row],['[Purchase_Date']]], "mmm")</f>
        <v>Mar</v>
      </c>
      <c r="S3335" s="6" t="str">
        <f>TEXT(ecommerce_dataset_updated[[#This Row],['[Purchase_Date']]], "ddd")</f>
        <v>Fri</v>
      </c>
      <c r="T3335" s="6">
        <f>ecommerce_dataset_updated[[#This Row],[Final_Price(Rs.) _]]-ecommerce_dataset_updated[[#This Row],['[Final_Price(Rs.)']]]</f>
        <v>-4.0000000000048885E-3</v>
      </c>
      <c r="U3335" s="6" t="b">
        <f xml:space="preserve"> AND(ecommerce_dataset_updated[[#This Row],[Final_Price(Rs.) _]]=ecommerce_dataset_updated[[#This Row],['[Final_Price(Rs.)']]])</f>
        <v>0</v>
      </c>
      <c r="V3335" s="5"/>
    </row>
    <row r="3336" spans="1:22">
      <c r="A3336" t="s">
        <v>12853</v>
      </c>
      <c r="B3336" t="s">
        <v>12854</v>
      </c>
      <c r="C3336" t="s">
        <v>68</v>
      </c>
      <c r="D3336" s="9" t="s">
        <v>12855</v>
      </c>
      <c r="E3336" s="8">
        <f>ecommerce_dataset_updated[[#This Row],[Price (Rs.)]]+0</f>
        <v>318.69</v>
      </c>
      <c r="F3336" s="6" t="s">
        <v>26</v>
      </c>
      <c r="G3336" s="7">
        <f>ecommerce_dataset_updated[[#This Row],[Discount (%)]]+0</f>
        <v>25</v>
      </c>
      <c r="H3336" s="6" t="s">
        <v>12856</v>
      </c>
      <c r="I3336" s="6">
        <f>ecommerce_dataset_updated[[#This Row],['[Price (Rs.)']]]*ecommerce_dataset_updated[[#This Row],['[Discount (%)']]]/100</f>
        <v>79.672499999999999</v>
      </c>
      <c r="J3336" s="6">
        <f>ecommerce_dataset_updated[[#This Row],[Final_Price(Rs.)]]+0</f>
        <v>239.02</v>
      </c>
      <c r="K3336" s="6">
        <f xml:space="preserve"> ecommerce_dataset_updated[[#This Row],['[Price (Rs.)']]]-ecommerce_dataset_updated[[#This Row],[Discount Amount _]]</f>
        <v>239.01749999999998</v>
      </c>
      <c r="L3336" t="s">
        <v>77</v>
      </c>
      <c r="M3336" t="s">
        <v>1744</v>
      </c>
      <c r="N3336" s="4" t="s">
        <v>14061</v>
      </c>
      <c r="O3336" s="4" t="s">
        <v>14057</v>
      </c>
      <c r="P3336" s="4" t="s">
        <v>14079</v>
      </c>
      <c r="Q3336" s="5">
        <f>DATE(ecommerce_dataset_updated[[#This Row],[YYYY]],ecommerce_dataset_updated[[#This Row],[MM]],ecommerce_dataset_updated[[#This Row],[DD]])</f>
        <v>45372</v>
      </c>
      <c r="R3336" s="6" t="str">
        <f>TEXT(ecommerce_dataset_updated[[#This Row],['[Purchase_Date']]], "mmm")</f>
        <v>Mar</v>
      </c>
      <c r="S3336" s="6" t="str">
        <f>TEXT(ecommerce_dataset_updated[[#This Row],['[Purchase_Date']]], "ddd")</f>
        <v>Thu</v>
      </c>
      <c r="T3336" s="6">
        <f>ecommerce_dataset_updated[[#This Row],[Final_Price(Rs.) _]]-ecommerce_dataset_updated[[#This Row],['[Final_Price(Rs.)']]]</f>
        <v>-2.500000000026148E-3</v>
      </c>
      <c r="U3336" s="6" t="b">
        <f xml:space="preserve"> AND(ecommerce_dataset_updated[[#This Row],[Final_Price(Rs.) _]]=ecommerce_dataset_updated[[#This Row],['[Final_Price(Rs.)']]])</f>
        <v>0</v>
      </c>
      <c r="V3336" s="5"/>
    </row>
    <row r="3337" spans="1:22">
      <c r="A3337" t="s">
        <v>12857</v>
      </c>
      <c r="B3337" t="s">
        <v>12858</v>
      </c>
      <c r="C3337" t="s">
        <v>45</v>
      </c>
      <c r="D3337" s="9" t="s">
        <v>12859</v>
      </c>
      <c r="E3337" s="8">
        <f>ecommerce_dataset_updated[[#This Row],[Price (Rs.)]]+0</f>
        <v>115.36</v>
      </c>
      <c r="F3337" s="6" t="s">
        <v>53</v>
      </c>
      <c r="G3337" s="7">
        <f>ecommerce_dataset_updated[[#This Row],[Discount (%)]]+0</f>
        <v>5</v>
      </c>
      <c r="H3337" s="6" t="s">
        <v>12860</v>
      </c>
      <c r="I3337" s="6">
        <f>ecommerce_dataset_updated[[#This Row],['[Price (Rs.)']]]*ecommerce_dataset_updated[[#This Row],['[Discount (%)']]]/100</f>
        <v>5.7679999999999998</v>
      </c>
      <c r="J3337" s="6">
        <f>ecommerce_dataset_updated[[#This Row],[Final_Price(Rs.)]]+0</f>
        <v>109.59</v>
      </c>
      <c r="K3337" s="6">
        <f xml:space="preserve"> ecommerce_dataset_updated[[#This Row],['[Price (Rs.)']]]-ecommerce_dataset_updated[[#This Row],[Discount Amount _]]</f>
        <v>109.592</v>
      </c>
      <c r="L3337" t="s">
        <v>35</v>
      </c>
      <c r="M3337" t="s">
        <v>210</v>
      </c>
      <c r="N3337" s="4" t="s">
        <v>14061</v>
      </c>
      <c r="O3337" s="4" t="s">
        <v>14053</v>
      </c>
      <c r="P3337" s="4" t="s">
        <v>14079</v>
      </c>
      <c r="Q3337" s="5">
        <f>DATE(ecommerce_dataset_updated[[#This Row],[YYYY]],ecommerce_dataset_updated[[#This Row],[MM]],ecommerce_dataset_updated[[#This Row],[DD]])</f>
        <v>45403</v>
      </c>
      <c r="R3337" s="6" t="str">
        <f>TEXT(ecommerce_dataset_updated[[#This Row],['[Purchase_Date']]], "mmm")</f>
        <v>Apr</v>
      </c>
      <c r="S3337" s="6" t="str">
        <f>TEXT(ecommerce_dataset_updated[[#This Row],['[Purchase_Date']]], "ddd")</f>
        <v>Sun</v>
      </c>
      <c r="T3337" s="6">
        <f>ecommerce_dataset_updated[[#This Row],[Final_Price(Rs.) _]]-ecommerce_dataset_updated[[#This Row],['[Final_Price(Rs.)']]]</f>
        <v>1.9999999999953388E-3</v>
      </c>
      <c r="U3337" s="6" t="b">
        <f xml:space="preserve"> AND(ecommerce_dataset_updated[[#This Row],[Final_Price(Rs.) _]]=ecommerce_dataset_updated[[#This Row],['[Final_Price(Rs.)']]])</f>
        <v>0</v>
      </c>
      <c r="V3337" s="5"/>
    </row>
    <row r="3338" spans="1:22">
      <c r="A3338" t="s">
        <v>12861</v>
      </c>
      <c r="B3338" t="s">
        <v>12862</v>
      </c>
      <c r="C3338" t="s">
        <v>45</v>
      </c>
      <c r="D3338" s="9" t="s">
        <v>12863</v>
      </c>
      <c r="E3338" s="8">
        <f>ecommerce_dataset_updated[[#This Row],[Price (Rs.)]]+0</f>
        <v>119.38</v>
      </c>
      <c r="F3338" s="6" t="s">
        <v>75</v>
      </c>
      <c r="G3338" s="7">
        <f>ecommerce_dataset_updated[[#This Row],[Discount (%)]]+0</f>
        <v>10</v>
      </c>
      <c r="H3338" s="6" t="s">
        <v>12864</v>
      </c>
      <c r="I3338" s="6">
        <f>ecommerce_dataset_updated[[#This Row],['[Price (Rs.)']]]*ecommerce_dataset_updated[[#This Row],['[Discount (%)']]]/100</f>
        <v>11.937999999999999</v>
      </c>
      <c r="J3338" s="6">
        <f>ecommerce_dataset_updated[[#This Row],[Final_Price(Rs.)]]+0</f>
        <v>107.44</v>
      </c>
      <c r="K3338" s="6">
        <f xml:space="preserve"> ecommerce_dataset_updated[[#This Row],['[Price (Rs.)']]]-ecommerce_dataset_updated[[#This Row],[Discount Amount _]]</f>
        <v>107.44199999999999</v>
      </c>
      <c r="L3338" t="s">
        <v>35</v>
      </c>
      <c r="M3338" t="s">
        <v>98</v>
      </c>
      <c r="N3338" s="4" t="s">
        <v>20</v>
      </c>
      <c r="O3338" s="4" t="s">
        <v>14062</v>
      </c>
      <c r="P3338" s="4" t="s">
        <v>14079</v>
      </c>
      <c r="Q3338" s="5">
        <f>DATE(ecommerce_dataset_updated[[#This Row],[YYYY]],ecommerce_dataset_updated[[#This Row],[MM]],ecommerce_dataset_updated[[#This Row],[DD]])</f>
        <v>45463</v>
      </c>
      <c r="R3338" s="6" t="str">
        <f>TEXT(ecommerce_dataset_updated[[#This Row],['[Purchase_Date']]], "mmm")</f>
        <v>Jun</v>
      </c>
      <c r="S3338" s="6" t="str">
        <f>TEXT(ecommerce_dataset_updated[[#This Row],['[Purchase_Date']]], "ddd")</f>
        <v>Thu</v>
      </c>
      <c r="T3338" s="6">
        <f>ecommerce_dataset_updated[[#This Row],[Final_Price(Rs.) _]]-ecommerce_dataset_updated[[#This Row],['[Final_Price(Rs.)']]]</f>
        <v>1.9999999999953388E-3</v>
      </c>
      <c r="U3338" s="6" t="b">
        <f xml:space="preserve"> AND(ecommerce_dataset_updated[[#This Row],[Final_Price(Rs.) _]]=ecommerce_dataset_updated[[#This Row],['[Final_Price(Rs.)']]])</f>
        <v>0</v>
      </c>
      <c r="V3338" s="5"/>
    </row>
    <row r="3339" spans="1:22">
      <c r="A3339" t="s">
        <v>12865</v>
      </c>
      <c r="B3339" t="s">
        <v>12866</v>
      </c>
      <c r="C3339" t="s">
        <v>68</v>
      </c>
      <c r="D3339" s="9" t="s">
        <v>12867</v>
      </c>
      <c r="E3339" s="8">
        <f>ecommerce_dataset_updated[[#This Row],[Price (Rs.)]]+0</f>
        <v>104.9</v>
      </c>
      <c r="F3339" s="6" t="s">
        <v>53</v>
      </c>
      <c r="G3339" s="7">
        <f>ecommerce_dataset_updated[[#This Row],[Discount (%)]]+0</f>
        <v>5</v>
      </c>
      <c r="H3339" s="6" t="s">
        <v>12868</v>
      </c>
      <c r="I3339" s="6">
        <f>ecommerce_dataset_updated[[#This Row],['[Price (Rs.)']]]*ecommerce_dataset_updated[[#This Row],['[Discount (%)']]]/100</f>
        <v>5.2450000000000001</v>
      </c>
      <c r="J3339" s="6">
        <f>ecommerce_dataset_updated[[#This Row],[Final_Price(Rs.)]]+0</f>
        <v>99.66</v>
      </c>
      <c r="K3339" s="6">
        <f xml:space="preserve"> ecommerce_dataset_updated[[#This Row],['[Price (Rs.)']]]-ecommerce_dataset_updated[[#This Row],[Discount Amount _]]</f>
        <v>99.655000000000001</v>
      </c>
      <c r="L3339" t="s">
        <v>77</v>
      </c>
      <c r="M3339" t="s">
        <v>42</v>
      </c>
      <c r="N3339" s="4" t="s">
        <v>14054</v>
      </c>
      <c r="O3339" s="4" t="s">
        <v>14050</v>
      </c>
      <c r="P3339" s="4" t="s">
        <v>14079</v>
      </c>
      <c r="Q3339" s="5">
        <f>DATE(ecommerce_dataset_updated[[#This Row],[YYYY]],ecommerce_dataset_updated[[#This Row],[MM]],ecommerce_dataset_updated[[#This Row],[DD]])</f>
        <v>45562</v>
      </c>
      <c r="R3339" s="6" t="str">
        <f>TEXT(ecommerce_dataset_updated[[#This Row],['[Purchase_Date']]], "mmm")</f>
        <v>Sep</v>
      </c>
      <c r="S3339" s="6" t="str">
        <f>TEXT(ecommerce_dataset_updated[[#This Row],['[Purchase_Date']]], "ddd")</f>
        <v>Fri</v>
      </c>
      <c r="T3339" s="6">
        <f>ecommerce_dataset_updated[[#This Row],[Final_Price(Rs.) _]]-ecommerce_dataset_updated[[#This Row],['[Final_Price(Rs.)']]]</f>
        <v>-4.9999999999954525E-3</v>
      </c>
      <c r="U3339" s="6" t="b">
        <f xml:space="preserve"> AND(ecommerce_dataset_updated[[#This Row],[Final_Price(Rs.) _]]=ecommerce_dataset_updated[[#This Row],['[Final_Price(Rs.)']]])</f>
        <v>0</v>
      </c>
      <c r="V3339" s="5"/>
    </row>
    <row r="3340" spans="1:22">
      <c r="A3340" t="s">
        <v>12869</v>
      </c>
      <c r="B3340" t="s">
        <v>12870</v>
      </c>
      <c r="C3340" t="s">
        <v>18</v>
      </c>
      <c r="D3340" s="9" t="s">
        <v>3189</v>
      </c>
      <c r="E3340" s="8">
        <f>ecommerce_dataset_updated[[#This Row],[Price (Rs.)]]+0</f>
        <v>327.52999999999997</v>
      </c>
      <c r="F3340" s="6" t="s">
        <v>107</v>
      </c>
      <c r="G3340" s="7">
        <f>ecommerce_dataset_updated[[#This Row],[Discount (%)]]+0</f>
        <v>0</v>
      </c>
      <c r="H3340" s="6" t="s">
        <v>3189</v>
      </c>
      <c r="I3340" s="6">
        <f>ecommerce_dataset_updated[[#This Row],['[Price (Rs.)']]]*ecommerce_dataset_updated[[#This Row],['[Discount (%)']]]/100</f>
        <v>0</v>
      </c>
      <c r="J3340" s="6">
        <f>ecommerce_dataset_updated[[#This Row],[Final_Price(Rs.)]]+0</f>
        <v>327.52999999999997</v>
      </c>
      <c r="K3340" s="6">
        <f xml:space="preserve"> ecommerce_dataset_updated[[#This Row],['[Price (Rs.)']]]-ecommerce_dataset_updated[[#This Row],[Discount Amount _]]</f>
        <v>327.52999999999997</v>
      </c>
      <c r="L3340" t="s">
        <v>35</v>
      </c>
      <c r="M3340" t="s">
        <v>4431</v>
      </c>
      <c r="N3340" s="4" t="s">
        <v>14066</v>
      </c>
      <c r="O3340" s="4" t="s">
        <v>14051</v>
      </c>
      <c r="P3340" s="4" t="s">
        <v>14079</v>
      </c>
      <c r="Q3340" s="5">
        <f>DATE(ecommerce_dataset_updated[[#This Row],[YYYY]],ecommerce_dataset_updated[[#This Row],[MM]],ecommerce_dataset_updated[[#This Row],[DD]])</f>
        <v>45341</v>
      </c>
      <c r="R3340" s="6" t="str">
        <f>TEXT(ecommerce_dataset_updated[[#This Row],['[Purchase_Date']]], "mmm")</f>
        <v>Feb</v>
      </c>
      <c r="S3340" s="6" t="str">
        <f>TEXT(ecommerce_dataset_updated[[#This Row],['[Purchase_Date']]], "ddd")</f>
        <v>Mon</v>
      </c>
      <c r="T3340" s="6">
        <f>ecommerce_dataset_updated[[#This Row],[Final_Price(Rs.) _]]-ecommerce_dataset_updated[[#This Row],['[Final_Price(Rs.)']]]</f>
        <v>0</v>
      </c>
      <c r="U3340" s="6" t="b">
        <f xml:space="preserve"> AND(ecommerce_dataset_updated[[#This Row],[Final_Price(Rs.) _]]=ecommerce_dataset_updated[[#This Row],['[Final_Price(Rs.)']]])</f>
        <v>1</v>
      </c>
      <c r="V3340" s="5"/>
    </row>
    <row r="3341" spans="1:22">
      <c r="A3341" t="s">
        <v>12871</v>
      </c>
      <c r="B3341" t="s">
        <v>12872</v>
      </c>
      <c r="C3341" t="s">
        <v>45</v>
      </c>
      <c r="D3341" s="9" t="s">
        <v>12873</v>
      </c>
      <c r="E3341" s="8">
        <f>ecommerce_dataset_updated[[#This Row],[Price (Rs.)]]+0</f>
        <v>370.14</v>
      </c>
      <c r="F3341" s="6" t="s">
        <v>154</v>
      </c>
      <c r="G3341" s="7">
        <f>ecommerce_dataset_updated[[#This Row],[Discount (%)]]+0</f>
        <v>30</v>
      </c>
      <c r="H3341" s="6" t="s">
        <v>3529</v>
      </c>
      <c r="I3341" s="6">
        <f>ecommerce_dataset_updated[[#This Row],['[Price (Rs.)']]]*ecommerce_dataset_updated[[#This Row],['[Discount (%)']]]/100</f>
        <v>111.04199999999999</v>
      </c>
      <c r="J3341" s="6">
        <f>ecommerce_dataset_updated[[#This Row],[Final_Price(Rs.)]]+0</f>
        <v>259.10000000000002</v>
      </c>
      <c r="K3341" s="6">
        <f xml:space="preserve"> ecommerce_dataset_updated[[#This Row],['[Price (Rs.)']]]-ecommerce_dataset_updated[[#This Row],[Discount Amount _]]</f>
        <v>259.09800000000001</v>
      </c>
      <c r="L3341" t="s">
        <v>120</v>
      </c>
      <c r="M3341" t="s">
        <v>608</v>
      </c>
      <c r="N3341" s="4" t="s">
        <v>14049</v>
      </c>
      <c r="O3341" s="4" t="s">
        <v>75</v>
      </c>
      <c r="P3341" s="4" t="s">
        <v>14079</v>
      </c>
      <c r="Q3341" s="5">
        <f>DATE(ecommerce_dataset_updated[[#This Row],[YYYY]],ecommerce_dataset_updated[[#This Row],[MM]],ecommerce_dataset_updated[[#This Row],[DD]])</f>
        <v>45576</v>
      </c>
      <c r="R3341" s="6" t="str">
        <f>TEXT(ecommerce_dataset_updated[[#This Row],['[Purchase_Date']]], "mmm")</f>
        <v>Oct</v>
      </c>
      <c r="S3341" s="6" t="str">
        <f>TEXT(ecommerce_dataset_updated[[#This Row],['[Purchase_Date']]], "ddd")</f>
        <v>Fri</v>
      </c>
      <c r="T3341" s="6">
        <f>ecommerce_dataset_updated[[#This Row],[Final_Price(Rs.) _]]-ecommerce_dataset_updated[[#This Row],['[Final_Price(Rs.)']]]</f>
        <v>-2.0000000000095497E-3</v>
      </c>
      <c r="U3341" s="6" t="b">
        <f xml:space="preserve"> AND(ecommerce_dataset_updated[[#This Row],[Final_Price(Rs.) _]]=ecommerce_dataset_updated[[#This Row],['[Final_Price(Rs.)']]])</f>
        <v>0</v>
      </c>
      <c r="V3341" s="5"/>
    </row>
    <row r="3342" spans="1:22">
      <c r="A3342" t="s">
        <v>12874</v>
      </c>
      <c r="B3342" t="s">
        <v>12875</v>
      </c>
      <c r="C3342" t="s">
        <v>68</v>
      </c>
      <c r="D3342" s="9" t="s">
        <v>12876</v>
      </c>
      <c r="E3342" s="8">
        <f>ecommerce_dataset_updated[[#This Row],[Price (Rs.)]]+0</f>
        <v>395.74</v>
      </c>
      <c r="F3342" s="6" t="s">
        <v>20</v>
      </c>
      <c r="G3342" s="7">
        <f>ecommerce_dataset_updated[[#This Row],[Discount (%)]]+0</f>
        <v>20</v>
      </c>
      <c r="H3342" s="6" t="s">
        <v>12877</v>
      </c>
      <c r="I3342" s="6">
        <f>ecommerce_dataset_updated[[#This Row],['[Price (Rs.)']]]*ecommerce_dataset_updated[[#This Row],['[Discount (%)']]]/100</f>
        <v>79.147999999999996</v>
      </c>
      <c r="J3342" s="6">
        <f>ecommerce_dataset_updated[[#This Row],[Final_Price(Rs.)]]+0</f>
        <v>316.58999999999997</v>
      </c>
      <c r="K3342" s="6">
        <f xml:space="preserve"> ecommerce_dataset_updated[[#This Row],['[Price (Rs.)']]]-ecommerce_dataset_updated[[#This Row],[Discount Amount _]]</f>
        <v>316.59199999999998</v>
      </c>
      <c r="L3342" t="s">
        <v>35</v>
      </c>
      <c r="M3342" t="s">
        <v>3191</v>
      </c>
      <c r="N3342" s="4" t="s">
        <v>14052</v>
      </c>
      <c r="O3342" s="4" t="s">
        <v>14051</v>
      </c>
      <c r="P3342" s="4" t="s">
        <v>14079</v>
      </c>
      <c r="Q3342" s="5">
        <f>DATE(ecommerce_dataset_updated[[#This Row],[YYYY]],ecommerce_dataset_updated[[#This Row],[MM]],ecommerce_dataset_updated[[#This Row],[DD]])</f>
        <v>45323</v>
      </c>
      <c r="R3342" s="6" t="str">
        <f>TEXT(ecommerce_dataset_updated[[#This Row],['[Purchase_Date']]], "mmm")</f>
        <v>Feb</v>
      </c>
      <c r="S3342" s="6" t="str">
        <f>TEXT(ecommerce_dataset_updated[[#This Row],['[Purchase_Date']]], "ddd")</f>
        <v>Thu</v>
      </c>
      <c r="T3342" s="6">
        <f>ecommerce_dataset_updated[[#This Row],[Final_Price(Rs.) _]]-ecommerce_dataset_updated[[#This Row],['[Final_Price(Rs.)']]]</f>
        <v>2.0000000000095497E-3</v>
      </c>
      <c r="U3342" s="6" t="b">
        <f xml:space="preserve"> AND(ecommerce_dataset_updated[[#This Row],[Final_Price(Rs.) _]]=ecommerce_dataset_updated[[#This Row],['[Final_Price(Rs.)']]])</f>
        <v>0</v>
      </c>
      <c r="V3342" s="5"/>
    </row>
    <row r="3343" spans="1:22">
      <c r="A3343" t="s">
        <v>12878</v>
      </c>
      <c r="B3343" t="s">
        <v>12879</v>
      </c>
      <c r="C3343" t="s">
        <v>45</v>
      </c>
      <c r="D3343" s="9" t="s">
        <v>12880</v>
      </c>
      <c r="E3343" s="8">
        <f>ecommerce_dataset_updated[[#This Row],[Price (Rs.)]]+0</f>
        <v>124.53</v>
      </c>
      <c r="F3343" s="6" t="s">
        <v>154</v>
      </c>
      <c r="G3343" s="7">
        <f>ecommerce_dataset_updated[[#This Row],[Discount (%)]]+0</f>
        <v>30</v>
      </c>
      <c r="H3343" s="6" t="s">
        <v>8170</v>
      </c>
      <c r="I3343" s="6">
        <f>ecommerce_dataset_updated[[#This Row],['[Price (Rs.)']]]*ecommerce_dataset_updated[[#This Row],['[Discount (%)']]]/100</f>
        <v>37.359000000000002</v>
      </c>
      <c r="J3343" s="6">
        <f>ecommerce_dataset_updated[[#This Row],[Final_Price(Rs.)]]+0</f>
        <v>87.17</v>
      </c>
      <c r="K3343" s="6">
        <f xml:space="preserve"> ecommerce_dataset_updated[[#This Row],['[Price (Rs.)']]]-ecommerce_dataset_updated[[#This Row],[Discount Amount _]]</f>
        <v>87.170999999999992</v>
      </c>
      <c r="L3343" t="s">
        <v>14</v>
      </c>
      <c r="M3343" t="s">
        <v>156</v>
      </c>
      <c r="N3343" s="4" t="s">
        <v>2910</v>
      </c>
      <c r="O3343" s="4" t="s">
        <v>14053</v>
      </c>
      <c r="P3343" s="4" t="s">
        <v>14079</v>
      </c>
      <c r="Q3343" s="5">
        <f>DATE(ecommerce_dataset_updated[[#This Row],[YYYY]],ecommerce_dataset_updated[[#This Row],[MM]],ecommerce_dataset_updated[[#This Row],[DD]])</f>
        <v>45396</v>
      </c>
      <c r="R3343" s="6" t="str">
        <f>TEXT(ecommerce_dataset_updated[[#This Row],['[Purchase_Date']]], "mmm")</f>
        <v>Apr</v>
      </c>
      <c r="S3343" s="6" t="str">
        <f>TEXT(ecommerce_dataset_updated[[#This Row],['[Purchase_Date']]], "ddd")</f>
        <v>Sun</v>
      </c>
      <c r="T3343" s="6">
        <f>ecommerce_dataset_updated[[#This Row],[Final_Price(Rs.) _]]-ecommerce_dataset_updated[[#This Row],['[Final_Price(Rs.)']]]</f>
        <v>9.9999999999056399E-4</v>
      </c>
      <c r="U3343" s="6" t="b">
        <f xml:space="preserve"> AND(ecommerce_dataset_updated[[#This Row],[Final_Price(Rs.) _]]=ecommerce_dataset_updated[[#This Row],['[Final_Price(Rs.)']]])</f>
        <v>0</v>
      </c>
      <c r="V3343" s="5"/>
    </row>
    <row r="3344" spans="1:22">
      <c r="A3344" t="s">
        <v>12881</v>
      </c>
      <c r="B3344" t="s">
        <v>12882</v>
      </c>
      <c r="C3344" t="s">
        <v>68</v>
      </c>
      <c r="D3344" s="9" t="s">
        <v>12883</v>
      </c>
      <c r="E3344" s="8">
        <f>ecommerce_dataset_updated[[#This Row],[Price (Rs.)]]+0</f>
        <v>443.2</v>
      </c>
      <c r="F3344" s="6" t="s">
        <v>26</v>
      </c>
      <c r="G3344" s="7">
        <f>ecommerce_dataset_updated[[#This Row],[Discount (%)]]+0</f>
        <v>25</v>
      </c>
      <c r="H3344" s="6" t="s">
        <v>12884</v>
      </c>
      <c r="I3344" s="6">
        <f>ecommerce_dataset_updated[[#This Row],['[Price (Rs.)']]]*ecommerce_dataset_updated[[#This Row],['[Discount (%)']]]/100</f>
        <v>110.8</v>
      </c>
      <c r="J3344" s="6">
        <f>ecommerce_dataset_updated[[#This Row],[Final_Price(Rs.)]]+0</f>
        <v>332.4</v>
      </c>
      <c r="K3344" s="6">
        <f xml:space="preserve"> ecommerce_dataset_updated[[#This Row],['[Price (Rs.)']]]-ecommerce_dataset_updated[[#This Row],[Discount Amount _]]</f>
        <v>332.4</v>
      </c>
      <c r="L3344" t="s">
        <v>28</v>
      </c>
      <c r="M3344" t="s">
        <v>627</v>
      </c>
      <c r="N3344" s="4" t="s">
        <v>14048</v>
      </c>
      <c r="O3344" s="4" t="s">
        <v>14062</v>
      </c>
      <c r="P3344" s="4" t="s">
        <v>14079</v>
      </c>
      <c r="Q3344" s="5">
        <f>DATE(ecommerce_dataset_updated[[#This Row],[YYYY]],ecommerce_dataset_updated[[#This Row],[MM]],ecommerce_dataset_updated[[#This Row],[DD]])</f>
        <v>45455</v>
      </c>
      <c r="R3344" s="6" t="str">
        <f>TEXT(ecommerce_dataset_updated[[#This Row],['[Purchase_Date']]], "mmm")</f>
        <v>Jun</v>
      </c>
      <c r="S3344" s="6" t="str">
        <f>TEXT(ecommerce_dataset_updated[[#This Row],['[Purchase_Date']]], "ddd")</f>
        <v>Wed</v>
      </c>
      <c r="T3344" s="6">
        <f>ecommerce_dataset_updated[[#This Row],[Final_Price(Rs.) _]]-ecommerce_dataset_updated[[#This Row],['[Final_Price(Rs.)']]]</f>
        <v>0</v>
      </c>
      <c r="U3344" s="6" t="b">
        <f xml:space="preserve"> AND(ecommerce_dataset_updated[[#This Row],[Final_Price(Rs.) _]]=ecommerce_dataset_updated[[#This Row],['[Final_Price(Rs.)']]])</f>
        <v>1</v>
      </c>
      <c r="V3344" s="5"/>
    </row>
    <row r="3345" spans="1:22">
      <c r="A3345" t="s">
        <v>12885</v>
      </c>
      <c r="B3345" t="s">
        <v>12886</v>
      </c>
      <c r="C3345" t="s">
        <v>10</v>
      </c>
      <c r="D3345" s="9" t="s">
        <v>12887</v>
      </c>
      <c r="E3345" s="8">
        <f>ecommerce_dataset_updated[[#This Row],[Price (Rs.)]]+0</f>
        <v>109.76</v>
      </c>
      <c r="F3345" s="6" t="s">
        <v>20</v>
      </c>
      <c r="G3345" s="7">
        <f>ecommerce_dataset_updated[[#This Row],[Discount (%)]]+0</f>
        <v>20</v>
      </c>
      <c r="H3345" s="6" t="s">
        <v>12888</v>
      </c>
      <c r="I3345" s="6">
        <f>ecommerce_dataset_updated[[#This Row],['[Price (Rs.)']]]*ecommerce_dataset_updated[[#This Row],['[Discount (%)']]]/100</f>
        <v>21.952000000000002</v>
      </c>
      <c r="J3345" s="6">
        <f>ecommerce_dataset_updated[[#This Row],[Final_Price(Rs.)]]+0</f>
        <v>87.81</v>
      </c>
      <c r="K3345" s="6">
        <f xml:space="preserve"> ecommerce_dataset_updated[[#This Row],['[Price (Rs.)']]]-ecommerce_dataset_updated[[#This Row],[Discount Amount _]]</f>
        <v>87.808000000000007</v>
      </c>
      <c r="L3345" t="s">
        <v>120</v>
      </c>
      <c r="M3345" t="s">
        <v>186</v>
      </c>
      <c r="N3345" s="4" t="s">
        <v>20</v>
      </c>
      <c r="O3345" s="4" t="s">
        <v>14057</v>
      </c>
      <c r="P3345" s="4" t="s">
        <v>14079</v>
      </c>
      <c r="Q3345" s="5">
        <f>DATE(ecommerce_dataset_updated[[#This Row],[YYYY]],ecommerce_dataset_updated[[#This Row],[MM]],ecommerce_dataset_updated[[#This Row],[DD]])</f>
        <v>45371</v>
      </c>
      <c r="R3345" s="6" t="str">
        <f>TEXT(ecommerce_dataset_updated[[#This Row],['[Purchase_Date']]], "mmm")</f>
        <v>Mar</v>
      </c>
      <c r="S3345" s="6" t="str">
        <f>TEXT(ecommerce_dataset_updated[[#This Row],['[Purchase_Date']]], "ddd")</f>
        <v>Wed</v>
      </c>
      <c r="T3345" s="6">
        <f>ecommerce_dataset_updated[[#This Row],[Final_Price(Rs.) _]]-ecommerce_dataset_updated[[#This Row],['[Final_Price(Rs.)']]]</f>
        <v>-1.9999999999953388E-3</v>
      </c>
      <c r="U3345" s="6" t="b">
        <f xml:space="preserve"> AND(ecommerce_dataset_updated[[#This Row],[Final_Price(Rs.) _]]=ecommerce_dataset_updated[[#This Row],['[Final_Price(Rs.)']]])</f>
        <v>0</v>
      </c>
      <c r="V3345" s="5"/>
    </row>
    <row r="3346" spans="1:22">
      <c r="A3346" t="s">
        <v>12889</v>
      </c>
      <c r="B3346" t="s">
        <v>12890</v>
      </c>
      <c r="C3346" t="s">
        <v>114</v>
      </c>
      <c r="D3346" s="9" t="s">
        <v>12891</v>
      </c>
      <c r="E3346" s="8">
        <f>ecommerce_dataset_updated[[#This Row],[Price (Rs.)]]+0</f>
        <v>32.18</v>
      </c>
      <c r="F3346" s="6" t="s">
        <v>47</v>
      </c>
      <c r="G3346" s="7">
        <f>ecommerce_dataset_updated[[#This Row],[Discount (%)]]+0</f>
        <v>50</v>
      </c>
      <c r="H3346" s="6" t="s">
        <v>12892</v>
      </c>
      <c r="I3346" s="6">
        <f>ecommerce_dataset_updated[[#This Row],['[Price (Rs.)']]]*ecommerce_dataset_updated[[#This Row],['[Discount (%)']]]/100</f>
        <v>16.09</v>
      </c>
      <c r="J3346" s="6">
        <f>ecommerce_dataset_updated[[#This Row],[Final_Price(Rs.)]]+0</f>
        <v>16.09</v>
      </c>
      <c r="K3346" s="6">
        <f xml:space="preserve"> ecommerce_dataset_updated[[#This Row],['[Price (Rs.)']]]-ecommerce_dataset_updated[[#This Row],[Discount Amount _]]</f>
        <v>16.09</v>
      </c>
      <c r="L3346" t="s">
        <v>77</v>
      </c>
      <c r="M3346" t="s">
        <v>55</v>
      </c>
      <c r="N3346" s="4" t="s">
        <v>14056</v>
      </c>
      <c r="O3346" s="4" t="s">
        <v>14057</v>
      </c>
      <c r="P3346" s="4" t="s">
        <v>14079</v>
      </c>
      <c r="Q3346" s="5">
        <f>DATE(ecommerce_dataset_updated[[#This Row],[YYYY]],ecommerce_dataset_updated[[#This Row],[MM]],ecommerce_dataset_updated[[#This Row],[DD]])</f>
        <v>45379</v>
      </c>
      <c r="R3346" s="6" t="str">
        <f>TEXT(ecommerce_dataset_updated[[#This Row],['[Purchase_Date']]], "mmm")</f>
        <v>Mar</v>
      </c>
      <c r="S3346" s="6" t="str">
        <f>TEXT(ecommerce_dataset_updated[[#This Row],['[Purchase_Date']]], "ddd")</f>
        <v>Thu</v>
      </c>
      <c r="T3346" s="6">
        <f>ecommerce_dataset_updated[[#This Row],[Final_Price(Rs.) _]]-ecommerce_dataset_updated[[#This Row],['[Final_Price(Rs.)']]]</f>
        <v>0</v>
      </c>
      <c r="U3346" s="6" t="b">
        <f xml:space="preserve"> AND(ecommerce_dataset_updated[[#This Row],[Final_Price(Rs.) _]]=ecommerce_dataset_updated[[#This Row],['[Final_Price(Rs.)']]])</f>
        <v>1</v>
      </c>
      <c r="V3346" s="5"/>
    </row>
    <row r="3347" spans="1:22">
      <c r="A3347" t="s">
        <v>12893</v>
      </c>
      <c r="B3347" t="s">
        <v>12894</v>
      </c>
      <c r="C3347" t="s">
        <v>39</v>
      </c>
      <c r="D3347" s="9" t="s">
        <v>2555</v>
      </c>
      <c r="E3347" s="8">
        <f>ecommerce_dataset_updated[[#This Row],[Price (Rs.)]]+0</f>
        <v>106.65</v>
      </c>
      <c r="F3347" s="6" t="s">
        <v>154</v>
      </c>
      <c r="G3347" s="7">
        <f>ecommerce_dataset_updated[[#This Row],[Discount (%)]]+0</f>
        <v>30</v>
      </c>
      <c r="H3347" s="6" t="s">
        <v>1937</v>
      </c>
      <c r="I3347" s="6">
        <f>ecommerce_dataset_updated[[#This Row],['[Price (Rs.)']]]*ecommerce_dataset_updated[[#This Row],['[Discount (%)']]]/100</f>
        <v>31.995000000000001</v>
      </c>
      <c r="J3347" s="6">
        <f>ecommerce_dataset_updated[[#This Row],[Final_Price(Rs.)]]+0</f>
        <v>74.66</v>
      </c>
      <c r="K3347" s="6">
        <f xml:space="preserve"> ecommerce_dataset_updated[[#This Row],['[Price (Rs.)']]]-ecommerce_dataset_updated[[#This Row],[Discount Amount _]]</f>
        <v>74.655000000000001</v>
      </c>
      <c r="L3347" t="s">
        <v>35</v>
      </c>
      <c r="M3347" t="s">
        <v>83</v>
      </c>
      <c r="N3347" s="4" t="s">
        <v>75</v>
      </c>
      <c r="O3347" s="4" t="s">
        <v>14050</v>
      </c>
      <c r="P3347" s="4" t="s">
        <v>14079</v>
      </c>
      <c r="Q3347" s="5">
        <f>DATE(ecommerce_dataset_updated[[#This Row],[YYYY]],ecommerce_dataset_updated[[#This Row],[MM]],ecommerce_dataset_updated[[#This Row],[DD]])</f>
        <v>45545</v>
      </c>
      <c r="R3347" s="6" t="str">
        <f>TEXT(ecommerce_dataset_updated[[#This Row],['[Purchase_Date']]], "mmm")</f>
        <v>Sep</v>
      </c>
      <c r="S3347" s="6" t="str">
        <f>TEXT(ecommerce_dataset_updated[[#This Row],['[Purchase_Date']]], "ddd")</f>
        <v>Tue</v>
      </c>
      <c r="T3347" s="6">
        <f>ecommerce_dataset_updated[[#This Row],[Final_Price(Rs.) _]]-ecommerce_dataset_updated[[#This Row],['[Final_Price(Rs.)']]]</f>
        <v>-4.9999999999954525E-3</v>
      </c>
      <c r="U3347" s="6" t="b">
        <f xml:space="preserve"> AND(ecommerce_dataset_updated[[#This Row],[Final_Price(Rs.) _]]=ecommerce_dataset_updated[[#This Row],['[Final_Price(Rs.)']]])</f>
        <v>0</v>
      </c>
      <c r="V3347" s="5"/>
    </row>
    <row r="3348" spans="1:22">
      <c r="A3348" t="s">
        <v>12895</v>
      </c>
      <c r="B3348" t="s">
        <v>12896</v>
      </c>
      <c r="C3348" t="s">
        <v>18</v>
      </c>
      <c r="D3348" s="9" t="s">
        <v>12897</v>
      </c>
      <c r="E3348" s="8">
        <f>ecommerce_dataset_updated[[#This Row],[Price (Rs.)]]+0</f>
        <v>201.72</v>
      </c>
      <c r="F3348" s="6" t="s">
        <v>75</v>
      </c>
      <c r="G3348" s="7">
        <f>ecommerce_dataset_updated[[#This Row],[Discount (%)]]+0</f>
        <v>10</v>
      </c>
      <c r="H3348" s="6" t="s">
        <v>12898</v>
      </c>
      <c r="I3348" s="6">
        <f>ecommerce_dataset_updated[[#This Row],['[Price (Rs.)']]]*ecommerce_dataset_updated[[#This Row],['[Discount (%)']]]/100</f>
        <v>20.172000000000001</v>
      </c>
      <c r="J3348" s="6">
        <f>ecommerce_dataset_updated[[#This Row],[Final_Price(Rs.)]]+0</f>
        <v>181.55</v>
      </c>
      <c r="K3348" s="6">
        <f xml:space="preserve"> ecommerce_dataset_updated[[#This Row],['[Price (Rs.)']]]-ecommerce_dataset_updated[[#This Row],[Discount Amount _]]</f>
        <v>181.548</v>
      </c>
      <c r="L3348" t="s">
        <v>120</v>
      </c>
      <c r="M3348" t="s">
        <v>1086</v>
      </c>
      <c r="N3348" s="4" t="s">
        <v>14063</v>
      </c>
      <c r="O3348" s="4" t="s">
        <v>14062</v>
      </c>
      <c r="P3348" s="4" t="s">
        <v>14079</v>
      </c>
      <c r="Q3348" s="5">
        <f>DATE(ecommerce_dataset_updated[[#This Row],[YYYY]],ecommerce_dataset_updated[[#This Row],[MM]],ecommerce_dataset_updated[[#This Row],[DD]])</f>
        <v>45460</v>
      </c>
      <c r="R3348" s="6" t="str">
        <f>TEXT(ecommerce_dataset_updated[[#This Row],['[Purchase_Date']]], "mmm")</f>
        <v>Jun</v>
      </c>
      <c r="S3348" s="6" t="str">
        <f>TEXT(ecommerce_dataset_updated[[#This Row],['[Purchase_Date']]], "ddd")</f>
        <v>Mon</v>
      </c>
      <c r="T3348" s="6">
        <f>ecommerce_dataset_updated[[#This Row],[Final_Price(Rs.) _]]-ecommerce_dataset_updated[[#This Row],['[Final_Price(Rs.)']]]</f>
        <v>-2.0000000000095497E-3</v>
      </c>
      <c r="U3348" s="6" t="b">
        <f xml:space="preserve"> AND(ecommerce_dataset_updated[[#This Row],[Final_Price(Rs.) _]]=ecommerce_dataset_updated[[#This Row],['[Final_Price(Rs.)']]])</f>
        <v>0</v>
      </c>
      <c r="V3348" s="5"/>
    </row>
    <row r="3349" spans="1:22">
      <c r="A3349" t="s">
        <v>12899</v>
      </c>
      <c r="B3349" t="s">
        <v>12900</v>
      </c>
      <c r="C3349" t="s">
        <v>10</v>
      </c>
      <c r="D3349" s="9" t="s">
        <v>12901</v>
      </c>
      <c r="E3349" s="8">
        <f>ecommerce_dataset_updated[[#This Row],[Price (Rs.)]]+0</f>
        <v>45.3</v>
      </c>
      <c r="F3349" s="6" t="s">
        <v>53</v>
      </c>
      <c r="G3349" s="7">
        <f>ecommerce_dataset_updated[[#This Row],[Discount (%)]]+0</f>
        <v>5</v>
      </c>
      <c r="H3349" s="6" t="s">
        <v>12902</v>
      </c>
      <c r="I3349" s="6">
        <f>ecommerce_dataset_updated[[#This Row],['[Price (Rs.)']]]*ecommerce_dataset_updated[[#This Row],['[Discount (%)']]]/100</f>
        <v>2.2650000000000001</v>
      </c>
      <c r="J3349" s="6">
        <f>ecommerce_dataset_updated[[#This Row],[Final_Price(Rs.)]]+0</f>
        <v>43.03</v>
      </c>
      <c r="K3349" s="6">
        <f xml:space="preserve"> ecommerce_dataset_updated[[#This Row],['[Price (Rs.)']]]-ecommerce_dataset_updated[[#This Row],[Discount Amount _]]</f>
        <v>43.034999999999997</v>
      </c>
      <c r="L3349" t="s">
        <v>28</v>
      </c>
      <c r="M3349" t="s">
        <v>2907</v>
      </c>
      <c r="N3349" s="4" t="s">
        <v>14052</v>
      </c>
      <c r="O3349" s="4" t="s">
        <v>75</v>
      </c>
      <c r="P3349" s="4" t="s">
        <v>14079</v>
      </c>
      <c r="Q3349" s="5">
        <f>DATE(ecommerce_dataset_updated[[#This Row],[YYYY]],ecommerce_dataset_updated[[#This Row],[MM]],ecommerce_dataset_updated[[#This Row],[DD]])</f>
        <v>45566</v>
      </c>
      <c r="R3349" s="6" t="str">
        <f>TEXT(ecommerce_dataset_updated[[#This Row],['[Purchase_Date']]], "mmm")</f>
        <v>Oct</v>
      </c>
      <c r="S3349" s="6" t="str">
        <f>TEXT(ecommerce_dataset_updated[[#This Row],['[Purchase_Date']]], "ddd")</f>
        <v>Tue</v>
      </c>
      <c r="T3349" s="6">
        <f>ecommerce_dataset_updated[[#This Row],[Final_Price(Rs.) _]]-ecommerce_dataset_updated[[#This Row],['[Final_Price(Rs.)']]]</f>
        <v>4.9999999999954525E-3</v>
      </c>
      <c r="U3349" s="6" t="b">
        <f xml:space="preserve"> AND(ecommerce_dataset_updated[[#This Row],[Final_Price(Rs.) _]]=ecommerce_dataset_updated[[#This Row],['[Final_Price(Rs.)']]])</f>
        <v>0</v>
      </c>
      <c r="V3349" s="5"/>
    </row>
    <row r="3350" spans="1:22">
      <c r="A3350" t="s">
        <v>12903</v>
      </c>
      <c r="B3350" t="s">
        <v>12904</v>
      </c>
      <c r="C3350" t="s">
        <v>39</v>
      </c>
      <c r="D3350" s="9" t="s">
        <v>12905</v>
      </c>
      <c r="E3350" s="8">
        <f>ecommerce_dataset_updated[[#This Row],[Price (Rs.)]]+0</f>
        <v>350.77</v>
      </c>
      <c r="F3350" s="6" t="s">
        <v>53</v>
      </c>
      <c r="G3350" s="7">
        <f>ecommerce_dataset_updated[[#This Row],[Discount (%)]]+0</f>
        <v>5</v>
      </c>
      <c r="H3350" s="6" t="s">
        <v>12906</v>
      </c>
      <c r="I3350" s="6">
        <f>ecommerce_dataset_updated[[#This Row],['[Price (Rs.)']]]*ecommerce_dataset_updated[[#This Row],['[Discount (%)']]]/100</f>
        <v>17.538499999999999</v>
      </c>
      <c r="J3350" s="6">
        <f>ecommerce_dataset_updated[[#This Row],[Final_Price(Rs.)]]+0</f>
        <v>333.23</v>
      </c>
      <c r="K3350" s="6">
        <f xml:space="preserve"> ecommerce_dataset_updated[[#This Row],['[Price (Rs.)']]]-ecommerce_dataset_updated[[#This Row],[Discount Amount _]]</f>
        <v>333.23149999999998</v>
      </c>
      <c r="L3350" t="s">
        <v>35</v>
      </c>
      <c r="M3350" t="s">
        <v>825</v>
      </c>
      <c r="N3350" s="4" t="s">
        <v>14064</v>
      </c>
      <c r="O3350" s="4" t="s">
        <v>75</v>
      </c>
      <c r="P3350" s="4" t="s">
        <v>14079</v>
      </c>
      <c r="Q3350" s="5">
        <f>DATE(ecommerce_dataset_updated[[#This Row],[YYYY]],ecommerce_dataset_updated[[#This Row],[MM]],ecommerce_dataset_updated[[#This Row],[DD]])</f>
        <v>45578</v>
      </c>
      <c r="R3350" s="6" t="str">
        <f>TEXT(ecommerce_dataset_updated[[#This Row],['[Purchase_Date']]], "mmm")</f>
        <v>Oct</v>
      </c>
      <c r="S3350" s="6" t="str">
        <f>TEXT(ecommerce_dataset_updated[[#This Row],['[Purchase_Date']]], "ddd")</f>
        <v>Sun</v>
      </c>
      <c r="T3350" s="6">
        <f>ecommerce_dataset_updated[[#This Row],[Final_Price(Rs.) _]]-ecommerce_dataset_updated[[#This Row],['[Final_Price(Rs.)']]]</f>
        <v>1.4999999999645297E-3</v>
      </c>
      <c r="U3350" s="6" t="b">
        <f xml:space="preserve"> AND(ecommerce_dataset_updated[[#This Row],[Final_Price(Rs.) _]]=ecommerce_dataset_updated[[#This Row],['[Final_Price(Rs.)']]])</f>
        <v>0</v>
      </c>
      <c r="V3350" s="5"/>
    </row>
    <row r="3351" spans="1:22">
      <c r="A3351" t="s">
        <v>12907</v>
      </c>
      <c r="B3351" t="s">
        <v>12908</v>
      </c>
      <c r="C3351" t="s">
        <v>32</v>
      </c>
      <c r="D3351" s="9" t="s">
        <v>46</v>
      </c>
      <c r="E3351" s="8">
        <f>ecommerce_dataset_updated[[#This Row],[Price (Rs.)]]+0</f>
        <v>241.86</v>
      </c>
      <c r="F3351" s="6" t="s">
        <v>53</v>
      </c>
      <c r="G3351" s="7">
        <f>ecommerce_dataset_updated[[#This Row],[Discount (%)]]+0</f>
        <v>5</v>
      </c>
      <c r="H3351" s="6" t="s">
        <v>12909</v>
      </c>
      <c r="I3351" s="6">
        <f>ecommerce_dataset_updated[[#This Row],['[Price (Rs.)']]]*ecommerce_dataset_updated[[#This Row],['[Discount (%)']]]/100</f>
        <v>12.093000000000002</v>
      </c>
      <c r="J3351" s="6">
        <f>ecommerce_dataset_updated[[#This Row],[Final_Price(Rs.)]]+0</f>
        <v>229.77</v>
      </c>
      <c r="K3351" s="6">
        <f xml:space="preserve"> ecommerce_dataset_updated[[#This Row],['[Price (Rs.)']]]-ecommerce_dataset_updated[[#This Row],[Discount Amount _]]</f>
        <v>229.76700000000002</v>
      </c>
      <c r="L3351" t="s">
        <v>28</v>
      </c>
      <c r="M3351" t="s">
        <v>403</v>
      </c>
      <c r="N3351" s="4" t="s">
        <v>14061</v>
      </c>
      <c r="O3351" s="4" t="s">
        <v>14049</v>
      </c>
      <c r="P3351" s="4" t="s">
        <v>14079</v>
      </c>
      <c r="Q3351" s="5">
        <f>DATE(ecommerce_dataset_updated[[#This Row],[YYYY]],ecommerce_dataset_updated[[#This Row],[MM]],ecommerce_dataset_updated[[#This Row],[DD]])</f>
        <v>45617</v>
      </c>
      <c r="R3351" s="6" t="str">
        <f>TEXT(ecommerce_dataset_updated[[#This Row],['[Purchase_Date']]], "mmm")</f>
        <v>Nov</v>
      </c>
      <c r="S3351" s="6" t="str">
        <f>TEXT(ecommerce_dataset_updated[[#This Row],['[Purchase_Date']]], "ddd")</f>
        <v>Thu</v>
      </c>
      <c r="T3351" s="6">
        <f>ecommerce_dataset_updated[[#This Row],[Final_Price(Rs.) _]]-ecommerce_dataset_updated[[#This Row],['[Final_Price(Rs.)']]]</f>
        <v>-2.9999999999859028E-3</v>
      </c>
      <c r="U3351" s="6" t="b">
        <f xml:space="preserve"> AND(ecommerce_dataset_updated[[#This Row],[Final_Price(Rs.) _]]=ecommerce_dataset_updated[[#This Row],['[Final_Price(Rs.)']]])</f>
        <v>0</v>
      </c>
      <c r="V3351" s="5"/>
    </row>
    <row r="3352" spans="1:22">
      <c r="A3352" t="s">
        <v>12910</v>
      </c>
      <c r="B3352" t="s">
        <v>12911</v>
      </c>
      <c r="C3352" t="s">
        <v>114</v>
      </c>
      <c r="D3352" s="9" t="s">
        <v>12912</v>
      </c>
      <c r="E3352" s="8">
        <f>ecommerce_dataset_updated[[#This Row],[Price (Rs.)]]+0</f>
        <v>187.93</v>
      </c>
      <c r="F3352" s="6" t="s">
        <v>20</v>
      </c>
      <c r="G3352" s="7">
        <f>ecommerce_dataset_updated[[#This Row],[Discount (%)]]+0</f>
        <v>20</v>
      </c>
      <c r="H3352" s="6" t="s">
        <v>12913</v>
      </c>
      <c r="I3352" s="6">
        <f>ecommerce_dataset_updated[[#This Row],['[Price (Rs.)']]]*ecommerce_dataset_updated[[#This Row],['[Discount (%)']]]/100</f>
        <v>37.586000000000006</v>
      </c>
      <c r="J3352" s="6">
        <f>ecommerce_dataset_updated[[#This Row],[Final_Price(Rs.)]]+0</f>
        <v>150.34</v>
      </c>
      <c r="K3352" s="6">
        <f xml:space="preserve"> ecommerce_dataset_updated[[#This Row],['[Price (Rs.)']]]-ecommerce_dataset_updated[[#This Row],[Discount Amount _]]</f>
        <v>150.34399999999999</v>
      </c>
      <c r="L3352" t="s">
        <v>28</v>
      </c>
      <c r="M3352" t="s">
        <v>278</v>
      </c>
      <c r="N3352" s="4" t="s">
        <v>14053</v>
      </c>
      <c r="O3352" s="4" t="s">
        <v>14053</v>
      </c>
      <c r="P3352" s="4" t="s">
        <v>14079</v>
      </c>
      <c r="Q3352" s="5">
        <f>DATE(ecommerce_dataset_updated[[#This Row],[YYYY]],ecommerce_dataset_updated[[#This Row],[MM]],ecommerce_dataset_updated[[#This Row],[DD]])</f>
        <v>45386</v>
      </c>
      <c r="R3352" s="6" t="str">
        <f>TEXT(ecommerce_dataset_updated[[#This Row],['[Purchase_Date']]], "mmm")</f>
        <v>Apr</v>
      </c>
      <c r="S3352" s="6" t="str">
        <f>TEXT(ecommerce_dataset_updated[[#This Row],['[Purchase_Date']]], "ddd")</f>
        <v>Thu</v>
      </c>
      <c r="T3352" s="6">
        <f>ecommerce_dataset_updated[[#This Row],[Final_Price(Rs.) _]]-ecommerce_dataset_updated[[#This Row],['[Final_Price(Rs.)']]]</f>
        <v>3.9999999999906777E-3</v>
      </c>
      <c r="U3352" s="6" t="b">
        <f xml:space="preserve"> AND(ecommerce_dataset_updated[[#This Row],[Final_Price(Rs.) _]]=ecommerce_dataset_updated[[#This Row],['[Final_Price(Rs.)']]])</f>
        <v>0</v>
      </c>
      <c r="V3352" s="5"/>
    </row>
    <row r="3353" spans="1:22">
      <c r="A3353" t="s">
        <v>12914</v>
      </c>
      <c r="B3353" t="s">
        <v>12915</v>
      </c>
      <c r="C3353" t="s">
        <v>39</v>
      </c>
      <c r="D3353" s="9" t="s">
        <v>12916</v>
      </c>
      <c r="E3353" s="8">
        <f>ecommerce_dataset_updated[[#This Row],[Price (Rs.)]]+0</f>
        <v>193.42</v>
      </c>
      <c r="F3353" s="6" t="s">
        <v>75</v>
      </c>
      <c r="G3353" s="7">
        <f>ecommerce_dataset_updated[[#This Row],[Discount (%)]]+0</f>
        <v>10</v>
      </c>
      <c r="H3353" s="6" t="s">
        <v>12917</v>
      </c>
      <c r="I3353" s="6">
        <f>ecommerce_dataset_updated[[#This Row],['[Price (Rs.)']]]*ecommerce_dataset_updated[[#This Row],['[Discount (%)']]]/100</f>
        <v>19.341999999999999</v>
      </c>
      <c r="J3353" s="6">
        <f>ecommerce_dataset_updated[[#This Row],[Final_Price(Rs.)]]+0</f>
        <v>174.08</v>
      </c>
      <c r="K3353" s="6">
        <f xml:space="preserve"> ecommerce_dataset_updated[[#This Row],['[Price (Rs.)']]]-ecommerce_dataset_updated[[#This Row],[Discount Amount _]]</f>
        <v>174.07799999999997</v>
      </c>
      <c r="L3353" t="s">
        <v>14</v>
      </c>
      <c r="M3353" t="s">
        <v>343</v>
      </c>
      <c r="N3353" s="4" t="s">
        <v>14067</v>
      </c>
      <c r="O3353" s="4" t="s">
        <v>14067</v>
      </c>
      <c r="P3353" s="4" t="s">
        <v>14079</v>
      </c>
      <c r="Q3353" s="5">
        <f>DATE(ecommerce_dataset_updated[[#This Row],[YYYY]],ecommerce_dataset_updated[[#This Row],[MM]],ecommerce_dataset_updated[[#This Row],[DD]])</f>
        <v>45480</v>
      </c>
      <c r="R3353" s="6" t="str">
        <f>TEXT(ecommerce_dataset_updated[[#This Row],['[Purchase_Date']]], "mmm")</f>
        <v>Jul</v>
      </c>
      <c r="S3353" s="6" t="str">
        <f>TEXT(ecommerce_dataset_updated[[#This Row],['[Purchase_Date']]], "ddd")</f>
        <v>Sun</v>
      </c>
      <c r="T3353" s="6">
        <f>ecommerce_dataset_updated[[#This Row],[Final_Price(Rs.) _]]-ecommerce_dataset_updated[[#This Row],['[Final_Price(Rs.)']]]</f>
        <v>-2.0000000000379714E-3</v>
      </c>
      <c r="U3353" s="6" t="b">
        <f xml:space="preserve"> AND(ecommerce_dataset_updated[[#This Row],[Final_Price(Rs.) _]]=ecommerce_dataset_updated[[#This Row],['[Final_Price(Rs.)']]])</f>
        <v>0</v>
      </c>
      <c r="V3353" s="5"/>
    </row>
    <row r="3354" spans="1:22">
      <c r="A3354" t="s">
        <v>12918</v>
      </c>
      <c r="B3354" t="s">
        <v>12919</v>
      </c>
      <c r="C3354" t="s">
        <v>68</v>
      </c>
      <c r="D3354" s="9" t="s">
        <v>12920</v>
      </c>
      <c r="E3354" s="8">
        <f>ecommerce_dataset_updated[[#This Row],[Price (Rs.)]]+0</f>
        <v>440.43</v>
      </c>
      <c r="F3354" s="6" t="s">
        <v>53</v>
      </c>
      <c r="G3354" s="7">
        <f>ecommerce_dataset_updated[[#This Row],[Discount (%)]]+0</f>
        <v>5</v>
      </c>
      <c r="H3354" s="6" t="s">
        <v>12921</v>
      </c>
      <c r="I3354" s="6">
        <f>ecommerce_dataset_updated[[#This Row],['[Price (Rs.)']]]*ecommerce_dataset_updated[[#This Row],['[Discount (%)']]]/100</f>
        <v>22.0215</v>
      </c>
      <c r="J3354" s="6">
        <f>ecommerce_dataset_updated[[#This Row],[Final_Price(Rs.)]]+0</f>
        <v>418.41</v>
      </c>
      <c r="K3354" s="6">
        <f xml:space="preserve"> ecommerce_dataset_updated[[#This Row],['[Price (Rs.)']]]-ecommerce_dataset_updated[[#This Row],[Discount Amount _]]</f>
        <v>418.4085</v>
      </c>
      <c r="L3354" t="s">
        <v>35</v>
      </c>
      <c r="M3354" t="s">
        <v>3057</v>
      </c>
      <c r="N3354" s="4" t="s">
        <v>75</v>
      </c>
      <c r="O3354" s="4" t="s">
        <v>14067</v>
      </c>
      <c r="P3354" s="4" t="s">
        <v>14079</v>
      </c>
      <c r="Q3354" s="5">
        <f>DATE(ecommerce_dataset_updated[[#This Row],[YYYY]],ecommerce_dataset_updated[[#This Row],[MM]],ecommerce_dataset_updated[[#This Row],[DD]])</f>
        <v>45483</v>
      </c>
      <c r="R3354" s="6" t="str">
        <f>TEXT(ecommerce_dataset_updated[[#This Row],['[Purchase_Date']]], "mmm")</f>
        <v>Jul</v>
      </c>
      <c r="S3354" s="6" t="str">
        <f>TEXT(ecommerce_dataset_updated[[#This Row],['[Purchase_Date']]], "ddd")</f>
        <v>Wed</v>
      </c>
      <c r="T3354" s="6">
        <f>ecommerce_dataset_updated[[#This Row],[Final_Price(Rs.) _]]-ecommerce_dataset_updated[[#This Row],['[Final_Price(Rs.)']]]</f>
        <v>-1.5000000000213731E-3</v>
      </c>
      <c r="U3354" s="6" t="b">
        <f xml:space="preserve"> AND(ecommerce_dataset_updated[[#This Row],[Final_Price(Rs.) _]]=ecommerce_dataset_updated[[#This Row],['[Final_Price(Rs.)']]])</f>
        <v>0</v>
      </c>
      <c r="V3354" s="5"/>
    </row>
    <row r="3355" spans="1:22">
      <c r="A3355" t="s">
        <v>12922</v>
      </c>
      <c r="B3355" t="s">
        <v>12923</v>
      </c>
      <c r="C3355" t="s">
        <v>10</v>
      </c>
      <c r="D3355" s="9" t="s">
        <v>12924</v>
      </c>
      <c r="E3355" s="8">
        <f>ecommerce_dataset_updated[[#This Row],[Price (Rs.)]]+0</f>
        <v>411.73</v>
      </c>
      <c r="F3355" s="6" t="s">
        <v>53</v>
      </c>
      <c r="G3355" s="7">
        <f>ecommerce_dataset_updated[[#This Row],[Discount (%)]]+0</f>
        <v>5</v>
      </c>
      <c r="H3355" s="6" t="s">
        <v>4106</v>
      </c>
      <c r="I3355" s="6">
        <f>ecommerce_dataset_updated[[#This Row],['[Price (Rs.)']]]*ecommerce_dataset_updated[[#This Row],['[Discount (%)']]]/100</f>
        <v>20.586500000000001</v>
      </c>
      <c r="J3355" s="6">
        <f>ecommerce_dataset_updated[[#This Row],[Final_Price(Rs.)]]+0</f>
        <v>391.14</v>
      </c>
      <c r="K3355" s="6">
        <f xml:space="preserve"> ecommerce_dataset_updated[[#This Row],['[Price (Rs.)']]]-ecommerce_dataset_updated[[#This Row],[Discount Amount _]]</f>
        <v>391.14350000000002</v>
      </c>
      <c r="L3355" t="s">
        <v>28</v>
      </c>
      <c r="M3355" t="s">
        <v>2495</v>
      </c>
      <c r="N3355" s="4" t="s">
        <v>14060</v>
      </c>
      <c r="O3355" s="4" t="s">
        <v>14050</v>
      </c>
      <c r="P3355" s="4" t="s">
        <v>14079</v>
      </c>
      <c r="Q3355" s="5">
        <f>DATE(ecommerce_dataset_updated[[#This Row],[YYYY]],ecommerce_dataset_updated[[#This Row],[MM]],ecommerce_dataset_updated[[#This Row],[DD]])</f>
        <v>45561</v>
      </c>
      <c r="R3355" s="6" t="str">
        <f>TEXT(ecommerce_dataset_updated[[#This Row],['[Purchase_Date']]], "mmm")</f>
        <v>Sep</v>
      </c>
      <c r="S3355" s="6" t="str">
        <f>TEXT(ecommerce_dataset_updated[[#This Row],['[Purchase_Date']]], "ddd")</f>
        <v>Thu</v>
      </c>
      <c r="T3355" s="6">
        <f>ecommerce_dataset_updated[[#This Row],[Final_Price(Rs.) _]]-ecommerce_dataset_updated[[#This Row],['[Final_Price(Rs.)']]]</f>
        <v>3.5000000000309228E-3</v>
      </c>
      <c r="U3355" s="6" t="b">
        <f xml:space="preserve"> AND(ecommerce_dataset_updated[[#This Row],[Final_Price(Rs.) _]]=ecommerce_dataset_updated[[#This Row],['[Final_Price(Rs.)']]])</f>
        <v>0</v>
      </c>
      <c r="V3355" s="5"/>
    </row>
    <row r="3356" spans="1:22">
      <c r="A3356" t="s">
        <v>12925</v>
      </c>
      <c r="B3356" t="s">
        <v>12926</v>
      </c>
      <c r="C3356" t="s">
        <v>39</v>
      </c>
      <c r="D3356" s="9" t="s">
        <v>12927</v>
      </c>
      <c r="E3356" s="8">
        <f>ecommerce_dataset_updated[[#This Row],[Price (Rs.)]]+0</f>
        <v>369.78</v>
      </c>
      <c r="F3356" s="6" t="s">
        <v>75</v>
      </c>
      <c r="G3356" s="7">
        <f>ecommerce_dataset_updated[[#This Row],[Discount (%)]]+0</f>
        <v>10</v>
      </c>
      <c r="H3356" s="6" t="s">
        <v>12928</v>
      </c>
      <c r="I3356" s="6">
        <f>ecommerce_dataset_updated[[#This Row],['[Price (Rs.)']]]*ecommerce_dataset_updated[[#This Row],['[Discount (%)']]]/100</f>
        <v>36.977999999999994</v>
      </c>
      <c r="J3356" s="6">
        <f>ecommerce_dataset_updated[[#This Row],[Final_Price(Rs.)]]+0</f>
        <v>332.8</v>
      </c>
      <c r="K3356" s="6">
        <f xml:space="preserve"> ecommerce_dataset_updated[[#This Row],['[Price (Rs.)']]]-ecommerce_dataset_updated[[#This Row],[Discount Amount _]]</f>
        <v>332.80199999999996</v>
      </c>
      <c r="L3356" t="s">
        <v>35</v>
      </c>
      <c r="M3356" t="s">
        <v>2500</v>
      </c>
      <c r="N3356" s="4" t="s">
        <v>12</v>
      </c>
      <c r="O3356" s="4" t="s">
        <v>14055</v>
      </c>
      <c r="P3356" s="4" t="s">
        <v>14079</v>
      </c>
      <c r="Q3356" s="5">
        <f>DATE(ecommerce_dataset_updated[[#This Row],[YYYY]],ecommerce_dataset_updated[[#This Row],[MM]],ecommerce_dataset_updated[[#This Row],[DD]])</f>
        <v>45519</v>
      </c>
      <c r="R3356" s="6" t="str">
        <f>TEXT(ecommerce_dataset_updated[[#This Row],['[Purchase_Date']]], "mmm")</f>
        <v>Aug</v>
      </c>
      <c r="S3356" s="6" t="str">
        <f>TEXT(ecommerce_dataset_updated[[#This Row],['[Purchase_Date']]], "ddd")</f>
        <v>Thu</v>
      </c>
      <c r="T3356" s="6">
        <f>ecommerce_dataset_updated[[#This Row],[Final_Price(Rs.) _]]-ecommerce_dataset_updated[[#This Row],['[Final_Price(Rs.)']]]</f>
        <v>1.9999999999527063E-3</v>
      </c>
      <c r="U3356" s="6" t="b">
        <f xml:space="preserve"> AND(ecommerce_dataset_updated[[#This Row],[Final_Price(Rs.) _]]=ecommerce_dataset_updated[[#This Row],['[Final_Price(Rs.)']]])</f>
        <v>0</v>
      </c>
      <c r="V3356" s="5"/>
    </row>
    <row r="3357" spans="1:22">
      <c r="A3357" t="s">
        <v>12929</v>
      </c>
      <c r="B3357" t="s">
        <v>12930</v>
      </c>
      <c r="C3357" t="s">
        <v>114</v>
      </c>
      <c r="D3357" s="9" t="s">
        <v>12931</v>
      </c>
      <c r="E3357" s="8">
        <f>ecommerce_dataset_updated[[#This Row],[Price (Rs.)]]+0</f>
        <v>168.76</v>
      </c>
      <c r="F3357" s="6" t="s">
        <v>20</v>
      </c>
      <c r="G3357" s="7">
        <f>ecommerce_dataset_updated[[#This Row],[Discount (%)]]+0</f>
        <v>20</v>
      </c>
      <c r="H3357" s="6" t="s">
        <v>12932</v>
      </c>
      <c r="I3357" s="6">
        <f>ecommerce_dataset_updated[[#This Row],['[Price (Rs.)']]]*ecommerce_dataset_updated[[#This Row],['[Discount (%)']]]/100</f>
        <v>33.751999999999995</v>
      </c>
      <c r="J3357" s="6">
        <f>ecommerce_dataset_updated[[#This Row],[Final_Price(Rs.)]]+0</f>
        <v>135.01</v>
      </c>
      <c r="K3357" s="6">
        <f xml:space="preserve"> ecommerce_dataset_updated[[#This Row],['[Price (Rs.)']]]-ecommerce_dataset_updated[[#This Row],[Discount Amount _]]</f>
        <v>135.00799999999998</v>
      </c>
      <c r="L3357" t="s">
        <v>35</v>
      </c>
      <c r="M3357" t="s">
        <v>596</v>
      </c>
      <c r="N3357" s="4" t="s">
        <v>14071</v>
      </c>
      <c r="O3357" s="4" t="s">
        <v>14050</v>
      </c>
      <c r="P3357" s="4" t="s">
        <v>14079</v>
      </c>
      <c r="Q3357" s="5">
        <f>DATE(ecommerce_dataset_updated[[#This Row],[YYYY]],ecommerce_dataset_updated[[#This Row],[MM]],ecommerce_dataset_updated[[#This Row],[DD]])</f>
        <v>45559</v>
      </c>
      <c r="R3357" s="6" t="str">
        <f>TEXT(ecommerce_dataset_updated[[#This Row],['[Purchase_Date']]], "mmm")</f>
        <v>Sep</v>
      </c>
      <c r="S3357" s="6" t="str">
        <f>TEXT(ecommerce_dataset_updated[[#This Row],['[Purchase_Date']]], "ddd")</f>
        <v>Tue</v>
      </c>
      <c r="T3357" s="6">
        <f>ecommerce_dataset_updated[[#This Row],[Final_Price(Rs.) _]]-ecommerce_dataset_updated[[#This Row],['[Final_Price(Rs.)']]]</f>
        <v>-2.0000000000095497E-3</v>
      </c>
      <c r="U3357" s="6" t="b">
        <f xml:space="preserve"> AND(ecommerce_dataset_updated[[#This Row],[Final_Price(Rs.) _]]=ecommerce_dataset_updated[[#This Row],['[Final_Price(Rs.)']]])</f>
        <v>0</v>
      </c>
      <c r="V3357" s="5"/>
    </row>
    <row r="3358" spans="1:22">
      <c r="A3358" t="s">
        <v>12933</v>
      </c>
      <c r="B3358" t="s">
        <v>12934</v>
      </c>
      <c r="C3358" t="s">
        <v>68</v>
      </c>
      <c r="D3358" s="9" t="s">
        <v>12935</v>
      </c>
      <c r="E3358" s="8">
        <f>ecommerce_dataset_updated[[#This Row],[Price (Rs.)]]+0</f>
        <v>391.64</v>
      </c>
      <c r="F3358" s="6" t="s">
        <v>26</v>
      </c>
      <c r="G3358" s="7">
        <f>ecommerce_dataset_updated[[#This Row],[Discount (%)]]+0</f>
        <v>25</v>
      </c>
      <c r="H3358" s="6" t="s">
        <v>12936</v>
      </c>
      <c r="I3358" s="6">
        <f>ecommerce_dataset_updated[[#This Row],['[Price (Rs.)']]]*ecommerce_dataset_updated[[#This Row],['[Discount (%)']]]/100</f>
        <v>97.91</v>
      </c>
      <c r="J3358" s="6">
        <f>ecommerce_dataset_updated[[#This Row],[Final_Price(Rs.)]]+0</f>
        <v>293.73</v>
      </c>
      <c r="K3358" s="6">
        <f xml:space="preserve"> ecommerce_dataset_updated[[#This Row],['[Price (Rs.)']]]-ecommerce_dataset_updated[[#This Row],[Discount Amount _]]</f>
        <v>293.73</v>
      </c>
      <c r="L3358" t="s">
        <v>120</v>
      </c>
      <c r="M3358" t="s">
        <v>622</v>
      </c>
      <c r="N3358" s="4" t="s">
        <v>14070</v>
      </c>
      <c r="O3358" s="4" t="s">
        <v>14049</v>
      </c>
      <c r="P3358" s="4" t="s">
        <v>14079</v>
      </c>
      <c r="Q3358" s="5">
        <f>DATE(ecommerce_dataset_updated[[#This Row],[YYYY]],ecommerce_dataset_updated[[#This Row],[MM]],ecommerce_dataset_updated[[#This Row],[DD]])</f>
        <v>45614</v>
      </c>
      <c r="R3358" s="6" t="str">
        <f>TEXT(ecommerce_dataset_updated[[#This Row],['[Purchase_Date']]], "mmm")</f>
        <v>Nov</v>
      </c>
      <c r="S3358" s="6" t="str">
        <f>TEXT(ecommerce_dataset_updated[[#This Row],['[Purchase_Date']]], "ddd")</f>
        <v>Mon</v>
      </c>
      <c r="T3358" s="6">
        <f>ecommerce_dataset_updated[[#This Row],[Final_Price(Rs.) _]]-ecommerce_dataset_updated[[#This Row],['[Final_Price(Rs.)']]]</f>
        <v>0</v>
      </c>
      <c r="U3358" s="6" t="b">
        <f xml:space="preserve"> AND(ecommerce_dataset_updated[[#This Row],[Final_Price(Rs.) _]]=ecommerce_dataset_updated[[#This Row],['[Final_Price(Rs.)']]])</f>
        <v>1</v>
      </c>
      <c r="V3358" s="5"/>
    </row>
    <row r="3359" spans="1:22">
      <c r="A3359" t="s">
        <v>12937</v>
      </c>
      <c r="B3359" t="s">
        <v>12938</v>
      </c>
      <c r="C3359" t="s">
        <v>45</v>
      </c>
      <c r="D3359" s="9" t="s">
        <v>12109</v>
      </c>
      <c r="E3359" s="8">
        <f>ecommerce_dataset_updated[[#This Row],[Price (Rs.)]]+0</f>
        <v>59.97</v>
      </c>
      <c r="F3359" s="6" t="s">
        <v>107</v>
      </c>
      <c r="G3359" s="7">
        <f>ecommerce_dataset_updated[[#This Row],[Discount (%)]]+0</f>
        <v>0</v>
      </c>
      <c r="H3359" s="6" t="s">
        <v>12109</v>
      </c>
      <c r="I3359" s="6">
        <f>ecommerce_dataset_updated[[#This Row],['[Price (Rs.)']]]*ecommerce_dataset_updated[[#This Row],['[Discount (%)']]]/100</f>
        <v>0</v>
      </c>
      <c r="J3359" s="6">
        <f>ecommerce_dataset_updated[[#This Row],[Final_Price(Rs.)]]+0</f>
        <v>59.97</v>
      </c>
      <c r="K3359" s="6">
        <f xml:space="preserve"> ecommerce_dataset_updated[[#This Row],['[Price (Rs.)']]]-ecommerce_dataset_updated[[#This Row],[Discount Amount _]]</f>
        <v>59.97</v>
      </c>
      <c r="L3359" t="s">
        <v>28</v>
      </c>
      <c r="M3359" t="s">
        <v>783</v>
      </c>
      <c r="N3359" s="4" t="s">
        <v>14058</v>
      </c>
      <c r="O3359" s="4" t="s">
        <v>14057</v>
      </c>
      <c r="P3359" s="4" t="s">
        <v>14079</v>
      </c>
      <c r="Q3359" s="5">
        <f>DATE(ecommerce_dataset_updated[[#This Row],[YYYY]],ecommerce_dataset_updated[[#This Row],[MM]],ecommerce_dataset_updated[[#This Row],[DD]])</f>
        <v>45380</v>
      </c>
      <c r="R3359" s="6" t="str">
        <f>TEXT(ecommerce_dataset_updated[[#This Row],['[Purchase_Date']]], "mmm")</f>
        <v>Mar</v>
      </c>
      <c r="S3359" s="6" t="str">
        <f>TEXT(ecommerce_dataset_updated[[#This Row],['[Purchase_Date']]], "ddd")</f>
        <v>Fri</v>
      </c>
      <c r="T3359" s="6">
        <f>ecommerce_dataset_updated[[#This Row],[Final_Price(Rs.) _]]-ecommerce_dataset_updated[[#This Row],['[Final_Price(Rs.)']]]</f>
        <v>0</v>
      </c>
      <c r="U3359" s="6" t="b">
        <f xml:space="preserve"> AND(ecommerce_dataset_updated[[#This Row],[Final_Price(Rs.) _]]=ecommerce_dataset_updated[[#This Row],['[Final_Price(Rs.)']]])</f>
        <v>1</v>
      </c>
      <c r="V3359" s="5"/>
    </row>
    <row r="3360" spans="1:22">
      <c r="A3360" t="s">
        <v>12939</v>
      </c>
      <c r="B3360" t="s">
        <v>12940</v>
      </c>
      <c r="C3360" t="s">
        <v>45</v>
      </c>
      <c r="D3360" s="9" t="s">
        <v>12941</v>
      </c>
      <c r="E3360" s="8">
        <f>ecommerce_dataset_updated[[#This Row],[Price (Rs.)]]+0</f>
        <v>418.67</v>
      </c>
      <c r="F3360" s="6" t="s">
        <v>47</v>
      </c>
      <c r="G3360" s="7">
        <f>ecommerce_dataset_updated[[#This Row],[Discount (%)]]+0</f>
        <v>50</v>
      </c>
      <c r="H3360" s="6" t="s">
        <v>12942</v>
      </c>
      <c r="I3360" s="6">
        <f>ecommerce_dataset_updated[[#This Row],['[Price (Rs.)']]]*ecommerce_dataset_updated[[#This Row],['[Discount (%)']]]/100</f>
        <v>209.33500000000001</v>
      </c>
      <c r="J3360" s="6">
        <f>ecommerce_dataset_updated[[#This Row],[Final_Price(Rs.)]]+0</f>
        <v>209.34</v>
      </c>
      <c r="K3360" s="6">
        <f xml:space="preserve"> ecommerce_dataset_updated[[#This Row],['[Price (Rs.)']]]-ecommerce_dataset_updated[[#This Row],[Discount Amount _]]</f>
        <v>209.33500000000001</v>
      </c>
      <c r="L3360" t="s">
        <v>77</v>
      </c>
      <c r="M3360" t="s">
        <v>1514</v>
      </c>
      <c r="N3360" s="4" t="s">
        <v>14065</v>
      </c>
      <c r="O3360" s="4" t="s">
        <v>14057</v>
      </c>
      <c r="P3360" s="4" t="s">
        <v>14079</v>
      </c>
      <c r="Q3360" s="5">
        <f>DATE(ecommerce_dataset_updated[[#This Row],[YYYY]],ecommerce_dataset_updated[[#This Row],[MM]],ecommerce_dataset_updated[[#This Row],[DD]])</f>
        <v>45374</v>
      </c>
      <c r="R3360" s="6" t="str">
        <f>TEXT(ecommerce_dataset_updated[[#This Row],['[Purchase_Date']]], "mmm")</f>
        <v>Mar</v>
      </c>
      <c r="S3360" s="6" t="str">
        <f>TEXT(ecommerce_dataset_updated[[#This Row],['[Purchase_Date']]], "ddd")</f>
        <v>Sat</v>
      </c>
      <c r="T3360" s="6">
        <f>ecommerce_dataset_updated[[#This Row],[Final_Price(Rs.) _]]-ecommerce_dataset_updated[[#This Row],['[Final_Price(Rs.)']]]</f>
        <v>-4.9999999999954525E-3</v>
      </c>
      <c r="U3360" s="6" t="b">
        <f xml:space="preserve"> AND(ecommerce_dataset_updated[[#This Row],[Final_Price(Rs.) _]]=ecommerce_dataset_updated[[#This Row],['[Final_Price(Rs.)']]])</f>
        <v>0</v>
      </c>
      <c r="V3360" s="5"/>
    </row>
    <row r="3361" spans="1:22">
      <c r="A3361" t="s">
        <v>12943</v>
      </c>
      <c r="B3361" t="s">
        <v>12944</v>
      </c>
      <c r="C3361" t="s">
        <v>68</v>
      </c>
      <c r="D3361" s="9" t="s">
        <v>12945</v>
      </c>
      <c r="E3361" s="8">
        <f>ecommerce_dataset_updated[[#This Row],[Price (Rs.)]]+0</f>
        <v>245.49</v>
      </c>
      <c r="F3361" s="6" t="s">
        <v>20</v>
      </c>
      <c r="G3361" s="7">
        <f>ecommerce_dataset_updated[[#This Row],[Discount (%)]]+0</f>
        <v>20</v>
      </c>
      <c r="H3361" s="6" t="s">
        <v>12946</v>
      </c>
      <c r="I3361" s="6">
        <f>ecommerce_dataset_updated[[#This Row],['[Price (Rs.)']]]*ecommerce_dataset_updated[[#This Row],['[Discount (%)']]]/100</f>
        <v>49.097999999999999</v>
      </c>
      <c r="J3361" s="6">
        <f>ecommerce_dataset_updated[[#This Row],[Final_Price(Rs.)]]+0</f>
        <v>196.39</v>
      </c>
      <c r="K3361" s="6">
        <f xml:space="preserve"> ecommerce_dataset_updated[[#This Row],['[Price (Rs.)']]]-ecommerce_dataset_updated[[#This Row],[Discount Amount _]]</f>
        <v>196.392</v>
      </c>
      <c r="L3361" t="s">
        <v>35</v>
      </c>
      <c r="M3361" t="s">
        <v>263</v>
      </c>
      <c r="N3361" s="4" t="s">
        <v>14049</v>
      </c>
      <c r="O3361" s="4" t="s">
        <v>14055</v>
      </c>
      <c r="P3361" s="4" t="s">
        <v>14079</v>
      </c>
      <c r="Q3361" s="5">
        <f>DATE(ecommerce_dataset_updated[[#This Row],[YYYY]],ecommerce_dataset_updated[[#This Row],[MM]],ecommerce_dataset_updated[[#This Row],[DD]])</f>
        <v>45515</v>
      </c>
      <c r="R3361" s="6" t="str">
        <f>TEXT(ecommerce_dataset_updated[[#This Row],['[Purchase_Date']]], "mmm")</f>
        <v>Aug</v>
      </c>
      <c r="S3361" s="6" t="str">
        <f>TEXT(ecommerce_dataset_updated[[#This Row],['[Purchase_Date']]], "ddd")</f>
        <v>Sun</v>
      </c>
      <c r="T3361" s="6">
        <f>ecommerce_dataset_updated[[#This Row],[Final_Price(Rs.) _]]-ecommerce_dataset_updated[[#This Row],['[Final_Price(Rs.)']]]</f>
        <v>2.0000000000095497E-3</v>
      </c>
      <c r="U3361" s="6" t="b">
        <f xml:space="preserve"> AND(ecommerce_dataset_updated[[#This Row],[Final_Price(Rs.) _]]=ecommerce_dataset_updated[[#This Row],['[Final_Price(Rs.)']]])</f>
        <v>0</v>
      </c>
      <c r="V3361" s="5"/>
    </row>
    <row r="3362" spans="1:22">
      <c r="A3362" t="s">
        <v>12947</v>
      </c>
      <c r="B3362" t="s">
        <v>12948</v>
      </c>
      <c r="C3362" t="s">
        <v>10</v>
      </c>
      <c r="D3362" s="9" t="s">
        <v>12949</v>
      </c>
      <c r="E3362" s="8">
        <f>ecommerce_dataset_updated[[#This Row],[Price (Rs.)]]+0</f>
        <v>387.5</v>
      </c>
      <c r="F3362" s="6" t="s">
        <v>154</v>
      </c>
      <c r="G3362" s="7">
        <f>ecommerce_dataset_updated[[#This Row],[Discount (%)]]+0</f>
        <v>30</v>
      </c>
      <c r="H3362" s="6" t="s">
        <v>12950</v>
      </c>
      <c r="I3362" s="6">
        <f>ecommerce_dataset_updated[[#This Row],['[Price (Rs.)']]]*ecommerce_dataset_updated[[#This Row],['[Discount (%)']]]/100</f>
        <v>116.25</v>
      </c>
      <c r="J3362" s="6">
        <f>ecommerce_dataset_updated[[#This Row],[Final_Price(Rs.)]]+0</f>
        <v>271.25</v>
      </c>
      <c r="K3362" s="6">
        <f xml:space="preserve"> ecommerce_dataset_updated[[#This Row],['[Price (Rs.)']]]-ecommerce_dataset_updated[[#This Row],[Discount Amount _]]</f>
        <v>271.25</v>
      </c>
      <c r="L3362" t="s">
        <v>35</v>
      </c>
      <c r="M3362" t="s">
        <v>788</v>
      </c>
      <c r="N3362" s="4" t="s">
        <v>14049</v>
      </c>
      <c r="O3362" s="4" t="s">
        <v>14067</v>
      </c>
      <c r="P3362" s="4" t="s">
        <v>14079</v>
      </c>
      <c r="Q3362" s="5">
        <f>DATE(ecommerce_dataset_updated[[#This Row],[YYYY]],ecommerce_dataset_updated[[#This Row],[MM]],ecommerce_dataset_updated[[#This Row],[DD]])</f>
        <v>45484</v>
      </c>
      <c r="R3362" s="6" t="str">
        <f>TEXT(ecommerce_dataset_updated[[#This Row],['[Purchase_Date']]], "mmm")</f>
        <v>Jul</v>
      </c>
      <c r="S3362" s="6" t="str">
        <f>TEXT(ecommerce_dataset_updated[[#This Row],['[Purchase_Date']]], "ddd")</f>
        <v>Thu</v>
      </c>
      <c r="T3362" s="6">
        <f>ecommerce_dataset_updated[[#This Row],[Final_Price(Rs.) _]]-ecommerce_dataset_updated[[#This Row],['[Final_Price(Rs.)']]]</f>
        <v>0</v>
      </c>
      <c r="U3362" s="6" t="b">
        <f xml:space="preserve"> AND(ecommerce_dataset_updated[[#This Row],[Final_Price(Rs.) _]]=ecommerce_dataset_updated[[#This Row],['[Final_Price(Rs.)']]])</f>
        <v>1</v>
      </c>
      <c r="V3362" s="5"/>
    </row>
    <row r="3363" spans="1:22">
      <c r="A3363" t="s">
        <v>12951</v>
      </c>
      <c r="B3363" t="s">
        <v>12952</v>
      </c>
      <c r="C3363" t="s">
        <v>68</v>
      </c>
      <c r="D3363" s="9" t="s">
        <v>12953</v>
      </c>
      <c r="E3363" s="8">
        <f>ecommerce_dataset_updated[[#This Row],[Price (Rs.)]]+0</f>
        <v>52.6</v>
      </c>
      <c r="F3363" s="6" t="s">
        <v>107</v>
      </c>
      <c r="G3363" s="7">
        <f>ecommerce_dataset_updated[[#This Row],[Discount (%)]]+0</f>
        <v>0</v>
      </c>
      <c r="H3363" s="6" t="s">
        <v>12953</v>
      </c>
      <c r="I3363" s="6">
        <f>ecommerce_dataset_updated[[#This Row],['[Price (Rs.)']]]*ecommerce_dataset_updated[[#This Row],['[Discount (%)']]]/100</f>
        <v>0</v>
      </c>
      <c r="J3363" s="6">
        <f>ecommerce_dataset_updated[[#This Row],[Final_Price(Rs.)]]+0</f>
        <v>52.6</v>
      </c>
      <c r="K3363" s="6">
        <f xml:space="preserve"> ecommerce_dataset_updated[[#This Row],['[Price (Rs.)']]]-ecommerce_dataset_updated[[#This Row],[Discount Amount _]]</f>
        <v>52.6</v>
      </c>
      <c r="L3363" t="s">
        <v>28</v>
      </c>
      <c r="M3363" t="s">
        <v>3686</v>
      </c>
      <c r="N3363" s="4" t="s">
        <v>14055</v>
      </c>
      <c r="O3363" s="4" t="s">
        <v>14062</v>
      </c>
      <c r="P3363" s="4" t="s">
        <v>14079</v>
      </c>
      <c r="Q3363" s="5">
        <f>DATE(ecommerce_dataset_updated[[#This Row],[YYYY]],ecommerce_dataset_updated[[#This Row],[MM]],ecommerce_dataset_updated[[#This Row],[DD]])</f>
        <v>45451</v>
      </c>
      <c r="R3363" s="6" t="str">
        <f>TEXT(ecommerce_dataset_updated[[#This Row],['[Purchase_Date']]], "mmm")</f>
        <v>Jun</v>
      </c>
      <c r="S3363" s="6" t="str">
        <f>TEXT(ecommerce_dataset_updated[[#This Row],['[Purchase_Date']]], "ddd")</f>
        <v>Sat</v>
      </c>
      <c r="T3363" s="6">
        <f>ecommerce_dataset_updated[[#This Row],[Final_Price(Rs.) _]]-ecommerce_dataset_updated[[#This Row],['[Final_Price(Rs.)']]]</f>
        <v>0</v>
      </c>
      <c r="U3363" s="6" t="b">
        <f xml:space="preserve"> AND(ecommerce_dataset_updated[[#This Row],[Final_Price(Rs.) _]]=ecommerce_dataset_updated[[#This Row],['[Final_Price(Rs.)']]])</f>
        <v>1</v>
      </c>
      <c r="V3363" s="5"/>
    </row>
    <row r="3364" spans="1:22">
      <c r="A3364" t="s">
        <v>12954</v>
      </c>
      <c r="B3364" t="s">
        <v>12955</v>
      </c>
      <c r="C3364" t="s">
        <v>114</v>
      </c>
      <c r="D3364" s="9" t="s">
        <v>12956</v>
      </c>
      <c r="E3364" s="8">
        <f>ecommerce_dataset_updated[[#This Row],[Price (Rs.)]]+0</f>
        <v>368.93</v>
      </c>
      <c r="F3364" s="6" t="s">
        <v>47</v>
      </c>
      <c r="G3364" s="7">
        <f>ecommerce_dataset_updated[[#This Row],[Discount (%)]]+0</f>
        <v>50</v>
      </c>
      <c r="H3364" s="6" t="s">
        <v>12957</v>
      </c>
      <c r="I3364" s="6">
        <f>ecommerce_dataset_updated[[#This Row],['[Price (Rs.)']]]*ecommerce_dataset_updated[[#This Row],['[Discount (%)']]]/100</f>
        <v>184.465</v>
      </c>
      <c r="J3364" s="6">
        <f>ecommerce_dataset_updated[[#This Row],[Final_Price(Rs.)]]+0</f>
        <v>184.47</v>
      </c>
      <c r="K3364" s="6">
        <f xml:space="preserve"> ecommerce_dataset_updated[[#This Row],['[Price (Rs.)']]]-ecommerce_dataset_updated[[#This Row],[Discount Amount _]]</f>
        <v>184.465</v>
      </c>
      <c r="L3364" t="s">
        <v>14</v>
      </c>
      <c r="M3364" t="s">
        <v>136</v>
      </c>
      <c r="N3364" s="4" t="s">
        <v>14067</v>
      </c>
      <c r="O3364" s="4" t="s">
        <v>14049</v>
      </c>
      <c r="P3364" s="4" t="s">
        <v>14079</v>
      </c>
      <c r="Q3364" s="5">
        <f>DATE(ecommerce_dataset_updated[[#This Row],[YYYY]],ecommerce_dataset_updated[[#This Row],[MM]],ecommerce_dataset_updated[[#This Row],[DD]])</f>
        <v>45603</v>
      </c>
      <c r="R3364" s="6" t="str">
        <f>TEXT(ecommerce_dataset_updated[[#This Row],['[Purchase_Date']]], "mmm")</f>
        <v>Nov</v>
      </c>
      <c r="S3364" s="6" t="str">
        <f>TEXT(ecommerce_dataset_updated[[#This Row],['[Purchase_Date']]], "ddd")</f>
        <v>Thu</v>
      </c>
      <c r="T3364" s="6">
        <f>ecommerce_dataset_updated[[#This Row],[Final_Price(Rs.) _]]-ecommerce_dataset_updated[[#This Row],['[Final_Price(Rs.)']]]</f>
        <v>-4.9999999999954525E-3</v>
      </c>
      <c r="U3364" s="6" t="b">
        <f xml:space="preserve"> AND(ecommerce_dataset_updated[[#This Row],[Final_Price(Rs.) _]]=ecommerce_dataset_updated[[#This Row],['[Final_Price(Rs.)']]])</f>
        <v>0</v>
      </c>
      <c r="V3364" s="5"/>
    </row>
    <row r="3365" spans="1:22">
      <c r="A3365" t="s">
        <v>12958</v>
      </c>
      <c r="B3365" t="s">
        <v>12959</v>
      </c>
      <c r="C3365" t="s">
        <v>32</v>
      </c>
      <c r="D3365" s="9" t="s">
        <v>12960</v>
      </c>
      <c r="E3365" s="8">
        <f>ecommerce_dataset_updated[[#This Row],[Price (Rs.)]]+0</f>
        <v>141.33000000000001</v>
      </c>
      <c r="F3365" s="6" t="s">
        <v>107</v>
      </c>
      <c r="G3365" s="7">
        <f>ecommerce_dataset_updated[[#This Row],[Discount (%)]]+0</f>
        <v>0</v>
      </c>
      <c r="H3365" s="6" t="s">
        <v>12960</v>
      </c>
      <c r="I3365" s="6">
        <f>ecommerce_dataset_updated[[#This Row],['[Price (Rs.)']]]*ecommerce_dataset_updated[[#This Row],['[Discount (%)']]]/100</f>
        <v>0</v>
      </c>
      <c r="J3365" s="6">
        <f>ecommerce_dataset_updated[[#This Row],[Final_Price(Rs.)]]+0</f>
        <v>141.33000000000001</v>
      </c>
      <c r="K3365" s="6">
        <f xml:space="preserve"> ecommerce_dataset_updated[[#This Row],['[Price (Rs.)']]]-ecommerce_dataset_updated[[#This Row],[Discount Amount _]]</f>
        <v>141.33000000000001</v>
      </c>
      <c r="L3365" t="s">
        <v>28</v>
      </c>
      <c r="M3365" t="s">
        <v>42</v>
      </c>
      <c r="N3365" s="4" t="s">
        <v>14054</v>
      </c>
      <c r="O3365" s="4" t="s">
        <v>14050</v>
      </c>
      <c r="P3365" s="4" t="s">
        <v>14079</v>
      </c>
      <c r="Q3365" s="5">
        <f>DATE(ecommerce_dataset_updated[[#This Row],[YYYY]],ecommerce_dataset_updated[[#This Row],[MM]],ecommerce_dataset_updated[[#This Row],[DD]])</f>
        <v>45562</v>
      </c>
      <c r="R3365" s="6" t="str">
        <f>TEXT(ecommerce_dataset_updated[[#This Row],['[Purchase_Date']]], "mmm")</f>
        <v>Sep</v>
      </c>
      <c r="S3365" s="6" t="str">
        <f>TEXT(ecommerce_dataset_updated[[#This Row],['[Purchase_Date']]], "ddd")</f>
        <v>Fri</v>
      </c>
      <c r="T3365" s="6">
        <f>ecommerce_dataset_updated[[#This Row],[Final_Price(Rs.) _]]-ecommerce_dataset_updated[[#This Row],['[Final_Price(Rs.)']]]</f>
        <v>0</v>
      </c>
      <c r="U3365" s="6" t="b">
        <f xml:space="preserve"> AND(ecommerce_dataset_updated[[#This Row],[Final_Price(Rs.) _]]=ecommerce_dataset_updated[[#This Row],['[Final_Price(Rs.)']]])</f>
        <v>1</v>
      </c>
      <c r="V3365" s="5"/>
    </row>
    <row r="3366" spans="1:22">
      <c r="A3366" t="s">
        <v>12961</v>
      </c>
      <c r="B3366" t="s">
        <v>12962</v>
      </c>
      <c r="C3366" t="s">
        <v>68</v>
      </c>
      <c r="D3366" s="9" t="s">
        <v>12963</v>
      </c>
      <c r="E3366" s="8">
        <f>ecommerce_dataset_updated[[#This Row],[Price (Rs.)]]+0</f>
        <v>359.08</v>
      </c>
      <c r="F3366" s="6" t="s">
        <v>75</v>
      </c>
      <c r="G3366" s="7">
        <f>ecommerce_dataset_updated[[#This Row],[Discount (%)]]+0</f>
        <v>10</v>
      </c>
      <c r="H3366" s="6" t="s">
        <v>12964</v>
      </c>
      <c r="I3366" s="6">
        <f>ecommerce_dataset_updated[[#This Row],['[Price (Rs.)']]]*ecommerce_dataset_updated[[#This Row],['[Discount (%)']]]/100</f>
        <v>35.907999999999994</v>
      </c>
      <c r="J3366" s="6">
        <f>ecommerce_dataset_updated[[#This Row],[Final_Price(Rs.)]]+0</f>
        <v>323.17</v>
      </c>
      <c r="K3366" s="6">
        <f xml:space="preserve"> ecommerce_dataset_updated[[#This Row],['[Price (Rs.)']]]-ecommerce_dataset_updated[[#This Row],[Discount Amount _]]</f>
        <v>323.17199999999997</v>
      </c>
      <c r="L3366" t="s">
        <v>28</v>
      </c>
      <c r="M3366" t="s">
        <v>225</v>
      </c>
      <c r="N3366" s="4" t="s">
        <v>20</v>
      </c>
      <c r="O3366" s="4" t="s">
        <v>14051</v>
      </c>
      <c r="P3366" s="4" t="s">
        <v>14079</v>
      </c>
      <c r="Q3366" s="5">
        <f>DATE(ecommerce_dataset_updated[[#This Row],[YYYY]],ecommerce_dataset_updated[[#This Row],[MM]],ecommerce_dataset_updated[[#This Row],[DD]])</f>
        <v>45342</v>
      </c>
      <c r="R3366" s="6" t="str">
        <f>TEXT(ecommerce_dataset_updated[[#This Row],['[Purchase_Date']]], "mmm")</f>
        <v>Feb</v>
      </c>
      <c r="S3366" s="6" t="str">
        <f>TEXT(ecommerce_dataset_updated[[#This Row],['[Purchase_Date']]], "ddd")</f>
        <v>Tue</v>
      </c>
      <c r="T3366" s="6">
        <f>ecommerce_dataset_updated[[#This Row],[Final_Price(Rs.) _]]-ecommerce_dataset_updated[[#This Row],['[Final_Price(Rs.)']]]</f>
        <v>1.9999999999527063E-3</v>
      </c>
      <c r="U3366" s="6" t="b">
        <f xml:space="preserve"> AND(ecommerce_dataset_updated[[#This Row],[Final_Price(Rs.) _]]=ecommerce_dataset_updated[[#This Row],['[Final_Price(Rs.)']]])</f>
        <v>0</v>
      </c>
      <c r="V3366" s="5"/>
    </row>
    <row r="3367" spans="1:22">
      <c r="A3367" t="s">
        <v>12965</v>
      </c>
      <c r="B3367" t="s">
        <v>12966</v>
      </c>
      <c r="C3367" t="s">
        <v>10</v>
      </c>
      <c r="D3367" s="9" t="s">
        <v>12967</v>
      </c>
      <c r="E3367" s="8">
        <f>ecommerce_dataset_updated[[#This Row],[Price (Rs.)]]+0</f>
        <v>400.48</v>
      </c>
      <c r="F3367" s="6" t="s">
        <v>53</v>
      </c>
      <c r="G3367" s="7">
        <f>ecommerce_dataset_updated[[#This Row],[Discount (%)]]+0</f>
        <v>5</v>
      </c>
      <c r="H3367" s="6" t="s">
        <v>12968</v>
      </c>
      <c r="I3367" s="6">
        <f>ecommerce_dataset_updated[[#This Row],['[Price (Rs.)']]]*ecommerce_dataset_updated[[#This Row],['[Discount (%)']]]/100</f>
        <v>20.024000000000001</v>
      </c>
      <c r="J3367" s="6">
        <f>ecommerce_dataset_updated[[#This Row],[Final_Price(Rs.)]]+0</f>
        <v>380.46</v>
      </c>
      <c r="K3367" s="6">
        <f xml:space="preserve"> ecommerce_dataset_updated[[#This Row],['[Price (Rs.)']]]-ecommerce_dataset_updated[[#This Row],[Discount Amount _]]</f>
        <v>380.45600000000002</v>
      </c>
      <c r="L3367" t="s">
        <v>14</v>
      </c>
      <c r="M3367" t="s">
        <v>1212</v>
      </c>
      <c r="N3367" s="4" t="s">
        <v>14063</v>
      </c>
      <c r="O3367" s="4" t="s">
        <v>14051</v>
      </c>
      <c r="P3367" s="4" t="s">
        <v>14079</v>
      </c>
      <c r="Q3367" s="5">
        <f>DATE(ecommerce_dataset_updated[[#This Row],[YYYY]],ecommerce_dataset_updated[[#This Row],[MM]],ecommerce_dataset_updated[[#This Row],[DD]])</f>
        <v>45339</v>
      </c>
      <c r="R3367" s="6" t="str">
        <f>TEXT(ecommerce_dataset_updated[[#This Row],['[Purchase_Date']]], "mmm")</f>
        <v>Feb</v>
      </c>
      <c r="S3367" s="6" t="str">
        <f>TEXT(ecommerce_dataset_updated[[#This Row],['[Purchase_Date']]], "ddd")</f>
        <v>Sat</v>
      </c>
      <c r="T3367" s="6">
        <f>ecommerce_dataset_updated[[#This Row],[Final_Price(Rs.) _]]-ecommerce_dataset_updated[[#This Row],['[Final_Price(Rs.)']]]</f>
        <v>-3.999999999962256E-3</v>
      </c>
      <c r="U3367" s="6" t="b">
        <f xml:space="preserve"> AND(ecommerce_dataset_updated[[#This Row],[Final_Price(Rs.) _]]=ecommerce_dataset_updated[[#This Row],['[Final_Price(Rs.)']]])</f>
        <v>0</v>
      </c>
      <c r="V3367" s="5"/>
    </row>
    <row r="3368" spans="1:22">
      <c r="A3368" t="s">
        <v>12969</v>
      </c>
      <c r="B3368" t="s">
        <v>12970</v>
      </c>
      <c r="C3368" t="s">
        <v>45</v>
      </c>
      <c r="D3368" s="9" t="s">
        <v>12971</v>
      </c>
      <c r="E3368" s="8">
        <f>ecommerce_dataset_updated[[#This Row],[Price (Rs.)]]+0</f>
        <v>494.06</v>
      </c>
      <c r="F3368" s="6" t="s">
        <v>75</v>
      </c>
      <c r="G3368" s="7">
        <f>ecommerce_dataset_updated[[#This Row],[Discount (%)]]+0</f>
        <v>10</v>
      </c>
      <c r="H3368" s="6" t="s">
        <v>12972</v>
      </c>
      <c r="I3368" s="6">
        <f>ecommerce_dataset_updated[[#This Row],['[Price (Rs.)']]]*ecommerce_dataset_updated[[#This Row],['[Discount (%)']]]/100</f>
        <v>49.406000000000006</v>
      </c>
      <c r="J3368" s="6">
        <f>ecommerce_dataset_updated[[#This Row],[Final_Price(Rs.)]]+0</f>
        <v>444.65</v>
      </c>
      <c r="K3368" s="6">
        <f xml:space="preserve"> ecommerce_dataset_updated[[#This Row],['[Price (Rs.)']]]-ecommerce_dataset_updated[[#This Row],[Discount Amount _]]</f>
        <v>444.654</v>
      </c>
      <c r="L3368" t="s">
        <v>28</v>
      </c>
      <c r="M3368" t="s">
        <v>896</v>
      </c>
      <c r="N3368" s="4" t="s">
        <v>14058</v>
      </c>
      <c r="O3368" s="4" t="s">
        <v>75</v>
      </c>
      <c r="P3368" s="4" t="s">
        <v>14079</v>
      </c>
      <c r="Q3368" s="5">
        <f>DATE(ecommerce_dataset_updated[[#This Row],[YYYY]],ecommerce_dataset_updated[[#This Row],[MM]],ecommerce_dataset_updated[[#This Row],[DD]])</f>
        <v>45594</v>
      </c>
      <c r="R3368" s="6" t="str">
        <f>TEXT(ecommerce_dataset_updated[[#This Row],['[Purchase_Date']]], "mmm")</f>
        <v>Oct</v>
      </c>
      <c r="S3368" s="6" t="str">
        <f>TEXT(ecommerce_dataset_updated[[#This Row],['[Purchase_Date']]], "ddd")</f>
        <v>Tue</v>
      </c>
      <c r="T3368" s="6">
        <f>ecommerce_dataset_updated[[#This Row],[Final_Price(Rs.) _]]-ecommerce_dataset_updated[[#This Row],['[Final_Price(Rs.)']]]</f>
        <v>4.0000000000190994E-3</v>
      </c>
      <c r="U3368" s="6" t="b">
        <f xml:space="preserve"> AND(ecommerce_dataset_updated[[#This Row],[Final_Price(Rs.) _]]=ecommerce_dataset_updated[[#This Row],['[Final_Price(Rs.)']]])</f>
        <v>0</v>
      </c>
      <c r="V3368" s="5"/>
    </row>
    <row r="3369" spans="1:22">
      <c r="A3369" t="s">
        <v>12973</v>
      </c>
      <c r="B3369" t="s">
        <v>12974</v>
      </c>
      <c r="C3369" t="s">
        <v>45</v>
      </c>
      <c r="D3369" s="9" t="s">
        <v>12975</v>
      </c>
      <c r="E3369" s="8">
        <f>ecommerce_dataset_updated[[#This Row],[Price (Rs.)]]+0</f>
        <v>179.54</v>
      </c>
      <c r="F3369" s="6" t="s">
        <v>75</v>
      </c>
      <c r="G3369" s="7">
        <f>ecommerce_dataset_updated[[#This Row],[Discount (%)]]+0</f>
        <v>10</v>
      </c>
      <c r="H3369" s="6" t="s">
        <v>12976</v>
      </c>
      <c r="I3369" s="6">
        <f>ecommerce_dataset_updated[[#This Row],['[Price (Rs.)']]]*ecommerce_dataset_updated[[#This Row],['[Discount (%)']]]/100</f>
        <v>17.953999999999997</v>
      </c>
      <c r="J3369" s="6">
        <f>ecommerce_dataset_updated[[#This Row],[Final_Price(Rs.)]]+0</f>
        <v>161.59</v>
      </c>
      <c r="K3369" s="6">
        <f xml:space="preserve"> ecommerce_dataset_updated[[#This Row],['[Price (Rs.)']]]-ecommerce_dataset_updated[[#This Row],[Discount Amount _]]</f>
        <v>161.58599999999998</v>
      </c>
      <c r="L3369" t="s">
        <v>28</v>
      </c>
      <c r="M3369" t="s">
        <v>464</v>
      </c>
      <c r="N3369" s="4" t="s">
        <v>14059</v>
      </c>
      <c r="O3369" s="4" t="s">
        <v>75</v>
      </c>
      <c r="P3369" s="4" t="s">
        <v>14079</v>
      </c>
      <c r="Q3369" s="5">
        <f>DATE(ecommerce_dataset_updated[[#This Row],[YYYY]],ecommerce_dataset_updated[[#This Row],[MM]],ecommerce_dataset_updated[[#This Row],[DD]])</f>
        <v>45570</v>
      </c>
      <c r="R3369" s="6" t="str">
        <f>TEXT(ecommerce_dataset_updated[[#This Row],['[Purchase_Date']]], "mmm")</f>
        <v>Oct</v>
      </c>
      <c r="S3369" s="6" t="str">
        <f>TEXT(ecommerce_dataset_updated[[#This Row],['[Purchase_Date']]], "ddd")</f>
        <v>Sat</v>
      </c>
      <c r="T3369" s="6">
        <f>ecommerce_dataset_updated[[#This Row],[Final_Price(Rs.) _]]-ecommerce_dataset_updated[[#This Row],['[Final_Price(Rs.)']]]</f>
        <v>-4.0000000000190994E-3</v>
      </c>
      <c r="U3369" s="6" t="b">
        <f xml:space="preserve"> AND(ecommerce_dataset_updated[[#This Row],[Final_Price(Rs.) _]]=ecommerce_dataset_updated[[#This Row],['[Final_Price(Rs.)']]])</f>
        <v>0</v>
      </c>
      <c r="V3369" s="5"/>
    </row>
    <row r="3370" spans="1:22">
      <c r="A3370" t="s">
        <v>12977</v>
      </c>
      <c r="B3370" t="s">
        <v>12978</v>
      </c>
      <c r="C3370" t="s">
        <v>39</v>
      </c>
      <c r="D3370" s="9" t="s">
        <v>12979</v>
      </c>
      <c r="E3370" s="8">
        <f>ecommerce_dataset_updated[[#This Row],[Price (Rs.)]]+0</f>
        <v>39.49</v>
      </c>
      <c r="F3370" s="6" t="s">
        <v>107</v>
      </c>
      <c r="G3370" s="7">
        <f>ecommerce_dataset_updated[[#This Row],[Discount (%)]]+0</f>
        <v>0</v>
      </c>
      <c r="H3370" s="6" t="s">
        <v>12979</v>
      </c>
      <c r="I3370" s="6">
        <f>ecommerce_dataset_updated[[#This Row],['[Price (Rs.)']]]*ecommerce_dataset_updated[[#This Row],['[Discount (%)']]]/100</f>
        <v>0</v>
      </c>
      <c r="J3370" s="6">
        <f>ecommerce_dataset_updated[[#This Row],[Final_Price(Rs.)]]+0</f>
        <v>39.49</v>
      </c>
      <c r="K3370" s="6">
        <f xml:space="preserve"> ecommerce_dataset_updated[[#This Row],['[Price (Rs.)']]]-ecommerce_dataset_updated[[#This Row],[Discount Amount _]]</f>
        <v>39.49</v>
      </c>
      <c r="L3370" t="s">
        <v>35</v>
      </c>
      <c r="M3370" t="s">
        <v>955</v>
      </c>
      <c r="N3370" s="4" t="s">
        <v>2910</v>
      </c>
      <c r="O3370" s="4" t="s">
        <v>14052</v>
      </c>
      <c r="P3370" s="4" t="s">
        <v>14079</v>
      </c>
      <c r="Q3370" s="5">
        <f>DATE(ecommerce_dataset_updated[[#This Row],[YYYY]],ecommerce_dataset_updated[[#This Row],[MM]],ecommerce_dataset_updated[[#This Row],[DD]])</f>
        <v>45305</v>
      </c>
      <c r="R3370" s="6" t="str">
        <f>TEXT(ecommerce_dataset_updated[[#This Row],['[Purchase_Date']]], "mmm")</f>
        <v>Jan</v>
      </c>
      <c r="S3370" s="6" t="str">
        <f>TEXT(ecommerce_dataset_updated[[#This Row],['[Purchase_Date']]], "ddd")</f>
        <v>Sun</v>
      </c>
      <c r="T3370" s="6">
        <f>ecommerce_dataset_updated[[#This Row],[Final_Price(Rs.) _]]-ecommerce_dataset_updated[[#This Row],['[Final_Price(Rs.)']]]</f>
        <v>0</v>
      </c>
      <c r="U3370" s="6" t="b">
        <f xml:space="preserve"> AND(ecommerce_dataset_updated[[#This Row],[Final_Price(Rs.) _]]=ecommerce_dataset_updated[[#This Row],['[Final_Price(Rs.)']]])</f>
        <v>1</v>
      </c>
      <c r="V3370" s="5"/>
    </row>
    <row r="3371" spans="1:22">
      <c r="A3371" t="s">
        <v>12980</v>
      </c>
      <c r="B3371" t="s">
        <v>12981</v>
      </c>
      <c r="C3371" t="s">
        <v>68</v>
      </c>
      <c r="D3371" s="9" t="s">
        <v>12982</v>
      </c>
      <c r="E3371" s="8">
        <f>ecommerce_dataset_updated[[#This Row],[Price (Rs.)]]+0</f>
        <v>214.98</v>
      </c>
      <c r="F3371" s="6" t="s">
        <v>75</v>
      </c>
      <c r="G3371" s="7">
        <f>ecommerce_dataset_updated[[#This Row],[Discount (%)]]+0</f>
        <v>10</v>
      </c>
      <c r="H3371" s="6" t="s">
        <v>8069</v>
      </c>
      <c r="I3371" s="6">
        <f>ecommerce_dataset_updated[[#This Row],['[Price (Rs.)']]]*ecommerce_dataset_updated[[#This Row],['[Discount (%)']]]/100</f>
        <v>21.497999999999998</v>
      </c>
      <c r="J3371" s="6">
        <f>ecommerce_dataset_updated[[#This Row],[Final_Price(Rs.)]]+0</f>
        <v>193.48</v>
      </c>
      <c r="K3371" s="6">
        <f xml:space="preserve"> ecommerce_dataset_updated[[#This Row],['[Price (Rs.)']]]-ecommerce_dataset_updated[[#This Row],[Discount Amount _]]</f>
        <v>193.482</v>
      </c>
      <c r="L3371" t="s">
        <v>28</v>
      </c>
      <c r="M3371" t="s">
        <v>2568</v>
      </c>
      <c r="N3371" s="4" t="s">
        <v>14053</v>
      </c>
      <c r="O3371" s="4" t="s">
        <v>14051</v>
      </c>
      <c r="P3371" s="4" t="s">
        <v>14079</v>
      </c>
      <c r="Q3371" s="5">
        <f>DATE(ecommerce_dataset_updated[[#This Row],[YYYY]],ecommerce_dataset_updated[[#This Row],[MM]],ecommerce_dataset_updated[[#This Row],[DD]])</f>
        <v>45326</v>
      </c>
      <c r="R3371" s="6" t="str">
        <f>TEXT(ecommerce_dataset_updated[[#This Row],['[Purchase_Date']]], "mmm")</f>
        <v>Feb</v>
      </c>
      <c r="S3371" s="6" t="str">
        <f>TEXT(ecommerce_dataset_updated[[#This Row],['[Purchase_Date']]], "ddd")</f>
        <v>Sun</v>
      </c>
      <c r="T3371" s="6">
        <f>ecommerce_dataset_updated[[#This Row],[Final_Price(Rs.) _]]-ecommerce_dataset_updated[[#This Row],['[Final_Price(Rs.)']]]</f>
        <v>2.0000000000095497E-3</v>
      </c>
      <c r="U3371" s="6" t="b">
        <f xml:space="preserve"> AND(ecommerce_dataset_updated[[#This Row],[Final_Price(Rs.) _]]=ecommerce_dataset_updated[[#This Row],['[Final_Price(Rs.)']]])</f>
        <v>0</v>
      </c>
      <c r="V3371" s="5"/>
    </row>
    <row r="3372" spans="1:22">
      <c r="A3372" t="s">
        <v>12983</v>
      </c>
      <c r="B3372" t="s">
        <v>12984</v>
      </c>
      <c r="C3372" t="s">
        <v>10</v>
      </c>
      <c r="D3372" s="9" t="s">
        <v>12985</v>
      </c>
      <c r="E3372" s="8">
        <f>ecommerce_dataset_updated[[#This Row],[Price (Rs.)]]+0</f>
        <v>155.36000000000001</v>
      </c>
      <c r="F3372" s="6" t="s">
        <v>75</v>
      </c>
      <c r="G3372" s="7">
        <f>ecommerce_dataset_updated[[#This Row],[Discount (%)]]+0</f>
        <v>10</v>
      </c>
      <c r="H3372" s="6" t="s">
        <v>12986</v>
      </c>
      <c r="I3372" s="6">
        <f>ecommerce_dataset_updated[[#This Row],['[Price (Rs.)']]]*ecommerce_dataset_updated[[#This Row],['[Discount (%)']]]/100</f>
        <v>15.536000000000001</v>
      </c>
      <c r="J3372" s="6">
        <f>ecommerce_dataset_updated[[#This Row],[Final_Price(Rs.)]]+0</f>
        <v>139.82</v>
      </c>
      <c r="K3372" s="6">
        <f xml:space="preserve"> ecommerce_dataset_updated[[#This Row],['[Price (Rs.)']]]-ecommerce_dataset_updated[[#This Row],[Discount Amount _]]</f>
        <v>139.82400000000001</v>
      </c>
      <c r="L3372" t="s">
        <v>28</v>
      </c>
      <c r="M3372" t="s">
        <v>3584</v>
      </c>
      <c r="N3372" s="4" t="s">
        <v>14054</v>
      </c>
      <c r="O3372" s="4" t="s">
        <v>14062</v>
      </c>
      <c r="P3372" s="4" t="s">
        <v>14079</v>
      </c>
      <c r="Q3372" s="5">
        <f>DATE(ecommerce_dataset_updated[[#This Row],[YYYY]],ecommerce_dataset_updated[[#This Row],[MM]],ecommerce_dataset_updated[[#This Row],[DD]])</f>
        <v>45470</v>
      </c>
      <c r="R3372" s="6" t="str">
        <f>TEXT(ecommerce_dataset_updated[[#This Row],['[Purchase_Date']]], "mmm")</f>
        <v>Jun</v>
      </c>
      <c r="S3372" s="6" t="str">
        <f>TEXT(ecommerce_dataset_updated[[#This Row],['[Purchase_Date']]], "ddd")</f>
        <v>Thu</v>
      </c>
      <c r="T3372" s="6">
        <f>ecommerce_dataset_updated[[#This Row],[Final_Price(Rs.) _]]-ecommerce_dataset_updated[[#This Row],['[Final_Price(Rs.)']]]</f>
        <v>4.0000000000190994E-3</v>
      </c>
      <c r="U3372" s="6" t="b">
        <f xml:space="preserve"> AND(ecommerce_dataset_updated[[#This Row],[Final_Price(Rs.) _]]=ecommerce_dataset_updated[[#This Row],['[Final_Price(Rs.)']]])</f>
        <v>0</v>
      </c>
      <c r="V3372" s="5"/>
    </row>
    <row r="3373" spans="1:22">
      <c r="A3373" t="s">
        <v>12987</v>
      </c>
      <c r="B3373" t="s">
        <v>12988</v>
      </c>
      <c r="C3373" t="s">
        <v>39</v>
      </c>
      <c r="D3373" s="9" t="s">
        <v>12989</v>
      </c>
      <c r="E3373" s="8">
        <f>ecommerce_dataset_updated[[#This Row],[Price (Rs.)]]+0</f>
        <v>195.38</v>
      </c>
      <c r="F3373" s="6" t="s">
        <v>12</v>
      </c>
      <c r="G3373" s="7">
        <f>ecommerce_dataset_updated[[#This Row],[Discount (%)]]+0</f>
        <v>15</v>
      </c>
      <c r="H3373" s="6" t="s">
        <v>12990</v>
      </c>
      <c r="I3373" s="6">
        <f>ecommerce_dataset_updated[[#This Row],['[Price (Rs.)']]]*ecommerce_dataset_updated[[#This Row],['[Discount (%)']]]/100</f>
        <v>29.306999999999999</v>
      </c>
      <c r="J3373" s="6">
        <f>ecommerce_dataset_updated[[#This Row],[Final_Price(Rs.)]]+0</f>
        <v>166.07</v>
      </c>
      <c r="K3373" s="6">
        <f xml:space="preserve"> ecommerce_dataset_updated[[#This Row],['[Price (Rs.)']]]-ecommerce_dataset_updated[[#This Row],[Discount Amount _]]</f>
        <v>166.07300000000001</v>
      </c>
      <c r="L3373" t="s">
        <v>77</v>
      </c>
      <c r="M3373" t="s">
        <v>1014</v>
      </c>
      <c r="N3373" s="4" t="s">
        <v>14066</v>
      </c>
      <c r="O3373" s="4" t="s">
        <v>14062</v>
      </c>
      <c r="P3373" s="4" t="s">
        <v>14079</v>
      </c>
      <c r="Q3373" s="5">
        <f>DATE(ecommerce_dataset_updated[[#This Row],[YYYY]],ecommerce_dataset_updated[[#This Row],[MM]],ecommerce_dataset_updated[[#This Row],[DD]])</f>
        <v>45462</v>
      </c>
      <c r="R3373" s="6" t="str">
        <f>TEXT(ecommerce_dataset_updated[[#This Row],['[Purchase_Date']]], "mmm")</f>
        <v>Jun</v>
      </c>
      <c r="S3373" s="6" t="str">
        <f>TEXT(ecommerce_dataset_updated[[#This Row],['[Purchase_Date']]], "ddd")</f>
        <v>Wed</v>
      </c>
      <c r="T3373" s="6">
        <f>ecommerce_dataset_updated[[#This Row],[Final_Price(Rs.) _]]-ecommerce_dataset_updated[[#This Row],['[Final_Price(Rs.)']]]</f>
        <v>3.0000000000143245E-3</v>
      </c>
      <c r="U3373" s="6" t="b">
        <f xml:space="preserve"> AND(ecommerce_dataset_updated[[#This Row],[Final_Price(Rs.) _]]=ecommerce_dataset_updated[[#This Row],['[Final_Price(Rs.)']]])</f>
        <v>0</v>
      </c>
      <c r="V3373" s="5"/>
    </row>
    <row r="3374" spans="1:22">
      <c r="A3374" t="s">
        <v>12991</v>
      </c>
      <c r="B3374" t="s">
        <v>12992</v>
      </c>
      <c r="C3374" t="s">
        <v>18</v>
      </c>
      <c r="D3374" s="9" t="s">
        <v>12993</v>
      </c>
      <c r="E3374" s="8">
        <f>ecommerce_dataset_updated[[#This Row],[Price (Rs.)]]+0</f>
        <v>392.7</v>
      </c>
      <c r="F3374" s="6" t="s">
        <v>26</v>
      </c>
      <c r="G3374" s="7">
        <f>ecommerce_dataset_updated[[#This Row],[Discount (%)]]+0</f>
        <v>25</v>
      </c>
      <c r="H3374" s="6" t="s">
        <v>3295</v>
      </c>
      <c r="I3374" s="6">
        <f>ecommerce_dataset_updated[[#This Row],['[Price (Rs.)']]]*ecommerce_dataset_updated[[#This Row],['[Discount (%)']]]/100</f>
        <v>98.174999999999997</v>
      </c>
      <c r="J3374" s="6">
        <f>ecommerce_dataset_updated[[#This Row],[Final_Price(Rs.)]]+0</f>
        <v>294.52</v>
      </c>
      <c r="K3374" s="6">
        <f xml:space="preserve"> ecommerce_dataset_updated[[#This Row],['[Price (Rs.)']]]-ecommerce_dataset_updated[[#This Row],[Discount Amount _]]</f>
        <v>294.52499999999998</v>
      </c>
      <c r="L3374" t="s">
        <v>35</v>
      </c>
      <c r="M3374" t="s">
        <v>210</v>
      </c>
      <c r="N3374" s="4" t="s">
        <v>14061</v>
      </c>
      <c r="O3374" s="4" t="s">
        <v>14053</v>
      </c>
      <c r="P3374" s="4" t="s">
        <v>14079</v>
      </c>
      <c r="Q3374" s="5">
        <f>DATE(ecommerce_dataset_updated[[#This Row],[YYYY]],ecommerce_dataset_updated[[#This Row],[MM]],ecommerce_dataset_updated[[#This Row],[DD]])</f>
        <v>45403</v>
      </c>
      <c r="R3374" s="6" t="str">
        <f>TEXT(ecommerce_dataset_updated[[#This Row],['[Purchase_Date']]], "mmm")</f>
        <v>Apr</v>
      </c>
      <c r="S3374" s="6" t="str">
        <f>TEXT(ecommerce_dataset_updated[[#This Row],['[Purchase_Date']]], "ddd")</f>
        <v>Sun</v>
      </c>
      <c r="T3374" s="6">
        <f>ecommerce_dataset_updated[[#This Row],[Final_Price(Rs.) _]]-ecommerce_dataset_updated[[#This Row],['[Final_Price(Rs.)']]]</f>
        <v>4.9999999999954525E-3</v>
      </c>
      <c r="U3374" s="6" t="b">
        <f xml:space="preserve"> AND(ecommerce_dataset_updated[[#This Row],[Final_Price(Rs.) _]]=ecommerce_dataset_updated[[#This Row],['[Final_Price(Rs.)']]])</f>
        <v>0</v>
      </c>
      <c r="V3374" s="5"/>
    </row>
    <row r="3375" spans="1:22">
      <c r="A3375" t="s">
        <v>12994</v>
      </c>
      <c r="B3375" t="s">
        <v>12995</v>
      </c>
      <c r="C3375" t="s">
        <v>10</v>
      </c>
      <c r="D3375" s="9" t="s">
        <v>12996</v>
      </c>
      <c r="E3375" s="8">
        <f>ecommerce_dataset_updated[[#This Row],[Price (Rs.)]]+0</f>
        <v>403.71</v>
      </c>
      <c r="F3375" s="6" t="s">
        <v>47</v>
      </c>
      <c r="G3375" s="7">
        <f>ecommerce_dataset_updated[[#This Row],[Discount (%)]]+0</f>
        <v>50</v>
      </c>
      <c r="H3375" s="6" t="s">
        <v>12997</v>
      </c>
      <c r="I3375" s="6">
        <f>ecommerce_dataset_updated[[#This Row],['[Price (Rs.)']]]*ecommerce_dataset_updated[[#This Row],['[Discount (%)']]]/100</f>
        <v>201.85499999999999</v>
      </c>
      <c r="J3375" s="6">
        <f>ecommerce_dataset_updated[[#This Row],[Final_Price(Rs.)]]+0</f>
        <v>201.85</v>
      </c>
      <c r="K3375" s="6">
        <f xml:space="preserve"> ecommerce_dataset_updated[[#This Row],['[Price (Rs.)']]]-ecommerce_dataset_updated[[#This Row],[Discount Amount _]]</f>
        <v>201.85499999999999</v>
      </c>
      <c r="L3375" t="s">
        <v>35</v>
      </c>
      <c r="M3375" t="s">
        <v>1487</v>
      </c>
      <c r="N3375" s="4" t="s">
        <v>154</v>
      </c>
      <c r="O3375" s="4" t="s">
        <v>14059</v>
      </c>
      <c r="P3375" s="4" t="s">
        <v>14079</v>
      </c>
      <c r="Q3375" s="5">
        <f>DATE(ecommerce_dataset_updated[[#This Row],[YYYY]],ecommerce_dataset_updated[[#This Row],[MM]],ecommerce_dataset_updated[[#This Row],[DD]])</f>
        <v>45442</v>
      </c>
      <c r="R3375" s="6" t="str">
        <f>TEXT(ecommerce_dataset_updated[[#This Row],['[Purchase_Date']]], "mmm")</f>
        <v>May</v>
      </c>
      <c r="S3375" s="6" t="str">
        <f>TEXT(ecommerce_dataset_updated[[#This Row],['[Purchase_Date']]], "ddd")</f>
        <v>Thu</v>
      </c>
      <c r="T3375" s="6">
        <f>ecommerce_dataset_updated[[#This Row],[Final_Price(Rs.) _]]-ecommerce_dataset_updated[[#This Row],['[Final_Price(Rs.)']]]</f>
        <v>4.9999999999954525E-3</v>
      </c>
      <c r="U3375" s="6" t="b">
        <f xml:space="preserve"> AND(ecommerce_dataset_updated[[#This Row],[Final_Price(Rs.) _]]=ecommerce_dataset_updated[[#This Row],['[Final_Price(Rs.)']]])</f>
        <v>0</v>
      </c>
      <c r="V3375" s="5"/>
    </row>
    <row r="3376" spans="1:22">
      <c r="A3376" t="s">
        <v>12998</v>
      </c>
      <c r="B3376" t="s">
        <v>12999</v>
      </c>
      <c r="C3376" t="s">
        <v>45</v>
      </c>
      <c r="D3376" s="9" t="s">
        <v>13000</v>
      </c>
      <c r="E3376" s="8">
        <f>ecommerce_dataset_updated[[#This Row],[Price (Rs.)]]+0</f>
        <v>256.66000000000003</v>
      </c>
      <c r="F3376" s="6" t="s">
        <v>75</v>
      </c>
      <c r="G3376" s="7">
        <f>ecommerce_dataset_updated[[#This Row],[Discount (%)]]+0</f>
        <v>10</v>
      </c>
      <c r="H3376" s="6" t="s">
        <v>13001</v>
      </c>
      <c r="I3376" s="6">
        <f>ecommerce_dataset_updated[[#This Row],['[Price (Rs.)']]]*ecommerce_dataset_updated[[#This Row],['[Discount (%)']]]/100</f>
        <v>25.666000000000004</v>
      </c>
      <c r="J3376" s="6">
        <f>ecommerce_dataset_updated[[#This Row],[Final_Price(Rs.)]]+0</f>
        <v>230.99</v>
      </c>
      <c r="K3376" s="6">
        <f xml:space="preserve"> ecommerce_dataset_updated[[#This Row],['[Price (Rs.)']]]-ecommerce_dataset_updated[[#This Row],[Discount Amount _]]</f>
        <v>230.99400000000003</v>
      </c>
      <c r="L3376" t="s">
        <v>28</v>
      </c>
      <c r="M3376" t="s">
        <v>220</v>
      </c>
      <c r="N3376" s="4" t="s">
        <v>14052</v>
      </c>
      <c r="O3376" s="4" t="s">
        <v>14067</v>
      </c>
      <c r="P3376" s="4" t="s">
        <v>14079</v>
      </c>
      <c r="Q3376" s="5">
        <f>DATE(ecommerce_dataset_updated[[#This Row],[YYYY]],ecommerce_dataset_updated[[#This Row],[MM]],ecommerce_dataset_updated[[#This Row],[DD]])</f>
        <v>45474</v>
      </c>
      <c r="R3376" s="6" t="str">
        <f>TEXT(ecommerce_dataset_updated[[#This Row],['[Purchase_Date']]], "mmm")</f>
        <v>Jul</v>
      </c>
      <c r="S3376" s="6" t="str">
        <f>TEXT(ecommerce_dataset_updated[[#This Row],['[Purchase_Date']]], "ddd")</f>
        <v>Mon</v>
      </c>
      <c r="T3376" s="6">
        <f>ecommerce_dataset_updated[[#This Row],[Final_Price(Rs.) _]]-ecommerce_dataset_updated[[#This Row],['[Final_Price(Rs.)']]]</f>
        <v>4.0000000000190994E-3</v>
      </c>
      <c r="U3376" s="6" t="b">
        <f xml:space="preserve"> AND(ecommerce_dataset_updated[[#This Row],[Final_Price(Rs.) _]]=ecommerce_dataset_updated[[#This Row],['[Final_Price(Rs.)']]])</f>
        <v>0</v>
      </c>
      <c r="V3376" s="5"/>
    </row>
    <row r="3377" spans="1:22">
      <c r="A3377" t="s">
        <v>13002</v>
      </c>
      <c r="B3377" t="s">
        <v>13003</v>
      </c>
      <c r="C3377" t="s">
        <v>39</v>
      </c>
      <c r="D3377" s="9" t="s">
        <v>13004</v>
      </c>
      <c r="E3377" s="8">
        <f>ecommerce_dataset_updated[[#This Row],[Price (Rs.)]]+0</f>
        <v>323.13</v>
      </c>
      <c r="F3377" s="6" t="s">
        <v>154</v>
      </c>
      <c r="G3377" s="7">
        <f>ecommerce_dataset_updated[[#This Row],[Discount (%)]]+0</f>
        <v>30</v>
      </c>
      <c r="H3377" s="6" t="s">
        <v>13005</v>
      </c>
      <c r="I3377" s="6">
        <f>ecommerce_dataset_updated[[#This Row],['[Price (Rs.)']]]*ecommerce_dataset_updated[[#This Row],['[Discount (%)']]]/100</f>
        <v>96.938999999999993</v>
      </c>
      <c r="J3377" s="6">
        <f>ecommerce_dataset_updated[[#This Row],[Final_Price(Rs.)]]+0</f>
        <v>226.19</v>
      </c>
      <c r="K3377" s="6">
        <f xml:space="preserve"> ecommerce_dataset_updated[[#This Row],['[Price (Rs.)']]]-ecommerce_dataset_updated[[#This Row],[Discount Amount _]]</f>
        <v>226.191</v>
      </c>
      <c r="L3377" t="s">
        <v>77</v>
      </c>
      <c r="M3377" t="s">
        <v>1514</v>
      </c>
      <c r="N3377" s="4" t="s">
        <v>14065</v>
      </c>
      <c r="O3377" s="4" t="s">
        <v>14057</v>
      </c>
      <c r="P3377" s="4" t="s">
        <v>14079</v>
      </c>
      <c r="Q3377" s="5">
        <f>DATE(ecommerce_dataset_updated[[#This Row],[YYYY]],ecommerce_dataset_updated[[#This Row],[MM]],ecommerce_dataset_updated[[#This Row],[DD]])</f>
        <v>45374</v>
      </c>
      <c r="R3377" s="6" t="str">
        <f>TEXT(ecommerce_dataset_updated[[#This Row],['[Purchase_Date']]], "mmm")</f>
        <v>Mar</v>
      </c>
      <c r="S3377" s="6" t="str">
        <f>TEXT(ecommerce_dataset_updated[[#This Row],['[Purchase_Date']]], "ddd")</f>
        <v>Sat</v>
      </c>
      <c r="T3377" s="6">
        <f>ecommerce_dataset_updated[[#This Row],[Final_Price(Rs.) _]]-ecommerce_dataset_updated[[#This Row],['[Final_Price(Rs.)']]]</f>
        <v>1.0000000000047748E-3</v>
      </c>
      <c r="U3377" s="6" t="b">
        <f xml:space="preserve"> AND(ecommerce_dataset_updated[[#This Row],[Final_Price(Rs.) _]]=ecommerce_dataset_updated[[#This Row],['[Final_Price(Rs.)']]])</f>
        <v>0</v>
      </c>
      <c r="V3377" s="5"/>
    </row>
    <row r="3378" spans="1:22">
      <c r="A3378" t="s">
        <v>13006</v>
      </c>
      <c r="B3378" t="s">
        <v>13007</v>
      </c>
      <c r="C3378" t="s">
        <v>10</v>
      </c>
      <c r="D3378" s="9" t="s">
        <v>2177</v>
      </c>
      <c r="E3378" s="8">
        <f>ecommerce_dataset_updated[[#This Row],[Price (Rs.)]]+0</f>
        <v>122.36</v>
      </c>
      <c r="F3378" s="6" t="s">
        <v>107</v>
      </c>
      <c r="G3378" s="7">
        <f>ecommerce_dataset_updated[[#This Row],[Discount (%)]]+0</f>
        <v>0</v>
      </c>
      <c r="H3378" s="6" t="s">
        <v>2177</v>
      </c>
      <c r="I3378" s="6">
        <f>ecommerce_dataset_updated[[#This Row],['[Price (Rs.)']]]*ecommerce_dataset_updated[[#This Row],['[Discount (%)']]]/100</f>
        <v>0</v>
      </c>
      <c r="J3378" s="6">
        <f>ecommerce_dataset_updated[[#This Row],[Final_Price(Rs.)]]+0</f>
        <v>122.36</v>
      </c>
      <c r="K3378" s="6">
        <f xml:space="preserve"> ecommerce_dataset_updated[[#This Row],['[Price (Rs.)']]]-ecommerce_dataset_updated[[#This Row],[Discount Amount _]]</f>
        <v>122.36</v>
      </c>
      <c r="L3378" t="s">
        <v>14</v>
      </c>
      <c r="M3378" t="s">
        <v>1055</v>
      </c>
      <c r="N3378" s="4" t="s">
        <v>14059</v>
      </c>
      <c r="O3378" s="4" t="s">
        <v>14062</v>
      </c>
      <c r="P3378" s="4" t="s">
        <v>14079</v>
      </c>
      <c r="Q3378" s="5">
        <f>DATE(ecommerce_dataset_updated[[#This Row],[YYYY]],ecommerce_dataset_updated[[#This Row],[MM]],ecommerce_dataset_updated[[#This Row],[DD]])</f>
        <v>45448</v>
      </c>
      <c r="R3378" s="6" t="str">
        <f>TEXT(ecommerce_dataset_updated[[#This Row],['[Purchase_Date']]], "mmm")</f>
        <v>Jun</v>
      </c>
      <c r="S3378" s="6" t="str">
        <f>TEXT(ecommerce_dataset_updated[[#This Row],['[Purchase_Date']]], "ddd")</f>
        <v>Wed</v>
      </c>
      <c r="T3378" s="6">
        <f>ecommerce_dataset_updated[[#This Row],[Final_Price(Rs.) _]]-ecommerce_dataset_updated[[#This Row],['[Final_Price(Rs.)']]]</f>
        <v>0</v>
      </c>
      <c r="U3378" s="6" t="b">
        <f xml:space="preserve"> AND(ecommerce_dataset_updated[[#This Row],[Final_Price(Rs.) _]]=ecommerce_dataset_updated[[#This Row],['[Final_Price(Rs.)']]])</f>
        <v>1</v>
      </c>
      <c r="V3378" s="5"/>
    </row>
    <row r="3379" spans="1:22">
      <c r="A3379" t="s">
        <v>13008</v>
      </c>
      <c r="B3379" t="s">
        <v>13009</v>
      </c>
      <c r="C3379" t="s">
        <v>45</v>
      </c>
      <c r="D3379" s="9" t="s">
        <v>13010</v>
      </c>
      <c r="E3379" s="8">
        <f>ecommerce_dataset_updated[[#This Row],[Price (Rs.)]]+0</f>
        <v>386.53</v>
      </c>
      <c r="F3379" s="6" t="s">
        <v>75</v>
      </c>
      <c r="G3379" s="7">
        <f>ecommerce_dataset_updated[[#This Row],[Discount (%)]]+0</f>
        <v>10</v>
      </c>
      <c r="H3379" s="6" t="s">
        <v>13011</v>
      </c>
      <c r="I3379" s="6">
        <f>ecommerce_dataset_updated[[#This Row],['[Price (Rs.)']]]*ecommerce_dataset_updated[[#This Row],['[Discount (%)']]]/100</f>
        <v>38.652999999999999</v>
      </c>
      <c r="J3379" s="6">
        <f>ecommerce_dataset_updated[[#This Row],[Final_Price(Rs.)]]+0</f>
        <v>347.88</v>
      </c>
      <c r="K3379" s="6">
        <f xml:space="preserve"> ecommerce_dataset_updated[[#This Row],['[Price (Rs.)']]]-ecommerce_dataset_updated[[#This Row],[Discount Amount _]]</f>
        <v>347.87699999999995</v>
      </c>
      <c r="L3379" t="s">
        <v>35</v>
      </c>
      <c r="M3379" t="s">
        <v>649</v>
      </c>
      <c r="N3379" s="4" t="s">
        <v>14070</v>
      </c>
      <c r="O3379" s="4" t="s">
        <v>14059</v>
      </c>
      <c r="P3379" s="4" t="s">
        <v>14079</v>
      </c>
      <c r="Q3379" s="5">
        <f>DATE(ecommerce_dataset_updated[[#This Row],[YYYY]],ecommerce_dataset_updated[[#This Row],[MM]],ecommerce_dataset_updated[[#This Row],[DD]])</f>
        <v>45430</v>
      </c>
      <c r="R3379" s="6" t="str">
        <f>TEXT(ecommerce_dataset_updated[[#This Row],['[Purchase_Date']]], "mmm")</f>
        <v>May</v>
      </c>
      <c r="S3379" s="6" t="str">
        <f>TEXT(ecommerce_dataset_updated[[#This Row],['[Purchase_Date']]], "ddd")</f>
        <v>Sat</v>
      </c>
      <c r="T3379" s="6">
        <f>ecommerce_dataset_updated[[#This Row],[Final_Price(Rs.) _]]-ecommerce_dataset_updated[[#This Row],['[Final_Price(Rs.)']]]</f>
        <v>-3.0000000000427463E-3</v>
      </c>
      <c r="U3379" s="6" t="b">
        <f xml:space="preserve"> AND(ecommerce_dataset_updated[[#This Row],[Final_Price(Rs.) _]]=ecommerce_dataset_updated[[#This Row],['[Final_Price(Rs.)']]])</f>
        <v>0</v>
      </c>
      <c r="V3379" s="5"/>
    </row>
    <row r="3380" spans="1:22">
      <c r="A3380" t="s">
        <v>13012</v>
      </c>
      <c r="B3380" t="s">
        <v>13013</v>
      </c>
      <c r="C3380" t="s">
        <v>32</v>
      </c>
      <c r="D3380" s="9" t="s">
        <v>5122</v>
      </c>
      <c r="E3380" s="8">
        <f>ecommerce_dataset_updated[[#This Row],[Price (Rs.)]]+0</f>
        <v>214.85</v>
      </c>
      <c r="F3380" s="6" t="s">
        <v>26</v>
      </c>
      <c r="G3380" s="7">
        <f>ecommerce_dataset_updated[[#This Row],[Discount (%)]]+0</f>
        <v>25</v>
      </c>
      <c r="H3380" s="6" t="s">
        <v>3737</v>
      </c>
      <c r="I3380" s="6">
        <f>ecommerce_dataset_updated[[#This Row],['[Price (Rs.)']]]*ecommerce_dataset_updated[[#This Row],['[Discount (%)']]]/100</f>
        <v>53.712499999999999</v>
      </c>
      <c r="J3380" s="6">
        <f>ecommerce_dataset_updated[[#This Row],[Final_Price(Rs.)]]+0</f>
        <v>161.13999999999999</v>
      </c>
      <c r="K3380" s="6">
        <f xml:space="preserve"> ecommerce_dataset_updated[[#This Row],['[Price (Rs.)']]]-ecommerce_dataset_updated[[#This Row],[Discount Amount _]]</f>
        <v>161.13749999999999</v>
      </c>
      <c r="L3380" t="s">
        <v>28</v>
      </c>
      <c r="M3380" t="s">
        <v>1983</v>
      </c>
      <c r="N3380" s="4" t="s">
        <v>14048</v>
      </c>
      <c r="O3380" s="4" t="s">
        <v>14057</v>
      </c>
      <c r="P3380" s="4" t="s">
        <v>14079</v>
      </c>
      <c r="Q3380" s="5">
        <f>DATE(ecommerce_dataset_updated[[#This Row],[YYYY]],ecommerce_dataset_updated[[#This Row],[MM]],ecommerce_dataset_updated[[#This Row],[DD]])</f>
        <v>45363</v>
      </c>
      <c r="R3380" s="6" t="str">
        <f>TEXT(ecommerce_dataset_updated[[#This Row],['[Purchase_Date']]], "mmm")</f>
        <v>Mar</v>
      </c>
      <c r="S3380" s="6" t="str">
        <f>TEXT(ecommerce_dataset_updated[[#This Row],['[Purchase_Date']]], "ddd")</f>
        <v>Tue</v>
      </c>
      <c r="T3380" s="6">
        <f>ecommerce_dataset_updated[[#This Row],[Final_Price(Rs.) _]]-ecommerce_dataset_updated[[#This Row],['[Final_Price(Rs.)']]]</f>
        <v>-2.4999999999977263E-3</v>
      </c>
      <c r="U3380" s="6" t="b">
        <f xml:space="preserve"> AND(ecommerce_dataset_updated[[#This Row],[Final_Price(Rs.) _]]=ecommerce_dataset_updated[[#This Row],['[Final_Price(Rs.)']]])</f>
        <v>0</v>
      </c>
      <c r="V3380" s="5"/>
    </row>
    <row r="3381" spans="1:22">
      <c r="A3381" t="s">
        <v>13014</v>
      </c>
      <c r="B3381" t="s">
        <v>13015</v>
      </c>
      <c r="C3381" t="s">
        <v>68</v>
      </c>
      <c r="D3381" s="9" t="s">
        <v>13016</v>
      </c>
      <c r="E3381" s="8">
        <f>ecommerce_dataset_updated[[#This Row],[Price (Rs.)]]+0</f>
        <v>242.71</v>
      </c>
      <c r="F3381" s="6" t="s">
        <v>47</v>
      </c>
      <c r="G3381" s="7">
        <f>ecommerce_dataset_updated[[#This Row],[Discount (%)]]+0</f>
        <v>50</v>
      </c>
      <c r="H3381" s="6" t="s">
        <v>13017</v>
      </c>
      <c r="I3381" s="6">
        <f>ecommerce_dataset_updated[[#This Row],['[Price (Rs.)']]]*ecommerce_dataset_updated[[#This Row],['[Discount (%)']]]/100</f>
        <v>121.355</v>
      </c>
      <c r="J3381" s="6">
        <f>ecommerce_dataset_updated[[#This Row],[Final_Price(Rs.)]]+0</f>
        <v>121.36</v>
      </c>
      <c r="K3381" s="6">
        <f xml:space="preserve"> ecommerce_dataset_updated[[#This Row],['[Price (Rs.)']]]-ecommerce_dataset_updated[[#This Row],[Discount Amount _]]</f>
        <v>121.355</v>
      </c>
      <c r="L3381" t="s">
        <v>35</v>
      </c>
      <c r="M3381" t="s">
        <v>5186</v>
      </c>
      <c r="N3381" s="4" t="s">
        <v>154</v>
      </c>
      <c r="O3381" s="4" t="s">
        <v>14057</v>
      </c>
      <c r="P3381" s="4" t="s">
        <v>14079</v>
      </c>
      <c r="Q3381" s="5">
        <f>DATE(ecommerce_dataset_updated[[#This Row],[YYYY]],ecommerce_dataset_updated[[#This Row],[MM]],ecommerce_dataset_updated[[#This Row],[DD]])</f>
        <v>45381</v>
      </c>
      <c r="R3381" s="6" t="str">
        <f>TEXT(ecommerce_dataset_updated[[#This Row],['[Purchase_Date']]], "mmm")</f>
        <v>Mar</v>
      </c>
      <c r="S3381" s="6" t="str">
        <f>TEXT(ecommerce_dataset_updated[[#This Row],['[Purchase_Date']]], "ddd")</f>
        <v>Sat</v>
      </c>
      <c r="T3381" s="6">
        <f>ecommerce_dataset_updated[[#This Row],[Final_Price(Rs.) _]]-ecommerce_dataset_updated[[#This Row],['[Final_Price(Rs.)']]]</f>
        <v>-4.9999999999954525E-3</v>
      </c>
      <c r="U3381" s="6" t="b">
        <f xml:space="preserve"> AND(ecommerce_dataset_updated[[#This Row],[Final_Price(Rs.) _]]=ecommerce_dataset_updated[[#This Row],['[Final_Price(Rs.)']]])</f>
        <v>0</v>
      </c>
      <c r="V3381" s="5"/>
    </row>
    <row r="3382" spans="1:22">
      <c r="A3382" t="s">
        <v>13018</v>
      </c>
      <c r="B3382" t="s">
        <v>13019</v>
      </c>
      <c r="C3382" t="s">
        <v>114</v>
      </c>
      <c r="D3382" s="9" t="s">
        <v>13020</v>
      </c>
      <c r="E3382" s="8">
        <f>ecommerce_dataset_updated[[#This Row],[Price (Rs.)]]+0</f>
        <v>456.79</v>
      </c>
      <c r="F3382" s="6" t="s">
        <v>12</v>
      </c>
      <c r="G3382" s="7">
        <f>ecommerce_dataset_updated[[#This Row],[Discount (%)]]+0</f>
        <v>15</v>
      </c>
      <c r="H3382" s="6" t="s">
        <v>13021</v>
      </c>
      <c r="I3382" s="6">
        <f>ecommerce_dataset_updated[[#This Row],['[Price (Rs.)']]]*ecommerce_dataset_updated[[#This Row],['[Discount (%)']]]/100</f>
        <v>68.518500000000003</v>
      </c>
      <c r="J3382" s="6">
        <f>ecommerce_dataset_updated[[#This Row],[Final_Price(Rs.)]]+0</f>
        <v>388.27</v>
      </c>
      <c r="K3382" s="6">
        <f xml:space="preserve"> ecommerce_dataset_updated[[#This Row],['[Price (Rs.)']]]-ecommerce_dataset_updated[[#This Row],[Discount Amount _]]</f>
        <v>388.2715</v>
      </c>
      <c r="L3382" t="s">
        <v>28</v>
      </c>
      <c r="M3382" t="s">
        <v>788</v>
      </c>
      <c r="N3382" s="4" t="s">
        <v>14049</v>
      </c>
      <c r="O3382" s="4" t="s">
        <v>14067</v>
      </c>
      <c r="P3382" s="4" t="s">
        <v>14079</v>
      </c>
      <c r="Q3382" s="5">
        <f>DATE(ecommerce_dataset_updated[[#This Row],[YYYY]],ecommerce_dataset_updated[[#This Row],[MM]],ecommerce_dataset_updated[[#This Row],[DD]])</f>
        <v>45484</v>
      </c>
      <c r="R3382" s="6" t="str">
        <f>TEXT(ecommerce_dataset_updated[[#This Row],['[Purchase_Date']]], "mmm")</f>
        <v>Jul</v>
      </c>
      <c r="S3382" s="6" t="str">
        <f>TEXT(ecommerce_dataset_updated[[#This Row],['[Purchase_Date']]], "ddd")</f>
        <v>Thu</v>
      </c>
      <c r="T3382" s="6">
        <f>ecommerce_dataset_updated[[#This Row],[Final_Price(Rs.) _]]-ecommerce_dataset_updated[[#This Row],['[Final_Price(Rs.)']]]</f>
        <v>1.5000000000213731E-3</v>
      </c>
      <c r="U3382" s="6" t="b">
        <f xml:space="preserve"> AND(ecommerce_dataset_updated[[#This Row],[Final_Price(Rs.) _]]=ecommerce_dataset_updated[[#This Row],['[Final_Price(Rs.)']]])</f>
        <v>0</v>
      </c>
      <c r="V3382" s="5"/>
    </row>
    <row r="3383" spans="1:22">
      <c r="A3383" t="s">
        <v>13022</v>
      </c>
      <c r="B3383" t="s">
        <v>13023</v>
      </c>
      <c r="C3383" t="s">
        <v>114</v>
      </c>
      <c r="D3383" s="9" t="s">
        <v>13024</v>
      </c>
      <c r="E3383" s="8">
        <f>ecommerce_dataset_updated[[#This Row],[Price (Rs.)]]+0</f>
        <v>251.69</v>
      </c>
      <c r="F3383" s="6" t="s">
        <v>47</v>
      </c>
      <c r="G3383" s="7">
        <f>ecommerce_dataset_updated[[#This Row],[Discount (%)]]+0</f>
        <v>50</v>
      </c>
      <c r="H3383" s="6" t="s">
        <v>13025</v>
      </c>
      <c r="I3383" s="6">
        <f>ecommerce_dataset_updated[[#This Row],['[Price (Rs.)']]]*ecommerce_dataset_updated[[#This Row],['[Discount (%)']]]/100</f>
        <v>125.845</v>
      </c>
      <c r="J3383" s="6">
        <f>ecommerce_dataset_updated[[#This Row],[Final_Price(Rs.)]]+0</f>
        <v>125.84</v>
      </c>
      <c r="K3383" s="6">
        <f xml:space="preserve"> ecommerce_dataset_updated[[#This Row],['[Price (Rs.)']]]-ecommerce_dataset_updated[[#This Row],[Discount Amount _]]</f>
        <v>125.845</v>
      </c>
      <c r="L3383" t="s">
        <v>77</v>
      </c>
      <c r="M3383" t="s">
        <v>2559</v>
      </c>
      <c r="N3383" s="4" t="s">
        <v>14053</v>
      </c>
      <c r="O3383" s="4" t="s">
        <v>14052</v>
      </c>
      <c r="P3383" s="4" t="s">
        <v>14079</v>
      </c>
      <c r="Q3383" s="5">
        <f>DATE(ecommerce_dataset_updated[[#This Row],[YYYY]],ecommerce_dataset_updated[[#This Row],[MM]],ecommerce_dataset_updated[[#This Row],[DD]])</f>
        <v>45295</v>
      </c>
      <c r="R3383" s="6" t="str">
        <f>TEXT(ecommerce_dataset_updated[[#This Row],['[Purchase_Date']]], "mmm")</f>
        <v>Jan</v>
      </c>
      <c r="S3383" s="6" t="str">
        <f>TEXT(ecommerce_dataset_updated[[#This Row],['[Purchase_Date']]], "ddd")</f>
        <v>Thu</v>
      </c>
      <c r="T3383" s="6">
        <f>ecommerce_dataset_updated[[#This Row],[Final_Price(Rs.) _]]-ecommerce_dataset_updated[[#This Row],['[Final_Price(Rs.)']]]</f>
        <v>4.9999999999954525E-3</v>
      </c>
      <c r="U3383" s="6" t="b">
        <f xml:space="preserve"> AND(ecommerce_dataset_updated[[#This Row],[Final_Price(Rs.) _]]=ecommerce_dataset_updated[[#This Row],['[Final_Price(Rs.)']]])</f>
        <v>0</v>
      </c>
      <c r="V3383" s="5"/>
    </row>
    <row r="3384" spans="1:22">
      <c r="A3384" t="s">
        <v>13026</v>
      </c>
      <c r="B3384" t="s">
        <v>13027</v>
      </c>
      <c r="C3384" t="s">
        <v>10</v>
      </c>
      <c r="D3384" s="9" t="s">
        <v>13028</v>
      </c>
      <c r="E3384" s="8">
        <f>ecommerce_dataset_updated[[#This Row],[Price (Rs.)]]+0</f>
        <v>428.42</v>
      </c>
      <c r="F3384" s="6" t="s">
        <v>154</v>
      </c>
      <c r="G3384" s="7">
        <f>ecommerce_dataset_updated[[#This Row],[Discount (%)]]+0</f>
        <v>30</v>
      </c>
      <c r="H3384" s="6" t="s">
        <v>13029</v>
      </c>
      <c r="I3384" s="6">
        <f>ecommerce_dataset_updated[[#This Row],['[Price (Rs.)']]]*ecommerce_dataset_updated[[#This Row],['[Discount (%)']]]/100</f>
        <v>128.52600000000001</v>
      </c>
      <c r="J3384" s="6">
        <f>ecommerce_dataset_updated[[#This Row],[Final_Price(Rs.)]]+0</f>
        <v>299.89</v>
      </c>
      <c r="K3384" s="6">
        <f xml:space="preserve"> ecommerce_dataset_updated[[#This Row],['[Price (Rs.)']]]-ecommerce_dataset_updated[[#This Row],[Discount Amount _]]</f>
        <v>299.89400000000001</v>
      </c>
      <c r="L3384" t="s">
        <v>77</v>
      </c>
      <c r="M3384" t="s">
        <v>600</v>
      </c>
      <c r="N3384" s="4" t="s">
        <v>14072</v>
      </c>
      <c r="O3384" s="4" t="s">
        <v>14053</v>
      </c>
      <c r="P3384" s="4" t="s">
        <v>14079</v>
      </c>
      <c r="Q3384" s="5">
        <f>DATE(ecommerce_dataset_updated[[#This Row],[YYYY]],ecommerce_dataset_updated[[#This Row],[MM]],ecommerce_dataset_updated[[#This Row],[DD]])</f>
        <v>45398</v>
      </c>
      <c r="R3384" s="6" t="str">
        <f>TEXT(ecommerce_dataset_updated[[#This Row],['[Purchase_Date']]], "mmm")</f>
        <v>Apr</v>
      </c>
      <c r="S3384" s="6" t="str">
        <f>TEXT(ecommerce_dataset_updated[[#This Row],['[Purchase_Date']]], "ddd")</f>
        <v>Tue</v>
      </c>
      <c r="T3384" s="6">
        <f>ecommerce_dataset_updated[[#This Row],[Final_Price(Rs.) _]]-ecommerce_dataset_updated[[#This Row],['[Final_Price(Rs.)']]]</f>
        <v>4.0000000000190994E-3</v>
      </c>
      <c r="U3384" s="6" t="b">
        <f xml:space="preserve"> AND(ecommerce_dataset_updated[[#This Row],[Final_Price(Rs.) _]]=ecommerce_dataset_updated[[#This Row],['[Final_Price(Rs.)']]])</f>
        <v>0</v>
      </c>
      <c r="V3384" s="5"/>
    </row>
    <row r="3385" spans="1:22">
      <c r="A3385" t="s">
        <v>13030</v>
      </c>
      <c r="B3385" t="s">
        <v>13031</v>
      </c>
      <c r="C3385" t="s">
        <v>39</v>
      </c>
      <c r="D3385" s="9" t="s">
        <v>13032</v>
      </c>
      <c r="E3385" s="8">
        <f>ecommerce_dataset_updated[[#This Row],[Price (Rs.)]]+0</f>
        <v>126.93</v>
      </c>
      <c r="F3385" s="6" t="s">
        <v>53</v>
      </c>
      <c r="G3385" s="7">
        <f>ecommerce_dataset_updated[[#This Row],[Discount (%)]]+0</f>
        <v>5</v>
      </c>
      <c r="H3385" s="6" t="s">
        <v>13033</v>
      </c>
      <c r="I3385" s="6">
        <f>ecommerce_dataset_updated[[#This Row],['[Price (Rs.)']]]*ecommerce_dataset_updated[[#This Row],['[Discount (%)']]]/100</f>
        <v>6.3465000000000007</v>
      </c>
      <c r="J3385" s="6">
        <f>ecommerce_dataset_updated[[#This Row],[Final_Price(Rs.)]]+0</f>
        <v>120.58</v>
      </c>
      <c r="K3385" s="6">
        <f xml:space="preserve"> ecommerce_dataset_updated[[#This Row],['[Price (Rs.)']]]-ecommerce_dataset_updated[[#This Row],[Discount Amount _]]</f>
        <v>120.5835</v>
      </c>
      <c r="L3385" t="s">
        <v>77</v>
      </c>
      <c r="M3385" t="s">
        <v>366</v>
      </c>
      <c r="N3385" s="4" t="s">
        <v>14064</v>
      </c>
      <c r="O3385" s="4" t="s">
        <v>14050</v>
      </c>
      <c r="P3385" s="4" t="s">
        <v>14079</v>
      </c>
      <c r="Q3385" s="5">
        <f>DATE(ecommerce_dataset_updated[[#This Row],[YYYY]],ecommerce_dataset_updated[[#This Row],[MM]],ecommerce_dataset_updated[[#This Row],[DD]])</f>
        <v>45548</v>
      </c>
      <c r="R3385" s="6" t="str">
        <f>TEXT(ecommerce_dataset_updated[[#This Row],['[Purchase_Date']]], "mmm")</f>
        <v>Sep</v>
      </c>
      <c r="S3385" s="6" t="str">
        <f>TEXT(ecommerce_dataset_updated[[#This Row],['[Purchase_Date']]], "ddd")</f>
        <v>Fri</v>
      </c>
      <c r="T3385" s="6">
        <f>ecommerce_dataset_updated[[#This Row],[Final_Price(Rs.) _]]-ecommerce_dataset_updated[[#This Row],['[Final_Price(Rs.)']]]</f>
        <v>3.5000000000025011E-3</v>
      </c>
      <c r="U3385" s="6" t="b">
        <f xml:space="preserve"> AND(ecommerce_dataset_updated[[#This Row],[Final_Price(Rs.) _]]=ecommerce_dataset_updated[[#This Row],['[Final_Price(Rs.)']]])</f>
        <v>0</v>
      </c>
      <c r="V3385" s="5"/>
    </row>
    <row r="3386" spans="1:22">
      <c r="A3386" t="s">
        <v>13034</v>
      </c>
      <c r="B3386" t="s">
        <v>13035</v>
      </c>
      <c r="C3386" t="s">
        <v>18</v>
      </c>
      <c r="D3386" s="9" t="s">
        <v>13036</v>
      </c>
      <c r="E3386" s="8">
        <f>ecommerce_dataset_updated[[#This Row],[Price (Rs.)]]+0</f>
        <v>294.77999999999997</v>
      </c>
      <c r="F3386" s="6" t="s">
        <v>75</v>
      </c>
      <c r="G3386" s="7">
        <f>ecommerce_dataset_updated[[#This Row],[Discount (%)]]+0</f>
        <v>10</v>
      </c>
      <c r="H3386" s="6" t="s">
        <v>13037</v>
      </c>
      <c r="I3386" s="6">
        <f>ecommerce_dataset_updated[[#This Row],['[Price (Rs.)']]]*ecommerce_dataset_updated[[#This Row],['[Discount (%)']]]/100</f>
        <v>29.477999999999998</v>
      </c>
      <c r="J3386" s="6">
        <f>ecommerce_dataset_updated[[#This Row],[Final_Price(Rs.)]]+0</f>
        <v>265.3</v>
      </c>
      <c r="K3386" s="6">
        <f xml:space="preserve"> ecommerce_dataset_updated[[#This Row],['[Price (Rs.)']]]-ecommerce_dataset_updated[[#This Row],[Discount Amount _]]</f>
        <v>265.30199999999996</v>
      </c>
      <c r="L3386" t="s">
        <v>14</v>
      </c>
      <c r="M3386" t="s">
        <v>1761</v>
      </c>
      <c r="N3386" s="4" t="s">
        <v>14069</v>
      </c>
      <c r="O3386" s="4" t="s">
        <v>14059</v>
      </c>
      <c r="P3386" s="4" t="s">
        <v>14079</v>
      </c>
      <c r="Q3386" s="5">
        <f>DATE(ecommerce_dataset_updated[[#This Row],[YYYY]],ecommerce_dataset_updated[[#This Row],[MM]],ecommerce_dataset_updated[[#This Row],[DD]])</f>
        <v>45434</v>
      </c>
      <c r="R3386" s="6" t="str">
        <f>TEXT(ecommerce_dataset_updated[[#This Row],['[Purchase_Date']]], "mmm")</f>
        <v>May</v>
      </c>
      <c r="S3386" s="6" t="str">
        <f>TEXT(ecommerce_dataset_updated[[#This Row],['[Purchase_Date']]], "ddd")</f>
        <v>Wed</v>
      </c>
      <c r="T3386" s="6">
        <f>ecommerce_dataset_updated[[#This Row],[Final_Price(Rs.) _]]-ecommerce_dataset_updated[[#This Row],['[Final_Price(Rs.)']]]</f>
        <v>1.9999999999527063E-3</v>
      </c>
      <c r="U3386" s="6" t="b">
        <f xml:space="preserve"> AND(ecommerce_dataset_updated[[#This Row],[Final_Price(Rs.) _]]=ecommerce_dataset_updated[[#This Row],['[Final_Price(Rs.)']]])</f>
        <v>0</v>
      </c>
      <c r="V3386" s="5"/>
    </row>
    <row r="3387" spans="1:22">
      <c r="A3387" t="s">
        <v>13038</v>
      </c>
      <c r="B3387" t="s">
        <v>13039</v>
      </c>
      <c r="C3387" t="s">
        <v>114</v>
      </c>
      <c r="D3387" s="9" t="s">
        <v>13040</v>
      </c>
      <c r="E3387" s="8">
        <f>ecommerce_dataset_updated[[#This Row],[Price (Rs.)]]+0</f>
        <v>250.19</v>
      </c>
      <c r="F3387" s="6" t="s">
        <v>20</v>
      </c>
      <c r="G3387" s="7">
        <f>ecommerce_dataset_updated[[#This Row],[Discount (%)]]+0</f>
        <v>20</v>
      </c>
      <c r="H3387" s="6" t="s">
        <v>13041</v>
      </c>
      <c r="I3387" s="6">
        <f>ecommerce_dataset_updated[[#This Row],['[Price (Rs.)']]]*ecommerce_dataset_updated[[#This Row],['[Discount (%)']]]/100</f>
        <v>50.038000000000004</v>
      </c>
      <c r="J3387" s="6">
        <f>ecommerce_dataset_updated[[#This Row],[Final_Price(Rs.)]]+0</f>
        <v>200.15</v>
      </c>
      <c r="K3387" s="6">
        <f xml:space="preserve"> ecommerce_dataset_updated[[#This Row],['[Price (Rs.)']]]-ecommerce_dataset_updated[[#This Row],[Discount Amount _]]</f>
        <v>200.15199999999999</v>
      </c>
      <c r="L3387" t="s">
        <v>120</v>
      </c>
      <c r="M3387" t="s">
        <v>156</v>
      </c>
      <c r="N3387" s="4" t="s">
        <v>2910</v>
      </c>
      <c r="O3387" s="4" t="s">
        <v>14053</v>
      </c>
      <c r="P3387" s="4" t="s">
        <v>14079</v>
      </c>
      <c r="Q3387" s="5">
        <f>DATE(ecommerce_dataset_updated[[#This Row],[YYYY]],ecommerce_dataset_updated[[#This Row],[MM]],ecommerce_dataset_updated[[#This Row],[DD]])</f>
        <v>45396</v>
      </c>
      <c r="R3387" s="6" t="str">
        <f>TEXT(ecommerce_dataset_updated[[#This Row],['[Purchase_Date']]], "mmm")</f>
        <v>Apr</v>
      </c>
      <c r="S3387" s="6" t="str">
        <f>TEXT(ecommerce_dataset_updated[[#This Row],['[Purchase_Date']]], "ddd")</f>
        <v>Sun</v>
      </c>
      <c r="T3387" s="6">
        <f>ecommerce_dataset_updated[[#This Row],[Final_Price(Rs.) _]]-ecommerce_dataset_updated[[#This Row],['[Final_Price(Rs.)']]]</f>
        <v>1.999999999981128E-3</v>
      </c>
      <c r="U3387" s="6" t="b">
        <f xml:space="preserve"> AND(ecommerce_dataset_updated[[#This Row],[Final_Price(Rs.) _]]=ecommerce_dataset_updated[[#This Row],['[Final_Price(Rs.)']]])</f>
        <v>0</v>
      </c>
      <c r="V3387" s="5"/>
    </row>
    <row r="3388" spans="1:22">
      <c r="A3388" t="s">
        <v>13042</v>
      </c>
      <c r="B3388" t="s">
        <v>13043</v>
      </c>
      <c r="C3388" t="s">
        <v>68</v>
      </c>
      <c r="D3388" s="9" t="s">
        <v>13044</v>
      </c>
      <c r="E3388" s="8">
        <f>ecommerce_dataset_updated[[#This Row],[Price (Rs.)]]+0</f>
        <v>167.6</v>
      </c>
      <c r="F3388" s="6" t="s">
        <v>26</v>
      </c>
      <c r="G3388" s="7">
        <f>ecommerce_dataset_updated[[#This Row],[Discount (%)]]+0</f>
        <v>25</v>
      </c>
      <c r="H3388" s="6" t="s">
        <v>13045</v>
      </c>
      <c r="I3388" s="6">
        <f>ecommerce_dataset_updated[[#This Row],['[Price (Rs.)']]]*ecommerce_dataset_updated[[#This Row],['[Discount (%)']]]/100</f>
        <v>41.9</v>
      </c>
      <c r="J3388" s="6">
        <f>ecommerce_dataset_updated[[#This Row],[Final_Price(Rs.)]]+0</f>
        <v>125.7</v>
      </c>
      <c r="K3388" s="6">
        <f xml:space="preserve"> ecommerce_dataset_updated[[#This Row],['[Price (Rs.)']]]-ecommerce_dataset_updated[[#This Row],[Discount Amount _]]</f>
        <v>125.69999999999999</v>
      </c>
      <c r="L3388" t="s">
        <v>120</v>
      </c>
      <c r="M3388" t="s">
        <v>329</v>
      </c>
      <c r="N3388" s="4" t="s">
        <v>14071</v>
      </c>
      <c r="O3388" s="4" t="s">
        <v>14067</v>
      </c>
      <c r="P3388" s="4" t="s">
        <v>14079</v>
      </c>
      <c r="Q3388" s="5">
        <f>DATE(ecommerce_dataset_updated[[#This Row],[YYYY]],ecommerce_dataset_updated[[#This Row],[MM]],ecommerce_dataset_updated[[#This Row],[DD]])</f>
        <v>45497</v>
      </c>
      <c r="R3388" s="6" t="str">
        <f>TEXT(ecommerce_dataset_updated[[#This Row],['[Purchase_Date']]], "mmm")</f>
        <v>Jul</v>
      </c>
      <c r="S3388" s="6" t="str">
        <f>TEXT(ecommerce_dataset_updated[[#This Row],['[Purchase_Date']]], "ddd")</f>
        <v>Wed</v>
      </c>
      <c r="T3388" s="6">
        <f>ecommerce_dataset_updated[[#This Row],[Final_Price(Rs.) _]]-ecommerce_dataset_updated[[#This Row],['[Final_Price(Rs.)']]]</f>
        <v>0</v>
      </c>
      <c r="U3388" s="6" t="b">
        <f xml:space="preserve"> AND(ecommerce_dataset_updated[[#This Row],[Final_Price(Rs.) _]]=ecommerce_dataset_updated[[#This Row],['[Final_Price(Rs.)']]])</f>
        <v>1</v>
      </c>
      <c r="V3388" s="5"/>
    </row>
    <row r="3389" spans="1:22">
      <c r="A3389" t="s">
        <v>13046</v>
      </c>
      <c r="B3389" t="s">
        <v>13047</v>
      </c>
      <c r="C3389" t="s">
        <v>114</v>
      </c>
      <c r="D3389" s="9" t="s">
        <v>13048</v>
      </c>
      <c r="E3389" s="8">
        <f>ecommerce_dataset_updated[[#This Row],[Price (Rs.)]]+0</f>
        <v>166.34</v>
      </c>
      <c r="F3389" s="6" t="s">
        <v>53</v>
      </c>
      <c r="G3389" s="7">
        <f>ecommerce_dataset_updated[[#This Row],[Discount (%)]]+0</f>
        <v>5</v>
      </c>
      <c r="H3389" s="6" t="s">
        <v>10191</v>
      </c>
      <c r="I3389" s="6">
        <f>ecommerce_dataset_updated[[#This Row],['[Price (Rs.)']]]*ecommerce_dataset_updated[[#This Row],['[Discount (%)']]]/100</f>
        <v>8.3170000000000002</v>
      </c>
      <c r="J3389" s="6">
        <f>ecommerce_dataset_updated[[#This Row],[Final_Price(Rs.)]]+0</f>
        <v>158.02000000000001</v>
      </c>
      <c r="K3389" s="6">
        <f xml:space="preserve"> ecommerce_dataset_updated[[#This Row],['[Price (Rs.)']]]-ecommerce_dataset_updated[[#This Row],[Discount Amount _]]</f>
        <v>158.023</v>
      </c>
      <c r="L3389" t="s">
        <v>28</v>
      </c>
      <c r="M3389" t="s">
        <v>1848</v>
      </c>
      <c r="N3389" s="4" t="s">
        <v>14069</v>
      </c>
      <c r="O3389" s="4" t="s">
        <v>14057</v>
      </c>
      <c r="P3389" s="4" t="s">
        <v>14079</v>
      </c>
      <c r="Q3389" s="5">
        <f>DATE(ecommerce_dataset_updated[[#This Row],[YYYY]],ecommerce_dataset_updated[[#This Row],[MM]],ecommerce_dataset_updated[[#This Row],[DD]])</f>
        <v>45373</v>
      </c>
      <c r="R3389" s="6" t="str">
        <f>TEXT(ecommerce_dataset_updated[[#This Row],['[Purchase_Date']]], "mmm")</f>
        <v>Mar</v>
      </c>
      <c r="S3389" s="6" t="str">
        <f>TEXT(ecommerce_dataset_updated[[#This Row],['[Purchase_Date']]], "ddd")</f>
        <v>Fri</v>
      </c>
      <c r="T3389" s="6">
        <f>ecommerce_dataset_updated[[#This Row],[Final_Price(Rs.) _]]-ecommerce_dataset_updated[[#This Row],['[Final_Price(Rs.)']]]</f>
        <v>2.9999999999859028E-3</v>
      </c>
      <c r="U3389" s="6" t="b">
        <f xml:space="preserve"> AND(ecommerce_dataset_updated[[#This Row],[Final_Price(Rs.) _]]=ecommerce_dataset_updated[[#This Row],['[Final_Price(Rs.)']]])</f>
        <v>0</v>
      </c>
      <c r="V3389" s="5"/>
    </row>
    <row r="3390" spans="1:22">
      <c r="A3390" t="s">
        <v>13049</v>
      </c>
      <c r="B3390" t="s">
        <v>13050</v>
      </c>
      <c r="C3390" t="s">
        <v>114</v>
      </c>
      <c r="D3390" s="9" t="s">
        <v>13051</v>
      </c>
      <c r="E3390" s="8">
        <f>ecommerce_dataset_updated[[#This Row],[Price (Rs.)]]+0</f>
        <v>429.9</v>
      </c>
      <c r="F3390" s="6" t="s">
        <v>26</v>
      </c>
      <c r="G3390" s="7">
        <f>ecommerce_dataset_updated[[#This Row],[Discount (%)]]+0</f>
        <v>25</v>
      </c>
      <c r="H3390" s="6" t="s">
        <v>13052</v>
      </c>
      <c r="I3390" s="6">
        <f>ecommerce_dataset_updated[[#This Row],['[Price (Rs.)']]]*ecommerce_dataset_updated[[#This Row],['[Discount (%)']]]/100</f>
        <v>107.47499999999999</v>
      </c>
      <c r="J3390" s="6">
        <f>ecommerce_dataset_updated[[#This Row],[Final_Price(Rs.)]]+0</f>
        <v>322.42</v>
      </c>
      <c r="K3390" s="6">
        <f xml:space="preserve"> ecommerce_dataset_updated[[#This Row],['[Price (Rs.)']]]-ecommerce_dataset_updated[[#This Row],[Discount Amount _]]</f>
        <v>322.42499999999995</v>
      </c>
      <c r="L3390" t="s">
        <v>77</v>
      </c>
      <c r="M3390" t="s">
        <v>161</v>
      </c>
      <c r="N3390" s="4" t="s">
        <v>14062</v>
      </c>
      <c r="O3390" s="4" t="s">
        <v>14055</v>
      </c>
      <c r="P3390" s="4" t="s">
        <v>14079</v>
      </c>
      <c r="Q3390" s="5">
        <f>DATE(ecommerce_dataset_updated[[#This Row],[YYYY]],ecommerce_dataset_updated[[#This Row],[MM]],ecommerce_dataset_updated[[#This Row],[DD]])</f>
        <v>45510</v>
      </c>
      <c r="R3390" s="6" t="str">
        <f>TEXT(ecommerce_dataset_updated[[#This Row],['[Purchase_Date']]], "mmm")</f>
        <v>Aug</v>
      </c>
      <c r="S3390" s="6" t="str">
        <f>TEXT(ecommerce_dataset_updated[[#This Row],['[Purchase_Date']]], "ddd")</f>
        <v>Tue</v>
      </c>
      <c r="T3390" s="6">
        <f>ecommerce_dataset_updated[[#This Row],[Final_Price(Rs.) _]]-ecommerce_dataset_updated[[#This Row],['[Final_Price(Rs.)']]]</f>
        <v>4.9999999999386091E-3</v>
      </c>
      <c r="U3390" s="6" t="b">
        <f xml:space="preserve"> AND(ecommerce_dataset_updated[[#This Row],[Final_Price(Rs.) _]]=ecommerce_dataset_updated[[#This Row],['[Final_Price(Rs.)']]])</f>
        <v>0</v>
      </c>
      <c r="V3390" s="5"/>
    </row>
    <row r="3391" spans="1:22">
      <c r="A3391" t="s">
        <v>13053</v>
      </c>
      <c r="B3391" t="s">
        <v>13054</v>
      </c>
      <c r="C3391" t="s">
        <v>18</v>
      </c>
      <c r="D3391" s="9" t="s">
        <v>13055</v>
      </c>
      <c r="E3391" s="8">
        <f>ecommerce_dataset_updated[[#This Row],[Price (Rs.)]]+0</f>
        <v>229.85</v>
      </c>
      <c r="F3391" s="6" t="s">
        <v>53</v>
      </c>
      <c r="G3391" s="7">
        <f>ecommerce_dataset_updated[[#This Row],[Discount (%)]]+0</f>
        <v>5</v>
      </c>
      <c r="H3391" s="6" t="s">
        <v>13056</v>
      </c>
      <c r="I3391" s="6">
        <f>ecommerce_dataset_updated[[#This Row],['[Price (Rs.)']]]*ecommerce_dataset_updated[[#This Row],['[Discount (%)']]]/100</f>
        <v>11.4925</v>
      </c>
      <c r="J3391" s="6">
        <f>ecommerce_dataset_updated[[#This Row],[Final_Price(Rs.)]]+0</f>
        <v>218.36</v>
      </c>
      <c r="K3391" s="6">
        <f xml:space="preserve"> ecommerce_dataset_updated[[#This Row],['[Price (Rs.)']]]-ecommerce_dataset_updated[[#This Row],[Discount Amount _]]</f>
        <v>218.35749999999999</v>
      </c>
      <c r="L3391" t="s">
        <v>28</v>
      </c>
      <c r="M3391" t="s">
        <v>329</v>
      </c>
      <c r="N3391" s="4" t="s">
        <v>14071</v>
      </c>
      <c r="O3391" s="4" t="s">
        <v>14067</v>
      </c>
      <c r="P3391" s="4" t="s">
        <v>14079</v>
      </c>
      <c r="Q3391" s="5">
        <f>DATE(ecommerce_dataset_updated[[#This Row],[YYYY]],ecommerce_dataset_updated[[#This Row],[MM]],ecommerce_dataset_updated[[#This Row],[DD]])</f>
        <v>45497</v>
      </c>
      <c r="R3391" s="6" t="str">
        <f>TEXT(ecommerce_dataset_updated[[#This Row],['[Purchase_Date']]], "mmm")</f>
        <v>Jul</v>
      </c>
      <c r="S3391" s="6" t="str">
        <f>TEXT(ecommerce_dataset_updated[[#This Row],['[Purchase_Date']]], "ddd")</f>
        <v>Wed</v>
      </c>
      <c r="T3391" s="6">
        <f>ecommerce_dataset_updated[[#This Row],[Final_Price(Rs.) _]]-ecommerce_dataset_updated[[#This Row],['[Final_Price(Rs.)']]]</f>
        <v>-2.500000000026148E-3</v>
      </c>
      <c r="U3391" s="6" t="b">
        <f xml:space="preserve"> AND(ecommerce_dataset_updated[[#This Row],[Final_Price(Rs.) _]]=ecommerce_dataset_updated[[#This Row],['[Final_Price(Rs.)']]])</f>
        <v>0</v>
      </c>
      <c r="V3391" s="5"/>
    </row>
    <row r="3392" spans="1:22">
      <c r="A3392" t="s">
        <v>13057</v>
      </c>
      <c r="B3392" t="s">
        <v>13058</v>
      </c>
      <c r="C3392" t="s">
        <v>18</v>
      </c>
      <c r="D3392" s="9" t="s">
        <v>13059</v>
      </c>
      <c r="E3392" s="8">
        <f>ecommerce_dataset_updated[[#This Row],[Price (Rs.)]]+0</f>
        <v>333.75</v>
      </c>
      <c r="F3392" s="6" t="s">
        <v>53</v>
      </c>
      <c r="G3392" s="7">
        <f>ecommerce_dataset_updated[[#This Row],[Discount (%)]]+0</f>
        <v>5</v>
      </c>
      <c r="H3392" s="6" t="s">
        <v>13060</v>
      </c>
      <c r="I3392" s="6">
        <f>ecommerce_dataset_updated[[#This Row],['[Price (Rs.)']]]*ecommerce_dataset_updated[[#This Row],['[Discount (%)']]]/100</f>
        <v>16.6875</v>
      </c>
      <c r="J3392" s="6">
        <f>ecommerce_dataset_updated[[#This Row],[Final_Price(Rs.)]]+0</f>
        <v>317.06</v>
      </c>
      <c r="K3392" s="6">
        <f xml:space="preserve"> ecommerce_dataset_updated[[#This Row],['[Price (Rs.)']]]-ecommerce_dataset_updated[[#This Row],[Discount Amount _]]</f>
        <v>317.0625</v>
      </c>
      <c r="L3392" t="s">
        <v>35</v>
      </c>
      <c r="M3392" t="s">
        <v>362</v>
      </c>
      <c r="N3392" s="4" t="s">
        <v>14054</v>
      </c>
      <c r="O3392" s="4" t="s">
        <v>14051</v>
      </c>
      <c r="P3392" s="4" t="s">
        <v>14079</v>
      </c>
      <c r="Q3392" s="5">
        <f>DATE(ecommerce_dataset_updated[[#This Row],[YYYY]],ecommerce_dataset_updated[[#This Row],[MM]],ecommerce_dataset_updated[[#This Row],[DD]])</f>
        <v>45349</v>
      </c>
      <c r="R3392" s="6" t="str">
        <f>TEXT(ecommerce_dataset_updated[[#This Row],['[Purchase_Date']]], "mmm")</f>
        <v>Feb</v>
      </c>
      <c r="S3392" s="6" t="str">
        <f>TEXT(ecommerce_dataset_updated[[#This Row],['[Purchase_Date']]], "ddd")</f>
        <v>Tue</v>
      </c>
      <c r="T3392" s="6">
        <f>ecommerce_dataset_updated[[#This Row],[Final_Price(Rs.) _]]-ecommerce_dataset_updated[[#This Row],['[Final_Price(Rs.)']]]</f>
        <v>2.4999999999977263E-3</v>
      </c>
      <c r="U3392" s="6" t="b">
        <f xml:space="preserve"> AND(ecommerce_dataset_updated[[#This Row],[Final_Price(Rs.) _]]=ecommerce_dataset_updated[[#This Row],['[Final_Price(Rs.)']]])</f>
        <v>0</v>
      </c>
      <c r="V3392" s="5"/>
    </row>
    <row r="3393" spans="1:22">
      <c r="A3393" t="s">
        <v>13061</v>
      </c>
      <c r="B3393" t="s">
        <v>13062</v>
      </c>
      <c r="C3393" t="s">
        <v>45</v>
      </c>
      <c r="D3393" s="9" t="s">
        <v>3470</v>
      </c>
      <c r="E3393" s="8">
        <f>ecommerce_dataset_updated[[#This Row],[Price (Rs.)]]+0</f>
        <v>265.32</v>
      </c>
      <c r="F3393" s="6" t="s">
        <v>20</v>
      </c>
      <c r="G3393" s="7">
        <f>ecommerce_dataset_updated[[#This Row],[Discount (%)]]+0</f>
        <v>20</v>
      </c>
      <c r="H3393" s="6" t="s">
        <v>13063</v>
      </c>
      <c r="I3393" s="6">
        <f>ecommerce_dataset_updated[[#This Row],['[Price (Rs.)']]]*ecommerce_dataset_updated[[#This Row],['[Discount (%)']]]/100</f>
        <v>53.063999999999993</v>
      </c>
      <c r="J3393" s="6">
        <f>ecommerce_dataset_updated[[#This Row],[Final_Price(Rs.)]]+0</f>
        <v>212.26</v>
      </c>
      <c r="K3393" s="6">
        <f xml:space="preserve"> ecommerce_dataset_updated[[#This Row],['[Price (Rs.)']]]-ecommerce_dataset_updated[[#This Row],[Discount Amount _]]</f>
        <v>212.256</v>
      </c>
      <c r="L3393" t="s">
        <v>28</v>
      </c>
      <c r="M3393" t="s">
        <v>779</v>
      </c>
      <c r="N3393" s="4" t="s">
        <v>75</v>
      </c>
      <c r="O3393" s="4" t="s">
        <v>14053</v>
      </c>
      <c r="P3393" s="4" t="s">
        <v>14079</v>
      </c>
      <c r="Q3393" s="5">
        <f>DATE(ecommerce_dataset_updated[[#This Row],[YYYY]],ecommerce_dataset_updated[[#This Row],[MM]],ecommerce_dataset_updated[[#This Row],[DD]])</f>
        <v>45392</v>
      </c>
      <c r="R3393" s="6" t="str">
        <f>TEXT(ecommerce_dataset_updated[[#This Row],['[Purchase_Date']]], "mmm")</f>
        <v>Apr</v>
      </c>
      <c r="S3393" s="6" t="str">
        <f>TEXT(ecommerce_dataset_updated[[#This Row],['[Purchase_Date']]], "ddd")</f>
        <v>Wed</v>
      </c>
      <c r="T3393" s="6">
        <f>ecommerce_dataset_updated[[#This Row],[Final_Price(Rs.) _]]-ecommerce_dataset_updated[[#This Row],['[Final_Price(Rs.)']]]</f>
        <v>-3.9999999999906777E-3</v>
      </c>
      <c r="U3393" s="6" t="b">
        <f xml:space="preserve"> AND(ecommerce_dataset_updated[[#This Row],[Final_Price(Rs.) _]]=ecommerce_dataset_updated[[#This Row],['[Final_Price(Rs.)']]])</f>
        <v>0</v>
      </c>
      <c r="V3393" s="5"/>
    </row>
    <row r="3394" spans="1:22">
      <c r="A3394" t="s">
        <v>13064</v>
      </c>
      <c r="B3394" t="s">
        <v>13065</v>
      </c>
      <c r="C3394" t="s">
        <v>39</v>
      </c>
      <c r="D3394" s="9" t="s">
        <v>13066</v>
      </c>
      <c r="E3394" s="8">
        <f>ecommerce_dataset_updated[[#This Row],[Price (Rs.)]]+0</f>
        <v>238.8</v>
      </c>
      <c r="F3394" s="6" t="s">
        <v>75</v>
      </c>
      <c r="G3394" s="7">
        <f>ecommerce_dataset_updated[[#This Row],[Discount (%)]]+0</f>
        <v>10</v>
      </c>
      <c r="H3394" s="6" t="s">
        <v>9671</v>
      </c>
      <c r="I3394" s="6">
        <f>ecommerce_dataset_updated[[#This Row],['[Price (Rs.)']]]*ecommerce_dataset_updated[[#This Row],['[Discount (%)']]]/100</f>
        <v>23.88</v>
      </c>
      <c r="J3394" s="6">
        <f>ecommerce_dataset_updated[[#This Row],[Final_Price(Rs.)]]+0</f>
        <v>214.92</v>
      </c>
      <c r="K3394" s="6">
        <f xml:space="preserve"> ecommerce_dataset_updated[[#This Row],['[Price (Rs.)']]]-ecommerce_dataset_updated[[#This Row],[Discount Amount _]]</f>
        <v>214.92000000000002</v>
      </c>
      <c r="L3394" t="s">
        <v>120</v>
      </c>
      <c r="M3394" t="s">
        <v>234</v>
      </c>
      <c r="N3394" s="4" t="s">
        <v>14063</v>
      </c>
      <c r="O3394" s="4" t="s">
        <v>14059</v>
      </c>
      <c r="P3394" s="4" t="s">
        <v>14079</v>
      </c>
      <c r="Q3394" s="5">
        <f>DATE(ecommerce_dataset_updated[[#This Row],[YYYY]],ecommerce_dataset_updated[[#This Row],[MM]],ecommerce_dataset_updated[[#This Row],[DD]])</f>
        <v>45429</v>
      </c>
      <c r="R3394" s="6" t="str">
        <f>TEXT(ecommerce_dataset_updated[[#This Row],['[Purchase_Date']]], "mmm")</f>
        <v>May</v>
      </c>
      <c r="S3394" s="6" t="str">
        <f>TEXT(ecommerce_dataset_updated[[#This Row],['[Purchase_Date']]], "ddd")</f>
        <v>Fri</v>
      </c>
      <c r="T3394" s="6">
        <f>ecommerce_dataset_updated[[#This Row],[Final_Price(Rs.) _]]-ecommerce_dataset_updated[[#This Row],['[Final_Price(Rs.)']]]</f>
        <v>0</v>
      </c>
      <c r="U3394" s="6" t="b">
        <f xml:space="preserve"> AND(ecommerce_dataset_updated[[#This Row],[Final_Price(Rs.) _]]=ecommerce_dataset_updated[[#This Row],['[Final_Price(Rs.)']]])</f>
        <v>1</v>
      </c>
      <c r="V3394" s="5"/>
    </row>
    <row r="3395" spans="1:22">
      <c r="A3395" t="s">
        <v>13067</v>
      </c>
      <c r="B3395" t="s">
        <v>13068</v>
      </c>
      <c r="C3395" t="s">
        <v>10</v>
      </c>
      <c r="D3395" s="9" t="s">
        <v>13069</v>
      </c>
      <c r="E3395" s="8">
        <f>ecommerce_dataset_updated[[#This Row],[Price (Rs.)]]+0</f>
        <v>33.67</v>
      </c>
      <c r="F3395" s="6" t="s">
        <v>20</v>
      </c>
      <c r="G3395" s="7">
        <f>ecommerce_dataset_updated[[#This Row],[Discount (%)]]+0</f>
        <v>20</v>
      </c>
      <c r="H3395" s="6" t="s">
        <v>13070</v>
      </c>
      <c r="I3395" s="6">
        <f>ecommerce_dataset_updated[[#This Row],['[Price (Rs.)']]]*ecommerce_dataset_updated[[#This Row],['[Discount (%)']]]/100</f>
        <v>6.7340000000000009</v>
      </c>
      <c r="J3395" s="6">
        <f>ecommerce_dataset_updated[[#This Row],[Final_Price(Rs.)]]+0</f>
        <v>26.94</v>
      </c>
      <c r="K3395" s="6">
        <f xml:space="preserve"> ecommerce_dataset_updated[[#This Row],['[Price (Rs.)']]]-ecommerce_dataset_updated[[#This Row],[Discount Amount _]]</f>
        <v>26.936</v>
      </c>
      <c r="L3395" t="s">
        <v>14</v>
      </c>
      <c r="M3395" t="s">
        <v>990</v>
      </c>
      <c r="N3395" s="4" t="s">
        <v>154</v>
      </c>
      <c r="O3395" s="4" t="s">
        <v>14053</v>
      </c>
      <c r="P3395" s="4" t="s">
        <v>14079</v>
      </c>
      <c r="Q3395" s="5">
        <f>DATE(ecommerce_dataset_updated[[#This Row],[YYYY]],ecommerce_dataset_updated[[#This Row],[MM]],ecommerce_dataset_updated[[#This Row],[DD]])</f>
        <v>45412</v>
      </c>
      <c r="R3395" s="6" t="str">
        <f>TEXT(ecommerce_dataset_updated[[#This Row],['[Purchase_Date']]], "mmm")</f>
        <v>Apr</v>
      </c>
      <c r="S3395" s="6" t="str">
        <f>TEXT(ecommerce_dataset_updated[[#This Row],['[Purchase_Date']]], "ddd")</f>
        <v>Tue</v>
      </c>
      <c r="T3395" s="6">
        <f>ecommerce_dataset_updated[[#This Row],[Final_Price(Rs.) _]]-ecommerce_dataset_updated[[#This Row],['[Final_Price(Rs.)']]]</f>
        <v>-4.0000000000013358E-3</v>
      </c>
      <c r="U3395" s="6" t="b">
        <f xml:space="preserve"> AND(ecommerce_dataset_updated[[#This Row],[Final_Price(Rs.) _]]=ecommerce_dataset_updated[[#This Row],['[Final_Price(Rs.)']]])</f>
        <v>0</v>
      </c>
      <c r="V3395" s="5"/>
    </row>
    <row r="3396" spans="1:22">
      <c r="A3396" t="s">
        <v>13071</v>
      </c>
      <c r="B3396" t="s">
        <v>13072</v>
      </c>
      <c r="C3396" t="s">
        <v>39</v>
      </c>
      <c r="D3396" s="9" t="s">
        <v>13073</v>
      </c>
      <c r="E3396" s="8">
        <f>ecommerce_dataset_updated[[#This Row],[Price (Rs.)]]+0</f>
        <v>336.04</v>
      </c>
      <c r="F3396" s="6" t="s">
        <v>20</v>
      </c>
      <c r="G3396" s="7">
        <f>ecommerce_dataset_updated[[#This Row],[Discount (%)]]+0</f>
        <v>20</v>
      </c>
      <c r="H3396" s="6" t="s">
        <v>13074</v>
      </c>
      <c r="I3396" s="6">
        <f>ecommerce_dataset_updated[[#This Row],['[Price (Rs.)']]]*ecommerce_dataset_updated[[#This Row],['[Discount (%)']]]/100</f>
        <v>67.207999999999998</v>
      </c>
      <c r="J3396" s="6">
        <f>ecommerce_dataset_updated[[#This Row],[Final_Price(Rs.)]]+0</f>
        <v>268.83</v>
      </c>
      <c r="K3396" s="6">
        <f xml:space="preserve"> ecommerce_dataset_updated[[#This Row],['[Price (Rs.)']]]-ecommerce_dataset_updated[[#This Row],[Discount Amount _]]</f>
        <v>268.83199999999999</v>
      </c>
      <c r="L3396" t="s">
        <v>14</v>
      </c>
      <c r="M3396" t="s">
        <v>441</v>
      </c>
      <c r="N3396" s="4" t="s">
        <v>14049</v>
      </c>
      <c r="O3396" s="4" t="s">
        <v>14049</v>
      </c>
      <c r="P3396" s="4" t="s">
        <v>14079</v>
      </c>
      <c r="Q3396" s="5">
        <f>DATE(ecommerce_dataset_updated[[#This Row],[YYYY]],ecommerce_dataset_updated[[#This Row],[MM]],ecommerce_dataset_updated[[#This Row],[DD]])</f>
        <v>45607</v>
      </c>
      <c r="R3396" s="6" t="str">
        <f>TEXT(ecommerce_dataset_updated[[#This Row],['[Purchase_Date']]], "mmm")</f>
        <v>Nov</v>
      </c>
      <c r="S3396" s="6" t="str">
        <f>TEXT(ecommerce_dataset_updated[[#This Row],['[Purchase_Date']]], "ddd")</f>
        <v>Mon</v>
      </c>
      <c r="T3396" s="6">
        <f>ecommerce_dataset_updated[[#This Row],[Final_Price(Rs.) _]]-ecommerce_dataset_updated[[#This Row],['[Final_Price(Rs.)']]]</f>
        <v>2.0000000000095497E-3</v>
      </c>
      <c r="U3396" s="6" t="b">
        <f xml:space="preserve"> AND(ecommerce_dataset_updated[[#This Row],[Final_Price(Rs.) _]]=ecommerce_dataset_updated[[#This Row],['[Final_Price(Rs.)']]])</f>
        <v>0</v>
      </c>
      <c r="V3396" s="5"/>
    </row>
    <row r="3397" spans="1:22">
      <c r="A3397" t="s">
        <v>13075</v>
      </c>
      <c r="B3397" t="s">
        <v>13076</v>
      </c>
      <c r="C3397" t="s">
        <v>45</v>
      </c>
      <c r="D3397" s="9" t="s">
        <v>13077</v>
      </c>
      <c r="E3397" s="8">
        <f>ecommerce_dataset_updated[[#This Row],[Price (Rs.)]]+0</f>
        <v>463.83</v>
      </c>
      <c r="F3397" s="6" t="s">
        <v>75</v>
      </c>
      <c r="G3397" s="7">
        <f>ecommerce_dataset_updated[[#This Row],[Discount (%)]]+0</f>
        <v>10</v>
      </c>
      <c r="H3397" s="6" t="s">
        <v>13078</v>
      </c>
      <c r="I3397" s="6">
        <f>ecommerce_dataset_updated[[#This Row],['[Price (Rs.)']]]*ecommerce_dataset_updated[[#This Row],['[Discount (%)']]]/100</f>
        <v>46.383000000000003</v>
      </c>
      <c r="J3397" s="6">
        <f>ecommerce_dataset_updated[[#This Row],[Final_Price(Rs.)]]+0</f>
        <v>417.45</v>
      </c>
      <c r="K3397" s="6">
        <f xml:space="preserve"> ecommerce_dataset_updated[[#This Row],['[Price (Rs.)']]]-ecommerce_dataset_updated[[#This Row],[Discount Amount _]]</f>
        <v>417.447</v>
      </c>
      <c r="L3397" t="s">
        <v>77</v>
      </c>
      <c r="M3397" t="s">
        <v>2875</v>
      </c>
      <c r="N3397" s="4" t="s">
        <v>14066</v>
      </c>
      <c r="O3397" s="4" t="s">
        <v>14055</v>
      </c>
      <c r="P3397" s="4" t="s">
        <v>14079</v>
      </c>
      <c r="Q3397" s="5">
        <f>DATE(ecommerce_dataset_updated[[#This Row],[YYYY]],ecommerce_dataset_updated[[#This Row],[MM]],ecommerce_dataset_updated[[#This Row],[DD]])</f>
        <v>45523</v>
      </c>
      <c r="R3397" s="6" t="str">
        <f>TEXT(ecommerce_dataset_updated[[#This Row],['[Purchase_Date']]], "mmm")</f>
        <v>Aug</v>
      </c>
      <c r="S3397" s="6" t="str">
        <f>TEXT(ecommerce_dataset_updated[[#This Row],['[Purchase_Date']]], "ddd")</f>
        <v>Mon</v>
      </c>
      <c r="T3397" s="6">
        <f>ecommerce_dataset_updated[[#This Row],[Final_Price(Rs.) _]]-ecommerce_dataset_updated[[#This Row],['[Final_Price(Rs.)']]]</f>
        <v>-2.9999999999859028E-3</v>
      </c>
      <c r="U3397" s="6" t="b">
        <f xml:space="preserve"> AND(ecommerce_dataset_updated[[#This Row],[Final_Price(Rs.) _]]=ecommerce_dataset_updated[[#This Row],['[Final_Price(Rs.)']]])</f>
        <v>0</v>
      </c>
      <c r="V3397" s="5"/>
    </row>
    <row r="3398" spans="1:22">
      <c r="A3398" t="s">
        <v>13079</v>
      </c>
      <c r="B3398" t="s">
        <v>13080</v>
      </c>
      <c r="C3398" t="s">
        <v>32</v>
      </c>
      <c r="D3398" s="9" t="s">
        <v>13081</v>
      </c>
      <c r="E3398" s="8">
        <f>ecommerce_dataset_updated[[#This Row],[Price (Rs.)]]+0</f>
        <v>44.04</v>
      </c>
      <c r="F3398" s="6" t="s">
        <v>12</v>
      </c>
      <c r="G3398" s="7">
        <f>ecommerce_dataset_updated[[#This Row],[Discount (%)]]+0</f>
        <v>15</v>
      </c>
      <c r="H3398" s="6" t="s">
        <v>13082</v>
      </c>
      <c r="I3398" s="6">
        <f>ecommerce_dataset_updated[[#This Row],['[Price (Rs.)']]]*ecommerce_dataset_updated[[#This Row],['[Discount (%)']]]/100</f>
        <v>6.6059999999999999</v>
      </c>
      <c r="J3398" s="6">
        <f>ecommerce_dataset_updated[[#This Row],[Final_Price(Rs.)]]+0</f>
        <v>37.43</v>
      </c>
      <c r="K3398" s="6">
        <f xml:space="preserve"> ecommerce_dataset_updated[[#This Row],['[Price (Rs.)']]]-ecommerce_dataset_updated[[#This Row],[Discount Amount _]]</f>
        <v>37.433999999999997</v>
      </c>
      <c r="L3398" t="s">
        <v>14</v>
      </c>
      <c r="M3398" t="s">
        <v>314</v>
      </c>
      <c r="N3398" s="4" t="s">
        <v>14058</v>
      </c>
      <c r="O3398" s="4" t="s">
        <v>14055</v>
      </c>
      <c r="P3398" s="4" t="s">
        <v>14079</v>
      </c>
      <c r="Q3398" s="5">
        <f>DATE(ecommerce_dataset_updated[[#This Row],[YYYY]],ecommerce_dataset_updated[[#This Row],[MM]],ecommerce_dataset_updated[[#This Row],[DD]])</f>
        <v>45533</v>
      </c>
      <c r="R3398" s="6" t="str">
        <f>TEXT(ecommerce_dataset_updated[[#This Row],['[Purchase_Date']]], "mmm")</f>
        <v>Aug</v>
      </c>
      <c r="S3398" s="6" t="str">
        <f>TEXT(ecommerce_dataset_updated[[#This Row],['[Purchase_Date']]], "ddd")</f>
        <v>Thu</v>
      </c>
      <c r="T3398" s="6">
        <f>ecommerce_dataset_updated[[#This Row],[Final_Price(Rs.) _]]-ecommerce_dataset_updated[[#This Row],['[Final_Price(Rs.)']]]</f>
        <v>3.9999999999977831E-3</v>
      </c>
      <c r="U3398" s="6" t="b">
        <f xml:space="preserve"> AND(ecommerce_dataset_updated[[#This Row],[Final_Price(Rs.) _]]=ecommerce_dataset_updated[[#This Row],['[Final_Price(Rs.)']]])</f>
        <v>0</v>
      </c>
      <c r="V3398" s="5"/>
    </row>
    <row r="3399" spans="1:22">
      <c r="A3399" t="s">
        <v>13083</v>
      </c>
      <c r="B3399" t="s">
        <v>13084</v>
      </c>
      <c r="C3399" t="s">
        <v>39</v>
      </c>
      <c r="D3399" s="9" t="s">
        <v>13085</v>
      </c>
      <c r="E3399" s="8">
        <f>ecommerce_dataset_updated[[#This Row],[Price (Rs.)]]+0</f>
        <v>180.46</v>
      </c>
      <c r="F3399" s="6" t="s">
        <v>12</v>
      </c>
      <c r="G3399" s="7">
        <f>ecommerce_dataset_updated[[#This Row],[Discount (%)]]+0</f>
        <v>15</v>
      </c>
      <c r="H3399" s="6" t="s">
        <v>13086</v>
      </c>
      <c r="I3399" s="6">
        <f>ecommerce_dataset_updated[[#This Row],['[Price (Rs.)']]]*ecommerce_dataset_updated[[#This Row],['[Discount (%)']]]/100</f>
        <v>27.069000000000003</v>
      </c>
      <c r="J3399" s="6">
        <f>ecommerce_dataset_updated[[#This Row],[Final_Price(Rs.)]]+0</f>
        <v>153.38999999999999</v>
      </c>
      <c r="K3399" s="6">
        <f xml:space="preserve"> ecommerce_dataset_updated[[#This Row],['[Price (Rs.)']]]-ecommerce_dataset_updated[[#This Row],[Discount Amount _]]</f>
        <v>153.39100000000002</v>
      </c>
      <c r="L3399" t="s">
        <v>14</v>
      </c>
      <c r="M3399" t="s">
        <v>1207</v>
      </c>
      <c r="N3399" s="4" t="s">
        <v>14069</v>
      </c>
      <c r="O3399" s="4" t="s">
        <v>14050</v>
      </c>
      <c r="P3399" s="4" t="s">
        <v>14079</v>
      </c>
      <c r="Q3399" s="5">
        <f>DATE(ecommerce_dataset_updated[[#This Row],[YYYY]],ecommerce_dataset_updated[[#This Row],[MM]],ecommerce_dataset_updated[[#This Row],[DD]])</f>
        <v>45557</v>
      </c>
      <c r="R3399" s="6" t="str">
        <f>TEXT(ecommerce_dataset_updated[[#This Row],['[Purchase_Date']]], "mmm")</f>
        <v>Sep</v>
      </c>
      <c r="S3399" s="6" t="str">
        <f>TEXT(ecommerce_dataset_updated[[#This Row],['[Purchase_Date']]], "ddd")</f>
        <v>Sun</v>
      </c>
      <c r="T3399" s="6">
        <f>ecommerce_dataset_updated[[#This Row],[Final_Price(Rs.) _]]-ecommerce_dataset_updated[[#This Row],['[Final_Price(Rs.)']]]</f>
        <v>1.0000000000331966E-3</v>
      </c>
      <c r="U3399" s="6" t="b">
        <f xml:space="preserve"> AND(ecommerce_dataset_updated[[#This Row],[Final_Price(Rs.) _]]=ecommerce_dataset_updated[[#This Row],['[Final_Price(Rs.)']]])</f>
        <v>0</v>
      </c>
      <c r="V3399" s="5"/>
    </row>
    <row r="3400" spans="1:22">
      <c r="A3400" t="s">
        <v>13087</v>
      </c>
      <c r="B3400" t="s">
        <v>13088</v>
      </c>
      <c r="C3400" t="s">
        <v>32</v>
      </c>
      <c r="D3400" s="9" t="s">
        <v>13089</v>
      </c>
      <c r="E3400" s="8">
        <f>ecommerce_dataset_updated[[#This Row],[Price (Rs.)]]+0</f>
        <v>219.22</v>
      </c>
      <c r="F3400" s="6" t="s">
        <v>154</v>
      </c>
      <c r="G3400" s="7">
        <f>ecommerce_dataset_updated[[#This Row],[Discount (%)]]+0</f>
        <v>30</v>
      </c>
      <c r="H3400" s="6" t="s">
        <v>2620</v>
      </c>
      <c r="I3400" s="6">
        <f>ecommerce_dataset_updated[[#This Row],['[Price (Rs.)']]]*ecommerce_dataset_updated[[#This Row],['[Discount (%)']]]/100</f>
        <v>65.766000000000005</v>
      </c>
      <c r="J3400" s="6">
        <f>ecommerce_dataset_updated[[#This Row],[Final_Price(Rs.)]]+0</f>
        <v>153.44999999999999</v>
      </c>
      <c r="K3400" s="6">
        <f xml:space="preserve"> ecommerce_dataset_updated[[#This Row],['[Price (Rs.)']]]-ecommerce_dataset_updated[[#This Row],[Discount Amount _]]</f>
        <v>153.45400000000001</v>
      </c>
      <c r="L3400" t="s">
        <v>28</v>
      </c>
      <c r="M3400" t="s">
        <v>5352</v>
      </c>
      <c r="N3400" s="4" t="s">
        <v>14060</v>
      </c>
      <c r="O3400" s="4" t="s">
        <v>14052</v>
      </c>
      <c r="P3400" s="4" t="s">
        <v>14079</v>
      </c>
      <c r="Q3400" s="5">
        <f>DATE(ecommerce_dataset_updated[[#This Row],[YYYY]],ecommerce_dataset_updated[[#This Row],[MM]],ecommerce_dataset_updated[[#This Row],[DD]])</f>
        <v>45317</v>
      </c>
      <c r="R3400" s="6" t="str">
        <f>TEXT(ecommerce_dataset_updated[[#This Row],['[Purchase_Date']]], "mmm")</f>
        <v>Jan</v>
      </c>
      <c r="S3400" s="6" t="str">
        <f>TEXT(ecommerce_dataset_updated[[#This Row],['[Purchase_Date']]], "ddd")</f>
        <v>Fri</v>
      </c>
      <c r="T3400" s="6">
        <f>ecommerce_dataset_updated[[#This Row],[Final_Price(Rs.) _]]-ecommerce_dataset_updated[[#This Row],['[Final_Price(Rs.)']]]</f>
        <v>4.0000000000190994E-3</v>
      </c>
      <c r="U3400" s="6" t="b">
        <f xml:space="preserve"> AND(ecommerce_dataset_updated[[#This Row],[Final_Price(Rs.) _]]=ecommerce_dataset_updated[[#This Row],['[Final_Price(Rs.)']]])</f>
        <v>0</v>
      </c>
      <c r="V3400" s="5"/>
    </row>
    <row r="3401" spans="1:22">
      <c r="A3401" t="s">
        <v>13090</v>
      </c>
      <c r="B3401" t="s">
        <v>13091</v>
      </c>
      <c r="C3401" t="s">
        <v>39</v>
      </c>
      <c r="D3401" s="9" t="s">
        <v>13092</v>
      </c>
      <c r="E3401" s="8">
        <f>ecommerce_dataset_updated[[#This Row],[Price (Rs.)]]+0</f>
        <v>17.62</v>
      </c>
      <c r="F3401" s="6" t="s">
        <v>154</v>
      </c>
      <c r="G3401" s="7">
        <f>ecommerce_dataset_updated[[#This Row],[Discount (%)]]+0</f>
        <v>30</v>
      </c>
      <c r="H3401" s="6" t="s">
        <v>13093</v>
      </c>
      <c r="I3401" s="6">
        <f>ecommerce_dataset_updated[[#This Row],['[Price (Rs.)']]]*ecommerce_dataset_updated[[#This Row],['[Discount (%)']]]/100</f>
        <v>5.2860000000000005</v>
      </c>
      <c r="J3401" s="6">
        <f>ecommerce_dataset_updated[[#This Row],[Final_Price(Rs.)]]+0</f>
        <v>12.33</v>
      </c>
      <c r="K3401" s="6">
        <f xml:space="preserve"> ecommerce_dataset_updated[[#This Row],['[Price (Rs.)']]]-ecommerce_dataset_updated[[#This Row],[Discount Amount _]]</f>
        <v>12.334</v>
      </c>
      <c r="L3401" t="s">
        <v>28</v>
      </c>
      <c r="M3401" t="s">
        <v>816</v>
      </c>
      <c r="N3401" s="4" t="s">
        <v>14057</v>
      </c>
      <c r="O3401" s="4" t="s">
        <v>14067</v>
      </c>
      <c r="P3401" s="4" t="s">
        <v>14079</v>
      </c>
      <c r="Q3401" s="5">
        <f>DATE(ecommerce_dataset_updated[[#This Row],[YYYY]],ecommerce_dataset_updated[[#This Row],[MM]],ecommerce_dataset_updated[[#This Row],[DD]])</f>
        <v>45476</v>
      </c>
      <c r="R3401" s="6" t="str">
        <f>TEXT(ecommerce_dataset_updated[[#This Row],['[Purchase_Date']]], "mmm")</f>
        <v>Jul</v>
      </c>
      <c r="S3401" s="6" t="str">
        <f>TEXT(ecommerce_dataset_updated[[#This Row],['[Purchase_Date']]], "ddd")</f>
        <v>Wed</v>
      </c>
      <c r="T3401" s="6">
        <f>ecommerce_dataset_updated[[#This Row],[Final_Price(Rs.) _]]-ecommerce_dataset_updated[[#This Row],['[Final_Price(Rs.)']]]</f>
        <v>3.9999999999995595E-3</v>
      </c>
      <c r="U3401" s="6" t="b">
        <f xml:space="preserve"> AND(ecommerce_dataset_updated[[#This Row],[Final_Price(Rs.) _]]=ecommerce_dataset_updated[[#This Row],['[Final_Price(Rs.)']]])</f>
        <v>0</v>
      </c>
      <c r="V3401" s="5"/>
    </row>
    <row r="3402" spans="1:22">
      <c r="A3402" t="s">
        <v>13094</v>
      </c>
      <c r="B3402" t="s">
        <v>13095</v>
      </c>
      <c r="C3402" t="s">
        <v>68</v>
      </c>
      <c r="D3402" s="9" t="s">
        <v>13096</v>
      </c>
      <c r="E3402" s="8">
        <f>ecommerce_dataset_updated[[#This Row],[Price (Rs.)]]+0</f>
        <v>434.24</v>
      </c>
      <c r="F3402" s="6" t="s">
        <v>75</v>
      </c>
      <c r="G3402" s="7">
        <f>ecommerce_dataset_updated[[#This Row],[Discount (%)]]+0</f>
        <v>10</v>
      </c>
      <c r="H3402" s="6" t="s">
        <v>13097</v>
      </c>
      <c r="I3402" s="6">
        <f>ecommerce_dataset_updated[[#This Row],['[Price (Rs.)']]]*ecommerce_dataset_updated[[#This Row],['[Discount (%)']]]/100</f>
        <v>43.423999999999999</v>
      </c>
      <c r="J3402" s="6">
        <f>ecommerce_dataset_updated[[#This Row],[Final_Price(Rs.)]]+0</f>
        <v>390.82</v>
      </c>
      <c r="K3402" s="6">
        <f xml:space="preserve"> ecommerce_dataset_updated[[#This Row],['[Price (Rs.)']]]-ecommerce_dataset_updated[[#This Row],[Discount Amount _]]</f>
        <v>390.81600000000003</v>
      </c>
      <c r="L3402" t="s">
        <v>77</v>
      </c>
      <c r="M3402" t="s">
        <v>254</v>
      </c>
      <c r="N3402" s="4" t="s">
        <v>26</v>
      </c>
      <c r="O3402" s="4" t="s">
        <v>14051</v>
      </c>
      <c r="P3402" s="4" t="s">
        <v>14079</v>
      </c>
      <c r="Q3402" s="5">
        <f>DATE(ecommerce_dataset_updated[[#This Row],[YYYY]],ecommerce_dataset_updated[[#This Row],[MM]],ecommerce_dataset_updated[[#This Row],[DD]])</f>
        <v>45347</v>
      </c>
      <c r="R3402" s="6" t="str">
        <f>TEXT(ecommerce_dataset_updated[[#This Row],['[Purchase_Date']]], "mmm")</f>
        <v>Feb</v>
      </c>
      <c r="S3402" s="6" t="str">
        <f>TEXT(ecommerce_dataset_updated[[#This Row],['[Purchase_Date']]], "ddd")</f>
        <v>Sun</v>
      </c>
      <c r="T3402" s="6">
        <f>ecommerce_dataset_updated[[#This Row],[Final_Price(Rs.) _]]-ecommerce_dataset_updated[[#This Row],['[Final_Price(Rs.)']]]</f>
        <v>-3.999999999962256E-3</v>
      </c>
      <c r="U3402" s="6" t="b">
        <f xml:space="preserve"> AND(ecommerce_dataset_updated[[#This Row],[Final_Price(Rs.) _]]=ecommerce_dataset_updated[[#This Row],['[Final_Price(Rs.)']]])</f>
        <v>0</v>
      </c>
      <c r="V3402" s="5"/>
    </row>
    <row r="3403" spans="1:22">
      <c r="A3403" t="s">
        <v>13098</v>
      </c>
      <c r="B3403" t="s">
        <v>13099</v>
      </c>
      <c r="C3403" t="s">
        <v>39</v>
      </c>
      <c r="D3403" s="9" t="s">
        <v>3351</v>
      </c>
      <c r="E3403" s="8">
        <f>ecommerce_dataset_updated[[#This Row],[Price (Rs.)]]+0</f>
        <v>362.88</v>
      </c>
      <c r="F3403" s="6" t="s">
        <v>26</v>
      </c>
      <c r="G3403" s="7">
        <f>ecommerce_dataset_updated[[#This Row],[Discount (%)]]+0</f>
        <v>25</v>
      </c>
      <c r="H3403" s="6" t="s">
        <v>13100</v>
      </c>
      <c r="I3403" s="6">
        <f>ecommerce_dataset_updated[[#This Row],['[Price (Rs.)']]]*ecommerce_dataset_updated[[#This Row],['[Discount (%)']]]/100</f>
        <v>90.72</v>
      </c>
      <c r="J3403" s="6">
        <f>ecommerce_dataset_updated[[#This Row],[Final_Price(Rs.)]]+0</f>
        <v>272.16000000000003</v>
      </c>
      <c r="K3403" s="6">
        <f xml:space="preserve"> ecommerce_dataset_updated[[#This Row],['[Price (Rs.)']]]-ecommerce_dataset_updated[[#This Row],[Discount Amount _]]</f>
        <v>272.15999999999997</v>
      </c>
      <c r="L3403" t="s">
        <v>14</v>
      </c>
      <c r="M3403" t="s">
        <v>816</v>
      </c>
      <c r="N3403" s="4" t="s">
        <v>14057</v>
      </c>
      <c r="O3403" s="4" t="s">
        <v>14067</v>
      </c>
      <c r="P3403" s="4" t="s">
        <v>14079</v>
      </c>
      <c r="Q3403" s="5">
        <f>DATE(ecommerce_dataset_updated[[#This Row],[YYYY]],ecommerce_dataset_updated[[#This Row],[MM]],ecommerce_dataset_updated[[#This Row],[DD]])</f>
        <v>45476</v>
      </c>
      <c r="R3403" s="6" t="str">
        <f>TEXT(ecommerce_dataset_updated[[#This Row],['[Purchase_Date']]], "mmm")</f>
        <v>Jul</v>
      </c>
      <c r="S3403" s="6" t="str">
        <f>TEXT(ecommerce_dataset_updated[[#This Row],['[Purchase_Date']]], "ddd")</f>
        <v>Wed</v>
      </c>
      <c r="T3403" s="6">
        <f>ecommerce_dataset_updated[[#This Row],[Final_Price(Rs.) _]]-ecommerce_dataset_updated[[#This Row],['[Final_Price(Rs.)']]]</f>
        <v>0</v>
      </c>
      <c r="U3403" s="6" t="b">
        <f xml:space="preserve"> AND(ecommerce_dataset_updated[[#This Row],[Final_Price(Rs.) _]]=ecommerce_dataset_updated[[#This Row],['[Final_Price(Rs.)']]])</f>
        <v>1</v>
      </c>
      <c r="V3403" s="5"/>
    </row>
    <row r="3404" spans="1:22">
      <c r="A3404" t="s">
        <v>13101</v>
      </c>
      <c r="B3404" t="s">
        <v>13102</v>
      </c>
      <c r="C3404" t="s">
        <v>39</v>
      </c>
      <c r="D3404" s="9" t="s">
        <v>13103</v>
      </c>
      <c r="E3404" s="8">
        <f>ecommerce_dataset_updated[[#This Row],[Price (Rs.)]]+0</f>
        <v>150.84</v>
      </c>
      <c r="F3404" s="6" t="s">
        <v>12</v>
      </c>
      <c r="G3404" s="7">
        <f>ecommerce_dataset_updated[[#This Row],[Discount (%)]]+0</f>
        <v>15</v>
      </c>
      <c r="H3404" s="6" t="s">
        <v>13104</v>
      </c>
      <c r="I3404" s="6">
        <f>ecommerce_dataset_updated[[#This Row],['[Price (Rs.)']]]*ecommerce_dataset_updated[[#This Row],['[Discount (%)']]]/100</f>
        <v>22.625999999999998</v>
      </c>
      <c r="J3404" s="6">
        <f>ecommerce_dataset_updated[[#This Row],[Final_Price(Rs.)]]+0</f>
        <v>128.21</v>
      </c>
      <c r="K3404" s="6">
        <f xml:space="preserve"> ecommerce_dataset_updated[[#This Row],['[Price (Rs.)']]]-ecommerce_dataset_updated[[#This Row],[Discount Amount _]]</f>
        <v>128.214</v>
      </c>
      <c r="L3404" t="s">
        <v>35</v>
      </c>
      <c r="M3404" t="s">
        <v>366</v>
      </c>
      <c r="N3404" s="4" t="s">
        <v>14064</v>
      </c>
      <c r="O3404" s="4" t="s">
        <v>14050</v>
      </c>
      <c r="P3404" s="4" t="s">
        <v>14079</v>
      </c>
      <c r="Q3404" s="5">
        <f>DATE(ecommerce_dataset_updated[[#This Row],[YYYY]],ecommerce_dataset_updated[[#This Row],[MM]],ecommerce_dataset_updated[[#This Row],[DD]])</f>
        <v>45548</v>
      </c>
      <c r="R3404" s="6" t="str">
        <f>TEXT(ecommerce_dataset_updated[[#This Row],['[Purchase_Date']]], "mmm")</f>
        <v>Sep</v>
      </c>
      <c r="S3404" s="6" t="str">
        <f>TEXT(ecommerce_dataset_updated[[#This Row],['[Purchase_Date']]], "ddd")</f>
        <v>Fri</v>
      </c>
      <c r="T3404" s="6">
        <f>ecommerce_dataset_updated[[#This Row],[Final_Price(Rs.) _]]-ecommerce_dataset_updated[[#This Row],['[Final_Price(Rs.)']]]</f>
        <v>3.9999999999906777E-3</v>
      </c>
      <c r="U3404" s="6" t="b">
        <f xml:space="preserve"> AND(ecommerce_dataset_updated[[#This Row],[Final_Price(Rs.) _]]=ecommerce_dataset_updated[[#This Row],['[Final_Price(Rs.)']]])</f>
        <v>0</v>
      </c>
      <c r="V3404" s="5"/>
    </row>
    <row r="3405" spans="1:22">
      <c r="A3405" t="s">
        <v>13105</v>
      </c>
      <c r="B3405" t="s">
        <v>13106</v>
      </c>
      <c r="C3405" t="s">
        <v>10</v>
      </c>
      <c r="D3405" s="9" t="s">
        <v>13107</v>
      </c>
      <c r="E3405" s="8">
        <f>ecommerce_dataset_updated[[#This Row],[Price (Rs.)]]+0</f>
        <v>16.809999999999999</v>
      </c>
      <c r="F3405" s="6" t="s">
        <v>26</v>
      </c>
      <c r="G3405" s="7">
        <f>ecommerce_dataset_updated[[#This Row],[Discount (%)]]+0</f>
        <v>25</v>
      </c>
      <c r="H3405" s="6" t="s">
        <v>13108</v>
      </c>
      <c r="I3405" s="6">
        <f>ecommerce_dataset_updated[[#This Row],['[Price (Rs.)']]]*ecommerce_dataset_updated[[#This Row],['[Discount (%)']]]/100</f>
        <v>4.2024999999999997</v>
      </c>
      <c r="J3405" s="6">
        <f>ecommerce_dataset_updated[[#This Row],[Final_Price(Rs.)]]+0</f>
        <v>12.61</v>
      </c>
      <c r="K3405" s="6">
        <f xml:space="preserve"> ecommerce_dataset_updated[[#This Row],['[Price (Rs.)']]]-ecommerce_dataset_updated[[#This Row],[Discount Amount _]]</f>
        <v>12.607499999999998</v>
      </c>
      <c r="L3405" t="s">
        <v>28</v>
      </c>
      <c r="M3405" t="s">
        <v>798</v>
      </c>
      <c r="N3405" s="4" t="s">
        <v>14059</v>
      </c>
      <c r="O3405" s="4" t="s">
        <v>14049</v>
      </c>
      <c r="P3405" s="4" t="s">
        <v>14079</v>
      </c>
      <c r="Q3405" s="5">
        <f>DATE(ecommerce_dataset_updated[[#This Row],[YYYY]],ecommerce_dataset_updated[[#This Row],[MM]],ecommerce_dataset_updated[[#This Row],[DD]])</f>
        <v>45601</v>
      </c>
      <c r="R3405" s="6" t="str">
        <f>TEXT(ecommerce_dataset_updated[[#This Row],['[Purchase_Date']]], "mmm")</f>
        <v>Nov</v>
      </c>
      <c r="S3405" s="6" t="str">
        <f>TEXT(ecommerce_dataset_updated[[#This Row],['[Purchase_Date']]], "ddd")</f>
        <v>Tue</v>
      </c>
      <c r="T3405" s="6">
        <f>ecommerce_dataset_updated[[#This Row],[Final_Price(Rs.) _]]-ecommerce_dataset_updated[[#This Row],['[Final_Price(Rs.)']]]</f>
        <v>-2.500000000001279E-3</v>
      </c>
      <c r="U3405" s="6" t="b">
        <f xml:space="preserve"> AND(ecommerce_dataset_updated[[#This Row],[Final_Price(Rs.) _]]=ecommerce_dataset_updated[[#This Row],['[Final_Price(Rs.)']]])</f>
        <v>0</v>
      </c>
      <c r="V3405" s="5"/>
    </row>
    <row r="3406" spans="1:22">
      <c r="A3406" t="s">
        <v>13109</v>
      </c>
      <c r="B3406" t="s">
        <v>13110</v>
      </c>
      <c r="C3406" t="s">
        <v>10</v>
      </c>
      <c r="D3406" s="9" t="s">
        <v>13111</v>
      </c>
      <c r="E3406" s="8">
        <f>ecommerce_dataset_updated[[#This Row],[Price (Rs.)]]+0</f>
        <v>415.93</v>
      </c>
      <c r="F3406" s="6" t="s">
        <v>154</v>
      </c>
      <c r="G3406" s="7">
        <f>ecommerce_dataset_updated[[#This Row],[Discount (%)]]+0</f>
        <v>30</v>
      </c>
      <c r="H3406" s="6" t="s">
        <v>13112</v>
      </c>
      <c r="I3406" s="6">
        <f>ecommerce_dataset_updated[[#This Row],['[Price (Rs.)']]]*ecommerce_dataset_updated[[#This Row],['[Discount (%)']]]/100</f>
        <v>124.779</v>
      </c>
      <c r="J3406" s="6">
        <f>ecommerce_dataset_updated[[#This Row],[Final_Price(Rs.)]]+0</f>
        <v>291.14999999999998</v>
      </c>
      <c r="K3406" s="6">
        <f xml:space="preserve"> ecommerce_dataset_updated[[#This Row],['[Price (Rs.)']]]-ecommerce_dataset_updated[[#This Row],[Discount Amount _]]</f>
        <v>291.15100000000001</v>
      </c>
      <c r="L3406" t="s">
        <v>28</v>
      </c>
      <c r="M3406" t="s">
        <v>339</v>
      </c>
      <c r="N3406" s="4" t="s">
        <v>14070</v>
      </c>
      <c r="O3406" s="4" t="s">
        <v>14067</v>
      </c>
      <c r="P3406" s="4" t="s">
        <v>14079</v>
      </c>
      <c r="Q3406" s="5">
        <f>DATE(ecommerce_dataset_updated[[#This Row],[YYYY]],ecommerce_dataset_updated[[#This Row],[MM]],ecommerce_dataset_updated[[#This Row],[DD]])</f>
        <v>45491</v>
      </c>
      <c r="R3406" s="6" t="str">
        <f>TEXT(ecommerce_dataset_updated[[#This Row],['[Purchase_Date']]], "mmm")</f>
        <v>Jul</v>
      </c>
      <c r="S3406" s="6" t="str">
        <f>TEXT(ecommerce_dataset_updated[[#This Row],['[Purchase_Date']]], "ddd")</f>
        <v>Thu</v>
      </c>
      <c r="T3406" s="6">
        <f>ecommerce_dataset_updated[[#This Row],[Final_Price(Rs.) _]]-ecommerce_dataset_updated[[#This Row],['[Final_Price(Rs.)']]]</f>
        <v>1.0000000000331966E-3</v>
      </c>
      <c r="U3406" s="6" t="b">
        <f xml:space="preserve"> AND(ecommerce_dataset_updated[[#This Row],[Final_Price(Rs.) _]]=ecommerce_dataset_updated[[#This Row],['[Final_Price(Rs.)']]])</f>
        <v>0</v>
      </c>
      <c r="V3406" s="5"/>
    </row>
    <row r="3407" spans="1:22">
      <c r="A3407" t="s">
        <v>13113</v>
      </c>
      <c r="B3407" t="s">
        <v>13114</v>
      </c>
      <c r="C3407" t="s">
        <v>18</v>
      </c>
      <c r="D3407" s="9" t="s">
        <v>11066</v>
      </c>
      <c r="E3407" s="8">
        <f>ecommerce_dataset_updated[[#This Row],[Price (Rs.)]]+0</f>
        <v>11.62</v>
      </c>
      <c r="F3407" s="6" t="s">
        <v>12</v>
      </c>
      <c r="G3407" s="7">
        <f>ecommerce_dataset_updated[[#This Row],[Discount (%)]]+0</f>
        <v>15</v>
      </c>
      <c r="H3407" s="6" t="s">
        <v>13115</v>
      </c>
      <c r="I3407" s="6">
        <f>ecommerce_dataset_updated[[#This Row],['[Price (Rs.)']]]*ecommerce_dataset_updated[[#This Row],['[Discount (%)']]]/100</f>
        <v>1.7429999999999999</v>
      </c>
      <c r="J3407" s="6">
        <f>ecommerce_dataset_updated[[#This Row],[Final_Price(Rs.)]]+0</f>
        <v>9.8800000000000008</v>
      </c>
      <c r="K3407" s="6">
        <f xml:space="preserve"> ecommerce_dataset_updated[[#This Row],['[Price (Rs.)']]]-ecommerce_dataset_updated[[#This Row],[Discount Amount _]]</f>
        <v>9.8769999999999989</v>
      </c>
      <c r="L3407" t="s">
        <v>120</v>
      </c>
      <c r="M3407" t="s">
        <v>995</v>
      </c>
      <c r="N3407" s="4" t="s">
        <v>14049</v>
      </c>
      <c r="O3407" s="4" t="s">
        <v>14059</v>
      </c>
      <c r="P3407" s="4" t="s">
        <v>14079</v>
      </c>
      <c r="Q3407" s="5">
        <f>DATE(ecommerce_dataset_updated[[#This Row],[YYYY]],ecommerce_dataset_updated[[#This Row],[MM]],ecommerce_dataset_updated[[#This Row],[DD]])</f>
        <v>45423</v>
      </c>
      <c r="R3407" s="6" t="str">
        <f>TEXT(ecommerce_dataset_updated[[#This Row],['[Purchase_Date']]], "mmm")</f>
        <v>May</v>
      </c>
      <c r="S3407" s="6" t="str">
        <f>TEXT(ecommerce_dataset_updated[[#This Row],['[Purchase_Date']]], "ddd")</f>
        <v>Sat</v>
      </c>
      <c r="T3407" s="6">
        <f>ecommerce_dataset_updated[[#This Row],[Final_Price(Rs.) _]]-ecommerce_dataset_updated[[#This Row],['[Final_Price(Rs.)']]]</f>
        <v>-3.00000000000189E-3</v>
      </c>
      <c r="U3407" s="6" t="b">
        <f xml:space="preserve"> AND(ecommerce_dataset_updated[[#This Row],[Final_Price(Rs.) _]]=ecommerce_dataset_updated[[#This Row],['[Final_Price(Rs.)']]])</f>
        <v>0</v>
      </c>
      <c r="V3407" s="5"/>
    </row>
    <row r="3408" spans="1:22">
      <c r="A3408" t="s">
        <v>13116</v>
      </c>
      <c r="B3408" t="s">
        <v>13117</v>
      </c>
      <c r="C3408" t="s">
        <v>18</v>
      </c>
      <c r="D3408" s="9" t="s">
        <v>13118</v>
      </c>
      <c r="E3408" s="8">
        <f>ecommerce_dataset_updated[[#This Row],[Price (Rs.)]]+0</f>
        <v>379.55</v>
      </c>
      <c r="F3408" s="6" t="s">
        <v>12</v>
      </c>
      <c r="G3408" s="7">
        <f>ecommerce_dataset_updated[[#This Row],[Discount (%)]]+0</f>
        <v>15</v>
      </c>
      <c r="H3408" s="6" t="s">
        <v>13119</v>
      </c>
      <c r="I3408" s="6">
        <f>ecommerce_dataset_updated[[#This Row],['[Price (Rs.)']]]*ecommerce_dataset_updated[[#This Row],['[Discount (%)']]]/100</f>
        <v>56.932499999999997</v>
      </c>
      <c r="J3408" s="6">
        <f>ecommerce_dataset_updated[[#This Row],[Final_Price(Rs.)]]+0</f>
        <v>322.62</v>
      </c>
      <c r="K3408" s="6">
        <f xml:space="preserve"> ecommerce_dataset_updated[[#This Row],['[Price (Rs.)']]]-ecommerce_dataset_updated[[#This Row],[Discount Amount _]]</f>
        <v>322.61750000000001</v>
      </c>
      <c r="L3408" t="s">
        <v>28</v>
      </c>
      <c r="M3408" t="s">
        <v>1212</v>
      </c>
      <c r="N3408" s="4" t="s">
        <v>14063</v>
      </c>
      <c r="O3408" s="4" t="s">
        <v>14051</v>
      </c>
      <c r="P3408" s="4" t="s">
        <v>14079</v>
      </c>
      <c r="Q3408" s="5">
        <f>DATE(ecommerce_dataset_updated[[#This Row],[YYYY]],ecommerce_dataset_updated[[#This Row],[MM]],ecommerce_dataset_updated[[#This Row],[DD]])</f>
        <v>45339</v>
      </c>
      <c r="R3408" s="6" t="str">
        <f>TEXT(ecommerce_dataset_updated[[#This Row],['[Purchase_Date']]], "mmm")</f>
        <v>Feb</v>
      </c>
      <c r="S3408" s="6" t="str">
        <f>TEXT(ecommerce_dataset_updated[[#This Row],['[Purchase_Date']]], "ddd")</f>
        <v>Sat</v>
      </c>
      <c r="T3408" s="6">
        <f>ecommerce_dataset_updated[[#This Row],[Final_Price(Rs.) _]]-ecommerce_dataset_updated[[#This Row],['[Final_Price(Rs.)']]]</f>
        <v>-2.4999999999977263E-3</v>
      </c>
      <c r="U3408" s="6" t="b">
        <f xml:space="preserve"> AND(ecommerce_dataset_updated[[#This Row],[Final_Price(Rs.) _]]=ecommerce_dataset_updated[[#This Row],['[Final_Price(Rs.)']]])</f>
        <v>0</v>
      </c>
      <c r="V3408" s="5"/>
    </row>
    <row r="3409" spans="1:22">
      <c r="A3409" t="s">
        <v>13120</v>
      </c>
      <c r="B3409" t="s">
        <v>13121</v>
      </c>
      <c r="C3409" t="s">
        <v>10</v>
      </c>
      <c r="D3409" s="9" t="s">
        <v>13122</v>
      </c>
      <c r="E3409" s="8">
        <f>ecommerce_dataset_updated[[#This Row],[Price (Rs.)]]+0</f>
        <v>36.700000000000003</v>
      </c>
      <c r="F3409" s="6" t="s">
        <v>154</v>
      </c>
      <c r="G3409" s="7">
        <f>ecommerce_dataset_updated[[#This Row],[Discount (%)]]+0</f>
        <v>30</v>
      </c>
      <c r="H3409" s="6" t="s">
        <v>13123</v>
      </c>
      <c r="I3409" s="6">
        <f>ecommerce_dataset_updated[[#This Row],['[Price (Rs.)']]]*ecommerce_dataset_updated[[#This Row],['[Discount (%)']]]/100</f>
        <v>11.01</v>
      </c>
      <c r="J3409" s="6">
        <f>ecommerce_dataset_updated[[#This Row],[Final_Price(Rs.)]]+0</f>
        <v>25.69</v>
      </c>
      <c r="K3409" s="6">
        <f xml:space="preserve"> ecommerce_dataset_updated[[#This Row],['[Price (Rs.)']]]-ecommerce_dataset_updated[[#This Row],[Discount Amount _]]</f>
        <v>25.690000000000005</v>
      </c>
      <c r="L3409" t="s">
        <v>14</v>
      </c>
      <c r="M3409" t="s">
        <v>1395</v>
      </c>
      <c r="N3409" s="4" t="s">
        <v>14059</v>
      </c>
      <c r="O3409" s="4" t="s">
        <v>14052</v>
      </c>
      <c r="P3409" s="4" t="s">
        <v>14079</v>
      </c>
      <c r="Q3409" s="5">
        <f>DATE(ecommerce_dataset_updated[[#This Row],[YYYY]],ecommerce_dataset_updated[[#This Row],[MM]],ecommerce_dataset_updated[[#This Row],[DD]])</f>
        <v>45296</v>
      </c>
      <c r="R3409" s="6" t="str">
        <f>TEXT(ecommerce_dataset_updated[[#This Row],['[Purchase_Date']]], "mmm")</f>
        <v>Jan</v>
      </c>
      <c r="S3409" s="6" t="str">
        <f>TEXT(ecommerce_dataset_updated[[#This Row],['[Purchase_Date']]], "ddd")</f>
        <v>Fri</v>
      </c>
      <c r="T3409" s="6">
        <f>ecommerce_dataset_updated[[#This Row],[Final_Price(Rs.) _]]-ecommerce_dataset_updated[[#This Row],['[Final_Price(Rs.)']]]</f>
        <v>0</v>
      </c>
      <c r="U3409" s="6" t="b">
        <f xml:space="preserve"> AND(ecommerce_dataset_updated[[#This Row],[Final_Price(Rs.) _]]=ecommerce_dataset_updated[[#This Row],['[Final_Price(Rs.)']]])</f>
        <v>1</v>
      </c>
      <c r="V3409" s="5"/>
    </row>
    <row r="3410" spans="1:22">
      <c r="A3410" t="s">
        <v>13124</v>
      </c>
      <c r="B3410" t="s">
        <v>13125</v>
      </c>
      <c r="C3410" t="s">
        <v>10</v>
      </c>
      <c r="D3410" s="9" t="s">
        <v>13126</v>
      </c>
      <c r="E3410" s="8">
        <f>ecommerce_dataset_updated[[#This Row],[Price (Rs.)]]+0</f>
        <v>187.71</v>
      </c>
      <c r="F3410" s="6" t="s">
        <v>75</v>
      </c>
      <c r="G3410" s="7">
        <f>ecommerce_dataset_updated[[#This Row],[Discount (%)]]+0</f>
        <v>10</v>
      </c>
      <c r="H3410" s="6" t="s">
        <v>13127</v>
      </c>
      <c r="I3410" s="6">
        <f>ecommerce_dataset_updated[[#This Row],['[Price (Rs.)']]]*ecommerce_dataset_updated[[#This Row],['[Discount (%)']]]/100</f>
        <v>18.771000000000001</v>
      </c>
      <c r="J3410" s="6">
        <f>ecommerce_dataset_updated[[#This Row],[Final_Price(Rs.)]]+0</f>
        <v>168.94</v>
      </c>
      <c r="K3410" s="6">
        <f xml:space="preserve"> ecommerce_dataset_updated[[#This Row],['[Price (Rs.)']]]-ecommerce_dataset_updated[[#This Row],[Discount Amount _]]</f>
        <v>168.93900000000002</v>
      </c>
      <c r="L3410" t="s">
        <v>77</v>
      </c>
      <c r="M3410" t="s">
        <v>5415</v>
      </c>
      <c r="N3410" s="4" t="s">
        <v>14048</v>
      </c>
      <c r="O3410" s="4" t="s">
        <v>14067</v>
      </c>
      <c r="P3410" s="4" t="s">
        <v>14079</v>
      </c>
      <c r="Q3410" s="5">
        <f>DATE(ecommerce_dataset_updated[[#This Row],[YYYY]],ecommerce_dataset_updated[[#This Row],[MM]],ecommerce_dataset_updated[[#This Row],[DD]])</f>
        <v>45485</v>
      </c>
      <c r="R3410" s="6" t="str">
        <f>TEXT(ecommerce_dataset_updated[[#This Row],['[Purchase_Date']]], "mmm")</f>
        <v>Jul</v>
      </c>
      <c r="S3410" s="6" t="str">
        <f>TEXT(ecommerce_dataset_updated[[#This Row],['[Purchase_Date']]], "ddd")</f>
        <v>Fri</v>
      </c>
      <c r="T3410" s="6">
        <f>ecommerce_dataset_updated[[#This Row],[Final_Price(Rs.) _]]-ecommerce_dataset_updated[[#This Row],['[Final_Price(Rs.)']]]</f>
        <v>-9.9999999997635314E-4</v>
      </c>
      <c r="U3410" s="6" t="b">
        <f xml:space="preserve"> AND(ecommerce_dataset_updated[[#This Row],[Final_Price(Rs.) _]]=ecommerce_dataset_updated[[#This Row],['[Final_Price(Rs.)']]])</f>
        <v>0</v>
      </c>
      <c r="V3410" s="5"/>
    </row>
    <row r="3411" spans="1:22">
      <c r="A3411" t="s">
        <v>13128</v>
      </c>
      <c r="B3411" t="s">
        <v>13129</v>
      </c>
      <c r="C3411" t="s">
        <v>114</v>
      </c>
      <c r="D3411" s="9" t="s">
        <v>13130</v>
      </c>
      <c r="E3411" s="8">
        <f>ecommerce_dataset_updated[[#This Row],[Price (Rs.)]]+0</f>
        <v>247.95</v>
      </c>
      <c r="F3411" s="6" t="s">
        <v>12</v>
      </c>
      <c r="G3411" s="7">
        <f>ecommerce_dataset_updated[[#This Row],[Discount (%)]]+0</f>
        <v>15</v>
      </c>
      <c r="H3411" s="6" t="s">
        <v>13131</v>
      </c>
      <c r="I3411" s="6">
        <f>ecommerce_dataset_updated[[#This Row],['[Price (Rs.)']]]*ecommerce_dataset_updated[[#This Row],['[Discount (%)']]]/100</f>
        <v>37.192500000000003</v>
      </c>
      <c r="J3411" s="6">
        <f>ecommerce_dataset_updated[[#This Row],[Final_Price(Rs.)]]+0</f>
        <v>210.76</v>
      </c>
      <c r="K3411" s="6">
        <f xml:space="preserve"> ecommerce_dataset_updated[[#This Row],['[Price (Rs.)']]]-ecommerce_dataset_updated[[#This Row],[Discount Amount _]]</f>
        <v>210.75749999999999</v>
      </c>
      <c r="L3411" t="s">
        <v>77</v>
      </c>
      <c r="M3411" t="s">
        <v>93</v>
      </c>
      <c r="N3411" s="4" t="s">
        <v>75</v>
      </c>
      <c r="O3411" s="4" t="s">
        <v>14059</v>
      </c>
      <c r="P3411" s="4" t="s">
        <v>14079</v>
      </c>
      <c r="Q3411" s="5">
        <f>DATE(ecommerce_dataset_updated[[#This Row],[YYYY]],ecommerce_dataset_updated[[#This Row],[MM]],ecommerce_dataset_updated[[#This Row],[DD]])</f>
        <v>45422</v>
      </c>
      <c r="R3411" s="6" t="str">
        <f>TEXT(ecommerce_dataset_updated[[#This Row],['[Purchase_Date']]], "mmm")</f>
        <v>May</v>
      </c>
      <c r="S3411" s="6" t="str">
        <f>TEXT(ecommerce_dataset_updated[[#This Row],['[Purchase_Date']]], "ddd")</f>
        <v>Fri</v>
      </c>
      <c r="T3411" s="6">
        <f>ecommerce_dataset_updated[[#This Row],[Final_Price(Rs.) _]]-ecommerce_dataset_updated[[#This Row],['[Final_Price(Rs.)']]]</f>
        <v>-2.4999999999977263E-3</v>
      </c>
      <c r="U3411" s="6" t="b">
        <f xml:space="preserve"> AND(ecommerce_dataset_updated[[#This Row],[Final_Price(Rs.) _]]=ecommerce_dataset_updated[[#This Row],['[Final_Price(Rs.)']]])</f>
        <v>0</v>
      </c>
      <c r="V3411" s="5"/>
    </row>
    <row r="3412" spans="1:22">
      <c r="A3412" t="s">
        <v>13132</v>
      </c>
      <c r="B3412" t="s">
        <v>13133</v>
      </c>
      <c r="C3412" t="s">
        <v>39</v>
      </c>
      <c r="D3412" s="9" t="s">
        <v>13134</v>
      </c>
      <c r="E3412" s="8">
        <f>ecommerce_dataset_updated[[#This Row],[Price (Rs.)]]+0</f>
        <v>93.82</v>
      </c>
      <c r="F3412" s="6" t="s">
        <v>53</v>
      </c>
      <c r="G3412" s="7">
        <f>ecommerce_dataset_updated[[#This Row],[Discount (%)]]+0</f>
        <v>5</v>
      </c>
      <c r="H3412" s="6" t="s">
        <v>11355</v>
      </c>
      <c r="I3412" s="6">
        <f>ecommerce_dataset_updated[[#This Row],['[Price (Rs.)']]]*ecommerce_dataset_updated[[#This Row],['[Discount (%)']]]/100</f>
        <v>4.6909999999999998</v>
      </c>
      <c r="J3412" s="6">
        <f>ecommerce_dataset_updated[[#This Row],[Final_Price(Rs.)]]+0</f>
        <v>89.13</v>
      </c>
      <c r="K3412" s="6">
        <f xml:space="preserve"> ecommerce_dataset_updated[[#This Row],['[Price (Rs.)']]]-ecommerce_dataset_updated[[#This Row],[Discount Amount _]]</f>
        <v>89.128999999999991</v>
      </c>
      <c r="L3412" t="s">
        <v>14</v>
      </c>
      <c r="M3412" t="s">
        <v>1332</v>
      </c>
      <c r="N3412" s="4" t="s">
        <v>20</v>
      </c>
      <c r="O3412" s="4" t="s">
        <v>14050</v>
      </c>
      <c r="P3412" s="4" t="s">
        <v>14079</v>
      </c>
      <c r="Q3412" s="5">
        <f>DATE(ecommerce_dataset_updated[[#This Row],[YYYY]],ecommerce_dataset_updated[[#This Row],[MM]],ecommerce_dataset_updated[[#This Row],[DD]])</f>
        <v>45555</v>
      </c>
      <c r="R3412" s="6" t="str">
        <f>TEXT(ecommerce_dataset_updated[[#This Row],['[Purchase_Date']]], "mmm")</f>
        <v>Sep</v>
      </c>
      <c r="S3412" s="6" t="str">
        <f>TEXT(ecommerce_dataset_updated[[#This Row],['[Purchase_Date']]], "ddd")</f>
        <v>Fri</v>
      </c>
      <c r="T3412" s="6">
        <f>ecommerce_dataset_updated[[#This Row],[Final_Price(Rs.) _]]-ecommerce_dataset_updated[[#This Row],['[Final_Price(Rs.)']]]</f>
        <v>-1.0000000000047748E-3</v>
      </c>
      <c r="U3412" s="6" t="b">
        <f xml:space="preserve"> AND(ecommerce_dataset_updated[[#This Row],[Final_Price(Rs.) _]]=ecommerce_dataset_updated[[#This Row],['[Final_Price(Rs.)']]])</f>
        <v>0</v>
      </c>
      <c r="V3412" s="5"/>
    </row>
    <row r="3413" spans="1:22">
      <c r="A3413" t="s">
        <v>13135</v>
      </c>
      <c r="B3413" t="s">
        <v>13136</v>
      </c>
      <c r="C3413" t="s">
        <v>45</v>
      </c>
      <c r="D3413" s="9" t="s">
        <v>13137</v>
      </c>
      <c r="E3413" s="8">
        <f>ecommerce_dataset_updated[[#This Row],[Price (Rs.)]]+0</f>
        <v>436.57</v>
      </c>
      <c r="F3413" s="6" t="s">
        <v>107</v>
      </c>
      <c r="G3413" s="7">
        <f>ecommerce_dataset_updated[[#This Row],[Discount (%)]]+0</f>
        <v>0</v>
      </c>
      <c r="H3413" s="6" t="s">
        <v>13137</v>
      </c>
      <c r="I3413" s="6">
        <f>ecommerce_dataset_updated[[#This Row],['[Price (Rs.)']]]*ecommerce_dataset_updated[[#This Row],['[Discount (%)']]]/100</f>
        <v>0</v>
      </c>
      <c r="J3413" s="6">
        <f>ecommerce_dataset_updated[[#This Row],[Final_Price(Rs.)]]+0</f>
        <v>436.57</v>
      </c>
      <c r="K3413" s="6">
        <f xml:space="preserve"> ecommerce_dataset_updated[[#This Row],['[Price (Rs.)']]]-ecommerce_dataset_updated[[#This Row],[Discount Amount _]]</f>
        <v>436.57</v>
      </c>
      <c r="L3413" t="s">
        <v>35</v>
      </c>
      <c r="M3413" t="s">
        <v>2000</v>
      </c>
      <c r="N3413" s="4" t="s">
        <v>26</v>
      </c>
      <c r="O3413" s="4" t="s">
        <v>14067</v>
      </c>
      <c r="P3413" s="4" t="s">
        <v>14079</v>
      </c>
      <c r="Q3413" s="5">
        <f>DATE(ecommerce_dataset_updated[[#This Row],[YYYY]],ecommerce_dataset_updated[[#This Row],[MM]],ecommerce_dataset_updated[[#This Row],[DD]])</f>
        <v>45498</v>
      </c>
      <c r="R3413" s="6" t="str">
        <f>TEXT(ecommerce_dataset_updated[[#This Row],['[Purchase_Date']]], "mmm")</f>
        <v>Jul</v>
      </c>
      <c r="S3413" s="6" t="str">
        <f>TEXT(ecommerce_dataset_updated[[#This Row],['[Purchase_Date']]], "ddd")</f>
        <v>Thu</v>
      </c>
      <c r="T3413" s="6">
        <f>ecommerce_dataset_updated[[#This Row],[Final_Price(Rs.) _]]-ecommerce_dataset_updated[[#This Row],['[Final_Price(Rs.)']]]</f>
        <v>0</v>
      </c>
      <c r="U3413" s="6" t="b">
        <f xml:space="preserve"> AND(ecommerce_dataset_updated[[#This Row],[Final_Price(Rs.) _]]=ecommerce_dataset_updated[[#This Row],['[Final_Price(Rs.)']]])</f>
        <v>1</v>
      </c>
      <c r="V3413" s="5"/>
    </row>
    <row r="3414" spans="1:22">
      <c r="A3414" t="s">
        <v>13138</v>
      </c>
      <c r="B3414" t="s">
        <v>13139</v>
      </c>
      <c r="C3414" t="s">
        <v>68</v>
      </c>
      <c r="D3414" s="9" t="s">
        <v>13140</v>
      </c>
      <c r="E3414" s="8">
        <f>ecommerce_dataset_updated[[#This Row],[Price (Rs.)]]+0</f>
        <v>251.55</v>
      </c>
      <c r="F3414" s="6" t="s">
        <v>53</v>
      </c>
      <c r="G3414" s="7">
        <f>ecommerce_dataset_updated[[#This Row],[Discount (%)]]+0</f>
        <v>5</v>
      </c>
      <c r="H3414" s="6" t="s">
        <v>13141</v>
      </c>
      <c r="I3414" s="6">
        <f>ecommerce_dataset_updated[[#This Row],['[Price (Rs.)']]]*ecommerce_dataset_updated[[#This Row],['[Discount (%)']]]/100</f>
        <v>12.577500000000001</v>
      </c>
      <c r="J3414" s="6">
        <f>ecommerce_dataset_updated[[#This Row],[Final_Price(Rs.)]]+0</f>
        <v>238.97</v>
      </c>
      <c r="K3414" s="6">
        <f xml:space="preserve"> ecommerce_dataset_updated[[#This Row],['[Price (Rs.)']]]-ecommerce_dataset_updated[[#This Row],[Discount Amount _]]</f>
        <v>238.97250000000003</v>
      </c>
      <c r="L3414" t="s">
        <v>120</v>
      </c>
      <c r="M3414" t="s">
        <v>2013</v>
      </c>
      <c r="N3414" s="4" t="s">
        <v>14056</v>
      </c>
      <c r="O3414" s="4" t="s">
        <v>14050</v>
      </c>
      <c r="P3414" s="4" t="s">
        <v>14079</v>
      </c>
      <c r="Q3414" s="5">
        <f>DATE(ecommerce_dataset_updated[[#This Row],[YYYY]],ecommerce_dataset_updated[[#This Row],[MM]],ecommerce_dataset_updated[[#This Row],[DD]])</f>
        <v>45563</v>
      </c>
      <c r="R3414" s="6" t="str">
        <f>TEXT(ecommerce_dataset_updated[[#This Row],['[Purchase_Date']]], "mmm")</f>
        <v>Sep</v>
      </c>
      <c r="S3414" s="6" t="str">
        <f>TEXT(ecommerce_dataset_updated[[#This Row],['[Purchase_Date']]], "ddd")</f>
        <v>Sat</v>
      </c>
      <c r="T3414" s="6">
        <f>ecommerce_dataset_updated[[#This Row],[Final_Price(Rs.) _]]-ecommerce_dataset_updated[[#This Row],['[Final_Price(Rs.)']]]</f>
        <v>2.500000000026148E-3</v>
      </c>
      <c r="U3414" s="6" t="b">
        <f xml:space="preserve"> AND(ecommerce_dataset_updated[[#This Row],[Final_Price(Rs.) _]]=ecommerce_dataset_updated[[#This Row],['[Final_Price(Rs.)']]])</f>
        <v>0</v>
      </c>
      <c r="V3414" s="5"/>
    </row>
    <row r="3415" spans="1:22">
      <c r="A3415" t="s">
        <v>13142</v>
      </c>
      <c r="B3415" t="s">
        <v>13143</v>
      </c>
      <c r="C3415" t="s">
        <v>18</v>
      </c>
      <c r="D3415" s="9" t="s">
        <v>13144</v>
      </c>
      <c r="E3415" s="8">
        <f>ecommerce_dataset_updated[[#This Row],[Price (Rs.)]]+0</f>
        <v>358.51</v>
      </c>
      <c r="F3415" s="6" t="s">
        <v>154</v>
      </c>
      <c r="G3415" s="7">
        <f>ecommerce_dataset_updated[[#This Row],[Discount (%)]]+0</f>
        <v>30</v>
      </c>
      <c r="H3415" s="6" t="s">
        <v>13145</v>
      </c>
      <c r="I3415" s="6">
        <f>ecommerce_dataset_updated[[#This Row],['[Price (Rs.)']]]*ecommerce_dataset_updated[[#This Row],['[Discount (%)']]]/100</f>
        <v>107.553</v>
      </c>
      <c r="J3415" s="6">
        <f>ecommerce_dataset_updated[[#This Row],[Final_Price(Rs.)]]+0</f>
        <v>250.96</v>
      </c>
      <c r="K3415" s="6">
        <f xml:space="preserve"> ecommerce_dataset_updated[[#This Row],['[Price (Rs.)']]]-ecommerce_dataset_updated[[#This Row],[Discount Amount _]]</f>
        <v>250.95699999999999</v>
      </c>
      <c r="L3415" t="s">
        <v>28</v>
      </c>
      <c r="M3415" t="s">
        <v>872</v>
      </c>
      <c r="N3415" s="4" t="s">
        <v>14060</v>
      </c>
      <c r="O3415" s="4" t="s">
        <v>14067</v>
      </c>
      <c r="P3415" s="4" t="s">
        <v>14079</v>
      </c>
      <c r="Q3415" s="5">
        <f>DATE(ecommerce_dataset_updated[[#This Row],[YYYY]],ecommerce_dataset_updated[[#This Row],[MM]],ecommerce_dataset_updated[[#This Row],[DD]])</f>
        <v>45499</v>
      </c>
      <c r="R3415" s="6" t="str">
        <f>TEXT(ecommerce_dataset_updated[[#This Row],['[Purchase_Date']]], "mmm")</f>
        <v>Jul</v>
      </c>
      <c r="S3415" s="6" t="str">
        <f>TEXT(ecommerce_dataset_updated[[#This Row],['[Purchase_Date']]], "ddd")</f>
        <v>Fri</v>
      </c>
      <c r="T3415" s="6">
        <f>ecommerce_dataset_updated[[#This Row],[Final_Price(Rs.) _]]-ecommerce_dataset_updated[[#This Row],['[Final_Price(Rs.)']]]</f>
        <v>-3.0000000000143245E-3</v>
      </c>
      <c r="U3415" s="6" t="b">
        <f xml:space="preserve"> AND(ecommerce_dataset_updated[[#This Row],[Final_Price(Rs.) _]]=ecommerce_dataset_updated[[#This Row],['[Final_Price(Rs.)']]])</f>
        <v>0</v>
      </c>
      <c r="V3415" s="5"/>
    </row>
    <row r="3416" spans="1:22">
      <c r="A3416" t="s">
        <v>13146</v>
      </c>
      <c r="B3416" t="s">
        <v>13147</v>
      </c>
      <c r="C3416" t="s">
        <v>10</v>
      </c>
      <c r="D3416" s="9" t="s">
        <v>13148</v>
      </c>
      <c r="E3416" s="8">
        <f>ecommerce_dataset_updated[[#This Row],[Price (Rs.)]]+0</f>
        <v>277.08</v>
      </c>
      <c r="F3416" s="6" t="s">
        <v>53</v>
      </c>
      <c r="G3416" s="7">
        <f>ecommerce_dataset_updated[[#This Row],[Discount (%)]]+0</f>
        <v>5</v>
      </c>
      <c r="H3416" s="6" t="s">
        <v>13149</v>
      </c>
      <c r="I3416" s="6">
        <f>ecommerce_dataset_updated[[#This Row],['[Price (Rs.)']]]*ecommerce_dataset_updated[[#This Row],['[Discount (%)']]]/100</f>
        <v>13.853999999999999</v>
      </c>
      <c r="J3416" s="6">
        <f>ecommerce_dataset_updated[[#This Row],[Final_Price(Rs.)]]+0</f>
        <v>263.23</v>
      </c>
      <c r="K3416" s="6">
        <f xml:space="preserve"> ecommerce_dataset_updated[[#This Row],['[Price (Rs.)']]]-ecommerce_dataset_updated[[#This Row],[Discount Amount _]]</f>
        <v>263.226</v>
      </c>
      <c r="L3416" t="s">
        <v>28</v>
      </c>
      <c r="M3416" t="s">
        <v>3542</v>
      </c>
      <c r="N3416" s="4" t="s">
        <v>26</v>
      </c>
      <c r="O3416" s="4" t="s">
        <v>14053</v>
      </c>
      <c r="P3416" s="4" t="s">
        <v>14079</v>
      </c>
      <c r="Q3416" s="5">
        <f>DATE(ecommerce_dataset_updated[[#This Row],[YYYY]],ecommerce_dataset_updated[[#This Row],[MM]],ecommerce_dataset_updated[[#This Row],[DD]])</f>
        <v>45407</v>
      </c>
      <c r="R3416" s="6" t="str">
        <f>TEXT(ecommerce_dataset_updated[[#This Row],['[Purchase_Date']]], "mmm")</f>
        <v>Apr</v>
      </c>
      <c r="S3416" s="6" t="str">
        <f>TEXT(ecommerce_dataset_updated[[#This Row],['[Purchase_Date']]], "ddd")</f>
        <v>Thu</v>
      </c>
      <c r="T3416" s="6">
        <f>ecommerce_dataset_updated[[#This Row],[Final_Price(Rs.) _]]-ecommerce_dataset_updated[[#This Row],['[Final_Price(Rs.)']]]</f>
        <v>-4.0000000000190994E-3</v>
      </c>
      <c r="U3416" s="6" t="b">
        <f xml:space="preserve"> AND(ecommerce_dataset_updated[[#This Row],[Final_Price(Rs.) _]]=ecommerce_dataset_updated[[#This Row],['[Final_Price(Rs.)']]])</f>
        <v>0</v>
      </c>
      <c r="V3416" s="5"/>
    </row>
    <row r="3417" spans="1:22">
      <c r="A3417" t="s">
        <v>13150</v>
      </c>
      <c r="B3417" t="s">
        <v>13151</v>
      </c>
      <c r="C3417" t="s">
        <v>18</v>
      </c>
      <c r="D3417" s="9" t="s">
        <v>13152</v>
      </c>
      <c r="E3417" s="8">
        <f>ecommerce_dataset_updated[[#This Row],[Price (Rs.)]]+0</f>
        <v>166.11</v>
      </c>
      <c r="F3417" s="6" t="s">
        <v>107</v>
      </c>
      <c r="G3417" s="7">
        <f>ecommerce_dataset_updated[[#This Row],[Discount (%)]]+0</f>
        <v>0</v>
      </c>
      <c r="H3417" s="6" t="s">
        <v>13152</v>
      </c>
      <c r="I3417" s="6">
        <f>ecommerce_dataset_updated[[#This Row],['[Price (Rs.)']]]*ecommerce_dataset_updated[[#This Row],['[Discount (%)']]]/100</f>
        <v>0</v>
      </c>
      <c r="J3417" s="6">
        <f>ecommerce_dataset_updated[[#This Row],[Final_Price(Rs.)]]+0</f>
        <v>166.11</v>
      </c>
      <c r="K3417" s="6">
        <f xml:space="preserve"> ecommerce_dataset_updated[[#This Row],['[Price (Rs.)']]]-ecommerce_dataset_updated[[#This Row],[Discount Amount _]]</f>
        <v>166.11</v>
      </c>
      <c r="L3417" t="s">
        <v>77</v>
      </c>
      <c r="M3417" t="s">
        <v>314</v>
      </c>
      <c r="N3417" s="4" t="s">
        <v>14058</v>
      </c>
      <c r="O3417" s="4" t="s">
        <v>14055</v>
      </c>
      <c r="P3417" s="4" t="s">
        <v>14079</v>
      </c>
      <c r="Q3417" s="5">
        <f>DATE(ecommerce_dataset_updated[[#This Row],[YYYY]],ecommerce_dataset_updated[[#This Row],[MM]],ecommerce_dataset_updated[[#This Row],[DD]])</f>
        <v>45533</v>
      </c>
      <c r="R3417" s="6" t="str">
        <f>TEXT(ecommerce_dataset_updated[[#This Row],['[Purchase_Date']]], "mmm")</f>
        <v>Aug</v>
      </c>
      <c r="S3417" s="6" t="str">
        <f>TEXT(ecommerce_dataset_updated[[#This Row],['[Purchase_Date']]], "ddd")</f>
        <v>Thu</v>
      </c>
      <c r="T3417" s="6">
        <f>ecommerce_dataset_updated[[#This Row],[Final_Price(Rs.) _]]-ecommerce_dataset_updated[[#This Row],['[Final_Price(Rs.)']]]</f>
        <v>0</v>
      </c>
      <c r="U3417" s="6" t="b">
        <f xml:space="preserve"> AND(ecommerce_dataset_updated[[#This Row],[Final_Price(Rs.) _]]=ecommerce_dataset_updated[[#This Row],['[Final_Price(Rs.)']]])</f>
        <v>1</v>
      </c>
      <c r="V3417" s="5"/>
    </row>
    <row r="3418" spans="1:22">
      <c r="A3418" t="s">
        <v>13153</v>
      </c>
      <c r="B3418" t="s">
        <v>13154</v>
      </c>
      <c r="C3418" t="s">
        <v>18</v>
      </c>
      <c r="D3418" s="9" t="s">
        <v>13155</v>
      </c>
      <c r="E3418" s="8">
        <f>ecommerce_dataset_updated[[#This Row],[Price (Rs.)]]+0</f>
        <v>375.69</v>
      </c>
      <c r="F3418" s="6" t="s">
        <v>20</v>
      </c>
      <c r="G3418" s="7">
        <f>ecommerce_dataset_updated[[#This Row],[Discount (%)]]+0</f>
        <v>20</v>
      </c>
      <c r="H3418" s="6" t="s">
        <v>13156</v>
      </c>
      <c r="I3418" s="6">
        <f>ecommerce_dataset_updated[[#This Row],['[Price (Rs.)']]]*ecommerce_dataset_updated[[#This Row],['[Discount (%)']]]/100</f>
        <v>75.138000000000005</v>
      </c>
      <c r="J3418" s="6">
        <f>ecommerce_dataset_updated[[#This Row],[Final_Price(Rs.)]]+0</f>
        <v>300.55</v>
      </c>
      <c r="K3418" s="6">
        <f xml:space="preserve"> ecommerce_dataset_updated[[#This Row],['[Price (Rs.)']]]-ecommerce_dataset_updated[[#This Row],[Discount Amount _]]</f>
        <v>300.55200000000002</v>
      </c>
      <c r="L3418" t="s">
        <v>35</v>
      </c>
      <c r="M3418" t="s">
        <v>1055</v>
      </c>
      <c r="N3418" s="4" t="s">
        <v>14059</v>
      </c>
      <c r="O3418" s="4" t="s">
        <v>14062</v>
      </c>
      <c r="P3418" s="4" t="s">
        <v>14079</v>
      </c>
      <c r="Q3418" s="5">
        <f>DATE(ecommerce_dataset_updated[[#This Row],[YYYY]],ecommerce_dataset_updated[[#This Row],[MM]],ecommerce_dataset_updated[[#This Row],[DD]])</f>
        <v>45448</v>
      </c>
      <c r="R3418" s="6" t="str">
        <f>TEXT(ecommerce_dataset_updated[[#This Row],['[Purchase_Date']]], "mmm")</f>
        <v>Jun</v>
      </c>
      <c r="S3418" s="6" t="str">
        <f>TEXT(ecommerce_dataset_updated[[#This Row],['[Purchase_Date']]], "ddd")</f>
        <v>Wed</v>
      </c>
      <c r="T3418" s="6">
        <f>ecommerce_dataset_updated[[#This Row],[Final_Price(Rs.) _]]-ecommerce_dataset_updated[[#This Row],['[Final_Price(Rs.)']]]</f>
        <v>2.0000000000095497E-3</v>
      </c>
      <c r="U3418" s="6" t="b">
        <f xml:space="preserve"> AND(ecommerce_dataset_updated[[#This Row],[Final_Price(Rs.) _]]=ecommerce_dataset_updated[[#This Row],['[Final_Price(Rs.)']]])</f>
        <v>0</v>
      </c>
      <c r="V3418" s="5"/>
    </row>
    <row r="3419" spans="1:22">
      <c r="A3419" t="s">
        <v>13157</v>
      </c>
      <c r="B3419" t="s">
        <v>13158</v>
      </c>
      <c r="C3419" t="s">
        <v>32</v>
      </c>
      <c r="D3419" s="9" t="s">
        <v>13159</v>
      </c>
      <c r="E3419" s="8">
        <f>ecommerce_dataset_updated[[#This Row],[Price (Rs.)]]+0</f>
        <v>40.840000000000003</v>
      </c>
      <c r="F3419" s="6" t="s">
        <v>26</v>
      </c>
      <c r="G3419" s="7">
        <f>ecommerce_dataset_updated[[#This Row],[Discount (%)]]+0</f>
        <v>25</v>
      </c>
      <c r="H3419" s="6" t="s">
        <v>13160</v>
      </c>
      <c r="I3419" s="6">
        <f>ecommerce_dataset_updated[[#This Row],['[Price (Rs.)']]]*ecommerce_dataset_updated[[#This Row],['[Discount (%)']]]/100</f>
        <v>10.210000000000001</v>
      </c>
      <c r="J3419" s="6">
        <f>ecommerce_dataset_updated[[#This Row],[Final_Price(Rs.)]]+0</f>
        <v>30.63</v>
      </c>
      <c r="K3419" s="6">
        <f xml:space="preserve"> ecommerce_dataset_updated[[#This Row],['[Price (Rs.)']]]-ecommerce_dataset_updated[[#This Row],[Discount Amount _]]</f>
        <v>30.630000000000003</v>
      </c>
      <c r="L3419" t="s">
        <v>28</v>
      </c>
      <c r="M3419" t="s">
        <v>1817</v>
      </c>
      <c r="N3419" s="4" t="s">
        <v>14063</v>
      </c>
      <c r="O3419" s="4" t="s">
        <v>14052</v>
      </c>
      <c r="P3419" s="4" t="s">
        <v>14079</v>
      </c>
      <c r="Q3419" s="5">
        <f>DATE(ecommerce_dataset_updated[[#This Row],[YYYY]],ecommerce_dataset_updated[[#This Row],[MM]],ecommerce_dataset_updated[[#This Row],[DD]])</f>
        <v>45308</v>
      </c>
      <c r="R3419" s="6" t="str">
        <f>TEXT(ecommerce_dataset_updated[[#This Row],['[Purchase_Date']]], "mmm")</f>
        <v>Jan</v>
      </c>
      <c r="S3419" s="6" t="str">
        <f>TEXT(ecommerce_dataset_updated[[#This Row],['[Purchase_Date']]], "ddd")</f>
        <v>Wed</v>
      </c>
      <c r="T3419" s="6">
        <f>ecommerce_dataset_updated[[#This Row],[Final_Price(Rs.) _]]-ecommerce_dataset_updated[[#This Row],['[Final_Price(Rs.)']]]</f>
        <v>0</v>
      </c>
      <c r="U3419" s="6" t="b">
        <f xml:space="preserve"> AND(ecommerce_dataset_updated[[#This Row],[Final_Price(Rs.) _]]=ecommerce_dataset_updated[[#This Row],['[Final_Price(Rs.)']]])</f>
        <v>1</v>
      </c>
      <c r="V3419" s="5"/>
    </row>
    <row r="3420" spans="1:22">
      <c r="A3420" t="s">
        <v>13161</v>
      </c>
      <c r="B3420" t="s">
        <v>13162</v>
      </c>
      <c r="C3420" t="s">
        <v>39</v>
      </c>
      <c r="D3420" s="9" t="s">
        <v>11484</v>
      </c>
      <c r="E3420" s="8">
        <f>ecommerce_dataset_updated[[#This Row],[Price (Rs.)]]+0</f>
        <v>284.31</v>
      </c>
      <c r="F3420" s="6" t="s">
        <v>154</v>
      </c>
      <c r="G3420" s="7">
        <f>ecommerce_dataset_updated[[#This Row],[Discount (%)]]+0</f>
        <v>30</v>
      </c>
      <c r="H3420" s="6" t="s">
        <v>13163</v>
      </c>
      <c r="I3420" s="6">
        <f>ecommerce_dataset_updated[[#This Row],['[Price (Rs.)']]]*ecommerce_dataset_updated[[#This Row],['[Discount (%)']]]/100</f>
        <v>85.292999999999992</v>
      </c>
      <c r="J3420" s="6">
        <f>ecommerce_dataset_updated[[#This Row],[Final_Price(Rs.)]]+0</f>
        <v>199.02</v>
      </c>
      <c r="K3420" s="6">
        <f xml:space="preserve"> ecommerce_dataset_updated[[#This Row],['[Price (Rs.)']]]-ecommerce_dataset_updated[[#This Row],[Discount Amount _]]</f>
        <v>199.017</v>
      </c>
      <c r="L3420" t="s">
        <v>35</v>
      </c>
      <c r="M3420" t="s">
        <v>4027</v>
      </c>
      <c r="N3420" s="4" t="s">
        <v>14064</v>
      </c>
      <c r="O3420" s="4" t="s">
        <v>14053</v>
      </c>
      <c r="P3420" s="4" t="s">
        <v>14079</v>
      </c>
      <c r="Q3420" s="5">
        <f>DATE(ecommerce_dataset_updated[[#This Row],[YYYY]],ecommerce_dataset_updated[[#This Row],[MM]],ecommerce_dataset_updated[[#This Row],[DD]])</f>
        <v>45395</v>
      </c>
      <c r="R3420" s="6" t="str">
        <f>TEXT(ecommerce_dataset_updated[[#This Row],['[Purchase_Date']]], "mmm")</f>
        <v>Apr</v>
      </c>
      <c r="S3420" s="6" t="str">
        <f>TEXT(ecommerce_dataset_updated[[#This Row],['[Purchase_Date']]], "ddd")</f>
        <v>Sat</v>
      </c>
      <c r="T3420" s="6">
        <f>ecommerce_dataset_updated[[#This Row],[Final_Price(Rs.) _]]-ecommerce_dataset_updated[[#This Row],['[Final_Price(Rs.)']]]</f>
        <v>-3.0000000000143245E-3</v>
      </c>
      <c r="U3420" s="6" t="b">
        <f xml:space="preserve"> AND(ecommerce_dataset_updated[[#This Row],[Final_Price(Rs.) _]]=ecommerce_dataset_updated[[#This Row],['[Final_Price(Rs.)']]])</f>
        <v>0</v>
      </c>
      <c r="V3420" s="5"/>
    </row>
    <row r="3421" spans="1:22">
      <c r="A3421" t="s">
        <v>13164</v>
      </c>
      <c r="B3421" t="s">
        <v>13165</v>
      </c>
      <c r="C3421" t="s">
        <v>68</v>
      </c>
      <c r="D3421" s="9" t="s">
        <v>13166</v>
      </c>
      <c r="E3421" s="8">
        <f>ecommerce_dataset_updated[[#This Row],[Price (Rs.)]]+0</f>
        <v>382.26</v>
      </c>
      <c r="F3421" s="6" t="s">
        <v>26</v>
      </c>
      <c r="G3421" s="7">
        <f>ecommerce_dataset_updated[[#This Row],[Discount (%)]]+0</f>
        <v>25</v>
      </c>
      <c r="H3421" s="6" t="s">
        <v>13167</v>
      </c>
      <c r="I3421" s="6">
        <f>ecommerce_dataset_updated[[#This Row],['[Price (Rs.)']]]*ecommerce_dataset_updated[[#This Row],['[Discount (%)']]]/100</f>
        <v>95.564999999999998</v>
      </c>
      <c r="J3421" s="6">
        <f>ecommerce_dataset_updated[[#This Row],[Final_Price(Rs.)]]+0</f>
        <v>286.69</v>
      </c>
      <c r="K3421" s="6">
        <f xml:space="preserve"> ecommerce_dataset_updated[[#This Row],['[Price (Rs.)']]]-ecommerce_dataset_updated[[#This Row],[Discount Amount _]]</f>
        <v>286.69499999999999</v>
      </c>
      <c r="L3421" t="s">
        <v>120</v>
      </c>
      <c r="M3421" t="s">
        <v>2559</v>
      </c>
      <c r="N3421" s="4" t="s">
        <v>14053</v>
      </c>
      <c r="O3421" s="4" t="s">
        <v>14052</v>
      </c>
      <c r="P3421" s="4" t="s">
        <v>14079</v>
      </c>
      <c r="Q3421" s="5">
        <f>DATE(ecommerce_dataset_updated[[#This Row],[YYYY]],ecommerce_dataset_updated[[#This Row],[MM]],ecommerce_dataset_updated[[#This Row],[DD]])</f>
        <v>45295</v>
      </c>
      <c r="R3421" s="6" t="str">
        <f>TEXT(ecommerce_dataset_updated[[#This Row],['[Purchase_Date']]], "mmm")</f>
        <v>Jan</v>
      </c>
      <c r="S3421" s="6" t="str">
        <f>TEXT(ecommerce_dataset_updated[[#This Row],['[Purchase_Date']]], "ddd")</f>
        <v>Thu</v>
      </c>
      <c r="T3421" s="6">
        <f>ecommerce_dataset_updated[[#This Row],[Final_Price(Rs.) _]]-ecommerce_dataset_updated[[#This Row],['[Final_Price(Rs.)']]]</f>
        <v>4.9999999999954525E-3</v>
      </c>
      <c r="U3421" s="6" t="b">
        <f xml:space="preserve"> AND(ecommerce_dataset_updated[[#This Row],[Final_Price(Rs.) _]]=ecommerce_dataset_updated[[#This Row],['[Final_Price(Rs.)']]])</f>
        <v>0</v>
      </c>
      <c r="V3421" s="5"/>
    </row>
    <row r="3422" spans="1:22">
      <c r="A3422" t="s">
        <v>13168</v>
      </c>
      <c r="B3422" t="s">
        <v>13169</v>
      </c>
      <c r="C3422" t="s">
        <v>18</v>
      </c>
      <c r="D3422" s="9" t="s">
        <v>13170</v>
      </c>
      <c r="E3422" s="8">
        <f>ecommerce_dataset_updated[[#This Row],[Price (Rs.)]]+0</f>
        <v>432.35</v>
      </c>
      <c r="F3422" s="6" t="s">
        <v>12</v>
      </c>
      <c r="G3422" s="7">
        <f>ecommerce_dataset_updated[[#This Row],[Discount (%)]]+0</f>
        <v>15</v>
      </c>
      <c r="H3422" s="6" t="s">
        <v>13171</v>
      </c>
      <c r="I3422" s="6">
        <f>ecommerce_dataset_updated[[#This Row],['[Price (Rs.)']]]*ecommerce_dataset_updated[[#This Row],['[Discount (%)']]]/100</f>
        <v>64.852500000000006</v>
      </c>
      <c r="J3422" s="6">
        <f>ecommerce_dataset_updated[[#This Row],[Final_Price(Rs.)]]+0</f>
        <v>367.5</v>
      </c>
      <c r="K3422" s="6">
        <f xml:space="preserve"> ecommerce_dataset_updated[[#This Row],['[Price (Rs.)']]]-ecommerce_dataset_updated[[#This Row],[Discount Amount _]]</f>
        <v>367.4975</v>
      </c>
      <c r="L3422" t="s">
        <v>77</v>
      </c>
      <c r="M3422" t="s">
        <v>1848</v>
      </c>
      <c r="N3422" s="4" t="s">
        <v>14069</v>
      </c>
      <c r="O3422" s="4" t="s">
        <v>14057</v>
      </c>
      <c r="P3422" s="4" t="s">
        <v>14079</v>
      </c>
      <c r="Q3422" s="5">
        <f>DATE(ecommerce_dataset_updated[[#This Row],[YYYY]],ecommerce_dataset_updated[[#This Row],[MM]],ecommerce_dataset_updated[[#This Row],[DD]])</f>
        <v>45373</v>
      </c>
      <c r="R3422" s="6" t="str">
        <f>TEXT(ecommerce_dataset_updated[[#This Row],['[Purchase_Date']]], "mmm")</f>
        <v>Mar</v>
      </c>
      <c r="S3422" s="6" t="str">
        <f>TEXT(ecommerce_dataset_updated[[#This Row],['[Purchase_Date']]], "ddd")</f>
        <v>Fri</v>
      </c>
      <c r="T3422" s="6">
        <f>ecommerce_dataset_updated[[#This Row],[Final_Price(Rs.) _]]-ecommerce_dataset_updated[[#This Row],['[Final_Price(Rs.)']]]</f>
        <v>-2.4999999999977263E-3</v>
      </c>
      <c r="U3422" s="6" t="b">
        <f xml:space="preserve"> AND(ecommerce_dataset_updated[[#This Row],[Final_Price(Rs.) _]]=ecommerce_dataset_updated[[#This Row],['[Final_Price(Rs.)']]])</f>
        <v>0</v>
      </c>
      <c r="V3422" s="5"/>
    </row>
    <row r="3423" spans="1:22">
      <c r="A3423" t="s">
        <v>13172</v>
      </c>
      <c r="B3423" t="s">
        <v>13173</v>
      </c>
      <c r="C3423" t="s">
        <v>32</v>
      </c>
      <c r="D3423" s="9" t="s">
        <v>13174</v>
      </c>
      <c r="E3423" s="8">
        <f>ecommerce_dataset_updated[[#This Row],[Price (Rs.)]]+0</f>
        <v>375.08</v>
      </c>
      <c r="F3423" s="6" t="s">
        <v>20</v>
      </c>
      <c r="G3423" s="7">
        <f>ecommerce_dataset_updated[[#This Row],[Discount (%)]]+0</f>
        <v>20</v>
      </c>
      <c r="H3423" s="6" t="s">
        <v>4522</v>
      </c>
      <c r="I3423" s="6">
        <f>ecommerce_dataset_updated[[#This Row],['[Price (Rs.)']]]*ecommerce_dataset_updated[[#This Row],['[Discount (%)']]]/100</f>
        <v>75.015999999999991</v>
      </c>
      <c r="J3423" s="6">
        <f>ecommerce_dataset_updated[[#This Row],[Final_Price(Rs.)]]+0</f>
        <v>300.06</v>
      </c>
      <c r="K3423" s="6">
        <f xml:space="preserve"> ecommerce_dataset_updated[[#This Row],['[Price (Rs.)']]]-ecommerce_dataset_updated[[#This Row],[Discount Amount _]]</f>
        <v>300.06399999999996</v>
      </c>
      <c r="L3423" t="s">
        <v>14</v>
      </c>
      <c r="M3423" t="s">
        <v>596</v>
      </c>
      <c r="N3423" s="4" t="s">
        <v>14071</v>
      </c>
      <c r="O3423" s="4" t="s">
        <v>14050</v>
      </c>
      <c r="P3423" s="4" t="s">
        <v>14079</v>
      </c>
      <c r="Q3423" s="5">
        <f>DATE(ecommerce_dataset_updated[[#This Row],[YYYY]],ecommerce_dataset_updated[[#This Row],[MM]],ecommerce_dataset_updated[[#This Row],[DD]])</f>
        <v>45559</v>
      </c>
      <c r="R3423" s="6" t="str">
        <f>TEXT(ecommerce_dataset_updated[[#This Row],['[Purchase_Date']]], "mmm")</f>
        <v>Sep</v>
      </c>
      <c r="S3423" s="6" t="str">
        <f>TEXT(ecommerce_dataset_updated[[#This Row],['[Purchase_Date']]], "ddd")</f>
        <v>Tue</v>
      </c>
      <c r="T3423" s="6">
        <f>ecommerce_dataset_updated[[#This Row],[Final_Price(Rs.) _]]-ecommerce_dataset_updated[[#This Row],['[Final_Price(Rs.)']]]</f>
        <v>3.999999999962256E-3</v>
      </c>
      <c r="U3423" s="6" t="b">
        <f xml:space="preserve"> AND(ecommerce_dataset_updated[[#This Row],[Final_Price(Rs.) _]]=ecommerce_dataset_updated[[#This Row],['[Final_Price(Rs.)']]])</f>
        <v>0</v>
      </c>
      <c r="V3423" s="5"/>
    </row>
    <row r="3424" spans="1:22">
      <c r="A3424" t="s">
        <v>13175</v>
      </c>
      <c r="B3424" t="s">
        <v>13176</v>
      </c>
      <c r="C3424" t="s">
        <v>32</v>
      </c>
      <c r="D3424" s="9" t="s">
        <v>13177</v>
      </c>
      <c r="E3424" s="8">
        <f>ecommerce_dataset_updated[[#This Row],[Price (Rs.)]]+0</f>
        <v>96.29</v>
      </c>
      <c r="F3424" s="6" t="s">
        <v>154</v>
      </c>
      <c r="G3424" s="7">
        <f>ecommerce_dataset_updated[[#This Row],[Discount (%)]]+0</f>
        <v>30</v>
      </c>
      <c r="H3424" s="6" t="s">
        <v>13178</v>
      </c>
      <c r="I3424" s="6">
        <f>ecommerce_dataset_updated[[#This Row],['[Price (Rs.)']]]*ecommerce_dataset_updated[[#This Row],['[Discount (%)']]]/100</f>
        <v>28.887000000000004</v>
      </c>
      <c r="J3424" s="6">
        <f>ecommerce_dataset_updated[[#This Row],[Final_Price(Rs.)]]+0</f>
        <v>67.400000000000006</v>
      </c>
      <c r="K3424" s="6">
        <f xml:space="preserve"> ecommerce_dataset_updated[[#This Row],['[Price (Rs.)']]]-ecommerce_dataset_updated[[#This Row],[Discount Amount _]]</f>
        <v>67.403000000000006</v>
      </c>
      <c r="L3424" t="s">
        <v>14</v>
      </c>
      <c r="M3424" t="s">
        <v>1373</v>
      </c>
      <c r="N3424" s="4" t="s">
        <v>14071</v>
      </c>
      <c r="O3424" s="4" t="s">
        <v>14055</v>
      </c>
      <c r="P3424" s="4" t="s">
        <v>14079</v>
      </c>
      <c r="Q3424" s="5">
        <f>DATE(ecommerce_dataset_updated[[#This Row],[YYYY]],ecommerce_dataset_updated[[#This Row],[MM]],ecommerce_dataset_updated[[#This Row],[DD]])</f>
        <v>45528</v>
      </c>
      <c r="R3424" s="6" t="str">
        <f>TEXT(ecommerce_dataset_updated[[#This Row],['[Purchase_Date']]], "mmm")</f>
        <v>Aug</v>
      </c>
      <c r="S3424" s="6" t="str">
        <f>TEXT(ecommerce_dataset_updated[[#This Row],['[Purchase_Date']]], "ddd")</f>
        <v>Sat</v>
      </c>
      <c r="T3424" s="6">
        <f>ecommerce_dataset_updated[[#This Row],[Final_Price(Rs.) _]]-ecommerce_dataset_updated[[#This Row],['[Final_Price(Rs.)']]]</f>
        <v>3.0000000000001137E-3</v>
      </c>
      <c r="U3424" s="6" t="b">
        <f xml:space="preserve"> AND(ecommerce_dataset_updated[[#This Row],[Final_Price(Rs.) _]]=ecommerce_dataset_updated[[#This Row],['[Final_Price(Rs.)']]])</f>
        <v>0</v>
      </c>
      <c r="V3424" s="5"/>
    </row>
    <row r="3425" spans="1:22">
      <c r="A3425" t="s">
        <v>13179</v>
      </c>
      <c r="B3425" t="s">
        <v>13180</v>
      </c>
      <c r="C3425" t="s">
        <v>39</v>
      </c>
      <c r="D3425" s="9" t="s">
        <v>787</v>
      </c>
      <c r="E3425" s="8">
        <f>ecommerce_dataset_updated[[#This Row],[Price (Rs.)]]+0</f>
        <v>18.829999999999998</v>
      </c>
      <c r="F3425" s="6" t="s">
        <v>20</v>
      </c>
      <c r="G3425" s="7">
        <f>ecommerce_dataset_updated[[#This Row],[Discount (%)]]+0</f>
        <v>20</v>
      </c>
      <c r="H3425" s="6" t="s">
        <v>13181</v>
      </c>
      <c r="I3425" s="6">
        <f>ecommerce_dataset_updated[[#This Row],['[Price (Rs.)']]]*ecommerce_dataset_updated[[#This Row],['[Discount (%)']]]/100</f>
        <v>3.7659999999999996</v>
      </c>
      <c r="J3425" s="6">
        <f>ecommerce_dataset_updated[[#This Row],[Final_Price(Rs.)]]+0</f>
        <v>15.06</v>
      </c>
      <c r="K3425" s="6">
        <f xml:space="preserve"> ecommerce_dataset_updated[[#This Row],['[Price (Rs.)']]]-ecommerce_dataset_updated[[#This Row],[Discount Amount _]]</f>
        <v>15.063999999999998</v>
      </c>
      <c r="L3425" t="s">
        <v>14</v>
      </c>
      <c r="M3425" t="s">
        <v>740</v>
      </c>
      <c r="N3425" s="4" t="s">
        <v>14061</v>
      </c>
      <c r="O3425" s="4" t="s">
        <v>14051</v>
      </c>
      <c r="P3425" s="4" t="s">
        <v>14079</v>
      </c>
      <c r="Q3425" s="5">
        <f>DATE(ecommerce_dataset_updated[[#This Row],[YYYY]],ecommerce_dataset_updated[[#This Row],[MM]],ecommerce_dataset_updated[[#This Row],[DD]])</f>
        <v>45343</v>
      </c>
      <c r="R3425" s="6" t="str">
        <f>TEXT(ecommerce_dataset_updated[[#This Row],['[Purchase_Date']]], "mmm")</f>
        <v>Feb</v>
      </c>
      <c r="S3425" s="6" t="str">
        <f>TEXT(ecommerce_dataset_updated[[#This Row],['[Purchase_Date']]], "ddd")</f>
        <v>Wed</v>
      </c>
      <c r="T3425" s="6">
        <f>ecommerce_dataset_updated[[#This Row],[Final_Price(Rs.) _]]-ecommerce_dataset_updated[[#This Row],['[Final_Price(Rs.)']]]</f>
        <v>3.9999999999977831E-3</v>
      </c>
      <c r="U3425" s="6" t="b">
        <f xml:space="preserve"> AND(ecommerce_dataset_updated[[#This Row],[Final_Price(Rs.) _]]=ecommerce_dataset_updated[[#This Row],['[Final_Price(Rs.)']]])</f>
        <v>0</v>
      </c>
      <c r="V3425" s="5"/>
    </row>
    <row r="3426" spans="1:22">
      <c r="A3426" t="s">
        <v>13182</v>
      </c>
      <c r="B3426" t="s">
        <v>13183</v>
      </c>
      <c r="C3426" t="s">
        <v>10</v>
      </c>
      <c r="D3426" s="9" t="s">
        <v>13184</v>
      </c>
      <c r="E3426" s="8">
        <f>ecommerce_dataset_updated[[#This Row],[Price (Rs.)]]+0</f>
        <v>209.81</v>
      </c>
      <c r="F3426" s="6" t="s">
        <v>107</v>
      </c>
      <c r="G3426" s="7">
        <f>ecommerce_dataset_updated[[#This Row],[Discount (%)]]+0</f>
        <v>0</v>
      </c>
      <c r="H3426" s="6" t="s">
        <v>13184</v>
      </c>
      <c r="I3426" s="6">
        <f>ecommerce_dataset_updated[[#This Row],['[Price (Rs.)']]]*ecommerce_dataset_updated[[#This Row],['[Discount (%)']]]/100</f>
        <v>0</v>
      </c>
      <c r="J3426" s="6">
        <f>ecommerce_dataset_updated[[#This Row],[Final_Price(Rs.)]]+0</f>
        <v>209.81</v>
      </c>
      <c r="K3426" s="6">
        <f xml:space="preserve"> ecommerce_dataset_updated[[#This Row],['[Price (Rs.)']]]-ecommerce_dataset_updated[[#This Row],[Discount Amount _]]</f>
        <v>209.81</v>
      </c>
      <c r="L3426" t="s">
        <v>35</v>
      </c>
      <c r="M3426" t="s">
        <v>872</v>
      </c>
      <c r="N3426" s="4" t="s">
        <v>14060</v>
      </c>
      <c r="O3426" s="4" t="s">
        <v>14067</v>
      </c>
      <c r="P3426" s="4" t="s">
        <v>14079</v>
      </c>
      <c r="Q3426" s="5">
        <f>DATE(ecommerce_dataset_updated[[#This Row],[YYYY]],ecommerce_dataset_updated[[#This Row],[MM]],ecommerce_dataset_updated[[#This Row],[DD]])</f>
        <v>45499</v>
      </c>
      <c r="R3426" s="6" t="str">
        <f>TEXT(ecommerce_dataset_updated[[#This Row],['[Purchase_Date']]], "mmm")</f>
        <v>Jul</v>
      </c>
      <c r="S3426" s="6" t="str">
        <f>TEXT(ecommerce_dataset_updated[[#This Row],['[Purchase_Date']]], "ddd")</f>
        <v>Fri</v>
      </c>
      <c r="T3426" s="6">
        <f>ecommerce_dataset_updated[[#This Row],[Final_Price(Rs.) _]]-ecommerce_dataset_updated[[#This Row],['[Final_Price(Rs.)']]]</f>
        <v>0</v>
      </c>
      <c r="U3426" s="6" t="b">
        <f xml:space="preserve"> AND(ecommerce_dataset_updated[[#This Row],[Final_Price(Rs.) _]]=ecommerce_dataset_updated[[#This Row],['[Final_Price(Rs.)']]])</f>
        <v>1</v>
      </c>
      <c r="V3426" s="5"/>
    </row>
    <row r="3427" spans="1:22">
      <c r="A3427" t="s">
        <v>13185</v>
      </c>
      <c r="B3427" t="s">
        <v>13186</v>
      </c>
      <c r="C3427" t="s">
        <v>39</v>
      </c>
      <c r="D3427" s="9" t="s">
        <v>13187</v>
      </c>
      <c r="E3427" s="8">
        <f>ecommerce_dataset_updated[[#This Row],[Price (Rs.)]]+0</f>
        <v>462.62</v>
      </c>
      <c r="F3427" s="6" t="s">
        <v>154</v>
      </c>
      <c r="G3427" s="7">
        <f>ecommerce_dataset_updated[[#This Row],[Discount (%)]]+0</f>
        <v>30</v>
      </c>
      <c r="H3427" s="6" t="s">
        <v>13188</v>
      </c>
      <c r="I3427" s="6">
        <f>ecommerce_dataset_updated[[#This Row],['[Price (Rs.)']]]*ecommerce_dataset_updated[[#This Row],['[Discount (%)']]]/100</f>
        <v>138.786</v>
      </c>
      <c r="J3427" s="6">
        <f>ecommerce_dataset_updated[[#This Row],[Final_Price(Rs.)]]+0</f>
        <v>323.83</v>
      </c>
      <c r="K3427" s="6">
        <f xml:space="preserve"> ecommerce_dataset_updated[[#This Row],['[Price (Rs.)']]]-ecommerce_dataset_updated[[#This Row],[Discount Amount _]]</f>
        <v>323.834</v>
      </c>
      <c r="L3427" t="s">
        <v>120</v>
      </c>
      <c r="M3427" t="s">
        <v>1991</v>
      </c>
      <c r="N3427" s="4" t="s">
        <v>14050</v>
      </c>
      <c r="O3427" s="4" t="s">
        <v>14067</v>
      </c>
      <c r="P3427" s="4" t="s">
        <v>14079</v>
      </c>
      <c r="Q3427" s="5">
        <f>DATE(ecommerce_dataset_updated[[#This Row],[YYYY]],ecommerce_dataset_updated[[#This Row],[MM]],ecommerce_dataset_updated[[#This Row],[DD]])</f>
        <v>45482</v>
      </c>
      <c r="R3427" s="6" t="str">
        <f>TEXT(ecommerce_dataset_updated[[#This Row],['[Purchase_Date']]], "mmm")</f>
        <v>Jul</v>
      </c>
      <c r="S3427" s="6" t="str">
        <f>TEXT(ecommerce_dataset_updated[[#This Row],['[Purchase_Date']]], "ddd")</f>
        <v>Tue</v>
      </c>
      <c r="T3427" s="6">
        <f>ecommerce_dataset_updated[[#This Row],[Final_Price(Rs.) _]]-ecommerce_dataset_updated[[#This Row],['[Final_Price(Rs.)']]]</f>
        <v>4.0000000000190994E-3</v>
      </c>
      <c r="U3427" s="6" t="b">
        <f xml:space="preserve"> AND(ecommerce_dataset_updated[[#This Row],[Final_Price(Rs.) _]]=ecommerce_dataset_updated[[#This Row],['[Final_Price(Rs.)']]])</f>
        <v>0</v>
      </c>
      <c r="V3427" s="5"/>
    </row>
    <row r="3428" spans="1:22">
      <c r="A3428" t="s">
        <v>13189</v>
      </c>
      <c r="B3428" t="s">
        <v>13190</v>
      </c>
      <c r="C3428" t="s">
        <v>45</v>
      </c>
      <c r="D3428" s="9" t="s">
        <v>13191</v>
      </c>
      <c r="E3428" s="8">
        <f>ecommerce_dataset_updated[[#This Row],[Price (Rs.)]]+0</f>
        <v>75.39</v>
      </c>
      <c r="F3428" s="6" t="s">
        <v>12</v>
      </c>
      <c r="G3428" s="7">
        <f>ecommerce_dataset_updated[[#This Row],[Discount (%)]]+0</f>
        <v>15</v>
      </c>
      <c r="H3428" s="6" t="s">
        <v>13192</v>
      </c>
      <c r="I3428" s="6">
        <f>ecommerce_dataset_updated[[#This Row],['[Price (Rs.)']]]*ecommerce_dataset_updated[[#This Row],['[Discount (%)']]]/100</f>
        <v>11.308499999999999</v>
      </c>
      <c r="J3428" s="6">
        <f>ecommerce_dataset_updated[[#This Row],[Final_Price(Rs.)]]+0</f>
        <v>64.08</v>
      </c>
      <c r="K3428" s="6">
        <f xml:space="preserve"> ecommerce_dataset_updated[[#This Row],['[Price (Rs.)']]]-ecommerce_dataset_updated[[#This Row],[Discount Amount _]]</f>
        <v>64.081500000000005</v>
      </c>
      <c r="L3428" t="s">
        <v>14</v>
      </c>
      <c r="M3428" t="s">
        <v>334</v>
      </c>
      <c r="N3428" s="4" t="s">
        <v>14072</v>
      </c>
      <c r="O3428" s="4" t="s">
        <v>14050</v>
      </c>
      <c r="P3428" s="4" t="s">
        <v>14079</v>
      </c>
      <c r="Q3428" s="5">
        <f>DATE(ecommerce_dataset_updated[[#This Row],[YYYY]],ecommerce_dataset_updated[[#This Row],[MM]],ecommerce_dataset_updated[[#This Row],[DD]])</f>
        <v>45551</v>
      </c>
      <c r="R3428" s="6" t="str">
        <f>TEXT(ecommerce_dataset_updated[[#This Row],['[Purchase_Date']]], "mmm")</f>
        <v>Sep</v>
      </c>
      <c r="S3428" s="6" t="str">
        <f>TEXT(ecommerce_dataset_updated[[#This Row],['[Purchase_Date']]], "ddd")</f>
        <v>Mon</v>
      </c>
      <c r="T3428" s="6">
        <f>ecommerce_dataset_updated[[#This Row],[Final_Price(Rs.) _]]-ecommerce_dataset_updated[[#This Row],['[Final_Price(Rs.)']]]</f>
        <v>1.5000000000071623E-3</v>
      </c>
      <c r="U3428" s="6" t="b">
        <f xml:space="preserve"> AND(ecommerce_dataset_updated[[#This Row],[Final_Price(Rs.) _]]=ecommerce_dataset_updated[[#This Row],['[Final_Price(Rs.)']]])</f>
        <v>0</v>
      </c>
      <c r="V3428" s="5"/>
    </row>
    <row r="3429" spans="1:22">
      <c r="A3429" t="s">
        <v>13193</v>
      </c>
      <c r="B3429" t="s">
        <v>13194</v>
      </c>
      <c r="C3429" t="s">
        <v>114</v>
      </c>
      <c r="D3429" s="9" t="s">
        <v>4933</v>
      </c>
      <c r="E3429" s="8">
        <f>ecommerce_dataset_updated[[#This Row],[Price (Rs.)]]+0</f>
        <v>42.08</v>
      </c>
      <c r="F3429" s="6" t="s">
        <v>26</v>
      </c>
      <c r="G3429" s="7">
        <f>ecommerce_dataset_updated[[#This Row],[Discount (%)]]+0</f>
        <v>25</v>
      </c>
      <c r="H3429" s="6" t="s">
        <v>13195</v>
      </c>
      <c r="I3429" s="6">
        <f>ecommerce_dataset_updated[[#This Row],['[Price (Rs.)']]]*ecommerce_dataset_updated[[#This Row],['[Discount (%)']]]/100</f>
        <v>10.52</v>
      </c>
      <c r="J3429" s="6">
        <f>ecommerce_dataset_updated[[#This Row],[Final_Price(Rs.)]]+0</f>
        <v>31.56</v>
      </c>
      <c r="K3429" s="6">
        <f xml:space="preserve"> ecommerce_dataset_updated[[#This Row],['[Price (Rs.)']]]-ecommerce_dataset_updated[[#This Row],[Discount Amount _]]</f>
        <v>31.56</v>
      </c>
      <c r="L3429" t="s">
        <v>77</v>
      </c>
      <c r="M3429" t="s">
        <v>352</v>
      </c>
      <c r="N3429" s="4" t="s">
        <v>14050</v>
      </c>
      <c r="O3429" s="4" t="s">
        <v>14057</v>
      </c>
      <c r="P3429" s="4" t="s">
        <v>14079</v>
      </c>
      <c r="Q3429" s="5">
        <f>DATE(ecommerce_dataset_updated[[#This Row],[YYYY]],ecommerce_dataset_updated[[#This Row],[MM]],ecommerce_dataset_updated[[#This Row],[DD]])</f>
        <v>45360</v>
      </c>
      <c r="R3429" s="6" t="str">
        <f>TEXT(ecommerce_dataset_updated[[#This Row],['[Purchase_Date']]], "mmm")</f>
        <v>Mar</v>
      </c>
      <c r="S3429" s="6" t="str">
        <f>TEXT(ecommerce_dataset_updated[[#This Row],['[Purchase_Date']]], "ddd")</f>
        <v>Sat</v>
      </c>
      <c r="T3429" s="6">
        <f>ecommerce_dataset_updated[[#This Row],[Final_Price(Rs.) _]]-ecommerce_dataset_updated[[#This Row],['[Final_Price(Rs.)']]]</f>
        <v>0</v>
      </c>
      <c r="U3429" s="6" t="b">
        <f xml:space="preserve"> AND(ecommerce_dataset_updated[[#This Row],[Final_Price(Rs.) _]]=ecommerce_dataset_updated[[#This Row],['[Final_Price(Rs.)']]])</f>
        <v>1</v>
      </c>
      <c r="V3429" s="5"/>
    </row>
    <row r="3430" spans="1:22">
      <c r="A3430" t="s">
        <v>13196</v>
      </c>
      <c r="B3430" t="s">
        <v>13197</v>
      </c>
      <c r="C3430" t="s">
        <v>32</v>
      </c>
      <c r="D3430" s="9" t="s">
        <v>13198</v>
      </c>
      <c r="E3430" s="8">
        <f>ecommerce_dataset_updated[[#This Row],[Price (Rs.)]]+0</f>
        <v>301.63</v>
      </c>
      <c r="F3430" s="6" t="s">
        <v>107</v>
      </c>
      <c r="G3430" s="7">
        <f>ecommerce_dataset_updated[[#This Row],[Discount (%)]]+0</f>
        <v>0</v>
      </c>
      <c r="H3430" s="6" t="s">
        <v>13198</v>
      </c>
      <c r="I3430" s="6">
        <f>ecommerce_dataset_updated[[#This Row],['[Price (Rs.)']]]*ecommerce_dataset_updated[[#This Row],['[Discount (%)']]]/100</f>
        <v>0</v>
      </c>
      <c r="J3430" s="6">
        <f>ecommerce_dataset_updated[[#This Row],[Final_Price(Rs.)]]+0</f>
        <v>301.63</v>
      </c>
      <c r="K3430" s="6">
        <f xml:space="preserve"> ecommerce_dataset_updated[[#This Row],['[Price (Rs.)']]]-ecommerce_dataset_updated[[#This Row],[Discount Amount _]]</f>
        <v>301.63</v>
      </c>
      <c r="L3430" t="s">
        <v>35</v>
      </c>
      <c r="M3430" t="s">
        <v>2500</v>
      </c>
      <c r="N3430" s="4" t="s">
        <v>12</v>
      </c>
      <c r="O3430" s="4" t="s">
        <v>14055</v>
      </c>
      <c r="P3430" s="4" t="s">
        <v>14079</v>
      </c>
      <c r="Q3430" s="5">
        <f>DATE(ecommerce_dataset_updated[[#This Row],[YYYY]],ecommerce_dataset_updated[[#This Row],[MM]],ecommerce_dataset_updated[[#This Row],[DD]])</f>
        <v>45519</v>
      </c>
      <c r="R3430" s="6" t="str">
        <f>TEXT(ecommerce_dataset_updated[[#This Row],['[Purchase_Date']]], "mmm")</f>
        <v>Aug</v>
      </c>
      <c r="S3430" s="6" t="str">
        <f>TEXT(ecommerce_dataset_updated[[#This Row],['[Purchase_Date']]], "ddd")</f>
        <v>Thu</v>
      </c>
      <c r="T3430" s="6">
        <f>ecommerce_dataset_updated[[#This Row],[Final_Price(Rs.) _]]-ecommerce_dataset_updated[[#This Row],['[Final_Price(Rs.)']]]</f>
        <v>0</v>
      </c>
      <c r="U3430" s="6" t="b">
        <f xml:space="preserve"> AND(ecommerce_dataset_updated[[#This Row],[Final_Price(Rs.) _]]=ecommerce_dataset_updated[[#This Row],['[Final_Price(Rs.)']]])</f>
        <v>1</v>
      </c>
      <c r="V3430" s="5"/>
    </row>
    <row r="3431" spans="1:22">
      <c r="A3431" t="s">
        <v>13199</v>
      </c>
      <c r="B3431" t="s">
        <v>13200</v>
      </c>
      <c r="C3431" t="s">
        <v>68</v>
      </c>
      <c r="D3431" s="9" t="s">
        <v>13201</v>
      </c>
      <c r="E3431" s="8">
        <f>ecommerce_dataset_updated[[#This Row],[Price (Rs.)]]+0</f>
        <v>111.69</v>
      </c>
      <c r="F3431" s="6" t="s">
        <v>107</v>
      </c>
      <c r="G3431" s="7">
        <f>ecommerce_dataset_updated[[#This Row],[Discount (%)]]+0</f>
        <v>0</v>
      </c>
      <c r="H3431" s="6" t="s">
        <v>13201</v>
      </c>
      <c r="I3431" s="6">
        <f>ecommerce_dataset_updated[[#This Row],['[Price (Rs.)']]]*ecommerce_dataset_updated[[#This Row],['[Discount (%)']]]/100</f>
        <v>0</v>
      </c>
      <c r="J3431" s="6">
        <f>ecommerce_dataset_updated[[#This Row],[Final_Price(Rs.)]]+0</f>
        <v>111.69</v>
      </c>
      <c r="K3431" s="6">
        <f xml:space="preserve"> ecommerce_dataset_updated[[#This Row],['[Price (Rs.)']]]-ecommerce_dataset_updated[[#This Row],[Discount Amount _]]</f>
        <v>111.69</v>
      </c>
      <c r="L3431" t="s">
        <v>14</v>
      </c>
      <c r="M3431" t="s">
        <v>2385</v>
      </c>
      <c r="N3431" s="4" t="s">
        <v>14070</v>
      </c>
      <c r="O3431" s="4" t="s">
        <v>14052</v>
      </c>
      <c r="P3431" s="4" t="s">
        <v>14079</v>
      </c>
      <c r="Q3431" s="5">
        <f>DATE(ecommerce_dataset_updated[[#This Row],[YYYY]],ecommerce_dataset_updated[[#This Row],[MM]],ecommerce_dataset_updated[[#This Row],[DD]])</f>
        <v>45309</v>
      </c>
      <c r="R3431" s="6" t="str">
        <f>TEXT(ecommerce_dataset_updated[[#This Row],['[Purchase_Date']]], "mmm")</f>
        <v>Jan</v>
      </c>
      <c r="S3431" s="6" t="str">
        <f>TEXT(ecommerce_dataset_updated[[#This Row],['[Purchase_Date']]], "ddd")</f>
        <v>Thu</v>
      </c>
      <c r="T3431" s="6">
        <f>ecommerce_dataset_updated[[#This Row],[Final_Price(Rs.) _]]-ecommerce_dataset_updated[[#This Row],['[Final_Price(Rs.)']]]</f>
        <v>0</v>
      </c>
      <c r="U3431" s="6" t="b">
        <f xml:space="preserve"> AND(ecommerce_dataset_updated[[#This Row],[Final_Price(Rs.) _]]=ecommerce_dataset_updated[[#This Row],['[Final_Price(Rs.)']]])</f>
        <v>1</v>
      </c>
      <c r="V3431" s="5"/>
    </row>
    <row r="3432" spans="1:22">
      <c r="A3432" t="s">
        <v>13202</v>
      </c>
      <c r="B3432" t="s">
        <v>13203</v>
      </c>
      <c r="C3432" t="s">
        <v>18</v>
      </c>
      <c r="D3432" s="9" t="s">
        <v>8023</v>
      </c>
      <c r="E3432" s="8">
        <f>ecommerce_dataset_updated[[#This Row],[Price (Rs.)]]+0</f>
        <v>67.930000000000007</v>
      </c>
      <c r="F3432" s="6" t="s">
        <v>20</v>
      </c>
      <c r="G3432" s="7">
        <f>ecommerce_dataset_updated[[#This Row],[Discount (%)]]+0</f>
        <v>20</v>
      </c>
      <c r="H3432" s="6" t="s">
        <v>13204</v>
      </c>
      <c r="I3432" s="6">
        <f>ecommerce_dataset_updated[[#This Row],['[Price (Rs.)']]]*ecommerce_dataset_updated[[#This Row],['[Discount (%)']]]/100</f>
        <v>13.586000000000002</v>
      </c>
      <c r="J3432" s="6">
        <f>ecommerce_dataset_updated[[#This Row],[Final_Price(Rs.)]]+0</f>
        <v>54.34</v>
      </c>
      <c r="K3432" s="6">
        <f xml:space="preserve"> ecommerce_dataset_updated[[#This Row],['[Price (Rs.)']]]-ecommerce_dataset_updated[[#This Row],[Discount Amount _]]</f>
        <v>54.344000000000008</v>
      </c>
      <c r="L3432" t="s">
        <v>120</v>
      </c>
      <c r="M3432" t="s">
        <v>4431</v>
      </c>
      <c r="N3432" s="4" t="s">
        <v>14066</v>
      </c>
      <c r="O3432" s="4" t="s">
        <v>14051</v>
      </c>
      <c r="P3432" s="4" t="s">
        <v>14079</v>
      </c>
      <c r="Q3432" s="5">
        <f>DATE(ecommerce_dataset_updated[[#This Row],[YYYY]],ecommerce_dataset_updated[[#This Row],[MM]],ecommerce_dataset_updated[[#This Row],[DD]])</f>
        <v>45341</v>
      </c>
      <c r="R3432" s="6" t="str">
        <f>TEXT(ecommerce_dataset_updated[[#This Row],['[Purchase_Date']]], "mmm")</f>
        <v>Feb</v>
      </c>
      <c r="S3432" s="6" t="str">
        <f>TEXT(ecommerce_dataset_updated[[#This Row],['[Purchase_Date']]], "ddd")</f>
        <v>Mon</v>
      </c>
      <c r="T3432" s="6">
        <f>ecommerce_dataset_updated[[#This Row],[Final_Price(Rs.) _]]-ecommerce_dataset_updated[[#This Row],['[Final_Price(Rs.)']]]</f>
        <v>4.0000000000048885E-3</v>
      </c>
      <c r="U3432" s="6" t="b">
        <f xml:space="preserve"> AND(ecommerce_dataset_updated[[#This Row],[Final_Price(Rs.) _]]=ecommerce_dataset_updated[[#This Row],['[Final_Price(Rs.)']]])</f>
        <v>0</v>
      </c>
      <c r="V3432" s="5"/>
    </row>
    <row r="3433" spans="1:22">
      <c r="A3433" t="s">
        <v>13205</v>
      </c>
      <c r="B3433" t="s">
        <v>13206</v>
      </c>
      <c r="C3433" t="s">
        <v>10</v>
      </c>
      <c r="D3433" s="9" t="s">
        <v>13207</v>
      </c>
      <c r="E3433" s="8">
        <f>ecommerce_dataset_updated[[#This Row],[Price (Rs.)]]+0</f>
        <v>304.77</v>
      </c>
      <c r="F3433" s="6" t="s">
        <v>20</v>
      </c>
      <c r="G3433" s="7">
        <f>ecommerce_dataset_updated[[#This Row],[Discount (%)]]+0</f>
        <v>20</v>
      </c>
      <c r="H3433" s="6" t="s">
        <v>13208</v>
      </c>
      <c r="I3433" s="6">
        <f>ecommerce_dataset_updated[[#This Row],['[Price (Rs.)']]]*ecommerce_dataset_updated[[#This Row],['[Discount (%)']]]/100</f>
        <v>60.953999999999994</v>
      </c>
      <c r="J3433" s="6">
        <f>ecommerce_dataset_updated[[#This Row],[Final_Price(Rs.)]]+0</f>
        <v>243.82</v>
      </c>
      <c r="K3433" s="6">
        <f xml:space="preserve"> ecommerce_dataset_updated[[#This Row],['[Price (Rs.)']]]-ecommerce_dataset_updated[[#This Row],[Discount Amount _]]</f>
        <v>243.81599999999997</v>
      </c>
      <c r="L3433" t="s">
        <v>28</v>
      </c>
      <c r="M3433" t="s">
        <v>1131</v>
      </c>
      <c r="N3433" s="4" t="s">
        <v>12</v>
      </c>
      <c r="O3433" s="4" t="s">
        <v>14059</v>
      </c>
      <c r="P3433" s="4" t="s">
        <v>14079</v>
      </c>
      <c r="Q3433" s="5">
        <f>DATE(ecommerce_dataset_updated[[#This Row],[YYYY]],ecommerce_dataset_updated[[#This Row],[MM]],ecommerce_dataset_updated[[#This Row],[DD]])</f>
        <v>45427</v>
      </c>
      <c r="R3433" s="6" t="str">
        <f>TEXT(ecommerce_dataset_updated[[#This Row],['[Purchase_Date']]], "mmm")</f>
        <v>May</v>
      </c>
      <c r="S3433" s="6" t="str">
        <f>TEXT(ecommerce_dataset_updated[[#This Row],['[Purchase_Date']]], "ddd")</f>
        <v>Wed</v>
      </c>
      <c r="T3433" s="6">
        <f>ecommerce_dataset_updated[[#This Row],[Final_Price(Rs.) _]]-ecommerce_dataset_updated[[#This Row],['[Final_Price(Rs.)']]]</f>
        <v>-4.0000000000190994E-3</v>
      </c>
      <c r="U3433" s="6" t="b">
        <f xml:space="preserve"> AND(ecommerce_dataset_updated[[#This Row],[Final_Price(Rs.) _]]=ecommerce_dataset_updated[[#This Row],['[Final_Price(Rs.)']]])</f>
        <v>0</v>
      </c>
      <c r="V3433" s="5"/>
    </row>
    <row r="3434" spans="1:22">
      <c r="A3434" t="s">
        <v>13209</v>
      </c>
      <c r="B3434" t="s">
        <v>13210</v>
      </c>
      <c r="C3434" t="s">
        <v>45</v>
      </c>
      <c r="D3434" s="9" t="s">
        <v>13211</v>
      </c>
      <c r="E3434" s="8">
        <f>ecommerce_dataset_updated[[#This Row],[Price (Rs.)]]+0</f>
        <v>414.17</v>
      </c>
      <c r="F3434" s="6" t="s">
        <v>75</v>
      </c>
      <c r="G3434" s="7">
        <f>ecommerce_dataset_updated[[#This Row],[Discount (%)]]+0</f>
        <v>10</v>
      </c>
      <c r="H3434" s="6" t="s">
        <v>13212</v>
      </c>
      <c r="I3434" s="6">
        <f>ecommerce_dataset_updated[[#This Row],['[Price (Rs.)']]]*ecommerce_dataset_updated[[#This Row],['[Discount (%)']]]/100</f>
        <v>41.417000000000002</v>
      </c>
      <c r="J3434" s="6">
        <f>ecommerce_dataset_updated[[#This Row],[Final_Price(Rs.)]]+0</f>
        <v>372.75</v>
      </c>
      <c r="K3434" s="6">
        <f xml:space="preserve"> ecommerce_dataset_updated[[#This Row],['[Price (Rs.)']]]-ecommerce_dataset_updated[[#This Row],[Discount Amount _]]</f>
        <v>372.75300000000004</v>
      </c>
      <c r="L3434" t="s">
        <v>35</v>
      </c>
      <c r="M3434" t="s">
        <v>872</v>
      </c>
      <c r="N3434" s="4" t="s">
        <v>14060</v>
      </c>
      <c r="O3434" s="4" t="s">
        <v>14067</v>
      </c>
      <c r="P3434" s="4" t="s">
        <v>14079</v>
      </c>
      <c r="Q3434" s="5">
        <f>DATE(ecommerce_dataset_updated[[#This Row],[YYYY]],ecommerce_dataset_updated[[#This Row],[MM]],ecommerce_dataset_updated[[#This Row],[DD]])</f>
        <v>45499</v>
      </c>
      <c r="R3434" s="6" t="str">
        <f>TEXT(ecommerce_dataset_updated[[#This Row],['[Purchase_Date']]], "mmm")</f>
        <v>Jul</v>
      </c>
      <c r="S3434" s="6" t="str">
        <f>TEXT(ecommerce_dataset_updated[[#This Row],['[Purchase_Date']]], "ddd")</f>
        <v>Fri</v>
      </c>
      <c r="T3434" s="6">
        <f>ecommerce_dataset_updated[[#This Row],[Final_Price(Rs.) _]]-ecommerce_dataset_updated[[#This Row],['[Final_Price(Rs.)']]]</f>
        <v>3.0000000000427463E-3</v>
      </c>
      <c r="U3434" s="6" t="b">
        <f xml:space="preserve"> AND(ecommerce_dataset_updated[[#This Row],[Final_Price(Rs.) _]]=ecommerce_dataset_updated[[#This Row],['[Final_Price(Rs.)']]])</f>
        <v>0</v>
      </c>
      <c r="V3434" s="5"/>
    </row>
    <row r="3435" spans="1:22">
      <c r="A3435" t="s">
        <v>13213</v>
      </c>
      <c r="B3435" t="s">
        <v>13214</v>
      </c>
      <c r="C3435" t="s">
        <v>32</v>
      </c>
      <c r="D3435" s="9" t="s">
        <v>13215</v>
      </c>
      <c r="E3435" s="8">
        <f>ecommerce_dataset_updated[[#This Row],[Price (Rs.)]]+0</f>
        <v>229.31</v>
      </c>
      <c r="F3435" s="6" t="s">
        <v>107</v>
      </c>
      <c r="G3435" s="7">
        <f>ecommerce_dataset_updated[[#This Row],[Discount (%)]]+0</f>
        <v>0</v>
      </c>
      <c r="H3435" s="6" t="s">
        <v>13215</v>
      </c>
      <c r="I3435" s="6">
        <f>ecommerce_dataset_updated[[#This Row],['[Price (Rs.)']]]*ecommerce_dataset_updated[[#This Row],['[Discount (%)']]]/100</f>
        <v>0</v>
      </c>
      <c r="J3435" s="6">
        <f>ecommerce_dataset_updated[[#This Row],[Final_Price(Rs.)]]+0</f>
        <v>229.31</v>
      </c>
      <c r="K3435" s="6">
        <f xml:space="preserve"> ecommerce_dataset_updated[[#This Row],['[Price (Rs.)']]]-ecommerce_dataset_updated[[#This Row],[Discount Amount _]]</f>
        <v>229.31</v>
      </c>
      <c r="L3435" t="s">
        <v>14</v>
      </c>
      <c r="M3435" t="s">
        <v>408</v>
      </c>
      <c r="N3435" s="4" t="s">
        <v>14050</v>
      </c>
      <c r="O3435" s="4" t="s">
        <v>14052</v>
      </c>
      <c r="P3435" s="4" t="s">
        <v>14079</v>
      </c>
      <c r="Q3435" s="5">
        <f>DATE(ecommerce_dataset_updated[[#This Row],[YYYY]],ecommerce_dataset_updated[[#This Row],[MM]],ecommerce_dataset_updated[[#This Row],[DD]])</f>
        <v>45300</v>
      </c>
      <c r="R3435" s="6" t="str">
        <f>TEXT(ecommerce_dataset_updated[[#This Row],['[Purchase_Date']]], "mmm")</f>
        <v>Jan</v>
      </c>
      <c r="S3435" s="6" t="str">
        <f>TEXT(ecommerce_dataset_updated[[#This Row],['[Purchase_Date']]], "ddd")</f>
        <v>Tue</v>
      </c>
      <c r="T3435" s="6">
        <f>ecommerce_dataset_updated[[#This Row],[Final_Price(Rs.) _]]-ecommerce_dataset_updated[[#This Row],['[Final_Price(Rs.)']]]</f>
        <v>0</v>
      </c>
      <c r="U3435" s="6" t="b">
        <f xml:space="preserve"> AND(ecommerce_dataset_updated[[#This Row],[Final_Price(Rs.) _]]=ecommerce_dataset_updated[[#This Row],['[Final_Price(Rs.)']]])</f>
        <v>1</v>
      </c>
      <c r="V3435" s="5"/>
    </row>
    <row r="3436" spans="1:22">
      <c r="A3436" t="s">
        <v>13216</v>
      </c>
      <c r="B3436" t="s">
        <v>13217</v>
      </c>
      <c r="C3436" t="s">
        <v>68</v>
      </c>
      <c r="D3436" s="9" t="s">
        <v>13218</v>
      </c>
      <c r="E3436" s="8">
        <f>ecommerce_dataset_updated[[#This Row],[Price (Rs.)]]+0</f>
        <v>203.87</v>
      </c>
      <c r="F3436" s="6" t="s">
        <v>53</v>
      </c>
      <c r="G3436" s="7">
        <f>ecommerce_dataset_updated[[#This Row],[Discount (%)]]+0</f>
        <v>5</v>
      </c>
      <c r="H3436" s="6" t="s">
        <v>13219</v>
      </c>
      <c r="I3436" s="6">
        <f>ecommerce_dataset_updated[[#This Row],['[Price (Rs.)']]]*ecommerce_dataset_updated[[#This Row],['[Discount (%)']]]/100</f>
        <v>10.1935</v>
      </c>
      <c r="J3436" s="6">
        <f>ecommerce_dataset_updated[[#This Row],[Final_Price(Rs.)]]+0</f>
        <v>193.68</v>
      </c>
      <c r="K3436" s="6">
        <f xml:space="preserve"> ecommerce_dataset_updated[[#This Row],['[Price (Rs.)']]]-ecommerce_dataset_updated[[#This Row],[Discount Amount _]]</f>
        <v>193.6765</v>
      </c>
      <c r="L3436" t="s">
        <v>35</v>
      </c>
      <c r="M3436" t="s">
        <v>1024</v>
      </c>
      <c r="N3436" s="4" t="s">
        <v>14053</v>
      </c>
      <c r="O3436" s="4" t="s">
        <v>14062</v>
      </c>
      <c r="P3436" s="4" t="s">
        <v>14079</v>
      </c>
      <c r="Q3436" s="5">
        <f>DATE(ecommerce_dataset_updated[[#This Row],[YYYY]],ecommerce_dataset_updated[[#This Row],[MM]],ecommerce_dataset_updated[[#This Row],[DD]])</f>
        <v>45447</v>
      </c>
      <c r="R3436" s="6" t="str">
        <f>TEXT(ecommerce_dataset_updated[[#This Row],['[Purchase_Date']]], "mmm")</f>
        <v>Jun</v>
      </c>
      <c r="S3436" s="6" t="str">
        <f>TEXT(ecommerce_dataset_updated[[#This Row],['[Purchase_Date']]], "ddd")</f>
        <v>Tue</v>
      </c>
      <c r="T3436" s="6">
        <f>ecommerce_dataset_updated[[#This Row],[Final_Price(Rs.) _]]-ecommerce_dataset_updated[[#This Row],['[Final_Price(Rs.)']]]</f>
        <v>-3.5000000000025011E-3</v>
      </c>
      <c r="U3436" s="6" t="b">
        <f xml:space="preserve"> AND(ecommerce_dataset_updated[[#This Row],[Final_Price(Rs.) _]]=ecommerce_dataset_updated[[#This Row],['[Final_Price(Rs.)']]])</f>
        <v>0</v>
      </c>
      <c r="V3436" s="5"/>
    </row>
    <row r="3437" spans="1:22">
      <c r="A3437" t="s">
        <v>13220</v>
      </c>
      <c r="B3437" t="s">
        <v>13221</v>
      </c>
      <c r="C3437" t="s">
        <v>32</v>
      </c>
      <c r="D3437" s="9" t="s">
        <v>13222</v>
      </c>
      <c r="E3437" s="8">
        <f>ecommerce_dataset_updated[[#This Row],[Price (Rs.)]]+0</f>
        <v>341.35</v>
      </c>
      <c r="F3437" s="6" t="s">
        <v>154</v>
      </c>
      <c r="G3437" s="7">
        <f>ecommerce_dataset_updated[[#This Row],[Discount (%)]]+0</f>
        <v>30</v>
      </c>
      <c r="H3437" s="6" t="s">
        <v>13223</v>
      </c>
      <c r="I3437" s="6">
        <f>ecommerce_dataset_updated[[#This Row],['[Price (Rs.)']]]*ecommerce_dataset_updated[[#This Row],['[Discount (%)']]]/100</f>
        <v>102.405</v>
      </c>
      <c r="J3437" s="6">
        <f>ecommerce_dataset_updated[[#This Row],[Final_Price(Rs.)]]+0</f>
        <v>238.94</v>
      </c>
      <c r="K3437" s="6">
        <f xml:space="preserve"> ecommerce_dataset_updated[[#This Row],['[Price (Rs.)']]]-ecommerce_dataset_updated[[#This Row],[Discount Amount _]]</f>
        <v>238.94500000000002</v>
      </c>
      <c r="L3437" t="s">
        <v>120</v>
      </c>
      <c r="M3437" t="s">
        <v>83</v>
      </c>
      <c r="N3437" s="4" t="s">
        <v>75</v>
      </c>
      <c r="O3437" s="4" t="s">
        <v>14050</v>
      </c>
      <c r="P3437" s="4" t="s">
        <v>14079</v>
      </c>
      <c r="Q3437" s="5">
        <f>DATE(ecommerce_dataset_updated[[#This Row],[YYYY]],ecommerce_dataset_updated[[#This Row],[MM]],ecommerce_dataset_updated[[#This Row],[DD]])</f>
        <v>45545</v>
      </c>
      <c r="R3437" s="6" t="str">
        <f>TEXT(ecommerce_dataset_updated[[#This Row],['[Purchase_Date']]], "mmm")</f>
        <v>Sep</v>
      </c>
      <c r="S3437" s="6" t="str">
        <f>TEXT(ecommerce_dataset_updated[[#This Row],['[Purchase_Date']]], "ddd")</f>
        <v>Tue</v>
      </c>
      <c r="T3437" s="6">
        <f>ecommerce_dataset_updated[[#This Row],[Final_Price(Rs.) _]]-ecommerce_dataset_updated[[#This Row],['[Final_Price(Rs.)']]]</f>
        <v>5.0000000000238742E-3</v>
      </c>
      <c r="U3437" s="6" t="b">
        <f xml:space="preserve"> AND(ecommerce_dataset_updated[[#This Row],[Final_Price(Rs.) _]]=ecommerce_dataset_updated[[#This Row],['[Final_Price(Rs.)']]])</f>
        <v>0</v>
      </c>
      <c r="V3437" s="5"/>
    </row>
    <row r="3438" spans="1:22">
      <c r="A3438" t="s">
        <v>13224</v>
      </c>
      <c r="B3438" t="s">
        <v>13225</v>
      </c>
      <c r="C3438" t="s">
        <v>45</v>
      </c>
      <c r="D3438" s="9" t="s">
        <v>13226</v>
      </c>
      <c r="E3438" s="8">
        <f>ecommerce_dataset_updated[[#This Row],[Price (Rs.)]]+0</f>
        <v>46.58</v>
      </c>
      <c r="F3438" s="6" t="s">
        <v>20</v>
      </c>
      <c r="G3438" s="7">
        <f>ecommerce_dataset_updated[[#This Row],[Discount (%)]]+0</f>
        <v>20</v>
      </c>
      <c r="H3438" s="6" t="s">
        <v>13227</v>
      </c>
      <c r="I3438" s="6">
        <f>ecommerce_dataset_updated[[#This Row],['[Price (Rs.)']]]*ecommerce_dataset_updated[[#This Row],['[Discount (%)']]]/100</f>
        <v>9.3159999999999989</v>
      </c>
      <c r="J3438" s="6">
        <f>ecommerce_dataset_updated[[#This Row],[Final_Price(Rs.)]]+0</f>
        <v>37.26</v>
      </c>
      <c r="K3438" s="6">
        <f xml:space="preserve"> ecommerce_dataset_updated[[#This Row],['[Price (Rs.)']]]-ecommerce_dataset_updated[[#This Row],[Discount Amount _]]</f>
        <v>37.263999999999996</v>
      </c>
      <c r="L3438" t="s">
        <v>120</v>
      </c>
      <c r="M3438" t="s">
        <v>314</v>
      </c>
      <c r="N3438" s="4" t="s">
        <v>14058</v>
      </c>
      <c r="O3438" s="4" t="s">
        <v>14055</v>
      </c>
      <c r="P3438" s="4" t="s">
        <v>14079</v>
      </c>
      <c r="Q3438" s="5">
        <f>DATE(ecommerce_dataset_updated[[#This Row],[YYYY]],ecommerce_dataset_updated[[#This Row],[MM]],ecommerce_dataset_updated[[#This Row],[DD]])</f>
        <v>45533</v>
      </c>
      <c r="R3438" s="6" t="str">
        <f>TEXT(ecommerce_dataset_updated[[#This Row],['[Purchase_Date']]], "mmm")</f>
        <v>Aug</v>
      </c>
      <c r="S3438" s="6" t="str">
        <f>TEXT(ecommerce_dataset_updated[[#This Row],['[Purchase_Date']]], "ddd")</f>
        <v>Thu</v>
      </c>
      <c r="T3438" s="6">
        <f>ecommerce_dataset_updated[[#This Row],[Final_Price(Rs.) _]]-ecommerce_dataset_updated[[#This Row],['[Final_Price(Rs.)']]]</f>
        <v>3.9999999999977831E-3</v>
      </c>
      <c r="U3438" s="6" t="b">
        <f xml:space="preserve"> AND(ecommerce_dataset_updated[[#This Row],[Final_Price(Rs.) _]]=ecommerce_dataset_updated[[#This Row],['[Final_Price(Rs.)']]])</f>
        <v>0</v>
      </c>
      <c r="V3438" s="5"/>
    </row>
    <row r="3439" spans="1:22">
      <c r="A3439" t="s">
        <v>13228</v>
      </c>
      <c r="B3439" t="s">
        <v>13229</v>
      </c>
      <c r="C3439" t="s">
        <v>68</v>
      </c>
      <c r="D3439" s="9" t="s">
        <v>13230</v>
      </c>
      <c r="E3439" s="8">
        <f>ecommerce_dataset_updated[[#This Row],[Price (Rs.)]]+0</f>
        <v>495.47</v>
      </c>
      <c r="F3439" s="6" t="s">
        <v>53</v>
      </c>
      <c r="G3439" s="7">
        <f>ecommerce_dataset_updated[[#This Row],[Discount (%)]]+0</f>
        <v>5</v>
      </c>
      <c r="H3439" s="6" t="s">
        <v>13231</v>
      </c>
      <c r="I3439" s="6">
        <f>ecommerce_dataset_updated[[#This Row],['[Price (Rs.)']]]*ecommerce_dataset_updated[[#This Row],['[Discount (%)']]]/100</f>
        <v>24.773500000000002</v>
      </c>
      <c r="J3439" s="6">
        <f>ecommerce_dataset_updated[[#This Row],[Final_Price(Rs.)]]+0</f>
        <v>470.7</v>
      </c>
      <c r="K3439" s="6">
        <f xml:space="preserve"> ecommerce_dataset_updated[[#This Row],['[Price (Rs.)']]]-ecommerce_dataset_updated[[#This Row],[Discount Amount _]]</f>
        <v>470.69650000000001</v>
      </c>
      <c r="L3439" t="s">
        <v>77</v>
      </c>
      <c r="M3439" t="s">
        <v>740</v>
      </c>
      <c r="N3439" s="4" t="s">
        <v>14061</v>
      </c>
      <c r="O3439" s="4" t="s">
        <v>14051</v>
      </c>
      <c r="P3439" s="4" t="s">
        <v>14079</v>
      </c>
      <c r="Q3439" s="5">
        <f>DATE(ecommerce_dataset_updated[[#This Row],[YYYY]],ecommerce_dataset_updated[[#This Row],[MM]],ecommerce_dataset_updated[[#This Row],[DD]])</f>
        <v>45343</v>
      </c>
      <c r="R3439" s="6" t="str">
        <f>TEXT(ecommerce_dataset_updated[[#This Row],['[Purchase_Date']]], "mmm")</f>
        <v>Feb</v>
      </c>
      <c r="S3439" s="6" t="str">
        <f>TEXT(ecommerce_dataset_updated[[#This Row],['[Purchase_Date']]], "ddd")</f>
        <v>Wed</v>
      </c>
      <c r="T3439" s="6">
        <f>ecommerce_dataset_updated[[#This Row],[Final_Price(Rs.) _]]-ecommerce_dataset_updated[[#This Row],['[Final_Price(Rs.)']]]</f>
        <v>-3.4999999999740794E-3</v>
      </c>
      <c r="U3439" s="6" t="b">
        <f xml:space="preserve"> AND(ecommerce_dataset_updated[[#This Row],[Final_Price(Rs.) _]]=ecommerce_dataset_updated[[#This Row],['[Final_Price(Rs.)']]])</f>
        <v>0</v>
      </c>
      <c r="V3439" s="5"/>
    </row>
    <row r="3440" spans="1:22">
      <c r="A3440" t="s">
        <v>13232</v>
      </c>
      <c r="B3440" t="s">
        <v>13233</v>
      </c>
      <c r="C3440" t="s">
        <v>68</v>
      </c>
      <c r="D3440" s="9" t="s">
        <v>13234</v>
      </c>
      <c r="E3440" s="8">
        <f>ecommerce_dataset_updated[[#This Row],[Price (Rs.)]]+0</f>
        <v>170.19</v>
      </c>
      <c r="F3440" s="6" t="s">
        <v>47</v>
      </c>
      <c r="G3440" s="7">
        <f>ecommerce_dataset_updated[[#This Row],[Discount (%)]]+0</f>
        <v>50</v>
      </c>
      <c r="H3440" s="6" t="s">
        <v>13235</v>
      </c>
      <c r="I3440" s="6">
        <f>ecommerce_dataset_updated[[#This Row],['[Price (Rs.)']]]*ecommerce_dataset_updated[[#This Row],['[Discount (%)']]]/100</f>
        <v>85.094999999999999</v>
      </c>
      <c r="J3440" s="6">
        <f>ecommerce_dataset_updated[[#This Row],[Final_Price(Rs.)]]+0</f>
        <v>85.09</v>
      </c>
      <c r="K3440" s="6">
        <f xml:space="preserve"> ecommerce_dataset_updated[[#This Row],['[Price (Rs.)']]]-ecommerce_dataset_updated[[#This Row],[Discount Amount _]]</f>
        <v>85.094999999999999</v>
      </c>
      <c r="L3440" t="s">
        <v>14</v>
      </c>
      <c r="M3440" t="s">
        <v>2500</v>
      </c>
      <c r="N3440" s="4" t="s">
        <v>12</v>
      </c>
      <c r="O3440" s="4" t="s">
        <v>14055</v>
      </c>
      <c r="P3440" s="4" t="s">
        <v>14079</v>
      </c>
      <c r="Q3440" s="5">
        <f>DATE(ecommerce_dataset_updated[[#This Row],[YYYY]],ecommerce_dataset_updated[[#This Row],[MM]],ecommerce_dataset_updated[[#This Row],[DD]])</f>
        <v>45519</v>
      </c>
      <c r="R3440" s="6" t="str">
        <f>TEXT(ecommerce_dataset_updated[[#This Row],['[Purchase_Date']]], "mmm")</f>
        <v>Aug</v>
      </c>
      <c r="S3440" s="6" t="str">
        <f>TEXT(ecommerce_dataset_updated[[#This Row],['[Purchase_Date']]], "ddd")</f>
        <v>Thu</v>
      </c>
      <c r="T3440" s="6">
        <f>ecommerce_dataset_updated[[#This Row],[Final_Price(Rs.) _]]-ecommerce_dataset_updated[[#This Row],['[Final_Price(Rs.)']]]</f>
        <v>4.9999999999954525E-3</v>
      </c>
      <c r="U3440" s="6" t="b">
        <f xml:space="preserve"> AND(ecommerce_dataset_updated[[#This Row],[Final_Price(Rs.) _]]=ecommerce_dataset_updated[[#This Row],['[Final_Price(Rs.)']]])</f>
        <v>0</v>
      </c>
      <c r="V3440" s="5"/>
    </row>
    <row r="3441" spans="1:22">
      <c r="A3441" t="s">
        <v>13236</v>
      </c>
      <c r="B3441" t="s">
        <v>13237</v>
      </c>
      <c r="C3441" t="s">
        <v>45</v>
      </c>
      <c r="D3441" s="9" t="s">
        <v>13238</v>
      </c>
      <c r="E3441" s="8">
        <f>ecommerce_dataset_updated[[#This Row],[Price (Rs.)]]+0</f>
        <v>496.58</v>
      </c>
      <c r="F3441" s="6" t="s">
        <v>26</v>
      </c>
      <c r="G3441" s="7">
        <f>ecommerce_dataset_updated[[#This Row],[Discount (%)]]+0</f>
        <v>25</v>
      </c>
      <c r="H3441" s="6" t="s">
        <v>13239</v>
      </c>
      <c r="I3441" s="6">
        <f>ecommerce_dataset_updated[[#This Row],['[Price (Rs.)']]]*ecommerce_dataset_updated[[#This Row],['[Discount (%)']]]/100</f>
        <v>124.145</v>
      </c>
      <c r="J3441" s="6">
        <f>ecommerce_dataset_updated[[#This Row],[Final_Price(Rs.)]]+0</f>
        <v>372.44</v>
      </c>
      <c r="K3441" s="6">
        <f xml:space="preserve"> ecommerce_dataset_updated[[#This Row],['[Price (Rs.)']]]-ecommerce_dataset_updated[[#This Row],[Discount Amount _]]</f>
        <v>372.435</v>
      </c>
      <c r="L3441" t="s">
        <v>120</v>
      </c>
      <c r="M3441" t="s">
        <v>574</v>
      </c>
      <c r="N3441" s="4" t="s">
        <v>14058</v>
      </c>
      <c r="O3441" s="4" t="s">
        <v>14053</v>
      </c>
      <c r="P3441" s="4" t="s">
        <v>14079</v>
      </c>
      <c r="Q3441" s="5">
        <f>DATE(ecommerce_dataset_updated[[#This Row],[YYYY]],ecommerce_dataset_updated[[#This Row],[MM]],ecommerce_dataset_updated[[#This Row],[DD]])</f>
        <v>45411</v>
      </c>
      <c r="R3441" s="6" t="str">
        <f>TEXT(ecommerce_dataset_updated[[#This Row],['[Purchase_Date']]], "mmm")</f>
        <v>Apr</v>
      </c>
      <c r="S3441" s="6" t="str">
        <f>TEXT(ecommerce_dataset_updated[[#This Row],['[Purchase_Date']]], "ddd")</f>
        <v>Mon</v>
      </c>
      <c r="T3441" s="6">
        <f>ecommerce_dataset_updated[[#This Row],[Final_Price(Rs.) _]]-ecommerce_dataset_updated[[#This Row],['[Final_Price(Rs.)']]]</f>
        <v>-4.9999999999954525E-3</v>
      </c>
      <c r="U3441" s="6" t="b">
        <f xml:space="preserve"> AND(ecommerce_dataset_updated[[#This Row],[Final_Price(Rs.) _]]=ecommerce_dataset_updated[[#This Row],['[Final_Price(Rs.)']]])</f>
        <v>0</v>
      </c>
      <c r="V3441" s="5"/>
    </row>
    <row r="3442" spans="1:22">
      <c r="A3442" t="s">
        <v>13240</v>
      </c>
      <c r="B3442" t="s">
        <v>13241</v>
      </c>
      <c r="C3442" t="s">
        <v>114</v>
      </c>
      <c r="D3442" s="9" t="s">
        <v>13242</v>
      </c>
      <c r="E3442" s="8">
        <f>ecommerce_dataset_updated[[#This Row],[Price (Rs.)]]+0</f>
        <v>265.39999999999998</v>
      </c>
      <c r="F3442" s="6" t="s">
        <v>47</v>
      </c>
      <c r="G3442" s="7">
        <f>ecommerce_dataset_updated[[#This Row],[Discount (%)]]+0</f>
        <v>50</v>
      </c>
      <c r="H3442" s="6" t="s">
        <v>13243</v>
      </c>
      <c r="I3442" s="6">
        <f>ecommerce_dataset_updated[[#This Row],['[Price (Rs.)']]]*ecommerce_dataset_updated[[#This Row],['[Discount (%)']]]/100</f>
        <v>132.69999999999999</v>
      </c>
      <c r="J3442" s="6">
        <f>ecommerce_dataset_updated[[#This Row],[Final_Price(Rs.)]]+0</f>
        <v>132.69999999999999</v>
      </c>
      <c r="K3442" s="6">
        <f xml:space="preserve"> ecommerce_dataset_updated[[#This Row],['[Price (Rs.)']]]-ecommerce_dataset_updated[[#This Row],[Discount Amount _]]</f>
        <v>132.69999999999999</v>
      </c>
      <c r="L3442" t="s">
        <v>28</v>
      </c>
      <c r="M3442" t="s">
        <v>1352</v>
      </c>
      <c r="N3442" s="4" t="s">
        <v>14067</v>
      </c>
      <c r="O3442" s="4" t="s">
        <v>14052</v>
      </c>
      <c r="P3442" s="4" t="s">
        <v>14079</v>
      </c>
      <c r="Q3442" s="5">
        <f>DATE(ecommerce_dataset_updated[[#This Row],[YYYY]],ecommerce_dataset_updated[[#This Row],[MM]],ecommerce_dataset_updated[[#This Row],[DD]])</f>
        <v>45298</v>
      </c>
      <c r="R3442" s="6" t="str">
        <f>TEXT(ecommerce_dataset_updated[[#This Row],['[Purchase_Date']]], "mmm")</f>
        <v>Jan</v>
      </c>
      <c r="S3442" s="6" t="str">
        <f>TEXT(ecommerce_dataset_updated[[#This Row],['[Purchase_Date']]], "ddd")</f>
        <v>Sun</v>
      </c>
      <c r="T3442" s="6">
        <f>ecommerce_dataset_updated[[#This Row],[Final_Price(Rs.) _]]-ecommerce_dataset_updated[[#This Row],['[Final_Price(Rs.)']]]</f>
        <v>0</v>
      </c>
      <c r="U3442" s="6" t="b">
        <f xml:space="preserve"> AND(ecommerce_dataset_updated[[#This Row],[Final_Price(Rs.) _]]=ecommerce_dataset_updated[[#This Row],['[Final_Price(Rs.)']]])</f>
        <v>1</v>
      </c>
      <c r="V3442" s="5"/>
    </row>
    <row r="3443" spans="1:22">
      <c r="A3443" t="s">
        <v>13244</v>
      </c>
      <c r="B3443" t="s">
        <v>13245</v>
      </c>
      <c r="C3443" t="s">
        <v>114</v>
      </c>
      <c r="D3443" s="9" t="s">
        <v>13246</v>
      </c>
      <c r="E3443" s="8">
        <f>ecommerce_dataset_updated[[#This Row],[Price (Rs.)]]+0</f>
        <v>182.3</v>
      </c>
      <c r="F3443" s="6" t="s">
        <v>12</v>
      </c>
      <c r="G3443" s="7">
        <f>ecommerce_dataset_updated[[#This Row],[Discount (%)]]+0</f>
        <v>15</v>
      </c>
      <c r="H3443" s="6" t="s">
        <v>13247</v>
      </c>
      <c r="I3443" s="6">
        <f>ecommerce_dataset_updated[[#This Row],['[Price (Rs.)']]]*ecommerce_dataset_updated[[#This Row],['[Discount (%)']]]/100</f>
        <v>27.344999999999999</v>
      </c>
      <c r="J3443" s="6">
        <f>ecommerce_dataset_updated[[#This Row],[Final_Price(Rs.)]]+0</f>
        <v>154.96</v>
      </c>
      <c r="K3443" s="6">
        <f xml:space="preserve"> ecommerce_dataset_updated[[#This Row],['[Price (Rs.)']]]-ecommerce_dataset_updated[[#This Row],[Discount Amount _]]</f>
        <v>154.95500000000001</v>
      </c>
      <c r="L3443" t="s">
        <v>28</v>
      </c>
      <c r="M3443" t="s">
        <v>1757</v>
      </c>
      <c r="N3443" s="4" t="s">
        <v>14072</v>
      </c>
      <c r="O3443" s="4" t="s">
        <v>14067</v>
      </c>
      <c r="P3443" s="4" t="s">
        <v>14079</v>
      </c>
      <c r="Q3443" s="5">
        <f>DATE(ecommerce_dataset_updated[[#This Row],[YYYY]],ecommerce_dataset_updated[[#This Row],[MM]],ecommerce_dataset_updated[[#This Row],[DD]])</f>
        <v>45489</v>
      </c>
      <c r="R3443" s="6" t="str">
        <f>TEXT(ecommerce_dataset_updated[[#This Row],['[Purchase_Date']]], "mmm")</f>
        <v>Jul</v>
      </c>
      <c r="S3443" s="6" t="str">
        <f>TEXT(ecommerce_dataset_updated[[#This Row],['[Purchase_Date']]], "ddd")</f>
        <v>Tue</v>
      </c>
      <c r="T3443" s="6">
        <f>ecommerce_dataset_updated[[#This Row],[Final_Price(Rs.) _]]-ecommerce_dataset_updated[[#This Row],['[Final_Price(Rs.)']]]</f>
        <v>-4.9999999999954525E-3</v>
      </c>
      <c r="U3443" s="6" t="b">
        <f xml:space="preserve"> AND(ecommerce_dataset_updated[[#This Row],[Final_Price(Rs.) _]]=ecommerce_dataset_updated[[#This Row],['[Final_Price(Rs.)']]])</f>
        <v>0</v>
      </c>
      <c r="V3443" s="5"/>
    </row>
    <row r="3444" spans="1:22">
      <c r="A3444" t="s">
        <v>13248</v>
      </c>
      <c r="B3444" t="s">
        <v>13249</v>
      </c>
      <c r="C3444" t="s">
        <v>114</v>
      </c>
      <c r="D3444" s="9" t="s">
        <v>13250</v>
      </c>
      <c r="E3444" s="8">
        <f>ecommerce_dataset_updated[[#This Row],[Price (Rs.)]]+0</f>
        <v>331.23</v>
      </c>
      <c r="F3444" s="6" t="s">
        <v>53</v>
      </c>
      <c r="G3444" s="7">
        <f>ecommerce_dataset_updated[[#This Row],[Discount (%)]]+0</f>
        <v>5</v>
      </c>
      <c r="H3444" s="6" t="s">
        <v>13251</v>
      </c>
      <c r="I3444" s="6">
        <f>ecommerce_dataset_updated[[#This Row],['[Price (Rs.)']]]*ecommerce_dataset_updated[[#This Row],['[Discount (%)']]]/100</f>
        <v>16.561500000000002</v>
      </c>
      <c r="J3444" s="6">
        <f>ecommerce_dataset_updated[[#This Row],[Final_Price(Rs.)]]+0</f>
        <v>314.67</v>
      </c>
      <c r="K3444" s="6">
        <f xml:space="preserve"> ecommerce_dataset_updated[[#This Row],['[Price (Rs.)']]]-ecommerce_dataset_updated[[#This Row],[Discount Amount _]]</f>
        <v>314.66849999999999</v>
      </c>
      <c r="L3444" t="s">
        <v>28</v>
      </c>
      <c r="M3444" t="s">
        <v>644</v>
      </c>
      <c r="N3444" s="4" t="s">
        <v>2910</v>
      </c>
      <c r="O3444" s="4" t="s">
        <v>14059</v>
      </c>
      <c r="P3444" s="4" t="s">
        <v>14079</v>
      </c>
      <c r="Q3444" s="5">
        <f>DATE(ecommerce_dataset_updated[[#This Row],[YYYY]],ecommerce_dataset_updated[[#This Row],[MM]],ecommerce_dataset_updated[[#This Row],[DD]])</f>
        <v>45426</v>
      </c>
      <c r="R3444" s="6" t="str">
        <f>TEXT(ecommerce_dataset_updated[[#This Row],['[Purchase_Date']]], "mmm")</f>
        <v>May</v>
      </c>
      <c r="S3444" s="6" t="str">
        <f>TEXT(ecommerce_dataset_updated[[#This Row],['[Purchase_Date']]], "ddd")</f>
        <v>Tue</v>
      </c>
      <c r="T3444" s="6">
        <f>ecommerce_dataset_updated[[#This Row],[Final_Price(Rs.) _]]-ecommerce_dataset_updated[[#This Row],['[Final_Price(Rs.)']]]</f>
        <v>-1.5000000000213731E-3</v>
      </c>
      <c r="U3444" s="6" t="b">
        <f xml:space="preserve"> AND(ecommerce_dataset_updated[[#This Row],[Final_Price(Rs.) _]]=ecommerce_dataset_updated[[#This Row],['[Final_Price(Rs.)']]])</f>
        <v>0</v>
      </c>
      <c r="V3444" s="5"/>
    </row>
    <row r="3445" spans="1:22">
      <c r="A3445" t="s">
        <v>13252</v>
      </c>
      <c r="B3445" t="s">
        <v>13253</v>
      </c>
      <c r="C3445" t="s">
        <v>10</v>
      </c>
      <c r="D3445" s="9" t="s">
        <v>13254</v>
      </c>
      <c r="E3445" s="8">
        <f>ecommerce_dataset_updated[[#This Row],[Price (Rs.)]]+0</f>
        <v>368.61</v>
      </c>
      <c r="F3445" s="6" t="s">
        <v>53</v>
      </c>
      <c r="G3445" s="7">
        <f>ecommerce_dataset_updated[[#This Row],[Discount (%)]]+0</f>
        <v>5</v>
      </c>
      <c r="H3445" s="6" t="s">
        <v>13255</v>
      </c>
      <c r="I3445" s="6">
        <f>ecommerce_dataset_updated[[#This Row],['[Price (Rs.)']]]*ecommerce_dataset_updated[[#This Row],['[Discount (%)']]]/100</f>
        <v>18.430500000000002</v>
      </c>
      <c r="J3445" s="6">
        <f>ecommerce_dataset_updated[[#This Row],[Final_Price(Rs.)]]+0</f>
        <v>350.18</v>
      </c>
      <c r="K3445" s="6">
        <f xml:space="preserve"> ecommerce_dataset_updated[[#This Row],['[Price (Rs.)']]]-ecommerce_dataset_updated[[#This Row],[Discount Amount _]]</f>
        <v>350.17950000000002</v>
      </c>
      <c r="L3445" t="s">
        <v>120</v>
      </c>
      <c r="M3445" t="s">
        <v>380</v>
      </c>
      <c r="N3445" s="4" t="s">
        <v>14066</v>
      </c>
      <c r="O3445" s="4" t="s">
        <v>75</v>
      </c>
      <c r="P3445" s="4" t="s">
        <v>14079</v>
      </c>
      <c r="Q3445" s="5">
        <f>DATE(ecommerce_dataset_updated[[#This Row],[YYYY]],ecommerce_dataset_updated[[#This Row],[MM]],ecommerce_dataset_updated[[#This Row],[DD]])</f>
        <v>45584</v>
      </c>
      <c r="R3445" s="6" t="str">
        <f>TEXT(ecommerce_dataset_updated[[#This Row],['[Purchase_Date']]], "mmm")</f>
        <v>Oct</v>
      </c>
      <c r="S3445" s="6" t="str">
        <f>TEXT(ecommerce_dataset_updated[[#This Row],['[Purchase_Date']]], "ddd")</f>
        <v>Sat</v>
      </c>
      <c r="T3445" s="6">
        <f>ecommerce_dataset_updated[[#This Row],[Final_Price(Rs.) _]]-ecommerce_dataset_updated[[#This Row],['[Final_Price(Rs.)']]]</f>
        <v>-4.9999999998817657E-4</v>
      </c>
      <c r="U3445" s="6" t="b">
        <f xml:space="preserve"> AND(ecommerce_dataset_updated[[#This Row],[Final_Price(Rs.) _]]=ecommerce_dataset_updated[[#This Row],['[Final_Price(Rs.)']]])</f>
        <v>0</v>
      </c>
      <c r="V3445" s="5"/>
    </row>
    <row r="3446" spans="1:22">
      <c r="A3446" t="s">
        <v>13256</v>
      </c>
      <c r="B3446" t="s">
        <v>13257</v>
      </c>
      <c r="C3446" t="s">
        <v>39</v>
      </c>
      <c r="D3446" s="9" t="s">
        <v>13258</v>
      </c>
      <c r="E3446" s="8">
        <f>ecommerce_dataset_updated[[#This Row],[Price (Rs.)]]+0</f>
        <v>77.58</v>
      </c>
      <c r="F3446" s="6" t="s">
        <v>75</v>
      </c>
      <c r="G3446" s="7">
        <f>ecommerce_dataset_updated[[#This Row],[Discount (%)]]+0</f>
        <v>10</v>
      </c>
      <c r="H3446" s="6" t="s">
        <v>13259</v>
      </c>
      <c r="I3446" s="6">
        <f>ecommerce_dataset_updated[[#This Row],['[Price (Rs.)']]]*ecommerce_dataset_updated[[#This Row],['[Discount (%)']]]/100</f>
        <v>7.7579999999999991</v>
      </c>
      <c r="J3446" s="6">
        <f>ecommerce_dataset_updated[[#This Row],[Final_Price(Rs.)]]+0</f>
        <v>69.819999999999993</v>
      </c>
      <c r="K3446" s="6">
        <f xml:space="preserve"> ecommerce_dataset_updated[[#This Row],['[Price (Rs.)']]]-ecommerce_dataset_updated[[#This Row],[Discount Amount _]]</f>
        <v>69.822000000000003</v>
      </c>
      <c r="L3446" t="s">
        <v>120</v>
      </c>
      <c r="M3446" t="s">
        <v>587</v>
      </c>
      <c r="N3446" s="4" t="s">
        <v>14071</v>
      </c>
      <c r="O3446" s="4" t="s">
        <v>14059</v>
      </c>
      <c r="P3446" s="4" t="s">
        <v>14079</v>
      </c>
      <c r="Q3446" s="5">
        <f>DATE(ecommerce_dataset_updated[[#This Row],[YYYY]],ecommerce_dataset_updated[[#This Row],[MM]],ecommerce_dataset_updated[[#This Row],[DD]])</f>
        <v>45436</v>
      </c>
      <c r="R3446" s="6" t="str">
        <f>TEXT(ecommerce_dataset_updated[[#This Row],['[Purchase_Date']]], "mmm")</f>
        <v>May</v>
      </c>
      <c r="S3446" s="6" t="str">
        <f>TEXT(ecommerce_dataset_updated[[#This Row],['[Purchase_Date']]], "ddd")</f>
        <v>Fri</v>
      </c>
      <c r="T3446" s="6">
        <f>ecommerce_dataset_updated[[#This Row],[Final_Price(Rs.) _]]-ecommerce_dataset_updated[[#This Row],['[Final_Price(Rs.)']]]</f>
        <v>2.0000000000095497E-3</v>
      </c>
      <c r="U3446" s="6" t="b">
        <f xml:space="preserve"> AND(ecommerce_dataset_updated[[#This Row],[Final_Price(Rs.) _]]=ecommerce_dataset_updated[[#This Row],['[Final_Price(Rs.)']]])</f>
        <v>0</v>
      </c>
      <c r="V3446" s="5"/>
    </row>
    <row r="3447" spans="1:22">
      <c r="A3447" t="s">
        <v>13260</v>
      </c>
      <c r="B3447" t="s">
        <v>13261</v>
      </c>
      <c r="C3447" t="s">
        <v>45</v>
      </c>
      <c r="D3447" s="9" t="s">
        <v>13262</v>
      </c>
      <c r="E3447" s="8">
        <f>ecommerce_dataset_updated[[#This Row],[Price (Rs.)]]+0</f>
        <v>225.18</v>
      </c>
      <c r="F3447" s="6" t="s">
        <v>154</v>
      </c>
      <c r="G3447" s="7">
        <f>ecommerce_dataset_updated[[#This Row],[Discount (%)]]+0</f>
        <v>30</v>
      </c>
      <c r="H3447" s="6" t="s">
        <v>13263</v>
      </c>
      <c r="I3447" s="6">
        <f>ecommerce_dataset_updated[[#This Row],['[Price (Rs.)']]]*ecommerce_dataset_updated[[#This Row],['[Discount (%)']]]/100</f>
        <v>67.554000000000002</v>
      </c>
      <c r="J3447" s="6">
        <f>ecommerce_dataset_updated[[#This Row],[Final_Price(Rs.)]]+0</f>
        <v>157.63</v>
      </c>
      <c r="K3447" s="6">
        <f xml:space="preserve"> ecommerce_dataset_updated[[#This Row],['[Price (Rs.)']]]-ecommerce_dataset_updated[[#This Row],[Discount Amount _]]</f>
        <v>157.626</v>
      </c>
      <c r="L3447" t="s">
        <v>35</v>
      </c>
      <c r="M3447" t="s">
        <v>701</v>
      </c>
      <c r="N3447" s="4" t="s">
        <v>14067</v>
      </c>
      <c r="O3447" s="4" t="s">
        <v>14059</v>
      </c>
      <c r="P3447" s="4" t="s">
        <v>14079</v>
      </c>
      <c r="Q3447" s="5">
        <f>DATE(ecommerce_dataset_updated[[#This Row],[YYYY]],ecommerce_dataset_updated[[#This Row],[MM]],ecommerce_dataset_updated[[#This Row],[DD]])</f>
        <v>45419</v>
      </c>
      <c r="R3447" s="6" t="str">
        <f>TEXT(ecommerce_dataset_updated[[#This Row],['[Purchase_Date']]], "mmm")</f>
        <v>May</v>
      </c>
      <c r="S3447" s="6" t="str">
        <f>TEXT(ecommerce_dataset_updated[[#This Row],['[Purchase_Date']]], "ddd")</f>
        <v>Tue</v>
      </c>
      <c r="T3447" s="6">
        <f>ecommerce_dataset_updated[[#This Row],[Final_Price(Rs.) _]]-ecommerce_dataset_updated[[#This Row],['[Final_Price(Rs.)']]]</f>
        <v>-3.9999999999906777E-3</v>
      </c>
      <c r="U3447" s="6" t="b">
        <f xml:space="preserve"> AND(ecommerce_dataset_updated[[#This Row],[Final_Price(Rs.) _]]=ecommerce_dataset_updated[[#This Row],['[Final_Price(Rs.)']]])</f>
        <v>0</v>
      </c>
      <c r="V3447" s="5"/>
    </row>
    <row r="3448" spans="1:22">
      <c r="A3448" t="s">
        <v>13264</v>
      </c>
      <c r="B3448" t="s">
        <v>13265</v>
      </c>
      <c r="C3448" t="s">
        <v>18</v>
      </c>
      <c r="D3448" s="9" t="s">
        <v>13266</v>
      </c>
      <c r="E3448" s="8">
        <f>ecommerce_dataset_updated[[#This Row],[Price (Rs.)]]+0</f>
        <v>26.84</v>
      </c>
      <c r="F3448" s="6" t="s">
        <v>75</v>
      </c>
      <c r="G3448" s="7">
        <f>ecommerce_dataset_updated[[#This Row],[Discount (%)]]+0</f>
        <v>10</v>
      </c>
      <c r="H3448" s="6" t="s">
        <v>13267</v>
      </c>
      <c r="I3448" s="6">
        <f>ecommerce_dataset_updated[[#This Row],['[Price (Rs.)']]]*ecommerce_dataset_updated[[#This Row],['[Discount (%)']]]/100</f>
        <v>2.6839999999999997</v>
      </c>
      <c r="J3448" s="6">
        <f>ecommerce_dataset_updated[[#This Row],[Final_Price(Rs.)]]+0</f>
        <v>24.16</v>
      </c>
      <c r="K3448" s="6">
        <f xml:space="preserve"> ecommerce_dataset_updated[[#This Row],['[Price (Rs.)']]]-ecommerce_dataset_updated[[#This Row],[Discount Amount _]]</f>
        <v>24.155999999999999</v>
      </c>
      <c r="L3448" t="s">
        <v>28</v>
      </c>
      <c r="M3448" t="s">
        <v>1145</v>
      </c>
      <c r="N3448" s="4" t="s">
        <v>14049</v>
      </c>
      <c r="O3448" s="4" t="s">
        <v>14051</v>
      </c>
      <c r="P3448" s="4" t="s">
        <v>14079</v>
      </c>
      <c r="Q3448" s="5">
        <f>DATE(ecommerce_dataset_updated[[#This Row],[YYYY]],ecommerce_dataset_updated[[#This Row],[MM]],ecommerce_dataset_updated[[#This Row],[DD]])</f>
        <v>45333</v>
      </c>
      <c r="R3448" s="6" t="str">
        <f>TEXT(ecommerce_dataset_updated[[#This Row],['[Purchase_Date']]], "mmm")</f>
        <v>Feb</v>
      </c>
      <c r="S3448" s="6" t="str">
        <f>TEXT(ecommerce_dataset_updated[[#This Row],['[Purchase_Date']]], "ddd")</f>
        <v>Sun</v>
      </c>
      <c r="T3448" s="6">
        <f>ecommerce_dataset_updated[[#This Row],[Final_Price(Rs.) _]]-ecommerce_dataset_updated[[#This Row],['[Final_Price(Rs.)']]]</f>
        <v>-4.0000000000013358E-3</v>
      </c>
      <c r="U3448" s="6" t="b">
        <f xml:space="preserve"> AND(ecommerce_dataset_updated[[#This Row],[Final_Price(Rs.) _]]=ecommerce_dataset_updated[[#This Row],['[Final_Price(Rs.)']]])</f>
        <v>0</v>
      </c>
      <c r="V3448" s="5"/>
    </row>
    <row r="3449" spans="1:22">
      <c r="A3449" t="s">
        <v>13268</v>
      </c>
      <c r="B3449" t="s">
        <v>13269</v>
      </c>
      <c r="C3449" t="s">
        <v>32</v>
      </c>
      <c r="D3449" s="9" t="s">
        <v>2543</v>
      </c>
      <c r="E3449" s="8">
        <f>ecommerce_dataset_updated[[#This Row],[Price (Rs.)]]+0</f>
        <v>145.56</v>
      </c>
      <c r="F3449" s="6" t="s">
        <v>107</v>
      </c>
      <c r="G3449" s="7">
        <f>ecommerce_dataset_updated[[#This Row],[Discount (%)]]+0</f>
        <v>0</v>
      </c>
      <c r="H3449" s="6" t="s">
        <v>2543</v>
      </c>
      <c r="I3449" s="6">
        <f>ecommerce_dataset_updated[[#This Row],['[Price (Rs.)']]]*ecommerce_dataset_updated[[#This Row],['[Discount (%)']]]/100</f>
        <v>0</v>
      </c>
      <c r="J3449" s="6">
        <f>ecommerce_dataset_updated[[#This Row],[Final_Price(Rs.)]]+0</f>
        <v>145.56</v>
      </c>
      <c r="K3449" s="6">
        <f xml:space="preserve"> ecommerce_dataset_updated[[#This Row],['[Price (Rs.)']]]-ecommerce_dataset_updated[[#This Row],[Discount Amount _]]</f>
        <v>145.56</v>
      </c>
      <c r="L3449" t="s">
        <v>120</v>
      </c>
      <c r="M3449" t="s">
        <v>691</v>
      </c>
      <c r="N3449" s="4" t="s">
        <v>2910</v>
      </c>
      <c r="O3449" s="4" t="s">
        <v>14057</v>
      </c>
      <c r="P3449" s="4" t="s">
        <v>14079</v>
      </c>
      <c r="Q3449" s="5">
        <f>DATE(ecommerce_dataset_updated[[#This Row],[YYYY]],ecommerce_dataset_updated[[#This Row],[MM]],ecommerce_dataset_updated[[#This Row],[DD]])</f>
        <v>45365</v>
      </c>
      <c r="R3449" s="6" t="str">
        <f>TEXT(ecommerce_dataset_updated[[#This Row],['[Purchase_Date']]], "mmm")</f>
        <v>Mar</v>
      </c>
      <c r="S3449" s="6" t="str">
        <f>TEXT(ecommerce_dataset_updated[[#This Row],['[Purchase_Date']]], "ddd")</f>
        <v>Thu</v>
      </c>
      <c r="T3449" s="6">
        <f>ecommerce_dataset_updated[[#This Row],[Final_Price(Rs.) _]]-ecommerce_dataset_updated[[#This Row],['[Final_Price(Rs.)']]]</f>
        <v>0</v>
      </c>
      <c r="U3449" s="6" t="b">
        <f xml:space="preserve"> AND(ecommerce_dataset_updated[[#This Row],[Final_Price(Rs.) _]]=ecommerce_dataset_updated[[#This Row],['[Final_Price(Rs.)']]])</f>
        <v>1</v>
      </c>
      <c r="V3449" s="5"/>
    </row>
    <row r="3450" spans="1:22">
      <c r="A3450" t="s">
        <v>13270</v>
      </c>
      <c r="B3450" t="s">
        <v>13271</v>
      </c>
      <c r="C3450" t="s">
        <v>39</v>
      </c>
      <c r="D3450" s="9" t="s">
        <v>10269</v>
      </c>
      <c r="E3450" s="8">
        <f>ecommerce_dataset_updated[[#This Row],[Price (Rs.)]]+0</f>
        <v>71.209999999999994</v>
      </c>
      <c r="F3450" s="6" t="s">
        <v>20</v>
      </c>
      <c r="G3450" s="7">
        <f>ecommerce_dataset_updated[[#This Row],[Discount (%)]]+0</f>
        <v>20</v>
      </c>
      <c r="H3450" s="6" t="s">
        <v>5565</v>
      </c>
      <c r="I3450" s="6">
        <f>ecommerce_dataset_updated[[#This Row],['[Price (Rs.)']]]*ecommerce_dataset_updated[[#This Row],['[Discount (%)']]]/100</f>
        <v>14.241999999999997</v>
      </c>
      <c r="J3450" s="6">
        <f>ecommerce_dataset_updated[[#This Row],[Final_Price(Rs.)]]+0</f>
        <v>56.97</v>
      </c>
      <c r="K3450" s="6">
        <f xml:space="preserve"> ecommerce_dataset_updated[[#This Row],['[Price (Rs.)']]]-ecommerce_dataset_updated[[#This Row],[Discount Amount _]]</f>
        <v>56.967999999999996</v>
      </c>
      <c r="L3450" t="s">
        <v>77</v>
      </c>
      <c r="M3450" t="s">
        <v>600</v>
      </c>
      <c r="N3450" s="4" t="s">
        <v>14072</v>
      </c>
      <c r="O3450" s="4" t="s">
        <v>14053</v>
      </c>
      <c r="P3450" s="4" t="s">
        <v>14079</v>
      </c>
      <c r="Q3450" s="5">
        <f>DATE(ecommerce_dataset_updated[[#This Row],[YYYY]],ecommerce_dataset_updated[[#This Row],[MM]],ecommerce_dataset_updated[[#This Row],[DD]])</f>
        <v>45398</v>
      </c>
      <c r="R3450" s="6" t="str">
        <f>TEXT(ecommerce_dataset_updated[[#This Row],['[Purchase_Date']]], "mmm")</f>
        <v>Apr</v>
      </c>
      <c r="S3450" s="6" t="str">
        <f>TEXT(ecommerce_dataset_updated[[#This Row],['[Purchase_Date']]], "ddd")</f>
        <v>Tue</v>
      </c>
      <c r="T3450" s="6">
        <f>ecommerce_dataset_updated[[#This Row],[Final_Price(Rs.) _]]-ecommerce_dataset_updated[[#This Row],['[Final_Price(Rs.)']]]</f>
        <v>-2.0000000000024443E-3</v>
      </c>
      <c r="U3450" s="6" t="b">
        <f xml:space="preserve"> AND(ecommerce_dataset_updated[[#This Row],[Final_Price(Rs.) _]]=ecommerce_dataset_updated[[#This Row],['[Final_Price(Rs.)']]])</f>
        <v>0</v>
      </c>
      <c r="V3450" s="5"/>
    </row>
    <row r="3451" spans="1:22">
      <c r="A3451" t="s">
        <v>13272</v>
      </c>
      <c r="B3451" t="s">
        <v>13273</v>
      </c>
      <c r="C3451" t="s">
        <v>18</v>
      </c>
      <c r="D3451" s="9" t="s">
        <v>13274</v>
      </c>
      <c r="E3451" s="8">
        <f>ecommerce_dataset_updated[[#This Row],[Price (Rs.)]]+0</f>
        <v>282.16000000000003</v>
      </c>
      <c r="F3451" s="6" t="s">
        <v>53</v>
      </c>
      <c r="G3451" s="7">
        <f>ecommerce_dataset_updated[[#This Row],[Discount (%)]]+0</f>
        <v>5</v>
      </c>
      <c r="H3451" s="6" t="s">
        <v>13275</v>
      </c>
      <c r="I3451" s="6">
        <f>ecommerce_dataset_updated[[#This Row],['[Price (Rs.)']]]*ecommerce_dataset_updated[[#This Row],['[Discount (%)']]]/100</f>
        <v>14.108000000000002</v>
      </c>
      <c r="J3451" s="6">
        <f>ecommerce_dataset_updated[[#This Row],[Final_Price(Rs.)]]+0</f>
        <v>268.05</v>
      </c>
      <c r="K3451" s="6">
        <f xml:space="preserve"> ecommerce_dataset_updated[[#This Row],['[Price (Rs.)']]]-ecommerce_dataset_updated[[#This Row],[Discount Amount _]]</f>
        <v>268.05200000000002</v>
      </c>
      <c r="L3451" t="s">
        <v>14</v>
      </c>
      <c r="M3451" t="s">
        <v>976</v>
      </c>
      <c r="N3451" s="4" t="s">
        <v>26</v>
      </c>
      <c r="O3451" s="4" t="s">
        <v>75</v>
      </c>
      <c r="P3451" s="4" t="s">
        <v>14079</v>
      </c>
      <c r="Q3451" s="5">
        <f>DATE(ecommerce_dataset_updated[[#This Row],[YYYY]],ecommerce_dataset_updated[[#This Row],[MM]],ecommerce_dataset_updated[[#This Row],[DD]])</f>
        <v>45590</v>
      </c>
      <c r="R3451" s="6" t="str">
        <f>TEXT(ecommerce_dataset_updated[[#This Row],['[Purchase_Date']]], "mmm")</f>
        <v>Oct</v>
      </c>
      <c r="S3451" s="6" t="str">
        <f>TEXT(ecommerce_dataset_updated[[#This Row],['[Purchase_Date']]], "ddd")</f>
        <v>Fri</v>
      </c>
      <c r="T3451" s="6">
        <f>ecommerce_dataset_updated[[#This Row],[Final_Price(Rs.) _]]-ecommerce_dataset_updated[[#This Row],['[Final_Price(Rs.)']]]</f>
        <v>2.0000000000095497E-3</v>
      </c>
      <c r="U3451" s="6" t="b">
        <f xml:space="preserve"> AND(ecommerce_dataset_updated[[#This Row],[Final_Price(Rs.) _]]=ecommerce_dataset_updated[[#This Row],['[Final_Price(Rs.)']]])</f>
        <v>0</v>
      </c>
      <c r="V3451" s="5"/>
    </row>
    <row r="3452" spans="1:22">
      <c r="A3452" t="s">
        <v>13276</v>
      </c>
      <c r="B3452" t="s">
        <v>13277</v>
      </c>
      <c r="C3452" t="s">
        <v>45</v>
      </c>
      <c r="D3452" s="9" t="s">
        <v>13278</v>
      </c>
      <c r="E3452" s="8">
        <f>ecommerce_dataset_updated[[#This Row],[Price (Rs.)]]+0</f>
        <v>312</v>
      </c>
      <c r="F3452" s="6" t="s">
        <v>12</v>
      </c>
      <c r="G3452" s="7">
        <f>ecommerce_dataset_updated[[#This Row],[Discount (%)]]+0</f>
        <v>15</v>
      </c>
      <c r="H3452" s="6" t="s">
        <v>13279</v>
      </c>
      <c r="I3452" s="6">
        <f>ecommerce_dataset_updated[[#This Row],['[Price (Rs.)']]]*ecommerce_dataset_updated[[#This Row],['[Discount (%)']]]/100</f>
        <v>46.8</v>
      </c>
      <c r="J3452" s="6">
        <f>ecommerce_dataset_updated[[#This Row],[Final_Price(Rs.)]]+0</f>
        <v>265.2</v>
      </c>
      <c r="K3452" s="6">
        <f xml:space="preserve"> ecommerce_dataset_updated[[#This Row],['[Price (Rs.)']]]-ecommerce_dataset_updated[[#This Row],[Discount Amount _]]</f>
        <v>265.2</v>
      </c>
      <c r="L3452" t="s">
        <v>120</v>
      </c>
      <c r="M3452" t="s">
        <v>765</v>
      </c>
      <c r="N3452" s="4" t="s">
        <v>14063</v>
      </c>
      <c r="O3452" s="4" t="s">
        <v>14049</v>
      </c>
      <c r="P3452" s="4" t="s">
        <v>14079</v>
      </c>
      <c r="Q3452" s="5">
        <f>DATE(ecommerce_dataset_updated[[#This Row],[YYYY]],ecommerce_dataset_updated[[#This Row],[MM]],ecommerce_dataset_updated[[#This Row],[DD]])</f>
        <v>45613</v>
      </c>
      <c r="R3452" s="6" t="str">
        <f>TEXT(ecommerce_dataset_updated[[#This Row],['[Purchase_Date']]], "mmm")</f>
        <v>Nov</v>
      </c>
      <c r="S3452" s="6" t="str">
        <f>TEXT(ecommerce_dataset_updated[[#This Row],['[Purchase_Date']]], "ddd")</f>
        <v>Sun</v>
      </c>
      <c r="T3452" s="6">
        <f>ecommerce_dataset_updated[[#This Row],[Final_Price(Rs.) _]]-ecommerce_dataset_updated[[#This Row],['[Final_Price(Rs.)']]]</f>
        <v>0</v>
      </c>
      <c r="U3452" s="6" t="b">
        <f xml:space="preserve"> AND(ecommerce_dataset_updated[[#This Row],[Final_Price(Rs.) _]]=ecommerce_dataset_updated[[#This Row],['[Final_Price(Rs.)']]])</f>
        <v>1</v>
      </c>
      <c r="V3452" s="5"/>
    </row>
    <row r="3453" spans="1:22">
      <c r="A3453" t="s">
        <v>13280</v>
      </c>
      <c r="B3453" t="s">
        <v>13281</v>
      </c>
      <c r="C3453" t="s">
        <v>114</v>
      </c>
      <c r="D3453" s="9" t="s">
        <v>13282</v>
      </c>
      <c r="E3453" s="8">
        <f>ecommerce_dataset_updated[[#This Row],[Price (Rs.)]]+0</f>
        <v>210.34</v>
      </c>
      <c r="F3453" s="6" t="s">
        <v>107</v>
      </c>
      <c r="G3453" s="7">
        <f>ecommerce_dataset_updated[[#This Row],[Discount (%)]]+0</f>
        <v>0</v>
      </c>
      <c r="H3453" s="6" t="s">
        <v>13282</v>
      </c>
      <c r="I3453" s="6">
        <f>ecommerce_dataset_updated[[#This Row],['[Price (Rs.)']]]*ecommerce_dataset_updated[[#This Row],['[Discount (%)']]]/100</f>
        <v>0</v>
      </c>
      <c r="J3453" s="6">
        <f>ecommerce_dataset_updated[[#This Row],[Final_Price(Rs.)]]+0</f>
        <v>210.34</v>
      </c>
      <c r="K3453" s="6">
        <f xml:space="preserve"> ecommerce_dataset_updated[[#This Row],['[Price (Rs.)']]]-ecommerce_dataset_updated[[#This Row],[Discount Amount _]]</f>
        <v>210.34</v>
      </c>
      <c r="L3453" t="s">
        <v>120</v>
      </c>
      <c r="M3453" t="s">
        <v>339</v>
      </c>
      <c r="N3453" s="4" t="s">
        <v>14070</v>
      </c>
      <c r="O3453" s="4" t="s">
        <v>14067</v>
      </c>
      <c r="P3453" s="4" t="s">
        <v>14079</v>
      </c>
      <c r="Q3453" s="5">
        <f>DATE(ecommerce_dataset_updated[[#This Row],[YYYY]],ecommerce_dataset_updated[[#This Row],[MM]],ecommerce_dataset_updated[[#This Row],[DD]])</f>
        <v>45491</v>
      </c>
      <c r="R3453" s="6" t="str">
        <f>TEXT(ecommerce_dataset_updated[[#This Row],['[Purchase_Date']]], "mmm")</f>
        <v>Jul</v>
      </c>
      <c r="S3453" s="6" t="str">
        <f>TEXT(ecommerce_dataset_updated[[#This Row],['[Purchase_Date']]], "ddd")</f>
        <v>Thu</v>
      </c>
      <c r="T3453" s="6">
        <f>ecommerce_dataset_updated[[#This Row],[Final_Price(Rs.) _]]-ecommerce_dataset_updated[[#This Row],['[Final_Price(Rs.)']]]</f>
        <v>0</v>
      </c>
      <c r="U3453" s="6" t="b">
        <f xml:space="preserve"> AND(ecommerce_dataset_updated[[#This Row],[Final_Price(Rs.) _]]=ecommerce_dataset_updated[[#This Row],['[Final_Price(Rs.)']]])</f>
        <v>1</v>
      </c>
      <c r="V3453" s="5"/>
    </row>
    <row r="3454" spans="1:22">
      <c r="A3454" t="s">
        <v>13283</v>
      </c>
      <c r="B3454" t="s">
        <v>13284</v>
      </c>
      <c r="C3454" t="s">
        <v>18</v>
      </c>
      <c r="D3454" s="9" t="s">
        <v>13285</v>
      </c>
      <c r="E3454" s="8">
        <f>ecommerce_dataset_updated[[#This Row],[Price (Rs.)]]+0</f>
        <v>53.33</v>
      </c>
      <c r="F3454" s="6" t="s">
        <v>12</v>
      </c>
      <c r="G3454" s="7">
        <f>ecommerce_dataset_updated[[#This Row],[Discount (%)]]+0</f>
        <v>15</v>
      </c>
      <c r="H3454" s="6" t="s">
        <v>12359</v>
      </c>
      <c r="I3454" s="6">
        <f>ecommerce_dataset_updated[[#This Row],['[Price (Rs.)']]]*ecommerce_dataset_updated[[#This Row],['[Discount (%)']]]/100</f>
        <v>7.9994999999999994</v>
      </c>
      <c r="J3454" s="6">
        <f>ecommerce_dataset_updated[[#This Row],[Final_Price(Rs.)]]+0</f>
        <v>45.33</v>
      </c>
      <c r="K3454" s="6">
        <f xml:space="preserve"> ecommerce_dataset_updated[[#This Row],['[Price (Rs.)']]]-ecommerce_dataset_updated[[#This Row],[Discount Amount _]]</f>
        <v>45.330500000000001</v>
      </c>
      <c r="L3454" t="s">
        <v>77</v>
      </c>
      <c r="M3454" t="s">
        <v>126</v>
      </c>
      <c r="N3454" s="4" t="s">
        <v>14052</v>
      </c>
      <c r="O3454" s="4" t="s">
        <v>14062</v>
      </c>
      <c r="P3454" s="4" t="s">
        <v>14079</v>
      </c>
      <c r="Q3454" s="5">
        <f>DATE(ecommerce_dataset_updated[[#This Row],[YYYY]],ecommerce_dataset_updated[[#This Row],[MM]],ecommerce_dataset_updated[[#This Row],[DD]])</f>
        <v>45444</v>
      </c>
      <c r="R3454" s="6" t="str">
        <f>TEXT(ecommerce_dataset_updated[[#This Row],['[Purchase_Date']]], "mmm")</f>
        <v>Jun</v>
      </c>
      <c r="S3454" s="6" t="str">
        <f>TEXT(ecommerce_dataset_updated[[#This Row],['[Purchase_Date']]], "ddd")</f>
        <v>Sat</v>
      </c>
      <c r="T3454" s="6">
        <f>ecommerce_dataset_updated[[#This Row],[Final_Price(Rs.) _]]-ecommerce_dataset_updated[[#This Row],['[Final_Price(Rs.)']]]</f>
        <v>5.0000000000238742E-4</v>
      </c>
      <c r="U3454" s="6" t="b">
        <f xml:space="preserve"> AND(ecommerce_dataset_updated[[#This Row],[Final_Price(Rs.) _]]=ecommerce_dataset_updated[[#This Row],['[Final_Price(Rs.)']]])</f>
        <v>0</v>
      </c>
      <c r="V3454" s="5"/>
    </row>
    <row r="3455" spans="1:22">
      <c r="A3455" t="s">
        <v>13286</v>
      </c>
      <c r="B3455" t="s">
        <v>13287</v>
      </c>
      <c r="C3455" t="s">
        <v>45</v>
      </c>
      <c r="D3455" s="9" t="s">
        <v>13288</v>
      </c>
      <c r="E3455" s="8">
        <f>ecommerce_dataset_updated[[#This Row],[Price (Rs.)]]+0</f>
        <v>459.92</v>
      </c>
      <c r="F3455" s="6" t="s">
        <v>20</v>
      </c>
      <c r="G3455" s="7">
        <f>ecommerce_dataset_updated[[#This Row],[Discount (%)]]+0</f>
        <v>20</v>
      </c>
      <c r="H3455" s="6" t="s">
        <v>13289</v>
      </c>
      <c r="I3455" s="6">
        <f>ecommerce_dataset_updated[[#This Row],['[Price (Rs.)']]]*ecommerce_dataset_updated[[#This Row],['[Discount (%)']]]/100</f>
        <v>91.983999999999995</v>
      </c>
      <c r="J3455" s="6">
        <f>ecommerce_dataset_updated[[#This Row],[Final_Price(Rs.)]]+0</f>
        <v>367.94</v>
      </c>
      <c r="K3455" s="6">
        <f xml:space="preserve"> ecommerce_dataset_updated[[#This Row],['[Price (Rs.)']]]-ecommerce_dataset_updated[[#This Row],[Discount Amount _]]</f>
        <v>367.93600000000004</v>
      </c>
      <c r="L3455" t="s">
        <v>14</v>
      </c>
      <c r="M3455" t="s">
        <v>210</v>
      </c>
      <c r="N3455" s="4" t="s">
        <v>14061</v>
      </c>
      <c r="O3455" s="4" t="s">
        <v>14053</v>
      </c>
      <c r="P3455" s="4" t="s">
        <v>14079</v>
      </c>
      <c r="Q3455" s="5">
        <f>DATE(ecommerce_dataset_updated[[#This Row],[YYYY]],ecommerce_dataset_updated[[#This Row],[MM]],ecommerce_dataset_updated[[#This Row],[DD]])</f>
        <v>45403</v>
      </c>
      <c r="R3455" s="6" t="str">
        <f>TEXT(ecommerce_dataset_updated[[#This Row],['[Purchase_Date']]], "mmm")</f>
        <v>Apr</v>
      </c>
      <c r="S3455" s="6" t="str">
        <f>TEXT(ecommerce_dataset_updated[[#This Row],['[Purchase_Date']]], "ddd")</f>
        <v>Sun</v>
      </c>
      <c r="T3455" s="6">
        <f>ecommerce_dataset_updated[[#This Row],[Final_Price(Rs.) _]]-ecommerce_dataset_updated[[#This Row],['[Final_Price(Rs.)']]]</f>
        <v>-3.999999999962256E-3</v>
      </c>
      <c r="U3455" s="6" t="b">
        <f xml:space="preserve"> AND(ecommerce_dataset_updated[[#This Row],[Final_Price(Rs.) _]]=ecommerce_dataset_updated[[#This Row],['[Final_Price(Rs.)']]])</f>
        <v>0</v>
      </c>
      <c r="V3455" s="5"/>
    </row>
    <row r="3456" spans="1:22">
      <c r="A3456" t="s">
        <v>13290</v>
      </c>
      <c r="B3456" t="s">
        <v>13291</v>
      </c>
      <c r="C3456" t="s">
        <v>45</v>
      </c>
      <c r="D3456" s="9" t="s">
        <v>13292</v>
      </c>
      <c r="E3456" s="8">
        <f>ecommerce_dataset_updated[[#This Row],[Price (Rs.)]]+0</f>
        <v>121.91</v>
      </c>
      <c r="F3456" s="6" t="s">
        <v>53</v>
      </c>
      <c r="G3456" s="7">
        <f>ecommerce_dataset_updated[[#This Row],[Discount (%)]]+0</f>
        <v>5</v>
      </c>
      <c r="H3456" s="6" t="s">
        <v>13293</v>
      </c>
      <c r="I3456" s="6">
        <f>ecommerce_dataset_updated[[#This Row],['[Price (Rs.)']]]*ecommerce_dataset_updated[[#This Row],['[Discount (%)']]]/100</f>
        <v>6.0954999999999995</v>
      </c>
      <c r="J3456" s="6">
        <f>ecommerce_dataset_updated[[#This Row],[Final_Price(Rs.)]]+0</f>
        <v>115.81</v>
      </c>
      <c r="K3456" s="6">
        <f xml:space="preserve"> ecommerce_dataset_updated[[#This Row],['[Price (Rs.)']]]-ecommerce_dataset_updated[[#This Row],[Discount Amount _]]</f>
        <v>115.8145</v>
      </c>
      <c r="L3456" t="s">
        <v>77</v>
      </c>
      <c r="M3456" t="s">
        <v>3823</v>
      </c>
      <c r="N3456" s="4" t="s">
        <v>14055</v>
      </c>
      <c r="O3456" s="4" t="s">
        <v>14053</v>
      </c>
      <c r="P3456" s="4" t="s">
        <v>14079</v>
      </c>
      <c r="Q3456" s="5">
        <f>DATE(ecommerce_dataset_updated[[#This Row],[YYYY]],ecommerce_dataset_updated[[#This Row],[MM]],ecommerce_dataset_updated[[#This Row],[DD]])</f>
        <v>45390</v>
      </c>
      <c r="R3456" s="6" t="str">
        <f>TEXT(ecommerce_dataset_updated[[#This Row],['[Purchase_Date']]], "mmm")</f>
        <v>Apr</v>
      </c>
      <c r="S3456" s="6" t="str">
        <f>TEXT(ecommerce_dataset_updated[[#This Row],['[Purchase_Date']]], "ddd")</f>
        <v>Mon</v>
      </c>
      <c r="T3456" s="6">
        <f>ecommerce_dataset_updated[[#This Row],[Final_Price(Rs.) _]]-ecommerce_dataset_updated[[#This Row],['[Final_Price(Rs.)']]]</f>
        <v>4.4999999999930651E-3</v>
      </c>
      <c r="U3456" s="6" t="b">
        <f xml:space="preserve"> AND(ecommerce_dataset_updated[[#This Row],[Final_Price(Rs.) _]]=ecommerce_dataset_updated[[#This Row],['[Final_Price(Rs.)']]])</f>
        <v>0</v>
      </c>
      <c r="V3456" s="5"/>
    </row>
    <row r="3457" spans="1:22">
      <c r="A3457" t="s">
        <v>13294</v>
      </c>
      <c r="B3457" t="s">
        <v>13295</v>
      </c>
      <c r="C3457" t="s">
        <v>39</v>
      </c>
      <c r="D3457" s="9" t="s">
        <v>13296</v>
      </c>
      <c r="E3457" s="8">
        <f>ecommerce_dataset_updated[[#This Row],[Price (Rs.)]]+0</f>
        <v>454.48</v>
      </c>
      <c r="F3457" s="6" t="s">
        <v>107</v>
      </c>
      <c r="G3457" s="7">
        <f>ecommerce_dataset_updated[[#This Row],[Discount (%)]]+0</f>
        <v>0</v>
      </c>
      <c r="H3457" s="6" t="s">
        <v>13296</v>
      </c>
      <c r="I3457" s="6">
        <f>ecommerce_dataset_updated[[#This Row],['[Price (Rs.)']]]*ecommerce_dataset_updated[[#This Row],['[Discount (%)']]]/100</f>
        <v>0</v>
      </c>
      <c r="J3457" s="6">
        <f>ecommerce_dataset_updated[[#This Row],[Final_Price(Rs.)]]+0</f>
        <v>454.48</v>
      </c>
      <c r="K3457" s="6">
        <f xml:space="preserve"> ecommerce_dataset_updated[[#This Row],['[Price (Rs.)']]]-ecommerce_dataset_updated[[#This Row],[Discount Amount _]]</f>
        <v>454.48</v>
      </c>
      <c r="L3457" t="s">
        <v>77</v>
      </c>
      <c r="M3457" t="s">
        <v>1288</v>
      </c>
      <c r="N3457" s="4" t="s">
        <v>14067</v>
      </c>
      <c r="O3457" s="4" t="s">
        <v>14053</v>
      </c>
      <c r="P3457" s="4" t="s">
        <v>14079</v>
      </c>
      <c r="Q3457" s="5">
        <f>DATE(ecommerce_dataset_updated[[#This Row],[YYYY]],ecommerce_dataset_updated[[#This Row],[MM]],ecommerce_dataset_updated[[#This Row],[DD]])</f>
        <v>45389</v>
      </c>
      <c r="R3457" s="6" t="str">
        <f>TEXT(ecommerce_dataset_updated[[#This Row],['[Purchase_Date']]], "mmm")</f>
        <v>Apr</v>
      </c>
      <c r="S3457" s="6" t="str">
        <f>TEXT(ecommerce_dataset_updated[[#This Row],['[Purchase_Date']]], "ddd")</f>
        <v>Sun</v>
      </c>
      <c r="T3457" s="6">
        <f>ecommerce_dataset_updated[[#This Row],[Final_Price(Rs.) _]]-ecommerce_dataset_updated[[#This Row],['[Final_Price(Rs.)']]]</f>
        <v>0</v>
      </c>
      <c r="U3457" s="6" t="b">
        <f xml:space="preserve"> AND(ecommerce_dataset_updated[[#This Row],[Final_Price(Rs.) _]]=ecommerce_dataset_updated[[#This Row],['[Final_Price(Rs.)']]])</f>
        <v>1</v>
      </c>
      <c r="V3457" s="5"/>
    </row>
    <row r="3458" spans="1:22">
      <c r="A3458" t="s">
        <v>13297</v>
      </c>
      <c r="B3458" t="s">
        <v>13298</v>
      </c>
      <c r="C3458" t="s">
        <v>114</v>
      </c>
      <c r="D3458" s="9" t="s">
        <v>13299</v>
      </c>
      <c r="E3458" s="8">
        <f>ecommerce_dataset_updated[[#This Row],[Price (Rs.)]]+0</f>
        <v>365.46</v>
      </c>
      <c r="F3458" s="6" t="s">
        <v>20</v>
      </c>
      <c r="G3458" s="7">
        <f>ecommerce_dataset_updated[[#This Row],[Discount (%)]]+0</f>
        <v>20</v>
      </c>
      <c r="H3458" s="6" t="s">
        <v>2237</v>
      </c>
      <c r="I3458" s="6">
        <f>ecommerce_dataset_updated[[#This Row],['[Price (Rs.)']]]*ecommerce_dataset_updated[[#This Row],['[Discount (%)']]]/100</f>
        <v>73.091999999999999</v>
      </c>
      <c r="J3458" s="6">
        <f>ecommerce_dataset_updated[[#This Row],[Final_Price(Rs.)]]+0</f>
        <v>292.37</v>
      </c>
      <c r="K3458" s="6">
        <f xml:space="preserve"> ecommerce_dataset_updated[[#This Row],['[Price (Rs.)']]]-ecommerce_dataset_updated[[#This Row],[Discount Amount _]]</f>
        <v>292.36799999999999</v>
      </c>
      <c r="L3458" t="s">
        <v>77</v>
      </c>
      <c r="M3458" t="s">
        <v>210</v>
      </c>
      <c r="N3458" s="4" t="s">
        <v>14061</v>
      </c>
      <c r="O3458" s="4" t="s">
        <v>14053</v>
      </c>
      <c r="P3458" s="4" t="s">
        <v>14079</v>
      </c>
      <c r="Q3458" s="5">
        <f>DATE(ecommerce_dataset_updated[[#This Row],[YYYY]],ecommerce_dataset_updated[[#This Row],[MM]],ecommerce_dataset_updated[[#This Row],[DD]])</f>
        <v>45403</v>
      </c>
      <c r="R3458" s="6" t="str">
        <f>TEXT(ecommerce_dataset_updated[[#This Row],['[Purchase_Date']]], "mmm")</f>
        <v>Apr</v>
      </c>
      <c r="S3458" s="6" t="str">
        <f>TEXT(ecommerce_dataset_updated[[#This Row],['[Purchase_Date']]], "ddd")</f>
        <v>Sun</v>
      </c>
      <c r="T3458" s="6">
        <f>ecommerce_dataset_updated[[#This Row],[Final_Price(Rs.) _]]-ecommerce_dataset_updated[[#This Row],['[Final_Price(Rs.)']]]</f>
        <v>-2.0000000000095497E-3</v>
      </c>
      <c r="U3458" s="6" t="b">
        <f xml:space="preserve"> AND(ecommerce_dataset_updated[[#This Row],[Final_Price(Rs.) _]]=ecommerce_dataset_updated[[#This Row],['[Final_Price(Rs.)']]])</f>
        <v>0</v>
      </c>
      <c r="V3458" s="5"/>
    </row>
    <row r="3459" spans="1:22">
      <c r="A3459" t="s">
        <v>13300</v>
      </c>
      <c r="B3459" t="s">
        <v>13301</v>
      </c>
      <c r="C3459" t="s">
        <v>45</v>
      </c>
      <c r="D3459" s="9" t="s">
        <v>200</v>
      </c>
      <c r="E3459" s="8">
        <f>ecommerce_dataset_updated[[#This Row],[Price (Rs.)]]+0</f>
        <v>285.77</v>
      </c>
      <c r="F3459" s="6" t="s">
        <v>12</v>
      </c>
      <c r="G3459" s="7">
        <f>ecommerce_dataset_updated[[#This Row],[Discount (%)]]+0</f>
        <v>15</v>
      </c>
      <c r="H3459" s="6" t="s">
        <v>13302</v>
      </c>
      <c r="I3459" s="6">
        <f>ecommerce_dataset_updated[[#This Row],['[Price (Rs.)']]]*ecommerce_dataset_updated[[#This Row],['[Discount (%)']]]/100</f>
        <v>42.86549999999999</v>
      </c>
      <c r="J3459" s="6">
        <f>ecommerce_dataset_updated[[#This Row],[Final_Price(Rs.)]]+0</f>
        <v>242.9</v>
      </c>
      <c r="K3459" s="6">
        <f xml:space="preserve"> ecommerce_dataset_updated[[#This Row],['[Price (Rs.)']]]-ecommerce_dataset_updated[[#This Row],[Discount Amount _]]</f>
        <v>242.90449999999998</v>
      </c>
      <c r="L3459" t="s">
        <v>28</v>
      </c>
      <c r="M3459" t="s">
        <v>600</v>
      </c>
      <c r="N3459" s="4" t="s">
        <v>14072</v>
      </c>
      <c r="O3459" s="4" t="s">
        <v>14053</v>
      </c>
      <c r="P3459" s="4" t="s">
        <v>14079</v>
      </c>
      <c r="Q3459" s="5">
        <f>DATE(ecommerce_dataset_updated[[#This Row],[YYYY]],ecommerce_dataset_updated[[#This Row],[MM]],ecommerce_dataset_updated[[#This Row],[DD]])</f>
        <v>45398</v>
      </c>
      <c r="R3459" s="6" t="str">
        <f>TEXT(ecommerce_dataset_updated[[#This Row],['[Purchase_Date']]], "mmm")</f>
        <v>Apr</v>
      </c>
      <c r="S3459" s="6" t="str">
        <f>TEXT(ecommerce_dataset_updated[[#This Row],['[Purchase_Date']]], "ddd")</f>
        <v>Tue</v>
      </c>
      <c r="T3459" s="6">
        <f>ecommerce_dataset_updated[[#This Row],[Final_Price(Rs.) _]]-ecommerce_dataset_updated[[#This Row],['[Final_Price(Rs.)']]]</f>
        <v>4.4999999999788542E-3</v>
      </c>
      <c r="U3459" s="6" t="b">
        <f xml:space="preserve"> AND(ecommerce_dataset_updated[[#This Row],[Final_Price(Rs.) _]]=ecommerce_dataset_updated[[#This Row],['[Final_Price(Rs.)']]])</f>
        <v>0</v>
      </c>
      <c r="V3459" s="5"/>
    </row>
    <row r="3460" spans="1:22">
      <c r="A3460" t="s">
        <v>13303</v>
      </c>
      <c r="B3460" t="s">
        <v>13304</v>
      </c>
      <c r="C3460" t="s">
        <v>45</v>
      </c>
      <c r="D3460" s="9" t="s">
        <v>13305</v>
      </c>
      <c r="E3460" s="8">
        <f>ecommerce_dataset_updated[[#This Row],[Price (Rs.)]]+0</f>
        <v>382.19</v>
      </c>
      <c r="F3460" s="6" t="s">
        <v>107</v>
      </c>
      <c r="G3460" s="7">
        <f>ecommerce_dataset_updated[[#This Row],[Discount (%)]]+0</f>
        <v>0</v>
      </c>
      <c r="H3460" s="6" t="s">
        <v>13305</v>
      </c>
      <c r="I3460" s="6">
        <f>ecommerce_dataset_updated[[#This Row],['[Price (Rs.)']]]*ecommerce_dataset_updated[[#This Row],['[Discount (%)']]]/100</f>
        <v>0</v>
      </c>
      <c r="J3460" s="6">
        <f>ecommerce_dataset_updated[[#This Row],[Final_Price(Rs.)]]+0</f>
        <v>382.19</v>
      </c>
      <c r="K3460" s="6">
        <f xml:space="preserve"> ecommerce_dataset_updated[[#This Row],['[Price (Rs.)']]]-ecommerce_dataset_updated[[#This Row],[Discount Amount _]]</f>
        <v>382.19</v>
      </c>
      <c r="L3460" t="s">
        <v>28</v>
      </c>
      <c r="M3460" t="s">
        <v>1202</v>
      </c>
      <c r="N3460" s="4" t="s">
        <v>14058</v>
      </c>
      <c r="O3460" s="4" t="s">
        <v>14062</v>
      </c>
      <c r="P3460" s="4" t="s">
        <v>14079</v>
      </c>
      <c r="Q3460" s="5">
        <f>DATE(ecommerce_dataset_updated[[#This Row],[YYYY]],ecommerce_dataset_updated[[#This Row],[MM]],ecommerce_dataset_updated[[#This Row],[DD]])</f>
        <v>45472</v>
      </c>
      <c r="R3460" s="6" t="str">
        <f>TEXT(ecommerce_dataset_updated[[#This Row],['[Purchase_Date']]], "mmm")</f>
        <v>Jun</v>
      </c>
      <c r="S3460" s="6" t="str">
        <f>TEXT(ecommerce_dataset_updated[[#This Row],['[Purchase_Date']]], "ddd")</f>
        <v>Sat</v>
      </c>
      <c r="T3460" s="6">
        <f>ecommerce_dataset_updated[[#This Row],[Final_Price(Rs.) _]]-ecommerce_dataset_updated[[#This Row],['[Final_Price(Rs.)']]]</f>
        <v>0</v>
      </c>
      <c r="U3460" s="6" t="b">
        <f xml:space="preserve"> AND(ecommerce_dataset_updated[[#This Row],[Final_Price(Rs.) _]]=ecommerce_dataset_updated[[#This Row],['[Final_Price(Rs.)']]])</f>
        <v>1</v>
      </c>
      <c r="V3460" s="5"/>
    </row>
    <row r="3461" spans="1:22">
      <c r="A3461" t="s">
        <v>13306</v>
      </c>
      <c r="B3461" t="s">
        <v>13307</v>
      </c>
      <c r="C3461" t="s">
        <v>10</v>
      </c>
      <c r="D3461" s="9" t="s">
        <v>13308</v>
      </c>
      <c r="E3461" s="8">
        <f>ecommerce_dataset_updated[[#This Row],[Price (Rs.)]]+0</f>
        <v>470.63</v>
      </c>
      <c r="F3461" s="6" t="s">
        <v>154</v>
      </c>
      <c r="G3461" s="7">
        <f>ecommerce_dataset_updated[[#This Row],[Discount (%)]]+0</f>
        <v>30</v>
      </c>
      <c r="H3461" s="6" t="s">
        <v>13309</v>
      </c>
      <c r="I3461" s="6">
        <f>ecommerce_dataset_updated[[#This Row],['[Price (Rs.)']]]*ecommerce_dataset_updated[[#This Row],['[Discount (%)']]]/100</f>
        <v>141.18899999999999</v>
      </c>
      <c r="J3461" s="6">
        <f>ecommerce_dataset_updated[[#This Row],[Final_Price(Rs.)]]+0</f>
        <v>329.44</v>
      </c>
      <c r="K3461" s="6">
        <f xml:space="preserve"> ecommerce_dataset_updated[[#This Row],['[Price (Rs.)']]]-ecommerce_dataset_updated[[#This Row],[Discount Amount _]]</f>
        <v>329.44100000000003</v>
      </c>
      <c r="L3461" t="s">
        <v>35</v>
      </c>
      <c r="M3461" t="s">
        <v>1288</v>
      </c>
      <c r="N3461" s="4" t="s">
        <v>14067</v>
      </c>
      <c r="O3461" s="4" t="s">
        <v>14053</v>
      </c>
      <c r="P3461" s="4" t="s">
        <v>14079</v>
      </c>
      <c r="Q3461" s="5">
        <f>DATE(ecommerce_dataset_updated[[#This Row],[YYYY]],ecommerce_dataset_updated[[#This Row],[MM]],ecommerce_dataset_updated[[#This Row],[DD]])</f>
        <v>45389</v>
      </c>
      <c r="R3461" s="6" t="str">
        <f>TEXT(ecommerce_dataset_updated[[#This Row],['[Purchase_Date']]], "mmm")</f>
        <v>Apr</v>
      </c>
      <c r="S3461" s="6" t="str">
        <f>TEXT(ecommerce_dataset_updated[[#This Row],['[Purchase_Date']]], "ddd")</f>
        <v>Sun</v>
      </c>
      <c r="T3461" s="6">
        <f>ecommerce_dataset_updated[[#This Row],[Final_Price(Rs.) _]]-ecommerce_dataset_updated[[#This Row],['[Final_Price(Rs.)']]]</f>
        <v>1.0000000000331966E-3</v>
      </c>
      <c r="U3461" s="6" t="b">
        <f xml:space="preserve"> AND(ecommerce_dataset_updated[[#This Row],[Final_Price(Rs.) _]]=ecommerce_dataset_updated[[#This Row],['[Final_Price(Rs.)']]])</f>
        <v>0</v>
      </c>
      <c r="V3461" s="5"/>
    </row>
    <row r="3462" spans="1:22">
      <c r="A3462" t="s">
        <v>13310</v>
      </c>
      <c r="B3462" t="s">
        <v>13311</v>
      </c>
      <c r="C3462" t="s">
        <v>32</v>
      </c>
      <c r="D3462" s="9" t="s">
        <v>13312</v>
      </c>
      <c r="E3462" s="8">
        <f>ecommerce_dataset_updated[[#This Row],[Price (Rs.)]]+0</f>
        <v>14.21</v>
      </c>
      <c r="F3462" s="6" t="s">
        <v>154</v>
      </c>
      <c r="G3462" s="7">
        <f>ecommerce_dataset_updated[[#This Row],[Discount (%)]]+0</f>
        <v>30</v>
      </c>
      <c r="H3462" s="6" t="s">
        <v>13313</v>
      </c>
      <c r="I3462" s="6">
        <f>ecommerce_dataset_updated[[#This Row],['[Price (Rs.)']]]*ecommerce_dataset_updated[[#This Row],['[Discount (%)']]]/100</f>
        <v>4.2629999999999999</v>
      </c>
      <c r="J3462" s="6">
        <f>ecommerce_dataset_updated[[#This Row],[Final_Price(Rs.)]]+0</f>
        <v>9.9499999999999993</v>
      </c>
      <c r="K3462" s="6">
        <f xml:space="preserve"> ecommerce_dataset_updated[[#This Row],['[Price (Rs.)']]]-ecommerce_dataset_updated[[#This Row],[Discount Amount _]]</f>
        <v>9.947000000000001</v>
      </c>
      <c r="L3462" t="s">
        <v>28</v>
      </c>
      <c r="M3462" t="s">
        <v>900</v>
      </c>
      <c r="N3462" s="4" t="s">
        <v>14051</v>
      </c>
      <c r="O3462" s="4" t="s">
        <v>75</v>
      </c>
      <c r="P3462" s="4" t="s">
        <v>14079</v>
      </c>
      <c r="Q3462" s="5">
        <f>DATE(ecommerce_dataset_updated[[#This Row],[YYYY]],ecommerce_dataset_updated[[#This Row],[MM]],ecommerce_dataset_updated[[#This Row],[DD]])</f>
        <v>45567</v>
      </c>
      <c r="R3462" s="6" t="str">
        <f>TEXT(ecommerce_dataset_updated[[#This Row],['[Purchase_Date']]], "mmm")</f>
        <v>Oct</v>
      </c>
      <c r="S3462" s="6" t="str">
        <f>TEXT(ecommerce_dataset_updated[[#This Row],['[Purchase_Date']]], "ddd")</f>
        <v>Wed</v>
      </c>
      <c r="T3462" s="6">
        <f>ecommerce_dataset_updated[[#This Row],[Final_Price(Rs.) _]]-ecommerce_dataset_updated[[#This Row],['[Final_Price(Rs.)']]]</f>
        <v>-2.9999999999983373E-3</v>
      </c>
      <c r="U3462" s="6" t="b">
        <f xml:space="preserve"> AND(ecommerce_dataset_updated[[#This Row],[Final_Price(Rs.) _]]=ecommerce_dataset_updated[[#This Row],['[Final_Price(Rs.)']]])</f>
        <v>0</v>
      </c>
      <c r="V3462" s="5"/>
    </row>
    <row r="3463" spans="1:22">
      <c r="A3463" t="s">
        <v>13314</v>
      </c>
      <c r="B3463" t="s">
        <v>13315</v>
      </c>
      <c r="C3463" t="s">
        <v>39</v>
      </c>
      <c r="D3463" s="9" t="s">
        <v>13316</v>
      </c>
      <c r="E3463" s="8">
        <f>ecommerce_dataset_updated[[#This Row],[Price (Rs.)]]+0</f>
        <v>116.25</v>
      </c>
      <c r="F3463" s="6" t="s">
        <v>107</v>
      </c>
      <c r="G3463" s="7">
        <f>ecommerce_dataset_updated[[#This Row],[Discount (%)]]+0</f>
        <v>0</v>
      </c>
      <c r="H3463" s="6" t="s">
        <v>13316</v>
      </c>
      <c r="I3463" s="6">
        <f>ecommerce_dataset_updated[[#This Row],['[Price (Rs.)']]]*ecommerce_dataset_updated[[#This Row],['[Discount (%)']]]/100</f>
        <v>0</v>
      </c>
      <c r="J3463" s="6">
        <f>ecommerce_dataset_updated[[#This Row],[Final_Price(Rs.)]]+0</f>
        <v>116.25</v>
      </c>
      <c r="K3463" s="6">
        <f xml:space="preserve"> ecommerce_dataset_updated[[#This Row],['[Price (Rs.)']]]-ecommerce_dataset_updated[[#This Row],[Discount Amount _]]</f>
        <v>116.25</v>
      </c>
      <c r="L3463" t="s">
        <v>120</v>
      </c>
      <c r="M3463" t="s">
        <v>551</v>
      </c>
      <c r="N3463" s="4" t="s">
        <v>14054</v>
      </c>
      <c r="O3463" s="4" t="s">
        <v>14052</v>
      </c>
      <c r="P3463" s="4" t="s">
        <v>14079</v>
      </c>
      <c r="Q3463" s="5">
        <f>DATE(ecommerce_dataset_updated[[#This Row],[YYYY]],ecommerce_dataset_updated[[#This Row],[MM]],ecommerce_dataset_updated[[#This Row],[DD]])</f>
        <v>45318</v>
      </c>
      <c r="R3463" s="6" t="str">
        <f>TEXT(ecommerce_dataset_updated[[#This Row],['[Purchase_Date']]], "mmm")</f>
        <v>Jan</v>
      </c>
      <c r="S3463" s="6" t="str">
        <f>TEXT(ecommerce_dataset_updated[[#This Row],['[Purchase_Date']]], "ddd")</f>
        <v>Sat</v>
      </c>
      <c r="T3463" s="6">
        <f>ecommerce_dataset_updated[[#This Row],[Final_Price(Rs.) _]]-ecommerce_dataset_updated[[#This Row],['[Final_Price(Rs.)']]]</f>
        <v>0</v>
      </c>
      <c r="U3463" s="6" t="b">
        <f xml:space="preserve"> AND(ecommerce_dataset_updated[[#This Row],[Final_Price(Rs.) _]]=ecommerce_dataset_updated[[#This Row],['[Final_Price(Rs.)']]])</f>
        <v>1</v>
      </c>
      <c r="V3463" s="5"/>
    </row>
    <row r="3464" spans="1:22">
      <c r="A3464" t="s">
        <v>13317</v>
      </c>
      <c r="B3464" t="s">
        <v>13318</v>
      </c>
      <c r="C3464" t="s">
        <v>45</v>
      </c>
      <c r="D3464" s="9" t="s">
        <v>13319</v>
      </c>
      <c r="E3464" s="8">
        <f>ecommerce_dataset_updated[[#This Row],[Price (Rs.)]]+0</f>
        <v>464.22</v>
      </c>
      <c r="F3464" s="6" t="s">
        <v>20</v>
      </c>
      <c r="G3464" s="7">
        <f>ecommerce_dataset_updated[[#This Row],[Discount (%)]]+0</f>
        <v>20</v>
      </c>
      <c r="H3464" s="6" t="s">
        <v>13320</v>
      </c>
      <c r="I3464" s="6">
        <f>ecommerce_dataset_updated[[#This Row],['[Price (Rs.)']]]*ecommerce_dataset_updated[[#This Row],['[Discount (%)']]]/100</f>
        <v>92.844000000000008</v>
      </c>
      <c r="J3464" s="6">
        <f>ecommerce_dataset_updated[[#This Row],[Final_Price(Rs.)]]+0</f>
        <v>371.38</v>
      </c>
      <c r="K3464" s="6">
        <f xml:space="preserve"> ecommerce_dataset_updated[[#This Row],['[Price (Rs.)']]]-ecommerce_dataset_updated[[#This Row],[Discount Amount _]]</f>
        <v>371.37600000000003</v>
      </c>
      <c r="L3464" t="s">
        <v>77</v>
      </c>
      <c r="M3464" t="s">
        <v>3231</v>
      </c>
      <c r="N3464" s="4" t="s">
        <v>14059</v>
      </c>
      <c r="O3464" s="4" t="s">
        <v>14057</v>
      </c>
      <c r="P3464" s="4" t="s">
        <v>14079</v>
      </c>
      <c r="Q3464" s="5">
        <f>DATE(ecommerce_dataset_updated[[#This Row],[YYYY]],ecommerce_dataset_updated[[#This Row],[MM]],ecommerce_dataset_updated[[#This Row],[DD]])</f>
        <v>45356</v>
      </c>
      <c r="R3464" s="6" t="str">
        <f>TEXT(ecommerce_dataset_updated[[#This Row],['[Purchase_Date']]], "mmm")</f>
        <v>Mar</v>
      </c>
      <c r="S3464" s="6" t="str">
        <f>TEXT(ecommerce_dataset_updated[[#This Row],['[Purchase_Date']]], "ddd")</f>
        <v>Tue</v>
      </c>
      <c r="T3464" s="6">
        <f>ecommerce_dataset_updated[[#This Row],[Final_Price(Rs.) _]]-ecommerce_dataset_updated[[#This Row],['[Final_Price(Rs.)']]]</f>
        <v>-3.999999999962256E-3</v>
      </c>
      <c r="U3464" s="6" t="b">
        <f xml:space="preserve"> AND(ecommerce_dataset_updated[[#This Row],[Final_Price(Rs.) _]]=ecommerce_dataset_updated[[#This Row],['[Final_Price(Rs.)']]])</f>
        <v>0</v>
      </c>
      <c r="V3464" s="5"/>
    </row>
    <row r="3465" spans="1:22">
      <c r="A3465" t="s">
        <v>13321</v>
      </c>
      <c r="B3465" t="s">
        <v>13322</v>
      </c>
      <c r="C3465" t="s">
        <v>18</v>
      </c>
      <c r="D3465" s="9" t="s">
        <v>13323</v>
      </c>
      <c r="E3465" s="8">
        <f>ecommerce_dataset_updated[[#This Row],[Price (Rs.)]]+0</f>
        <v>110.66</v>
      </c>
      <c r="F3465" s="6" t="s">
        <v>107</v>
      </c>
      <c r="G3465" s="7">
        <f>ecommerce_dataset_updated[[#This Row],[Discount (%)]]+0</f>
        <v>0</v>
      </c>
      <c r="H3465" s="6" t="s">
        <v>13323</v>
      </c>
      <c r="I3465" s="6">
        <f>ecommerce_dataset_updated[[#This Row],['[Price (Rs.)']]]*ecommerce_dataset_updated[[#This Row],['[Discount (%)']]]/100</f>
        <v>0</v>
      </c>
      <c r="J3465" s="6">
        <f>ecommerce_dataset_updated[[#This Row],[Final_Price(Rs.)]]+0</f>
        <v>110.66</v>
      </c>
      <c r="K3465" s="6">
        <f xml:space="preserve"> ecommerce_dataset_updated[[#This Row],['[Price (Rs.)']]]-ecommerce_dataset_updated[[#This Row],[Discount Amount _]]</f>
        <v>110.66</v>
      </c>
      <c r="L3465" t="s">
        <v>120</v>
      </c>
      <c r="M3465" t="s">
        <v>446</v>
      </c>
      <c r="N3465" s="4" t="s">
        <v>14049</v>
      </c>
      <c r="O3465" s="4" t="s">
        <v>14050</v>
      </c>
      <c r="P3465" s="4" t="s">
        <v>14079</v>
      </c>
      <c r="Q3465" s="5">
        <f>DATE(ecommerce_dataset_updated[[#This Row],[YYYY]],ecommerce_dataset_updated[[#This Row],[MM]],ecommerce_dataset_updated[[#This Row],[DD]])</f>
        <v>45546</v>
      </c>
      <c r="R3465" s="6" t="str">
        <f>TEXT(ecommerce_dataset_updated[[#This Row],['[Purchase_Date']]], "mmm")</f>
        <v>Sep</v>
      </c>
      <c r="S3465" s="6" t="str">
        <f>TEXT(ecommerce_dataset_updated[[#This Row],['[Purchase_Date']]], "ddd")</f>
        <v>Wed</v>
      </c>
      <c r="T3465" s="6">
        <f>ecommerce_dataset_updated[[#This Row],[Final_Price(Rs.) _]]-ecommerce_dataset_updated[[#This Row],['[Final_Price(Rs.)']]]</f>
        <v>0</v>
      </c>
      <c r="U3465" s="6" t="b">
        <f xml:space="preserve"> AND(ecommerce_dataset_updated[[#This Row],[Final_Price(Rs.) _]]=ecommerce_dataset_updated[[#This Row],['[Final_Price(Rs.)']]])</f>
        <v>1</v>
      </c>
      <c r="V3465" s="5"/>
    </row>
    <row r="3466" spans="1:22">
      <c r="A3466" t="s">
        <v>13324</v>
      </c>
      <c r="B3466" t="s">
        <v>13325</v>
      </c>
      <c r="C3466" t="s">
        <v>18</v>
      </c>
      <c r="D3466" s="9" t="s">
        <v>13326</v>
      </c>
      <c r="E3466" s="8">
        <f>ecommerce_dataset_updated[[#This Row],[Price (Rs.)]]+0</f>
        <v>405.44</v>
      </c>
      <c r="F3466" s="6" t="s">
        <v>12</v>
      </c>
      <c r="G3466" s="7">
        <f>ecommerce_dataset_updated[[#This Row],[Discount (%)]]+0</f>
        <v>15</v>
      </c>
      <c r="H3466" s="6" t="s">
        <v>13327</v>
      </c>
      <c r="I3466" s="6">
        <f>ecommerce_dataset_updated[[#This Row],['[Price (Rs.)']]]*ecommerce_dataset_updated[[#This Row],['[Discount (%)']]]/100</f>
        <v>60.816000000000003</v>
      </c>
      <c r="J3466" s="6">
        <f>ecommerce_dataset_updated[[#This Row],[Final_Price(Rs.)]]+0</f>
        <v>344.62</v>
      </c>
      <c r="K3466" s="6">
        <f xml:space="preserve"> ecommerce_dataset_updated[[#This Row],['[Price (Rs.)']]]-ecommerce_dataset_updated[[#This Row],[Discount Amount _]]</f>
        <v>344.62400000000002</v>
      </c>
      <c r="L3466" t="s">
        <v>35</v>
      </c>
      <c r="M3466" t="s">
        <v>691</v>
      </c>
      <c r="N3466" s="4" t="s">
        <v>2910</v>
      </c>
      <c r="O3466" s="4" t="s">
        <v>14057</v>
      </c>
      <c r="P3466" s="4" t="s">
        <v>14079</v>
      </c>
      <c r="Q3466" s="5">
        <f>DATE(ecommerce_dataset_updated[[#This Row],[YYYY]],ecommerce_dataset_updated[[#This Row],[MM]],ecommerce_dataset_updated[[#This Row],[DD]])</f>
        <v>45365</v>
      </c>
      <c r="R3466" s="6" t="str">
        <f>TEXT(ecommerce_dataset_updated[[#This Row],['[Purchase_Date']]], "mmm")</f>
        <v>Mar</v>
      </c>
      <c r="S3466" s="6" t="str">
        <f>TEXT(ecommerce_dataset_updated[[#This Row],['[Purchase_Date']]], "ddd")</f>
        <v>Thu</v>
      </c>
      <c r="T3466" s="6">
        <f>ecommerce_dataset_updated[[#This Row],[Final_Price(Rs.) _]]-ecommerce_dataset_updated[[#This Row],['[Final_Price(Rs.)']]]</f>
        <v>4.0000000000190994E-3</v>
      </c>
      <c r="U3466" s="6" t="b">
        <f xml:space="preserve"> AND(ecommerce_dataset_updated[[#This Row],[Final_Price(Rs.) _]]=ecommerce_dataset_updated[[#This Row],['[Final_Price(Rs.)']]])</f>
        <v>0</v>
      </c>
      <c r="V3466" s="5"/>
    </row>
    <row r="3467" spans="1:22">
      <c r="A3467" t="s">
        <v>13328</v>
      </c>
      <c r="B3467" t="s">
        <v>13329</v>
      </c>
      <c r="C3467" t="s">
        <v>45</v>
      </c>
      <c r="D3467" s="9" t="s">
        <v>13330</v>
      </c>
      <c r="E3467" s="8">
        <f>ecommerce_dataset_updated[[#This Row],[Price (Rs.)]]+0</f>
        <v>387.72</v>
      </c>
      <c r="F3467" s="6" t="s">
        <v>20</v>
      </c>
      <c r="G3467" s="7">
        <f>ecommerce_dataset_updated[[#This Row],[Discount (%)]]+0</f>
        <v>20</v>
      </c>
      <c r="H3467" s="6" t="s">
        <v>13331</v>
      </c>
      <c r="I3467" s="6">
        <f>ecommerce_dataset_updated[[#This Row],['[Price (Rs.)']]]*ecommerce_dataset_updated[[#This Row],['[Discount (%)']]]/100</f>
        <v>77.544000000000011</v>
      </c>
      <c r="J3467" s="6">
        <f>ecommerce_dataset_updated[[#This Row],[Final_Price(Rs.)]]+0</f>
        <v>310.18</v>
      </c>
      <c r="K3467" s="6">
        <f xml:space="preserve"> ecommerce_dataset_updated[[#This Row],['[Price (Rs.)']]]-ecommerce_dataset_updated[[#This Row],[Discount Amount _]]</f>
        <v>310.17600000000004</v>
      </c>
      <c r="L3467" t="s">
        <v>28</v>
      </c>
      <c r="M3467" t="s">
        <v>121</v>
      </c>
      <c r="N3467" s="4" t="s">
        <v>14065</v>
      </c>
      <c r="O3467" s="4" t="s">
        <v>14050</v>
      </c>
      <c r="P3467" s="4" t="s">
        <v>14079</v>
      </c>
      <c r="Q3467" s="5">
        <f>DATE(ecommerce_dataset_updated[[#This Row],[YYYY]],ecommerce_dataset_updated[[#This Row],[MM]],ecommerce_dataset_updated[[#This Row],[DD]])</f>
        <v>45558</v>
      </c>
      <c r="R3467" s="6" t="str">
        <f>TEXT(ecommerce_dataset_updated[[#This Row],['[Purchase_Date']]], "mmm")</f>
        <v>Sep</v>
      </c>
      <c r="S3467" s="6" t="str">
        <f>TEXT(ecommerce_dataset_updated[[#This Row],['[Purchase_Date']]], "ddd")</f>
        <v>Mon</v>
      </c>
      <c r="T3467" s="6">
        <f>ecommerce_dataset_updated[[#This Row],[Final_Price(Rs.) _]]-ecommerce_dataset_updated[[#This Row],['[Final_Price(Rs.)']]]</f>
        <v>-3.999999999962256E-3</v>
      </c>
      <c r="U3467" s="6" t="b">
        <f xml:space="preserve"> AND(ecommerce_dataset_updated[[#This Row],[Final_Price(Rs.) _]]=ecommerce_dataset_updated[[#This Row],['[Final_Price(Rs.)']]])</f>
        <v>0</v>
      </c>
      <c r="V3467" s="5"/>
    </row>
    <row r="3468" spans="1:22">
      <c r="A3468" t="s">
        <v>13332</v>
      </c>
      <c r="B3468" t="s">
        <v>13333</v>
      </c>
      <c r="C3468" t="s">
        <v>10</v>
      </c>
      <c r="D3468" s="9" t="s">
        <v>13334</v>
      </c>
      <c r="E3468" s="8">
        <f>ecommerce_dataset_updated[[#This Row],[Price (Rs.)]]+0</f>
        <v>494.64</v>
      </c>
      <c r="F3468" s="6" t="s">
        <v>12</v>
      </c>
      <c r="G3468" s="7">
        <f>ecommerce_dataset_updated[[#This Row],[Discount (%)]]+0</f>
        <v>15</v>
      </c>
      <c r="H3468" s="6" t="s">
        <v>13335</v>
      </c>
      <c r="I3468" s="6">
        <f>ecommerce_dataset_updated[[#This Row],['[Price (Rs.)']]]*ecommerce_dataset_updated[[#This Row],['[Discount (%)']]]/100</f>
        <v>74.195999999999998</v>
      </c>
      <c r="J3468" s="6">
        <f>ecommerce_dataset_updated[[#This Row],[Final_Price(Rs.)]]+0</f>
        <v>420.44</v>
      </c>
      <c r="K3468" s="6">
        <f xml:space="preserve"> ecommerce_dataset_updated[[#This Row],['[Price (Rs.)']]]-ecommerce_dataset_updated[[#This Row],[Discount Amount _]]</f>
        <v>420.44399999999996</v>
      </c>
      <c r="L3468" t="s">
        <v>120</v>
      </c>
      <c r="M3468" t="s">
        <v>2230</v>
      </c>
      <c r="N3468" s="4" t="s">
        <v>14065</v>
      </c>
      <c r="O3468" s="4" t="s">
        <v>14053</v>
      </c>
      <c r="P3468" s="4" t="s">
        <v>14079</v>
      </c>
      <c r="Q3468" s="5">
        <f>DATE(ecommerce_dataset_updated[[#This Row],[YYYY]],ecommerce_dataset_updated[[#This Row],[MM]],ecommerce_dataset_updated[[#This Row],[DD]])</f>
        <v>45405</v>
      </c>
      <c r="R3468" s="6" t="str">
        <f>TEXT(ecommerce_dataset_updated[[#This Row],['[Purchase_Date']]], "mmm")</f>
        <v>Apr</v>
      </c>
      <c r="S3468" s="6" t="str">
        <f>TEXT(ecommerce_dataset_updated[[#This Row],['[Purchase_Date']]], "ddd")</f>
        <v>Tue</v>
      </c>
      <c r="T3468" s="6">
        <f>ecommerce_dataset_updated[[#This Row],[Final_Price(Rs.) _]]-ecommerce_dataset_updated[[#This Row],['[Final_Price(Rs.)']]]</f>
        <v>3.999999999962256E-3</v>
      </c>
      <c r="U3468" s="6" t="b">
        <f xml:space="preserve"> AND(ecommerce_dataset_updated[[#This Row],[Final_Price(Rs.) _]]=ecommerce_dataset_updated[[#This Row],['[Final_Price(Rs.)']]])</f>
        <v>0</v>
      </c>
      <c r="V3468" s="5"/>
    </row>
    <row r="3469" spans="1:22">
      <c r="A3469" t="s">
        <v>13336</v>
      </c>
      <c r="B3469" t="s">
        <v>13337</v>
      </c>
      <c r="C3469" t="s">
        <v>18</v>
      </c>
      <c r="D3469" s="9" t="s">
        <v>13338</v>
      </c>
      <c r="E3469" s="8">
        <f>ecommerce_dataset_updated[[#This Row],[Price (Rs.)]]+0</f>
        <v>15.47</v>
      </c>
      <c r="F3469" s="6" t="s">
        <v>75</v>
      </c>
      <c r="G3469" s="7">
        <f>ecommerce_dataset_updated[[#This Row],[Discount (%)]]+0</f>
        <v>10</v>
      </c>
      <c r="H3469" s="6" t="s">
        <v>13339</v>
      </c>
      <c r="I3469" s="6">
        <f>ecommerce_dataset_updated[[#This Row],['[Price (Rs.)']]]*ecommerce_dataset_updated[[#This Row],['[Discount (%)']]]/100</f>
        <v>1.5470000000000002</v>
      </c>
      <c r="J3469" s="6">
        <f>ecommerce_dataset_updated[[#This Row],[Final_Price(Rs.)]]+0</f>
        <v>13.92</v>
      </c>
      <c r="K3469" s="6">
        <f xml:space="preserve"> ecommerce_dataset_updated[[#This Row],['[Price (Rs.)']]]-ecommerce_dataset_updated[[#This Row],[Discount Amount _]]</f>
        <v>13.923</v>
      </c>
      <c r="L3469" t="s">
        <v>35</v>
      </c>
      <c r="M3469" t="s">
        <v>2111</v>
      </c>
      <c r="N3469" s="4" t="s">
        <v>14066</v>
      </c>
      <c r="O3469" s="4" t="s">
        <v>14067</v>
      </c>
      <c r="P3469" s="4" t="s">
        <v>14079</v>
      </c>
      <c r="Q3469" s="5">
        <f>DATE(ecommerce_dataset_updated[[#This Row],[YYYY]],ecommerce_dataset_updated[[#This Row],[MM]],ecommerce_dataset_updated[[#This Row],[DD]])</f>
        <v>45492</v>
      </c>
      <c r="R3469" s="6" t="str">
        <f>TEXT(ecommerce_dataset_updated[[#This Row],['[Purchase_Date']]], "mmm")</f>
        <v>Jul</v>
      </c>
      <c r="S3469" s="6" t="str">
        <f>TEXT(ecommerce_dataset_updated[[#This Row],['[Purchase_Date']]], "ddd")</f>
        <v>Fri</v>
      </c>
      <c r="T3469" s="6">
        <f>ecommerce_dataset_updated[[#This Row],[Final_Price(Rs.) _]]-ecommerce_dataset_updated[[#This Row],['[Final_Price(Rs.)']]]</f>
        <v>3.0000000000001137E-3</v>
      </c>
      <c r="U3469" s="6" t="b">
        <f xml:space="preserve"> AND(ecommerce_dataset_updated[[#This Row],[Final_Price(Rs.) _]]=ecommerce_dataset_updated[[#This Row],['[Final_Price(Rs.)']]])</f>
        <v>0</v>
      </c>
      <c r="V3469" s="5"/>
    </row>
    <row r="3470" spans="1:22">
      <c r="A3470" t="s">
        <v>13340</v>
      </c>
      <c r="B3470" t="s">
        <v>13341</v>
      </c>
      <c r="C3470" t="s">
        <v>18</v>
      </c>
      <c r="D3470" s="9" t="s">
        <v>13342</v>
      </c>
      <c r="E3470" s="8">
        <f>ecommerce_dataset_updated[[#This Row],[Price (Rs.)]]+0</f>
        <v>246.59</v>
      </c>
      <c r="F3470" s="6" t="s">
        <v>107</v>
      </c>
      <c r="G3470" s="7">
        <f>ecommerce_dataset_updated[[#This Row],[Discount (%)]]+0</f>
        <v>0</v>
      </c>
      <c r="H3470" s="6" t="s">
        <v>13342</v>
      </c>
      <c r="I3470" s="6">
        <f>ecommerce_dataset_updated[[#This Row],['[Price (Rs.)']]]*ecommerce_dataset_updated[[#This Row],['[Discount (%)']]]/100</f>
        <v>0</v>
      </c>
      <c r="J3470" s="6">
        <f>ecommerce_dataset_updated[[#This Row],[Final_Price(Rs.)]]+0</f>
        <v>246.59</v>
      </c>
      <c r="K3470" s="6">
        <f xml:space="preserve"> ecommerce_dataset_updated[[#This Row],['[Price (Rs.)']]]-ecommerce_dataset_updated[[#This Row],[Discount Amount _]]</f>
        <v>246.59</v>
      </c>
      <c r="L3470" t="s">
        <v>35</v>
      </c>
      <c r="M3470" t="s">
        <v>2683</v>
      </c>
      <c r="N3470" s="4" t="s">
        <v>14052</v>
      </c>
      <c r="O3470" s="4" t="s">
        <v>14049</v>
      </c>
      <c r="P3470" s="4" t="s">
        <v>14079</v>
      </c>
      <c r="Q3470" s="5">
        <f>DATE(ecommerce_dataset_updated[[#This Row],[YYYY]],ecommerce_dataset_updated[[#This Row],[MM]],ecommerce_dataset_updated[[#This Row],[DD]])</f>
        <v>45597</v>
      </c>
      <c r="R3470" s="6" t="str">
        <f>TEXT(ecommerce_dataset_updated[[#This Row],['[Purchase_Date']]], "mmm")</f>
        <v>Nov</v>
      </c>
      <c r="S3470" s="6" t="str">
        <f>TEXT(ecommerce_dataset_updated[[#This Row],['[Purchase_Date']]], "ddd")</f>
        <v>Fri</v>
      </c>
      <c r="T3470" s="6">
        <f>ecommerce_dataset_updated[[#This Row],[Final_Price(Rs.) _]]-ecommerce_dataset_updated[[#This Row],['[Final_Price(Rs.)']]]</f>
        <v>0</v>
      </c>
      <c r="U3470" s="6" t="b">
        <f xml:space="preserve"> AND(ecommerce_dataset_updated[[#This Row],[Final_Price(Rs.) _]]=ecommerce_dataset_updated[[#This Row],['[Final_Price(Rs.)']]])</f>
        <v>1</v>
      </c>
      <c r="V3470" s="5"/>
    </row>
    <row r="3471" spans="1:22">
      <c r="A3471" t="s">
        <v>13343</v>
      </c>
      <c r="B3471" t="s">
        <v>13344</v>
      </c>
      <c r="C3471" t="s">
        <v>114</v>
      </c>
      <c r="D3471" s="9" t="s">
        <v>13345</v>
      </c>
      <c r="E3471" s="8">
        <f>ecommerce_dataset_updated[[#This Row],[Price (Rs.)]]+0</f>
        <v>27.64</v>
      </c>
      <c r="F3471" s="6" t="s">
        <v>47</v>
      </c>
      <c r="G3471" s="7">
        <f>ecommerce_dataset_updated[[#This Row],[Discount (%)]]+0</f>
        <v>50</v>
      </c>
      <c r="H3471" s="6" t="s">
        <v>13346</v>
      </c>
      <c r="I3471" s="6">
        <f>ecommerce_dataset_updated[[#This Row],['[Price (Rs.)']]]*ecommerce_dataset_updated[[#This Row],['[Discount (%)']]]/100</f>
        <v>13.82</v>
      </c>
      <c r="J3471" s="6">
        <f>ecommerce_dataset_updated[[#This Row],[Final_Price(Rs.)]]+0</f>
        <v>13.82</v>
      </c>
      <c r="K3471" s="6">
        <f xml:space="preserve"> ecommerce_dataset_updated[[#This Row],['[Price (Rs.)']]]-ecommerce_dataset_updated[[#This Row],[Discount Amount _]]</f>
        <v>13.82</v>
      </c>
      <c r="L3471" t="s">
        <v>77</v>
      </c>
      <c r="M3471" t="s">
        <v>403</v>
      </c>
      <c r="N3471" s="4" t="s">
        <v>14061</v>
      </c>
      <c r="O3471" s="4" t="s">
        <v>14049</v>
      </c>
      <c r="P3471" s="4" t="s">
        <v>14079</v>
      </c>
      <c r="Q3471" s="5">
        <f>DATE(ecommerce_dataset_updated[[#This Row],[YYYY]],ecommerce_dataset_updated[[#This Row],[MM]],ecommerce_dataset_updated[[#This Row],[DD]])</f>
        <v>45617</v>
      </c>
      <c r="R3471" s="6" t="str">
        <f>TEXT(ecommerce_dataset_updated[[#This Row],['[Purchase_Date']]], "mmm")</f>
        <v>Nov</v>
      </c>
      <c r="S3471" s="6" t="str">
        <f>TEXT(ecommerce_dataset_updated[[#This Row],['[Purchase_Date']]], "ddd")</f>
        <v>Thu</v>
      </c>
      <c r="T3471" s="6">
        <f>ecommerce_dataset_updated[[#This Row],[Final_Price(Rs.) _]]-ecommerce_dataset_updated[[#This Row],['[Final_Price(Rs.)']]]</f>
        <v>0</v>
      </c>
      <c r="U3471" s="6" t="b">
        <f xml:space="preserve"> AND(ecommerce_dataset_updated[[#This Row],[Final_Price(Rs.) _]]=ecommerce_dataset_updated[[#This Row],['[Final_Price(Rs.)']]])</f>
        <v>1</v>
      </c>
      <c r="V3471" s="5"/>
    </row>
    <row r="3472" spans="1:22">
      <c r="A3472" t="s">
        <v>13347</v>
      </c>
      <c r="B3472" t="s">
        <v>13348</v>
      </c>
      <c r="C3472" t="s">
        <v>39</v>
      </c>
      <c r="D3472" s="9" t="s">
        <v>13349</v>
      </c>
      <c r="E3472" s="8">
        <f>ecommerce_dataset_updated[[#This Row],[Price (Rs.)]]+0</f>
        <v>464.83</v>
      </c>
      <c r="F3472" s="6" t="s">
        <v>47</v>
      </c>
      <c r="G3472" s="7">
        <f>ecommerce_dataset_updated[[#This Row],[Discount (%)]]+0</f>
        <v>50</v>
      </c>
      <c r="H3472" s="6" t="s">
        <v>13350</v>
      </c>
      <c r="I3472" s="6">
        <f>ecommerce_dataset_updated[[#This Row],['[Price (Rs.)']]]*ecommerce_dataset_updated[[#This Row],['[Discount (%)']]]/100</f>
        <v>232.41499999999999</v>
      </c>
      <c r="J3472" s="6">
        <f>ecommerce_dataset_updated[[#This Row],[Final_Price(Rs.)]]+0</f>
        <v>232.41</v>
      </c>
      <c r="K3472" s="6">
        <f xml:space="preserve"> ecommerce_dataset_updated[[#This Row],['[Price (Rs.)']]]-ecommerce_dataset_updated[[#This Row],[Discount Amount _]]</f>
        <v>232.41499999999999</v>
      </c>
      <c r="L3472" t="s">
        <v>14</v>
      </c>
      <c r="M3472" t="s">
        <v>2274</v>
      </c>
      <c r="N3472" s="4" t="s">
        <v>14050</v>
      </c>
      <c r="O3472" s="4" t="s">
        <v>14053</v>
      </c>
      <c r="P3472" s="4" t="s">
        <v>14079</v>
      </c>
      <c r="Q3472" s="5">
        <f>DATE(ecommerce_dataset_updated[[#This Row],[YYYY]],ecommerce_dataset_updated[[#This Row],[MM]],ecommerce_dataset_updated[[#This Row],[DD]])</f>
        <v>45391</v>
      </c>
      <c r="R3472" s="6" t="str">
        <f>TEXT(ecommerce_dataset_updated[[#This Row],['[Purchase_Date']]], "mmm")</f>
        <v>Apr</v>
      </c>
      <c r="S3472" s="6" t="str">
        <f>TEXT(ecommerce_dataset_updated[[#This Row],['[Purchase_Date']]], "ddd")</f>
        <v>Tue</v>
      </c>
      <c r="T3472" s="6">
        <f>ecommerce_dataset_updated[[#This Row],[Final_Price(Rs.) _]]-ecommerce_dataset_updated[[#This Row],['[Final_Price(Rs.)']]]</f>
        <v>4.9999999999954525E-3</v>
      </c>
      <c r="U3472" s="6" t="b">
        <f xml:space="preserve"> AND(ecommerce_dataset_updated[[#This Row],[Final_Price(Rs.) _]]=ecommerce_dataset_updated[[#This Row],['[Final_Price(Rs.)']]])</f>
        <v>0</v>
      </c>
      <c r="V3472" s="5"/>
    </row>
    <row r="3473" spans="1:22">
      <c r="A3473" t="s">
        <v>13351</v>
      </c>
      <c r="B3473" t="s">
        <v>13352</v>
      </c>
      <c r="C3473" t="s">
        <v>39</v>
      </c>
      <c r="D3473" s="9" t="s">
        <v>13353</v>
      </c>
      <c r="E3473" s="8">
        <f>ecommerce_dataset_updated[[#This Row],[Price (Rs.)]]+0</f>
        <v>111.4</v>
      </c>
      <c r="F3473" s="6" t="s">
        <v>26</v>
      </c>
      <c r="G3473" s="7">
        <f>ecommerce_dataset_updated[[#This Row],[Discount (%)]]+0</f>
        <v>25</v>
      </c>
      <c r="H3473" s="6" t="s">
        <v>13354</v>
      </c>
      <c r="I3473" s="6">
        <f>ecommerce_dataset_updated[[#This Row],['[Price (Rs.)']]]*ecommerce_dataset_updated[[#This Row],['[Discount (%)']]]/100</f>
        <v>27.85</v>
      </c>
      <c r="J3473" s="6">
        <f>ecommerce_dataset_updated[[#This Row],[Final_Price(Rs.)]]+0</f>
        <v>83.55</v>
      </c>
      <c r="K3473" s="6">
        <f xml:space="preserve"> ecommerce_dataset_updated[[#This Row],['[Price (Rs.)']]]-ecommerce_dataset_updated[[#This Row],[Discount Amount _]]</f>
        <v>83.550000000000011</v>
      </c>
      <c r="L3473" t="s">
        <v>28</v>
      </c>
      <c r="M3473" t="s">
        <v>779</v>
      </c>
      <c r="N3473" s="4" t="s">
        <v>75</v>
      </c>
      <c r="O3473" s="4" t="s">
        <v>14053</v>
      </c>
      <c r="P3473" s="4" t="s">
        <v>14079</v>
      </c>
      <c r="Q3473" s="5">
        <f>DATE(ecommerce_dataset_updated[[#This Row],[YYYY]],ecommerce_dataset_updated[[#This Row],[MM]],ecommerce_dataset_updated[[#This Row],[DD]])</f>
        <v>45392</v>
      </c>
      <c r="R3473" s="6" t="str">
        <f>TEXT(ecommerce_dataset_updated[[#This Row],['[Purchase_Date']]], "mmm")</f>
        <v>Apr</v>
      </c>
      <c r="S3473" s="6" t="str">
        <f>TEXT(ecommerce_dataset_updated[[#This Row],['[Purchase_Date']]], "ddd")</f>
        <v>Wed</v>
      </c>
      <c r="T3473" s="6">
        <f>ecommerce_dataset_updated[[#This Row],[Final_Price(Rs.) _]]-ecommerce_dataset_updated[[#This Row],['[Final_Price(Rs.)']]]</f>
        <v>0</v>
      </c>
      <c r="U3473" s="6" t="b">
        <f xml:space="preserve"> AND(ecommerce_dataset_updated[[#This Row],[Final_Price(Rs.) _]]=ecommerce_dataset_updated[[#This Row],['[Final_Price(Rs.)']]])</f>
        <v>1</v>
      </c>
      <c r="V3473" s="5"/>
    </row>
    <row r="3474" spans="1:22">
      <c r="A3474" t="s">
        <v>13355</v>
      </c>
      <c r="B3474" t="s">
        <v>13356</v>
      </c>
      <c r="C3474" t="s">
        <v>18</v>
      </c>
      <c r="D3474" s="9" t="s">
        <v>13357</v>
      </c>
      <c r="E3474" s="8">
        <f>ecommerce_dataset_updated[[#This Row],[Price (Rs.)]]+0</f>
        <v>401.32</v>
      </c>
      <c r="F3474" s="6" t="s">
        <v>47</v>
      </c>
      <c r="G3474" s="7">
        <f>ecommerce_dataset_updated[[#This Row],[Discount (%)]]+0</f>
        <v>50</v>
      </c>
      <c r="H3474" s="6" t="s">
        <v>13358</v>
      </c>
      <c r="I3474" s="6">
        <f>ecommerce_dataset_updated[[#This Row],['[Price (Rs.)']]]*ecommerce_dataset_updated[[#This Row],['[Discount (%)']]]/100</f>
        <v>200.66</v>
      </c>
      <c r="J3474" s="6">
        <f>ecommerce_dataset_updated[[#This Row],[Final_Price(Rs.)]]+0</f>
        <v>200.66</v>
      </c>
      <c r="K3474" s="6">
        <f xml:space="preserve"> ecommerce_dataset_updated[[#This Row],['[Price (Rs.)']]]-ecommerce_dataset_updated[[#This Row],[Discount Amount _]]</f>
        <v>200.66</v>
      </c>
      <c r="L3474" t="s">
        <v>14</v>
      </c>
      <c r="M3474" t="s">
        <v>1800</v>
      </c>
      <c r="N3474" s="4" t="s">
        <v>14070</v>
      </c>
      <c r="O3474" s="4" t="s">
        <v>14053</v>
      </c>
      <c r="P3474" s="4" t="s">
        <v>14079</v>
      </c>
      <c r="Q3474" s="5">
        <f>DATE(ecommerce_dataset_updated[[#This Row],[YYYY]],ecommerce_dataset_updated[[#This Row],[MM]],ecommerce_dataset_updated[[#This Row],[DD]])</f>
        <v>45400</v>
      </c>
      <c r="R3474" s="6" t="str">
        <f>TEXT(ecommerce_dataset_updated[[#This Row],['[Purchase_Date']]], "mmm")</f>
        <v>Apr</v>
      </c>
      <c r="S3474" s="6" t="str">
        <f>TEXT(ecommerce_dataset_updated[[#This Row],['[Purchase_Date']]], "ddd")</f>
        <v>Thu</v>
      </c>
      <c r="T3474" s="6">
        <f>ecommerce_dataset_updated[[#This Row],[Final_Price(Rs.) _]]-ecommerce_dataset_updated[[#This Row],['[Final_Price(Rs.)']]]</f>
        <v>0</v>
      </c>
      <c r="U3474" s="6" t="b">
        <f xml:space="preserve"> AND(ecommerce_dataset_updated[[#This Row],[Final_Price(Rs.) _]]=ecommerce_dataset_updated[[#This Row],['[Final_Price(Rs.)']]])</f>
        <v>1</v>
      </c>
      <c r="V3474" s="5"/>
    </row>
    <row r="3475" spans="1:22">
      <c r="A3475" t="s">
        <v>13359</v>
      </c>
      <c r="B3475" t="s">
        <v>13360</v>
      </c>
      <c r="C3475" t="s">
        <v>39</v>
      </c>
      <c r="D3475" s="9" t="s">
        <v>13361</v>
      </c>
      <c r="E3475" s="8">
        <f>ecommerce_dataset_updated[[#This Row],[Price (Rs.)]]+0</f>
        <v>58.57</v>
      </c>
      <c r="F3475" s="6" t="s">
        <v>53</v>
      </c>
      <c r="G3475" s="7">
        <f>ecommerce_dataset_updated[[#This Row],[Discount (%)]]+0</f>
        <v>5</v>
      </c>
      <c r="H3475" s="6" t="s">
        <v>7257</v>
      </c>
      <c r="I3475" s="6">
        <f>ecommerce_dataset_updated[[#This Row],['[Price (Rs.)']]]*ecommerce_dataset_updated[[#This Row],['[Discount (%)']]]/100</f>
        <v>2.9285000000000001</v>
      </c>
      <c r="J3475" s="6">
        <f>ecommerce_dataset_updated[[#This Row],[Final_Price(Rs.)]]+0</f>
        <v>55.64</v>
      </c>
      <c r="K3475" s="6">
        <f xml:space="preserve"> ecommerce_dataset_updated[[#This Row],['[Price (Rs.)']]]-ecommerce_dataset_updated[[#This Row],[Discount Amount _]]</f>
        <v>55.641500000000001</v>
      </c>
      <c r="L3475" t="s">
        <v>120</v>
      </c>
      <c r="M3475" t="s">
        <v>1261</v>
      </c>
      <c r="N3475" s="4" t="s">
        <v>14060</v>
      </c>
      <c r="O3475" s="4" t="s">
        <v>75</v>
      </c>
      <c r="P3475" s="4" t="s">
        <v>14079</v>
      </c>
      <c r="Q3475" s="5">
        <f>DATE(ecommerce_dataset_updated[[#This Row],[YYYY]],ecommerce_dataset_updated[[#This Row],[MM]],ecommerce_dataset_updated[[#This Row],[DD]])</f>
        <v>45591</v>
      </c>
      <c r="R3475" s="6" t="str">
        <f>TEXT(ecommerce_dataset_updated[[#This Row],['[Purchase_Date']]], "mmm")</f>
        <v>Oct</v>
      </c>
      <c r="S3475" s="6" t="str">
        <f>TEXT(ecommerce_dataset_updated[[#This Row],['[Purchase_Date']]], "ddd")</f>
        <v>Sat</v>
      </c>
      <c r="T3475" s="6">
        <f>ecommerce_dataset_updated[[#This Row],[Final_Price(Rs.) _]]-ecommerce_dataset_updated[[#This Row],['[Final_Price(Rs.)']]]</f>
        <v>1.5000000000000568E-3</v>
      </c>
      <c r="U3475" s="6" t="b">
        <f xml:space="preserve"> AND(ecommerce_dataset_updated[[#This Row],[Final_Price(Rs.) _]]=ecommerce_dataset_updated[[#This Row],['[Final_Price(Rs.)']]])</f>
        <v>0</v>
      </c>
      <c r="V3475" s="5"/>
    </row>
    <row r="3476" spans="1:22">
      <c r="A3476" t="s">
        <v>13362</v>
      </c>
      <c r="B3476" t="s">
        <v>13363</v>
      </c>
      <c r="C3476" t="s">
        <v>18</v>
      </c>
      <c r="D3476" s="9" t="s">
        <v>13364</v>
      </c>
      <c r="E3476" s="8">
        <f>ecommerce_dataset_updated[[#This Row],[Price (Rs.)]]+0</f>
        <v>51.66</v>
      </c>
      <c r="F3476" s="6" t="s">
        <v>154</v>
      </c>
      <c r="G3476" s="7">
        <f>ecommerce_dataset_updated[[#This Row],[Discount (%)]]+0</f>
        <v>30</v>
      </c>
      <c r="H3476" s="6" t="s">
        <v>13365</v>
      </c>
      <c r="I3476" s="6">
        <f>ecommerce_dataset_updated[[#This Row],['[Price (Rs.)']]]*ecommerce_dataset_updated[[#This Row],['[Discount (%)']]]/100</f>
        <v>15.497999999999999</v>
      </c>
      <c r="J3476" s="6">
        <f>ecommerce_dataset_updated[[#This Row],[Final_Price(Rs.)]]+0</f>
        <v>36.159999999999997</v>
      </c>
      <c r="K3476" s="6">
        <f xml:space="preserve"> ecommerce_dataset_updated[[#This Row],['[Price (Rs.)']]]-ecommerce_dataset_updated[[#This Row],[Discount Amount _]]</f>
        <v>36.161999999999999</v>
      </c>
      <c r="L3476" t="s">
        <v>120</v>
      </c>
      <c r="M3476" t="s">
        <v>1395</v>
      </c>
      <c r="N3476" s="4" t="s">
        <v>14059</v>
      </c>
      <c r="O3476" s="4" t="s">
        <v>14052</v>
      </c>
      <c r="P3476" s="4" t="s">
        <v>14079</v>
      </c>
      <c r="Q3476" s="5">
        <f>DATE(ecommerce_dataset_updated[[#This Row],[YYYY]],ecommerce_dataset_updated[[#This Row],[MM]],ecommerce_dataset_updated[[#This Row],[DD]])</f>
        <v>45296</v>
      </c>
      <c r="R3476" s="6" t="str">
        <f>TEXT(ecommerce_dataset_updated[[#This Row],['[Purchase_Date']]], "mmm")</f>
        <v>Jan</v>
      </c>
      <c r="S3476" s="6" t="str">
        <f>TEXT(ecommerce_dataset_updated[[#This Row],['[Purchase_Date']]], "ddd")</f>
        <v>Fri</v>
      </c>
      <c r="T3476" s="6">
        <f>ecommerce_dataset_updated[[#This Row],[Final_Price(Rs.) _]]-ecommerce_dataset_updated[[#This Row],['[Final_Price(Rs.)']]]</f>
        <v>2.0000000000024443E-3</v>
      </c>
      <c r="U3476" s="6" t="b">
        <f xml:space="preserve"> AND(ecommerce_dataset_updated[[#This Row],[Final_Price(Rs.) _]]=ecommerce_dataset_updated[[#This Row],['[Final_Price(Rs.)']]])</f>
        <v>0</v>
      </c>
      <c r="V3476" s="5"/>
    </row>
    <row r="3477" spans="1:22">
      <c r="A3477" t="s">
        <v>13366</v>
      </c>
      <c r="B3477" t="s">
        <v>13367</v>
      </c>
      <c r="C3477" t="s">
        <v>32</v>
      </c>
      <c r="D3477" s="9" t="s">
        <v>13368</v>
      </c>
      <c r="E3477" s="8">
        <f>ecommerce_dataset_updated[[#This Row],[Price (Rs.)]]+0</f>
        <v>74.45</v>
      </c>
      <c r="F3477" s="6" t="s">
        <v>12</v>
      </c>
      <c r="G3477" s="7">
        <f>ecommerce_dataset_updated[[#This Row],[Discount (%)]]+0</f>
        <v>15</v>
      </c>
      <c r="H3477" s="6" t="s">
        <v>13369</v>
      </c>
      <c r="I3477" s="6">
        <f>ecommerce_dataset_updated[[#This Row],['[Price (Rs.)']]]*ecommerce_dataset_updated[[#This Row],['[Discount (%)']]]/100</f>
        <v>11.1675</v>
      </c>
      <c r="J3477" s="6">
        <f>ecommerce_dataset_updated[[#This Row],[Final_Price(Rs.)]]+0</f>
        <v>63.28</v>
      </c>
      <c r="K3477" s="6">
        <f xml:space="preserve"> ecommerce_dataset_updated[[#This Row],['[Price (Rs.)']]]-ecommerce_dataset_updated[[#This Row],[Discount Amount _]]</f>
        <v>63.282499999999999</v>
      </c>
      <c r="L3477" t="s">
        <v>28</v>
      </c>
      <c r="M3477" t="s">
        <v>1866</v>
      </c>
      <c r="N3477" s="4" t="s">
        <v>26</v>
      </c>
      <c r="O3477" s="4" t="s">
        <v>14050</v>
      </c>
      <c r="P3477" s="4" t="s">
        <v>14079</v>
      </c>
      <c r="Q3477" s="5">
        <f>DATE(ecommerce_dataset_updated[[#This Row],[YYYY]],ecommerce_dataset_updated[[#This Row],[MM]],ecommerce_dataset_updated[[#This Row],[DD]])</f>
        <v>45560</v>
      </c>
      <c r="R3477" s="6" t="str">
        <f>TEXT(ecommerce_dataset_updated[[#This Row],['[Purchase_Date']]], "mmm")</f>
        <v>Sep</v>
      </c>
      <c r="S3477" s="6" t="str">
        <f>TEXT(ecommerce_dataset_updated[[#This Row],['[Purchase_Date']]], "ddd")</f>
        <v>Wed</v>
      </c>
      <c r="T3477" s="6">
        <f>ecommerce_dataset_updated[[#This Row],[Final_Price(Rs.) _]]-ecommerce_dataset_updated[[#This Row],['[Final_Price(Rs.)']]]</f>
        <v>2.4999999999977263E-3</v>
      </c>
      <c r="U3477" s="6" t="b">
        <f xml:space="preserve"> AND(ecommerce_dataset_updated[[#This Row],[Final_Price(Rs.) _]]=ecommerce_dataset_updated[[#This Row],['[Final_Price(Rs.)']]])</f>
        <v>0</v>
      </c>
      <c r="V3477" s="5"/>
    </row>
    <row r="3478" spans="1:22">
      <c r="A3478" t="s">
        <v>13370</v>
      </c>
      <c r="B3478" t="s">
        <v>13371</v>
      </c>
      <c r="C3478" t="s">
        <v>39</v>
      </c>
      <c r="D3478" s="9" t="s">
        <v>13372</v>
      </c>
      <c r="E3478" s="8">
        <f>ecommerce_dataset_updated[[#This Row],[Price (Rs.)]]+0</f>
        <v>452.7</v>
      </c>
      <c r="F3478" s="6" t="s">
        <v>154</v>
      </c>
      <c r="G3478" s="7">
        <f>ecommerce_dataset_updated[[#This Row],[Discount (%)]]+0</f>
        <v>30</v>
      </c>
      <c r="H3478" s="6" t="s">
        <v>13373</v>
      </c>
      <c r="I3478" s="6">
        <f>ecommerce_dataset_updated[[#This Row],['[Price (Rs.)']]]*ecommerce_dataset_updated[[#This Row],['[Discount (%)']]]/100</f>
        <v>135.81</v>
      </c>
      <c r="J3478" s="6">
        <f>ecommerce_dataset_updated[[#This Row],[Final_Price(Rs.)]]+0</f>
        <v>316.89</v>
      </c>
      <c r="K3478" s="6">
        <f xml:space="preserve"> ecommerce_dataset_updated[[#This Row],['[Price (Rs.)']]]-ecommerce_dataset_updated[[#This Row],[Discount Amount _]]</f>
        <v>316.89</v>
      </c>
      <c r="L3478" t="s">
        <v>35</v>
      </c>
      <c r="M3478" t="s">
        <v>273</v>
      </c>
      <c r="N3478" s="4" t="s">
        <v>14055</v>
      </c>
      <c r="O3478" s="4" t="s">
        <v>75</v>
      </c>
      <c r="P3478" s="4" t="s">
        <v>14079</v>
      </c>
      <c r="Q3478" s="5">
        <f>DATE(ecommerce_dataset_updated[[#This Row],[YYYY]],ecommerce_dataset_updated[[#This Row],[MM]],ecommerce_dataset_updated[[#This Row],[DD]])</f>
        <v>45573</v>
      </c>
      <c r="R3478" s="6" t="str">
        <f>TEXT(ecommerce_dataset_updated[[#This Row],['[Purchase_Date']]], "mmm")</f>
        <v>Oct</v>
      </c>
      <c r="S3478" s="6" t="str">
        <f>TEXT(ecommerce_dataset_updated[[#This Row],['[Purchase_Date']]], "ddd")</f>
        <v>Tue</v>
      </c>
      <c r="T3478" s="6">
        <f>ecommerce_dataset_updated[[#This Row],[Final_Price(Rs.) _]]-ecommerce_dataset_updated[[#This Row],['[Final_Price(Rs.)']]]</f>
        <v>0</v>
      </c>
      <c r="U3478" s="6" t="b">
        <f xml:space="preserve"> AND(ecommerce_dataset_updated[[#This Row],[Final_Price(Rs.) _]]=ecommerce_dataset_updated[[#This Row],['[Final_Price(Rs.)']]])</f>
        <v>1</v>
      </c>
      <c r="V3478" s="5"/>
    </row>
    <row r="3479" spans="1:22">
      <c r="A3479" t="s">
        <v>13374</v>
      </c>
      <c r="B3479" t="s">
        <v>13375</v>
      </c>
      <c r="C3479" t="s">
        <v>114</v>
      </c>
      <c r="D3479" s="9" t="s">
        <v>13376</v>
      </c>
      <c r="E3479" s="8">
        <f>ecommerce_dataset_updated[[#This Row],[Price (Rs.)]]+0</f>
        <v>89.64</v>
      </c>
      <c r="F3479" s="6" t="s">
        <v>154</v>
      </c>
      <c r="G3479" s="7">
        <f>ecommerce_dataset_updated[[#This Row],[Discount (%)]]+0</f>
        <v>30</v>
      </c>
      <c r="H3479" s="6" t="s">
        <v>13377</v>
      </c>
      <c r="I3479" s="6">
        <f>ecommerce_dataset_updated[[#This Row],['[Price (Rs.)']]]*ecommerce_dataset_updated[[#This Row],['[Discount (%)']]]/100</f>
        <v>26.891999999999999</v>
      </c>
      <c r="J3479" s="6">
        <f>ecommerce_dataset_updated[[#This Row],[Final_Price(Rs.)]]+0</f>
        <v>62.75</v>
      </c>
      <c r="K3479" s="6">
        <f xml:space="preserve"> ecommerce_dataset_updated[[#This Row],['[Price (Rs.)']]]-ecommerce_dataset_updated[[#This Row],[Discount Amount _]]</f>
        <v>62.748000000000005</v>
      </c>
      <c r="L3479" t="s">
        <v>120</v>
      </c>
      <c r="M3479" t="s">
        <v>492</v>
      </c>
      <c r="N3479" s="4" t="s">
        <v>12</v>
      </c>
      <c r="O3479" s="4" t="s">
        <v>14062</v>
      </c>
      <c r="P3479" s="4" t="s">
        <v>14079</v>
      </c>
      <c r="Q3479" s="5">
        <f>DATE(ecommerce_dataset_updated[[#This Row],[YYYY]],ecommerce_dataset_updated[[#This Row],[MM]],ecommerce_dataset_updated[[#This Row],[DD]])</f>
        <v>45458</v>
      </c>
      <c r="R3479" s="6" t="str">
        <f>TEXT(ecommerce_dataset_updated[[#This Row],['[Purchase_Date']]], "mmm")</f>
        <v>Jun</v>
      </c>
      <c r="S3479" s="6" t="str">
        <f>TEXT(ecommerce_dataset_updated[[#This Row],['[Purchase_Date']]], "ddd")</f>
        <v>Sat</v>
      </c>
      <c r="T3479" s="6">
        <f>ecommerce_dataset_updated[[#This Row],[Final_Price(Rs.) _]]-ecommerce_dataset_updated[[#This Row],['[Final_Price(Rs.)']]]</f>
        <v>-1.9999999999953388E-3</v>
      </c>
      <c r="U3479" s="6" t="b">
        <f xml:space="preserve"> AND(ecommerce_dataset_updated[[#This Row],[Final_Price(Rs.) _]]=ecommerce_dataset_updated[[#This Row],['[Final_Price(Rs.)']]])</f>
        <v>0</v>
      </c>
      <c r="V3479" s="5"/>
    </row>
    <row r="3480" spans="1:22">
      <c r="A3480" t="s">
        <v>13378</v>
      </c>
      <c r="B3480" t="s">
        <v>13379</v>
      </c>
      <c r="C3480" t="s">
        <v>45</v>
      </c>
      <c r="D3480" s="9" t="s">
        <v>5881</v>
      </c>
      <c r="E3480" s="8">
        <f>ecommerce_dataset_updated[[#This Row],[Price (Rs.)]]+0</f>
        <v>403.11</v>
      </c>
      <c r="F3480" s="6" t="s">
        <v>20</v>
      </c>
      <c r="G3480" s="7">
        <f>ecommerce_dataset_updated[[#This Row],[Discount (%)]]+0</f>
        <v>20</v>
      </c>
      <c r="H3480" s="6" t="s">
        <v>13380</v>
      </c>
      <c r="I3480" s="6">
        <f>ecommerce_dataset_updated[[#This Row],['[Price (Rs.)']]]*ecommerce_dataset_updated[[#This Row],['[Discount (%)']]]/100</f>
        <v>80.622000000000014</v>
      </c>
      <c r="J3480" s="6">
        <f>ecommerce_dataset_updated[[#This Row],[Final_Price(Rs.)]]+0</f>
        <v>322.49</v>
      </c>
      <c r="K3480" s="6">
        <f xml:space="preserve"> ecommerce_dataset_updated[[#This Row],['[Price (Rs.)']]]-ecommerce_dataset_updated[[#This Row],[Discount Amount _]]</f>
        <v>322.488</v>
      </c>
      <c r="L3480" t="s">
        <v>120</v>
      </c>
      <c r="M3480" t="s">
        <v>2364</v>
      </c>
      <c r="N3480" s="4" t="s">
        <v>2910</v>
      </c>
      <c r="O3480" s="4" t="s">
        <v>75</v>
      </c>
      <c r="P3480" s="4" t="s">
        <v>14079</v>
      </c>
      <c r="Q3480" s="5">
        <f>DATE(ecommerce_dataset_updated[[#This Row],[YYYY]],ecommerce_dataset_updated[[#This Row],[MM]],ecommerce_dataset_updated[[#This Row],[DD]])</f>
        <v>45579</v>
      </c>
      <c r="R3480" s="6" t="str">
        <f>TEXT(ecommerce_dataset_updated[[#This Row],['[Purchase_Date']]], "mmm")</f>
        <v>Oct</v>
      </c>
      <c r="S3480" s="6" t="str">
        <f>TEXT(ecommerce_dataset_updated[[#This Row],['[Purchase_Date']]], "ddd")</f>
        <v>Mon</v>
      </c>
      <c r="T3480" s="6">
        <f>ecommerce_dataset_updated[[#This Row],[Final_Price(Rs.) _]]-ecommerce_dataset_updated[[#This Row],['[Final_Price(Rs.)']]]</f>
        <v>-2.0000000000095497E-3</v>
      </c>
      <c r="U3480" s="6" t="b">
        <f xml:space="preserve"> AND(ecommerce_dataset_updated[[#This Row],[Final_Price(Rs.) _]]=ecommerce_dataset_updated[[#This Row],['[Final_Price(Rs.)']]])</f>
        <v>0</v>
      </c>
      <c r="V3480" s="5"/>
    </row>
    <row r="3481" spans="1:22">
      <c r="A3481" t="s">
        <v>13381</v>
      </c>
      <c r="B3481" t="s">
        <v>13382</v>
      </c>
      <c r="C3481" t="s">
        <v>32</v>
      </c>
      <c r="D3481" s="9" t="s">
        <v>13383</v>
      </c>
      <c r="E3481" s="8">
        <f>ecommerce_dataset_updated[[#This Row],[Price (Rs.)]]+0</f>
        <v>265.95999999999998</v>
      </c>
      <c r="F3481" s="6" t="s">
        <v>75</v>
      </c>
      <c r="G3481" s="7">
        <f>ecommerce_dataset_updated[[#This Row],[Discount (%)]]+0</f>
        <v>10</v>
      </c>
      <c r="H3481" s="6" t="s">
        <v>13384</v>
      </c>
      <c r="I3481" s="6">
        <f>ecommerce_dataset_updated[[#This Row],['[Price (Rs.)']]]*ecommerce_dataset_updated[[#This Row],['[Discount (%)']]]/100</f>
        <v>26.596</v>
      </c>
      <c r="J3481" s="6">
        <f>ecommerce_dataset_updated[[#This Row],[Final_Price(Rs.)]]+0</f>
        <v>239.36</v>
      </c>
      <c r="K3481" s="6">
        <f xml:space="preserve"> ecommerce_dataset_updated[[#This Row],['[Price (Rs.)']]]-ecommerce_dataset_updated[[#This Row],[Discount Amount _]]</f>
        <v>239.36399999999998</v>
      </c>
      <c r="L3481" t="s">
        <v>28</v>
      </c>
      <c r="M3481" t="s">
        <v>627</v>
      </c>
      <c r="N3481" s="4" t="s">
        <v>14048</v>
      </c>
      <c r="O3481" s="4" t="s">
        <v>14062</v>
      </c>
      <c r="P3481" s="4" t="s">
        <v>14079</v>
      </c>
      <c r="Q3481" s="5">
        <f>DATE(ecommerce_dataset_updated[[#This Row],[YYYY]],ecommerce_dataset_updated[[#This Row],[MM]],ecommerce_dataset_updated[[#This Row],[DD]])</f>
        <v>45455</v>
      </c>
      <c r="R3481" s="6" t="str">
        <f>TEXT(ecommerce_dataset_updated[[#This Row],['[Purchase_Date']]], "mmm")</f>
        <v>Jun</v>
      </c>
      <c r="S3481" s="6" t="str">
        <f>TEXT(ecommerce_dataset_updated[[#This Row],['[Purchase_Date']]], "ddd")</f>
        <v>Wed</v>
      </c>
      <c r="T3481" s="6">
        <f>ecommerce_dataset_updated[[#This Row],[Final_Price(Rs.) _]]-ecommerce_dataset_updated[[#This Row],['[Final_Price(Rs.)']]]</f>
        <v>3.999999999962256E-3</v>
      </c>
      <c r="U3481" s="6" t="b">
        <f xml:space="preserve"> AND(ecommerce_dataset_updated[[#This Row],[Final_Price(Rs.) _]]=ecommerce_dataset_updated[[#This Row],['[Final_Price(Rs.)']]])</f>
        <v>0</v>
      </c>
      <c r="V3481" s="5"/>
    </row>
    <row r="3482" spans="1:22">
      <c r="A3482" t="s">
        <v>13385</v>
      </c>
      <c r="B3482" t="s">
        <v>13386</v>
      </c>
      <c r="C3482" t="s">
        <v>68</v>
      </c>
      <c r="D3482" s="9" t="s">
        <v>13387</v>
      </c>
      <c r="E3482" s="8">
        <f>ecommerce_dataset_updated[[#This Row],[Price (Rs.)]]+0</f>
        <v>286.82</v>
      </c>
      <c r="F3482" s="6" t="s">
        <v>154</v>
      </c>
      <c r="G3482" s="7">
        <f>ecommerce_dataset_updated[[#This Row],[Discount (%)]]+0</f>
        <v>30</v>
      </c>
      <c r="H3482" s="6" t="s">
        <v>13388</v>
      </c>
      <c r="I3482" s="6">
        <f>ecommerce_dataset_updated[[#This Row],['[Price (Rs.)']]]*ecommerce_dataset_updated[[#This Row],['[Discount (%)']]]/100</f>
        <v>86.046000000000006</v>
      </c>
      <c r="J3482" s="6">
        <f>ecommerce_dataset_updated[[#This Row],[Final_Price(Rs.)]]+0</f>
        <v>200.77</v>
      </c>
      <c r="K3482" s="6">
        <f xml:space="preserve"> ecommerce_dataset_updated[[#This Row],['[Price (Rs.)']]]-ecommerce_dataset_updated[[#This Row],[Discount Amount _]]</f>
        <v>200.774</v>
      </c>
      <c r="L3482" t="s">
        <v>77</v>
      </c>
      <c r="M3482" t="s">
        <v>1817</v>
      </c>
      <c r="N3482" s="4" t="s">
        <v>14063</v>
      </c>
      <c r="O3482" s="4" t="s">
        <v>14052</v>
      </c>
      <c r="P3482" s="4" t="s">
        <v>14079</v>
      </c>
      <c r="Q3482" s="5">
        <f>DATE(ecommerce_dataset_updated[[#This Row],[YYYY]],ecommerce_dataset_updated[[#This Row],[MM]],ecommerce_dataset_updated[[#This Row],[DD]])</f>
        <v>45308</v>
      </c>
      <c r="R3482" s="6" t="str">
        <f>TEXT(ecommerce_dataset_updated[[#This Row],['[Purchase_Date']]], "mmm")</f>
        <v>Jan</v>
      </c>
      <c r="S3482" s="6" t="str">
        <f>TEXT(ecommerce_dataset_updated[[#This Row],['[Purchase_Date']]], "ddd")</f>
        <v>Wed</v>
      </c>
      <c r="T3482" s="6">
        <f>ecommerce_dataset_updated[[#This Row],[Final_Price(Rs.) _]]-ecommerce_dataset_updated[[#This Row],['[Final_Price(Rs.)']]]</f>
        <v>3.9999999999906777E-3</v>
      </c>
      <c r="U3482" s="6" t="b">
        <f xml:space="preserve"> AND(ecommerce_dataset_updated[[#This Row],[Final_Price(Rs.) _]]=ecommerce_dataset_updated[[#This Row],['[Final_Price(Rs.)']]])</f>
        <v>0</v>
      </c>
      <c r="V3482" s="5"/>
    </row>
    <row r="3483" spans="1:22">
      <c r="A3483" t="s">
        <v>13389</v>
      </c>
      <c r="B3483" t="s">
        <v>13390</v>
      </c>
      <c r="C3483" t="s">
        <v>39</v>
      </c>
      <c r="D3483" s="9" t="s">
        <v>13391</v>
      </c>
      <c r="E3483" s="8">
        <f>ecommerce_dataset_updated[[#This Row],[Price (Rs.)]]+0</f>
        <v>411.18</v>
      </c>
      <c r="F3483" s="6" t="s">
        <v>53</v>
      </c>
      <c r="G3483" s="7">
        <f>ecommerce_dataset_updated[[#This Row],[Discount (%)]]+0</f>
        <v>5</v>
      </c>
      <c r="H3483" s="6" t="s">
        <v>13392</v>
      </c>
      <c r="I3483" s="6">
        <f>ecommerce_dataset_updated[[#This Row],['[Price (Rs.)']]]*ecommerce_dataset_updated[[#This Row],['[Discount (%)']]]/100</f>
        <v>20.559000000000001</v>
      </c>
      <c r="J3483" s="6">
        <f>ecommerce_dataset_updated[[#This Row],[Final_Price(Rs.)]]+0</f>
        <v>390.62</v>
      </c>
      <c r="K3483" s="6">
        <f xml:space="preserve"> ecommerce_dataset_updated[[#This Row],['[Price (Rs.)']]]-ecommerce_dataset_updated[[#This Row],[Discount Amount _]]</f>
        <v>390.62099999999998</v>
      </c>
      <c r="L3483" t="s">
        <v>77</v>
      </c>
      <c r="M3483" t="s">
        <v>1145</v>
      </c>
      <c r="N3483" s="4" t="s">
        <v>14049</v>
      </c>
      <c r="O3483" s="4" t="s">
        <v>14051</v>
      </c>
      <c r="P3483" s="4" t="s">
        <v>14079</v>
      </c>
      <c r="Q3483" s="5">
        <f>DATE(ecommerce_dataset_updated[[#This Row],[YYYY]],ecommerce_dataset_updated[[#This Row],[MM]],ecommerce_dataset_updated[[#This Row],[DD]])</f>
        <v>45333</v>
      </c>
      <c r="R3483" s="6" t="str">
        <f>TEXT(ecommerce_dataset_updated[[#This Row],['[Purchase_Date']]], "mmm")</f>
        <v>Feb</v>
      </c>
      <c r="S3483" s="6" t="str">
        <f>TEXT(ecommerce_dataset_updated[[#This Row],['[Purchase_Date']]], "ddd")</f>
        <v>Sun</v>
      </c>
      <c r="T3483" s="6">
        <f>ecommerce_dataset_updated[[#This Row],[Final_Price(Rs.) _]]-ecommerce_dataset_updated[[#This Row],['[Final_Price(Rs.)']]]</f>
        <v>9.9999999997635314E-4</v>
      </c>
      <c r="U3483" s="6" t="b">
        <f xml:space="preserve"> AND(ecommerce_dataset_updated[[#This Row],[Final_Price(Rs.) _]]=ecommerce_dataset_updated[[#This Row],['[Final_Price(Rs.)']]])</f>
        <v>0</v>
      </c>
      <c r="V3483" s="5"/>
    </row>
    <row r="3484" spans="1:22">
      <c r="A3484" t="s">
        <v>13393</v>
      </c>
      <c r="B3484" t="s">
        <v>13394</v>
      </c>
      <c r="C3484" t="s">
        <v>32</v>
      </c>
      <c r="D3484" s="9" t="s">
        <v>13395</v>
      </c>
      <c r="E3484" s="8">
        <f>ecommerce_dataset_updated[[#This Row],[Price (Rs.)]]+0</f>
        <v>151.15</v>
      </c>
      <c r="F3484" s="6" t="s">
        <v>47</v>
      </c>
      <c r="G3484" s="7">
        <f>ecommerce_dataset_updated[[#This Row],[Discount (%)]]+0</f>
        <v>50</v>
      </c>
      <c r="H3484" s="6" t="s">
        <v>13396</v>
      </c>
      <c r="I3484" s="6">
        <f>ecommerce_dataset_updated[[#This Row],['[Price (Rs.)']]]*ecommerce_dataset_updated[[#This Row],['[Discount (%)']]]/100</f>
        <v>75.575000000000003</v>
      </c>
      <c r="J3484" s="6">
        <f>ecommerce_dataset_updated[[#This Row],[Final_Price(Rs.)]]+0</f>
        <v>75.58</v>
      </c>
      <c r="K3484" s="6">
        <f xml:space="preserve"> ecommerce_dataset_updated[[#This Row],['[Price (Rs.)']]]-ecommerce_dataset_updated[[#This Row],[Discount Amount _]]</f>
        <v>75.575000000000003</v>
      </c>
      <c r="L3484" t="s">
        <v>120</v>
      </c>
      <c r="M3484" t="s">
        <v>2714</v>
      </c>
      <c r="N3484" s="4" t="s">
        <v>14050</v>
      </c>
      <c r="O3484" s="4" t="s">
        <v>75</v>
      </c>
      <c r="P3484" s="4" t="s">
        <v>14079</v>
      </c>
      <c r="Q3484" s="5">
        <f>DATE(ecommerce_dataset_updated[[#This Row],[YYYY]],ecommerce_dataset_updated[[#This Row],[MM]],ecommerce_dataset_updated[[#This Row],[DD]])</f>
        <v>45574</v>
      </c>
      <c r="R3484" s="6" t="str">
        <f>TEXT(ecommerce_dataset_updated[[#This Row],['[Purchase_Date']]], "mmm")</f>
        <v>Oct</v>
      </c>
      <c r="S3484" s="6" t="str">
        <f>TEXT(ecommerce_dataset_updated[[#This Row],['[Purchase_Date']]], "ddd")</f>
        <v>Wed</v>
      </c>
      <c r="T3484" s="6">
        <f>ecommerce_dataset_updated[[#This Row],[Final_Price(Rs.) _]]-ecommerce_dataset_updated[[#This Row],['[Final_Price(Rs.)']]]</f>
        <v>-4.9999999999954525E-3</v>
      </c>
      <c r="U3484" s="6" t="b">
        <f xml:space="preserve"> AND(ecommerce_dataset_updated[[#This Row],[Final_Price(Rs.) _]]=ecommerce_dataset_updated[[#This Row],['[Final_Price(Rs.)']]])</f>
        <v>0</v>
      </c>
      <c r="V3484" s="5"/>
    </row>
    <row r="3485" spans="1:22">
      <c r="A3485" t="s">
        <v>13397</v>
      </c>
      <c r="B3485" t="s">
        <v>13398</v>
      </c>
      <c r="C3485" t="s">
        <v>45</v>
      </c>
      <c r="D3485" s="9" t="s">
        <v>13399</v>
      </c>
      <c r="E3485" s="8">
        <f>ecommerce_dataset_updated[[#This Row],[Price (Rs.)]]+0</f>
        <v>15.79</v>
      </c>
      <c r="F3485" s="6" t="s">
        <v>12</v>
      </c>
      <c r="G3485" s="7">
        <f>ecommerce_dataset_updated[[#This Row],[Discount (%)]]+0</f>
        <v>15</v>
      </c>
      <c r="H3485" s="6" t="s">
        <v>13400</v>
      </c>
      <c r="I3485" s="6">
        <f>ecommerce_dataset_updated[[#This Row],['[Price (Rs.)']]]*ecommerce_dataset_updated[[#This Row],['[Discount (%)']]]/100</f>
        <v>2.3685</v>
      </c>
      <c r="J3485" s="6">
        <f>ecommerce_dataset_updated[[#This Row],[Final_Price(Rs.)]]+0</f>
        <v>13.42</v>
      </c>
      <c r="K3485" s="6">
        <f xml:space="preserve"> ecommerce_dataset_updated[[#This Row],['[Price (Rs.)']]]-ecommerce_dataset_updated[[#This Row],[Discount Amount _]]</f>
        <v>13.421499999999998</v>
      </c>
      <c r="L3485" t="s">
        <v>77</v>
      </c>
      <c r="M3485" t="s">
        <v>278</v>
      </c>
      <c r="N3485" s="4" t="s">
        <v>14053</v>
      </c>
      <c r="O3485" s="4" t="s">
        <v>14053</v>
      </c>
      <c r="P3485" s="4" t="s">
        <v>14079</v>
      </c>
      <c r="Q3485" s="5">
        <f>DATE(ecommerce_dataset_updated[[#This Row],[YYYY]],ecommerce_dataset_updated[[#This Row],[MM]],ecommerce_dataset_updated[[#This Row],[DD]])</f>
        <v>45386</v>
      </c>
      <c r="R3485" s="6" t="str">
        <f>TEXT(ecommerce_dataset_updated[[#This Row],['[Purchase_Date']]], "mmm")</f>
        <v>Apr</v>
      </c>
      <c r="S3485" s="6" t="str">
        <f>TEXT(ecommerce_dataset_updated[[#This Row],['[Purchase_Date']]], "ddd")</f>
        <v>Thu</v>
      </c>
      <c r="T3485" s="6">
        <f>ecommerce_dataset_updated[[#This Row],[Final_Price(Rs.) _]]-ecommerce_dataset_updated[[#This Row],['[Final_Price(Rs.)']]]</f>
        <v>1.4999999999982805E-3</v>
      </c>
      <c r="U3485" s="6" t="b">
        <f xml:space="preserve"> AND(ecommerce_dataset_updated[[#This Row],[Final_Price(Rs.) _]]=ecommerce_dataset_updated[[#This Row],['[Final_Price(Rs.)']]])</f>
        <v>0</v>
      </c>
      <c r="V3485" s="5"/>
    </row>
    <row r="3486" spans="1:22">
      <c r="A3486" t="s">
        <v>13401</v>
      </c>
      <c r="B3486" t="s">
        <v>13402</v>
      </c>
      <c r="C3486" t="s">
        <v>45</v>
      </c>
      <c r="D3486" s="9" t="s">
        <v>13403</v>
      </c>
      <c r="E3486" s="8">
        <f>ecommerce_dataset_updated[[#This Row],[Price (Rs.)]]+0</f>
        <v>25.72</v>
      </c>
      <c r="F3486" s="6" t="s">
        <v>20</v>
      </c>
      <c r="G3486" s="7">
        <f>ecommerce_dataset_updated[[#This Row],[Discount (%)]]+0</f>
        <v>20</v>
      </c>
      <c r="H3486" s="6" t="s">
        <v>13404</v>
      </c>
      <c r="I3486" s="6">
        <f>ecommerce_dataset_updated[[#This Row],['[Price (Rs.)']]]*ecommerce_dataset_updated[[#This Row],['[Discount (%)']]]/100</f>
        <v>5.1440000000000001</v>
      </c>
      <c r="J3486" s="6">
        <f>ecommerce_dataset_updated[[#This Row],[Final_Price(Rs.)]]+0</f>
        <v>20.58</v>
      </c>
      <c r="K3486" s="6">
        <f xml:space="preserve"> ecommerce_dataset_updated[[#This Row],['[Price (Rs.)']]]-ecommerce_dataset_updated[[#This Row],[Discount Amount _]]</f>
        <v>20.576000000000001</v>
      </c>
      <c r="L3486" t="s">
        <v>35</v>
      </c>
      <c r="M3486" t="s">
        <v>1024</v>
      </c>
      <c r="N3486" s="4" t="s">
        <v>14053</v>
      </c>
      <c r="O3486" s="4" t="s">
        <v>14062</v>
      </c>
      <c r="P3486" s="4" t="s">
        <v>14079</v>
      </c>
      <c r="Q3486" s="5">
        <f>DATE(ecommerce_dataset_updated[[#This Row],[YYYY]],ecommerce_dataset_updated[[#This Row],[MM]],ecommerce_dataset_updated[[#This Row],[DD]])</f>
        <v>45447</v>
      </c>
      <c r="R3486" s="6" t="str">
        <f>TEXT(ecommerce_dataset_updated[[#This Row],['[Purchase_Date']]], "mmm")</f>
        <v>Jun</v>
      </c>
      <c r="S3486" s="6" t="str">
        <f>TEXT(ecommerce_dataset_updated[[#This Row],['[Purchase_Date']]], "ddd")</f>
        <v>Tue</v>
      </c>
      <c r="T3486" s="6">
        <f>ecommerce_dataset_updated[[#This Row],[Final_Price(Rs.) _]]-ecommerce_dataset_updated[[#This Row],['[Final_Price(Rs.)']]]</f>
        <v>-3.9999999999977831E-3</v>
      </c>
      <c r="U3486" s="6" t="b">
        <f xml:space="preserve"> AND(ecommerce_dataset_updated[[#This Row],[Final_Price(Rs.) _]]=ecommerce_dataset_updated[[#This Row],['[Final_Price(Rs.)']]])</f>
        <v>0</v>
      </c>
      <c r="V3486" s="5"/>
    </row>
    <row r="3487" spans="1:22">
      <c r="A3487" t="s">
        <v>13405</v>
      </c>
      <c r="B3487" t="s">
        <v>13406</v>
      </c>
      <c r="C3487" t="s">
        <v>10</v>
      </c>
      <c r="D3487" s="9" t="s">
        <v>13407</v>
      </c>
      <c r="E3487" s="8">
        <f>ecommerce_dataset_updated[[#This Row],[Price (Rs.)]]+0</f>
        <v>308</v>
      </c>
      <c r="F3487" s="6" t="s">
        <v>26</v>
      </c>
      <c r="G3487" s="7">
        <f>ecommerce_dataset_updated[[#This Row],[Discount (%)]]+0</f>
        <v>25</v>
      </c>
      <c r="H3487" s="6" t="s">
        <v>13408</v>
      </c>
      <c r="I3487" s="6">
        <f>ecommerce_dataset_updated[[#This Row],['[Price (Rs.)']]]*ecommerce_dataset_updated[[#This Row],['[Discount (%)']]]/100</f>
        <v>77</v>
      </c>
      <c r="J3487" s="6">
        <f>ecommerce_dataset_updated[[#This Row],[Final_Price(Rs.)]]+0</f>
        <v>231</v>
      </c>
      <c r="K3487" s="6">
        <f xml:space="preserve"> ecommerce_dataset_updated[[#This Row],['[Price (Rs.)']]]-ecommerce_dataset_updated[[#This Row],[Discount Amount _]]</f>
        <v>231</v>
      </c>
      <c r="L3487" t="s">
        <v>77</v>
      </c>
      <c r="M3487" t="s">
        <v>1037</v>
      </c>
      <c r="N3487" s="4" t="s">
        <v>20</v>
      </c>
      <c r="O3487" s="4" t="s">
        <v>14052</v>
      </c>
      <c r="P3487" s="4" t="s">
        <v>14079</v>
      </c>
      <c r="Q3487" s="5">
        <f>DATE(ecommerce_dataset_updated[[#This Row],[YYYY]],ecommerce_dataset_updated[[#This Row],[MM]],ecommerce_dataset_updated[[#This Row],[DD]])</f>
        <v>45311</v>
      </c>
      <c r="R3487" s="6" t="str">
        <f>TEXT(ecommerce_dataset_updated[[#This Row],['[Purchase_Date']]], "mmm")</f>
        <v>Jan</v>
      </c>
      <c r="S3487" s="6" t="str">
        <f>TEXT(ecommerce_dataset_updated[[#This Row],['[Purchase_Date']]], "ddd")</f>
        <v>Sat</v>
      </c>
      <c r="T3487" s="6">
        <f>ecommerce_dataset_updated[[#This Row],[Final_Price(Rs.) _]]-ecommerce_dataset_updated[[#This Row],['[Final_Price(Rs.)']]]</f>
        <v>0</v>
      </c>
      <c r="U3487" s="6" t="b">
        <f xml:space="preserve"> AND(ecommerce_dataset_updated[[#This Row],[Final_Price(Rs.) _]]=ecommerce_dataset_updated[[#This Row],['[Final_Price(Rs.)']]])</f>
        <v>1</v>
      </c>
      <c r="V3487" s="5"/>
    </row>
    <row r="3488" spans="1:22">
      <c r="A3488" t="s">
        <v>13409</v>
      </c>
      <c r="B3488" t="s">
        <v>13410</v>
      </c>
      <c r="C3488" t="s">
        <v>68</v>
      </c>
      <c r="D3488" s="9" t="s">
        <v>13411</v>
      </c>
      <c r="E3488" s="8">
        <f>ecommerce_dataset_updated[[#This Row],[Price (Rs.)]]+0</f>
        <v>28.03</v>
      </c>
      <c r="F3488" s="6" t="s">
        <v>20</v>
      </c>
      <c r="G3488" s="7">
        <f>ecommerce_dataset_updated[[#This Row],[Discount (%)]]+0</f>
        <v>20</v>
      </c>
      <c r="H3488" s="6" t="s">
        <v>13412</v>
      </c>
      <c r="I3488" s="6">
        <f>ecommerce_dataset_updated[[#This Row],['[Price (Rs.)']]]*ecommerce_dataset_updated[[#This Row],['[Discount (%)']]]/100</f>
        <v>5.6059999999999999</v>
      </c>
      <c r="J3488" s="6">
        <f>ecommerce_dataset_updated[[#This Row],[Final_Price(Rs.)]]+0</f>
        <v>22.42</v>
      </c>
      <c r="K3488" s="6">
        <f xml:space="preserve"> ecommerce_dataset_updated[[#This Row],['[Price (Rs.)']]]-ecommerce_dataset_updated[[#This Row],[Discount Amount _]]</f>
        <v>22.423999999999999</v>
      </c>
      <c r="L3488" t="s">
        <v>28</v>
      </c>
      <c r="M3488" t="s">
        <v>181</v>
      </c>
      <c r="N3488" s="4" t="s">
        <v>14067</v>
      </c>
      <c r="O3488" s="4" t="s">
        <v>75</v>
      </c>
      <c r="P3488" s="4" t="s">
        <v>14079</v>
      </c>
      <c r="Q3488" s="5">
        <f>DATE(ecommerce_dataset_updated[[#This Row],[YYYY]],ecommerce_dataset_updated[[#This Row],[MM]],ecommerce_dataset_updated[[#This Row],[DD]])</f>
        <v>45572</v>
      </c>
      <c r="R3488" s="6" t="str">
        <f>TEXT(ecommerce_dataset_updated[[#This Row],['[Purchase_Date']]], "mmm")</f>
        <v>Oct</v>
      </c>
      <c r="S3488" s="6" t="str">
        <f>TEXT(ecommerce_dataset_updated[[#This Row],['[Purchase_Date']]], "ddd")</f>
        <v>Mon</v>
      </c>
      <c r="T3488" s="6">
        <f>ecommerce_dataset_updated[[#This Row],[Final_Price(Rs.) _]]-ecommerce_dataset_updated[[#This Row],['[Final_Price(Rs.)']]]</f>
        <v>3.9999999999977831E-3</v>
      </c>
      <c r="U3488" s="6" t="b">
        <f xml:space="preserve"> AND(ecommerce_dataset_updated[[#This Row],[Final_Price(Rs.) _]]=ecommerce_dataset_updated[[#This Row],['[Final_Price(Rs.)']]])</f>
        <v>0</v>
      </c>
      <c r="V3488" s="5"/>
    </row>
    <row r="3489" spans="1:22">
      <c r="A3489" t="s">
        <v>13413</v>
      </c>
      <c r="B3489" t="s">
        <v>13414</v>
      </c>
      <c r="C3489" t="s">
        <v>32</v>
      </c>
      <c r="D3489" s="9" t="s">
        <v>13415</v>
      </c>
      <c r="E3489" s="8">
        <f>ecommerce_dataset_updated[[#This Row],[Price (Rs.)]]+0</f>
        <v>253.16</v>
      </c>
      <c r="F3489" s="6" t="s">
        <v>47</v>
      </c>
      <c r="G3489" s="7">
        <f>ecommerce_dataset_updated[[#This Row],[Discount (%)]]+0</f>
        <v>50</v>
      </c>
      <c r="H3489" s="6" t="s">
        <v>13416</v>
      </c>
      <c r="I3489" s="6">
        <f>ecommerce_dataset_updated[[#This Row],['[Price (Rs.)']]]*ecommerce_dataset_updated[[#This Row],['[Discount (%)']]]/100</f>
        <v>126.58</v>
      </c>
      <c r="J3489" s="6">
        <f>ecommerce_dataset_updated[[#This Row],[Final_Price(Rs.)]]+0</f>
        <v>126.58</v>
      </c>
      <c r="K3489" s="6">
        <f xml:space="preserve"> ecommerce_dataset_updated[[#This Row],['[Price (Rs.)']]]-ecommerce_dataset_updated[[#This Row],[Discount Amount _]]</f>
        <v>126.58</v>
      </c>
      <c r="L3489" t="s">
        <v>35</v>
      </c>
      <c r="M3489" t="s">
        <v>740</v>
      </c>
      <c r="N3489" s="4" t="s">
        <v>14061</v>
      </c>
      <c r="O3489" s="4" t="s">
        <v>14051</v>
      </c>
      <c r="P3489" s="4" t="s">
        <v>14079</v>
      </c>
      <c r="Q3489" s="5">
        <f>DATE(ecommerce_dataset_updated[[#This Row],[YYYY]],ecommerce_dataset_updated[[#This Row],[MM]],ecommerce_dataset_updated[[#This Row],[DD]])</f>
        <v>45343</v>
      </c>
      <c r="R3489" s="6" t="str">
        <f>TEXT(ecommerce_dataset_updated[[#This Row],['[Purchase_Date']]], "mmm")</f>
        <v>Feb</v>
      </c>
      <c r="S3489" s="6" t="str">
        <f>TEXT(ecommerce_dataset_updated[[#This Row],['[Purchase_Date']]], "ddd")</f>
        <v>Wed</v>
      </c>
      <c r="T3489" s="6">
        <f>ecommerce_dataset_updated[[#This Row],[Final_Price(Rs.) _]]-ecommerce_dataset_updated[[#This Row],['[Final_Price(Rs.)']]]</f>
        <v>0</v>
      </c>
      <c r="U3489" s="6" t="b">
        <f xml:space="preserve"> AND(ecommerce_dataset_updated[[#This Row],[Final_Price(Rs.) _]]=ecommerce_dataset_updated[[#This Row],['[Final_Price(Rs.)']]])</f>
        <v>1</v>
      </c>
      <c r="V3489" s="5"/>
    </row>
    <row r="3490" spans="1:22">
      <c r="A3490" t="s">
        <v>13417</v>
      </c>
      <c r="B3490" t="s">
        <v>13418</v>
      </c>
      <c r="C3490" t="s">
        <v>18</v>
      </c>
      <c r="D3490" s="9" t="s">
        <v>13419</v>
      </c>
      <c r="E3490" s="8">
        <f>ecommerce_dataset_updated[[#This Row],[Price (Rs.)]]+0</f>
        <v>178.63</v>
      </c>
      <c r="F3490" s="6" t="s">
        <v>154</v>
      </c>
      <c r="G3490" s="7">
        <f>ecommerce_dataset_updated[[#This Row],[Discount (%)]]+0</f>
        <v>30</v>
      </c>
      <c r="H3490" s="6" t="s">
        <v>13420</v>
      </c>
      <c r="I3490" s="6">
        <f>ecommerce_dataset_updated[[#This Row],['[Price (Rs.)']]]*ecommerce_dataset_updated[[#This Row],['[Discount (%)']]]/100</f>
        <v>53.588999999999999</v>
      </c>
      <c r="J3490" s="6">
        <f>ecommerce_dataset_updated[[#This Row],[Final_Price(Rs.)]]+0</f>
        <v>125.04</v>
      </c>
      <c r="K3490" s="6">
        <f xml:space="preserve"> ecommerce_dataset_updated[[#This Row],['[Price (Rs.)']]]-ecommerce_dataset_updated[[#This Row],[Discount Amount _]]</f>
        <v>125.041</v>
      </c>
      <c r="L3490" t="s">
        <v>28</v>
      </c>
      <c r="M3490" t="s">
        <v>681</v>
      </c>
      <c r="N3490" s="4" t="s">
        <v>14051</v>
      </c>
      <c r="O3490" s="4" t="s">
        <v>14062</v>
      </c>
      <c r="P3490" s="4" t="s">
        <v>14079</v>
      </c>
      <c r="Q3490" s="5">
        <f>DATE(ecommerce_dataset_updated[[#This Row],[YYYY]],ecommerce_dataset_updated[[#This Row],[MM]],ecommerce_dataset_updated[[#This Row],[DD]])</f>
        <v>45445</v>
      </c>
      <c r="R3490" s="6" t="str">
        <f>TEXT(ecommerce_dataset_updated[[#This Row],['[Purchase_Date']]], "mmm")</f>
        <v>Jun</v>
      </c>
      <c r="S3490" s="6" t="str">
        <f>TEXT(ecommerce_dataset_updated[[#This Row],['[Purchase_Date']]], "ddd")</f>
        <v>Sun</v>
      </c>
      <c r="T3490" s="6">
        <f>ecommerce_dataset_updated[[#This Row],[Final_Price(Rs.) _]]-ecommerce_dataset_updated[[#This Row],['[Final_Price(Rs.)']]]</f>
        <v>9.9999999999056399E-4</v>
      </c>
      <c r="U3490" s="6" t="b">
        <f xml:space="preserve"> AND(ecommerce_dataset_updated[[#This Row],[Final_Price(Rs.) _]]=ecommerce_dataset_updated[[#This Row],['[Final_Price(Rs.)']]])</f>
        <v>0</v>
      </c>
      <c r="V3490" s="5"/>
    </row>
    <row r="3491" spans="1:22">
      <c r="A3491" t="s">
        <v>13421</v>
      </c>
      <c r="B3491" t="s">
        <v>13422</v>
      </c>
      <c r="C3491" t="s">
        <v>45</v>
      </c>
      <c r="D3491" s="9" t="s">
        <v>13423</v>
      </c>
      <c r="E3491" s="8">
        <f>ecommerce_dataset_updated[[#This Row],[Price (Rs.)]]+0</f>
        <v>466.27</v>
      </c>
      <c r="F3491" s="6" t="s">
        <v>20</v>
      </c>
      <c r="G3491" s="7">
        <f>ecommerce_dataset_updated[[#This Row],[Discount (%)]]+0</f>
        <v>20</v>
      </c>
      <c r="H3491" s="6" t="s">
        <v>13424</v>
      </c>
      <c r="I3491" s="6">
        <f>ecommerce_dataset_updated[[#This Row],['[Price (Rs.)']]]*ecommerce_dataset_updated[[#This Row],['[Discount (%)']]]/100</f>
        <v>93.253999999999991</v>
      </c>
      <c r="J3491" s="6">
        <f>ecommerce_dataset_updated[[#This Row],[Final_Price(Rs.)]]+0</f>
        <v>373.02</v>
      </c>
      <c r="K3491" s="6">
        <f xml:space="preserve"> ecommerce_dataset_updated[[#This Row],['[Price (Rs.)']]]-ecommerce_dataset_updated[[#This Row],[Discount Amount _]]</f>
        <v>373.01599999999996</v>
      </c>
      <c r="L3491" t="s">
        <v>28</v>
      </c>
      <c r="M3491" t="s">
        <v>3093</v>
      </c>
      <c r="N3491" s="4" t="s">
        <v>14054</v>
      </c>
      <c r="O3491" s="4" t="s">
        <v>75</v>
      </c>
      <c r="P3491" s="4" t="s">
        <v>14079</v>
      </c>
      <c r="Q3491" s="5">
        <f>DATE(ecommerce_dataset_updated[[#This Row],[YYYY]],ecommerce_dataset_updated[[#This Row],[MM]],ecommerce_dataset_updated[[#This Row],[DD]])</f>
        <v>45592</v>
      </c>
      <c r="R3491" s="6" t="str">
        <f>TEXT(ecommerce_dataset_updated[[#This Row],['[Purchase_Date']]], "mmm")</f>
        <v>Oct</v>
      </c>
      <c r="S3491" s="6" t="str">
        <f>TEXT(ecommerce_dataset_updated[[#This Row],['[Purchase_Date']]], "ddd")</f>
        <v>Sun</v>
      </c>
      <c r="T3491" s="6">
        <f>ecommerce_dataset_updated[[#This Row],[Final_Price(Rs.) _]]-ecommerce_dataset_updated[[#This Row],['[Final_Price(Rs.)']]]</f>
        <v>-4.0000000000190994E-3</v>
      </c>
      <c r="U3491" s="6" t="b">
        <f xml:space="preserve"> AND(ecommerce_dataset_updated[[#This Row],[Final_Price(Rs.) _]]=ecommerce_dataset_updated[[#This Row],['[Final_Price(Rs.)']]])</f>
        <v>0</v>
      </c>
      <c r="V3491" s="5"/>
    </row>
    <row r="3492" spans="1:22">
      <c r="A3492" t="s">
        <v>13425</v>
      </c>
      <c r="B3492" t="s">
        <v>13426</v>
      </c>
      <c r="C3492" t="s">
        <v>39</v>
      </c>
      <c r="D3492" s="9" t="s">
        <v>13427</v>
      </c>
      <c r="E3492" s="8">
        <f>ecommerce_dataset_updated[[#This Row],[Price (Rs.)]]+0</f>
        <v>66.61</v>
      </c>
      <c r="F3492" s="6" t="s">
        <v>107</v>
      </c>
      <c r="G3492" s="7">
        <f>ecommerce_dataset_updated[[#This Row],[Discount (%)]]+0</f>
        <v>0</v>
      </c>
      <c r="H3492" s="6" t="s">
        <v>13427</v>
      </c>
      <c r="I3492" s="6">
        <f>ecommerce_dataset_updated[[#This Row],['[Price (Rs.)']]]*ecommerce_dataset_updated[[#This Row],['[Discount (%)']]]/100</f>
        <v>0</v>
      </c>
      <c r="J3492" s="6">
        <f>ecommerce_dataset_updated[[#This Row],[Final_Price(Rs.)]]+0</f>
        <v>66.61</v>
      </c>
      <c r="K3492" s="6">
        <f xml:space="preserve"> ecommerce_dataset_updated[[#This Row],['[Price (Rs.)']]]-ecommerce_dataset_updated[[#This Row],[Discount Amount _]]</f>
        <v>66.61</v>
      </c>
      <c r="L3492" t="s">
        <v>77</v>
      </c>
      <c r="M3492" t="s">
        <v>1195</v>
      </c>
      <c r="N3492" s="4" t="s">
        <v>14054</v>
      </c>
      <c r="O3492" s="4" t="s">
        <v>14053</v>
      </c>
      <c r="P3492" s="4" t="s">
        <v>14079</v>
      </c>
      <c r="Q3492" s="5">
        <f>DATE(ecommerce_dataset_updated[[#This Row],[YYYY]],ecommerce_dataset_updated[[#This Row],[MM]],ecommerce_dataset_updated[[#This Row],[DD]])</f>
        <v>45409</v>
      </c>
      <c r="R3492" s="6" t="str">
        <f>TEXT(ecommerce_dataset_updated[[#This Row],['[Purchase_Date']]], "mmm")</f>
        <v>Apr</v>
      </c>
      <c r="S3492" s="6" t="str">
        <f>TEXT(ecommerce_dataset_updated[[#This Row],['[Purchase_Date']]], "ddd")</f>
        <v>Sat</v>
      </c>
      <c r="T3492" s="6">
        <f>ecommerce_dataset_updated[[#This Row],[Final_Price(Rs.) _]]-ecommerce_dataset_updated[[#This Row],['[Final_Price(Rs.)']]]</f>
        <v>0</v>
      </c>
      <c r="U3492" s="6" t="b">
        <f xml:space="preserve"> AND(ecommerce_dataset_updated[[#This Row],[Final_Price(Rs.) _]]=ecommerce_dataset_updated[[#This Row],['[Final_Price(Rs.)']]])</f>
        <v>1</v>
      </c>
      <c r="V3492" s="5"/>
    </row>
    <row r="3493" spans="1:22">
      <c r="A3493" t="s">
        <v>13428</v>
      </c>
      <c r="B3493" t="s">
        <v>13429</v>
      </c>
      <c r="C3493" t="s">
        <v>39</v>
      </c>
      <c r="D3493" s="9" t="s">
        <v>8132</v>
      </c>
      <c r="E3493" s="8">
        <f>ecommerce_dataset_updated[[#This Row],[Price (Rs.)]]+0</f>
        <v>96.54</v>
      </c>
      <c r="F3493" s="6" t="s">
        <v>26</v>
      </c>
      <c r="G3493" s="7">
        <f>ecommerce_dataset_updated[[#This Row],[Discount (%)]]+0</f>
        <v>25</v>
      </c>
      <c r="H3493" s="6" t="s">
        <v>9580</v>
      </c>
      <c r="I3493" s="6">
        <f>ecommerce_dataset_updated[[#This Row],['[Price (Rs.)']]]*ecommerce_dataset_updated[[#This Row],['[Discount (%)']]]/100</f>
        <v>24.135000000000002</v>
      </c>
      <c r="J3493" s="6">
        <f>ecommerce_dataset_updated[[#This Row],[Final_Price(Rs.)]]+0</f>
        <v>72.41</v>
      </c>
      <c r="K3493" s="6">
        <f xml:space="preserve"> ecommerce_dataset_updated[[#This Row],['[Price (Rs.)']]]-ecommerce_dataset_updated[[#This Row],[Discount Amount _]]</f>
        <v>72.405000000000001</v>
      </c>
      <c r="L3493" t="s">
        <v>35</v>
      </c>
      <c r="M3493" t="s">
        <v>1857</v>
      </c>
      <c r="N3493" s="4" t="s">
        <v>14062</v>
      </c>
      <c r="O3493" s="4" t="s">
        <v>75</v>
      </c>
      <c r="P3493" s="4" t="s">
        <v>14079</v>
      </c>
      <c r="Q3493" s="5">
        <f>DATE(ecommerce_dataset_updated[[#This Row],[YYYY]],ecommerce_dataset_updated[[#This Row],[MM]],ecommerce_dataset_updated[[#This Row],[DD]])</f>
        <v>45571</v>
      </c>
      <c r="R3493" s="6" t="str">
        <f>TEXT(ecommerce_dataset_updated[[#This Row],['[Purchase_Date']]], "mmm")</f>
        <v>Oct</v>
      </c>
      <c r="S3493" s="6" t="str">
        <f>TEXT(ecommerce_dataset_updated[[#This Row],['[Purchase_Date']]], "ddd")</f>
        <v>Sun</v>
      </c>
      <c r="T3493" s="6">
        <f>ecommerce_dataset_updated[[#This Row],[Final_Price(Rs.) _]]-ecommerce_dataset_updated[[#This Row],['[Final_Price(Rs.)']]]</f>
        <v>-4.9999999999954525E-3</v>
      </c>
      <c r="U3493" s="6" t="b">
        <f xml:space="preserve"> AND(ecommerce_dataset_updated[[#This Row],[Final_Price(Rs.) _]]=ecommerce_dataset_updated[[#This Row],['[Final_Price(Rs.)']]])</f>
        <v>0</v>
      </c>
      <c r="V3493" s="5"/>
    </row>
    <row r="3494" spans="1:22">
      <c r="A3494" t="s">
        <v>13430</v>
      </c>
      <c r="B3494" t="s">
        <v>13431</v>
      </c>
      <c r="C3494" t="s">
        <v>45</v>
      </c>
      <c r="D3494" s="9" t="s">
        <v>11753</v>
      </c>
      <c r="E3494" s="8">
        <f>ecommerce_dataset_updated[[#This Row],[Price (Rs.)]]+0</f>
        <v>93.17</v>
      </c>
      <c r="F3494" s="6" t="s">
        <v>107</v>
      </c>
      <c r="G3494" s="7">
        <f>ecommerce_dataset_updated[[#This Row],[Discount (%)]]+0</f>
        <v>0</v>
      </c>
      <c r="H3494" s="6" t="s">
        <v>11753</v>
      </c>
      <c r="I3494" s="6">
        <f>ecommerce_dataset_updated[[#This Row],['[Price (Rs.)']]]*ecommerce_dataset_updated[[#This Row],['[Discount (%)']]]/100</f>
        <v>0</v>
      </c>
      <c r="J3494" s="6">
        <f>ecommerce_dataset_updated[[#This Row],[Final_Price(Rs.)]]+0</f>
        <v>93.17</v>
      </c>
      <c r="K3494" s="6">
        <f xml:space="preserve"> ecommerce_dataset_updated[[#This Row],['[Price (Rs.)']]]-ecommerce_dataset_updated[[#This Row],[Discount Amount _]]</f>
        <v>93.17</v>
      </c>
      <c r="L3494" t="s">
        <v>77</v>
      </c>
      <c r="M3494" t="s">
        <v>357</v>
      </c>
      <c r="N3494" s="4" t="s">
        <v>14058</v>
      </c>
      <c r="O3494" s="4" t="s">
        <v>14052</v>
      </c>
      <c r="P3494" s="4" t="s">
        <v>14079</v>
      </c>
      <c r="Q3494" s="5">
        <f>DATE(ecommerce_dataset_updated[[#This Row],[YYYY]],ecommerce_dataset_updated[[#This Row],[MM]],ecommerce_dataset_updated[[#This Row],[DD]])</f>
        <v>45320</v>
      </c>
      <c r="R3494" s="6" t="str">
        <f>TEXT(ecommerce_dataset_updated[[#This Row],['[Purchase_Date']]], "mmm")</f>
        <v>Jan</v>
      </c>
      <c r="S3494" s="6" t="str">
        <f>TEXT(ecommerce_dataset_updated[[#This Row],['[Purchase_Date']]], "ddd")</f>
        <v>Mon</v>
      </c>
      <c r="T3494" s="6">
        <f>ecommerce_dataset_updated[[#This Row],[Final_Price(Rs.) _]]-ecommerce_dataset_updated[[#This Row],['[Final_Price(Rs.)']]]</f>
        <v>0</v>
      </c>
      <c r="U3494" s="6" t="b">
        <f xml:space="preserve"> AND(ecommerce_dataset_updated[[#This Row],[Final_Price(Rs.) _]]=ecommerce_dataset_updated[[#This Row],['[Final_Price(Rs.)']]])</f>
        <v>1</v>
      </c>
      <c r="V3494" s="5"/>
    </row>
    <row r="3495" spans="1:22">
      <c r="A3495" t="s">
        <v>13432</v>
      </c>
      <c r="B3495" t="s">
        <v>13433</v>
      </c>
      <c r="C3495" t="s">
        <v>32</v>
      </c>
      <c r="D3495" s="9" t="s">
        <v>13434</v>
      </c>
      <c r="E3495" s="8">
        <f>ecommerce_dataset_updated[[#This Row],[Price (Rs.)]]+0</f>
        <v>177.14</v>
      </c>
      <c r="F3495" s="6" t="s">
        <v>26</v>
      </c>
      <c r="G3495" s="7">
        <f>ecommerce_dataset_updated[[#This Row],[Discount (%)]]+0</f>
        <v>25</v>
      </c>
      <c r="H3495" s="6" t="s">
        <v>13435</v>
      </c>
      <c r="I3495" s="6">
        <f>ecommerce_dataset_updated[[#This Row],['[Price (Rs.)']]]*ecommerce_dataset_updated[[#This Row],['[Discount (%)']]]/100</f>
        <v>44.284999999999997</v>
      </c>
      <c r="J3495" s="6">
        <f>ecommerce_dataset_updated[[#This Row],[Final_Price(Rs.)]]+0</f>
        <v>132.85</v>
      </c>
      <c r="K3495" s="6">
        <f xml:space="preserve"> ecommerce_dataset_updated[[#This Row],['[Price (Rs.)']]]-ecommerce_dataset_updated[[#This Row],[Discount Amount _]]</f>
        <v>132.85499999999999</v>
      </c>
      <c r="L3495" t="s">
        <v>14</v>
      </c>
      <c r="M3495" t="s">
        <v>1195</v>
      </c>
      <c r="N3495" s="4" t="s">
        <v>14054</v>
      </c>
      <c r="O3495" s="4" t="s">
        <v>14053</v>
      </c>
      <c r="P3495" s="4" t="s">
        <v>14079</v>
      </c>
      <c r="Q3495" s="5">
        <f>DATE(ecommerce_dataset_updated[[#This Row],[YYYY]],ecommerce_dataset_updated[[#This Row],[MM]],ecommerce_dataset_updated[[#This Row],[DD]])</f>
        <v>45409</v>
      </c>
      <c r="R3495" s="6" t="str">
        <f>TEXT(ecommerce_dataset_updated[[#This Row],['[Purchase_Date']]], "mmm")</f>
        <v>Apr</v>
      </c>
      <c r="S3495" s="6" t="str">
        <f>TEXT(ecommerce_dataset_updated[[#This Row],['[Purchase_Date']]], "ddd")</f>
        <v>Sat</v>
      </c>
      <c r="T3495" s="6">
        <f>ecommerce_dataset_updated[[#This Row],[Final_Price(Rs.) _]]-ecommerce_dataset_updated[[#This Row],['[Final_Price(Rs.)']]]</f>
        <v>4.9999999999954525E-3</v>
      </c>
      <c r="U3495" s="6" t="b">
        <f xml:space="preserve"> AND(ecommerce_dataset_updated[[#This Row],[Final_Price(Rs.) _]]=ecommerce_dataset_updated[[#This Row],['[Final_Price(Rs.)']]])</f>
        <v>0</v>
      </c>
      <c r="V3495" s="5"/>
    </row>
    <row r="3496" spans="1:22">
      <c r="A3496" t="s">
        <v>13436</v>
      </c>
      <c r="B3496" t="s">
        <v>13437</v>
      </c>
      <c r="C3496" t="s">
        <v>39</v>
      </c>
      <c r="D3496" s="9" t="s">
        <v>4765</v>
      </c>
      <c r="E3496" s="8">
        <f>ecommerce_dataset_updated[[#This Row],[Price (Rs.)]]+0</f>
        <v>178.71</v>
      </c>
      <c r="F3496" s="6" t="s">
        <v>154</v>
      </c>
      <c r="G3496" s="7">
        <f>ecommerce_dataset_updated[[#This Row],[Discount (%)]]+0</f>
        <v>30</v>
      </c>
      <c r="H3496" s="6" t="s">
        <v>13438</v>
      </c>
      <c r="I3496" s="6">
        <f>ecommerce_dataset_updated[[#This Row],['[Price (Rs.)']]]*ecommerce_dataset_updated[[#This Row],['[Discount (%)']]]/100</f>
        <v>53.613</v>
      </c>
      <c r="J3496" s="6">
        <f>ecommerce_dataset_updated[[#This Row],[Final_Price(Rs.)]]+0</f>
        <v>125.1</v>
      </c>
      <c r="K3496" s="6">
        <f xml:space="preserve"> ecommerce_dataset_updated[[#This Row],['[Price (Rs.)']]]-ecommerce_dataset_updated[[#This Row],[Discount Amount _]]</f>
        <v>125.09700000000001</v>
      </c>
      <c r="L3496" t="s">
        <v>35</v>
      </c>
      <c r="M3496" t="s">
        <v>1429</v>
      </c>
      <c r="N3496" s="4" t="s">
        <v>14070</v>
      </c>
      <c r="O3496" s="4" t="s">
        <v>75</v>
      </c>
      <c r="P3496" s="4" t="s">
        <v>14079</v>
      </c>
      <c r="Q3496" s="5">
        <f>DATE(ecommerce_dataset_updated[[#This Row],[YYYY]],ecommerce_dataset_updated[[#This Row],[MM]],ecommerce_dataset_updated[[#This Row],[DD]])</f>
        <v>45583</v>
      </c>
      <c r="R3496" s="6" t="str">
        <f>TEXT(ecommerce_dataset_updated[[#This Row],['[Purchase_Date']]], "mmm")</f>
        <v>Oct</v>
      </c>
      <c r="S3496" s="6" t="str">
        <f>TEXT(ecommerce_dataset_updated[[#This Row],['[Purchase_Date']]], "ddd")</f>
        <v>Fri</v>
      </c>
      <c r="T3496" s="6">
        <f>ecommerce_dataset_updated[[#This Row],[Final_Price(Rs.) _]]-ecommerce_dataset_updated[[#This Row],['[Final_Price(Rs.)']]]</f>
        <v>-2.9999999999859028E-3</v>
      </c>
      <c r="U3496" s="6" t="b">
        <f xml:space="preserve"> AND(ecommerce_dataset_updated[[#This Row],[Final_Price(Rs.) _]]=ecommerce_dataset_updated[[#This Row],['[Final_Price(Rs.)']]])</f>
        <v>0</v>
      </c>
      <c r="V3496" s="5"/>
    </row>
    <row r="3497" spans="1:22">
      <c r="A3497" t="s">
        <v>13439</v>
      </c>
      <c r="B3497" t="s">
        <v>13440</v>
      </c>
      <c r="C3497" t="s">
        <v>10</v>
      </c>
      <c r="D3497" s="9" t="s">
        <v>13441</v>
      </c>
      <c r="E3497" s="8">
        <f>ecommerce_dataset_updated[[#This Row],[Price (Rs.)]]+0</f>
        <v>49.67</v>
      </c>
      <c r="F3497" s="6" t="s">
        <v>154</v>
      </c>
      <c r="G3497" s="7">
        <f>ecommerce_dataset_updated[[#This Row],[Discount (%)]]+0</f>
        <v>30</v>
      </c>
      <c r="H3497" s="6" t="s">
        <v>13442</v>
      </c>
      <c r="I3497" s="6">
        <f>ecommerce_dataset_updated[[#This Row],['[Price (Rs.)']]]*ecommerce_dataset_updated[[#This Row],['[Discount (%)']]]/100</f>
        <v>14.901000000000002</v>
      </c>
      <c r="J3497" s="6">
        <f>ecommerce_dataset_updated[[#This Row],[Final_Price(Rs.)]]+0</f>
        <v>34.770000000000003</v>
      </c>
      <c r="K3497" s="6">
        <f xml:space="preserve"> ecommerce_dataset_updated[[#This Row],['[Price (Rs.)']]]-ecommerce_dataset_updated[[#This Row],[Discount Amount _]]</f>
        <v>34.768999999999998</v>
      </c>
      <c r="L3497" t="s">
        <v>28</v>
      </c>
      <c r="M3497" t="s">
        <v>295</v>
      </c>
      <c r="N3497" s="4" t="s">
        <v>154</v>
      </c>
      <c r="O3497" s="4" t="s">
        <v>14062</v>
      </c>
      <c r="P3497" s="4" t="s">
        <v>14079</v>
      </c>
      <c r="Q3497" s="5">
        <f>DATE(ecommerce_dataset_updated[[#This Row],[YYYY]],ecommerce_dataset_updated[[#This Row],[MM]],ecommerce_dataset_updated[[#This Row],[DD]])</f>
        <v>45473</v>
      </c>
      <c r="R3497" s="6" t="str">
        <f>TEXT(ecommerce_dataset_updated[[#This Row],['[Purchase_Date']]], "mmm")</f>
        <v>Jun</v>
      </c>
      <c r="S3497" s="6" t="str">
        <f>TEXT(ecommerce_dataset_updated[[#This Row],['[Purchase_Date']]], "ddd")</f>
        <v>Sun</v>
      </c>
      <c r="T3497" s="6">
        <f>ecommerce_dataset_updated[[#This Row],[Final_Price(Rs.) _]]-ecommerce_dataset_updated[[#This Row],['[Final_Price(Rs.)']]]</f>
        <v>-1.0000000000047748E-3</v>
      </c>
      <c r="U3497" s="6" t="b">
        <f xml:space="preserve"> AND(ecommerce_dataset_updated[[#This Row],[Final_Price(Rs.) _]]=ecommerce_dataset_updated[[#This Row],['[Final_Price(Rs.)']]])</f>
        <v>0</v>
      </c>
      <c r="V3497" s="5"/>
    </row>
    <row r="3498" spans="1:22">
      <c r="A3498" t="s">
        <v>13443</v>
      </c>
      <c r="B3498" t="s">
        <v>13444</v>
      </c>
      <c r="C3498" t="s">
        <v>10</v>
      </c>
      <c r="D3498" s="9" t="s">
        <v>13445</v>
      </c>
      <c r="E3498" s="8">
        <f>ecommerce_dataset_updated[[#This Row],[Price (Rs.)]]+0</f>
        <v>377.17</v>
      </c>
      <c r="F3498" s="6" t="s">
        <v>20</v>
      </c>
      <c r="G3498" s="7">
        <f>ecommerce_dataset_updated[[#This Row],[Discount (%)]]+0</f>
        <v>20</v>
      </c>
      <c r="H3498" s="6" t="s">
        <v>13446</v>
      </c>
      <c r="I3498" s="6">
        <f>ecommerce_dataset_updated[[#This Row],['[Price (Rs.)']]]*ecommerce_dataset_updated[[#This Row],['[Discount (%)']]]/100</f>
        <v>75.434000000000012</v>
      </c>
      <c r="J3498" s="6">
        <f>ecommerce_dataset_updated[[#This Row],[Final_Price(Rs.)]]+0</f>
        <v>301.74</v>
      </c>
      <c r="K3498" s="6">
        <f xml:space="preserve"> ecommerce_dataset_updated[[#This Row],['[Price (Rs.)']]]-ecommerce_dataset_updated[[#This Row],[Discount Amount _]]</f>
        <v>301.73599999999999</v>
      </c>
      <c r="L3498" t="s">
        <v>14</v>
      </c>
      <c r="M3498" t="s">
        <v>55</v>
      </c>
      <c r="N3498" s="4" t="s">
        <v>14056</v>
      </c>
      <c r="O3498" s="4" t="s">
        <v>14057</v>
      </c>
      <c r="P3498" s="4" t="s">
        <v>14079</v>
      </c>
      <c r="Q3498" s="5">
        <f>DATE(ecommerce_dataset_updated[[#This Row],[YYYY]],ecommerce_dataset_updated[[#This Row],[MM]],ecommerce_dataset_updated[[#This Row],[DD]])</f>
        <v>45379</v>
      </c>
      <c r="R3498" s="6" t="str">
        <f>TEXT(ecommerce_dataset_updated[[#This Row],['[Purchase_Date']]], "mmm")</f>
        <v>Mar</v>
      </c>
      <c r="S3498" s="6" t="str">
        <f>TEXT(ecommerce_dataset_updated[[#This Row],['[Purchase_Date']]], "ddd")</f>
        <v>Thu</v>
      </c>
      <c r="T3498" s="6">
        <f>ecommerce_dataset_updated[[#This Row],[Final_Price(Rs.) _]]-ecommerce_dataset_updated[[#This Row],['[Final_Price(Rs.)']]]</f>
        <v>-4.0000000000190994E-3</v>
      </c>
      <c r="U3498" s="6" t="b">
        <f xml:space="preserve"> AND(ecommerce_dataset_updated[[#This Row],[Final_Price(Rs.) _]]=ecommerce_dataset_updated[[#This Row],['[Final_Price(Rs.)']]])</f>
        <v>0</v>
      </c>
      <c r="V3498" s="5"/>
    </row>
    <row r="3499" spans="1:22">
      <c r="A3499" t="s">
        <v>13447</v>
      </c>
      <c r="B3499" t="s">
        <v>13448</v>
      </c>
      <c r="C3499" t="s">
        <v>32</v>
      </c>
      <c r="D3499" s="9" t="s">
        <v>13449</v>
      </c>
      <c r="E3499" s="8">
        <f>ecommerce_dataset_updated[[#This Row],[Price (Rs.)]]+0</f>
        <v>467.12</v>
      </c>
      <c r="F3499" s="6" t="s">
        <v>107</v>
      </c>
      <c r="G3499" s="7">
        <f>ecommerce_dataset_updated[[#This Row],[Discount (%)]]+0</f>
        <v>0</v>
      </c>
      <c r="H3499" s="6" t="s">
        <v>13449</v>
      </c>
      <c r="I3499" s="6">
        <f>ecommerce_dataset_updated[[#This Row],['[Price (Rs.)']]]*ecommerce_dataset_updated[[#This Row],['[Discount (%)']]]/100</f>
        <v>0</v>
      </c>
      <c r="J3499" s="6">
        <f>ecommerce_dataset_updated[[#This Row],[Final_Price(Rs.)]]+0</f>
        <v>467.12</v>
      </c>
      <c r="K3499" s="6">
        <f xml:space="preserve"> ecommerce_dataset_updated[[#This Row],['[Price (Rs.)']]]-ecommerce_dataset_updated[[#This Row],[Discount Amount _]]</f>
        <v>467.12</v>
      </c>
      <c r="L3499" t="s">
        <v>35</v>
      </c>
      <c r="M3499" t="s">
        <v>587</v>
      </c>
      <c r="N3499" s="4" t="s">
        <v>14071</v>
      </c>
      <c r="O3499" s="4" t="s">
        <v>14059</v>
      </c>
      <c r="P3499" s="4" t="s">
        <v>14079</v>
      </c>
      <c r="Q3499" s="5">
        <f>DATE(ecommerce_dataset_updated[[#This Row],[YYYY]],ecommerce_dataset_updated[[#This Row],[MM]],ecommerce_dataset_updated[[#This Row],[DD]])</f>
        <v>45436</v>
      </c>
      <c r="R3499" s="6" t="str">
        <f>TEXT(ecommerce_dataset_updated[[#This Row],['[Purchase_Date']]], "mmm")</f>
        <v>May</v>
      </c>
      <c r="S3499" s="6" t="str">
        <f>TEXT(ecommerce_dataset_updated[[#This Row],['[Purchase_Date']]], "ddd")</f>
        <v>Fri</v>
      </c>
      <c r="T3499" s="6">
        <f>ecommerce_dataset_updated[[#This Row],[Final_Price(Rs.) _]]-ecommerce_dataset_updated[[#This Row],['[Final_Price(Rs.)']]]</f>
        <v>0</v>
      </c>
      <c r="U3499" s="6" t="b">
        <f xml:space="preserve"> AND(ecommerce_dataset_updated[[#This Row],[Final_Price(Rs.) _]]=ecommerce_dataset_updated[[#This Row],['[Final_Price(Rs.)']]])</f>
        <v>1</v>
      </c>
      <c r="V3499" s="5"/>
    </row>
    <row r="3500" spans="1:22">
      <c r="A3500" t="s">
        <v>13450</v>
      </c>
      <c r="B3500" t="s">
        <v>13451</v>
      </c>
      <c r="C3500" t="s">
        <v>114</v>
      </c>
      <c r="D3500" s="9" t="s">
        <v>13452</v>
      </c>
      <c r="E3500" s="8">
        <f>ecommerce_dataset_updated[[#This Row],[Price (Rs.)]]+0</f>
        <v>50.13</v>
      </c>
      <c r="F3500" s="6" t="s">
        <v>75</v>
      </c>
      <c r="G3500" s="7">
        <f>ecommerce_dataset_updated[[#This Row],[Discount (%)]]+0</f>
        <v>10</v>
      </c>
      <c r="H3500" s="6" t="s">
        <v>13453</v>
      </c>
      <c r="I3500" s="6">
        <f>ecommerce_dataset_updated[[#This Row],['[Price (Rs.)']]]*ecommerce_dataset_updated[[#This Row],['[Discount (%)']]]/100</f>
        <v>5.0129999999999999</v>
      </c>
      <c r="J3500" s="6">
        <f>ecommerce_dataset_updated[[#This Row],[Final_Price(Rs.)]]+0</f>
        <v>45.12</v>
      </c>
      <c r="K3500" s="6">
        <f xml:space="preserve"> ecommerce_dataset_updated[[#This Row],['[Price (Rs.)']]]-ecommerce_dataset_updated[[#This Row],[Discount Amount _]]</f>
        <v>45.117000000000004</v>
      </c>
      <c r="L3500" t="s">
        <v>77</v>
      </c>
      <c r="M3500" t="s">
        <v>1373</v>
      </c>
      <c r="N3500" s="4" t="s">
        <v>14071</v>
      </c>
      <c r="O3500" s="4" t="s">
        <v>14055</v>
      </c>
      <c r="P3500" s="4" t="s">
        <v>14079</v>
      </c>
      <c r="Q3500" s="5">
        <f>DATE(ecommerce_dataset_updated[[#This Row],[YYYY]],ecommerce_dataset_updated[[#This Row],[MM]],ecommerce_dataset_updated[[#This Row],[DD]])</f>
        <v>45528</v>
      </c>
      <c r="R3500" s="6" t="str">
        <f>TEXT(ecommerce_dataset_updated[[#This Row],['[Purchase_Date']]], "mmm")</f>
        <v>Aug</v>
      </c>
      <c r="S3500" s="6" t="str">
        <f>TEXT(ecommerce_dataset_updated[[#This Row],['[Purchase_Date']]], "ddd")</f>
        <v>Sat</v>
      </c>
      <c r="T3500" s="6">
        <f>ecommerce_dataset_updated[[#This Row],[Final_Price(Rs.) _]]-ecommerce_dataset_updated[[#This Row],['[Final_Price(Rs.)']]]</f>
        <v>-2.9999999999930083E-3</v>
      </c>
      <c r="U3500" s="6" t="b">
        <f xml:space="preserve"> AND(ecommerce_dataset_updated[[#This Row],[Final_Price(Rs.) _]]=ecommerce_dataset_updated[[#This Row],['[Final_Price(Rs.)']]])</f>
        <v>0</v>
      </c>
      <c r="V3500" s="5"/>
    </row>
    <row r="3501" spans="1:22">
      <c r="A3501" t="s">
        <v>13454</v>
      </c>
      <c r="B3501" t="s">
        <v>13455</v>
      </c>
      <c r="C3501" t="s">
        <v>114</v>
      </c>
      <c r="D3501" s="9" t="s">
        <v>13456</v>
      </c>
      <c r="E3501" s="8">
        <f>ecommerce_dataset_updated[[#This Row],[Price (Rs.)]]+0</f>
        <v>84.5</v>
      </c>
      <c r="F3501" s="6" t="s">
        <v>75</v>
      </c>
      <c r="G3501" s="7">
        <f>ecommerce_dataset_updated[[#This Row],[Discount (%)]]+0</f>
        <v>10</v>
      </c>
      <c r="H3501" s="6" t="s">
        <v>13457</v>
      </c>
      <c r="I3501" s="6">
        <f>ecommerce_dataset_updated[[#This Row],['[Price (Rs.)']]]*ecommerce_dataset_updated[[#This Row],['[Discount (%)']]]/100</f>
        <v>8.4499999999999993</v>
      </c>
      <c r="J3501" s="6">
        <f>ecommerce_dataset_updated[[#This Row],[Final_Price(Rs.)]]+0</f>
        <v>76.05</v>
      </c>
      <c r="K3501" s="6">
        <f xml:space="preserve"> ecommerce_dataset_updated[[#This Row],['[Price (Rs.)']]]-ecommerce_dataset_updated[[#This Row],[Discount Amount _]]</f>
        <v>76.05</v>
      </c>
      <c r="L3501" t="s">
        <v>77</v>
      </c>
      <c r="M3501" t="s">
        <v>3498</v>
      </c>
      <c r="N3501" s="4" t="s">
        <v>14057</v>
      </c>
      <c r="O3501" s="4" t="s">
        <v>75</v>
      </c>
      <c r="P3501" s="4" t="s">
        <v>14079</v>
      </c>
      <c r="Q3501" s="5">
        <f>DATE(ecommerce_dataset_updated[[#This Row],[YYYY]],ecommerce_dataset_updated[[#This Row],[MM]],ecommerce_dataset_updated[[#This Row],[DD]])</f>
        <v>45568</v>
      </c>
      <c r="R3501" s="6" t="str">
        <f>TEXT(ecommerce_dataset_updated[[#This Row],['[Purchase_Date']]], "mmm")</f>
        <v>Oct</v>
      </c>
      <c r="S3501" s="6" t="str">
        <f>TEXT(ecommerce_dataset_updated[[#This Row],['[Purchase_Date']]], "ddd")</f>
        <v>Thu</v>
      </c>
      <c r="T3501" s="6">
        <f>ecommerce_dataset_updated[[#This Row],[Final_Price(Rs.) _]]-ecommerce_dataset_updated[[#This Row],['[Final_Price(Rs.)']]]</f>
        <v>0</v>
      </c>
      <c r="U3501" s="6" t="b">
        <f xml:space="preserve"> AND(ecommerce_dataset_updated[[#This Row],[Final_Price(Rs.) _]]=ecommerce_dataset_updated[[#This Row],['[Final_Price(Rs.)']]])</f>
        <v>1</v>
      </c>
      <c r="V3501" s="5"/>
    </row>
    <row r="3502" spans="1:22">
      <c r="A3502" t="s">
        <v>13458</v>
      </c>
      <c r="B3502" t="s">
        <v>13459</v>
      </c>
      <c r="C3502" t="s">
        <v>68</v>
      </c>
      <c r="D3502" s="9" t="s">
        <v>13460</v>
      </c>
      <c r="E3502" s="8">
        <f>ecommerce_dataset_updated[[#This Row],[Price (Rs.)]]+0</f>
        <v>335.21</v>
      </c>
      <c r="F3502" s="6" t="s">
        <v>12</v>
      </c>
      <c r="G3502" s="7">
        <f>ecommerce_dataset_updated[[#This Row],[Discount (%)]]+0</f>
        <v>15</v>
      </c>
      <c r="H3502" s="6" t="s">
        <v>13461</v>
      </c>
      <c r="I3502" s="6">
        <f>ecommerce_dataset_updated[[#This Row],['[Price (Rs.)']]]*ecommerce_dataset_updated[[#This Row],['[Discount (%)']]]/100</f>
        <v>50.281499999999994</v>
      </c>
      <c r="J3502" s="6">
        <f>ecommerce_dataset_updated[[#This Row],[Final_Price(Rs.)]]+0</f>
        <v>284.93</v>
      </c>
      <c r="K3502" s="6">
        <f xml:space="preserve"> ecommerce_dataset_updated[[#This Row],['[Price (Rs.)']]]-ecommerce_dataset_updated[[#This Row],[Discount Amount _]]</f>
        <v>284.92849999999999</v>
      </c>
      <c r="L3502" t="s">
        <v>14</v>
      </c>
      <c r="M3502" t="s">
        <v>1299</v>
      </c>
      <c r="N3502" s="4" t="s">
        <v>14051</v>
      </c>
      <c r="O3502" s="4" t="s">
        <v>14052</v>
      </c>
      <c r="P3502" s="4" t="s">
        <v>14079</v>
      </c>
      <c r="Q3502" s="5">
        <f>DATE(ecommerce_dataset_updated[[#This Row],[YYYY]],ecommerce_dataset_updated[[#This Row],[MM]],ecommerce_dataset_updated[[#This Row],[DD]])</f>
        <v>45293</v>
      </c>
      <c r="R3502" s="6" t="str">
        <f>TEXT(ecommerce_dataset_updated[[#This Row],['[Purchase_Date']]], "mmm")</f>
        <v>Jan</v>
      </c>
      <c r="S3502" s="6" t="str">
        <f>TEXT(ecommerce_dataset_updated[[#This Row],['[Purchase_Date']]], "ddd")</f>
        <v>Tue</v>
      </c>
      <c r="T3502" s="6">
        <f>ecommerce_dataset_updated[[#This Row],[Final_Price(Rs.) _]]-ecommerce_dataset_updated[[#This Row],['[Final_Price(Rs.)']]]</f>
        <v>-1.5000000000213731E-3</v>
      </c>
      <c r="U3502" s="6" t="b">
        <f xml:space="preserve"> AND(ecommerce_dataset_updated[[#This Row],[Final_Price(Rs.) _]]=ecommerce_dataset_updated[[#This Row],['[Final_Price(Rs.)']]])</f>
        <v>0</v>
      </c>
      <c r="V3502" s="5"/>
    </row>
    <row r="3503" spans="1:22">
      <c r="A3503" t="s">
        <v>13462</v>
      </c>
      <c r="B3503" t="s">
        <v>13463</v>
      </c>
      <c r="C3503" t="s">
        <v>39</v>
      </c>
      <c r="D3503" s="9" t="s">
        <v>13464</v>
      </c>
      <c r="E3503" s="8">
        <f>ecommerce_dataset_updated[[#This Row],[Price (Rs.)]]+0</f>
        <v>496.92</v>
      </c>
      <c r="F3503" s="6" t="s">
        <v>12</v>
      </c>
      <c r="G3503" s="7">
        <f>ecommerce_dataset_updated[[#This Row],[Discount (%)]]+0</f>
        <v>15</v>
      </c>
      <c r="H3503" s="6" t="s">
        <v>13465</v>
      </c>
      <c r="I3503" s="6">
        <f>ecommerce_dataset_updated[[#This Row],['[Price (Rs.)']]]*ecommerce_dataset_updated[[#This Row],['[Discount (%)']]]/100</f>
        <v>74.537999999999997</v>
      </c>
      <c r="J3503" s="6">
        <f>ecommerce_dataset_updated[[#This Row],[Final_Price(Rs.)]]+0</f>
        <v>422.38</v>
      </c>
      <c r="K3503" s="6">
        <f xml:space="preserve"> ecommerce_dataset_updated[[#This Row],['[Price (Rs.)']]]-ecommerce_dataset_updated[[#This Row],[Discount Amount _]]</f>
        <v>422.38200000000001</v>
      </c>
      <c r="L3503" t="s">
        <v>77</v>
      </c>
      <c r="M3503" t="s">
        <v>1540</v>
      </c>
      <c r="N3503" s="4" t="s">
        <v>14060</v>
      </c>
      <c r="O3503" s="4" t="s">
        <v>14057</v>
      </c>
      <c r="P3503" s="4" t="s">
        <v>14079</v>
      </c>
      <c r="Q3503" s="5">
        <f>DATE(ecommerce_dataset_updated[[#This Row],[YYYY]],ecommerce_dataset_updated[[#This Row],[MM]],ecommerce_dataset_updated[[#This Row],[DD]])</f>
        <v>45377</v>
      </c>
      <c r="R3503" s="6" t="str">
        <f>TEXT(ecommerce_dataset_updated[[#This Row],['[Purchase_Date']]], "mmm")</f>
        <v>Mar</v>
      </c>
      <c r="S3503" s="6" t="str">
        <f>TEXT(ecommerce_dataset_updated[[#This Row],['[Purchase_Date']]], "ddd")</f>
        <v>Tue</v>
      </c>
      <c r="T3503" s="6">
        <f>ecommerce_dataset_updated[[#This Row],[Final_Price(Rs.) _]]-ecommerce_dataset_updated[[#This Row],['[Final_Price(Rs.)']]]</f>
        <v>2.0000000000095497E-3</v>
      </c>
      <c r="U3503" s="6" t="b">
        <f xml:space="preserve"> AND(ecommerce_dataset_updated[[#This Row],[Final_Price(Rs.) _]]=ecommerce_dataset_updated[[#This Row],['[Final_Price(Rs.)']]])</f>
        <v>0</v>
      </c>
      <c r="V3503" s="5"/>
    </row>
    <row r="3504" spans="1:22">
      <c r="A3504" t="s">
        <v>13466</v>
      </c>
      <c r="B3504" t="s">
        <v>13467</v>
      </c>
      <c r="C3504" t="s">
        <v>18</v>
      </c>
      <c r="D3504" s="9" t="s">
        <v>13468</v>
      </c>
      <c r="E3504" s="8">
        <f>ecommerce_dataset_updated[[#This Row],[Price (Rs.)]]+0</f>
        <v>188.19</v>
      </c>
      <c r="F3504" s="6" t="s">
        <v>47</v>
      </c>
      <c r="G3504" s="7">
        <f>ecommerce_dataset_updated[[#This Row],[Discount (%)]]+0</f>
        <v>50</v>
      </c>
      <c r="H3504" s="6" t="s">
        <v>13469</v>
      </c>
      <c r="I3504" s="6">
        <f>ecommerce_dataset_updated[[#This Row],['[Price (Rs.)']]]*ecommerce_dataset_updated[[#This Row],['[Discount (%)']]]/100</f>
        <v>94.094999999999999</v>
      </c>
      <c r="J3504" s="6">
        <f>ecommerce_dataset_updated[[#This Row],[Final_Price(Rs.)]]+0</f>
        <v>94.09</v>
      </c>
      <c r="K3504" s="6">
        <f xml:space="preserve"> ecommerce_dataset_updated[[#This Row],['[Price (Rs.)']]]-ecommerce_dataset_updated[[#This Row],[Discount Amount _]]</f>
        <v>94.094999999999999</v>
      </c>
      <c r="L3504" t="s">
        <v>35</v>
      </c>
      <c r="M3504" t="s">
        <v>3823</v>
      </c>
      <c r="N3504" s="4" t="s">
        <v>14055</v>
      </c>
      <c r="O3504" s="4" t="s">
        <v>14053</v>
      </c>
      <c r="P3504" s="4" t="s">
        <v>14079</v>
      </c>
      <c r="Q3504" s="5">
        <f>DATE(ecommerce_dataset_updated[[#This Row],[YYYY]],ecommerce_dataset_updated[[#This Row],[MM]],ecommerce_dataset_updated[[#This Row],[DD]])</f>
        <v>45390</v>
      </c>
      <c r="R3504" s="6" t="str">
        <f>TEXT(ecommerce_dataset_updated[[#This Row],['[Purchase_Date']]], "mmm")</f>
        <v>Apr</v>
      </c>
      <c r="S3504" s="6" t="str">
        <f>TEXT(ecommerce_dataset_updated[[#This Row],['[Purchase_Date']]], "ddd")</f>
        <v>Mon</v>
      </c>
      <c r="T3504" s="6">
        <f>ecommerce_dataset_updated[[#This Row],[Final_Price(Rs.) _]]-ecommerce_dataset_updated[[#This Row],['[Final_Price(Rs.)']]]</f>
        <v>4.9999999999954525E-3</v>
      </c>
      <c r="U3504" s="6" t="b">
        <f xml:space="preserve"> AND(ecommerce_dataset_updated[[#This Row],[Final_Price(Rs.) _]]=ecommerce_dataset_updated[[#This Row],['[Final_Price(Rs.)']]])</f>
        <v>0</v>
      </c>
      <c r="V3504" s="5"/>
    </row>
    <row r="3505" spans="1:22">
      <c r="A3505" t="s">
        <v>13470</v>
      </c>
      <c r="B3505" t="s">
        <v>13471</v>
      </c>
      <c r="C3505" t="s">
        <v>18</v>
      </c>
      <c r="D3505" s="9" t="s">
        <v>13472</v>
      </c>
      <c r="E3505" s="8">
        <f>ecommerce_dataset_updated[[#This Row],[Price (Rs.)]]+0</f>
        <v>260.92</v>
      </c>
      <c r="F3505" s="6" t="s">
        <v>53</v>
      </c>
      <c r="G3505" s="7">
        <f>ecommerce_dataset_updated[[#This Row],[Discount (%)]]+0</f>
        <v>5</v>
      </c>
      <c r="H3505" s="6" t="s">
        <v>13473</v>
      </c>
      <c r="I3505" s="6">
        <f>ecommerce_dataset_updated[[#This Row],['[Price (Rs.)']]]*ecommerce_dataset_updated[[#This Row],['[Discount (%)']]]/100</f>
        <v>13.046000000000001</v>
      </c>
      <c r="J3505" s="6">
        <f>ecommerce_dataset_updated[[#This Row],[Final_Price(Rs.)]]+0</f>
        <v>247.87</v>
      </c>
      <c r="K3505" s="6">
        <f xml:space="preserve"> ecommerce_dataset_updated[[#This Row],['[Price (Rs.)']]]-ecommerce_dataset_updated[[#This Row],[Discount Amount _]]</f>
        <v>247.87400000000002</v>
      </c>
      <c r="L3505" t="s">
        <v>14</v>
      </c>
      <c r="M3505" t="s">
        <v>121</v>
      </c>
      <c r="N3505" s="4" t="s">
        <v>14065</v>
      </c>
      <c r="O3505" s="4" t="s">
        <v>14050</v>
      </c>
      <c r="P3505" s="4" t="s">
        <v>14079</v>
      </c>
      <c r="Q3505" s="5">
        <f>DATE(ecommerce_dataset_updated[[#This Row],[YYYY]],ecommerce_dataset_updated[[#This Row],[MM]],ecommerce_dataset_updated[[#This Row],[DD]])</f>
        <v>45558</v>
      </c>
      <c r="R3505" s="6" t="str">
        <f>TEXT(ecommerce_dataset_updated[[#This Row],['[Purchase_Date']]], "mmm")</f>
        <v>Sep</v>
      </c>
      <c r="S3505" s="6" t="str">
        <f>TEXT(ecommerce_dataset_updated[[#This Row],['[Purchase_Date']]], "ddd")</f>
        <v>Mon</v>
      </c>
      <c r="T3505" s="6">
        <f>ecommerce_dataset_updated[[#This Row],[Final_Price(Rs.) _]]-ecommerce_dataset_updated[[#This Row],['[Final_Price(Rs.)']]]</f>
        <v>4.0000000000190994E-3</v>
      </c>
      <c r="U3505" s="6" t="b">
        <f xml:space="preserve"> AND(ecommerce_dataset_updated[[#This Row],[Final_Price(Rs.) _]]=ecommerce_dataset_updated[[#This Row],['[Final_Price(Rs.)']]])</f>
        <v>0</v>
      </c>
      <c r="V3505" s="5"/>
    </row>
    <row r="3506" spans="1:22">
      <c r="A3506" t="s">
        <v>13474</v>
      </c>
      <c r="B3506" t="s">
        <v>13475</v>
      </c>
      <c r="C3506" t="s">
        <v>114</v>
      </c>
      <c r="D3506" s="9" t="s">
        <v>13476</v>
      </c>
      <c r="E3506" s="8">
        <f>ecommerce_dataset_updated[[#This Row],[Price (Rs.)]]+0</f>
        <v>75.900000000000006</v>
      </c>
      <c r="F3506" s="6" t="s">
        <v>154</v>
      </c>
      <c r="G3506" s="7">
        <f>ecommerce_dataset_updated[[#This Row],[Discount (%)]]+0</f>
        <v>30</v>
      </c>
      <c r="H3506" s="6" t="s">
        <v>12670</v>
      </c>
      <c r="I3506" s="6">
        <f>ecommerce_dataset_updated[[#This Row],['[Price (Rs.)']]]*ecommerce_dataset_updated[[#This Row],['[Discount (%)']]]/100</f>
        <v>22.77</v>
      </c>
      <c r="J3506" s="6">
        <f>ecommerce_dataset_updated[[#This Row],[Final_Price(Rs.)]]+0</f>
        <v>53.13</v>
      </c>
      <c r="K3506" s="6">
        <f xml:space="preserve"> ecommerce_dataset_updated[[#This Row],['[Price (Rs.)']]]-ecommerce_dataset_updated[[#This Row],[Discount Amount _]]</f>
        <v>53.13000000000001</v>
      </c>
      <c r="L3506" t="s">
        <v>14</v>
      </c>
      <c r="M3506" t="s">
        <v>15</v>
      </c>
      <c r="N3506" s="4" t="s">
        <v>14048</v>
      </c>
      <c r="O3506" s="4" t="s">
        <v>14049</v>
      </c>
      <c r="P3506" s="4" t="s">
        <v>14079</v>
      </c>
      <c r="Q3506" s="5">
        <f>DATE(ecommerce_dataset_updated[[#This Row],[YYYY]],ecommerce_dataset_updated[[#This Row],[MM]],ecommerce_dataset_updated[[#This Row],[DD]])</f>
        <v>45608</v>
      </c>
      <c r="R3506" s="6" t="str">
        <f>TEXT(ecommerce_dataset_updated[[#This Row],['[Purchase_Date']]], "mmm")</f>
        <v>Nov</v>
      </c>
      <c r="S3506" s="6" t="str">
        <f>TEXT(ecommerce_dataset_updated[[#This Row],['[Purchase_Date']]], "ddd")</f>
        <v>Tue</v>
      </c>
      <c r="T3506" s="6">
        <f>ecommerce_dataset_updated[[#This Row],[Final_Price(Rs.) _]]-ecommerce_dataset_updated[[#This Row],['[Final_Price(Rs.)']]]</f>
        <v>0</v>
      </c>
      <c r="U3506" s="6" t="b">
        <f xml:space="preserve"> AND(ecommerce_dataset_updated[[#This Row],[Final_Price(Rs.) _]]=ecommerce_dataset_updated[[#This Row],['[Final_Price(Rs.)']]])</f>
        <v>1</v>
      </c>
      <c r="V3506" s="5"/>
    </row>
    <row r="3507" spans="1:22">
      <c r="A3507" t="s">
        <v>13477</v>
      </c>
      <c r="B3507" t="s">
        <v>13478</v>
      </c>
      <c r="C3507" t="s">
        <v>18</v>
      </c>
      <c r="D3507" s="9" t="s">
        <v>13479</v>
      </c>
      <c r="E3507" s="8">
        <f>ecommerce_dataset_updated[[#This Row],[Price (Rs.)]]+0</f>
        <v>146.25</v>
      </c>
      <c r="F3507" s="6" t="s">
        <v>75</v>
      </c>
      <c r="G3507" s="7">
        <f>ecommerce_dataset_updated[[#This Row],[Discount (%)]]+0</f>
        <v>10</v>
      </c>
      <c r="H3507" s="6" t="s">
        <v>8456</v>
      </c>
      <c r="I3507" s="6">
        <f>ecommerce_dataset_updated[[#This Row],['[Price (Rs.)']]]*ecommerce_dataset_updated[[#This Row],['[Discount (%)']]]/100</f>
        <v>14.625</v>
      </c>
      <c r="J3507" s="6">
        <f>ecommerce_dataset_updated[[#This Row],[Final_Price(Rs.)]]+0</f>
        <v>131.62</v>
      </c>
      <c r="K3507" s="6">
        <f xml:space="preserve"> ecommerce_dataset_updated[[#This Row],['[Price (Rs.)']]]-ecommerce_dataset_updated[[#This Row],[Discount Amount _]]</f>
        <v>131.625</v>
      </c>
      <c r="L3507" t="s">
        <v>77</v>
      </c>
      <c r="M3507" t="s">
        <v>1207</v>
      </c>
      <c r="N3507" s="4" t="s">
        <v>14069</v>
      </c>
      <c r="O3507" s="4" t="s">
        <v>14050</v>
      </c>
      <c r="P3507" s="4" t="s">
        <v>14079</v>
      </c>
      <c r="Q3507" s="5">
        <f>DATE(ecommerce_dataset_updated[[#This Row],[YYYY]],ecommerce_dataset_updated[[#This Row],[MM]],ecommerce_dataset_updated[[#This Row],[DD]])</f>
        <v>45557</v>
      </c>
      <c r="R3507" s="6" t="str">
        <f>TEXT(ecommerce_dataset_updated[[#This Row],['[Purchase_Date']]], "mmm")</f>
        <v>Sep</v>
      </c>
      <c r="S3507" s="6" t="str">
        <f>TEXT(ecommerce_dataset_updated[[#This Row],['[Purchase_Date']]], "ddd")</f>
        <v>Sun</v>
      </c>
      <c r="T3507" s="6">
        <f>ecommerce_dataset_updated[[#This Row],[Final_Price(Rs.) _]]-ecommerce_dataset_updated[[#This Row],['[Final_Price(Rs.)']]]</f>
        <v>4.9999999999954525E-3</v>
      </c>
      <c r="U3507" s="6" t="b">
        <f xml:space="preserve"> AND(ecommerce_dataset_updated[[#This Row],[Final_Price(Rs.) _]]=ecommerce_dataset_updated[[#This Row],['[Final_Price(Rs.)']]])</f>
        <v>0</v>
      </c>
      <c r="V3507" s="5"/>
    </row>
    <row r="3508" spans="1:22">
      <c r="A3508" t="s">
        <v>13480</v>
      </c>
      <c r="B3508" t="s">
        <v>13481</v>
      </c>
      <c r="C3508" t="s">
        <v>45</v>
      </c>
      <c r="D3508" s="9" t="s">
        <v>13081</v>
      </c>
      <c r="E3508" s="8">
        <f>ecommerce_dataset_updated[[#This Row],[Price (Rs.)]]+0</f>
        <v>44.04</v>
      </c>
      <c r="F3508" s="6" t="s">
        <v>12</v>
      </c>
      <c r="G3508" s="7">
        <f>ecommerce_dataset_updated[[#This Row],[Discount (%)]]+0</f>
        <v>15</v>
      </c>
      <c r="H3508" s="6" t="s">
        <v>13082</v>
      </c>
      <c r="I3508" s="6">
        <f>ecommerce_dataset_updated[[#This Row],['[Price (Rs.)']]]*ecommerce_dataset_updated[[#This Row],['[Discount (%)']]]/100</f>
        <v>6.6059999999999999</v>
      </c>
      <c r="J3508" s="6">
        <f>ecommerce_dataset_updated[[#This Row],[Final_Price(Rs.)]]+0</f>
        <v>37.43</v>
      </c>
      <c r="K3508" s="6">
        <f xml:space="preserve"> ecommerce_dataset_updated[[#This Row],['[Price (Rs.)']]]-ecommerce_dataset_updated[[#This Row],[Discount Amount _]]</f>
        <v>37.433999999999997</v>
      </c>
      <c r="L3508" t="s">
        <v>120</v>
      </c>
      <c r="M3508" t="s">
        <v>691</v>
      </c>
      <c r="N3508" s="4" t="s">
        <v>2910</v>
      </c>
      <c r="O3508" s="4" t="s">
        <v>14057</v>
      </c>
      <c r="P3508" s="4" t="s">
        <v>14079</v>
      </c>
      <c r="Q3508" s="5">
        <f>DATE(ecommerce_dataset_updated[[#This Row],[YYYY]],ecommerce_dataset_updated[[#This Row],[MM]],ecommerce_dataset_updated[[#This Row],[DD]])</f>
        <v>45365</v>
      </c>
      <c r="R3508" s="6" t="str">
        <f>TEXT(ecommerce_dataset_updated[[#This Row],['[Purchase_Date']]], "mmm")</f>
        <v>Mar</v>
      </c>
      <c r="S3508" s="6" t="str">
        <f>TEXT(ecommerce_dataset_updated[[#This Row],['[Purchase_Date']]], "ddd")</f>
        <v>Thu</v>
      </c>
      <c r="T3508" s="6">
        <f>ecommerce_dataset_updated[[#This Row],[Final_Price(Rs.) _]]-ecommerce_dataset_updated[[#This Row],['[Final_Price(Rs.)']]]</f>
        <v>3.9999999999977831E-3</v>
      </c>
      <c r="U3508" s="6" t="b">
        <f xml:space="preserve"> AND(ecommerce_dataset_updated[[#This Row],[Final_Price(Rs.) _]]=ecommerce_dataset_updated[[#This Row],['[Final_Price(Rs.)']]])</f>
        <v>0</v>
      </c>
      <c r="V3508" s="5"/>
    </row>
    <row r="3509" spans="1:22">
      <c r="A3509" t="s">
        <v>13482</v>
      </c>
      <c r="B3509" t="s">
        <v>13483</v>
      </c>
      <c r="C3509" t="s">
        <v>18</v>
      </c>
      <c r="D3509" s="9" t="s">
        <v>13484</v>
      </c>
      <c r="E3509" s="8">
        <f>ecommerce_dataset_updated[[#This Row],[Price (Rs.)]]+0</f>
        <v>226.03</v>
      </c>
      <c r="F3509" s="6" t="s">
        <v>20</v>
      </c>
      <c r="G3509" s="7">
        <f>ecommerce_dataset_updated[[#This Row],[Discount (%)]]+0</f>
        <v>20</v>
      </c>
      <c r="H3509" s="6" t="s">
        <v>13485</v>
      </c>
      <c r="I3509" s="6">
        <f>ecommerce_dataset_updated[[#This Row],['[Price (Rs.)']]]*ecommerce_dataset_updated[[#This Row],['[Discount (%)']]]/100</f>
        <v>45.206000000000003</v>
      </c>
      <c r="J3509" s="6">
        <f>ecommerce_dataset_updated[[#This Row],[Final_Price(Rs.)]]+0</f>
        <v>180.82</v>
      </c>
      <c r="K3509" s="6">
        <f xml:space="preserve"> ecommerce_dataset_updated[[#This Row],['[Price (Rs.)']]]-ecommerce_dataset_updated[[#This Row],[Discount Amount _]]</f>
        <v>180.82400000000001</v>
      </c>
      <c r="L3509" t="s">
        <v>14</v>
      </c>
      <c r="M3509" t="s">
        <v>1514</v>
      </c>
      <c r="N3509" s="4" t="s">
        <v>14065</v>
      </c>
      <c r="O3509" s="4" t="s">
        <v>14057</v>
      </c>
      <c r="P3509" s="4" t="s">
        <v>14079</v>
      </c>
      <c r="Q3509" s="5">
        <f>DATE(ecommerce_dataset_updated[[#This Row],[YYYY]],ecommerce_dataset_updated[[#This Row],[MM]],ecommerce_dataset_updated[[#This Row],[DD]])</f>
        <v>45374</v>
      </c>
      <c r="R3509" s="6" t="str">
        <f>TEXT(ecommerce_dataset_updated[[#This Row],['[Purchase_Date']]], "mmm")</f>
        <v>Mar</v>
      </c>
      <c r="S3509" s="6" t="str">
        <f>TEXT(ecommerce_dataset_updated[[#This Row],['[Purchase_Date']]], "ddd")</f>
        <v>Sat</v>
      </c>
      <c r="T3509" s="6">
        <f>ecommerce_dataset_updated[[#This Row],[Final_Price(Rs.) _]]-ecommerce_dataset_updated[[#This Row],['[Final_Price(Rs.)']]]</f>
        <v>4.0000000000190994E-3</v>
      </c>
      <c r="U3509" s="6" t="b">
        <f xml:space="preserve"> AND(ecommerce_dataset_updated[[#This Row],[Final_Price(Rs.) _]]=ecommerce_dataset_updated[[#This Row],['[Final_Price(Rs.)']]])</f>
        <v>0</v>
      </c>
      <c r="V3509" s="5"/>
    </row>
    <row r="3510" spans="1:22">
      <c r="A3510" t="s">
        <v>13486</v>
      </c>
      <c r="B3510" t="s">
        <v>13487</v>
      </c>
      <c r="C3510" t="s">
        <v>18</v>
      </c>
      <c r="D3510" s="9" t="s">
        <v>13488</v>
      </c>
      <c r="E3510" s="8">
        <f>ecommerce_dataset_updated[[#This Row],[Price (Rs.)]]+0</f>
        <v>210.43</v>
      </c>
      <c r="F3510" s="6" t="s">
        <v>12</v>
      </c>
      <c r="G3510" s="7">
        <f>ecommerce_dataset_updated[[#This Row],[Discount (%)]]+0</f>
        <v>15</v>
      </c>
      <c r="H3510" s="6" t="s">
        <v>13489</v>
      </c>
      <c r="I3510" s="6">
        <f>ecommerce_dataset_updated[[#This Row],['[Price (Rs.)']]]*ecommerce_dataset_updated[[#This Row],['[Discount (%)']]]/100</f>
        <v>31.564500000000002</v>
      </c>
      <c r="J3510" s="6">
        <f>ecommerce_dataset_updated[[#This Row],[Final_Price(Rs.)]]+0</f>
        <v>178.87</v>
      </c>
      <c r="K3510" s="6">
        <f xml:space="preserve"> ecommerce_dataset_updated[[#This Row],['[Price (Rs.)']]]-ecommerce_dataset_updated[[#This Row],[Discount Amount _]]</f>
        <v>178.8655</v>
      </c>
      <c r="L3510" t="s">
        <v>14</v>
      </c>
      <c r="M3510" t="s">
        <v>872</v>
      </c>
      <c r="N3510" s="4" t="s">
        <v>14060</v>
      </c>
      <c r="O3510" s="4" t="s">
        <v>14067</v>
      </c>
      <c r="P3510" s="4" t="s">
        <v>14079</v>
      </c>
      <c r="Q3510" s="5">
        <f>DATE(ecommerce_dataset_updated[[#This Row],[YYYY]],ecommerce_dataset_updated[[#This Row],[MM]],ecommerce_dataset_updated[[#This Row],[DD]])</f>
        <v>45499</v>
      </c>
      <c r="R3510" s="6" t="str">
        <f>TEXT(ecommerce_dataset_updated[[#This Row],['[Purchase_Date']]], "mmm")</f>
        <v>Jul</v>
      </c>
      <c r="S3510" s="6" t="str">
        <f>TEXT(ecommerce_dataset_updated[[#This Row],['[Purchase_Date']]], "ddd")</f>
        <v>Fri</v>
      </c>
      <c r="T3510" s="6">
        <f>ecommerce_dataset_updated[[#This Row],[Final_Price(Rs.) _]]-ecommerce_dataset_updated[[#This Row],['[Final_Price(Rs.)']]]</f>
        <v>-4.500000000007276E-3</v>
      </c>
      <c r="U3510" s="6" t="b">
        <f xml:space="preserve"> AND(ecommerce_dataset_updated[[#This Row],[Final_Price(Rs.) _]]=ecommerce_dataset_updated[[#This Row],['[Final_Price(Rs.)']]])</f>
        <v>0</v>
      </c>
      <c r="V3510" s="5"/>
    </row>
    <row r="3511" spans="1:22">
      <c r="A3511" t="s">
        <v>13490</v>
      </c>
      <c r="B3511" t="s">
        <v>13491</v>
      </c>
      <c r="C3511" t="s">
        <v>39</v>
      </c>
      <c r="D3511" s="9" t="s">
        <v>13492</v>
      </c>
      <c r="E3511" s="8">
        <f>ecommerce_dataset_updated[[#This Row],[Price (Rs.)]]+0</f>
        <v>161.16</v>
      </c>
      <c r="F3511" s="6" t="s">
        <v>154</v>
      </c>
      <c r="G3511" s="7">
        <f>ecommerce_dataset_updated[[#This Row],[Discount (%)]]+0</f>
        <v>30</v>
      </c>
      <c r="H3511" s="6" t="s">
        <v>13493</v>
      </c>
      <c r="I3511" s="6">
        <f>ecommerce_dataset_updated[[#This Row],['[Price (Rs.)']]]*ecommerce_dataset_updated[[#This Row],['[Discount (%)']]]/100</f>
        <v>48.347999999999999</v>
      </c>
      <c r="J3511" s="6">
        <f>ecommerce_dataset_updated[[#This Row],[Final_Price(Rs.)]]+0</f>
        <v>112.81</v>
      </c>
      <c r="K3511" s="6">
        <f xml:space="preserve"> ecommerce_dataset_updated[[#This Row],['[Price (Rs.)']]]-ecommerce_dataset_updated[[#This Row],[Discount Amount _]]</f>
        <v>112.812</v>
      </c>
      <c r="L3511" t="s">
        <v>77</v>
      </c>
      <c r="M3511" t="s">
        <v>2875</v>
      </c>
      <c r="N3511" s="4" t="s">
        <v>14066</v>
      </c>
      <c r="O3511" s="4" t="s">
        <v>14055</v>
      </c>
      <c r="P3511" s="4" t="s">
        <v>14079</v>
      </c>
      <c r="Q3511" s="5">
        <f>DATE(ecommerce_dataset_updated[[#This Row],[YYYY]],ecommerce_dataset_updated[[#This Row],[MM]],ecommerce_dataset_updated[[#This Row],[DD]])</f>
        <v>45523</v>
      </c>
      <c r="R3511" s="6" t="str">
        <f>TEXT(ecommerce_dataset_updated[[#This Row],['[Purchase_Date']]], "mmm")</f>
        <v>Aug</v>
      </c>
      <c r="S3511" s="6" t="str">
        <f>TEXT(ecommerce_dataset_updated[[#This Row],['[Purchase_Date']]], "ddd")</f>
        <v>Mon</v>
      </c>
      <c r="T3511" s="6">
        <f>ecommerce_dataset_updated[[#This Row],[Final_Price(Rs.) _]]-ecommerce_dataset_updated[[#This Row],['[Final_Price(Rs.)']]]</f>
        <v>1.9999999999953388E-3</v>
      </c>
      <c r="U3511" s="6" t="b">
        <f xml:space="preserve"> AND(ecommerce_dataset_updated[[#This Row],[Final_Price(Rs.) _]]=ecommerce_dataset_updated[[#This Row],['[Final_Price(Rs.)']]])</f>
        <v>0</v>
      </c>
      <c r="V3511" s="5"/>
    </row>
    <row r="3512" spans="1:22">
      <c r="A3512" t="s">
        <v>13494</v>
      </c>
      <c r="B3512" t="s">
        <v>13495</v>
      </c>
      <c r="C3512" t="s">
        <v>18</v>
      </c>
      <c r="D3512" s="9" t="s">
        <v>8792</v>
      </c>
      <c r="E3512" s="8">
        <f>ecommerce_dataset_updated[[#This Row],[Price (Rs.)]]+0</f>
        <v>159.01</v>
      </c>
      <c r="F3512" s="6" t="s">
        <v>154</v>
      </c>
      <c r="G3512" s="7">
        <f>ecommerce_dataset_updated[[#This Row],[Discount (%)]]+0</f>
        <v>30</v>
      </c>
      <c r="H3512" s="6" t="s">
        <v>13496</v>
      </c>
      <c r="I3512" s="6">
        <f>ecommerce_dataset_updated[[#This Row],['[Price (Rs.)']]]*ecommerce_dataset_updated[[#This Row],['[Discount (%)']]]/100</f>
        <v>47.702999999999996</v>
      </c>
      <c r="J3512" s="6">
        <f>ecommerce_dataset_updated[[#This Row],[Final_Price(Rs.)]]+0</f>
        <v>111.31</v>
      </c>
      <c r="K3512" s="6">
        <f xml:space="preserve"> ecommerce_dataset_updated[[#This Row],['[Price (Rs.)']]]-ecommerce_dataset_updated[[#This Row],[Discount Amount _]]</f>
        <v>111.30699999999999</v>
      </c>
      <c r="L3512" t="s">
        <v>120</v>
      </c>
      <c r="M3512" t="s">
        <v>225</v>
      </c>
      <c r="N3512" s="4" t="s">
        <v>20</v>
      </c>
      <c r="O3512" s="4" t="s">
        <v>14051</v>
      </c>
      <c r="P3512" s="4" t="s">
        <v>14079</v>
      </c>
      <c r="Q3512" s="5">
        <f>DATE(ecommerce_dataset_updated[[#This Row],[YYYY]],ecommerce_dataset_updated[[#This Row],[MM]],ecommerce_dataset_updated[[#This Row],[DD]])</f>
        <v>45342</v>
      </c>
      <c r="R3512" s="6" t="str">
        <f>TEXT(ecommerce_dataset_updated[[#This Row],['[Purchase_Date']]], "mmm")</f>
        <v>Feb</v>
      </c>
      <c r="S3512" s="6" t="str">
        <f>TEXT(ecommerce_dataset_updated[[#This Row],['[Purchase_Date']]], "ddd")</f>
        <v>Tue</v>
      </c>
      <c r="T3512" s="6">
        <f>ecommerce_dataset_updated[[#This Row],[Final_Price(Rs.) _]]-ecommerce_dataset_updated[[#This Row],['[Final_Price(Rs.)']]]</f>
        <v>-3.0000000000143245E-3</v>
      </c>
      <c r="U3512" s="6" t="b">
        <f xml:space="preserve"> AND(ecommerce_dataset_updated[[#This Row],[Final_Price(Rs.) _]]=ecommerce_dataset_updated[[#This Row],['[Final_Price(Rs.)']]])</f>
        <v>0</v>
      </c>
      <c r="V3512" s="5"/>
    </row>
    <row r="3513" spans="1:22">
      <c r="A3513" t="s">
        <v>13497</v>
      </c>
      <c r="B3513" t="s">
        <v>13498</v>
      </c>
      <c r="C3513" t="s">
        <v>39</v>
      </c>
      <c r="D3513" s="9" t="s">
        <v>13499</v>
      </c>
      <c r="E3513" s="8">
        <f>ecommerce_dataset_updated[[#This Row],[Price (Rs.)]]+0</f>
        <v>92.91</v>
      </c>
      <c r="F3513" s="6" t="s">
        <v>12</v>
      </c>
      <c r="G3513" s="7">
        <f>ecommerce_dataset_updated[[#This Row],[Discount (%)]]+0</f>
        <v>15</v>
      </c>
      <c r="H3513" s="6" t="s">
        <v>13500</v>
      </c>
      <c r="I3513" s="6">
        <f>ecommerce_dataset_updated[[#This Row],['[Price (Rs.)']]]*ecommerce_dataset_updated[[#This Row],['[Discount (%)']]]/100</f>
        <v>13.936499999999999</v>
      </c>
      <c r="J3513" s="6">
        <f>ecommerce_dataset_updated[[#This Row],[Final_Price(Rs.)]]+0</f>
        <v>78.97</v>
      </c>
      <c r="K3513" s="6">
        <f xml:space="preserve"> ecommerce_dataset_updated[[#This Row],['[Price (Rs.)']]]-ecommerce_dataset_updated[[#This Row],[Discount Amount _]]</f>
        <v>78.973500000000001</v>
      </c>
      <c r="L3513" t="s">
        <v>35</v>
      </c>
      <c r="M3513" t="s">
        <v>441</v>
      </c>
      <c r="N3513" s="4" t="s">
        <v>14049</v>
      </c>
      <c r="O3513" s="4" t="s">
        <v>14049</v>
      </c>
      <c r="P3513" s="4" t="s">
        <v>14079</v>
      </c>
      <c r="Q3513" s="5">
        <f>DATE(ecommerce_dataset_updated[[#This Row],[YYYY]],ecommerce_dataset_updated[[#This Row],[MM]],ecommerce_dataset_updated[[#This Row],[DD]])</f>
        <v>45607</v>
      </c>
      <c r="R3513" s="6" t="str">
        <f>TEXT(ecommerce_dataset_updated[[#This Row],['[Purchase_Date']]], "mmm")</f>
        <v>Nov</v>
      </c>
      <c r="S3513" s="6" t="str">
        <f>TEXT(ecommerce_dataset_updated[[#This Row],['[Purchase_Date']]], "ddd")</f>
        <v>Mon</v>
      </c>
      <c r="T3513" s="6">
        <f>ecommerce_dataset_updated[[#This Row],[Final_Price(Rs.) _]]-ecommerce_dataset_updated[[#This Row],['[Final_Price(Rs.)']]]</f>
        <v>3.5000000000025011E-3</v>
      </c>
      <c r="U3513" s="6" t="b">
        <f xml:space="preserve"> AND(ecommerce_dataset_updated[[#This Row],[Final_Price(Rs.) _]]=ecommerce_dataset_updated[[#This Row],['[Final_Price(Rs.)']]])</f>
        <v>0</v>
      </c>
      <c r="V3513" s="5"/>
    </row>
    <row r="3514" spans="1:22">
      <c r="A3514" t="s">
        <v>13501</v>
      </c>
      <c r="B3514" t="s">
        <v>13502</v>
      </c>
      <c r="C3514" t="s">
        <v>32</v>
      </c>
      <c r="D3514" s="9" t="s">
        <v>13503</v>
      </c>
      <c r="E3514" s="8">
        <f>ecommerce_dataset_updated[[#This Row],[Price (Rs.)]]+0</f>
        <v>158</v>
      </c>
      <c r="F3514" s="6" t="s">
        <v>75</v>
      </c>
      <c r="G3514" s="7">
        <f>ecommerce_dataset_updated[[#This Row],[Discount (%)]]+0</f>
        <v>10</v>
      </c>
      <c r="H3514" s="6" t="s">
        <v>13504</v>
      </c>
      <c r="I3514" s="6">
        <f>ecommerce_dataset_updated[[#This Row],['[Price (Rs.)']]]*ecommerce_dataset_updated[[#This Row],['[Discount (%)']]]/100</f>
        <v>15.8</v>
      </c>
      <c r="J3514" s="6">
        <f>ecommerce_dataset_updated[[#This Row],[Final_Price(Rs.)]]+0</f>
        <v>142.19999999999999</v>
      </c>
      <c r="K3514" s="6">
        <f xml:space="preserve"> ecommerce_dataset_updated[[#This Row],['[Price (Rs.)']]]-ecommerce_dataset_updated[[#This Row],[Discount Amount _]]</f>
        <v>142.19999999999999</v>
      </c>
      <c r="L3514" t="s">
        <v>120</v>
      </c>
      <c r="M3514" t="s">
        <v>5056</v>
      </c>
      <c r="N3514" s="4" t="s">
        <v>14062</v>
      </c>
      <c r="O3514" s="4" t="s">
        <v>14062</v>
      </c>
      <c r="P3514" s="4" t="s">
        <v>14079</v>
      </c>
      <c r="Q3514" s="5">
        <f>DATE(ecommerce_dataset_updated[[#This Row],[YYYY]],ecommerce_dataset_updated[[#This Row],[MM]],ecommerce_dataset_updated[[#This Row],[DD]])</f>
        <v>45449</v>
      </c>
      <c r="R3514" s="6" t="str">
        <f>TEXT(ecommerce_dataset_updated[[#This Row],['[Purchase_Date']]], "mmm")</f>
        <v>Jun</v>
      </c>
      <c r="S3514" s="6" t="str">
        <f>TEXT(ecommerce_dataset_updated[[#This Row],['[Purchase_Date']]], "ddd")</f>
        <v>Thu</v>
      </c>
      <c r="T3514" s="6">
        <f>ecommerce_dataset_updated[[#This Row],[Final_Price(Rs.) _]]-ecommerce_dataset_updated[[#This Row],['[Final_Price(Rs.)']]]</f>
        <v>0</v>
      </c>
      <c r="U3514" s="6" t="b">
        <f xml:space="preserve"> AND(ecommerce_dataset_updated[[#This Row],[Final_Price(Rs.) _]]=ecommerce_dataset_updated[[#This Row],['[Final_Price(Rs.)']]])</f>
        <v>1</v>
      </c>
      <c r="V3514" s="5"/>
    </row>
    <row r="3515" spans="1:22">
      <c r="A3515" t="s">
        <v>13505</v>
      </c>
      <c r="B3515" t="s">
        <v>13506</v>
      </c>
      <c r="C3515" t="s">
        <v>114</v>
      </c>
      <c r="D3515" s="9" t="s">
        <v>7036</v>
      </c>
      <c r="E3515" s="8">
        <f>ecommerce_dataset_updated[[#This Row],[Price (Rs.)]]+0</f>
        <v>137.33000000000001</v>
      </c>
      <c r="F3515" s="6" t="s">
        <v>75</v>
      </c>
      <c r="G3515" s="7">
        <f>ecommerce_dataset_updated[[#This Row],[Discount (%)]]+0</f>
        <v>10</v>
      </c>
      <c r="H3515" s="6" t="s">
        <v>13507</v>
      </c>
      <c r="I3515" s="6">
        <f>ecommerce_dataset_updated[[#This Row],['[Price (Rs.)']]]*ecommerce_dataset_updated[[#This Row],['[Discount (%)']]]/100</f>
        <v>13.733000000000002</v>
      </c>
      <c r="J3515" s="6">
        <f>ecommerce_dataset_updated[[#This Row],[Final_Price(Rs.)]]+0</f>
        <v>123.6</v>
      </c>
      <c r="K3515" s="6">
        <f xml:space="preserve"> ecommerce_dataset_updated[[#This Row],['[Price (Rs.)']]]-ecommerce_dataset_updated[[#This Row],[Discount Amount _]]</f>
        <v>123.59700000000001</v>
      </c>
      <c r="L3515" t="s">
        <v>120</v>
      </c>
      <c r="M3515" t="s">
        <v>2390</v>
      </c>
      <c r="N3515" s="4" t="s">
        <v>14050</v>
      </c>
      <c r="O3515" s="4" t="s">
        <v>14050</v>
      </c>
      <c r="P3515" s="4" t="s">
        <v>14079</v>
      </c>
      <c r="Q3515" s="5">
        <f>DATE(ecommerce_dataset_updated[[#This Row],[YYYY]],ecommerce_dataset_updated[[#This Row],[MM]],ecommerce_dataset_updated[[#This Row],[DD]])</f>
        <v>45544</v>
      </c>
      <c r="R3515" s="6" t="str">
        <f>TEXT(ecommerce_dataset_updated[[#This Row],['[Purchase_Date']]], "mmm")</f>
        <v>Sep</v>
      </c>
      <c r="S3515" s="6" t="str">
        <f>TEXT(ecommerce_dataset_updated[[#This Row],['[Purchase_Date']]], "ddd")</f>
        <v>Mon</v>
      </c>
      <c r="T3515" s="6">
        <f>ecommerce_dataset_updated[[#This Row],[Final_Price(Rs.) _]]-ecommerce_dataset_updated[[#This Row],['[Final_Price(Rs.)']]]</f>
        <v>-2.9999999999859028E-3</v>
      </c>
      <c r="U3515" s="6" t="b">
        <f xml:space="preserve"> AND(ecommerce_dataset_updated[[#This Row],[Final_Price(Rs.) _]]=ecommerce_dataset_updated[[#This Row],['[Final_Price(Rs.)']]])</f>
        <v>0</v>
      </c>
      <c r="V3515" s="5"/>
    </row>
    <row r="3516" spans="1:22">
      <c r="A3516" t="s">
        <v>13508</v>
      </c>
      <c r="B3516" t="s">
        <v>13509</v>
      </c>
      <c r="C3516" t="s">
        <v>32</v>
      </c>
      <c r="D3516" s="9" t="s">
        <v>13510</v>
      </c>
      <c r="E3516" s="8">
        <f>ecommerce_dataset_updated[[#This Row],[Price (Rs.)]]+0</f>
        <v>176.73</v>
      </c>
      <c r="F3516" s="6" t="s">
        <v>154</v>
      </c>
      <c r="G3516" s="7">
        <f>ecommerce_dataset_updated[[#This Row],[Discount (%)]]+0</f>
        <v>30</v>
      </c>
      <c r="H3516" s="6" t="s">
        <v>615</v>
      </c>
      <c r="I3516" s="6">
        <f>ecommerce_dataset_updated[[#This Row],['[Price (Rs.)']]]*ecommerce_dataset_updated[[#This Row],['[Discount (%)']]]/100</f>
        <v>53.018999999999998</v>
      </c>
      <c r="J3516" s="6">
        <f>ecommerce_dataset_updated[[#This Row],[Final_Price(Rs.)]]+0</f>
        <v>123.71</v>
      </c>
      <c r="K3516" s="6">
        <f xml:space="preserve"> ecommerce_dataset_updated[[#This Row],['[Price (Rs.)']]]-ecommerce_dataset_updated[[#This Row],[Discount Amount _]]</f>
        <v>123.71099999999998</v>
      </c>
      <c r="L3516" t="s">
        <v>14</v>
      </c>
      <c r="M3516" t="s">
        <v>3915</v>
      </c>
      <c r="N3516" s="4" t="s">
        <v>14072</v>
      </c>
      <c r="O3516" s="4" t="s">
        <v>14057</v>
      </c>
      <c r="P3516" s="4" t="s">
        <v>14079</v>
      </c>
      <c r="Q3516" s="5">
        <f>DATE(ecommerce_dataset_updated[[#This Row],[YYYY]],ecommerce_dataset_updated[[#This Row],[MM]],ecommerce_dataset_updated[[#This Row],[DD]])</f>
        <v>45367</v>
      </c>
      <c r="R3516" s="6" t="str">
        <f>TEXT(ecommerce_dataset_updated[[#This Row],['[Purchase_Date']]], "mmm")</f>
        <v>Mar</v>
      </c>
      <c r="S3516" s="6" t="str">
        <f>TEXT(ecommerce_dataset_updated[[#This Row],['[Purchase_Date']]], "ddd")</f>
        <v>Sat</v>
      </c>
      <c r="T3516" s="6">
        <f>ecommerce_dataset_updated[[#This Row],[Final_Price(Rs.) _]]-ecommerce_dataset_updated[[#This Row],['[Final_Price(Rs.)']]]</f>
        <v>9.9999999999056399E-4</v>
      </c>
      <c r="U3516" s="6" t="b">
        <f xml:space="preserve"> AND(ecommerce_dataset_updated[[#This Row],[Final_Price(Rs.) _]]=ecommerce_dataset_updated[[#This Row],['[Final_Price(Rs.)']]])</f>
        <v>0</v>
      </c>
      <c r="V3516" s="5"/>
    </row>
    <row r="3517" spans="1:22">
      <c r="A3517" t="s">
        <v>13511</v>
      </c>
      <c r="B3517" t="s">
        <v>13512</v>
      </c>
      <c r="C3517" t="s">
        <v>10</v>
      </c>
      <c r="D3517" s="9" t="s">
        <v>13513</v>
      </c>
      <c r="E3517" s="8">
        <f>ecommerce_dataset_updated[[#This Row],[Price (Rs.)]]+0</f>
        <v>64.489999999999995</v>
      </c>
      <c r="F3517" s="6" t="s">
        <v>47</v>
      </c>
      <c r="G3517" s="7">
        <f>ecommerce_dataset_updated[[#This Row],[Discount (%)]]+0</f>
        <v>50</v>
      </c>
      <c r="H3517" s="6" t="s">
        <v>13514</v>
      </c>
      <c r="I3517" s="6">
        <f>ecommerce_dataset_updated[[#This Row],['[Price (Rs.)']]]*ecommerce_dataset_updated[[#This Row],['[Discount (%)']]]/100</f>
        <v>32.244999999999997</v>
      </c>
      <c r="J3517" s="6">
        <f>ecommerce_dataset_updated[[#This Row],[Final_Price(Rs.)]]+0</f>
        <v>32.24</v>
      </c>
      <c r="K3517" s="6">
        <f xml:space="preserve"> ecommerce_dataset_updated[[#This Row],['[Price (Rs.)']]]-ecommerce_dataset_updated[[#This Row],[Discount Amount _]]</f>
        <v>32.244999999999997</v>
      </c>
      <c r="L3517" t="s">
        <v>14</v>
      </c>
      <c r="M3517" t="s">
        <v>1809</v>
      </c>
      <c r="N3517" s="4" t="s">
        <v>14067</v>
      </c>
      <c r="O3517" s="4" t="s">
        <v>14055</v>
      </c>
      <c r="P3517" s="4" t="s">
        <v>14079</v>
      </c>
      <c r="Q3517" s="5">
        <f>DATE(ecommerce_dataset_updated[[#This Row],[YYYY]],ecommerce_dataset_updated[[#This Row],[MM]],ecommerce_dataset_updated[[#This Row],[DD]])</f>
        <v>45511</v>
      </c>
      <c r="R3517" s="6" t="str">
        <f>TEXT(ecommerce_dataset_updated[[#This Row],['[Purchase_Date']]], "mmm")</f>
        <v>Aug</v>
      </c>
      <c r="S3517" s="6" t="str">
        <f>TEXT(ecommerce_dataset_updated[[#This Row],['[Purchase_Date']]], "ddd")</f>
        <v>Wed</v>
      </c>
      <c r="T3517" s="6">
        <f>ecommerce_dataset_updated[[#This Row],[Final_Price(Rs.) _]]-ecommerce_dataset_updated[[#This Row],['[Final_Price(Rs.)']]]</f>
        <v>4.9999999999954525E-3</v>
      </c>
      <c r="U3517" s="6" t="b">
        <f xml:space="preserve"> AND(ecommerce_dataset_updated[[#This Row],[Final_Price(Rs.) _]]=ecommerce_dataset_updated[[#This Row],['[Final_Price(Rs.)']]])</f>
        <v>0</v>
      </c>
      <c r="V3517" s="5"/>
    </row>
    <row r="3518" spans="1:22">
      <c r="A3518" t="s">
        <v>13515</v>
      </c>
      <c r="B3518" t="s">
        <v>13516</v>
      </c>
      <c r="C3518" t="s">
        <v>45</v>
      </c>
      <c r="D3518" s="9" t="s">
        <v>13517</v>
      </c>
      <c r="E3518" s="8">
        <f>ecommerce_dataset_updated[[#This Row],[Price (Rs.)]]+0</f>
        <v>25.9</v>
      </c>
      <c r="F3518" s="6" t="s">
        <v>75</v>
      </c>
      <c r="G3518" s="7">
        <f>ecommerce_dataset_updated[[#This Row],[Discount (%)]]+0</f>
        <v>10</v>
      </c>
      <c r="H3518" s="6" t="s">
        <v>13518</v>
      </c>
      <c r="I3518" s="6">
        <f>ecommerce_dataset_updated[[#This Row],['[Price (Rs.)']]]*ecommerce_dataset_updated[[#This Row],['[Discount (%)']]]/100</f>
        <v>2.59</v>
      </c>
      <c r="J3518" s="6">
        <f>ecommerce_dataset_updated[[#This Row],[Final_Price(Rs.)]]+0</f>
        <v>23.31</v>
      </c>
      <c r="K3518" s="6">
        <f xml:space="preserve"> ecommerce_dataset_updated[[#This Row],['[Price (Rs.)']]]-ecommerce_dataset_updated[[#This Row],[Discount Amount _]]</f>
        <v>23.31</v>
      </c>
      <c r="L3518" t="s">
        <v>14</v>
      </c>
      <c r="M3518" t="s">
        <v>1744</v>
      </c>
      <c r="N3518" s="4" t="s">
        <v>14061</v>
      </c>
      <c r="O3518" s="4" t="s">
        <v>14057</v>
      </c>
      <c r="P3518" s="4" t="s">
        <v>14079</v>
      </c>
      <c r="Q3518" s="5">
        <f>DATE(ecommerce_dataset_updated[[#This Row],[YYYY]],ecommerce_dataset_updated[[#This Row],[MM]],ecommerce_dataset_updated[[#This Row],[DD]])</f>
        <v>45372</v>
      </c>
      <c r="R3518" s="6" t="str">
        <f>TEXT(ecommerce_dataset_updated[[#This Row],['[Purchase_Date']]], "mmm")</f>
        <v>Mar</v>
      </c>
      <c r="S3518" s="6" t="str">
        <f>TEXT(ecommerce_dataset_updated[[#This Row],['[Purchase_Date']]], "ddd")</f>
        <v>Thu</v>
      </c>
      <c r="T3518" s="6">
        <f>ecommerce_dataset_updated[[#This Row],[Final_Price(Rs.) _]]-ecommerce_dataset_updated[[#This Row],['[Final_Price(Rs.)']]]</f>
        <v>0</v>
      </c>
      <c r="U3518" s="6" t="b">
        <f xml:space="preserve"> AND(ecommerce_dataset_updated[[#This Row],[Final_Price(Rs.) _]]=ecommerce_dataset_updated[[#This Row],['[Final_Price(Rs.)']]])</f>
        <v>1</v>
      </c>
      <c r="V3518" s="5"/>
    </row>
    <row r="3519" spans="1:22">
      <c r="A3519" t="s">
        <v>13519</v>
      </c>
      <c r="B3519" t="s">
        <v>13520</v>
      </c>
      <c r="C3519" t="s">
        <v>45</v>
      </c>
      <c r="D3519" s="9" t="s">
        <v>13521</v>
      </c>
      <c r="E3519" s="8">
        <f>ecommerce_dataset_updated[[#This Row],[Price (Rs.)]]+0</f>
        <v>452.56</v>
      </c>
      <c r="F3519" s="6" t="s">
        <v>20</v>
      </c>
      <c r="G3519" s="7">
        <f>ecommerce_dataset_updated[[#This Row],[Discount (%)]]+0</f>
        <v>20</v>
      </c>
      <c r="H3519" s="6" t="s">
        <v>13522</v>
      </c>
      <c r="I3519" s="6">
        <f>ecommerce_dataset_updated[[#This Row],['[Price (Rs.)']]]*ecommerce_dataset_updated[[#This Row],['[Discount (%)']]]/100</f>
        <v>90.512</v>
      </c>
      <c r="J3519" s="6">
        <f>ecommerce_dataset_updated[[#This Row],[Final_Price(Rs.)]]+0</f>
        <v>362.05</v>
      </c>
      <c r="K3519" s="6">
        <f xml:space="preserve"> ecommerce_dataset_updated[[#This Row],['[Price (Rs.)']]]-ecommerce_dataset_updated[[#This Row],[Discount Amount _]]</f>
        <v>362.048</v>
      </c>
      <c r="L3519" t="s">
        <v>35</v>
      </c>
      <c r="M3519" t="s">
        <v>287</v>
      </c>
      <c r="N3519" s="4" t="s">
        <v>14055</v>
      </c>
      <c r="O3519" s="4" t="s">
        <v>14059</v>
      </c>
      <c r="P3519" s="4" t="s">
        <v>14079</v>
      </c>
      <c r="Q3519" s="5">
        <f>DATE(ecommerce_dataset_updated[[#This Row],[YYYY]],ecommerce_dataset_updated[[#This Row],[MM]],ecommerce_dataset_updated[[#This Row],[DD]])</f>
        <v>45420</v>
      </c>
      <c r="R3519" s="6" t="str">
        <f>TEXT(ecommerce_dataset_updated[[#This Row],['[Purchase_Date']]], "mmm")</f>
        <v>May</v>
      </c>
      <c r="S3519" s="6" t="str">
        <f>TEXT(ecommerce_dataset_updated[[#This Row],['[Purchase_Date']]], "ddd")</f>
        <v>Wed</v>
      </c>
      <c r="T3519" s="6">
        <f>ecommerce_dataset_updated[[#This Row],[Final_Price(Rs.) _]]-ecommerce_dataset_updated[[#This Row],['[Final_Price(Rs.)']]]</f>
        <v>-2.0000000000095497E-3</v>
      </c>
      <c r="U3519" s="6" t="b">
        <f xml:space="preserve"> AND(ecommerce_dataset_updated[[#This Row],[Final_Price(Rs.) _]]=ecommerce_dataset_updated[[#This Row],['[Final_Price(Rs.)']]])</f>
        <v>0</v>
      </c>
      <c r="V3519" s="5"/>
    </row>
    <row r="3520" spans="1:22">
      <c r="A3520" t="s">
        <v>13523</v>
      </c>
      <c r="B3520" t="s">
        <v>13524</v>
      </c>
      <c r="C3520" t="s">
        <v>114</v>
      </c>
      <c r="D3520" s="9" t="s">
        <v>13525</v>
      </c>
      <c r="E3520" s="8">
        <f>ecommerce_dataset_updated[[#This Row],[Price (Rs.)]]+0</f>
        <v>178.67</v>
      </c>
      <c r="F3520" s="6" t="s">
        <v>20</v>
      </c>
      <c r="G3520" s="7">
        <f>ecommerce_dataset_updated[[#This Row],[Discount (%)]]+0</f>
        <v>20</v>
      </c>
      <c r="H3520" s="6" t="s">
        <v>13526</v>
      </c>
      <c r="I3520" s="6">
        <f>ecommerce_dataset_updated[[#This Row],['[Price (Rs.)']]]*ecommerce_dataset_updated[[#This Row],['[Discount (%)']]]/100</f>
        <v>35.733999999999995</v>
      </c>
      <c r="J3520" s="6">
        <f>ecommerce_dataset_updated[[#This Row],[Final_Price(Rs.)]]+0</f>
        <v>142.94</v>
      </c>
      <c r="K3520" s="6">
        <f xml:space="preserve"> ecommerce_dataset_updated[[#This Row],['[Price (Rs.)']]]-ecommerce_dataset_updated[[#This Row],[Discount Amount _]]</f>
        <v>142.93599999999998</v>
      </c>
      <c r="L3520" t="s">
        <v>77</v>
      </c>
      <c r="M3520" t="s">
        <v>1068</v>
      </c>
      <c r="N3520" s="4" t="s">
        <v>14056</v>
      </c>
      <c r="O3520" s="4" t="s">
        <v>14067</v>
      </c>
      <c r="P3520" s="4" t="s">
        <v>14079</v>
      </c>
      <c r="Q3520" s="5">
        <f>DATE(ecommerce_dataset_updated[[#This Row],[YYYY]],ecommerce_dataset_updated[[#This Row],[MM]],ecommerce_dataset_updated[[#This Row],[DD]])</f>
        <v>45501</v>
      </c>
      <c r="R3520" s="6" t="str">
        <f>TEXT(ecommerce_dataset_updated[[#This Row],['[Purchase_Date']]], "mmm")</f>
        <v>Jul</v>
      </c>
      <c r="S3520" s="6" t="str">
        <f>TEXT(ecommerce_dataset_updated[[#This Row],['[Purchase_Date']]], "ddd")</f>
        <v>Sun</v>
      </c>
      <c r="T3520" s="6">
        <f>ecommerce_dataset_updated[[#This Row],[Final_Price(Rs.) _]]-ecommerce_dataset_updated[[#This Row],['[Final_Price(Rs.)']]]</f>
        <v>-4.0000000000190994E-3</v>
      </c>
      <c r="U3520" s="6" t="b">
        <f xml:space="preserve"> AND(ecommerce_dataset_updated[[#This Row],[Final_Price(Rs.) _]]=ecommerce_dataset_updated[[#This Row],['[Final_Price(Rs.)']]])</f>
        <v>0</v>
      </c>
      <c r="V3520" s="5"/>
    </row>
    <row r="3521" spans="1:22">
      <c r="A3521" t="s">
        <v>13527</v>
      </c>
      <c r="B3521" t="s">
        <v>13528</v>
      </c>
      <c r="C3521" t="s">
        <v>68</v>
      </c>
      <c r="D3521" s="9" t="s">
        <v>13529</v>
      </c>
      <c r="E3521" s="8">
        <f>ecommerce_dataset_updated[[#This Row],[Price (Rs.)]]+0</f>
        <v>326.79000000000002</v>
      </c>
      <c r="F3521" s="6" t="s">
        <v>12</v>
      </c>
      <c r="G3521" s="7">
        <f>ecommerce_dataset_updated[[#This Row],[Discount (%)]]+0</f>
        <v>15</v>
      </c>
      <c r="H3521" s="6" t="s">
        <v>13530</v>
      </c>
      <c r="I3521" s="6">
        <f>ecommerce_dataset_updated[[#This Row],['[Price (Rs.)']]]*ecommerce_dataset_updated[[#This Row],['[Discount (%)']]]/100</f>
        <v>49.018500000000003</v>
      </c>
      <c r="J3521" s="6">
        <f>ecommerce_dataset_updated[[#This Row],[Final_Price(Rs.)]]+0</f>
        <v>277.77</v>
      </c>
      <c r="K3521" s="6">
        <f xml:space="preserve"> ecommerce_dataset_updated[[#This Row],['[Price (Rs.)']]]-ecommerce_dataset_updated[[#This Row],[Discount Amount _]]</f>
        <v>277.7715</v>
      </c>
      <c r="L3521" t="s">
        <v>77</v>
      </c>
      <c r="M3521" t="s">
        <v>2395</v>
      </c>
      <c r="N3521" s="4" t="s">
        <v>154</v>
      </c>
      <c r="O3521" s="4" t="s">
        <v>14050</v>
      </c>
      <c r="P3521" s="4" t="s">
        <v>14079</v>
      </c>
      <c r="Q3521" s="5">
        <f>DATE(ecommerce_dataset_updated[[#This Row],[YYYY]],ecommerce_dataset_updated[[#This Row],[MM]],ecommerce_dataset_updated[[#This Row],[DD]])</f>
        <v>45565</v>
      </c>
      <c r="R3521" s="6" t="str">
        <f>TEXT(ecommerce_dataset_updated[[#This Row],['[Purchase_Date']]], "mmm")</f>
        <v>Sep</v>
      </c>
      <c r="S3521" s="6" t="str">
        <f>TEXT(ecommerce_dataset_updated[[#This Row],['[Purchase_Date']]], "ddd")</f>
        <v>Mon</v>
      </c>
      <c r="T3521" s="6">
        <f>ecommerce_dataset_updated[[#This Row],[Final_Price(Rs.) _]]-ecommerce_dataset_updated[[#This Row],['[Final_Price(Rs.)']]]</f>
        <v>1.5000000000213731E-3</v>
      </c>
      <c r="U3521" s="6" t="b">
        <f xml:space="preserve"> AND(ecommerce_dataset_updated[[#This Row],[Final_Price(Rs.) _]]=ecommerce_dataset_updated[[#This Row],['[Final_Price(Rs.)']]])</f>
        <v>0</v>
      </c>
      <c r="V3521" s="5"/>
    </row>
    <row r="3522" spans="1:22">
      <c r="A3522" t="s">
        <v>13531</v>
      </c>
      <c r="B3522" t="s">
        <v>13532</v>
      </c>
      <c r="C3522" t="s">
        <v>32</v>
      </c>
      <c r="D3522" s="9" t="s">
        <v>13533</v>
      </c>
      <c r="E3522" s="8">
        <f>ecommerce_dataset_updated[[#This Row],[Price (Rs.)]]+0</f>
        <v>317.61</v>
      </c>
      <c r="F3522" s="6" t="s">
        <v>107</v>
      </c>
      <c r="G3522" s="7">
        <f>ecommerce_dataset_updated[[#This Row],[Discount (%)]]+0</f>
        <v>0</v>
      </c>
      <c r="H3522" s="6" t="s">
        <v>13533</v>
      </c>
      <c r="I3522" s="6">
        <f>ecommerce_dataset_updated[[#This Row],['[Price (Rs.)']]]*ecommerce_dataset_updated[[#This Row],['[Discount (%)']]]/100</f>
        <v>0</v>
      </c>
      <c r="J3522" s="6">
        <f>ecommerce_dataset_updated[[#This Row],[Final_Price(Rs.)]]+0</f>
        <v>317.61</v>
      </c>
      <c r="K3522" s="6">
        <f xml:space="preserve"> ecommerce_dataset_updated[[#This Row],['[Price (Rs.)']]]-ecommerce_dataset_updated[[#This Row],[Discount Amount _]]</f>
        <v>317.61</v>
      </c>
      <c r="L3522" t="s">
        <v>120</v>
      </c>
      <c r="M3522" t="s">
        <v>295</v>
      </c>
      <c r="N3522" s="4" t="s">
        <v>154</v>
      </c>
      <c r="O3522" s="4" t="s">
        <v>14062</v>
      </c>
      <c r="P3522" s="4" t="s">
        <v>14079</v>
      </c>
      <c r="Q3522" s="5">
        <f>DATE(ecommerce_dataset_updated[[#This Row],[YYYY]],ecommerce_dataset_updated[[#This Row],[MM]],ecommerce_dataset_updated[[#This Row],[DD]])</f>
        <v>45473</v>
      </c>
      <c r="R3522" s="6" t="str">
        <f>TEXT(ecommerce_dataset_updated[[#This Row],['[Purchase_Date']]], "mmm")</f>
        <v>Jun</v>
      </c>
      <c r="S3522" s="6" t="str">
        <f>TEXT(ecommerce_dataset_updated[[#This Row],['[Purchase_Date']]], "ddd")</f>
        <v>Sun</v>
      </c>
      <c r="T3522" s="6">
        <f>ecommerce_dataset_updated[[#This Row],[Final_Price(Rs.) _]]-ecommerce_dataset_updated[[#This Row],['[Final_Price(Rs.)']]]</f>
        <v>0</v>
      </c>
      <c r="U3522" s="6" t="b">
        <f xml:space="preserve"> AND(ecommerce_dataset_updated[[#This Row],[Final_Price(Rs.) _]]=ecommerce_dataset_updated[[#This Row],['[Final_Price(Rs.)']]])</f>
        <v>1</v>
      </c>
      <c r="V3522" s="5"/>
    </row>
    <row r="3523" spans="1:22">
      <c r="A3523" t="s">
        <v>13534</v>
      </c>
      <c r="B3523" t="s">
        <v>13535</v>
      </c>
      <c r="C3523" t="s">
        <v>68</v>
      </c>
      <c r="D3523" s="9" t="s">
        <v>13536</v>
      </c>
      <c r="E3523" s="8">
        <f>ecommerce_dataset_updated[[#This Row],[Price (Rs.)]]+0</f>
        <v>210.72</v>
      </c>
      <c r="F3523" s="6" t="s">
        <v>26</v>
      </c>
      <c r="G3523" s="7">
        <f>ecommerce_dataset_updated[[#This Row],[Discount (%)]]+0</f>
        <v>25</v>
      </c>
      <c r="H3523" s="6" t="s">
        <v>13537</v>
      </c>
      <c r="I3523" s="6">
        <f>ecommerce_dataset_updated[[#This Row],['[Price (Rs.)']]]*ecommerce_dataset_updated[[#This Row],['[Discount (%)']]]/100</f>
        <v>52.68</v>
      </c>
      <c r="J3523" s="6">
        <f>ecommerce_dataset_updated[[#This Row],[Final_Price(Rs.)]]+0</f>
        <v>158.04</v>
      </c>
      <c r="K3523" s="6">
        <f xml:space="preserve"> ecommerce_dataset_updated[[#This Row],['[Price (Rs.)']]]-ecommerce_dataset_updated[[#This Row],[Discount Amount _]]</f>
        <v>158.04</v>
      </c>
      <c r="L3523" t="s">
        <v>35</v>
      </c>
      <c r="M3523" t="s">
        <v>1424</v>
      </c>
      <c r="N3523" s="4" t="s">
        <v>14058</v>
      </c>
      <c r="O3523" s="4" t="s">
        <v>14050</v>
      </c>
      <c r="P3523" s="4" t="s">
        <v>14079</v>
      </c>
      <c r="Q3523" s="5">
        <f>DATE(ecommerce_dataset_updated[[#This Row],[YYYY]],ecommerce_dataset_updated[[#This Row],[MM]],ecommerce_dataset_updated[[#This Row],[DD]])</f>
        <v>45564</v>
      </c>
      <c r="R3523" s="6" t="str">
        <f>TEXT(ecommerce_dataset_updated[[#This Row],['[Purchase_Date']]], "mmm")</f>
        <v>Sep</v>
      </c>
      <c r="S3523" s="6" t="str">
        <f>TEXT(ecommerce_dataset_updated[[#This Row],['[Purchase_Date']]], "ddd")</f>
        <v>Sun</v>
      </c>
      <c r="T3523" s="6">
        <f>ecommerce_dataset_updated[[#This Row],[Final_Price(Rs.) _]]-ecommerce_dataset_updated[[#This Row],['[Final_Price(Rs.)']]]</f>
        <v>0</v>
      </c>
      <c r="U3523" s="6" t="b">
        <f xml:space="preserve"> AND(ecommerce_dataset_updated[[#This Row],[Final_Price(Rs.) _]]=ecommerce_dataset_updated[[#This Row],['[Final_Price(Rs.)']]])</f>
        <v>1</v>
      </c>
      <c r="V3523" s="5"/>
    </row>
    <row r="3524" spans="1:22">
      <c r="A3524" t="s">
        <v>13538</v>
      </c>
      <c r="B3524" t="s">
        <v>13539</v>
      </c>
      <c r="C3524" t="s">
        <v>45</v>
      </c>
      <c r="D3524" s="9" t="s">
        <v>13540</v>
      </c>
      <c r="E3524" s="8">
        <f>ecommerce_dataset_updated[[#This Row],[Price (Rs.)]]+0</f>
        <v>301.52999999999997</v>
      </c>
      <c r="F3524" s="6" t="s">
        <v>53</v>
      </c>
      <c r="G3524" s="7">
        <f>ecommerce_dataset_updated[[#This Row],[Discount (%)]]+0</f>
        <v>5</v>
      </c>
      <c r="H3524" s="6" t="s">
        <v>13541</v>
      </c>
      <c r="I3524" s="6">
        <f>ecommerce_dataset_updated[[#This Row],['[Price (Rs.)']]]*ecommerce_dataset_updated[[#This Row],['[Discount (%)']]]/100</f>
        <v>15.076499999999999</v>
      </c>
      <c r="J3524" s="6">
        <f>ecommerce_dataset_updated[[#This Row],[Final_Price(Rs.)]]+0</f>
        <v>286.45</v>
      </c>
      <c r="K3524" s="6">
        <f xml:space="preserve"> ecommerce_dataset_updated[[#This Row],['[Price (Rs.)']]]-ecommerce_dataset_updated[[#This Row],[Discount Amount _]]</f>
        <v>286.45349999999996</v>
      </c>
      <c r="L3524" t="s">
        <v>77</v>
      </c>
      <c r="M3524" t="s">
        <v>788</v>
      </c>
      <c r="N3524" s="4" t="s">
        <v>14049</v>
      </c>
      <c r="O3524" s="4" t="s">
        <v>14067</v>
      </c>
      <c r="P3524" s="4" t="s">
        <v>14079</v>
      </c>
      <c r="Q3524" s="5">
        <f>DATE(ecommerce_dataset_updated[[#This Row],[YYYY]],ecommerce_dataset_updated[[#This Row],[MM]],ecommerce_dataset_updated[[#This Row],[DD]])</f>
        <v>45484</v>
      </c>
      <c r="R3524" s="6" t="str">
        <f>TEXT(ecommerce_dataset_updated[[#This Row],['[Purchase_Date']]], "mmm")</f>
        <v>Jul</v>
      </c>
      <c r="S3524" s="6" t="str">
        <f>TEXT(ecommerce_dataset_updated[[#This Row],['[Purchase_Date']]], "ddd")</f>
        <v>Thu</v>
      </c>
      <c r="T3524" s="6">
        <f>ecommerce_dataset_updated[[#This Row],[Final_Price(Rs.) _]]-ecommerce_dataset_updated[[#This Row],['[Final_Price(Rs.)']]]</f>
        <v>3.4999999999740794E-3</v>
      </c>
      <c r="U3524" s="6" t="b">
        <f xml:space="preserve"> AND(ecommerce_dataset_updated[[#This Row],[Final_Price(Rs.) _]]=ecommerce_dataset_updated[[#This Row],['[Final_Price(Rs.)']]])</f>
        <v>0</v>
      </c>
      <c r="V3524" s="5"/>
    </row>
    <row r="3525" spans="1:22">
      <c r="A3525" t="s">
        <v>13542</v>
      </c>
      <c r="B3525" t="s">
        <v>13543</v>
      </c>
      <c r="C3525" t="s">
        <v>68</v>
      </c>
      <c r="D3525" s="9" t="s">
        <v>13544</v>
      </c>
      <c r="E3525" s="8">
        <f>ecommerce_dataset_updated[[#This Row],[Price (Rs.)]]+0</f>
        <v>338.28</v>
      </c>
      <c r="F3525" s="6" t="s">
        <v>75</v>
      </c>
      <c r="G3525" s="7">
        <f>ecommerce_dataset_updated[[#This Row],[Discount (%)]]+0</f>
        <v>10</v>
      </c>
      <c r="H3525" s="6" t="s">
        <v>13545</v>
      </c>
      <c r="I3525" s="6">
        <f>ecommerce_dataset_updated[[#This Row],['[Price (Rs.)']]]*ecommerce_dataset_updated[[#This Row],['[Discount (%)']]]/100</f>
        <v>33.827999999999996</v>
      </c>
      <c r="J3525" s="6">
        <f>ecommerce_dataset_updated[[#This Row],[Final_Price(Rs.)]]+0</f>
        <v>304.45</v>
      </c>
      <c r="K3525" s="6">
        <f xml:space="preserve"> ecommerce_dataset_updated[[#This Row],['[Price (Rs.)']]]-ecommerce_dataset_updated[[#This Row],[Discount Amount _]]</f>
        <v>304.452</v>
      </c>
      <c r="L3525" t="s">
        <v>120</v>
      </c>
      <c r="M3525" t="s">
        <v>22</v>
      </c>
      <c r="N3525" s="4" t="s">
        <v>14050</v>
      </c>
      <c r="O3525" s="4" t="s">
        <v>14051</v>
      </c>
      <c r="P3525" s="4" t="s">
        <v>14079</v>
      </c>
      <c r="Q3525" s="5">
        <f>DATE(ecommerce_dataset_updated[[#This Row],[YYYY]],ecommerce_dataset_updated[[#This Row],[MM]],ecommerce_dataset_updated[[#This Row],[DD]])</f>
        <v>45331</v>
      </c>
      <c r="R3525" s="6" t="str">
        <f>TEXT(ecommerce_dataset_updated[[#This Row],['[Purchase_Date']]], "mmm")</f>
        <v>Feb</v>
      </c>
      <c r="S3525" s="6" t="str">
        <f>TEXT(ecommerce_dataset_updated[[#This Row],['[Purchase_Date']]], "ddd")</f>
        <v>Fri</v>
      </c>
      <c r="T3525" s="6">
        <f>ecommerce_dataset_updated[[#This Row],[Final_Price(Rs.) _]]-ecommerce_dataset_updated[[#This Row],['[Final_Price(Rs.)']]]</f>
        <v>2.0000000000095497E-3</v>
      </c>
      <c r="U3525" s="6" t="b">
        <f xml:space="preserve"> AND(ecommerce_dataset_updated[[#This Row],[Final_Price(Rs.) _]]=ecommerce_dataset_updated[[#This Row],['[Final_Price(Rs.)']]])</f>
        <v>0</v>
      </c>
      <c r="V3525" s="5"/>
    </row>
    <row r="3526" spans="1:22">
      <c r="A3526" t="s">
        <v>13546</v>
      </c>
      <c r="B3526" t="s">
        <v>13547</v>
      </c>
      <c r="C3526" t="s">
        <v>45</v>
      </c>
      <c r="D3526" s="9" t="s">
        <v>13548</v>
      </c>
      <c r="E3526" s="8">
        <f>ecommerce_dataset_updated[[#This Row],[Price (Rs.)]]+0</f>
        <v>212.78</v>
      </c>
      <c r="F3526" s="6" t="s">
        <v>12</v>
      </c>
      <c r="G3526" s="7">
        <f>ecommerce_dataset_updated[[#This Row],[Discount (%)]]+0</f>
        <v>15</v>
      </c>
      <c r="H3526" s="6" t="s">
        <v>13549</v>
      </c>
      <c r="I3526" s="6">
        <f>ecommerce_dataset_updated[[#This Row],['[Price (Rs.)']]]*ecommerce_dataset_updated[[#This Row],['[Discount (%)']]]/100</f>
        <v>31.916999999999998</v>
      </c>
      <c r="J3526" s="6">
        <f>ecommerce_dataset_updated[[#This Row],[Final_Price(Rs.)]]+0</f>
        <v>180.86</v>
      </c>
      <c r="K3526" s="6">
        <f xml:space="preserve"> ecommerce_dataset_updated[[#This Row],['[Price (Rs.)']]]-ecommerce_dataset_updated[[#This Row],[Discount Amount _]]</f>
        <v>180.863</v>
      </c>
      <c r="L3526" t="s">
        <v>14</v>
      </c>
      <c r="M3526" t="s">
        <v>3000</v>
      </c>
      <c r="N3526" s="4" t="s">
        <v>14057</v>
      </c>
      <c r="O3526" s="4" t="s">
        <v>14059</v>
      </c>
      <c r="P3526" s="4" t="s">
        <v>14079</v>
      </c>
      <c r="Q3526" s="5">
        <f>DATE(ecommerce_dataset_updated[[#This Row],[YYYY]],ecommerce_dataset_updated[[#This Row],[MM]],ecommerce_dataset_updated[[#This Row],[DD]])</f>
        <v>45415</v>
      </c>
      <c r="R3526" s="6" t="str">
        <f>TEXT(ecommerce_dataset_updated[[#This Row],['[Purchase_Date']]], "mmm")</f>
        <v>May</v>
      </c>
      <c r="S3526" s="6" t="str">
        <f>TEXT(ecommerce_dataset_updated[[#This Row],['[Purchase_Date']]], "ddd")</f>
        <v>Fri</v>
      </c>
      <c r="T3526" s="6">
        <f>ecommerce_dataset_updated[[#This Row],[Final_Price(Rs.) _]]-ecommerce_dataset_updated[[#This Row],['[Final_Price(Rs.)']]]</f>
        <v>2.9999999999859028E-3</v>
      </c>
      <c r="U3526" s="6" t="b">
        <f xml:space="preserve"> AND(ecommerce_dataset_updated[[#This Row],[Final_Price(Rs.) _]]=ecommerce_dataset_updated[[#This Row],['[Final_Price(Rs.)']]])</f>
        <v>0</v>
      </c>
      <c r="V3526" s="5"/>
    </row>
    <row r="3527" spans="1:22">
      <c r="A3527" t="s">
        <v>13550</v>
      </c>
      <c r="B3527" t="s">
        <v>13551</v>
      </c>
      <c r="C3527" t="s">
        <v>68</v>
      </c>
      <c r="D3527" s="9" t="s">
        <v>13552</v>
      </c>
      <c r="E3527" s="8">
        <f>ecommerce_dataset_updated[[#This Row],[Price (Rs.)]]+0</f>
        <v>147.16999999999999</v>
      </c>
      <c r="F3527" s="6" t="s">
        <v>107</v>
      </c>
      <c r="G3527" s="7">
        <f>ecommerce_dataset_updated[[#This Row],[Discount (%)]]+0</f>
        <v>0</v>
      </c>
      <c r="H3527" s="6" t="s">
        <v>13552</v>
      </c>
      <c r="I3527" s="6">
        <f>ecommerce_dataset_updated[[#This Row],['[Price (Rs.)']]]*ecommerce_dataset_updated[[#This Row],['[Discount (%)']]]/100</f>
        <v>0</v>
      </c>
      <c r="J3527" s="6">
        <f>ecommerce_dataset_updated[[#This Row],[Final_Price(Rs.)]]+0</f>
        <v>147.16999999999999</v>
      </c>
      <c r="K3527" s="6">
        <f xml:space="preserve"> ecommerce_dataset_updated[[#This Row],['[Price (Rs.)']]]-ecommerce_dataset_updated[[#This Row],[Discount Amount _]]</f>
        <v>147.16999999999999</v>
      </c>
      <c r="L3527" t="s">
        <v>35</v>
      </c>
      <c r="M3527" t="s">
        <v>541</v>
      </c>
      <c r="N3527" s="4" t="s">
        <v>14059</v>
      </c>
      <c r="O3527" s="4" t="s">
        <v>14050</v>
      </c>
      <c r="P3527" s="4" t="s">
        <v>14079</v>
      </c>
      <c r="Q3527" s="5">
        <f>DATE(ecommerce_dataset_updated[[#This Row],[YYYY]],ecommerce_dataset_updated[[#This Row],[MM]],ecommerce_dataset_updated[[#This Row],[DD]])</f>
        <v>45540</v>
      </c>
      <c r="R3527" s="6" t="str">
        <f>TEXT(ecommerce_dataset_updated[[#This Row],['[Purchase_Date']]], "mmm")</f>
        <v>Sep</v>
      </c>
      <c r="S3527" s="6" t="str">
        <f>TEXT(ecommerce_dataset_updated[[#This Row],['[Purchase_Date']]], "ddd")</f>
        <v>Thu</v>
      </c>
      <c r="T3527" s="6">
        <f>ecommerce_dataset_updated[[#This Row],[Final_Price(Rs.) _]]-ecommerce_dataset_updated[[#This Row],['[Final_Price(Rs.)']]]</f>
        <v>0</v>
      </c>
      <c r="U3527" s="6" t="b">
        <f xml:space="preserve"> AND(ecommerce_dataset_updated[[#This Row],[Final_Price(Rs.) _]]=ecommerce_dataset_updated[[#This Row],['[Final_Price(Rs.)']]])</f>
        <v>1</v>
      </c>
      <c r="V3527" s="5"/>
    </row>
    <row r="3528" spans="1:22">
      <c r="A3528" t="s">
        <v>13553</v>
      </c>
      <c r="B3528" t="s">
        <v>13554</v>
      </c>
      <c r="C3528" t="s">
        <v>18</v>
      </c>
      <c r="D3528" s="9" t="s">
        <v>13555</v>
      </c>
      <c r="E3528" s="8">
        <f>ecommerce_dataset_updated[[#This Row],[Price (Rs.)]]+0</f>
        <v>320.44</v>
      </c>
      <c r="F3528" s="6" t="s">
        <v>107</v>
      </c>
      <c r="G3528" s="7">
        <f>ecommerce_dataset_updated[[#This Row],[Discount (%)]]+0</f>
        <v>0</v>
      </c>
      <c r="H3528" s="6" t="s">
        <v>13555</v>
      </c>
      <c r="I3528" s="6">
        <f>ecommerce_dataset_updated[[#This Row],['[Price (Rs.)']]]*ecommerce_dataset_updated[[#This Row],['[Discount (%)']]]/100</f>
        <v>0</v>
      </c>
      <c r="J3528" s="6">
        <f>ecommerce_dataset_updated[[#This Row],[Final_Price(Rs.)]]+0</f>
        <v>320.44</v>
      </c>
      <c r="K3528" s="6">
        <f xml:space="preserve"> ecommerce_dataset_updated[[#This Row],['[Price (Rs.)']]]-ecommerce_dataset_updated[[#This Row],[Discount Amount _]]</f>
        <v>320.44</v>
      </c>
      <c r="L3528" t="s">
        <v>28</v>
      </c>
      <c r="M3528" t="s">
        <v>2091</v>
      </c>
      <c r="N3528" s="4" t="s">
        <v>14068</v>
      </c>
      <c r="O3528" s="4" t="s">
        <v>14057</v>
      </c>
      <c r="P3528" s="4" t="s">
        <v>14079</v>
      </c>
      <c r="Q3528" s="5">
        <f>DATE(ecommerce_dataset_updated[[#This Row],[YYYY]],ecommerce_dataset_updated[[#This Row],[MM]],ecommerce_dataset_updated[[#This Row],[DD]])</f>
        <v>45382</v>
      </c>
      <c r="R3528" s="6" t="str">
        <f>TEXT(ecommerce_dataset_updated[[#This Row],['[Purchase_Date']]], "mmm")</f>
        <v>Mar</v>
      </c>
      <c r="S3528" s="6" t="str">
        <f>TEXT(ecommerce_dataset_updated[[#This Row],['[Purchase_Date']]], "ddd")</f>
        <v>Sun</v>
      </c>
      <c r="T3528" s="6">
        <f>ecommerce_dataset_updated[[#This Row],[Final_Price(Rs.) _]]-ecommerce_dataset_updated[[#This Row],['[Final_Price(Rs.)']]]</f>
        <v>0</v>
      </c>
      <c r="U3528" s="6" t="b">
        <f xml:space="preserve"> AND(ecommerce_dataset_updated[[#This Row],[Final_Price(Rs.) _]]=ecommerce_dataset_updated[[#This Row],['[Final_Price(Rs.)']]])</f>
        <v>1</v>
      </c>
      <c r="V3528" s="5"/>
    </row>
    <row r="3529" spans="1:22">
      <c r="A3529" t="s">
        <v>13556</v>
      </c>
      <c r="B3529" t="s">
        <v>13557</v>
      </c>
      <c r="C3529" t="s">
        <v>10</v>
      </c>
      <c r="D3529" s="9" t="s">
        <v>13558</v>
      </c>
      <c r="E3529" s="8">
        <f>ecommerce_dataset_updated[[#This Row],[Price (Rs.)]]+0</f>
        <v>395.32</v>
      </c>
      <c r="F3529" s="6" t="s">
        <v>47</v>
      </c>
      <c r="G3529" s="7">
        <f>ecommerce_dataset_updated[[#This Row],[Discount (%)]]+0</f>
        <v>50</v>
      </c>
      <c r="H3529" s="6" t="s">
        <v>3022</v>
      </c>
      <c r="I3529" s="6">
        <f>ecommerce_dataset_updated[[#This Row],['[Price (Rs.)']]]*ecommerce_dataset_updated[[#This Row],['[Discount (%)']]]/100</f>
        <v>197.66</v>
      </c>
      <c r="J3529" s="6">
        <f>ecommerce_dataset_updated[[#This Row],[Final_Price(Rs.)]]+0</f>
        <v>197.66</v>
      </c>
      <c r="K3529" s="6">
        <f xml:space="preserve"> ecommerce_dataset_updated[[#This Row],['[Price (Rs.)']]]-ecommerce_dataset_updated[[#This Row],[Discount Amount _]]</f>
        <v>197.66</v>
      </c>
      <c r="L3529" t="s">
        <v>120</v>
      </c>
      <c r="M3529" t="s">
        <v>556</v>
      </c>
      <c r="N3529" s="4" t="s">
        <v>14068</v>
      </c>
      <c r="O3529" s="4" t="s">
        <v>14059</v>
      </c>
      <c r="P3529" s="4" t="s">
        <v>14079</v>
      </c>
      <c r="Q3529" s="5">
        <f>DATE(ecommerce_dataset_updated[[#This Row],[YYYY]],ecommerce_dataset_updated[[#This Row],[MM]],ecommerce_dataset_updated[[#This Row],[DD]])</f>
        <v>45443</v>
      </c>
      <c r="R3529" s="6" t="str">
        <f>TEXT(ecommerce_dataset_updated[[#This Row],['[Purchase_Date']]], "mmm")</f>
        <v>May</v>
      </c>
      <c r="S3529" s="6" t="str">
        <f>TEXT(ecommerce_dataset_updated[[#This Row],['[Purchase_Date']]], "ddd")</f>
        <v>Fri</v>
      </c>
      <c r="T3529" s="6">
        <f>ecommerce_dataset_updated[[#This Row],[Final_Price(Rs.) _]]-ecommerce_dataset_updated[[#This Row],['[Final_Price(Rs.)']]]</f>
        <v>0</v>
      </c>
      <c r="U3529" s="6" t="b">
        <f xml:space="preserve"> AND(ecommerce_dataset_updated[[#This Row],[Final_Price(Rs.) _]]=ecommerce_dataset_updated[[#This Row],['[Final_Price(Rs.)']]])</f>
        <v>1</v>
      </c>
      <c r="V3529" s="5"/>
    </row>
    <row r="3530" spans="1:22">
      <c r="A3530" t="s">
        <v>13559</v>
      </c>
      <c r="B3530" t="s">
        <v>13560</v>
      </c>
      <c r="C3530" t="s">
        <v>32</v>
      </c>
      <c r="D3530" s="9" t="s">
        <v>13561</v>
      </c>
      <c r="E3530" s="8">
        <f>ecommerce_dataset_updated[[#This Row],[Price (Rs.)]]+0</f>
        <v>436.56</v>
      </c>
      <c r="F3530" s="6" t="s">
        <v>107</v>
      </c>
      <c r="G3530" s="7">
        <f>ecommerce_dataset_updated[[#This Row],[Discount (%)]]+0</f>
        <v>0</v>
      </c>
      <c r="H3530" s="6" t="s">
        <v>13561</v>
      </c>
      <c r="I3530" s="6">
        <f>ecommerce_dataset_updated[[#This Row],['[Price (Rs.)']]]*ecommerce_dataset_updated[[#This Row],['[Discount (%)']]]/100</f>
        <v>0</v>
      </c>
      <c r="J3530" s="6">
        <f>ecommerce_dataset_updated[[#This Row],[Final_Price(Rs.)]]+0</f>
        <v>436.56</v>
      </c>
      <c r="K3530" s="6">
        <f xml:space="preserve"> ecommerce_dataset_updated[[#This Row],['[Price (Rs.)']]]-ecommerce_dataset_updated[[#This Row],[Discount Amount _]]</f>
        <v>436.56</v>
      </c>
      <c r="L3530" t="s">
        <v>35</v>
      </c>
      <c r="M3530" t="s">
        <v>121</v>
      </c>
      <c r="N3530" s="4" t="s">
        <v>14065</v>
      </c>
      <c r="O3530" s="4" t="s">
        <v>14050</v>
      </c>
      <c r="P3530" s="4" t="s">
        <v>14079</v>
      </c>
      <c r="Q3530" s="5">
        <f>DATE(ecommerce_dataset_updated[[#This Row],[YYYY]],ecommerce_dataset_updated[[#This Row],[MM]],ecommerce_dataset_updated[[#This Row],[DD]])</f>
        <v>45558</v>
      </c>
      <c r="R3530" s="6" t="str">
        <f>TEXT(ecommerce_dataset_updated[[#This Row],['[Purchase_Date']]], "mmm")</f>
        <v>Sep</v>
      </c>
      <c r="S3530" s="6" t="str">
        <f>TEXT(ecommerce_dataset_updated[[#This Row],['[Purchase_Date']]], "ddd")</f>
        <v>Mon</v>
      </c>
      <c r="T3530" s="6">
        <f>ecommerce_dataset_updated[[#This Row],[Final_Price(Rs.) _]]-ecommerce_dataset_updated[[#This Row],['[Final_Price(Rs.)']]]</f>
        <v>0</v>
      </c>
      <c r="U3530" s="6" t="b">
        <f xml:space="preserve"> AND(ecommerce_dataset_updated[[#This Row],[Final_Price(Rs.) _]]=ecommerce_dataset_updated[[#This Row],['[Final_Price(Rs.)']]])</f>
        <v>1</v>
      </c>
      <c r="V3530" s="5"/>
    </row>
    <row r="3531" spans="1:22">
      <c r="A3531" t="s">
        <v>13562</v>
      </c>
      <c r="B3531" t="s">
        <v>13563</v>
      </c>
      <c r="C3531" t="s">
        <v>18</v>
      </c>
      <c r="D3531" s="9" t="s">
        <v>13564</v>
      </c>
      <c r="E3531" s="8">
        <f>ecommerce_dataset_updated[[#This Row],[Price (Rs.)]]+0</f>
        <v>61.32</v>
      </c>
      <c r="F3531" s="6" t="s">
        <v>26</v>
      </c>
      <c r="G3531" s="7">
        <f>ecommerce_dataset_updated[[#This Row],[Discount (%)]]+0</f>
        <v>25</v>
      </c>
      <c r="H3531" s="6" t="s">
        <v>13565</v>
      </c>
      <c r="I3531" s="6">
        <f>ecommerce_dataset_updated[[#This Row],['[Price (Rs.)']]]*ecommerce_dataset_updated[[#This Row],['[Discount (%)']]]/100</f>
        <v>15.33</v>
      </c>
      <c r="J3531" s="6">
        <f>ecommerce_dataset_updated[[#This Row],[Final_Price(Rs.)]]+0</f>
        <v>45.99</v>
      </c>
      <c r="K3531" s="6">
        <f xml:space="preserve"> ecommerce_dataset_updated[[#This Row],['[Price (Rs.)']]]-ecommerce_dataset_updated[[#This Row],[Discount Amount _]]</f>
        <v>45.99</v>
      </c>
      <c r="L3531" t="s">
        <v>77</v>
      </c>
      <c r="M3531" t="s">
        <v>418</v>
      </c>
      <c r="N3531" s="4" t="s">
        <v>14053</v>
      </c>
      <c r="O3531" s="4" t="s">
        <v>14050</v>
      </c>
      <c r="P3531" s="4" t="s">
        <v>14079</v>
      </c>
      <c r="Q3531" s="5">
        <f>DATE(ecommerce_dataset_updated[[#This Row],[YYYY]],ecommerce_dataset_updated[[#This Row],[MM]],ecommerce_dataset_updated[[#This Row],[DD]])</f>
        <v>45539</v>
      </c>
      <c r="R3531" s="6" t="str">
        <f>TEXT(ecommerce_dataset_updated[[#This Row],['[Purchase_Date']]], "mmm")</f>
        <v>Sep</v>
      </c>
      <c r="S3531" s="6" t="str">
        <f>TEXT(ecommerce_dataset_updated[[#This Row],['[Purchase_Date']]], "ddd")</f>
        <v>Wed</v>
      </c>
      <c r="T3531" s="6">
        <f>ecommerce_dataset_updated[[#This Row],[Final_Price(Rs.) _]]-ecommerce_dataset_updated[[#This Row],['[Final_Price(Rs.)']]]</f>
        <v>0</v>
      </c>
      <c r="U3531" s="6" t="b">
        <f xml:space="preserve"> AND(ecommerce_dataset_updated[[#This Row],[Final_Price(Rs.) _]]=ecommerce_dataset_updated[[#This Row],['[Final_Price(Rs.)']]])</f>
        <v>1</v>
      </c>
      <c r="V3531" s="5"/>
    </row>
    <row r="3532" spans="1:22">
      <c r="A3532" t="s">
        <v>13566</v>
      </c>
      <c r="B3532" t="s">
        <v>13567</v>
      </c>
      <c r="C3532" t="s">
        <v>32</v>
      </c>
      <c r="D3532" s="9" t="s">
        <v>13568</v>
      </c>
      <c r="E3532" s="8">
        <f>ecommerce_dataset_updated[[#This Row],[Price (Rs.)]]+0</f>
        <v>359.22</v>
      </c>
      <c r="F3532" s="6" t="s">
        <v>26</v>
      </c>
      <c r="G3532" s="7">
        <f>ecommerce_dataset_updated[[#This Row],[Discount (%)]]+0</f>
        <v>25</v>
      </c>
      <c r="H3532" s="6" t="s">
        <v>13569</v>
      </c>
      <c r="I3532" s="6">
        <f>ecommerce_dataset_updated[[#This Row],['[Price (Rs.)']]]*ecommerce_dataset_updated[[#This Row],['[Discount (%)']]]/100</f>
        <v>89.805000000000007</v>
      </c>
      <c r="J3532" s="6">
        <f>ecommerce_dataset_updated[[#This Row],[Final_Price(Rs.)]]+0</f>
        <v>269.42</v>
      </c>
      <c r="K3532" s="6">
        <f xml:space="preserve"> ecommerce_dataset_updated[[#This Row],['[Price (Rs.)']]]-ecommerce_dataset_updated[[#This Row],[Discount Amount _]]</f>
        <v>269.41500000000002</v>
      </c>
      <c r="L3532" t="s">
        <v>120</v>
      </c>
      <c r="M3532" t="s">
        <v>649</v>
      </c>
      <c r="N3532" s="4" t="s">
        <v>14070</v>
      </c>
      <c r="O3532" s="4" t="s">
        <v>14059</v>
      </c>
      <c r="P3532" s="4" t="s">
        <v>14079</v>
      </c>
      <c r="Q3532" s="5">
        <f>DATE(ecommerce_dataset_updated[[#This Row],[YYYY]],ecommerce_dataset_updated[[#This Row],[MM]],ecommerce_dataset_updated[[#This Row],[DD]])</f>
        <v>45430</v>
      </c>
      <c r="R3532" s="6" t="str">
        <f>TEXT(ecommerce_dataset_updated[[#This Row],['[Purchase_Date']]], "mmm")</f>
        <v>May</v>
      </c>
      <c r="S3532" s="6" t="str">
        <f>TEXT(ecommerce_dataset_updated[[#This Row],['[Purchase_Date']]], "ddd")</f>
        <v>Sat</v>
      </c>
      <c r="T3532" s="6">
        <f>ecommerce_dataset_updated[[#This Row],[Final_Price(Rs.) _]]-ecommerce_dataset_updated[[#This Row],['[Final_Price(Rs.)']]]</f>
        <v>-4.9999999999954525E-3</v>
      </c>
      <c r="U3532" s="6" t="b">
        <f xml:space="preserve"> AND(ecommerce_dataset_updated[[#This Row],[Final_Price(Rs.) _]]=ecommerce_dataset_updated[[#This Row],['[Final_Price(Rs.)']]])</f>
        <v>0</v>
      </c>
      <c r="V3532" s="5"/>
    </row>
    <row r="3533" spans="1:22">
      <c r="A3533" t="s">
        <v>13570</v>
      </c>
      <c r="B3533" t="s">
        <v>13571</v>
      </c>
      <c r="C3533" t="s">
        <v>32</v>
      </c>
      <c r="D3533" s="9" t="s">
        <v>449</v>
      </c>
      <c r="E3533" s="8">
        <f>ecommerce_dataset_updated[[#This Row],[Price (Rs.)]]+0</f>
        <v>309.67</v>
      </c>
      <c r="F3533" s="6" t="s">
        <v>26</v>
      </c>
      <c r="G3533" s="7">
        <f>ecommerce_dataset_updated[[#This Row],[Discount (%)]]+0</f>
        <v>25</v>
      </c>
      <c r="H3533" s="6" t="s">
        <v>450</v>
      </c>
      <c r="I3533" s="6">
        <f>ecommerce_dataset_updated[[#This Row],['[Price (Rs.)']]]*ecommerce_dataset_updated[[#This Row],['[Discount (%)']]]/100</f>
        <v>77.417500000000004</v>
      </c>
      <c r="J3533" s="6">
        <f>ecommerce_dataset_updated[[#This Row],[Final_Price(Rs.)]]+0</f>
        <v>232.25</v>
      </c>
      <c r="K3533" s="6">
        <f xml:space="preserve"> ecommerce_dataset_updated[[#This Row],['[Price (Rs.)']]]-ecommerce_dataset_updated[[#This Row],[Discount Amount _]]</f>
        <v>232.2525</v>
      </c>
      <c r="L3533" t="s">
        <v>77</v>
      </c>
      <c r="M3533" t="s">
        <v>366</v>
      </c>
      <c r="N3533" s="4" t="s">
        <v>14064</v>
      </c>
      <c r="O3533" s="4" t="s">
        <v>14050</v>
      </c>
      <c r="P3533" s="4" t="s">
        <v>14079</v>
      </c>
      <c r="Q3533" s="5">
        <f>DATE(ecommerce_dataset_updated[[#This Row],[YYYY]],ecommerce_dataset_updated[[#This Row],[MM]],ecommerce_dataset_updated[[#This Row],[DD]])</f>
        <v>45548</v>
      </c>
      <c r="R3533" s="6" t="str">
        <f>TEXT(ecommerce_dataset_updated[[#This Row],['[Purchase_Date']]], "mmm")</f>
        <v>Sep</v>
      </c>
      <c r="S3533" s="6" t="str">
        <f>TEXT(ecommerce_dataset_updated[[#This Row],['[Purchase_Date']]], "ddd")</f>
        <v>Fri</v>
      </c>
      <c r="T3533" s="6">
        <f>ecommerce_dataset_updated[[#This Row],[Final_Price(Rs.) _]]-ecommerce_dataset_updated[[#This Row],['[Final_Price(Rs.)']]]</f>
        <v>2.4999999999977263E-3</v>
      </c>
      <c r="U3533" s="6" t="b">
        <f xml:space="preserve"> AND(ecommerce_dataset_updated[[#This Row],[Final_Price(Rs.) _]]=ecommerce_dataset_updated[[#This Row],['[Final_Price(Rs.)']]])</f>
        <v>0</v>
      </c>
      <c r="V3533" s="5"/>
    </row>
    <row r="3534" spans="1:22">
      <c r="A3534" t="s">
        <v>13572</v>
      </c>
      <c r="B3534" t="s">
        <v>13573</v>
      </c>
      <c r="C3534" t="s">
        <v>114</v>
      </c>
      <c r="D3534" s="9" t="s">
        <v>13574</v>
      </c>
      <c r="E3534" s="8">
        <f>ecommerce_dataset_updated[[#This Row],[Price (Rs.)]]+0</f>
        <v>309.54000000000002</v>
      </c>
      <c r="F3534" s="6" t="s">
        <v>12</v>
      </c>
      <c r="G3534" s="7">
        <f>ecommerce_dataset_updated[[#This Row],[Discount (%)]]+0</f>
        <v>15</v>
      </c>
      <c r="H3534" s="6" t="s">
        <v>13575</v>
      </c>
      <c r="I3534" s="6">
        <f>ecommerce_dataset_updated[[#This Row],['[Price (Rs.)']]]*ecommerce_dataset_updated[[#This Row],['[Discount (%)']]]/100</f>
        <v>46.431000000000004</v>
      </c>
      <c r="J3534" s="6">
        <f>ecommerce_dataset_updated[[#This Row],[Final_Price(Rs.)]]+0</f>
        <v>263.11</v>
      </c>
      <c r="K3534" s="6">
        <f xml:space="preserve"> ecommerce_dataset_updated[[#This Row],['[Price (Rs.)']]]-ecommerce_dataset_updated[[#This Row],[Discount Amount _]]</f>
        <v>263.10900000000004</v>
      </c>
      <c r="L3534" t="s">
        <v>28</v>
      </c>
      <c r="M3534" t="s">
        <v>408</v>
      </c>
      <c r="N3534" s="4" t="s">
        <v>14050</v>
      </c>
      <c r="O3534" s="4" t="s">
        <v>14052</v>
      </c>
      <c r="P3534" s="4" t="s">
        <v>14079</v>
      </c>
      <c r="Q3534" s="5">
        <f>DATE(ecommerce_dataset_updated[[#This Row],[YYYY]],ecommerce_dataset_updated[[#This Row],[MM]],ecommerce_dataset_updated[[#This Row],[DD]])</f>
        <v>45300</v>
      </c>
      <c r="R3534" s="6" t="str">
        <f>TEXT(ecommerce_dataset_updated[[#This Row],['[Purchase_Date']]], "mmm")</f>
        <v>Jan</v>
      </c>
      <c r="S3534" s="6" t="str">
        <f>TEXT(ecommerce_dataset_updated[[#This Row],['[Purchase_Date']]], "ddd")</f>
        <v>Tue</v>
      </c>
      <c r="T3534" s="6">
        <f>ecommerce_dataset_updated[[#This Row],[Final_Price(Rs.) _]]-ecommerce_dataset_updated[[#This Row],['[Final_Price(Rs.)']]]</f>
        <v>-9.9999999997635314E-4</v>
      </c>
      <c r="U3534" s="6" t="b">
        <f xml:space="preserve"> AND(ecommerce_dataset_updated[[#This Row],[Final_Price(Rs.) _]]=ecommerce_dataset_updated[[#This Row],['[Final_Price(Rs.)']]])</f>
        <v>0</v>
      </c>
      <c r="V3534" s="5"/>
    </row>
    <row r="3535" spans="1:22">
      <c r="A3535" t="s">
        <v>13576</v>
      </c>
      <c r="B3535" t="s">
        <v>13577</v>
      </c>
      <c r="C3535" t="s">
        <v>10</v>
      </c>
      <c r="D3535" s="9" t="s">
        <v>908</v>
      </c>
      <c r="E3535" s="8">
        <f>ecommerce_dataset_updated[[#This Row],[Price (Rs.)]]+0</f>
        <v>315.8</v>
      </c>
      <c r="F3535" s="6" t="s">
        <v>107</v>
      </c>
      <c r="G3535" s="7">
        <f>ecommerce_dataset_updated[[#This Row],[Discount (%)]]+0</f>
        <v>0</v>
      </c>
      <c r="H3535" s="6" t="s">
        <v>908</v>
      </c>
      <c r="I3535" s="6">
        <f>ecommerce_dataset_updated[[#This Row],['[Price (Rs.)']]]*ecommerce_dataset_updated[[#This Row],['[Discount (%)']]]/100</f>
        <v>0</v>
      </c>
      <c r="J3535" s="6">
        <f>ecommerce_dataset_updated[[#This Row],[Final_Price(Rs.)]]+0</f>
        <v>315.8</v>
      </c>
      <c r="K3535" s="6">
        <f xml:space="preserve"> ecommerce_dataset_updated[[#This Row],['[Price (Rs.)']]]-ecommerce_dataset_updated[[#This Row],[Discount Amount _]]</f>
        <v>315.8</v>
      </c>
      <c r="L3535" t="s">
        <v>120</v>
      </c>
      <c r="M3535" t="s">
        <v>2031</v>
      </c>
      <c r="N3535" s="4" t="s">
        <v>26</v>
      </c>
      <c r="O3535" s="4" t="s">
        <v>14057</v>
      </c>
      <c r="P3535" s="4" t="s">
        <v>14079</v>
      </c>
      <c r="Q3535" s="5">
        <f>DATE(ecommerce_dataset_updated[[#This Row],[YYYY]],ecommerce_dataset_updated[[#This Row],[MM]],ecommerce_dataset_updated[[#This Row],[DD]])</f>
        <v>45376</v>
      </c>
      <c r="R3535" s="6" t="str">
        <f>TEXT(ecommerce_dataset_updated[[#This Row],['[Purchase_Date']]], "mmm")</f>
        <v>Mar</v>
      </c>
      <c r="S3535" s="6" t="str">
        <f>TEXT(ecommerce_dataset_updated[[#This Row],['[Purchase_Date']]], "ddd")</f>
        <v>Mon</v>
      </c>
      <c r="T3535" s="6">
        <f>ecommerce_dataset_updated[[#This Row],[Final_Price(Rs.) _]]-ecommerce_dataset_updated[[#This Row],['[Final_Price(Rs.)']]]</f>
        <v>0</v>
      </c>
      <c r="U3535" s="6" t="b">
        <f xml:space="preserve"> AND(ecommerce_dataset_updated[[#This Row],[Final_Price(Rs.) _]]=ecommerce_dataset_updated[[#This Row],['[Final_Price(Rs.)']]])</f>
        <v>1</v>
      </c>
      <c r="V3535" s="5"/>
    </row>
    <row r="3536" spans="1:22">
      <c r="A3536" t="s">
        <v>13578</v>
      </c>
      <c r="B3536" t="s">
        <v>13579</v>
      </c>
      <c r="C3536" t="s">
        <v>32</v>
      </c>
      <c r="D3536" s="9" t="s">
        <v>13580</v>
      </c>
      <c r="E3536" s="8">
        <f>ecommerce_dataset_updated[[#This Row],[Price (Rs.)]]+0</f>
        <v>425.9</v>
      </c>
      <c r="F3536" s="6" t="s">
        <v>53</v>
      </c>
      <c r="G3536" s="7">
        <f>ecommerce_dataset_updated[[#This Row],[Discount (%)]]+0</f>
        <v>5</v>
      </c>
      <c r="H3536" s="6" t="s">
        <v>13581</v>
      </c>
      <c r="I3536" s="6">
        <f>ecommerce_dataset_updated[[#This Row],['[Price (Rs.)']]]*ecommerce_dataset_updated[[#This Row],['[Discount (%)']]]/100</f>
        <v>21.295000000000002</v>
      </c>
      <c r="J3536" s="6">
        <f>ecommerce_dataset_updated[[#This Row],[Final_Price(Rs.)]]+0</f>
        <v>404.6</v>
      </c>
      <c r="K3536" s="6">
        <f xml:space="preserve"> ecommerce_dataset_updated[[#This Row],['[Price (Rs.)']]]-ecommerce_dataset_updated[[#This Row],[Discount Amount _]]</f>
        <v>404.60499999999996</v>
      </c>
      <c r="L3536" t="s">
        <v>28</v>
      </c>
      <c r="M3536" t="s">
        <v>1390</v>
      </c>
      <c r="N3536" s="4" t="s">
        <v>14071</v>
      </c>
      <c r="O3536" s="4" t="s">
        <v>14052</v>
      </c>
      <c r="P3536" s="4" t="s">
        <v>14079</v>
      </c>
      <c r="Q3536" s="5">
        <f>DATE(ecommerce_dataset_updated[[#This Row],[YYYY]],ecommerce_dataset_updated[[#This Row],[MM]],ecommerce_dataset_updated[[#This Row],[DD]])</f>
        <v>45315</v>
      </c>
      <c r="R3536" s="6" t="str">
        <f>TEXT(ecommerce_dataset_updated[[#This Row],['[Purchase_Date']]], "mmm")</f>
        <v>Jan</v>
      </c>
      <c r="S3536" s="6" t="str">
        <f>TEXT(ecommerce_dataset_updated[[#This Row],['[Purchase_Date']]], "ddd")</f>
        <v>Wed</v>
      </c>
      <c r="T3536" s="6">
        <f>ecommerce_dataset_updated[[#This Row],[Final_Price(Rs.) _]]-ecommerce_dataset_updated[[#This Row],['[Final_Price(Rs.)']]]</f>
        <v>4.9999999999386091E-3</v>
      </c>
      <c r="U3536" s="6" t="b">
        <f xml:space="preserve"> AND(ecommerce_dataset_updated[[#This Row],[Final_Price(Rs.) _]]=ecommerce_dataset_updated[[#This Row],['[Final_Price(Rs.)']]])</f>
        <v>0</v>
      </c>
      <c r="V3536" s="5"/>
    </row>
    <row r="3537" spans="1:22">
      <c r="A3537" t="s">
        <v>13582</v>
      </c>
      <c r="B3537" t="s">
        <v>13583</v>
      </c>
      <c r="C3537" t="s">
        <v>18</v>
      </c>
      <c r="D3537" s="9" t="s">
        <v>13584</v>
      </c>
      <c r="E3537" s="8">
        <f>ecommerce_dataset_updated[[#This Row],[Price (Rs.)]]+0</f>
        <v>399.41</v>
      </c>
      <c r="F3537" s="6" t="s">
        <v>20</v>
      </c>
      <c r="G3537" s="7">
        <f>ecommerce_dataset_updated[[#This Row],[Discount (%)]]+0</f>
        <v>20</v>
      </c>
      <c r="H3537" s="6" t="s">
        <v>13585</v>
      </c>
      <c r="I3537" s="6">
        <f>ecommerce_dataset_updated[[#This Row],['[Price (Rs.)']]]*ecommerce_dataset_updated[[#This Row],['[Discount (%)']]]/100</f>
        <v>79.882000000000005</v>
      </c>
      <c r="J3537" s="6">
        <f>ecommerce_dataset_updated[[#This Row],[Final_Price(Rs.)]]+0</f>
        <v>319.52999999999997</v>
      </c>
      <c r="K3537" s="6">
        <f xml:space="preserve"> ecommerce_dataset_updated[[#This Row],['[Price (Rs.)']]]-ecommerce_dataset_updated[[#This Row],[Discount Amount _]]</f>
        <v>319.52800000000002</v>
      </c>
      <c r="L3537" t="s">
        <v>35</v>
      </c>
      <c r="M3537" t="s">
        <v>15</v>
      </c>
      <c r="N3537" s="4" t="s">
        <v>14048</v>
      </c>
      <c r="O3537" s="4" t="s">
        <v>14049</v>
      </c>
      <c r="P3537" s="4" t="s">
        <v>14079</v>
      </c>
      <c r="Q3537" s="5">
        <f>DATE(ecommerce_dataset_updated[[#This Row],[YYYY]],ecommerce_dataset_updated[[#This Row],[MM]],ecommerce_dataset_updated[[#This Row],[DD]])</f>
        <v>45608</v>
      </c>
      <c r="R3537" s="6" t="str">
        <f>TEXT(ecommerce_dataset_updated[[#This Row],['[Purchase_Date']]], "mmm")</f>
        <v>Nov</v>
      </c>
      <c r="S3537" s="6" t="str">
        <f>TEXT(ecommerce_dataset_updated[[#This Row],['[Purchase_Date']]], "ddd")</f>
        <v>Tue</v>
      </c>
      <c r="T3537" s="6">
        <f>ecommerce_dataset_updated[[#This Row],[Final_Price(Rs.) _]]-ecommerce_dataset_updated[[#This Row],['[Final_Price(Rs.)']]]</f>
        <v>-1.9999999999527063E-3</v>
      </c>
      <c r="U3537" s="6" t="b">
        <f xml:space="preserve"> AND(ecommerce_dataset_updated[[#This Row],[Final_Price(Rs.) _]]=ecommerce_dataset_updated[[#This Row],['[Final_Price(Rs.)']]])</f>
        <v>0</v>
      </c>
      <c r="V3537" s="5"/>
    </row>
    <row r="3538" spans="1:22">
      <c r="A3538" t="s">
        <v>13586</v>
      </c>
      <c r="B3538" t="s">
        <v>13587</v>
      </c>
      <c r="C3538" t="s">
        <v>32</v>
      </c>
      <c r="D3538" s="9" t="s">
        <v>13588</v>
      </c>
      <c r="E3538" s="8">
        <f>ecommerce_dataset_updated[[#This Row],[Price (Rs.)]]+0</f>
        <v>177.58</v>
      </c>
      <c r="F3538" s="6" t="s">
        <v>20</v>
      </c>
      <c r="G3538" s="7">
        <f>ecommerce_dataset_updated[[#This Row],[Discount (%)]]+0</f>
        <v>20</v>
      </c>
      <c r="H3538" s="6" t="s">
        <v>13589</v>
      </c>
      <c r="I3538" s="6">
        <f>ecommerce_dataset_updated[[#This Row],['[Price (Rs.)']]]*ecommerce_dataset_updated[[#This Row],['[Discount (%)']]]/100</f>
        <v>35.516000000000005</v>
      </c>
      <c r="J3538" s="6">
        <f>ecommerce_dataset_updated[[#This Row],[Final_Price(Rs.)]]+0</f>
        <v>142.06</v>
      </c>
      <c r="K3538" s="6">
        <f xml:space="preserve"> ecommerce_dataset_updated[[#This Row],['[Price (Rs.)']]]-ecommerce_dataset_updated[[#This Row],[Discount Amount _]]</f>
        <v>142.06400000000002</v>
      </c>
      <c r="L3538" t="s">
        <v>120</v>
      </c>
      <c r="M3538" t="s">
        <v>103</v>
      </c>
      <c r="N3538" s="4" t="s">
        <v>14056</v>
      </c>
      <c r="O3538" s="4" t="s">
        <v>14053</v>
      </c>
      <c r="P3538" s="4" t="s">
        <v>14079</v>
      </c>
      <c r="Q3538" s="5">
        <f>DATE(ecommerce_dataset_updated[[#This Row],[YYYY]],ecommerce_dataset_updated[[#This Row],[MM]],ecommerce_dataset_updated[[#This Row],[DD]])</f>
        <v>45410</v>
      </c>
      <c r="R3538" s="6" t="str">
        <f>TEXT(ecommerce_dataset_updated[[#This Row],['[Purchase_Date']]], "mmm")</f>
        <v>Apr</v>
      </c>
      <c r="S3538" s="6" t="str">
        <f>TEXT(ecommerce_dataset_updated[[#This Row],['[Purchase_Date']]], "ddd")</f>
        <v>Sun</v>
      </c>
      <c r="T3538" s="6">
        <f>ecommerce_dataset_updated[[#This Row],[Final_Price(Rs.) _]]-ecommerce_dataset_updated[[#This Row],['[Final_Price(Rs.)']]]</f>
        <v>4.0000000000190994E-3</v>
      </c>
      <c r="U3538" s="6" t="b">
        <f xml:space="preserve"> AND(ecommerce_dataset_updated[[#This Row],[Final_Price(Rs.) _]]=ecommerce_dataset_updated[[#This Row],['[Final_Price(Rs.)']]])</f>
        <v>0</v>
      </c>
      <c r="V3538" s="5"/>
    </row>
    <row r="3539" spans="1:22">
      <c r="A3539" t="s">
        <v>13590</v>
      </c>
      <c r="B3539" t="s">
        <v>13591</v>
      </c>
      <c r="C3539" t="s">
        <v>114</v>
      </c>
      <c r="D3539" s="9" t="s">
        <v>13592</v>
      </c>
      <c r="E3539" s="8">
        <f>ecommerce_dataset_updated[[#This Row],[Price (Rs.)]]+0</f>
        <v>207.02</v>
      </c>
      <c r="F3539" s="6" t="s">
        <v>154</v>
      </c>
      <c r="G3539" s="7">
        <f>ecommerce_dataset_updated[[#This Row],[Discount (%)]]+0</f>
        <v>30</v>
      </c>
      <c r="H3539" s="6" t="s">
        <v>13593</v>
      </c>
      <c r="I3539" s="6">
        <f>ecommerce_dataset_updated[[#This Row],['[Price (Rs.)']]]*ecommerce_dataset_updated[[#This Row],['[Discount (%)']]]/100</f>
        <v>62.106000000000002</v>
      </c>
      <c r="J3539" s="6">
        <f>ecommerce_dataset_updated[[#This Row],[Final_Price(Rs.)]]+0</f>
        <v>144.91</v>
      </c>
      <c r="K3539" s="6">
        <f xml:space="preserve"> ecommerce_dataset_updated[[#This Row],['[Price (Rs.)']]]-ecommerce_dataset_updated[[#This Row],[Discount Amount _]]</f>
        <v>144.91400000000002</v>
      </c>
      <c r="L3539" t="s">
        <v>35</v>
      </c>
      <c r="M3539" t="s">
        <v>3329</v>
      </c>
      <c r="N3539" s="4" t="s">
        <v>12</v>
      </c>
      <c r="O3539" s="4" t="s">
        <v>14051</v>
      </c>
      <c r="P3539" s="4" t="s">
        <v>14079</v>
      </c>
      <c r="Q3539" s="5">
        <f>DATE(ecommerce_dataset_updated[[#This Row],[YYYY]],ecommerce_dataset_updated[[#This Row],[MM]],ecommerce_dataset_updated[[#This Row],[DD]])</f>
        <v>45337</v>
      </c>
      <c r="R3539" s="6" t="str">
        <f>TEXT(ecommerce_dataset_updated[[#This Row],['[Purchase_Date']]], "mmm")</f>
        <v>Feb</v>
      </c>
      <c r="S3539" s="6" t="str">
        <f>TEXT(ecommerce_dataset_updated[[#This Row],['[Purchase_Date']]], "ddd")</f>
        <v>Thu</v>
      </c>
      <c r="T3539" s="6">
        <f>ecommerce_dataset_updated[[#This Row],[Final_Price(Rs.) _]]-ecommerce_dataset_updated[[#This Row],['[Final_Price(Rs.)']]]</f>
        <v>4.0000000000190994E-3</v>
      </c>
      <c r="U3539" s="6" t="b">
        <f xml:space="preserve"> AND(ecommerce_dataset_updated[[#This Row],[Final_Price(Rs.) _]]=ecommerce_dataset_updated[[#This Row],['[Final_Price(Rs.)']]])</f>
        <v>0</v>
      </c>
      <c r="V3539" s="5"/>
    </row>
    <row r="3540" spans="1:22">
      <c r="A3540" t="s">
        <v>13594</v>
      </c>
      <c r="B3540" t="s">
        <v>13595</v>
      </c>
      <c r="C3540" t="s">
        <v>18</v>
      </c>
      <c r="D3540" s="9" t="s">
        <v>13596</v>
      </c>
      <c r="E3540" s="8">
        <f>ecommerce_dataset_updated[[#This Row],[Price (Rs.)]]+0</f>
        <v>324.36</v>
      </c>
      <c r="F3540" s="6" t="s">
        <v>12</v>
      </c>
      <c r="G3540" s="7">
        <f>ecommerce_dataset_updated[[#This Row],[Discount (%)]]+0</f>
        <v>15</v>
      </c>
      <c r="H3540" s="6" t="s">
        <v>13597</v>
      </c>
      <c r="I3540" s="6">
        <f>ecommerce_dataset_updated[[#This Row],['[Price (Rs.)']]]*ecommerce_dataset_updated[[#This Row],['[Discount (%)']]]/100</f>
        <v>48.654000000000003</v>
      </c>
      <c r="J3540" s="6">
        <f>ecommerce_dataset_updated[[#This Row],[Final_Price(Rs.)]]+0</f>
        <v>275.70999999999998</v>
      </c>
      <c r="K3540" s="6">
        <f xml:space="preserve"> ecommerce_dataset_updated[[#This Row],['[Price (Rs.)']]]-ecommerce_dataset_updated[[#This Row],[Discount Amount _]]</f>
        <v>275.70600000000002</v>
      </c>
      <c r="L3540" t="s">
        <v>28</v>
      </c>
      <c r="M3540" t="s">
        <v>5056</v>
      </c>
      <c r="N3540" s="4" t="s">
        <v>14062</v>
      </c>
      <c r="O3540" s="4" t="s">
        <v>14062</v>
      </c>
      <c r="P3540" s="4" t="s">
        <v>14079</v>
      </c>
      <c r="Q3540" s="5">
        <f>DATE(ecommerce_dataset_updated[[#This Row],[YYYY]],ecommerce_dataset_updated[[#This Row],[MM]],ecommerce_dataset_updated[[#This Row],[DD]])</f>
        <v>45449</v>
      </c>
      <c r="R3540" s="6" t="str">
        <f>TEXT(ecommerce_dataset_updated[[#This Row],['[Purchase_Date']]], "mmm")</f>
        <v>Jun</v>
      </c>
      <c r="S3540" s="6" t="str">
        <f>TEXT(ecommerce_dataset_updated[[#This Row],['[Purchase_Date']]], "ddd")</f>
        <v>Thu</v>
      </c>
      <c r="T3540" s="6">
        <f>ecommerce_dataset_updated[[#This Row],[Final_Price(Rs.) _]]-ecommerce_dataset_updated[[#This Row],['[Final_Price(Rs.)']]]</f>
        <v>-3.999999999962256E-3</v>
      </c>
      <c r="U3540" s="6" t="b">
        <f xml:space="preserve"> AND(ecommerce_dataset_updated[[#This Row],[Final_Price(Rs.) _]]=ecommerce_dataset_updated[[#This Row],['[Final_Price(Rs.)']]])</f>
        <v>0</v>
      </c>
      <c r="V3540" s="5"/>
    </row>
    <row r="3541" spans="1:22">
      <c r="A3541" t="s">
        <v>13598</v>
      </c>
      <c r="B3541" t="s">
        <v>13599</v>
      </c>
      <c r="C3541" t="s">
        <v>45</v>
      </c>
      <c r="D3541" s="9" t="s">
        <v>6364</v>
      </c>
      <c r="E3541" s="8">
        <f>ecommerce_dataset_updated[[#This Row],[Price (Rs.)]]+0</f>
        <v>168.18</v>
      </c>
      <c r="F3541" s="6" t="s">
        <v>107</v>
      </c>
      <c r="G3541" s="7">
        <f>ecommerce_dataset_updated[[#This Row],[Discount (%)]]+0</f>
        <v>0</v>
      </c>
      <c r="H3541" s="6" t="s">
        <v>6364</v>
      </c>
      <c r="I3541" s="6">
        <f>ecommerce_dataset_updated[[#This Row],['[Price (Rs.)']]]*ecommerce_dataset_updated[[#This Row],['[Discount (%)']]]/100</f>
        <v>0</v>
      </c>
      <c r="J3541" s="6">
        <f>ecommerce_dataset_updated[[#This Row],[Final_Price(Rs.)]]+0</f>
        <v>168.18</v>
      </c>
      <c r="K3541" s="6">
        <f xml:space="preserve"> ecommerce_dataset_updated[[#This Row],['[Price (Rs.)']]]-ecommerce_dataset_updated[[#This Row],[Discount Amount _]]</f>
        <v>168.18</v>
      </c>
      <c r="L3541" t="s">
        <v>35</v>
      </c>
      <c r="M3541" t="s">
        <v>2814</v>
      </c>
      <c r="N3541" s="4" t="s">
        <v>14053</v>
      </c>
      <c r="O3541" s="4" t="s">
        <v>14057</v>
      </c>
      <c r="P3541" s="4" t="s">
        <v>14079</v>
      </c>
      <c r="Q3541" s="5">
        <f>DATE(ecommerce_dataset_updated[[#This Row],[YYYY]],ecommerce_dataset_updated[[#This Row],[MM]],ecommerce_dataset_updated[[#This Row],[DD]])</f>
        <v>45355</v>
      </c>
      <c r="R3541" s="6" t="str">
        <f>TEXT(ecommerce_dataset_updated[[#This Row],['[Purchase_Date']]], "mmm")</f>
        <v>Mar</v>
      </c>
      <c r="S3541" s="6" t="str">
        <f>TEXT(ecommerce_dataset_updated[[#This Row],['[Purchase_Date']]], "ddd")</f>
        <v>Mon</v>
      </c>
      <c r="T3541" s="6">
        <f>ecommerce_dataset_updated[[#This Row],[Final_Price(Rs.) _]]-ecommerce_dataset_updated[[#This Row],['[Final_Price(Rs.)']]]</f>
        <v>0</v>
      </c>
      <c r="U3541" s="6" t="b">
        <f xml:space="preserve"> AND(ecommerce_dataset_updated[[#This Row],[Final_Price(Rs.) _]]=ecommerce_dataset_updated[[#This Row],['[Final_Price(Rs.)']]])</f>
        <v>1</v>
      </c>
      <c r="V3541" s="5"/>
    </row>
    <row r="3542" spans="1:22">
      <c r="A3542" t="s">
        <v>13600</v>
      </c>
      <c r="B3542" t="s">
        <v>13601</v>
      </c>
      <c r="C3542" t="s">
        <v>10</v>
      </c>
      <c r="D3542" s="9" t="s">
        <v>5549</v>
      </c>
      <c r="E3542" s="8">
        <f>ecommerce_dataset_updated[[#This Row],[Price (Rs.)]]+0</f>
        <v>396.76</v>
      </c>
      <c r="F3542" s="6" t="s">
        <v>47</v>
      </c>
      <c r="G3542" s="7">
        <f>ecommerce_dataset_updated[[#This Row],[Discount (%)]]+0</f>
        <v>50</v>
      </c>
      <c r="H3542" s="6" t="s">
        <v>4053</v>
      </c>
      <c r="I3542" s="6">
        <f>ecommerce_dataset_updated[[#This Row],['[Price (Rs.)']]]*ecommerce_dataset_updated[[#This Row],['[Discount (%)']]]/100</f>
        <v>198.38</v>
      </c>
      <c r="J3542" s="6">
        <f>ecommerce_dataset_updated[[#This Row],[Final_Price(Rs.)]]+0</f>
        <v>198.38</v>
      </c>
      <c r="K3542" s="6">
        <f xml:space="preserve"> ecommerce_dataset_updated[[#This Row],['[Price (Rs.)']]]-ecommerce_dataset_updated[[#This Row],[Discount Amount _]]</f>
        <v>198.38</v>
      </c>
      <c r="L3542" t="s">
        <v>14</v>
      </c>
      <c r="M3542" t="s">
        <v>1857</v>
      </c>
      <c r="N3542" s="4" t="s">
        <v>14062</v>
      </c>
      <c r="O3542" s="4" t="s">
        <v>75</v>
      </c>
      <c r="P3542" s="4" t="s">
        <v>14079</v>
      </c>
      <c r="Q3542" s="5">
        <f>DATE(ecommerce_dataset_updated[[#This Row],[YYYY]],ecommerce_dataset_updated[[#This Row],[MM]],ecommerce_dataset_updated[[#This Row],[DD]])</f>
        <v>45571</v>
      </c>
      <c r="R3542" s="6" t="str">
        <f>TEXT(ecommerce_dataset_updated[[#This Row],['[Purchase_Date']]], "mmm")</f>
        <v>Oct</v>
      </c>
      <c r="S3542" s="6" t="str">
        <f>TEXT(ecommerce_dataset_updated[[#This Row],['[Purchase_Date']]], "ddd")</f>
        <v>Sun</v>
      </c>
      <c r="T3542" s="6">
        <f>ecommerce_dataset_updated[[#This Row],[Final_Price(Rs.) _]]-ecommerce_dataset_updated[[#This Row],['[Final_Price(Rs.)']]]</f>
        <v>0</v>
      </c>
      <c r="U3542" s="6" t="b">
        <f xml:space="preserve"> AND(ecommerce_dataset_updated[[#This Row],[Final_Price(Rs.) _]]=ecommerce_dataset_updated[[#This Row],['[Final_Price(Rs.)']]])</f>
        <v>1</v>
      </c>
      <c r="V3542" s="5"/>
    </row>
    <row r="3543" spans="1:22">
      <c r="A3543" t="s">
        <v>13602</v>
      </c>
      <c r="B3543" t="s">
        <v>13603</v>
      </c>
      <c r="C3543" t="s">
        <v>45</v>
      </c>
      <c r="D3543" s="9" t="s">
        <v>1398</v>
      </c>
      <c r="E3543" s="8">
        <f>ecommerce_dataset_updated[[#This Row],[Price (Rs.)]]+0</f>
        <v>74.67</v>
      </c>
      <c r="F3543" s="6" t="s">
        <v>154</v>
      </c>
      <c r="G3543" s="7">
        <f>ecommerce_dataset_updated[[#This Row],[Discount (%)]]+0</f>
        <v>30</v>
      </c>
      <c r="H3543" s="6" t="s">
        <v>13604</v>
      </c>
      <c r="I3543" s="6">
        <f>ecommerce_dataset_updated[[#This Row],['[Price (Rs.)']]]*ecommerce_dataset_updated[[#This Row],['[Discount (%)']]]/100</f>
        <v>22.401</v>
      </c>
      <c r="J3543" s="6">
        <f>ecommerce_dataset_updated[[#This Row],[Final_Price(Rs.)]]+0</f>
        <v>52.27</v>
      </c>
      <c r="K3543" s="6">
        <f xml:space="preserve"> ecommerce_dataset_updated[[#This Row],['[Price (Rs.)']]]-ecommerce_dataset_updated[[#This Row],[Discount Amount _]]</f>
        <v>52.269000000000005</v>
      </c>
      <c r="L3543" t="s">
        <v>28</v>
      </c>
      <c r="M3543" t="s">
        <v>1553</v>
      </c>
      <c r="N3543" s="4" t="s">
        <v>14058</v>
      </c>
      <c r="O3543" s="4" t="s">
        <v>14051</v>
      </c>
      <c r="P3543" s="4" t="s">
        <v>14079</v>
      </c>
      <c r="Q3543" s="5">
        <f>DATE(ecommerce_dataset_updated[[#This Row],[YYYY]],ecommerce_dataset_updated[[#This Row],[MM]],ecommerce_dataset_updated[[#This Row],[DD]])</f>
        <v>45351</v>
      </c>
      <c r="R3543" s="6" t="str">
        <f>TEXT(ecommerce_dataset_updated[[#This Row],['[Purchase_Date']]], "mmm")</f>
        <v>Feb</v>
      </c>
      <c r="S3543" s="6" t="str">
        <f>TEXT(ecommerce_dataset_updated[[#This Row],['[Purchase_Date']]], "ddd")</f>
        <v>Thu</v>
      </c>
      <c r="T3543" s="6">
        <f>ecommerce_dataset_updated[[#This Row],[Final_Price(Rs.) _]]-ecommerce_dataset_updated[[#This Row],['[Final_Price(Rs.)']]]</f>
        <v>-9.9999999999766942E-4</v>
      </c>
      <c r="U3543" s="6" t="b">
        <f xml:space="preserve"> AND(ecommerce_dataset_updated[[#This Row],[Final_Price(Rs.) _]]=ecommerce_dataset_updated[[#This Row],['[Final_Price(Rs.)']]])</f>
        <v>0</v>
      </c>
      <c r="V3543" s="5"/>
    </row>
    <row r="3544" spans="1:22">
      <c r="A3544" t="s">
        <v>13605</v>
      </c>
      <c r="B3544" t="s">
        <v>13606</v>
      </c>
      <c r="C3544" t="s">
        <v>39</v>
      </c>
      <c r="D3544" s="9" t="s">
        <v>13607</v>
      </c>
      <c r="E3544" s="8">
        <f>ecommerce_dataset_updated[[#This Row],[Price (Rs.)]]+0</f>
        <v>268.63</v>
      </c>
      <c r="F3544" s="6" t="s">
        <v>12</v>
      </c>
      <c r="G3544" s="7">
        <f>ecommerce_dataset_updated[[#This Row],[Discount (%)]]+0</f>
        <v>15</v>
      </c>
      <c r="H3544" s="6" t="s">
        <v>13608</v>
      </c>
      <c r="I3544" s="6">
        <f>ecommerce_dataset_updated[[#This Row],['[Price (Rs.)']]]*ecommerce_dataset_updated[[#This Row],['[Discount (%)']]]/100</f>
        <v>40.294499999999999</v>
      </c>
      <c r="J3544" s="6">
        <f>ecommerce_dataset_updated[[#This Row],[Final_Price(Rs.)]]+0</f>
        <v>228.34</v>
      </c>
      <c r="K3544" s="6">
        <f xml:space="preserve"> ecommerce_dataset_updated[[#This Row],['[Price (Rs.)']]]-ecommerce_dataset_updated[[#This Row],[Discount Amount _]]</f>
        <v>228.3355</v>
      </c>
      <c r="L3544" t="s">
        <v>35</v>
      </c>
      <c r="M3544" t="s">
        <v>2091</v>
      </c>
      <c r="N3544" s="4" t="s">
        <v>14068</v>
      </c>
      <c r="O3544" s="4" t="s">
        <v>14057</v>
      </c>
      <c r="P3544" s="4" t="s">
        <v>14079</v>
      </c>
      <c r="Q3544" s="5">
        <f>DATE(ecommerce_dataset_updated[[#This Row],[YYYY]],ecommerce_dataset_updated[[#This Row],[MM]],ecommerce_dataset_updated[[#This Row],[DD]])</f>
        <v>45382</v>
      </c>
      <c r="R3544" s="6" t="str">
        <f>TEXT(ecommerce_dataset_updated[[#This Row],['[Purchase_Date']]], "mmm")</f>
        <v>Mar</v>
      </c>
      <c r="S3544" s="6" t="str">
        <f>TEXT(ecommerce_dataset_updated[[#This Row],['[Purchase_Date']]], "ddd")</f>
        <v>Sun</v>
      </c>
      <c r="T3544" s="6">
        <f>ecommerce_dataset_updated[[#This Row],[Final_Price(Rs.) _]]-ecommerce_dataset_updated[[#This Row],['[Final_Price(Rs.)']]]</f>
        <v>-4.500000000007276E-3</v>
      </c>
      <c r="U3544" s="6" t="b">
        <f xml:space="preserve"> AND(ecommerce_dataset_updated[[#This Row],[Final_Price(Rs.) _]]=ecommerce_dataset_updated[[#This Row],['[Final_Price(Rs.)']]])</f>
        <v>0</v>
      </c>
      <c r="V3544" s="5"/>
    </row>
    <row r="3545" spans="1:22">
      <c r="A3545" t="s">
        <v>13609</v>
      </c>
      <c r="B3545" t="s">
        <v>13610</v>
      </c>
      <c r="C3545" t="s">
        <v>45</v>
      </c>
      <c r="D3545" s="9" t="s">
        <v>13611</v>
      </c>
      <c r="E3545" s="8">
        <f>ecommerce_dataset_updated[[#This Row],[Price (Rs.)]]+0</f>
        <v>105.99</v>
      </c>
      <c r="F3545" s="6" t="s">
        <v>12</v>
      </c>
      <c r="G3545" s="7">
        <f>ecommerce_dataset_updated[[#This Row],[Discount (%)]]+0</f>
        <v>15</v>
      </c>
      <c r="H3545" s="6" t="s">
        <v>13612</v>
      </c>
      <c r="I3545" s="6">
        <f>ecommerce_dataset_updated[[#This Row],['[Price (Rs.)']]]*ecommerce_dataset_updated[[#This Row],['[Discount (%)']]]/100</f>
        <v>15.898499999999999</v>
      </c>
      <c r="J3545" s="6">
        <f>ecommerce_dataset_updated[[#This Row],[Final_Price(Rs.)]]+0</f>
        <v>90.09</v>
      </c>
      <c r="K3545" s="6">
        <f xml:space="preserve"> ecommerce_dataset_updated[[#This Row],['[Price (Rs.)']]]-ecommerce_dataset_updated[[#This Row],[Discount Amount _]]</f>
        <v>90.091499999999996</v>
      </c>
      <c r="L3545" t="s">
        <v>28</v>
      </c>
      <c r="M3545" t="s">
        <v>71</v>
      </c>
      <c r="N3545" s="4" t="s">
        <v>14049</v>
      </c>
      <c r="O3545" s="4" t="s">
        <v>14052</v>
      </c>
      <c r="P3545" s="4" t="s">
        <v>14079</v>
      </c>
      <c r="Q3545" s="5">
        <f>DATE(ecommerce_dataset_updated[[#This Row],[YYYY]],ecommerce_dataset_updated[[#This Row],[MM]],ecommerce_dataset_updated[[#This Row],[DD]])</f>
        <v>45302</v>
      </c>
      <c r="R3545" s="6" t="str">
        <f>TEXT(ecommerce_dataset_updated[[#This Row],['[Purchase_Date']]], "mmm")</f>
        <v>Jan</v>
      </c>
      <c r="S3545" s="6" t="str">
        <f>TEXT(ecommerce_dataset_updated[[#This Row],['[Purchase_Date']]], "ddd")</f>
        <v>Thu</v>
      </c>
      <c r="T3545" s="6">
        <f>ecommerce_dataset_updated[[#This Row],[Final_Price(Rs.) _]]-ecommerce_dataset_updated[[#This Row],['[Final_Price(Rs.)']]]</f>
        <v>1.4999999999929514E-3</v>
      </c>
      <c r="U3545" s="6" t="b">
        <f xml:space="preserve"> AND(ecommerce_dataset_updated[[#This Row],[Final_Price(Rs.) _]]=ecommerce_dataset_updated[[#This Row],['[Final_Price(Rs.)']]])</f>
        <v>0</v>
      </c>
      <c r="V3545" s="5"/>
    </row>
    <row r="3546" spans="1:22">
      <c r="A3546" t="s">
        <v>13613</v>
      </c>
      <c r="B3546" t="s">
        <v>13614</v>
      </c>
      <c r="C3546" t="s">
        <v>45</v>
      </c>
      <c r="D3546" s="9" t="s">
        <v>13615</v>
      </c>
      <c r="E3546" s="8">
        <f>ecommerce_dataset_updated[[#This Row],[Price (Rs.)]]+0</f>
        <v>213.68</v>
      </c>
      <c r="F3546" s="6" t="s">
        <v>12</v>
      </c>
      <c r="G3546" s="7">
        <f>ecommerce_dataset_updated[[#This Row],[Discount (%)]]+0</f>
        <v>15</v>
      </c>
      <c r="H3546" s="6" t="s">
        <v>13616</v>
      </c>
      <c r="I3546" s="6">
        <f>ecommerce_dataset_updated[[#This Row],['[Price (Rs.)']]]*ecommerce_dataset_updated[[#This Row],['[Discount (%)']]]/100</f>
        <v>32.052</v>
      </c>
      <c r="J3546" s="6">
        <f>ecommerce_dataset_updated[[#This Row],[Final_Price(Rs.)]]+0</f>
        <v>181.63</v>
      </c>
      <c r="K3546" s="6">
        <f xml:space="preserve"> ecommerce_dataset_updated[[#This Row],['[Price (Rs.)']]]-ecommerce_dataset_updated[[#This Row],[Discount Amount _]]</f>
        <v>181.62800000000001</v>
      </c>
      <c r="L3546" t="s">
        <v>35</v>
      </c>
      <c r="M3546" t="s">
        <v>2091</v>
      </c>
      <c r="N3546" s="4" t="s">
        <v>14068</v>
      </c>
      <c r="O3546" s="4" t="s">
        <v>14057</v>
      </c>
      <c r="P3546" s="4" t="s">
        <v>14079</v>
      </c>
      <c r="Q3546" s="5">
        <f>DATE(ecommerce_dataset_updated[[#This Row],[YYYY]],ecommerce_dataset_updated[[#This Row],[MM]],ecommerce_dataset_updated[[#This Row],[DD]])</f>
        <v>45382</v>
      </c>
      <c r="R3546" s="6" t="str">
        <f>TEXT(ecommerce_dataset_updated[[#This Row],['[Purchase_Date']]], "mmm")</f>
        <v>Mar</v>
      </c>
      <c r="S3546" s="6" t="str">
        <f>TEXT(ecommerce_dataset_updated[[#This Row],['[Purchase_Date']]], "ddd")</f>
        <v>Sun</v>
      </c>
      <c r="T3546" s="6">
        <f>ecommerce_dataset_updated[[#This Row],[Final_Price(Rs.) _]]-ecommerce_dataset_updated[[#This Row],['[Final_Price(Rs.)']]]</f>
        <v>-1.999999999981128E-3</v>
      </c>
      <c r="U3546" s="6" t="b">
        <f xml:space="preserve"> AND(ecommerce_dataset_updated[[#This Row],[Final_Price(Rs.) _]]=ecommerce_dataset_updated[[#This Row],['[Final_Price(Rs.)']]])</f>
        <v>0</v>
      </c>
      <c r="V3546" s="5"/>
    </row>
    <row r="3547" spans="1:22">
      <c r="A3547" t="s">
        <v>13617</v>
      </c>
      <c r="B3547" t="s">
        <v>13618</v>
      </c>
      <c r="C3547" t="s">
        <v>39</v>
      </c>
      <c r="D3547" s="9" t="s">
        <v>13619</v>
      </c>
      <c r="E3547" s="8">
        <f>ecommerce_dataset_updated[[#This Row],[Price (Rs.)]]+0</f>
        <v>148.44</v>
      </c>
      <c r="F3547" s="6" t="s">
        <v>75</v>
      </c>
      <c r="G3547" s="7">
        <f>ecommerce_dataset_updated[[#This Row],[Discount (%)]]+0</f>
        <v>10</v>
      </c>
      <c r="H3547" s="6" t="s">
        <v>13620</v>
      </c>
      <c r="I3547" s="6">
        <f>ecommerce_dataset_updated[[#This Row],['[Price (Rs.)']]]*ecommerce_dataset_updated[[#This Row],['[Discount (%)']]]/100</f>
        <v>14.844000000000001</v>
      </c>
      <c r="J3547" s="6">
        <f>ecommerce_dataset_updated[[#This Row],[Final_Price(Rs.)]]+0</f>
        <v>133.6</v>
      </c>
      <c r="K3547" s="6">
        <f xml:space="preserve"> ecommerce_dataset_updated[[#This Row],['[Price (Rs.)']]]-ecommerce_dataset_updated[[#This Row],[Discount Amount _]]</f>
        <v>133.596</v>
      </c>
      <c r="L3547" t="s">
        <v>14</v>
      </c>
      <c r="M3547" t="s">
        <v>686</v>
      </c>
      <c r="N3547" s="4" t="s">
        <v>75</v>
      </c>
      <c r="O3547" s="4" t="s">
        <v>14051</v>
      </c>
      <c r="P3547" s="4" t="s">
        <v>14079</v>
      </c>
      <c r="Q3547" s="5">
        <f>DATE(ecommerce_dataset_updated[[#This Row],[YYYY]],ecommerce_dataset_updated[[#This Row],[MM]],ecommerce_dataset_updated[[#This Row],[DD]])</f>
        <v>45332</v>
      </c>
      <c r="R3547" s="6" t="str">
        <f>TEXT(ecommerce_dataset_updated[[#This Row],['[Purchase_Date']]], "mmm")</f>
        <v>Feb</v>
      </c>
      <c r="S3547" s="6" t="str">
        <f>TEXT(ecommerce_dataset_updated[[#This Row],['[Purchase_Date']]], "ddd")</f>
        <v>Sat</v>
      </c>
      <c r="T3547" s="6">
        <f>ecommerce_dataset_updated[[#This Row],[Final_Price(Rs.) _]]-ecommerce_dataset_updated[[#This Row],['[Final_Price(Rs.)']]]</f>
        <v>-3.9999999999906777E-3</v>
      </c>
      <c r="U3547" s="6" t="b">
        <f xml:space="preserve"> AND(ecommerce_dataset_updated[[#This Row],[Final_Price(Rs.) _]]=ecommerce_dataset_updated[[#This Row],['[Final_Price(Rs.)']]])</f>
        <v>0</v>
      </c>
      <c r="V3547" s="5"/>
    </row>
    <row r="3548" spans="1:22">
      <c r="A3548" t="s">
        <v>13621</v>
      </c>
      <c r="B3548" t="s">
        <v>13622</v>
      </c>
      <c r="C3548" t="s">
        <v>32</v>
      </c>
      <c r="D3548" s="9" t="s">
        <v>13623</v>
      </c>
      <c r="E3548" s="8">
        <f>ecommerce_dataset_updated[[#This Row],[Price (Rs.)]]+0</f>
        <v>140.68</v>
      </c>
      <c r="F3548" s="6" t="s">
        <v>75</v>
      </c>
      <c r="G3548" s="7">
        <f>ecommerce_dataset_updated[[#This Row],[Discount (%)]]+0</f>
        <v>10</v>
      </c>
      <c r="H3548" s="6" t="s">
        <v>13624</v>
      </c>
      <c r="I3548" s="6">
        <f>ecommerce_dataset_updated[[#This Row],['[Price (Rs.)']]]*ecommerce_dataset_updated[[#This Row],['[Discount (%)']]]/100</f>
        <v>14.068000000000001</v>
      </c>
      <c r="J3548" s="6">
        <f>ecommerce_dataset_updated[[#This Row],[Final_Price(Rs.)]]+0</f>
        <v>126.61</v>
      </c>
      <c r="K3548" s="6">
        <f xml:space="preserve"> ecommerce_dataset_updated[[#This Row],['[Price (Rs.)']]]-ecommerce_dataset_updated[[#This Row],[Discount Amount _]]</f>
        <v>126.61200000000001</v>
      </c>
      <c r="L3548" t="s">
        <v>120</v>
      </c>
      <c r="M3548" t="s">
        <v>2031</v>
      </c>
      <c r="N3548" s="4" t="s">
        <v>26</v>
      </c>
      <c r="O3548" s="4" t="s">
        <v>14057</v>
      </c>
      <c r="P3548" s="4" t="s">
        <v>14079</v>
      </c>
      <c r="Q3548" s="5">
        <f>DATE(ecommerce_dataset_updated[[#This Row],[YYYY]],ecommerce_dataset_updated[[#This Row],[MM]],ecommerce_dataset_updated[[#This Row],[DD]])</f>
        <v>45376</v>
      </c>
      <c r="R3548" s="6" t="str">
        <f>TEXT(ecommerce_dataset_updated[[#This Row],['[Purchase_Date']]], "mmm")</f>
        <v>Mar</v>
      </c>
      <c r="S3548" s="6" t="str">
        <f>TEXT(ecommerce_dataset_updated[[#This Row],['[Purchase_Date']]], "ddd")</f>
        <v>Mon</v>
      </c>
      <c r="T3548" s="6">
        <f>ecommerce_dataset_updated[[#This Row],[Final_Price(Rs.) _]]-ecommerce_dataset_updated[[#This Row],['[Final_Price(Rs.)']]]</f>
        <v>2.0000000000095497E-3</v>
      </c>
      <c r="U3548" s="6" t="b">
        <f xml:space="preserve"> AND(ecommerce_dataset_updated[[#This Row],[Final_Price(Rs.) _]]=ecommerce_dataset_updated[[#This Row],['[Final_Price(Rs.)']]])</f>
        <v>0</v>
      </c>
      <c r="V3548" s="5"/>
    </row>
    <row r="3549" spans="1:22">
      <c r="A3549" t="s">
        <v>13625</v>
      </c>
      <c r="B3549" t="s">
        <v>13626</v>
      </c>
      <c r="C3549" t="s">
        <v>32</v>
      </c>
      <c r="D3549" s="9" t="s">
        <v>13627</v>
      </c>
      <c r="E3549" s="8">
        <f>ecommerce_dataset_updated[[#This Row],[Price (Rs.)]]+0</f>
        <v>393.82</v>
      </c>
      <c r="F3549" s="6" t="s">
        <v>47</v>
      </c>
      <c r="G3549" s="7">
        <f>ecommerce_dataset_updated[[#This Row],[Discount (%)]]+0</f>
        <v>50</v>
      </c>
      <c r="H3549" s="6" t="s">
        <v>4901</v>
      </c>
      <c r="I3549" s="6">
        <f>ecommerce_dataset_updated[[#This Row],['[Price (Rs.)']]]*ecommerce_dataset_updated[[#This Row],['[Discount (%)']]]/100</f>
        <v>196.91</v>
      </c>
      <c r="J3549" s="6">
        <f>ecommerce_dataset_updated[[#This Row],[Final_Price(Rs.)]]+0</f>
        <v>196.91</v>
      </c>
      <c r="K3549" s="6">
        <f xml:space="preserve"> ecommerce_dataset_updated[[#This Row],['[Price (Rs.)']]]-ecommerce_dataset_updated[[#This Row],[Discount Amount _]]</f>
        <v>196.91</v>
      </c>
      <c r="L3549" t="s">
        <v>77</v>
      </c>
      <c r="M3549" t="s">
        <v>319</v>
      </c>
      <c r="N3549" s="4" t="s">
        <v>75</v>
      </c>
      <c r="O3549" s="4" t="s">
        <v>14055</v>
      </c>
      <c r="P3549" s="4" t="s">
        <v>14079</v>
      </c>
      <c r="Q3549" s="5">
        <f>DATE(ecommerce_dataset_updated[[#This Row],[YYYY]],ecommerce_dataset_updated[[#This Row],[MM]],ecommerce_dataset_updated[[#This Row],[DD]])</f>
        <v>45514</v>
      </c>
      <c r="R3549" s="6" t="str">
        <f>TEXT(ecommerce_dataset_updated[[#This Row],['[Purchase_Date']]], "mmm")</f>
        <v>Aug</v>
      </c>
      <c r="S3549" s="6" t="str">
        <f>TEXT(ecommerce_dataset_updated[[#This Row],['[Purchase_Date']]], "ddd")</f>
        <v>Sat</v>
      </c>
      <c r="T3549" s="6">
        <f>ecommerce_dataset_updated[[#This Row],[Final_Price(Rs.) _]]-ecommerce_dataset_updated[[#This Row],['[Final_Price(Rs.)']]]</f>
        <v>0</v>
      </c>
      <c r="U3549" s="6" t="b">
        <f xml:space="preserve"> AND(ecommerce_dataset_updated[[#This Row],[Final_Price(Rs.) _]]=ecommerce_dataset_updated[[#This Row],['[Final_Price(Rs.)']]])</f>
        <v>1</v>
      </c>
      <c r="V3549" s="5"/>
    </row>
    <row r="3550" spans="1:22">
      <c r="A3550" t="s">
        <v>13628</v>
      </c>
      <c r="B3550" t="s">
        <v>13629</v>
      </c>
      <c r="C3550" t="s">
        <v>32</v>
      </c>
      <c r="D3550" s="9" t="s">
        <v>13630</v>
      </c>
      <c r="E3550" s="8">
        <f>ecommerce_dataset_updated[[#This Row],[Price (Rs.)]]+0</f>
        <v>155.41999999999999</v>
      </c>
      <c r="F3550" s="6" t="s">
        <v>20</v>
      </c>
      <c r="G3550" s="7">
        <f>ecommerce_dataset_updated[[#This Row],[Discount (%)]]+0</f>
        <v>20</v>
      </c>
      <c r="H3550" s="6" t="s">
        <v>13631</v>
      </c>
      <c r="I3550" s="6">
        <f>ecommerce_dataset_updated[[#This Row],['[Price (Rs.)']]]*ecommerce_dataset_updated[[#This Row],['[Discount (%)']]]/100</f>
        <v>31.083999999999996</v>
      </c>
      <c r="J3550" s="6">
        <f>ecommerce_dataset_updated[[#This Row],[Final_Price(Rs.)]]+0</f>
        <v>124.34</v>
      </c>
      <c r="K3550" s="6">
        <f xml:space="preserve"> ecommerce_dataset_updated[[#This Row],['[Price (Rs.)']]]-ecommerce_dataset_updated[[#This Row],[Discount Amount _]]</f>
        <v>124.33599999999998</v>
      </c>
      <c r="L3550" t="s">
        <v>28</v>
      </c>
      <c r="M3550" t="s">
        <v>371</v>
      </c>
      <c r="N3550" s="4" t="s">
        <v>14056</v>
      </c>
      <c r="O3550" s="4" t="s">
        <v>14052</v>
      </c>
      <c r="P3550" s="4" t="s">
        <v>14079</v>
      </c>
      <c r="Q3550" s="5">
        <f>DATE(ecommerce_dataset_updated[[#This Row],[YYYY]],ecommerce_dataset_updated[[#This Row],[MM]],ecommerce_dataset_updated[[#This Row],[DD]])</f>
        <v>45319</v>
      </c>
      <c r="R3550" s="6" t="str">
        <f>TEXT(ecommerce_dataset_updated[[#This Row],['[Purchase_Date']]], "mmm")</f>
        <v>Jan</v>
      </c>
      <c r="S3550" s="6" t="str">
        <f>TEXT(ecommerce_dataset_updated[[#This Row],['[Purchase_Date']]], "ddd")</f>
        <v>Sun</v>
      </c>
      <c r="T3550" s="6">
        <f>ecommerce_dataset_updated[[#This Row],[Final_Price(Rs.) _]]-ecommerce_dataset_updated[[#This Row],['[Final_Price(Rs.)']]]</f>
        <v>-4.0000000000190994E-3</v>
      </c>
      <c r="U3550" s="6" t="b">
        <f xml:space="preserve"> AND(ecommerce_dataset_updated[[#This Row],[Final_Price(Rs.) _]]=ecommerce_dataset_updated[[#This Row],['[Final_Price(Rs.)']]])</f>
        <v>0</v>
      </c>
      <c r="V3550" s="5"/>
    </row>
    <row r="3551" spans="1:22">
      <c r="A3551" t="s">
        <v>13632</v>
      </c>
      <c r="B3551" t="s">
        <v>13633</v>
      </c>
      <c r="C3551" t="s">
        <v>68</v>
      </c>
      <c r="D3551" s="9" t="s">
        <v>13634</v>
      </c>
      <c r="E3551" s="8">
        <f>ecommerce_dataset_updated[[#This Row],[Price (Rs.)]]+0</f>
        <v>267.16000000000003</v>
      </c>
      <c r="F3551" s="6" t="s">
        <v>20</v>
      </c>
      <c r="G3551" s="7">
        <f>ecommerce_dataset_updated[[#This Row],[Discount (%)]]+0</f>
        <v>20</v>
      </c>
      <c r="H3551" s="6" t="s">
        <v>13635</v>
      </c>
      <c r="I3551" s="6">
        <f>ecommerce_dataset_updated[[#This Row],['[Price (Rs.)']]]*ecommerce_dataset_updated[[#This Row],['[Discount (%)']]]/100</f>
        <v>53.432000000000009</v>
      </c>
      <c r="J3551" s="6">
        <f>ecommerce_dataset_updated[[#This Row],[Final_Price(Rs.)]]+0</f>
        <v>213.73</v>
      </c>
      <c r="K3551" s="6">
        <f xml:space="preserve"> ecommerce_dataset_updated[[#This Row],['[Price (Rs.)']]]-ecommerce_dataset_updated[[#This Row],[Discount Amount _]]</f>
        <v>213.72800000000001</v>
      </c>
      <c r="L3551" t="s">
        <v>120</v>
      </c>
      <c r="M3551" t="s">
        <v>60</v>
      </c>
      <c r="N3551" s="4" t="s">
        <v>14058</v>
      </c>
      <c r="O3551" s="4" t="s">
        <v>14059</v>
      </c>
      <c r="P3551" s="4" t="s">
        <v>14079</v>
      </c>
      <c r="Q3551" s="5">
        <f>DATE(ecommerce_dataset_updated[[#This Row],[YYYY]],ecommerce_dataset_updated[[#This Row],[MM]],ecommerce_dataset_updated[[#This Row],[DD]])</f>
        <v>45441</v>
      </c>
      <c r="R3551" s="6" t="str">
        <f>TEXT(ecommerce_dataset_updated[[#This Row],['[Purchase_Date']]], "mmm")</f>
        <v>May</v>
      </c>
      <c r="S3551" s="6" t="str">
        <f>TEXT(ecommerce_dataset_updated[[#This Row],['[Purchase_Date']]], "ddd")</f>
        <v>Wed</v>
      </c>
      <c r="T3551" s="6">
        <f>ecommerce_dataset_updated[[#This Row],[Final_Price(Rs.) _]]-ecommerce_dataset_updated[[#This Row],['[Final_Price(Rs.)']]]</f>
        <v>-1.999999999981128E-3</v>
      </c>
      <c r="U3551" s="6" t="b">
        <f xml:space="preserve"> AND(ecommerce_dataset_updated[[#This Row],[Final_Price(Rs.) _]]=ecommerce_dataset_updated[[#This Row],['[Final_Price(Rs.)']]])</f>
        <v>0</v>
      </c>
      <c r="V3551" s="5"/>
    </row>
    <row r="3552" spans="1:22">
      <c r="A3552" t="s">
        <v>13636</v>
      </c>
      <c r="B3552" t="s">
        <v>13637</v>
      </c>
      <c r="C3552" t="s">
        <v>32</v>
      </c>
      <c r="D3552" s="9" t="s">
        <v>13638</v>
      </c>
      <c r="E3552" s="8">
        <f>ecommerce_dataset_updated[[#This Row],[Price (Rs.)]]+0</f>
        <v>340.21</v>
      </c>
      <c r="F3552" s="6" t="s">
        <v>53</v>
      </c>
      <c r="G3552" s="7">
        <f>ecommerce_dataset_updated[[#This Row],[Discount (%)]]+0</f>
        <v>5</v>
      </c>
      <c r="H3552" s="6" t="s">
        <v>13639</v>
      </c>
      <c r="I3552" s="6">
        <f>ecommerce_dataset_updated[[#This Row],['[Price (Rs.)']]]*ecommerce_dataset_updated[[#This Row],['[Discount (%)']]]/100</f>
        <v>17.0105</v>
      </c>
      <c r="J3552" s="6">
        <f>ecommerce_dataset_updated[[#This Row],[Final_Price(Rs.)]]+0</f>
        <v>323.2</v>
      </c>
      <c r="K3552" s="6">
        <f xml:space="preserve"> ecommerce_dataset_updated[[#This Row],['[Price (Rs.)']]]-ecommerce_dataset_updated[[#This Row],[Discount Amount _]]</f>
        <v>323.1995</v>
      </c>
      <c r="L3552" t="s">
        <v>35</v>
      </c>
      <c r="M3552" t="s">
        <v>747</v>
      </c>
      <c r="N3552" s="4" t="s">
        <v>14050</v>
      </c>
      <c r="O3552" s="4" t="s">
        <v>14062</v>
      </c>
      <c r="P3552" s="4" t="s">
        <v>14079</v>
      </c>
      <c r="Q3552" s="5">
        <f>DATE(ecommerce_dataset_updated[[#This Row],[YYYY]],ecommerce_dataset_updated[[#This Row],[MM]],ecommerce_dataset_updated[[#This Row],[DD]])</f>
        <v>45452</v>
      </c>
      <c r="R3552" s="6" t="str">
        <f>TEXT(ecommerce_dataset_updated[[#This Row],['[Purchase_Date']]], "mmm")</f>
        <v>Jun</v>
      </c>
      <c r="S3552" s="6" t="str">
        <f>TEXT(ecommerce_dataset_updated[[#This Row],['[Purchase_Date']]], "ddd")</f>
        <v>Sun</v>
      </c>
      <c r="T3552" s="6">
        <f>ecommerce_dataset_updated[[#This Row],[Final_Price(Rs.) _]]-ecommerce_dataset_updated[[#This Row],['[Final_Price(Rs.)']]]</f>
        <v>-4.9999999998817657E-4</v>
      </c>
      <c r="U3552" s="6" t="b">
        <f xml:space="preserve"> AND(ecommerce_dataset_updated[[#This Row],[Final_Price(Rs.) _]]=ecommerce_dataset_updated[[#This Row],['[Final_Price(Rs.)']]])</f>
        <v>0</v>
      </c>
      <c r="V3552" s="5"/>
    </row>
    <row r="3553" spans="1:22">
      <c r="A3553" t="s">
        <v>13640</v>
      </c>
      <c r="B3553" t="s">
        <v>13641</v>
      </c>
      <c r="C3553" t="s">
        <v>18</v>
      </c>
      <c r="D3553" s="9" t="s">
        <v>13642</v>
      </c>
      <c r="E3553" s="8">
        <f>ecommerce_dataset_updated[[#This Row],[Price (Rs.)]]+0</f>
        <v>336.44</v>
      </c>
      <c r="F3553" s="6" t="s">
        <v>26</v>
      </c>
      <c r="G3553" s="7">
        <f>ecommerce_dataset_updated[[#This Row],[Discount (%)]]+0</f>
        <v>25</v>
      </c>
      <c r="H3553" s="6" t="s">
        <v>13643</v>
      </c>
      <c r="I3553" s="6">
        <f>ecommerce_dataset_updated[[#This Row],['[Price (Rs.)']]]*ecommerce_dataset_updated[[#This Row],['[Discount (%)']]]/100</f>
        <v>84.11</v>
      </c>
      <c r="J3553" s="6">
        <f>ecommerce_dataset_updated[[#This Row],[Final_Price(Rs.)]]+0</f>
        <v>252.33</v>
      </c>
      <c r="K3553" s="6">
        <f xml:space="preserve"> ecommerce_dataset_updated[[#This Row],['[Price (Rs.)']]]-ecommerce_dataset_updated[[#This Row],[Discount Amount _]]</f>
        <v>252.32999999999998</v>
      </c>
      <c r="L3553" t="s">
        <v>14</v>
      </c>
      <c r="M3553" t="s">
        <v>1352</v>
      </c>
      <c r="N3553" s="4" t="s">
        <v>14067</v>
      </c>
      <c r="O3553" s="4" t="s">
        <v>14052</v>
      </c>
      <c r="P3553" s="4" t="s">
        <v>14079</v>
      </c>
      <c r="Q3553" s="5">
        <f>DATE(ecommerce_dataset_updated[[#This Row],[YYYY]],ecommerce_dataset_updated[[#This Row],[MM]],ecommerce_dataset_updated[[#This Row],[DD]])</f>
        <v>45298</v>
      </c>
      <c r="R3553" s="6" t="str">
        <f>TEXT(ecommerce_dataset_updated[[#This Row],['[Purchase_Date']]], "mmm")</f>
        <v>Jan</v>
      </c>
      <c r="S3553" s="6" t="str">
        <f>TEXT(ecommerce_dataset_updated[[#This Row],['[Purchase_Date']]], "ddd")</f>
        <v>Sun</v>
      </c>
      <c r="T3553" s="6">
        <f>ecommerce_dataset_updated[[#This Row],[Final_Price(Rs.) _]]-ecommerce_dataset_updated[[#This Row],['[Final_Price(Rs.)']]]</f>
        <v>0</v>
      </c>
      <c r="U3553" s="6" t="b">
        <f xml:space="preserve"> AND(ecommerce_dataset_updated[[#This Row],[Final_Price(Rs.) _]]=ecommerce_dataset_updated[[#This Row],['[Final_Price(Rs.)']]])</f>
        <v>1</v>
      </c>
      <c r="V3553" s="5"/>
    </row>
    <row r="3554" spans="1:22">
      <c r="A3554" t="s">
        <v>13644</v>
      </c>
      <c r="B3554" t="s">
        <v>13645</v>
      </c>
      <c r="C3554" t="s">
        <v>114</v>
      </c>
      <c r="D3554" s="9" t="s">
        <v>13646</v>
      </c>
      <c r="E3554" s="8">
        <f>ecommerce_dataset_updated[[#This Row],[Price (Rs.)]]+0</f>
        <v>283.36</v>
      </c>
      <c r="F3554" s="6" t="s">
        <v>47</v>
      </c>
      <c r="G3554" s="7">
        <f>ecommerce_dataset_updated[[#This Row],[Discount (%)]]+0</f>
        <v>50</v>
      </c>
      <c r="H3554" s="6" t="s">
        <v>13647</v>
      </c>
      <c r="I3554" s="6">
        <f>ecommerce_dataset_updated[[#This Row],['[Price (Rs.)']]]*ecommerce_dataset_updated[[#This Row],['[Discount (%)']]]/100</f>
        <v>141.68</v>
      </c>
      <c r="J3554" s="6">
        <f>ecommerce_dataset_updated[[#This Row],[Final_Price(Rs.)]]+0</f>
        <v>141.68</v>
      </c>
      <c r="K3554" s="6">
        <f xml:space="preserve"> ecommerce_dataset_updated[[#This Row],['[Price (Rs.)']]]-ecommerce_dataset_updated[[#This Row],[Discount Amount _]]</f>
        <v>141.68</v>
      </c>
      <c r="L3554" t="s">
        <v>77</v>
      </c>
      <c r="M3554" t="s">
        <v>644</v>
      </c>
      <c r="N3554" s="4" t="s">
        <v>2910</v>
      </c>
      <c r="O3554" s="4" t="s">
        <v>14059</v>
      </c>
      <c r="P3554" s="4" t="s">
        <v>14079</v>
      </c>
      <c r="Q3554" s="5">
        <f>DATE(ecommerce_dataset_updated[[#This Row],[YYYY]],ecommerce_dataset_updated[[#This Row],[MM]],ecommerce_dataset_updated[[#This Row],[DD]])</f>
        <v>45426</v>
      </c>
      <c r="R3554" s="6" t="str">
        <f>TEXT(ecommerce_dataset_updated[[#This Row],['[Purchase_Date']]], "mmm")</f>
        <v>May</v>
      </c>
      <c r="S3554" s="6" t="str">
        <f>TEXT(ecommerce_dataset_updated[[#This Row],['[Purchase_Date']]], "ddd")</f>
        <v>Tue</v>
      </c>
      <c r="T3554" s="6">
        <f>ecommerce_dataset_updated[[#This Row],[Final_Price(Rs.) _]]-ecommerce_dataset_updated[[#This Row],['[Final_Price(Rs.)']]]</f>
        <v>0</v>
      </c>
      <c r="U3554" s="6" t="b">
        <f xml:space="preserve"> AND(ecommerce_dataset_updated[[#This Row],[Final_Price(Rs.) _]]=ecommerce_dataset_updated[[#This Row],['[Final_Price(Rs.)']]])</f>
        <v>1</v>
      </c>
      <c r="V3554" s="5"/>
    </row>
    <row r="3555" spans="1:22">
      <c r="A3555" t="s">
        <v>13648</v>
      </c>
      <c r="B3555" t="s">
        <v>13649</v>
      </c>
      <c r="C3555" t="s">
        <v>18</v>
      </c>
      <c r="D3555" s="9" t="s">
        <v>13650</v>
      </c>
      <c r="E3555" s="8">
        <f>ecommerce_dataset_updated[[#This Row],[Price (Rs.)]]+0</f>
        <v>472.32</v>
      </c>
      <c r="F3555" s="6" t="s">
        <v>107</v>
      </c>
      <c r="G3555" s="7">
        <f>ecommerce_dataset_updated[[#This Row],[Discount (%)]]+0</f>
        <v>0</v>
      </c>
      <c r="H3555" s="6" t="s">
        <v>13650</v>
      </c>
      <c r="I3555" s="6">
        <f>ecommerce_dataset_updated[[#This Row],['[Price (Rs.)']]]*ecommerce_dataset_updated[[#This Row],['[Discount (%)']]]/100</f>
        <v>0</v>
      </c>
      <c r="J3555" s="6">
        <f>ecommerce_dataset_updated[[#This Row],[Final_Price(Rs.)]]+0</f>
        <v>472.32</v>
      </c>
      <c r="K3555" s="6">
        <f xml:space="preserve"> ecommerce_dataset_updated[[#This Row],['[Price (Rs.)']]]-ecommerce_dataset_updated[[#This Row],[Discount Amount _]]</f>
        <v>472.32</v>
      </c>
      <c r="L3555" t="s">
        <v>120</v>
      </c>
      <c r="M3555" t="s">
        <v>334</v>
      </c>
      <c r="N3555" s="4" t="s">
        <v>14072</v>
      </c>
      <c r="O3555" s="4" t="s">
        <v>14050</v>
      </c>
      <c r="P3555" s="4" t="s">
        <v>14079</v>
      </c>
      <c r="Q3555" s="5">
        <f>DATE(ecommerce_dataset_updated[[#This Row],[YYYY]],ecommerce_dataset_updated[[#This Row],[MM]],ecommerce_dataset_updated[[#This Row],[DD]])</f>
        <v>45551</v>
      </c>
      <c r="R3555" s="6" t="str">
        <f>TEXT(ecommerce_dataset_updated[[#This Row],['[Purchase_Date']]], "mmm")</f>
        <v>Sep</v>
      </c>
      <c r="S3555" s="6" t="str">
        <f>TEXT(ecommerce_dataset_updated[[#This Row],['[Purchase_Date']]], "ddd")</f>
        <v>Mon</v>
      </c>
      <c r="T3555" s="6">
        <f>ecommerce_dataset_updated[[#This Row],[Final_Price(Rs.) _]]-ecommerce_dataset_updated[[#This Row],['[Final_Price(Rs.)']]]</f>
        <v>0</v>
      </c>
      <c r="U3555" s="6" t="b">
        <f xml:space="preserve"> AND(ecommerce_dataset_updated[[#This Row],[Final_Price(Rs.) _]]=ecommerce_dataset_updated[[#This Row],['[Final_Price(Rs.)']]])</f>
        <v>1</v>
      </c>
      <c r="V3555" s="5"/>
    </row>
    <row r="3556" spans="1:22">
      <c r="A3556" t="s">
        <v>13651</v>
      </c>
      <c r="B3556" t="s">
        <v>13652</v>
      </c>
      <c r="C3556" t="s">
        <v>68</v>
      </c>
      <c r="D3556" s="9" t="s">
        <v>13653</v>
      </c>
      <c r="E3556" s="8">
        <f>ecommerce_dataset_updated[[#This Row],[Price (Rs.)]]+0</f>
        <v>101.57</v>
      </c>
      <c r="F3556" s="6" t="s">
        <v>20</v>
      </c>
      <c r="G3556" s="7">
        <f>ecommerce_dataset_updated[[#This Row],[Discount (%)]]+0</f>
        <v>20</v>
      </c>
      <c r="H3556" s="6" t="s">
        <v>13654</v>
      </c>
      <c r="I3556" s="6">
        <f>ecommerce_dataset_updated[[#This Row],['[Price (Rs.)']]]*ecommerce_dataset_updated[[#This Row],['[Discount (%)']]]/100</f>
        <v>20.314</v>
      </c>
      <c r="J3556" s="6">
        <f>ecommerce_dataset_updated[[#This Row],[Final_Price(Rs.)]]+0</f>
        <v>81.260000000000005</v>
      </c>
      <c r="K3556" s="6">
        <f xml:space="preserve"> ecommerce_dataset_updated[[#This Row],['[Price (Rs.)']]]-ecommerce_dataset_updated[[#This Row],[Discount Amount _]]</f>
        <v>81.256</v>
      </c>
      <c r="L3556" t="s">
        <v>120</v>
      </c>
      <c r="M3556" t="s">
        <v>126</v>
      </c>
      <c r="N3556" s="4" t="s">
        <v>14052</v>
      </c>
      <c r="O3556" s="4" t="s">
        <v>14062</v>
      </c>
      <c r="P3556" s="4" t="s">
        <v>14079</v>
      </c>
      <c r="Q3556" s="5">
        <f>DATE(ecommerce_dataset_updated[[#This Row],[YYYY]],ecommerce_dataset_updated[[#This Row],[MM]],ecommerce_dataset_updated[[#This Row],[DD]])</f>
        <v>45444</v>
      </c>
      <c r="R3556" s="6" t="str">
        <f>TEXT(ecommerce_dataset_updated[[#This Row],['[Purchase_Date']]], "mmm")</f>
        <v>Jun</v>
      </c>
      <c r="S3556" s="6" t="str">
        <f>TEXT(ecommerce_dataset_updated[[#This Row],['[Purchase_Date']]], "ddd")</f>
        <v>Sat</v>
      </c>
      <c r="T3556" s="6">
        <f>ecommerce_dataset_updated[[#This Row],[Final_Price(Rs.) _]]-ecommerce_dataset_updated[[#This Row],['[Final_Price(Rs.)']]]</f>
        <v>-4.0000000000048885E-3</v>
      </c>
      <c r="U3556" s="6" t="b">
        <f xml:space="preserve"> AND(ecommerce_dataset_updated[[#This Row],[Final_Price(Rs.) _]]=ecommerce_dataset_updated[[#This Row],['[Final_Price(Rs.)']]])</f>
        <v>0</v>
      </c>
      <c r="V3556" s="5"/>
    </row>
    <row r="3557" spans="1:22">
      <c r="A3557" t="s">
        <v>13655</v>
      </c>
      <c r="B3557" t="s">
        <v>13656</v>
      </c>
      <c r="C3557" t="s">
        <v>114</v>
      </c>
      <c r="D3557" s="9" t="s">
        <v>13657</v>
      </c>
      <c r="E3557" s="8">
        <f>ecommerce_dataset_updated[[#This Row],[Price (Rs.)]]+0</f>
        <v>395.72</v>
      </c>
      <c r="F3557" s="6" t="s">
        <v>20</v>
      </c>
      <c r="G3557" s="7">
        <f>ecommerce_dataset_updated[[#This Row],[Discount (%)]]+0</f>
        <v>20</v>
      </c>
      <c r="H3557" s="6" t="s">
        <v>13658</v>
      </c>
      <c r="I3557" s="6">
        <f>ecommerce_dataset_updated[[#This Row],['[Price (Rs.)']]]*ecommerce_dataset_updated[[#This Row],['[Discount (%)']]]/100</f>
        <v>79.144000000000005</v>
      </c>
      <c r="J3557" s="6">
        <f>ecommerce_dataset_updated[[#This Row],[Final_Price(Rs.)]]+0</f>
        <v>316.58</v>
      </c>
      <c r="K3557" s="6">
        <f xml:space="preserve"> ecommerce_dataset_updated[[#This Row],['[Price (Rs.)']]]-ecommerce_dataset_updated[[#This Row],[Discount Amount _]]</f>
        <v>316.57600000000002</v>
      </c>
      <c r="L3557" t="s">
        <v>77</v>
      </c>
      <c r="M3557" t="s">
        <v>1332</v>
      </c>
      <c r="N3557" s="4" t="s">
        <v>20</v>
      </c>
      <c r="O3557" s="4" t="s">
        <v>14050</v>
      </c>
      <c r="P3557" s="4" t="s">
        <v>14079</v>
      </c>
      <c r="Q3557" s="5">
        <f>DATE(ecommerce_dataset_updated[[#This Row],[YYYY]],ecommerce_dataset_updated[[#This Row],[MM]],ecommerce_dataset_updated[[#This Row],[DD]])</f>
        <v>45555</v>
      </c>
      <c r="R3557" s="6" t="str">
        <f>TEXT(ecommerce_dataset_updated[[#This Row],['[Purchase_Date']]], "mmm")</f>
        <v>Sep</v>
      </c>
      <c r="S3557" s="6" t="str">
        <f>TEXT(ecommerce_dataset_updated[[#This Row],['[Purchase_Date']]], "ddd")</f>
        <v>Fri</v>
      </c>
      <c r="T3557" s="6">
        <f>ecommerce_dataset_updated[[#This Row],[Final_Price(Rs.) _]]-ecommerce_dataset_updated[[#This Row],['[Final_Price(Rs.)']]]</f>
        <v>-3.999999999962256E-3</v>
      </c>
      <c r="U3557" s="6" t="b">
        <f xml:space="preserve"> AND(ecommerce_dataset_updated[[#This Row],[Final_Price(Rs.) _]]=ecommerce_dataset_updated[[#This Row],['[Final_Price(Rs.)']]])</f>
        <v>0</v>
      </c>
      <c r="V3557" s="5"/>
    </row>
    <row r="3558" spans="1:22">
      <c r="A3558" t="s">
        <v>13659</v>
      </c>
      <c r="B3558" t="s">
        <v>13660</v>
      </c>
      <c r="C3558" t="s">
        <v>114</v>
      </c>
      <c r="D3558" s="9" t="s">
        <v>13661</v>
      </c>
      <c r="E3558" s="8">
        <f>ecommerce_dataset_updated[[#This Row],[Price (Rs.)]]+0</f>
        <v>221.5</v>
      </c>
      <c r="F3558" s="6" t="s">
        <v>47</v>
      </c>
      <c r="G3558" s="7">
        <f>ecommerce_dataset_updated[[#This Row],[Discount (%)]]+0</f>
        <v>50</v>
      </c>
      <c r="H3558" s="6" t="s">
        <v>13662</v>
      </c>
      <c r="I3558" s="6">
        <f>ecommerce_dataset_updated[[#This Row],['[Price (Rs.)']]]*ecommerce_dataset_updated[[#This Row],['[Discount (%)']]]/100</f>
        <v>110.75</v>
      </c>
      <c r="J3558" s="6">
        <f>ecommerce_dataset_updated[[#This Row],[Final_Price(Rs.)]]+0</f>
        <v>110.75</v>
      </c>
      <c r="K3558" s="6">
        <f xml:space="preserve"> ecommerce_dataset_updated[[#This Row],['[Price (Rs.)']]]-ecommerce_dataset_updated[[#This Row],[Discount Amount _]]</f>
        <v>110.75</v>
      </c>
      <c r="L3558" t="s">
        <v>120</v>
      </c>
      <c r="M3558" t="s">
        <v>1800</v>
      </c>
      <c r="N3558" s="4" t="s">
        <v>14070</v>
      </c>
      <c r="O3558" s="4" t="s">
        <v>14053</v>
      </c>
      <c r="P3558" s="4" t="s">
        <v>14079</v>
      </c>
      <c r="Q3558" s="5">
        <f>DATE(ecommerce_dataset_updated[[#This Row],[YYYY]],ecommerce_dataset_updated[[#This Row],[MM]],ecommerce_dataset_updated[[#This Row],[DD]])</f>
        <v>45400</v>
      </c>
      <c r="R3558" s="6" t="str">
        <f>TEXT(ecommerce_dataset_updated[[#This Row],['[Purchase_Date']]], "mmm")</f>
        <v>Apr</v>
      </c>
      <c r="S3558" s="6" t="str">
        <f>TEXT(ecommerce_dataset_updated[[#This Row],['[Purchase_Date']]], "ddd")</f>
        <v>Thu</v>
      </c>
      <c r="T3558" s="6">
        <f>ecommerce_dataset_updated[[#This Row],[Final_Price(Rs.) _]]-ecommerce_dataset_updated[[#This Row],['[Final_Price(Rs.)']]]</f>
        <v>0</v>
      </c>
      <c r="U3558" s="6" t="b">
        <f xml:space="preserve"> AND(ecommerce_dataset_updated[[#This Row],[Final_Price(Rs.) _]]=ecommerce_dataset_updated[[#This Row],['[Final_Price(Rs.)']]])</f>
        <v>1</v>
      </c>
      <c r="V3558" s="5"/>
    </row>
    <row r="3559" spans="1:22">
      <c r="A3559" t="s">
        <v>13663</v>
      </c>
      <c r="B3559" t="s">
        <v>13664</v>
      </c>
      <c r="C3559" t="s">
        <v>114</v>
      </c>
      <c r="D3559" s="9" t="s">
        <v>13665</v>
      </c>
      <c r="E3559" s="8">
        <f>ecommerce_dataset_updated[[#This Row],[Price (Rs.)]]+0</f>
        <v>320.77999999999997</v>
      </c>
      <c r="F3559" s="6" t="s">
        <v>12</v>
      </c>
      <c r="G3559" s="7">
        <f>ecommerce_dataset_updated[[#This Row],[Discount (%)]]+0</f>
        <v>15</v>
      </c>
      <c r="H3559" s="6" t="s">
        <v>13666</v>
      </c>
      <c r="I3559" s="6">
        <f>ecommerce_dataset_updated[[#This Row],['[Price (Rs.)']]]*ecommerce_dataset_updated[[#This Row],['[Discount (%)']]]/100</f>
        <v>48.116999999999997</v>
      </c>
      <c r="J3559" s="6">
        <f>ecommerce_dataset_updated[[#This Row],[Final_Price(Rs.)]]+0</f>
        <v>272.66000000000003</v>
      </c>
      <c r="K3559" s="6">
        <f xml:space="preserve"> ecommerce_dataset_updated[[#This Row],['[Price (Rs.)']]]-ecommerce_dataset_updated[[#This Row],[Discount Amount _]]</f>
        <v>272.66299999999995</v>
      </c>
      <c r="L3559" t="s">
        <v>28</v>
      </c>
      <c r="M3559" t="s">
        <v>985</v>
      </c>
      <c r="N3559" s="4" t="s">
        <v>75</v>
      </c>
      <c r="O3559" s="4" t="s">
        <v>14049</v>
      </c>
      <c r="P3559" s="4" t="s">
        <v>14079</v>
      </c>
      <c r="Q3559" s="5">
        <f>DATE(ecommerce_dataset_updated[[#This Row],[YYYY]],ecommerce_dataset_updated[[#This Row],[MM]],ecommerce_dataset_updated[[#This Row],[DD]])</f>
        <v>45606</v>
      </c>
      <c r="R3559" s="6" t="str">
        <f>TEXT(ecommerce_dataset_updated[[#This Row],['[Purchase_Date']]], "mmm")</f>
        <v>Nov</v>
      </c>
      <c r="S3559" s="6" t="str">
        <f>TEXT(ecommerce_dataset_updated[[#This Row],['[Purchase_Date']]], "ddd")</f>
        <v>Sun</v>
      </c>
      <c r="T3559" s="6">
        <f>ecommerce_dataset_updated[[#This Row],[Final_Price(Rs.) _]]-ecommerce_dataset_updated[[#This Row],['[Final_Price(Rs.)']]]</f>
        <v>2.9999999999290594E-3</v>
      </c>
      <c r="U3559" s="6" t="b">
        <f xml:space="preserve"> AND(ecommerce_dataset_updated[[#This Row],[Final_Price(Rs.) _]]=ecommerce_dataset_updated[[#This Row],['[Final_Price(Rs.)']]])</f>
        <v>0</v>
      </c>
      <c r="V3559" s="5"/>
    </row>
    <row r="3560" spans="1:22">
      <c r="A3560" t="s">
        <v>13667</v>
      </c>
      <c r="B3560" t="s">
        <v>13668</v>
      </c>
      <c r="C3560" t="s">
        <v>114</v>
      </c>
      <c r="D3560" s="9" t="s">
        <v>13669</v>
      </c>
      <c r="E3560" s="8">
        <f>ecommerce_dataset_updated[[#This Row],[Price (Rs.)]]+0</f>
        <v>315.5</v>
      </c>
      <c r="F3560" s="6" t="s">
        <v>12</v>
      </c>
      <c r="G3560" s="7">
        <f>ecommerce_dataset_updated[[#This Row],[Discount (%)]]+0</f>
        <v>15</v>
      </c>
      <c r="H3560" s="6" t="s">
        <v>13670</v>
      </c>
      <c r="I3560" s="6">
        <f>ecommerce_dataset_updated[[#This Row],['[Price (Rs.)']]]*ecommerce_dataset_updated[[#This Row],['[Discount (%)']]]/100</f>
        <v>47.325000000000003</v>
      </c>
      <c r="J3560" s="6">
        <f>ecommerce_dataset_updated[[#This Row],[Final_Price(Rs.)]]+0</f>
        <v>268.18</v>
      </c>
      <c r="K3560" s="6">
        <f xml:space="preserve"> ecommerce_dataset_updated[[#This Row],['[Price (Rs.)']]]-ecommerce_dataset_updated[[#This Row],[Discount Amount _]]</f>
        <v>268.17500000000001</v>
      </c>
      <c r="L3560" t="s">
        <v>77</v>
      </c>
      <c r="M3560" t="s">
        <v>126</v>
      </c>
      <c r="N3560" s="4" t="s">
        <v>14052</v>
      </c>
      <c r="O3560" s="4" t="s">
        <v>14062</v>
      </c>
      <c r="P3560" s="4" t="s">
        <v>14079</v>
      </c>
      <c r="Q3560" s="5">
        <f>DATE(ecommerce_dataset_updated[[#This Row],[YYYY]],ecommerce_dataset_updated[[#This Row],[MM]],ecommerce_dataset_updated[[#This Row],[DD]])</f>
        <v>45444</v>
      </c>
      <c r="R3560" s="6" t="str">
        <f>TEXT(ecommerce_dataset_updated[[#This Row],['[Purchase_Date']]], "mmm")</f>
        <v>Jun</v>
      </c>
      <c r="S3560" s="6" t="str">
        <f>TEXT(ecommerce_dataset_updated[[#This Row],['[Purchase_Date']]], "ddd")</f>
        <v>Sat</v>
      </c>
      <c r="T3560" s="6">
        <f>ecommerce_dataset_updated[[#This Row],[Final_Price(Rs.) _]]-ecommerce_dataset_updated[[#This Row],['[Final_Price(Rs.)']]]</f>
        <v>-4.9999999999954525E-3</v>
      </c>
      <c r="U3560" s="6" t="b">
        <f xml:space="preserve"> AND(ecommerce_dataset_updated[[#This Row],[Final_Price(Rs.) _]]=ecommerce_dataset_updated[[#This Row],['[Final_Price(Rs.)']]])</f>
        <v>0</v>
      </c>
      <c r="V3560" s="5"/>
    </row>
    <row r="3561" spans="1:22">
      <c r="A3561" t="s">
        <v>13671</v>
      </c>
      <c r="B3561" t="s">
        <v>13672</v>
      </c>
      <c r="C3561" t="s">
        <v>39</v>
      </c>
      <c r="D3561" s="9" t="s">
        <v>13673</v>
      </c>
      <c r="E3561" s="8">
        <f>ecommerce_dataset_updated[[#This Row],[Price (Rs.)]]+0</f>
        <v>27.26</v>
      </c>
      <c r="F3561" s="6" t="s">
        <v>154</v>
      </c>
      <c r="G3561" s="7">
        <f>ecommerce_dataset_updated[[#This Row],[Discount (%)]]+0</f>
        <v>30</v>
      </c>
      <c r="H3561" s="6" t="s">
        <v>2943</v>
      </c>
      <c r="I3561" s="6">
        <f>ecommerce_dataset_updated[[#This Row],['[Price (Rs.)']]]*ecommerce_dataset_updated[[#This Row],['[Discount (%)']]]/100</f>
        <v>8.1780000000000008</v>
      </c>
      <c r="J3561" s="6">
        <f>ecommerce_dataset_updated[[#This Row],[Final_Price(Rs.)]]+0</f>
        <v>19.079999999999998</v>
      </c>
      <c r="K3561" s="6">
        <f xml:space="preserve"> ecommerce_dataset_updated[[#This Row],['[Price (Rs.)']]]-ecommerce_dataset_updated[[#This Row],[Discount Amount _]]</f>
        <v>19.082000000000001</v>
      </c>
      <c r="L3561" t="s">
        <v>120</v>
      </c>
      <c r="M3561" t="s">
        <v>5546</v>
      </c>
      <c r="N3561" s="4" t="s">
        <v>14048</v>
      </c>
      <c r="O3561" s="4" t="s">
        <v>14055</v>
      </c>
      <c r="P3561" s="4" t="s">
        <v>14079</v>
      </c>
      <c r="Q3561" s="5">
        <f>DATE(ecommerce_dataset_updated[[#This Row],[YYYY]],ecommerce_dataset_updated[[#This Row],[MM]],ecommerce_dataset_updated[[#This Row],[DD]])</f>
        <v>45516</v>
      </c>
      <c r="R3561" s="6" t="str">
        <f>TEXT(ecommerce_dataset_updated[[#This Row],['[Purchase_Date']]], "mmm")</f>
        <v>Aug</v>
      </c>
      <c r="S3561" s="6" t="str">
        <f>TEXT(ecommerce_dataset_updated[[#This Row],['[Purchase_Date']]], "ddd")</f>
        <v>Mon</v>
      </c>
      <c r="T3561" s="6">
        <f>ecommerce_dataset_updated[[#This Row],[Final_Price(Rs.) _]]-ecommerce_dataset_updated[[#This Row],['[Final_Price(Rs.)']]]</f>
        <v>2.0000000000024443E-3</v>
      </c>
      <c r="U3561" s="6" t="b">
        <f xml:space="preserve"> AND(ecommerce_dataset_updated[[#This Row],[Final_Price(Rs.) _]]=ecommerce_dataset_updated[[#This Row],['[Final_Price(Rs.)']]])</f>
        <v>0</v>
      </c>
      <c r="V3561" s="5"/>
    </row>
    <row r="3562" spans="1:22">
      <c r="A3562" t="s">
        <v>13674</v>
      </c>
      <c r="B3562" t="s">
        <v>13675</v>
      </c>
      <c r="C3562" t="s">
        <v>32</v>
      </c>
      <c r="D3562" s="9" t="s">
        <v>13676</v>
      </c>
      <c r="E3562" s="8">
        <f>ecommerce_dataset_updated[[#This Row],[Price (Rs.)]]+0</f>
        <v>409.56</v>
      </c>
      <c r="F3562" s="6" t="s">
        <v>75</v>
      </c>
      <c r="G3562" s="7">
        <f>ecommerce_dataset_updated[[#This Row],[Discount (%)]]+0</f>
        <v>10</v>
      </c>
      <c r="H3562" s="6" t="s">
        <v>13677</v>
      </c>
      <c r="I3562" s="6">
        <f>ecommerce_dataset_updated[[#This Row],['[Price (Rs.)']]]*ecommerce_dataset_updated[[#This Row],['[Discount (%)']]]/100</f>
        <v>40.955999999999996</v>
      </c>
      <c r="J3562" s="6">
        <f>ecommerce_dataset_updated[[#This Row],[Final_Price(Rs.)]]+0</f>
        <v>368.6</v>
      </c>
      <c r="K3562" s="6">
        <f xml:space="preserve"> ecommerce_dataset_updated[[#This Row],['[Price (Rs.)']]]-ecommerce_dataset_updated[[#This Row],[Discount Amount _]]</f>
        <v>368.60399999999998</v>
      </c>
      <c r="L3562" t="s">
        <v>28</v>
      </c>
      <c r="M3562" t="s">
        <v>600</v>
      </c>
      <c r="N3562" s="4" t="s">
        <v>14072</v>
      </c>
      <c r="O3562" s="4" t="s">
        <v>14053</v>
      </c>
      <c r="P3562" s="4" t="s">
        <v>14079</v>
      </c>
      <c r="Q3562" s="5">
        <f>DATE(ecommerce_dataset_updated[[#This Row],[YYYY]],ecommerce_dataset_updated[[#This Row],[MM]],ecommerce_dataset_updated[[#This Row],[DD]])</f>
        <v>45398</v>
      </c>
      <c r="R3562" s="6" t="str">
        <f>TEXT(ecommerce_dataset_updated[[#This Row],['[Purchase_Date']]], "mmm")</f>
        <v>Apr</v>
      </c>
      <c r="S3562" s="6" t="str">
        <f>TEXT(ecommerce_dataset_updated[[#This Row],['[Purchase_Date']]], "ddd")</f>
        <v>Tue</v>
      </c>
      <c r="T3562" s="6">
        <f>ecommerce_dataset_updated[[#This Row],[Final_Price(Rs.) _]]-ecommerce_dataset_updated[[#This Row],['[Final_Price(Rs.)']]]</f>
        <v>3.999999999962256E-3</v>
      </c>
      <c r="U3562" s="6" t="b">
        <f xml:space="preserve"> AND(ecommerce_dataset_updated[[#This Row],[Final_Price(Rs.) _]]=ecommerce_dataset_updated[[#This Row],['[Final_Price(Rs.)']]])</f>
        <v>0</v>
      </c>
      <c r="V3562" s="5"/>
    </row>
    <row r="3563" spans="1:22">
      <c r="A3563" t="s">
        <v>13678</v>
      </c>
      <c r="B3563" t="s">
        <v>13679</v>
      </c>
      <c r="C3563" t="s">
        <v>32</v>
      </c>
      <c r="D3563" s="9" t="s">
        <v>13680</v>
      </c>
      <c r="E3563" s="8">
        <f>ecommerce_dataset_updated[[#This Row],[Price (Rs.)]]+0</f>
        <v>194.33</v>
      </c>
      <c r="F3563" s="6" t="s">
        <v>20</v>
      </c>
      <c r="G3563" s="7">
        <f>ecommerce_dataset_updated[[#This Row],[Discount (%)]]+0</f>
        <v>20</v>
      </c>
      <c r="H3563" s="6" t="s">
        <v>13681</v>
      </c>
      <c r="I3563" s="6">
        <f>ecommerce_dataset_updated[[#This Row],['[Price (Rs.)']]]*ecommerce_dataset_updated[[#This Row],['[Discount (%)']]]/100</f>
        <v>38.866000000000007</v>
      </c>
      <c r="J3563" s="6">
        <f>ecommerce_dataset_updated[[#This Row],[Final_Price(Rs.)]]+0</f>
        <v>155.46</v>
      </c>
      <c r="K3563" s="6">
        <f xml:space="preserve"> ecommerce_dataset_updated[[#This Row],['[Price (Rs.)']]]-ecommerce_dataset_updated[[#This Row],[Discount Amount _]]</f>
        <v>155.464</v>
      </c>
      <c r="L3563" t="s">
        <v>77</v>
      </c>
      <c r="M3563" t="s">
        <v>3218</v>
      </c>
      <c r="N3563" s="4" t="s">
        <v>2910</v>
      </c>
      <c r="O3563" s="4" t="s">
        <v>14067</v>
      </c>
      <c r="P3563" s="4" t="s">
        <v>14079</v>
      </c>
      <c r="Q3563" s="5">
        <f>DATE(ecommerce_dataset_updated[[#This Row],[YYYY]],ecommerce_dataset_updated[[#This Row],[MM]],ecommerce_dataset_updated[[#This Row],[DD]])</f>
        <v>45487</v>
      </c>
      <c r="R3563" s="6" t="str">
        <f>TEXT(ecommerce_dataset_updated[[#This Row],['[Purchase_Date']]], "mmm")</f>
        <v>Jul</v>
      </c>
      <c r="S3563" s="6" t="str">
        <f>TEXT(ecommerce_dataset_updated[[#This Row],['[Purchase_Date']]], "ddd")</f>
        <v>Sun</v>
      </c>
      <c r="T3563" s="6">
        <f>ecommerce_dataset_updated[[#This Row],[Final_Price(Rs.) _]]-ecommerce_dataset_updated[[#This Row],['[Final_Price(Rs.)']]]</f>
        <v>3.9999999999906777E-3</v>
      </c>
      <c r="U3563" s="6" t="b">
        <f xml:space="preserve"> AND(ecommerce_dataset_updated[[#This Row],[Final_Price(Rs.) _]]=ecommerce_dataset_updated[[#This Row],['[Final_Price(Rs.)']]])</f>
        <v>0</v>
      </c>
      <c r="V3563" s="5"/>
    </row>
    <row r="3564" spans="1:22">
      <c r="A3564" t="s">
        <v>13682</v>
      </c>
      <c r="B3564" t="s">
        <v>13683</v>
      </c>
      <c r="C3564" t="s">
        <v>68</v>
      </c>
      <c r="D3564" s="9" t="s">
        <v>13684</v>
      </c>
      <c r="E3564" s="8">
        <f>ecommerce_dataset_updated[[#This Row],[Price (Rs.)]]+0</f>
        <v>281.87</v>
      </c>
      <c r="F3564" s="6" t="s">
        <v>47</v>
      </c>
      <c r="G3564" s="7">
        <f>ecommerce_dataset_updated[[#This Row],[Discount (%)]]+0</f>
        <v>50</v>
      </c>
      <c r="H3564" s="6" t="s">
        <v>13685</v>
      </c>
      <c r="I3564" s="6">
        <f>ecommerce_dataset_updated[[#This Row],['[Price (Rs.)']]]*ecommerce_dataset_updated[[#This Row],['[Discount (%)']]]/100</f>
        <v>140.935</v>
      </c>
      <c r="J3564" s="6">
        <f>ecommerce_dataset_updated[[#This Row],[Final_Price(Rs.)]]+0</f>
        <v>140.94</v>
      </c>
      <c r="K3564" s="6">
        <f xml:space="preserve"> ecommerce_dataset_updated[[#This Row],['[Price (Rs.)']]]-ecommerce_dataset_updated[[#This Row],[Discount Amount _]]</f>
        <v>140.935</v>
      </c>
      <c r="L3564" t="s">
        <v>35</v>
      </c>
      <c r="M3564" t="s">
        <v>2364</v>
      </c>
      <c r="N3564" s="4" t="s">
        <v>2910</v>
      </c>
      <c r="O3564" s="4" t="s">
        <v>75</v>
      </c>
      <c r="P3564" s="4" t="s">
        <v>14079</v>
      </c>
      <c r="Q3564" s="5">
        <f>DATE(ecommerce_dataset_updated[[#This Row],[YYYY]],ecommerce_dataset_updated[[#This Row],[MM]],ecommerce_dataset_updated[[#This Row],[DD]])</f>
        <v>45579</v>
      </c>
      <c r="R3564" s="6" t="str">
        <f>TEXT(ecommerce_dataset_updated[[#This Row],['[Purchase_Date']]], "mmm")</f>
        <v>Oct</v>
      </c>
      <c r="S3564" s="6" t="str">
        <f>TEXT(ecommerce_dataset_updated[[#This Row],['[Purchase_Date']]], "ddd")</f>
        <v>Mon</v>
      </c>
      <c r="T3564" s="6">
        <f>ecommerce_dataset_updated[[#This Row],[Final_Price(Rs.) _]]-ecommerce_dataset_updated[[#This Row],['[Final_Price(Rs.)']]]</f>
        <v>-4.9999999999954525E-3</v>
      </c>
      <c r="U3564" s="6" t="b">
        <f xml:space="preserve"> AND(ecommerce_dataset_updated[[#This Row],[Final_Price(Rs.) _]]=ecommerce_dataset_updated[[#This Row],['[Final_Price(Rs.)']]])</f>
        <v>0</v>
      </c>
      <c r="V3564" s="5"/>
    </row>
    <row r="3565" spans="1:22">
      <c r="A3565" t="s">
        <v>13686</v>
      </c>
      <c r="B3565" t="s">
        <v>13687</v>
      </c>
      <c r="C3565" t="s">
        <v>10</v>
      </c>
      <c r="D3565" s="9" t="s">
        <v>13688</v>
      </c>
      <c r="E3565" s="8">
        <f>ecommerce_dataset_updated[[#This Row],[Price (Rs.)]]+0</f>
        <v>63.89</v>
      </c>
      <c r="F3565" s="6" t="s">
        <v>53</v>
      </c>
      <c r="G3565" s="7">
        <f>ecommerce_dataset_updated[[#This Row],[Discount (%)]]+0</f>
        <v>5</v>
      </c>
      <c r="H3565" s="6" t="s">
        <v>13689</v>
      </c>
      <c r="I3565" s="6">
        <f>ecommerce_dataset_updated[[#This Row],['[Price (Rs.)']]]*ecommerce_dataset_updated[[#This Row],['[Discount (%)']]]/100</f>
        <v>3.1944999999999997</v>
      </c>
      <c r="J3565" s="6">
        <f>ecommerce_dataset_updated[[#This Row],[Final_Price(Rs.)]]+0</f>
        <v>60.7</v>
      </c>
      <c r="K3565" s="6">
        <f xml:space="preserve"> ecommerce_dataset_updated[[#This Row],['[Price (Rs.)']]]-ecommerce_dataset_updated[[#This Row],[Discount Amount _]]</f>
        <v>60.695500000000003</v>
      </c>
      <c r="L3565" t="s">
        <v>77</v>
      </c>
      <c r="M3565" t="s">
        <v>1202</v>
      </c>
      <c r="N3565" s="4" t="s">
        <v>14058</v>
      </c>
      <c r="O3565" s="4" t="s">
        <v>14062</v>
      </c>
      <c r="P3565" s="4" t="s">
        <v>14079</v>
      </c>
      <c r="Q3565" s="5">
        <f>DATE(ecommerce_dataset_updated[[#This Row],[YYYY]],ecommerce_dataset_updated[[#This Row],[MM]],ecommerce_dataset_updated[[#This Row],[DD]])</f>
        <v>45472</v>
      </c>
      <c r="R3565" s="6" t="str">
        <f>TEXT(ecommerce_dataset_updated[[#This Row],['[Purchase_Date']]], "mmm")</f>
        <v>Jun</v>
      </c>
      <c r="S3565" s="6" t="str">
        <f>TEXT(ecommerce_dataset_updated[[#This Row],['[Purchase_Date']]], "ddd")</f>
        <v>Sat</v>
      </c>
      <c r="T3565" s="6">
        <f>ecommerce_dataset_updated[[#This Row],[Final_Price(Rs.) _]]-ecommerce_dataset_updated[[#This Row],['[Final_Price(Rs.)']]]</f>
        <v>-4.5000000000001705E-3</v>
      </c>
      <c r="U3565" s="6" t="b">
        <f xml:space="preserve"> AND(ecommerce_dataset_updated[[#This Row],[Final_Price(Rs.) _]]=ecommerce_dataset_updated[[#This Row],['[Final_Price(Rs.)']]])</f>
        <v>0</v>
      </c>
      <c r="V3565" s="5"/>
    </row>
    <row r="3566" spans="1:22">
      <c r="A3566" t="s">
        <v>13690</v>
      </c>
      <c r="B3566" t="s">
        <v>13691</v>
      </c>
      <c r="C3566" t="s">
        <v>45</v>
      </c>
      <c r="D3566" s="9" t="s">
        <v>13692</v>
      </c>
      <c r="E3566" s="8">
        <f>ecommerce_dataset_updated[[#This Row],[Price (Rs.)]]+0</f>
        <v>409.61</v>
      </c>
      <c r="F3566" s="6" t="s">
        <v>75</v>
      </c>
      <c r="G3566" s="7">
        <f>ecommerce_dataset_updated[[#This Row],[Discount (%)]]+0</f>
        <v>10</v>
      </c>
      <c r="H3566" s="6" t="s">
        <v>13693</v>
      </c>
      <c r="I3566" s="6">
        <f>ecommerce_dataset_updated[[#This Row],['[Price (Rs.)']]]*ecommerce_dataset_updated[[#This Row],['[Discount (%)']]]/100</f>
        <v>40.961000000000006</v>
      </c>
      <c r="J3566" s="6">
        <f>ecommerce_dataset_updated[[#This Row],[Final_Price(Rs.)]]+0</f>
        <v>368.65</v>
      </c>
      <c r="K3566" s="6">
        <f xml:space="preserve"> ecommerce_dataset_updated[[#This Row],['[Price (Rs.)']]]-ecommerce_dataset_updated[[#This Row],[Discount Amount _]]</f>
        <v>368.649</v>
      </c>
      <c r="L3566" t="s">
        <v>35</v>
      </c>
      <c r="M3566" t="s">
        <v>455</v>
      </c>
      <c r="N3566" s="4" t="s">
        <v>14064</v>
      </c>
      <c r="O3566" s="4" t="s">
        <v>14051</v>
      </c>
      <c r="P3566" s="4" t="s">
        <v>14079</v>
      </c>
      <c r="Q3566" s="5">
        <f>DATE(ecommerce_dataset_updated[[#This Row],[YYYY]],ecommerce_dataset_updated[[#This Row],[MM]],ecommerce_dataset_updated[[#This Row],[DD]])</f>
        <v>45335</v>
      </c>
      <c r="R3566" s="6" t="str">
        <f>TEXT(ecommerce_dataset_updated[[#This Row],['[Purchase_Date']]], "mmm")</f>
        <v>Feb</v>
      </c>
      <c r="S3566" s="6" t="str">
        <f>TEXT(ecommerce_dataset_updated[[#This Row],['[Purchase_Date']]], "ddd")</f>
        <v>Tue</v>
      </c>
      <c r="T3566" s="6">
        <f>ecommerce_dataset_updated[[#This Row],[Final_Price(Rs.) _]]-ecommerce_dataset_updated[[#This Row],['[Final_Price(Rs.)']]]</f>
        <v>-9.9999999997635314E-4</v>
      </c>
      <c r="U3566" s="6" t="b">
        <f xml:space="preserve"> AND(ecommerce_dataset_updated[[#This Row],[Final_Price(Rs.) _]]=ecommerce_dataset_updated[[#This Row],['[Final_Price(Rs.)']]])</f>
        <v>0</v>
      </c>
      <c r="V3566" s="5"/>
    </row>
    <row r="3567" spans="1:22">
      <c r="A3567" t="s">
        <v>13694</v>
      </c>
      <c r="B3567" t="s">
        <v>13695</v>
      </c>
      <c r="C3567" t="s">
        <v>18</v>
      </c>
      <c r="D3567" s="9" t="s">
        <v>13696</v>
      </c>
      <c r="E3567" s="8">
        <f>ecommerce_dataset_updated[[#This Row],[Price (Rs.)]]+0</f>
        <v>222.24</v>
      </c>
      <c r="F3567" s="6" t="s">
        <v>26</v>
      </c>
      <c r="G3567" s="7">
        <f>ecommerce_dataset_updated[[#This Row],[Discount (%)]]+0</f>
        <v>25</v>
      </c>
      <c r="H3567" s="6" t="s">
        <v>13697</v>
      </c>
      <c r="I3567" s="6">
        <f>ecommerce_dataset_updated[[#This Row],['[Price (Rs.)']]]*ecommerce_dataset_updated[[#This Row],['[Discount (%)']]]/100</f>
        <v>55.56</v>
      </c>
      <c r="J3567" s="6">
        <f>ecommerce_dataset_updated[[#This Row],[Final_Price(Rs.)]]+0</f>
        <v>166.68</v>
      </c>
      <c r="K3567" s="6">
        <f xml:space="preserve"> ecommerce_dataset_updated[[#This Row],['[Price (Rs.)']]]-ecommerce_dataset_updated[[#This Row],[Discount Amount _]]</f>
        <v>166.68</v>
      </c>
      <c r="L3567" t="s">
        <v>120</v>
      </c>
      <c r="M3567" t="s">
        <v>896</v>
      </c>
      <c r="N3567" s="4" t="s">
        <v>14058</v>
      </c>
      <c r="O3567" s="4" t="s">
        <v>75</v>
      </c>
      <c r="P3567" s="4" t="s">
        <v>14079</v>
      </c>
      <c r="Q3567" s="5">
        <f>DATE(ecommerce_dataset_updated[[#This Row],[YYYY]],ecommerce_dataset_updated[[#This Row],[MM]],ecommerce_dataset_updated[[#This Row],[DD]])</f>
        <v>45594</v>
      </c>
      <c r="R3567" s="6" t="str">
        <f>TEXT(ecommerce_dataset_updated[[#This Row],['[Purchase_Date']]], "mmm")</f>
        <v>Oct</v>
      </c>
      <c r="S3567" s="6" t="str">
        <f>TEXT(ecommerce_dataset_updated[[#This Row],['[Purchase_Date']]], "ddd")</f>
        <v>Tue</v>
      </c>
      <c r="T3567" s="6">
        <f>ecommerce_dataset_updated[[#This Row],[Final_Price(Rs.) _]]-ecommerce_dataset_updated[[#This Row],['[Final_Price(Rs.)']]]</f>
        <v>0</v>
      </c>
      <c r="U3567" s="6" t="b">
        <f xml:space="preserve"> AND(ecommerce_dataset_updated[[#This Row],[Final_Price(Rs.) _]]=ecommerce_dataset_updated[[#This Row],['[Final_Price(Rs.)']]])</f>
        <v>1</v>
      </c>
      <c r="V3567" s="5"/>
    </row>
    <row r="3568" spans="1:22">
      <c r="A3568" t="s">
        <v>13698</v>
      </c>
      <c r="B3568" t="s">
        <v>13699</v>
      </c>
      <c r="C3568" t="s">
        <v>114</v>
      </c>
      <c r="D3568" s="9" t="s">
        <v>13700</v>
      </c>
      <c r="E3568" s="8">
        <f>ecommerce_dataset_updated[[#This Row],[Price (Rs.)]]+0</f>
        <v>167.97</v>
      </c>
      <c r="F3568" s="6" t="s">
        <v>47</v>
      </c>
      <c r="G3568" s="7">
        <f>ecommerce_dataset_updated[[#This Row],[Discount (%)]]+0</f>
        <v>50</v>
      </c>
      <c r="H3568" s="6" t="s">
        <v>13701</v>
      </c>
      <c r="I3568" s="6">
        <f>ecommerce_dataset_updated[[#This Row],['[Price (Rs.)']]]*ecommerce_dataset_updated[[#This Row],['[Discount (%)']]]/100</f>
        <v>83.984999999999999</v>
      </c>
      <c r="J3568" s="6">
        <f>ecommerce_dataset_updated[[#This Row],[Final_Price(Rs.)]]+0</f>
        <v>83.98</v>
      </c>
      <c r="K3568" s="6">
        <f xml:space="preserve"> ecommerce_dataset_updated[[#This Row],['[Price (Rs.)']]]-ecommerce_dataset_updated[[#This Row],[Discount Amount _]]</f>
        <v>83.984999999999999</v>
      </c>
      <c r="L3568" t="s">
        <v>35</v>
      </c>
      <c r="M3568" t="s">
        <v>1207</v>
      </c>
      <c r="N3568" s="4" t="s">
        <v>14069</v>
      </c>
      <c r="O3568" s="4" t="s">
        <v>14050</v>
      </c>
      <c r="P3568" s="4" t="s">
        <v>14079</v>
      </c>
      <c r="Q3568" s="5">
        <f>DATE(ecommerce_dataset_updated[[#This Row],[YYYY]],ecommerce_dataset_updated[[#This Row],[MM]],ecommerce_dataset_updated[[#This Row],[DD]])</f>
        <v>45557</v>
      </c>
      <c r="R3568" s="6" t="str">
        <f>TEXT(ecommerce_dataset_updated[[#This Row],['[Purchase_Date']]], "mmm")</f>
        <v>Sep</v>
      </c>
      <c r="S3568" s="6" t="str">
        <f>TEXT(ecommerce_dataset_updated[[#This Row],['[Purchase_Date']]], "ddd")</f>
        <v>Sun</v>
      </c>
      <c r="T3568" s="6">
        <f>ecommerce_dataset_updated[[#This Row],[Final_Price(Rs.) _]]-ecommerce_dataset_updated[[#This Row],['[Final_Price(Rs.)']]]</f>
        <v>4.9999999999954525E-3</v>
      </c>
      <c r="U3568" s="6" t="b">
        <f xml:space="preserve"> AND(ecommerce_dataset_updated[[#This Row],[Final_Price(Rs.) _]]=ecommerce_dataset_updated[[#This Row],['[Final_Price(Rs.)']]])</f>
        <v>0</v>
      </c>
      <c r="V3568" s="5"/>
    </row>
    <row r="3569" spans="1:22">
      <c r="A3569" t="s">
        <v>13702</v>
      </c>
      <c r="B3569" t="s">
        <v>13703</v>
      </c>
      <c r="C3569" t="s">
        <v>114</v>
      </c>
      <c r="D3569" s="9" t="s">
        <v>13704</v>
      </c>
      <c r="E3569" s="8">
        <f>ecommerce_dataset_updated[[#This Row],[Price (Rs.)]]+0</f>
        <v>101.38</v>
      </c>
      <c r="F3569" s="6" t="s">
        <v>20</v>
      </c>
      <c r="G3569" s="7">
        <f>ecommerce_dataset_updated[[#This Row],[Discount (%)]]+0</f>
        <v>20</v>
      </c>
      <c r="H3569" s="6" t="s">
        <v>209</v>
      </c>
      <c r="I3569" s="6">
        <f>ecommerce_dataset_updated[[#This Row],['[Price (Rs.)']]]*ecommerce_dataset_updated[[#This Row],['[Discount (%)']]]/100</f>
        <v>20.276</v>
      </c>
      <c r="J3569" s="6">
        <f>ecommerce_dataset_updated[[#This Row],[Final_Price(Rs.)]]+0</f>
        <v>81.099999999999994</v>
      </c>
      <c r="K3569" s="6">
        <f xml:space="preserve"> ecommerce_dataset_updated[[#This Row],['[Price (Rs.)']]]-ecommerce_dataset_updated[[#This Row],[Discount Amount _]]</f>
        <v>81.103999999999999</v>
      </c>
      <c r="L3569" t="s">
        <v>120</v>
      </c>
      <c r="M3569" t="s">
        <v>2907</v>
      </c>
      <c r="N3569" s="4" t="s">
        <v>14052</v>
      </c>
      <c r="O3569" s="4" t="s">
        <v>75</v>
      </c>
      <c r="P3569" s="4" t="s">
        <v>14079</v>
      </c>
      <c r="Q3569" s="5">
        <f>DATE(ecommerce_dataset_updated[[#This Row],[YYYY]],ecommerce_dataset_updated[[#This Row],[MM]],ecommerce_dataset_updated[[#This Row],[DD]])</f>
        <v>45566</v>
      </c>
      <c r="R3569" s="6" t="str">
        <f>TEXT(ecommerce_dataset_updated[[#This Row],['[Purchase_Date']]], "mmm")</f>
        <v>Oct</v>
      </c>
      <c r="S3569" s="6" t="str">
        <f>TEXT(ecommerce_dataset_updated[[#This Row],['[Purchase_Date']]], "ddd")</f>
        <v>Tue</v>
      </c>
      <c r="T3569" s="6">
        <f>ecommerce_dataset_updated[[#This Row],[Final_Price(Rs.) _]]-ecommerce_dataset_updated[[#This Row],['[Final_Price(Rs.)']]]</f>
        <v>4.0000000000048885E-3</v>
      </c>
      <c r="U3569" s="6" t="b">
        <f xml:space="preserve"> AND(ecommerce_dataset_updated[[#This Row],[Final_Price(Rs.) _]]=ecommerce_dataset_updated[[#This Row],['[Final_Price(Rs.)']]])</f>
        <v>0</v>
      </c>
      <c r="V3569" s="5"/>
    </row>
    <row r="3570" spans="1:22">
      <c r="A3570" t="s">
        <v>13705</v>
      </c>
      <c r="B3570" t="s">
        <v>13706</v>
      </c>
      <c r="C3570" t="s">
        <v>39</v>
      </c>
      <c r="D3570" s="9" t="s">
        <v>13707</v>
      </c>
      <c r="E3570" s="8">
        <f>ecommerce_dataset_updated[[#This Row],[Price (Rs.)]]+0</f>
        <v>299.63</v>
      </c>
      <c r="F3570" s="6" t="s">
        <v>12</v>
      </c>
      <c r="G3570" s="7">
        <f>ecommerce_dataset_updated[[#This Row],[Discount (%)]]+0</f>
        <v>15</v>
      </c>
      <c r="H3570" s="6" t="s">
        <v>13708</v>
      </c>
      <c r="I3570" s="6">
        <f>ecommerce_dataset_updated[[#This Row],['[Price (Rs.)']]]*ecommerce_dataset_updated[[#This Row],['[Discount (%)']]]/100</f>
        <v>44.944499999999998</v>
      </c>
      <c r="J3570" s="6">
        <f>ecommerce_dataset_updated[[#This Row],[Final_Price(Rs.)]]+0</f>
        <v>254.69</v>
      </c>
      <c r="K3570" s="6">
        <f xml:space="preserve"> ecommerce_dataset_updated[[#This Row],['[Price (Rs.)']]]-ecommerce_dataset_updated[[#This Row],[Discount Amount _]]</f>
        <v>254.68549999999999</v>
      </c>
      <c r="L3570" t="s">
        <v>35</v>
      </c>
      <c r="M3570" t="s">
        <v>121</v>
      </c>
      <c r="N3570" s="4" t="s">
        <v>14065</v>
      </c>
      <c r="O3570" s="4" t="s">
        <v>14050</v>
      </c>
      <c r="P3570" s="4" t="s">
        <v>14079</v>
      </c>
      <c r="Q3570" s="5">
        <f>DATE(ecommerce_dataset_updated[[#This Row],[YYYY]],ecommerce_dataset_updated[[#This Row],[MM]],ecommerce_dataset_updated[[#This Row],[DD]])</f>
        <v>45558</v>
      </c>
      <c r="R3570" s="6" t="str">
        <f>TEXT(ecommerce_dataset_updated[[#This Row],['[Purchase_Date']]], "mmm")</f>
        <v>Sep</v>
      </c>
      <c r="S3570" s="6" t="str">
        <f>TEXT(ecommerce_dataset_updated[[#This Row],['[Purchase_Date']]], "ddd")</f>
        <v>Mon</v>
      </c>
      <c r="T3570" s="6">
        <f>ecommerce_dataset_updated[[#This Row],[Final_Price(Rs.) _]]-ecommerce_dataset_updated[[#This Row],['[Final_Price(Rs.)']]]</f>
        <v>-4.500000000007276E-3</v>
      </c>
      <c r="U3570" s="6" t="b">
        <f xml:space="preserve"> AND(ecommerce_dataset_updated[[#This Row],[Final_Price(Rs.) _]]=ecommerce_dataset_updated[[#This Row],['[Final_Price(Rs.)']]])</f>
        <v>0</v>
      </c>
      <c r="V3570" s="5"/>
    </row>
    <row r="3571" spans="1:22">
      <c r="A3571" t="s">
        <v>13709</v>
      </c>
      <c r="B3571" t="s">
        <v>13710</v>
      </c>
      <c r="C3571" t="s">
        <v>32</v>
      </c>
      <c r="D3571" s="9" t="s">
        <v>13711</v>
      </c>
      <c r="E3571" s="8">
        <f>ecommerce_dataset_updated[[#This Row],[Price (Rs.)]]+0</f>
        <v>373.78</v>
      </c>
      <c r="F3571" s="6" t="s">
        <v>26</v>
      </c>
      <c r="G3571" s="7">
        <f>ecommerce_dataset_updated[[#This Row],[Discount (%)]]+0</f>
        <v>25</v>
      </c>
      <c r="H3571" s="6" t="s">
        <v>13712</v>
      </c>
      <c r="I3571" s="6">
        <f>ecommerce_dataset_updated[[#This Row],['[Price (Rs.)']]]*ecommerce_dataset_updated[[#This Row],['[Discount (%)']]]/100</f>
        <v>93.444999999999993</v>
      </c>
      <c r="J3571" s="6">
        <f>ecommerce_dataset_updated[[#This Row],[Final_Price(Rs.)]]+0</f>
        <v>280.33</v>
      </c>
      <c r="K3571" s="6">
        <f xml:space="preserve"> ecommerce_dataset_updated[[#This Row],['[Price (Rs.)']]]-ecommerce_dataset_updated[[#This Row],[Discount Amount _]]</f>
        <v>280.33499999999998</v>
      </c>
      <c r="L3571" t="s">
        <v>35</v>
      </c>
      <c r="M3571" t="s">
        <v>2540</v>
      </c>
      <c r="N3571" s="4" t="s">
        <v>14066</v>
      </c>
      <c r="O3571" s="4" t="s">
        <v>14049</v>
      </c>
      <c r="P3571" s="4" t="s">
        <v>14079</v>
      </c>
      <c r="Q3571" s="5">
        <f>DATE(ecommerce_dataset_updated[[#This Row],[YYYY]],ecommerce_dataset_updated[[#This Row],[MM]],ecommerce_dataset_updated[[#This Row],[DD]])</f>
        <v>45615</v>
      </c>
      <c r="R3571" s="6" t="str">
        <f>TEXT(ecommerce_dataset_updated[[#This Row],['[Purchase_Date']]], "mmm")</f>
        <v>Nov</v>
      </c>
      <c r="S3571" s="6" t="str">
        <f>TEXT(ecommerce_dataset_updated[[#This Row],['[Purchase_Date']]], "ddd")</f>
        <v>Tue</v>
      </c>
      <c r="T3571" s="6">
        <f>ecommerce_dataset_updated[[#This Row],[Final_Price(Rs.) _]]-ecommerce_dataset_updated[[#This Row],['[Final_Price(Rs.)']]]</f>
        <v>4.9999999999954525E-3</v>
      </c>
      <c r="U3571" s="6" t="b">
        <f xml:space="preserve"> AND(ecommerce_dataset_updated[[#This Row],[Final_Price(Rs.) _]]=ecommerce_dataset_updated[[#This Row],['[Final_Price(Rs.)']]])</f>
        <v>0</v>
      </c>
      <c r="V3571" s="5"/>
    </row>
    <row r="3572" spans="1:22">
      <c r="A3572" t="s">
        <v>13713</v>
      </c>
      <c r="B3572" t="s">
        <v>13714</v>
      </c>
      <c r="C3572" t="s">
        <v>10</v>
      </c>
      <c r="D3572" s="9" t="s">
        <v>13715</v>
      </c>
      <c r="E3572" s="8">
        <f>ecommerce_dataset_updated[[#This Row],[Price (Rs.)]]+0</f>
        <v>243.74</v>
      </c>
      <c r="F3572" s="6" t="s">
        <v>12</v>
      </c>
      <c r="G3572" s="7">
        <f>ecommerce_dataset_updated[[#This Row],[Discount (%)]]+0</f>
        <v>15</v>
      </c>
      <c r="H3572" s="6" t="s">
        <v>13716</v>
      </c>
      <c r="I3572" s="6">
        <f>ecommerce_dataset_updated[[#This Row],['[Price (Rs.)']]]*ecommerce_dataset_updated[[#This Row],['[Discount (%)']]]/100</f>
        <v>36.561000000000007</v>
      </c>
      <c r="J3572" s="6">
        <f>ecommerce_dataset_updated[[#This Row],[Final_Price(Rs.)]]+0</f>
        <v>207.18</v>
      </c>
      <c r="K3572" s="6">
        <f xml:space="preserve"> ecommerce_dataset_updated[[#This Row],['[Price (Rs.)']]]-ecommerce_dataset_updated[[#This Row],[Discount Amount _]]</f>
        <v>207.179</v>
      </c>
      <c r="L3572" t="s">
        <v>35</v>
      </c>
      <c r="M3572" t="s">
        <v>1081</v>
      </c>
      <c r="N3572" s="4" t="s">
        <v>12</v>
      </c>
      <c r="O3572" s="4" t="s">
        <v>14049</v>
      </c>
      <c r="P3572" s="4" t="s">
        <v>14079</v>
      </c>
      <c r="Q3572" s="5">
        <f>DATE(ecommerce_dataset_updated[[#This Row],[YYYY]],ecommerce_dataset_updated[[#This Row],[MM]],ecommerce_dataset_updated[[#This Row],[DD]])</f>
        <v>45611</v>
      </c>
      <c r="R3572" s="6" t="str">
        <f>TEXT(ecommerce_dataset_updated[[#This Row],['[Purchase_Date']]], "mmm")</f>
        <v>Nov</v>
      </c>
      <c r="S3572" s="6" t="str">
        <f>TEXT(ecommerce_dataset_updated[[#This Row],['[Purchase_Date']]], "ddd")</f>
        <v>Fri</v>
      </c>
      <c r="T3572" s="6">
        <f>ecommerce_dataset_updated[[#This Row],[Final_Price(Rs.) _]]-ecommerce_dataset_updated[[#This Row],['[Final_Price(Rs.)']]]</f>
        <v>-1.0000000000047748E-3</v>
      </c>
      <c r="U3572" s="6" t="b">
        <f xml:space="preserve"> AND(ecommerce_dataset_updated[[#This Row],[Final_Price(Rs.) _]]=ecommerce_dataset_updated[[#This Row],['[Final_Price(Rs.)']]])</f>
        <v>0</v>
      </c>
      <c r="V3572" s="5"/>
    </row>
    <row r="3573" spans="1:22">
      <c r="A3573" t="s">
        <v>13717</v>
      </c>
      <c r="B3573" t="s">
        <v>13718</v>
      </c>
      <c r="C3573" t="s">
        <v>68</v>
      </c>
      <c r="D3573" s="9" t="s">
        <v>13719</v>
      </c>
      <c r="E3573" s="8">
        <f>ecommerce_dataset_updated[[#This Row],[Price (Rs.)]]+0</f>
        <v>133.19999999999999</v>
      </c>
      <c r="F3573" s="6" t="s">
        <v>20</v>
      </c>
      <c r="G3573" s="7">
        <f>ecommerce_dataset_updated[[#This Row],[Discount (%)]]+0</f>
        <v>20</v>
      </c>
      <c r="H3573" s="6" t="s">
        <v>13720</v>
      </c>
      <c r="I3573" s="6">
        <f>ecommerce_dataset_updated[[#This Row],['[Price (Rs.)']]]*ecommerce_dataset_updated[[#This Row],['[Discount (%)']]]/100</f>
        <v>26.64</v>
      </c>
      <c r="J3573" s="6">
        <f>ecommerce_dataset_updated[[#This Row],[Final_Price(Rs.)]]+0</f>
        <v>106.56</v>
      </c>
      <c r="K3573" s="6">
        <f xml:space="preserve"> ecommerce_dataset_updated[[#This Row],['[Price (Rs.)']]]-ecommerce_dataset_updated[[#This Row],[Discount Amount _]]</f>
        <v>106.55999999999999</v>
      </c>
      <c r="L3573" t="s">
        <v>35</v>
      </c>
      <c r="M3573" t="s">
        <v>55</v>
      </c>
      <c r="N3573" s="4" t="s">
        <v>14056</v>
      </c>
      <c r="O3573" s="4" t="s">
        <v>14057</v>
      </c>
      <c r="P3573" s="4" t="s">
        <v>14079</v>
      </c>
      <c r="Q3573" s="5">
        <f>DATE(ecommerce_dataset_updated[[#This Row],[YYYY]],ecommerce_dataset_updated[[#This Row],[MM]],ecommerce_dataset_updated[[#This Row],[DD]])</f>
        <v>45379</v>
      </c>
      <c r="R3573" s="6" t="str">
        <f>TEXT(ecommerce_dataset_updated[[#This Row],['[Purchase_Date']]], "mmm")</f>
        <v>Mar</v>
      </c>
      <c r="S3573" s="6" t="str">
        <f>TEXT(ecommerce_dataset_updated[[#This Row],['[Purchase_Date']]], "ddd")</f>
        <v>Thu</v>
      </c>
      <c r="T3573" s="6">
        <f>ecommerce_dataset_updated[[#This Row],[Final_Price(Rs.) _]]-ecommerce_dataset_updated[[#This Row],['[Final_Price(Rs.)']]]</f>
        <v>0</v>
      </c>
      <c r="U3573" s="6" t="b">
        <f xml:space="preserve"> AND(ecommerce_dataset_updated[[#This Row],[Final_Price(Rs.) _]]=ecommerce_dataset_updated[[#This Row],['[Final_Price(Rs.)']]])</f>
        <v>1</v>
      </c>
      <c r="V3573" s="5"/>
    </row>
    <row r="3574" spans="1:22">
      <c r="A3574" t="s">
        <v>13721</v>
      </c>
      <c r="B3574" t="s">
        <v>13722</v>
      </c>
      <c r="C3574" t="s">
        <v>114</v>
      </c>
      <c r="D3574" s="9" t="s">
        <v>13723</v>
      </c>
      <c r="E3574" s="8">
        <f>ecommerce_dataset_updated[[#This Row],[Price (Rs.)]]+0</f>
        <v>68.94</v>
      </c>
      <c r="F3574" s="6" t="s">
        <v>154</v>
      </c>
      <c r="G3574" s="7">
        <f>ecommerce_dataset_updated[[#This Row],[Discount (%)]]+0</f>
        <v>30</v>
      </c>
      <c r="H3574" s="6" t="s">
        <v>13724</v>
      </c>
      <c r="I3574" s="6">
        <f>ecommerce_dataset_updated[[#This Row],['[Price (Rs.)']]]*ecommerce_dataset_updated[[#This Row],['[Discount (%)']]]/100</f>
        <v>20.681999999999999</v>
      </c>
      <c r="J3574" s="6">
        <f>ecommerce_dataset_updated[[#This Row],[Final_Price(Rs.)]]+0</f>
        <v>48.26</v>
      </c>
      <c r="K3574" s="6">
        <f xml:space="preserve"> ecommerce_dataset_updated[[#This Row],['[Price (Rs.)']]]-ecommerce_dataset_updated[[#This Row],[Discount Amount _]]</f>
        <v>48.257999999999996</v>
      </c>
      <c r="L3574" t="s">
        <v>14</v>
      </c>
      <c r="M3574" t="s">
        <v>2274</v>
      </c>
      <c r="N3574" s="4" t="s">
        <v>14050</v>
      </c>
      <c r="O3574" s="4" t="s">
        <v>14053</v>
      </c>
      <c r="P3574" s="4" t="s">
        <v>14079</v>
      </c>
      <c r="Q3574" s="5">
        <f>DATE(ecommerce_dataset_updated[[#This Row],[YYYY]],ecommerce_dataset_updated[[#This Row],[MM]],ecommerce_dataset_updated[[#This Row],[DD]])</f>
        <v>45391</v>
      </c>
      <c r="R3574" s="6" t="str">
        <f>TEXT(ecommerce_dataset_updated[[#This Row],['[Purchase_Date']]], "mmm")</f>
        <v>Apr</v>
      </c>
      <c r="S3574" s="6" t="str">
        <f>TEXT(ecommerce_dataset_updated[[#This Row],['[Purchase_Date']]], "ddd")</f>
        <v>Tue</v>
      </c>
      <c r="T3574" s="6">
        <f>ecommerce_dataset_updated[[#This Row],[Final_Price(Rs.) _]]-ecommerce_dataset_updated[[#This Row],['[Final_Price(Rs.)']]]</f>
        <v>-2.0000000000024443E-3</v>
      </c>
      <c r="U3574" s="6" t="b">
        <f xml:space="preserve"> AND(ecommerce_dataset_updated[[#This Row],[Final_Price(Rs.) _]]=ecommerce_dataset_updated[[#This Row],['[Final_Price(Rs.)']]])</f>
        <v>0</v>
      </c>
      <c r="V3574" s="5"/>
    </row>
    <row r="3575" spans="1:22">
      <c r="A3575" t="s">
        <v>13725</v>
      </c>
      <c r="B3575" t="s">
        <v>13726</v>
      </c>
      <c r="C3575" t="s">
        <v>114</v>
      </c>
      <c r="D3575" s="9" t="s">
        <v>7582</v>
      </c>
      <c r="E3575" s="8">
        <f>ecommerce_dataset_updated[[#This Row],[Price (Rs.)]]+0</f>
        <v>275.43</v>
      </c>
      <c r="F3575" s="6" t="s">
        <v>47</v>
      </c>
      <c r="G3575" s="7">
        <f>ecommerce_dataset_updated[[#This Row],[Discount (%)]]+0</f>
        <v>50</v>
      </c>
      <c r="H3575" s="6" t="s">
        <v>13727</v>
      </c>
      <c r="I3575" s="6">
        <f>ecommerce_dataset_updated[[#This Row],['[Price (Rs.)']]]*ecommerce_dataset_updated[[#This Row],['[Discount (%)']]]/100</f>
        <v>137.715</v>
      </c>
      <c r="J3575" s="6">
        <f>ecommerce_dataset_updated[[#This Row],[Final_Price(Rs.)]]+0</f>
        <v>137.72</v>
      </c>
      <c r="K3575" s="6">
        <f xml:space="preserve"> ecommerce_dataset_updated[[#This Row],['[Price (Rs.)']]]-ecommerce_dataset_updated[[#This Row],[Discount Amount _]]</f>
        <v>137.715</v>
      </c>
      <c r="L3575" t="s">
        <v>77</v>
      </c>
      <c r="M3575" t="s">
        <v>1800</v>
      </c>
      <c r="N3575" s="4" t="s">
        <v>14070</v>
      </c>
      <c r="O3575" s="4" t="s">
        <v>14053</v>
      </c>
      <c r="P3575" s="4" t="s">
        <v>14079</v>
      </c>
      <c r="Q3575" s="5">
        <f>DATE(ecommerce_dataset_updated[[#This Row],[YYYY]],ecommerce_dataset_updated[[#This Row],[MM]],ecommerce_dataset_updated[[#This Row],[DD]])</f>
        <v>45400</v>
      </c>
      <c r="R3575" s="6" t="str">
        <f>TEXT(ecommerce_dataset_updated[[#This Row],['[Purchase_Date']]], "mmm")</f>
        <v>Apr</v>
      </c>
      <c r="S3575" s="6" t="str">
        <f>TEXT(ecommerce_dataset_updated[[#This Row],['[Purchase_Date']]], "ddd")</f>
        <v>Thu</v>
      </c>
      <c r="T3575" s="6">
        <f>ecommerce_dataset_updated[[#This Row],[Final_Price(Rs.) _]]-ecommerce_dataset_updated[[#This Row],['[Final_Price(Rs.)']]]</f>
        <v>-4.9999999999954525E-3</v>
      </c>
      <c r="U3575" s="6" t="b">
        <f xml:space="preserve"> AND(ecommerce_dataset_updated[[#This Row],[Final_Price(Rs.) _]]=ecommerce_dataset_updated[[#This Row],['[Final_Price(Rs.)']]])</f>
        <v>0</v>
      </c>
      <c r="V3575" s="5"/>
    </row>
    <row r="3576" spans="1:22">
      <c r="A3576" t="s">
        <v>13728</v>
      </c>
      <c r="B3576" t="s">
        <v>13729</v>
      </c>
      <c r="C3576" t="s">
        <v>32</v>
      </c>
      <c r="D3576" s="9" t="s">
        <v>13730</v>
      </c>
      <c r="E3576" s="8">
        <f>ecommerce_dataset_updated[[#This Row],[Price (Rs.)]]+0</f>
        <v>197.83</v>
      </c>
      <c r="F3576" s="6" t="s">
        <v>26</v>
      </c>
      <c r="G3576" s="7">
        <f>ecommerce_dataset_updated[[#This Row],[Discount (%)]]+0</f>
        <v>25</v>
      </c>
      <c r="H3576" s="6" t="s">
        <v>13731</v>
      </c>
      <c r="I3576" s="6">
        <f>ecommerce_dataset_updated[[#This Row],['[Price (Rs.)']]]*ecommerce_dataset_updated[[#This Row],['[Discount (%)']]]/100</f>
        <v>49.457500000000003</v>
      </c>
      <c r="J3576" s="6">
        <f>ecommerce_dataset_updated[[#This Row],[Final_Price(Rs.)]]+0</f>
        <v>148.37</v>
      </c>
      <c r="K3576" s="6">
        <f xml:space="preserve"> ecommerce_dataset_updated[[#This Row],['[Price (Rs.)']]]-ecommerce_dataset_updated[[#This Row],[Discount Amount _]]</f>
        <v>148.3725</v>
      </c>
      <c r="L3576" t="s">
        <v>14</v>
      </c>
      <c r="M3576" t="s">
        <v>49</v>
      </c>
      <c r="N3576" s="4" t="s">
        <v>14055</v>
      </c>
      <c r="O3576" s="4" t="s">
        <v>14055</v>
      </c>
      <c r="P3576" s="4" t="s">
        <v>14079</v>
      </c>
      <c r="Q3576" s="5">
        <f>DATE(ecommerce_dataset_updated[[#This Row],[YYYY]],ecommerce_dataset_updated[[#This Row],[MM]],ecommerce_dataset_updated[[#This Row],[DD]])</f>
        <v>45512</v>
      </c>
      <c r="R3576" s="6" t="str">
        <f>TEXT(ecommerce_dataset_updated[[#This Row],['[Purchase_Date']]], "mmm")</f>
        <v>Aug</v>
      </c>
      <c r="S3576" s="6" t="str">
        <f>TEXT(ecommerce_dataset_updated[[#This Row],['[Purchase_Date']]], "ddd")</f>
        <v>Thu</v>
      </c>
      <c r="T3576" s="6">
        <f>ecommerce_dataset_updated[[#This Row],[Final_Price(Rs.) _]]-ecommerce_dataset_updated[[#This Row],['[Final_Price(Rs.)']]]</f>
        <v>2.4999999999977263E-3</v>
      </c>
      <c r="U3576" s="6" t="b">
        <f xml:space="preserve"> AND(ecommerce_dataset_updated[[#This Row],[Final_Price(Rs.) _]]=ecommerce_dataset_updated[[#This Row],['[Final_Price(Rs.)']]])</f>
        <v>0</v>
      </c>
      <c r="V3576" s="5"/>
    </row>
    <row r="3577" spans="1:22">
      <c r="A3577" t="s">
        <v>13732</v>
      </c>
      <c r="B3577" t="s">
        <v>13733</v>
      </c>
      <c r="C3577" t="s">
        <v>114</v>
      </c>
      <c r="D3577" s="9" t="s">
        <v>13734</v>
      </c>
      <c r="E3577" s="8">
        <f>ecommerce_dataset_updated[[#This Row],[Price (Rs.)]]+0</f>
        <v>215.89</v>
      </c>
      <c r="F3577" s="6" t="s">
        <v>47</v>
      </c>
      <c r="G3577" s="7">
        <f>ecommerce_dataset_updated[[#This Row],[Discount (%)]]+0</f>
        <v>50</v>
      </c>
      <c r="H3577" s="6" t="s">
        <v>13735</v>
      </c>
      <c r="I3577" s="6">
        <f>ecommerce_dataset_updated[[#This Row],['[Price (Rs.)']]]*ecommerce_dataset_updated[[#This Row],['[Discount (%)']]]/100</f>
        <v>107.94499999999999</v>
      </c>
      <c r="J3577" s="6">
        <f>ecommerce_dataset_updated[[#This Row],[Final_Price(Rs.)]]+0</f>
        <v>107.94</v>
      </c>
      <c r="K3577" s="6">
        <f xml:space="preserve"> ecommerce_dataset_updated[[#This Row],['[Price (Rs.)']]]-ecommerce_dataset_updated[[#This Row],[Discount Amount _]]</f>
        <v>107.94499999999999</v>
      </c>
      <c r="L3577" t="s">
        <v>14</v>
      </c>
      <c r="M3577" t="s">
        <v>1076</v>
      </c>
      <c r="N3577" s="4" t="s">
        <v>12</v>
      </c>
      <c r="O3577" s="4" t="s">
        <v>14067</v>
      </c>
      <c r="P3577" s="4" t="s">
        <v>14079</v>
      </c>
      <c r="Q3577" s="5">
        <f>DATE(ecommerce_dataset_updated[[#This Row],[YYYY]],ecommerce_dataset_updated[[#This Row],[MM]],ecommerce_dataset_updated[[#This Row],[DD]])</f>
        <v>45488</v>
      </c>
      <c r="R3577" s="6" t="str">
        <f>TEXT(ecommerce_dataset_updated[[#This Row],['[Purchase_Date']]], "mmm")</f>
        <v>Jul</v>
      </c>
      <c r="S3577" s="6" t="str">
        <f>TEXT(ecommerce_dataset_updated[[#This Row],['[Purchase_Date']]], "ddd")</f>
        <v>Mon</v>
      </c>
      <c r="T3577" s="6">
        <f>ecommerce_dataset_updated[[#This Row],[Final_Price(Rs.) _]]-ecommerce_dataset_updated[[#This Row],['[Final_Price(Rs.)']]]</f>
        <v>4.9999999999954525E-3</v>
      </c>
      <c r="U3577" s="6" t="b">
        <f xml:space="preserve"> AND(ecommerce_dataset_updated[[#This Row],[Final_Price(Rs.) _]]=ecommerce_dataset_updated[[#This Row],['[Final_Price(Rs.)']]])</f>
        <v>0</v>
      </c>
      <c r="V3577" s="5"/>
    </row>
    <row r="3578" spans="1:22">
      <c r="A3578" t="s">
        <v>13736</v>
      </c>
      <c r="B3578" t="s">
        <v>13737</v>
      </c>
      <c r="C3578" t="s">
        <v>39</v>
      </c>
      <c r="D3578" s="9" t="s">
        <v>13738</v>
      </c>
      <c r="E3578" s="8">
        <f>ecommerce_dataset_updated[[#This Row],[Price (Rs.)]]+0</f>
        <v>83.57</v>
      </c>
      <c r="F3578" s="6" t="s">
        <v>53</v>
      </c>
      <c r="G3578" s="7">
        <f>ecommerce_dataset_updated[[#This Row],[Discount (%)]]+0</f>
        <v>5</v>
      </c>
      <c r="H3578" s="6" t="s">
        <v>13739</v>
      </c>
      <c r="I3578" s="6">
        <f>ecommerce_dataset_updated[[#This Row],['[Price (Rs.)']]]*ecommerce_dataset_updated[[#This Row],['[Discount (%)']]]/100</f>
        <v>4.1784999999999997</v>
      </c>
      <c r="J3578" s="6">
        <f>ecommerce_dataset_updated[[#This Row],[Final_Price(Rs.)]]+0</f>
        <v>79.39</v>
      </c>
      <c r="K3578" s="6">
        <f xml:space="preserve"> ecommerce_dataset_updated[[#This Row],['[Price (Rs.)']]]-ecommerce_dataset_updated[[#This Row],[Discount Amount _]]</f>
        <v>79.391499999999994</v>
      </c>
      <c r="L3578" t="s">
        <v>35</v>
      </c>
      <c r="M3578" t="s">
        <v>1879</v>
      </c>
      <c r="N3578" s="4" t="s">
        <v>14060</v>
      </c>
      <c r="O3578" s="4" t="s">
        <v>14059</v>
      </c>
      <c r="P3578" s="4" t="s">
        <v>14079</v>
      </c>
      <c r="Q3578" s="5">
        <f>DATE(ecommerce_dataset_updated[[#This Row],[YYYY]],ecommerce_dataset_updated[[#This Row],[MM]],ecommerce_dataset_updated[[#This Row],[DD]])</f>
        <v>45438</v>
      </c>
      <c r="R3578" s="6" t="str">
        <f>TEXT(ecommerce_dataset_updated[[#This Row],['[Purchase_Date']]], "mmm")</f>
        <v>May</v>
      </c>
      <c r="S3578" s="6" t="str">
        <f>TEXT(ecommerce_dataset_updated[[#This Row],['[Purchase_Date']]], "ddd")</f>
        <v>Sun</v>
      </c>
      <c r="T3578" s="6">
        <f>ecommerce_dataset_updated[[#This Row],[Final_Price(Rs.) _]]-ecommerce_dataset_updated[[#This Row],['[Final_Price(Rs.)']]]</f>
        <v>1.4999999999929514E-3</v>
      </c>
      <c r="U3578" s="6" t="b">
        <f xml:space="preserve"> AND(ecommerce_dataset_updated[[#This Row],[Final_Price(Rs.) _]]=ecommerce_dataset_updated[[#This Row],['[Final_Price(Rs.)']]])</f>
        <v>0</v>
      </c>
      <c r="V3578" s="5"/>
    </row>
    <row r="3579" spans="1:22">
      <c r="A3579" t="s">
        <v>13740</v>
      </c>
      <c r="B3579" t="s">
        <v>13741</v>
      </c>
      <c r="C3579" t="s">
        <v>45</v>
      </c>
      <c r="D3579" s="9" t="s">
        <v>81</v>
      </c>
      <c r="E3579" s="8">
        <f>ecommerce_dataset_updated[[#This Row],[Price (Rs.)]]+0</f>
        <v>393.77</v>
      </c>
      <c r="F3579" s="6" t="s">
        <v>53</v>
      </c>
      <c r="G3579" s="7">
        <f>ecommerce_dataset_updated[[#This Row],[Discount (%)]]+0</f>
        <v>5</v>
      </c>
      <c r="H3579" s="6" t="s">
        <v>13742</v>
      </c>
      <c r="I3579" s="6">
        <f>ecommerce_dataset_updated[[#This Row],['[Price (Rs.)']]]*ecommerce_dataset_updated[[#This Row],['[Discount (%)']]]/100</f>
        <v>19.688499999999998</v>
      </c>
      <c r="J3579" s="6">
        <f>ecommerce_dataset_updated[[#This Row],[Final_Price(Rs.)]]+0</f>
        <v>374.08</v>
      </c>
      <c r="K3579" s="6">
        <f xml:space="preserve"> ecommerce_dataset_updated[[#This Row],['[Price (Rs.)']]]-ecommerce_dataset_updated[[#This Row],[Discount Amount _]]</f>
        <v>374.08150000000001</v>
      </c>
      <c r="L3579" t="s">
        <v>120</v>
      </c>
      <c r="M3579" t="s">
        <v>1709</v>
      </c>
      <c r="N3579" s="4" t="s">
        <v>12</v>
      </c>
      <c r="O3579" s="4" t="s">
        <v>75</v>
      </c>
      <c r="P3579" s="4" t="s">
        <v>14079</v>
      </c>
      <c r="Q3579" s="5">
        <f>DATE(ecommerce_dataset_updated[[#This Row],[YYYY]],ecommerce_dataset_updated[[#This Row],[MM]],ecommerce_dataset_updated[[#This Row],[DD]])</f>
        <v>45580</v>
      </c>
      <c r="R3579" s="6" t="str">
        <f>TEXT(ecommerce_dataset_updated[[#This Row],['[Purchase_Date']]], "mmm")</f>
        <v>Oct</v>
      </c>
      <c r="S3579" s="6" t="str">
        <f>TEXT(ecommerce_dataset_updated[[#This Row],['[Purchase_Date']]], "ddd")</f>
        <v>Tue</v>
      </c>
      <c r="T3579" s="6">
        <f>ecommerce_dataset_updated[[#This Row],[Final_Price(Rs.) _]]-ecommerce_dataset_updated[[#This Row],['[Final_Price(Rs.)']]]</f>
        <v>1.5000000000213731E-3</v>
      </c>
      <c r="U3579" s="6" t="b">
        <f xml:space="preserve"> AND(ecommerce_dataset_updated[[#This Row],[Final_Price(Rs.) _]]=ecommerce_dataset_updated[[#This Row],['[Final_Price(Rs.)']]])</f>
        <v>0</v>
      </c>
      <c r="V3579" s="5"/>
    </row>
    <row r="3580" spans="1:22">
      <c r="A3580" t="s">
        <v>13743</v>
      </c>
      <c r="B3580" t="s">
        <v>13744</v>
      </c>
      <c r="C3580" t="s">
        <v>32</v>
      </c>
      <c r="D3580" s="9" t="s">
        <v>13745</v>
      </c>
      <c r="E3580" s="8">
        <f>ecommerce_dataset_updated[[#This Row],[Price (Rs.)]]+0</f>
        <v>262.88</v>
      </c>
      <c r="F3580" s="6" t="s">
        <v>75</v>
      </c>
      <c r="G3580" s="7">
        <f>ecommerce_dataset_updated[[#This Row],[Discount (%)]]+0</f>
        <v>10</v>
      </c>
      <c r="H3580" s="6" t="s">
        <v>1103</v>
      </c>
      <c r="I3580" s="6">
        <f>ecommerce_dataset_updated[[#This Row],['[Price (Rs.)']]]*ecommerce_dataset_updated[[#This Row],['[Discount (%)']]]/100</f>
        <v>26.288</v>
      </c>
      <c r="J3580" s="6">
        <f>ecommerce_dataset_updated[[#This Row],[Final_Price(Rs.)]]+0</f>
        <v>236.59</v>
      </c>
      <c r="K3580" s="6">
        <f xml:space="preserve"> ecommerce_dataset_updated[[#This Row],['[Price (Rs.)']]]-ecommerce_dataset_updated[[#This Row],[Discount Amount _]]</f>
        <v>236.59199999999998</v>
      </c>
      <c r="L3580" t="s">
        <v>14</v>
      </c>
      <c r="M3580" t="s">
        <v>1809</v>
      </c>
      <c r="N3580" s="4" t="s">
        <v>14067</v>
      </c>
      <c r="O3580" s="4" t="s">
        <v>14055</v>
      </c>
      <c r="P3580" s="4" t="s">
        <v>14079</v>
      </c>
      <c r="Q3580" s="5">
        <f>DATE(ecommerce_dataset_updated[[#This Row],[YYYY]],ecommerce_dataset_updated[[#This Row],[MM]],ecommerce_dataset_updated[[#This Row],[DD]])</f>
        <v>45511</v>
      </c>
      <c r="R3580" s="6" t="str">
        <f>TEXT(ecommerce_dataset_updated[[#This Row],['[Purchase_Date']]], "mmm")</f>
        <v>Aug</v>
      </c>
      <c r="S3580" s="6" t="str">
        <f>TEXT(ecommerce_dataset_updated[[#This Row],['[Purchase_Date']]], "ddd")</f>
        <v>Wed</v>
      </c>
      <c r="T3580" s="6">
        <f>ecommerce_dataset_updated[[#This Row],[Final_Price(Rs.) _]]-ecommerce_dataset_updated[[#This Row],['[Final_Price(Rs.)']]]</f>
        <v>1.999999999981128E-3</v>
      </c>
      <c r="U3580" s="6" t="b">
        <f xml:space="preserve"> AND(ecommerce_dataset_updated[[#This Row],[Final_Price(Rs.) _]]=ecommerce_dataset_updated[[#This Row],['[Final_Price(Rs.)']]])</f>
        <v>0</v>
      </c>
      <c r="V3580" s="5"/>
    </row>
    <row r="3581" spans="1:22">
      <c r="A3581" t="s">
        <v>13746</v>
      </c>
      <c r="B3581" t="s">
        <v>13747</v>
      </c>
      <c r="C3581" t="s">
        <v>39</v>
      </c>
      <c r="D3581" s="9" t="s">
        <v>13748</v>
      </c>
      <c r="E3581" s="8">
        <f>ecommerce_dataset_updated[[#This Row],[Price (Rs.)]]+0</f>
        <v>373.87</v>
      </c>
      <c r="F3581" s="6" t="s">
        <v>47</v>
      </c>
      <c r="G3581" s="7">
        <f>ecommerce_dataset_updated[[#This Row],[Discount (%)]]+0</f>
        <v>50</v>
      </c>
      <c r="H3581" s="6" t="s">
        <v>13749</v>
      </c>
      <c r="I3581" s="6">
        <f>ecommerce_dataset_updated[[#This Row],['[Price (Rs.)']]]*ecommerce_dataset_updated[[#This Row],['[Discount (%)']]]/100</f>
        <v>186.935</v>
      </c>
      <c r="J3581" s="6">
        <f>ecommerce_dataset_updated[[#This Row],[Final_Price(Rs.)]]+0</f>
        <v>186.94</v>
      </c>
      <c r="K3581" s="6">
        <f xml:space="preserve"> ecommerce_dataset_updated[[#This Row],['[Price (Rs.)']]]-ecommerce_dataset_updated[[#This Row],[Discount Amount _]]</f>
        <v>186.935</v>
      </c>
      <c r="L3581" t="s">
        <v>35</v>
      </c>
      <c r="M3581" t="s">
        <v>464</v>
      </c>
      <c r="N3581" s="4" t="s">
        <v>14059</v>
      </c>
      <c r="O3581" s="4" t="s">
        <v>75</v>
      </c>
      <c r="P3581" s="4" t="s">
        <v>14079</v>
      </c>
      <c r="Q3581" s="5">
        <f>DATE(ecommerce_dataset_updated[[#This Row],[YYYY]],ecommerce_dataset_updated[[#This Row],[MM]],ecommerce_dataset_updated[[#This Row],[DD]])</f>
        <v>45570</v>
      </c>
      <c r="R3581" s="6" t="str">
        <f>TEXT(ecommerce_dataset_updated[[#This Row],['[Purchase_Date']]], "mmm")</f>
        <v>Oct</v>
      </c>
      <c r="S3581" s="6" t="str">
        <f>TEXT(ecommerce_dataset_updated[[#This Row],['[Purchase_Date']]], "ddd")</f>
        <v>Sat</v>
      </c>
      <c r="T3581" s="6">
        <f>ecommerce_dataset_updated[[#This Row],[Final_Price(Rs.) _]]-ecommerce_dataset_updated[[#This Row],['[Final_Price(Rs.)']]]</f>
        <v>-4.9999999999954525E-3</v>
      </c>
      <c r="U3581" s="6" t="b">
        <f xml:space="preserve"> AND(ecommerce_dataset_updated[[#This Row],[Final_Price(Rs.) _]]=ecommerce_dataset_updated[[#This Row],['[Final_Price(Rs.)']]])</f>
        <v>0</v>
      </c>
      <c r="V3581" s="5"/>
    </row>
    <row r="3582" spans="1:22">
      <c r="A3582" t="s">
        <v>13750</v>
      </c>
      <c r="B3582" t="s">
        <v>13751</v>
      </c>
      <c r="C3582" t="s">
        <v>39</v>
      </c>
      <c r="D3582" s="9" t="s">
        <v>13752</v>
      </c>
      <c r="E3582" s="8">
        <f>ecommerce_dataset_updated[[#This Row],[Price (Rs.)]]+0</f>
        <v>96.15</v>
      </c>
      <c r="F3582" s="6" t="s">
        <v>26</v>
      </c>
      <c r="G3582" s="7">
        <f>ecommerce_dataset_updated[[#This Row],[Discount (%)]]+0</f>
        <v>25</v>
      </c>
      <c r="H3582" s="6" t="s">
        <v>13753</v>
      </c>
      <c r="I3582" s="6">
        <f>ecommerce_dataset_updated[[#This Row],['[Price (Rs.)']]]*ecommerce_dataset_updated[[#This Row],['[Discount (%)']]]/100</f>
        <v>24.037500000000001</v>
      </c>
      <c r="J3582" s="6">
        <f>ecommerce_dataset_updated[[#This Row],[Final_Price(Rs.)]]+0</f>
        <v>72.11</v>
      </c>
      <c r="K3582" s="6">
        <f xml:space="preserve"> ecommerce_dataset_updated[[#This Row],['[Price (Rs.)']]]-ecommerce_dataset_updated[[#This Row],[Discount Amount _]]</f>
        <v>72.112500000000011</v>
      </c>
      <c r="L3582" t="s">
        <v>35</v>
      </c>
      <c r="M3582" t="s">
        <v>551</v>
      </c>
      <c r="N3582" s="4" t="s">
        <v>14054</v>
      </c>
      <c r="O3582" s="4" t="s">
        <v>14052</v>
      </c>
      <c r="P3582" s="4" t="s">
        <v>14079</v>
      </c>
      <c r="Q3582" s="5">
        <f>DATE(ecommerce_dataset_updated[[#This Row],[YYYY]],ecommerce_dataset_updated[[#This Row],[MM]],ecommerce_dataset_updated[[#This Row],[DD]])</f>
        <v>45318</v>
      </c>
      <c r="R3582" s="6" t="str">
        <f>TEXT(ecommerce_dataset_updated[[#This Row],['[Purchase_Date']]], "mmm")</f>
        <v>Jan</v>
      </c>
      <c r="S3582" s="6" t="str">
        <f>TEXT(ecommerce_dataset_updated[[#This Row],['[Purchase_Date']]], "ddd")</f>
        <v>Sat</v>
      </c>
      <c r="T3582" s="6">
        <f>ecommerce_dataset_updated[[#This Row],[Final_Price(Rs.) _]]-ecommerce_dataset_updated[[#This Row],['[Final_Price(Rs.)']]]</f>
        <v>2.5000000000119371E-3</v>
      </c>
      <c r="U3582" s="6" t="b">
        <f xml:space="preserve"> AND(ecommerce_dataset_updated[[#This Row],[Final_Price(Rs.) _]]=ecommerce_dataset_updated[[#This Row],['[Final_Price(Rs.)']]])</f>
        <v>0</v>
      </c>
      <c r="V3582" s="5"/>
    </row>
    <row r="3583" spans="1:22">
      <c r="A3583" t="s">
        <v>13754</v>
      </c>
      <c r="B3583" t="s">
        <v>13755</v>
      </c>
      <c r="C3583" t="s">
        <v>68</v>
      </c>
      <c r="D3583" s="9" t="s">
        <v>13756</v>
      </c>
      <c r="E3583" s="8">
        <f>ecommerce_dataset_updated[[#This Row],[Price (Rs.)]]+0</f>
        <v>298.68</v>
      </c>
      <c r="F3583" s="6" t="s">
        <v>154</v>
      </c>
      <c r="G3583" s="7">
        <f>ecommerce_dataset_updated[[#This Row],[Discount (%)]]+0</f>
        <v>30</v>
      </c>
      <c r="H3583" s="6" t="s">
        <v>170</v>
      </c>
      <c r="I3583" s="6">
        <f>ecommerce_dataset_updated[[#This Row],['[Price (Rs.)']]]*ecommerce_dataset_updated[[#This Row],['[Discount (%)']]]/100</f>
        <v>89.603999999999999</v>
      </c>
      <c r="J3583" s="6">
        <f>ecommerce_dataset_updated[[#This Row],[Final_Price(Rs.)]]+0</f>
        <v>209.08</v>
      </c>
      <c r="K3583" s="6">
        <f xml:space="preserve"> ecommerce_dataset_updated[[#This Row],['[Price (Rs.)']]]-ecommerce_dataset_updated[[#This Row],[Discount Amount _]]</f>
        <v>209.07600000000002</v>
      </c>
      <c r="L3583" t="s">
        <v>35</v>
      </c>
      <c r="M3583" t="s">
        <v>914</v>
      </c>
      <c r="N3583" s="4" t="s">
        <v>14053</v>
      </c>
      <c r="O3583" s="4" t="s">
        <v>14055</v>
      </c>
      <c r="P3583" s="4" t="s">
        <v>14079</v>
      </c>
      <c r="Q3583" s="5">
        <f>DATE(ecommerce_dataset_updated[[#This Row],[YYYY]],ecommerce_dataset_updated[[#This Row],[MM]],ecommerce_dataset_updated[[#This Row],[DD]])</f>
        <v>45508</v>
      </c>
      <c r="R3583" s="6" t="str">
        <f>TEXT(ecommerce_dataset_updated[[#This Row],['[Purchase_Date']]], "mmm")</f>
        <v>Aug</v>
      </c>
      <c r="S3583" s="6" t="str">
        <f>TEXT(ecommerce_dataset_updated[[#This Row],['[Purchase_Date']]], "ddd")</f>
        <v>Sun</v>
      </c>
      <c r="T3583" s="6">
        <f>ecommerce_dataset_updated[[#This Row],[Final_Price(Rs.) _]]-ecommerce_dataset_updated[[#This Row],['[Final_Price(Rs.)']]]</f>
        <v>-3.9999999999906777E-3</v>
      </c>
      <c r="U3583" s="6" t="b">
        <f xml:space="preserve"> AND(ecommerce_dataset_updated[[#This Row],[Final_Price(Rs.) _]]=ecommerce_dataset_updated[[#This Row],['[Final_Price(Rs.)']]])</f>
        <v>0</v>
      </c>
      <c r="V3583" s="5"/>
    </row>
    <row r="3584" spans="1:22">
      <c r="A3584" t="s">
        <v>13757</v>
      </c>
      <c r="B3584" t="s">
        <v>13758</v>
      </c>
      <c r="C3584" t="s">
        <v>45</v>
      </c>
      <c r="D3584" s="9" t="s">
        <v>13759</v>
      </c>
      <c r="E3584" s="8">
        <f>ecommerce_dataset_updated[[#This Row],[Price (Rs.)]]+0</f>
        <v>290.89999999999998</v>
      </c>
      <c r="F3584" s="6" t="s">
        <v>12</v>
      </c>
      <c r="G3584" s="7">
        <f>ecommerce_dataset_updated[[#This Row],[Discount (%)]]+0</f>
        <v>15</v>
      </c>
      <c r="H3584" s="6" t="s">
        <v>13760</v>
      </c>
      <c r="I3584" s="6">
        <f>ecommerce_dataset_updated[[#This Row],['[Price (Rs.)']]]*ecommerce_dataset_updated[[#This Row],['[Discount (%)']]]/100</f>
        <v>43.634999999999998</v>
      </c>
      <c r="J3584" s="6">
        <f>ecommerce_dataset_updated[[#This Row],[Final_Price(Rs.)]]+0</f>
        <v>247.26</v>
      </c>
      <c r="K3584" s="6">
        <f xml:space="preserve"> ecommerce_dataset_updated[[#This Row],['[Price (Rs.)']]]-ecommerce_dataset_updated[[#This Row],[Discount Amount _]]</f>
        <v>247.26499999999999</v>
      </c>
      <c r="L3584" t="s">
        <v>77</v>
      </c>
      <c r="M3584" t="s">
        <v>976</v>
      </c>
      <c r="N3584" s="4" t="s">
        <v>26</v>
      </c>
      <c r="O3584" s="4" t="s">
        <v>75</v>
      </c>
      <c r="P3584" s="4" t="s">
        <v>14079</v>
      </c>
      <c r="Q3584" s="5">
        <f>DATE(ecommerce_dataset_updated[[#This Row],[YYYY]],ecommerce_dataset_updated[[#This Row],[MM]],ecommerce_dataset_updated[[#This Row],[DD]])</f>
        <v>45590</v>
      </c>
      <c r="R3584" s="6" t="str">
        <f>TEXT(ecommerce_dataset_updated[[#This Row],['[Purchase_Date']]], "mmm")</f>
        <v>Oct</v>
      </c>
      <c r="S3584" s="6" t="str">
        <f>TEXT(ecommerce_dataset_updated[[#This Row],['[Purchase_Date']]], "ddd")</f>
        <v>Fri</v>
      </c>
      <c r="T3584" s="6">
        <f>ecommerce_dataset_updated[[#This Row],[Final_Price(Rs.) _]]-ecommerce_dataset_updated[[#This Row],['[Final_Price(Rs.)']]]</f>
        <v>4.9999999999954525E-3</v>
      </c>
      <c r="U3584" s="6" t="b">
        <f xml:space="preserve"> AND(ecommerce_dataset_updated[[#This Row],[Final_Price(Rs.) _]]=ecommerce_dataset_updated[[#This Row],['[Final_Price(Rs.)']]])</f>
        <v>0</v>
      </c>
      <c r="V3584" s="5"/>
    </row>
    <row r="3585" spans="1:22">
      <c r="A3585" t="s">
        <v>13761</v>
      </c>
      <c r="B3585" t="s">
        <v>13762</v>
      </c>
      <c r="C3585" t="s">
        <v>114</v>
      </c>
      <c r="D3585" s="9" t="s">
        <v>13763</v>
      </c>
      <c r="E3585" s="8">
        <f>ecommerce_dataset_updated[[#This Row],[Price (Rs.)]]+0</f>
        <v>316.29000000000002</v>
      </c>
      <c r="F3585" s="6" t="s">
        <v>154</v>
      </c>
      <c r="G3585" s="7">
        <f>ecommerce_dataset_updated[[#This Row],[Discount (%)]]+0</f>
        <v>30</v>
      </c>
      <c r="H3585" s="6" t="s">
        <v>13764</v>
      </c>
      <c r="I3585" s="6">
        <f>ecommerce_dataset_updated[[#This Row],['[Price (Rs.)']]]*ecommerce_dataset_updated[[#This Row],['[Discount (%)']]]/100</f>
        <v>94.887</v>
      </c>
      <c r="J3585" s="6">
        <f>ecommerce_dataset_updated[[#This Row],[Final_Price(Rs.)]]+0</f>
        <v>221.4</v>
      </c>
      <c r="K3585" s="6">
        <f xml:space="preserve"> ecommerce_dataset_updated[[#This Row],['[Price (Rs.)']]]-ecommerce_dataset_updated[[#This Row],[Discount Amount _]]</f>
        <v>221.40300000000002</v>
      </c>
      <c r="L3585" t="s">
        <v>14</v>
      </c>
      <c r="M3585" t="s">
        <v>718</v>
      </c>
      <c r="N3585" s="4" t="s">
        <v>14068</v>
      </c>
      <c r="O3585" s="4" t="s">
        <v>14067</v>
      </c>
      <c r="P3585" s="4" t="s">
        <v>14079</v>
      </c>
      <c r="Q3585" s="5">
        <f>DATE(ecommerce_dataset_updated[[#This Row],[YYYY]],ecommerce_dataset_updated[[#This Row],[MM]],ecommerce_dataset_updated[[#This Row],[DD]])</f>
        <v>45504</v>
      </c>
      <c r="R3585" s="6" t="str">
        <f>TEXT(ecommerce_dataset_updated[[#This Row],['[Purchase_Date']]], "mmm")</f>
        <v>Jul</v>
      </c>
      <c r="S3585" s="6" t="str">
        <f>TEXT(ecommerce_dataset_updated[[#This Row],['[Purchase_Date']]], "ddd")</f>
        <v>Wed</v>
      </c>
      <c r="T3585" s="6">
        <f>ecommerce_dataset_updated[[#This Row],[Final_Price(Rs.) _]]-ecommerce_dataset_updated[[#This Row],['[Final_Price(Rs.)']]]</f>
        <v>3.0000000000143245E-3</v>
      </c>
      <c r="U3585" s="6" t="b">
        <f xml:space="preserve"> AND(ecommerce_dataset_updated[[#This Row],[Final_Price(Rs.) _]]=ecommerce_dataset_updated[[#This Row],['[Final_Price(Rs.)']]])</f>
        <v>0</v>
      </c>
      <c r="V3585" s="5"/>
    </row>
    <row r="3586" spans="1:22">
      <c r="A3586" t="s">
        <v>13765</v>
      </c>
      <c r="B3586" t="s">
        <v>13766</v>
      </c>
      <c r="C3586" t="s">
        <v>32</v>
      </c>
      <c r="D3586" s="9" t="s">
        <v>13767</v>
      </c>
      <c r="E3586" s="8">
        <f>ecommerce_dataset_updated[[#This Row],[Price (Rs.)]]+0</f>
        <v>69.38</v>
      </c>
      <c r="F3586" s="6" t="s">
        <v>12</v>
      </c>
      <c r="G3586" s="7">
        <f>ecommerce_dataset_updated[[#This Row],[Discount (%)]]+0</f>
        <v>15</v>
      </c>
      <c r="H3586" s="6" t="s">
        <v>13768</v>
      </c>
      <c r="I3586" s="6">
        <f>ecommerce_dataset_updated[[#This Row],['[Price (Rs.)']]]*ecommerce_dataset_updated[[#This Row],['[Discount (%)']]]/100</f>
        <v>10.406999999999998</v>
      </c>
      <c r="J3586" s="6">
        <f>ecommerce_dataset_updated[[#This Row],[Final_Price(Rs.)]]+0</f>
        <v>58.97</v>
      </c>
      <c r="K3586" s="6">
        <f xml:space="preserve"> ecommerce_dataset_updated[[#This Row],['[Price (Rs.)']]]-ecommerce_dataset_updated[[#This Row],[Discount Amount _]]</f>
        <v>58.972999999999999</v>
      </c>
      <c r="L3586" t="s">
        <v>28</v>
      </c>
      <c r="M3586" t="s">
        <v>905</v>
      </c>
      <c r="N3586" s="4" t="s">
        <v>14055</v>
      </c>
      <c r="O3586" s="4" t="s">
        <v>14067</v>
      </c>
      <c r="P3586" s="4" t="s">
        <v>14079</v>
      </c>
      <c r="Q3586" s="5">
        <f>DATE(ecommerce_dataset_updated[[#This Row],[YYYY]],ecommerce_dataset_updated[[#This Row],[MM]],ecommerce_dataset_updated[[#This Row],[DD]])</f>
        <v>45481</v>
      </c>
      <c r="R3586" s="6" t="str">
        <f>TEXT(ecommerce_dataset_updated[[#This Row],['[Purchase_Date']]], "mmm")</f>
        <v>Jul</v>
      </c>
      <c r="S3586" s="6" t="str">
        <f>TEXT(ecommerce_dataset_updated[[#This Row],['[Purchase_Date']]], "ddd")</f>
        <v>Mon</v>
      </c>
      <c r="T3586" s="6">
        <f>ecommerce_dataset_updated[[#This Row],[Final_Price(Rs.) _]]-ecommerce_dataset_updated[[#This Row],['[Final_Price(Rs.)']]]</f>
        <v>3.0000000000001137E-3</v>
      </c>
      <c r="U3586" s="6" t="b">
        <f xml:space="preserve"> AND(ecommerce_dataset_updated[[#This Row],[Final_Price(Rs.) _]]=ecommerce_dataset_updated[[#This Row],['[Final_Price(Rs.)']]])</f>
        <v>0</v>
      </c>
      <c r="V3586" s="5"/>
    </row>
    <row r="3587" spans="1:22">
      <c r="A3587" t="s">
        <v>13769</v>
      </c>
      <c r="B3587" t="s">
        <v>13770</v>
      </c>
      <c r="C3587" t="s">
        <v>39</v>
      </c>
      <c r="D3587" s="9" t="s">
        <v>13771</v>
      </c>
      <c r="E3587" s="8">
        <f>ecommerce_dataset_updated[[#This Row],[Price (Rs.)]]+0</f>
        <v>241.05</v>
      </c>
      <c r="F3587" s="6" t="s">
        <v>12</v>
      </c>
      <c r="G3587" s="7">
        <f>ecommerce_dataset_updated[[#This Row],[Discount (%)]]+0</f>
        <v>15</v>
      </c>
      <c r="H3587" s="6" t="s">
        <v>13772</v>
      </c>
      <c r="I3587" s="6">
        <f>ecommerce_dataset_updated[[#This Row],['[Price (Rs.)']]]*ecommerce_dataset_updated[[#This Row],['[Discount (%)']]]/100</f>
        <v>36.157499999999999</v>
      </c>
      <c r="J3587" s="6">
        <f>ecommerce_dataset_updated[[#This Row],[Final_Price(Rs.)]]+0</f>
        <v>204.89</v>
      </c>
      <c r="K3587" s="6">
        <f xml:space="preserve"> ecommerce_dataset_updated[[#This Row],['[Price (Rs.)']]]-ecommerce_dataset_updated[[#This Row],[Discount Amount _]]</f>
        <v>204.89250000000001</v>
      </c>
      <c r="L3587" t="s">
        <v>77</v>
      </c>
      <c r="M3587" t="s">
        <v>587</v>
      </c>
      <c r="N3587" s="4" t="s">
        <v>14071</v>
      </c>
      <c r="O3587" s="4" t="s">
        <v>14059</v>
      </c>
      <c r="P3587" s="4" t="s">
        <v>14079</v>
      </c>
      <c r="Q3587" s="5">
        <f>DATE(ecommerce_dataset_updated[[#This Row],[YYYY]],ecommerce_dataset_updated[[#This Row],[MM]],ecommerce_dataset_updated[[#This Row],[DD]])</f>
        <v>45436</v>
      </c>
      <c r="R3587" s="6" t="str">
        <f>TEXT(ecommerce_dataset_updated[[#This Row],['[Purchase_Date']]], "mmm")</f>
        <v>May</v>
      </c>
      <c r="S3587" s="6" t="str">
        <f>TEXT(ecommerce_dataset_updated[[#This Row],['[Purchase_Date']]], "ddd")</f>
        <v>Fri</v>
      </c>
      <c r="T3587" s="6">
        <f>ecommerce_dataset_updated[[#This Row],[Final_Price(Rs.) _]]-ecommerce_dataset_updated[[#This Row],['[Final_Price(Rs.)']]]</f>
        <v>2.500000000026148E-3</v>
      </c>
      <c r="U3587" s="6" t="b">
        <f xml:space="preserve"> AND(ecommerce_dataset_updated[[#This Row],[Final_Price(Rs.) _]]=ecommerce_dataset_updated[[#This Row],['[Final_Price(Rs.)']]])</f>
        <v>0</v>
      </c>
      <c r="V3587" s="5"/>
    </row>
    <row r="3588" spans="1:22">
      <c r="A3588" t="s">
        <v>13773</v>
      </c>
      <c r="B3588" t="s">
        <v>13774</v>
      </c>
      <c r="C3588" t="s">
        <v>68</v>
      </c>
      <c r="D3588" s="9" t="s">
        <v>13775</v>
      </c>
      <c r="E3588" s="8">
        <f>ecommerce_dataset_updated[[#This Row],[Price (Rs.)]]+0</f>
        <v>206.34</v>
      </c>
      <c r="F3588" s="6" t="s">
        <v>20</v>
      </c>
      <c r="G3588" s="7">
        <f>ecommerce_dataset_updated[[#This Row],[Discount (%)]]+0</f>
        <v>20</v>
      </c>
      <c r="H3588" s="6" t="s">
        <v>13776</v>
      </c>
      <c r="I3588" s="6">
        <f>ecommerce_dataset_updated[[#This Row],['[Price (Rs.)']]]*ecommerce_dataset_updated[[#This Row],['[Discount (%)']]]/100</f>
        <v>41.268000000000001</v>
      </c>
      <c r="J3588" s="6">
        <f>ecommerce_dataset_updated[[#This Row],[Final_Price(Rs.)]]+0</f>
        <v>165.07</v>
      </c>
      <c r="K3588" s="6">
        <f xml:space="preserve"> ecommerce_dataset_updated[[#This Row],['[Price (Rs.)']]]-ecommerce_dataset_updated[[#This Row],[Discount Amount _]]</f>
        <v>165.072</v>
      </c>
      <c r="L3588" t="s">
        <v>14</v>
      </c>
      <c r="M3588" t="s">
        <v>747</v>
      </c>
      <c r="N3588" s="4" t="s">
        <v>14050</v>
      </c>
      <c r="O3588" s="4" t="s">
        <v>14062</v>
      </c>
      <c r="P3588" s="4" t="s">
        <v>14079</v>
      </c>
      <c r="Q3588" s="5">
        <f>DATE(ecommerce_dataset_updated[[#This Row],[YYYY]],ecommerce_dataset_updated[[#This Row],[MM]],ecommerce_dataset_updated[[#This Row],[DD]])</f>
        <v>45452</v>
      </c>
      <c r="R3588" s="6" t="str">
        <f>TEXT(ecommerce_dataset_updated[[#This Row],['[Purchase_Date']]], "mmm")</f>
        <v>Jun</v>
      </c>
      <c r="S3588" s="6" t="str">
        <f>TEXT(ecommerce_dataset_updated[[#This Row],['[Purchase_Date']]], "ddd")</f>
        <v>Sun</v>
      </c>
      <c r="T3588" s="6">
        <f>ecommerce_dataset_updated[[#This Row],[Final_Price(Rs.) _]]-ecommerce_dataset_updated[[#This Row],['[Final_Price(Rs.)']]]</f>
        <v>2.0000000000095497E-3</v>
      </c>
      <c r="U3588" s="6" t="b">
        <f xml:space="preserve"> AND(ecommerce_dataset_updated[[#This Row],[Final_Price(Rs.) _]]=ecommerce_dataset_updated[[#This Row],['[Final_Price(Rs.)']]])</f>
        <v>0</v>
      </c>
      <c r="V3588" s="5"/>
    </row>
    <row r="3589" spans="1:22">
      <c r="A3589" t="s">
        <v>13777</v>
      </c>
      <c r="B3589" t="s">
        <v>13778</v>
      </c>
      <c r="C3589" t="s">
        <v>45</v>
      </c>
      <c r="D3589" s="9" t="s">
        <v>13779</v>
      </c>
      <c r="E3589" s="8">
        <f>ecommerce_dataset_updated[[#This Row],[Price (Rs.)]]+0</f>
        <v>457.39</v>
      </c>
      <c r="F3589" s="6" t="s">
        <v>47</v>
      </c>
      <c r="G3589" s="7">
        <f>ecommerce_dataset_updated[[#This Row],[Discount (%)]]+0</f>
        <v>50</v>
      </c>
      <c r="H3589" s="6" t="s">
        <v>13780</v>
      </c>
      <c r="I3589" s="6">
        <f>ecommerce_dataset_updated[[#This Row],['[Price (Rs.)']]]*ecommerce_dataset_updated[[#This Row],['[Discount (%)']]]/100</f>
        <v>228.69499999999999</v>
      </c>
      <c r="J3589" s="6">
        <f>ecommerce_dataset_updated[[#This Row],[Final_Price(Rs.)]]+0</f>
        <v>228.69</v>
      </c>
      <c r="K3589" s="6">
        <f xml:space="preserve"> ecommerce_dataset_updated[[#This Row],['[Price (Rs.)']]]-ecommerce_dataset_updated[[#This Row],[Discount Amount _]]</f>
        <v>228.69499999999999</v>
      </c>
      <c r="L3589" t="s">
        <v>28</v>
      </c>
      <c r="M3589" t="s">
        <v>1487</v>
      </c>
      <c r="N3589" s="4" t="s">
        <v>154</v>
      </c>
      <c r="O3589" s="4" t="s">
        <v>14059</v>
      </c>
      <c r="P3589" s="4" t="s">
        <v>14079</v>
      </c>
      <c r="Q3589" s="5">
        <f>DATE(ecommerce_dataset_updated[[#This Row],[YYYY]],ecommerce_dataset_updated[[#This Row],[MM]],ecommerce_dataset_updated[[#This Row],[DD]])</f>
        <v>45442</v>
      </c>
      <c r="R3589" s="6" t="str">
        <f>TEXT(ecommerce_dataset_updated[[#This Row],['[Purchase_Date']]], "mmm")</f>
        <v>May</v>
      </c>
      <c r="S3589" s="6" t="str">
        <f>TEXT(ecommerce_dataset_updated[[#This Row],['[Purchase_Date']]], "ddd")</f>
        <v>Thu</v>
      </c>
      <c r="T3589" s="6">
        <f>ecommerce_dataset_updated[[#This Row],[Final_Price(Rs.) _]]-ecommerce_dataset_updated[[#This Row],['[Final_Price(Rs.)']]]</f>
        <v>4.9999999999954525E-3</v>
      </c>
      <c r="U3589" s="6" t="b">
        <f xml:space="preserve"> AND(ecommerce_dataset_updated[[#This Row],[Final_Price(Rs.) _]]=ecommerce_dataset_updated[[#This Row],['[Final_Price(Rs.)']]])</f>
        <v>0</v>
      </c>
      <c r="V3589" s="5"/>
    </row>
    <row r="3590" spans="1:22">
      <c r="A3590" t="s">
        <v>13781</v>
      </c>
      <c r="B3590" t="s">
        <v>13782</v>
      </c>
      <c r="C3590" t="s">
        <v>45</v>
      </c>
      <c r="D3590" s="9" t="s">
        <v>13783</v>
      </c>
      <c r="E3590" s="8">
        <f>ecommerce_dataset_updated[[#This Row],[Price (Rs.)]]+0</f>
        <v>71.819999999999993</v>
      </c>
      <c r="F3590" s="6" t="s">
        <v>107</v>
      </c>
      <c r="G3590" s="7">
        <f>ecommerce_dataset_updated[[#This Row],[Discount (%)]]+0</f>
        <v>0</v>
      </c>
      <c r="H3590" s="6" t="s">
        <v>13783</v>
      </c>
      <c r="I3590" s="6">
        <f>ecommerce_dataset_updated[[#This Row],['[Price (Rs.)']]]*ecommerce_dataset_updated[[#This Row],['[Discount (%)']]]/100</f>
        <v>0</v>
      </c>
      <c r="J3590" s="6">
        <f>ecommerce_dataset_updated[[#This Row],[Final_Price(Rs.)]]+0</f>
        <v>71.819999999999993</v>
      </c>
      <c r="K3590" s="6">
        <f xml:space="preserve"> ecommerce_dataset_updated[[#This Row],['[Price (Rs.)']]]-ecommerce_dataset_updated[[#This Row],[Discount Amount _]]</f>
        <v>71.819999999999993</v>
      </c>
      <c r="L3590" t="s">
        <v>14</v>
      </c>
      <c r="M3590" t="s">
        <v>1010</v>
      </c>
      <c r="N3590" s="4" t="s">
        <v>14055</v>
      </c>
      <c r="O3590" s="4" t="s">
        <v>14049</v>
      </c>
      <c r="P3590" s="4" t="s">
        <v>14079</v>
      </c>
      <c r="Q3590" s="5">
        <f>DATE(ecommerce_dataset_updated[[#This Row],[YYYY]],ecommerce_dataset_updated[[#This Row],[MM]],ecommerce_dataset_updated[[#This Row],[DD]])</f>
        <v>45604</v>
      </c>
      <c r="R3590" s="6" t="str">
        <f>TEXT(ecommerce_dataset_updated[[#This Row],['[Purchase_Date']]], "mmm")</f>
        <v>Nov</v>
      </c>
      <c r="S3590" s="6" t="str">
        <f>TEXT(ecommerce_dataset_updated[[#This Row],['[Purchase_Date']]], "ddd")</f>
        <v>Fri</v>
      </c>
      <c r="T3590" s="6">
        <f>ecommerce_dataset_updated[[#This Row],[Final_Price(Rs.) _]]-ecommerce_dataset_updated[[#This Row],['[Final_Price(Rs.)']]]</f>
        <v>0</v>
      </c>
      <c r="U3590" s="6" t="b">
        <f xml:space="preserve"> AND(ecommerce_dataset_updated[[#This Row],[Final_Price(Rs.) _]]=ecommerce_dataset_updated[[#This Row],['[Final_Price(Rs.)']]])</f>
        <v>1</v>
      </c>
      <c r="V3590" s="5"/>
    </row>
    <row r="3591" spans="1:22">
      <c r="A3591" t="s">
        <v>13784</v>
      </c>
      <c r="B3591" t="s">
        <v>13785</v>
      </c>
      <c r="C3591" t="s">
        <v>39</v>
      </c>
      <c r="D3591" s="9" t="s">
        <v>13786</v>
      </c>
      <c r="E3591" s="8">
        <f>ecommerce_dataset_updated[[#This Row],[Price (Rs.)]]+0</f>
        <v>431.57</v>
      </c>
      <c r="F3591" s="6" t="s">
        <v>26</v>
      </c>
      <c r="G3591" s="7">
        <f>ecommerce_dataset_updated[[#This Row],[Discount (%)]]+0</f>
        <v>25</v>
      </c>
      <c r="H3591" s="6" t="s">
        <v>13787</v>
      </c>
      <c r="I3591" s="6">
        <f>ecommerce_dataset_updated[[#This Row],['[Price (Rs.)']]]*ecommerce_dataset_updated[[#This Row],['[Discount (%)']]]/100</f>
        <v>107.8925</v>
      </c>
      <c r="J3591" s="6">
        <f>ecommerce_dataset_updated[[#This Row],[Final_Price(Rs.)]]+0</f>
        <v>323.68</v>
      </c>
      <c r="K3591" s="6">
        <f xml:space="preserve"> ecommerce_dataset_updated[[#This Row],['[Price (Rs.)']]]-ecommerce_dataset_updated[[#This Row],[Discount Amount _]]</f>
        <v>323.67750000000001</v>
      </c>
      <c r="L3591" t="s">
        <v>28</v>
      </c>
      <c r="M3591" t="s">
        <v>846</v>
      </c>
      <c r="N3591" s="4" t="s">
        <v>14056</v>
      </c>
      <c r="O3591" s="4" t="s">
        <v>14059</v>
      </c>
      <c r="P3591" s="4" t="s">
        <v>14079</v>
      </c>
      <c r="Q3591" s="5">
        <f>DATE(ecommerce_dataset_updated[[#This Row],[YYYY]],ecommerce_dataset_updated[[#This Row],[MM]],ecommerce_dataset_updated[[#This Row],[DD]])</f>
        <v>45440</v>
      </c>
      <c r="R3591" s="6" t="str">
        <f>TEXT(ecommerce_dataset_updated[[#This Row],['[Purchase_Date']]], "mmm")</f>
        <v>May</v>
      </c>
      <c r="S3591" s="6" t="str">
        <f>TEXT(ecommerce_dataset_updated[[#This Row],['[Purchase_Date']]], "ddd")</f>
        <v>Tue</v>
      </c>
      <c r="T3591" s="6">
        <f>ecommerce_dataset_updated[[#This Row],[Final_Price(Rs.) _]]-ecommerce_dataset_updated[[#This Row],['[Final_Price(Rs.)']]]</f>
        <v>-2.4999999999977263E-3</v>
      </c>
      <c r="U3591" s="6" t="b">
        <f xml:space="preserve"> AND(ecommerce_dataset_updated[[#This Row],[Final_Price(Rs.) _]]=ecommerce_dataset_updated[[#This Row],['[Final_Price(Rs.)']]])</f>
        <v>0</v>
      </c>
      <c r="V3591" s="5"/>
    </row>
    <row r="3592" spans="1:22">
      <c r="A3592" t="s">
        <v>13788</v>
      </c>
      <c r="B3592" t="s">
        <v>13789</v>
      </c>
      <c r="C3592" t="s">
        <v>39</v>
      </c>
      <c r="D3592" s="9" t="s">
        <v>13790</v>
      </c>
      <c r="E3592" s="8">
        <f>ecommerce_dataset_updated[[#This Row],[Price (Rs.)]]+0</f>
        <v>304.06</v>
      </c>
      <c r="F3592" s="6" t="s">
        <v>53</v>
      </c>
      <c r="G3592" s="7">
        <f>ecommerce_dataset_updated[[#This Row],[Discount (%)]]+0</f>
        <v>5</v>
      </c>
      <c r="H3592" s="6" t="s">
        <v>13791</v>
      </c>
      <c r="I3592" s="6">
        <f>ecommerce_dataset_updated[[#This Row],['[Price (Rs.)']]]*ecommerce_dataset_updated[[#This Row],['[Discount (%)']]]/100</f>
        <v>15.202999999999999</v>
      </c>
      <c r="J3592" s="6">
        <f>ecommerce_dataset_updated[[#This Row],[Final_Price(Rs.)]]+0</f>
        <v>288.86</v>
      </c>
      <c r="K3592" s="6">
        <f xml:space="preserve"> ecommerce_dataset_updated[[#This Row],['[Price (Rs.)']]]-ecommerce_dataset_updated[[#This Row],[Discount Amount _]]</f>
        <v>288.85700000000003</v>
      </c>
      <c r="L3592" t="s">
        <v>35</v>
      </c>
      <c r="M3592" t="s">
        <v>2468</v>
      </c>
      <c r="N3592" s="4" t="s">
        <v>14053</v>
      </c>
      <c r="O3592" s="4" t="s">
        <v>14049</v>
      </c>
      <c r="P3592" s="4" t="s">
        <v>14079</v>
      </c>
      <c r="Q3592" s="5">
        <f>DATE(ecommerce_dataset_updated[[#This Row],[YYYY]],ecommerce_dataset_updated[[#This Row],[MM]],ecommerce_dataset_updated[[#This Row],[DD]])</f>
        <v>45600</v>
      </c>
      <c r="R3592" s="6" t="str">
        <f>TEXT(ecommerce_dataset_updated[[#This Row],['[Purchase_Date']]], "mmm")</f>
        <v>Nov</v>
      </c>
      <c r="S3592" s="6" t="str">
        <f>TEXT(ecommerce_dataset_updated[[#This Row],['[Purchase_Date']]], "ddd")</f>
        <v>Mon</v>
      </c>
      <c r="T3592" s="6">
        <f>ecommerce_dataset_updated[[#This Row],[Final_Price(Rs.) _]]-ecommerce_dataset_updated[[#This Row],['[Final_Price(Rs.)']]]</f>
        <v>-2.9999999999859028E-3</v>
      </c>
      <c r="U3592" s="6" t="b">
        <f xml:space="preserve"> AND(ecommerce_dataset_updated[[#This Row],[Final_Price(Rs.) _]]=ecommerce_dataset_updated[[#This Row],['[Final_Price(Rs.)']]])</f>
        <v>0</v>
      </c>
      <c r="V3592" s="5"/>
    </row>
    <row r="3593" spans="1:22">
      <c r="A3593" t="s">
        <v>13792</v>
      </c>
      <c r="B3593" t="s">
        <v>13793</v>
      </c>
      <c r="C3593" t="s">
        <v>39</v>
      </c>
      <c r="D3593" s="9" t="s">
        <v>13794</v>
      </c>
      <c r="E3593" s="8">
        <f>ecommerce_dataset_updated[[#This Row],[Price (Rs.)]]+0</f>
        <v>302.93</v>
      </c>
      <c r="F3593" s="6" t="s">
        <v>53</v>
      </c>
      <c r="G3593" s="7">
        <f>ecommerce_dataset_updated[[#This Row],[Discount (%)]]+0</f>
        <v>5</v>
      </c>
      <c r="H3593" s="6" t="s">
        <v>13795</v>
      </c>
      <c r="I3593" s="6">
        <f>ecommerce_dataset_updated[[#This Row],['[Price (Rs.)']]]*ecommerce_dataset_updated[[#This Row],['[Discount (%)']]]/100</f>
        <v>15.146500000000001</v>
      </c>
      <c r="J3593" s="6">
        <f>ecommerce_dataset_updated[[#This Row],[Final_Price(Rs.)]]+0</f>
        <v>287.77999999999997</v>
      </c>
      <c r="K3593" s="6">
        <f xml:space="preserve"> ecommerce_dataset_updated[[#This Row],['[Price (Rs.)']]]-ecommerce_dataset_updated[[#This Row],[Discount Amount _]]</f>
        <v>287.7835</v>
      </c>
      <c r="L3593" t="s">
        <v>35</v>
      </c>
      <c r="M3593" t="s">
        <v>205</v>
      </c>
      <c r="N3593" s="4" t="s">
        <v>12</v>
      </c>
      <c r="O3593" s="4" t="s">
        <v>14052</v>
      </c>
      <c r="P3593" s="4" t="s">
        <v>14079</v>
      </c>
      <c r="Q3593" s="5">
        <f>DATE(ecommerce_dataset_updated[[#This Row],[YYYY]],ecommerce_dataset_updated[[#This Row],[MM]],ecommerce_dataset_updated[[#This Row],[DD]])</f>
        <v>45306</v>
      </c>
      <c r="R3593" s="6" t="str">
        <f>TEXT(ecommerce_dataset_updated[[#This Row],['[Purchase_Date']]], "mmm")</f>
        <v>Jan</v>
      </c>
      <c r="S3593" s="6" t="str">
        <f>TEXT(ecommerce_dataset_updated[[#This Row],['[Purchase_Date']]], "ddd")</f>
        <v>Mon</v>
      </c>
      <c r="T3593" s="6">
        <f>ecommerce_dataset_updated[[#This Row],[Final_Price(Rs.) _]]-ecommerce_dataset_updated[[#This Row],['[Final_Price(Rs.)']]]</f>
        <v>3.5000000000309228E-3</v>
      </c>
      <c r="U3593" s="6" t="b">
        <f xml:space="preserve"> AND(ecommerce_dataset_updated[[#This Row],[Final_Price(Rs.) _]]=ecommerce_dataset_updated[[#This Row],['[Final_Price(Rs.)']]])</f>
        <v>0</v>
      </c>
      <c r="V3593" s="5"/>
    </row>
    <row r="3594" spans="1:22">
      <c r="A3594" t="s">
        <v>13796</v>
      </c>
      <c r="B3594" t="s">
        <v>13797</v>
      </c>
      <c r="C3594" t="s">
        <v>45</v>
      </c>
      <c r="D3594" s="9" t="s">
        <v>13798</v>
      </c>
      <c r="E3594" s="8">
        <f>ecommerce_dataset_updated[[#This Row],[Price (Rs.)]]+0</f>
        <v>31.24</v>
      </c>
      <c r="F3594" s="6" t="s">
        <v>53</v>
      </c>
      <c r="G3594" s="7">
        <f>ecommerce_dataset_updated[[#This Row],[Discount (%)]]+0</f>
        <v>5</v>
      </c>
      <c r="H3594" s="6" t="s">
        <v>13799</v>
      </c>
      <c r="I3594" s="6">
        <f>ecommerce_dataset_updated[[#This Row],['[Price (Rs.)']]]*ecommerce_dataset_updated[[#This Row],['[Discount (%)']]]/100</f>
        <v>1.5619999999999998</v>
      </c>
      <c r="J3594" s="6">
        <f>ecommerce_dataset_updated[[#This Row],[Final_Price(Rs.)]]+0</f>
        <v>29.68</v>
      </c>
      <c r="K3594" s="6">
        <f xml:space="preserve"> ecommerce_dataset_updated[[#This Row],['[Price (Rs.)']]]-ecommerce_dataset_updated[[#This Row],[Discount Amount _]]</f>
        <v>29.677999999999997</v>
      </c>
      <c r="L3594" t="s">
        <v>77</v>
      </c>
      <c r="M3594" t="s">
        <v>4942</v>
      </c>
      <c r="N3594" s="4" t="s">
        <v>26</v>
      </c>
      <c r="O3594" s="4" t="s">
        <v>14052</v>
      </c>
      <c r="P3594" s="4" t="s">
        <v>14079</v>
      </c>
      <c r="Q3594" s="5">
        <f>DATE(ecommerce_dataset_updated[[#This Row],[YYYY]],ecommerce_dataset_updated[[#This Row],[MM]],ecommerce_dataset_updated[[#This Row],[DD]])</f>
        <v>45316</v>
      </c>
      <c r="R3594" s="6" t="str">
        <f>TEXT(ecommerce_dataset_updated[[#This Row],['[Purchase_Date']]], "mmm")</f>
        <v>Jan</v>
      </c>
      <c r="S3594" s="6" t="str">
        <f>TEXT(ecommerce_dataset_updated[[#This Row],['[Purchase_Date']]], "ddd")</f>
        <v>Thu</v>
      </c>
      <c r="T3594" s="6">
        <f>ecommerce_dataset_updated[[#This Row],[Final_Price(Rs.) _]]-ecommerce_dataset_updated[[#This Row],['[Final_Price(Rs.)']]]</f>
        <v>-2.0000000000024443E-3</v>
      </c>
      <c r="U3594" s="6" t="b">
        <f xml:space="preserve"> AND(ecommerce_dataset_updated[[#This Row],[Final_Price(Rs.) _]]=ecommerce_dataset_updated[[#This Row],['[Final_Price(Rs.)']]])</f>
        <v>0</v>
      </c>
      <c r="V3594" s="5"/>
    </row>
    <row r="3595" spans="1:22">
      <c r="A3595" t="s">
        <v>13800</v>
      </c>
      <c r="B3595" t="s">
        <v>13801</v>
      </c>
      <c r="C3595" t="s">
        <v>10</v>
      </c>
      <c r="D3595" s="9" t="s">
        <v>13802</v>
      </c>
      <c r="E3595" s="8">
        <f>ecommerce_dataset_updated[[#This Row],[Price (Rs.)]]+0</f>
        <v>439.88</v>
      </c>
      <c r="F3595" s="6" t="s">
        <v>53</v>
      </c>
      <c r="G3595" s="7">
        <f>ecommerce_dataset_updated[[#This Row],[Discount (%)]]+0</f>
        <v>5</v>
      </c>
      <c r="H3595" s="6" t="s">
        <v>11978</v>
      </c>
      <c r="I3595" s="6">
        <f>ecommerce_dataset_updated[[#This Row],['[Price (Rs.)']]]*ecommerce_dataset_updated[[#This Row],['[Discount (%)']]]/100</f>
        <v>21.994</v>
      </c>
      <c r="J3595" s="6">
        <f>ecommerce_dataset_updated[[#This Row],[Final_Price(Rs.)]]+0</f>
        <v>417.89</v>
      </c>
      <c r="K3595" s="6">
        <f xml:space="preserve"> ecommerce_dataset_updated[[#This Row],['[Price (Rs.)']]]-ecommerce_dataset_updated[[#This Row],[Discount Amount _]]</f>
        <v>417.88599999999997</v>
      </c>
      <c r="L3595" t="s">
        <v>28</v>
      </c>
      <c r="M3595" t="s">
        <v>3823</v>
      </c>
      <c r="N3595" s="4" t="s">
        <v>14055</v>
      </c>
      <c r="O3595" s="4" t="s">
        <v>14053</v>
      </c>
      <c r="P3595" s="4" t="s">
        <v>14079</v>
      </c>
      <c r="Q3595" s="5">
        <f>DATE(ecommerce_dataset_updated[[#This Row],[YYYY]],ecommerce_dataset_updated[[#This Row],[MM]],ecommerce_dataset_updated[[#This Row],[DD]])</f>
        <v>45390</v>
      </c>
      <c r="R3595" s="6" t="str">
        <f>TEXT(ecommerce_dataset_updated[[#This Row],['[Purchase_Date']]], "mmm")</f>
        <v>Apr</v>
      </c>
      <c r="S3595" s="6" t="str">
        <f>TEXT(ecommerce_dataset_updated[[#This Row],['[Purchase_Date']]], "ddd")</f>
        <v>Mon</v>
      </c>
      <c r="T3595" s="6">
        <f>ecommerce_dataset_updated[[#This Row],[Final_Price(Rs.) _]]-ecommerce_dataset_updated[[#This Row],['[Final_Price(Rs.)']]]</f>
        <v>-4.0000000000190994E-3</v>
      </c>
      <c r="U3595" s="6" t="b">
        <f xml:space="preserve"> AND(ecommerce_dataset_updated[[#This Row],[Final_Price(Rs.) _]]=ecommerce_dataset_updated[[#This Row],['[Final_Price(Rs.)']]])</f>
        <v>0</v>
      </c>
      <c r="V3595" s="5"/>
    </row>
    <row r="3596" spans="1:22">
      <c r="A3596" t="s">
        <v>13803</v>
      </c>
      <c r="B3596" t="s">
        <v>13804</v>
      </c>
      <c r="C3596" t="s">
        <v>32</v>
      </c>
      <c r="D3596" s="9" t="s">
        <v>13805</v>
      </c>
      <c r="E3596" s="8">
        <f>ecommerce_dataset_updated[[#This Row],[Price (Rs.)]]+0</f>
        <v>397.79</v>
      </c>
      <c r="F3596" s="6" t="s">
        <v>26</v>
      </c>
      <c r="G3596" s="7">
        <f>ecommerce_dataset_updated[[#This Row],[Discount (%)]]+0</f>
        <v>25</v>
      </c>
      <c r="H3596" s="6" t="s">
        <v>13806</v>
      </c>
      <c r="I3596" s="6">
        <f>ecommerce_dataset_updated[[#This Row],['[Price (Rs.)']]]*ecommerce_dataset_updated[[#This Row],['[Discount (%)']]]/100</f>
        <v>99.447500000000005</v>
      </c>
      <c r="J3596" s="6">
        <f>ecommerce_dataset_updated[[#This Row],[Final_Price(Rs.)]]+0</f>
        <v>298.33999999999997</v>
      </c>
      <c r="K3596" s="6">
        <f xml:space="preserve"> ecommerce_dataset_updated[[#This Row],['[Price (Rs.)']]]-ecommerce_dataset_updated[[#This Row],[Discount Amount _]]</f>
        <v>298.34250000000003</v>
      </c>
      <c r="L3596" t="s">
        <v>77</v>
      </c>
      <c r="M3596" t="s">
        <v>3329</v>
      </c>
      <c r="N3596" s="4" t="s">
        <v>12</v>
      </c>
      <c r="O3596" s="4" t="s">
        <v>14051</v>
      </c>
      <c r="P3596" s="4" t="s">
        <v>14079</v>
      </c>
      <c r="Q3596" s="5">
        <f>DATE(ecommerce_dataset_updated[[#This Row],[YYYY]],ecommerce_dataset_updated[[#This Row],[MM]],ecommerce_dataset_updated[[#This Row],[DD]])</f>
        <v>45337</v>
      </c>
      <c r="R3596" s="6" t="str">
        <f>TEXT(ecommerce_dataset_updated[[#This Row],['[Purchase_Date']]], "mmm")</f>
        <v>Feb</v>
      </c>
      <c r="S3596" s="6" t="str">
        <f>TEXT(ecommerce_dataset_updated[[#This Row],['[Purchase_Date']]], "ddd")</f>
        <v>Thu</v>
      </c>
      <c r="T3596" s="6">
        <f>ecommerce_dataset_updated[[#This Row],[Final_Price(Rs.) _]]-ecommerce_dataset_updated[[#This Row],['[Final_Price(Rs.)']]]</f>
        <v>2.5000000000545697E-3</v>
      </c>
      <c r="U3596" s="6" t="b">
        <f xml:space="preserve"> AND(ecommerce_dataset_updated[[#This Row],[Final_Price(Rs.) _]]=ecommerce_dataset_updated[[#This Row],['[Final_Price(Rs.)']]])</f>
        <v>0</v>
      </c>
      <c r="V3596" s="5"/>
    </row>
    <row r="3597" spans="1:22">
      <c r="A3597" t="s">
        <v>13807</v>
      </c>
      <c r="B3597" t="s">
        <v>13808</v>
      </c>
      <c r="C3597" t="s">
        <v>45</v>
      </c>
      <c r="D3597" s="9" t="s">
        <v>13809</v>
      </c>
      <c r="E3597" s="8">
        <f>ecommerce_dataset_updated[[#This Row],[Price (Rs.)]]+0</f>
        <v>302.86</v>
      </c>
      <c r="F3597" s="6" t="s">
        <v>107</v>
      </c>
      <c r="G3597" s="7">
        <f>ecommerce_dataset_updated[[#This Row],[Discount (%)]]+0</f>
        <v>0</v>
      </c>
      <c r="H3597" s="6" t="s">
        <v>13809</v>
      </c>
      <c r="I3597" s="6">
        <f>ecommerce_dataset_updated[[#This Row],['[Price (Rs.)']]]*ecommerce_dataset_updated[[#This Row],['[Discount (%)']]]/100</f>
        <v>0</v>
      </c>
      <c r="J3597" s="6">
        <f>ecommerce_dataset_updated[[#This Row],[Final_Price(Rs.)]]+0</f>
        <v>302.86</v>
      </c>
      <c r="K3597" s="6">
        <f xml:space="preserve"> ecommerce_dataset_updated[[#This Row],['[Price (Rs.)']]]-ecommerce_dataset_updated[[#This Row],[Discount Amount _]]</f>
        <v>302.86</v>
      </c>
      <c r="L3597" t="s">
        <v>14</v>
      </c>
      <c r="M3597" t="s">
        <v>1574</v>
      </c>
      <c r="N3597" s="4" t="s">
        <v>14061</v>
      </c>
      <c r="O3597" s="4" t="s">
        <v>14055</v>
      </c>
      <c r="P3597" s="4" t="s">
        <v>14079</v>
      </c>
      <c r="Q3597" s="5">
        <f>DATE(ecommerce_dataset_updated[[#This Row],[YYYY]],ecommerce_dataset_updated[[#This Row],[MM]],ecommerce_dataset_updated[[#This Row],[DD]])</f>
        <v>45525</v>
      </c>
      <c r="R3597" s="6" t="str">
        <f>TEXT(ecommerce_dataset_updated[[#This Row],['[Purchase_Date']]], "mmm")</f>
        <v>Aug</v>
      </c>
      <c r="S3597" s="6" t="str">
        <f>TEXT(ecommerce_dataset_updated[[#This Row],['[Purchase_Date']]], "ddd")</f>
        <v>Wed</v>
      </c>
      <c r="T3597" s="6">
        <f>ecommerce_dataset_updated[[#This Row],[Final_Price(Rs.) _]]-ecommerce_dataset_updated[[#This Row],['[Final_Price(Rs.)']]]</f>
        <v>0</v>
      </c>
      <c r="U3597" s="6" t="b">
        <f xml:space="preserve"> AND(ecommerce_dataset_updated[[#This Row],[Final_Price(Rs.) _]]=ecommerce_dataset_updated[[#This Row],['[Final_Price(Rs.)']]])</f>
        <v>1</v>
      </c>
      <c r="V3597" s="5"/>
    </row>
    <row r="3598" spans="1:22">
      <c r="A3598" t="s">
        <v>13810</v>
      </c>
      <c r="B3598" t="s">
        <v>13811</v>
      </c>
      <c r="C3598" t="s">
        <v>114</v>
      </c>
      <c r="D3598" s="9" t="s">
        <v>13387</v>
      </c>
      <c r="E3598" s="8">
        <f>ecommerce_dataset_updated[[#This Row],[Price (Rs.)]]+0</f>
        <v>286.82</v>
      </c>
      <c r="F3598" s="6" t="s">
        <v>26</v>
      </c>
      <c r="G3598" s="7">
        <f>ecommerce_dataset_updated[[#This Row],[Discount (%)]]+0</f>
        <v>25</v>
      </c>
      <c r="H3598" s="6" t="s">
        <v>13812</v>
      </c>
      <c r="I3598" s="6">
        <f>ecommerce_dataset_updated[[#This Row],['[Price (Rs.)']]]*ecommerce_dataset_updated[[#This Row],['[Discount (%)']]]/100</f>
        <v>71.704999999999998</v>
      </c>
      <c r="J3598" s="6">
        <f>ecommerce_dataset_updated[[#This Row],[Final_Price(Rs.)]]+0</f>
        <v>215.12</v>
      </c>
      <c r="K3598" s="6">
        <f xml:space="preserve"> ecommerce_dataset_updated[[#This Row],['[Price (Rs.)']]]-ecommerce_dataset_updated[[#This Row],[Discount Amount _]]</f>
        <v>215.11500000000001</v>
      </c>
      <c r="L3598" t="s">
        <v>14</v>
      </c>
      <c r="M3598" t="s">
        <v>1531</v>
      </c>
      <c r="N3598" s="4" t="s">
        <v>14060</v>
      </c>
      <c r="O3598" s="4" t="s">
        <v>14062</v>
      </c>
      <c r="P3598" s="4" t="s">
        <v>14079</v>
      </c>
      <c r="Q3598" s="5">
        <f>DATE(ecommerce_dataset_updated[[#This Row],[YYYY]],ecommerce_dataset_updated[[#This Row],[MM]],ecommerce_dataset_updated[[#This Row],[DD]])</f>
        <v>45469</v>
      </c>
      <c r="R3598" s="6" t="str">
        <f>TEXT(ecommerce_dataset_updated[[#This Row],['[Purchase_Date']]], "mmm")</f>
        <v>Jun</v>
      </c>
      <c r="S3598" s="6" t="str">
        <f>TEXT(ecommerce_dataset_updated[[#This Row],['[Purchase_Date']]], "ddd")</f>
        <v>Wed</v>
      </c>
      <c r="T3598" s="6">
        <f>ecommerce_dataset_updated[[#This Row],[Final_Price(Rs.) _]]-ecommerce_dataset_updated[[#This Row],['[Final_Price(Rs.)']]]</f>
        <v>-4.9999999999954525E-3</v>
      </c>
      <c r="U3598" s="6" t="b">
        <f xml:space="preserve"> AND(ecommerce_dataset_updated[[#This Row],[Final_Price(Rs.) _]]=ecommerce_dataset_updated[[#This Row],['[Final_Price(Rs.)']]])</f>
        <v>0</v>
      </c>
      <c r="V3598" s="5"/>
    </row>
    <row r="3599" spans="1:22">
      <c r="A3599" t="s">
        <v>13813</v>
      </c>
      <c r="B3599" t="s">
        <v>13814</v>
      </c>
      <c r="C3599" t="s">
        <v>18</v>
      </c>
      <c r="D3599" s="9" t="s">
        <v>13815</v>
      </c>
      <c r="E3599" s="8">
        <f>ecommerce_dataset_updated[[#This Row],[Price (Rs.)]]+0</f>
        <v>209.91</v>
      </c>
      <c r="F3599" s="6" t="s">
        <v>47</v>
      </c>
      <c r="G3599" s="7">
        <f>ecommerce_dataset_updated[[#This Row],[Discount (%)]]+0</f>
        <v>50</v>
      </c>
      <c r="H3599" s="6" t="s">
        <v>10714</v>
      </c>
      <c r="I3599" s="6">
        <f>ecommerce_dataset_updated[[#This Row],['[Price (Rs.)']]]*ecommerce_dataset_updated[[#This Row],['[Discount (%)']]]/100</f>
        <v>104.955</v>
      </c>
      <c r="J3599" s="6">
        <f>ecommerce_dataset_updated[[#This Row],[Final_Price(Rs.)]]+0</f>
        <v>104.95</v>
      </c>
      <c r="K3599" s="6">
        <f xml:space="preserve"> ecommerce_dataset_updated[[#This Row],['[Price (Rs.)']]]-ecommerce_dataset_updated[[#This Row],[Discount Amount _]]</f>
        <v>104.955</v>
      </c>
      <c r="L3599" t="s">
        <v>77</v>
      </c>
      <c r="M3599" t="s">
        <v>774</v>
      </c>
      <c r="N3599" s="4" t="s">
        <v>14070</v>
      </c>
      <c r="O3599" s="4" t="s">
        <v>14055</v>
      </c>
      <c r="P3599" s="4" t="s">
        <v>14079</v>
      </c>
      <c r="Q3599" s="5">
        <f>DATE(ecommerce_dataset_updated[[#This Row],[YYYY]],ecommerce_dataset_updated[[#This Row],[MM]],ecommerce_dataset_updated[[#This Row],[DD]])</f>
        <v>45522</v>
      </c>
      <c r="R3599" s="6" t="str">
        <f>TEXT(ecommerce_dataset_updated[[#This Row],['[Purchase_Date']]], "mmm")</f>
        <v>Aug</v>
      </c>
      <c r="S3599" s="6" t="str">
        <f>TEXT(ecommerce_dataset_updated[[#This Row],['[Purchase_Date']]], "ddd")</f>
        <v>Sun</v>
      </c>
      <c r="T3599" s="6">
        <f>ecommerce_dataset_updated[[#This Row],[Final_Price(Rs.) _]]-ecommerce_dataset_updated[[#This Row],['[Final_Price(Rs.)']]]</f>
        <v>4.9999999999954525E-3</v>
      </c>
      <c r="U3599" s="6" t="b">
        <f xml:space="preserve"> AND(ecommerce_dataset_updated[[#This Row],[Final_Price(Rs.) _]]=ecommerce_dataset_updated[[#This Row],['[Final_Price(Rs.)']]])</f>
        <v>0</v>
      </c>
      <c r="V3599" s="5"/>
    </row>
    <row r="3600" spans="1:22">
      <c r="A3600" t="s">
        <v>13816</v>
      </c>
      <c r="B3600" t="s">
        <v>13817</v>
      </c>
      <c r="C3600" t="s">
        <v>39</v>
      </c>
      <c r="D3600" s="9" t="s">
        <v>13818</v>
      </c>
      <c r="E3600" s="8">
        <f>ecommerce_dataset_updated[[#This Row],[Price (Rs.)]]+0</f>
        <v>406.97</v>
      </c>
      <c r="F3600" s="6" t="s">
        <v>12</v>
      </c>
      <c r="G3600" s="7">
        <f>ecommerce_dataset_updated[[#This Row],[Discount (%)]]+0</f>
        <v>15</v>
      </c>
      <c r="H3600" s="6" t="s">
        <v>13819</v>
      </c>
      <c r="I3600" s="6">
        <f>ecommerce_dataset_updated[[#This Row],['[Price (Rs.)']]]*ecommerce_dataset_updated[[#This Row],['[Discount (%)']]]/100</f>
        <v>61.045500000000004</v>
      </c>
      <c r="J3600" s="6">
        <f>ecommerce_dataset_updated[[#This Row],[Final_Price(Rs.)]]+0</f>
        <v>345.92</v>
      </c>
      <c r="K3600" s="6">
        <f xml:space="preserve"> ecommerce_dataset_updated[[#This Row],['[Price (Rs.)']]]-ecommerce_dataset_updated[[#This Row],[Discount Amount _]]</f>
        <v>345.92450000000002</v>
      </c>
      <c r="L3600" t="s">
        <v>77</v>
      </c>
      <c r="M3600" t="s">
        <v>1005</v>
      </c>
      <c r="N3600" s="4" t="s">
        <v>14051</v>
      </c>
      <c r="O3600" s="4" t="s">
        <v>14049</v>
      </c>
      <c r="P3600" s="4" t="s">
        <v>14079</v>
      </c>
      <c r="Q3600" s="5">
        <f>DATE(ecommerce_dataset_updated[[#This Row],[YYYY]],ecommerce_dataset_updated[[#This Row],[MM]],ecommerce_dataset_updated[[#This Row],[DD]])</f>
        <v>45598</v>
      </c>
      <c r="R3600" s="6" t="str">
        <f>TEXT(ecommerce_dataset_updated[[#This Row],['[Purchase_Date']]], "mmm")</f>
        <v>Nov</v>
      </c>
      <c r="S3600" s="6" t="str">
        <f>TEXT(ecommerce_dataset_updated[[#This Row],['[Purchase_Date']]], "ddd")</f>
        <v>Sat</v>
      </c>
      <c r="T3600" s="6">
        <f>ecommerce_dataset_updated[[#This Row],[Final_Price(Rs.) _]]-ecommerce_dataset_updated[[#This Row],['[Final_Price(Rs.)']]]</f>
        <v>4.500000000007276E-3</v>
      </c>
      <c r="U3600" s="6" t="b">
        <f xml:space="preserve"> AND(ecommerce_dataset_updated[[#This Row],[Final_Price(Rs.) _]]=ecommerce_dataset_updated[[#This Row],['[Final_Price(Rs.)']]])</f>
        <v>0</v>
      </c>
      <c r="V3600" s="5"/>
    </row>
    <row r="3601" spans="1:22">
      <c r="A3601" t="s">
        <v>13820</v>
      </c>
      <c r="B3601" t="s">
        <v>13821</v>
      </c>
      <c r="C3601" t="s">
        <v>68</v>
      </c>
      <c r="D3601" s="9" t="s">
        <v>13822</v>
      </c>
      <c r="E3601" s="8">
        <f>ecommerce_dataset_updated[[#This Row],[Price (Rs.)]]+0</f>
        <v>95.24</v>
      </c>
      <c r="F3601" s="6" t="s">
        <v>12</v>
      </c>
      <c r="G3601" s="7">
        <f>ecommerce_dataset_updated[[#This Row],[Discount (%)]]+0</f>
        <v>15</v>
      </c>
      <c r="H3601" s="6" t="s">
        <v>13823</v>
      </c>
      <c r="I3601" s="6">
        <f>ecommerce_dataset_updated[[#This Row],['[Price (Rs.)']]]*ecommerce_dataset_updated[[#This Row],['[Discount (%)']]]/100</f>
        <v>14.286</v>
      </c>
      <c r="J3601" s="6">
        <f>ecommerce_dataset_updated[[#This Row],[Final_Price(Rs.)]]+0</f>
        <v>80.95</v>
      </c>
      <c r="K3601" s="6">
        <f xml:space="preserve"> ecommerce_dataset_updated[[#This Row],['[Price (Rs.)']]]-ecommerce_dataset_updated[[#This Row],[Discount Amount _]]</f>
        <v>80.953999999999994</v>
      </c>
      <c r="L3601" t="s">
        <v>14</v>
      </c>
      <c r="M3601" t="s">
        <v>1140</v>
      </c>
      <c r="N3601" s="4" t="s">
        <v>14054</v>
      </c>
      <c r="O3601" s="4" t="s">
        <v>14059</v>
      </c>
      <c r="P3601" s="4" t="s">
        <v>14079</v>
      </c>
      <c r="Q3601" s="5">
        <f>DATE(ecommerce_dataset_updated[[#This Row],[YYYY]],ecommerce_dataset_updated[[#This Row],[MM]],ecommerce_dataset_updated[[#This Row],[DD]])</f>
        <v>45439</v>
      </c>
      <c r="R3601" s="6" t="str">
        <f>TEXT(ecommerce_dataset_updated[[#This Row],['[Purchase_Date']]], "mmm")</f>
        <v>May</v>
      </c>
      <c r="S3601" s="6" t="str">
        <f>TEXT(ecommerce_dataset_updated[[#This Row],['[Purchase_Date']]], "ddd")</f>
        <v>Mon</v>
      </c>
      <c r="T3601" s="6">
        <f>ecommerce_dataset_updated[[#This Row],[Final_Price(Rs.) _]]-ecommerce_dataset_updated[[#This Row],['[Final_Price(Rs.)']]]</f>
        <v>3.9999999999906777E-3</v>
      </c>
      <c r="U3601" s="6" t="b">
        <f xml:space="preserve"> AND(ecommerce_dataset_updated[[#This Row],[Final_Price(Rs.) _]]=ecommerce_dataset_updated[[#This Row],['[Final_Price(Rs.)']]])</f>
        <v>0</v>
      </c>
      <c r="V3601" s="5"/>
    </row>
    <row r="3602" spans="1:22">
      <c r="A3602" t="s">
        <v>13824</v>
      </c>
      <c r="B3602" t="s">
        <v>13825</v>
      </c>
      <c r="C3602" t="s">
        <v>114</v>
      </c>
      <c r="D3602" s="9" t="s">
        <v>9564</v>
      </c>
      <c r="E3602" s="8">
        <f>ecommerce_dataset_updated[[#This Row],[Price (Rs.)]]+0</f>
        <v>313.68</v>
      </c>
      <c r="F3602" s="6" t="s">
        <v>26</v>
      </c>
      <c r="G3602" s="7">
        <f>ecommerce_dataset_updated[[#This Row],[Discount (%)]]+0</f>
        <v>25</v>
      </c>
      <c r="H3602" s="6" t="s">
        <v>13826</v>
      </c>
      <c r="I3602" s="6">
        <f>ecommerce_dataset_updated[[#This Row],['[Price (Rs.)']]]*ecommerce_dataset_updated[[#This Row],['[Discount (%)']]]/100</f>
        <v>78.42</v>
      </c>
      <c r="J3602" s="6">
        <f>ecommerce_dataset_updated[[#This Row],[Final_Price(Rs.)]]+0</f>
        <v>235.26</v>
      </c>
      <c r="K3602" s="6">
        <f xml:space="preserve"> ecommerce_dataset_updated[[#This Row],['[Price (Rs.)']]]-ecommerce_dataset_updated[[#This Row],[Discount Amount _]]</f>
        <v>235.26</v>
      </c>
      <c r="L3602" t="s">
        <v>28</v>
      </c>
      <c r="M3602" t="s">
        <v>1958</v>
      </c>
      <c r="N3602" s="4" t="s">
        <v>14056</v>
      </c>
      <c r="O3602" s="4" t="s">
        <v>14051</v>
      </c>
      <c r="P3602" s="4" t="s">
        <v>14079</v>
      </c>
      <c r="Q3602" s="5">
        <f>DATE(ecommerce_dataset_updated[[#This Row],[YYYY]],ecommerce_dataset_updated[[#This Row],[MM]],ecommerce_dataset_updated[[#This Row],[DD]])</f>
        <v>45350</v>
      </c>
      <c r="R3602" s="6" t="str">
        <f>TEXT(ecommerce_dataset_updated[[#This Row],['[Purchase_Date']]], "mmm")</f>
        <v>Feb</v>
      </c>
      <c r="S3602" s="6" t="str">
        <f>TEXT(ecommerce_dataset_updated[[#This Row],['[Purchase_Date']]], "ddd")</f>
        <v>Wed</v>
      </c>
      <c r="T3602" s="6">
        <f>ecommerce_dataset_updated[[#This Row],[Final_Price(Rs.) _]]-ecommerce_dataset_updated[[#This Row],['[Final_Price(Rs.)']]]</f>
        <v>0</v>
      </c>
      <c r="U3602" s="6" t="b">
        <f xml:space="preserve"> AND(ecommerce_dataset_updated[[#This Row],[Final_Price(Rs.) _]]=ecommerce_dataset_updated[[#This Row],['[Final_Price(Rs.)']]])</f>
        <v>1</v>
      </c>
      <c r="V3602" s="5"/>
    </row>
    <row r="3603" spans="1:22">
      <c r="A3603" t="s">
        <v>13827</v>
      </c>
      <c r="B3603" t="s">
        <v>13828</v>
      </c>
      <c r="C3603" t="s">
        <v>114</v>
      </c>
      <c r="D3603" s="9" t="s">
        <v>13829</v>
      </c>
      <c r="E3603" s="8">
        <f>ecommerce_dataset_updated[[#This Row],[Price (Rs.)]]+0</f>
        <v>328.54</v>
      </c>
      <c r="F3603" s="6" t="s">
        <v>12</v>
      </c>
      <c r="G3603" s="7">
        <f>ecommerce_dataset_updated[[#This Row],[Discount (%)]]+0</f>
        <v>15</v>
      </c>
      <c r="H3603" s="6" t="s">
        <v>13830</v>
      </c>
      <c r="I3603" s="6">
        <f>ecommerce_dataset_updated[[#This Row],['[Price (Rs.)']]]*ecommerce_dataset_updated[[#This Row],['[Discount (%)']]]/100</f>
        <v>49.281000000000006</v>
      </c>
      <c r="J3603" s="6">
        <f>ecommerce_dataset_updated[[#This Row],[Final_Price(Rs.)]]+0</f>
        <v>279.26</v>
      </c>
      <c r="K3603" s="6">
        <f xml:space="preserve"> ecommerce_dataset_updated[[#This Row],['[Price (Rs.)']]]-ecommerce_dataset_updated[[#This Row],[Discount Amount _]]</f>
        <v>279.25900000000001</v>
      </c>
      <c r="L3603" t="s">
        <v>35</v>
      </c>
      <c r="M3603" t="s">
        <v>513</v>
      </c>
      <c r="N3603" s="4" t="s">
        <v>14065</v>
      </c>
      <c r="O3603" s="4" t="s">
        <v>14055</v>
      </c>
      <c r="P3603" s="4" t="s">
        <v>14079</v>
      </c>
      <c r="Q3603" s="5">
        <f>DATE(ecommerce_dataset_updated[[#This Row],[YYYY]],ecommerce_dataset_updated[[#This Row],[MM]],ecommerce_dataset_updated[[#This Row],[DD]])</f>
        <v>45527</v>
      </c>
      <c r="R3603" s="6" t="str">
        <f>TEXT(ecommerce_dataset_updated[[#This Row],['[Purchase_Date']]], "mmm")</f>
        <v>Aug</v>
      </c>
      <c r="S3603" s="6" t="str">
        <f>TEXT(ecommerce_dataset_updated[[#This Row],['[Purchase_Date']]], "ddd")</f>
        <v>Fri</v>
      </c>
      <c r="T3603" s="6">
        <f>ecommerce_dataset_updated[[#This Row],[Final_Price(Rs.) _]]-ecommerce_dataset_updated[[#This Row],['[Final_Price(Rs.)']]]</f>
        <v>-9.9999999997635314E-4</v>
      </c>
      <c r="U3603" s="6" t="b">
        <f xml:space="preserve"> AND(ecommerce_dataset_updated[[#This Row],[Final_Price(Rs.) _]]=ecommerce_dataset_updated[[#This Row],['[Final_Price(Rs.)']]])</f>
        <v>0</v>
      </c>
      <c r="V3603" s="5"/>
    </row>
    <row r="3604" spans="1:22">
      <c r="A3604" t="s">
        <v>13831</v>
      </c>
      <c r="B3604" t="s">
        <v>13832</v>
      </c>
      <c r="C3604" t="s">
        <v>18</v>
      </c>
      <c r="D3604" s="9" t="s">
        <v>13833</v>
      </c>
      <c r="E3604" s="8">
        <f>ecommerce_dataset_updated[[#This Row],[Price (Rs.)]]+0</f>
        <v>390.78</v>
      </c>
      <c r="F3604" s="6" t="s">
        <v>26</v>
      </c>
      <c r="G3604" s="7">
        <f>ecommerce_dataset_updated[[#This Row],[Discount (%)]]+0</f>
        <v>25</v>
      </c>
      <c r="H3604" s="6" t="s">
        <v>13834</v>
      </c>
      <c r="I3604" s="6">
        <f>ecommerce_dataset_updated[[#This Row],['[Price (Rs.)']]]*ecommerce_dataset_updated[[#This Row],['[Discount (%)']]]/100</f>
        <v>97.694999999999993</v>
      </c>
      <c r="J3604" s="6">
        <f>ecommerce_dataset_updated[[#This Row],[Final_Price(Rs.)]]+0</f>
        <v>293.08</v>
      </c>
      <c r="K3604" s="6">
        <f xml:space="preserve"> ecommerce_dataset_updated[[#This Row],['[Price (Rs.)']]]-ecommerce_dataset_updated[[#This Row],[Discount Amount _]]</f>
        <v>293.08499999999998</v>
      </c>
      <c r="L3604" t="s">
        <v>77</v>
      </c>
      <c r="M3604" t="s">
        <v>1748</v>
      </c>
      <c r="N3604" s="4" t="s">
        <v>14050</v>
      </c>
      <c r="O3604" s="4" t="s">
        <v>14055</v>
      </c>
      <c r="P3604" s="4" t="s">
        <v>14079</v>
      </c>
      <c r="Q3604" s="5">
        <f>DATE(ecommerce_dataset_updated[[#This Row],[YYYY]],ecommerce_dataset_updated[[#This Row],[MM]],ecommerce_dataset_updated[[#This Row],[DD]])</f>
        <v>45513</v>
      </c>
      <c r="R3604" s="6" t="str">
        <f>TEXT(ecommerce_dataset_updated[[#This Row],['[Purchase_Date']]], "mmm")</f>
        <v>Aug</v>
      </c>
      <c r="S3604" s="6" t="str">
        <f>TEXT(ecommerce_dataset_updated[[#This Row],['[Purchase_Date']]], "ddd")</f>
        <v>Fri</v>
      </c>
      <c r="T3604" s="6">
        <f>ecommerce_dataset_updated[[#This Row],[Final_Price(Rs.) _]]-ecommerce_dataset_updated[[#This Row],['[Final_Price(Rs.)']]]</f>
        <v>4.9999999999954525E-3</v>
      </c>
      <c r="U3604" s="6" t="b">
        <f xml:space="preserve"> AND(ecommerce_dataset_updated[[#This Row],[Final_Price(Rs.) _]]=ecommerce_dataset_updated[[#This Row],['[Final_Price(Rs.)']]])</f>
        <v>0</v>
      </c>
      <c r="V3604" s="5"/>
    </row>
    <row r="3605" spans="1:22">
      <c r="A3605" t="s">
        <v>13835</v>
      </c>
      <c r="B3605" t="s">
        <v>13836</v>
      </c>
      <c r="C3605" t="s">
        <v>10</v>
      </c>
      <c r="D3605" s="9" t="s">
        <v>13837</v>
      </c>
      <c r="E3605" s="8">
        <f>ecommerce_dataset_updated[[#This Row],[Price (Rs.)]]+0</f>
        <v>432.01</v>
      </c>
      <c r="F3605" s="6" t="s">
        <v>53</v>
      </c>
      <c r="G3605" s="7">
        <f>ecommerce_dataset_updated[[#This Row],[Discount (%)]]+0</f>
        <v>5</v>
      </c>
      <c r="H3605" s="6" t="s">
        <v>4896</v>
      </c>
      <c r="I3605" s="6">
        <f>ecommerce_dataset_updated[[#This Row],['[Price (Rs.)']]]*ecommerce_dataset_updated[[#This Row],['[Discount (%)']]]/100</f>
        <v>21.6005</v>
      </c>
      <c r="J3605" s="6">
        <f>ecommerce_dataset_updated[[#This Row],[Final_Price(Rs.)]]+0</f>
        <v>410.41</v>
      </c>
      <c r="K3605" s="6">
        <f xml:space="preserve"> ecommerce_dataset_updated[[#This Row],['[Price (Rs.)']]]-ecommerce_dataset_updated[[#This Row],[Discount Amount _]]</f>
        <v>410.40949999999998</v>
      </c>
      <c r="L3605" t="s">
        <v>120</v>
      </c>
      <c r="M3605" t="s">
        <v>4395</v>
      </c>
      <c r="N3605" s="4" t="s">
        <v>20</v>
      </c>
      <c r="O3605" s="4" t="s">
        <v>14059</v>
      </c>
      <c r="P3605" s="4" t="s">
        <v>14079</v>
      </c>
      <c r="Q3605" s="5">
        <f>DATE(ecommerce_dataset_updated[[#This Row],[YYYY]],ecommerce_dataset_updated[[#This Row],[MM]],ecommerce_dataset_updated[[#This Row],[DD]])</f>
        <v>45432</v>
      </c>
      <c r="R3605" s="6" t="str">
        <f>TEXT(ecommerce_dataset_updated[[#This Row],['[Purchase_Date']]], "mmm")</f>
        <v>May</v>
      </c>
      <c r="S3605" s="6" t="str">
        <f>TEXT(ecommerce_dataset_updated[[#This Row],['[Purchase_Date']]], "ddd")</f>
        <v>Mon</v>
      </c>
      <c r="T3605" s="6">
        <f>ecommerce_dataset_updated[[#This Row],[Final_Price(Rs.) _]]-ecommerce_dataset_updated[[#This Row],['[Final_Price(Rs.)']]]</f>
        <v>-5.0000000004501999E-4</v>
      </c>
      <c r="U3605" s="6" t="b">
        <f xml:space="preserve"> AND(ecommerce_dataset_updated[[#This Row],[Final_Price(Rs.) _]]=ecommerce_dataset_updated[[#This Row],['[Final_Price(Rs.)']]])</f>
        <v>0</v>
      </c>
      <c r="V3605" s="5"/>
    </row>
    <row r="3606" spans="1:22">
      <c r="A3606" t="s">
        <v>13838</v>
      </c>
      <c r="B3606" t="s">
        <v>13839</v>
      </c>
      <c r="C3606" t="s">
        <v>114</v>
      </c>
      <c r="D3606" s="9" t="s">
        <v>13840</v>
      </c>
      <c r="E3606" s="8">
        <f>ecommerce_dataset_updated[[#This Row],[Price (Rs.)]]+0</f>
        <v>101.33</v>
      </c>
      <c r="F3606" s="6" t="s">
        <v>12</v>
      </c>
      <c r="G3606" s="7">
        <f>ecommerce_dataset_updated[[#This Row],[Discount (%)]]+0</f>
        <v>15</v>
      </c>
      <c r="H3606" s="6" t="s">
        <v>13841</v>
      </c>
      <c r="I3606" s="6">
        <f>ecommerce_dataset_updated[[#This Row],['[Price (Rs.)']]]*ecommerce_dataset_updated[[#This Row],['[Discount (%)']]]/100</f>
        <v>15.1995</v>
      </c>
      <c r="J3606" s="6">
        <f>ecommerce_dataset_updated[[#This Row],[Final_Price(Rs.)]]+0</f>
        <v>86.13</v>
      </c>
      <c r="K3606" s="6">
        <f xml:space="preserve"> ecommerce_dataset_updated[[#This Row],['[Price (Rs.)']]]-ecommerce_dataset_updated[[#This Row],[Discount Amount _]]</f>
        <v>86.130499999999998</v>
      </c>
      <c r="L3606" t="s">
        <v>28</v>
      </c>
      <c r="M3606" t="s">
        <v>131</v>
      </c>
      <c r="N3606" s="4" t="s">
        <v>14066</v>
      </c>
      <c r="O3606" s="4" t="s">
        <v>14053</v>
      </c>
      <c r="P3606" s="4" t="s">
        <v>14079</v>
      </c>
      <c r="Q3606" s="5">
        <f>DATE(ecommerce_dataset_updated[[#This Row],[YYYY]],ecommerce_dataset_updated[[#This Row],[MM]],ecommerce_dataset_updated[[#This Row],[DD]])</f>
        <v>45401</v>
      </c>
      <c r="R3606" s="6" t="str">
        <f>TEXT(ecommerce_dataset_updated[[#This Row],['[Purchase_Date']]], "mmm")</f>
        <v>Apr</v>
      </c>
      <c r="S3606" s="6" t="str">
        <f>TEXT(ecommerce_dataset_updated[[#This Row],['[Purchase_Date']]], "ddd")</f>
        <v>Fri</v>
      </c>
      <c r="T3606" s="6">
        <f>ecommerce_dataset_updated[[#This Row],[Final_Price(Rs.) _]]-ecommerce_dataset_updated[[#This Row],['[Final_Price(Rs.)']]]</f>
        <v>5.0000000000238742E-4</v>
      </c>
      <c r="U3606" s="6" t="b">
        <f xml:space="preserve"> AND(ecommerce_dataset_updated[[#This Row],[Final_Price(Rs.) _]]=ecommerce_dataset_updated[[#This Row],['[Final_Price(Rs.)']]])</f>
        <v>0</v>
      </c>
      <c r="V3606" s="5"/>
    </row>
    <row r="3607" spans="1:22">
      <c r="A3607" t="s">
        <v>13842</v>
      </c>
      <c r="B3607" t="s">
        <v>13843</v>
      </c>
      <c r="C3607" t="s">
        <v>10</v>
      </c>
      <c r="D3607" s="9" t="s">
        <v>11316</v>
      </c>
      <c r="E3607" s="8">
        <f>ecommerce_dataset_updated[[#This Row],[Price (Rs.)]]+0</f>
        <v>97.09</v>
      </c>
      <c r="F3607" s="6" t="s">
        <v>154</v>
      </c>
      <c r="G3607" s="7">
        <f>ecommerce_dataset_updated[[#This Row],[Discount (%)]]+0</f>
        <v>30</v>
      </c>
      <c r="H3607" s="6" t="s">
        <v>13844</v>
      </c>
      <c r="I3607" s="6">
        <f>ecommerce_dataset_updated[[#This Row],['[Price (Rs.)']]]*ecommerce_dataset_updated[[#This Row],['[Discount (%)']]]/100</f>
        <v>29.127000000000002</v>
      </c>
      <c r="J3607" s="6">
        <f>ecommerce_dataset_updated[[#This Row],[Final_Price(Rs.)]]+0</f>
        <v>67.959999999999994</v>
      </c>
      <c r="K3607" s="6">
        <f xml:space="preserve"> ecommerce_dataset_updated[[#This Row],['[Price (Rs.)']]]-ecommerce_dataset_updated[[#This Row],[Discount Amount _]]</f>
        <v>67.962999999999994</v>
      </c>
      <c r="L3607" t="s">
        <v>28</v>
      </c>
      <c r="M3607" t="s">
        <v>259</v>
      </c>
      <c r="N3607" s="4" t="s">
        <v>154</v>
      </c>
      <c r="O3607" s="4" t="s">
        <v>75</v>
      </c>
      <c r="P3607" s="4" t="s">
        <v>14079</v>
      </c>
      <c r="Q3607" s="5">
        <f>DATE(ecommerce_dataset_updated[[#This Row],[YYYY]],ecommerce_dataset_updated[[#This Row],[MM]],ecommerce_dataset_updated[[#This Row],[DD]])</f>
        <v>45595</v>
      </c>
      <c r="R3607" s="6" t="str">
        <f>TEXT(ecommerce_dataset_updated[[#This Row],['[Purchase_Date']]], "mmm")</f>
        <v>Oct</v>
      </c>
      <c r="S3607" s="6" t="str">
        <f>TEXT(ecommerce_dataset_updated[[#This Row],['[Purchase_Date']]], "ddd")</f>
        <v>Wed</v>
      </c>
      <c r="T3607" s="6">
        <f>ecommerce_dataset_updated[[#This Row],[Final_Price(Rs.) _]]-ecommerce_dataset_updated[[#This Row],['[Final_Price(Rs.)']]]</f>
        <v>3.0000000000001137E-3</v>
      </c>
      <c r="U3607" s="6" t="b">
        <f xml:space="preserve"> AND(ecommerce_dataset_updated[[#This Row],[Final_Price(Rs.) _]]=ecommerce_dataset_updated[[#This Row],['[Final_Price(Rs.)']]])</f>
        <v>0</v>
      </c>
      <c r="V3607" s="5"/>
    </row>
    <row r="3608" spans="1:22">
      <c r="A3608" t="s">
        <v>13845</v>
      </c>
      <c r="B3608" t="s">
        <v>13846</v>
      </c>
      <c r="C3608" t="s">
        <v>45</v>
      </c>
      <c r="D3608" s="9" t="s">
        <v>13847</v>
      </c>
      <c r="E3608" s="8">
        <f>ecommerce_dataset_updated[[#This Row],[Price (Rs.)]]+0</f>
        <v>428.23</v>
      </c>
      <c r="F3608" s="6" t="s">
        <v>20</v>
      </c>
      <c r="G3608" s="7">
        <f>ecommerce_dataset_updated[[#This Row],[Discount (%)]]+0</f>
        <v>20</v>
      </c>
      <c r="H3608" s="6" t="s">
        <v>13848</v>
      </c>
      <c r="I3608" s="6">
        <f>ecommerce_dataset_updated[[#This Row],['[Price (Rs.)']]]*ecommerce_dataset_updated[[#This Row],['[Discount (%)']]]/100</f>
        <v>85.646000000000001</v>
      </c>
      <c r="J3608" s="6">
        <f>ecommerce_dataset_updated[[#This Row],[Final_Price(Rs.)]]+0</f>
        <v>342.58</v>
      </c>
      <c r="K3608" s="6">
        <f xml:space="preserve"> ecommerce_dataset_updated[[#This Row],['[Price (Rs.)']]]-ecommerce_dataset_updated[[#This Row],[Discount Amount _]]</f>
        <v>342.584</v>
      </c>
      <c r="L3608" t="s">
        <v>35</v>
      </c>
      <c r="M3608" t="s">
        <v>210</v>
      </c>
      <c r="N3608" s="4" t="s">
        <v>14061</v>
      </c>
      <c r="O3608" s="4" t="s">
        <v>14053</v>
      </c>
      <c r="P3608" s="4" t="s">
        <v>14079</v>
      </c>
      <c r="Q3608" s="5">
        <f>DATE(ecommerce_dataset_updated[[#This Row],[YYYY]],ecommerce_dataset_updated[[#This Row],[MM]],ecommerce_dataset_updated[[#This Row],[DD]])</f>
        <v>45403</v>
      </c>
      <c r="R3608" s="6" t="str">
        <f>TEXT(ecommerce_dataset_updated[[#This Row],['[Purchase_Date']]], "mmm")</f>
        <v>Apr</v>
      </c>
      <c r="S3608" s="6" t="str">
        <f>TEXT(ecommerce_dataset_updated[[#This Row],['[Purchase_Date']]], "ddd")</f>
        <v>Sun</v>
      </c>
      <c r="T3608" s="6">
        <f>ecommerce_dataset_updated[[#This Row],[Final_Price(Rs.) _]]-ecommerce_dataset_updated[[#This Row],['[Final_Price(Rs.)']]]</f>
        <v>4.0000000000190994E-3</v>
      </c>
      <c r="U3608" s="6" t="b">
        <f xml:space="preserve"> AND(ecommerce_dataset_updated[[#This Row],[Final_Price(Rs.) _]]=ecommerce_dataset_updated[[#This Row],['[Final_Price(Rs.)']]])</f>
        <v>0</v>
      </c>
      <c r="V3608" s="5"/>
    </row>
    <row r="3609" spans="1:22">
      <c r="A3609" t="s">
        <v>13849</v>
      </c>
      <c r="B3609" t="s">
        <v>13850</v>
      </c>
      <c r="C3609" t="s">
        <v>39</v>
      </c>
      <c r="D3609" s="9" t="s">
        <v>13851</v>
      </c>
      <c r="E3609" s="8">
        <f>ecommerce_dataset_updated[[#This Row],[Price (Rs.)]]+0</f>
        <v>249.79</v>
      </c>
      <c r="F3609" s="6" t="s">
        <v>20</v>
      </c>
      <c r="G3609" s="7">
        <f>ecommerce_dataset_updated[[#This Row],[Discount (%)]]+0</f>
        <v>20</v>
      </c>
      <c r="H3609" s="6" t="s">
        <v>13852</v>
      </c>
      <c r="I3609" s="6">
        <f>ecommerce_dataset_updated[[#This Row],['[Price (Rs.)']]]*ecommerce_dataset_updated[[#This Row],['[Discount (%)']]]/100</f>
        <v>49.957999999999998</v>
      </c>
      <c r="J3609" s="6">
        <f>ecommerce_dataset_updated[[#This Row],[Final_Price(Rs.)]]+0</f>
        <v>199.83</v>
      </c>
      <c r="K3609" s="6">
        <f xml:space="preserve"> ecommerce_dataset_updated[[#This Row],['[Price (Rs.)']]]-ecommerce_dataset_updated[[#This Row],[Discount Amount _]]</f>
        <v>199.83199999999999</v>
      </c>
      <c r="L3609" t="s">
        <v>35</v>
      </c>
      <c r="M3609" t="s">
        <v>617</v>
      </c>
      <c r="N3609" s="4" t="s">
        <v>14048</v>
      </c>
      <c r="O3609" s="4" t="s">
        <v>75</v>
      </c>
      <c r="P3609" s="4" t="s">
        <v>14079</v>
      </c>
      <c r="Q3609" s="5">
        <f>DATE(ecommerce_dataset_updated[[#This Row],[YYYY]],ecommerce_dataset_updated[[#This Row],[MM]],ecommerce_dataset_updated[[#This Row],[DD]])</f>
        <v>45577</v>
      </c>
      <c r="R3609" s="6" t="str">
        <f>TEXT(ecommerce_dataset_updated[[#This Row],['[Purchase_Date']]], "mmm")</f>
        <v>Oct</v>
      </c>
      <c r="S3609" s="6" t="str">
        <f>TEXT(ecommerce_dataset_updated[[#This Row],['[Purchase_Date']]], "ddd")</f>
        <v>Sat</v>
      </c>
      <c r="T3609" s="6">
        <f>ecommerce_dataset_updated[[#This Row],[Final_Price(Rs.) _]]-ecommerce_dataset_updated[[#This Row],['[Final_Price(Rs.)']]]</f>
        <v>1.999999999981128E-3</v>
      </c>
      <c r="U3609" s="6" t="b">
        <f xml:space="preserve"> AND(ecommerce_dataset_updated[[#This Row],[Final_Price(Rs.) _]]=ecommerce_dataset_updated[[#This Row],['[Final_Price(Rs.)']]])</f>
        <v>0</v>
      </c>
      <c r="V3609" s="5"/>
    </row>
    <row r="3610" spans="1:22">
      <c r="A3610" t="s">
        <v>13853</v>
      </c>
      <c r="B3610" t="s">
        <v>13854</v>
      </c>
      <c r="C3610" t="s">
        <v>45</v>
      </c>
      <c r="D3610" s="9" t="s">
        <v>13855</v>
      </c>
      <c r="E3610" s="8">
        <f>ecommerce_dataset_updated[[#This Row],[Price (Rs.)]]+0</f>
        <v>125.28</v>
      </c>
      <c r="F3610" s="6" t="s">
        <v>107</v>
      </c>
      <c r="G3610" s="7">
        <f>ecommerce_dataset_updated[[#This Row],[Discount (%)]]+0</f>
        <v>0</v>
      </c>
      <c r="H3610" s="6" t="s">
        <v>13855</v>
      </c>
      <c r="I3610" s="6">
        <f>ecommerce_dataset_updated[[#This Row],['[Price (Rs.)']]]*ecommerce_dataset_updated[[#This Row],['[Discount (%)']]]/100</f>
        <v>0</v>
      </c>
      <c r="J3610" s="6">
        <f>ecommerce_dataset_updated[[#This Row],[Final_Price(Rs.)]]+0</f>
        <v>125.28</v>
      </c>
      <c r="K3610" s="6">
        <f xml:space="preserve"> ecommerce_dataset_updated[[#This Row],['[Price (Rs.)']]]-ecommerce_dataset_updated[[#This Row],[Discount Amount _]]</f>
        <v>125.28</v>
      </c>
      <c r="L3610" t="s">
        <v>77</v>
      </c>
      <c r="M3610" t="s">
        <v>1531</v>
      </c>
      <c r="N3610" s="4" t="s">
        <v>14060</v>
      </c>
      <c r="O3610" s="4" t="s">
        <v>14062</v>
      </c>
      <c r="P3610" s="4" t="s">
        <v>14079</v>
      </c>
      <c r="Q3610" s="5">
        <f>DATE(ecommerce_dataset_updated[[#This Row],[YYYY]],ecommerce_dataset_updated[[#This Row],[MM]],ecommerce_dataset_updated[[#This Row],[DD]])</f>
        <v>45469</v>
      </c>
      <c r="R3610" s="6" t="str">
        <f>TEXT(ecommerce_dataset_updated[[#This Row],['[Purchase_Date']]], "mmm")</f>
        <v>Jun</v>
      </c>
      <c r="S3610" s="6" t="str">
        <f>TEXT(ecommerce_dataset_updated[[#This Row],['[Purchase_Date']]], "ddd")</f>
        <v>Wed</v>
      </c>
      <c r="T3610" s="6">
        <f>ecommerce_dataset_updated[[#This Row],[Final_Price(Rs.) _]]-ecommerce_dataset_updated[[#This Row],['[Final_Price(Rs.)']]]</f>
        <v>0</v>
      </c>
      <c r="U3610" s="6" t="b">
        <f xml:space="preserve"> AND(ecommerce_dataset_updated[[#This Row],[Final_Price(Rs.) _]]=ecommerce_dataset_updated[[#This Row],['[Final_Price(Rs.)']]])</f>
        <v>1</v>
      </c>
      <c r="V3610" s="5"/>
    </row>
    <row r="3611" spans="1:22">
      <c r="A3611" t="s">
        <v>13856</v>
      </c>
      <c r="B3611" t="s">
        <v>13857</v>
      </c>
      <c r="C3611" t="s">
        <v>32</v>
      </c>
      <c r="D3611" s="9" t="s">
        <v>13858</v>
      </c>
      <c r="E3611" s="8">
        <f>ecommerce_dataset_updated[[#This Row],[Price (Rs.)]]+0</f>
        <v>27.12</v>
      </c>
      <c r="F3611" s="6" t="s">
        <v>53</v>
      </c>
      <c r="G3611" s="7">
        <f>ecommerce_dataset_updated[[#This Row],[Discount (%)]]+0</f>
        <v>5</v>
      </c>
      <c r="H3611" s="6" t="s">
        <v>13859</v>
      </c>
      <c r="I3611" s="6">
        <f>ecommerce_dataset_updated[[#This Row],['[Price (Rs.)']]]*ecommerce_dataset_updated[[#This Row],['[Discount (%)']]]/100</f>
        <v>1.3559999999999999</v>
      </c>
      <c r="J3611" s="6">
        <f>ecommerce_dataset_updated[[#This Row],[Final_Price(Rs.)]]+0</f>
        <v>25.76</v>
      </c>
      <c r="K3611" s="6">
        <f xml:space="preserve"> ecommerce_dataset_updated[[#This Row],['[Price (Rs.)']]]-ecommerce_dataset_updated[[#This Row],[Discount Amount _]]</f>
        <v>25.764000000000003</v>
      </c>
      <c r="L3611" t="s">
        <v>77</v>
      </c>
      <c r="M3611" t="s">
        <v>825</v>
      </c>
      <c r="N3611" s="4" t="s">
        <v>14064</v>
      </c>
      <c r="O3611" s="4" t="s">
        <v>75</v>
      </c>
      <c r="P3611" s="4" t="s">
        <v>14079</v>
      </c>
      <c r="Q3611" s="5">
        <f>DATE(ecommerce_dataset_updated[[#This Row],[YYYY]],ecommerce_dataset_updated[[#This Row],[MM]],ecommerce_dataset_updated[[#This Row],[DD]])</f>
        <v>45578</v>
      </c>
      <c r="R3611" s="6" t="str">
        <f>TEXT(ecommerce_dataset_updated[[#This Row],['[Purchase_Date']]], "mmm")</f>
        <v>Oct</v>
      </c>
      <c r="S3611" s="6" t="str">
        <f>TEXT(ecommerce_dataset_updated[[#This Row],['[Purchase_Date']]], "ddd")</f>
        <v>Sun</v>
      </c>
      <c r="T3611" s="6">
        <f>ecommerce_dataset_updated[[#This Row],[Final_Price(Rs.) _]]-ecommerce_dataset_updated[[#This Row],['[Final_Price(Rs.)']]]</f>
        <v>4.0000000000013358E-3</v>
      </c>
      <c r="U3611" s="6" t="b">
        <f xml:space="preserve"> AND(ecommerce_dataset_updated[[#This Row],[Final_Price(Rs.) _]]=ecommerce_dataset_updated[[#This Row],['[Final_Price(Rs.)']]])</f>
        <v>0</v>
      </c>
      <c r="V3611" s="5"/>
    </row>
    <row r="3612" spans="1:22">
      <c r="A3612" t="s">
        <v>13860</v>
      </c>
      <c r="B3612" t="s">
        <v>13861</v>
      </c>
      <c r="C3612" t="s">
        <v>10</v>
      </c>
      <c r="D3612" s="9" t="s">
        <v>13862</v>
      </c>
      <c r="E3612" s="8">
        <f>ecommerce_dataset_updated[[#This Row],[Price (Rs.)]]+0</f>
        <v>484.56</v>
      </c>
      <c r="F3612" s="6" t="s">
        <v>107</v>
      </c>
      <c r="G3612" s="7">
        <f>ecommerce_dataset_updated[[#This Row],[Discount (%)]]+0</f>
        <v>0</v>
      </c>
      <c r="H3612" s="6" t="s">
        <v>13862</v>
      </c>
      <c r="I3612" s="6">
        <f>ecommerce_dataset_updated[[#This Row],['[Price (Rs.)']]]*ecommerce_dataset_updated[[#This Row],['[Discount (%)']]]/100</f>
        <v>0</v>
      </c>
      <c r="J3612" s="6">
        <f>ecommerce_dataset_updated[[#This Row],[Final_Price(Rs.)]]+0</f>
        <v>484.56</v>
      </c>
      <c r="K3612" s="6">
        <f xml:space="preserve"> ecommerce_dataset_updated[[#This Row],['[Price (Rs.)']]]-ecommerce_dataset_updated[[#This Row],[Discount Amount _]]</f>
        <v>484.56</v>
      </c>
      <c r="L3612" t="s">
        <v>35</v>
      </c>
      <c r="M3612" t="s">
        <v>78</v>
      </c>
      <c r="N3612" s="4" t="s">
        <v>14061</v>
      </c>
      <c r="O3612" s="4" t="s">
        <v>75</v>
      </c>
      <c r="P3612" s="4" t="s">
        <v>14079</v>
      </c>
      <c r="Q3612" s="5">
        <f>DATE(ecommerce_dataset_updated[[#This Row],[YYYY]],ecommerce_dataset_updated[[#This Row],[MM]],ecommerce_dataset_updated[[#This Row],[DD]])</f>
        <v>45586</v>
      </c>
      <c r="R3612" s="6" t="str">
        <f>TEXT(ecommerce_dataset_updated[[#This Row],['[Purchase_Date']]], "mmm")</f>
        <v>Oct</v>
      </c>
      <c r="S3612" s="6" t="str">
        <f>TEXT(ecommerce_dataset_updated[[#This Row],['[Purchase_Date']]], "ddd")</f>
        <v>Mon</v>
      </c>
      <c r="T3612" s="6">
        <f>ecommerce_dataset_updated[[#This Row],[Final_Price(Rs.) _]]-ecommerce_dataset_updated[[#This Row],['[Final_Price(Rs.)']]]</f>
        <v>0</v>
      </c>
      <c r="U3612" s="6" t="b">
        <f xml:space="preserve"> AND(ecommerce_dataset_updated[[#This Row],[Final_Price(Rs.) _]]=ecommerce_dataset_updated[[#This Row],['[Final_Price(Rs.)']]])</f>
        <v>1</v>
      </c>
      <c r="V3612" s="5"/>
    </row>
    <row r="3613" spans="1:22">
      <c r="A3613" t="s">
        <v>13863</v>
      </c>
      <c r="B3613" t="s">
        <v>13864</v>
      </c>
      <c r="C3613" t="s">
        <v>68</v>
      </c>
      <c r="D3613" s="9" t="s">
        <v>13865</v>
      </c>
      <c r="E3613" s="8">
        <f>ecommerce_dataset_updated[[#This Row],[Price (Rs.)]]+0</f>
        <v>68.45</v>
      </c>
      <c r="F3613" s="6" t="s">
        <v>154</v>
      </c>
      <c r="G3613" s="7">
        <f>ecommerce_dataset_updated[[#This Row],[Discount (%)]]+0</f>
        <v>30</v>
      </c>
      <c r="H3613" s="6" t="s">
        <v>13866</v>
      </c>
      <c r="I3613" s="6">
        <f>ecommerce_dataset_updated[[#This Row],['[Price (Rs.)']]]*ecommerce_dataset_updated[[#This Row],['[Discount (%)']]]/100</f>
        <v>20.535</v>
      </c>
      <c r="J3613" s="6">
        <f>ecommerce_dataset_updated[[#This Row],[Final_Price(Rs.)]]+0</f>
        <v>47.91</v>
      </c>
      <c r="K3613" s="6">
        <f xml:space="preserve"> ecommerce_dataset_updated[[#This Row],['[Price (Rs.)']]]-ecommerce_dataset_updated[[#This Row],[Discount Amount _]]</f>
        <v>47.915000000000006</v>
      </c>
      <c r="L3613" t="s">
        <v>14</v>
      </c>
      <c r="M3613" t="s">
        <v>927</v>
      </c>
      <c r="N3613" s="4" t="s">
        <v>14064</v>
      </c>
      <c r="O3613" s="4" t="s">
        <v>14049</v>
      </c>
      <c r="P3613" s="4" t="s">
        <v>14079</v>
      </c>
      <c r="Q3613" s="5">
        <f>DATE(ecommerce_dataset_updated[[#This Row],[YYYY]],ecommerce_dataset_updated[[#This Row],[MM]],ecommerce_dataset_updated[[#This Row],[DD]])</f>
        <v>45609</v>
      </c>
      <c r="R3613" s="6" t="str">
        <f>TEXT(ecommerce_dataset_updated[[#This Row],['[Purchase_Date']]], "mmm")</f>
        <v>Nov</v>
      </c>
      <c r="S3613" s="6" t="str">
        <f>TEXT(ecommerce_dataset_updated[[#This Row],['[Purchase_Date']]], "ddd")</f>
        <v>Wed</v>
      </c>
      <c r="T3613" s="6">
        <f>ecommerce_dataset_updated[[#This Row],[Final_Price(Rs.) _]]-ecommerce_dataset_updated[[#This Row],['[Final_Price(Rs.)']]]</f>
        <v>5.0000000000096634E-3</v>
      </c>
      <c r="U3613" s="6" t="b">
        <f xml:space="preserve"> AND(ecommerce_dataset_updated[[#This Row],[Final_Price(Rs.) _]]=ecommerce_dataset_updated[[#This Row],['[Final_Price(Rs.)']]])</f>
        <v>0</v>
      </c>
      <c r="V3613" s="5"/>
    </row>
    <row r="3614" spans="1:22">
      <c r="A3614" t="s">
        <v>13867</v>
      </c>
      <c r="B3614" t="s">
        <v>13868</v>
      </c>
      <c r="C3614" t="s">
        <v>10</v>
      </c>
      <c r="D3614" s="9" t="s">
        <v>102</v>
      </c>
      <c r="E3614" s="8">
        <f>ecommerce_dataset_updated[[#This Row],[Price (Rs.)]]+0</f>
        <v>108.02</v>
      </c>
      <c r="F3614" s="6" t="s">
        <v>75</v>
      </c>
      <c r="G3614" s="7">
        <f>ecommerce_dataset_updated[[#This Row],[Discount (%)]]+0</f>
        <v>10</v>
      </c>
      <c r="H3614" s="6" t="s">
        <v>13869</v>
      </c>
      <c r="I3614" s="6">
        <f>ecommerce_dataset_updated[[#This Row],['[Price (Rs.)']]]*ecommerce_dataset_updated[[#This Row],['[Discount (%)']]]/100</f>
        <v>10.802</v>
      </c>
      <c r="J3614" s="6">
        <f>ecommerce_dataset_updated[[#This Row],[Final_Price(Rs.)]]+0</f>
        <v>97.22</v>
      </c>
      <c r="K3614" s="6">
        <f xml:space="preserve"> ecommerce_dataset_updated[[#This Row],['[Price (Rs.)']]]-ecommerce_dataset_updated[[#This Row],[Discount Amount _]]</f>
        <v>97.217999999999989</v>
      </c>
      <c r="L3614" t="s">
        <v>35</v>
      </c>
      <c r="M3614" t="s">
        <v>2364</v>
      </c>
      <c r="N3614" s="4" t="s">
        <v>2910</v>
      </c>
      <c r="O3614" s="4" t="s">
        <v>75</v>
      </c>
      <c r="P3614" s="4" t="s">
        <v>14079</v>
      </c>
      <c r="Q3614" s="5">
        <f>DATE(ecommerce_dataset_updated[[#This Row],[YYYY]],ecommerce_dataset_updated[[#This Row],[MM]],ecommerce_dataset_updated[[#This Row],[DD]])</f>
        <v>45579</v>
      </c>
      <c r="R3614" s="6" t="str">
        <f>TEXT(ecommerce_dataset_updated[[#This Row],['[Purchase_Date']]], "mmm")</f>
        <v>Oct</v>
      </c>
      <c r="S3614" s="6" t="str">
        <f>TEXT(ecommerce_dataset_updated[[#This Row],['[Purchase_Date']]], "ddd")</f>
        <v>Mon</v>
      </c>
      <c r="T3614" s="6">
        <f>ecommerce_dataset_updated[[#This Row],[Final_Price(Rs.) _]]-ecommerce_dataset_updated[[#This Row],['[Final_Price(Rs.)']]]</f>
        <v>-2.0000000000095497E-3</v>
      </c>
      <c r="U3614" s="6" t="b">
        <f xml:space="preserve"> AND(ecommerce_dataset_updated[[#This Row],[Final_Price(Rs.) _]]=ecommerce_dataset_updated[[#This Row],['[Final_Price(Rs.)']]])</f>
        <v>0</v>
      </c>
      <c r="V3614" s="5"/>
    </row>
    <row r="3615" spans="1:22">
      <c r="A3615" t="s">
        <v>13870</v>
      </c>
      <c r="B3615" t="s">
        <v>13871</v>
      </c>
      <c r="C3615" t="s">
        <v>68</v>
      </c>
      <c r="D3615" s="9" t="s">
        <v>13872</v>
      </c>
      <c r="E3615" s="8">
        <f>ecommerce_dataset_updated[[#This Row],[Price (Rs.)]]+0</f>
        <v>287.25</v>
      </c>
      <c r="F3615" s="6" t="s">
        <v>20</v>
      </c>
      <c r="G3615" s="7">
        <f>ecommerce_dataset_updated[[#This Row],[Discount (%)]]+0</f>
        <v>20</v>
      </c>
      <c r="H3615" s="6" t="s">
        <v>13873</v>
      </c>
      <c r="I3615" s="6">
        <f>ecommerce_dataset_updated[[#This Row],['[Price (Rs.)']]]*ecommerce_dataset_updated[[#This Row],['[Discount (%)']]]/100</f>
        <v>57.45</v>
      </c>
      <c r="J3615" s="6">
        <f>ecommerce_dataset_updated[[#This Row],[Final_Price(Rs.)]]+0</f>
        <v>229.8</v>
      </c>
      <c r="K3615" s="6">
        <f xml:space="preserve"> ecommerce_dataset_updated[[#This Row],['[Price (Rs.)']]]-ecommerce_dataset_updated[[#This Row],[Discount Amount _]]</f>
        <v>229.8</v>
      </c>
      <c r="L3615" t="s">
        <v>120</v>
      </c>
      <c r="M3615" t="s">
        <v>22</v>
      </c>
      <c r="N3615" s="4" t="s">
        <v>14050</v>
      </c>
      <c r="O3615" s="4" t="s">
        <v>14051</v>
      </c>
      <c r="P3615" s="4" t="s">
        <v>14079</v>
      </c>
      <c r="Q3615" s="5">
        <f>DATE(ecommerce_dataset_updated[[#This Row],[YYYY]],ecommerce_dataset_updated[[#This Row],[MM]],ecommerce_dataset_updated[[#This Row],[DD]])</f>
        <v>45331</v>
      </c>
      <c r="R3615" s="6" t="str">
        <f>TEXT(ecommerce_dataset_updated[[#This Row],['[Purchase_Date']]], "mmm")</f>
        <v>Feb</v>
      </c>
      <c r="S3615" s="6" t="str">
        <f>TEXT(ecommerce_dataset_updated[[#This Row],['[Purchase_Date']]], "ddd")</f>
        <v>Fri</v>
      </c>
      <c r="T3615" s="6">
        <f>ecommerce_dataset_updated[[#This Row],[Final_Price(Rs.) _]]-ecommerce_dataset_updated[[#This Row],['[Final_Price(Rs.)']]]</f>
        <v>0</v>
      </c>
      <c r="U3615" s="6" t="b">
        <f xml:space="preserve"> AND(ecommerce_dataset_updated[[#This Row],[Final_Price(Rs.) _]]=ecommerce_dataset_updated[[#This Row],['[Final_Price(Rs.)']]])</f>
        <v>1</v>
      </c>
      <c r="V3615" s="5"/>
    </row>
    <row r="3616" spans="1:22">
      <c r="A3616" t="s">
        <v>13874</v>
      </c>
      <c r="B3616" t="s">
        <v>13875</v>
      </c>
      <c r="C3616" t="s">
        <v>39</v>
      </c>
      <c r="D3616" s="9" t="s">
        <v>13876</v>
      </c>
      <c r="E3616" s="8">
        <f>ecommerce_dataset_updated[[#This Row],[Price (Rs.)]]+0</f>
        <v>198.26</v>
      </c>
      <c r="F3616" s="6" t="s">
        <v>107</v>
      </c>
      <c r="G3616" s="7">
        <f>ecommerce_dataset_updated[[#This Row],[Discount (%)]]+0</f>
        <v>0</v>
      </c>
      <c r="H3616" s="6" t="s">
        <v>13876</v>
      </c>
      <c r="I3616" s="6">
        <f>ecommerce_dataset_updated[[#This Row],['[Price (Rs.)']]]*ecommerce_dataset_updated[[#This Row],['[Discount (%)']]]/100</f>
        <v>0</v>
      </c>
      <c r="J3616" s="6">
        <f>ecommerce_dataset_updated[[#This Row],[Final_Price(Rs.)]]+0</f>
        <v>198.26</v>
      </c>
      <c r="K3616" s="6">
        <f xml:space="preserve"> ecommerce_dataset_updated[[#This Row],['[Price (Rs.)']]]-ecommerce_dataset_updated[[#This Row],[Discount Amount _]]</f>
        <v>198.26</v>
      </c>
      <c r="L3616" t="s">
        <v>14</v>
      </c>
      <c r="M3616" t="s">
        <v>2495</v>
      </c>
      <c r="N3616" s="4" t="s">
        <v>14060</v>
      </c>
      <c r="O3616" s="4" t="s">
        <v>14050</v>
      </c>
      <c r="P3616" s="4" t="s">
        <v>14079</v>
      </c>
      <c r="Q3616" s="5">
        <f>DATE(ecommerce_dataset_updated[[#This Row],[YYYY]],ecommerce_dataset_updated[[#This Row],[MM]],ecommerce_dataset_updated[[#This Row],[DD]])</f>
        <v>45561</v>
      </c>
      <c r="R3616" s="6" t="str">
        <f>TEXT(ecommerce_dataset_updated[[#This Row],['[Purchase_Date']]], "mmm")</f>
        <v>Sep</v>
      </c>
      <c r="S3616" s="6" t="str">
        <f>TEXT(ecommerce_dataset_updated[[#This Row],['[Purchase_Date']]], "ddd")</f>
        <v>Thu</v>
      </c>
      <c r="T3616" s="6">
        <f>ecommerce_dataset_updated[[#This Row],[Final_Price(Rs.) _]]-ecommerce_dataset_updated[[#This Row],['[Final_Price(Rs.)']]]</f>
        <v>0</v>
      </c>
      <c r="U3616" s="6" t="b">
        <f xml:space="preserve"> AND(ecommerce_dataset_updated[[#This Row],[Final_Price(Rs.) _]]=ecommerce_dataset_updated[[#This Row],['[Final_Price(Rs.)']]])</f>
        <v>1</v>
      </c>
      <c r="V3616" s="5"/>
    </row>
    <row r="3617" spans="1:22">
      <c r="A3617" t="s">
        <v>13877</v>
      </c>
      <c r="B3617" t="s">
        <v>13878</v>
      </c>
      <c r="C3617" t="s">
        <v>18</v>
      </c>
      <c r="D3617" s="9" t="s">
        <v>13879</v>
      </c>
      <c r="E3617" s="8">
        <f>ecommerce_dataset_updated[[#This Row],[Price (Rs.)]]+0</f>
        <v>218.12</v>
      </c>
      <c r="F3617" s="6" t="s">
        <v>53</v>
      </c>
      <c r="G3617" s="7">
        <f>ecommerce_dataset_updated[[#This Row],[Discount (%)]]+0</f>
        <v>5</v>
      </c>
      <c r="H3617" s="6" t="s">
        <v>13880</v>
      </c>
      <c r="I3617" s="6">
        <f>ecommerce_dataset_updated[[#This Row],['[Price (Rs.)']]]*ecommerce_dataset_updated[[#This Row],['[Discount (%)']]]/100</f>
        <v>10.905999999999999</v>
      </c>
      <c r="J3617" s="6">
        <f>ecommerce_dataset_updated[[#This Row],[Final_Price(Rs.)]]+0</f>
        <v>207.21</v>
      </c>
      <c r="K3617" s="6">
        <f xml:space="preserve"> ecommerce_dataset_updated[[#This Row],['[Price (Rs.)']]]-ecommerce_dataset_updated[[#This Row],[Discount Amount _]]</f>
        <v>207.214</v>
      </c>
      <c r="L3617" t="s">
        <v>28</v>
      </c>
      <c r="M3617" t="s">
        <v>4693</v>
      </c>
      <c r="N3617" s="4" t="s">
        <v>154</v>
      </c>
      <c r="O3617" s="4" t="s">
        <v>14052</v>
      </c>
      <c r="P3617" s="4" t="s">
        <v>14079</v>
      </c>
      <c r="Q3617" s="5">
        <f>DATE(ecommerce_dataset_updated[[#This Row],[YYYY]],ecommerce_dataset_updated[[#This Row],[MM]],ecommerce_dataset_updated[[#This Row],[DD]])</f>
        <v>45321</v>
      </c>
      <c r="R3617" s="6" t="str">
        <f>TEXT(ecommerce_dataset_updated[[#This Row],['[Purchase_Date']]], "mmm")</f>
        <v>Jan</v>
      </c>
      <c r="S3617" s="6" t="str">
        <f>TEXT(ecommerce_dataset_updated[[#This Row],['[Purchase_Date']]], "ddd")</f>
        <v>Tue</v>
      </c>
      <c r="T3617" s="6">
        <f>ecommerce_dataset_updated[[#This Row],[Final_Price(Rs.) _]]-ecommerce_dataset_updated[[#This Row],['[Final_Price(Rs.)']]]</f>
        <v>3.9999999999906777E-3</v>
      </c>
      <c r="U3617" s="6" t="b">
        <f xml:space="preserve"> AND(ecommerce_dataset_updated[[#This Row],[Final_Price(Rs.) _]]=ecommerce_dataset_updated[[#This Row],['[Final_Price(Rs.)']]])</f>
        <v>0</v>
      </c>
      <c r="V3617" s="5"/>
    </row>
    <row r="3618" spans="1:22">
      <c r="A3618" t="s">
        <v>13881</v>
      </c>
      <c r="B3618" t="s">
        <v>13882</v>
      </c>
      <c r="C3618" t="s">
        <v>32</v>
      </c>
      <c r="D3618" s="9" t="s">
        <v>13883</v>
      </c>
      <c r="E3618" s="8">
        <f>ecommerce_dataset_updated[[#This Row],[Price (Rs.)]]+0</f>
        <v>401.08</v>
      </c>
      <c r="F3618" s="6" t="s">
        <v>53</v>
      </c>
      <c r="G3618" s="7">
        <f>ecommerce_dataset_updated[[#This Row],[Discount (%)]]+0</f>
        <v>5</v>
      </c>
      <c r="H3618" s="6" t="s">
        <v>13884</v>
      </c>
      <c r="I3618" s="6">
        <f>ecommerce_dataset_updated[[#This Row],['[Price (Rs.)']]]*ecommerce_dataset_updated[[#This Row],['[Discount (%)']]]/100</f>
        <v>20.053999999999998</v>
      </c>
      <c r="J3618" s="6">
        <f>ecommerce_dataset_updated[[#This Row],[Final_Price(Rs.)]]+0</f>
        <v>381.03</v>
      </c>
      <c r="K3618" s="6">
        <f xml:space="preserve"> ecommerce_dataset_updated[[#This Row],['[Price (Rs.)']]]-ecommerce_dataset_updated[[#This Row],[Discount Amount _]]</f>
        <v>381.02600000000001</v>
      </c>
      <c r="L3618" t="s">
        <v>77</v>
      </c>
      <c r="M3618" t="s">
        <v>858</v>
      </c>
      <c r="N3618" s="4" t="s">
        <v>14059</v>
      </c>
      <c r="O3618" s="4" t="s">
        <v>14051</v>
      </c>
      <c r="P3618" s="4" t="s">
        <v>14079</v>
      </c>
      <c r="Q3618" s="5">
        <f>DATE(ecommerce_dataset_updated[[#This Row],[YYYY]],ecommerce_dataset_updated[[#This Row],[MM]],ecommerce_dataset_updated[[#This Row],[DD]])</f>
        <v>45327</v>
      </c>
      <c r="R3618" s="6" t="str">
        <f>TEXT(ecommerce_dataset_updated[[#This Row],['[Purchase_Date']]], "mmm")</f>
        <v>Feb</v>
      </c>
      <c r="S3618" s="6" t="str">
        <f>TEXT(ecommerce_dataset_updated[[#This Row],['[Purchase_Date']]], "ddd")</f>
        <v>Mon</v>
      </c>
      <c r="T3618" s="6">
        <f>ecommerce_dataset_updated[[#This Row],[Final_Price(Rs.) _]]-ecommerce_dataset_updated[[#This Row],['[Final_Price(Rs.)']]]</f>
        <v>-3.999999999962256E-3</v>
      </c>
      <c r="U3618" s="6" t="b">
        <f xml:space="preserve"> AND(ecommerce_dataset_updated[[#This Row],[Final_Price(Rs.) _]]=ecommerce_dataset_updated[[#This Row],['[Final_Price(Rs.)']]])</f>
        <v>0</v>
      </c>
      <c r="V3618" s="5"/>
    </row>
    <row r="3619" spans="1:22">
      <c r="A3619" t="s">
        <v>13885</v>
      </c>
      <c r="B3619" t="s">
        <v>13886</v>
      </c>
      <c r="C3619" t="s">
        <v>45</v>
      </c>
      <c r="D3619" s="9" t="s">
        <v>13887</v>
      </c>
      <c r="E3619" s="8">
        <f>ecommerce_dataset_updated[[#This Row],[Price (Rs.)]]+0</f>
        <v>247.48</v>
      </c>
      <c r="F3619" s="6" t="s">
        <v>47</v>
      </c>
      <c r="G3619" s="7">
        <f>ecommerce_dataset_updated[[#This Row],[Discount (%)]]+0</f>
        <v>50</v>
      </c>
      <c r="H3619" s="6" t="s">
        <v>13888</v>
      </c>
      <c r="I3619" s="6">
        <f>ecommerce_dataset_updated[[#This Row],['[Price (Rs.)']]]*ecommerce_dataset_updated[[#This Row],['[Discount (%)']]]/100</f>
        <v>123.74</v>
      </c>
      <c r="J3619" s="6">
        <f>ecommerce_dataset_updated[[#This Row],[Final_Price(Rs.)]]+0</f>
        <v>123.74</v>
      </c>
      <c r="K3619" s="6">
        <f xml:space="preserve"> ecommerce_dataset_updated[[#This Row],['[Price (Rs.)']]]-ecommerce_dataset_updated[[#This Row],[Discount Amount _]]</f>
        <v>123.74</v>
      </c>
      <c r="L3619" t="s">
        <v>35</v>
      </c>
      <c r="M3619" t="s">
        <v>4395</v>
      </c>
      <c r="N3619" s="4" t="s">
        <v>20</v>
      </c>
      <c r="O3619" s="4" t="s">
        <v>14059</v>
      </c>
      <c r="P3619" s="4" t="s">
        <v>14079</v>
      </c>
      <c r="Q3619" s="5">
        <f>DATE(ecommerce_dataset_updated[[#This Row],[YYYY]],ecommerce_dataset_updated[[#This Row],[MM]],ecommerce_dataset_updated[[#This Row],[DD]])</f>
        <v>45432</v>
      </c>
      <c r="R3619" s="6" t="str">
        <f>TEXT(ecommerce_dataset_updated[[#This Row],['[Purchase_Date']]], "mmm")</f>
        <v>May</v>
      </c>
      <c r="S3619" s="6" t="str">
        <f>TEXT(ecommerce_dataset_updated[[#This Row],['[Purchase_Date']]], "ddd")</f>
        <v>Mon</v>
      </c>
      <c r="T3619" s="6">
        <f>ecommerce_dataset_updated[[#This Row],[Final_Price(Rs.) _]]-ecommerce_dataset_updated[[#This Row],['[Final_Price(Rs.)']]]</f>
        <v>0</v>
      </c>
      <c r="U3619" s="6" t="b">
        <f xml:space="preserve"> AND(ecommerce_dataset_updated[[#This Row],[Final_Price(Rs.) _]]=ecommerce_dataset_updated[[#This Row],['[Final_Price(Rs.)']]])</f>
        <v>1</v>
      </c>
      <c r="V3619" s="5"/>
    </row>
    <row r="3620" spans="1:22">
      <c r="A3620" t="s">
        <v>13889</v>
      </c>
      <c r="B3620" t="s">
        <v>13890</v>
      </c>
      <c r="C3620" t="s">
        <v>18</v>
      </c>
      <c r="D3620" s="9" t="s">
        <v>6643</v>
      </c>
      <c r="E3620" s="8">
        <f>ecommerce_dataset_updated[[#This Row],[Price (Rs.)]]+0</f>
        <v>78.14</v>
      </c>
      <c r="F3620" s="6" t="s">
        <v>107</v>
      </c>
      <c r="G3620" s="7">
        <f>ecommerce_dataset_updated[[#This Row],[Discount (%)]]+0</f>
        <v>0</v>
      </c>
      <c r="H3620" s="6" t="s">
        <v>6643</v>
      </c>
      <c r="I3620" s="6">
        <f>ecommerce_dataset_updated[[#This Row],['[Price (Rs.)']]]*ecommerce_dataset_updated[[#This Row],['[Discount (%)']]]/100</f>
        <v>0</v>
      </c>
      <c r="J3620" s="6">
        <f>ecommerce_dataset_updated[[#This Row],[Final_Price(Rs.)]]+0</f>
        <v>78.14</v>
      </c>
      <c r="K3620" s="6">
        <f xml:space="preserve"> ecommerce_dataset_updated[[#This Row],['[Price (Rs.)']]]-ecommerce_dataset_updated[[#This Row],[Discount Amount _]]</f>
        <v>78.14</v>
      </c>
      <c r="L3620" t="s">
        <v>35</v>
      </c>
      <c r="M3620" t="s">
        <v>2178</v>
      </c>
      <c r="N3620" s="4" t="s">
        <v>14051</v>
      </c>
      <c r="O3620" s="4" t="s">
        <v>14050</v>
      </c>
      <c r="P3620" s="4" t="s">
        <v>14079</v>
      </c>
      <c r="Q3620" s="5">
        <f>DATE(ecommerce_dataset_updated[[#This Row],[YYYY]],ecommerce_dataset_updated[[#This Row],[MM]],ecommerce_dataset_updated[[#This Row],[DD]])</f>
        <v>45537</v>
      </c>
      <c r="R3620" s="6" t="str">
        <f>TEXT(ecommerce_dataset_updated[[#This Row],['[Purchase_Date']]], "mmm")</f>
        <v>Sep</v>
      </c>
      <c r="S3620" s="6" t="str">
        <f>TEXT(ecommerce_dataset_updated[[#This Row],['[Purchase_Date']]], "ddd")</f>
        <v>Mon</v>
      </c>
      <c r="T3620" s="6">
        <f>ecommerce_dataset_updated[[#This Row],[Final_Price(Rs.) _]]-ecommerce_dataset_updated[[#This Row],['[Final_Price(Rs.)']]]</f>
        <v>0</v>
      </c>
      <c r="U3620" s="6" t="b">
        <f xml:space="preserve"> AND(ecommerce_dataset_updated[[#This Row],[Final_Price(Rs.) _]]=ecommerce_dataset_updated[[#This Row],['[Final_Price(Rs.)']]])</f>
        <v>1</v>
      </c>
      <c r="V3620" s="5"/>
    </row>
    <row r="3621" spans="1:22">
      <c r="A3621" t="s">
        <v>13891</v>
      </c>
      <c r="B3621" t="s">
        <v>13892</v>
      </c>
      <c r="C3621" t="s">
        <v>45</v>
      </c>
      <c r="D3621" s="9" t="s">
        <v>13893</v>
      </c>
      <c r="E3621" s="8">
        <f>ecommerce_dataset_updated[[#This Row],[Price (Rs.)]]+0</f>
        <v>169.79</v>
      </c>
      <c r="F3621" s="6" t="s">
        <v>53</v>
      </c>
      <c r="G3621" s="7">
        <f>ecommerce_dataset_updated[[#This Row],[Discount (%)]]+0</f>
        <v>5</v>
      </c>
      <c r="H3621" s="6" t="s">
        <v>13894</v>
      </c>
      <c r="I3621" s="6">
        <f>ecommerce_dataset_updated[[#This Row],['[Price (Rs.)']]]*ecommerce_dataset_updated[[#This Row],['[Discount (%)']]]/100</f>
        <v>8.4894999999999996</v>
      </c>
      <c r="J3621" s="6">
        <f>ecommerce_dataset_updated[[#This Row],[Final_Price(Rs.)]]+0</f>
        <v>161.30000000000001</v>
      </c>
      <c r="K3621" s="6">
        <f xml:space="preserve"> ecommerce_dataset_updated[[#This Row],['[Price (Rs.)']]]-ecommerce_dataset_updated[[#This Row],[Discount Amount _]]</f>
        <v>161.3005</v>
      </c>
      <c r="L3621" t="s">
        <v>35</v>
      </c>
      <c r="M3621" t="s">
        <v>976</v>
      </c>
      <c r="N3621" s="4" t="s">
        <v>26</v>
      </c>
      <c r="O3621" s="4" t="s">
        <v>75</v>
      </c>
      <c r="P3621" s="4" t="s">
        <v>14079</v>
      </c>
      <c r="Q3621" s="5">
        <f>DATE(ecommerce_dataset_updated[[#This Row],[YYYY]],ecommerce_dataset_updated[[#This Row],[MM]],ecommerce_dataset_updated[[#This Row],[DD]])</f>
        <v>45590</v>
      </c>
      <c r="R3621" s="6" t="str">
        <f>TEXT(ecommerce_dataset_updated[[#This Row],['[Purchase_Date']]], "mmm")</f>
        <v>Oct</v>
      </c>
      <c r="S3621" s="6" t="str">
        <f>TEXT(ecommerce_dataset_updated[[#This Row],['[Purchase_Date']]], "ddd")</f>
        <v>Fri</v>
      </c>
      <c r="T3621" s="6">
        <f>ecommerce_dataset_updated[[#This Row],[Final_Price(Rs.) _]]-ecommerce_dataset_updated[[#This Row],['[Final_Price(Rs.)']]]</f>
        <v>4.9999999998817657E-4</v>
      </c>
      <c r="U3621" s="6" t="b">
        <f xml:space="preserve"> AND(ecommerce_dataset_updated[[#This Row],[Final_Price(Rs.) _]]=ecommerce_dataset_updated[[#This Row],['[Final_Price(Rs.)']]])</f>
        <v>0</v>
      </c>
      <c r="V3621" s="5"/>
    </row>
    <row r="3622" spans="1:22">
      <c r="A3622" t="s">
        <v>13895</v>
      </c>
      <c r="B3622" t="s">
        <v>13896</v>
      </c>
      <c r="C3622" t="s">
        <v>18</v>
      </c>
      <c r="D3622" s="9" t="s">
        <v>13897</v>
      </c>
      <c r="E3622" s="8">
        <f>ecommerce_dataset_updated[[#This Row],[Price (Rs.)]]+0</f>
        <v>438.09</v>
      </c>
      <c r="F3622" s="6" t="s">
        <v>20</v>
      </c>
      <c r="G3622" s="7">
        <f>ecommerce_dataset_updated[[#This Row],[Discount (%)]]+0</f>
        <v>20</v>
      </c>
      <c r="H3622" s="6" t="s">
        <v>13898</v>
      </c>
      <c r="I3622" s="6">
        <f>ecommerce_dataset_updated[[#This Row],['[Price (Rs.)']]]*ecommerce_dataset_updated[[#This Row],['[Discount (%)']]]/100</f>
        <v>87.617999999999995</v>
      </c>
      <c r="J3622" s="6">
        <f>ecommerce_dataset_updated[[#This Row],[Final_Price(Rs.)]]+0</f>
        <v>350.47</v>
      </c>
      <c r="K3622" s="6">
        <f xml:space="preserve"> ecommerce_dataset_updated[[#This Row],['[Price (Rs.)']]]-ecommerce_dataset_updated[[#This Row],[Discount Amount _]]</f>
        <v>350.47199999999998</v>
      </c>
      <c r="L3622" t="s">
        <v>77</v>
      </c>
      <c r="M3622" t="s">
        <v>1352</v>
      </c>
      <c r="N3622" s="4" t="s">
        <v>14067</v>
      </c>
      <c r="O3622" s="4" t="s">
        <v>14052</v>
      </c>
      <c r="P3622" s="4" t="s">
        <v>14079</v>
      </c>
      <c r="Q3622" s="5">
        <f>DATE(ecommerce_dataset_updated[[#This Row],[YYYY]],ecommerce_dataset_updated[[#This Row],[MM]],ecommerce_dataset_updated[[#This Row],[DD]])</f>
        <v>45298</v>
      </c>
      <c r="R3622" s="6" t="str">
        <f>TEXT(ecommerce_dataset_updated[[#This Row],['[Purchase_Date']]], "mmm")</f>
        <v>Jan</v>
      </c>
      <c r="S3622" s="6" t="str">
        <f>TEXT(ecommerce_dataset_updated[[#This Row],['[Purchase_Date']]], "ddd")</f>
        <v>Sun</v>
      </c>
      <c r="T3622" s="6">
        <f>ecommerce_dataset_updated[[#This Row],[Final_Price(Rs.) _]]-ecommerce_dataset_updated[[#This Row],['[Final_Price(Rs.)']]]</f>
        <v>1.9999999999527063E-3</v>
      </c>
      <c r="U3622" s="6" t="b">
        <f xml:space="preserve"> AND(ecommerce_dataset_updated[[#This Row],[Final_Price(Rs.) _]]=ecommerce_dataset_updated[[#This Row],['[Final_Price(Rs.)']]])</f>
        <v>0</v>
      </c>
      <c r="V3622" s="5"/>
    </row>
    <row r="3623" spans="1:22">
      <c r="A3623" t="s">
        <v>13899</v>
      </c>
      <c r="B3623" t="s">
        <v>13900</v>
      </c>
      <c r="C3623" t="s">
        <v>114</v>
      </c>
      <c r="D3623" s="9" t="s">
        <v>13901</v>
      </c>
      <c r="E3623" s="8">
        <f>ecommerce_dataset_updated[[#This Row],[Price (Rs.)]]+0</f>
        <v>265.64999999999998</v>
      </c>
      <c r="F3623" s="6" t="s">
        <v>26</v>
      </c>
      <c r="G3623" s="7">
        <f>ecommerce_dataset_updated[[#This Row],[Discount (%)]]+0</f>
        <v>25</v>
      </c>
      <c r="H3623" s="6" t="s">
        <v>13902</v>
      </c>
      <c r="I3623" s="6">
        <f>ecommerce_dataset_updated[[#This Row],['[Price (Rs.)']]]*ecommerce_dataset_updated[[#This Row],['[Discount (%)']]]/100</f>
        <v>66.412499999999994</v>
      </c>
      <c r="J3623" s="6">
        <f>ecommerce_dataset_updated[[#This Row],[Final_Price(Rs.)]]+0</f>
        <v>199.24</v>
      </c>
      <c r="K3623" s="6">
        <f xml:space="preserve"> ecommerce_dataset_updated[[#This Row],['[Price (Rs.)']]]-ecommerce_dataset_updated[[#This Row],[Discount Amount _]]</f>
        <v>199.23749999999998</v>
      </c>
      <c r="L3623" t="s">
        <v>35</v>
      </c>
      <c r="M3623" t="s">
        <v>2395</v>
      </c>
      <c r="N3623" s="4" t="s">
        <v>154</v>
      </c>
      <c r="O3623" s="4" t="s">
        <v>14050</v>
      </c>
      <c r="P3623" s="4" t="s">
        <v>14079</v>
      </c>
      <c r="Q3623" s="5">
        <f>DATE(ecommerce_dataset_updated[[#This Row],[YYYY]],ecommerce_dataset_updated[[#This Row],[MM]],ecommerce_dataset_updated[[#This Row],[DD]])</f>
        <v>45565</v>
      </c>
      <c r="R3623" s="6" t="str">
        <f>TEXT(ecommerce_dataset_updated[[#This Row],['[Purchase_Date']]], "mmm")</f>
        <v>Sep</v>
      </c>
      <c r="S3623" s="6" t="str">
        <f>TEXT(ecommerce_dataset_updated[[#This Row],['[Purchase_Date']]], "ddd")</f>
        <v>Mon</v>
      </c>
      <c r="T3623" s="6">
        <f>ecommerce_dataset_updated[[#This Row],[Final_Price(Rs.) _]]-ecommerce_dataset_updated[[#This Row],['[Final_Price(Rs.)']]]</f>
        <v>-2.500000000026148E-3</v>
      </c>
      <c r="U3623" s="6" t="b">
        <f xml:space="preserve"> AND(ecommerce_dataset_updated[[#This Row],[Final_Price(Rs.) _]]=ecommerce_dataset_updated[[#This Row],['[Final_Price(Rs.)']]])</f>
        <v>0</v>
      </c>
      <c r="V3623" s="5"/>
    </row>
    <row r="3624" spans="1:22">
      <c r="A3624" t="s">
        <v>13903</v>
      </c>
      <c r="B3624" t="s">
        <v>13904</v>
      </c>
      <c r="C3624" t="s">
        <v>68</v>
      </c>
      <c r="D3624" s="9" t="s">
        <v>13905</v>
      </c>
      <c r="E3624" s="8">
        <f>ecommerce_dataset_updated[[#This Row],[Price (Rs.)]]+0</f>
        <v>39.869999999999997</v>
      </c>
      <c r="F3624" s="6" t="s">
        <v>12</v>
      </c>
      <c r="G3624" s="7">
        <f>ecommerce_dataset_updated[[#This Row],[Discount (%)]]+0</f>
        <v>15</v>
      </c>
      <c r="H3624" s="6" t="s">
        <v>13906</v>
      </c>
      <c r="I3624" s="6">
        <f>ecommerce_dataset_updated[[#This Row],['[Price (Rs.)']]]*ecommerce_dataset_updated[[#This Row],['[Discount (%)']]]/100</f>
        <v>5.9804999999999993</v>
      </c>
      <c r="J3624" s="6">
        <f>ecommerce_dataset_updated[[#This Row],[Final_Price(Rs.)]]+0</f>
        <v>33.89</v>
      </c>
      <c r="K3624" s="6">
        <f xml:space="preserve"> ecommerce_dataset_updated[[#This Row],['[Price (Rs.)']]]-ecommerce_dataset_updated[[#This Row],[Discount Amount _]]</f>
        <v>33.889499999999998</v>
      </c>
      <c r="L3624" t="s">
        <v>120</v>
      </c>
      <c r="M3624" t="s">
        <v>304</v>
      </c>
      <c r="N3624" s="4" t="s">
        <v>14053</v>
      </c>
      <c r="O3624" s="4" t="s">
        <v>75</v>
      </c>
      <c r="P3624" s="4" t="s">
        <v>14079</v>
      </c>
      <c r="Q3624" s="5">
        <f>DATE(ecommerce_dataset_updated[[#This Row],[YYYY]],ecommerce_dataset_updated[[#This Row],[MM]],ecommerce_dataset_updated[[#This Row],[DD]])</f>
        <v>45569</v>
      </c>
      <c r="R3624" s="6" t="str">
        <f>TEXT(ecommerce_dataset_updated[[#This Row],['[Purchase_Date']]], "mmm")</f>
        <v>Oct</v>
      </c>
      <c r="S3624" s="6" t="str">
        <f>TEXT(ecommerce_dataset_updated[[#This Row],['[Purchase_Date']]], "ddd")</f>
        <v>Fri</v>
      </c>
      <c r="T3624" s="6">
        <f>ecommerce_dataset_updated[[#This Row],[Final_Price(Rs.) _]]-ecommerce_dataset_updated[[#This Row],['[Final_Price(Rs.)']]]</f>
        <v>-5.0000000000238742E-4</v>
      </c>
      <c r="U3624" s="6" t="b">
        <f xml:space="preserve"> AND(ecommerce_dataset_updated[[#This Row],[Final_Price(Rs.) _]]=ecommerce_dataset_updated[[#This Row],['[Final_Price(Rs.)']]])</f>
        <v>0</v>
      </c>
      <c r="V3624" s="5"/>
    </row>
    <row r="3625" spans="1:22">
      <c r="A3625" t="s">
        <v>13907</v>
      </c>
      <c r="B3625" t="s">
        <v>13908</v>
      </c>
      <c r="C3625" t="s">
        <v>114</v>
      </c>
      <c r="D3625" s="9" t="s">
        <v>13909</v>
      </c>
      <c r="E3625" s="8">
        <f>ecommerce_dataset_updated[[#This Row],[Price (Rs.)]]+0</f>
        <v>406.9</v>
      </c>
      <c r="F3625" s="6" t="s">
        <v>20</v>
      </c>
      <c r="G3625" s="7">
        <f>ecommerce_dataset_updated[[#This Row],[Discount (%)]]+0</f>
        <v>20</v>
      </c>
      <c r="H3625" s="6" t="s">
        <v>13910</v>
      </c>
      <c r="I3625" s="6">
        <f>ecommerce_dataset_updated[[#This Row],['[Price (Rs.)']]]*ecommerce_dataset_updated[[#This Row],['[Discount (%)']]]/100</f>
        <v>81.38</v>
      </c>
      <c r="J3625" s="6">
        <f>ecommerce_dataset_updated[[#This Row],[Final_Price(Rs.)]]+0</f>
        <v>325.52</v>
      </c>
      <c r="K3625" s="6">
        <f xml:space="preserve"> ecommerce_dataset_updated[[#This Row],['[Price (Rs.)']]]-ecommerce_dataset_updated[[#This Row],[Discount Amount _]]</f>
        <v>325.52</v>
      </c>
      <c r="L3625" t="s">
        <v>28</v>
      </c>
      <c r="M3625" t="s">
        <v>1809</v>
      </c>
      <c r="N3625" s="4" t="s">
        <v>14067</v>
      </c>
      <c r="O3625" s="4" t="s">
        <v>14055</v>
      </c>
      <c r="P3625" s="4" t="s">
        <v>14079</v>
      </c>
      <c r="Q3625" s="5">
        <f>DATE(ecommerce_dataset_updated[[#This Row],[YYYY]],ecommerce_dataset_updated[[#This Row],[MM]],ecommerce_dataset_updated[[#This Row],[DD]])</f>
        <v>45511</v>
      </c>
      <c r="R3625" s="6" t="str">
        <f>TEXT(ecommerce_dataset_updated[[#This Row],['[Purchase_Date']]], "mmm")</f>
        <v>Aug</v>
      </c>
      <c r="S3625" s="6" t="str">
        <f>TEXT(ecommerce_dataset_updated[[#This Row],['[Purchase_Date']]], "ddd")</f>
        <v>Wed</v>
      </c>
      <c r="T3625" s="6">
        <f>ecommerce_dataset_updated[[#This Row],[Final_Price(Rs.) _]]-ecommerce_dataset_updated[[#This Row],['[Final_Price(Rs.)']]]</f>
        <v>0</v>
      </c>
      <c r="U3625" s="6" t="b">
        <f xml:space="preserve"> AND(ecommerce_dataset_updated[[#This Row],[Final_Price(Rs.) _]]=ecommerce_dataset_updated[[#This Row],['[Final_Price(Rs.)']]])</f>
        <v>1</v>
      </c>
      <c r="V3625" s="5"/>
    </row>
    <row r="3626" spans="1:22">
      <c r="A3626" t="s">
        <v>13911</v>
      </c>
      <c r="B3626" t="s">
        <v>13912</v>
      </c>
      <c r="C3626" t="s">
        <v>68</v>
      </c>
      <c r="D3626" s="9" t="s">
        <v>5953</v>
      </c>
      <c r="E3626" s="8">
        <f>ecommerce_dataset_updated[[#This Row],[Price (Rs.)]]+0</f>
        <v>218.68</v>
      </c>
      <c r="F3626" s="6" t="s">
        <v>20</v>
      </c>
      <c r="G3626" s="7">
        <f>ecommerce_dataset_updated[[#This Row],[Discount (%)]]+0</f>
        <v>20</v>
      </c>
      <c r="H3626" s="6" t="s">
        <v>13913</v>
      </c>
      <c r="I3626" s="6">
        <f>ecommerce_dataset_updated[[#This Row],['[Price (Rs.)']]]*ecommerce_dataset_updated[[#This Row],['[Discount (%)']]]/100</f>
        <v>43.736000000000004</v>
      </c>
      <c r="J3626" s="6">
        <f>ecommerce_dataset_updated[[#This Row],[Final_Price(Rs.)]]+0</f>
        <v>174.94</v>
      </c>
      <c r="K3626" s="6">
        <f xml:space="preserve"> ecommerce_dataset_updated[[#This Row],['[Price (Rs.)']]]-ecommerce_dataset_updated[[#This Row],[Discount Amount _]]</f>
        <v>174.94400000000002</v>
      </c>
      <c r="L3626" t="s">
        <v>35</v>
      </c>
      <c r="M3626" t="s">
        <v>428</v>
      </c>
      <c r="N3626" s="4" t="s">
        <v>14070</v>
      </c>
      <c r="O3626" s="4" t="s">
        <v>14050</v>
      </c>
      <c r="P3626" s="4" t="s">
        <v>14079</v>
      </c>
      <c r="Q3626" s="5">
        <f>DATE(ecommerce_dataset_updated[[#This Row],[YYYY]],ecommerce_dataset_updated[[#This Row],[MM]],ecommerce_dataset_updated[[#This Row],[DD]])</f>
        <v>45553</v>
      </c>
      <c r="R3626" s="6" t="str">
        <f>TEXT(ecommerce_dataset_updated[[#This Row],['[Purchase_Date']]], "mmm")</f>
        <v>Sep</v>
      </c>
      <c r="S3626" s="6" t="str">
        <f>TEXT(ecommerce_dataset_updated[[#This Row],['[Purchase_Date']]], "ddd")</f>
        <v>Wed</v>
      </c>
      <c r="T3626" s="6">
        <f>ecommerce_dataset_updated[[#This Row],[Final_Price(Rs.) _]]-ecommerce_dataset_updated[[#This Row],['[Final_Price(Rs.)']]]</f>
        <v>4.0000000000190994E-3</v>
      </c>
      <c r="U3626" s="6" t="b">
        <f xml:space="preserve"> AND(ecommerce_dataset_updated[[#This Row],[Final_Price(Rs.) _]]=ecommerce_dataset_updated[[#This Row],['[Final_Price(Rs.)']]])</f>
        <v>0</v>
      </c>
      <c r="V3626" s="5"/>
    </row>
    <row r="3627" spans="1:22">
      <c r="A3627" t="s">
        <v>13914</v>
      </c>
      <c r="B3627" t="s">
        <v>13915</v>
      </c>
      <c r="C3627" t="s">
        <v>68</v>
      </c>
      <c r="D3627" s="9" t="s">
        <v>13916</v>
      </c>
      <c r="E3627" s="8">
        <f>ecommerce_dataset_updated[[#This Row],[Price (Rs.)]]+0</f>
        <v>216.55</v>
      </c>
      <c r="F3627" s="6" t="s">
        <v>20</v>
      </c>
      <c r="G3627" s="7">
        <f>ecommerce_dataset_updated[[#This Row],[Discount (%)]]+0</f>
        <v>20</v>
      </c>
      <c r="H3627" s="6" t="s">
        <v>13917</v>
      </c>
      <c r="I3627" s="6">
        <f>ecommerce_dataset_updated[[#This Row],['[Price (Rs.)']]]*ecommerce_dataset_updated[[#This Row],['[Discount (%)']]]/100</f>
        <v>43.31</v>
      </c>
      <c r="J3627" s="6">
        <f>ecommerce_dataset_updated[[#This Row],[Final_Price(Rs.)]]+0</f>
        <v>173.24</v>
      </c>
      <c r="K3627" s="6">
        <f xml:space="preserve"> ecommerce_dataset_updated[[#This Row],['[Price (Rs.)']]]-ecommerce_dataset_updated[[#This Row],[Discount Amount _]]</f>
        <v>173.24</v>
      </c>
      <c r="L3627" t="s">
        <v>28</v>
      </c>
      <c r="M3627" t="s">
        <v>756</v>
      </c>
      <c r="N3627" s="4" t="s">
        <v>14071</v>
      </c>
      <c r="O3627" s="4" t="s">
        <v>14057</v>
      </c>
      <c r="P3627" s="4" t="s">
        <v>14079</v>
      </c>
      <c r="Q3627" s="5">
        <f>DATE(ecommerce_dataset_updated[[#This Row],[YYYY]],ecommerce_dataset_updated[[#This Row],[MM]],ecommerce_dataset_updated[[#This Row],[DD]])</f>
        <v>45375</v>
      </c>
      <c r="R3627" s="6" t="str">
        <f>TEXT(ecommerce_dataset_updated[[#This Row],['[Purchase_Date']]], "mmm")</f>
        <v>Mar</v>
      </c>
      <c r="S3627" s="6" t="str">
        <f>TEXT(ecommerce_dataset_updated[[#This Row],['[Purchase_Date']]], "ddd")</f>
        <v>Sun</v>
      </c>
      <c r="T3627" s="6">
        <f>ecommerce_dataset_updated[[#This Row],[Final_Price(Rs.) _]]-ecommerce_dataset_updated[[#This Row],['[Final_Price(Rs.)']]]</f>
        <v>0</v>
      </c>
      <c r="U3627" s="6" t="b">
        <f xml:space="preserve"> AND(ecommerce_dataset_updated[[#This Row],[Final_Price(Rs.) _]]=ecommerce_dataset_updated[[#This Row],['[Final_Price(Rs.)']]])</f>
        <v>1</v>
      </c>
      <c r="V3627" s="5"/>
    </row>
    <row r="3628" spans="1:22">
      <c r="A3628" t="s">
        <v>13918</v>
      </c>
      <c r="B3628" t="s">
        <v>13919</v>
      </c>
      <c r="C3628" t="s">
        <v>10</v>
      </c>
      <c r="D3628" s="9" t="s">
        <v>13920</v>
      </c>
      <c r="E3628" s="8">
        <f>ecommerce_dataset_updated[[#This Row],[Price (Rs.)]]+0</f>
        <v>282.62</v>
      </c>
      <c r="F3628" s="6" t="s">
        <v>107</v>
      </c>
      <c r="G3628" s="7">
        <f>ecommerce_dataset_updated[[#This Row],[Discount (%)]]+0</f>
        <v>0</v>
      </c>
      <c r="H3628" s="6" t="s">
        <v>13920</v>
      </c>
      <c r="I3628" s="6">
        <f>ecommerce_dataset_updated[[#This Row],['[Price (Rs.)']]]*ecommerce_dataset_updated[[#This Row],['[Discount (%)']]]/100</f>
        <v>0</v>
      </c>
      <c r="J3628" s="6">
        <f>ecommerce_dataset_updated[[#This Row],[Final_Price(Rs.)]]+0</f>
        <v>282.62</v>
      </c>
      <c r="K3628" s="6">
        <f xml:space="preserve"> ecommerce_dataset_updated[[#This Row],['[Price (Rs.)']]]-ecommerce_dataset_updated[[#This Row],[Discount Amount _]]</f>
        <v>282.62</v>
      </c>
      <c r="L3628" t="s">
        <v>28</v>
      </c>
      <c r="M3628" t="s">
        <v>3559</v>
      </c>
      <c r="N3628" s="4" t="s">
        <v>14051</v>
      </c>
      <c r="O3628" s="4" t="s">
        <v>14057</v>
      </c>
      <c r="P3628" s="4" t="s">
        <v>14079</v>
      </c>
      <c r="Q3628" s="5">
        <f>DATE(ecommerce_dataset_updated[[#This Row],[YYYY]],ecommerce_dataset_updated[[#This Row],[MM]],ecommerce_dataset_updated[[#This Row],[DD]])</f>
        <v>45353</v>
      </c>
      <c r="R3628" s="6" t="str">
        <f>TEXT(ecommerce_dataset_updated[[#This Row],['[Purchase_Date']]], "mmm")</f>
        <v>Mar</v>
      </c>
      <c r="S3628" s="6" t="str">
        <f>TEXT(ecommerce_dataset_updated[[#This Row],['[Purchase_Date']]], "ddd")</f>
        <v>Sat</v>
      </c>
      <c r="T3628" s="6">
        <f>ecommerce_dataset_updated[[#This Row],[Final_Price(Rs.) _]]-ecommerce_dataset_updated[[#This Row],['[Final_Price(Rs.)']]]</f>
        <v>0</v>
      </c>
      <c r="U3628" s="6" t="b">
        <f xml:space="preserve"> AND(ecommerce_dataset_updated[[#This Row],[Final_Price(Rs.) _]]=ecommerce_dataset_updated[[#This Row],['[Final_Price(Rs.)']]])</f>
        <v>1</v>
      </c>
      <c r="V3628" s="5"/>
    </row>
    <row r="3629" spans="1:22">
      <c r="A3629" t="s">
        <v>13921</v>
      </c>
      <c r="B3629" t="s">
        <v>13922</v>
      </c>
      <c r="C3629" t="s">
        <v>45</v>
      </c>
      <c r="D3629" s="9" t="s">
        <v>13923</v>
      </c>
      <c r="E3629" s="8">
        <f>ecommerce_dataset_updated[[#This Row],[Price (Rs.)]]+0</f>
        <v>493.54</v>
      </c>
      <c r="F3629" s="6" t="s">
        <v>20</v>
      </c>
      <c r="G3629" s="7">
        <f>ecommerce_dataset_updated[[#This Row],[Discount (%)]]+0</f>
        <v>20</v>
      </c>
      <c r="H3629" s="6" t="s">
        <v>5614</v>
      </c>
      <c r="I3629" s="6">
        <f>ecommerce_dataset_updated[[#This Row],['[Price (Rs.)']]]*ecommerce_dataset_updated[[#This Row],['[Discount (%)']]]/100</f>
        <v>98.708000000000013</v>
      </c>
      <c r="J3629" s="6">
        <f>ecommerce_dataset_updated[[#This Row],[Final_Price(Rs.)]]+0</f>
        <v>394.83</v>
      </c>
      <c r="K3629" s="6">
        <f xml:space="preserve"> ecommerce_dataset_updated[[#This Row],['[Price (Rs.)']]]-ecommerce_dataset_updated[[#This Row],[Discount Amount _]]</f>
        <v>394.83199999999999</v>
      </c>
      <c r="L3629" t="s">
        <v>35</v>
      </c>
      <c r="M3629" t="s">
        <v>1914</v>
      </c>
      <c r="N3629" s="4" t="s">
        <v>14053</v>
      </c>
      <c r="O3629" s="4" t="s">
        <v>14067</v>
      </c>
      <c r="P3629" s="4" t="s">
        <v>14079</v>
      </c>
      <c r="Q3629" s="5">
        <f>DATE(ecommerce_dataset_updated[[#This Row],[YYYY]],ecommerce_dataset_updated[[#This Row],[MM]],ecommerce_dataset_updated[[#This Row],[DD]])</f>
        <v>45477</v>
      </c>
      <c r="R3629" s="6" t="str">
        <f>TEXT(ecommerce_dataset_updated[[#This Row],['[Purchase_Date']]], "mmm")</f>
        <v>Jul</v>
      </c>
      <c r="S3629" s="6" t="str">
        <f>TEXT(ecommerce_dataset_updated[[#This Row],['[Purchase_Date']]], "ddd")</f>
        <v>Thu</v>
      </c>
      <c r="T3629" s="6">
        <f>ecommerce_dataset_updated[[#This Row],[Final_Price(Rs.) _]]-ecommerce_dataset_updated[[#This Row],['[Final_Price(Rs.)']]]</f>
        <v>2.0000000000095497E-3</v>
      </c>
      <c r="U3629" s="6" t="b">
        <f xml:space="preserve"> AND(ecommerce_dataset_updated[[#This Row],[Final_Price(Rs.) _]]=ecommerce_dataset_updated[[#This Row],['[Final_Price(Rs.)']]])</f>
        <v>0</v>
      </c>
      <c r="V3629" s="5"/>
    </row>
    <row r="3630" spans="1:22">
      <c r="A3630" t="s">
        <v>13924</v>
      </c>
      <c r="B3630" t="s">
        <v>13925</v>
      </c>
      <c r="C3630" t="s">
        <v>18</v>
      </c>
      <c r="D3630" s="9" t="s">
        <v>13926</v>
      </c>
      <c r="E3630" s="8">
        <f>ecommerce_dataset_updated[[#This Row],[Price (Rs.)]]+0</f>
        <v>48.56</v>
      </c>
      <c r="F3630" s="6" t="s">
        <v>107</v>
      </c>
      <c r="G3630" s="7">
        <f>ecommerce_dataset_updated[[#This Row],[Discount (%)]]+0</f>
        <v>0</v>
      </c>
      <c r="H3630" s="6" t="s">
        <v>13926</v>
      </c>
      <c r="I3630" s="6">
        <f>ecommerce_dataset_updated[[#This Row],['[Price (Rs.)']]]*ecommerce_dataset_updated[[#This Row],['[Discount (%)']]]/100</f>
        <v>0</v>
      </c>
      <c r="J3630" s="6">
        <f>ecommerce_dataset_updated[[#This Row],[Final_Price(Rs.)]]+0</f>
        <v>48.56</v>
      </c>
      <c r="K3630" s="6">
        <f xml:space="preserve"> ecommerce_dataset_updated[[#This Row],['[Price (Rs.)']]]-ecommerce_dataset_updated[[#This Row],[Discount Amount _]]</f>
        <v>48.56</v>
      </c>
      <c r="L3630" t="s">
        <v>28</v>
      </c>
      <c r="M3630" t="s">
        <v>891</v>
      </c>
      <c r="N3630" s="4" t="s">
        <v>20</v>
      </c>
      <c r="O3630" s="4" t="s">
        <v>75</v>
      </c>
      <c r="P3630" s="4" t="s">
        <v>14079</v>
      </c>
      <c r="Q3630" s="5">
        <f>DATE(ecommerce_dataset_updated[[#This Row],[YYYY]],ecommerce_dataset_updated[[#This Row],[MM]],ecommerce_dataset_updated[[#This Row],[DD]])</f>
        <v>45585</v>
      </c>
      <c r="R3630" s="6" t="str">
        <f>TEXT(ecommerce_dataset_updated[[#This Row],['[Purchase_Date']]], "mmm")</f>
        <v>Oct</v>
      </c>
      <c r="S3630" s="6" t="str">
        <f>TEXT(ecommerce_dataset_updated[[#This Row],['[Purchase_Date']]], "ddd")</f>
        <v>Sun</v>
      </c>
      <c r="T3630" s="6">
        <f>ecommerce_dataset_updated[[#This Row],[Final_Price(Rs.) _]]-ecommerce_dataset_updated[[#This Row],['[Final_Price(Rs.)']]]</f>
        <v>0</v>
      </c>
      <c r="U3630" s="6" t="b">
        <f xml:space="preserve"> AND(ecommerce_dataset_updated[[#This Row],[Final_Price(Rs.) _]]=ecommerce_dataset_updated[[#This Row],['[Final_Price(Rs.)']]])</f>
        <v>1</v>
      </c>
      <c r="V3630" s="5"/>
    </row>
    <row r="3631" spans="1:22">
      <c r="A3631" t="s">
        <v>13927</v>
      </c>
      <c r="B3631" t="s">
        <v>13928</v>
      </c>
      <c r="C3631" t="s">
        <v>10</v>
      </c>
      <c r="D3631" s="9" t="s">
        <v>13929</v>
      </c>
      <c r="E3631" s="8">
        <f>ecommerce_dataset_updated[[#This Row],[Price (Rs.)]]+0</f>
        <v>185.29</v>
      </c>
      <c r="F3631" s="6" t="s">
        <v>107</v>
      </c>
      <c r="G3631" s="7">
        <f>ecommerce_dataset_updated[[#This Row],[Discount (%)]]+0</f>
        <v>0</v>
      </c>
      <c r="H3631" s="6" t="s">
        <v>13929</v>
      </c>
      <c r="I3631" s="6">
        <f>ecommerce_dataset_updated[[#This Row],['[Price (Rs.)']]]*ecommerce_dataset_updated[[#This Row],['[Discount (%)']]]/100</f>
        <v>0</v>
      </c>
      <c r="J3631" s="6">
        <f>ecommerce_dataset_updated[[#This Row],[Final_Price(Rs.)]]+0</f>
        <v>185.29</v>
      </c>
      <c r="K3631" s="6">
        <f xml:space="preserve"> ecommerce_dataset_updated[[#This Row],['[Price (Rs.)']]]-ecommerce_dataset_updated[[#This Row],[Discount Amount _]]</f>
        <v>185.29</v>
      </c>
      <c r="L3631" t="s">
        <v>28</v>
      </c>
      <c r="M3631" t="s">
        <v>42</v>
      </c>
      <c r="N3631" s="4" t="s">
        <v>14054</v>
      </c>
      <c r="O3631" s="4" t="s">
        <v>14050</v>
      </c>
      <c r="P3631" s="4" t="s">
        <v>14079</v>
      </c>
      <c r="Q3631" s="5">
        <f>DATE(ecommerce_dataset_updated[[#This Row],[YYYY]],ecommerce_dataset_updated[[#This Row],[MM]],ecommerce_dataset_updated[[#This Row],[DD]])</f>
        <v>45562</v>
      </c>
      <c r="R3631" s="6" t="str">
        <f>TEXT(ecommerce_dataset_updated[[#This Row],['[Purchase_Date']]], "mmm")</f>
        <v>Sep</v>
      </c>
      <c r="S3631" s="6" t="str">
        <f>TEXT(ecommerce_dataset_updated[[#This Row],['[Purchase_Date']]], "ddd")</f>
        <v>Fri</v>
      </c>
      <c r="T3631" s="6">
        <f>ecommerce_dataset_updated[[#This Row],[Final_Price(Rs.) _]]-ecommerce_dataset_updated[[#This Row],['[Final_Price(Rs.)']]]</f>
        <v>0</v>
      </c>
      <c r="U3631" s="6" t="b">
        <f xml:space="preserve"> AND(ecommerce_dataset_updated[[#This Row],[Final_Price(Rs.) _]]=ecommerce_dataset_updated[[#This Row],['[Final_Price(Rs.)']]])</f>
        <v>1</v>
      </c>
      <c r="V3631" s="5"/>
    </row>
    <row r="3632" spans="1:22">
      <c r="A3632" t="s">
        <v>13930</v>
      </c>
      <c r="B3632" t="s">
        <v>13931</v>
      </c>
      <c r="C3632" t="s">
        <v>10</v>
      </c>
      <c r="D3632" s="9" t="s">
        <v>13932</v>
      </c>
      <c r="E3632" s="8">
        <f>ecommerce_dataset_updated[[#This Row],[Price (Rs.)]]+0</f>
        <v>310.41000000000003</v>
      </c>
      <c r="F3632" s="6" t="s">
        <v>12</v>
      </c>
      <c r="G3632" s="7">
        <f>ecommerce_dataset_updated[[#This Row],[Discount (%)]]+0</f>
        <v>15</v>
      </c>
      <c r="H3632" s="6" t="s">
        <v>13933</v>
      </c>
      <c r="I3632" s="6">
        <f>ecommerce_dataset_updated[[#This Row],['[Price (Rs.)']]]*ecommerce_dataset_updated[[#This Row],['[Discount (%)']]]/100</f>
        <v>46.561500000000002</v>
      </c>
      <c r="J3632" s="6">
        <f>ecommerce_dataset_updated[[#This Row],[Final_Price(Rs.)]]+0</f>
        <v>263.85000000000002</v>
      </c>
      <c r="K3632" s="6">
        <f xml:space="preserve"> ecommerce_dataset_updated[[#This Row],['[Price (Rs.)']]]-ecommerce_dataset_updated[[#This Row],[Discount Amount _]]</f>
        <v>263.8485</v>
      </c>
      <c r="L3632" t="s">
        <v>77</v>
      </c>
      <c r="M3632" t="s">
        <v>765</v>
      </c>
      <c r="N3632" s="4" t="s">
        <v>14063</v>
      </c>
      <c r="O3632" s="4" t="s">
        <v>14049</v>
      </c>
      <c r="P3632" s="4" t="s">
        <v>14079</v>
      </c>
      <c r="Q3632" s="5">
        <f>DATE(ecommerce_dataset_updated[[#This Row],[YYYY]],ecommerce_dataset_updated[[#This Row],[MM]],ecommerce_dataset_updated[[#This Row],[DD]])</f>
        <v>45613</v>
      </c>
      <c r="R3632" s="6" t="str">
        <f>TEXT(ecommerce_dataset_updated[[#This Row],['[Purchase_Date']]], "mmm")</f>
        <v>Nov</v>
      </c>
      <c r="S3632" s="6" t="str">
        <f>TEXT(ecommerce_dataset_updated[[#This Row],['[Purchase_Date']]], "ddd")</f>
        <v>Sun</v>
      </c>
      <c r="T3632" s="6">
        <f>ecommerce_dataset_updated[[#This Row],[Final_Price(Rs.) _]]-ecommerce_dataset_updated[[#This Row],['[Final_Price(Rs.)']]]</f>
        <v>-1.5000000000213731E-3</v>
      </c>
      <c r="U3632" s="6" t="b">
        <f xml:space="preserve"> AND(ecommerce_dataset_updated[[#This Row],[Final_Price(Rs.) _]]=ecommerce_dataset_updated[[#This Row],['[Final_Price(Rs.)']]])</f>
        <v>0</v>
      </c>
      <c r="V3632" s="5"/>
    </row>
    <row r="3633" spans="1:22">
      <c r="A3633" t="s">
        <v>13934</v>
      </c>
      <c r="B3633" t="s">
        <v>13935</v>
      </c>
      <c r="C3633" t="s">
        <v>39</v>
      </c>
      <c r="D3633" s="9" t="s">
        <v>13936</v>
      </c>
      <c r="E3633" s="8">
        <f>ecommerce_dataset_updated[[#This Row],[Price (Rs.)]]+0</f>
        <v>381.75</v>
      </c>
      <c r="F3633" s="6" t="s">
        <v>47</v>
      </c>
      <c r="G3633" s="7">
        <f>ecommerce_dataset_updated[[#This Row],[Discount (%)]]+0</f>
        <v>50</v>
      </c>
      <c r="H3633" s="6" t="s">
        <v>8742</v>
      </c>
      <c r="I3633" s="6">
        <f>ecommerce_dataset_updated[[#This Row],['[Price (Rs.)']]]*ecommerce_dataset_updated[[#This Row],['[Discount (%)']]]/100</f>
        <v>190.875</v>
      </c>
      <c r="J3633" s="6">
        <f>ecommerce_dataset_updated[[#This Row],[Final_Price(Rs.)]]+0</f>
        <v>190.88</v>
      </c>
      <c r="K3633" s="6">
        <f xml:space="preserve"> ecommerce_dataset_updated[[#This Row],['[Price (Rs.)']]]-ecommerce_dataset_updated[[#This Row],[Discount Amount _]]</f>
        <v>190.875</v>
      </c>
      <c r="L3633" t="s">
        <v>14</v>
      </c>
      <c r="M3633" t="s">
        <v>166</v>
      </c>
      <c r="N3633" s="4" t="s">
        <v>14059</v>
      </c>
      <c r="O3633" s="4" t="s">
        <v>14055</v>
      </c>
      <c r="P3633" s="4" t="s">
        <v>14079</v>
      </c>
      <c r="Q3633" s="5">
        <f>DATE(ecommerce_dataset_updated[[#This Row],[YYYY]],ecommerce_dataset_updated[[#This Row],[MM]],ecommerce_dataset_updated[[#This Row],[DD]])</f>
        <v>45509</v>
      </c>
      <c r="R3633" s="6" t="str">
        <f>TEXT(ecommerce_dataset_updated[[#This Row],['[Purchase_Date']]], "mmm")</f>
        <v>Aug</v>
      </c>
      <c r="S3633" s="6" t="str">
        <f>TEXT(ecommerce_dataset_updated[[#This Row],['[Purchase_Date']]], "ddd")</f>
        <v>Mon</v>
      </c>
      <c r="T3633" s="6">
        <f>ecommerce_dataset_updated[[#This Row],[Final_Price(Rs.) _]]-ecommerce_dataset_updated[[#This Row],['[Final_Price(Rs.)']]]</f>
        <v>-4.9999999999954525E-3</v>
      </c>
      <c r="U3633" s="6" t="b">
        <f xml:space="preserve"> AND(ecommerce_dataset_updated[[#This Row],[Final_Price(Rs.) _]]=ecommerce_dataset_updated[[#This Row],['[Final_Price(Rs.)']]])</f>
        <v>0</v>
      </c>
      <c r="V3633" s="5"/>
    </row>
    <row r="3634" spans="1:22">
      <c r="A3634" t="s">
        <v>13937</v>
      </c>
      <c r="B3634" t="s">
        <v>13938</v>
      </c>
      <c r="C3634" t="s">
        <v>39</v>
      </c>
      <c r="D3634" s="9" t="s">
        <v>13939</v>
      </c>
      <c r="E3634" s="8">
        <f>ecommerce_dataset_updated[[#This Row],[Price (Rs.)]]+0</f>
        <v>202.43</v>
      </c>
      <c r="F3634" s="6" t="s">
        <v>20</v>
      </c>
      <c r="G3634" s="7">
        <f>ecommerce_dataset_updated[[#This Row],[Discount (%)]]+0</f>
        <v>20</v>
      </c>
      <c r="H3634" s="6" t="s">
        <v>13940</v>
      </c>
      <c r="I3634" s="6">
        <f>ecommerce_dataset_updated[[#This Row],['[Price (Rs.)']]]*ecommerce_dataset_updated[[#This Row],['[Discount (%)']]]/100</f>
        <v>40.486000000000004</v>
      </c>
      <c r="J3634" s="6">
        <f>ecommerce_dataset_updated[[#This Row],[Final_Price(Rs.)]]+0</f>
        <v>161.94</v>
      </c>
      <c r="K3634" s="6">
        <f xml:space="preserve"> ecommerce_dataset_updated[[#This Row],['[Price (Rs.)']]]-ecommerce_dataset_updated[[#This Row],[Discount Amount _]]</f>
        <v>161.94400000000002</v>
      </c>
      <c r="L3634" t="s">
        <v>77</v>
      </c>
      <c r="M3634" t="s">
        <v>541</v>
      </c>
      <c r="N3634" s="4" t="s">
        <v>14059</v>
      </c>
      <c r="O3634" s="4" t="s">
        <v>14050</v>
      </c>
      <c r="P3634" s="4" t="s">
        <v>14079</v>
      </c>
      <c r="Q3634" s="5">
        <f>DATE(ecommerce_dataset_updated[[#This Row],[YYYY]],ecommerce_dataset_updated[[#This Row],[MM]],ecommerce_dataset_updated[[#This Row],[DD]])</f>
        <v>45540</v>
      </c>
      <c r="R3634" s="6" t="str">
        <f>TEXT(ecommerce_dataset_updated[[#This Row],['[Purchase_Date']]], "mmm")</f>
        <v>Sep</v>
      </c>
      <c r="S3634" s="6" t="str">
        <f>TEXT(ecommerce_dataset_updated[[#This Row],['[Purchase_Date']]], "ddd")</f>
        <v>Thu</v>
      </c>
      <c r="T3634" s="6">
        <f>ecommerce_dataset_updated[[#This Row],[Final_Price(Rs.) _]]-ecommerce_dataset_updated[[#This Row],['[Final_Price(Rs.)']]]</f>
        <v>4.0000000000190994E-3</v>
      </c>
      <c r="U3634" s="6" t="b">
        <f xml:space="preserve"> AND(ecommerce_dataset_updated[[#This Row],[Final_Price(Rs.) _]]=ecommerce_dataset_updated[[#This Row],['[Final_Price(Rs.)']]])</f>
        <v>0</v>
      </c>
      <c r="V3634" s="5"/>
    </row>
    <row r="3635" spans="1:22">
      <c r="A3635" t="s">
        <v>13941</v>
      </c>
      <c r="B3635" t="s">
        <v>13942</v>
      </c>
      <c r="C3635" t="s">
        <v>18</v>
      </c>
      <c r="D3635" s="9" t="s">
        <v>13943</v>
      </c>
      <c r="E3635" s="8">
        <f>ecommerce_dataset_updated[[#This Row],[Price (Rs.)]]+0</f>
        <v>235.21</v>
      </c>
      <c r="F3635" s="6" t="s">
        <v>75</v>
      </c>
      <c r="G3635" s="7">
        <f>ecommerce_dataset_updated[[#This Row],[Discount (%)]]+0</f>
        <v>10</v>
      </c>
      <c r="H3635" s="6" t="s">
        <v>13944</v>
      </c>
      <c r="I3635" s="6">
        <f>ecommerce_dataset_updated[[#This Row],['[Price (Rs.)']]]*ecommerce_dataset_updated[[#This Row],['[Discount (%)']]]/100</f>
        <v>23.521000000000001</v>
      </c>
      <c r="J3635" s="6">
        <f>ecommerce_dataset_updated[[#This Row],[Final_Price(Rs.)]]+0</f>
        <v>211.69</v>
      </c>
      <c r="K3635" s="6">
        <f xml:space="preserve"> ecommerce_dataset_updated[[#This Row],['[Price (Rs.)']]]-ecommerce_dataset_updated[[#This Row],[Discount Amount _]]</f>
        <v>211.68900000000002</v>
      </c>
      <c r="L3635" t="s">
        <v>120</v>
      </c>
      <c r="M3635" t="s">
        <v>591</v>
      </c>
      <c r="N3635" s="4" t="s">
        <v>14071</v>
      </c>
      <c r="O3635" s="4" t="s">
        <v>14051</v>
      </c>
      <c r="P3635" s="4" t="s">
        <v>14079</v>
      </c>
      <c r="Q3635" s="5">
        <f>DATE(ecommerce_dataset_updated[[#This Row],[YYYY]],ecommerce_dataset_updated[[#This Row],[MM]],ecommerce_dataset_updated[[#This Row],[DD]])</f>
        <v>45346</v>
      </c>
      <c r="R3635" s="6" t="str">
        <f>TEXT(ecommerce_dataset_updated[[#This Row],['[Purchase_Date']]], "mmm")</f>
        <v>Feb</v>
      </c>
      <c r="S3635" s="6" t="str">
        <f>TEXT(ecommerce_dataset_updated[[#This Row],['[Purchase_Date']]], "ddd")</f>
        <v>Sat</v>
      </c>
      <c r="T3635" s="6">
        <f>ecommerce_dataset_updated[[#This Row],[Final_Price(Rs.) _]]-ecommerce_dataset_updated[[#This Row],['[Final_Price(Rs.)']]]</f>
        <v>-9.9999999997635314E-4</v>
      </c>
      <c r="U3635" s="6" t="b">
        <f xml:space="preserve"> AND(ecommerce_dataset_updated[[#This Row],[Final_Price(Rs.) _]]=ecommerce_dataset_updated[[#This Row],['[Final_Price(Rs.)']]])</f>
        <v>0</v>
      </c>
      <c r="V3635" s="5"/>
    </row>
    <row r="3636" spans="1:22">
      <c r="A3636" t="s">
        <v>13945</v>
      </c>
      <c r="B3636" t="s">
        <v>13946</v>
      </c>
      <c r="C3636" t="s">
        <v>45</v>
      </c>
      <c r="D3636" s="9" t="s">
        <v>13947</v>
      </c>
      <c r="E3636" s="8">
        <f>ecommerce_dataset_updated[[#This Row],[Price (Rs.)]]+0</f>
        <v>371.67</v>
      </c>
      <c r="F3636" s="6" t="s">
        <v>107</v>
      </c>
      <c r="G3636" s="7">
        <f>ecommerce_dataset_updated[[#This Row],[Discount (%)]]+0</f>
        <v>0</v>
      </c>
      <c r="H3636" s="6" t="s">
        <v>13947</v>
      </c>
      <c r="I3636" s="6">
        <f>ecommerce_dataset_updated[[#This Row],['[Price (Rs.)']]]*ecommerce_dataset_updated[[#This Row],['[Discount (%)']]]/100</f>
        <v>0</v>
      </c>
      <c r="J3636" s="6">
        <f>ecommerce_dataset_updated[[#This Row],[Final_Price(Rs.)]]+0</f>
        <v>371.67</v>
      </c>
      <c r="K3636" s="6">
        <f xml:space="preserve"> ecommerce_dataset_updated[[#This Row],['[Price (Rs.)']]]-ecommerce_dataset_updated[[#This Row],[Discount Amount _]]</f>
        <v>371.67</v>
      </c>
      <c r="L3636" t="s">
        <v>28</v>
      </c>
      <c r="M3636" t="s">
        <v>541</v>
      </c>
      <c r="N3636" s="4" t="s">
        <v>14059</v>
      </c>
      <c r="O3636" s="4" t="s">
        <v>14050</v>
      </c>
      <c r="P3636" s="4" t="s">
        <v>14079</v>
      </c>
      <c r="Q3636" s="5">
        <f>DATE(ecommerce_dataset_updated[[#This Row],[YYYY]],ecommerce_dataset_updated[[#This Row],[MM]],ecommerce_dataset_updated[[#This Row],[DD]])</f>
        <v>45540</v>
      </c>
      <c r="R3636" s="6" t="str">
        <f>TEXT(ecommerce_dataset_updated[[#This Row],['[Purchase_Date']]], "mmm")</f>
        <v>Sep</v>
      </c>
      <c r="S3636" s="6" t="str">
        <f>TEXT(ecommerce_dataset_updated[[#This Row],['[Purchase_Date']]], "ddd")</f>
        <v>Thu</v>
      </c>
      <c r="T3636" s="6">
        <f>ecommerce_dataset_updated[[#This Row],[Final_Price(Rs.) _]]-ecommerce_dataset_updated[[#This Row],['[Final_Price(Rs.)']]]</f>
        <v>0</v>
      </c>
      <c r="U3636" s="6" t="b">
        <f xml:space="preserve"> AND(ecommerce_dataset_updated[[#This Row],[Final_Price(Rs.) _]]=ecommerce_dataset_updated[[#This Row],['[Final_Price(Rs.)']]])</f>
        <v>1</v>
      </c>
      <c r="V3636" s="5"/>
    </row>
    <row r="3637" spans="1:22">
      <c r="A3637" t="s">
        <v>13948</v>
      </c>
      <c r="B3637" t="s">
        <v>13949</v>
      </c>
      <c r="C3637" t="s">
        <v>32</v>
      </c>
      <c r="D3637" s="9" t="s">
        <v>8357</v>
      </c>
      <c r="E3637" s="8">
        <f>ecommerce_dataset_updated[[#This Row],[Price (Rs.)]]+0</f>
        <v>393.1</v>
      </c>
      <c r="F3637" s="6" t="s">
        <v>107</v>
      </c>
      <c r="G3637" s="7">
        <f>ecommerce_dataset_updated[[#This Row],[Discount (%)]]+0</f>
        <v>0</v>
      </c>
      <c r="H3637" s="6" t="s">
        <v>8357</v>
      </c>
      <c r="I3637" s="6">
        <f>ecommerce_dataset_updated[[#This Row],['[Price (Rs.)']]]*ecommerce_dataset_updated[[#This Row],['[Discount (%)']]]/100</f>
        <v>0</v>
      </c>
      <c r="J3637" s="6">
        <f>ecommerce_dataset_updated[[#This Row],[Final_Price(Rs.)]]+0</f>
        <v>393.1</v>
      </c>
      <c r="K3637" s="6">
        <f xml:space="preserve"> ecommerce_dataset_updated[[#This Row],['[Price (Rs.)']]]-ecommerce_dataset_updated[[#This Row],[Discount Amount _]]</f>
        <v>393.1</v>
      </c>
      <c r="L3637" t="s">
        <v>77</v>
      </c>
      <c r="M3637" t="s">
        <v>662</v>
      </c>
      <c r="N3637" s="4" t="s">
        <v>14059</v>
      </c>
      <c r="O3637" s="4" t="s">
        <v>14067</v>
      </c>
      <c r="P3637" s="4" t="s">
        <v>14079</v>
      </c>
      <c r="Q3637" s="5">
        <f>DATE(ecommerce_dataset_updated[[#This Row],[YYYY]],ecommerce_dataset_updated[[#This Row],[MM]],ecommerce_dataset_updated[[#This Row],[DD]])</f>
        <v>45478</v>
      </c>
      <c r="R3637" s="6" t="str">
        <f>TEXT(ecommerce_dataset_updated[[#This Row],['[Purchase_Date']]], "mmm")</f>
        <v>Jul</v>
      </c>
      <c r="S3637" s="6" t="str">
        <f>TEXT(ecommerce_dataset_updated[[#This Row],['[Purchase_Date']]], "ddd")</f>
        <v>Fri</v>
      </c>
      <c r="T3637" s="6">
        <f>ecommerce_dataset_updated[[#This Row],[Final_Price(Rs.) _]]-ecommerce_dataset_updated[[#This Row],['[Final_Price(Rs.)']]]</f>
        <v>0</v>
      </c>
      <c r="U3637" s="6" t="b">
        <f xml:space="preserve"> AND(ecommerce_dataset_updated[[#This Row],[Final_Price(Rs.) _]]=ecommerce_dataset_updated[[#This Row],['[Final_Price(Rs.)']]])</f>
        <v>1</v>
      </c>
      <c r="V3637" s="5"/>
    </row>
    <row r="3638" spans="1:22">
      <c r="A3638" t="s">
        <v>13950</v>
      </c>
      <c r="B3638" t="s">
        <v>13951</v>
      </c>
      <c r="C3638" t="s">
        <v>39</v>
      </c>
      <c r="D3638" s="9" t="s">
        <v>13952</v>
      </c>
      <c r="E3638" s="8">
        <f>ecommerce_dataset_updated[[#This Row],[Price (Rs.)]]+0</f>
        <v>146.55000000000001</v>
      </c>
      <c r="F3638" s="6" t="s">
        <v>20</v>
      </c>
      <c r="G3638" s="7">
        <f>ecommerce_dataset_updated[[#This Row],[Discount (%)]]+0</f>
        <v>20</v>
      </c>
      <c r="H3638" s="6" t="s">
        <v>13953</v>
      </c>
      <c r="I3638" s="6">
        <f>ecommerce_dataset_updated[[#This Row],['[Price (Rs.)']]]*ecommerce_dataset_updated[[#This Row],['[Discount (%)']]]/100</f>
        <v>29.31</v>
      </c>
      <c r="J3638" s="6">
        <f>ecommerce_dataset_updated[[#This Row],[Final_Price(Rs.)]]+0</f>
        <v>117.24</v>
      </c>
      <c r="K3638" s="6">
        <f xml:space="preserve"> ecommerce_dataset_updated[[#This Row],['[Price (Rs.)']]]-ecommerce_dataset_updated[[#This Row],[Discount Amount _]]</f>
        <v>117.24000000000001</v>
      </c>
      <c r="L3638" t="s">
        <v>120</v>
      </c>
      <c r="M3638" t="s">
        <v>1109</v>
      </c>
      <c r="N3638" s="4" t="s">
        <v>14064</v>
      </c>
      <c r="O3638" s="4" t="s">
        <v>14055</v>
      </c>
      <c r="P3638" s="4" t="s">
        <v>14079</v>
      </c>
      <c r="Q3638" s="5">
        <f>DATE(ecommerce_dataset_updated[[#This Row],[YYYY]],ecommerce_dataset_updated[[#This Row],[MM]],ecommerce_dataset_updated[[#This Row],[DD]])</f>
        <v>45517</v>
      </c>
      <c r="R3638" s="6" t="str">
        <f>TEXT(ecommerce_dataset_updated[[#This Row],['[Purchase_Date']]], "mmm")</f>
        <v>Aug</v>
      </c>
      <c r="S3638" s="6" t="str">
        <f>TEXT(ecommerce_dataset_updated[[#This Row],['[Purchase_Date']]], "ddd")</f>
        <v>Tue</v>
      </c>
      <c r="T3638" s="6">
        <f>ecommerce_dataset_updated[[#This Row],[Final_Price(Rs.) _]]-ecommerce_dataset_updated[[#This Row],['[Final_Price(Rs.)']]]</f>
        <v>0</v>
      </c>
      <c r="U3638" s="6" t="b">
        <f xml:space="preserve"> AND(ecommerce_dataset_updated[[#This Row],[Final_Price(Rs.) _]]=ecommerce_dataset_updated[[#This Row],['[Final_Price(Rs.)']]])</f>
        <v>1</v>
      </c>
      <c r="V3638" s="5"/>
    </row>
    <row r="3639" spans="1:22">
      <c r="A3639" t="s">
        <v>13954</v>
      </c>
      <c r="B3639" t="s">
        <v>13955</v>
      </c>
      <c r="C3639" t="s">
        <v>114</v>
      </c>
      <c r="D3639" s="9" t="s">
        <v>13956</v>
      </c>
      <c r="E3639" s="8">
        <f>ecommerce_dataset_updated[[#This Row],[Price (Rs.)]]+0</f>
        <v>193.43</v>
      </c>
      <c r="F3639" s="6" t="s">
        <v>12</v>
      </c>
      <c r="G3639" s="7">
        <f>ecommerce_dataset_updated[[#This Row],[Discount (%)]]+0</f>
        <v>15</v>
      </c>
      <c r="H3639" s="6" t="s">
        <v>13957</v>
      </c>
      <c r="I3639" s="6">
        <f>ecommerce_dataset_updated[[#This Row],['[Price (Rs.)']]]*ecommerce_dataset_updated[[#This Row],['[Discount (%)']]]/100</f>
        <v>29.014500000000002</v>
      </c>
      <c r="J3639" s="6">
        <f>ecommerce_dataset_updated[[#This Row],[Final_Price(Rs.)]]+0</f>
        <v>164.42</v>
      </c>
      <c r="K3639" s="6">
        <f xml:space="preserve"> ecommerce_dataset_updated[[#This Row],['[Price (Rs.)']]]-ecommerce_dataset_updated[[#This Row],[Discount Amount _]]</f>
        <v>164.41550000000001</v>
      </c>
      <c r="L3639" t="s">
        <v>77</v>
      </c>
      <c r="M3639" t="s">
        <v>403</v>
      </c>
      <c r="N3639" s="4" t="s">
        <v>14061</v>
      </c>
      <c r="O3639" s="4" t="s">
        <v>14049</v>
      </c>
      <c r="P3639" s="4" t="s">
        <v>14079</v>
      </c>
      <c r="Q3639" s="5">
        <f>DATE(ecommerce_dataset_updated[[#This Row],[YYYY]],ecommerce_dataset_updated[[#This Row],[MM]],ecommerce_dataset_updated[[#This Row],[DD]])</f>
        <v>45617</v>
      </c>
      <c r="R3639" s="6" t="str">
        <f>TEXT(ecommerce_dataset_updated[[#This Row],['[Purchase_Date']]], "mmm")</f>
        <v>Nov</v>
      </c>
      <c r="S3639" s="6" t="str">
        <f>TEXT(ecommerce_dataset_updated[[#This Row],['[Purchase_Date']]], "ddd")</f>
        <v>Thu</v>
      </c>
      <c r="T3639" s="6">
        <f>ecommerce_dataset_updated[[#This Row],[Final_Price(Rs.) _]]-ecommerce_dataset_updated[[#This Row],['[Final_Price(Rs.)']]]</f>
        <v>-4.4999999999788542E-3</v>
      </c>
      <c r="U3639" s="6" t="b">
        <f xml:space="preserve"> AND(ecommerce_dataset_updated[[#This Row],[Final_Price(Rs.) _]]=ecommerce_dataset_updated[[#This Row],['[Final_Price(Rs.)']]])</f>
        <v>0</v>
      </c>
      <c r="V3639" s="5"/>
    </row>
    <row r="3640" spans="1:22">
      <c r="A3640" t="s">
        <v>13958</v>
      </c>
      <c r="B3640" t="s">
        <v>13959</v>
      </c>
      <c r="C3640" t="s">
        <v>10</v>
      </c>
      <c r="D3640" s="9" t="s">
        <v>13960</v>
      </c>
      <c r="E3640" s="8">
        <f>ecommerce_dataset_updated[[#This Row],[Price (Rs.)]]+0</f>
        <v>259.27999999999997</v>
      </c>
      <c r="F3640" s="6" t="s">
        <v>53</v>
      </c>
      <c r="G3640" s="7">
        <f>ecommerce_dataset_updated[[#This Row],[Discount (%)]]+0</f>
        <v>5</v>
      </c>
      <c r="H3640" s="6" t="s">
        <v>13961</v>
      </c>
      <c r="I3640" s="6">
        <f>ecommerce_dataset_updated[[#This Row],['[Price (Rs.)']]]*ecommerce_dataset_updated[[#This Row],['[Discount (%)']]]/100</f>
        <v>12.963999999999999</v>
      </c>
      <c r="J3640" s="6">
        <f>ecommerce_dataset_updated[[#This Row],[Final_Price(Rs.)]]+0</f>
        <v>246.32</v>
      </c>
      <c r="K3640" s="6">
        <f xml:space="preserve"> ecommerce_dataset_updated[[#This Row],['[Price (Rs.)']]]-ecommerce_dataset_updated[[#This Row],[Discount Amount _]]</f>
        <v>246.31599999999997</v>
      </c>
      <c r="L3640" t="s">
        <v>14</v>
      </c>
      <c r="M3640" t="s">
        <v>394</v>
      </c>
      <c r="N3640" s="4" t="s">
        <v>14049</v>
      </c>
      <c r="O3640" s="4" t="s">
        <v>14057</v>
      </c>
      <c r="P3640" s="4" t="s">
        <v>14079</v>
      </c>
      <c r="Q3640" s="5">
        <f>DATE(ecommerce_dataset_updated[[#This Row],[YYYY]],ecommerce_dataset_updated[[#This Row],[MM]],ecommerce_dataset_updated[[#This Row],[DD]])</f>
        <v>45362</v>
      </c>
      <c r="R3640" s="6" t="str">
        <f>TEXT(ecommerce_dataset_updated[[#This Row],['[Purchase_Date']]], "mmm")</f>
        <v>Mar</v>
      </c>
      <c r="S3640" s="6" t="str">
        <f>TEXT(ecommerce_dataset_updated[[#This Row],['[Purchase_Date']]], "ddd")</f>
        <v>Mon</v>
      </c>
      <c r="T3640" s="6">
        <f>ecommerce_dataset_updated[[#This Row],[Final_Price(Rs.) _]]-ecommerce_dataset_updated[[#This Row],['[Final_Price(Rs.)']]]</f>
        <v>-4.0000000000190994E-3</v>
      </c>
      <c r="U3640" s="6" t="b">
        <f xml:space="preserve"> AND(ecommerce_dataset_updated[[#This Row],[Final_Price(Rs.) _]]=ecommerce_dataset_updated[[#This Row],['[Final_Price(Rs.)']]])</f>
        <v>0</v>
      </c>
      <c r="V3640" s="5"/>
    </row>
    <row r="3641" spans="1:22">
      <c r="A3641" t="s">
        <v>13962</v>
      </c>
      <c r="B3641" t="s">
        <v>13963</v>
      </c>
      <c r="C3641" t="s">
        <v>18</v>
      </c>
      <c r="D3641" s="9" t="s">
        <v>13964</v>
      </c>
      <c r="E3641" s="8">
        <f>ecommerce_dataset_updated[[#This Row],[Price (Rs.)]]+0</f>
        <v>217.51</v>
      </c>
      <c r="F3641" s="6" t="s">
        <v>154</v>
      </c>
      <c r="G3641" s="7">
        <f>ecommerce_dataset_updated[[#This Row],[Discount (%)]]+0</f>
        <v>30</v>
      </c>
      <c r="H3641" s="6" t="s">
        <v>13965</v>
      </c>
      <c r="I3641" s="6">
        <f>ecommerce_dataset_updated[[#This Row],['[Price (Rs.)']]]*ecommerce_dataset_updated[[#This Row],['[Discount (%)']]]/100</f>
        <v>65.252999999999986</v>
      </c>
      <c r="J3641" s="6">
        <f>ecommerce_dataset_updated[[#This Row],[Final_Price(Rs.)]]+0</f>
        <v>152.26</v>
      </c>
      <c r="K3641" s="6">
        <f xml:space="preserve"> ecommerce_dataset_updated[[#This Row],['[Price (Rs.)']]]-ecommerce_dataset_updated[[#This Row],[Discount Amount _]]</f>
        <v>152.25700000000001</v>
      </c>
      <c r="L3641" t="s">
        <v>77</v>
      </c>
      <c r="M3641" t="s">
        <v>691</v>
      </c>
      <c r="N3641" s="4" t="s">
        <v>2910</v>
      </c>
      <c r="O3641" s="4" t="s">
        <v>14057</v>
      </c>
      <c r="P3641" s="4" t="s">
        <v>14079</v>
      </c>
      <c r="Q3641" s="5">
        <f>DATE(ecommerce_dataset_updated[[#This Row],[YYYY]],ecommerce_dataset_updated[[#This Row],[MM]],ecommerce_dataset_updated[[#This Row],[DD]])</f>
        <v>45365</v>
      </c>
      <c r="R3641" s="6" t="str">
        <f>TEXT(ecommerce_dataset_updated[[#This Row],['[Purchase_Date']]], "mmm")</f>
        <v>Mar</v>
      </c>
      <c r="S3641" s="6" t="str">
        <f>TEXT(ecommerce_dataset_updated[[#This Row],['[Purchase_Date']]], "ddd")</f>
        <v>Thu</v>
      </c>
      <c r="T3641" s="6">
        <f>ecommerce_dataset_updated[[#This Row],[Final_Price(Rs.) _]]-ecommerce_dataset_updated[[#This Row],['[Final_Price(Rs.)']]]</f>
        <v>-2.9999999999859028E-3</v>
      </c>
      <c r="U3641" s="6" t="b">
        <f xml:space="preserve"> AND(ecommerce_dataset_updated[[#This Row],[Final_Price(Rs.) _]]=ecommerce_dataset_updated[[#This Row],['[Final_Price(Rs.)']]])</f>
        <v>0</v>
      </c>
      <c r="V3641" s="5"/>
    </row>
    <row r="3642" spans="1:22">
      <c r="A3642" t="s">
        <v>13966</v>
      </c>
      <c r="B3642" t="s">
        <v>13967</v>
      </c>
      <c r="C3642" t="s">
        <v>45</v>
      </c>
      <c r="D3642" s="9" t="s">
        <v>13968</v>
      </c>
      <c r="E3642" s="8">
        <f>ecommerce_dataset_updated[[#This Row],[Price (Rs.)]]+0</f>
        <v>412.49</v>
      </c>
      <c r="F3642" s="6" t="s">
        <v>47</v>
      </c>
      <c r="G3642" s="7">
        <f>ecommerce_dataset_updated[[#This Row],[Discount (%)]]+0</f>
        <v>50</v>
      </c>
      <c r="H3642" s="6" t="s">
        <v>13969</v>
      </c>
      <c r="I3642" s="6">
        <f>ecommerce_dataset_updated[[#This Row],['[Price (Rs.)']]]*ecommerce_dataset_updated[[#This Row],['[Discount (%)']]]/100</f>
        <v>206.245</v>
      </c>
      <c r="J3642" s="6">
        <f>ecommerce_dataset_updated[[#This Row],[Final_Price(Rs.)]]+0</f>
        <v>206.25</v>
      </c>
      <c r="K3642" s="6">
        <f xml:space="preserve"> ecommerce_dataset_updated[[#This Row],['[Price (Rs.)']]]-ecommerce_dataset_updated[[#This Row],[Discount Amount _]]</f>
        <v>206.245</v>
      </c>
      <c r="L3642" t="s">
        <v>14</v>
      </c>
      <c r="M3642" t="s">
        <v>1884</v>
      </c>
      <c r="N3642" s="4" t="s">
        <v>14055</v>
      </c>
      <c r="O3642" s="4" t="s">
        <v>14050</v>
      </c>
      <c r="P3642" s="4" t="s">
        <v>14079</v>
      </c>
      <c r="Q3642" s="5">
        <f>DATE(ecommerce_dataset_updated[[#This Row],[YYYY]],ecommerce_dataset_updated[[#This Row],[MM]],ecommerce_dataset_updated[[#This Row],[DD]])</f>
        <v>45543</v>
      </c>
      <c r="R3642" s="6" t="str">
        <f>TEXT(ecommerce_dataset_updated[[#This Row],['[Purchase_Date']]], "mmm")</f>
        <v>Sep</v>
      </c>
      <c r="S3642" s="6" t="str">
        <f>TEXT(ecommerce_dataset_updated[[#This Row],['[Purchase_Date']]], "ddd")</f>
        <v>Sun</v>
      </c>
      <c r="T3642" s="6">
        <f>ecommerce_dataset_updated[[#This Row],[Final_Price(Rs.) _]]-ecommerce_dataset_updated[[#This Row],['[Final_Price(Rs.)']]]</f>
        <v>-4.9999999999954525E-3</v>
      </c>
      <c r="U3642" s="6" t="b">
        <f xml:space="preserve"> AND(ecommerce_dataset_updated[[#This Row],[Final_Price(Rs.) _]]=ecommerce_dataset_updated[[#This Row],['[Final_Price(Rs.)']]])</f>
        <v>0</v>
      </c>
      <c r="V3642" s="5"/>
    </row>
    <row r="3643" spans="1:22">
      <c r="A3643" t="s">
        <v>13970</v>
      </c>
      <c r="B3643" t="s">
        <v>13971</v>
      </c>
      <c r="C3643" t="s">
        <v>18</v>
      </c>
      <c r="D3643" s="9" t="s">
        <v>13972</v>
      </c>
      <c r="E3643" s="8">
        <f>ecommerce_dataset_updated[[#This Row],[Price (Rs.)]]+0</f>
        <v>392.74</v>
      </c>
      <c r="F3643" s="6" t="s">
        <v>53</v>
      </c>
      <c r="G3643" s="7">
        <f>ecommerce_dataset_updated[[#This Row],[Discount (%)]]+0</f>
        <v>5</v>
      </c>
      <c r="H3643" s="6" t="s">
        <v>13973</v>
      </c>
      <c r="I3643" s="6">
        <f>ecommerce_dataset_updated[[#This Row],['[Price (Rs.)']]]*ecommerce_dataset_updated[[#This Row],['[Discount (%)']]]/100</f>
        <v>19.637</v>
      </c>
      <c r="J3643" s="6">
        <f>ecommerce_dataset_updated[[#This Row],[Final_Price(Rs.)]]+0</f>
        <v>373.1</v>
      </c>
      <c r="K3643" s="6">
        <f xml:space="preserve"> ecommerce_dataset_updated[[#This Row],['[Price (Rs.)']]]-ecommerce_dataset_updated[[#This Row],[Discount Amount _]]</f>
        <v>373.10300000000001</v>
      </c>
      <c r="L3643" t="s">
        <v>77</v>
      </c>
      <c r="M3643" t="s">
        <v>5352</v>
      </c>
      <c r="N3643" s="4" t="s">
        <v>14060</v>
      </c>
      <c r="O3643" s="4" t="s">
        <v>14052</v>
      </c>
      <c r="P3643" s="4" t="s">
        <v>14079</v>
      </c>
      <c r="Q3643" s="5">
        <f>DATE(ecommerce_dataset_updated[[#This Row],[YYYY]],ecommerce_dataset_updated[[#This Row],[MM]],ecommerce_dataset_updated[[#This Row],[DD]])</f>
        <v>45317</v>
      </c>
      <c r="R3643" s="6" t="str">
        <f>TEXT(ecommerce_dataset_updated[[#This Row],['[Purchase_Date']]], "mmm")</f>
        <v>Jan</v>
      </c>
      <c r="S3643" s="6" t="str">
        <f>TEXT(ecommerce_dataset_updated[[#This Row],['[Purchase_Date']]], "ddd")</f>
        <v>Fri</v>
      </c>
      <c r="T3643" s="6">
        <f>ecommerce_dataset_updated[[#This Row],[Final_Price(Rs.) _]]-ecommerce_dataset_updated[[#This Row],['[Final_Price(Rs.)']]]</f>
        <v>2.9999999999859028E-3</v>
      </c>
      <c r="U3643" s="6" t="b">
        <f xml:space="preserve"> AND(ecommerce_dataset_updated[[#This Row],[Final_Price(Rs.) _]]=ecommerce_dataset_updated[[#This Row],['[Final_Price(Rs.)']]])</f>
        <v>0</v>
      </c>
      <c r="V3643" s="5"/>
    </row>
    <row r="3644" spans="1:22">
      <c r="A3644" t="s">
        <v>13974</v>
      </c>
      <c r="B3644" t="s">
        <v>13975</v>
      </c>
      <c r="C3644" t="s">
        <v>10</v>
      </c>
      <c r="D3644" s="9" t="s">
        <v>13976</v>
      </c>
      <c r="E3644" s="8">
        <f>ecommerce_dataset_updated[[#This Row],[Price (Rs.)]]+0</f>
        <v>135.71</v>
      </c>
      <c r="F3644" s="6" t="s">
        <v>47</v>
      </c>
      <c r="G3644" s="7">
        <f>ecommerce_dataset_updated[[#This Row],[Discount (%)]]+0</f>
        <v>50</v>
      </c>
      <c r="H3644" s="6" t="s">
        <v>13977</v>
      </c>
      <c r="I3644" s="6">
        <f>ecommerce_dataset_updated[[#This Row],['[Price (Rs.)']]]*ecommerce_dataset_updated[[#This Row],['[Discount (%)']]]/100</f>
        <v>67.855000000000004</v>
      </c>
      <c r="J3644" s="6">
        <f>ecommerce_dataset_updated[[#This Row],[Final_Price(Rs.)]]+0</f>
        <v>67.86</v>
      </c>
      <c r="K3644" s="6">
        <f xml:space="preserve"> ecommerce_dataset_updated[[#This Row],['[Price (Rs.)']]]-ecommerce_dataset_updated[[#This Row],[Discount Amount _]]</f>
        <v>67.855000000000004</v>
      </c>
      <c r="L3644" t="s">
        <v>120</v>
      </c>
      <c r="M3644" t="s">
        <v>905</v>
      </c>
      <c r="N3644" s="4" t="s">
        <v>14055</v>
      </c>
      <c r="O3644" s="4" t="s">
        <v>14067</v>
      </c>
      <c r="P3644" s="4" t="s">
        <v>14079</v>
      </c>
      <c r="Q3644" s="5">
        <f>DATE(ecommerce_dataset_updated[[#This Row],[YYYY]],ecommerce_dataset_updated[[#This Row],[MM]],ecommerce_dataset_updated[[#This Row],[DD]])</f>
        <v>45481</v>
      </c>
      <c r="R3644" s="6" t="str">
        <f>TEXT(ecommerce_dataset_updated[[#This Row],['[Purchase_Date']]], "mmm")</f>
        <v>Jul</v>
      </c>
      <c r="S3644" s="6" t="str">
        <f>TEXT(ecommerce_dataset_updated[[#This Row],['[Purchase_Date']]], "ddd")</f>
        <v>Mon</v>
      </c>
      <c r="T3644" s="6">
        <f>ecommerce_dataset_updated[[#This Row],[Final_Price(Rs.) _]]-ecommerce_dataset_updated[[#This Row],['[Final_Price(Rs.)']]]</f>
        <v>-4.9999999999954525E-3</v>
      </c>
      <c r="U3644" s="6" t="b">
        <f xml:space="preserve"> AND(ecommerce_dataset_updated[[#This Row],[Final_Price(Rs.) _]]=ecommerce_dataset_updated[[#This Row],['[Final_Price(Rs.)']]])</f>
        <v>0</v>
      </c>
      <c r="V3644" s="5"/>
    </row>
    <row r="3645" spans="1:22">
      <c r="A3645" t="s">
        <v>13978</v>
      </c>
      <c r="B3645" t="s">
        <v>13979</v>
      </c>
      <c r="C3645" t="s">
        <v>32</v>
      </c>
      <c r="D3645" s="9" t="s">
        <v>13980</v>
      </c>
      <c r="E3645" s="8">
        <f>ecommerce_dataset_updated[[#This Row],[Price (Rs.)]]+0</f>
        <v>487.62</v>
      </c>
      <c r="F3645" s="6" t="s">
        <v>26</v>
      </c>
      <c r="G3645" s="7">
        <f>ecommerce_dataset_updated[[#This Row],[Discount (%)]]+0</f>
        <v>25</v>
      </c>
      <c r="H3645" s="6" t="s">
        <v>13981</v>
      </c>
      <c r="I3645" s="6">
        <f>ecommerce_dataset_updated[[#This Row],['[Price (Rs.)']]]*ecommerce_dataset_updated[[#This Row],['[Discount (%)']]]/100</f>
        <v>121.905</v>
      </c>
      <c r="J3645" s="6">
        <f>ecommerce_dataset_updated[[#This Row],[Final_Price(Rs.)]]+0</f>
        <v>365.72</v>
      </c>
      <c r="K3645" s="6">
        <f xml:space="preserve"> ecommerce_dataset_updated[[#This Row],['[Price (Rs.)']]]-ecommerce_dataset_updated[[#This Row],[Discount Amount _]]</f>
        <v>365.71500000000003</v>
      </c>
      <c r="L3645" t="s">
        <v>28</v>
      </c>
      <c r="M3645" t="s">
        <v>171</v>
      </c>
      <c r="N3645" s="4" t="s">
        <v>14056</v>
      </c>
      <c r="O3645" s="4" t="s">
        <v>14062</v>
      </c>
      <c r="P3645" s="4" t="s">
        <v>14079</v>
      </c>
      <c r="Q3645" s="5">
        <f>DATE(ecommerce_dataset_updated[[#This Row],[YYYY]],ecommerce_dataset_updated[[#This Row],[MM]],ecommerce_dataset_updated[[#This Row],[DD]])</f>
        <v>45471</v>
      </c>
      <c r="R3645" s="6" t="str">
        <f>TEXT(ecommerce_dataset_updated[[#This Row],['[Purchase_Date']]], "mmm")</f>
        <v>Jun</v>
      </c>
      <c r="S3645" s="6" t="str">
        <f>TEXT(ecommerce_dataset_updated[[#This Row],['[Purchase_Date']]], "ddd")</f>
        <v>Fri</v>
      </c>
      <c r="T3645" s="6">
        <f>ecommerce_dataset_updated[[#This Row],[Final_Price(Rs.) _]]-ecommerce_dataset_updated[[#This Row],['[Final_Price(Rs.)']]]</f>
        <v>-4.9999999999954525E-3</v>
      </c>
      <c r="U3645" s="6" t="b">
        <f xml:space="preserve"> AND(ecommerce_dataset_updated[[#This Row],[Final_Price(Rs.) _]]=ecommerce_dataset_updated[[#This Row],['[Final_Price(Rs.)']]])</f>
        <v>0</v>
      </c>
      <c r="V3645" s="5"/>
    </row>
    <row r="3646" spans="1:22">
      <c r="A3646" t="s">
        <v>13982</v>
      </c>
      <c r="B3646" t="s">
        <v>13983</v>
      </c>
      <c r="C3646" t="s">
        <v>39</v>
      </c>
      <c r="D3646" s="9" t="s">
        <v>13984</v>
      </c>
      <c r="E3646" s="8">
        <f>ecommerce_dataset_updated[[#This Row],[Price (Rs.)]]+0</f>
        <v>370.72</v>
      </c>
      <c r="F3646" s="6" t="s">
        <v>75</v>
      </c>
      <c r="G3646" s="7">
        <f>ecommerce_dataset_updated[[#This Row],[Discount (%)]]+0</f>
        <v>10</v>
      </c>
      <c r="H3646" s="6" t="s">
        <v>13985</v>
      </c>
      <c r="I3646" s="6">
        <f>ecommerce_dataset_updated[[#This Row],['[Price (Rs.)']]]*ecommerce_dataset_updated[[#This Row],['[Discount (%)']]]/100</f>
        <v>37.072000000000003</v>
      </c>
      <c r="J3646" s="6">
        <f>ecommerce_dataset_updated[[#This Row],[Final_Price(Rs.)]]+0</f>
        <v>333.65</v>
      </c>
      <c r="K3646" s="6">
        <f xml:space="preserve"> ecommerce_dataset_updated[[#This Row],['[Price (Rs.)']]]-ecommerce_dataset_updated[[#This Row],[Discount Amount _]]</f>
        <v>333.64800000000002</v>
      </c>
      <c r="L3646" t="s">
        <v>77</v>
      </c>
      <c r="M3646" t="s">
        <v>469</v>
      </c>
      <c r="N3646" s="4" t="s">
        <v>14068</v>
      </c>
      <c r="O3646" s="4" t="s">
        <v>14052</v>
      </c>
      <c r="P3646" s="4" t="s">
        <v>14079</v>
      </c>
      <c r="Q3646" s="5">
        <f>DATE(ecommerce_dataset_updated[[#This Row],[YYYY]],ecommerce_dataset_updated[[#This Row],[MM]],ecommerce_dataset_updated[[#This Row],[DD]])</f>
        <v>45322</v>
      </c>
      <c r="R3646" s="6" t="str">
        <f>TEXT(ecommerce_dataset_updated[[#This Row],['[Purchase_Date']]], "mmm")</f>
        <v>Jan</v>
      </c>
      <c r="S3646" s="6" t="str">
        <f>TEXT(ecommerce_dataset_updated[[#This Row],['[Purchase_Date']]], "ddd")</f>
        <v>Wed</v>
      </c>
      <c r="T3646" s="6">
        <f>ecommerce_dataset_updated[[#This Row],[Final_Price(Rs.) _]]-ecommerce_dataset_updated[[#This Row],['[Final_Price(Rs.)']]]</f>
        <v>-1.9999999999527063E-3</v>
      </c>
      <c r="U3646" s="6" t="b">
        <f xml:space="preserve"> AND(ecommerce_dataset_updated[[#This Row],[Final_Price(Rs.) _]]=ecommerce_dataset_updated[[#This Row],['[Final_Price(Rs.)']]])</f>
        <v>0</v>
      </c>
      <c r="V3646" s="5"/>
    </row>
    <row r="3647" spans="1:22">
      <c r="A3647" t="s">
        <v>13986</v>
      </c>
      <c r="B3647" t="s">
        <v>13987</v>
      </c>
      <c r="C3647" t="s">
        <v>39</v>
      </c>
      <c r="D3647" s="9" t="s">
        <v>13988</v>
      </c>
      <c r="E3647" s="8">
        <f>ecommerce_dataset_updated[[#This Row],[Price (Rs.)]]+0</f>
        <v>98.73</v>
      </c>
      <c r="F3647" s="6" t="s">
        <v>53</v>
      </c>
      <c r="G3647" s="7">
        <f>ecommerce_dataset_updated[[#This Row],[Discount (%)]]+0</f>
        <v>5</v>
      </c>
      <c r="H3647" s="6" t="s">
        <v>13989</v>
      </c>
      <c r="I3647" s="6">
        <f>ecommerce_dataset_updated[[#This Row],['[Price (Rs.)']]]*ecommerce_dataset_updated[[#This Row],['[Discount (%)']]]/100</f>
        <v>4.9365000000000006</v>
      </c>
      <c r="J3647" s="6">
        <f>ecommerce_dataset_updated[[#This Row],[Final_Price(Rs.)]]+0</f>
        <v>93.79</v>
      </c>
      <c r="K3647" s="6">
        <f xml:space="preserve"> ecommerce_dataset_updated[[#This Row],['[Price (Rs.)']]]-ecommerce_dataset_updated[[#This Row],[Discount Amount _]]</f>
        <v>93.793500000000009</v>
      </c>
      <c r="L3647" t="s">
        <v>28</v>
      </c>
      <c r="M3647" t="s">
        <v>1081</v>
      </c>
      <c r="N3647" s="4" t="s">
        <v>12</v>
      </c>
      <c r="O3647" s="4" t="s">
        <v>14049</v>
      </c>
      <c r="P3647" s="4" t="s">
        <v>14079</v>
      </c>
      <c r="Q3647" s="5">
        <f>DATE(ecommerce_dataset_updated[[#This Row],[YYYY]],ecommerce_dataset_updated[[#This Row],[MM]],ecommerce_dataset_updated[[#This Row],[DD]])</f>
        <v>45611</v>
      </c>
      <c r="R3647" s="6" t="str">
        <f>TEXT(ecommerce_dataset_updated[[#This Row],['[Purchase_Date']]], "mmm")</f>
        <v>Nov</v>
      </c>
      <c r="S3647" s="6" t="str">
        <f>TEXT(ecommerce_dataset_updated[[#This Row],['[Purchase_Date']]], "ddd")</f>
        <v>Fri</v>
      </c>
      <c r="T3647" s="6">
        <f>ecommerce_dataset_updated[[#This Row],[Final_Price(Rs.) _]]-ecommerce_dataset_updated[[#This Row],['[Final_Price(Rs.)']]]</f>
        <v>3.5000000000025011E-3</v>
      </c>
      <c r="U3647" s="6" t="b">
        <f xml:space="preserve"> AND(ecommerce_dataset_updated[[#This Row],[Final_Price(Rs.) _]]=ecommerce_dataset_updated[[#This Row],['[Final_Price(Rs.)']]])</f>
        <v>0</v>
      </c>
      <c r="V3647" s="5"/>
    </row>
    <row r="3648" spans="1:22">
      <c r="A3648" t="s">
        <v>13990</v>
      </c>
      <c r="B3648" t="s">
        <v>13991</v>
      </c>
      <c r="C3648" t="s">
        <v>68</v>
      </c>
      <c r="D3648" s="9" t="s">
        <v>13992</v>
      </c>
      <c r="E3648" s="8">
        <f>ecommerce_dataset_updated[[#This Row],[Price (Rs.)]]+0</f>
        <v>79.42</v>
      </c>
      <c r="F3648" s="6" t="s">
        <v>47</v>
      </c>
      <c r="G3648" s="7">
        <f>ecommerce_dataset_updated[[#This Row],[Discount (%)]]+0</f>
        <v>50</v>
      </c>
      <c r="H3648" s="6" t="s">
        <v>13993</v>
      </c>
      <c r="I3648" s="6">
        <f>ecommerce_dataset_updated[[#This Row],['[Price (Rs.)']]]*ecommerce_dataset_updated[[#This Row],['[Discount (%)']]]/100</f>
        <v>39.71</v>
      </c>
      <c r="J3648" s="6">
        <f>ecommerce_dataset_updated[[#This Row],[Final_Price(Rs.)]]+0</f>
        <v>39.71</v>
      </c>
      <c r="K3648" s="6">
        <f xml:space="preserve"> ecommerce_dataset_updated[[#This Row],['[Price (Rs.)']]]-ecommerce_dataset_updated[[#This Row],[Discount Amount _]]</f>
        <v>39.71</v>
      </c>
      <c r="L3648" t="s">
        <v>28</v>
      </c>
      <c r="M3648" t="s">
        <v>474</v>
      </c>
      <c r="N3648" s="4" t="s">
        <v>14049</v>
      </c>
      <c r="O3648" s="4" t="s">
        <v>14062</v>
      </c>
      <c r="P3648" s="4" t="s">
        <v>14079</v>
      </c>
      <c r="Q3648" s="5">
        <f>DATE(ecommerce_dataset_updated[[#This Row],[YYYY]],ecommerce_dataset_updated[[#This Row],[MM]],ecommerce_dataset_updated[[#This Row],[DD]])</f>
        <v>45454</v>
      </c>
      <c r="R3648" s="6" t="str">
        <f>TEXT(ecommerce_dataset_updated[[#This Row],['[Purchase_Date']]], "mmm")</f>
        <v>Jun</v>
      </c>
      <c r="S3648" s="6" t="str">
        <f>TEXT(ecommerce_dataset_updated[[#This Row],['[Purchase_Date']]], "ddd")</f>
        <v>Tue</v>
      </c>
      <c r="T3648" s="6">
        <f>ecommerce_dataset_updated[[#This Row],[Final_Price(Rs.) _]]-ecommerce_dataset_updated[[#This Row],['[Final_Price(Rs.)']]]</f>
        <v>0</v>
      </c>
      <c r="U3648" s="6" t="b">
        <f xml:space="preserve"> AND(ecommerce_dataset_updated[[#This Row],[Final_Price(Rs.) _]]=ecommerce_dataset_updated[[#This Row],['[Final_Price(Rs.)']]])</f>
        <v>1</v>
      </c>
      <c r="V3648" s="5"/>
    </row>
    <row r="3649" spans="1:22">
      <c r="A3649" t="s">
        <v>13994</v>
      </c>
      <c r="B3649" t="s">
        <v>13995</v>
      </c>
      <c r="C3649" t="s">
        <v>68</v>
      </c>
      <c r="D3649" s="9" t="s">
        <v>13996</v>
      </c>
      <c r="E3649" s="8">
        <f>ecommerce_dataset_updated[[#This Row],[Price (Rs.)]]+0</f>
        <v>248.01</v>
      </c>
      <c r="F3649" s="6" t="s">
        <v>47</v>
      </c>
      <c r="G3649" s="7">
        <f>ecommerce_dataset_updated[[#This Row],[Discount (%)]]+0</f>
        <v>50</v>
      </c>
      <c r="H3649" s="6" t="s">
        <v>13997</v>
      </c>
      <c r="I3649" s="6">
        <f>ecommerce_dataset_updated[[#This Row],['[Price (Rs.)']]]*ecommerce_dataset_updated[[#This Row],['[Discount (%)']]]/100</f>
        <v>124.005</v>
      </c>
      <c r="J3649" s="6">
        <f>ecommerce_dataset_updated[[#This Row],[Final_Price(Rs.)]]+0</f>
        <v>124</v>
      </c>
      <c r="K3649" s="6">
        <f xml:space="preserve"> ecommerce_dataset_updated[[#This Row],['[Price (Rs.)']]]-ecommerce_dataset_updated[[#This Row],[Discount Amount _]]</f>
        <v>124.005</v>
      </c>
      <c r="L3649" t="s">
        <v>77</v>
      </c>
      <c r="M3649" t="s">
        <v>150</v>
      </c>
      <c r="N3649" s="4" t="s">
        <v>14057</v>
      </c>
      <c r="O3649" s="4" t="s">
        <v>14051</v>
      </c>
      <c r="P3649" s="4" t="s">
        <v>14079</v>
      </c>
      <c r="Q3649" s="5">
        <f>DATE(ecommerce_dataset_updated[[#This Row],[YYYY]],ecommerce_dataset_updated[[#This Row],[MM]],ecommerce_dataset_updated[[#This Row],[DD]])</f>
        <v>45325</v>
      </c>
      <c r="R3649" s="6" t="str">
        <f>TEXT(ecommerce_dataset_updated[[#This Row],['[Purchase_Date']]], "mmm")</f>
        <v>Feb</v>
      </c>
      <c r="S3649" s="6" t="str">
        <f>TEXT(ecommerce_dataset_updated[[#This Row],['[Purchase_Date']]], "ddd")</f>
        <v>Sat</v>
      </c>
      <c r="T3649" s="6">
        <f>ecommerce_dataset_updated[[#This Row],[Final_Price(Rs.) _]]-ecommerce_dataset_updated[[#This Row],['[Final_Price(Rs.)']]]</f>
        <v>4.9999999999954525E-3</v>
      </c>
      <c r="U3649" s="6" t="b">
        <f xml:space="preserve"> AND(ecommerce_dataset_updated[[#This Row],[Final_Price(Rs.) _]]=ecommerce_dataset_updated[[#This Row],['[Final_Price(Rs.)']]])</f>
        <v>0</v>
      </c>
      <c r="V3649" s="5"/>
    </row>
    <row r="3650" spans="1:22">
      <c r="A3650" t="s">
        <v>13998</v>
      </c>
      <c r="B3650" t="s">
        <v>13999</v>
      </c>
      <c r="C3650" t="s">
        <v>114</v>
      </c>
      <c r="D3650" s="9" t="s">
        <v>2773</v>
      </c>
      <c r="E3650" s="8">
        <f>ecommerce_dataset_updated[[#This Row],[Price (Rs.)]]+0</f>
        <v>339.17</v>
      </c>
      <c r="F3650" s="6" t="s">
        <v>154</v>
      </c>
      <c r="G3650" s="7">
        <f>ecommerce_dataset_updated[[#This Row],[Discount (%)]]+0</f>
        <v>30</v>
      </c>
      <c r="H3650" s="6" t="s">
        <v>14000</v>
      </c>
      <c r="I3650" s="6">
        <f>ecommerce_dataset_updated[[#This Row],['[Price (Rs.)']]]*ecommerce_dataset_updated[[#This Row],['[Discount (%)']]]/100</f>
        <v>101.751</v>
      </c>
      <c r="J3650" s="6">
        <f>ecommerce_dataset_updated[[#This Row],[Final_Price(Rs.)]]+0</f>
        <v>237.42</v>
      </c>
      <c r="K3650" s="6">
        <f xml:space="preserve"> ecommerce_dataset_updated[[#This Row],['[Price (Rs.)']]]-ecommerce_dataset_updated[[#This Row],[Discount Amount _]]</f>
        <v>237.41900000000001</v>
      </c>
      <c r="L3650" t="s">
        <v>35</v>
      </c>
      <c r="M3650" t="s">
        <v>474</v>
      </c>
      <c r="N3650" s="4" t="s">
        <v>14049</v>
      </c>
      <c r="O3650" s="4" t="s">
        <v>14062</v>
      </c>
      <c r="P3650" s="4" t="s">
        <v>14079</v>
      </c>
      <c r="Q3650" s="5">
        <f>DATE(ecommerce_dataset_updated[[#This Row],[YYYY]],ecommerce_dataset_updated[[#This Row],[MM]],ecommerce_dataset_updated[[#This Row],[DD]])</f>
        <v>45454</v>
      </c>
      <c r="R3650" s="6" t="str">
        <f>TEXT(ecommerce_dataset_updated[[#This Row],['[Purchase_Date']]], "mmm")</f>
        <v>Jun</v>
      </c>
      <c r="S3650" s="6" t="str">
        <f>TEXT(ecommerce_dataset_updated[[#This Row],['[Purchase_Date']]], "ddd")</f>
        <v>Tue</v>
      </c>
      <c r="T3650" s="6">
        <f>ecommerce_dataset_updated[[#This Row],[Final_Price(Rs.) _]]-ecommerce_dataset_updated[[#This Row],['[Final_Price(Rs.)']]]</f>
        <v>-9.9999999997635314E-4</v>
      </c>
      <c r="U3650" s="6" t="b">
        <f xml:space="preserve"> AND(ecommerce_dataset_updated[[#This Row],[Final_Price(Rs.) _]]=ecommerce_dataset_updated[[#This Row],['[Final_Price(Rs.)']]])</f>
        <v>0</v>
      </c>
      <c r="V3650" s="5"/>
    </row>
    <row r="3651" spans="1:22">
      <c r="A3651" t="s">
        <v>14001</v>
      </c>
      <c r="B3651" t="s">
        <v>14002</v>
      </c>
      <c r="C3651" t="s">
        <v>45</v>
      </c>
      <c r="D3651" s="9" t="s">
        <v>14003</v>
      </c>
      <c r="E3651" s="8">
        <f>ecommerce_dataset_updated[[#This Row],[Price (Rs.)]]+0</f>
        <v>419.32</v>
      </c>
      <c r="F3651" s="6" t="s">
        <v>107</v>
      </c>
      <c r="G3651" s="7">
        <f>ecommerce_dataset_updated[[#This Row],[Discount (%)]]+0</f>
        <v>0</v>
      </c>
      <c r="H3651" s="6" t="s">
        <v>14003</v>
      </c>
      <c r="I3651" s="6">
        <f>ecommerce_dataset_updated[[#This Row],['[Price (Rs.)']]]*ecommerce_dataset_updated[[#This Row],['[Discount (%)']]]/100</f>
        <v>0</v>
      </c>
      <c r="J3651" s="6">
        <f>ecommerce_dataset_updated[[#This Row],[Final_Price(Rs.)]]+0</f>
        <v>419.32</v>
      </c>
      <c r="K3651" s="6">
        <f xml:space="preserve"> ecommerce_dataset_updated[[#This Row],['[Price (Rs.)']]]-ecommerce_dataset_updated[[#This Row],[Discount Amount _]]</f>
        <v>419.32</v>
      </c>
      <c r="L3651" t="s">
        <v>120</v>
      </c>
      <c r="M3651" t="s">
        <v>2935</v>
      </c>
      <c r="N3651" s="4" t="s">
        <v>2910</v>
      </c>
      <c r="O3651" s="4" t="s">
        <v>14062</v>
      </c>
      <c r="P3651" s="4" t="s">
        <v>14079</v>
      </c>
      <c r="Q3651" s="5">
        <f>DATE(ecommerce_dataset_updated[[#This Row],[YYYY]],ecommerce_dataset_updated[[#This Row],[MM]],ecommerce_dataset_updated[[#This Row],[DD]])</f>
        <v>45457</v>
      </c>
      <c r="R3651" s="6" t="str">
        <f>TEXT(ecommerce_dataset_updated[[#This Row],['[Purchase_Date']]], "mmm")</f>
        <v>Jun</v>
      </c>
      <c r="S3651" s="6" t="str">
        <f>TEXT(ecommerce_dataset_updated[[#This Row],['[Purchase_Date']]], "ddd")</f>
        <v>Fri</v>
      </c>
      <c r="T3651" s="6">
        <f>ecommerce_dataset_updated[[#This Row],[Final_Price(Rs.) _]]-ecommerce_dataset_updated[[#This Row],['[Final_Price(Rs.)']]]</f>
        <v>0</v>
      </c>
      <c r="U3651" s="6" t="b">
        <f xml:space="preserve"> AND(ecommerce_dataset_updated[[#This Row],[Final_Price(Rs.) _]]=ecommerce_dataset_updated[[#This Row],['[Final_Price(Rs.)']]])</f>
        <v>1</v>
      </c>
      <c r="V3651" s="5"/>
    </row>
    <row r="3652" spans="1:22">
      <c r="A3652" t="s">
        <v>14004</v>
      </c>
      <c r="B3652" t="s">
        <v>14005</v>
      </c>
      <c r="C3652" t="s">
        <v>45</v>
      </c>
      <c r="D3652" s="9" t="s">
        <v>5491</v>
      </c>
      <c r="E3652" s="8">
        <f>ecommerce_dataset_updated[[#This Row],[Price (Rs.)]]+0</f>
        <v>323.52999999999997</v>
      </c>
      <c r="F3652" s="6" t="s">
        <v>12</v>
      </c>
      <c r="G3652" s="7">
        <f>ecommerce_dataset_updated[[#This Row],[Discount (%)]]+0</f>
        <v>15</v>
      </c>
      <c r="H3652" s="6" t="s">
        <v>14006</v>
      </c>
      <c r="I3652" s="6">
        <f>ecommerce_dataset_updated[[#This Row],['[Price (Rs.)']]]*ecommerce_dataset_updated[[#This Row],['[Discount (%)']]]/100</f>
        <v>48.529499999999999</v>
      </c>
      <c r="J3652" s="6">
        <f>ecommerce_dataset_updated[[#This Row],[Final_Price(Rs.)]]+0</f>
        <v>275</v>
      </c>
      <c r="K3652" s="6">
        <f xml:space="preserve"> ecommerce_dataset_updated[[#This Row],['[Price (Rs.)']]]-ecommerce_dataset_updated[[#This Row],[Discount Amount _]]</f>
        <v>275.00049999999999</v>
      </c>
      <c r="L3652" t="s">
        <v>120</v>
      </c>
      <c r="M3652" t="s">
        <v>3076</v>
      </c>
      <c r="N3652" s="4" t="s">
        <v>14053</v>
      </c>
      <c r="O3652" s="4" t="s">
        <v>14059</v>
      </c>
      <c r="P3652" s="4" t="s">
        <v>14079</v>
      </c>
      <c r="Q3652" s="5">
        <f>DATE(ecommerce_dataset_updated[[#This Row],[YYYY]],ecommerce_dataset_updated[[#This Row],[MM]],ecommerce_dataset_updated[[#This Row],[DD]])</f>
        <v>45416</v>
      </c>
      <c r="R3652" s="6" t="str">
        <f>TEXT(ecommerce_dataset_updated[[#This Row],['[Purchase_Date']]], "mmm")</f>
        <v>May</v>
      </c>
      <c r="S3652" s="6" t="str">
        <f>TEXT(ecommerce_dataset_updated[[#This Row],['[Purchase_Date']]], "ddd")</f>
        <v>Sat</v>
      </c>
      <c r="T3652" s="6">
        <f>ecommerce_dataset_updated[[#This Row],[Final_Price(Rs.) _]]-ecommerce_dataset_updated[[#This Row],['[Final_Price(Rs.)']]]</f>
        <v>4.9999999998817657E-4</v>
      </c>
      <c r="U3652" s="6" t="b">
        <f xml:space="preserve"> AND(ecommerce_dataset_updated[[#This Row],[Final_Price(Rs.) _]]=ecommerce_dataset_updated[[#This Row],['[Final_Price(Rs.)']]])</f>
        <v>0</v>
      </c>
      <c r="V3652" s="5"/>
    </row>
    <row r="3653" spans="1:22">
      <c r="A3653" t="s">
        <v>14007</v>
      </c>
      <c r="B3653" t="s">
        <v>14008</v>
      </c>
      <c r="C3653" t="s">
        <v>32</v>
      </c>
      <c r="D3653" s="9" t="s">
        <v>14009</v>
      </c>
      <c r="E3653" s="8">
        <f>ecommerce_dataset_updated[[#This Row],[Price (Rs.)]]+0</f>
        <v>230</v>
      </c>
      <c r="F3653" s="6" t="s">
        <v>26</v>
      </c>
      <c r="G3653" s="7">
        <f>ecommerce_dataset_updated[[#This Row],[Discount (%)]]+0</f>
        <v>25</v>
      </c>
      <c r="H3653" s="6" t="s">
        <v>14010</v>
      </c>
      <c r="I3653" s="6">
        <f>ecommerce_dataset_updated[[#This Row],['[Price (Rs.)']]]*ecommerce_dataset_updated[[#This Row],['[Discount (%)']]]/100</f>
        <v>57.5</v>
      </c>
      <c r="J3653" s="6">
        <f>ecommerce_dataset_updated[[#This Row],[Final_Price(Rs.)]]+0</f>
        <v>172.5</v>
      </c>
      <c r="K3653" s="6">
        <f xml:space="preserve"> ecommerce_dataset_updated[[#This Row],['[Price (Rs.)']]]-ecommerce_dataset_updated[[#This Row],[Discount Amount _]]</f>
        <v>172.5</v>
      </c>
      <c r="L3653" t="s">
        <v>28</v>
      </c>
      <c r="M3653" t="s">
        <v>278</v>
      </c>
      <c r="N3653" s="4" t="s">
        <v>14053</v>
      </c>
      <c r="O3653" s="4" t="s">
        <v>14053</v>
      </c>
      <c r="P3653" s="4" t="s">
        <v>14079</v>
      </c>
      <c r="Q3653" s="5">
        <f>DATE(ecommerce_dataset_updated[[#This Row],[YYYY]],ecommerce_dataset_updated[[#This Row],[MM]],ecommerce_dataset_updated[[#This Row],[DD]])</f>
        <v>45386</v>
      </c>
      <c r="R3653" s="6" t="str">
        <f>TEXT(ecommerce_dataset_updated[[#This Row],['[Purchase_Date']]], "mmm")</f>
        <v>Apr</v>
      </c>
      <c r="S3653" s="6" t="str">
        <f>TEXT(ecommerce_dataset_updated[[#This Row],['[Purchase_Date']]], "ddd")</f>
        <v>Thu</v>
      </c>
      <c r="T3653" s="6">
        <f>ecommerce_dataset_updated[[#This Row],[Final_Price(Rs.) _]]-ecommerce_dataset_updated[[#This Row],['[Final_Price(Rs.)']]]</f>
        <v>0</v>
      </c>
      <c r="U3653" s="6" t="b">
        <f xml:space="preserve"> AND(ecommerce_dataset_updated[[#This Row],[Final_Price(Rs.) _]]=ecommerce_dataset_updated[[#This Row],['[Final_Price(Rs.)']]])</f>
        <v>1</v>
      </c>
      <c r="V3653" s="5"/>
    </row>
    <row r="3654" spans="1:22">
      <c r="A3654" t="s">
        <v>14011</v>
      </c>
      <c r="B3654" t="s">
        <v>14012</v>
      </c>
      <c r="C3654" t="s">
        <v>45</v>
      </c>
      <c r="D3654" s="9" t="s">
        <v>14013</v>
      </c>
      <c r="E3654" s="8">
        <f>ecommerce_dataset_updated[[#This Row],[Price (Rs.)]]+0</f>
        <v>218.44</v>
      </c>
      <c r="F3654" s="6" t="s">
        <v>26</v>
      </c>
      <c r="G3654" s="7">
        <f>ecommerce_dataset_updated[[#This Row],[Discount (%)]]+0</f>
        <v>25</v>
      </c>
      <c r="H3654" s="6" t="s">
        <v>14014</v>
      </c>
      <c r="I3654" s="6">
        <f>ecommerce_dataset_updated[[#This Row],['[Price (Rs.)']]]*ecommerce_dataset_updated[[#This Row],['[Discount (%)']]]/100</f>
        <v>54.61</v>
      </c>
      <c r="J3654" s="6">
        <f>ecommerce_dataset_updated[[#This Row],[Final_Price(Rs.)]]+0</f>
        <v>163.83000000000001</v>
      </c>
      <c r="K3654" s="6">
        <f xml:space="preserve"> ecommerce_dataset_updated[[#This Row],['[Price (Rs.)']]]-ecommerce_dataset_updated[[#This Row],[Discount Amount _]]</f>
        <v>163.82999999999998</v>
      </c>
      <c r="L3654" t="s">
        <v>35</v>
      </c>
      <c r="M3654" t="s">
        <v>972</v>
      </c>
      <c r="N3654" s="4" t="s">
        <v>14066</v>
      </c>
      <c r="O3654" s="4" t="s">
        <v>14057</v>
      </c>
      <c r="P3654" s="4" t="s">
        <v>14079</v>
      </c>
      <c r="Q3654" s="5">
        <f>DATE(ecommerce_dataset_updated[[#This Row],[YYYY]],ecommerce_dataset_updated[[#This Row],[MM]],ecommerce_dataset_updated[[#This Row],[DD]])</f>
        <v>45370</v>
      </c>
      <c r="R3654" s="6" t="str">
        <f>TEXT(ecommerce_dataset_updated[[#This Row],['[Purchase_Date']]], "mmm")</f>
        <v>Mar</v>
      </c>
      <c r="S3654" s="6" t="str">
        <f>TEXT(ecommerce_dataset_updated[[#This Row],['[Purchase_Date']]], "ddd")</f>
        <v>Tue</v>
      </c>
      <c r="T3654" s="6">
        <f>ecommerce_dataset_updated[[#This Row],[Final_Price(Rs.) _]]-ecommerce_dataset_updated[[#This Row],['[Final_Price(Rs.)']]]</f>
        <v>0</v>
      </c>
      <c r="U3654" s="6" t="b">
        <f xml:space="preserve"> AND(ecommerce_dataset_updated[[#This Row],[Final_Price(Rs.) _]]=ecommerce_dataset_updated[[#This Row],['[Final_Price(Rs.)']]])</f>
        <v>1</v>
      </c>
      <c r="V3654" s="5"/>
    </row>
    <row r="3655" spans="1:22">
      <c r="A3655" t="s">
        <v>14015</v>
      </c>
      <c r="B3655" t="s">
        <v>14016</v>
      </c>
      <c r="C3655" t="s">
        <v>45</v>
      </c>
      <c r="D3655" s="9" t="s">
        <v>14017</v>
      </c>
      <c r="E3655" s="8">
        <f>ecommerce_dataset_updated[[#This Row],[Price (Rs.)]]+0</f>
        <v>431.85</v>
      </c>
      <c r="F3655" s="6" t="s">
        <v>12</v>
      </c>
      <c r="G3655" s="7">
        <f>ecommerce_dataset_updated[[#This Row],[Discount (%)]]+0</f>
        <v>15</v>
      </c>
      <c r="H3655" s="6" t="s">
        <v>14018</v>
      </c>
      <c r="I3655" s="6">
        <f>ecommerce_dataset_updated[[#This Row],['[Price (Rs.)']]]*ecommerce_dataset_updated[[#This Row],['[Discount (%)']]]/100</f>
        <v>64.777500000000003</v>
      </c>
      <c r="J3655" s="6">
        <f>ecommerce_dataset_updated[[#This Row],[Final_Price(Rs.)]]+0</f>
        <v>367.07</v>
      </c>
      <c r="K3655" s="6">
        <f xml:space="preserve"> ecommerce_dataset_updated[[#This Row],['[Price (Rs.)']]]-ecommerce_dataset_updated[[#This Row],[Discount Amount _]]</f>
        <v>367.07249999999999</v>
      </c>
      <c r="L3655" t="s">
        <v>14</v>
      </c>
      <c r="M3655" t="s">
        <v>2141</v>
      </c>
      <c r="N3655" s="4" t="s">
        <v>2910</v>
      </c>
      <c r="O3655" s="4" t="s">
        <v>14055</v>
      </c>
      <c r="P3655" s="4" t="s">
        <v>14079</v>
      </c>
      <c r="Q3655" s="5">
        <f>DATE(ecommerce_dataset_updated[[#This Row],[YYYY]],ecommerce_dataset_updated[[#This Row],[MM]],ecommerce_dataset_updated[[#This Row],[DD]])</f>
        <v>45518</v>
      </c>
      <c r="R3655" s="6" t="str">
        <f>TEXT(ecommerce_dataset_updated[[#This Row],['[Purchase_Date']]], "mmm")</f>
        <v>Aug</v>
      </c>
      <c r="S3655" s="6" t="str">
        <f>TEXT(ecommerce_dataset_updated[[#This Row],['[Purchase_Date']]], "ddd")</f>
        <v>Wed</v>
      </c>
      <c r="T3655" s="6">
        <f>ecommerce_dataset_updated[[#This Row],[Final_Price(Rs.) _]]-ecommerce_dataset_updated[[#This Row],['[Final_Price(Rs.)']]]</f>
        <v>2.4999999999977263E-3</v>
      </c>
      <c r="U3655" s="6" t="b">
        <f xml:space="preserve"> AND(ecommerce_dataset_updated[[#This Row],[Final_Price(Rs.) _]]=ecommerce_dataset_updated[[#This Row],['[Final_Price(Rs.)']]])</f>
        <v>0</v>
      </c>
      <c r="V3655" s="5"/>
    </row>
    <row r="3656" spans="1:22">
      <c r="A3656" t="s">
        <v>14019</v>
      </c>
      <c r="B3656" t="s">
        <v>14020</v>
      </c>
      <c r="C3656" t="s">
        <v>45</v>
      </c>
      <c r="D3656" s="9" t="s">
        <v>14021</v>
      </c>
      <c r="E3656" s="8">
        <f>ecommerce_dataset_updated[[#This Row],[Price (Rs.)]]+0</f>
        <v>334.79</v>
      </c>
      <c r="F3656" s="6" t="s">
        <v>26</v>
      </c>
      <c r="G3656" s="7">
        <f>ecommerce_dataset_updated[[#This Row],[Discount (%)]]+0</f>
        <v>25</v>
      </c>
      <c r="H3656" s="6" t="s">
        <v>7655</v>
      </c>
      <c r="I3656" s="6">
        <f>ecommerce_dataset_updated[[#This Row],['[Price (Rs.)']]]*ecommerce_dataset_updated[[#This Row],['[Discount (%)']]]/100</f>
        <v>83.697500000000005</v>
      </c>
      <c r="J3656" s="6">
        <f>ecommerce_dataset_updated[[#This Row],[Final_Price(Rs.)]]+0</f>
        <v>251.09</v>
      </c>
      <c r="K3656" s="6">
        <f xml:space="preserve"> ecommerce_dataset_updated[[#This Row],['[Price (Rs.)']]]-ecommerce_dataset_updated[[#This Row],[Discount Amount _]]</f>
        <v>251.09250000000003</v>
      </c>
      <c r="L3656" t="s">
        <v>35</v>
      </c>
      <c r="M3656" t="s">
        <v>3559</v>
      </c>
      <c r="N3656" s="4" t="s">
        <v>14051</v>
      </c>
      <c r="O3656" s="4" t="s">
        <v>14057</v>
      </c>
      <c r="P3656" s="4" t="s">
        <v>14079</v>
      </c>
      <c r="Q3656" s="5">
        <f>DATE(ecommerce_dataset_updated[[#This Row],[YYYY]],ecommerce_dataset_updated[[#This Row],[MM]],ecommerce_dataset_updated[[#This Row],[DD]])</f>
        <v>45353</v>
      </c>
      <c r="R3656" s="6" t="str">
        <f>TEXT(ecommerce_dataset_updated[[#This Row],['[Purchase_Date']]], "mmm")</f>
        <v>Mar</v>
      </c>
      <c r="S3656" s="6" t="str">
        <f>TEXT(ecommerce_dataset_updated[[#This Row],['[Purchase_Date']]], "ddd")</f>
        <v>Sat</v>
      </c>
      <c r="T3656" s="6">
        <f>ecommerce_dataset_updated[[#This Row],[Final_Price(Rs.) _]]-ecommerce_dataset_updated[[#This Row],['[Final_Price(Rs.)']]]</f>
        <v>2.500000000026148E-3</v>
      </c>
      <c r="U3656" s="6" t="b">
        <f xml:space="preserve"> AND(ecommerce_dataset_updated[[#This Row],[Final_Price(Rs.) _]]=ecommerce_dataset_updated[[#This Row],['[Final_Price(Rs.)']]])</f>
        <v>0</v>
      </c>
      <c r="V3656" s="5"/>
    </row>
    <row r="3657" spans="1:22">
      <c r="A3657" t="s">
        <v>14022</v>
      </c>
      <c r="B3657" t="s">
        <v>14023</v>
      </c>
      <c r="C3657" t="s">
        <v>39</v>
      </c>
      <c r="D3657" s="9" t="s">
        <v>14024</v>
      </c>
      <c r="E3657" s="8">
        <f>ecommerce_dataset_updated[[#This Row],[Price (Rs.)]]+0</f>
        <v>486.79</v>
      </c>
      <c r="F3657" s="6" t="s">
        <v>107</v>
      </c>
      <c r="G3657" s="7">
        <f>ecommerce_dataset_updated[[#This Row],[Discount (%)]]+0</f>
        <v>0</v>
      </c>
      <c r="H3657" s="6" t="s">
        <v>14024</v>
      </c>
      <c r="I3657" s="6">
        <f>ecommerce_dataset_updated[[#This Row],['[Price (Rs.)']]]*ecommerce_dataset_updated[[#This Row],['[Discount (%)']]]/100</f>
        <v>0</v>
      </c>
      <c r="J3657" s="6">
        <f>ecommerce_dataset_updated[[#This Row],[Final_Price(Rs.)]]+0</f>
        <v>486.79</v>
      </c>
      <c r="K3657" s="6">
        <f xml:space="preserve"> ecommerce_dataset_updated[[#This Row],['[Price (Rs.)']]]-ecommerce_dataset_updated[[#This Row],[Discount Amount _]]</f>
        <v>486.79</v>
      </c>
      <c r="L3657" t="s">
        <v>35</v>
      </c>
      <c r="M3657" t="s">
        <v>644</v>
      </c>
      <c r="N3657" s="4" t="s">
        <v>2910</v>
      </c>
      <c r="O3657" s="4" t="s">
        <v>14059</v>
      </c>
      <c r="P3657" s="4" t="s">
        <v>14079</v>
      </c>
      <c r="Q3657" s="5">
        <f>DATE(ecommerce_dataset_updated[[#This Row],[YYYY]],ecommerce_dataset_updated[[#This Row],[MM]],ecommerce_dataset_updated[[#This Row],[DD]])</f>
        <v>45426</v>
      </c>
      <c r="R3657" s="6" t="str">
        <f>TEXT(ecommerce_dataset_updated[[#This Row],['[Purchase_Date']]], "mmm")</f>
        <v>May</v>
      </c>
      <c r="S3657" s="6" t="str">
        <f>TEXT(ecommerce_dataset_updated[[#This Row],['[Purchase_Date']]], "ddd")</f>
        <v>Tue</v>
      </c>
      <c r="T3657" s="6">
        <f>ecommerce_dataset_updated[[#This Row],[Final_Price(Rs.) _]]-ecommerce_dataset_updated[[#This Row],['[Final_Price(Rs.)']]]</f>
        <v>0</v>
      </c>
      <c r="U3657" s="6" t="b">
        <f xml:space="preserve"> AND(ecommerce_dataset_updated[[#This Row],[Final_Price(Rs.) _]]=ecommerce_dataset_updated[[#This Row],['[Final_Price(Rs.)']]])</f>
        <v>1</v>
      </c>
      <c r="V3657" s="5"/>
    </row>
    <row r="3658" spans="1:22">
      <c r="A3658" t="s">
        <v>14025</v>
      </c>
      <c r="B3658" t="s">
        <v>14026</v>
      </c>
      <c r="C3658" t="s">
        <v>32</v>
      </c>
      <c r="D3658" s="9" t="s">
        <v>14027</v>
      </c>
      <c r="E3658" s="8">
        <f>ecommerce_dataset_updated[[#This Row],[Price (Rs.)]]+0</f>
        <v>212.87</v>
      </c>
      <c r="F3658" s="6" t="s">
        <v>12</v>
      </c>
      <c r="G3658" s="7">
        <f>ecommerce_dataset_updated[[#This Row],[Discount (%)]]+0</f>
        <v>15</v>
      </c>
      <c r="H3658" s="6" t="s">
        <v>14028</v>
      </c>
      <c r="I3658" s="6">
        <f>ecommerce_dataset_updated[[#This Row],['[Price (Rs.)']]]*ecommerce_dataset_updated[[#This Row],['[Discount (%)']]]/100</f>
        <v>31.930500000000002</v>
      </c>
      <c r="J3658" s="6">
        <f>ecommerce_dataset_updated[[#This Row],[Final_Price(Rs.)]]+0</f>
        <v>180.94</v>
      </c>
      <c r="K3658" s="6">
        <f xml:space="preserve"> ecommerce_dataset_updated[[#This Row],['[Price (Rs.)']]]-ecommerce_dataset_updated[[#This Row],[Discount Amount _]]</f>
        <v>180.93950000000001</v>
      </c>
      <c r="L3658" t="s">
        <v>77</v>
      </c>
      <c r="M3658" t="s">
        <v>2540</v>
      </c>
      <c r="N3658" s="4" t="s">
        <v>14066</v>
      </c>
      <c r="O3658" s="4" t="s">
        <v>14049</v>
      </c>
      <c r="P3658" s="4" t="s">
        <v>14079</v>
      </c>
      <c r="Q3658" s="5">
        <f>DATE(ecommerce_dataset_updated[[#This Row],[YYYY]],ecommerce_dataset_updated[[#This Row],[MM]],ecommerce_dataset_updated[[#This Row],[DD]])</f>
        <v>45615</v>
      </c>
      <c r="R3658" s="6" t="str">
        <f>TEXT(ecommerce_dataset_updated[[#This Row],['[Purchase_Date']]], "mmm")</f>
        <v>Nov</v>
      </c>
      <c r="S3658" s="6" t="str">
        <f>TEXT(ecommerce_dataset_updated[[#This Row],['[Purchase_Date']]], "ddd")</f>
        <v>Tue</v>
      </c>
      <c r="T3658" s="6">
        <f>ecommerce_dataset_updated[[#This Row],[Final_Price(Rs.) _]]-ecommerce_dataset_updated[[#This Row],['[Final_Price(Rs.)']]]</f>
        <v>-4.9999999998817657E-4</v>
      </c>
      <c r="U3658" s="6" t="b">
        <f xml:space="preserve"> AND(ecommerce_dataset_updated[[#This Row],[Final_Price(Rs.) _]]=ecommerce_dataset_updated[[#This Row],['[Final_Price(Rs.)']]])</f>
        <v>0</v>
      </c>
      <c r="V3658" s="5"/>
    </row>
    <row r="3659" spans="1:22">
      <c r="A3659" t="s">
        <v>14029</v>
      </c>
      <c r="B3659" t="s">
        <v>14030</v>
      </c>
      <c r="C3659" t="s">
        <v>68</v>
      </c>
      <c r="D3659" s="9" t="s">
        <v>14031</v>
      </c>
      <c r="E3659" s="8">
        <f>ecommerce_dataset_updated[[#This Row],[Price (Rs.)]]+0</f>
        <v>389.76</v>
      </c>
      <c r="F3659" s="6" t="s">
        <v>107</v>
      </c>
      <c r="G3659" s="7">
        <f>ecommerce_dataset_updated[[#This Row],[Discount (%)]]+0</f>
        <v>0</v>
      </c>
      <c r="H3659" s="6" t="s">
        <v>14031</v>
      </c>
      <c r="I3659" s="6">
        <f>ecommerce_dataset_updated[[#This Row],['[Price (Rs.)']]]*ecommerce_dataset_updated[[#This Row],['[Discount (%)']]]/100</f>
        <v>0</v>
      </c>
      <c r="J3659" s="6">
        <f>ecommerce_dataset_updated[[#This Row],[Final_Price(Rs.)]]+0</f>
        <v>389.76</v>
      </c>
      <c r="K3659" s="6">
        <f xml:space="preserve"> ecommerce_dataset_updated[[#This Row],['[Price (Rs.)']]]-ecommerce_dataset_updated[[#This Row],[Discount Amount _]]</f>
        <v>389.76</v>
      </c>
      <c r="L3659" t="s">
        <v>14</v>
      </c>
      <c r="M3659" t="s">
        <v>1809</v>
      </c>
      <c r="N3659" s="4" t="s">
        <v>14067</v>
      </c>
      <c r="O3659" s="4" t="s">
        <v>14055</v>
      </c>
      <c r="P3659" s="4" t="s">
        <v>14079</v>
      </c>
      <c r="Q3659" s="5">
        <f>DATE(ecommerce_dataset_updated[[#This Row],[YYYY]],ecommerce_dataset_updated[[#This Row],[MM]],ecommerce_dataset_updated[[#This Row],[DD]])</f>
        <v>45511</v>
      </c>
      <c r="R3659" s="6" t="str">
        <f>TEXT(ecommerce_dataset_updated[[#This Row],['[Purchase_Date']]], "mmm")</f>
        <v>Aug</v>
      </c>
      <c r="S3659" s="6" t="str">
        <f>TEXT(ecommerce_dataset_updated[[#This Row],['[Purchase_Date']]], "ddd")</f>
        <v>Wed</v>
      </c>
      <c r="T3659" s="6">
        <f>ecommerce_dataset_updated[[#This Row],[Final_Price(Rs.) _]]-ecommerce_dataset_updated[[#This Row],['[Final_Price(Rs.)']]]</f>
        <v>0</v>
      </c>
      <c r="U3659" s="6" t="b">
        <f xml:space="preserve"> AND(ecommerce_dataset_updated[[#This Row],[Final_Price(Rs.) _]]=ecommerce_dataset_updated[[#This Row],['[Final_Price(Rs.)']]])</f>
        <v>1</v>
      </c>
      <c r="V3659" s="5"/>
    </row>
    <row r="3660" spans="1:22">
      <c r="A3660" t="s">
        <v>14032</v>
      </c>
      <c r="B3660" t="s">
        <v>14033</v>
      </c>
      <c r="C3660" t="s">
        <v>114</v>
      </c>
      <c r="D3660" s="9" t="s">
        <v>11811</v>
      </c>
      <c r="E3660" s="8">
        <f>ecommerce_dataset_updated[[#This Row],[Price (Rs.)]]+0</f>
        <v>447.66</v>
      </c>
      <c r="F3660" s="6" t="s">
        <v>154</v>
      </c>
      <c r="G3660" s="7">
        <f>ecommerce_dataset_updated[[#This Row],[Discount (%)]]+0</f>
        <v>30</v>
      </c>
      <c r="H3660" s="6" t="s">
        <v>11812</v>
      </c>
      <c r="I3660" s="6">
        <f>ecommerce_dataset_updated[[#This Row],['[Price (Rs.)']]]*ecommerce_dataset_updated[[#This Row],['[Discount (%)']]]/100</f>
        <v>134.298</v>
      </c>
      <c r="J3660" s="6">
        <f>ecommerce_dataset_updated[[#This Row],[Final_Price(Rs.)]]+0</f>
        <v>313.36</v>
      </c>
      <c r="K3660" s="6">
        <f xml:space="preserve"> ecommerce_dataset_updated[[#This Row],['[Price (Rs.)']]]-ecommerce_dataset_updated[[#This Row],[Discount Amount _]]</f>
        <v>313.36200000000002</v>
      </c>
      <c r="L3660" t="s">
        <v>35</v>
      </c>
      <c r="M3660" t="s">
        <v>196</v>
      </c>
      <c r="N3660" s="4" t="s">
        <v>14061</v>
      </c>
      <c r="O3660" s="4" t="s">
        <v>14059</v>
      </c>
      <c r="P3660" s="4" t="s">
        <v>14079</v>
      </c>
      <c r="Q3660" s="5">
        <f>DATE(ecommerce_dataset_updated[[#This Row],[YYYY]],ecommerce_dataset_updated[[#This Row],[MM]],ecommerce_dataset_updated[[#This Row],[DD]])</f>
        <v>45433</v>
      </c>
      <c r="R3660" s="6" t="str">
        <f>TEXT(ecommerce_dataset_updated[[#This Row],['[Purchase_Date']]], "mmm")</f>
        <v>May</v>
      </c>
      <c r="S3660" s="6" t="str">
        <f>TEXT(ecommerce_dataset_updated[[#This Row],['[Purchase_Date']]], "ddd")</f>
        <v>Tue</v>
      </c>
      <c r="T3660" s="6">
        <f>ecommerce_dataset_updated[[#This Row],[Final_Price(Rs.) _]]-ecommerce_dataset_updated[[#This Row],['[Final_Price(Rs.)']]]</f>
        <v>2.0000000000095497E-3</v>
      </c>
      <c r="U3660" s="6" t="b">
        <f xml:space="preserve"> AND(ecommerce_dataset_updated[[#This Row],[Final_Price(Rs.) _]]=ecommerce_dataset_updated[[#This Row],['[Final_Price(Rs.)']]])</f>
        <v>0</v>
      </c>
      <c r="V3660" s="5"/>
    </row>
    <row r="3661" spans="1:22">
      <c r="A3661" t="s">
        <v>14034</v>
      </c>
      <c r="B3661" t="s">
        <v>14035</v>
      </c>
      <c r="C3661" t="s">
        <v>68</v>
      </c>
      <c r="D3661" s="9" t="s">
        <v>14036</v>
      </c>
      <c r="E3661" s="8">
        <f>ecommerce_dataset_updated[[#This Row],[Price (Rs.)]]+0</f>
        <v>235.77</v>
      </c>
      <c r="F3661" s="6" t="s">
        <v>154</v>
      </c>
      <c r="G3661" s="7">
        <f>ecommerce_dataset_updated[[#This Row],[Discount (%)]]+0</f>
        <v>30</v>
      </c>
      <c r="H3661" s="6" t="s">
        <v>14037</v>
      </c>
      <c r="I3661" s="6">
        <f>ecommerce_dataset_updated[[#This Row],['[Price (Rs.)']]]*ecommerce_dataset_updated[[#This Row],['[Discount (%)']]]/100</f>
        <v>70.731000000000009</v>
      </c>
      <c r="J3661" s="6">
        <f>ecommerce_dataset_updated[[#This Row],[Final_Price(Rs.)]]+0</f>
        <v>165.04</v>
      </c>
      <c r="K3661" s="6">
        <f xml:space="preserve"> ecommerce_dataset_updated[[#This Row],['[Price (Rs.)']]]-ecommerce_dataset_updated[[#This Row],[Discount Amount _]]</f>
        <v>165.03899999999999</v>
      </c>
      <c r="L3661" t="s">
        <v>35</v>
      </c>
      <c r="M3661" t="s">
        <v>156</v>
      </c>
      <c r="N3661" s="4" t="s">
        <v>2910</v>
      </c>
      <c r="O3661" s="4" t="s">
        <v>14053</v>
      </c>
      <c r="P3661" s="4" t="s">
        <v>14079</v>
      </c>
      <c r="Q3661" s="5">
        <f>DATE(ecommerce_dataset_updated[[#This Row],[YYYY]],ecommerce_dataset_updated[[#This Row],[MM]],ecommerce_dataset_updated[[#This Row],[DD]])</f>
        <v>45396</v>
      </c>
      <c r="R3661" s="6" t="str">
        <f>TEXT(ecommerce_dataset_updated[[#This Row],['[Purchase_Date']]], "mmm")</f>
        <v>Apr</v>
      </c>
      <c r="S3661" s="6" t="str">
        <f>TEXT(ecommerce_dataset_updated[[#This Row],['[Purchase_Date']]], "ddd")</f>
        <v>Sun</v>
      </c>
      <c r="T3661" s="6">
        <f>ecommerce_dataset_updated[[#This Row],[Final_Price(Rs.) _]]-ecommerce_dataset_updated[[#This Row],['[Final_Price(Rs.)']]]</f>
        <v>-1.0000000000047748E-3</v>
      </c>
      <c r="U3661" s="6" t="b">
        <f xml:space="preserve"> AND(ecommerce_dataset_updated[[#This Row],[Final_Price(Rs.) _]]=ecommerce_dataset_updated[[#This Row],['[Final_Price(Rs.)']]])</f>
        <v>0</v>
      </c>
      <c r="V3661" s="5"/>
    </row>
  </sheetData>
  <mergeCells count="6">
    <mergeCell ref="X2:X3"/>
    <mergeCell ref="X4:X5"/>
    <mergeCell ref="X6:X7"/>
    <mergeCell ref="W2:W3"/>
    <mergeCell ref="W4:W5"/>
    <mergeCell ref="W6:W7"/>
  </mergeCells>
  <phoneticPr fontId="7" type="noConversion"/>
  <conditionalFormatting sqref="A2:B3661">
    <cfRule type="duplicateValues" dxfId="6" priority="3"/>
  </conditionalFormatting>
  <conditionalFormatting sqref="K2:K3661">
    <cfRule type="expression" dxfId="5" priority="2">
      <formula>$K2 &lt;&gt; $J2</formula>
    </cfRule>
  </conditionalFormatting>
  <conditionalFormatting sqref="U2:U3661">
    <cfRule type="cellIs" dxfId="4" priority="1" operator="equal">
      <formula>TRUE</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7E3DD-5FB2-466F-AC36-820EF558D3F4}">
  <sheetPr>
    <tabColor theme="9" tint="0.79998168889431442"/>
  </sheetPr>
  <dimension ref="A1:T16"/>
  <sheetViews>
    <sheetView showGridLines="0" workbookViewId="0">
      <selection activeCell="N33" sqref="N33"/>
    </sheetView>
  </sheetViews>
  <sheetFormatPr defaultRowHeight="14.4"/>
  <cols>
    <col min="1" max="1" width="16.109375" customWidth="1"/>
    <col min="2" max="2" width="19.21875" customWidth="1"/>
    <col min="3" max="3" width="9.21875" customWidth="1"/>
    <col min="4" max="4" width="9.5546875" customWidth="1"/>
    <col min="5" max="5" width="6.88671875" customWidth="1"/>
    <col min="6" max="6" width="7.6640625" customWidth="1"/>
    <col min="7" max="7" width="11.5546875" customWidth="1"/>
    <col min="8" max="8" width="8.33203125" customWidth="1"/>
    <col min="9" max="9" width="8.77734375" customWidth="1"/>
    <col min="10" max="10" width="9.5546875" customWidth="1"/>
    <col min="11" max="11" width="10.33203125" customWidth="1"/>
    <col min="12" max="12" width="5" customWidth="1"/>
    <col min="13" max="13" width="13.88671875" bestFit="1" customWidth="1"/>
    <col min="14" max="14" width="5.88671875" bestFit="1" customWidth="1"/>
    <col min="15" max="15" width="5" customWidth="1"/>
    <col min="16" max="16" width="15.44140625" bestFit="1" customWidth="1"/>
    <col min="17" max="17" width="5.88671875" bestFit="1" customWidth="1"/>
    <col min="18" max="18" width="5" customWidth="1"/>
    <col min="19" max="19" width="12.6640625" bestFit="1" customWidth="1"/>
    <col min="20" max="20" width="5.88671875" bestFit="1" customWidth="1"/>
    <col min="21" max="21" width="7.5546875" customWidth="1"/>
    <col min="22" max="22" width="14.88671875" customWidth="1"/>
  </cols>
  <sheetData>
    <row r="1" spans="1:20" ht="18">
      <c r="A1" s="3" t="s">
        <v>14038</v>
      </c>
      <c r="B1" s="3"/>
    </row>
    <row r="3" spans="1:20" s="136" customFormat="1" ht="18">
      <c r="A3" s="136" t="s">
        <v>14214</v>
      </c>
      <c r="B3" s="3"/>
      <c r="C3" s="137" t="s">
        <v>14096</v>
      </c>
    </row>
    <row r="4" spans="1:20" s="136" customFormat="1" ht="18">
      <c r="A4" s="136" t="s">
        <v>14091</v>
      </c>
    </row>
    <row r="5" spans="1:20" s="136" customFormat="1" ht="18">
      <c r="A5" s="136" t="s">
        <v>14092</v>
      </c>
      <c r="B5" s="3"/>
    </row>
    <row r="8" spans="1:20">
      <c r="A8" s="138" t="s">
        <v>14043</v>
      </c>
      <c r="B8" s="138" t="s">
        <v>14104</v>
      </c>
      <c r="C8" s="139" t="s">
        <v>14044</v>
      </c>
      <c r="D8" s="139" t="s">
        <v>14045</v>
      </c>
      <c r="E8" s="139" t="s">
        <v>14047</v>
      </c>
      <c r="F8" s="139" t="s">
        <v>14087</v>
      </c>
      <c r="G8" s="139" t="s">
        <v>14074</v>
      </c>
      <c r="H8" s="139" t="s">
        <v>14088</v>
      </c>
      <c r="I8" s="139" t="s">
        <v>14089</v>
      </c>
      <c r="J8" s="139" t="s">
        <v>14090</v>
      </c>
      <c r="K8" s="139" t="s">
        <v>14075</v>
      </c>
      <c r="L8" s="1"/>
      <c r="M8" s="22" t="s">
        <v>2</v>
      </c>
      <c r="N8" s="23" t="s">
        <v>14086</v>
      </c>
      <c r="P8" s="22" t="s">
        <v>6</v>
      </c>
      <c r="Q8" s="23" t="s">
        <v>14086</v>
      </c>
      <c r="S8" s="22" t="s">
        <v>14077</v>
      </c>
      <c r="T8" s="24" t="s">
        <v>14086</v>
      </c>
    </row>
    <row r="9" spans="1:20">
      <c r="A9" t="s">
        <v>0</v>
      </c>
      <c r="B9" t="s">
        <v>14073</v>
      </c>
      <c r="C9">
        <f xml:space="preserve"> COUNTA(ecommerce_dataset_updated[User_ID])</f>
        <v>3660</v>
      </c>
      <c r="D9">
        <f xml:space="preserve"> COUNTA(_xlfn.UNIQUE(ecommerce_dataset_updated[User_ID]))</f>
        <v>3660</v>
      </c>
      <c r="E9">
        <f xml:space="preserve"> COUNTBLANK(ecommerce_dataset_updated[User_ID])</f>
        <v>0</v>
      </c>
      <c r="F9" s="10"/>
      <c r="G9" s="10"/>
      <c r="H9" s="15"/>
      <c r="I9" s="15"/>
      <c r="J9" s="15"/>
      <c r="K9" s="15"/>
      <c r="M9" s="17" t="str" cm="1">
        <f t="array" ref="M9:M15" xml:space="preserve"> _xlfn.SORTBY(_xlfn.UNIQUE(ecommerce_dataset_updated[Category]),COUNTIF(ecommerce_dataset_updated[Category], _xlfn.UNIQUE(ecommerce_dataset_updated[Category])),-1)</f>
        <v>Home &amp; Kitchen</v>
      </c>
      <c r="N9" s="18" cm="1">
        <f t="array" ref="N9:N15" xml:space="preserve"> COUNTIF(ecommerce_dataset_updated[Category],_xlfn.ANCHORARRAY( M9))</f>
        <v>549</v>
      </c>
      <c r="P9" s="19" t="str" cm="1">
        <f t="array" ref="P9:P13" xml:space="preserve"> _xlfn.SORTBY(_xlfn.UNIQUE(ecommerce_dataset_updated[Payment_Method]),COUNTIF(ecommerce_dataset_updated[Payment_Method], _xlfn.UNIQUE(ecommerce_dataset_updated[Payment_Method])),-1)</f>
        <v>Credit Card</v>
      </c>
      <c r="Q9" s="18" cm="1">
        <f t="array" ref="Q9:Q13" xml:space="preserve"> COUNTIF(ecommerce_dataset_updated[Payment_Method],_xlfn.ANCHORARRAY( P9))</f>
        <v>760</v>
      </c>
      <c r="S9" s="19" cm="1">
        <f t="array" ref="S9:S16" xml:space="preserve"> _xlfn._xlws.SORT(_xlfn.UNIQUE(ecommerce_dataset_updated['[Discount (%)']]),,1)</f>
        <v>0</v>
      </c>
      <c r="T9" s="18" cm="1">
        <f t="array" ref="T9:T16" xml:space="preserve"> COUNTIF(ecommerce_dataset_updated['[Discount (%)']],_xlfn.ANCHORARRAY( S9))</f>
        <v>480</v>
      </c>
    </row>
    <row r="10" spans="1:20">
      <c r="A10" t="s">
        <v>1</v>
      </c>
      <c r="B10" t="s">
        <v>14073</v>
      </c>
      <c r="C10">
        <f xml:space="preserve"> COUNTA(ecommerce_dataset_updated[Product_ID])</f>
        <v>3660</v>
      </c>
      <c r="D10">
        <f xml:space="preserve"> COUNTA(_xlfn.UNIQUE(ecommerce_dataset_updated[Product_ID]))</f>
        <v>3660</v>
      </c>
      <c r="E10">
        <f xml:space="preserve"> COUNTBLANK(ecommerce_dataset_updated[Product_ID])</f>
        <v>0</v>
      </c>
      <c r="F10" s="10"/>
      <c r="G10" s="10"/>
      <c r="H10" s="15"/>
      <c r="I10" s="15"/>
      <c r="J10" s="15"/>
      <c r="K10" s="15"/>
      <c r="M10" s="19" t="str">
        <v>Books</v>
      </c>
      <c r="N10" s="18">
        <v>534</v>
      </c>
      <c r="P10" s="19" t="str">
        <v>UPI</v>
      </c>
      <c r="Q10" s="18">
        <v>757</v>
      </c>
      <c r="S10" s="19">
        <v>5</v>
      </c>
      <c r="T10" s="18">
        <v>470</v>
      </c>
    </row>
    <row r="11" spans="1:20">
      <c r="A11" t="s">
        <v>2</v>
      </c>
      <c r="B11" t="s">
        <v>14073</v>
      </c>
      <c r="C11">
        <f xml:space="preserve"> COUNTA(ecommerce_dataset_updated[Category])</f>
        <v>3660</v>
      </c>
      <c r="D11">
        <f xml:space="preserve"> COUNTA(_xlfn.UNIQUE(ecommerce_dataset_updated[Category]))</f>
        <v>7</v>
      </c>
      <c r="E11">
        <f xml:space="preserve"> COUNTBLANK(ecommerce_dataset_updated[Category])</f>
        <v>0</v>
      </c>
      <c r="F11" s="10"/>
      <c r="G11" s="10"/>
      <c r="H11" s="15"/>
      <c r="I11" s="15"/>
      <c r="J11" s="15"/>
      <c r="K11" s="15"/>
      <c r="M11" s="19" t="str">
        <v>Clothing</v>
      </c>
      <c r="N11" s="18">
        <v>531</v>
      </c>
      <c r="P11" s="19" t="str">
        <v>Debit Card</v>
      </c>
      <c r="Q11" s="18">
        <v>731</v>
      </c>
      <c r="S11" s="19">
        <v>10</v>
      </c>
      <c r="T11" s="18">
        <v>473</v>
      </c>
    </row>
    <row r="12" spans="1:20">
      <c r="A12" t="s">
        <v>14076</v>
      </c>
      <c r="B12" t="s">
        <v>14102</v>
      </c>
      <c r="C12">
        <f xml:space="preserve"> COUNTA(ecommerce_dataset_updated[Price (Rs.)])</f>
        <v>3660</v>
      </c>
      <c r="D12">
        <f xml:space="preserve"> COUNTA(_xlfn.UNIQUE(ecommerce_dataset_updated[Price (Rs.)]))</f>
        <v>3517</v>
      </c>
      <c r="E12">
        <f xml:space="preserve"> COUNTBLANK(ecommerce_dataset_updated[Price (Rs.)])</f>
        <v>0</v>
      </c>
      <c r="F12" s="15">
        <f xml:space="preserve"> AVERAGE(ecommerce_dataset_updated['[Price (Rs.)']])</f>
        <v>254.80067486338828</v>
      </c>
      <c r="G12" s="10">
        <f xml:space="preserve"> MIN(ecommerce_dataset_updated['[Price (Rs.)']])</f>
        <v>10.09</v>
      </c>
      <c r="H12" s="15">
        <f xml:space="preserve"> _xlfn.QUARTILE.INC(ecommerce_dataset_updated['[Price (Rs.)']], 1)</f>
        <v>134.01249999999999</v>
      </c>
      <c r="I12" s="15">
        <f xml:space="preserve"> _xlfn.QUARTILE.INC(ecommerce_dataset_updated['[Price (Rs.)']], 2)</f>
        <v>253.845</v>
      </c>
      <c r="J12" s="15">
        <f xml:space="preserve"> _xlfn.QUARTILE.INC(ecommerce_dataset_updated['[Price (Rs.)']], 3)</f>
        <v>377.59500000000003</v>
      </c>
      <c r="K12" s="15">
        <f xml:space="preserve"> MAX(ecommerce_dataset_updated['[Price (Rs.)']])</f>
        <v>499.96</v>
      </c>
      <c r="M12" s="19" t="str">
        <v>Toys</v>
      </c>
      <c r="N12" s="18">
        <v>523</v>
      </c>
      <c r="P12" s="19" t="str">
        <v>Net Banking</v>
      </c>
      <c r="Q12" s="18">
        <v>716</v>
      </c>
      <c r="S12" s="19">
        <v>15</v>
      </c>
      <c r="T12" s="18">
        <v>474</v>
      </c>
    </row>
    <row r="13" spans="1:20">
      <c r="A13" t="s">
        <v>14077</v>
      </c>
      <c r="B13" t="s">
        <v>14103</v>
      </c>
      <c r="C13">
        <f xml:space="preserve"> COUNTA(ecommerce_dataset_updated[Discount (%)])</f>
        <v>3660</v>
      </c>
      <c r="D13">
        <f xml:space="preserve"> COUNTA(_xlfn.UNIQUE(ecommerce_dataset_updated[Discount (%)]))</f>
        <v>8</v>
      </c>
      <c r="E13">
        <f xml:space="preserve"> COUNTBLANK(ecommerce_dataset_updated[Discount (%)])</f>
        <v>0</v>
      </c>
      <c r="F13" s="15">
        <f xml:space="preserve"> AVERAGE(ecommerce_dataset_updated['[Discount (%)']])</f>
        <v>18.825136612021858</v>
      </c>
      <c r="G13" s="10">
        <f xml:space="preserve"> MIN(ecommerce_dataset_updated['[Discount (%)']])</f>
        <v>0</v>
      </c>
      <c r="H13" s="16">
        <f xml:space="preserve"> _xlfn.QUARTILE.INC(ecommerce_dataset_updated['[Discount (%)']],1)</f>
        <v>5</v>
      </c>
      <c r="I13" s="16">
        <f xml:space="preserve"> _xlfn.QUARTILE.INC(ecommerce_dataset_updated['[Discount (%)']], 2)</f>
        <v>15</v>
      </c>
      <c r="J13" s="16">
        <f xml:space="preserve"> _xlfn.QUARTILE.INC(ecommerce_dataset_updated['[Discount (%)']], 3)</f>
        <v>25</v>
      </c>
      <c r="K13" s="16">
        <f xml:space="preserve"> MAX(ecommerce_dataset_updated['[Discount (%)']])</f>
        <v>50</v>
      </c>
      <c r="M13" s="19" t="str">
        <v>Sports</v>
      </c>
      <c r="N13" s="18">
        <v>520</v>
      </c>
      <c r="P13" s="20" t="str">
        <v>Cash on Delivery</v>
      </c>
      <c r="Q13" s="21">
        <v>696</v>
      </c>
      <c r="S13" s="19">
        <v>20</v>
      </c>
      <c r="T13" s="18">
        <v>472</v>
      </c>
    </row>
    <row r="14" spans="1:20">
      <c r="A14" t="s">
        <v>14078</v>
      </c>
      <c r="B14" t="s">
        <v>14102</v>
      </c>
      <c r="C14">
        <f xml:space="preserve"> COUNTA(ecommerce_dataset_updated[Final_Price(Rs.)])</f>
        <v>3660</v>
      </c>
      <c r="D14">
        <f xml:space="preserve"> COUNTA(_xlfn.UNIQUE(ecommerce_dataset_updated[Final_Price(Rs.)]))</f>
        <v>3514</v>
      </c>
      <c r="E14">
        <f xml:space="preserve"> COUNTBLANK(ecommerce_dataset_updated[Final_Price(Rs.)])</f>
        <v>0</v>
      </c>
      <c r="F14" s="15">
        <f xml:space="preserve"> AVERAGE(ecommerce_dataset_updated['[Final_Price(Rs.)']])</f>
        <v>206.9065792349723</v>
      </c>
      <c r="G14" s="10">
        <f xml:space="preserve"> MIN(ecommerce_dataset_updated['[Final_Price(Rs.)']])</f>
        <v>5.89</v>
      </c>
      <c r="H14" s="15">
        <f xml:space="preserve"> _xlfn.QUARTILE.INC(ecommerce_dataset_updated['[Final_Price(Rs.)']],1)</f>
        <v>104.51249999999999</v>
      </c>
      <c r="I14" s="15">
        <f xml:space="preserve"> _xlfn.QUARTILE.INC(ecommerce_dataset_updated['[Final_Price(Rs.)']], 2)</f>
        <v>199.185</v>
      </c>
      <c r="J14" s="15">
        <f xml:space="preserve"> _xlfn.QUARTILE.INC(ecommerce_dataset_updated['[Final_Price(Rs.)']], 3)</f>
        <v>304.11749999999995</v>
      </c>
      <c r="K14" s="15">
        <f xml:space="preserve"> MAX(ecommerce_dataset_updated['[Final_Price(Rs.)']])</f>
        <v>496.82</v>
      </c>
      <c r="M14" s="19" t="str">
        <v>Beauty</v>
      </c>
      <c r="N14" s="18">
        <v>505</v>
      </c>
      <c r="S14" s="19">
        <v>25</v>
      </c>
      <c r="T14" s="18">
        <v>412</v>
      </c>
    </row>
    <row r="15" spans="1:20">
      <c r="A15" t="s">
        <v>6</v>
      </c>
      <c r="B15" t="s">
        <v>14073</v>
      </c>
      <c r="C15">
        <f xml:space="preserve"> COUNTA(ecommerce_dataset_updated[Payment_Method])</f>
        <v>3660</v>
      </c>
      <c r="D15">
        <f xml:space="preserve"> COUNTA(_xlfn.UNIQUE(ecommerce_dataset_updated[Payment_Method]))</f>
        <v>5</v>
      </c>
      <c r="E15">
        <f xml:space="preserve"> COUNTBLANK(ecommerce_dataset_updated[Payment_Method])</f>
        <v>0</v>
      </c>
      <c r="F15" s="10"/>
      <c r="G15" s="10"/>
      <c r="H15" s="15"/>
      <c r="I15" s="15"/>
      <c r="J15" s="15"/>
      <c r="K15" s="15"/>
      <c r="M15" s="20" t="str">
        <v>Electronics</v>
      </c>
      <c r="N15" s="21">
        <v>498</v>
      </c>
      <c r="S15" s="19">
        <v>30</v>
      </c>
      <c r="T15" s="18">
        <v>449</v>
      </c>
    </row>
    <row r="16" spans="1:20">
      <c r="A16" t="s">
        <v>14083</v>
      </c>
      <c r="B16" t="s">
        <v>14084</v>
      </c>
      <c r="C16">
        <f xml:space="preserve"> COUNTA(ecommerce_dataset_updated[Purchase_Date])</f>
        <v>3660</v>
      </c>
      <c r="D16">
        <f xml:space="preserve"> COUNTA(_xlfn.UNIQUE(ecommerce_dataset_updated[Purchase_Date]))</f>
        <v>326</v>
      </c>
      <c r="E16">
        <f xml:space="preserve"> COUNTBLANK(ecommerce_dataset_updated[Purchase_Date])</f>
        <v>0</v>
      </c>
      <c r="F16" s="5"/>
      <c r="G16" s="5">
        <f xml:space="preserve"> MIN(ecommerce_dataset_updated['[Purchase_Date']])</f>
        <v>45292</v>
      </c>
      <c r="H16" s="5"/>
      <c r="I16" s="5"/>
      <c r="J16" s="5"/>
      <c r="K16" s="5">
        <f xml:space="preserve"> MAX(ecommerce_dataset_updated['[Purchase_Date']])</f>
        <v>45617</v>
      </c>
      <c r="S16" s="20">
        <v>50</v>
      </c>
      <c r="T16" s="21">
        <v>430</v>
      </c>
    </row>
  </sheetData>
  <sheetProtection formatCells="0" formatColumns="0" formatRows="0" insertColumns="0" insertRows="0" insertHyperlinks="0" deleteColumns="0" deleteRows="0" sort="0" autoFilter="0" pivotTables="0"/>
  <hyperlinks>
    <hyperlink ref="C3" location="ecommerce_dataset_updated!A1" display="#ecommerce_dataset_updated!A1" xr:uid="{E1E6CDBC-8D51-47A0-91AE-E0D8DF945A90}"/>
  </hyperlinks>
  <pageMargins left="0.7" right="0.7" top="0.75" bottom="0.75" header="0.3" footer="0.3"/>
  <pageSetup orientation="portrait" r:id="rId1"/>
  <ignoredErrors>
    <ignoredError sqref="H12:J14" calculatedColumn="1"/>
  </ignoredErrors>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9491C-CE6B-4BFC-B41C-3C0C664B9DD7}">
  <sheetPr>
    <tabColor theme="9" tint="0.79998168889431442"/>
  </sheetPr>
  <dimension ref="A1:T3673"/>
  <sheetViews>
    <sheetView showGridLines="0" workbookViewId="0">
      <selection activeCell="B22" sqref="B22"/>
    </sheetView>
  </sheetViews>
  <sheetFormatPr defaultRowHeight="14.4"/>
  <cols>
    <col min="1" max="1" width="67.21875" bestFit="1" customWidth="1"/>
    <col min="2" max="2" width="15.77734375" customWidth="1"/>
    <col min="3" max="3" width="9.5546875" bestFit="1" customWidth="1"/>
    <col min="4" max="4" width="23.5546875" bestFit="1" customWidth="1"/>
    <col min="5" max="5" width="9.6640625" bestFit="1" customWidth="1"/>
    <col min="6" max="6" width="11.77734375" bestFit="1" customWidth="1"/>
    <col min="7" max="7" width="12.88671875" bestFit="1" customWidth="1"/>
    <col min="8" max="8" width="13.77734375" bestFit="1" customWidth="1"/>
    <col min="9" max="9" width="14.88671875" bestFit="1" customWidth="1"/>
    <col min="10" max="10" width="16.44140625" bestFit="1" customWidth="1"/>
    <col min="11" max="11" width="18.5546875" bestFit="1" customWidth="1"/>
    <col min="12" max="13" width="17.5546875" bestFit="1" customWidth="1"/>
    <col min="14" max="14" width="17.6640625" bestFit="1" customWidth="1"/>
    <col min="15" max="15" width="15.6640625" bestFit="1" customWidth="1"/>
    <col min="16" max="16" width="5.6640625" bestFit="1" customWidth="1"/>
    <col min="17" max="17" width="6.109375" bestFit="1" customWidth="1"/>
    <col min="18" max="18" width="7.21875" bestFit="1" customWidth="1"/>
    <col min="19" max="19" width="16.77734375" bestFit="1" customWidth="1"/>
    <col min="20" max="20" width="34.88671875" bestFit="1" customWidth="1"/>
  </cols>
  <sheetData>
    <row r="1" spans="1:20" ht="18">
      <c r="A1" s="2" t="s">
        <v>14039</v>
      </c>
      <c r="B1" s="32" t="s">
        <v>14097</v>
      </c>
    </row>
    <row r="4" spans="1:20" ht="39.6">
      <c r="A4" s="30" t="s">
        <v>14095</v>
      </c>
      <c r="B4" s="39" t="s">
        <v>14106</v>
      </c>
    </row>
    <row r="5" spans="1:20">
      <c r="B5" s="40"/>
    </row>
    <row r="6" spans="1:20" ht="43.2">
      <c r="A6" s="31" t="s">
        <v>14094</v>
      </c>
      <c r="B6" s="41" t="s">
        <v>14093</v>
      </c>
    </row>
    <row r="7" spans="1:20" ht="14.4" customHeight="1">
      <c r="B7" s="42"/>
    </row>
    <row r="8" spans="1:20" ht="86.4">
      <c r="A8" s="144" t="s">
        <v>14216</v>
      </c>
      <c r="B8" s="145" t="s">
        <v>14093</v>
      </c>
    </row>
    <row r="9" spans="1:20">
      <c r="B9" s="96"/>
    </row>
    <row r="10" spans="1:20" ht="18">
      <c r="A10" s="140"/>
      <c r="B10" s="141"/>
      <c r="D10" s="1"/>
      <c r="E10" s="1"/>
    </row>
    <row r="11" spans="1:20" ht="18">
      <c r="A11" s="142"/>
      <c r="B11" s="141"/>
      <c r="D11" s="7"/>
      <c r="E11" s="7"/>
    </row>
    <row r="12" spans="1:20">
      <c r="B12" s="143"/>
    </row>
    <row r="13" spans="1:20">
      <c r="B13" s="35"/>
      <c r="C13" s="35"/>
      <c r="D13" s="37"/>
      <c r="E13" s="7"/>
      <c r="G13" s="35"/>
      <c r="H13" s="35"/>
      <c r="I13" s="35"/>
      <c r="J13" s="35"/>
      <c r="K13" s="35"/>
      <c r="L13" s="35"/>
      <c r="M13" s="35"/>
      <c r="N13" s="35"/>
      <c r="O13" s="35"/>
      <c r="P13" s="35"/>
      <c r="Q13" s="35"/>
      <c r="R13" s="35"/>
      <c r="S13" s="35"/>
      <c r="T13" s="35"/>
    </row>
    <row r="14" spans="1:20">
      <c r="D14" s="37"/>
      <c r="E14" s="7"/>
      <c r="G14" s="28"/>
      <c r="H14" s="6"/>
      <c r="I14" s="7"/>
      <c r="J14" s="6"/>
      <c r="K14" s="6"/>
      <c r="L14" s="6"/>
      <c r="M14" s="6"/>
      <c r="P14" s="4"/>
      <c r="Q14" s="4"/>
      <c r="R14" s="4"/>
      <c r="S14" s="5"/>
      <c r="T14" s="6"/>
    </row>
    <row r="15" spans="1:20">
      <c r="D15" s="37"/>
      <c r="E15" s="7"/>
      <c r="G15" s="28"/>
      <c r="H15" s="6"/>
      <c r="I15" s="7"/>
      <c r="J15" s="6"/>
      <c r="K15" s="6"/>
      <c r="L15" s="6"/>
      <c r="M15" s="6"/>
      <c r="P15" s="4"/>
      <c r="Q15" s="4"/>
      <c r="R15" s="4"/>
      <c r="S15" s="5"/>
      <c r="T15" s="6"/>
    </row>
    <row r="16" spans="1:20">
      <c r="D16" s="37"/>
      <c r="E16" s="7"/>
      <c r="G16" s="28"/>
      <c r="H16" s="6"/>
      <c r="I16" s="7"/>
      <c r="J16" s="6"/>
      <c r="K16" s="6"/>
      <c r="L16" s="6"/>
      <c r="M16" s="6"/>
      <c r="P16" s="4"/>
      <c r="Q16" s="4"/>
      <c r="R16" s="4"/>
      <c r="S16" s="5"/>
      <c r="T16" s="6"/>
    </row>
    <row r="17" spans="4:20">
      <c r="D17" s="37"/>
      <c r="E17" s="7"/>
      <c r="G17" s="28"/>
      <c r="H17" s="6"/>
      <c r="I17" s="7"/>
      <c r="J17" s="6"/>
      <c r="K17" s="6"/>
      <c r="L17" s="6"/>
      <c r="M17" s="6"/>
      <c r="P17" s="4"/>
      <c r="Q17" s="4"/>
      <c r="R17" s="4"/>
      <c r="S17" s="5"/>
      <c r="T17" s="6"/>
    </row>
    <row r="18" spans="4:20">
      <c r="D18" s="37"/>
      <c r="E18" s="7"/>
      <c r="G18" s="28"/>
      <c r="H18" s="6"/>
      <c r="I18" s="7"/>
      <c r="J18" s="6"/>
      <c r="K18" s="6"/>
      <c r="L18" s="6"/>
      <c r="M18" s="6"/>
      <c r="P18" s="4"/>
      <c r="Q18" s="4"/>
      <c r="R18" s="4"/>
      <c r="S18" s="5"/>
      <c r="T18" s="6"/>
    </row>
    <row r="19" spans="4:20">
      <c r="D19" s="37"/>
      <c r="E19" s="7"/>
      <c r="G19" s="28"/>
      <c r="H19" s="6"/>
      <c r="I19" s="7"/>
      <c r="J19" s="6"/>
      <c r="K19" s="6"/>
      <c r="L19" s="6"/>
      <c r="M19" s="6"/>
      <c r="P19" s="4"/>
      <c r="Q19" s="4"/>
      <c r="R19" s="4"/>
      <c r="S19" s="5"/>
      <c r="T19" s="6"/>
    </row>
    <row r="20" spans="4:20">
      <c r="E20" s="7"/>
      <c r="G20" s="28"/>
      <c r="H20" s="6"/>
      <c r="I20" s="7"/>
      <c r="J20" s="6"/>
      <c r="K20" s="6"/>
      <c r="L20" s="6"/>
      <c r="M20" s="6"/>
      <c r="P20" s="4"/>
      <c r="Q20" s="4"/>
      <c r="R20" s="4"/>
      <c r="S20" s="5"/>
      <c r="T20" s="6"/>
    </row>
    <row r="21" spans="4:20">
      <c r="G21" s="28"/>
      <c r="H21" s="6"/>
      <c r="I21" s="7"/>
      <c r="J21" s="6"/>
      <c r="K21" s="6"/>
      <c r="L21" s="6"/>
      <c r="M21" s="6"/>
      <c r="P21" s="4"/>
      <c r="Q21" s="4"/>
      <c r="R21" s="4"/>
      <c r="S21" s="5"/>
      <c r="T21" s="6"/>
    </row>
    <row r="22" spans="4:20">
      <c r="G22" s="28"/>
      <c r="H22" s="6"/>
      <c r="I22" s="7"/>
      <c r="J22" s="6"/>
      <c r="K22" s="6"/>
      <c r="L22" s="6"/>
      <c r="M22" s="6"/>
      <c r="P22" s="4"/>
      <c r="Q22" s="4"/>
      <c r="R22" s="4"/>
      <c r="S22" s="5"/>
      <c r="T22" s="6"/>
    </row>
    <row r="23" spans="4:20">
      <c r="G23" s="28"/>
      <c r="H23" s="6"/>
      <c r="I23" s="7"/>
      <c r="J23" s="6"/>
      <c r="K23" s="6"/>
      <c r="L23" s="6"/>
      <c r="M23" s="6"/>
      <c r="P23" s="4"/>
      <c r="Q23" s="4"/>
      <c r="R23" s="4"/>
      <c r="S23" s="5"/>
      <c r="T23" s="6"/>
    </row>
    <row r="24" spans="4:20">
      <c r="G24" s="28"/>
      <c r="H24" s="6"/>
      <c r="I24" s="7"/>
      <c r="J24" s="6"/>
      <c r="K24" s="6"/>
      <c r="L24" s="6"/>
      <c r="M24" s="6"/>
      <c r="P24" s="4"/>
      <c r="Q24" s="4"/>
      <c r="R24" s="4"/>
      <c r="S24" s="5"/>
      <c r="T24" s="6"/>
    </row>
    <row r="25" spans="4:20">
      <c r="G25" s="28"/>
      <c r="H25" s="6"/>
      <c r="I25" s="7"/>
      <c r="J25" s="6"/>
      <c r="K25" s="6"/>
      <c r="L25" s="6"/>
      <c r="M25" s="6"/>
      <c r="P25" s="4"/>
      <c r="Q25" s="4"/>
      <c r="R25" s="4"/>
      <c r="S25" s="5"/>
      <c r="T25" s="6"/>
    </row>
    <row r="26" spans="4:20">
      <c r="G26" s="28"/>
      <c r="H26" s="6"/>
      <c r="I26" s="7"/>
      <c r="J26" s="6"/>
      <c r="K26" s="6"/>
      <c r="L26" s="6"/>
      <c r="M26" s="6"/>
      <c r="P26" s="4"/>
      <c r="Q26" s="4"/>
      <c r="R26" s="4"/>
      <c r="S26" s="5"/>
      <c r="T26" s="6"/>
    </row>
    <row r="27" spans="4:20">
      <c r="G27" s="28"/>
      <c r="H27" s="6"/>
      <c r="I27" s="7"/>
      <c r="J27" s="6"/>
      <c r="K27" s="6"/>
      <c r="L27" s="6"/>
      <c r="M27" s="6"/>
      <c r="P27" s="4"/>
      <c r="Q27" s="4"/>
      <c r="R27" s="4"/>
      <c r="S27" s="5"/>
      <c r="T27" s="6"/>
    </row>
    <row r="28" spans="4:20">
      <c r="G28" s="28"/>
      <c r="H28" s="6"/>
      <c r="I28" s="7"/>
      <c r="J28" s="6"/>
      <c r="K28" s="6"/>
      <c r="L28" s="6"/>
      <c r="M28" s="6"/>
      <c r="P28" s="4"/>
      <c r="Q28" s="4"/>
      <c r="R28" s="4"/>
      <c r="S28" s="5"/>
      <c r="T28" s="6"/>
    </row>
    <row r="29" spans="4:20">
      <c r="F29" s="27"/>
      <c r="G29" s="28"/>
      <c r="H29" s="6"/>
      <c r="I29" s="7"/>
      <c r="J29" s="6"/>
      <c r="K29" s="6"/>
      <c r="L29" s="6"/>
      <c r="M29" s="6"/>
      <c r="P29" s="4"/>
      <c r="Q29" s="4"/>
      <c r="R29" s="4"/>
      <c r="S29" s="5"/>
      <c r="T29" s="6"/>
    </row>
    <row r="30" spans="4:20">
      <c r="F30" s="27"/>
      <c r="G30" s="28"/>
      <c r="H30" s="6"/>
      <c r="I30" s="7"/>
      <c r="J30" s="6"/>
      <c r="K30" s="6"/>
      <c r="L30" s="6"/>
      <c r="M30" s="6"/>
      <c r="P30" s="4"/>
      <c r="Q30" s="4"/>
      <c r="R30" s="4"/>
      <c r="S30" s="5"/>
      <c r="T30" s="6"/>
    </row>
    <row r="31" spans="4:20">
      <c r="F31" s="27"/>
      <c r="G31" s="28"/>
      <c r="H31" s="6"/>
      <c r="I31" s="7"/>
      <c r="J31" s="6"/>
      <c r="K31" s="6"/>
      <c r="L31" s="6"/>
      <c r="M31" s="6"/>
      <c r="P31" s="4"/>
      <c r="Q31" s="4"/>
      <c r="R31" s="4"/>
      <c r="S31" s="5"/>
      <c r="T31" s="6"/>
    </row>
    <row r="32" spans="4:20">
      <c r="F32" s="27"/>
      <c r="G32" s="28"/>
      <c r="H32" s="6"/>
      <c r="I32" s="7"/>
      <c r="J32" s="6"/>
      <c r="K32" s="6"/>
      <c r="L32" s="6"/>
      <c r="M32" s="6"/>
      <c r="P32" s="4"/>
      <c r="Q32" s="4"/>
      <c r="R32" s="4"/>
      <c r="S32" s="5"/>
      <c r="T32" s="6"/>
    </row>
    <row r="33" spans="6:20">
      <c r="F33" s="27"/>
      <c r="G33" s="28"/>
      <c r="H33" s="6"/>
      <c r="I33" s="7"/>
      <c r="J33" s="6"/>
      <c r="K33" s="6"/>
      <c r="L33" s="6"/>
      <c r="M33" s="6"/>
      <c r="P33" s="4"/>
      <c r="Q33" s="4"/>
      <c r="R33" s="4"/>
      <c r="S33" s="5"/>
      <c r="T33" s="6"/>
    </row>
    <row r="34" spans="6:20">
      <c r="F34" s="27"/>
      <c r="G34" s="28"/>
      <c r="H34" s="6"/>
      <c r="I34" s="7"/>
      <c r="J34" s="6"/>
      <c r="K34" s="6"/>
      <c r="L34" s="6"/>
      <c r="M34" s="6"/>
      <c r="P34" s="4"/>
      <c r="Q34" s="4"/>
      <c r="R34" s="4"/>
      <c r="S34" s="5"/>
      <c r="T34" s="6"/>
    </row>
    <row r="35" spans="6:20">
      <c r="F35" s="27"/>
      <c r="G35" s="28"/>
      <c r="H35" s="6"/>
      <c r="I35" s="7"/>
      <c r="J35" s="6"/>
      <c r="K35" s="6"/>
      <c r="L35" s="6"/>
      <c r="M35" s="6"/>
      <c r="P35" s="4"/>
      <c r="Q35" s="4"/>
      <c r="R35" s="4"/>
      <c r="S35" s="5"/>
      <c r="T35" s="6"/>
    </row>
    <row r="36" spans="6:20">
      <c r="F36" s="27"/>
      <c r="G36" s="28"/>
      <c r="H36" s="6"/>
      <c r="I36" s="7"/>
      <c r="J36" s="6"/>
      <c r="K36" s="6"/>
      <c r="L36" s="6"/>
      <c r="M36" s="6"/>
      <c r="P36" s="4"/>
      <c r="Q36" s="4"/>
      <c r="R36" s="4"/>
      <c r="S36" s="5"/>
      <c r="T36" s="6"/>
    </row>
    <row r="37" spans="6:20">
      <c r="F37" s="27"/>
      <c r="G37" s="28"/>
      <c r="H37" s="6"/>
      <c r="I37" s="7"/>
      <c r="J37" s="6"/>
      <c r="K37" s="6"/>
      <c r="L37" s="6"/>
      <c r="M37" s="6"/>
      <c r="P37" s="4"/>
      <c r="Q37" s="4"/>
      <c r="R37" s="4"/>
      <c r="S37" s="5"/>
      <c r="T37" s="6"/>
    </row>
    <row r="38" spans="6:20">
      <c r="F38" s="27"/>
      <c r="G38" s="28"/>
      <c r="H38" s="6"/>
      <c r="I38" s="7"/>
      <c r="J38" s="6"/>
      <c r="K38" s="6"/>
      <c r="L38" s="6"/>
      <c r="M38" s="6"/>
      <c r="P38" s="4"/>
      <c r="Q38" s="4"/>
      <c r="R38" s="4"/>
      <c r="S38" s="5"/>
      <c r="T38" s="6"/>
    </row>
    <row r="39" spans="6:20">
      <c r="F39" s="27"/>
      <c r="G39" s="28"/>
      <c r="H39" s="6"/>
      <c r="I39" s="7"/>
      <c r="J39" s="6"/>
      <c r="K39" s="6"/>
      <c r="L39" s="6"/>
      <c r="M39" s="6"/>
      <c r="P39" s="4"/>
      <c r="Q39" s="4"/>
      <c r="R39" s="4"/>
      <c r="S39" s="5"/>
      <c r="T39" s="6"/>
    </row>
    <row r="40" spans="6:20">
      <c r="F40" s="27"/>
      <c r="G40" s="28"/>
      <c r="H40" s="6"/>
      <c r="I40" s="7"/>
      <c r="J40" s="6"/>
      <c r="K40" s="6"/>
      <c r="L40" s="6"/>
      <c r="M40" s="6"/>
      <c r="P40" s="4"/>
      <c r="Q40" s="4"/>
      <c r="R40" s="4"/>
      <c r="S40" s="5"/>
      <c r="T40" s="6"/>
    </row>
    <row r="41" spans="6:20">
      <c r="F41" s="27"/>
      <c r="G41" s="28"/>
      <c r="H41" s="6"/>
      <c r="I41" s="7"/>
      <c r="J41" s="6"/>
      <c r="K41" s="6"/>
      <c r="L41" s="6"/>
      <c r="M41" s="6"/>
      <c r="P41" s="4"/>
      <c r="Q41" s="4"/>
      <c r="R41" s="4"/>
      <c r="S41" s="5"/>
      <c r="T41" s="6"/>
    </row>
    <row r="42" spans="6:20">
      <c r="F42" s="27"/>
      <c r="G42" s="28"/>
      <c r="H42" s="6"/>
      <c r="I42" s="7"/>
      <c r="J42" s="6"/>
      <c r="K42" s="6"/>
      <c r="L42" s="6"/>
      <c r="M42" s="6"/>
      <c r="P42" s="4"/>
      <c r="Q42" s="4"/>
      <c r="R42" s="4"/>
      <c r="S42" s="5"/>
      <c r="T42" s="6"/>
    </row>
    <row r="43" spans="6:20">
      <c r="F43" s="27"/>
      <c r="G43" s="28"/>
      <c r="H43" s="6"/>
      <c r="I43" s="7"/>
      <c r="J43" s="6"/>
      <c r="K43" s="6"/>
      <c r="L43" s="6"/>
      <c r="M43" s="6"/>
      <c r="P43" s="4"/>
      <c r="Q43" s="4"/>
      <c r="R43" s="4"/>
      <c r="S43" s="5"/>
      <c r="T43" s="6"/>
    </row>
    <row r="44" spans="6:20">
      <c r="F44" s="27"/>
      <c r="G44" s="28"/>
      <c r="H44" s="6"/>
      <c r="I44" s="7"/>
      <c r="J44" s="6"/>
      <c r="K44" s="6"/>
      <c r="L44" s="6"/>
      <c r="M44" s="6"/>
      <c r="P44" s="4"/>
      <c r="Q44" s="4"/>
      <c r="R44" s="4"/>
      <c r="S44" s="5"/>
      <c r="T44" s="6"/>
    </row>
    <row r="45" spans="6:20">
      <c r="F45" s="27"/>
      <c r="G45" s="28"/>
      <c r="H45" s="6"/>
      <c r="I45" s="7"/>
      <c r="J45" s="6"/>
      <c r="K45" s="6"/>
      <c r="L45" s="6"/>
      <c r="M45" s="6"/>
      <c r="P45" s="4"/>
      <c r="Q45" s="4"/>
      <c r="R45" s="4"/>
      <c r="S45" s="5"/>
      <c r="T45" s="6"/>
    </row>
    <row r="46" spans="6:20">
      <c r="F46" s="27"/>
      <c r="G46" s="28"/>
      <c r="H46" s="6"/>
      <c r="I46" s="7"/>
      <c r="J46" s="6"/>
      <c r="K46" s="6"/>
      <c r="L46" s="6"/>
      <c r="M46" s="6"/>
      <c r="P46" s="4"/>
      <c r="Q46" s="4"/>
      <c r="R46" s="4"/>
      <c r="S46" s="5"/>
      <c r="T46" s="6"/>
    </row>
    <row r="47" spans="6:20">
      <c r="F47" s="27"/>
      <c r="G47" s="28"/>
      <c r="H47" s="6"/>
      <c r="I47" s="7"/>
      <c r="J47" s="6"/>
      <c r="K47" s="6"/>
      <c r="L47" s="6"/>
      <c r="M47" s="6"/>
      <c r="P47" s="4"/>
      <c r="Q47" s="4"/>
      <c r="R47" s="4"/>
      <c r="S47" s="5"/>
      <c r="T47" s="6"/>
    </row>
    <row r="48" spans="6:20">
      <c r="F48" s="27"/>
      <c r="G48" s="28"/>
      <c r="H48" s="6"/>
      <c r="I48" s="7"/>
      <c r="J48" s="6"/>
      <c r="K48" s="6"/>
      <c r="L48" s="6"/>
      <c r="M48" s="6"/>
      <c r="P48" s="4"/>
      <c r="Q48" s="4"/>
      <c r="R48" s="4"/>
      <c r="S48" s="5"/>
      <c r="T48" s="6"/>
    </row>
    <row r="49" spans="6:20">
      <c r="F49" s="27"/>
      <c r="G49" s="28"/>
      <c r="H49" s="6"/>
      <c r="I49" s="7"/>
      <c r="J49" s="6"/>
      <c r="K49" s="6"/>
      <c r="L49" s="6"/>
      <c r="M49" s="6"/>
      <c r="P49" s="4"/>
      <c r="Q49" s="4"/>
      <c r="R49" s="4"/>
      <c r="S49" s="5"/>
      <c r="T49" s="6"/>
    </row>
    <row r="50" spans="6:20">
      <c r="F50" s="27"/>
      <c r="G50" s="28"/>
      <c r="H50" s="6"/>
      <c r="I50" s="7"/>
      <c r="J50" s="6"/>
      <c r="K50" s="6"/>
      <c r="L50" s="6"/>
      <c r="M50" s="6"/>
      <c r="P50" s="4"/>
      <c r="Q50" s="4"/>
      <c r="R50" s="4"/>
      <c r="S50" s="5"/>
      <c r="T50" s="6"/>
    </row>
    <row r="51" spans="6:20">
      <c r="F51" s="27"/>
      <c r="G51" s="28"/>
      <c r="H51" s="6"/>
      <c r="I51" s="7"/>
      <c r="J51" s="6"/>
      <c r="K51" s="6"/>
      <c r="L51" s="6"/>
      <c r="M51" s="6"/>
      <c r="P51" s="4"/>
      <c r="Q51" s="4"/>
      <c r="R51" s="4"/>
      <c r="S51" s="5"/>
      <c r="T51" s="6"/>
    </row>
    <row r="52" spans="6:20">
      <c r="F52" s="27"/>
      <c r="G52" s="28"/>
      <c r="H52" s="6"/>
      <c r="I52" s="7"/>
      <c r="J52" s="6"/>
      <c r="K52" s="6"/>
      <c r="L52" s="6"/>
      <c r="M52" s="6"/>
      <c r="P52" s="4"/>
      <c r="Q52" s="4"/>
      <c r="R52" s="4"/>
      <c r="S52" s="5"/>
      <c r="T52" s="6"/>
    </row>
    <row r="53" spans="6:20">
      <c r="F53" s="27"/>
      <c r="G53" s="28"/>
      <c r="H53" s="6"/>
      <c r="I53" s="7"/>
      <c r="J53" s="6"/>
      <c r="K53" s="6"/>
      <c r="L53" s="6"/>
      <c r="M53" s="6"/>
      <c r="P53" s="4"/>
      <c r="Q53" s="4"/>
      <c r="R53" s="4"/>
      <c r="S53" s="5"/>
      <c r="T53" s="6"/>
    </row>
    <row r="54" spans="6:20">
      <c r="F54" s="27"/>
      <c r="G54" s="28"/>
      <c r="H54" s="6"/>
      <c r="I54" s="7"/>
      <c r="J54" s="6"/>
      <c r="K54" s="6"/>
      <c r="L54" s="6"/>
      <c r="M54" s="6"/>
      <c r="P54" s="4"/>
      <c r="Q54" s="4"/>
      <c r="R54" s="4"/>
      <c r="S54" s="5"/>
      <c r="T54" s="6"/>
    </row>
    <row r="55" spans="6:20">
      <c r="F55" s="27"/>
      <c r="G55" s="28"/>
      <c r="H55" s="6"/>
      <c r="I55" s="7"/>
      <c r="J55" s="6"/>
      <c r="K55" s="6"/>
      <c r="L55" s="6"/>
      <c r="M55" s="6"/>
      <c r="P55" s="4"/>
      <c r="Q55" s="4"/>
      <c r="R55" s="4"/>
      <c r="S55" s="5"/>
      <c r="T55" s="6"/>
    </row>
    <row r="56" spans="6:20">
      <c r="F56" s="27"/>
      <c r="G56" s="28"/>
      <c r="H56" s="6"/>
      <c r="I56" s="7"/>
      <c r="J56" s="6"/>
      <c r="K56" s="6"/>
      <c r="L56" s="6"/>
      <c r="M56" s="6"/>
      <c r="P56" s="4"/>
      <c r="Q56" s="4"/>
      <c r="R56" s="4"/>
      <c r="S56" s="5"/>
      <c r="T56" s="6"/>
    </row>
    <row r="57" spans="6:20">
      <c r="F57" s="27"/>
      <c r="G57" s="28"/>
      <c r="H57" s="6"/>
      <c r="I57" s="7"/>
      <c r="J57" s="6"/>
      <c r="K57" s="6"/>
      <c r="L57" s="6"/>
      <c r="M57" s="6"/>
      <c r="P57" s="4"/>
      <c r="Q57" s="4"/>
      <c r="R57" s="4"/>
      <c r="S57" s="5"/>
      <c r="T57" s="6"/>
    </row>
    <row r="58" spans="6:20">
      <c r="F58" s="27"/>
      <c r="G58" s="28"/>
      <c r="H58" s="6"/>
      <c r="I58" s="7"/>
      <c r="J58" s="6"/>
      <c r="K58" s="6"/>
      <c r="L58" s="6"/>
      <c r="M58" s="6"/>
      <c r="P58" s="4"/>
      <c r="Q58" s="4"/>
      <c r="R58" s="4"/>
      <c r="S58" s="5"/>
      <c r="T58" s="6"/>
    </row>
    <row r="59" spans="6:20">
      <c r="F59" s="27"/>
      <c r="G59" s="28"/>
      <c r="H59" s="6"/>
      <c r="I59" s="7"/>
      <c r="J59" s="6"/>
      <c r="K59" s="6"/>
      <c r="L59" s="6"/>
      <c r="M59" s="6"/>
      <c r="P59" s="4"/>
      <c r="Q59" s="4"/>
      <c r="R59" s="4"/>
      <c r="S59" s="5"/>
      <c r="T59" s="6"/>
    </row>
    <row r="60" spans="6:20">
      <c r="F60" s="27"/>
      <c r="G60" s="28"/>
      <c r="H60" s="6"/>
      <c r="I60" s="7"/>
      <c r="J60" s="6"/>
      <c r="K60" s="6"/>
      <c r="L60" s="6"/>
      <c r="M60" s="6"/>
      <c r="P60" s="4"/>
      <c r="Q60" s="4"/>
      <c r="R60" s="4"/>
      <c r="S60" s="5"/>
      <c r="T60" s="6"/>
    </row>
    <row r="61" spans="6:20">
      <c r="F61" s="27"/>
      <c r="G61" s="28"/>
      <c r="H61" s="6"/>
      <c r="I61" s="7"/>
      <c r="J61" s="6"/>
      <c r="K61" s="6"/>
      <c r="L61" s="6"/>
      <c r="M61" s="6"/>
      <c r="P61" s="4"/>
      <c r="Q61" s="4"/>
      <c r="R61" s="4"/>
      <c r="S61" s="5"/>
      <c r="T61" s="6"/>
    </row>
    <row r="62" spans="6:20">
      <c r="F62" s="27"/>
      <c r="G62" s="28"/>
      <c r="H62" s="6"/>
      <c r="I62" s="7"/>
      <c r="J62" s="6"/>
      <c r="K62" s="6"/>
      <c r="L62" s="6"/>
      <c r="M62" s="6"/>
      <c r="P62" s="4"/>
      <c r="Q62" s="4"/>
      <c r="R62" s="4"/>
      <c r="S62" s="5"/>
      <c r="T62" s="6"/>
    </row>
    <row r="63" spans="6:20">
      <c r="F63" s="27"/>
      <c r="G63" s="28"/>
      <c r="H63" s="6"/>
      <c r="I63" s="7"/>
      <c r="J63" s="6"/>
      <c r="K63" s="6"/>
      <c r="L63" s="6"/>
      <c r="M63" s="6"/>
      <c r="P63" s="4"/>
      <c r="Q63" s="4"/>
      <c r="R63" s="4"/>
      <c r="S63" s="5"/>
      <c r="T63" s="6"/>
    </row>
    <row r="64" spans="6:20">
      <c r="F64" s="27"/>
      <c r="G64" s="28"/>
      <c r="H64" s="6"/>
      <c r="I64" s="7"/>
      <c r="J64" s="6"/>
      <c r="K64" s="6"/>
      <c r="L64" s="6"/>
      <c r="M64" s="6"/>
      <c r="P64" s="4"/>
      <c r="Q64" s="4"/>
      <c r="R64" s="4"/>
      <c r="S64" s="5"/>
      <c r="T64" s="6"/>
    </row>
    <row r="65" spans="6:20">
      <c r="F65" s="27"/>
      <c r="G65" s="28"/>
      <c r="H65" s="6"/>
      <c r="I65" s="7"/>
      <c r="J65" s="6"/>
      <c r="K65" s="6"/>
      <c r="L65" s="6"/>
      <c r="M65" s="6"/>
      <c r="P65" s="4"/>
      <c r="Q65" s="4"/>
      <c r="R65" s="4"/>
      <c r="S65" s="5"/>
      <c r="T65" s="6"/>
    </row>
    <row r="66" spans="6:20">
      <c r="F66" s="27"/>
      <c r="G66" s="28"/>
      <c r="H66" s="6"/>
      <c r="I66" s="7"/>
      <c r="J66" s="6"/>
      <c r="K66" s="6"/>
      <c r="L66" s="6"/>
      <c r="M66" s="6"/>
      <c r="P66" s="4"/>
      <c r="Q66" s="4"/>
      <c r="R66" s="4"/>
      <c r="S66" s="5"/>
      <c r="T66" s="6"/>
    </row>
    <row r="67" spans="6:20">
      <c r="F67" s="27"/>
      <c r="G67" s="28"/>
      <c r="H67" s="6"/>
      <c r="I67" s="7"/>
      <c r="J67" s="6"/>
      <c r="K67" s="6"/>
      <c r="L67" s="6"/>
      <c r="M67" s="6"/>
      <c r="P67" s="4"/>
      <c r="Q67" s="4"/>
      <c r="R67" s="4"/>
      <c r="S67" s="5"/>
      <c r="T67" s="6"/>
    </row>
    <row r="68" spans="6:20">
      <c r="F68" s="27"/>
      <c r="G68" s="28"/>
      <c r="H68" s="6"/>
      <c r="I68" s="7"/>
      <c r="J68" s="6"/>
      <c r="K68" s="6"/>
      <c r="L68" s="6"/>
      <c r="M68" s="6"/>
      <c r="P68" s="4"/>
      <c r="Q68" s="4"/>
      <c r="R68" s="4"/>
      <c r="S68" s="5"/>
      <c r="T68" s="6"/>
    </row>
    <row r="69" spans="6:20">
      <c r="F69" s="27"/>
      <c r="G69" s="28"/>
      <c r="H69" s="6"/>
      <c r="I69" s="7"/>
      <c r="J69" s="6"/>
      <c r="K69" s="6"/>
      <c r="L69" s="6"/>
      <c r="M69" s="6"/>
      <c r="P69" s="4"/>
      <c r="Q69" s="4"/>
      <c r="R69" s="4"/>
      <c r="S69" s="5"/>
      <c r="T69" s="6"/>
    </row>
    <row r="70" spans="6:20">
      <c r="F70" s="27"/>
      <c r="G70" s="28"/>
      <c r="H70" s="6"/>
      <c r="I70" s="7"/>
      <c r="J70" s="6"/>
      <c r="K70" s="6"/>
      <c r="L70" s="6"/>
      <c r="M70" s="6"/>
      <c r="P70" s="4"/>
      <c r="Q70" s="4"/>
      <c r="R70" s="4"/>
      <c r="S70" s="5"/>
      <c r="T70" s="6"/>
    </row>
    <row r="71" spans="6:20">
      <c r="F71" s="27"/>
      <c r="G71" s="28"/>
      <c r="H71" s="6"/>
      <c r="I71" s="7"/>
      <c r="J71" s="6"/>
      <c r="K71" s="6"/>
      <c r="L71" s="6"/>
      <c r="M71" s="6"/>
      <c r="P71" s="4"/>
      <c r="Q71" s="4"/>
      <c r="R71" s="4"/>
      <c r="S71" s="5"/>
      <c r="T71" s="6"/>
    </row>
    <row r="72" spans="6:20">
      <c r="F72" s="27"/>
      <c r="G72" s="28"/>
      <c r="H72" s="6"/>
      <c r="I72" s="7"/>
      <c r="J72" s="6"/>
      <c r="K72" s="6"/>
      <c r="L72" s="6"/>
      <c r="M72" s="6"/>
      <c r="P72" s="4"/>
      <c r="Q72" s="4"/>
      <c r="R72" s="4"/>
      <c r="S72" s="5"/>
      <c r="T72" s="6"/>
    </row>
    <row r="73" spans="6:20">
      <c r="F73" s="27"/>
      <c r="G73" s="28"/>
      <c r="H73" s="6"/>
      <c r="I73" s="7"/>
      <c r="J73" s="6"/>
      <c r="K73" s="6"/>
      <c r="L73" s="6"/>
      <c r="M73" s="6"/>
      <c r="P73" s="4"/>
      <c r="Q73" s="4"/>
      <c r="R73" s="4"/>
      <c r="S73" s="5"/>
      <c r="T73" s="6"/>
    </row>
    <row r="74" spans="6:20">
      <c r="F74" s="27"/>
      <c r="G74" s="28"/>
      <c r="H74" s="6"/>
      <c r="I74" s="7"/>
      <c r="J74" s="6"/>
      <c r="K74" s="6"/>
      <c r="L74" s="6"/>
      <c r="M74" s="6"/>
      <c r="P74" s="4"/>
      <c r="Q74" s="4"/>
      <c r="R74" s="4"/>
      <c r="S74" s="5"/>
      <c r="T74" s="6"/>
    </row>
    <row r="75" spans="6:20">
      <c r="F75" s="27"/>
      <c r="G75" s="28"/>
      <c r="H75" s="6"/>
      <c r="I75" s="7"/>
      <c r="J75" s="6"/>
      <c r="K75" s="6"/>
      <c r="L75" s="6"/>
      <c r="M75" s="6"/>
      <c r="P75" s="4"/>
      <c r="Q75" s="4"/>
      <c r="R75" s="4"/>
      <c r="S75" s="5"/>
      <c r="T75" s="6"/>
    </row>
    <row r="76" spans="6:20">
      <c r="F76" s="27"/>
      <c r="G76" s="28"/>
      <c r="H76" s="6"/>
      <c r="I76" s="7"/>
      <c r="J76" s="6"/>
      <c r="K76" s="6"/>
      <c r="L76" s="6"/>
      <c r="M76" s="6"/>
      <c r="P76" s="4"/>
      <c r="Q76" s="4"/>
      <c r="R76" s="4"/>
      <c r="S76" s="5"/>
      <c r="T76" s="6"/>
    </row>
    <row r="77" spans="6:20">
      <c r="F77" s="27"/>
      <c r="G77" s="28"/>
      <c r="H77" s="6"/>
      <c r="I77" s="7"/>
      <c r="J77" s="6"/>
      <c r="K77" s="6"/>
      <c r="L77" s="6"/>
      <c r="M77" s="6"/>
      <c r="P77" s="4"/>
      <c r="Q77" s="4"/>
      <c r="R77" s="4"/>
      <c r="S77" s="5"/>
      <c r="T77" s="6"/>
    </row>
    <row r="78" spans="6:20">
      <c r="F78" s="27"/>
      <c r="G78" s="28"/>
      <c r="H78" s="6"/>
      <c r="I78" s="7"/>
      <c r="J78" s="6"/>
      <c r="K78" s="6"/>
      <c r="L78" s="6"/>
      <c r="M78" s="6"/>
      <c r="P78" s="4"/>
      <c r="Q78" s="4"/>
      <c r="R78" s="4"/>
      <c r="S78" s="5"/>
      <c r="T78" s="6"/>
    </row>
    <row r="79" spans="6:20">
      <c r="F79" s="27"/>
      <c r="G79" s="28"/>
      <c r="H79" s="6"/>
      <c r="I79" s="7"/>
      <c r="J79" s="6"/>
      <c r="K79" s="6"/>
      <c r="L79" s="6"/>
      <c r="M79" s="6"/>
      <c r="P79" s="4"/>
      <c r="Q79" s="4"/>
      <c r="R79" s="4"/>
      <c r="S79" s="5"/>
      <c r="T79" s="6"/>
    </row>
    <row r="80" spans="6:20">
      <c r="F80" s="27"/>
      <c r="G80" s="28"/>
      <c r="H80" s="6"/>
      <c r="I80" s="7"/>
      <c r="J80" s="6"/>
      <c r="K80" s="6"/>
      <c r="L80" s="6"/>
      <c r="M80" s="6"/>
      <c r="P80" s="4"/>
      <c r="Q80" s="4"/>
      <c r="R80" s="4"/>
      <c r="S80" s="5"/>
      <c r="T80" s="6"/>
    </row>
    <row r="81" spans="6:20">
      <c r="F81" s="27"/>
      <c r="G81" s="28"/>
      <c r="H81" s="6"/>
      <c r="I81" s="7"/>
      <c r="J81" s="6"/>
      <c r="K81" s="6"/>
      <c r="L81" s="6"/>
      <c r="M81" s="6"/>
      <c r="P81" s="4"/>
      <c r="Q81" s="4"/>
      <c r="R81" s="4"/>
      <c r="S81" s="5"/>
      <c r="T81" s="6"/>
    </row>
    <row r="82" spans="6:20">
      <c r="F82" s="27"/>
      <c r="G82" s="28"/>
      <c r="H82" s="6"/>
      <c r="I82" s="7"/>
      <c r="J82" s="6"/>
      <c r="K82" s="6"/>
      <c r="L82" s="6"/>
      <c r="M82" s="6"/>
      <c r="P82" s="4"/>
      <c r="Q82" s="4"/>
      <c r="R82" s="4"/>
      <c r="S82" s="5"/>
      <c r="T82" s="6"/>
    </row>
    <row r="83" spans="6:20">
      <c r="F83" s="27"/>
      <c r="G83" s="28"/>
      <c r="H83" s="6"/>
      <c r="I83" s="7"/>
      <c r="J83" s="6"/>
      <c r="K83" s="6"/>
      <c r="L83" s="6"/>
      <c r="M83" s="6"/>
      <c r="P83" s="4"/>
      <c r="Q83" s="4"/>
      <c r="R83" s="4"/>
      <c r="S83" s="5"/>
      <c r="T83" s="6"/>
    </row>
    <row r="84" spans="6:20">
      <c r="F84" s="27"/>
      <c r="G84" s="28"/>
      <c r="H84" s="6"/>
      <c r="I84" s="7"/>
      <c r="J84" s="6"/>
      <c r="K84" s="6"/>
      <c r="L84" s="6"/>
      <c r="M84" s="6"/>
      <c r="P84" s="4"/>
      <c r="Q84" s="4"/>
      <c r="R84" s="4"/>
      <c r="S84" s="5"/>
      <c r="T84" s="6"/>
    </row>
    <row r="85" spans="6:20">
      <c r="F85" s="27"/>
      <c r="G85" s="28"/>
      <c r="H85" s="6"/>
      <c r="I85" s="7"/>
      <c r="J85" s="6"/>
      <c r="K85" s="6"/>
      <c r="L85" s="6"/>
      <c r="M85" s="6"/>
      <c r="P85" s="4"/>
      <c r="Q85" s="4"/>
      <c r="R85" s="4"/>
      <c r="S85" s="5"/>
      <c r="T85" s="6"/>
    </row>
    <row r="86" spans="6:20">
      <c r="F86" s="27"/>
      <c r="G86" s="28"/>
      <c r="H86" s="6"/>
      <c r="I86" s="7"/>
      <c r="J86" s="6"/>
      <c r="K86" s="6"/>
      <c r="L86" s="6"/>
      <c r="M86" s="6"/>
      <c r="P86" s="4"/>
      <c r="Q86" s="4"/>
      <c r="R86" s="4"/>
      <c r="S86" s="5"/>
      <c r="T86" s="6"/>
    </row>
    <row r="87" spans="6:20">
      <c r="F87" s="27"/>
      <c r="G87" s="28"/>
      <c r="H87" s="6"/>
      <c r="I87" s="7"/>
      <c r="J87" s="6"/>
      <c r="K87" s="6"/>
      <c r="L87" s="6"/>
      <c r="M87" s="6"/>
      <c r="P87" s="4"/>
      <c r="Q87" s="4"/>
      <c r="R87" s="4"/>
      <c r="S87" s="5"/>
      <c r="T87" s="6"/>
    </row>
    <row r="88" spans="6:20">
      <c r="F88" s="27"/>
      <c r="G88" s="28"/>
      <c r="H88" s="6"/>
      <c r="I88" s="7"/>
      <c r="J88" s="6"/>
      <c r="K88" s="6"/>
      <c r="L88" s="6"/>
      <c r="M88" s="6"/>
      <c r="P88" s="4"/>
      <c r="Q88" s="4"/>
      <c r="R88" s="4"/>
      <c r="S88" s="5"/>
      <c r="T88" s="6"/>
    </row>
    <row r="89" spans="6:20">
      <c r="F89" s="27"/>
      <c r="G89" s="28"/>
      <c r="H89" s="6"/>
      <c r="I89" s="7"/>
      <c r="J89" s="6"/>
      <c r="K89" s="6"/>
      <c r="L89" s="6"/>
      <c r="M89" s="6"/>
      <c r="P89" s="4"/>
      <c r="Q89" s="4"/>
      <c r="R89" s="4"/>
      <c r="S89" s="5"/>
      <c r="T89" s="6"/>
    </row>
    <row r="90" spans="6:20">
      <c r="F90" s="27"/>
      <c r="G90" s="28"/>
      <c r="H90" s="6"/>
      <c r="I90" s="7"/>
      <c r="J90" s="6"/>
      <c r="K90" s="6"/>
      <c r="L90" s="6"/>
      <c r="M90" s="6"/>
      <c r="P90" s="4"/>
      <c r="Q90" s="4"/>
      <c r="R90" s="4"/>
      <c r="S90" s="5"/>
      <c r="T90" s="6"/>
    </row>
    <row r="91" spans="6:20">
      <c r="F91" s="27"/>
      <c r="G91" s="28"/>
      <c r="H91" s="6"/>
      <c r="I91" s="7"/>
      <c r="J91" s="6"/>
      <c r="K91" s="6"/>
      <c r="L91" s="6"/>
      <c r="M91" s="6"/>
      <c r="P91" s="4"/>
      <c r="Q91" s="4"/>
      <c r="R91" s="4"/>
      <c r="S91" s="5"/>
      <c r="T91" s="6"/>
    </row>
    <row r="92" spans="6:20">
      <c r="F92" s="27"/>
      <c r="G92" s="28"/>
      <c r="H92" s="6"/>
      <c r="I92" s="7"/>
      <c r="J92" s="6"/>
      <c r="K92" s="6"/>
      <c r="L92" s="6"/>
      <c r="M92" s="6"/>
      <c r="P92" s="4"/>
      <c r="Q92" s="4"/>
      <c r="R92" s="4"/>
      <c r="S92" s="5"/>
      <c r="T92" s="6"/>
    </row>
    <row r="93" spans="6:20">
      <c r="F93" s="27"/>
      <c r="G93" s="28"/>
      <c r="H93" s="6"/>
      <c r="I93" s="7"/>
      <c r="J93" s="6"/>
      <c r="K93" s="6"/>
      <c r="L93" s="6"/>
      <c r="M93" s="6"/>
      <c r="P93" s="4"/>
      <c r="Q93" s="4"/>
      <c r="R93" s="4"/>
      <c r="S93" s="5"/>
      <c r="T93" s="6"/>
    </row>
    <row r="94" spans="6:20">
      <c r="F94" s="27"/>
      <c r="G94" s="28"/>
      <c r="H94" s="6"/>
      <c r="I94" s="7"/>
      <c r="J94" s="6"/>
      <c r="K94" s="6"/>
      <c r="L94" s="6"/>
      <c r="M94" s="6"/>
      <c r="P94" s="4"/>
      <c r="Q94" s="4"/>
      <c r="R94" s="4"/>
      <c r="S94" s="5"/>
      <c r="T94" s="6"/>
    </row>
    <row r="95" spans="6:20">
      <c r="F95" s="27"/>
      <c r="G95" s="28"/>
      <c r="H95" s="6"/>
      <c r="I95" s="7"/>
      <c r="J95" s="6"/>
      <c r="K95" s="6"/>
      <c r="L95" s="6"/>
      <c r="M95" s="6"/>
      <c r="P95" s="4"/>
      <c r="Q95" s="4"/>
      <c r="R95" s="4"/>
      <c r="S95" s="5"/>
      <c r="T95" s="6"/>
    </row>
    <row r="96" spans="6:20">
      <c r="F96" s="27"/>
      <c r="G96" s="28"/>
      <c r="H96" s="6"/>
      <c r="I96" s="7"/>
      <c r="J96" s="6"/>
      <c r="K96" s="6"/>
      <c r="L96" s="6"/>
      <c r="M96" s="6"/>
      <c r="P96" s="4"/>
      <c r="Q96" s="4"/>
      <c r="R96" s="4"/>
      <c r="S96" s="5"/>
      <c r="T96" s="6"/>
    </row>
    <row r="97" spans="6:20">
      <c r="F97" s="27"/>
      <c r="G97" s="28"/>
      <c r="H97" s="6"/>
      <c r="I97" s="7"/>
      <c r="J97" s="6"/>
      <c r="K97" s="6"/>
      <c r="L97" s="6"/>
      <c r="M97" s="6"/>
      <c r="P97" s="4"/>
      <c r="Q97" s="4"/>
      <c r="R97" s="4"/>
      <c r="S97" s="5"/>
      <c r="T97" s="6"/>
    </row>
    <row r="98" spans="6:20">
      <c r="F98" s="27"/>
      <c r="G98" s="28"/>
      <c r="H98" s="6"/>
      <c r="I98" s="7"/>
      <c r="J98" s="6"/>
      <c r="K98" s="6"/>
      <c r="L98" s="6"/>
      <c r="M98" s="6"/>
      <c r="P98" s="4"/>
      <c r="Q98" s="4"/>
      <c r="R98" s="4"/>
      <c r="S98" s="5"/>
      <c r="T98" s="6"/>
    </row>
    <row r="99" spans="6:20">
      <c r="F99" s="27"/>
      <c r="G99" s="28"/>
      <c r="H99" s="6"/>
      <c r="I99" s="7"/>
      <c r="J99" s="6"/>
      <c r="K99" s="6"/>
      <c r="L99" s="6"/>
      <c r="M99" s="6"/>
      <c r="P99" s="4"/>
      <c r="Q99" s="4"/>
      <c r="R99" s="4"/>
      <c r="S99" s="5"/>
      <c r="T99" s="6"/>
    </row>
    <row r="100" spans="6:20">
      <c r="F100" s="27"/>
      <c r="G100" s="28"/>
      <c r="H100" s="6"/>
      <c r="I100" s="7"/>
      <c r="J100" s="6"/>
      <c r="K100" s="6"/>
      <c r="L100" s="6"/>
      <c r="M100" s="6"/>
      <c r="P100" s="4"/>
      <c r="Q100" s="4"/>
      <c r="R100" s="4"/>
      <c r="S100" s="5"/>
      <c r="T100" s="6"/>
    </row>
    <row r="101" spans="6:20">
      <c r="F101" s="27"/>
      <c r="G101" s="28"/>
      <c r="H101" s="6"/>
      <c r="I101" s="7"/>
      <c r="J101" s="6"/>
      <c r="K101" s="6"/>
      <c r="L101" s="6"/>
      <c r="M101" s="6"/>
      <c r="P101" s="4"/>
      <c r="Q101" s="4"/>
      <c r="R101" s="4"/>
      <c r="S101" s="5"/>
      <c r="T101" s="6"/>
    </row>
    <row r="102" spans="6:20">
      <c r="F102" s="27"/>
      <c r="G102" s="28"/>
      <c r="H102" s="6"/>
      <c r="I102" s="7"/>
      <c r="J102" s="6"/>
      <c r="K102" s="6"/>
      <c r="L102" s="6"/>
      <c r="M102" s="6"/>
      <c r="P102" s="4"/>
      <c r="Q102" s="4"/>
      <c r="R102" s="4"/>
      <c r="S102" s="5"/>
      <c r="T102" s="6"/>
    </row>
    <row r="103" spans="6:20">
      <c r="F103" s="27"/>
      <c r="G103" s="28"/>
      <c r="H103" s="6"/>
      <c r="I103" s="7"/>
      <c r="J103" s="6"/>
      <c r="K103" s="6"/>
      <c r="L103" s="6"/>
      <c r="M103" s="6"/>
      <c r="P103" s="4"/>
      <c r="Q103" s="4"/>
      <c r="R103" s="4"/>
      <c r="S103" s="5"/>
      <c r="T103" s="6"/>
    </row>
    <row r="104" spans="6:20">
      <c r="F104" s="27"/>
      <c r="G104" s="28"/>
      <c r="H104" s="6"/>
      <c r="I104" s="7"/>
      <c r="J104" s="6"/>
      <c r="K104" s="6"/>
      <c r="L104" s="6"/>
      <c r="M104" s="6"/>
      <c r="P104" s="4"/>
      <c r="Q104" s="4"/>
      <c r="R104" s="4"/>
      <c r="S104" s="5"/>
      <c r="T104" s="6"/>
    </row>
    <row r="105" spans="6:20">
      <c r="F105" s="27"/>
      <c r="G105" s="28"/>
      <c r="H105" s="6"/>
      <c r="I105" s="7"/>
      <c r="J105" s="6"/>
      <c r="K105" s="6"/>
      <c r="L105" s="6"/>
      <c r="M105" s="6"/>
      <c r="P105" s="4"/>
      <c r="Q105" s="4"/>
      <c r="R105" s="4"/>
      <c r="S105" s="5"/>
      <c r="T105" s="6"/>
    </row>
    <row r="106" spans="6:20">
      <c r="F106" s="27"/>
      <c r="G106" s="28"/>
      <c r="H106" s="6"/>
      <c r="I106" s="7"/>
      <c r="J106" s="6"/>
      <c r="K106" s="6"/>
      <c r="L106" s="6"/>
      <c r="M106" s="6"/>
      <c r="P106" s="4"/>
      <c r="Q106" s="4"/>
      <c r="R106" s="4"/>
      <c r="S106" s="5"/>
      <c r="T106" s="6"/>
    </row>
    <row r="107" spans="6:20">
      <c r="F107" s="27"/>
      <c r="G107" s="28"/>
      <c r="H107" s="6"/>
      <c r="I107" s="7"/>
      <c r="J107" s="6"/>
      <c r="K107" s="6"/>
      <c r="L107" s="6"/>
      <c r="M107" s="6"/>
      <c r="P107" s="4"/>
      <c r="Q107" s="4"/>
      <c r="R107" s="4"/>
      <c r="S107" s="5"/>
      <c r="T107" s="6"/>
    </row>
    <row r="108" spans="6:20">
      <c r="F108" s="27"/>
      <c r="G108" s="28"/>
      <c r="H108" s="6"/>
      <c r="I108" s="7"/>
      <c r="J108" s="6"/>
      <c r="K108" s="6"/>
      <c r="L108" s="6"/>
      <c r="M108" s="6"/>
      <c r="P108" s="4"/>
      <c r="Q108" s="4"/>
      <c r="R108" s="4"/>
      <c r="S108" s="5"/>
      <c r="T108" s="6"/>
    </row>
    <row r="109" spans="6:20">
      <c r="F109" s="27"/>
      <c r="G109" s="28"/>
      <c r="H109" s="6"/>
      <c r="I109" s="7"/>
      <c r="J109" s="6"/>
      <c r="K109" s="6"/>
      <c r="L109" s="6"/>
      <c r="M109" s="6"/>
      <c r="P109" s="4"/>
      <c r="Q109" s="4"/>
      <c r="R109" s="4"/>
      <c r="S109" s="5"/>
      <c r="T109" s="6"/>
    </row>
    <row r="110" spans="6:20">
      <c r="F110" s="27"/>
      <c r="G110" s="28"/>
      <c r="H110" s="6"/>
      <c r="I110" s="7"/>
      <c r="J110" s="6"/>
      <c r="K110" s="6"/>
      <c r="L110" s="6"/>
      <c r="M110" s="6"/>
      <c r="P110" s="4"/>
      <c r="Q110" s="4"/>
      <c r="R110" s="4"/>
      <c r="S110" s="5"/>
      <c r="T110" s="6"/>
    </row>
    <row r="111" spans="6:20">
      <c r="F111" s="27"/>
      <c r="G111" s="28"/>
      <c r="H111" s="6"/>
      <c r="I111" s="7"/>
      <c r="J111" s="6"/>
      <c r="K111" s="6"/>
      <c r="L111" s="6"/>
      <c r="M111" s="6"/>
      <c r="P111" s="4"/>
      <c r="Q111" s="4"/>
      <c r="R111" s="4"/>
      <c r="S111" s="5"/>
      <c r="T111" s="6"/>
    </row>
    <row r="112" spans="6:20">
      <c r="F112" s="27"/>
      <c r="G112" s="28"/>
      <c r="H112" s="6"/>
      <c r="I112" s="7"/>
      <c r="J112" s="6"/>
      <c r="K112" s="6"/>
      <c r="L112" s="6"/>
      <c r="M112" s="6"/>
      <c r="P112" s="4"/>
      <c r="Q112" s="4"/>
      <c r="R112" s="4"/>
      <c r="S112" s="5"/>
      <c r="T112" s="6"/>
    </row>
    <row r="113" spans="6:20">
      <c r="F113" s="27"/>
      <c r="G113" s="28"/>
      <c r="H113" s="6"/>
      <c r="I113" s="7"/>
      <c r="J113" s="6"/>
      <c r="K113" s="6"/>
      <c r="L113" s="6"/>
      <c r="M113" s="6"/>
      <c r="P113" s="4"/>
      <c r="Q113" s="4"/>
      <c r="R113" s="4"/>
      <c r="S113" s="5"/>
      <c r="T113" s="6"/>
    </row>
    <row r="114" spans="6:20">
      <c r="F114" s="27"/>
      <c r="G114" s="28"/>
      <c r="H114" s="6"/>
      <c r="I114" s="7"/>
      <c r="J114" s="6"/>
      <c r="K114" s="6"/>
      <c r="L114" s="6"/>
      <c r="M114" s="6"/>
      <c r="P114" s="4"/>
      <c r="Q114" s="4"/>
      <c r="R114" s="4"/>
      <c r="S114" s="5"/>
      <c r="T114" s="6"/>
    </row>
    <row r="115" spans="6:20">
      <c r="F115" s="27"/>
      <c r="G115" s="28"/>
      <c r="H115" s="6"/>
      <c r="I115" s="7"/>
      <c r="J115" s="6"/>
      <c r="K115" s="6"/>
      <c r="L115" s="6"/>
      <c r="M115" s="6"/>
      <c r="P115" s="4"/>
      <c r="Q115" s="4"/>
      <c r="R115" s="4"/>
      <c r="S115" s="5"/>
      <c r="T115" s="6"/>
    </row>
    <row r="116" spans="6:20">
      <c r="F116" s="27"/>
      <c r="G116" s="28"/>
      <c r="H116" s="6"/>
      <c r="I116" s="7"/>
      <c r="J116" s="6"/>
      <c r="K116" s="6"/>
      <c r="L116" s="6"/>
      <c r="M116" s="6"/>
      <c r="P116" s="4"/>
      <c r="Q116" s="4"/>
      <c r="R116" s="4"/>
      <c r="S116" s="5"/>
      <c r="T116" s="6"/>
    </row>
    <row r="117" spans="6:20">
      <c r="F117" s="27"/>
      <c r="G117" s="28"/>
      <c r="H117" s="6"/>
      <c r="I117" s="7"/>
      <c r="J117" s="6"/>
      <c r="K117" s="6"/>
      <c r="L117" s="6"/>
      <c r="M117" s="6"/>
      <c r="P117" s="4"/>
      <c r="Q117" s="4"/>
      <c r="R117" s="4"/>
      <c r="S117" s="5"/>
      <c r="T117" s="6"/>
    </row>
    <row r="118" spans="6:20">
      <c r="F118" s="27"/>
      <c r="G118" s="28"/>
      <c r="H118" s="6"/>
      <c r="I118" s="7"/>
      <c r="J118" s="6"/>
      <c r="K118" s="6"/>
      <c r="L118" s="6"/>
      <c r="M118" s="6"/>
      <c r="P118" s="4"/>
      <c r="Q118" s="4"/>
      <c r="R118" s="4"/>
      <c r="S118" s="5"/>
      <c r="T118" s="6"/>
    </row>
    <row r="119" spans="6:20">
      <c r="F119" s="27"/>
      <c r="G119" s="28"/>
      <c r="H119" s="6"/>
      <c r="I119" s="7"/>
      <c r="J119" s="6"/>
      <c r="K119" s="6"/>
      <c r="L119" s="6"/>
      <c r="M119" s="6"/>
      <c r="P119" s="4"/>
      <c r="Q119" s="4"/>
      <c r="R119" s="4"/>
      <c r="S119" s="5"/>
      <c r="T119" s="6"/>
    </row>
    <row r="120" spans="6:20">
      <c r="F120" s="27"/>
      <c r="G120" s="28"/>
      <c r="H120" s="6"/>
      <c r="I120" s="7"/>
      <c r="J120" s="6"/>
      <c r="K120" s="6"/>
      <c r="L120" s="6"/>
      <c r="M120" s="6"/>
      <c r="P120" s="4"/>
      <c r="Q120" s="4"/>
      <c r="R120" s="4"/>
      <c r="S120" s="5"/>
      <c r="T120" s="6"/>
    </row>
    <row r="121" spans="6:20">
      <c r="F121" s="27"/>
      <c r="G121" s="28"/>
      <c r="H121" s="6"/>
      <c r="I121" s="7"/>
      <c r="J121" s="6"/>
      <c r="K121" s="6"/>
      <c r="L121" s="6"/>
      <c r="M121" s="6"/>
      <c r="P121" s="4"/>
      <c r="Q121" s="4"/>
      <c r="R121" s="4"/>
      <c r="S121" s="5"/>
      <c r="T121" s="6"/>
    </row>
    <row r="122" spans="6:20">
      <c r="F122" s="27"/>
      <c r="G122" s="28"/>
      <c r="H122" s="6"/>
      <c r="I122" s="7"/>
      <c r="J122" s="6"/>
      <c r="K122" s="6"/>
      <c r="L122" s="6"/>
      <c r="M122" s="6"/>
      <c r="P122" s="4"/>
      <c r="Q122" s="4"/>
      <c r="R122" s="4"/>
      <c r="S122" s="5"/>
      <c r="T122" s="6"/>
    </row>
    <row r="123" spans="6:20">
      <c r="F123" s="27"/>
      <c r="G123" s="28"/>
      <c r="H123" s="6"/>
      <c r="I123" s="7"/>
      <c r="J123" s="6"/>
      <c r="K123" s="6"/>
      <c r="L123" s="6"/>
      <c r="M123" s="6"/>
      <c r="P123" s="4"/>
      <c r="Q123" s="4"/>
      <c r="R123" s="4"/>
      <c r="S123" s="5"/>
      <c r="T123" s="6"/>
    </row>
    <row r="124" spans="6:20">
      <c r="F124" s="27"/>
      <c r="G124" s="28"/>
      <c r="H124" s="6"/>
      <c r="I124" s="7"/>
      <c r="J124" s="6"/>
      <c r="K124" s="6"/>
      <c r="L124" s="6"/>
      <c r="M124" s="6"/>
      <c r="P124" s="4"/>
      <c r="Q124" s="4"/>
      <c r="R124" s="4"/>
      <c r="S124" s="5"/>
      <c r="T124" s="6"/>
    </row>
    <row r="125" spans="6:20">
      <c r="F125" s="27"/>
      <c r="G125" s="28"/>
      <c r="H125" s="6"/>
      <c r="I125" s="7"/>
      <c r="J125" s="6"/>
      <c r="K125" s="6"/>
      <c r="L125" s="6"/>
      <c r="M125" s="6"/>
      <c r="P125" s="4"/>
      <c r="Q125" s="4"/>
      <c r="R125" s="4"/>
      <c r="S125" s="5"/>
      <c r="T125" s="6"/>
    </row>
    <row r="126" spans="6:20">
      <c r="F126" s="27"/>
      <c r="G126" s="28"/>
      <c r="H126" s="6"/>
      <c r="I126" s="7"/>
      <c r="J126" s="6"/>
      <c r="K126" s="6"/>
      <c r="L126" s="6"/>
      <c r="M126" s="6"/>
      <c r="P126" s="4"/>
      <c r="Q126" s="4"/>
      <c r="R126" s="4"/>
      <c r="S126" s="5"/>
      <c r="T126" s="6"/>
    </row>
    <row r="127" spans="6:20">
      <c r="F127" s="27"/>
      <c r="G127" s="28"/>
      <c r="H127" s="6"/>
      <c r="I127" s="7"/>
      <c r="J127" s="6"/>
      <c r="K127" s="6"/>
      <c r="L127" s="6"/>
      <c r="M127" s="6"/>
      <c r="P127" s="4"/>
      <c r="Q127" s="4"/>
      <c r="R127" s="4"/>
      <c r="S127" s="5"/>
      <c r="T127" s="6"/>
    </row>
    <row r="128" spans="6:20">
      <c r="F128" s="27"/>
      <c r="G128" s="28"/>
      <c r="H128" s="6"/>
      <c r="I128" s="7"/>
      <c r="J128" s="6"/>
      <c r="K128" s="6"/>
      <c r="L128" s="6"/>
      <c r="M128" s="6"/>
      <c r="P128" s="4"/>
      <c r="Q128" s="4"/>
      <c r="R128" s="4"/>
      <c r="S128" s="5"/>
      <c r="T128" s="6"/>
    </row>
    <row r="129" spans="6:20">
      <c r="F129" s="27"/>
      <c r="G129" s="28"/>
      <c r="H129" s="6"/>
      <c r="I129" s="7"/>
      <c r="J129" s="6"/>
      <c r="K129" s="6"/>
      <c r="L129" s="6"/>
      <c r="M129" s="6"/>
      <c r="P129" s="4"/>
      <c r="Q129" s="4"/>
      <c r="R129" s="4"/>
      <c r="S129" s="5"/>
      <c r="T129" s="6"/>
    </row>
    <row r="130" spans="6:20">
      <c r="F130" s="27"/>
      <c r="G130" s="28"/>
      <c r="H130" s="6"/>
      <c r="I130" s="7"/>
      <c r="J130" s="6"/>
      <c r="K130" s="6"/>
      <c r="L130" s="6"/>
      <c r="M130" s="6"/>
      <c r="P130" s="4"/>
      <c r="Q130" s="4"/>
      <c r="R130" s="4"/>
      <c r="S130" s="5"/>
      <c r="T130" s="6"/>
    </row>
    <row r="131" spans="6:20">
      <c r="F131" s="27"/>
      <c r="G131" s="28"/>
      <c r="H131" s="6"/>
      <c r="I131" s="7"/>
      <c r="J131" s="6"/>
      <c r="K131" s="6"/>
      <c r="L131" s="6"/>
      <c r="M131" s="6"/>
      <c r="P131" s="4"/>
      <c r="Q131" s="4"/>
      <c r="R131" s="4"/>
      <c r="S131" s="5"/>
      <c r="T131" s="6"/>
    </row>
    <row r="132" spans="6:20">
      <c r="F132" s="27"/>
      <c r="G132" s="28"/>
      <c r="H132" s="6"/>
      <c r="I132" s="7"/>
      <c r="J132" s="6"/>
      <c r="K132" s="6"/>
      <c r="L132" s="6"/>
      <c r="M132" s="6"/>
      <c r="P132" s="4"/>
      <c r="Q132" s="4"/>
      <c r="R132" s="4"/>
      <c r="S132" s="5"/>
      <c r="T132" s="6"/>
    </row>
    <row r="133" spans="6:20">
      <c r="F133" s="27"/>
      <c r="G133" s="28"/>
      <c r="H133" s="6"/>
      <c r="I133" s="7"/>
      <c r="J133" s="6"/>
      <c r="K133" s="6"/>
      <c r="L133" s="6"/>
      <c r="M133" s="6"/>
      <c r="P133" s="4"/>
      <c r="Q133" s="4"/>
      <c r="R133" s="4"/>
      <c r="S133" s="5"/>
      <c r="T133" s="6"/>
    </row>
    <row r="134" spans="6:20">
      <c r="F134" s="27"/>
      <c r="G134" s="28"/>
      <c r="H134" s="6"/>
      <c r="I134" s="7"/>
      <c r="J134" s="6"/>
      <c r="K134" s="6"/>
      <c r="L134" s="6"/>
      <c r="M134" s="6"/>
      <c r="P134" s="4"/>
      <c r="Q134" s="4"/>
      <c r="R134" s="4"/>
      <c r="S134" s="5"/>
      <c r="T134" s="6"/>
    </row>
    <row r="135" spans="6:20">
      <c r="F135" s="27"/>
      <c r="G135" s="28"/>
      <c r="H135" s="6"/>
      <c r="I135" s="7"/>
      <c r="J135" s="6"/>
      <c r="K135" s="6"/>
      <c r="L135" s="6"/>
      <c r="M135" s="6"/>
      <c r="P135" s="4"/>
      <c r="Q135" s="4"/>
      <c r="R135" s="4"/>
      <c r="S135" s="5"/>
      <c r="T135" s="6"/>
    </row>
    <row r="136" spans="6:20">
      <c r="F136" s="27"/>
      <c r="G136" s="28"/>
      <c r="H136" s="6"/>
      <c r="I136" s="7"/>
      <c r="J136" s="6"/>
      <c r="K136" s="6"/>
      <c r="L136" s="6"/>
      <c r="M136" s="6"/>
      <c r="P136" s="4"/>
      <c r="Q136" s="4"/>
      <c r="R136" s="4"/>
      <c r="S136" s="5"/>
      <c r="T136" s="6"/>
    </row>
    <row r="137" spans="6:20">
      <c r="F137" s="27"/>
      <c r="G137" s="28"/>
      <c r="H137" s="6"/>
      <c r="I137" s="7"/>
      <c r="J137" s="6"/>
      <c r="K137" s="6"/>
      <c r="L137" s="6"/>
      <c r="M137" s="6"/>
      <c r="P137" s="4"/>
      <c r="Q137" s="4"/>
      <c r="R137" s="4"/>
      <c r="S137" s="5"/>
      <c r="T137" s="6"/>
    </row>
    <row r="138" spans="6:20">
      <c r="F138" s="27"/>
      <c r="G138" s="28"/>
      <c r="H138" s="6"/>
      <c r="I138" s="7"/>
      <c r="J138" s="6"/>
      <c r="K138" s="6"/>
      <c r="L138" s="6"/>
      <c r="M138" s="6"/>
      <c r="P138" s="4"/>
      <c r="Q138" s="4"/>
      <c r="R138" s="4"/>
      <c r="S138" s="5"/>
      <c r="T138" s="6"/>
    </row>
    <row r="139" spans="6:20">
      <c r="F139" s="27"/>
      <c r="G139" s="28"/>
      <c r="H139" s="6"/>
      <c r="I139" s="7"/>
      <c r="J139" s="6"/>
      <c r="K139" s="6"/>
      <c r="L139" s="6"/>
      <c r="M139" s="6"/>
      <c r="P139" s="4"/>
      <c r="Q139" s="4"/>
      <c r="R139" s="4"/>
      <c r="S139" s="5"/>
      <c r="T139" s="6"/>
    </row>
    <row r="140" spans="6:20">
      <c r="F140" s="27"/>
      <c r="G140" s="28"/>
      <c r="H140" s="6"/>
      <c r="I140" s="7"/>
      <c r="J140" s="6"/>
      <c r="K140" s="6"/>
      <c r="L140" s="6"/>
      <c r="M140" s="6"/>
      <c r="P140" s="4"/>
      <c r="Q140" s="4"/>
      <c r="R140" s="4"/>
      <c r="S140" s="5"/>
      <c r="T140" s="6"/>
    </row>
    <row r="141" spans="6:20">
      <c r="F141" s="27"/>
      <c r="G141" s="28"/>
      <c r="H141" s="6"/>
      <c r="I141" s="7"/>
      <c r="J141" s="6"/>
      <c r="K141" s="6"/>
      <c r="L141" s="6"/>
      <c r="M141" s="6"/>
      <c r="P141" s="4"/>
      <c r="Q141" s="4"/>
      <c r="R141" s="4"/>
      <c r="S141" s="5"/>
      <c r="T141" s="6"/>
    </row>
    <row r="142" spans="6:20">
      <c r="F142" s="27"/>
      <c r="G142" s="28"/>
      <c r="H142" s="6"/>
      <c r="I142" s="7"/>
      <c r="J142" s="6"/>
      <c r="K142" s="6"/>
      <c r="L142" s="6"/>
      <c r="M142" s="6"/>
      <c r="P142" s="4"/>
      <c r="Q142" s="4"/>
      <c r="R142" s="4"/>
      <c r="S142" s="5"/>
      <c r="T142" s="6"/>
    </row>
    <row r="143" spans="6:20">
      <c r="F143" s="27"/>
      <c r="G143" s="28"/>
      <c r="H143" s="6"/>
      <c r="I143" s="7"/>
      <c r="J143" s="6"/>
      <c r="K143" s="6"/>
      <c r="L143" s="6"/>
      <c r="M143" s="6"/>
      <c r="P143" s="4"/>
      <c r="Q143" s="4"/>
      <c r="R143" s="4"/>
      <c r="S143" s="5"/>
      <c r="T143" s="6"/>
    </row>
    <row r="144" spans="6:20">
      <c r="F144" s="27"/>
      <c r="G144" s="28"/>
      <c r="H144" s="6"/>
      <c r="I144" s="7"/>
      <c r="J144" s="6"/>
      <c r="K144" s="6"/>
      <c r="L144" s="6"/>
      <c r="M144" s="6"/>
      <c r="P144" s="4"/>
      <c r="Q144" s="4"/>
      <c r="R144" s="4"/>
      <c r="S144" s="5"/>
      <c r="T144" s="6"/>
    </row>
    <row r="145" spans="6:20">
      <c r="F145" s="27"/>
      <c r="G145" s="28"/>
      <c r="H145" s="6"/>
      <c r="I145" s="7"/>
      <c r="J145" s="6"/>
      <c r="K145" s="6"/>
      <c r="L145" s="6"/>
      <c r="M145" s="6"/>
      <c r="P145" s="4"/>
      <c r="Q145" s="4"/>
      <c r="R145" s="4"/>
      <c r="S145" s="5"/>
      <c r="T145" s="6"/>
    </row>
    <row r="146" spans="6:20">
      <c r="F146" s="27"/>
      <c r="G146" s="28"/>
      <c r="H146" s="6"/>
      <c r="I146" s="7"/>
      <c r="J146" s="6"/>
      <c r="K146" s="6"/>
      <c r="L146" s="6"/>
      <c r="M146" s="6"/>
      <c r="P146" s="4"/>
      <c r="Q146" s="4"/>
      <c r="R146" s="4"/>
      <c r="S146" s="5"/>
      <c r="T146" s="6"/>
    </row>
    <row r="147" spans="6:20">
      <c r="F147" s="27"/>
      <c r="G147" s="28"/>
      <c r="H147" s="6"/>
      <c r="I147" s="7"/>
      <c r="J147" s="6"/>
      <c r="K147" s="6"/>
      <c r="L147" s="6"/>
      <c r="M147" s="6"/>
      <c r="P147" s="4"/>
      <c r="Q147" s="4"/>
      <c r="R147" s="4"/>
      <c r="S147" s="5"/>
      <c r="T147" s="6"/>
    </row>
    <row r="148" spans="6:20">
      <c r="F148" s="27"/>
      <c r="G148" s="28"/>
      <c r="H148" s="6"/>
      <c r="I148" s="7"/>
      <c r="J148" s="6"/>
      <c r="K148" s="6"/>
      <c r="L148" s="6"/>
      <c r="M148" s="6"/>
      <c r="P148" s="4"/>
      <c r="Q148" s="4"/>
      <c r="R148" s="4"/>
      <c r="S148" s="5"/>
      <c r="T148" s="6"/>
    </row>
    <row r="149" spans="6:20">
      <c r="F149" s="27"/>
      <c r="G149" s="28"/>
      <c r="H149" s="6"/>
      <c r="I149" s="7"/>
      <c r="J149" s="6"/>
      <c r="K149" s="6"/>
      <c r="L149" s="6"/>
      <c r="M149" s="6"/>
      <c r="P149" s="4"/>
      <c r="Q149" s="4"/>
      <c r="R149" s="4"/>
      <c r="S149" s="5"/>
      <c r="T149" s="6"/>
    </row>
    <row r="150" spans="6:20">
      <c r="F150" s="27"/>
      <c r="G150" s="28"/>
      <c r="H150" s="6"/>
      <c r="I150" s="7"/>
      <c r="J150" s="6"/>
      <c r="K150" s="6"/>
      <c r="L150" s="6"/>
      <c r="M150" s="6"/>
      <c r="P150" s="4"/>
      <c r="Q150" s="4"/>
      <c r="R150" s="4"/>
      <c r="S150" s="5"/>
      <c r="T150" s="6"/>
    </row>
    <row r="151" spans="6:20">
      <c r="F151" s="27"/>
      <c r="G151" s="28"/>
      <c r="H151" s="6"/>
      <c r="I151" s="7"/>
      <c r="J151" s="6"/>
      <c r="K151" s="6"/>
      <c r="L151" s="6"/>
      <c r="M151" s="6"/>
      <c r="P151" s="4"/>
      <c r="Q151" s="4"/>
      <c r="R151" s="4"/>
      <c r="S151" s="5"/>
      <c r="T151" s="6"/>
    </row>
    <row r="152" spans="6:20">
      <c r="F152" s="27"/>
      <c r="G152" s="28"/>
      <c r="H152" s="6"/>
      <c r="I152" s="7"/>
      <c r="J152" s="6"/>
      <c r="K152" s="6"/>
      <c r="L152" s="6"/>
      <c r="M152" s="6"/>
      <c r="P152" s="4"/>
      <c r="Q152" s="4"/>
      <c r="R152" s="4"/>
      <c r="S152" s="5"/>
      <c r="T152" s="6"/>
    </row>
    <row r="153" spans="6:20">
      <c r="F153" s="27"/>
      <c r="G153" s="28"/>
      <c r="H153" s="6"/>
      <c r="I153" s="7"/>
      <c r="J153" s="6"/>
      <c r="K153" s="6"/>
      <c r="L153" s="6"/>
      <c r="M153" s="6"/>
      <c r="P153" s="4"/>
      <c r="Q153" s="4"/>
      <c r="R153" s="4"/>
      <c r="S153" s="5"/>
      <c r="T153" s="6"/>
    </row>
    <row r="154" spans="6:20">
      <c r="F154" s="27"/>
      <c r="G154" s="28"/>
      <c r="H154" s="6"/>
      <c r="I154" s="7"/>
      <c r="J154" s="6"/>
      <c r="K154" s="6"/>
      <c r="L154" s="6"/>
      <c r="M154" s="6"/>
      <c r="P154" s="4"/>
      <c r="Q154" s="4"/>
      <c r="R154" s="4"/>
      <c r="S154" s="5"/>
      <c r="T154" s="6"/>
    </row>
    <row r="155" spans="6:20">
      <c r="F155" s="27"/>
      <c r="G155" s="28"/>
      <c r="H155" s="6"/>
      <c r="I155" s="7"/>
      <c r="J155" s="6"/>
      <c r="K155" s="6"/>
      <c r="L155" s="6"/>
      <c r="M155" s="6"/>
      <c r="P155" s="4"/>
      <c r="Q155" s="4"/>
      <c r="R155" s="4"/>
      <c r="S155" s="5"/>
      <c r="T155" s="6"/>
    </row>
    <row r="156" spans="6:20">
      <c r="F156" s="27"/>
      <c r="G156" s="28"/>
      <c r="H156" s="6"/>
      <c r="I156" s="7"/>
      <c r="J156" s="6"/>
      <c r="K156" s="6"/>
      <c r="L156" s="6"/>
      <c r="M156" s="6"/>
      <c r="P156" s="4"/>
      <c r="Q156" s="4"/>
      <c r="R156" s="4"/>
      <c r="S156" s="5"/>
      <c r="T156" s="6"/>
    </row>
    <row r="157" spans="6:20">
      <c r="F157" s="27"/>
      <c r="G157" s="28"/>
      <c r="H157" s="6"/>
      <c r="I157" s="7"/>
      <c r="J157" s="6"/>
      <c r="K157" s="6"/>
      <c r="L157" s="6"/>
      <c r="M157" s="6"/>
      <c r="P157" s="4"/>
      <c r="Q157" s="4"/>
      <c r="R157" s="4"/>
      <c r="S157" s="5"/>
      <c r="T157" s="6"/>
    </row>
    <row r="158" spans="6:20">
      <c r="F158" s="27"/>
      <c r="G158" s="28"/>
      <c r="H158" s="6"/>
      <c r="I158" s="7"/>
      <c r="J158" s="6"/>
      <c r="K158" s="6"/>
      <c r="L158" s="6"/>
      <c r="M158" s="6"/>
      <c r="P158" s="4"/>
      <c r="Q158" s="4"/>
      <c r="R158" s="4"/>
      <c r="S158" s="5"/>
      <c r="T158" s="6"/>
    </row>
    <row r="159" spans="6:20">
      <c r="F159" s="27"/>
      <c r="G159" s="28"/>
      <c r="H159" s="6"/>
      <c r="I159" s="7"/>
      <c r="J159" s="6"/>
      <c r="K159" s="6"/>
      <c r="L159" s="6"/>
      <c r="M159" s="6"/>
      <c r="P159" s="4"/>
      <c r="Q159" s="4"/>
      <c r="R159" s="4"/>
      <c r="S159" s="5"/>
      <c r="T159" s="6"/>
    </row>
    <row r="160" spans="6:20">
      <c r="F160" s="27"/>
      <c r="G160" s="28"/>
      <c r="H160" s="6"/>
      <c r="I160" s="7"/>
      <c r="J160" s="6"/>
      <c r="K160" s="6"/>
      <c r="L160" s="6"/>
      <c r="M160" s="6"/>
      <c r="P160" s="4"/>
      <c r="Q160" s="4"/>
      <c r="R160" s="4"/>
      <c r="S160" s="5"/>
      <c r="T160" s="6"/>
    </row>
    <row r="161" spans="6:20">
      <c r="F161" s="27"/>
      <c r="G161" s="28"/>
      <c r="H161" s="6"/>
      <c r="I161" s="7"/>
      <c r="J161" s="6"/>
      <c r="K161" s="6"/>
      <c r="L161" s="6"/>
      <c r="M161" s="6"/>
      <c r="P161" s="4"/>
      <c r="Q161" s="4"/>
      <c r="R161" s="4"/>
      <c r="S161" s="5"/>
      <c r="T161" s="6"/>
    </row>
    <row r="162" spans="6:20">
      <c r="F162" s="27"/>
      <c r="G162" s="28"/>
      <c r="H162" s="6"/>
      <c r="I162" s="7"/>
      <c r="J162" s="6"/>
      <c r="K162" s="6"/>
      <c r="L162" s="6"/>
      <c r="M162" s="6"/>
      <c r="P162" s="4"/>
      <c r="Q162" s="4"/>
      <c r="R162" s="4"/>
      <c r="S162" s="5"/>
      <c r="T162" s="6"/>
    </row>
    <row r="163" spans="6:20">
      <c r="F163" s="27"/>
      <c r="G163" s="28"/>
      <c r="H163" s="6"/>
      <c r="I163" s="7"/>
      <c r="J163" s="6"/>
      <c r="K163" s="6"/>
      <c r="L163" s="6"/>
      <c r="M163" s="6"/>
      <c r="P163" s="4"/>
      <c r="Q163" s="4"/>
      <c r="R163" s="4"/>
      <c r="S163" s="5"/>
      <c r="T163" s="6"/>
    </row>
    <row r="164" spans="6:20">
      <c r="F164" s="27"/>
      <c r="G164" s="28"/>
      <c r="H164" s="6"/>
      <c r="I164" s="7"/>
      <c r="J164" s="6"/>
      <c r="K164" s="6"/>
      <c r="L164" s="6"/>
      <c r="M164" s="6"/>
      <c r="P164" s="4"/>
      <c r="Q164" s="4"/>
      <c r="R164" s="4"/>
      <c r="S164" s="5"/>
      <c r="T164" s="6"/>
    </row>
    <row r="165" spans="6:20">
      <c r="F165" s="27"/>
      <c r="G165" s="28"/>
      <c r="H165" s="6"/>
      <c r="I165" s="7"/>
      <c r="J165" s="6"/>
      <c r="K165" s="6"/>
      <c r="L165" s="6"/>
      <c r="M165" s="6"/>
      <c r="P165" s="4"/>
      <c r="Q165" s="4"/>
      <c r="R165" s="4"/>
      <c r="S165" s="5"/>
      <c r="T165" s="6"/>
    </row>
    <row r="166" spans="6:20">
      <c r="F166" s="27"/>
      <c r="G166" s="28"/>
      <c r="H166" s="6"/>
      <c r="I166" s="7"/>
      <c r="J166" s="6"/>
      <c r="K166" s="6"/>
      <c r="L166" s="6"/>
      <c r="M166" s="6"/>
      <c r="P166" s="4"/>
      <c r="Q166" s="4"/>
      <c r="R166" s="4"/>
      <c r="S166" s="5"/>
      <c r="T166" s="6"/>
    </row>
    <row r="167" spans="6:20">
      <c r="F167" s="27"/>
      <c r="G167" s="28"/>
      <c r="H167" s="6"/>
      <c r="I167" s="7"/>
      <c r="J167" s="6"/>
      <c r="K167" s="6"/>
      <c r="L167" s="6"/>
      <c r="M167" s="6"/>
      <c r="P167" s="4"/>
      <c r="Q167" s="4"/>
      <c r="R167" s="4"/>
      <c r="S167" s="5"/>
      <c r="T167" s="6"/>
    </row>
    <row r="168" spans="6:20">
      <c r="F168" s="27"/>
      <c r="G168" s="28"/>
      <c r="H168" s="6"/>
      <c r="I168" s="7"/>
      <c r="J168" s="6"/>
      <c r="K168" s="6"/>
      <c r="L168" s="6"/>
      <c r="M168" s="6"/>
      <c r="P168" s="4"/>
      <c r="Q168" s="4"/>
      <c r="R168" s="4"/>
      <c r="S168" s="5"/>
      <c r="T168" s="6"/>
    </row>
    <row r="169" spans="6:20">
      <c r="F169" s="27"/>
      <c r="G169" s="28"/>
      <c r="H169" s="6"/>
      <c r="I169" s="7"/>
      <c r="J169" s="6"/>
      <c r="K169" s="6"/>
      <c r="L169" s="6"/>
      <c r="M169" s="6"/>
      <c r="P169" s="4"/>
      <c r="Q169" s="4"/>
      <c r="R169" s="4"/>
      <c r="S169" s="5"/>
      <c r="T169" s="6"/>
    </row>
    <row r="170" spans="6:20">
      <c r="F170" s="27"/>
      <c r="G170" s="28"/>
      <c r="H170" s="6"/>
      <c r="I170" s="7"/>
      <c r="J170" s="6"/>
      <c r="K170" s="6"/>
      <c r="L170" s="6"/>
      <c r="M170" s="6"/>
      <c r="P170" s="4"/>
      <c r="Q170" s="4"/>
      <c r="R170" s="4"/>
      <c r="S170" s="5"/>
      <c r="T170" s="6"/>
    </row>
    <row r="171" spans="6:20">
      <c r="F171" s="27"/>
      <c r="G171" s="28"/>
      <c r="H171" s="6"/>
      <c r="I171" s="7"/>
      <c r="J171" s="6"/>
      <c r="K171" s="6"/>
      <c r="L171" s="6"/>
      <c r="M171" s="6"/>
      <c r="P171" s="4"/>
      <c r="Q171" s="4"/>
      <c r="R171" s="4"/>
      <c r="S171" s="5"/>
      <c r="T171" s="6"/>
    </row>
    <row r="172" spans="6:20">
      <c r="F172" s="27"/>
      <c r="G172" s="28"/>
      <c r="H172" s="6"/>
      <c r="I172" s="7"/>
      <c r="J172" s="6"/>
      <c r="K172" s="6"/>
      <c r="L172" s="6"/>
      <c r="M172" s="6"/>
      <c r="P172" s="4"/>
      <c r="Q172" s="4"/>
      <c r="R172" s="4"/>
      <c r="S172" s="5"/>
      <c r="T172" s="6"/>
    </row>
    <row r="173" spans="6:20">
      <c r="F173" s="27"/>
      <c r="G173" s="28"/>
      <c r="H173" s="6"/>
      <c r="I173" s="7"/>
      <c r="J173" s="6"/>
      <c r="K173" s="6"/>
      <c r="L173" s="6"/>
      <c r="M173" s="6"/>
      <c r="P173" s="4"/>
      <c r="Q173" s="4"/>
      <c r="R173" s="4"/>
      <c r="S173" s="5"/>
      <c r="T173" s="6"/>
    </row>
    <row r="174" spans="6:20">
      <c r="F174" s="27"/>
      <c r="G174" s="28"/>
      <c r="H174" s="6"/>
      <c r="I174" s="7"/>
      <c r="J174" s="6"/>
      <c r="K174" s="6"/>
      <c r="L174" s="6"/>
      <c r="M174" s="6"/>
      <c r="P174" s="4"/>
      <c r="Q174" s="4"/>
      <c r="R174" s="4"/>
      <c r="S174" s="5"/>
      <c r="T174" s="6"/>
    </row>
    <row r="175" spans="6:20">
      <c r="F175" s="27"/>
      <c r="G175" s="28"/>
      <c r="H175" s="6"/>
      <c r="I175" s="7"/>
      <c r="J175" s="6"/>
      <c r="K175" s="6"/>
      <c r="L175" s="6"/>
      <c r="M175" s="6"/>
      <c r="P175" s="4"/>
      <c r="Q175" s="4"/>
      <c r="R175" s="4"/>
      <c r="S175" s="5"/>
      <c r="T175" s="6"/>
    </row>
    <row r="176" spans="6:20">
      <c r="F176" s="27"/>
      <c r="G176" s="28"/>
      <c r="H176" s="6"/>
      <c r="I176" s="7"/>
      <c r="J176" s="6"/>
      <c r="K176" s="6"/>
      <c r="L176" s="6"/>
      <c r="M176" s="6"/>
      <c r="P176" s="4"/>
      <c r="Q176" s="4"/>
      <c r="R176" s="4"/>
      <c r="S176" s="5"/>
      <c r="T176" s="6"/>
    </row>
    <row r="177" spans="6:20">
      <c r="F177" s="27"/>
      <c r="G177" s="28"/>
      <c r="H177" s="6"/>
      <c r="I177" s="7"/>
      <c r="J177" s="6"/>
      <c r="K177" s="6"/>
      <c r="L177" s="6"/>
      <c r="M177" s="6"/>
      <c r="P177" s="4"/>
      <c r="Q177" s="4"/>
      <c r="R177" s="4"/>
      <c r="S177" s="5"/>
      <c r="T177" s="6"/>
    </row>
    <row r="178" spans="6:20">
      <c r="F178" s="27"/>
      <c r="G178" s="28"/>
      <c r="H178" s="6"/>
      <c r="I178" s="7"/>
      <c r="J178" s="6"/>
      <c r="K178" s="6"/>
      <c r="L178" s="6"/>
      <c r="M178" s="6"/>
      <c r="P178" s="4"/>
      <c r="Q178" s="4"/>
      <c r="R178" s="4"/>
      <c r="S178" s="5"/>
      <c r="T178" s="6"/>
    </row>
    <row r="179" spans="6:20">
      <c r="F179" s="27"/>
      <c r="G179" s="28"/>
      <c r="H179" s="6"/>
      <c r="I179" s="7"/>
      <c r="J179" s="6"/>
      <c r="K179" s="6"/>
      <c r="L179" s="6"/>
      <c r="M179" s="6"/>
      <c r="P179" s="4"/>
      <c r="Q179" s="4"/>
      <c r="R179" s="4"/>
      <c r="S179" s="5"/>
      <c r="T179" s="6"/>
    </row>
    <row r="180" spans="6:20">
      <c r="F180" s="27"/>
      <c r="G180" s="28"/>
      <c r="H180" s="6"/>
      <c r="I180" s="7"/>
      <c r="J180" s="6"/>
      <c r="K180" s="6"/>
      <c r="L180" s="6"/>
      <c r="M180" s="6"/>
      <c r="P180" s="4"/>
      <c r="Q180" s="4"/>
      <c r="R180" s="4"/>
      <c r="S180" s="5"/>
      <c r="T180" s="6"/>
    </row>
    <row r="181" spans="6:20">
      <c r="F181" s="27"/>
      <c r="G181" s="28"/>
      <c r="H181" s="6"/>
      <c r="I181" s="7"/>
      <c r="J181" s="6"/>
      <c r="K181" s="6"/>
      <c r="L181" s="6"/>
      <c r="M181" s="6"/>
      <c r="P181" s="4"/>
      <c r="Q181" s="4"/>
      <c r="R181" s="4"/>
      <c r="S181" s="5"/>
      <c r="T181" s="6"/>
    </row>
    <row r="182" spans="6:20">
      <c r="F182" s="27"/>
      <c r="G182" s="28"/>
      <c r="H182" s="6"/>
      <c r="I182" s="7"/>
      <c r="J182" s="6"/>
      <c r="K182" s="6"/>
      <c r="L182" s="6"/>
      <c r="M182" s="6"/>
      <c r="P182" s="4"/>
      <c r="Q182" s="4"/>
      <c r="R182" s="4"/>
      <c r="S182" s="5"/>
      <c r="T182" s="6"/>
    </row>
    <row r="183" spans="6:20">
      <c r="F183" s="27"/>
      <c r="G183" s="28"/>
      <c r="H183" s="6"/>
      <c r="I183" s="7"/>
      <c r="J183" s="6"/>
      <c r="K183" s="6"/>
      <c r="L183" s="6"/>
      <c r="M183" s="6"/>
      <c r="P183" s="4"/>
      <c r="Q183" s="4"/>
      <c r="R183" s="4"/>
      <c r="S183" s="5"/>
      <c r="T183" s="6"/>
    </row>
    <row r="184" spans="6:20">
      <c r="F184" s="27"/>
      <c r="G184" s="28"/>
      <c r="H184" s="6"/>
      <c r="I184" s="7"/>
      <c r="J184" s="6"/>
      <c r="K184" s="6"/>
      <c r="L184" s="6"/>
      <c r="M184" s="6"/>
      <c r="P184" s="4"/>
      <c r="Q184" s="4"/>
      <c r="R184" s="4"/>
      <c r="S184" s="5"/>
      <c r="T184" s="6"/>
    </row>
    <row r="185" spans="6:20">
      <c r="F185" s="27"/>
      <c r="G185" s="28"/>
      <c r="H185" s="6"/>
      <c r="I185" s="7"/>
      <c r="J185" s="6"/>
      <c r="K185" s="6"/>
      <c r="L185" s="6"/>
      <c r="M185" s="6"/>
      <c r="P185" s="4"/>
      <c r="Q185" s="4"/>
      <c r="R185" s="4"/>
      <c r="S185" s="5"/>
      <c r="T185" s="6"/>
    </row>
    <row r="186" spans="6:20">
      <c r="F186" s="27"/>
      <c r="G186" s="28"/>
      <c r="H186" s="6"/>
      <c r="I186" s="7"/>
      <c r="J186" s="6"/>
      <c r="K186" s="6"/>
      <c r="L186" s="6"/>
      <c r="M186" s="6"/>
      <c r="P186" s="4"/>
      <c r="Q186" s="4"/>
      <c r="R186" s="4"/>
      <c r="S186" s="5"/>
      <c r="T186" s="6"/>
    </row>
    <row r="187" spans="6:20">
      <c r="F187" s="27"/>
      <c r="G187" s="28"/>
      <c r="H187" s="6"/>
      <c r="I187" s="7"/>
      <c r="J187" s="6"/>
      <c r="K187" s="6"/>
      <c r="L187" s="6"/>
      <c r="M187" s="6"/>
      <c r="P187" s="4"/>
      <c r="Q187" s="4"/>
      <c r="R187" s="4"/>
      <c r="S187" s="5"/>
      <c r="T187" s="6"/>
    </row>
    <row r="188" spans="6:20">
      <c r="F188" s="27"/>
      <c r="G188" s="28"/>
      <c r="H188" s="6"/>
      <c r="I188" s="7"/>
      <c r="J188" s="6"/>
      <c r="K188" s="6"/>
      <c r="L188" s="6"/>
      <c r="M188" s="6"/>
      <c r="P188" s="4"/>
      <c r="Q188" s="4"/>
      <c r="R188" s="4"/>
      <c r="S188" s="5"/>
      <c r="T188" s="6"/>
    </row>
    <row r="189" spans="6:20">
      <c r="F189" s="27"/>
      <c r="G189" s="28"/>
      <c r="H189" s="6"/>
      <c r="I189" s="7"/>
      <c r="J189" s="6"/>
      <c r="K189" s="6"/>
      <c r="L189" s="6"/>
      <c r="M189" s="6"/>
      <c r="P189" s="4"/>
      <c r="Q189" s="4"/>
      <c r="R189" s="4"/>
      <c r="S189" s="5"/>
      <c r="T189" s="6"/>
    </row>
    <row r="190" spans="6:20">
      <c r="F190" s="27"/>
      <c r="G190" s="28"/>
      <c r="H190" s="6"/>
      <c r="I190" s="7"/>
      <c r="J190" s="6"/>
      <c r="K190" s="6"/>
      <c r="L190" s="6"/>
      <c r="M190" s="6"/>
      <c r="P190" s="4"/>
      <c r="Q190" s="4"/>
      <c r="R190" s="4"/>
      <c r="S190" s="5"/>
      <c r="T190" s="6"/>
    </row>
    <row r="191" spans="6:20">
      <c r="F191" s="27"/>
      <c r="G191" s="28"/>
      <c r="H191" s="6"/>
      <c r="I191" s="7"/>
      <c r="J191" s="6"/>
      <c r="K191" s="6"/>
      <c r="L191" s="6"/>
      <c r="M191" s="6"/>
      <c r="P191" s="4"/>
      <c r="Q191" s="4"/>
      <c r="R191" s="4"/>
      <c r="S191" s="5"/>
      <c r="T191" s="6"/>
    </row>
    <row r="192" spans="6:20">
      <c r="F192" s="27"/>
      <c r="G192" s="28"/>
      <c r="H192" s="6"/>
      <c r="I192" s="7"/>
      <c r="J192" s="6"/>
      <c r="K192" s="6"/>
      <c r="L192" s="6"/>
      <c r="M192" s="6"/>
      <c r="P192" s="4"/>
      <c r="Q192" s="4"/>
      <c r="R192" s="4"/>
      <c r="S192" s="5"/>
      <c r="T192" s="6"/>
    </row>
    <row r="193" spans="6:20">
      <c r="F193" s="27"/>
      <c r="G193" s="28"/>
      <c r="H193" s="6"/>
      <c r="I193" s="7"/>
      <c r="J193" s="6"/>
      <c r="K193" s="6"/>
      <c r="L193" s="6"/>
      <c r="M193" s="6"/>
      <c r="P193" s="4"/>
      <c r="Q193" s="4"/>
      <c r="R193" s="4"/>
      <c r="S193" s="5"/>
      <c r="T193" s="6"/>
    </row>
    <row r="194" spans="6:20">
      <c r="F194" s="27"/>
      <c r="G194" s="28"/>
      <c r="H194" s="6"/>
      <c r="I194" s="7"/>
      <c r="J194" s="6"/>
      <c r="K194" s="6"/>
      <c r="L194" s="6"/>
      <c r="M194" s="6"/>
      <c r="P194" s="4"/>
      <c r="Q194" s="4"/>
      <c r="R194" s="4"/>
      <c r="S194" s="5"/>
      <c r="T194" s="6"/>
    </row>
    <row r="195" spans="6:20">
      <c r="F195" s="27"/>
      <c r="G195" s="28"/>
      <c r="H195" s="6"/>
      <c r="I195" s="7"/>
      <c r="J195" s="6"/>
      <c r="K195" s="6"/>
      <c r="L195" s="6"/>
      <c r="M195" s="6"/>
      <c r="P195" s="4"/>
      <c r="Q195" s="4"/>
      <c r="R195" s="4"/>
      <c r="S195" s="5"/>
      <c r="T195" s="6"/>
    </row>
    <row r="196" spans="6:20">
      <c r="F196" s="27"/>
      <c r="G196" s="28"/>
      <c r="H196" s="6"/>
      <c r="I196" s="7"/>
      <c r="J196" s="6"/>
      <c r="K196" s="6"/>
      <c r="L196" s="6"/>
      <c r="M196" s="6"/>
      <c r="P196" s="4"/>
      <c r="Q196" s="4"/>
      <c r="R196" s="4"/>
      <c r="S196" s="5"/>
      <c r="T196" s="6"/>
    </row>
    <row r="197" spans="6:20">
      <c r="F197" s="27"/>
      <c r="G197" s="28"/>
      <c r="H197" s="6"/>
      <c r="I197" s="7"/>
      <c r="J197" s="6"/>
      <c r="K197" s="6"/>
      <c r="L197" s="6"/>
      <c r="M197" s="6"/>
      <c r="P197" s="4"/>
      <c r="Q197" s="4"/>
      <c r="R197" s="4"/>
      <c r="S197" s="5"/>
      <c r="T197" s="6"/>
    </row>
    <row r="198" spans="6:20">
      <c r="F198" s="27"/>
      <c r="G198" s="28"/>
      <c r="H198" s="6"/>
      <c r="I198" s="7"/>
      <c r="J198" s="6"/>
      <c r="K198" s="6"/>
      <c r="L198" s="6"/>
      <c r="M198" s="6"/>
      <c r="P198" s="4"/>
      <c r="Q198" s="4"/>
      <c r="R198" s="4"/>
      <c r="S198" s="5"/>
      <c r="T198" s="6"/>
    </row>
    <row r="199" spans="6:20">
      <c r="F199" s="27"/>
      <c r="G199" s="28"/>
      <c r="H199" s="6"/>
      <c r="I199" s="7"/>
      <c r="J199" s="6"/>
      <c r="K199" s="6"/>
      <c r="L199" s="6"/>
      <c r="M199" s="6"/>
      <c r="P199" s="4"/>
      <c r="Q199" s="4"/>
      <c r="R199" s="4"/>
      <c r="S199" s="5"/>
      <c r="T199" s="6"/>
    </row>
    <row r="200" spans="6:20">
      <c r="F200" s="27"/>
      <c r="G200" s="28"/>
      <c r="H200" s="6"/>
      <c r="I200" s="7"/>
      <c r="J200" s="6"/>
      <c r="K200" s="6"/>
      <c r="L200" s="6"/>
      <c r="M200" s="6"/>
      <c r="P200" s="4"/>
      <c r="Q200" s="4"/>
      <c r="R200" s="4"/>
      <c r="S200" s="5"/>
      <c r="T200" s="6"/>
    </row>
    <row r="201" spans="6:20">
      <c r="F201" s="27"/>
      <c r="G201" s="28"/>
      <c r="H201" s="6"/>
      <c r="I201" s="7"/>
      <c r="J201" s="6"/>
      <c r="K201" s="6"/>
      <c r="L201" s="6"/>
      <c r="M201" s="6"/>
      <c r="P201" s="4"/>
      <c r="Q201" s="4"/>
      <c r="R201" s="4"/>
      <c r="S201" s="5"/>
      <c r="T201" s="6"/>
    </row>
    <row r="202" spans="6:20">
      <c r="F202" s="27"/>
      <c r="G202" s="28"/>
      <c r="H202" s="6"/>
      <c r="I202" s="7"/>
      <c r="J202" s="6"/>
      <c r="K202" s="6"/>
      <c r="L202" s="6"/>
      <c r="M202" s="6"/>
      <c r="P202" s="4"/>
      <c r="Q202" s="4"/>
      <c r="R202" s="4"/>
      <c r="S202" s="5"/>
      <c r="T202" s="6"/>
    </row>
    <row r="203" spans="6:20">
      <c r="F203" s="27"/>
      <c r="G203" s="28"/>
      <c r="H203" s="6"/>
      <c r="I203" s="7"/>
      <c r="J203" s="6"/>
      <c r="K203" s="6"/>
      <c r="L203" s="6"/>
      <c r="M203" s="6"/>
      <c r="P203" s="4"/>
      <c r="Q203" s="4"/>
      <c r="R203" s="4"/>
      <c r="S203" s="5"/>
      <c r="T203" s="6"/>
    </row>
    <row r="204" spans="6:20">
      <c r="F204" s="27"/>
      <c r="G204" s="28"/>
      <c r="H204" s="6"/>
      <c r="I204" s="7"/>
      <c r="J204" s="6"/>
      <c r="K204" s="6"/>
      <c r="L204" s="6"/>
      <c r="M204" s="6"/>
      <c r="P204" s="4"/>
      <c r="Q204" s="4"/>
      <c r="R204" s="4"/>
      <c r="S204" s="5"/>
      <c r="T204" s="6"/>
    </row>
    <row r="205" spans="6:20">
      <c r="F205" s="27"/>
      <c r="G205" s="28"/>
      <c r="H205" s="6"/>
      <c r="I205" s="7"/>
      <c r="J205" s="6"/>
      <c r="K205" s="6"/>
      <c r="L205" s="6"/>
      <c r="M205" s="6"/>
      <c r="P205" s="4"/>
      <c r="Q205" s="4"/>
      <c r="R205" s="4"/>
      <c r="S205" s="5"/>
      <c r="T205" s="6"/>
    </row>
    <row r="206" spans="6:20">
      <c r="F206" s="27"/>
      <c r="G206" s="28"/>
      <c r="H206" s="6"/>
      <c r="I206" s="7"/>
      <c r="J206" s="6"/>
      <c r="K206" s="6"/>
      <c r="L206" s="6"/>
      <c r="M206" s="6"/>
      <c r="P206" s="4"/>
      <c r="Q206" s="4"/>
      <c r="R206" s="4"/>
      <c r="S206" s="5"/>
      <c r="T206" s="6"/>
    </row>
    <row r="207" spans="6:20">
      <c r="F207" s="27"/>
      <c r="G207" s="28"/>
      <c r="H207" s="6"/>
      <c r="I207" s="7"/>
      <c r="J207" s="6"/>
      <c r="K207" s="6"/>
      <c r="L207" s="6"/>
      <c r="M207" s="6"/>
      <c r="P207" s="4"/>
      <c r="Q207" s="4"/>
      <c r="R207" s="4"/>
      <c r="S207" s="5"/>
      <c r="T207" s="6"/>
    </row>
    <row r="208" spans="6:20">
      <c r="F208" s="27"/>
      <c r="G208" s="28"/>
      <c r="H208" s="6"/>
      <c r="I208" s="7"/>
      <c r="J208" s="6"/>
      <c r="K208" s="6"/>
      <c r="L208" s="6"/>
      <c r="M208" s="6"/>
      <c r="P208" s="4"/>
      <c r="Q208" s="4"/>
      <c r="R208" s="4"/>
      <c r="S208" s="5"/>
      <c r="T208" s="6"/>
    </row>
    <row r="209" spans="6:20">
      <c r="F209" s="27"/>
      <c r="G209" s="28"/>
      <c r="H209" s="6"/>
      <c r="I209" s="7"/>
      <c r="J209" s="6"/>
      <c r="K209" s="6"/>
      <c r="L209" s="6"/>
      <c r="M209" s="6"/>
      <c r="P209" s="4"/>
      <c r="Q209" s="4"/>
      <c r="R209" s="4"/>
      <c r="S209" s="5"/>
      <c r="T209" s="6"/>
    </row>
    <row r="210" spans="6:20">
      <c r="F210" s="27"/>
      <c r="G210" s="28"/>
      <c r="H210" s="6"/>
      <c r="I210" s="7"/>
      <c r="J210" s="6"/>
      <c r="K210" s="6"/>
      <c r="L210" s="6"/>
      <c r="M210" s="6"/>
      <c r="P210" s="4"/>
      <c r="Q210" s="4"/>
      <c r="R210" s="4"/>
      <c r="S210" s="5"/>
      <c r="T210" s="6"/>
    </row>
    <row r="211" spans="6:20">
      <c r="F211" s="27"/>
      <c r="G211" s="28"/>
      <c r="H211" s="6"/>
      <c r="I211" s="7"/>
      <c r="J211" s="6"/>
      <c r="K211" s="6"/>
      <c r="L211" s="6"/>
      <c r="M211" s="6"/>
      <c r="P211" s="4"/>
      <c r="Q211" s="4"/>
      <c r="R211" s="4"/>
      <c r="S211" s="5"/>
      <c r="T211" s="6"/>
    </row>
    <row r="212" spans="6:20">
      <c r="F212" s="27"/>
      <c r="G212" s="28"/>
      <c r="H212" s="6"/>
      <c r="I212" s="7"/>
      <c r="J212" s="6"/>
      <c r="K212" s="6"/>
      <c r="L212" s="6"/>
      <c r="M212" s="6"/>
      <c r="P212" s="4"/>
      <c r="Q212" s="4"/>
      <c r="R212" s="4"/>
      <c r="S212" s="5"/>
      <c r="T212" s="6"/>
    </row>
    <row r="213" spans="6:20">
      <c r="F213" s="27"/>
      <c r="G213" s="28"/>
      <c r="H213" s="6"/>
      <c r="I213" s="7"/>
      <c r="J213" s="6"/>
      <c r="K213" s="6"/>
      <c r="L213" s="6"/>
      <c r="M213" s="6"/>
      <c r="P213" s="4"/>
      <c r="Q213" s="4"/>
      <c r="R213" s="4"/>
      <c r="S213" s="5"/>
      <c r="T213" s="6"/>
    </row>
    <row r="214" spans="6:20">
      <c r="F214" s="27"/>
      <c r="G214" s="28"/>
      <c r="H214" s="6"/>
      <c r="I214" s="7"/>
      <c r="J214" s="6"/>
      <c r="K214" s="6"/>
      <c r="L214" s="6"/>
      <c r="M214" s="6"/>
      <c r="P214" s="4"/>
      <c r="Q214" s="4"/>
      <c r="R214" s="4"/>
      <c r="S214" s="5"/>
      <c r="T214" s="6"/>
    </row>
    <row r="215" spans="6:20">
      <c r="F215" s="27"/>
      <c r="G215" s="28"/>
      <c r="H215" s="6"/>
      <c r="I215" s="7"/>
      <c r="J215" s="6"/>
      <c r="K215" s="6"/>
      <c r="L215" s="6"/>
      <c r="M215" s="6"/>
      <c r="P215" s="4"/>
      <c r="Q215" s="4"/>
      <c r="R215" s="4"/>
      <c r="S215" s="5"/>
      <c r="T215" s="6"/>
    </row>
    <row r="216" spans="6:20">
      <c r="F216" s="27"/>
      <c r="G216" s="28"/>
      <c r="H216" s="6"/>
      <c r="I216" s="7"/>
      <c r="J216" s="6"/>
      <c r="K216" s="6"/>
      <c r="L216" s="6"/>
      <c r="M216" s="6"/>
      <c r="P216" s="4"/>
      <c r="Q216" s="4"/>
      <c r="R216" s="4"/>
      <c r="S216" s="5"/>
      <c r="T216" s="6"/>
    </row>
    <row r="217" spans="6:20">
      <c r="F217" s="27"/>
      <c r="G217" s="28"/>
      <c r="H217" s="6"/>
      <c r="I217" s="7"/>
      <c r="J217" s="6"/>
      <c r="K217" s="6"/>
      <c r="L217" s="6"/>
      <c r="M217" s="6"/>
      <c r="P217" s="4"/>
      <c r="Q217" s="4"/>
      <c r="R217" s="4"/>
      <c r="S217" s="5"/>
      <c r="T217" s="6"/>
    </row>
    <row r="218" spans="6:20">
      <c r="F218" s="27"/>
      <c r="G218" s="28"/>
      <c r="H218" s="6"/>
      <c r="I218" s="7"/>
      <c r="J218" s="6"/>
      <c r="K218" s="6"/>
      <c r="L218" s="6"/>
      <c r="M218" s="6"/>
      <c r="P218" s="4"/>
      <c r="Q218" s="4"/>
      <c r="R218" s="4"/>
      <c r="S218" s="5"/>
      <c r="T218" s="6"/>
    </row>
    <row r="219" spans="6:20">
      <c r="F219" s="27"/>
      <c r="G219" s="28"/>
      <c r="H219" s="6"/>
      <c r="I219" s="7"/>
      <c r="J219" s="6"/>
      <c r="K219" s="6"/>
      <c r="L219" s="6"/>
      <c r="M219" s="6"/>
      <c r="P219" s="4"/>
      <c r="Q219" s="4"/>
      <c r="R219" s="4"/>
      <c r="S219" s="5"/>
      <c r="T219" s="6"/>
    </row>
    <row r="220" spans="6:20">
      <c r="F220" s="27"/>
      <c r="G220" s="28"/>
      <c r="H220" s="6"/>
      <c r="I220" s="7"/>
      <c r="J220" s="6"/>
      <c r="K220" s="6"/>
      <c r="L220" s="6"/>
      <c r="M220" s="6"/>
      <c r="P220" s="4"/>
      <c r="Q220" s="4"/>
      <c r="R220" s="4"/>
      <c r="S220" s="5"/>
      <c r="T220" s="6"/>
    </row>
    <row r="221" spans="6:20">
      <c r="F221" s="27"/>
      <c r="G221" s="28"/>
      <c r="H221" s="6"/>
      <c r="I221" s="7"/>
      <c r="J221" s="6"/>
      <c r="K221" s="6"/>
      <c r="L221" s="6"/>
      <c r="M221" s="6"/>
      <c r="P221" s="4"/>
      <c r="Q221" s="4"/>
      <c r="R221" s="4"/>
      <c r="S221" s="5"/>
      <c r="T221" s="6"/>
    </row>
    <row r="222" spans="6:20">
      <c r="F222" s="27"/>
      <c r="G222" s="28"/>
      <c r="H222" s="6"/>
      <c r="I222" s="7"/>
      <c r="J222" s="6"/>
      <c r="K222" s="6"/>
      <c r="L222" s="6"/>
      <c r="M222" s="6"/>
      <c r="P222" s="4"/>
      <c r="Q222" s="4"/>
      <c r="R222" s="4"/>
      <c r="S222" s="5"/>
      <c r="T222" s="6"/>
    </row>
    <row r="223" spans="6:20">
      <c r="F223" s="27"/>
      <c r="G223" s="28"/>
      <c r="H223" s="6"/>
      <c r="I223" s="7"/>
      <c r="J223" s="6"/>
      <c r="K223" s="6"/>
      <c r="L223" s="6"/>
      <c r="M223" s="6"/>
      <c r="P223" s="4"/>
      <c r="Q223" s="4"/>
      <c r="R223" s="4"/>
      <c r="S223" s="5"/>
      <c r="T223" s="6"/>
    </row>
    <row r="224" spans="6:20">
      <c r="F224" s="27"/>
      <c r="G224" s="28"/>
      <c r="H224" s="6"/>
      <c r="I224" s="7"/>
      <c r="J224" s="6"/>
      <c r="K224" s="6"/>
      <c r="L224" s="6"/>
      <c r="M224" s="6"/>
      <c r="P224" s="4"/>
      <c r="Q224" s="4"/>
      <c r="R224" s="4"/>
      <c r="S224" s="5"/>
      <c r="T224" s="6"/>
    </row>
    <row r="225" spans="6:20">
      <c r="F225" s="27"/>
      <c r="G225" s="28"/>
      <c r="H225" s="6"/>
      <c r="I225" s="7"/>
      <c r="J225" s="6"/>
      <c r="K225" s="6"/>
      <c r="L225" s="6"/>
      <c r="M225" s="6"/>
      <c r="P225" s="4"/>
      <c r="Q225" s="4"/>
      <c r="R225" s="4"/>
      <c r="S225" s="5"/>
      <c r="T225" s="6"/>
    </row>
    <row r="226" spans="6:20">
      <c r="F226" s="27"/>
      <c r="G226" s="28"/>
      <c r="H226" s="6"/>
      <c r="I226" s="7"/>
      <c r="J226" s="6"/>
      <c r="K226" s="6"/>
      <c r="L226" s="6"/>
      <c r="M226" s="6"/>
      <c r="P226" s="4"/>
      <c r="Q226" s="4"/>
      <c r="R226" s="4"/>
      <c r="S226" s="5"/>
      <c r="T226" s="6"/>
    </row>
    <row r="227" spans="6:20">
      <c r="F227" s="27"/>
      <c r="G227" s="28"/>
      <c r="H227" s="6"/>
      <c r="I227" s="7"/>
      <c r="J227" s="6"/>
      <c r="K227" s="6"/>
      <c r="L227" s="6"/>
      <c r="M227" s="6"/>
      <c r="P227" s="4"/>
      <c r="Q227" s="4"/>
      <c r="R227" s="4"/>
      <c r="S227" s="5"/>
      <c r="T227" s="6"/>
    </row>
    <row r="228" spans="6:20">
      <c r="F228" s="27"/>
      <c r="G228" s="28"/>
      <c r="H228" s="6"/>
      <c r="I228" s="7"/>
      <c r="J228" s="6"/>
      <c r="K228" s="6"/>
      <c r="L228" s="6"/>
      <c r="M228" s="6"/>
      <c r="P228" s="4"/>
      <c r="Q228" s="4"/>
      <c r="R228" s="4"/>
      <c r="S228" s="5"/>
      <c r="T228" s="6"/>
    </row>
    <row r="229" spans="6:20">
      <c r="F229" s="27"/>
      <c r="G229" s="28"/>
      <c r="H229" s="6"/>
      <c r="I229" s="7"/>
      <c r="J229" s="6"/>
      <c r="K229" s="6"/>
      <c r="L229" s="6"/>
      <c r="M229" s="6"/>
      <c r="P229" s="4"/>
      <c r="Q229" s="4"/>
      <c r="R229" s="4"/>
      <c r="S229" s="5"/>
      <c r="T229" s="6"/>
    </row>
    <row r="230" spans="6:20">
      <c r="F230" s="27"/>
      <c r="G230" s="28"/>
      <c r="H230" s="6"/>
      <c r="I230" s="7"/>
      <c r="J230" s="6"/>
      <c r="K230" s="6"/>
      <c r="L230" s="6"/>
      <c r="M230" s="6"/>
      <c r="P230" s="4"/>
      <c r="Q230" s="4"/>
      <c r="R230" s="4"/>
      <c r="S230" s="5"/>
      <c r="T230" s="6"/>
    </row>
    <row r="231" spans="6:20">
      <c r="F231" s="27"/>
      <c r="G231" s="28"/>
      <c r="H231" s="6"/>
      <c r="I231" s="7"/>
      <c r="J231" s="6"/>
      <c r="K231" s="6"/>
      <c r="L231" s="6"/>
      <c r="M231" s="6"/>
      <c r="P231" s="4"/>
      <c r="Q231" s="4"/>
      <c r="R231" s="4"/>
      <c r="S231" s="5"/>
      <c r="T231" s="6"/>
    </row>
    <row r="232" spans="6:20">
      <c r="F232" s="27"/>
      <c r="G232" s="28"/>
      <c r="H232" s="6"/>
      <c r="I232" s="7"/>
      <c r="J232" s="6"/>
      <c r="K232" s="6"/>
      <c r="L232" s="6"/>
      <c r="M232" s="6"/>
      <c r="P232" s="4"/>
      <c r="Q232" s="4"/>
      <c r="R232" s="4"/>
      <c r="S232" s="5"/>
      <c r="T232" s="6"/>
    </row>
    <row r="233" spans="6:20">
      <c r="F233" s="27"/>
      <c r="G233" s="28"/>
      <c r="H233" s="6"/>
      <c r="I233" s="7"/>
      <c r="J233" s="6"/>
      <c r="K233" s="6"/>
      <c r="L233" s="6"/>
      <c r="M233" s="6"/>
      <c r="P233" s="4"/>
      <c r="Q233" s="4"/>
      <c r="R233" s="4"/>
      <c r="S233" s="5"/>
      <c r="T233" s="6"/>
    </row>
    <row r="234" spans="6:20">
      <c r="F234" s="27"/>
      <c r="G234" s="28"/>
      <c r="H234" s="6"/>
      <c r="I234" s="7"/>
      <c r="J234" s="6"/>
      <c r="K234" s="6"/>
      <c r="L234" s="6"/>
      <c r="M234" s="6"/>
      <c r="P234" s="4"/>
      <c r="Q234" s="4"/>
      <c r="R234" s="4"/>
      <c r="S234" s="5"/>
      <c r="T234" s="6"/>
    </row>
    <row r="235" spans="6:20">
      <c r="F235" s="27"/>
      <c r="G235" s="28"/>
      <c r="H235" s="6"/>
      <c r="I235" s="7"/>
      <c r="J235" s="6"/>
      <c r="K235" s="6"/>
      <c r="L235" s="6"/>
      <c r="M235" s="6"/>
      <c r="P235" s="4"/>
      <c r="Q235" s="4"/>
      <c r="R235" s="4"/>
      <c r="S235" s="5"/>
      <c r="T235" s="6"/>
    </row>
    <row r="236" spans="6:20">
      <c r="F236" s="27"/>
      <c r="G236" s="28"/>
      <c r="H236" s="6"/>
      <c r="I236" s="7"/>
      <c r="J236" s="6"/>
      <c r="K236" s="6"/>
      <c r="L236" s="6"/>
      <c r="M236" s="6"/>
      <c r="P236" s="4"/>
      <c r="Q236" s="4"/>
      <c r="R236" s="4"/>
      <c r="S236" s="5"/>
      <c r="T236" s="6"/>
    </row>
    <row r="237" spans="6:20">
      <c r="F237" s="27"/>
      <c r="G237" s="28"/>
      <c r="H237" s="6"/>
      <c r="I237" s="7"/>
      <c r="J237" s="6"/>
      <c r="K237" s="6"/>
      <c r="L237" s="6"/>
      <c r="M237" s="6"/>
      <c r="P237" s="4"/>
      <c r="Q237" s="4"/>
      <c r="R237" s="4"/>
      <c r="S237" s="5"/>
      <c r="T237" s="6"/>
    </row>
    <row r="238" spans="6:20">
      <c r="F238" s="27"/>
      <c r="G238" s="28"/>
      <c r="H238" s="6"/>
      <c r="I238" s="7"/>
      <c r="J238" s="6"/>
      <c r="K238" s="6"/>
      <c r="L238" s="6"/>
      <c r="M238" s="6"/>
      <c r="P238" s="4"/>
      <c r="Q238" s="4"/>
      <c r="R238" s="4"/>
      <c r="S238" s="5"/>
      <c r="T238" s="6"/>
    </row>
    <row r="239" spans="6:20">
      <c r="F239" s="27"/>
      <c r="G239" s="28"/>
      <c r="H239" s="6"/>
      <c r="I239" s="7"/>
      <c r="J239" s="6"/>
      <c r="K239" s="6"/>
      <c r="L239" s="6"/>
      <c r="M239" s="6"/>
      <c r="P239" s="4"/>
      <c r="Q239" s="4"/>
      <c r="R239" s="4"/>
      <c r="S239" s="5"/>
      <c r="T239" s="6"/>
    </row>
    <row r="240" spans="6:20">
      <c r="F240" s="27"/>
      <c r="G240" s="28"/>
      <c r="H240" s="6"/>
      <c r="I240" s="7"/>
      <c r="J240" s="6"/>
      <c r="K240" s="6"/>
      <c r="L240" s="6"/>
      <c r="M240" s="6"/>
      <c r="P240" s="4"/>
      <c r="Q240" s="4"/>
      <c r="R240" s="4"/>
      <c r="S240" s="5"/>
      <c r="T240" s="6"/>
    </row>
    <row r="241" spans="6:20">
      <c r="F241" s="27"/>
      <c r="G241" s="28"/>
      <c r="H241" s="6"/>
      <c r="I241" s="7"/>
      <c r="J241" s="6"/>
      <c r="K241" s="6"/>
      <c r="L241" s="6"/>
      <c r="M241" s="6"/>
      <c r="P241" s="4"/>
      <c r="Q241" s="4"/>
      <c r="R241" s="4"/>
      <c r="S241" s="5"/>
      <c r="T241" s="6"/>
    </row>
    <row r="242" spans="6:20">
      <c r="F242" s="27"/>
      <c r="G242" s="28"/>
      <c r="H242" s="6"/>
      <c r="I242" s="7"/>
      <c r="J242" s="6"/>
      <c r="K242" s="6"/>
      <c r="L242" s="6"/>
      <c r="M242" s="6"/>
      <c r="P242" s="4"/>
      <c r="Q242" s="4"/>
      <c r="R242" s="4"/>
      <c r="S242" s="5"/>
      <c r="T242" s="6"/>
    </row>
    <row r="243" spans="6:20">
      <c r="F243" s="27"/>
      <c r="G243" s="28"/>
      <c r="H243" s="6"/>
      <c r="I243" s="7"/>
      <c r="J243" s="6"/>
      <c r="K243" s="6"/>
      <c r="L243" s="6"/>
      <c r="M243" s="6"/>
      <c r="P243" s="4"/>
      <c r="Q243" s="4"/>
      <c r="R243" s="4"/>
      <c r="S243" s="5"/>
      <c r="T243" s="6"/>
    </row>
    <row r="244" spans="6:20">
      <c r="F244" s="27"/>
      <c r="G244" s="28"/>
      <c r="H244" s="6"/>
      <c r="I244" s="7"/>
      <c r="J244" s="6"/>
      <c r="K244" s="6"/>
      <c r="L244" s="6"/>
      <c r="M244" s="6"/>
      <c r="P244" s="4"/>
      <c r="Q244" s="4"/>
      <c r="R244" s="4"/>
      <c r="S244" s="5"/>
      <c r="T244" s="6"/>
    </row>
    <row r="245" spans="6:20">
      <c r="F245" s="27"/>
      <c r="G245" s="28"/>
      <c r="H245" s="6"/>
      <c r="I245" s="7"/>
      <c r="J245" s="6"/>
      <c r="K245" s="6"/>
      <c r="L245" s="6"/>
      <c r="M245" s="6"/>
      <c r="P245" s="4"/>
      <c r="Q245" s="4"/>
      <c r="R245" s="4"/>
      <c r="S245" s="5"/>
      <c r="T245" s="6"/>
    </row>
    <row r="246" spans="6:20">
      <c r="F246" s="27"/>
      <c r="G246" s="28"/>
      <c r="H246" s="6"/>
      <c r="I246" s="7"/>
      <c r="J246" s="6"/>
      <c r="K246" s="6"/>
      <c r="L246" s="6"/>
      <c r="M246" s="6"/>
      <c r="P246" s="4"/>
      <c r="Q246" s="4"/>
      <c r="R246" s="4"/>
      <c r="S246" s="5"/>
      <c r="T246" s="6"/>
    </row>
    <row r="247" spans="6:20">
      <c r="F247" s="27"/>
      <c r="G247" s="28"/>
      <c r="H247" s="6"/>
      <c r="I247" s="7"/>
      <c r="J247" s="6"/>
      <c r="K247" s="6"/>
      <c r="L247" s="6"/>
      <c r="M247" s="6"/>
      <c r="P247" s="4"/>
      <c r="Q247" s="4"/>
      <c r="R247" s="4"/>
      <c r="S247" s="5"/>
      <c r="T247" s="6"/>
    </row>
    <row r="248" spans="6:20">
      <c r="F248" s="27"/>
      <c r="G248" s="28"/>
      <c r="H248" s="6"/>
      <c r="I248" s="7"/>
      <c r="J248" s="6"/>
      <c r="K248" s="6"/>
      <c r="L248" s="6"/>
      <c r="M248" s="6"/>
      <c r="P248" s="4"/>
      <c r="Q248" s="4"/>
      <c r="R248" s="4"/>
      <c r="S248" s="5"/>
      <c r="T248" s="6"/>
    </row>
    <row r="249" spans="6:20">
      <c r="F249" s="27"/>
      <c r="G249" s="28"/>
      <c r="H249" s="6"/>
      <c r="I249" s="7"/>
      <c r="J249" s="6"/>
      <c r="K249" s="6"/>
      <c r="L249" s="6"/>
      <c r="M249" s="6"/>
      <c r="P249" s="4"/>
      <c r="Q249" s="4"/>
      <c r="R249" s="4"/>
      <c r="S249" s="5"/>
      <c r="T249" s="6"/>
    </row>
    <row r="250" spans="6:20">
      <c r="F250" s="27"/>
      <c r="G250" s="28"/>
      <c r="H250" s="6"/>
      <c r="I250" s="7"/>
      <c r="J250" s="6"/>
      <c r="K250" s="6"/>
      <c r="L250" s="6"/>
      <c r="M250" s="6"/>
      <c r="P250" s="4"/>
      <c r="Q250" s="4"/>
      <c r="R250" s="4"/>
      <c r="S250" s="5"/>
      <c r="T250" s="6"/>
    </row>
    <row r="251" spans="6:20">
      <c r="F251" s="27"/>
      <c r="G251" s="28"/>
      <c r="H251" s="6"/>
      <c r="I251" s="7"/>
      <c r="J251" s="6"/>
      <c r="K251" s="6"/>
      <c r="L251" s="6"/>
      <c r="M251" s="6"/>
      <c r="P251" s="4"/>
      <c r="Q251" s="4"/>
      <c r="R251" s="4"/>
      <c r="S251" s="5"/>
      <c r="T251" s="6"/>
    </row>
    <row r="252" spans="6:20">
      <c r="F252" s="27"/>
      <c r="G252" s="28"/>
      <c r="H252" s="6"/>
      <c r="I252" s="7"/>
      <c r="J252" s="6"/>
      <c r="K252" s="6"/>
      <c r="L252" s="6"/>
      <c r="M252" s="6"/>
      <c r="P252" s="4"/>
      <c r="Q252" s="4"/>
      <c r="R252" s="4"/>
      <c r="S252" s="5"/>
      <c r="T252" s="6"/>
    </row>
    <row r="253" spans="6:20">
      <c r="F253" s="27"/>
      <c r="G253" s="28"/>
      <c r="H253" s="6"/>
      <c r="I253" s="7"/>
      <c r="J253" s="6"/>
      <c r="K253" s="6"/>
      <c r="L253" s="6"/>
      <c r="M253" s="6"/>
      <c r="P253" s="4"/>
      <c r="Q253" s="4"/>
      <c r="R253" s="4"/>
      <c r="S253" s="5"/>
      <c r="T253" s="6"/>
    </row>
    <row r="254" spans="6:20">
      <c r="F254" s="27"/>
      <c r="G254" s="28"/>
      <c r="H254" s="6"/>
      <c r="I254" s="7"/>
      <c r="J254" s="6"/>
      <c r="K254" s="6"/>
      <c r="L254" s="6"/>
      <c r="M254" s="6"/>
      <c r="P254" s="4"/>
      <c r="Q254" s="4"/>
      <c r="R254" s="4"/>
      <c r="S254" s="5"/>
      <c r="T254" s="6"/>
    </row>
    <row r="255" spans="6:20">
      <c r="F255" s="27"/>
      <c r="G255" s="28"/>
      <c r="H255" s="6"/>
      <c r="I255" s="7"/>
      <c r="J255" s="6"/>
      <c r="K255" s="6"/>
      <c r="L255" s="6"/>
      <c r="M255" s="6"/>
      <c r="P255" s="4"/>
      <c r="Q255" s="4"/>
      <c r="R255" s="4"/>
      <c r="S255" s="5"/>
      <c r="T255" s="6"/>
    </row>
    <row r="256" spans="6:20">
      <c r="F256" s="27"/>
      <c r="G256" s="28"/>
      <c r="H256" s="6"/>
      <c r="I256" s="7"/>
      <c r="J256" s="6"/>
      <c r="K256" s="6"/>
      <c r="L256" s="6"/>
      <c r="M256" s="6"/>
      <c r="P256" s="4"/>
      <c r="Q256" s="4"/>
      <c r="R256" s="4"/>
      <c r="S256" s="5"/>
      <c r="T256" s="6"/>
    </row>
    <row r="257" spans="6:20">
      <c r="F257" s="27"/>
      <c r="G257" s="28"/>
      <c r="H257" s="6"/>
      <c r="I257" s="7"/>
      <c r="J257" s="6"/>
      <c r="K257" s="6"/>
      <c r="L257" s="6"/>
      <c r="M257" s="6"/>
      <c r="P257" s="4"/>
      <c r="Q257" s="4"/>
      <c r="R257" s="4"/>
      <c r="S257" s="5"/>
      <c r="T257" s="6"/>
    </row>
    <row r="258" spans="6:20">
      <c r="F258" s="27"/>
      <c r="G258" s="28"/>
      <c r="H258" s="6"/>
      <c r="I258" s="7"/>
      <c r="J258" s="6"/>
      <c r="K258" s="6"/>
      <c r="L258" s="6"/>
      <c r="M258" s="6"/>
      <c r="P258" s="4"/>
      <c r="Q258" s="4"/>
      <c r="R258" s="4"/>
      <c r="S258" s="5"/>
      <c r="T258" s="6"/>
    </row>
    <row r="259" spans="6:20">
      <c r="F259" s="27"/>
      <c r="G259" s="28"/>
      <c r="H259" s="6"/>
      <c r="I259" s="7"/>
      <c r="J259" s="6"/>
      <c r="K259" s="6"/>
      <c r="L259" s="6"/>
      <c r="M259" s="6"/>
      <c r="P259" s="4"/>
      <c r="Q259" s="4"/>
      <c r="R259" s="4"/>
      <c r="S259" s="5"/>
      <c r="T259" s="6"/>
    </row>
    <row r="260" spans="6:20">
      <c r="F260" s="27"/>
      <c r="G260" s="28"/>
      <c r="H260" s="6"/>
      <c r="I260" s="7"/>
      <c r="J260" s="6"/>
      <c r="K260" s="6"/>
      <c r="L260" s="6"/>
      <c r="M260" s="6"/>
      <c r="P260" s="4"/>
      <c r="Q260" s="4"/>
      <c r="R260" s="4"/>
      <c r="S260" s="5"/>
      <c r="T260" s="6"/>
    </row>
    <row r="261" spans="6:20">
      <c r="F261" s="27"/>
      <c r="G261" s="28"/>
      <c r="H261" s="6"/>
      <c r="I261" s="7"/>
      <c r="J261" s="6"/>
      <c r="K261" s="6"/>
      <c r="L261" s="6"/>
      <c r="M261" s="6"/>
      <c r="P261" s="4"/>
      <c r="Q261" s="4"/>
      <c r="R261" s="4"/>
      <c r="S261" s="5"/>
      <c r="T261" s="6"/>
    </row>
    <row r="262" spans="6:20">
      <c r="F262" s="27"/>
      <c r="G262" s="28"/>
      <c r="H262" s="6"/>
      <c r="I262" s="7"/>
      <c r="J262" s="6"/>
      <c r="K262" s="6"/>
      <c r="L262" s="6"/>
      <c r="M262" s="6"/>
      <c r="P262" s="4"/>
      <c r="Q262" s="4"/>
      <c r="R262" s="4"/>
      <c r="S262" s="5"/>
      <c r="T262" s="6"/>
    </row>
    <row r="263" spans="6:20">
      <c r="F263" s="27"/>
      <c r="G263" s="28"/>
      <c r="H263" s="6"/>
      <c r="I263" s="7"/>
      <c r="J263" s="6"/>
      <c r="K263" s="6"/>
      <c r="L263" s="6"/>
      <c r="M263" s="6"/>
      <c r="P263" s="4"/>
      <c r="Q263" s="4"/>
      <c r="R263" s="4"/>
      <c r="S263" s="5"/>
      <c r="T263" s="6"/>
    </row>
    <row r="264" spans="6:20">
      <c r="F264" s="27"/>
      <c r="G264" s="28"/>
      <c r="H264" s="6"/>
      <c r="I264" s="7"/>
      <c r="J264" s="6"/>
      <c r="K264" s="6"/>
      <c r="L264" s="6"/>
      <c r="M264" s="6"/>
      <c r="P264" s="4"/>
      <c r="Q264" s="4"/>
      <c r="R264" s="4"/>
      <c r="S264" s="5"/>
      <c r="T264" s="6"/>
    </row>
    <row r="265" spans="6:20">
      <c r="F265" s="27"/>
      <c r="G265" s="28"/>
      <c r="H265" s="6"/>
      <c r="I265" s="7"/>
      <c r="J265" s="6"/>
      <c r="K265" s="6"/>
      <c r="L265" s="6"/>
      <c r="M265" s="6"/>
      <c r="P265" s="4"/>
      <c r="Q265" s="4"/>
      <c r="R265" s="4"/>
      <c r="S265" s="5"/>
      <c r="T265" s="6"/>
    </row>
    <row r="266" spans="6:20">
      <c r="F266" s="27"/>
      <c r="G266" s="28"/>
      <c r="H266" s="6"/>
      <c r="I266" s="7"/>
      <c r="J266" s="6"/>
      <c r="K266" s="6"/>
      <c r="L266" s="6"/>
      <c r="M266" s="6"/>
      <c r="P266" s="4"/>
      <c r="Q266" s="4"/>
      <c r="R266" s="4"/>
      <c r="S266" s="5"/>
      <c r="T266" s="6"/>
    </row>
    <row r="267" spans="6:20">
      <c r="F267" s="27"/>
      <c r="G267" s="28"/>
      <c r="H267" s="6"/>
      <c r="I267" s="7"/>
      <c r="J267" s="6"/>
      <c r="K267" s="6"/>
      <c r="L267" s="6"/>
      <c r="M267" s="6"/>
      <c r="P267" s="4"/>
      <c r="Q267" s="4"/>
      <c r="R267" s="4"/>
      <c r="S267" s="5"/>
      <c r="T267" s="6"/>
    </row>
    <row r="268" spans="6:20">
      <c r="F268" s="27"/>
      <c r="G268" s="28"/>
      <c r="H268" s="6"/>
      <c r="I268" s="7"/>
      <c r="J268" s="6"/>
      <c r="K268" s="6"/>
      <c r="L268" s="6"/>
      <c r="M268" s="6"/>
      <c r="P268" s="4"/>
      <c r="Q268" s="4"/>
      <c r="R268" s="4"/>
      <c r="S268" s="5"/>
      <c r="T268" s="6"/>
    </row>
    <row r="269" spans="6:20">
      <c r="F269" s="27"/>
      <c r="G269" s="28"/>
      <c r="H269" s="6"/>
      <c r="I269" s="7"/>
      <c r="J269" s="6"/>
      <c r="K269" s="6"/>
      <c r="L269" s="6"/>
      <c r="M269" s="6"/>
      <c r="P269" s="4"/>
      <c r="Q269" s="4"/>
      <c r="R269" s="4"/>
      <c r="S269" s="5"/>
      <c r="T269" s="6"/>
    </row>
    <row r="270" spans="6:20">
      <c r="F270" s="27"/>
      <c r="G270" s="28"/>
      <c r="H270" s="6"/>
      <c r="I270" s="7"/>
      <c r="J270" s="6"/>
      <c r="K270" s="6"/>
      <c r="L270" s="6"/>
      <c r="M270" s="6"/>
      <c r="P270" s="4"/>
      <c r="Q270" s="4"/>
      <c r="R270" s="4"/>
      <c r="S270" s="5"/>
      <c r="T270" s="6"/>
    </row>
    <row r="271" spans="6:20">
      <c r="F271" s="27"/>
      <c r="G271" s="28"/>
      <c r="H271" s="6"/>
      <c r="I271" s="7"/>
      <c r="J271" s="6"/>
      <c r="K271" s="6"/>
      <c r="L271" s="6"/>
      <c r="M271" s="6"/>
      <c r="P271" s="4"/>
      <c r="Q271" s="4"/>
      <c r="R271" s="4"/>
      <c r="S271" s="5"/>
      <c r="T271" s="6"/>
    </row>
    <row r="272" spans="6:20">
      <c r="F272" s="27"/>
      <c r="G272" s="28"/>
      <c r="H272" s="6"/>
      <c r="I272" s="7"/>
      <c r="J272" s="6"/>
      <c r="K272" s="6"/>
      <c r="L272" s="6"/>
      <c r="M272" s="6"/>
      <c r="P272" s="4"/>
      <c r="Q272" s="4"/>
      <c r="R272" s="4"/>
      <c r="S272" s="5"/>
      <c r="T272" s="6"/>
    </row>
    <row r="273" spans="6:20">
      <c r="F273" s="27"/>
      <c r="G273" s="28"/>
      <c r="H273" s="6"/>
      <c r="I273" s="7"/>
      <c r="J273" s="6"/>
      <c r="K273" s="6"/>
      <c r="L273" s="6"/>
      <c r="M273" s="6"/>
      <c r="P273" s="4"/>
      <c r="Q273" s="4"/>
      <c r="R273" s="4"/>
      <c r="S273" s="5"/>
      <c r="T273" s="6"/>
    </row>
    <row r="274" spans="6:20">
      <c r="F274" s="27"/>
      <c r="G274" s="28"/>
      <c r="H274" s="6"/>
      <c r="I274" s="7"/>
      <c r="J274" s="6"/>
      <c r="K274" s="6"/>
      <c r="L274" s="6"/>
      <c r="M274" s="6"/>
      <c r="P274" s="4"/>
      <c r="Q274" s="4"/>
      <c r="R274" s="4"/>
      <c r="S274" s="5"/>
      <c r="T274" s="6"/>
    </row>
    <row r="275" spans="6:20">
      <c r="F275" s="27"/>
      <c r="G275" s="28"/>
      <c r="H275" s="6"/>
      <c r="I275" s="7"/>
      <c r="J275" s="6"/>
      <c r="K275" s="6"/>
      <c r="L275" s="6"/>
      <c r="M275" s="6"/>
      <c r="P275" s="4"/>
      <c r="Q275" s="4"/>
      <c r="R275" s="4"/>
      <c r="S275" s="5"/>
      <c r="T275" s="6"/>
    </row>
    <row r="276" spans="6:20">
      <c r="F276" s="27"/>
      <c r="G276" s="28"/>
      <c r="H276" s="6"/>
      <c r="I276" s="7"/>
      <c r="J276" s="6"/>
      <c r="K276" s="6"/>
      <c r="L276" s="6"/>
      <c r="M276" s="6"/>
      <c r="P276" s="4"/>
      <c r="Q276" s="4"/>
      <c r="R276" s="4"/>
      <c r="S276" s="5"/>
      <c r="T276" s="6"/>
    </row>
    <row r="277" spans="6:20">
      <c r="F277" s="27"/>
      <c r="G277" s="28"/>
      <c r="H277" s="6"/>
      <c r="I277" s="7"/>
      <c r="J277" s="6"/>
      <c r="K277" s="6"/>
      <c r="L277" s="6"/>
      <c r="M277" s="6"/>
      <c r="P277" s="4"/>
      <c r="Q277" s="4"/>
      <c r="R277" s="4"/>
      <c r="S277" s="5"/>
      <c r="T277" s="6"/>
    </row>
    <row r="278" spans="6:20">
      <c r="F278" s="27"/>
      <c r="G278" s="28"/>
      <c r="H278" s="6"/>
      <c r="I278" s="7"/>
      <c r="J278" s="6"/>
      <c r="K278" s="6"/>
      <c r="L278" s="6"/>
      <c r="M278" s="6"/>
      <c r="P278" s="4"/>
      <c r="Q278" s="4"/>
      <c r="R278" s="4"/>
      <c r="S278" s="5"/>
      <c r="T278" s="6"/>
    </row>
    <row r="279" spans="6:20">
      <c r="F279" s="27"/>
      <c r="G279" s="28"/>
      <c r="H279" s="6"/>
      <c r="I279" s="7"/>
      <c r="J279" s="6"/>
      <c r="K279" s="6"/>
      <c r="L279" s="6"/>
      <c r="M279" s="6"/>
      <c r="P279" s="4"/>
      <c r="Q279" s="4"/>
      <c r="R279" s="4"/>
      <c r="S279" s="5"/>
      <c r="T279" s="6"/>
    </row>
    <row r="280" spans="6:20">
      <c r="F280" s="27"/>
      <c r="G280" s="28"/>
      <c r="H280" s="6"/>
      <c r="I280" s="7"/>
      <c r="J280" s="6"/>
      <c r="K280" s="6"/>
      <c r="L280" s="6"/>
      <c r="M280" s="6"/>
      <c r="P280" s="4"/>
      <c r="Q280" s="4"/>
      <c r="R280" s="4"/>
      <c r="S280" s="5"/>
      <c r="T280" s="6"/>
    </row>
    <row r="281" spans="6:20">
      <c r="F281" s="27"/>
      <c r="G281" s="28"/>
      <c r="H281" s="6"/>
      <c r="I281" s="7"/>
      <c r="J281" s="6"/>
      <c r="K281" s="6"/>
      <c r="L281" s="6"/>
      <c r="M281" s="6"/>
      <c r="P281" s="4"/>
      <c r="Q281" s="4"/>
      <c r="R281" s="4"/>
      <c r="S281" s="5"/>
      <c r="T281" s="6"/>
    </row>
    <row r="282" spans="6:20">
      <c r="F282" s="27"/>
      <c r="G282" s="28"/>
      <c r="H282" s="6"/>
      <c r="I282" s="7"/>
      <c r="J282" s="6"/>
      <c r="K282" s="6"/>
      <c r="L282" s="6"/>
      <c r="M282" s="6"/>
      <c r="P282" s="4"/>
      <c r="Q282" s="4"/>
      <c r="R282" s="4"/>
      <c r="S282" s="5"/>
      <c r="T282" s="6"/>
    </row>
    <row r="283" spans="6:20">
      <c r="F283" s="27"/>
      <c r="G283" s="28"/>
      <c r="H283" s="6"/>
      <c r="I283" s="7"/>
      <c r="J283" s="6"/>
      <c r="K283" s="6"/>
      <c r="L283" s="6"/>
      <c r="M283" s="6"/>
      <c r="P283" s="4"/>
      <c r="Q283" s="4"/>
      <c r="R283" s="4"/>
      <c r="S283" s="5"/>
      <c r="T283" s="6"/>
    </row>
    <row r="284" spans="6:20">
      <c r="F284" s="27"/>
      <c r="G284" s="28"/>
      <c r="H284" s="6"/>
      <c r="I284" s="7"/>
      <c r="J284" s="6"/>
      <c r="K284" s="6"/>
      <c r="L284" s="6"/>
      <c r="M284" s="6"/>
      <c r="P284" s="4"/>
      <c r="Q284" s="4"/>
      <c r="R284" s="4"/>
      <c r="S284" s="5"/>
      <c r="T284" s="6"/>
    </row>
    <row r="285" spans="6:20">
      <c r="F285" s="27"/>
      <c r="G285" s="28"/>
      <c r="H285" s="6"/>
      <c r="I285" s="7"/>
      <c r="J285" s="6"/>
      <c r="K285" s="6"/>
      <c r="L285" s="6"/>
      <c r="M285" s="6"/>
      <c r="P285" s="4"/>
      <c r="Q285" s="4"/>
      <c r="R285" s="4"/>
      <c r="S285" s="5"/>
      <c r="T285" s="6"/>
    </row>
    <row r="286" spans="6:20">
      <c r="F286" s="27"/>
      <c r="G286" s="28"/>
      <c r="H286" s="6"/>
      <c r="I286" s="7"/>
      <c r="J286" s="6"/>
      <c r="K286" s="6"/>
      <c r="L286" s="6"/>
      <c r="M286" s="6"/>
      <c r="P286" s="4"/>
      <c r="Q286" s="4"/>
      <c r="R286" s="4"/>
      <c r="S286" s="5"/>
      <c r="T286" s="6"/>
    </row>
    <row r="287" spans="6:20">
      <c r="F287" s="27"/>
      <c r="G287" s="28"/>
      <c r="H287" s="6"/>
      <c r="I287" s="7"/>
      <c r="J287" s="6"/>
      <c r="K287" s="6"/>
      <c r="L287" s="6"/>
      <c r="M287" s="6"/>
      <c r="P287" s="4"/>
      <c r="Q287" s="4"/>
      <c r="R287" s="4"/>
      <c r="S287" s="5"/>
      <c r="T287" s="6"/>
    </row>
    <row r="288" spans="6:20">
      <c r="F288" s="27"/>
      <c r="G288" s="28"/>
      <c r="H288" s="6"/>
      <c r="I288" s="7"/>
      <c r="J288" s="6"/>
      <c r="K288" s="6"/>
      <c r="L288" s="6"/>
      <c r="M288" s="6"/>
      <c r="P288" s="4"/>
      <c r="Q288" s="4"/>
      <c r="R288" s="4"/>
      <c r="S288" s="5"/>
      <c r="T288" s="6"/>
    </row>
    <row r="289" spans="6:20">
      <c r="F289" s="27"/>
      <c r="G289" s="28"/>
      <c r="H289" s="6"/>
      <c r="I289" s="7"/>
      <c r="J289" s="6"/>
      <c r="K289" s="6"/>
      <c r="L289" s="6"/>
      <c r="M289" s="6"/>
      <c r="P289" s="4"/>
      <c r="Q289" s="4"/>
      <c r="R289" s="4"/>
      <c r="S289" s="5"/>
      <c r="T289" s="6"/>
    </row>
    <row r="290" spans="6:20">
      <c r="F290" s="27"/>
      <c r="G290" s="28"/>
      <c r="H290" s="6"/>
      <c r="I290" s="7"/>
      <c r="J290" s="6"/>
      <c r="K290" s="6"/>
      <c r="L290" s="6"/>
      <c r="M290" s="6"/>
      <c r="P290" s="4"/>
      <c r="Q290" s="4"/>
      <c r="R290" s="4"/>
      <c r="S290" s="5"/>
      <c r="T290" s="6"/>
    </row>
    <row r="291" spans="6:20">
      <c r="F291" s="27"/>
      <c r="G291" s="28"/>
      <c r="H291" s="6"/>
      <c r="I291" s="7"/>
      <c r="J291" s="6"/>
      <c r="K291" s="6"/>
      <c r="L291" s="6"/>
      <c r="M291" s="6"/>
      <c r="P291" s="4"/>
      <c r="Q291" s="4"/>
      <c r="R291" s="4"/>
      <c r="S291" s="5"/>
      <c r="T291" s="6"/>
    </row>
    <row r="292" spans="6:20">
      <c r="F292" s="27"/>
      <c r="G292" s="28"/>
      <c r="H292" s="6"/>
      <c r="I292" s="7"/>
      <c r="J292" s="6"/>
      <c r="K292" s="6"/>
      <c r="L292" s="6"/>
      <c r="M292" s="6"/>
      <c r="P292" s="4"/>
      <c r="Q292" s="4"/>
      <c r="R292" s="4"/>
      <c r="S292" s="5"/>
      <c r="T292" s="6"/>
    </row>
    <row r="293" spans="6:20">
      <c r="F293" s="27"/>
      <c r="G293" s="28"/>
      <c r="H293" s="6"/>
      <c r="I293" s="7"/>
      <c r="J293" s="6"/>
      <c r="K293" s="6"/>
      <c r="L293" s="6"/>
      <c r="M293" s="6"/>
      <c r="P293" s="4"/>
      <c r="Q293" s="4"/>
      <c r="R293" s="4"/>
      <c r="S293" s="5"/>
      <c r="T293" s="6"/>
    </row>
    <row r="294" spans="6:20">
      <c r="F294" s="27"/>
      <c r="G294" s="28"/>
      <c r="H294" s="6"/>
      <c r="I294" s="7"/>
      <c r="J294" s="6"/>
      <c r="K294" s="6"/>
      <c r="L294" s="6"/>
      <c r="M294" s="6"/>
      <c r="P294" s="4"/>
      <c r="Q294" s="4"/>
      <c r="R294" s="4"/>
      <c r="S294" s="5"/>
      <c r="T294" s="6"/>
    </row>
    <row r="295" spans="6:20">
      <c r="F295" s="27"/>
      <c r="G295" s="28"/>
      <c r="H295" s="6"/>
      <c r="I295" s="7"/>
      <c r="J295" s="6"/>
      <c r="K295" s="6"/>
      <c r="L295" s="6"/>
      <c r="M295" s="6"/>
      <c r="P295" s="4"/>
      <c r="Q295" s="4"/>
      <c r="R295" s="4"/>
      <c r="S295" s="5"/>
      <c r="T295" s="6"/>
    </row>
    <row r="296" spans="6:20">
      <c r="F296" s="27"/>
      <c r="G296" s="28"/>
      <c r="H296" s="6"/>
      <c r="I296" s="7"/>
      <c r="J296" s="6"/>
      <c r="K296" s="6"/>
      <c r="L296" s="6"/>
      <c r="M296" s="6"/>
      <c r="P296" s="4"/>
      <c r="Q296" s="4"/>
      <c r="R296" s="4"/>
      <c r="S296" s="5"/>
      <c r="T296" s="6"/>
    </row>
    <row r="297" spans="6:20">
      <c r="F297" s="27"/>
      <c r="G297" s="28"/>
      <c r="H297" s="6"/>
      <c r="I297" s="7"/>
      <c r="J297" s="6"/>
      <c r="K297" s="6"/>
      <c r="L297" s="6"/>
      <c r="M297" s="6"/>
      <c r="P297" s="4"/>
      <c r="Q297" s="4"/>
      <c r="R297" s="4"/>
      <c r="S297" s="5"/>
      <c r="T297" s="6"/>
    </row>
    <row r="298" spans="6:20">
      <c r="F298" s="27"/>
      <c r="G298" s="28"/>
      <c r="H298" s="6"/>
      <c r="I298" s="7"/>
      <c r="J298" s="6"/>
      <c r="K298" s="6"/>
      <c r="L298" s="6"/>
      <c r="M298" s="6"/>
      <c r="P298" s="4"/>
      <c r="Q298" s="4"/>
      <c r="R298" s="4"/>
      <c r="S298" s="5"/>
      <c r="T298" s="6"/>
    </row>
    <row r="299" spans="6:20">
      <c r="F299" s="27"/>
      <c r="G299" s="28"/>
      <c r="H299" s="6"/>
      <c r="I299" s="7"/>
      <c r="J299" s="6"/>
      <c r="K299" s="6"/>
      <c r="L299" s="6"/>
      <c r="M299" s="6"/>
      <c r="P299" s="4"/>
      <c r="Q299" s="4"/>
      <c r="R299" s="4"/>
      <c r="S299" s="5"/>
      <c r="T299" s="6"/>
    </row>
    <row r="300" spans="6:20">
      <c r="F300" s="27"/>
      <c r="G300" s="28"/>
      <c r="H300" s="6"/>
      <c r="I300" s="7"/>
      <c r="J300" s="6"/>
      <c r="K300" s="6"/>
      <c r="L300" s="6"/>
      <c r="M300" s="6"/>
      <c r="P300" s="4"/>
      <c r="Q300" s="4"/>
      <c r="R300" s="4"/>
      <c r="S300" s="5"/>
      <c r="T300" s="6"/>
    </row>
    <row r="301" spans="6:20">
      <c r="F301" s="27"/>
      <c r="G301" s="28"/>
      <c r="H301" s="6"/>
      <c r="I301" s="7"/>
      <c r="J301" s="6"/>
      <c r="K301" s="6"/>
      <c r="L301" s="6"/>
      <c r="M301" s="6"/>
      <c r="P301" s="4"/>
      <c r="Q301" s="4"/>
      <c r="R301" s="4"/>
      <c r="S301" s="5"/>
      <c r="T301" s="6"/>
    </row>
    <row r="302" spans="6:20">
      <c r="F302" s="27"/>
      <c r="G302" s="28"/>
      <c r="H302" s="6"/>
      <c r="I302" s="7"/>
      <c r="J302" s="6"/>
      <c r="K302" s="6"/>
      <c r="L302" s="6"/>
      <c r="M302" s="6"/>
      <c r="P302" s="4"/>
      <c r="Q302" s="4"/>
      <c r="R302" s="4"/>
      <c r="S302" s="5"/>
      <c r="T302" s="6"/>
    </row>
    <row r="303" spans="6:20">
      <c r="F303" s="27"/>
      <c r="G303" s="28"/>
      <c r="H303" s="6"/>
      <c r="I303" s="7"/>
      <c r="J303" s="6"/>
      <c r="K303" s="6"/>
      <c r="L303" s="6"/>
      <c r="M303" s="6"/>
      <c r="P303" s="4"/>
      <c r="Q303" s="4"/>
      <c r="R303" s="4"/>
      <c r="S303" s="5"/>
      <c r="T303" s="6"/>
    </row>
    <row r="304" spans="6:20">
      <c r="F304" s="27"/>
      <c r="G304" s="28"/>
      <c r="H304" s="6"/>
      <c r="I304" s="7"/>
      <c r="J304" s="6"/>
      <c r="K304" s="6"/>
      <c r="L304" s="6"/>
      <c r="M304" s="6"/>
      <c r="P304" s="4"/>
      <c r="Q304" s="4"/>
      <c r="R304" s="4"/>
      <c r="S304" s="5"/>
      <c r="T304" s="6"/>
    </row>
    <row r="305" spans="6:20">
      <c r="F305" s="27"/>
      <c r="G305" s="28"/>
      <c r="H305" s="6"/>
      <c r="I305" s="7"/>
      <c r="J305" s="6"/>
      <c r="K305" s="6"/>
      <c r="L305" s="6"/>
      <c r="M305" s="6"/>
      <c r="P305" s="4"/>
      <c r="Q305" s="4"/>
      <c r="R305" s="4"/>
      <c r="S305" s="5"/>
      <c r="T305" s="6"/>
    </row>
    <row r="306" spans="6:20">
      <c r="F306" s="27"/>
      <c r="G306" s="28"/>
      <c r="H306" s="6"/>
      <c r="I306" s="7"/>
      <c r="J306" s="6"/>
      <c r="K306" s="6"/>
      <c r="L306" s="6"/>
      <c r="M306" s="6"/>
      <c r="P306" s="4"/>
      <c r="Q306" s="4"/>
      <c r="R306" s="4"/>
      <c r="S306" s="5"/>
      <c r="T306" s="6"/>
    </row>
    <row r="307" spans="6:20">
      <c r="F307" s="27"/>
      <c r="G307" s="28"/>
      <c r="H307" s="6"/>
      <c r="I307" s="7"/>
      <c r="J307" s="6"/>
      <c r="K307" s="6"/>
      <c r="L307" s="6"/>
      <c r="M307" s="6"/>
      <c r="P307" s="4"/>
      <c r="Q307" s="4"/>
      <c r="R307" s="4"/>
      <c r="S307" s="5"/>
      <c r="T307" s="6"/>
    </row>
    <row r="308" spans="6:20">
      <c r="F308" s="27"/>
      <c r="G308" s="28"/>
      <c r="H308" s="6"/>
      <c r="I308" s="7"/>
      <c r="J308" s="6"/>
      <c r="K308" s="6"/>
      <c r="L308" s="6"/>
      <c r="M308" s="6"/>
      <c r="P308" s="4"/>
      <c r="Q308" s="4"/>
      <c r="R308" s="4"/>
      <c r="S308" s="5"/>
      <c r="T308" s="6"/>
    </row>
    <row r="309" spans="6:20">
      <c r="F309" s="27"/>
      <c r="G309" s="28"/>
      <c r="H309" s="6"/>
      <c r="I309" s="7"/>
      <c r="J309" s="6"/>
      <c r="K309" s="6"/>
      <c r="L309" s="6"/>
      <c r="M309" s="6"/>
      <c r="P309" s="4"/>
      <c r="Q309" s="4"/>
      <c r="R309" s="4"/>
      <c r="S309" s="5"/>
      <c r="T309" s="6"/>
    </row>
    <row r="310" spans="6:20">
      <c r="F310" s="27"/>
      <c r="G310" s="28"/>
      <c r="H310" s="6"/>
      <c r="I310" s="7"/>
      <c r="J310" s="6"/>
      <c r="K310" s="6"/>
      <c r="L310" s="6"/>
      <c r="M310" s="6"/>
      <c r="P310" s="4"/>
      <c r="Q310" s="4"/>
      <c r="R310" s="4"/>
      <c r="S310" s="5"/>
      <c r="T310" s="6"/>
    </row>
    <row r="311" spans="6:20">
      <c r="F311" s="27"/>
      <c r="G311" s="28"/>
      <c r="H311" s="6"/>
      <c r="I311" s="7"/>
      <c r="J311" s="6"/>
      <c r="K311" s="6"/>
      <c r="L311" s="6"/>
      <c r="M311" s="6"/>
      <c r="P311" s="4"/>
      <c r="Q311" s="4"/>
      <c r="R311" s="4"/>
      <c r="S311" s="5"/>
      <c r="T311" s="6"/>
    </row>
    <row r="312" spans="6:20">
      <c r="F312" s="27"/>
      <c r="G312" s="28"/>
      <c r="H312" s="6"/>
      <c r="I312" s="7"/>
      <c r="J312" s="6"/>
      <c r="K312" s="6"/>
      <c r="L312" s="6"/>
      <c r="M312" s="6"/>
      <c r="P312" s="4"/>
      <c r="Q312" s="4"/>
      <c r="R312" s="4"/>
      <c r="S312" s="5"/>
      <c r="T312" s="6"/>
    </row>
    <row r="313" spans="6:20">
      <c r="F313" s="27"/>
      <c r="G313" s="28"/>
      <c r="H313" s="6"/>
      <c r="I313" s="7"/>
      <c r="J313" s="6"/>
      <c r="K313" s="6"/>
      <c r="L313" s="6"/>
      <c r="M313" s="6"/>
      <c r="P313" s="4"/>
      <c r="Q313" s="4"/>
      <c r="R313" s="4"/>
      <c r="S313" s="5"/>
      <c r="T313" s="6"/>
    </row>
    <row r="314" spans="6:20">
      <c r="F314" s="27"/>
      <c r="G314" s="28"/>
      <c r="H314" s="6"/>
      <c r="I314" s="7"/>
      <c r="J314" s="6"/>
      <c r="K314" s="6"/>
      <c r="L314" s="6"/>
      <c r="M314" s="6"/>
      <c r="P314" s="4"/>
      <c r="Q314" s="4"/>
      <c r="R314" s="4"/>
      <c r="S314" s="5"/>
      <c r="T314" s="6"/>
    </row>
    <row r="315" spans="6:20">
      <c r="F315" s="27"/>
      <c r="G315" s="28"/>
      <c r="H315" s="6"/>
      <c r="I315" s="7"/>
      <c r="J315" s="6"/>
      <c r="K315" s="6"/>
      <c r="L315" s="6"/>
      <c r="M315" s="6"/>
      <c r="P315" s="4"/>
      <c r="Q315" s="4"/>
      <c r="R315" s="4"/>
      <c r="S315" s="5"/>
      <c r="T315" s="6"/>
    </row>
    <row r="316" spans="6:20">
      <c r="F316" s="27"/>
      <c r="G316" s="28"/>
      <c r="H316" s="6"/>
      <c r="I316" s="7"/>
      <c r="J316" s="6"/>
      <c r="K316" s="6"/>
      <c r="L316" s="6"/>
      <c r="M316" s="6"/>
      <c r="P316" s="4"/>
      <c r="Q316" s="4"/>
      <c r="R316" s="4"/>
      <c r="S316" s="5"/>
      <c r="T316" s="6"/>
    </row>
    <row r="317" spans="6:20">
      <c r="F317" s="27"/>
      <c r="G317" s="28"/>
      <c r="H317" s="6"/>
      <c r="I317" s="7"/>
      <c r="J317" s="6"/>
      <c r="K317" s="6"/>
      <c r="L317" s="6"/>
      <c r="M317" s="6"/>
      <c r="P317" s="4"/>
      <c r="Q317" s="4"/>
      <c r="R317" s="4"/>
      <c r="S317" s="5"/>
      <c r="T317" s="6"/>
    </row>
    <row r="318" spans="6:20">
      <c r="F318" s="27"/>
      <c r="G318" s="28"/>
      <c r="H318" s="6"/>
      <c r="I318" s="7"/>
      <c r="J318" s="6"/>
      <c r="K318" s="6"/>
      <c r="L318" s="6"/>
      <c r="M318" s="6"/>
      <c r="P318" s="4"/>
      <c r="Q318" s="4"/>
      <c r="R318" s="4"/>
      <c r="S318" s="5"/>
      <c r="T318" s="6"/>
    </row>
    <row r="319" spans="6:20">
      <c r="F319" s="27"/>
      <c r="G319" s="28"/>
      <c r="H319" s="6"/>
      <c r="I319" s="7"/>
      <c r="J319" s="6"/>
      <c r="K319" s="6"/>
      <c r="L319" s="6"/>
      <c r="M319" s="6"/>
      <c r="P319" s="4"/>
      <c r="Q319" s="4"/>
      <c r="R319" s="4"/>
      <c r="S319" s="5"/>
      <c r="T319" s="6"/>
    </row>
    <row r="320" spans="6:20">
      <c r="F320" s="27"/>
      <c r="G320" s="28"/>
      <c r="H320" s="6"/>
      <c r="I320" s="7"/>
      <c r="J320" s="6"/>
      <c r="K320" s="6"/>
      <c r="L320" s="6"/>
      <c r="M320" s="6"/>
      <c r="P320" s="4"/>
      <c r="Q320" s="4"/>
      <c r="R320" s="4"/>
      <c r="S320" s="5"/>
      <c r="T320" s="6"/>
    </row>
    <row r="321" spans="6:20">
      <c r="F321" s="27"/>
      <c r="G321" s="28"/>
      <c r="H321" s="6"/>
      <c r="I321" s="7"/>
      <c r="J321" s="6"/>
      <c r="K321" s="6"/>
      <c r="L321" s="6"/>
      <c r="M321" s="6"/>
      <c r="P321" s="4"/>
      <c r="Q321" s="4"/>
      <c r="R321" s="4"/>
      <c r="S321" s="5"/>
      <c r="T321" s="6"/>
    </row>
    <row r="322" spans="6:20">
      <c r="F322" s="27"/>
      <c r="G322" s="28"/>
      <c r="H322" s="6"/>
      <c r="I322" s="7"/>
      <c r="J322" s="6"/>
      <c r="K322" s="6"/>
      <c r="L322" s="6"/>
      <c r="M322" s="6"/>
      <c r="P322" s="4"/>
      <c r="Q322" s="4"/>
      <c r="R322" s="4"/>
      <c r="S322" s="5"/>
      <c r="T322" s="6"/>
    </row>
    <row r="323" spans="6:20">
      <c r="F323" s="27"/>
      <c r="G323" s="28"/>
      <c r="H323" s="6"/>
      <c r="I323" s="7"/>
      <c r="J323" s="6"/>
      <c r="K323" s="6"/>
      <c r="L323" s="6"/>
      <c r="M323" s="6"/>
      <c r="P323" s="4"/>
      <c r="Q323" s="4"/>
      <c r="R323" s="4"/>
      <c r="S323" s="5"/>
      <c r="T323" s="6"/>
    </row>
    <row r="324" spans="6:20">
      <c r="F324" s="27"/>
      <c r="G324" s="28"/>
      <c r="H324" s="6"/>
      <c r="I324" s="7"/>
      <c r="J324" s="6"/>
      <c r="K324" s="6"/>
      <c r="L324" s="6"/>
      <c r="M324" s="6"/>
      <c r="P324" s="4"/>
      <c r="Q324" s="4"/>
      <c r="R324" s="4"/>
      <c r="S324" s="5"/>
      <c r="T324" s="6"/>
    </row>
    <row r="325" spans="6:20">
      <c r="F325" s="27"/>
      <c r="G325" s="28"/>
      <c r="H325" s="6"/>
      <c r="I325" s="7"/>
      <c r="J325" s="6"/>
      <c r="K325" s="6"/>
      <c r="L325" s="6"/>
      <c r="M325" s="6"/>
      <c r="P325" s="4"/>
      <c r="Q325" s="4"/>
      <c r="R325" s="4"/>
      <c r="S325" s="5"/>
      <c r="T325" s="6"/>
    </row>
    <row r="326" spans="6:20">
      <c r="F326" s="27"/>
      <c r="G326" s="28"/>
      <c r="H326" s="6"/>
      <c r="I326" s="7"/>
      <c r="J326" s="6"/>
      <c r="K326" s="6"/>
      <c r="L326" s="6"/>
      <c r="M326" s="6"/>
      <c r="P326" s="4"/>
      <c r="Q326" s="4"/>
      <c r="R326" s="4"/>
      <c r="S326" s="5"/>
      <c r="T326" s="6"/>
    </row>
    <row r="327" spans="6:20">
      <c r="F327" s="27"/>
      <c r="G327" s="28"/>
      <c r="H327" s="6"/>
      <c r="I327" s="7"/>
      <c r="J327" s="6"/>
      <c r="K327" s="6"/>
      <c r="L327" s="6"/>
      <c r="M327" s="6"/>
      <c r="P327" s="4"/>
      <c r="Q327" s="4"/>
      <c r="R327" s="4"/>
      <c r="S327" s="5"/>
      <c r="T327" s="6"/>
    </row>
    <row r="328" spans="6:20">
      <c r="F328" s="27"/>
      <c r="G328" s="28"/>
      <c r="H328" s="6"/>
      <c r="I328" s="7"/>
      <c r="J328" s="6"/>
      <c r="K328" s="6"/>
      <c r="L328" s="6"/>
      <c r="M328" s="6"/>
      <c r="P328" s="4"/>
      <c r="Q328" s="4"/>
      <c r="R328" s="4"/>
      <c r="S328" s="5"/>
      <c r="T328" s="6"/>
    </row>
    <row r="329" spans="6:20">
      <c r="F329" s="27"/>
      <c r="G329" s="28"/>
      <c r="H329" s="6"/>
      <c r="I329" s="7"/>
      <c r="J329" s="6"/>
      <c r="K329" s="6"/>
      <c r="L329" s="6"/>
      <c r="M329" s="6"/>
      <c r="P329" s="4"/>
      <c r="Q329" s="4"/>
      <c r="R329" s="4"/>
      <c r="S329" s="5"/>
      <c r="T329" s="6"/>
    </row>
    <row r="330" spans="6:20">
      <c r="F330" s="27"/>
      <c r="G330" s="28"/>
      <c r="H330" s="6"/>
      <c r="I330" s="7"/>
      <c r="J330" s="6"/>
      <c r="K330" s="6"/>
      <c r="L330" s="6"/>
      <c r="M330" s="6"/>
      <c r="P330" s="4"/>
      <c r="Q330" s="4"/>
      <c r="R330" s="4"/>
      <c r="S330" s="5"/>
      <c r="T330" s="6"/>
    </row>
    <row r="331" spans="6:20">
      <c r="F331" s="27"/>
      <c r="G331" s="28"/>
      <c r="H331" s="6"/>
      <c r="I331" s="7"/>
      <c r="J331" s="6"/>
      <c r="K331" s="6"/>
      <c r="L331" s="6"/>
      <c r="M331" s="6"/>
      <c r="P331" s="4"/>
      <c r="Q331" s="4"/>
      <c r="R331" s="4"/>
      <c r="S331" s="5"/>
      <c r="T331" s="6"/>
    </row>
    <row r="332" spans="6:20">
      <c r="F332" s="27"/>
      <c r="G332" s="28"/>
      <c r="H332" s="6"/>
      <c r="I332" s="7"/>
      <c r="J332" s="6"/>
      <c r="K332" s="6"/>
      <c r="L332" s="6"/>
      <c r="M332" s="6"/>
      <c r="P332" s="4"/>
      <c r="Q332" s="4"/>
      <c r="R332" s="4"/>
      <c r="S332" s="5"/>
      <c r="T332" s="6"/>
    </row>
    <row r="333" spans="6:20">
      <c r="F333" s="27"/>
      <c r="G333" s="28"/>
      <c r="H333" s="6"/>
      <c r="I333" s="7"/>
      <c r="J333" s="6"/>
      <c r="K333" s="6"/>
      <c r="L333" s="6"/>
      <c r="M333" s="6"/>
      <c r="P333" s="4"/>
      <c r="Q333" s="4"/>
      <c r="R333" s="4"/>
      <c r="S333" s="5"/>
      <c r="T333" s="6"/>
    </row>
    <row r="334" spans="6:20">
      <c r="F334" s="27"/>
      <c r="G334" s="28"/>
      <c r="H334" s="6"/>
      <c r="I334" s="7"/>
      <c r="J334" s="6"/>
      <c r="K334" s="6"/>
      <c r="L334" s="6"/>
      <c r="M334" s="6"/>
      <c r="P334" s="4"/>
      <c r="Q334" s="4"/>
      <c r="R334" s="4"/>
      <c r="S334" s="5"/>
      <c r="T334" s="6"/>
    </row>
    <row r="335" spans="6:20">
      <c r="F335" s="27"/>
      <c r="G335" s="28"/>
      <c r="H335" s="6"/>
      <c r="I335" s="7"/>
      <c r="J335" s="6"/>
      <c r="K335" s="6"/>
      <c r="L335" s="6"/>
      <c r="M335" s="6"/>
      <c r="P335" s="4"/>
      <c r="Q335" s="4"/>
      <c r="R335" s="4"/>
      <c r="S335" s="5"/>
      <c r="T335" s="6"/>
    </row>
    <row r="336" spans="6:20">
      <c r="F336" s="27"/>
      <c r="G336" s="28"/>
      <c r="H336" s="6"/>
      <c r="I336" s="7"/>
      <c r="J336" s="6"/>
      <c r="K336" s="6"/>
      <c r="L336" s="6"/>
      <c r="M336" s="6"/>
      <c r="P336" s="4"/>
      <c r="Q336" s="4"/>
      <c r="R336" s="4"/>
      <c r="S336" s="5"/>
      <c r="T336" s="6"/>
    </row>
    <row r="337" spans="6:20">
      <c r="F337" s="27"/>
      <c r="G337" s="28"/>
      <c r="H337" s="6"/>
      <c r="I337" s="7"/>
      <c r="J337" s="6"/>
      <c r="K337" s="6"/>
      <c r="L337" s="6"/>
      <c r="M337" s="6"/>
      <c r="P337" s="4"/>
      <c r="Q337" s="4"/>
      <c r="R337" s="4"/>
      <c r="S337" s="5"/>
      <c r="T337" s="6"/>
    </row>
    <row r="338" spans="6:20">
      <c r="F338" s="27"/>
      <c r="G338" s="28"/>
      <c r="H338" s="6"/>
      <c r="I338" s="7"/>
      <c r="J338" s="6"/>
      <c r="K338" s="6"/>
      <c r="L338" s="6"/>
      <c r="M338" s="6"/>
      <c r="P338" s="4"/>
      <c r="Q338" s="4"/>
      <c r="R338" s="4"/>
      <c r="S338" s="5"/>
      <c r="T338" s="6"/>
    </row>
    <row r="339" spans="6:20">
      <c r="F339" s="27"/>
      <c r="G339" s="28"/>
      <c r="H339" s="6"/>
      <c r="I339" s="7"/>
      <c r="J339" s="6"/>
      <c r="K339" s="6"/>
      <c r="L339" s="6"/>
      <c r="M339" s="6"/>
      <c r="P339" s="4"/>
      <c r="Q339" s="4"/>
      <c r="R339" s="4"/>
      <c r="S339" s="5"/>
      <c r="T339" s="6"/>
    </row>
    <row r="340" spans="6:20">
      <c r="F340" s="27"/>
      <c r="G340" s="28"/>
      <c r="H340" s="6"/>
      <c r="I340" s="7"/>
      <c r="J340" s="6"/>
      <c r="K340" s="6"/>
      <c r="L340" s="6"/>
      <c r="M340" s="6"/>
      <c r="P340" s="4"/>
      <c r="Q340" s="4"/>
      <c r="R340" s="4"/>
      <c r="S340" s="5"/>
      <c r="T340" s="6"/>
    </row>
    <row r="341" spans="6:20">
      <c r="F341" s="27"/>
      <c r="G341" s="28"/>
      <c r="H341" s="6"/>
      <c r="I341" s="7"/>
      <c r="J341" s="6"/>
      <c r="K341" s="6"/>
      <c r="L341" s="6"/>
      <c r="M341" s="6"/>
      <c r="P341" s="4"/>
      <c r="Q341" s="4"/>
      <c r="R341" s="4"/>
      <c r="S341" s="5"/>
      <c r="T341" s="6"/>
    </row>
    <row r="342" spans="6:20">
      <c r="F342" s="27"/>
      <c r="G342" s="28"/>
      <c r="H342" s="6"/>
      <c r="I342" s="7"/>
      <c r="J342" s="6"/>
      <c r="K342" s="6"/>
      <c r="L342" s="6"/>
      <c r="M342" s="6"/>
      <c r="P342" s="4"/>
      <c r="Q342" s="4"/>
      <c r="R342" s="4"/>
      <c r="S342" s="5"/>
      <c r="T342" s="6"/>
    </row>
    <row r="343" spans="6:20">
      <c r="F343" s="27"/>
      <c r="G343" s="28"/>
      <c r="H343" s="6"/>
      <c r="I343" s="7"/>
      <c r="J343" s="6"/>
      <c r="K343" s="6"/>
      <c r="L343" s="6"/>
      <c r="M343" s="6"/>
      <c r="P343" s="4"/>
      <c r="Q343" s="4"/>
      <c r="R343" s="4"/>
      <c r="S343" s="5"/>
      <c r="T343" s="6"/>
    </row>
    <row r="344" spans="6:20">
      <c r="F344" s="27"/>
      <c r="G344" s="28"/>
      <c r="H344" s="6"/>
      <c r="I344" s="7"/>
      <c r="J344" s="6"/>
      <c r="K344" s="6"/>
      <c r="L344" s="6"/>
      <c r="M344" s="6"/>
      <c r="P344" s="4"/>
      <c r="Q344" s="4"/>
      <c r="R344" s="4"/>
      <c r="S344" s="5"/>
      <c r="T344" s="6"/>
    </row>
    <row r="345" spans="6:20">
      <c r="F345" s="27"/>
      <c r="G345" s="28"/>
      <c r="H345" s="6"/>
      <c r="I345" s="7"/>
      <c r="J345" s="6"/>
      <c r="K345" s="6"/>
      <c r="L345" s="6"/>
      <c r="M345" s="6"/>
      <c r="P345" s="4"/>
      <c r="Q345" s="4"/>
      <c r="R345" s="4"/>
      <c r="S345" s="5"/>
      <c r="T345" s="6"/>
    </row>
    <row r="346" spans="6:20">
      <c r="F346" s="27"/>
      <c r="G346" s="28"/>
      <c r="H346" s="6"/>
      <c r="I346" s="7"/>
      <c r="J346" s="6"/>
      <c r="K346" s="6"/>
      <c r="L346" s="6"/>
      <c r="M346" s="6"/>
      <c r="P346" s="4"/>
      <c r="Q346" s="4"/>
      <c r="R346" s="4"/>
      <c r="S346" s="5"/>
      <c r="T346" s="6"/>
    </row>
    <row r="347" spans="6:20">
      <c r="F347" s="27"/>
      <c r="G347" s="28"/>
      <c r="H347" s="6"/>
      <c r="I347" s="7"/>
      <c r="J347" s="6"/>
      <c r="K347" s="6"/>
      <c r="L347" s="6"/>
      <c r="M347" s="6"/>
      <c r="P347" s="4"/>
      <c r="Q347" s="4"/>
      <c r="R347" s="4"/>
      <c r="S347" s="5"/>
      <c r="T347" s="6"/>
    </row>
    <row r="348" spans="6:20">
      <c r="F348" s="27"/>
      <c r="G348" s="28"/>
      <c r="H348" s="6"/>
      <c r="I348" s="7"/>
      <c r="J348" s="6"/>
      <c r="K348" s="6"/>
      <c r="L348" s="6"/>
      <c r="M348" s="6"/>
      <c r="P348" s="4"/>
      <c r="Q348" s="4"/>
      <c r="R348" s="4"/>
      <c r="S348" s="5"/>
      <c r="T348" s="6"/>
    </row>
    <row r="349" spans="6:20">
      <c r="F349" s="27"/>
      <c r="G349" s="28"/>
      <c r="H349" s="6"/>
      <c r="I349" s="7"/>
      <c r="J349" s="6"/>
      <c r="K349" s="6"/>
      <c r="L349" s="6"/>
      <c r="M349" s="6"/>
      <c r="P349" s="4"/>
      <c r="Q349" s="4"/>
      <c r="R349" s="4"/>
      <c r="S349" s="5"/>
      <c r="T349" s="6"/>
    </row>
    <row r="350" spans="6:20">
      <c r="F350" s="27"/>
      <c r="G350" s="28"/>
      <c r="H350" s="6"/>
      <c r="I350" s="7"/>
      <c r="J350" s="6"/>
      <c r="K350" s="6"/>
      <c r="L350" s="6"/>
      <c r="M350" s="6"/>
      <c r="P350" s="4"/>
      <c r="Q350" s="4"/>
      <c r="R350" s="4"/>
      <c r="S350" s="5"/>
      <c r="T350" s="6"/>
    </row>
    <row r="351" spans="6:20">
      <c r="F351" s="27"/>
      <c r="G351" s="28"/>
      <c r="H351" s="6"/>
      <c r="I351" s="7"/>
      <c r="J351" s="6"/>
      <c r="K351" s="6"/>
      <c r="L351" s="6"/>
      <c r="M351" s="6"/>
      <c r="P351" s="4"/>
      <c r="Q351" s="4"/>
      <c r="R351" s="4"/>
      <c r="S351" s="5"/>
      <c r="T351" s="6"/>
    </row>
    <row r="352" spans="6:20">
      <c r="F352" s="27"/>
      <c r="G352" s="28"/>
      <c r="H352" s="6"/>
      <c r="I352" s="7"/>
      <c r="J352" s="6"/>
      <c r="K352" s="6"/>
      <c r="L352" s="6"/>
      <c r="M352" s="6"/>
      <c r="P352" s="4"/>
      <c r="Q352" s="4"/>
      <c r="R352" s="4"/>
      <c r="S352" s="5"/>
      <c r="T352" s="6"/>
    </row>
    <row r="353" spans="6:20">
      <c r="F353" s="27"/>
      <c r="G353" s="28"/>
      <c r="H353" s="6"/>
      <c r="I353" s="7"/>
      <c r="J353" s="6"/>
      <c r="K353" s="6"/>
      <c r="L353" s="6"/>
      <c r="M353" s="6"/>
      <c r="P353" s="4"/>
      <c r="Q353" s="4"/>
      <c r="R353" s="4"/>
      <c r="S353" s="5"/>
      <c r="T353" s="6"/>
    </row>
    <row r="354" spans="6:20">
      <c r="F354" s="27"/>
      <c r="G354" s="28"/>
      <c r="H354" s="6"/>
      <c r="I354" s="7"/>
      <c r="J354" s="6"/>
      <c r="K354" s="6"/>
      <c r="L354" s="6"/>
      <c r="M354" s="6"/>
      <c r="P354" s="4"/>
      <c r="Q354" s="4"/>
      <c r="R354" s="4"/>
      <c r="S354" s="5"/>
      <c r="T354" s="6"/>
    </row>
    <row r="355" spans="6:20">
      <c r="F355" s="27"/>
      <c r="G355" s="28"/>
      <c r="H355" s="6"/>
      <c r="I355" s="7"/>
      <c r="J355" s="6"/>
      <c r="K355" s="6"/>
      <c r="L355" s="6"/>
      <c r="M355" s="6"/>
      <c r="P355" s="4"/>
      <c r="Q355" s="4"/>
      <c r="R355" s="4"/>
      <c r="S355" s="5"/>
      <c r="T355" s="6"/>
    </row>
    <row r="356" spans="6:20">
      <c r="F356" s="27"/>
      <c r="G356" s="28"/>
      <c r="H356" s="6"/>
      <c r="I356" s="7"/>
      <c r="J356" s="6"/>
      <c r="K356" s="6"/>
      <c r="L356" s="6"/>
      <c r="M356" s="6"/>
      <c r="P356" s="4"/>
      <c r="Q356" s="4"/>
      <c r="R356" s="4"/>
      <c r="S356" s="5"/>
      <c r="T356" s="6"/>
    </row>
    <row r="357" spans="6:20">
      <c r="F357" s="27"/>
      <c r="G357" s="28"/>
      <c r="H357" s="6"/>
      <c r="I357" s="7"/>
      <c r="J357" s="6"/>
      <c r="K357" s="6"/>
      <c r="L357" s="6"/>
      <c r="M357" s="6"/>
      <c r="P357" s="4"/>
      <c r="Q357" s="4"/>
      <c r="R357" s="4"/>
      <c r="S357" s="5"/>
      <c r="T357" s="6"/>
    </row>
    <row r="358" spans="6:20">
      <c r="F358" s="27"/>
      <c r="G358" s="28"/>
      <c r="H358" s="6"/>
      <c r="I358" s="7"/>
      <c r="J358" s="6"/>
      <c r="K358" s="6"/>
      <c r="L358" s="6"/>
      <c r="M358" s="6"/>
      <c r="P358" s="4"/>
      <c r="Q358" s="4"/>
      <c r="R358" s="4"/>
      <c r="S358" s="5"/>
      <c r="T358" s="6"/>
    </row>
    <row r="359" spans="6:20">
      <c r="F359" s="27"/>
      <c r="G359" s="28"/>
      <c r="H359" s="6"/>
      <c r="I359" s="7"/>
      <c r="J359" s="6"/>
      <c r="K359" s="6"/>
      <c r="L359" s="6"/>
      <c r="M359" s="6"/>
      <c r="P359" s="4"/>
      <c r="Q359" s="4"/>
      <c r="R359" s="4"/>
      <c r="S359" s="5"/>
      <c r="T359" s="6"/>
    </row>
    <row r="360" spans="6:20">
      <c r="F360" s="27"/>
      <c r="G360" s="28"/>
      <c r="H360" s="6"/>
      <c r="I360" s="7"/>
      <c r="J360" s="6"/>
      <c r="K360" s="6"/>
      <c r="L360" s="6"/>
      <c r="M360" s="6"/>
      <c r="P360" s="4"/>
      <c r="Q360" s="4"/>
      <c r="R360" s="4"/>
      <c r="S360" s="5"/>
      <c r="T360" s="6"/>
    </row>
    <row r="361" spans="6:20">
      <c r="F361" s="27"/>
      <c r="G361" s="28"/>
      <c r="H361" s="6"/>
      <c r="I361" s="7"/>
      <c r="J361" s="6"/>
      <c r="K361" s="6"/>
      <c r="L361" s="6"/>
      <c r="M361" s="6"/>
      <c r="P361" s="4"/>
      <c r="Q361" s="4"/>
      <c r="R361" s="4"/>
      <c r="S361" s="5"/>
      <c r="T361" s="6"/>
    </row>
    <row r="362" spans="6:20">
      <c r="F362" s="27"/>
      <c r="G362" s="28"/>
      <c r="H362" s="6"/>
      <c r="I362" s="7"/>
      <c r="J362" s="6"/>
      <c r="K362" s="6"/>
      <c r="L362" s="6"/>
      <c r="M362" s="6"/>
      <c r="P362" s="4"/>
      <c r="Q362" s="4"/>
      <c r="R362" s="4"/>
      <c r="S362" s="5"/>
      <c r="T362" s="6"/>
    </row>
    <row r="363" spans="6:20">
      <c r="F363" s="27"/>
      <c r="G363" s="28"/>
      <c r="H363" s="6"/>
      <c r="I363" s="7"/>
      <c r="J363" s="6"/>
      <c r="K363" s="6"/>
      <c r="L363" s="6"/>
      <c r="M363" s="6"/>
      <c r="P363" s="4"/>
      <c r="Q363" s="4"/>
      <c r="R363" s="4"/>
      <c r="S363" s="5"/>
      <c r="T363" s="6"/>
    </row>
    <row r="364" spans="6:20">
      <c r="F364" s="27"/>
      <c r="G364" s="28"/>
      <c r="H364" s="6"/>
      <c r="I364" s="7"/>
      <c r="J364" s="6"/>
      <c r="K364" s="6"/>
      <c r="L364" s="6"/>
      <c r="M364" s="6"/>
      <c r="P364" s="4"/>
      <c r="Q364" s="4"/>
      <c r="R364" s="4"/>
      <c r="S364" s="5"/>
      <c r="T364" s="6"/>
    </row>
    <row r="365" spans="6:20">
      <c r="F365" s="27"/>
      <c r="G365" s="28"/>
      <c r="H365" s="6"/>
      <c r="I365" s="7"/>
      <c r="J365" s="6"/>
      <c r="K365" s="6"/>
      <c r="L365" s="6"/>
      <c r="M365" s="6"/>
      <c r="P365" s="4"/>
      <c r="Q365" s="4"/>
      <c r="R365" s="4"/>
      <c r="S365" s="5"/>
      <c r="T365" s="6"/>
    </row>
    <row r="366" spans="6:20">
      <c r="F366" s="27"/>
      <c r="G366" s="28"/>
      <c r="H366" s="6"/>
      <c r="I366" s="7"/>
      <c r="J366" s="6"/>
      <c r="K366" s="6"/>
      <c r="L366" s="6"/>
      <c r="M366" s="6"/>
      <c r="P366" s="4"/>
      <c r="Q366" s="4"/>
      <c r="R366" s="4"/>
      <c r="S366" s="5"/>
      <c r="T366" s="6"/>
    </row>
    <row r="367" spans="6:20">
      <c r="F367" s="27"/>
      <c r="G367" s="28"/>
      <c r="H367" s="6"/>
      <c r="I367" s="7"/>
      <c r="J367" s="6"/>
      <c r="K367" s="6"/>
      <c r="L367" s="6"/>
      <c r="M367" s="6"/>
      <c r="P367" s="4"/>
      <c r="Q367" s="4"/>
      <c r="R367" s="4"/>
      <c r="S367" s="5"/>
      <c r="T367" s="6"/>
    </row>
    <row r="368" spans="6:20">
      <c r="F368" s="27"/>
      <c r="G368" s="28"/>
      <c r="H368" s="6"/>
      <c r="I368" s="7"/>
      <c r="J368" s="6"/>
      <c r="K368" s="6"/>
      <c r="L368" s="6"/>
      <c r="M368" s="6"/>
      <c r="P368" s="4"/>
      <c r="Q368" s="4"/>
      <c r="R368" s="4"/>
      <c r="S368" s="5"/>
      <c r="T368" s="6"/>
    </row>
    <row r="369" spans="6:20">
      <c r="F369" s="27"/>
      <c r="G369" s="28"/>
      <c r="H369" s="6"/>
      <c r="I369" s="7"/>
      <c r="J369" s="6"/>
      <c r="K369" s="6"/>
      <c r="L369" s="6"/>
      <c r="M369" s="6"/>
      <c r="P369" s="4"/>
      <c r="Q369" s="4"/>
      <c r="R369" s="4"/>
      <c r="S369" s="5"/>
      <c r="T369" s="6"/>
    </row>
    <row r="370" spans="6:20">
      <c r="F370" s="27"/>
      <c r="G370" s="28"/>
      <c r="H370" s="6"/>
      <c r="I370" s="7"/>
      <c r="J370" s="6"/>
      <c r="K370" s="6"/>
      <c r="L370" s="6"/>
      <c r="M370" s="6"/>
      <c r="P370" s="4"/>
      <c r="Q370" s="4"/>
      <c r="R370" s="4"/>
      <c r="S370" s="5"/>
      <c r="T370" s="6"/>
    </row>
    <row r="371" spans="6:20">
      <c r="F371" s="27"/>
      <c r="G371" s="28"/>
      <c r="H371" s="6"/>
      <c r="I371" s="7"/>
      <c r="J371" s="6"/>
      <c r="K371" s="6"/>
      <c r="L371" s="6"/>
      <c r="M371" s="6"/>
      <c r="P371" s="4"/>
      <c r="Q371" s="4"/>
      <c r="R371" s="4"/>
      <c r="S371" s="5"/>
      <c r="T371" s="6"/>
    </row>
    <row r="372" spans="6:20">
      <c r="F372" s="27"/>
      <c r="G372" s="28"/>
      <c r="H372" s="6"/>
      <c r="I372" s="7"/>
      <c r="J372" s="6"/>
      <c r="K372" s="6"/>
      <c r="L372" s="6"/>
      <c r="M372" s="6"/>
      <c r="P372" s="4"/>
      <c r="Q372" s="4"/>
      <c r="R372" s="4"/>
      <c r="S372" s="5"/>
      <c r="T372" s="6"/>
    </row>
    <row r="373" spans="6:20">
      <c r="F373" s="27"/>
      <c r="G373" s="28"/>
      <c r="H373" s="6"/>
      <c r="I373" s="7"/>
      <c r="J373" s="6"/>
      <c r="K373" s="6"/>
      <c r="L373" s="6"/>
      <c r="M373" s="6"/>
      <c r="P373" s="4"/>
      <c r="Q373" s="4"/>
      <c r="R373" s="4"/>
      <c r="S373" s="5"/>
      <c r="T373" s="6"/>
    </row>
    <row r="374" spans="6:20">
      <c r="F374" s="27"/>
      <c r="G374" s="28"/>
      <c r="H374" s="6"/>
      <c r="I374" s="7"/>
      <c r="J374" s="6"/>
      <c r="K374" s="6"/>
      <c r="L374" s="6"/>
      <c r="M374" s="6"/>
      <c r="P374" s="4"/>
      <c r="Q374" s="4"/>
      <c r="R374" s="4"/>
      <c r="S374" s="5"/>
      <c r="T374" s="6"/>
    </row>
    <row r="375" spans="6:20">
      <c r="F375" s="27"/>
      <c r="G375" s="28"/>
      <c r="H375" s="6"/>
      <c r="I375" s="7"/>
      <c r="J375" s="6"/>
      <c r="K375" s="6"/>
      <c r="L375" s="6"/>
      <c r="M375" s="6"/>
      <c r="P375" s="4"/>
      <c r="Q375" s="4"/>
      <c r="R375" s="4"/>
      <c r="S375" s="5"/>
      <c r="T375" s="6"/>
    </row>
    <row r="376" spans="6:20">
      <c r="F376" s="27"/>
      <c r="G376" s="28"/>
      <c r="H376" s="6"/>
      <c r="I376" s="7"/>
      <c r="J376" s="6"/>
      <c r="K376" s="6"/>
      <c r="L376" s="6"/>
      <c r="M376" s="6"/>
      <c r="P376" s="4"/>
      <c r="Q376" s="4"/>
      <c r="R376" s="4"/>
      <c r="S376" s="5"/>
      <c r="T376" s="6"/>
    </row>
    <row r="377" spans="6:20">
      <c r="F377" s="27"/>
      <c r="G377" s="28"/>
      <c r="H377" s="6"/>
      <c r="I377" s="7"/>
      <c r="J377" s="6"/>
      <c r="K377" s="6"/>
      <c r="L377" s="6"/>
      <c r="M377" s="6"/>
      <c r="P377" s="4"/>
      <c r="Q377" s="4"/>
      <c r="R377" s="4"/>
      <c r="S377" s="5"/>
      <c r="T377" s="6"/>
    </row>
    <row r="378" spans="6:20">
      <c r="F378" s="27"/>
      <c r="G378" s="28"/>
      <c r="H378" s="6"/>
      <c r="I378" s="7"/>
      <c r="J378" s="6"/>
      <c r="K378" s="6"/>
      <c r="L378" s="6"/>
      <c r="M378" s="6"/>
      <c r="P378" s="4"/>
      <c r="Q378" s="4"/>
      <c r="R378" s="4"/>
      <c r="S378" s="5"/>
      <c r="T378" s="6"/>
    </row>
    <row r="379" spans="6:20">
      <c r="F379" s="27"/>
      <c r="G379" s="28"/>
      <c r="H379" s="6"/>
      <c r="I379" s="7"/>
      <c r="J379" s="6"/>
      <c r="K379" s="6"/>
      <c r="L379" s="6"/>
      <c r="M379" s="6"/>
      <c r="P379" s="4"/>
      <c r="Q379" s="4"/>
      <c r="R379" s="4"/>
      <c r="S379" s="5"/>
      <c r="T379" s="6"/>
    </row>
    <row r="380" spans="6:20">
      <c r="F380" s="27"/>
      <c r="G380" s="28"/>
      <c r="H380" s="6"/>
      <c r="I380" s="7"/>
      <c r="J380" s="6"/>
      <c r="K380" s="6"/>
      <c r="L380" s="6"/>
      <c r="M380" s="6"/>
      <c r="P380" s="4"/>
      <c r="Q380" s="4"/>
      <c r="R380" s="4"/>
      <c r="S380" s="5"/>
      <c r="T380" s="6"/>
    </row>
    <row r="381" spans="6:20">
      <c r="F381" s="27"/>
      <c r="G381" s="28"/>
      <c r="H381" s="6"/>
      <c r="I381" s="7"/>
      <c r="J381" s="6"/>
      <c r="K381" s="6"/>
      <c r="L381" s="6"/>
      <c r="M381" s="6"/>
      <c r="P381" s="4"/>
      <c r="Q381" s="4"/>
      <c r="R381" s="4"/>
      <c r="S381" s="5"/>
      <c r="T381" s="6"/>
    </row>
    <row r="382" spans="6:20">
      <c r="F382" s="27"/>
      <c r="G382" s="28"/>
      <c r="H382" s="6"/>
      <c r="I382" s="7"/>
      <c r="J382" s="6"/>
      <c r="K382" s="6"/>
      <c r="L382" s="6"/>
      <c r="M382" s="6"/>
      <c r="P382" s="4"/>
      <c r="Q382" s="4"/>
      <c r="R382" s="4"/>
      <c r="S382" s="5"/>
      <c r="T382" s="6"/>
    </row>
    <row r="383" spans="6:20">
      <c r="F383" s="27"/>
      <c r="G383" s="28"/>
      <c r="H383" s="6"/>
      <c r="I383" s="7"/>
      <c r="J383" s="6"/>
      <c r="K383" s="6"/>
      <c r="L383" s="6"/>
      <c r="M383" s="6"/>
      <c r="P383" s="4"/>
      <c r="Q383" s="4"/>
      <c r="R383" s="4"/>
      <c r="S383" s="5"/>
      <c r="T383" s="6"/>
    </row>
    <row r="384" spans="6:20">
      <c r="F384" s="27"/>
      <c r="G384" s="28"/>
      <c r="H384" s="6"/>
      <c r="I384" s="7"/>
      <c r="J384" s="6"/>
      <c r="K384" s="6"/>
      <c r="L384" s="6"/>
      <c r="M384" s="6"/>
      <c r="P384" s="4"/>
      <c r="Q384" s="4"/>
      <c r="R384" s="4"/>
      <c r="S384" s="5"/>
      <c r="T384" s="6"/>
    </row>
    <row r="385" spans="6:20">
      <c r="F385" s="27"/>
      <c r="G385" s="28"/>
      <c r="H385" s="6"/>
      <c r="I385" s="7"/>
      <c r="J385" s="6"/>
      <c r="K385" s="6"/>
      <c r="L385" s="6"/>
      <c r="M385" s="6"/>
      <c r="P385" s="4"/>
      <c r="Q385" s="4"/>
      <c r="R385" s="4"/>
      <c r="S385" s="5"/>
      <c r="T385" s="6"/>
    </row>
    <row r="386" spans="6:20">
      <c r="F386" s="27"/>
      <c r="G386" s="28"/>
      <c r="H386" s="6"/>
      <c r="I386" s="7"/>
      <c r="J386" s="6"/>
      <c r="K386" s="6"/>
      <c r="L386" s="6"/>
      <c r="M386" s="6"/>
      <c r="P386" s="4"/>
      <c r="Q386" s="4"/>
      <c r="R386" s="4"/>
      <c r="S386" s="5"/>
      <c r="T386" s="6"/>
    </row>
    <row r="387" spans="6:20">
      <c r="F387" s="27"/>
      <c r="G387" s="28"/>
      <c r="H387" s="6"/>
      <c r="I387" s="7"/>
      <c r="J387" s="6"/>
      <c r="K387" s="6"/>
      <c r="L387" s="6"/>
      <c r="M387" s="6"/>
      <c r="P387" s="4"/>
      <c r="Q387" s="4"/>
      <c r="R387" s="4"/>
      <c r="S387" s="5"/>
      <c r="T387" s="6"/>
    </row>
    <row r="388" spans="6:20">
      <c r="F388" s="27"/>
      <c r="G388" s="28"/>
      <c r="H388" s="6"/>
      <c r="I388" s="7"/>
      <c r="J388" s="6"/>
      <c r="K388" s="6"/>
      <c r="L388" s="6"/>
      <c r="M388" s="6"/>
      <c r="P388" s="4"/>
      <c r="Q388" s="4"/>
      <c r="R388" s="4"/>
      <c r="S388" s="5"/>
      <c r="T388" s="6"/>
    </row>
    <row r="389" spans="6:20">
      <c r="F389" s="27"/>
      <c r="G389" s="28"/>
      <c r="H389" s="6"/>
      <c r="I389" s="7"/>
      <c r="J389" s="6"/>
      <c r="K389" s="6"/>
      <c r="L389" s="6"/>
      <c r="M389" s="6"/>
      <c r="P389" s="4"/>
      <c r="Q389" s="4"/>
      <c r="R389" s="4"/>
      <c r="S389" s="5"/>
      <c r="T389" s="6"/>
    </row>
    <row r="390" spans="6:20">
      <c r="F390" s="27"/>
      <c r="G390" s="28"/>
      <c r="H390" s="6"/>
      <c r="I390" s="7"/>
      <c r="J390" s="6"/>
      <c r="K390" s="6"/>
      <c r="L390" s="6"/>
      <c r="M390" s="6"/>
      <c r="P390" s="4"/>
      <c r="Q390" s="4"/>
      <c r="R390" s="4"/>
      <c r="S390" s="5"/>
      <c r="T390" s="6"/>
    </row>
    <row r="391" spans="6:20">
      <c r="F391" s="27"/>
      <c r="G391" s="28"/>
      <c r="H391" s="6"/>
      <c r="I391" s="7"/>
      <c r="J391" s="6"/>
      <c r="K391" s="6"/>
      <c r="L391" s="6"/>
      <c r="M391" s="6"/>
      <c r="P391" s="4"/>
      <c r="Q391" s="4"/>
      <c r="R391" s="4"/>
      <c r="S391" s="5"/>
      <c r="T391" s="6"/>
    </row>
    <row r="392" spans="6:20">
      <c r="F392" s="27"/>
      <c r="G392" s="28"/>
      <c r="H392" s="6"/>
      <c r="I392" s="7"/>
      <c r="J392" s="6"/>
      <c r="K392" s="6"/>
      <c r="L392" s="6"/>
      <c r="M392" s="6"/>
      <c r="P392" s="4"/>
      <c r="Q392" s="4"/>
      <c r="R392" s="4"/>
      <c r="S392" s="5"/>
      <c r="T392" s="6"/>
    </row>
    <row r="393" spans="6:20">
      <c r="F393" s="27"/>
      <c r="G393" s="28"/>
      <c r="H393" s="6"/>
      <c r="I393" s="7"/>
      <c r="J393" s="6"/>
      <c r="K393" s="6"/>
      <c r="L393" s="6"/>
      <c r="M393" s="6"/>
      <c r="P393" s="4"/>
      <c r="Q393" s="4"/>
      <c r="R393" s="4"/>
      <c r="S393" s="5"/>
      <c r="T393" s="6"/>
    </row>
    <row r="394" spans="6:20">
      <c r="F394" s="27"/>
      <c r="G394" s="28"/>
      <c r="H394" s="6"/>
      <c r="I394" s="7"/>
      <c r="J394" s="6"/>
      <c r="K394" s="6"/>
      <c r="L394" s="6"/>
      <c r="M394" s="6"/>
      <c r="P394" s="4"/>
      <c r="Q394" s="4"/>
      <c r="R394" s="4"/>
      <c r="S394" s="5"/>
      <c r="T394" s="6"/>
    </row>
    <row r="395" spans="6:20">
      <c r="F395" s="27"/>
      <c r="G395" s="28"/>
      <c r="H395" s="6"/>
      <c r="I395" s="7"/>
      <c r="J395" s="6"/>
      <c r="K395" s="6"/>
      <c r="L395" s="6"/>
      <c r="M395" s="6"/>
      <c r="P395" s="4"/>
      <c r="Q395" s="4"/>
      <c r="R395" s="4"/>
      <c r="S395" s="5"/>
      <c r="T395" s="6"/>
    </row>
    <row r="396" spans="6:20">
      <c r="F396" s="27"/>
      <c r="G396" s="28"/>
      <c r="H396" s="6"/>
      <c r="I396" s="7"/>
      <c r="J396" s="6"/>
      <c r="K396" s="6"/>
      <c r="L396" s="6"/>
      <c r="M396" s="6"/>
      <c r="P396" s="4"/>
      <c r="Q396" s="4"/>
      <c r="R396" s="4"/>
      <c r="S396" s="5"/>
      <c r="T396" s="6"/>
    </row>
    <row r="397" spans="6:20">
      <c r="F397" s="27"/>
      <c r="G397" s="28"/>
      <c r="H397" s="6"/>
      <c r="I397" s="7"/>
      <c r="J397" s="6"/>
      <c r="K397" s="6"/>
      <c r="L397" s="6"/>
      <c r="M397" s="6"/>
      <c r="P397" s="4"/>
      <c r="Q397" s="4"/>
      <c r="R397" s="4"/>
      <c r="S397" s="5"/>
      <c r="T397" s="6"/>
    </row>
    <row r="398" spans="6:20">
      <c r="F398" s="27"/>
      <c r="G398" s="28"/>
      <c r="H398" s="6"/>
      <c r="I398" s="7"/>
      <c r="J398" s="6"/>
      <c r="K398" s="6"/>
      <c r="L398" s="6"/>
      <c r="M398" s="6"/>
      <c r="P398" s="4"/>
      <c r="Q398" s="4"/>
      <c r="R398" s="4"/>
      <c r="S398" s="5"/>
      <c r="T398" s="6"/>
    </row>
    <row r="399" spans="6:20">
      <c r="F399" s="27"/>
      <c r="G399" s="28"/>
      <c r="H399" s="6"/>
      <c r="I399" s="7"/>
      <c r="J399" s="6"/>
      <c r="K399" s="6"/>
      <c r="L399" s="6"/>
      <c r="M399" s="6"/>
      <c r="P399" s="4"/>
      <c r="Q399" s="4"/>
      <c r="R399" s="4"/>
      <c r="S399" s="5"/>
      <c r="T399" s="6"/>
    </row>
    <row r="400" spans="6:20">
      <c r="F400" s="27"/>
      <c r="G400" s="28"/>
      <c r="H400" s="6"/>
      <c r="I400" s="7"/>
      <c r="J400" s="6"/>
      <c r="K400" s="6"/>
      <c r="L400" s="6"/>
      <c r="M400" s="6"/>
      <c r="P400" s="4"/>
      <c r="Q400" s="4"/>
      <c r="R400" s="4"/>
      <c r="S400" s="5"/>
      <c r="T400" s="6"/>
    </row>
    <row r="401" spans="6:20">
      <c r="F401" s="27"/>
      <c r="G401" s="28"/>
      <c r="H401" s="6"/>
      <c r="I401" s="7"/>
      <c r="J401" s="6"/>
      <c r="K401" s="6"/>
      <c r="L401" s="6"/>
      <c r="M401" s="6"/>
      <c r="P401" s="4"/>
      <c r="Q401" s="4"/>
      <c r="R401" s="4"/>
      <c r="S401" s="5"/>
      <c r="T401" s="6"/>
    </row>
    <row r="402" spans="6:20">
      <c r="F402" s="27"/>
      <c r="G402" s="28"/>
      <c r="H402" s="6"/>
      <c r="I402" s="7"/>
      <c r="J402" s="6"/>
      <c r="K402" s="6"/>
      <c r="L402" s="6"/>
      <c r="M402" s="6"/>
      <c r="P402" s="4"/>
      <c r="Q402" s="4"/>
      <c r="R402" s="4"/>
      <c r="S402" s="5"/>
      <c r="T402" s="6"/>
    </row>
    <row r="403" spans="6:20">
      <c r="F403" s="27"/>
      <c r="G403" s="28"/>
      <c r="H403" s="6"/>
      <c r="I403" s="7"/>
      <c r="J403" s="6"/>
      <c r="K403" s="6"/>
      <c r="L403" s="6"/>
      <c r="M403" s="6"/>
      <c r="P403" s="4"/>
      <c r="Q403" s="4"/>
      <c r="R403" s="4"/>
      <c r="S403" s="5"/>
      <c r="T403" s="6"/>
    </row>
    <row r="404" spans="6:20">
      <c r="F404" s="27"/>
      <c r="G404" s="28"/>
      <c r="H404" s="6"/>
      <c r="I404" s="7"/>
      <c r="J404" s="6"/>
      <c r="K404" s="6"/>
      <c r="L404" s="6"/>
      <c r="M404" s="6"/>
      <c r="P404" s="4"/>
      <c r="Q404" s="4"/>
      <c r="R404" s="4"/>
      <c r="S404" s="5"/>
      <c r="T404" s="6"/>
    </row>
    <row r="405" spans="6:20">
      <c r="F405" s="27"/>
      <c r="G405" s="28"/>
      <c r="H405" s="6"/>
      <c r="I405" s="7"/>
      <c r="J405" s="6"/>
      <c r="K405" s="6"/>
      <c r="L405" s="6"/>
      <c r="M405" s="6"/>
      <c r="P405" s="4"/>
      <c r="Q405" s="4"/>
      <c r="R405" s="4"/>
      <c r="S405" s="5"/>
      <c r="T405" s="6"/>
    </row>
    <row r="406" spans="6:20">
      <c r="F406" s="27"/>
      <c r="G406" s="28"/>
      <c r="H406" s="6"/>
      <c r="I406" s="7"/>
      <c r="J406" s="6"/>
      <c r="K406" s="6"/>
      <c r="L406" s="6"/>
      <c r="M406" s="6"/>
      <c r="P406" s="4"/>
      <c r="Q406" s="4"/>
      <c r="R406" s="4"/>
      <c r="S406" s="5"/>
      <c r="T406" s="6"/>
    </row>
    <row r="407" spans="6:20">
      <c r="F407" s="27"/>
      <c r="G407" s="28"/>
      <c r="H407" s="6"/>
      <c r="I407" s="7"/>
      <c r="J407" s="6"/>
      <c r="K407" s="6"/>
      <c r="L407" s="6"/>
      <c r="M407" s="6"/>
      <c r="P407" s="4"/>
      <c r="Q407" s="4"/>
      <c r="R407" s="4"/>
      <c r="S407" s="5"/>
      <c r="T407" s="6"/>
    </row>
    <row r="408" spans="6:20">
      <c r="F408" s="27"/>
      <c r="G408" s="28"/>
      <c r="H408" s="6"/>
      <c r="I408" s="7"/>
      <c r="J408" s="6"/>
      <c r="K408" s="6"/>
      <c r="L408" s="6"/>
      <c r="M408" s="6"/>
      <c r="P408" s="4"/>
      <c r="Q408" s="4"/>
      <c r="R408" s="4"/>
      <c r="S408" s="5"/>
      <c r="T408" s="6"/>
    </row>
    <row r="409" spans="6:20">
      <c r="F409" s="27"/>
      <c r="G409" s="28"/>
      <c r="H409" s="6"/>
      <c r="I409" s="7"/>
      <c r="J409" s="6"/>
      <c r="K409" s="6"/>
      <c r="L409" s="6"/>
      <c r="M409" s="6"/>
      <c r="P409" s="4"/>
      <c r="Q409" s="4"/>
      <c r="R409" s="4"/>
      <c r="S409" s="5"/>
      <c r="T409" s="6"/>
    </row>
    <row r="410" spans="6:20">
      <c r="F410" s="27"/>
      <c r="G410" s="28"/>
      <c r="H410" s="6"/>
      <c r="I410" s="7"/>
      <c r="J410" s="6"/>
      <c r="K410" s="6"/>
      <c r="L410" s="6"/>
      <c r="M410" s="6"/>
      <c r="P410" s="4"/>
      <c r="Q410" s="4"/>
      <c r="R410" s="4"/>
      <c r="S410" s="5"/>
      <c r="T410" s="6"/>
    </row>
    <row r="411" spans="6:20">
      <c r="F411" s="27"/>
      <c r="G411" s="28"/>
      <c r="H411" s="6"/>
      <c r="I411" s="7"/>
      <c r="J411" s="6"/>
      <c r="K411" s="6"/>
      <c r="L411" s="6"/>
      <c r="M411" s="6"/>
      <c r="P411" s="4"/>
      <c r="Q411" s="4"/>
      <c r="R411" s="4"/>
      <c r="S411" s="5"/>
      <c r="T411" s="6"/>
    </row>
    <row r="412" spans="6:20">
      <c r="F412" s="27"/>
      <c r="G412" s="28"/>
      <c r="H412" s="6"/>
      <c r="I412" s="7"/>
      <c r="J412" s="6"/>
      <c r="K412" s="6"/>
      <c r="L412" s="6"/>
      <c r="M412" s="6"/>
      <c r="P412" s="4"/>
      <c r="Q412" s="4"/>
      <c r="R412" s="4"/>
      <c r="S412" s="5"/>
      <c r="T412" s="6"/>
    </row>
    <row r="413" spans="6:20">
      <c r="F413" s="27"/>
      <c r="G413" s="28"/>
      <c r="H413" s="6"/>
      <c r="I413" s="7"/>
      <c r="J413" s="6"/>
      <c r="K413" s="6"/>
      <c r="L413" s="6"/>
      <c r="M413" s="6"/>
      <c r="P413" s="4"/>
      <c r="Q413" s="4"/>
      <c r="R413" s="4"/>
      <c r="S413" s="5"/>
      <c r="T413" s="6"/>
    </row>
    <row r="414" spans="6:20">
      <c r="F414" s="27"/>
      <c r="G414" s="28"/>
      <c r="H414" s="6"/>
      <c r="I414" s="7"/>
      <c r="J414" s="6"/>
      <c r="K414" s="6"/>
      <c r="L414" s="6"/>
      <c r="M414" s="6"/>
      <c r="P414" s="4"/>
      <c r="Q414" s="4"/>
      <c r="R414" s="4"/>
      <c r="S414" s="5"/>
      <c r="T414" s="6"/>
    </row>
    <row r="415" spans="6:20">
      <c r="F415" s="27"/>
      <c r="G415" s="28"/>
      <c r="H415" s="6"/>
      <c r="I415" s="7"/>
      <c r="J415" s="6"/>
      <c r="K415" s="6"/>
      <c r="L415" s="6"/>
      <c r="M415" s="6"/>
      <c r="P415" s="4"/>
      <c r="Q415" s="4"/>
      <c r="R415" s="4"/>
      <c r="S415" s="5"/>
      <c r="T415" s="6"/>
    </row>
    <row r="416" spans="6:20">
      <c r="F416" s="27"/>
      <c r="G416" s="28"/>
      <c r="H416" s="6"/>
      <c r="I416" s="7"/>
      <c r="J416" s="6"/>
      <c r="K416" s="6"/>
      <c r="L416" s="6"/>
      <c r="M416" s="6"/>
      <c r="P416" s="4"/>
      <c r="Q416" s="4"/>
      <c r="R416" s="4"/>
      <c r="S416" s="5"/>
      <c r="T416" s="6"/>
    </row>
    <row r="417" spans="6:20">
      <c r="F417" s="27"/>
      <c r="G417" s="28"/>
      <c r="H417" s="6"/>
      <c r="I417" s="7"/>
      <c r="J417" s="6"/>
      <c r="K417" s="6"/>
      <c r="L417" s="6"/>
      <c r="M417" s="6"/>
      <c r="P417" s="4"/>
      <c r="Q417" s="4"/>
      <c r="R417" s="4"/>
      <c r="S417" s="5"/>
      <c r="T417" s="6"/>
    </row>
    <row r="418" spans="6:20">
      <c r="F418" s="27"/>
      <c r="G418" s="28"/>
      <c r="H418" s="6"/>
      <c r="I418" s="7"/>
      <c r="J418" s="6"/>
      <c r="K418" s="6"/>
      <c r="L418" s="6"/>
      <c r="M418" s="6"/>
      <c r="P418" s="4"/>
      <c r="Q418" s="4"/>
      <c r="R418" s="4"/>
      <c r="S418" s="5"/>
      <c r="T418" s="6"/>
    </row>
    <row r="419" spans="6:20">
      <c r="F419" s="27"/>
      <c r="G419" s="28"/>
      <c r="H419" s="6"/>
      <c r="I419" s="7"/>
      <c r="J419" s="6"/>
      <c r="K419" s="6"/>
      <c r="L419" s="6"/>
      <c r="M419" s="6"/>
      <c r="P419" s="4"/>
      <c r="Q419" s="4"/>
      <c r="R419" s="4"/>
      <c r="S419" s="5"/>
      <c r="T419" s="6"/>
    </row>
    <row r="420" spans="6:20">
      <c r="F420" s="27"/>
      <c r="G420" s="28"/>
      <c r="H420" s="6"/>
      <c r="I420" s="7"/>
      <c r="J420" s="6"/>
      <c r="K420" s="6"/>
      <c r="L420" s="6"/>
      <c r="M420" s="6"/>
      <c r="P420" s="4"/>
      <c r="Q420" s="4"/>
      <c r="R420" s="4"/>
      <c r="S420" s="5"/>
      <c r="T420" s="6"/>
    </row>
    <row r="421" spans="6:20">
      <c r="F421" s="27"/>
      <c r="G421" s="28"/>
      <c r="H421" s="6"/>
      <c r="I421" s="7"/>
      <c r="J421" s="6"/>
      <c r="K421" s="6"/>
      <c r="L421" s="6"/>
      <c r="M421" s="6"/>
      <c r="P421" s="4"/>
      <c r="Q421" s="4"/>
      <c r="R421" s="4"/>
      <c r="S421" s="5"/>
      <c r="T421" s="6"/>
    </row>
    <row r="422" spans="6:20">
      <c r="F422" s="27"/>
      <c r="G422" s="28"/>
      <c r="H422" s="6"/>
      <c r="I422" s="7"/>
      <c r="J422" s="6"/>
      <c r="K422" s="6"/>
      <c r="L422" s="6"/>
      <c r="M422" s="6"/>
      <c r="P422" s="4"/>
      <c r="Q422" s="4"/>
      <c r="R422" s="4"/>
      <c r="S422" s="5"/>
      <c r="T422" s="6"/>
    </row>
    <row r="423" spans="6:20">
      <c r="F423" s="27"/>
      <c r="G423" s="28"/>
      <c r="H423" s="6"/>
      <c r="I423" s="7"/>
      <c r="J423" s="6"/>
      <c r="K423" s="6"/>
      <c r="L423" s="6"/>
      <c r="M423" s="6"/>
      <c r="P423" s="4"/>
      <c r="Q423" s="4"/>
      <c r="R423" s="4"/>
      <c r="S423" s="5"/>
      <c r="T423" s="6"/>
    </row>
    <row r="424" spans="6:20">
      <c r="F424" s="27"/>
      <c r="G424" s="28"/>
      <c r="H424" s="6"/>
      <c r="I424" s="7"/>
      <c r="J424" s="6"/>
      <c r="K424" s="6"/>
      <c r="L424" s="6"/>
      <c r="M424" s="6"/>
      <c r="P424" s="4"/>
      <c r="Q424" s="4"/>
      <c r="R424" s="4"/>
      <c r="S424" s="5"/>
      <c r="T424" s="6"/>
    </row>
    <row r="425" spans="6:20">
      <c r="F425" s="27"/>
      <c r="G425" s="28"/>
      <c r="H425" s="6"/>
      <c r="I425" s="7"/>
      <c r="J425" s="6"/>
      <c r="K425" s="6"/>
      <c r="L425" s="6"/>
      <c r="M425" s="6"/>
      <c r="P425" s="4"/>
      <c r="Q425" s="4"/>
      <c r="R425" s="4"/>
      <c r="S425" s="5"/>
      <c r="T425" s="6"/>
    </row>
    <row r="426" spans="6:20">
      <c r="F426" s="27"/>
      <c r="G426" s="28"/>
      <c r="H426" s="6"/>
      <c r="I426" s="7"/>
      <c r="J426" s="6"/>
      <c r="K426" s="6"/>
      <c r="L426" s="6"/>
      <c r="M426" s="6"/>
      <c r="P426" s="4"/>
      <c r="Q426" s="4"/>
      <c r="R426" s="4"/>
      <c r="S426" s="5"/>
      <c r="T426" s="6"/>
    </row>
    <row r="427" spans="6:20">
      <c r="F427" s="27"/>
      <c r="G427" s="28"/>
      <c r="H427" s="6"/>
      <c r="I427" s="7"/>
      <c r="J427" s="6"/>
      <c r="K427" s="6"/>
      <c r="L427" s="6"/>
      <c r="M427" s="6"/>
      <c r="P427" s="4"/>
      <c r="Q427" s="4"/>
      <c r="R427" s="4"/>
      <c r="S427" s="5"/>
      <c r="T427" s="6"/>
    </row>
    <row r="428" spans="6:20">
      <c r="F428" s="27"/>
      <c r="G428" s="28"/>
      <c r="H428" s="6"/>
      <c r="I428" s="7"/>
      <c r="J428" s="6"/>
      <c r="K428" s="6"/>
      <c r="L428" s="6"/>
      <c r="M428" s="6"/>
      <c r="P428" s="4"/>
      <c r="Q428" s="4"/>
      <c r="R428" s="4"/>
      <c r="S428" s="5"/>
      <c r="T428" s="6"/>
    </row>
    <row r="429" spans="6:20">
      <c r="F429" s="27"/>
      <c r="G429" s="28"/>
      <c r="H429" s="6"/>
      <c r="I429" s="7"/>
      <c r="J429" s="6"/>
      <c r="K429" s="6"/>
      <c r="L429" s="6"/>
      <c r="M429" s="6"/>
      <c r="P429" s="4"/>
      <c r="Q429" s="4"/>
      <c r="R429" s="4"/>
      <c r="S429" s="5"/>
      <c r="T429" s="6"/>
    </row>
    <row r="430" spans="6:20">
      <c r="F430" s="27"/>
      <c r="G430" s="28"/>
      <c r="H430" s="6"/>
      <c r="I430" s="7"/>
      <c r="J430" s="6"/>
      <c r="K430" s="6"/>
      <c r="L430" s="6"/>
      <c r="M430" s="6"/>
      <c r="P430" s="4"/>
      <c r="Q430" s="4"/>
      <c r="R430" s="4"/>
      <c r="S430" s="5"/>
      <c r="T430" s="6"/>
    </row>
    <row r="431" spans="6:20">
      <c r="F431" s="27"/>
      <c r="G431" s="28"/>
      <c r="H431" s="6"/>
      <c r="I431" s="7"/>
      <c r="J431" s="6"/>
      <c r="K431" s="6"/>
      <c r="L431" s="6"/>
      <c r="M431" s="6"/>
      <c r="P431" s="4"/>
      <c r="Q431" s="4"/>
      <c r="R431" s="4"/>
      <c r="S431" s="5"/>
      <c r="T431" s="6"/>
    </row>
    <row r="432" spans="6:20">
      <c r="F432" s="27"/>
      <c r="G432" s="28"/>
      <c r="H432" s="6"/>
      <c r="I432" s="7"/>
      <c r="J432" s="6"/>
      <c r="K432" s="6"/>
      <c r="L432" s="6"/>
      <c r="M432" s="6"/>
      <c r="P432" s="4"/>
      <c r="Q432" s="4"/>
      <c r="R432" s="4"/>
      <c r="S432" s="5"/>
      <c r="T432" s="6"/>
    </row>
    <row r="433" spans="6:20">
      <c r="F433" s="27"/>
      <c r="G433" s="28"/>
      <c r="H433" s="6"/>
      <c r="I433" s="7"/>
      <c r="J433" s="6"/>
      <c r="K433" s="6"/>
      <c r="L433" s="6"/>
      <c r="M433" s="6"/>
      <c r="P433" s="4"/>
      <c r="Q433" s="4"/>
      <c r="R433" s="4"/>
      <c r="S433" s="5"/>
      <c r="T433" s="6"/>
    </row>
    <row r="434" spans="6:20">
      <c r="F434" s="27"/>
      <c r="G434" s="28"/>
      <c r="H434" s="6"/>
      <c r="I434" s="7"/>
      <c r="J434" s="6"/>
      <c r="K434" s="6"/>
      <c r="L434" s="6"/>
      <c r="M434" s="6"/>
      <c r="P434" s="4"/>
      <c r="Q434" s="4"/>
      <c r="R434" s="4"/>
      <c r="S434" s="5"/>
      <c r="T434" s="6"/>
    </row>
    <row r="435" spans="6:20">
      <c r="F435" s="27"/>
      <c r="G435" s="28"/>
      <c r="H435" s="6"/>
      <c r="I435" s="7"/>
      <c r="J435" s="6"/>
      <c r="K435" s="6"/>
      <c r="L435" s="6"/>
      <c r="M435" s="6"/>
      <c r="P435" s="4"/>
      <c r="Q435" s="4"/>
      <c r="R435" s="4"/>
      <c r="S435" s="5"/>
      <c r="T435" s="6"/>
    </row>
    <row r="436" spans="6:20">
      <c r="F436" s="27"/>
      <c r="G436" s="28"/>
      <c r="H436" s="6"/>
      <c r="I436" s="7"/>
      <c r="J436" s="6"/>
      <c r="K436" s="6"/>
      <c r="L436" s="6"/>
      <c r="M436" s="6"/>
      <c r="P436" s="4"/>
      <c r="Q436" s="4"/>
      <c r="R436" s="4"/>
      <c r="S436" s="5"/>
      <c r="T436" s="6"/>
    </row>
    <row r="437" spans="6:20">
      <c r="F437" s="27"/>
      <c r="G437" s="28"/>
      <c r="H437" s="6"/>
      <c r="I437" s="7"/>
      <c r="J437" s="6"/>
      <c r="K437" s="6"/>
      <c r="L437" s="6"/>
      <c r="M437" s="6"/>
      <c r="P437" s="4"/>
      <c r="Q437" s="4"/>
      <c r="R437" s="4"/>
      <c r="S437" s="5"/>
      <c r="T437" s="6"/>
    </row>
    <row r="438" spans="6:20">
      <c r="F438" s="27"/>
      <c r="G438" s="28"/>
      <c r="H438" s="6"/>
      <c r="I438" s="7"/>
      <c r="J438" s="6"/>
      <c r="K438" s="6"/>
      <c r="L438" s="6"/>
      <c r="M438" s="6"/>
      <c r="P438" s="4"/>
      <c r="Q438" s="4"/>
      <c r="R438" s="4"/>
      <c r="S438" s="5"/>
      <c r="T438" s="6"/>
    </row>
    <row r="439" spans="6:20">
      <c r="F439" s="27"/>
      <c r="G439" s="28"/>
      <c r="H439" s="6"/>
      <c r="I439" s="7"/>
      <c r="J439" s="6"/>
      <c r="K439" s="6"/>
      <c r="L439" s="6"/>
      <c r="M439" s="6"/>
      <c r="P439" s="4"/>
      <c r="Q439" s="4"/>
      <c r="R439" s="4"/>
      <c r="S439" s="5"/>
      <c r="T439" s="6"/>
    </row>
    <row r="440" spans="6:20">
      <c r="F440" s="27"/>
      <c r="G440" s="28"/>
      <c r="H440" s="6"/>
      <c r="I440" s="7"/>
      <c r="J440" s="6"/>
      <c r="K440" s="6"/>
      <c r="L440" s="6"/>
      <c r="M440" s="6"/>
      <c r="P440" s="4"/>
      <c r="Q440" s="4"/>
      <c r="R440" s="4"/>
      <c r="S440" s="5"/>
      <c r="T440" s="6"/>
    </row>
    <row r="441" spans="6:20">
      <c r="F441" s="27"/>
      <c r="G441" s="28"/>
      <c r="H441" s="6"/>
      <c r="I441" s="7"/>
      <c r="J441" s="6"/>
      <c r="K441" s="6"/>
      <c r="L441" s="6"/>
      <c r="M441" s="6"/>
      <c r="P441" s="4"/>
      <c r="Q441" s="4"/>
      <c r="R441" s="4"/>
      <c r="S441" s="5"/>
      <c r="T441" s="6"/>
    </row>
    <row r="442" spans="6:20">
      <c r="F442" s="27"/>
      <c r="G442" s="28"/>
      <c r="H442" s="6"/>
      <c r="I442" s="7"/>
      <c r="J442" s="6"/>
      <c r="K442" s="6"/>
      <c r="L442" s="6"/>
      <c r="M442" s="6"/>
      <c r="P442" s="4"/>
      <c r="Q442" s="4"/>
      <c r="R442" s="4"/>
      <c r="S442" s="5"/>
      <c r="T442" s="6"/>
    </row>
    <row r="443" spans="6:20">
      <c r="F443" s="27"/>
      <c r="G443" s="28"/>
      <c r="H443" s="6"/>
      <c r="I443" s="7"/>
      <c r="J443" s="6"/>
      <c r="K443" s="6"/>
      <c r="L443" s="6"/>
      <c r="M443" s="6"/>
      <c r="P443" s="4"/>
      <c r="Q443" s="4"/>
      <c r="R443" s="4"/>
      <c r="S443" s="5"/>
      <c r="T443" s="6"/>
    </row>
    <row r="444" spans="6:20">
      <c r="F444" s="27"/>
      <c r="G444" s="28"/>
      <c r="H444" s="6"/>
      <c r="I444" s="7"/>
      <c r="J444" s="6"/>
      <c r="K444" s="6"/>
      <c r="L444" s="6"/>
      <c r="M444" s="6"/>
      <c r="P444" s="4"/>
      <c r="Q444" s="4"/>
      <c r="R444" s="4"/>
      <c r="S444" s="5"/>
      <c r="T444" s="6"/>
    </row>
    <row r="445" spans="6:20">
      <c r="F445" s="27"/>
      <c r="G445" s="28"/>
      <c r="H445" s="6"/>
      <c r="I445" s="7"/>
      <c r="J445" s="6"/>
      <c r="K445" s="6"/>
      <c r="L445" s="6"/>
      <c r="M445" s="6"/>
      <c r="P445" s="4"/>
      <c r="Q445" s="4"/>
      <c r="R445" s="4"/>
      <c r="S445" s="5"/>
      <c r="T445" s="6"/>
    </row>
    <row r="446" spans="6:20">
      <c r="F446" s="27"/>
      <c r="G446" s="28"/>
      <c r="H446" s="6"/>
      <c r="I446" s="7"/>
      <c r="J446" s="6"/>
      <c r="K446" s="6"/>
      <c r="L446" s="6"/>
      <c r="M446" s="6"/>
      <c r="P446" s="4"/>
      <c r="Q446" s="4"/>
      <c r="R446" s="4"/>
      <c r="S446" s="5"/>
      <c r="T446" s="6"/>
    </row>
    <row r="447" spans="6:20">
      <c r="F447" s="27"/>
      <c r="G447" s="28"/>
      <c r="H447" s="6"/>
      <c r="I447" s="7"/>
      <c r="J447" s="6"/>
      <c r="K447" s="6"/>
      <c r="L447" s="6"/>
      <c r="M447" s="6"/>
      <c r="P447" s="4"/>
      <c r="Q447" s="4"/>
      <c r="R447" s="4"/>
      <c r="S447" s="5"/>
      <c r="T447" s="6"/>
    </row>
    <row r="448" spans="6:20">
      <c r="F448" s="27"/>
      <c r="G448" s="28"/>
      <c r="H448" s="6"/>
      <c r="I448" s="7"/>
      <c r="J448" s="6"/>
      <c r="K448" s="6"/>
      <c r="L448" s="6"/>
      <c r="M448" s="6"/>
      <c r="P448" s="4"/>
      <c r="Q448" s="4"/>
      <c r="R448" s="4"/>
      <c r="S448" s="5"/>
      <c r="T448" s="6"/>
    </row>
    <row r="449" spans="6:20">
      <c r="F449" s="27"/>
      <c r="G449" s="28"/>
      <c r="H449" s="6"/>
      <c r="I449" s="7"/>
      <c r="J449" s="6"/>
      <c r="K449" s="6"/>
      <c r="L449" s="6"/>
      <c r="M449" s="6"/>
      <c r="P449" s="4"/>
      <c r="Q449" s="4"/>
      <c r="R449" s="4"/>
      <c r="S449" s="5"/>
      <c r="T449" s="6"/>
    </row>
    <row r="450" spans="6:20">
      <c r="F450" s="27"/>
      <c r="G450" s="28"/>
      <c r="H450" s="6"/>
      <c r="I450" s="7"/>
      <c r="J450" s="6"/>
      <c r="K450" s="6"/>
      <c r="L450" s="6"/>
      <c r="M450" s="6"/>
      <c r="P450" s="4"/>
      <c r="Q450" s="4"/>
      <c r="R450" s="4"/>
      <c r="S450" s="5"/>
      <c r="T450" s="6"/>
    </row>
    <row r="451" spans="6:20">
      <c r="F451" s="27"/>
      <c r="G451" s="28"/>
      <c r="H451" s="6"/>
      <c r="I451" s="7"/>
      <c r="J451" s="6"/>
      <c r="K451" s="6"/>
      <c r="L451" s="6"/>
      <c r="M451" s="6"/>
      <c r="P451" s="4"/>
      <c r="Q451" s="4"/>
      <c r="R451" s="4"/>
      <c r="S451" s="5"/>
      <c r="T451" s="6"/>
    </row>
    <row r="452" spans="6:20">
      <c r="F452" s="27"/>
      <c r="G452" s="28"/>
      <c r="H452" s="6"/>
      <c r="I452" s="7"/>
      <c r="J452" s="6"/>
      <c r="K452" s="6"/>
      <c r="L452" s="6"/>
      <c r="M452" s="6"/>
      <c r="P452" s="4"/>
      <c r="Q452" s="4"/>
      <c r="R452" s="4"/>
      <c r="S452" s="5"/>
      <c r="T452" s="6"/>
    </row>
    <row r="453" spans="6:20">
      <c r="F453" s="27"/>
      <c r="G453" s="28"/>
      <c r="H453" s="6"/>
      <c r="I453" s="7"/>
      <c r="J453" s="6"/>
      <c r="K453" s="6"/>
      <c r="L453" s="6"/>
      <c r="M453" s="6"/>
      <c r="P453" s="4"/>
      <c r="Q453" s="4"/>
      <c r="R453" s="4"/>
      <c r="S453" s="5"/>
      <c r="T453" s="6"/>
    </row>
    <row r="454" spans="6:20">
      <c r="F454" s="27"/>
      <c r="G454" s="28"/>
      <c r="H454" s="6"/>
      <c r="I454" s="7"/>
      <c r="J454" s="6"/>
      <c r="K454" s="6"/>
      <c r="L454" s="6"/>
      <c r="M454" s="6"/>
      <c r="P454" s="4"/>
      <c r="Q454" s="4"/>
      <c r="R454" s="4"/>
      <c r="S454" s="5"/>
      <c r="T454" s="6"/>
    </row>
    <row r="455" spans="6:20">
      <c r="F455" s="27"/>
      <c r="G455" s="28"/>
      <c r="H455" s="6"/>
      <c r="I455" s="7"/>
      <c r="J455" s="6"/>
      <c r="K455" s="6"/>
      <c r="L455" s="6"/>
      <c r="M455" s="6"/>
      <c r="P455" s="4"/>
      <c r="Q455" s="4"/>
      <c r="R455" s="4"/>
      <c r="S455" s="5"/>
      <c r="T455" s="6"/>
    </row>
    <row r="456" spans="6:20">
      <c r="F456" s="27"/>
      <c r="G456" s="28"/>
      <c r="H456" s="6"/>
      <c r="I456" s="7"/>
      <c r="J456" s="6"/>
      <c r="K456" s="6"/>
      <c r="L456" s="6"/>
      <c r="M456" s="6"/>
      <c r="P456" s="4"/>
      <c r="Q456" s="4"/>
      <c r="R456" s="4"/>
      <c r="S456" s="5"/>
      <c r="T456" s="6"/>
    </row>
    <row r="457" spans="6:20">
      <c r="F457" s="27"/>
      <c r="G457" s="28"/>
      <c r="H457" s="6"/>
      <c r="I457" s="7"/>
      <c r="J457" s="6"/>
      <c r="K457" s="6"/>
      <c r="L457" s="6"/>
      <c r="M457" s="6"/>
      <c r="P457" s="4"/>
      <c r="Q457" s="4"/>
      <c r="R457" s="4"/>
      <c r="S457" s="5"/>
      <c r="T457" s="6"/>
    </row>
    <row r="458" spans="6:20">
      <c r="F458" s="27"/>
      <c r="G458" s="28"/>
      <c r="H458" s="6"/>
      <c r="I458" s="7"/>
      <c r="J458" s="6"/>
      <c r="K458" s="6"/>
      <c r="L458" s="6"/>
      <c r="M458" s="6"/>
      <c r="P458" s="4"/>
      <c r="Q458" s="4"/>
      <c r="R458" s="4"/>
      <c r="S458" s="5"/>
      <c r="T458" s="6"/>
    </row>
    <row r="459" spans="6:20">
      <c r="F459" s="27"/>
      <c r="G459" s="28"/>
      <c r="H459" s="6"/>
      <c r="I459" s="7"/>
      <c r="J459" s="6"/>
      <c r="K459" s="6"/>
      <c r="L459" s="6"/>
      <c r="M459" s="6"/>
      <c r="P459" s="4"/>
      <c r="Q459" s="4"/>
      <c r="R459" s="4"/>
      <c r="S459" s="5"/>
      <c r="T459" s="6"/>
    </row>
    <row r="460" spans="6:20">
      <c r="F460" s="27"/>
      <c r="G460" s="28"/>
      <c r="H460" s="6"/>
      <c r="I460" s="7"/>
      <c r="J460" s="6"/>
      <c r="K460" s="6"/>
      <c r="L460" s="6"/>
      <c r="M460" s="6"/>
      <c r="P460" s="4"/>
      <c r="Q460" s="4"/>
      <c r="R460" s="4"/>
      <c r="S460" s="5"/>
      <c r="T460" s="6"/>
    </row>
    <row r="461" spans="6:20">
      <c r="F461" s="27"/>
      <c r="G461" s="28"/>
      <c r="H461" s="6"/>
      <c r="I461" s="7"/>
      <c r="J461" s="6"/>
      <c r="K461" s="6"/>
      <c r="L461" s="6"/>
      <c r="M461" s="6"/>
      <c r="P461" s="4"/>
      <c r="Q461" s="4"/>
      <c r="R461" s="4"/>
      <c r="S461" s="5"/>
      <c r="T461" s="6"/>
    </row>
    <row r="462" spans="6:20">
      <c r="F462" s="27"/>
      <c r="G462" s="28"/>
      <c r="H462" s="6"/>
      <c r="I462" s="7"/>
      <c r="J462" s="6"/>
      <c r="K462" s="6"/>
      <c r="L462" s="6"/>
      <c r="M462" s="6"/>
      <c r="P462" s="4"/>
      <c r="Q462" s="4"/>
      <c r="R462" s="4"/>
      <c r="S462" s="5"/>
      <c r="T462" s="6"/>
    </row>
    <row r="463" spans="6:20">
      <c r="F463" s="27"/>
      <c r="G463" s="28"/>
      <c r="H463" s="6"/>
      <c r="I463" s="7"/>
      <c r="J463" s="6"/>
      <c r="K463" s="6"/>
      <c r="L463" s="6"/>
      <c r="M463" s="6"/>
      <c r="P463" s="4"/>
      <c r="Q463" s="4"/>
      <c r="R463" s="4"/>
      <c r="S463" s="5"/>
      <c r="T463" s="6"/>
    </row>
    <row r="464" spans="6:20">
      <c r="F464" s="27"/>
      <c r="G464" s="28"/>
      <c r="H464" s="6"/>
      <c r="I464" s="7"/>
      <c r="J464" s="6"/>
      <c r="K464" s="6"/>
      <c r="L464" s="6"/>
      <c r="M464" s="6"/>
      <c r="P464" s="4"/>
      <c r="Q464" s="4"/>
      <c r="R464" s="4"/>
      <c r="S464" s="5"/>
      <c r="T464" s="6"/>
    </row>
    <row r="465" spans="6:20">
      <c r="F465" s="27"/>
      <c r="G465" s="28"/>
      <c r="H465" s="6"/>
      <c r="I465" s="7"/>
      <c r="J465" s="6"/>
      <c r="K465" s="6"/>
      <c r="L465" s="6"/>
      <c r="M465" s="6"/>
      <c r="P465" s="4"/>
      <c r="Q465" s="4"/>
      <c r="R465" s="4"/>
      <c r="S465" s="5"/>
      <c r="T465" s="6"/>
    </row>
    <row r="466" spans="6:20">
      <c r="F466" s="27"/>
      <c r="G466" s="28"/>
      <c r="H466" s="6"/>
      <c r="I466" s="7"/>
      <c r="J466" s="6"/>
      <c r="K466" s="6"/>
      <c r="L466" s="6"/>
      <c r="M466" s="6"/>
      <c r="P466" s="4"/>
      <c r="Q466" s="4"/>
      <c r="R466" s="4"/>
      <c r="S466" s="5"/>
      <c r="T466" s="6"/>
    </row>
    <row r="467" spans="6:20">
      <c r="F467" s="27"/>
      <c r="G467" s="28"/>
      <c r="H467" s="6"/>
      <c r="I467" s="7"/>
      <c r="J467" s="6"/>
      <c r="K467" s="6"/>
      <c r="L467" s="6"/>
      <c r="M467" s="6"/>
      <c r="P467" s="4"/>
      <c r="Q467" s="4"/>
      <c r="R467" s="4"/>
      <c r="S467" s="5"/>
      <c r="T467" s="6"/>
    </row>
    <row r="468" spans="6:20">
      <c r="F468" s="27"/>
      <c r="G468" s="28"/>
      <c r="H468" s="6"/>
      <c r="I468" s="7"/>
      <c r="J468" s="6"/>
      <c r="K468" s="6"/>
      <c r="L468" s="6"/>
      <c r="M468" s="6"/>
      <c r="P468" s="4"/>
      <c r="Q468" s="4"/>
      <c r="R468" s="4"/>
      <c r="S468" s="5"/>
      <c r="T468" s="6"/>
    </row>
    <row r="469" spans="6:20">
      <c r="F469" s="27"/>
      <c r="G469" s="28"/>
      <c r="H469" s="6"/>
      <c r="I469" s="7"/>
      <c r="J469" s="6"/>
      <c r="K469" s="6"/>
      <c r="L469" s="6"/>
      <c r="M469" s="6"/>
      <c r="P469" s="4"/>
      <c r="Q469" s="4"/>
      <c r="R469" s="4"/>
      <c r="S469" s="5"/>
      <c r="T469" s="6"/>
    </row>
    <row r="470" spans="6:20">
      <c r="F470" s="27"/>
      <c r="G470" s="28"/>
      <c r="H470" s="6"/>
      <c r="I470" s="7"/>
      <c r="J470" s="6"/>
      <c r="K470" s="6"/>
      <c r="L470" s="6"/>
      <c r="M470" s="6"/>
      <c r="P470" s="4"/>
      <c r="Q470" s="4"/>
      <c r="R470" s="4"/>
      <c r="S470" s="5"/>
      <c r="T470" s="6"/>
    </row>
    <row r="471" spans="6:20">
      <c r="F471" s="27"/>
      <c r="G471" s="28"/>
      <c r="H471" s="6"/>
      <c r="I471" s="7"/>
      <c r="J471" s="6"/>
      <c r="K471" s="6"/>
      <c r="L471" s="6"/>
      <c r="M471" s="6"/>
      <c r="P471" s="4"/>
      <c r="Q471" s="4"/>
      <c r="R471" s="4"/>
      <c r="S471" s="5"/>
      <c r="T471" s="6"/>
    </row>
    <row r="472" spans="6:20">
      <c r="F472" s="27"/>
      <c r="G472" s="28"/>
      <c r="H472" s="6"/>
      <c r="I472" s="7"/>
      <c r="J472" s="6"/>
      <c r="K472" s="6"/>
      <c r="L472" s="6"/>
      <c r="M472" s="6"/>
      <c r="P472" s="4"/>
      <c r="Q472" s="4"/>
      <c r="R472" s="4"/>
      <c r="S472" s="5"/>
      <c r="T472" s="6"/>
    </row>
    <row r="473" spans="6:20">
      <c r="F473" s="27"/>
      <c r="G473" s="28"/>
      <c r="H473" s="6"/>
      <c r="I473" s="7"/>
      <c r="J473" s="6"/>
      <c r="K473" s="6"/>
      <c r="L473" s="6"/>
      <c r="M473" s="6"/>
      <c r="P473" s="4"/>
      <c r="Q473" s="4"/>
      <c r="R473" s="4"/>
      <c r="S473" s="5"/>
      <c r="T473" s="6"/>
    </row>
    <row r="474" spans="6:20">
      <c r="F474" s="27"/>
      <c r="G474" s="28"/>
      <c r="H474" s="6"/>
      <c r="I474" s="7"/>
      <c r="J474" s="6"/>
      <c r="K474" s="6"/>
      <c r="L474" s="6"/>
      <c r="M474" s="6"/>
      <c r="P474" s="4"/>
      <c r="Q474" s="4"/>
      <c r="R474" s="4"/>
      <c r="S474" s="5"/>
      <c r="T474" s="6"/>
    </row>
    <row r="475" spans="6:20">
      <c r="F475" s="27"/>
      <c r="G475" s="28"/>
      <c r="H475" s="6"/>
      <c r="I475" s="7"/>
      <c r="J475" s="6"/>
      <c r="K475" s="6"/>
      <c r="L475" s="6"/>
      <c r="M475" s="6"/>
      <c r="P475" s="4"/>
      <c r="Q475" s="4"/>
      <c r="R475" s="4"/>
      <c r="S475" s="5"/>
      <c r="T475" s="6"/>
    </row>
    <row r="476" spans="6:20">
      <c r="F476" s="27"/>
      <c r="G476" s="28"/>
      <c r="H476" s="6"/>
      <c r="I476" s="7"/>
      <c r="J476" s="6"/>
      <c r="K476" s="6"/>
      <c r="L476" s="6"/>
      <c r="M476" s="6"/>
      <c r="P476" s="4"/>
      <c r="Q476" s="4"/>
      <c r="R476" s="4"/>
      <c r="S476" s="5"/>
      <c r="T476" s="6"/>
    </row>
    <row r="477" spans="6:20">
      <c r="F477" s="27"/>
      <c r="G477" s="28"/>
      <c r="H477" s="6"/>
      <c r="I477" s="7"/>
      <c r="J477" s="6"/>
      <c r="K477" s="6"/>
      <c r="L477" s="6"/>
      <c r="M477" s="6"/>
      <c r="P477" s="4"/>
      <c r="Q477" s="4"/>
      <c r="R477" s="4"/>
      <c r="S477" s="5"/>
      <c r="T477" s="6"/>
    </row>
    <row r="478" spans="6:20">
      <c r="F478" s="27"/>
      <c r="G478" s="28"/>
      <c r="H478" s="6"/>
      <c r="I478" s="7"/>
      <c r="J478" s="6"/>
      <c r="K478" s="6"/>
      <c r="L478" s="6"/>
      <c r="M478" s="6"/>
      <c r="P478" s="4"/>
      <c r="Q478" s="4"/>
      <c r="R478" s="4"/>
      <c r="S478" s="5"/>
      <c r="T478" s="6"/>
    </row>
    <row r="479" spans="6:20">
      <c r="F479" s="27"/>
      <c r="G479" s="28"/>
      <c r="H479" s="6"/>
      <c r="I479" s="7"/>
      <c r="J479" s="6"/>
      <c r="K479" s="6"/>
      <c r="L479" s="6"/>
      <c r="M479" s="6"/>
      <c r="P479" s="4"/>
      <c r="Q479" s="4"/>
      <c r="R479" s="4"/>
      <c r="S479" s="5"/>
      <c r="T479" s="6"/>
    </row>
    <row r="480" spans="6:20">
      <c r="F480" s="27"/>
      <c r="G480" s="28"/>
      <c r="H480" s="6"/>
      <c r="I480" s="7"/>
      <c r="J480" s="6"/>
      <c r="K480" s="6"/>
      <c r="L480" s="6"/>
      <c r="M480" s="6"/>
      <c r="P480" s="4"/>
      <c r="Q480" s="4"/>
      <c r="R480" s="4"/>
      <c r="S480" s="5"/>
      <c r="T480" s="6"/>
    </row>
    <row r="481" spans="6:20">
      <c r="F481" s="27"/>
      <c r="G481" s="28"/>
      <c r="H481" s="6"/>
      <c r="I481" s="7"/>
      <c r="J481" s="6"/>
      <c r="K481" s="6"/>
      <c r="L481" s="6"/>
      <c r="M481" s="6"/>
      <c r="P481" s="4"/>
      <c r="Q481" s="4"/>
      <c r="R481" s="4"/>
      <c r="S481" s="5"/>
      <c r="T481" s="6"/>
    </row>
    <row r="482" spans="6:20">
      <c r="F482" s="27"/>
      <c r="G482" s="28"/>
      <c r="H482" s="6"/>
      <c r="I482" s="7"/>
      <c r="J482" s="6"/>
      <c r="K482" s="6"/>
      <c r="L482" s="6"/>
      <c r="M482" s="6"/>
      <c r="P482" s="4"/>
      <c r="Q482" s="4"/>
      <c r="R482" s="4"/>
      <c r="S482" s="5"/>
      <c r="T482" s="6"/>
    </row>
    <row r="483" spans="6:20">
      <c r="F483" s="27"/>
      <c r="G483" s="28"/>
      <c r="H483" s="6"/>
      <c r="I483" s="7"/>
      <c r="J483" s="6"/>
      <c r="K483" s="6"/>
      <c r="L483" s="6"/>
      <c r="M483" s="6"/>
      <c r="P483" s="4"/>
      <c r="Q483" s="4"/>
      <c r="R483" s="4"/>
      <c r="S483" s="5"/>
      <c r="T483" s="6"/>
    </row>
    <row r="484" spans="6:20">
      <c r="F484" s="27"/>
      <c r="G484" s="28"/>
      <c r="H484" s="6"/>
      <c r="I484" s="7"/>
      <c r="J484" s="6"/>
      <c r="K484" s="6"/>
      <c r="L484" s="6"/>
      <c r="M484" s="6"/>
      <c r="P484" s="4"/>
      <c r="Q484" s="4"/>
      <c r="R484" s="4"/>
      <c r="S484" s="5"/>
      <c r="T484" s="6"/>
    </row>
    <row r="485" spans="6:20">
      <c r="F485" s="27"/>
      <c r="G485" s="28"/>
      <c r="H485" s="6"/>
      <c r="I485" s="7"/>
      <c r="J485" s="6"/>
      <c r="K485" s="6"/>
      <c r="L485" s="6"/>
      <c r="M485" s="6"/>
      <c r="P485" s="4"/>
      <c r="Q485" s="4"/>
      <c r="R485" s="4"/>
      <c r="S485" s="5"/>
      <c r="T485" s="6"/>
    </row>
    <row r="486" spans="6:20">
      <c r="F486" s="27"/>
      <c r="G486" s="28"/>
      <c r="H486" s="6"/>
      <c r="I486" s="7"/>
      <c r="J486" s="6"/>
      <c r="K486" s="6"/>
      <c r="L486" s="6"/>
      <c r="M486" s="6"/>
      <c r="P486" s="4"/>
      <c r="Q486" s="4"/>
      <c r="R486" s="4"/>
      <c r="S486" s="5"/>
      <c r="T486" s="6"/>
    </row>
    <row r="487" spans="6:20">
      <c r="F487" s="27"/>
      <c r="G487" s="28"/>
      <c r="H487" s="6"/>
      <c r="I487" s="7"/>
      <c r="J487" s="6"/>
      <c r="K487" s="6"/>
      <c r="L487" s="6"/>
      <c r="M487" s="6"/>
      <c r="P487" s="4"/>
      <c r="Q487" s="4"/>
      <c r="R487" s="4"/>
      <c r="S487" s="5"/>
      <c r="T487" s="6"/>
    </row>
    <row r="488" spans="6:20">
      <c r="F488" s="27"/>
      <c r="G488" s="28"/>
      <c r="H488" s="6"/>
      <c r="I488" s="7"/>
      <c r="J488" s="6"/>
      <c r="K488" s="6"/>
      <c r="L488" s="6"/>
      <c r="M488" s="6"/>
      <c r="P488" s="4"/>
      <c r="Q488" s="4"/>
      <c r="R488" s="4"/>
      <c r="S488" s="5"/>
      <c r="T488" s="6"/>
    </row>
    <row r="489" spans="6:20">
      <c r="F489" s="27"/>
      <c r="G489" s="28"/>
      <c r="H489" s="6"/>
      <c r="I489" s="7"/>
      <c r="J489" s="6"/>
      <c r="K489" s="6"/>
      <c r="L489" s="6"/>
      <c r="M489" s="6"/>
      <c r="P489" s="4"/>
      <c r="Q489" s="4"/>
      <c r="R489" s="4"/>
      <c r="S489" s="5"/>
      <c r="T489" s="6"/>
    </row>
    <row r="490" spans="6:20">
      <c r="F490" s="27"/>
      <c r="G490" s="28"/>
      <c r="H490" s="6"/>
      <c r="I490" s="7"/>
      <c r="J490" s="6"/>
      <c r="K490" s="6"/>
      <c r="L490" s="6"/>
      <c r="M490" s="6"/>
      <c r="P490" s="4"/>
      <c r="Q490" s="4"/>
      <c r="R490" s="4"/>
      <c r="S490" s="5"/>
      <c r="T490" s="6"/>
    </row>
    <row r="491" spans="6:20">
      <c r="F491" s="27"/>
      <c r="G491" s="28"/>
      <c r="H491" s="6"/>
      <c r="I491" s="7"/>
      <c r="J491" s="6"/>
      <c r="K491" s="6"/>
      <c r="L491" s="6"/>
      <c r="M491" s="6"/>
      <c r="P491" s="4"/>
      <c r="Q491" s="4"/>
      <c r="R491" s="4"/>
      <c r="S491" s="5"/>
      <c r="T491" s="6"/>
    </row>
    <row r="492" spans="6:20">
      <c r="F492" s="27"/>
      <c r="G492" s="28"/>
      <c r="H492" s="6"/>
      <c r="I492" s="7"/>
      <c r="J492" s="6"/>
      <c r="K492" s="6"/>
      <c r="L492" s="6"/>
      <c r="M492" s="6"/>
      <c r="P492" s="4"/>
      <c r="Q492" s="4"/>
      <c r="R492" s="4"/>
      <c r="S492" s="5"/>
      <c r="T492" s="6"/>
    </row>
    <row r="493" spans="6:20">
      <c r="F493" s="27"/>
      <c r="G493" s="28"/>
      <c r="H493" s="6"/>
      <c r="I493" s="7"/>
      <c r="J493" s="6"/>
      <c r="K493" s="6"/>
      <c r="L493" s="6"/>
      <c r="M493" s="6"/>
      <c r="P493" s="4"/>
      <c r="Q493" s="4"/>
      <c r="R493" s="4"/>
      <c r="S493" s="5"/>
      <c r="T493" s="6"/>
    </row>
    <row r="494" spans="6:20">
      <c r="F494" s="27"/>
      <c r="G494" s="28"/>
      <c r="H494" s="6"/>
      <c r="I494" s="7"/>
      <c r="J494" s="6"/>
      <c r="K494" s="6"/>
      <c r="L494" s="6"/>
      <c r="M494" s="6"/>
      <c r="P494" s="4"/>
      <c r="Q494" s="4"/>
      <c r="R494" s="4"/>
      <c r="S494" s="5"/>
      <c r="T494" s="6"/>
    </row>
    <row r="495" spans="6:20">
      <c r="F495" s="27"/>
      <c r="G495" s="28"/>
      <c r="H495" s="6"/>
      <c r="I495" s="7"/>
      <c r="J495" s="6"/>
      <c r="K495" s="6"/>
      <c r="L495" s="6"/>
      <c r="M495" s="6"/>
      <c r="P495" s="4"/>
      <c r="Q495" s="4"/>
      <c r="R495" s="4"/>
      <c r="S495" s="5"/>
      <c r="T495" s="6"/>
    </row>
    <row r="496" spans="6:20">
      <c r="F496" s="27"/>
      <c r="G496" s="28"/>
      <c r="H496" s="6"/>
      <c r="I496" s="7"/>
      <c r="J496" s="6"/>
      <c r="K496" s="6"/>
      <c r="L496" s="6"/>
      <c r="M496" s="6"/>
      <c r="P496" s="4"/>
      <c r="Q496" s="4"/>
      <c r="R496" s="4"/>
      <c r="S496" s="5"/>
      <c r="T496" s="6"/>
    </row>
    <row r="497" spans="6:20">
      <c r="F497" s="27"/>
      <c r="G497" s="28"/>
      <c r="H497" s="6"/>
      <c r="I497" s="7"/>
      <c r="J497" s="6"/>
      <c r="K497" s="6"/>
      <c r="L497" s="6"/>
      <c r="M497" s="6"/>
      <c r="P497" s="4"/>
      <c r="Q497" s="4"/>
      <c r="R497" s="4"/>
      <c r="S497" s="5"/>
      <c r="T497" s="6"/>
    </row>
    <row r="498" spans="6:20">
      <c r="F498" s="27"/>
      <c r="G498" s="28"/>
      <c r="H498" s="6"/>
      <c r="I498" s="7"/>
      <c r="J498" s="6"/>
      <c r="K498" s="6"/>
      <c r="L498" s="6"/>
      <c r="M498" s="6"/>
      <c r="P498" s="4"/>
      <c r="Q498" s="4"/>
      <c r="R498" s="4"/>
      <c r="S498" s="5"/>
      <c r="T498" s="6"/>
    </row>
    <row r="499" spans="6:20">
      <c r="F499" s="27"/>
      <c r="G499" s="28"/>
      <c r="H499" s="6"/>
      <c r="I499" s="7"/>
      <c r="J499" s="6"/>
      <c r="K499" s="6"/>
      <c r="L499" s="6"/>
      <c r="M499" s="6"/>
      <c r="P499" s="4"/>
      <c r="Q499" s="4"/>
      <c r="R499" s="4"/>
      <c r="S499" s="5"/>
      <c r="T499" s="6"/>
    </row>
    <row r="500" spans="6:20">
      <c r="F500" s="27"/>
      <c r="G500" s="28"/>
      <c r="H500" s="6"/>
      <c r="I500" s="7"/>
      <c r="J500" s="6"/>
      <c r="K500" s="6"/>
      <c r="L500" s="6"/>
      <c r="M500" s="6"/>
      <c r="P500" s="4"/>
      <c r="Q500" s="4"/>
      <c r="R500" s="4"/>
      <c r="S500" s="5"/>
      <c r="T500" s="6"/>
    </row>
    <row r="501" spans="6:20">
      <c r="F501" s="27"/>
      <c r="G501" s="28"/>
      <c r="H501" s="6"/>
      <c r="I501" s="7"/>
      <c r="J501" s="6"/>
      <c r="K501" s="6"/>
      <c r="L501" s="6"/>
      <c r="M501" s="6"/>
      <c r="P501" s="4"/>
      <c r="Q501" s="4"/>
      <c r="R501" s="4"/>
      <c r="S501" s="5"/>
      <c r="T501" s="6"/>
    </row>
    <row r="502" spans="6:20">
      <c r="F502" s="27"/>
      <c r="G502" s="28"/>
      <c r="H502" s="6"/>
      <c r="I502" s="7"/>
      <c r="J502" s="6"/>
      <c r="K502" s="6"/>
      <c r="L502" s="6"/>
      <c r="M502" s="6"/>
      <c r="P502" s="4"/>
      <c r="Q502" s="4"/>
      <c r="R502" s="4"/>
      <c r="S502" s="5"/>
      <c r="T502" s="6"/>
    </row>
    <row r="503" spans="6:20">
      <c r="F503" s="27"/>
      <c r="G503" s="28"/>
      <c r="H503" s="6"/>
      <c r="I503" s="7"/>
      <c r="J503" s="6"/>
      <c r="K503" s="6"/>
      <c r="L503" s="6"/>
      <c r="M503" s="6"/>
      <c r="P503" s="4"/>
      <c r="Q503" s="4"/>
      <c r="R503" s="4"/>
      <c r="S503" s="5"/>
      <c r="T503" s="6"/>
    </row>
    <row r="504" spans="6:20">
      <c r="F504" s="27"/>
      <c r="G504" s="28"/>
      <c r="H504" s="6"/>
      <c r="I504" s="7"/>
      <c r="J504" s="6"/>
      <c r="K504" s="6"/>
      <c r="L504" s="6"/>
      <c r="M504" s="6"/>
      <c r="P504" s="4"/>
      <c r="Q504" s="4"/>
      <c r="R504" s="4"/>
      <c r="S504" s="5"/>
      <c r="T504" s="6"/>
    </row>
    <row r="505" spans="6:20">
      <c r="F505" s="27"/>
      <c r="G505" s="28"/>
      <c r="H505" s="6"/>
      <c r="I505" s="7"/>
      <c r="J505" s="6"/>
      <c r="K505" s="6"/>
      <c r="L505" s="6"/>
      <c r="M505" s="6"/>
      <c r="P505" s="4"/>
      <c r="Q505" s="4"/>
      <c r="R505" s="4"/>
      <c r="S505" s="5"/>
      <c r="T505" s="6"/>
    </row>
    <row r="506" spans="6:20">
      <c r="F506" s="27"/>
      <c r="G506" s="28"/>
      <c r="H506" s="6"/>
      <c r="I506" s="7"/>
      <c r="J506" s="6"/>
      <c r="K506" s="6"/>
      <c r="L506" s="6"/>
      <c r="M506" s="6"/>
      <c r="P506" s="4"/>
      <c r="Q506" s="4"/>
      <c r="R506" s="4"/>
      <c r="S506" s="5"/>
      <c r="T506" s="6"/>
    </row>
    <row r="507" spans="6:20">
      <c r="F507" s="27"/>
      <c r="G507" s="28"/>
      <c r="H507" s="6"/>
      <c r="I507" s="7"/>
      <c r="J507" s="6"/>
      <c r="K507" s="6"/>
      <c r="L507" s="6"/>
      <c r="M507" s="6"/>
      <c r="P507" s="4"/>
      <c r="Q507" s="4"/>
      <c r="R507" s="4"/>
      <c r="S507" s="5"/>
      <c r="T507" s="6"/>
    </row>
    <row r="508" spans="6:20">
      <c r="F508" s="27"/>
      <c r="G508" s="28"/>
      <c r="H508" s="6"/>
      <c r="I508" s="7"/>
      <c r="J508" s="6"/>
      <c r="K508" s="6"/>
      <c r="L508" s="6"/>
      <c r="M508" s="6"/>
      <c r="P508" s="4"/>
      <c r="Q508" s="4"/>
      <c r="R508" s="4"/>
      <c r="S508" s="5"/>
      <c r="T508" s="6"/>
    </row>
    <row r="509" spans="6:20">
      <c r="F509" s="27"/>
      <c r="G509" s="28"/>
      <c r="H509" s="6"/>
      <c r="I509" s="7"/>
      <c r="J509" s="6"/>
      <c r="K509" s="6"/>
      <c r="L509" s="6"/>
      <c r="M509" s="6"/>
      <c r="P509" s="4"/>
      <c r="Q509" s="4"/>
      <c r="R509" s="4"/>
      <c r="S509" s="5"/>
      <c r="T509" s="6"/>
    </row>
    <row r="510" spans="6:20">
      <c r="F510" s="27"/>
      <c r="G510" s="28"/>
      <c r="H510" s="6"/>
      <c r="I510" s="7"/>
      <c r="J510" s="6"/>
      <c r="K510" s="6"/>
      <c r="L510" s="6"/>
      <c r="M510" s="6"/>
      <c r="P510" s="4"/>
      <c r="Q510" s="4"/>
      <c r="R510" s="4"/>
      <c r="S510" s="5"/>
      <c r="T510" s="6"/>
    </row>
    <row r="511" spans="6:20">
      <c r="F511" s="27"/>
      <c r="G511" s="28"/>
      <c r="H511" s="6"/>
      <c r="I511" s="7"/>
      <c r="J511" s="6"/>
      <c r="K511" s="6"/>
      <c r="L511" s="6"/>
      <c r="M511" s="6"/>
      <c r="P511" s="4"/>
      <c r="Q511" s="4"/>
      <c r="R511" s="4"/>
      <c r="S511" s="5"/>
      <c r="T511" s="6"/>
    </row>
    <row r="512" spans="6:20">
      <c r="F512" s="27"/>
      <c r="G512" s="28"/>
      <c r="H512" s="6"/>
      <c r="I512" s="7"/>
      <c r="J512" s="6"/>
      <c r="K512" s="6"/>
      <c r="L512" s="6"/>
      <c r="M512" s="6"/>
      <c r="P512" s="4"/>
      <c r="Q512" s="4"/>
      <c r="R512" s="4"/>
      <c r="S512" s="5"/>
      <c r="T512" s="6"/>
    </row>
    <row r="513" spans="6:20">
      <c r="F513" s="27"/>
      <c r="G513" s="28"/>
      <c r="H513" s="6"/>
      <c r="I513" s="7"/>
      <c r="J513" s="6"/>
      <c r="K513" s="6"/>
      <c r="L513" s="6"/>
      <c r="M513" s="6"/>
      <c r="P513" s="4"/>
      <c r="Q513" s="4"/>
      <c r="R513" s="4"/>
      <c r="S513" s="5"/>
      <c r="T513" s="6"/>
    </row>
    <row r="514" spans="6:20">
      <c r="F514" s="27"/>
      <c r="G514" s="28"/>
      <c r="H514" s="6"/>
      <c r="I514" s="7"/>
      <c r="J514" s="6"/>
      <c r="K514" s="6"/>
      <c r="L514" s="6"/>
      <c r="M514" s="6"/>
      <c r="P514" s="4"/>
      <c r="Q514" s="4"/>
      <c r="R514" s="4"/>
      <c r="S514" s="5"/>
      <c r="T514" s="6"/>
    </row>
    <row r="515" spans="6:20">
      <c r="F515" s="27"/>
      <c r="G515" s="28"/>
      <c r="H515" s="6"/>
      <c r="I515" s="7"/>
      <c r="J515" s="6"/>
      <c r="K515" s="6"/>
      <c r="L515" s="6"/>
      <c r="M515" s="6"/>
      <c r="P515" s="4"/>
      <c r="Q515" s="4"/>
      <c r="R515" s="4"/>
      <c r="S515" s="5"/>
      <c r="T515" s="6"/>
    </row>
    <row r="516" spans="6:20">
      <c r="F516" s="27"/>
      <c r="G516" s="28"/>
      <c r="H516" s="6"/>
      <c r="I516" s="7"/>
      <c r="J516" s="6"/>
      <c r="K516" s="6"/>
      <c r="L516" s="6"/>
      <c r="M516" s="6"/>
      <c r="P516" s="4"/>
      <c r="Q516" s="4"/>
      <c r="R516" s="4"/>
      <c r="S516" s="5"/>
      <c r="T516" s="6"/>
    </row>
    <row r="517" spans="6:20">
      <c r="F517" s="27"/>
      <c r="G517" s="28"/>
      <c r="H517" s="6"/>
      <c r="I517" s="7"/>
      <c r="J517" s="6"/>
      <c r="K517" s="6"/>
      <c r="L517" s="6"/>
      <c r="M517" s="6"/>
      <c r="P517" s="4"/>
      <c r="Q517" s="4"/>
      <c r="R517" s="4"/>
      <c r="S517" s="5"/>
      <c r="T517" s="6"/>
    </row>
    <row r="518" spans="6:20">
      <c r="F518" s="27"/>
      <c r="G518" s="28"/>
      <c r="H518" s="6"/>
      <c r="I518" s="7"/>
      <c r="J518" s="6"/>
      <c r="K518" s="6"/>
      <c r="L518" s="6"/>
      <c r="M518" s="6"/>
      <c r="P518" s="4"/>
      <c r="Q518" s="4"/>
      <c r="R518" s="4"/>
      <c r="S518" s="5"/>
      <c r="T518" s="6"/>
    </row>
    <row r="519" spans="6:20">
      <c r="F519" s="27"/>
      <c r="G519" s="28"/>
      <c r="H519" s="6"/>
      <c r="I519" s="7"/>
      <c r="J519" s="6"/>
      <c r="K519" s="6"/>
      <c r="L519" s="6"/>
      <c r="M519" s="6"/>
      <c r="P519" s="4"/>
      <c r="Q519" s="4"/>
      <c r="R519" s="4"/>
      <c r="S519" s="5"/>
      <c r="T519" s="6"/>
    </row>
    <row r="520" spans="6:20">
      <c r="F520" s="27"/>
      <c r="G520" s="28"/>
      <c r="H520" s="6"/>
      <c r="I520" s="7"/>
      <c r="J520" s="6"/>
      <c r="K520" s="6"/>
      <c r="L520" s="6"/>
      <c r="M520" s="6"/>
      <c r="P520" s="4"/>
      <c r="Q520" s="4"/>
      <c r="R520" s="4"/>
      <c r="S520" s="5"/>
      <c r="T520" s="6"/>
    </row>
    <row r="521" spans="6:20">
      <c r="F521" s="27"/>
      <c r="G521" s="28"/>
      <c r="H521" s="6"/>
      <c r="I521" s="7"/>
      <c r="J521" s="6"/>
      <c r="K521" s="6"/>
      <c r="L521" s="6"/>
      <c r="M521" s="6"/>
      <c r="P521" s="4"/>
      <c r="Q521" s="4"/>
      <c r="R521" s="4"/>
      <c r="S521" s="5"/>
      <c r="T521" s="6"/>
    </row>
    <row r="522" spans="6:20">
      <c r="F522" s="27"/>
      <c r="G522" s="28"/>
      <c r="H522" s="6"/>
      <c r="I522" s="7"/>
      <c r="J522" s="6"/>
      <c r="K522" s="6"/>
      <c r="L522" s="6"/>
      <c r="M522" s="6"/>
      <c r="P522" s="4"/>
      <c r="Q522" s="4"/>
      <c r="R522" s="4"/>
      <c r="S522" s="5"/>
      <c r="T522" s="6"/>
    </row>
    <row r="523" spans="6:20">
      <c r="F523" s="27"/>
      <c r="G523" s="28"/>
      <c r="H523" s="6"/>
      <c r="I523" s="7"/>
      <c r="J523" s="6"/>
      <c r="K523" s="6"/>
      <c r="L523" s="6"/>
      <c r="M523" s="6"/>
      <c r="P523" s="4"/>
      <c r="Q523" s="4"/>
      <c r="R523" s="4"/>
      <c r="S523" s="5"/>
      <c r="T523" s="6"/>
    </row>
    <row r="524" spans="6:20">
      <c r="F524" s="27"/>
      <c r="G524" s="28"/>
      <c r="H524" s="6"/>
      <c r="I524" s="7"/>
      <c r="J524" s="6"/>
      <c r="K524" s="6"/>
      <c r="L524" s="6"/>
      <c r="M524" s="6"/>
      <c r="P524" s="4"/>
      <c r="Q524" s="4"/>
      <c r="R524" s="4"/>
      <c r="S524" s="5"/>
      <c r="T524" s="6"/>
    </row>
    <row r="525" spans="6:20">
      <c r="F525" s="27"/>
      <c r="G525" s="28"/>
      <c r="H525" s="6"/>
      <c r="I525" s="7"/>
      <c r="J525" s="6"/>
      <c r="K525" s="6"/>
      <c r="L525" s="6"/>
      <c r="M525" s="6"/>
      <c r="P525" s="4"/>
      <c r="Q525" s="4"/>
      <c r="R525" s="4"/>
      <c r="S525" s="5"/>
      <c r="T525" s="6"/>
    </row>
    <row r="526" spans="6:20">
      <c r="F526" s="27"/>
      <c r="G526" s="28"/>
      <c r="H526" s="6"/>
      <c r="I526" s="7"/>
      <c r="J526" s="6"/>
      <c r="K526" s="6"/>
      <c r="L526" s="6"/>
      <c r="M526" s="6"/>
      <c r="P526" s="4"/>
      <c r="Q526" s="4"/>
      <c r="R526" s="4"/>
      <c r="S526" s="5"/>
      <c r="T526" s="6"/>
    </row>
    <row r="527" spans="6:20">
      <c r="F527" s="27"/>
      <c r="G527" s="28"/>
      <c r="H527" s="6"/>
      <c r="I527" s="7"/>
      <c r="J527" s="6"/>
      <c r="K527" s="6"/>
      <c r="L527" s="6"/>
      <c r="M527" s="6"/>
      <c r="P527" s="4"/>
      <c r="Q527" s="4"/>
      <c r="R527" s="4"/>
      <c r="S527" s="5"/>
      <c r="T527" s="6"/>
    </row>
    <row r="528" spans="6:20">
      <c r="F528" s="27"/>
      <c r="G528" s="28"/>
      <c r="H528" s="6"/>
      <c r="I528" s="7"/>
      <c r="J528" s="6"/>
      <c r="K528" s="6"/>
      <c r="L528" s="6"/>
      <c r="M528" s="6"/>
      <c r="P528" s="4"/>
      <c r="Q528" s="4"/>
      <c r="R528" s="4"/>
      <c r="S528" s="5"/>
      <c r="T528" s="6"/>
    </row>
    <row r="529" spans="6:20">
      <c r="F529" s="27"/>
      <c r="G529" s="28"/>
      <c r="H529" s="6"/>
      <c r="I529" s="7"/>
      <c r="J529" s="6"/>
      <c r="K529" s="6"/>
      <c r="L529" s="6"/>
      <c r="M529" s="6"/>
      <c r="P529" s="4"/>
      <c r="Q529" s="4"/>
      <c r="R529" s="4"/>
      <c r="S529" s="5"/>
      <c r="T529" s="6"/>
    </row>
    <row r="530" spans="6:20">
      <c r="F530" s="27"/>
      <c r="G530" s="28"/>
      <c r="H530" s="6"/>
      <c r="I530" s="7"/>
      <c r="J530" s="6"/>
      <c r="K530" s="6"/>
      <c r="L530" s="6"/>
      <c r="M530" s="6"/>
      <c r="P530" s="4"/>
      <c r="Q530" s="4"/>
      <c r="R530" s="4"/>
      <c r="S530" s="5"/>
      <c r="T530" s="6"/>
    </row>
    <row r="531" spans="6:20">
      <c r="F531" s="27"/>
      <c r="G531" s="28"/>
      <c r="H531" s="6"/>
      <c r="I531" s="7"/>
      <c r="J531" s="6"/>
      <c r="K531" s="6"/>
      <c r="L531" s="6"/>
      <c r="M531" s="6"/>
      <c r="P531" s="4"/>
      <c r="Q531" s="4"/>
      <c r="R531" s="4"/>
      <c r="S531" s="5"/>
      <c r="T531" s="6"/>
    </row>
    <row r="532" spans="6:20">
      <c r="F532" s="27"/>
      <c r="G532" s="28"/>
      <c r="H532" s="6"/>
      <c r="I532" s="7"/>
      <c r="J532" s="6"/>
      <c r="K532" s="6"/>
      <c r="L532" s="6"/>
      <c r="M532" s="6"/>
      <c r="P532" s="4"/>
      <c r="Q532" s="4"/>
      <c r="R532" s="4"/>
      <c r="S532" s="5"/>
      <c r="T532" s="6"/>
    </row>
    <row r="533" spans="6:20">
      <c r="F533" s="27"/>
      <c r="G533" s="28"/>
      <c r="H533" s="6"/>
      <c r="I533" s="7"/>
      <c r="J533" s="6"/>
      <c r="K533" s="6"/>
      <c r="L533" s="6"/>
      <c r="M533" s="6"/>
      <c r="P533" s="4"/>
      <c r="Q533" s="4"/>
      <c r="R533" s="4"/>
      <c r="S533" s="5"/>
      <c r="T533" s="6"/>
    </row>
    <row r="534" spans="6:20">
      <c r="F534" s="27"/>
      <c r="G534" s="28"/>
      <c r="H534" s="6"/>
      <c r="I534" s="7"/>
      <c r="J534" s="6"/>
      <c r="K534" s="6"/>
      <c r="L534" s="6"/>
      <c r="M534" s="6"/>
      <c r="P534" s="4"/>
      <c r="Q534" s="4"/>
      <c r="R534" s="4"/>
      <c r="S534" s="5"/>
      <c r="T534" s="6"/>
    </row>
    <row r="535" spans="6:20">
      <c r="F535" s="27"/>
      <c r="G535" s="28"/>
      <c r="H535" s="6"/>
      <c r="I535" s="7"/>
      <c r="J535" s="6"/>
      <c r="K535" s="6"/>
      <c r="L535" s="6"/>
      <c r="M535" s="6"/>
      <c r="P535" s="4"/>
      <c r="Q535" s="4"/>
      <c r="R535" s="4"/>
      <c r="S535" s="5"/>
      <c r="T535" s="6"/>
    </row>
    <row r="536" spans="6:20">
      <c r="F536" s="27"/>
      <c r="G536" s="28"/>
      <c r="H536" s="6"/>
      <c r="I536" s="7"/>
      <c r="J536" s="6"/>
      <c r="K536" s="6"/>
      <c r="L536" s="6"/>
      <c r="M536" s="6"/>
      <c r="P536" s="4"/>
      <c r="Q536" s="4"/>
      <c r="R536" s="4"/>
      <c r="S536" s="5"/>
      <c r="T536" s="6"/>
    </row>
    <row r="537" spans="6:20">
      <c r="F537" s="27"/>
      <c r="G537" s="28"/>
      <c r="H537" s="6"/>
      <c r="I537" s="7"/>
      <c r="J537" s="6"/>
      <c r="K537" s="6"/>
      <c r="L537" s="6"/>
      <c r="M537" s="6"/>
      <c r="P537" s="4"/>
      <c r="Q537" s="4"/>
      <c r="R537" s="4"/>
      <c r="S537" s="5"/>
      <c r="T537" s="6"/>
    </row>
    <row r="538" spans="6:20">
      <c r="F538" s="27"/>
      <c r="G538" s="28"/>
      <c r="H538" s="6"/>
      <c r="I538" s="7"/>
      <c r="J538" s="6"/>
      <c r="K538" s="6"/>
      <c r="L538" s="6"/>
      <c r="M538" s="6"/>
      <c r="P538" s="4"/>
      <c r="Q538" s="4"/>
      <c r="R538" s="4"/>
      <c r="S538" s="5"/>
      <c r="T538" s="6"/>
    </row>
    <row r="539" spans="6:20">
      <c r="F539" s="27"/>
      <c r="G539" s="28"/>
      <c r="H539" s="6"/>
      <c r="I539" s="7"/>
      <c r="J539" s="6"/>
      <c r="K539" s="6"/>
      <c r="L539" s="6"/>
      <c r="M539" s="6"/>
      <c r="P539" s="4"/>
      <c r="Q539" s="4"/>
      <c r="R539" s="4"/>
      <c r="S539" s="5"/>
      <c r="T539" s="6"/>
    </row>
    <row r="540" spans="6:20">
      <c r="F540" s="27"/>
      <c r="G540" s="28"/>
      <c r="H540" s="6"/>
      <c r="I540" s="7"/>
      <c r="J540" s="6"/>
      <c r="K540" s="6"/>
      <c r="L540" s="6"/>
      <c r="M540" s="6"/>
      <c r="P540" s="4"/>
      <c r="Q540" s="4"/>
      <c r="R540" s="4"/>
      <c r="S540" s="5"/>
      <c r="T540" s="6"/>
    </row>
    <row r="541" spans="6:20">
      <c r="F541" s="27"/>
      <c r="G541" s="28"/>
      <c r="H541" s="6"/>
      <c r="I541" s="7"/>
      <c r="J541" s="6"/>
      <c r="K541" s="6"/>
      <c r="L541" s="6"/>
      <c r="M541" s="6"/>
      <c r="P541" s="4"/>
      <c r="Q541" s="4"/>
      <c r="R541" s="4"/>
      <c r="S541" s="5"/>
      <c r="T541" s="6"/>
    </row>
    <row r="542" spans="6:20">
      <c r="F542" s="27"/>
      <c r="G542" s="28"/>
      <c r="H542" s="6"/>
      <c r="I542" s="7"/>
      <c r="J542" s="6"/>
      <c r="K542" s="6"/>
      <c r="L542" s="6"/>
      <c r="M542" s="6"/>
      <c r="P542" s="4"/>
      <c r="Q542" s="4"/>
      <c r="R542" s="4"/>
      <c r="S542" s="5"/>
      <c r="T542" s="6"/>
    </row>
    <row r="543" spans="6:20">
      <c r="F543" s="27"/>
      <c r="G543" s="28"/>
      <c r="H543" s="6"/>
      <c r="I543" s="7"/>
      <c r="J543" s="6"/>
      <c r="K543" s="6"/>
      <c r="L543" s="6"/>
      <c r="M543" s="6"/>
      <c r="P543" s="4"/>
      <c r="Q543" s="4"/>
      <c r="R543" s="4"/>
      <c r="S543" s="5"/>
      <c r="T543" s="6"/>
    </row>
    <row r="544" spans="6:20">
      <c r="F544" s="27"/>
      <c r="G544" s="28"/>
      <c r="H544" s="6"/>
      <c r="I544" s="7"/>
      <c r="J544" s="6"/>
      <c r="K544" s="6"/>
      <c r="L544" s="6"/>
      <c r="M544" s="6"/>
      <c r="P544" s="4"/>
      <c r="Q544" s="4"/>
      <c r="R544" s="4"/>
      <c r="S544" s="5"/>
      <c r="T544" s="6"/>
    </row>
    <row r="545" spans="6:20">
      <c r="F545" s="27"/>
      <c r="G545" s="28"/>
      <c r="H545" s="6"/>
      <c r="I545" s="7"/>
      <c r="J545" s="6"/>
      <c r="K545" s="6"/>
      <c r="L545" s="6"/>
      <c r="M545" s="6"/>
      <c r="P545" s="4"/>
      <c r="Q545" s="4"/>
      <c r="R545" s="4"/>
      <c r="S545" s="5"/>
      <c r="T545" s="6"/>
    </row>
    <row r="546" spans="6:20">
      <c r="F546" s="27"/>
      <c r="G546" s="28"/>
      <c r="H546" s="6"/>
      <c r="I546" s="7"/>
      <c r="J546" s="6"/>
      <c r="K546" s="6"/>
      <c r="L546" s="6"/>
      <c r="M546" s="6"/>
      <c r="P546" s="4"/>
      <c r="Q546" s="4"/>
      <c r="R546" s="4"/>
      <c r="S546" s="5"/>
      <c r="T546" s="6"/>
    </row>
    <row r="547" spans="6:20">
      <c r="F547" s="27"/>
      <c r="G547" s="28"/>
      <c r="H547" s="6"/>
      <c r="I547" s="7"/>
      <c r="J547" s="6"/>
      <c r="K547" s="6"/>
      <c r="L547" s="6"/>
      <c r="M547" s="6"/>
      <c r="P547" s="4"/>
      <c r="Q547" s="4"/>
      <c r="R547" s="4"/>
      <c r="S547" s="5"/>
      <c r="T547" s="6"/>
    </row>
    <row r="548" spans="6:20">
      <c r="F548" s="27"/>
      <c r="G548" s="28"/>
      <c r="H548" s="6"/>
      <c r="I548" s="7"/>
      <c r="J548" s="6"/>
      <c r="K548" s="6"/>
      <c r="L548" s="6"/>
      <c r="M548" s="6"/>
      <c r="P548" s="4"/>
      <c r="Q548" s="4"/>
      <c r="R548" s="4"/>
      <c r="S548" s="5"/>
      <c r="T548" s="6"/>
    </row>
    <row r="549" spans="6:20">
      <c r="F549" s="27"/>
      <c r="G549" s="28"/>
      <c r="H549" s="6"/>
      <c r="I549" s="7"/>
      <c r="J549" s="6"/>
      <c r="K549" s="6"/>
      <c r="L549" s="6"/>
      <c r="M549" s="6"/>
      <c r="P549" s="4"/>
      <c r="Q549" s="4"/>
      <c r="R549" s="4"/>
      <c r="S549" s="5"/>
      <c r="T549" s="6"/>
    </row>
    <row r="550" spans="6:20">
      <c r="F550" s="27"/>
      <c r="G550" s="28"/>
      <c r="H550" s="6"/>
      <c r="I550" s="7"/>
      <c r="J550" s="6"/>
      <c r="K550" s="6"/>
      <c r="L550" s="6"/>
      <c r="M550" s="6"/>
      <c r="P550" s="4"/>
      <c r="Q550" s="4"/>
      <c r="R550" s="4"/>
      <c r="S550" s="5"/>
      <c r="T550" s="6"/>
    </row>
    <row r="551" spans="6:20">
      <c r="F551" s="27"/>
      <c r="G551" s="28"/>
      <c r="H551" s="6"/>
      <c r="I551" s="7"/>
      <c r="J551" s="6"/>
      <c r="K551" s="6"/>
      <c r="L551" s="6"/>
      <c r="M551" s="6"/>
      <c r="P551" s="4"/>
      <c r="Q551" s="4"/>
      <c r="R551" s="4"/>
      <c r="S551" s="5"/>
      <c r="T551" s="6"/>
    </row>
    <row r="552" spans="6:20">
      <c r="F552" s="27"/>
      <c r="G552" s="28"/>
      <c r="H552" s="6"/>
      <c r="I552" s="7"/>
      <c r="J552" s="6"/>
      <c r="K552" s="6"/>
      <c r="L552" s="6"/>
      <c r="M552" s="6"/>
      <c r="P552" s="4"/>
      <c r="Q552" s="4"/>
      <c r="R552" s="4"/>
      <c r="S552" s="5"/>
      <c r="T552" s="6"/>
    </row>
    <row r="553" spans="6:20">
      <c r="F553" s="27"/>
      <c r="G553" s="28"/>
      <c r="H553" s="6"/>
      <c r="I553" s="7"/>
      <c r="J553" s="6"/>
      <c r="K553" s="6"/>
      <c r="L553" s="6"/>
      <c r="M553" s="6"/>
      <c r="P553" s="4"/>
      <c r="Q553" s="4"/>
      <c r="R553" s="4"/>
      <c r="S553" s="5"/>
      <c r="T553" s="6"/>
    </row>
    <row r="554" spans="6:20">
      <c r="F554" s="27"/>
      <c r="G554" s="28"/>
      <c r="H554" s="6"/>
      <c r="I554" s="7"/>
      <c r="J554" s="6"/>
      <c r="K554" s="6"/>
      <c r="L554" s="6"/>
      <c r="M554" s="6"/>
      <c r="P554" s="4"/>
      <c r="Q554" s="4"/>
      <c r="R554" s="4"/>
      <c r="S554" s="5"/>
      <c r="T554" s="6"/>
    </row>
    <row r="555" spans="6:20">
      <c r="F555" s="27"/>
      <c r="G555" s="28"/>
      <c r="H555" s="6"/>
      <c r="I555" s="7"/>
      <c r="J555" s="6"/>
      <c r="K555" s="6"/>
      <c r="L555" s="6"/>
      <c r="M555" s="6"/>
      <c r="P555" s="4"/>
      <c r="Q555" s="4"/>
      <c r="R555" s="4"/>
      <c r="S555" s="5"/>
      <c r="T555" s="6"/>
    </row>
    <row r="556" spans="6:20">
      <c r="F556" s="27"/>
      <c r="G556" s="28"/>
      <c r="H556" s="6"/>
      <c r="I556" s="7"/>
      <c r="J556" s="6"/>
      <c r="K556" s="6"/>
      <c r="L556" s="6"/>
      <c r="M556" s="6"/>
      <c r="P556" s="4"/>
      <c r="Q556" s="4"/>
      <c r="R556" s="4"/>
      <c r="S556" s="5"/>
      <c r="T556" s="6"/>
    </row>
    <row r="557" spans="6:20">
      <c r="F557" s="27"/>
      <c r="G557" s="28"/>
      <c r="H557" s="6"/>
      <c r="I557" s="7"/>
      <c r="J557" s="6"/>
      <c r="K557" s="6"/>
      <c r="L557" s="6"/>
      <c r="M557" s="6"/>
      <c r="P557" s="4"/>
      <c r="Q557" s="4"/>
      <c r="R557" s="4"/>
      <c r="S557" s="5"/>
      <c r="T557" s="6"/>
    </row>
    <row r="558" spans="6:20">
      <c r="F558" s="27"/>
      <c r="G558" s="28"/>
      <c r="H558" s="6"/>
      <c r="I558" s="7"/>
      <c r="J558" s="6"/>
      <c r="K558" s="6"/>
      <c r="L558" s="6"/>
      <c r="M558" s="6"/>
      <c r="P558" s="4"/>
      <c r="Q558" s="4"/>
      <c r="R558" s="4"/>
      <c r="S558" s="5"/>
      <c r="T558" s="6"/>
    </row>
    <row r="559" spans="6:20">
      <c r="F559" s="27"/>
      <c r="G559" s="28"/>
      <c r="H559" s="6"/>
      <c r="I559" s="7"/>
      <c r="J559" s="6"/>
      <c r="K559" s="6"/>
      <c r="L559" s="6"/>
      <c r="M559" s="6"/>
      <c r="P559" s="4"/>
      <c r="Q559" s="4"/>
      <c r="R559" s="4"/>
      <c r="S559" s="5"/>
      <c r="T559" s="6"/>
    </row>
    <row r="560" spans="6:20">
      <c r="F560" s="27"/>
      <c r="G560" s="28"/>
      <c r="H560" s="6"/>
      <c r="I560" s="7"/>
      <c r="J560" s="6"/>
      <c r="K560" s="6"/>
      <c r="L560" s="6"/>
      <c r="M560" s="6"/>
      <c r="P560" s="4"/>
      <c r="Q560" s="4"/>
      <c r="R560" s="4"/>
      <c r="S560" s="5"/>
      <c r="T560" s="6"/>
    </row>
    <row r="561" spans="6:20">
      <c r="F561" s="27"/>
      <c r="G561" s="28"/>
      <c r="H561" s="6"/>
      <c r="I561" s="7"/>
      <c r="J561" s="6"/>
      <c r="K561" s="6"/>
      <c r="L561" s="6"/>
      <c r="M561" s="6"/>
      <c r="P561" s="4"/>
      <c r="Q561" s="4"/>
      <c r="R561" s="4"/>
      <c r="S561" s="5"/>
      <c r="T561" s="6"/>
    </row>
    <row r="562" spans="6:20">
      <c r="F562" s="27"/>
      <c r="G562" s="28"/>
      <c r="H562" s="6"/>
      <c r="I562" s="7"/>
      <c r="J562" s="6"/>
      <c r="K562" s="6"/>
      <c r="L562" s="6"/>
      <c r="M562" s="6"/>
      <c r="P562" s="4"/>
      <c r="Q562" s="4"/>
      <c r="R562" s="4"/>
      <c r="S562" s="5"/>
      <c r="T562" s="6"/>
    </row>
    <row r="563" spans="6:20">
      <c r="F563" s="27"/>
      <c r="G563" s="28"/>
      <c r="H563" s="6"/>
      <c r="I563" s="7"/>
      <c r="J563" s="6"/>
      <c r="K563" s="6"/>
      <c r="L563" s="6"/>
      <c r="M563" s="6"/>
      <c r="P563" s="4"/>
      <c r="Q563" s="4"/>
      <c r="R563" s="4"/>
      <c r="S563" s="5"/>
      <c r="T563" s="6"/>
    </row>
    <row r="564" spans="6:20">
      <c r="F564" s="27"/>
      <c r="G564" s="28"/>
      <c r="H564" s="6"/>
      <c r="I564" s="7"/>
      <c r="J564" s="6"/>
      <c r="K564" s="6"/>
      <c r="L564" s="6"/>
      <c r="M564" s="6"/>
      <c r="P564" s="4"/>
      <c r="Q564" s="4"/>
      <c r="R564" s="4"/>
      <c r="S564" s="5"/>
      <c r="T564" s="6"/>
    </row>
    <row r="565" spans="6:20">
      <c r="F565" s="27"/>
      <c r="G565" s="28"/>
      <c r="H565" s="6"/>
      <c r="I565" s="7"/>
      <c r="J565" s="6"/>
      <c r="K565" s="6"/>
      <c r="L565" s="6"/>
      <c r="M565" s="6"/>
      <c r="P565" s="4"/>
      <c r="Q565" s="4"/>
      <c r="R565" s="4"/>
      <c r="S565" s="5"/>
      <c r="T565" s="6"/>
    </row>
    <row r="566" spans="6:20">
      <c r="F566" s="27"/>
      <c r="G566" s="28"/>
      <c r="H566" s="6"/>
      <c r="I566" s="7"/>
      <c r="J566" s="6"/>
      <c r="K566" s="6"/>
      <c r="L566" s="6"/>
      <c r="M566" s="6"/>
      <c r="P566" s="4"/>
      <c r="Q566" s="4"/>
      <c r="R566" s="4"/>
      <c r="S566" s="5"/>
      <c r="T566" s="6"/>
    </row>
    <row r="567" spans="6:20">
      <c r="F567" s="27"/>
      <c r="G567" s="28"/>
      <c r="H567" s="6"/>
      <c r="I567" s="7"/>
      <c r="J567" s="6"/>
      <c r="K567" s="6"/>
      <c r="L567" s="6"/>
      <c r="M567" s="6"/>
      <c r="P567" s="4"/>
      <c r="Q567" s="4"/>
      <c r="R567" s="4"/>
      <c r="S567" s="5"/>
      <c r="T567" s="6"/>
    </row>
    <row r="568" spans="6:20">
      <c r="F568" s="27"/>
      <c r="G568" s="28"/>
      <c r="H568" s="6"/>
      <c r="I568" s="7"/>
      <c r="J568" s="6"/>
      <c r="K568" s="6"/>
      <c r="L568" s="6"/>
      <c r="M568" s="6"/>
      <c r="P568" s="4"/>
      <c r="Q568" s="4"/>
      <c r="R568" s="4"/>
      <c r="S568" s="5"/>
      <c r="T568" s="6"/>
    </row>
    <row r="569" spans="6:20">
      <c r="F569" s="27"/>
      <c r="G569" s="28"/>
      <c r="H569" s="6"/>
      <c r="I569" s="7"/>
      <c r="J569" s="6"/>
      <c r="K569" s="6"/>
      <c r="L569" s="6"/>
      <c r="M569" s="6"/>
      <c r="P569" s="4"/>
      <c r="Q569" s="4"/>
      <c r="R569" s="4"/>
      <c r="S569" s="5"/>
      <c r="T569" s="6"/>
    </row>
    <row r="570" spans="6:20">
      <c r="F570" s="27"/>
      <c r="G570" s="28"/>
      <c r="H570" s="6"/>
      <c r="I570" s="7"/>
      <c r="J570" s="6"/>
      <c r="K570" s="6"/>
      <c r="L570" s="6"/>
      <c r="M570" s="6"/>
      <c r="P570" s="4"/>
      <c r="Q570" s="4"/>
      <c r="R570" s="4"/>
      <c r="S570" s="5"/>
      <c r="T570" s="6"/>
    </row>
    <row r="571" spans="6:20">
      <c r="F571" s="27"/>
      <c r="G571" s="28"/>
      <c r="H571" s="6"/>
      <c r="I571" s="7"/>
      <c r="J571" s="6"/>
      <c r="K571" s="6"/>
      <c r="L571" s="6"/>
      <c r="M571" s="6"/>
      <c r="P571" s="4"/>
      <c r="Q571" s="4"/>
      <c r="R571" s="4"/>
      <c r="S571" s="5"/>
      <c r="T571" s="6"/>
    </row>
    <row r="572" spans="6:20">
      <c r="F572" s="27"/>
      <c r="G572" s="28"/>
      <c r="H572" s="6"/>
      <c r="I572" s="7"/>
      <c r="J572" s="6"/>
      <c r="K572" s="6"/>
      <c r="L572" s="6"/>
      <c r="M572" s="6"/>
      <c r="P572" s="4"/>
      <c r="Q572" s="4"/>
      <c r="R572" s="4"/>
      <c r="S572" s="5"/>
      <c r="T572" s="6"/>
    </row>
    <row r="573" spans="6:20">
      <c r="F573" s="27"/>
      <c r="G573" s="28"/>
      <c r="H573" s="6"/>
      <c r="I573" s="7"/>
      <c r="J573" s="6"/>
      <c r="K573" s="6"/>
      <c r="L573" s="6"/>
      <c r="M573" s="6"/>
      <c r="P573" s="4"/>
      <c r="Q573" s="4"/>
      <c r="R573" s="4"/>
      <c r="S573" s="5"/>
      <c r="T573" s="6"/>
    </row>
    <row r="574" spans="6:20">
      <c r="F574" s="27"/>
      <c r="G574" s="28"/>
      <c r="H574" s="6"/>
      <c r="I574" s="7"/>
      <c r="J574" s="6"/>
      <c r="K574" s="6"/>
      <c r="L574" s="6"/>
      <c r="M574" s="6"/>
      <c r="P574" s="4"/>
      <c r="Q574" s="4"/>
      <c r="R574" s="4"/>
      <c r="S574" s="5"/>
      <c r="T574" s="6"/>
    </row>
    <row r="575" spans="6:20">
      <c r="F575" s="27"/>
      <c r="G575" s="28"/>
      <c r="H575" s="6"/>
      <c r="I575" s="7"/>
      <c r="J575" s="6"/>
      <c r="K575" s="6"/>
      <c r="L575" s="6"/>
      <c r="M575" s="6"/>
      <c r="P575" s="4"/>
      <c r="Q575" s="4"/>
      <c r="R575" s="4"/>
      <c r="S575" s="5"/>
      <c r="T575" s="6"/>
    </row>
    <row r="576" spans="6:20">
      <c r="F576" s="27"/>
      <c r="G576" s="28"/>
      <c r="H576" s="6"/>
      <c r="I576" s="7"/>
      <c r="J576" s="6"/>
      <c r="K576" s="6"/>
      <c r="L576" s="6"/>
      <c r="M576" s="6"/>
      <c r="P576" s="4"/>
      <c r="Q576" s="4"/>
      <c r="R576" s="4"/>
      <c r="S576" s="5"/>
      <c r="T576" s="6"/>
    </row>
    <row r="577" spans="6:20">
      <c r="F577" s="27"/>
      <c r="G577" s="28"/>
      <c r="H577" s="6"/>
      <c r="I577" s="7"/>
      <c r="J577" s="6"/>
      <c r="K577" s="6"/>
      <c r="L577" s="6"/>
      <c r="M577" s="6"/>
      <c r="P577" s="4"/>
      <c r="Q577" s="4"/>
      <c r="R577" s="4"/>
      <c r="S577" s="5"/>
      <c r="T577" s="6"/>
    </row>
    <row r="578" spans="6:20">
      <c r="F578" s="27"/>
      <c r="G578" s="28"/>
      <c r="H578" s="6"/>
      <c r="I578" s="7"/>
      <c r="J578" s="6"/>
      <c r="K578" s="6"/>
      <c r="L578" s="6"/>
      <c r="M578" s="6"/>
      <c r="P578" s="4"/>
      <c r="Q578" s="4"/>
      <c r="R578" s="4"/>
      <c r="S578" s="5"/>
      <c r="T578" s="6"/>
    </row>
    <row r="579" spans="6:20">
      <c r="F579" s="27"/>
      <c r="G579" s="28"/>
      <c r="H579" s="6"/>
      <c r="I579" s="7"/>
      <c r="J579" s="6"/>
      <c r="K579" s="6"/>
      <c r="L579" s="6"/>
      <c r="M579" s="6"/>
      <c r="P579" s="4"/>
      <c r="Q579" s="4"/>
      <c r="R579" s="4"/>
      <c r="S579" s="5"/>
      <c r="T579" s="6"/>
    </row>
    <row r="580" spans="6:20">
      <c r="F580" s="27"/>
      <c r="G580" s="28"/>
      <c r="H580" s="6"/>
      <c r="I580" s="7"/>
      <c r="J580" s="6"/>
      <c r="K580" s="6"/>
      <c r="L580" s="6"/>
      <c r="M580" s="6"/>
      <c r="P580" s="4"/>
      <c r="Q580" s="4"/>
      <c r="R580" s="4"/>
      <c r="S580" s="5"/>
      <c r="T580" s="6"/>
    </row>
    <row r="581" spans="6:20">
      <c r="F581" s="27"/>
      <c r="G581" s="28"/>
      <c r="H581" s="6"/>
      <c r="I581" s="7"/>
      <c r="J581" s="6"/>
      <c r="K581" s="6"/>
      <c r="L581" s="6"/>
      <c r="M581" s="6"/>
      <c r="P581" s="4"/>
      <c r="Q581" s="4"/>
      <c r="R581" s="4"/>
      <c r="S581" s="5"/>
      <c r="T581" s="6"/>
    </row>
    <row r="582" spans="6:20">
      <c r="F582" s="27"/>
      <c r="G582" s="28"/>
      <c r="H582" s="6"/>
      <c r="I582" s="7"/>
      <c r="J582" s="6"/>
      <c r="K582" s="6"/>
      <c r="L582" s="6"/>
      <c r="M582" s="6"/>
      <c r="P582" s="4"/>
      <c r="Q582" s="4"/>
      <c r="R582" s="4"/>
      <c r="S582" s="5"/>
      <c r="T582" s="6"/>
    </row>
    <row r="583" spans="6:20">
      <c r="F583" s="27"/>
      <c r="G583" s="28"/>
      <c r="H583" s="6"/>
      <c r="I583" s="7"/>
      <c r="J583" s="6"/>
      <c r="K583" s="6"/>
      <c r="L583" s="6"/>
      <c r="M583" s="6"/>
      <c r="P583" s="4"/>
      <c r="Q583" s="4"/>
      <c r="R583" s="4"/>
      <c r="S583" s="5"/>
      <c r="T583" s="6"/>
    </row>
    <row r="584" spans="6:20">
      <c r="F584" s="27"/>
      <c r="G584" s="28"/>
      <c r="H584" s="6"/>
      <c r="I584" s="7"/>
      <c r="J584" s="6"/>
      <c r="K584" s="6"/>
      <c r="L584" s="6"/>
      <c r="M584" s="6"/>
      <c r="P584" s="4"/>
      <c r="Q584" s="4"/>
      <c r="R584" s="4"/>
      <c r="S584" s="5"/>
      <c r="T584" s="6"/>
    </row>
    <row r="585" spans="6:20">
      <c r="F585" s="27"/>
      <c r="G585" s="28"/>
      <c r="H585" s="6"/>
      <c r="I585" s="7"/>
      <c r="J585" s="6"/>
      <c r="K585" s="6"/>
      <c r="L585" s="6"/>
      <c r="M585" s="6"/>
      <c r="P585" s="4"/>
      <c r="Q585" s="4"/>
      <c r="R585" s="4"/>
      <c r="S585" s="5"/>
      <c r="T585" s="6"/>
    </row>
    <row r="586" spans="6:20">
      <c r="F586" s="27"/>
      <c r="G586" s="28"/>
      <c r="H586" s="6"/>
      <c r="I586" s="7"/>
      <c r="J586" s="6"/>
      <c r="K586" s="6"/>
      <c r="L586" s="6"/>
      <c r="M586" s="6"/>
      <c r="P586" s="4"/>
      <c r="Q586" s="4"/>
      <c r="R586" s="4"/>
      <c r="S586" s="5"/>
      <c r="T586" s="6"/>
    </row>
    <row r="587" spans="6:20">
      <c r="F587" s="27"/>
      <c r="G587" s="28"/>
      <c r="H587" s="6"/>
      <c r="I587" s="7"/>
      <c r="J587" s="6"/>
      <c r="K587" s="6"/>
      <c r="L587" s="6"/>
      <c r="M587" s="6"/>
      <c r="P587" s="4"/>
      <c r="Q587" s="4"/>
      <c r="R587" s="4"/>
      <c r="S587" s="5"/>
      <c r="T587" s="6"/>
    </row>
    <row r="588" spans="6:20">
      <c r="F588" s="27"/>
      <c r="G588" s="28"/>
      <c r="H588" s="6"/>
      <c r="I588" s="7"/>
      <c r="J588" s="6"/>
      <c r="K588" s="6"/>
      <c r="L588" s="6"/>
      <c r="M588" s="6"/>
      <c r="P588" s="4"/>
      <c r="Q588" s="4"/>
      <c r="R588" s="4"/>
      <c r="S588" s="5"/>
      <c r="T588" s="6"/>
    </row>
    <row r="589" spans="6:20">
      <c r="F589" s="27"/>
      <c r="G589" s="28"/>
      <c r="H589" s="6"/>
      <c r="I589" s="7"/>
      <c r="J589" s="6"/>
      <c r="K589" s="6"/>
      <c r="L589" s="6"/>
      <c r="M589" s="6"/>
      <c r="P589" s="4"/>
      <c r="Q589" s="4"/>
      <c r="R589" s="4"/>
      <c r="S589" s="5"/>
      <c r="T589" s="6"/>
    </row>
    <row r="590" spans="6:20">
      <c r="F590" s="27"/>
      <c r="G590" s="28"/>
      <c r="H590" s="6"/>
      <c r="I590" s="7"/>
      <c r="J590" s="6"/>
      <c r="K590" s="6"/>
      <c r="L590" s="6"/>
      <c r="M590" s="6"/>
      <c r="P590" s="4"/>
      <c r="Q590" s="4"/>
      <c r="R590" s="4"/>
      <c r="S590" s="5"/>
      <c r="T590" s="6"/>
    </row>
    <row r="591" spans="6:20">
      <c r="F591" s="27"/>
      <c r="G591" s="28"/>
      <c r="H591" s="6"/>
      <c r="I591" s="7"/>
      <c r="J591" s="6"/>
      <c r="K591" s="6"/>
      <c r="L591" s="6"/>
      <c r="M591" s="6"/>
      <c r="P591" s="4"/>
      <c r="Q591" s="4"/>
      <c r="R591" s="4"/>
      <c r="S591" s="5"/>
      <c r="T591" s="6"/>
    </row>
    <row r="592" spans="6:20">
      <c r="F592" s="27"/>
      <c r="G592" s="28"/>
      <c r="H592" s="6"/>
      <c r="I592" s="7"/>
      <c r="J592" s="6"/>
      <c r="K592" s="6"/>
      <c r="L592" s="6"/>
      <c r="M592" s="6"/>
      <c r="P592" s="4"/>
      <c r="Q592" s="4"/>
      <c r="R592" s="4"/>
      <c r="S592" s="5"/>
      <c r="T592" s="6"/>
    </row>
    <row r="593" spans="6:20">
      <c r="F593" s="27"/>
      <c r="G593" s="28"/>
      <c r="H593" s="6"/>
      <c r="I593" s="7"/>
      <c r="J593" s="6"/>
      <c r="K593" s="6"/>
      <c r="L593" s="6"/>
      <c r="M593" s="6"/>
      <c r="P593" s="4"/>
      <c r="Q593" s="4"/>
      <c r="R593" s="4"/>
      <c r="S593" s="5"/>
      <c r="T593" s="6"/>
    </row>
    <row r="594" spans="6:20">
      <c r="F594" s="27"/>
      <c r="G594" s="28"/>
      <c r="H594" s="6"/>
      <c r="I594" s="7"/>
      <c r="J594" s="6"/>
      <c r="K594" s="6"/>
      <c r="L594" s="6"/>
      <c r="M594" s="6"/>
      <c r="P594" s="4"/>
      <c r="Q594" s="4"/>
      <c r="R594" s="4"/>
      <c r="S594" s="5"/>
      <c r="T594" s="6"/>
    </row>
    <row r="595" spans="6:20">
      <c r="F595" s="27"/>
      <c r="G595" s="28"/>
      <c r="H595" s="6"/>
      <c r="I595" s="7"/>
      <c r="J595" s="6"/>
      <c r="K595" s="6"/>
      <c r="L595" s="6"/>
      <c r="M595" s="6"/>
      <c r="P595" s="4"/>
      <c r="Q595" s="4"/>
      <c r="R595" s="4"/>
      <c r="S595" s="5"/>
      <c r="T595" s="6"/>
    </row>
    <row r="596" spans="6:20">
      <c r="F596" s="27"/>
      <c r="G596" s="28"/>
      <c r="H596" s="6"/>
      <c r="I596" s="7"/>
      <c r="J596" s="6"/>
      <c r="K596" s="6"/>
      <c r="L596" s="6"/>
      <c r="M596" s="6"/>
      <c r="P596" s="4"/>
      <c r="Q596" s="4"/>
      <c r="R596" s="4"/>
      <c r="S596" s="5"/>
      <c r="T596" s="6"/>
    </row>
    <row r="597" spans="6:20">
      <c r="F597" s="27"/>
      <c r="G597" s="28"/>
      <c r="H597" s="6"/>
      <c r="I597" s="7"/>
      <c r="J597" s="6"/>
      <c r="K597" s="6"/>
      <c r="L597" s="6"/>
      <c r="M597" s="6"/>
      <c r="P597" s="4"/>
      <c r="Q597" s="4"/>
      <c r="R597" s="4"/>
      <c r="S597" s="5"/>
      <c r="T597" s="6"/>
    </row>
    <row r="598" spans="6:20">
      <c r="F598" s="27"/>
      <c r="G598" s="28"/>
      <c r="H598" s="6"/>
      <c r="I598" s="7"/>
      <c r="J598" s="6"/>
      <c r="K598" s="6"/>
      <c r="L598" s="6"/>
      <c r="M598" s="6"/>
      <c r="P598" s="4"/>
      <c r="Q598" s="4"/>
      <c r="R598" s="4"/>
      <c r="S598" s="5"/>
      <c r="T598" s="6"/>
    </row>
    <row r="599" spans="6:20">
      <c r="F599" s="27"/>
      <c r="G599" s="28"/>
      <c r="H599" s="6"/>
      <c r="I599" s="7"/>
      <c r="J599" s="6"/>
      <c r="K599" s="6"/>
      <c r="L599" s="6"/>
      <c r="M599" s="6"/>
      <c r="P599" s="4"/>
      <c r="Q599" s="4"/>
      <c r="R599" s="4"/>
      <c r="S599" s="5"/>
      <c r="T599" s="6"/>
    </row>
    <row r="600" spans="6:20">
      <c r="F600" s="27"/>
      <c r="G600" s="28"/>
      <c r="H600" s="6"/>
      <c r="I600" s="7"/>
      <c r="J600" s="6"/>
      <c r="K600" s="6"/>
      <c r="L600" s="6"/>
      <c r="M600" s="6"/>
      <c r="P600" s="4"/>
      <c r="Q600" s="4"/>
      <c r="R600" s="4"/>
      <c r="S600" s="5"/>
      <c r="T600" s="6"/>
    </row>
    <row r="601" spans="6:20">
      <c r="F601" s="27"/>
      <c r="G601" s="28"/>
      <c r="H601" s="6"/>
      <c r="I601" s="7"/>
      <c r="J601" s="6"/>
      <c r="K601" s="6"/>
      <c r="L601" s="6"/>
      <c r="M601" s="6"/>
      <c r="P601" s="4"/>
      <c r="Q601" s="4"/>
      <c r="R601" s="4"/>
      <c r="S601" s="5"/>
      <c r="T601" s="6"/>
    </row>
    <row r="602" spans="6:20">
      <c r="F602" s="27"/>
      <c r="G602" s="28"/>
      <c r="H602" s="6"/>
      <c r="I602" s="7"/>
      <c r="J602" s="6"/>
      <c r="K602" s="6"/>
      <c r="L602" s="6"/>
      <c r="M602" s="6"/>
      <c r="P602" s="4"/>
      <c r="Q602" s="4"/>
      <c r="R602" s="4"/>
      <c r="S602" s="5"/>
      <c r="T602" s="6"/>
    </row>
    <row r="603" spans="6:20">
      <c r="F603" s="27"/>
      <c r="G603" s="28"/>
      <c r="H603" s="6"/>
      <c r="I603" s="7"/>
      <c r="J603" s="6"/>
      <c r="K603" s="6"/>
      <c r="L603" s="6"/>
      <c r="M603" s="6"/>
      <c r="P603" s="4"/>
      <c r="Q603" s="4"/>
      <c r="R603" s="4"/>
      <c r="S603" s="5"/>
      <c r="T603" s="6"/>
    </row>
    <row r="604" spans="6:20">
      <c r="F604" s="27"/>
      <c r="G604" s="28"/>
      <c r="H604" s="6"/>
      <c r="I604" s="7"/>
      <c r="J604" s="6"/>
      <c r="K604" s="6"/>
      <c r="L604" s="6"/>
      <c r="M604" s="6"/>
      <c r="P604" s="4"/>
      <c r="Q604" s="4"/>
      <c r="R604" s="4"/>
      <c r="S604" s="5"/>
      <c r="T604" s="6"/>
    </row>
    <row r="605" spans="6:20">
      <c r="F605" s="27"/>
      <c r="G605" s="28"/>
      <c r="H605" s="6"/>
      <c r="I605" s="7"/>
      <c r="J605" s="6"/>
      <c r="K605" s="6"/>
      <c r="L605" s="6"/>
      <c r="M605" s="6"/>
      <c r="P605" s="4"/>
      <c r="Q605" s="4"/>
      <c r="R605" s="4"/>
      <c r="S605" s="5"/>
      <c r="T605" s="6"/>
    </row>
    <row r="606" spans="6:20">
      <c r="F606" s="27"/>
      <c r="G606" s="28"/>
      <c r="H606" s="6"/>
      <c r="I606" s="7"/>
      <c r="J606" s="6"/>
      <c r="K606" s="6"/>
      <c r="L606" s="6"/>
      <c r="M606" s="6"/>
      <c r="P606" s="4"/>
      <c r="Q606" s="4"/>
      <c r="R606" s="4"/>
      <c r="S606" s="5"/>
      <c r="T606" s="6"/>
    </row>
    <row r="607" spans="6:20">
      <c r="F607" s="27"/>
      <c r="G607" s="28"/>
      <c r="H607" s="6"/>
      <c r="I607" s="7"/>
      <c r="J607" s="6"/>
      <c r="K607" s="6"/>
      <c r="L607" s="6"/>
      <c r="M607" s="6"/>
      <c r="P607" s="4"/>
      <c r="Q607" s="4"/>
      <c r="R607" s="4"/>
      <c r="S607" s="5"/>
      <c r="T607" s="6"/>
    </row>
    <row r="608" spans="6:20">
      <c r="F608" s="27"/>
      <c r="G608" s="28"/>
      <c r="H608" s="6"/>
      <c r="I608" s="7"/>
      <c r="J608" s="6"/>
      <c r="K608" s="6"/>
      <c r="L608" s="6"/>
      <c r="M608" s="6"/>
      <c r="P608" s="4"/>
      <c r="Q608" s="4"/>
      <c r="R608" s="4"/>
      <c r="S608" s="5"/>
      <c r="T608" s="6"/>
    </row>
    <row r="609" spans="6:20">
      <c r="F609" s="27"/>
      <c r="G609" s="28"/>
      <c r="H609" s="6"/>
      <c r="I609" s="7"/>
      <c r="J609" s="6"/>
      <c r="K609" s="6"/>
      <c r="L609" s="6"/>
      <c r="M609" s="6"/>
      <c r="P609" s="4"/>
      <c r="Q609" s="4"/>
      <c r="R609" s="4"/>
      <c r="S609" s="5"/>
      <c r="T609" s="6"/>
    </row>
    <row r="610" spans="6:20">
      <c r="F610" s="27"/>
      <c r="G610" s="28"/>
      <c r="H610" s="6"/>
      <c r="I610" s="7"/>
      <c r="J610" s="6"/>
      <c r="K610" s="6"/>
      <c r="L610" s="6"/>
      <c r="M610" s="6"/>
      <c r="P610" s="4"/>
      <c r="Q610" s="4"/>
      <c r="R610" s="4"/>
      <c r="S610" s="5"/>
      <c r="T610" s="6"/>
    </row>
    <row r="611" spans="6:20">
      <c r="F611" s="27"/>
      <c r="G611" s="28"/>
      <c r="H611" s="6"/>
      <c r="I611" s="7"/>
      <c r="J611" s="6"/>
      <c r="K611" s="6"/>
      <c r="L611" s="6"/>
      <c r="M611" s="6"/>
      <c r="P611" s="4"/>
      <c r="Q611" s="4"/>
      <c r="R611" s="4"/>
      <c r="S611" s="5"/>
      <c r="T611" s="6"/>
    </row>
    <row r="612" spans="6:20">
      <c r="F612" s="27"/>
      <c r="G612" s="28"/>
      <c r="H612" s="6"/>
      <c r="I612" s="7"/>
      <c r="J612" s="6"/>
      <c r="K612" s="6"/>
      <c r="L612" s="6"/>
      <c r="M612" s="6"/>
      <c r="P612" s="4"/>
      <c r="Q612" s="4"/>
      <c r="R612" s="4"/>
      <c r="S612" s="5"/>
      <c r="T612" s="6"/>
    </row>
    <row r="613" spans="6:20">
      <c r="F613" s="27"/>
      <c r="G613" s="28"/>
      <c r="H613" s="6"/>
      <c r="I613" s="7"/>
      <c r="J613" s="6"/>
      <c r="K613" s="6"/>
      <c r="L613" s="6"/>
      <c r="M613" s="6"/>
      <c r="P613" s="4"/>
      <c r="Q613" s="4"/>
      <c r="R613" s="4"/>
      <c r="S613" s="5"/>
      <c r="T613" s="6"/>
    </row>
    <row r="614" spans="6:20">
      <c r="F614" s="27"/>
      <c r="G614" s="28"/>
      <c r="H614" s="6"/>
      <c r="I614" s="7"/>
      <c r="J614" s="6"/>
      <c r="K614" s="6"/>
      <c r="L614" s="6"/>
      <c r="M614" s="6"/>
      <c r="P614" s="4"/>
      <c r="Q614" s="4"/>
      <c r="R614" s="4"/>
      <c r="S614" s="5"/>
      <c r="T614" s="6"/>
    </row>
    <row r="615" spans="6:20">
      <c r="F615" s="27"/>
      <c r="G615" s="28"/>
      <c r="H615" s="6"/>
      <c r="I615" s="7"/>
      <c r="J615" s="6"/>
      <c r="K615" s="6"/>
      <c r="L615" s="6"/>
      <c r="M615" s="6"/>
      <c r="P615" s="4"/>
      <c r="Q615" s="4"/>
      <c r="R615" s="4"/>
      <c r="S615" s="5"/>
      <c r="T615" s="6"/>
    </row>
    <row r="616" spans="6:20">
      <c r="F616" s="27"/>
      <c r="G616" s="28"/>
      <c r="H616" s="6"/>
      <c r="I616" s="7"/>
      <c r="J616" s="6"/>
      <c r="K616" s="6"/>
      <c r="L616" s="6"/>
      <c r="M616" s="6"/>
      <c r="P616" s="4"/>
      <c r="Q616" s="4"/>
      <c r="R616" s="4"/>
      <c r="S616" s="5"/>
      <c r="T616" s="6"/>
    </row>
    <row r="617" spans="6:20">
      <c r="F617" s="27"/>
      <c r="G617" s="28"/>
      <c r="H617" s="6"/>
      <c r="I617" s="7"/>
      <c r="J617" s="6"/>
      <c r="K617" s="6"/>
      <c r="L617" s="6"/>
      <c r="M617" s="6"/>
      <c r="P617" s="4"/>
      <c r="Q617" s="4"/>
      <c r="R617" s="4"/>
      <c r="S617" s="5"/>
      <c r="T617" s="6"/>
    </row>
    <row r="618" spans="6:20">
      <c r="F618" s="27"/>
      <c r="G618" s="28"/>
      <c r="H618" s="6"/>
      <c r="I618" s="7"/>
      <c r="J618" s="6"/>
      <c r="K618" s="6"/>
      <c r="L618" s="6"/>
      <c r="M618" s="6"/>
      <c r="P618" s="4"/>
      <c r="Q618" s="4"/>
      <c r="R618" s="4"/>
      <c r="S618" s="5"/>
      <c r="T618" s="6"/>
    </row>
    <row r="619" spans="6:20">
      <c r="F619" s="27"/>
      <c r="G619" s="28"/>
      <c r="H619" s="6"/>
      <c r="I619" s="7"/>
      <c r="J619" s="6"/>
      <c r="K619" s="6"/>
      <c r="L619" s="6"/>
      <c r="M619" s="6"/>
      <c r="P619" s="4"/>
      <c r="Q619" s="4"/>
      <c r="R619" s="4"/>
      <c r="S619" s="5"/>
      <c r="T619" s="6"/>
    </row>
    <row r="620" spans="6:20">
      <c r="F620" s="27"/>
      <c r="G620" s="28"/>
      <c r="H620" s="6"/>
      <c r="I620" s="7"/>
      <c r="J620" s="6"/>
      <c r="K620" s="6"/>
      <c r="L620" s="6"/>
      <c r="M620" s="6"/>
      <c r="P620" s="4"/>
      <c r="Q620" s="4"/>
      <c r="R620" s="4"/>
      <c r="S620" s="5"/>
      <c r="T620" s="6"/>
    </row>
    <row r="621" spans="6:20">
      <c r="F621" s="27"/>
      <c r="G621" s="28"/>
      <c r="H621" s="6"/>
      <c r="I621" s="7"/>
      <c r="J621" s="6"/>
      <c r="K621" s="6"/>
      <c r="L621" s="6"/>
      <c r="M621" s="6"/>
      <c r="P621" s="4"/>
      <c r="Q621" s="4"/>
      <c r="R621" s="4"/>
      <c r="S621" s="5"/>
      <c r="T621" s="6"/>
    </row>
    <row r="622" spans="6:20">
      <c r="F622" s="27"/>
      <c r="G622" s="28"/>
      <c r="H622" s="6"/>
      <c r="I622" s="7"/>
      <c r="J622" s="6"/>
      <c r="K622" s="6"/>
      <c r="L622" s="6"/>
      <c r="M622" s="6"/>
      <c r="P622" s="4"/>
      <c r="Q622" s="4"/>
      <c r="R622" s="4"/>
      <c r="S622" s="5"/>
      <c r="T622" s="6"/>
    </row>
    <row r="623" spans="6:20">
      <c r="F623" s="27"/>
      <c r="G623" s="28"/>
      <c r="H623" s="6"/>
      <c r="I623" s="7"/>
      <c r="J623" s="6"/>
      <c r="K623" s="6"/>
      <c r="L623" s="6"/>
      <c r="M623" s="6"/>
      <c r="P623" s="4"/>
      <c r="Q623" s="4"/>
      <c r="R623" s="4"/>
      <c r="S623" s="5"/>
      <c r="T623" s="6"/>
    </row>
    <row r="624" spans="6:20">
      <c r="F624" s="27"/>
      <c r="G624" s="28"/>
      <c r="H624" s="6"/>
      <c r="I624" s="7"/>
      <c r="J624" s="6"/>
      <c r="K624" s="6"/>
      <c r="L624" s="6"/>
      <c r="M624" s="6"/>
      <c r="P624" s="4"/>
      <c r="Q624" s="4"/>
      <c r="R624" s="4"/>
      <c r="S624" s="5"/>
      <c r="T624" s="6"/>
    </row>
    <row r="625" spans="6:20">
      <c r="F625" s="27"/>
      <c r="G625" s="28"/>
      <c r="H625" s="6"/>
      <c r="I625" s="7"/>
      <c r="J625" s="6"/>
      <c r="K625" s="6"/>
      <c r="L625" s="6"/>
      <c r="M625" s="6"/>
      <c r="P625" s="4"/>
      <c r="Q625" s="4"/>
      <c r="R625" s="4"/>
      <c r="S625" s="5"/>
      <c r="T625" s="6"/>
    </row>
    <row r="626" spans="6:20">
      <c r="F626" s="27"/>
      <c r="G626" s="28"/>
      <c r="H626" s="6"/>
      <c r="I626" s="7"/>
      <c r="J626" s="6"/>
      <c r="K626" s="6"/>
      <c r="L626" s="6"/>
      <c r="M626" s="6"/>
      <c r="P626" s="4"/>
      <c r="Q626" s="4"/>
      <c r="R626" s="4"/>
      <c r="S626" s="5"/>
      <c r="T626" s="6"/>
    </row>
    <row r="627" spans="6:20">
      <c r="F627" s="27"/>
      <c r="G627" s="28"/>
      <c r="H627" s="6"/>
      <c r="I627" s="7"/>
      <c r="J627" s="6"/>
      <c r="K627" s="6"/>
      <c r="L627" s="6"/>
      <c r="M627" s="6"/>
      <c r="P627" s="4"/>
      <c r="Q627" s="4"/>
      <c r="R627" s="4"/>
      <c r="S627" s="5"/>
      <c r="T627" s="6"/>
    </row>
    <row r="628" spans="6:20">
      <c r="F628" s="27"/>
      <c r="G628" s="28"/>
      <c r="H628" s="6"/>
      <c r="I628" s="7"/>
      <c r="J628" s="6"/>
      <c r="K628" s="6"/>
      <c r="L628" s="6"/>
      <c r="M628" s="6"/>
      <c r="P628" s="4"/>
      <c r="Q628" s="4"/>
      <c r="R628" s="4"/>
      <c r="S628" s="5"/>
      <c r="T628" s="6"/>
    </row>
    <row r="629" spans="6:20">
      <c r="F629" s="27"/>
      <c r="G629" s="28"/>
      <c r="H629" s="6"/>
      <c r="I629" s="7"/>
      <c r="J629" s="6"/>
      <c r="K629" s="6"/>
      <c r="L629" s="6"/>
      <c r="M629" s="6"/>
      <c r="P629" s="4"/>
      <c r="Q629" s="4"/>
      <c r="R629" s="4"/>
      <c r="S629" s="5"/>
      <c r="T629" s="6"/>
    </row>
    <row r="630" spans="6:20">
      <c r="F630" s="27"/>
      <c r="G630" s="28"/>
      <c r="H630" s="6"/>
      <c r="I630" s="7"/>
      <c r="J630" s="6"/>
      <c r="K630" s="6"/>
      <c r="L630" s="6"/>
      <c r="M630" s="6"/>
      <c r="P630" s="4"/>
      <c r="Q630" s="4"/>
      <c r="R630" s="4"/>
      <c r="S630" s="5"/>
      <c r="T630" s="6"/>
    </row>
    <row r="631" spans="6:20">
      <c r="F631" s="27"/>
      <c r="G631" s="28"/>
      <c r="H631" s="6"/>
      <c r="I631" s="7"/>
      <c r="J631" s="6"/>
      <c r="K631" s="6"/>
      <c r="L631" s="6"/>
      <c r="M631" s="6"/>
      <c r="P631" s="4"/>
      <c r="Q631" s="4"/>
      <c r="R631" s="4"/>
      <c r="S631" s="5"/>
      <c r="T631" s="6"/>
    </row>
    <row r="632" spans="6:20">
      <c r="F632" s="27"/>
      <c r="G632" s="28"/>
      <c r="H632" s="6"/>
      <c r="I632" s="7"/>
      <c r="J632" s="6"/>
      <c r="K632" s="6"/>
      <c r="L632" s="6"/>
      <c r="M632" s="6"/>
      <c r="P632" s="4"/>
      <c r="Q632" s="4"/>
      <c r="R632" s="4"/>
      <c r="S632" s="5"/>
      <c r="T632" s="6"/>
    </row>
    <row r="633" spans="6:20">
      <c r="F633" s="27"/>
      <c r="G633" s="28"/>
      <c r="H633" s="6"/>
      <c r="I633" s="7"/>
      <c r="J633" s="6"/>
      <c r="K633" s="6"/>
      <c r="L633" s="6"/>
      <c r="M633" s="6"/>
      <c r="P633" s="4"/>
      <c r="Q633" s="4"/>
      <c r="R633" s="4"/>
      <c r="S633" s="5"/>
      <c r="T633" s="6"/>
    </row>
    <row r="634" spans="6:20">
      <c r="F634" s="27"/>
      <c r="G634" s="28"/>
      <c r="H634" s="6"/>
      <c r="I634" s="7"/>
      <c r="J634" s="6"/>
      <c r="K634" s="6"/>
      <c r="L634" s="6"/>
      <c r="M634" s="6"/>
      <c r="P634" s="4"/>
      <c r="Q634" s="4"/>
      <c r="R634" s="4"/>
      <c r="S634" s="5"/>
      <c r="T634" s="6"/>
    </row>
    <row r="635" spans="6:20">
      <c r="F635" s="27"/>
      <c r="G635" s="28"/>
      <c r="H635" s="6"/>
      <c r="I635" s="7"/>
      <c r="J635" s="6"/>
      <c r="K635" s="6"/>
      <c r="L635" s="6"/>
      <c r="M635" s="6"/>
      <c r="P635" s="4"/>
      <c r="Q635" s="4"/>
      <c r="R635" s="4"/>
      <c r="S635" s="5"/>
      <c r="T635" s="6"/>
    </row>
    <row r="636" spans="6:20">
      <c r="F636" s="27"/>
      <c r="G636" s="28"/>
      <c r="H636" s="6"/>
      <c r="I636" s="7"/>
      <c r="J636" s="6"/>
      <c r="K636" s="6"/>
      <c r="L636" s="6"/>
      <c r="M636" s="6"/>
      <c r="P636" s="4"/>
      <c r="Q636" s="4"/>
      <c r="R636" s="4"/>
      <c r="S636" s="5"/>
      <c r="T636" s="6"/>
    </row>
    <row r="637" spans="6:20">
      <c r="F637" s="27"/>
      <c r="G637" s="28"/>
      <c r="H637" s="6"/>
      <c r="I637" s="7"/>
      <c r="J637" s="6"/>
      <c r="K637" s="6"/>
      <c r="L637" s="6"/>
      <c r="M637" s="6"/>
      <c r="P637" s="4"/>
      <c r="Q637" s="4"/>
      <c r="R637" s="4"/>
      <c r="S637" s="5"/>
      <c r="T637" s="6"/>
    </row>
    <row r="638" spans="6:20">
      <c r="F638" s="27"/>
      <c r="G638" s="28"/>
      <c r="H638" s="6"/>
      <c r="I638" s="7"/>
      <c r="J638" s="6"/>
      <c r="K638" s="6"/>
      <c r="L638" s="6"/>
      <c r="M638" s="6"/>
      <c r="P638" s="4"/>
      <c r="Q638" s="4"/>
      <c r="R638" s="4"/>
      <c r="S638" s="5"/>
      <c r="T638" s="6"/>
    </row>
    <row r="639" spans="6:20">
      <c r="F639" s="27"/>
      <c r="G639" s="28"/>
      <c r="H639" s="6"/>
      <c r="I639" s="7"/>
      <c r="J639" s="6"/>
      <c r="K639" s="6"/>
      <c r="L639" s="6"/>
      <c r="M639" s="6"/>
      <c r="P639" s="4"/>
      <c r="Q639" s="4"/>
      <c r="R639" s="4"/>
      <c r="S639" s="5"/>
      <c r="T639" s="6"/>
    </row>
    <row r="640" spans="6:20">
      <c r="F640" s="27"/>
      <c r="G640" s="28"/>
      <c r="H640" s="6"/>
      <c r="I640" s="7"/>
      <c r="J640" s="6"/>
      <c r="K640" s="6"/>
      <c r="L640" s="6"/>
      <c r="M640" s="6"/>
      <c r="P640" s="4"/>
      <c r="Q640" s="4"/>
      <c r="R640" s="4"/>
      <c r="S640" s="5"/>
      <c r="T640" s="6"/>
    </row>
    <row r="641" spans="6:20">
      <c r="F641" s="27"/>
      <c r="G641" s="28"/>
      <c r="H641" s="6"/>
      <c r="I641" s="7"/>
      <c r="J641" s="6"/>
      <c r="K641" s="6"/>
      <c r="L641" s="6"/>
      <c r="M641" s="6"/>
      <c r="P641" s="4"/>
      <c r="Q641" s="4"/>
      <c r="R641" s="4"/>
      <c r="S641" s="5"/>
      <c r="T641" s="6"/>
    </row>
    <row r="642" spans="6:20">
      <c r="F642" s="27"/>
      <c r="G642" s="28"/>
      <c r="H642" s="6"/>
      <c r="I642" s="7"/>
      <c r="J642" s="6"/>
      <c r="K642" s="6"/>
      <c r="L642" s="6"/>
      <c r="M642" s="6"/>
      <c r="P642" s="4"/>
      <c r="Q642" s="4"/>
      <c r="R642" s="4"/>
      <c r="S642" s="5"/>
      <c r="T642" s="6"/>
    </row>
    <row r="643" spans="6:20">
      <c r="F643" s="27"/>
      <c r="G643" s="28"/>
      <c r="H643" s="6"/>
      <c r="I643" s="7"/>
      <c r="J643" s="6"/>
      <c r="K643" s="6"/>
      <c r="L643" s="6"/>
      <c r="M643" s="6"/>
      <c r="P643" s="4"/>
      <c r="Q643" s="4"/>
      <c r="R643" s="4"/>
      <c r="S643" s="5"/>
      <c r="T643" s="6"/>
    </row>
    <row r="644" spans="6:20">
      <c r="F644" s="27"/>
      <c r="G644" s="28"/>
      <c r="H644" s="6"/>
      <c r="I644" s="7"/>
      <c r="J644" s="6"/>
      <c r="K644" s="6"/>
      <c r="L644" s="6"/>
      <c r="M644" s="6"/>
      <c r="P644" s="4"/>
      <c r="Q644" s="4"/>
      <c r="R644" s="4"/>
      <c r="S644" s="5"/>
      <c r="T644" s="6"/>
    </row>
    <row r="645" spans="6:20">
      <c r="F645" s="27"/>
      <c r="G645" s="28"/>
      <c r="H645" s="6"/>
      <c r="I645" s="7"/>
      <c r="J645" s="6"/>
      <c r="K645" s="6"/>
      <c r="L645" s="6"/>
      <c r="M645" s="6"/>
      <c r="P645" s="4"/>
      <c r="Q645" s="4"/>
      <c r="R645" s="4"/>
      <c r="S645" s="5"/>
      <c r="T645" s="6"/>
    </row>
    <row r="646" spans="6:20">
      <c r="F646" s="27"/>
      <c r="G646" s="28"/>
      <c r="H646" s="6"/>
      <c r="I646" s="7"/>
      <c r="J646" s="6"/>
      <c r="K646" s="6"/>
      <c r="L646" s="6"/>
      <c r="M646" s="6"/>
      <c r="P646" s="4"/>
      <c r="Q646" s="4"/>
      <c r="R646" s="4"/>
      <c r="S646" s="5"/>
      <c r="T646" s="6"/>
    </row>
    <row r="647" spans="6:20">
      <c r="F647" s="27"/>
      <c r="G647" s="28"/>
      <c r="H647" s="6"/>
      <c r="I647" s="7"/>
      <c r="J647" s="6"/>
      <c r="K647" s="6"/>
      <c r="L647" s="6"/>
      <c r="M647" s="6"/>
      <c r="P647" s="4"/>
      <c r="Q647" s="4"/>
      <c r="R647" s="4"/>
      <c r="S647" s="5"/>
      <c r="T647" s="6"/>
    </row>
    <row r="648" spans="6:20">
      <c r="F648" s="27"/>
      <c r="G648" s="28"/>
      <c r="H648" s="6"/>
      <c r="I648" s="7"/>
      <c r="J648" s="6"/>
      <c r="K648" s="6"/>
      <c r="L648" s="6"/>
      <c r="M648" s="6"/>
      <c r="P648" s="4"/>
      <c r="Q648" s="4"/>
      <c r="R648" s="4"/>
      <c r="S648" s="5"/>
      <c r="T648" s="6"/>
    </row>
    <row r="649" spans="6:20">
      <c r="F649" s="27"/>
      <c r="G649" s="28"/>
      <c r="H649" s="6"/>
      <c r="I649" s="7"/>
      <c r="J649" s="6"/>
      <c r="K649" s="6"/>
      <c r="L649" s="6"/>
      <c r="M649" s="6"/>
      <c r="P649" s="4"/>
      <c r="Q649" s="4"/>
      <c r="R649" s="4"/>
      <c r="S649" s="5"/>
      <c r="T649" s="6"/>
    </row>
    <row r="650" spans="6:20">
      <c r="F650" s="27"/>
      <c r="G650" s="28"/>
      <c r="H650" s="6"/>
      <c r="I650" s="7"/>
      <c r="J650" s="6"/>
      <c r="K650" s="6"/>
      <c r="L650" s="6"/>
      <c r="M650" s="6"/>
      <c r="P650" s="4"/>
      <c r="Q650" s="4"/>
      <c r="R650" s="4"/>
      <c r="S650" s="5"/>
      <c r="T650" s="6"/>
    </row>
    <row r="651" spans="6:20">
      <c r="F651" s="27"/>
      <c r="G651" s="28"/>
      <c r="H651" s="6"/>
      <c r="I651" s="7"/>
      <c r="J651" s="6"/>
      <c r="K651" s="6"/>
      <c r="L651" s="6"/>
      <c r="M651" s="6"/>
      <c r="P651" s="4"/>
      <c r="Q651" s="4"/>
      <c r="R651" s="4"/>
      <c r="S651" s="5"/>
      <c r="T651" s="6"/>
    </row>
    <row r="652" spans="6:20">
      <c r="F652" s="27"/>
      <c r="G652" s="28"/>
      <c r="H652" s="6"/>
      <c r="I652" s="7"/>
      <c r="J652" s="6"/>
      <c r="K652" s="6"/>
      <c r="L652" s="6"/>
      <c r="M652" s="6"/>
      <c r="P652" s="4"/>
      <c r="Q652" s="4"/>
      <c r="R652" s="4"/>
      <c r="S652" s="5"/>
      <c r="T652" s="6"/>
    </row>
    <row r="653" spans="6:20">
      <c r="F653" s="27"/>
      <c r="G653" s="28"/>
      <c r="H653" s="6"/>
      <c r="I653" s="7"/>
      <c r="J653" s="6"/>
      <c r="K653" s="6"/>
      <c r="L653" s="6"/>
      <c r="M653" s="6"/>
      <c r="P653" s="4"/>
      <c r="Q653" s="4"/>
      <c r="R653" s="4"/>
      <c r="S653" s="5"/>
      <c r="T653" s="6"/>
    </row>
    <row r="654" spans="6:20">
      <c r="F654" s="27"/>
      <c r="G654" s="28"/>
      <c r="H654" s="6"/>
      <c r="I654" s="7"/>
      <c r="J654" s="6"/>
      <c r="K654" s="6"/>
      <c r="L654" s="6"/>
      <c r="M654" s="6"/>
      <c r="P654" s="4"/>
      <c r="Q654" s="4"/>
      <c r="R654" s="4"/>
      <c r="S654" s="5"/>
      <c r="T654" s="6"/>
    </row>
    <row r="655" spans="6:20">
      <c r="F655" s="27"/>
      <c r="G655" s="28"/>
      <c r="H655" s="6"/>
      <c r="I655" s="7"/>
      <c r="J655" s="6"/>
      <c r="K655" s="6"/>
      <c r="L655" s="6"/>
      <c r="M655" s="6"/>
      <c r="P655" s="4"/>
      <c r="Q655" s="4"/>
      <c r="R655" s="4"/>
      <c r="S655" s="5"/>
      <c r="T655" s="6"/>
    </row>
    <row r="656" spans="6:20">
      <c r="F656" s="27"/>
      <c r="G656" s="28"/>
      <c r="H656" s="6"/>
      <c r="I656" s="7"/>
      <c r="J656" s="6"/>
      <c r="K656" s="6"/>
      <c r="L656" s="6"/>
      <c r="M656" s="6"/>
      <c r="P656" s="4"/>
      <c r="Q656" s="4"/>
      <c r="R656" s="4"/>
      <c r="S656" s="5"/>
      <c r="T656" s="6"/>
    </row>
    <row r="657" spans="6:20">
      <c r="F657" s="27"/>
      <c r="G657" s="28"/>
      <c r="H657" s="6"/>
      <c r="I657" s="7"/>
      <c r="J657" s="6"/>
      <c r="K657" s="6"/>
      <c r="L657" s="6"/>
      <c r="M657" s="6"/>
      <c r="P657" s="4"/>
      <c r="Q657" s="4"/>
      <c r="R657" s="4"/>
      <c r="S657" s="5"/>
      <c r="T657" s="6"/>
    </row>
    <row r="658" spans="6:20">
      <c r="F658" s="27"/>
      <c r="G658" s="28"/>
      <c r="H658" s="6"/>
      <c r="I658" s="7"/>
      <c r="J658" s="6"/>
      <c r="K658" s="6"/>
      <c r="L658" s="6"/>
      <c r="M658" s="6"/>
      <c r="P658" s="4"/>
      <c r="Q658" s="4"/>
      <c r="R658" s="4"/>
      <c r="S658" s="5"/>
      <c r="T658" s="6"/>
    </row>
    <row r="659" spans="6:20">
      <c r="F659" s="27"/>
      <c r="G659" s="28"/>
      <c r="H659" s="6"/>
      <c r="I659" s="7"/>
      <c r="J659" s="6"/>
      <c r="K659" s="6"/>
      <c r="L659" s="6"/>
      <c r="M659" s="6"/>
      <c r="P659" s="4"/>
      <c r="Q659" s="4"/>
      <c r="R659" s="4"/>
      <c r="S659" s="5"/>
      <c r="T659" s="6"/>
    </row>
    <row r="660" spans="6:20">
      <c r="F660" s="27"/>
      <c r="G660" s="28"/>
      <c r="H660" s="6"/>
      <c r="I660" s="7"/>
      <c r="J660" s="6"/>
      <c r="K660" s="6"/>
      <c r="L660" s="6"/>
      <c r="M660" s="6"/>
      <c r="P660" s="4"/>
      <c r="Q660" s="4"/>
      <c r="R660" s="4"/>
      <c r="S660" s="5"/>
      <c r="T660" s="6"/>
    </row>
    <row r="661" spans="6:20">
      <c r="F661" s="27"/>
      <c r="G661" s="28"/>
      <c r="H661" s="6"/>
      <c r="I661" s="7"/>
      <c r="J661" s="6"/>
      <c r="K661" s="6"/>
      <c r="L661" s="6"/>
      <c r="M661" s="6"/>
      <c r="P661" s="4"/>
      <c r="Q661" s="4"/>
      <c r="R661" s="4"/>
      <c r="S661" s="5"/>
      <c r="T661" s="6"/>
    </row>
    <row r="662" spans="6:20">
      <c r="F662" s="27"/>
      <c r="G662" s="28"/>
      <c r="H662" s="6"/>
      <c r="I662" s="7"/>
      <c r="J662" s="6"/>
      <c r="K662" s="6"/>
      <c r="L662" s="6"/>
      <c r="M662" s="6"/>
      <c r="P662" s="4"/>
      <c r="Q662" s="4"/>
      <c r="R662" s="4"/>
      <c r="S662" s="5"/>
      <c r="T662" s="6"/>
    </row>
    <row r="663" spans="6:20">
      <c r="F663" s="27"/>
      <c r="G663" s="28"/>
      <c r="H663" s="6"/>
      <c r="I663" s="7"/>
      <c r="J663" s="6"/>
      <c r="K663" s="6"/>
      <c r="L663" s="6"/>
      <c r="M663" s="6"/>
      <c r="P663" s="4"/>
      <c r="Q663" s="4"/>
      <c r="R663" s="4"/>
      <c r="S663" s="5"/>
      <c r="T663" s="6"/>
    </row>
    <row r="664" spans="6:20">
      <c r="F664" s="27"/>
      <c r="G664" s="28"/>
      <c r="H664" s="6"/>
      <c r="I664" s="7"/>
      <c r="J664" s="6"/>
      <c r="K664" s="6"/>
      <c r="L664" s="6"/>
      <c r="M664" s="6"/>
      <c r="P664" s="4"/>
      <c r="Q664" s="4"/>
      <c r="R664" s="4"/>
      <c r="S664" s="5"/>
      <c r="T664" s="6"/>
    </row>
    <row r="665" spans="6:20">
      <c r="F665" s="27"/>
      <c r="G665" s="28"/>
      <c r="H665" s="6"/>
      <c r="I665" s="7"/>
      <c r="J665" s="6"/>
      <c r="K665" s="6"/>
      <c r="L665" s="6"/>
      <c r="M665" s="6"/>
      <c r="P665" s="4"/>
      <c r="Q665" s="4"/>
      <c r="R665" s="4"/>
      <c r="S665" s="5"/>
      <c r="T665" s="6"/>
    </row>
    <row r="666" spans="6:20">
      <c r="F666" s="27"/>
      <c r="G666" s="28"/>
      <c r="H666" s="6"/>
      <c r="I666" s="7"/>
      <c r="J666" s="6"/>
      <c r="K666" s="6"/>
      <c r="L666" s="6"/>
      <c r="M666" s="6"/>
      <c r="P666" s="4"/>
      <c r="Q666" s="4"/>
      <c r="R666" s="4"/>
      <c r="S666" s="5"/>
      <c r="T666" s="6"/>
    </row>
    <row r="667" spans="6:20">
      <c r="F667" s="27"/>
      <c r="G667" s="28"/>
      <c r="H667" s="6"/>
      <c r="I667" s="7"/>
      <c r="J667" s="6"/>
      <c r="K667" s="6"/>
      <c r="L667" s="6"/>
      <c r="M667" s="6"/>
      <c r="P667" s="4"/>
      <c r="Q667" s="4"/>
      <c r="R667" s="4"/>
      <c r="S667" s="5"/>
      <c r="T667" s="6"/>
    </row>
    <row r="668" spans="6:20">
      <c r="F668" s="27"/>
      <c r="G668" s="28"/>
      <c r="H668" s="6"/>
      <c r="I668" s="7"/>
      <c r="J668" s="6"/>
      <c r="K668" s="6"/>
      <c r="L668" s="6"/>
      <c r="M668" s="6"/>
      <c r="P668" s="4"/>
      <c r="Q668" s="4"/>
      <c r="R668" s="4"/>
      <c r="S668" s="5"/>
      <c r="T668" s="6"/>
    </row>
    <row r="669" spans="6:20">
      <c r="F669" s="27"/>
      <c r="G669" s="28"/>
      <c r="H669" s="6"/>
      <c r="I669" s="7"/>
      <c r="J669" s="6"/>
      <c r="K669" s="6"/>
      <c r="L669" s="6"/>
      <c r="M669" s="6"/>
      <c r="P669" s="4"/>
      <c r="Q669" s="4"/>
      <c r="R669" s="4"/>
      <c r="S669" s="5"/>
      <c r="T669" s="6"/>
    </row>
    <row r="670" spans="6:20">
      <c r="F670" s="27"/>
      <c r="G670" s="28"/>
      <c r="H670" s="6"/>
      <c r="I670" s="7"/>
      <c r="J670" s="6"/>
      <c r="K670" s="6"/>
      <c r="L670" s="6"/>
      <c r="M670" s="6"/>
      <c r="P670" s="4"/>
      <c r="Q670" s="4"/>
      <c r="R670" s="4"/>
      <c r="S670" s="5"/>
      <c r="T670" s="6"/>
    </row>
    <row r="671" spans="6:20">
      <c r="F671" s="27"/>
      <c r="G671" s="28"/>
      <c r="H671" s="6"/>
      <c r="I671" s="7"/>
      <c r="J671" s="6"/>
      <c r="K671" s="6"/>
      <c r="L671" s="6"/>
      <c r="M671" s="6"/>
      <c r="P671" s="4"/>
      <c r="Q671" s="4"/>
      <c r="R671" s="4"/>
      <c r="S671" s="5"/>
      <c r="T671" s="6"/>
    </row>
    <row r="672" spans="6:20">
      <c r="F672" s="27"/>
      <c r="G672" s="28"/>
      <c r="H672" s="6"/>
      <c r="I672" s="7"/>
      <c r="J672" s="6"/>
      <c r="K672" s="6"/>
      <c r="L672" s="6"/>
      <c r="M672" s="6"/>
      <c r="P672" s="4"/>
      <c r="Q672" s="4"/>
      <c r="R672" s="4"/>
      <c r="S672" s="5"/>
      <c r="T672" s="6"/>
    </row>
    <row r="673" spans="6:20">
      <c r="F673" s="27"/>
      <c r="G673" s="28"/>
      <c r="H673" s="6"/>
      <c r="I673" s="7"/>
      <c r="J673" s="6"/>
      <c r="K673" s="6"/>
      <c r="L673" s="6"/>
      <c r="M673" s="6"/>
      <c r="P673" s="4"/>
      <c r="Q673" s="4"/>
      <c r="R673" s="4"/>
      <c r="S673" s="5"/>
      <c r="T673" s="6"/>
    </row>
    <row r="674" spans="6:20">
      <c r="F674" s="27"/>
      <c r="G674" s="28"/>
      <c r="H674" s="6"/>
      <c r="I674" s="7"/>
      <c r="J674" s="6"/>
      <c r="K674" s="6"/>
      <c r="L674" s="6"/>
      <c r="M674" s="6"/>
      <c r="P674" s="4"/>
      <c r="Q674" s="4"/>
      <c r="R674" s="4"/>
      <c r="S674" s="5"/>
      <c r="T674" s="6"/>
    </row>
    <row r="675" spans="6:20">
      <c r="F675" s="27"/>
      <c r="G675" s="28"/>
      <c r="H675" s="6"/>
      <c r="I675" s="7"/>
      <c r="J675" s="6"/>
      <c r="K675" s="6"/>
      <c r="L675" s="6"/>
      <c r="M675" s="6"/>
      <c r="P675" s="4"/>
      <c r="Q675" s="4"/>
      <c r="R675" s="4"/>
      <c r="S675" s="5"/>
      <c r="T675" s="6"/>
    </row>
    <row r="676" spans="6:20">
      <c r="F676" s="27"/>
      <c r="G676" s="28"/>
      <c r="H676" s="6"/>
      <c r="I676" s="7"/>
      <c r="J676" s="6"/>
      <c r="K676" s="6"/>
      <c r="L676" s="6"/>
      <c r="M676" s="6"/>
      <c r="P676" s="4"/>
      <c r="Q676" s="4"/>
      <c r="R676" s="4"/>
      <c r="S676" s="5"/>
      <c r="T676" s="6"/>
    </row>
    <row r="677" spans="6:20">
      <c r="F677" s="27"/>
      <c r="G677" s="28"/>
      <c r="H677" s="6"/>
      <c r="I677" s="7"/>
      <c r="J677" s="6"/>
      <c r="K677" s="6"/>
      <c r="L677" s="6"/>
      <c r="M677" s="6"/>
      <c r="P677" s="4"/>
      <c r="Q677" s="4"/>
      <c r="R677" s="4"/>
      <c r="S677" s="5"/>
      <c r="T677" s="6"/>
    </row>
    <row r="678" spans="6:20">
      <c r="F678" s="27"/>
      <c r="G678" s="28"/>
      <c r="H678" s="6"/>
      <c r="I678" s="7"/>
      <c r="J678" s="6"/>
      <c r="K678" s="6"/>
      <c r="L678" s="6"/>
      <c r="M678" s="6"/>
      <c r="P678" s="4"/>
      <c r="Q678" s="4"/>
      <c r="R678" s="4"/>
      <c r="S678" s="5"/>
      <c r="T678" s="6"/>
    </row>
    <row r="679" spans="6:20">
      <c r="F679" s="27"/>
      <c r="G679" s="28"/>
      <c r="H679" s="6"/>
      <c r="I679" s="7"/>
      <c r="J679" s="6"/>
      <c r="K679" s="6"/>
      <c r="L679" s="6"/>
      <c r="M679" s="6"/>
      <c r="P679" s="4"/>
      <c r="Q679" s="4"/>
      <c r="R679" s="4"/>
      <c r="S679" s="5"/>
      <c r="T679" s="6"/>
    </row>
    <row r="680" spans="6:20">
      <c r="F680" s="27"/>
      <c r="G680" s="28"/>
      <c r="H680" s="6"/>
      <c r="I680" s="7"/>
      <c r="J680" s="6"/>
      <c r="K680" s="6"/>
      <c r="L680" s="6"/>
      <c r="M680" s="6"/>
      <c r="P680" s="4"/>
      <c r="Q680" s="4"/>
      <c r="R680" s="4"/>
      <c r="S680" s="5"/>
      <c r="T680" s="6"/>
    </row>
    <row r="681" spans="6:20">
      <c r="F681" s="27"/>
      <c r="G681" s="28"/>
      <c r="H681" s="6"/>
      <c r="I681" s="7"/>
      <c r="J681" s="6"/>
      <c r="K681" s="6"/>
      <c r="L681" s="6"/>
      <c r="M681" s="6"/>
      <c r="P681" s="4"/>
      <c r="Q681" s="4"/>
      <c r="R681" s="4"/>
      <c r="S681" s="5"/>
      <c r="T681" s="6"/>
    </row>
    <row r="682" spans="6:20">
      <c r="F682" s="27"/>
      <c r="G682" s="28"/>
      <c r="H682" s="6"/>
      <c r="I682" s="7"/>
      <c r="J682" s="6"/>
      <c r="K682" s="6"/>
      <c r="L682" s="6"/>
      <c r="M682" s="6"/>
      <c r="P682" s="4"/>
      <c r="Q682" s="4"/>
      <c r="R682" s="4"/>
      <c r="S682" s="5"/>
      <c r="T682" s="6"/>
    </row>
    <row r="683" spans="6:20">
      <c r="F683" s="27"/>
      <c r="G683" s="28"/>
      <c r="H683" s="6"/>
      <c r="I683" s="7"/>
      <c r="J683" s="6"/>
      <c r="K683" s="6"/>
      <c r="L683" s="6"/>
      <c r="M683" s="6"/>
      <c r="P683" s="4"/>
      <c r="Q683" s="4"/>
      <c r="R683" s="4"/>
      <c r="S683" s="5"/>
      <c r="T683" s="6"/>
    </row>
    <row r="684" spans="6:20">
      <c r="F684" s="27"/>
      <c r="G684" s="28"/>
      <c r="H684" s="6"/>
      <c r="I684" s="7"/>
      <c r="J684" s="6"/>
      <c r="K684" s="6"/>
      <c r="L684" s="6"/>
      <c r="M684" s="6"/>
      <c r="P684" s="4"/>
      <c r="Q684" s="4"/>
      <c r="R684" s="4"/>
      <c r="S684" s="5"/>
      <c r="T684" s="6"/>
    </row>
    <row r="685" spans="6:20">
      <c r="F685" s="27"/>
      <c r="G685" s="28"/>
      <c r="H685" s="6"/>
      <c r="I685" s="7"/>
      <c r="J685" s="6"/>
      <c r="K685" s="6"/>
      <c r="L685" s="6"/>
      <c r="M685" s="6"/>
      <c r="P685" s="4"/>
      <c r="Q685" s="4"/>
      <c r="R685" s="4"/>
      <c r="S685" s="5"/>
      <c r="T685" s="6"/>
    </row>
    <row r="686" spans="6:20">
      <c r="F686" s="27"/>
      <c r="G686" s="28"/>
      <c r="H686" s="6"/>
      <c r="I686" s="7"/>
      <c r="J686" s="6"/>
      <c r="K686" s="6"/>
      <c r="L686" s="6"/>
      <c r="M686" s="6"/>
      <c r="P686" s="4"/>
      <c r="Q686" s="4"/>
      <c r="R686" s="4"/>
      <c r="S686" s="5"/>
      <c r="T686" s="6"/>
    </row>
    <row r="687" spans="6:20">
      <c r="F687" s="27"/>
      <c r="G687" s="28"/>
      <c r="H687" s="6"/>
      <c r="I687" s="7"/>
      <c r="J687" s="6"/>
      <c r="K687" s="6"/>
      <c r="L687" s="6"/>
      <c r="M687" s="6"/>
      <c r="P687" s="4"/>
      <c r="Q687" s="4"/>
      <c r="R687" s="4"/>
      <c r="S687" s="5"/>
      <c r="T687" s="6"/>
    </row>
    <row r="688" spans="6:20">
      <c r="F688" s="27"/>
      <c r="G688" s="28"/>
      <c r="H688" s="6"/>
      <c r="I688" s="7"/>
      <c r="J688" s="6"/>
      <c r="K688" s="6"/>
      <c r="L688" s="6"/>
      <c r="M688" s="6"/>
      <c r="P688" s="4"/>
      <c r="Q688" s="4"/>
      <c r="R688" s="4"/>
      <c r="S688" s="5"/>
      <c r="T688" s="6"/>
    </row>
    <row r="689" spans="6:20">
      <c r="F689" s="27"/>
      <c r="G689" s="28"/>
      <c r="H689" s="6"/>
      <c r="I689" s="7"/>
      <c r="J689" s="6"/>
      <c r="K689" s="6"/>
      <c r="L689" s="6"/>
      <c r="M689" s="6"/>
      <c r="P689" s="4"/>
      <c r="Q689" s="4"/>
      <c r="R689" s="4"/>
      <c r="S689" s="5"/>
      <c r="T689" s="6"/>
    </row>
    <row r="690" spans="6:20">
      <c r="F690" s="27"/>
      <c r="G690" s="28"/>
      <c r="H690" s="6"/>
      <c r="I690" s="7"/>
      <c r="J690" s="6"/>
      <c r="K690" s="6"/>
      <c r="L690" s="6"/>
      <c r="M690" s="6"/>
      <c r="P690" s="4"/>
      <c r="Q690" s="4"/>
      <c r="R690" s="4"/>
      <c r="S690" s="5"/>
      <c r="T690" s="6"/>
    </row>
    <row r="691" spans="6:20">
      <c r="F691" s="27"/>
      <c r="G691" s="28"/>
      <c r="H691" s="6"/>
      <c r="I691" s="7"/>
      <c r="J691" s="6"/>
      <c r="K691" s="6"/>
      <c r="L691" s="6"/>
      <c r="M691" s="6"/>
      <c r="P691" s="4"/>
      <c r="Q691" s="4"/>
      <c r="R691" s="4"/>
      <c r="S691" s="5"/>
      <c r="T691" s="6"/>
    </row>
    <row r="692" spans="6:20">
      <c r="F692" s="27"/>
      <c r="G692" s="28"/>
      <c r="H692" s="6"/>
      <c r="I692" s="7"/>
      <c r="J692" s="6"/>
      <c r="K692" s="6"/>
      <c r="L692" s="6"/>
      <c r="M692" s="6"/>
      <c r="P692" s="4"/>
      <c r="Q692" s="4"/>
      <c r="R692" s="4"/>
      <c r="S692" s="5"/>
      <c r="T692" s="6"/>
    </row>
    <row r="693" spans="6:20">
      <c r="F693" s="27"/>
      <c r="G693" s="28"/>
      <c r="H693" s="6"/>
      <c r="I693" s="7"/>
      <c r="J693" s="6"/>
      <c r="K693" s="6"/>
      <c r="L693" s="6"/>
      <c r="M693" s="6"/>
      <c r="P693" s="4"/>
      <c r="Q693" s="4"/>
      <c r="R693" s="4"/>
      <c r="S693" s="5"/>
      <c r="T693" s="6"/>
    </row>
    <row r="694" spans="6:20">
      <c r="F694" s="27"/>
      <c r="G694" s="28"/>
      <c r="H694" s="6"/>
      <c r="I694" s="7"/>
      <c r="J694" s="6"/>
      <c r="K694" s="6"/>
      <c r="L694" s="6"/>
      <c r="M694" s="6"/>
      <c r="P694" s="4"/>
      <c r="Q694" s="4"/>
      <c r="R694" s="4"/>
      <c r="S694" s="5"/>
      <c r="T694" s="6"/>
    </row>
    <row r="695" spans="6:20">
      <c r="F695" s="27"/>
      <c r="G695" s="28"/>
      <c r="H695" s="6"/>
      <c r="I695" s="7"/>
      <c r="J695" s="6"/>
      <c r="K695" s="6"/>
      <c r="L695" s="6"/>
      <c r="M695" s="6"/>
      <c r="P695" s="4"/>
      <c r="Q695" s="4"/>
      <c r="R695" s="4"/>
      <c r="S695" s="5"/>
      <c r="T695" s="6"/>
    </row>
    <row r="696" spans="6:20">
      <c r="F696" s="27"/>
      <c r="G696" s="28"/>
      <c r="H696" s="6"/>
      <c r="I696" s="7"/>
      <c r="J696" s="6"/>
      <c r="K696" s="6"/>
      <c r="L696" s="6"/>
      <c r="M696" s="6"/>
      <c r="P696" s="4"/>
      <c r="Q696" s="4"/>
      <c r="R696" s="4"/>
      <c r="S696" s="5"/>
      <c r="T696" s="6"/>
    </row>
    <row r="697" spans="6:20">
      <c r="F697" s="27"/>
      <c r="G697" s="28"/>
      <c r="H697" s="6"/>
      <c r="I697" s="7"/>
      <c r="J697" s="6"/>
      <c r="K697" s="6"/>
      <c r="L697" s="6"/>
      <c r="M697" s="6"/>
      <c r="P697" s="4"/>
      <c r="Q697" s="4"/>
      <c r="R697" s="4"/>
      <c r="S697" s="5"/>
      <c r="T697" s="6"/>
    </row>
    <row r="698" spans="6:20">
      <c r="F698" s="27"/>
      <c r="G698" s="28"/>
      <c r="H698" s="6"/>
      <c r="I698" s="7"/>
      <c r="J698" s="6"/>
      <c r="K698" s="6"/>
      <c r="L698" s="6"/>
      <c r="M698" s="6"/>
      <c r="P698" s="4"/>
      <c r="Q698" s="4"/>
      <c r="R698" s="4"/>
      <c r="S698" s="5"/>
      <c r="T698" s="6"/>
    </row>
    <row r="699" spans="6:20">
      <c r="F699" s="27"/>
      <c r="G699" s="28"/>
      <c r="H699" s="6"/>
      <c r="I699" s="7"/>
      <c r="J699" s="6"/>
      <c r="K699" s="6"/>
      <c r="L699" s="6"/>
      <c r="M699" s="6"/>
      <c r="P699" s="4"/>
      <c r="Q699" s="4"/>
      <c r="R699" s="4"/>
      <c r="S699" s="5"/>
      <c r="T699" s="6"/>
    </row>
    <row r="700" spans="6:20">
      <c r="F700" s="27"/>
      <c r="G700" s="28"/>
      <c r="H700" s="6"/>
      <c r="I700" s="7"/>
      <c r="J700" s="6"/>
      <c r="K700" s="6"/>
      <c r="L700" s="6"/>
      <c r="M700" s="6"/>
      <c r="P700" s="4"/>
      <c r="Q700" s="4"/>
      <c r="R700" s="4"/>
      <c r="S700" s="5"/>
      <c r="T700" s="6"/>
    </row>
    <row r="701" spans="6:20">
      <c r="F701" s="27"/>
      <c r="G701" s="28"/>
      <c r="H701" s="6"/>
      <c r="I701" s="7"/>
      <c r="J701" s="6"/>
      <c r="K701" s="6"/>
      <c r="L701" s="6"/>
      <c r="M701" s="6"/>
      <c r="P701" s="4"/>
      <c r="Q701" s="4"/>
      <c r="R701" s="4"/>
      <c r="S701" s="5"/>
      <c r="T701" s="6"/>
    </row>
    <row r="702" spans="6:20">
      <c r="F702" s="27"/>
      <c r="G702" s="28"/>
      <c r="H702" s="6"/>
      <c r="I702" s="7"/>
      <c r="J702" s="6"/>
      <c r="K702" s="6"/>
      <c r="L702" s="6"/>
      <c r="M702" s="6"/>
      <c r="P702" s="4"/>
      <c r="Q702" s="4"/>
      <c r="R702" s="4"/>
      <c r="S702" s="5"/>
      <c r="T702" s="6"/>
    </row>
    <row r="703" spans="6:20">
      <c r="F703" s="27"/>
      <c r="G703" s="28"/>
      <c r="H703" s="6"/>
      <c r="I703" s="7"/>
      <c r="J703" s="6"/>
      <c r="K703" s="6"/>
      <c r="L703" s="6"/>
      <c r="M703" s="6"/>
      <c r="P703" s="4"/>
      <c r="Q703" s="4"/>
      <c r="R703" s="4"/>
      <c r="S703" s="5"/>
      <c r="T703" s="6"/>
    </row>
    <row r="704" spans="6:20">
      <c r="F704" s="27"/>
      <c r="G704" s="28"/>
      <c r="H704" s="6"/>
      <c r="I704" s="7"/>
      <c r="J704" s="6"/>
      <c r="K704" s="6"/>
      <c r="L704" s="6"/>
      <c r="M704" s="6"/>
      <c r="P704" s="4"/>
      <c r="Q704" s="4"/>
      <c r="R704" s="4"/>
      <c r="S704" s="5"/>
      <c r="T704" s="6"/>
    </row>
    <row r="705" spans="6:20">
      <c r="F705" s="27"/>
      <c r="G705" s="28"/>
      <c r="H705" s="6"/>
      <c r="I705" s="7"/>
      <c r="J705" s="6"/>
      <c r="K705" s="6"/>
      <c r="L705" s="6"/>
      <c r="M705" s="6"/>
      <c r="P705" s="4"/>
      <c r="Q705" s="4"/>
      <c r="R705" s="4"/>
      <c r="S705" s="5"/>
      <c r="T705" s="6"/>
    </row>
    <row r="706" spans="6:20">
      <c r="F706" s="27"/>
      <c r="G706" s="28"/>
      <c r="H706" s="6"/>
      <c r="I706" s="7"/>
      <c r="J706" s="6"/>
      <c r="K706" s="6"/>
      <c r="L706" s="6"/>
      <c r="M706" s="6"/>
      <c r="P706" s="4"/>
      <c r="Q706" s="4"/>
      <c r="R706" s="4"/>
      <c r="S706" s="5"/>
      <c r="T706" s="6"/>
    </row>
    <row r="707" spans="6:20">
      <c r="F707" s="27"/>
      <c r="G707" s="28"/>
      <c r="H707" s="6"/>
      <c r="I707" s="7"/>
      <c r="J707" s="6"/>
      <c r="K707" s="6"/>
      <c r="L707" s="6"/>
      <c r="M707" s="6"/>
      <c r="P707" s="4"/>
      <c r="Q707" s="4"/>
      <c r="R707" s="4"/>
      <c r="S707" s="5"/>
      <c r="T707" s="6"/>
    </row>
    <row r="708" spans="6:20">
      <c r="F708" s="27"/>
      <c r="G708" s="28"/>
      <c r="H708" s="6"/>
      <c r="I708" s="7"/>
      <c r="J708" s="6"/>
      <c r="K708" s="6"/>
      <c r="L708" s="6"/>
      <c r="M708" s="6"/>
      <c r="P708" s="4"/>
      <c r="Q708" s="4"/>
      <c r="R708" s="4"/>
      <c r="S708" s="5"/>
      <c r="T708" s="6"/>
    </row>
    <row r="709" spans="6:20">
      <c r="F709" s="27"/>
      <c r="G709" s="28"/>
      <c r="H709" s="6"/>
      <c r="I709" s="7"/>
      <c r="J709" s="6"/>
      <c r="K709" s="6"/>
      <c r="L709" s="6"/>
      <c r="M709" s="6"/>
      <c r="P709" s="4"/>
      <c r="Q709" s="4"/>
      <c r="R709" s="4"/>
      <c r="S709" s="5"/>
      <c r="T709" s="6"/>
    </row>
    <row r="710" spans="6:20">
      <c r="F710" s="27"/>
      <c r="G710" s="28"/>
      <c r="H710" s="6"/>
      <c r="I710" s="7"/>
      <c r="J710" s="6"/>
      <c r="K710" s="6"/>
      <c r="L710" s="6"/>
      <c r="M710" s="6"/>
      <c r="P710" s="4"/>
      <c r="Q710" s="4"/>
      <c r="R710" s="4"/>
      <c r="S710" s="5"/>
      <c r="T710" s="6"/>
    </row>
    <row r="711" spans="6:20">
      <c r="F711" s="27"/>
      <c r="G711" s="28"/>
      <c r="H711" s="6"/>
      <c r="I711" s="7"/>
      <c r="J711" s="6"/>
      <c r="K711" s="6"/>
      <c r="L711" s="6"/>
      <c r="M711" s="6"/>
      <c r="P711" s="4"/>
      <c r="Q711" s="4"/>
      <c r="R711" s="4"/>
      <c r="S711" s="5"/>
      <c r="T711" s="6"/>
    </row>
    <row r="712" spans="6:20">
      <c r="F712" s="27"/>
      <c r="G712" s="28"/>
      <c r="H712" s="6"/>
      <c r="I712" s="7"/>
      <c r="J712" s="6"/>
      <c r="K712" s="6"/>
      <c r="L712" s="6"/>
      <c r="M712" s="6"/>
      <c r="P712" s="4"/>
      <c r="Q712" s="4"/>
      <c r="R712" s="4"/>
      <c r="S712" s="5"/>
      <c r="T712" s="6"/>
    </row>
    <row r="713" spans="6:20">
      <c r="F713" s="27"/>
      <c r="G713" s="28"/>
      <c r="H713" s="6"/>
      <c r="I713" s="7"/>
      <c r="J713" s="6"/>
      <c r="K713" s="6"/>
      <c r="L713" s="6"/>
      <c r="M713" s="6"/>
      <c r="P713" s="4"/>
      <c r="Q713" s="4"/>
      <c r="R713" s="4"/>
      <c r="S713" s="5"/>
      <c r="T713" s="6"/>
    </row>
    <row r="714" spans="6:20">
      <c r="F714" s="27"/>
      <c r="G714" s="28"/>
      <c r="H714" s="6"/>
      <c r="I714" s="7"/>
      <c r="J714" s="6"/>
      <c r="K714" s="6"/>
      <c r="L714" s="6"/>
      <c r="M714" s="6"/>
      <c r="P714" s="4"/>
      <c r="Q714" s="4"/>
      <c r="R714" s="4"/>
      <c r="S714" s="5"/>
      <c r="T714" s="6"/>
    </row>
    <row r="715" spans="6:20">
      <c r="F715" s="27"/>
      <c r="G715" s="28"/>
      <c r="H715" s="6"/>
      <c r="I715" s="7"/>
      <c r="J715" s="6"/>
      <c r="K715" s="6"/>
      <c r="L715" s="6"/>
      <c r="M715" s="6"/>
      <c r="P715" s="4"/>
      <c r="Q715" s="4"/>
      <c r="R715" s="4"/>
      <c r="S715" s="5"/>
      <c r="T715" s="6"/>
    </row>
    <row r="716" spans="6:20">
      <c r="F716" s="27"/>
      <c r="G716" s="28"/>
      <c r="H716" s="6"/>
      <c r="I716" s="7"/>
      <c r="J716" s="6"/>
      <c r="K716" s="6"/>
      <c r="L716" s="6"/>
      <c r="M716" s="6"/>
      <c r="P716" s="4"/>
      <c r="Q716" s="4"/>
      <c r="R716" s="4"/>
      <c r="S716" s="5"/>
      <c r="T716" s="6"/>
    </row>
    <row r="717" spans="6:20">
      <c r="F717" s="27"/>
      <c r="G717" s="28"/>
      <c r="H717" s="6"/>
      <c r="I717" s="7"/>
      <c r="J717" s="6"/>
      <c r="K717" s="6"/>
      <c r="L717" s="6"/>
      <c r="M717" s="6"/>
      <c r="P717" s="4"/>
      <c r="Q717" s="4"/>
      <c r="R717" s="4"/>
      <c r="S717" s="5"/>
      <c r="T717" s="6"/>
    </row>
    <row r="718" spans="6:20">
      <c r="F718" s="27"/>
      <c r="G718" s="28"/>
      <c r="H718" s="6"/>
      <c r="I718" s="7"/>
      <c r="J718" s="6"/>
      <c r="K718" s="6"/>
      <c r="L718" s="6"/>
      <c r="M718" s="6"/>
      <c r="P718" s="4"/>
      <c r="Q718" s="4"/>
      <c r="R718" s="4"/>
      <c r="S718" s="5"/>
      <c r="T718" s="6"/>
    </row>
    <row r="719" spans="6:20">
      <c r="F719" s="27"/>
      <c r="G719" s="28"/>
      <c r="H719" s="6"/>
      <c r="I719" s="7"/>
      <c r="J719" s="6"/>
      <c r="K719" s="6"/>
      <c r="L719" s="6"/>
      <c r="M719" s="6"/>
      <c r="P719" s="4"/>
      <c r="Q719" s="4"/>
      <c r="R719" s="4"/>
      <c r="S719" s="5"/>
      <c r="T719" s="6"/>
    </row>
    <row r="720" spans="6:20">
      <c r="F720" s="27"/>
      <c r="G720" s="28"/>
      <c r="H720" s="6"/>
      <c r="I720" s="7"/>
      <c r="J720" s="6"/>
      <c r="K720" s="6"/>
      <c r="L720" s="6"/>
      <c r="M720" s="6"/>
      <c r="P720" s="4"/>
      <c r="Q720" s="4"/>
      <c r="R720" s="4"/>
      <c r="S720" s="5"/>
      <c r="T720" s="6"/>
    </row>
    <row r="721" spans="6:20">
      <c r="F721" s="27"/>
      <c r="G721" s="28"/>
      <c r="H721" s="6"/>
      <c r="I721" s="7"/>
      <c r="J721" s="6"/>
      <c r="K721" s="6"/>
      <c r="L721" s="6"/>
      <c r="M721" s="6"/>
      <c r="P721" s="4"/>
      <c r="Q721" s="4"/>
      <c r="R721" s="4"/>
      <c r="S721" s="5"/>
      <c r="T721" s="6"/>
    </row>
    <row r="722" spans="6:20">
      <c r="F722" s="27"/>
      <c r="G722" s="28"/>
      <c r="H722" s="6"/>
      <c r="I722" s="7"/>
      <c r="J722" s="6"/>
      <c r="K722" s="6"/>
      <c r="L722" s="6"/>
      <c r="M722" s="6"/>
      <c r="P722" s="4"/>
      <c r="Q722" s="4"/>
      <c r="R722" s="4"/>
      <c r="S722" s="5"/>
      <c r="T722" s="6"/>
    </row>
    <row r="723" spans="6:20">
      <c r="F723" s="27"/>
      <c r="G723" s="28"/>
      <c r="H723" s="6"/>
      <c r="I723" s="7"/>
      <c r="J723" s="6"/>
      <c r="K723" s="6"/>
      <c r="L723" s="6"/>
      <c r="M723" s="6"/>
      <c r="P723" s="4"/>
      <c r="Q723" s="4"/>
      <c r="R723" s="4"/>
      <c r="S723" s="5"/>
      <c r="T723" s="6"/>
    </row>
    <row r="724" spans="6:20">
      <c r="F724" s="27"/>
      <c r="G724" s="28"/>
      <c r="H724" s="6"/>
      <c r="I724" s="7"/>
      <c r="J724" s="6"/>
      <c r="K724" s="6"/>
      <c r="L724" s="6"/>
      <c r="M724" s="6"/>
      <c r="P724" s="4"/>
      <c r="Q724" s="4"/>
      <c r="R724" s="4"/>
      <c r="S724" s="5"/>
      <c r="T724" s="6"/>
    </row>
    <row r="725" spans="6:20">
      <c r="F725" s="27"/>
      <c r="G725" s="28"/>
      <c r="H725" s="6"/>
      <c r="I725" s="7"/>
      <c r="J725" s="6"/>
      <c r="K725" s="6"/>
      <c r="L725" s="6"/>
      <c r="M725" s="6"/>
      <c r="P725" s="4"/>
      <c r="Q725" s="4"/>
      <c r="R725" s="4"/>
      <c r="S725" s="5"/>
      <c r="T725" s="6"/>
    </row>
    <row r="726" spans="6:20">
      <c r="F726" s="27"/>
      <c r="G726" s="28"/>
      <c r="H726" s="6"/>
      <c r="I726" s="7"/>
      <c r="J726" s="6"/>
      <c r="K726" s="6"/>
      <c r="L726" s="6"/>
      <c r="M726" s="6"/>
      <c r="P726" s="4"/>
      <c r="Q726" s="4"/>
      <c r="R726" s="4"/>
      <c r="S726" s="5"/>
      <c r="T726" s="6"/>
    </row>
    <row r="727" spans="6:20">
      <c r="F727" s="27"/>
      <c r="G727" s="28"/>
      <c r="H727" s="6"/>
      <c r="I727" s="7"/>
      <c r="J727" s="6"/>
      <c r="K727" s="6"/>
      <c r="L727" s="6"/>
      <c r="M727" s="6"/>
      <c r="P727" s="4"/>
      <c r="Q727" s="4"/>
      <c r="R727" s="4"/>
      <c r="S727" s="5"/>
      <c r="T727" s="6"/>
    </row>
    <row r="728" spans="6:20">
      <c r="F728" s="27"/>
      <c r="G728" s="28"/>
      <c r="H728" s="6"/>
      <c r="I728" s="7"/>
      <c r="J728" s="6"/>
      <c r="K728" s="6"/>
      <c r="L728" s="6"/>
      <c r="M728" s="6"/>
      <c r="P728" s="4"/>
      <c r="Q728" s="4"/>
      <c r="R728" s="4"/>
      <c r="S728" s="5"/>
      <c r="T728" s="6"/>
    </row>
    <row r="729" spans="6:20">
      <c r="F729" s="27"/>
      <c r="G729" s="28"/>
      <c r="H729" s="6"/>
      <c r="I729" s="7"/>
      <c r="J729" s="6"/>
      <c r="K729" s="6"/>
      <c r="L729" s="6"/>
      <c r="M729" s="6"/>
      <c r="P729" s="4"/>
      <c r="Q729" s="4"/>
      <c r="R729" s="4"/>
      <c r="S729" s="5"/>
      <c r="T729" s="6"/>
    </row>
    <row r="730" spans="6:20">
      <c r="F730" s="27"/>
      <c r="G730" s="28"/>
      <c r="H730" s="6"/>
      <c r="I730" s="7"/>
      <c r="J730" s="6"/>
      <c r="K730" s="6"/>
      <c r="L730" s="6"/>
      <c r="M730" s="6"/>
      <c r="P730" s="4"/>
      <c r="Q730" s="4"/>
      <c r="R730" s="4"/>
      <c r="S730" s="5"/>
      <c r="T730" s="6"/>
    </row>
    <row r="731" spans="6:20">
      <c r="F731" s="27"/>
      <c r="G731" s="28"/>
      <c r="H731" s="6"/>
      <c r="I731" s="7"/>
      <c r="J731" s="6"/>
      <c r="K731" s="6"/>
      <c r="L731" s="6"/>
      <c r="M731" s="6"/>
      <c r="P731" s="4"/>
      <c r="Q731" s="4"/>
      <c r="R731" s="4"/>
      <c r="S731" s="5"/>
      <c r="T731" s="6"/>
    </row>
    <row r="732" spans="6:20">
      <c r="F732" s="27"/>
      <c r="G732" s="28"/>
      <c r="H732" s="6"/>
      <c r="I732" s="7"/>
      <c r="J732" s="6"/>
      <c r="K732" s="6"/>
      <c r="L732" s="6"/>
      <c r="M732" s="6"/>
      <c r="P732" s="4"/>
      <c r="Q732" s="4"/>
      <c r="R732" s="4"/>
      <c r="S732" s="5"/>
      <c r="T732" s="6"/>
    </row>
    <row r="733" spans="6:20">
      <c r="F733" s="27"/>
      <c r="G733" s="28"/>
      <c r="H733" s="6"/>
      <c r="I733" s="7"/>
      <c r="J733" s="6"/>
      <c r="K733" s="6"/>
      <c r="L733" s="6"/>
      <c r="M733" s="6"/>
      <c r="P733" s="4"/>
      <c r="Q733" s="4"/>
      <c r="R733" s="4"/>
      <c r="S733" s="5"/>
      <c r="T733" s="6"/>
    </row>
    <row r="734" spans="6:20">
      <c r="F734" s="27"/>
      <c r="G734" s="28"/>
      <c r="H734" s="6"/>
      <c r="I734" s="7"/>
      <c r="J734" s="6"/>
      <c r="K734" s="6"/>
      <c r="L734" s="6"/>
      <c r="M734" s="6"/>
      <c r="P734" s="4"/>
      <c r="Q734" s="4"/>
      <c r="R734" s="4"/>
      <c r="S734" s="5"/>
      <c r="T734" s="6"/>
    </row>
    <row r="735" spans="6:20">
      <c r="F735" s="27"/>
      <c r="G735" s="28"/>
      <c r="H735" s="6"/>
      <c r="I735" s="7"/>
      <c r="J735" s="6"/>
      <c r="K735" s="6"/>
      <c r="L735" s="6"/>
      <c r="M735" s="6"/>
      <c r="P735" s="4"/>
      <c r="Q735" s="4"/>
      <c r="R735" s="4"/>
      <c r="S735" s="5"/>
      <c r="T735" s="6"/>
    </row>
    <row r="736" spans="6:20">
      <c r="F736" s="27"/>
      <c r="G736" s="28"/>
      <c r="H736" s="6"/>
      <c r="I736" s="7"/>
      <c r="J736" s="6"/>
      <c r="K736" s="6"/>
      <c r="L736" s="6"/>
      <c r="M736" s="6"/>
      <c r="P736" s="4"/>
      <c r="Q736" s="4"/>
      <c r="R736" s="4"/>
      <c r="S736" s="5"/>
      <c r="T736" s="6"/>
    </row>
    <row r="737" spans="6:20">
      <c r="F737" s="27"/>
      <c r="G737" s="28"/>
      <c r="H737" s="6"/>
      <c r="I737" s="7"/>
      <c r="J737" s="6"/>
      <c r="K737" s="6"/>
      <c r="L737" s="6"/>
      <c r="M737" s="6"/>
      <c r="P737" s="4"/>
      <c r="Q737" s="4"/>
      <c r="R737" s="4"/>
      <c r="S737" s="5"/>
      <c r="T737" s="6"/>
    </row>
    <row r="738" spans="6:20">
      <c r="F738" s="27"/>
      <c r="G738" s="28"/>
      <c r="H738" s="6"/>
      <c r="I738" s="7"/>
      <c r="J738" s="6"/>
      <c r="K738" s="6"/>
      <c r="L738" s="6"/>
      <c r="M738" s="6"/>
      <c r="P738" s="4"/>
      <c r="Q738" s="4"/>
      <c r="R738" s="4"/>
      <c r="S738" s="5"/>
      <c r="T738" s="6"/>
    </row>
    <row r="739" spans="6:20">
      <c r="F739" s="27"/>
      <c r="G739" s="28"/>
      <c r="H739" s="6"/>
      <c r="I739" s="7"/>
      <c r="J739" s="6"/>
      <c r="K739" s="6"/>
      <c r="L739" s="6"/>
      <c r="M739" s="6"/>
      <c r="P739" s="4"/>
      <c r="Q739" s="4"/>
      <c r="R739" s="4"/>
      <c r="S739" s="5"/>
      <c r="T739" s="6"/>
    </row>
    <row r="740" spans="6:20">
      <c r="F740" s="27"/>
      <c r="G740" s="28"/>
      <c r="H740" s="6"/>
      <c r="I740" s="7"/>
      <c r="J740" s="6"/>
      <c r="K740" s="6"/>
      <c r="L740" s="6"/>
      <c r="M740" s="6"/>
      <c r="P740" s="4"/>
      <c r="Q740" s="4"/>
      <c r="R740" s="4"/>
      <c r="S740" s="5"/>
      <c r="T740" s="6"/>
    </row>
    <row r="741" spans="6:20">
      <c r="F741" s="27"/>
      <c r="G741" s="28"/>
      <c r="H741" s="6"/>
      <c r="I741" s="7"/>
      <c r="J741" s="6"/>
      <c r="K741" s="6"/>
      <c r="L741" s="6"/>
      <c r="M741" s="6"/>
      <c r="P741" s="4"/>
      <c r="Q741" s="4"/>
      <c r="R741" s="4"/>
      <c r="S741" s="5"/>
      <c r="T741" s="6"/>
    </row>
    <row r="742" spans="6:20">
      <c r="F742" s="27"/>
      <c r="G742" s="28"/>
      <c r="H742" s="6"/>
      <c r="I742" s="7"/>
      <c r="J742" s="6"/>
      <c r="K742" s="6"/>
      <c r="L742" s="6"/>
      <c r="M742" s="6"/>
      <c r="P742" s="4"/>
      <c r="Q742" s="4"/>
      <c r="R742" s="4"/>
      <c r="S742" s="5"/>
      <c r="T742" s="6"/>
    </row>
    <row r="743" spans="6:20">
      <c r="F743" s="27"/>
      <c r="G743" s="28"/>
      <c r="H743" s="6"/>
      <c r="I743" s="7"/>
      <c r="J743" s="6"/>
      <c r="K743" s="6"/>
      <c r="L743" s="6"/>
      <c r="M743" s="6"/>
      <c r="P743" s="4"/>
      <c r="Q743" s="4"/>
      <c r="R743" s="4"/>
      <c r="S743" s="5"/>
      <c r="T743" s="6"/>
    </row>
    <row r="744" spans="6:20">
      <c r="F744" s="27"/>
      <c r="G744" s="28"/>
      <c r="H744" s="6"/>
      <c r="I744" s="7"/>
      <c r="J744" s="6"/>
      <c r="K744" s="6"/>
      <c r="L744" s="6"/>
      <c r="M744" s="6"/>
      <c r="P744" s="4"/>
      <c r="Q744" s="4"/>
      <c r="R744" s="4"/>
      <c r="S744" s="5"/>
      <c r="T744" s="6"/>
    </row>
    <row r="745" spans="6:20">
      <c r="F745" s="27"/>
      <c r="G745" s="28"/>
      <c r="H745" s="6"/>
      <c r="I745" s="7"/>
      <c r="J745" s="6"/>
      <c r="K745" s="6"/>
      <c r="L745" s="6"/>
      <c r="M745" s="6"/>
      <c r="P745" s="4"/>
      <c r="Q745" s="4"/>
      <c r="R745" s="4"/>
      <c r="S745" s="5"/>
      <c r="T745" s="6"/>
    </row>
    <row r="746" spans="6:20">
      <c r="F746" s="27"/>
      <c r="G746" s="28"/>
      <c r="H746" s="6"/>
      <c r="I746" s="7"/>
      <c r="J746" s="6"/>
      <c r="K746" s="6"/>
      <c r="L746" s="6"/>
      <c r="M746" s="6"/>
      <c r="P746" s="4"/>
      <c r="Q746" s="4"/>
      <c r="R746" s="4"/>
      <c r="S746" s="5"/>
      <c r="T746" s="6"/>
    </row>
    <row r="747" spans="6:20">
      <c r="F747" s="27"/>
      <c r="G747" s="28"/>
      <c r="H747" s="6"/>
      <c r="I747" s="7"/>
      <c r="J747" s="6"/>
      <c r="K747" s="6"/>
      <c r="L747" s="6"/>
      <c r="M747" s="6"/>
      <c r="P747" s="4"/>
      <c r="Q747" s="4"/>
      <c r="R747" s="4"/>
      <c r="S747" s="5"/>
      <c r="T747" s="6"/>
    </row>
    <row r="748" spans="6:20">
      <c r="F748" s="27"/>
      <c r="G748" s="28"/>
      <c r="H748" s="6"/>
      <c r="I748" s="7"/>
      <c r="J748" s="6"/>
      <c r="K748" s="6"/>
      <c r="L748" s="6"/>
      <c r="M748" s="6"/>
      <c r="P748" s="4"/>
      <c r="Q748" s="4"/>
      <c r="R748" s="4"/>
      <c r="S748" s="5"/>
      <c r="T748" s="6"/>
    </row>
    <row r="749" spans="6:20">
      <c r="F749" s="27"/>
      <c r="G749" s="28"/>
      <c r="H749" s="6"/>
      <c r="I749" s="7"/>
      <c r="J749" s="6"/>
      <c r="K749" s="6"/>
      <c r="L749" s="6"/>
      <c r="M749" s="6"/>
      <c r="P749" s="4"/>
      <c r="Q749" s="4"/>
      <c r="R749" s="4"/>
      <c r="S749" s="5"/>
      <c r="T749" s="6"/>
    </row>
    <row r="750" spans="6:20">
      <c r="F750" s="27"/>
      <c r="G750" s="28"/>
      <c r="H750" s="6"/>
      <c r="I750" s="7"/>
      <c r="J750" s="6"/>
      <c r="K750" s="6"/>
      <c r="L750" s="6"/>
      <c r="M750" s="6"/>
      <c r="P750" s="4"/>
      <c r="Q750" s="4"/>
      <c r="R750" s="4"/>
      <c r="S750" s="5"/>
      <c r="T750" s="6"/>
    </row>
    <row r="751" spans="6:20">
      <c r="F751" s="27"/>
      <c r="G751" s="28"/>
      <c r="H751" s="6"/>
      <c r="I751" s="7"/>
      <c r="J751" s="6"/>
      <c r="K751" s="6"/>
      <c r="L751" s="6"/>
      <c r="M751" s="6"/>
      <c r="P751" s="4"/>
      <c r="Q751" s="4"/>
      <c r="R751" s="4"/>
      <c r="S751" s="5"/>
      <c r="T751" s="6"/>
    </row>
    <row r="752" spans="6:20">
      <c r="F752" s="27"/>
      <c r="G752" s="28"/>
      <c r="H752" s="6"/>
      <c r="I752" s="7"/>
      <c r="J752" s="6"/>
      <c r="K752" s="6"/>
      <c r="L752" s="6"/>
      <c r="M752" s="6"/>
      <c r="P752" s="4"/>
      <c r="Q752" s="4"/>
      <c r="R752" s="4"/>
      <c r="S752" s="5"/>
      <c r="T752" s="6"/>
    </row>
    <row r="753" spans="6:20">
      <c r="F753" s="27"/>
      <c r="G753" s="28"/>
      <c r="H753" s="6"/>
      <c r="I753" s="7"/>
      <c r="J753" s="6"/>
      <c r="K753" s="6"/>
      <c r="L753" s="6"/>
      <c r="M753" s="6"/>
      <c r="P753" s="4"/>
      <c r="Q753" s="4"/>
      <c r="R753" s="4"/>
      <c r="S753" s="5"/>
      <c r="T753" s="6"/>
    </row>
    <row r="754" spans="6:20">
      <c r="F754" s="27"/>
      <c r="G754" s="28"/>
      <c r="H754" s="6"/>
      <c r="I754" s="7"/>
      <c r="J754" s="6"/>
      <c r="K754" s="6"/>
      <c r="L754" s="6"/>
      <c r="M754" s="6"/>
      <c r="P754" s="4"/>
      <c r="Q754" s="4"/>
      <c r="R754" s="4"/>
      <c r="S754" s="5"/>
      <c r="T754" s="6"/>
    </row>
    <row r="755" spans="6:20">
      <c r="F755" s="27"/>
      <c r="G755" s="28"/>
      <c r="H755" s="6"/>
      <c r="I755" s="7"/>
      <c r="J755" s="6"/>
      <c r="K755" s="6"/>
      <c r="L755" s="6"/>
      <c r="M755" s="6"/>
      <c r="P755" s="4"/>
      <c r="Q755" s="4"/>
      <c r="R755" s="4"/>
      <c r="S755" s="5"/>
      <c r="T755" s="6"/>
    </row>
    <row r="756" spans="6:20">
      <c r="F756" s="27"/>
      <c r="G756" s="28"/>
      <c r="H756" s="6"/>
      <c r="I756" s="7"/>
      <c r="J756" s="6"/>
      <c r="K756" s="6"/>
      <c r="L756" s="6"/>
      <c r="M756" s="6"/>
      <c r="P756" s="4"/>
      <c r="Q756" s="4"/>
      <c r="R756" s="4"/>
      <c r="S756" s="5"/>
      <c r="T756" s="6"/>
    </row>
    <row r="757" spans="6:20">
      <c r="F757" s="27"/>
      <c r="G757" s="28"/>
      <c r="H757" s="6"/>
      <c r="I757" s="7"/>
      <c r="J757" s="6"/>
      <c r="K757" s="6"/>
      <c r="L757" s="6"/>
      <c r="M757" s="6"/>
      <c r="P757" s="4"/>
      <c r="Q757" s="4"/>
      <c r="R757" s="4"/>
      <c r="S757" s="5"/>
      <c r="T757" s="6"/>
    </row>
    <row r="758" spans="6:20">
      <c r="F758" s="27"/>
      <c r="G758" s="28"/>
      <c r="H758" s="6"/>
      <c r="I758" s="7"/>
      <c r="J758" s="6"/>
      <c r="K758" s="6"/>
      <c r="L758" s="6"/>
      <c r="M758" s="6"/>
      <c r="P758" s="4"/>
      <c r="Q758" s="4"/>
      <c r="R758" s="4"/>
      <c r="S758" s="5"/>
      <c r="T758" s="6"/>
    </row>
    <row r="759" spans="6:20">
      <c r="F759" s="27"/>
      <c r="G759" s="28"/>
      <c r="H759" s="6"/>
      <c r="I759" s="7"/>
      <c r="J759" s="6"/>
      <c r="K759" s="6"/>
      <c r="L759" s="6"/>
      <c r="M759" s="6"/>
      <c r="P759" s="4"/>
      <c r="Q759" s="4"/>
      <c r="R759" s="4"/>
      <c r="S759" s="5"/>
      <c r="T759" s="6"/>
    </row>
    <row r="760" spans="6:20">
      <c r="F760" s="27"/>
      <c r="G760" s="28"/>
      <c r="H760" s="6"/>
      <c r="I760" s="7"/>
      <c r="J760" s="6"/>
      <c r="K760" s="6"/>
      <c r="L760" s="6"/>
      <c r="M760" s="6"/>
      <c r="P760" s="4"/>
      <c r="Q760" s="4"/>
      <c r="R760" s="4"/>
      <c r="S760" s="5"/>
      <c r="T760" s="6"/>
    </row>
    <row r="761" spans="6:20">
      <c r="F761" s="27"/>
      <c r="G761" s="28"/>
      <c r="H761" s="6"/>
      <c r="I761" s="7"/>
      <c r="J761" s="6"/>
      <c r="K761" s="6"/>
      <c r="L761" s="6"/>
      <c r="M761" s="6"/>
      <c r="P761" s="4"/>
      <c r="Q761" s="4"/>
      <c r="R761" s="4"/>
      <c r="S761" s="5"/>
      <c r="T761" s="6"/>
    </row>
    <row r="762" spans="6:20">
      <c r="F762" s="27"/>
      <c r="G762" s="28"/>
      <c r="H762" s="6"/>
      <c r="I762" s="7"/>
      <c r="J762" s="6"/>
      <c r="K762" s="6"/>
      <c r="L762" s="6"/>
      <c r="M762" s="6"/>
      <c r="P762" s="4"/>
      <c r="Q762" s="4"/>
      <c r="R762" s="4"/>
      <c r="S762" s="5"/>
      <c r="T762" s="6"/>
    </row>
    <row r="763" spans="6:20">
      <c r="F763" s="27"/>
      <c r="G763" s="28"/>
      <c r="H763" s="6"/>
      <c r="I763" s="7"/>
      <c r="J763" s="6"/>
      <c r="K763" s="6"/>
      <c r="L763" s="6"/>
      <c r="M763" s="6"/>
      <c r="P763" s="4"/>
      <c r="Q763" s="4"/>
      <c r="R763" s="4"/>
      <c r="S763" s="5"/>
      <c r="T763" s="6"/>
    </row>
    <row r="764" spans="6:20">
      <c r="F764" s="27"/>
      <c r="G764" s="28"/>
      <c r="H764" s="6"/>
      <c r="I764" s="7"/>
      <c r="J764" s="6"/>
      <c r="K764" s="6"/>
      <c r="L764" s="6"/>
      <c r="M764" s="6"/>
      <c r="P764" s="4"/>
      <c r="Q764" s="4"/>
      <c r="R764" s="4"/>
      <c r="S764" s="5"/>
      <c r="T764" s="6"/>
    </row>
    <row r="765" spans="6:20">
      <c r="F765" s="27"/>
      <c r="G765" s="28"/>
      <c r="H765" s="6"/>
      <c r="I765" s="7"/>
      <c r="J765" s="6"/>
      <c r="K765" s="6"/>
      <c r="L765" s="6"/>
      <c r="M765" s="6"/>
      <c r="P765" s="4"/>
      <c r="Q765" s="4"/>
      <c r="R765" s="4"/>
      <c r="S765" s="5"/>
      <c r="T765" s="6"/>
    </row>
    <row r="766" spans="6:20">
      <c r="F766" s="27"/>
      <c r="G766" s="28"/>
      <c r="H766" s="6"/>
      <c r="I766" s="7"/>
      <c r="J766" s="6"/>
      <c r="K766" s="6"/>
      <c r="L766" s="6"/>
      <c r="M766" s="6"/>
      <c r="P766" s="4"/>
      <c r="Q766" s="4"/>
      <c r="R766" s="4"/>
      <c r="S766" s="5"/>
      <c r="T766" s="6"/>
    </row>
    <row r="767" spans="6:20">
      <c r="F767" s="27"/>
      <c r="G767" s="28"/>
      <c r="H767" s="6"/>
      <c r="I767" s="7"/>
      <c r="J767" s="6"/>
      <c r="K767" s="6"/>
      <c r="L767" s="6"/>
      <c r="M767" s="6"/>
      <c r="P767" s="4"/>
      <c r="Q767" s="4"/>
      <c r="R767" s="4"/>
      <c r="S767" s="5"/>
      <c r="T767" s="6"/>
    </row>
    <row r="768" spans="6:20">
      <c r="F768" s="27"/>
      <c r="G768" s="28"/>
      <c r="H768" s="6"/>
      <c r="I768" s="7"/>
      <c r="J768" s="6"/>
      <c r="K768" s="6"/>
      <c r="L768" s="6"/>
      <c r="M768" s="6"/>
      <c r="P768" s="4"/>
      <c r="Q768" s="4"/>
      <c r="R768" s="4"/>
      <c r="S768" s="5"/>
      <c r="T768" s="6"/>
    </row>
    <row r="769" spans="6:20">
      <c r="F769" s="27"/>
      <c r="G769" s="28"/>
      <c r="H769" s="6"/>
      <c r="I769" s="7"/>
      <c r="J769" s="6"/>
      <c r="K769" s="6"/>
      <c r="L769" s="6"/>
      <c r="M769" s="6"/>
      <c r="P769" s="4"/>
      <c r="Q769" s="4"/>
      <c r="R769" s="4"/>
      <c r="S769" s="5"/>
      <c r="T769" s="6"/>
    </row>
    <row r="770" spans="6:20">
      <c r="F770" s="27"/>
      <c r="G770" s="28"/>
      <c r="H770" s="6"/>
      <c r="I770" s="7"/>
      <c r="J770" s="6"/>
      <c r="K770" s="6"/>
      <c r="L770" s="6"/>
      <c r="M770" s="6"/>
      <c r="P770" s="4"/>
      <c r="Q770" s="4"/>
      <c r="R770" s="4"/>
      <c r="S770" s="5"/>
      <c r="T770" s="6"/>
    </row>
    <row r="771" spans="6:20">
      <c r="F771" s="27"/>
      <c r="G771" s="28"/>
      <c r="H771" s="6"/>
      <c r="I771" s="7"/>
      <c r="J771" s="6"/>
      <c r="K771" s="6"/>
      <c r="L771" s="6"/>
      <c r="M771" s="6"/>
      <c r="P771" s="4"/>
      <c r="Q771" s="4"/>
      <c r="R771" s="4"/>
      <c r="S771" s="5"/>
      <c r="T771" s="6"/>
    </row>
    <row r="772" spans="6:20">
      <c r="F772" s="27"/>
      <c r="G772" s="28"/>
      <c r="H772" s="6"/>
      <c r="I772" s="7"/>
      <c r="J772" s="6"/>
      <c r="K772" s="6"/>
      <c r="L772" s="6"/>
      <c r="M772" s="6"/>
      <c r="P772" s="4"/>
      <c r="Q772" s="4"/>
      <c r="R772" s="4"/>
      <c r="S772" s="5"/>
      <c r="T772" s="6"/>
    </row>
    <row r="773" spans="6:20">
      <c r="F773" s="27"/>
      <c r="G773" s="28"/>
      <c r="H773" s="6"/>
      <c r="I773" s="7"/>
      <c r="J773" s="6"/>
      <c r="K773" s="6"/>
      <c r="L773" s="6"/>
      <c r="M773" s="6"/>
      <c r="P773" s="4"/>
      <c r="Q773" s="4"/>
      <c r="R773" s="4"/>
      <c r="S773" s="5"/>
      <c r="T773" s="6"/>
    </row>
    <row r="774" spans="6:20">
      <c r="F774" s="27"/>
      <c r="G774" s="28"/>
      <c r="H774" s="6"/>
      <c r="I774" s="7"/>
      <c r="J774" s="6"/>
      <c r="K774" s="6"/>
      <c r="L774" s="6"/>
      <c r="M774" s="6"/>
      <c r="P774" s="4"/>
      <c r="Q774" s="4"/>
      <c r="R774" s="4"/>
      <c r="S774" s="5"/>
      <c r="T774" s="6"/>
    </row>
    <row r="775" spans="6:20">
      <c r="F775" s="27"/>
      <c r="G775" s="28"/>
      <c r="H775" s="6"/>
      <c r="I775" s="7"/>
      <c r="J775" s="6"/>
      <c r="K775" s="6"/>
      <c r="L775" s="6"/>
      <c r="M775" s="6"/>
      <c r="P775" s="4"/>
      <c r="Q775" s="4"/>
      <c r="R775" s="4"/>
      <c r="S775" s="5"/>
      <c r="T775" s="6"/>
    </row>
    <row r="776" spans="6:20">
      <c r="F776" s="27"/>
      <c r="G776" s="28"/>
      <c r="H776" s="6"/>
      <c r="I776" s="7"/>
      <c r="J776" s="6"/>
      <c r="K776" s="6"/>
      <c r="L776" s="6"/>
      <c r="M776" s="6"/>
      <c r="P776" s="4"/>
      <c r="Q776" s="4"/>
      <c r="R776" s="4"/>
      <c r="S776" s="5"/>
      <c r="T776" s="6"/>
    </row>
    <row r="777" spans="6:20">
      <c r="F777" s="27"/>
      <c r="G777" s="28"/>
      <c r="H777" s="6"/>
      <c r="I777" s="7"/>
      <c r="J777" s="6"/>
      <c r="K777" s="6"/>
      <c r="L777" s="6"/>
      <c r="M777" s="6"/>
      <c r="P777" s="4"/>
      <c r="Q777" s="4"/>
      <c r="R777" s="4"/>
      <c r="S777" s="5"/>
      <c r="T777" s="6"/>
    </row>
    <row r="778" spans="6:20">
      <c r="F778" s="27"/>
      <c r="G778" s="28"/>
      <c r="H778" s="6"/>
      <c r="I778" s="7"/>
      <c r="J778" s="6"/>
      <c r="K778" s="6"/>
      <c r="L778" s="6"/>
      <c r="M778" s="6"/>
      <c r="P778" s="4"/>
      <c r="Q778" s="4"/>
      <c r="R778" s="4"/>
      <c r="S778" s="5"/>
      <c r="T778" s="6"/>
    </row>
    <row r="779" spans="6:20">
      <c r="F779" s="27"/>
      <c r="G779" s="28"/>
      <c r="H779" s="6"/>
      <c r="I779" s="7"/>
      <c r="J779" s="6"/>
      <c r="K779" s="6"/>
      <c r="L779" s="6"/>
      <c r="M779" s="6"/>
      <c r="P779" s="4"/>
      <c r="Q779" s="4"/>
      <c r="R779" s="4"/>
      <c r="S779" s="5"/>
      <c r="T779" s="6"/>
    </row>
    <row r="780" spans="6:20">
      <c r="F780" s="27"/>
      <c r="G780" s="28"/>
      <c r="H780" s="6"/>
      <c r="I780" s="7"/>
      <c r="J780" s="6"/>
      <c r="K780" s="6"/>
      <c r="L780" s="6"/>
      <c r="M780" s="6"/>
      <c r="P780" s="4"/>
      <c r="Q780" s="4"/>
      <c r="R780" s="4"/>
      <c r="S780" s="5"/>
      <c r="T780" s="6"/>
    </row>
    <row r="781" spans="6:20">
      <c r="F781" s="27"/>
      <c r="G781" s="28"/>
      <c r="H781" s="6"/>
      <c r="I781" s="7"/>
      <c r="J781" s="6"/>
      <c r="K781" s="6"/>
      <c r="L781" s="6"/>
      <c r="M781" s="6"/>
      <c r="P781" s="4"/>
      <c r="Q781" s="4"/>
      <c r="R781" s="4"/>
      <c r="S781" s="5"/>
      <c r="T781" s="6"/>
    </row>
    <row r="782" spans="6:20">
      <c r="F782" s="27"/>
      <c r="G782" s="28"/>
      <c r="H782" s="6"/>
      <c r="I782" s="7"/>
      <c r="J782" s="6"/>
      <c r="K782" s="6"/>
      <c r="L782" s="6"/>
      <c r="M782" s="6"/>
      <c r="P782" s="4"/>
      <c r="Q782" s="4"/>
      <c r="R782" s="4"/>
      <c r="S782" s="5"/>
      <c r="T782" s="6"/>
    </row>
    <row r="783" spans="6:20">
      <c r="F783" s="27"/>
      <c r="G783" s="28"/>
      <c r="H783" s="6"/>
      <c r="I783" s="7"/>
      <c r="J783" s="6"/>
      <c r="K783" s="6"/>
      <c r="L783" s="6"/>
      <c r="M783" s="6"/>
      <c r="P783" s="4"/>
      <c r="Q783" s="4"/>
      <c r="R783" s="4"/>
      <c r="S783" s="5"/>
      <c r="T783" s="6"/>
    </row>
    <row r="784" spans="6:20">
      <c r="F784" s="27"/>
      <c r="G784" s="28"/>
      <c r="H784" s="6"/>
      <c r="I784" s="7"/>
      <c r="J784" s="6"/>
      <c r="K784" s="6"/>
      <c r="L784" s="6"/>
      <c r="M784" s="6"/>
      <c r="P784" s="4"/>
      <c r="Q784" s="4"/>
      <c r="R784" s="4"/>
      <c r="S784" s="5"/>
      <c r="T784" s="6"/>
    </row>
    <row r="785" spans="6:20">
      <c r="F785" s="27"/>
      <c r="G785" s="28"/>
      <c r="H785" s="6"/>
      <c r="I785" s="7"/>
      <c r="J785" s="6"/>
      <c r="K785" s="6"/>
      <c r="L785" s="6"/>
      <c r="M785" s="6"/>
      <c r="P785" s="4"/>
      <c r="Q785" s="4"/>
      <c r="R785" s="4"/>
      <c r="S785" s="5"/>
      <c r="T785" s="6"/>
    </row>
    <row r="786" spans="6:20">
      <c r="F786" s="27"/>
      <c r="G786" s="28"/>
      <c r="H786" s="6"/>
      <c r="I786" s="7"/>
      <c r="J786" s="6"/>
      <c r="K786" s="6"/>
      <c r="L786" s="6"/>
      <c r="M786" s="6"/>
      <c r="P786" s="4"/>
      <c r="Q786" s="4"/>
      <c r="R786" s="4"/>
      <c r="S786" s="5"/>
      <c r="T786" s="6"/>
    </row>
    <row r="787" spans="6:20">
      <c r="F787" s="27"/>
      <c r="G787" s="28"/>
      <c r="H787" s="6"/>
      <c r="I787" s="7"/>
      <c r="J787" s="6"/>
      <c r="K787" s="6"/>
      <c r="L787" s="6"/>
      <c r="M787" s="6"/>
      <c r="P787" s="4"/>
      <c r="Q787" s="4"/>
      <c r="R787" s="4"/>
      <c r="S787" s="5"/>
      <c r="T787" s="6"/>
    </row>
    <row r="788" spans="6:20">
      <c r="F788" s="27"/>
      <c r="G788" s="28"/>
      <c r="H788" s="6"/>
      <c r="I788" s="7"/>
      <c r="J788" s="6"/>
      <c r="K788" s="6"/>
      <c r="L788" s="6"/>
      <c r="M788" s="6"/>
      <c r="P788" s="4"/>
      <c r="Q788" s="4"/>
      <c r="R788" s="4"/>
      <c r="S788" s="5"/>
      <c r="T788" s="6"/>
    </row>
    <row r="789" spans="6:20">
      <c r="F789" s="27"/>
      <c r="G789" s="28"/>
      <c r="H789" s="6"/>
      <c r="I789" s="7"/>
      <c r="J789" s="6"/>
      <c r="K789" s="6"/>
      <c r="L789" s="6"/>
      <c r="M789" s="6"/>
      <c r="P789" s="4"/>
      <c r="Q789" s="4"/>
      <c r="R789" s="4"/>
      <c r="S789" s="5"/>
      <c r="T789" s="6"/>
    </row>
    <row r="790" spans="6:20">
      <c r="F790" s="27"/>
      <c r="G790" s="28"/>
      <c r="H790" s="6"/>
      <c r="I790" s="7"/>
      <c r="J790" s="6"/>
      <c r="K790" s="6"/>
      <c r="L790" s="6"/>
      <c r="M790" s="6"/>
      <c r="P790" s="4"/>
      <c r="Q790" s="4"/>
      <c r="R790" s="4"/>
      <c r="S790" s="5"/>
      <c r="T790" s="6"/>
    </row>
    <row r="791" spans="6:20">
      <c r="F791" s="27"/>
      <c r="G791" s="28"/>
      <c r="H791" s="6"/>
      <c r="I791" s="7"/>
      <c r="J791" s="6"/>
      <c r="K791" s="6"/>
      <c r="L791" s="6"/>
      <c r="M791" s="6"/>
      <c r="P791" s="4"/>
      <c r="Q791" s="4"/>
      <c r="R791" s="4"/>
      <c r="S791" s="5"/>
      <c r="T791" s="6"/>
    </row>
    <row r="792" spans="6:20">
      <c r="F792" s="27"/>
      <c r="G792" s="28"/>
      <c r="H792" s="6"/>
      <c r="I792" s="7"/>
      <c r="J792" s="6"/>
      <c r="K792" s="6"/>
      <c r="L792" s="6"/>
      <c r="M792" s="6"/>
      <c r="P792" s="4"/>
      <c r="Q792" s="4"/>
      <c r="R792" s="4"/>
      <c r="S792" s="5"/>
      <c r="T792" s="6"/>
    </row>
    <row r="793" spans="6:20">
      <c r="F793" s="27"/>
      <c r="G793" s="28"/>
      <c r="H793" s="6"/>
      <c r="I793" s="7"/>
      <c r="J793" s="6"/>
      <c r="K793" s="6"/>
      <c r="L793" s="6"/>
      <c r="M793" s="6"/>
      <c r="P793" s="4"/>
      <c r="Q793" s="4"/>
      <c r="R793" s="4"/>
      <c r="S793" s="5"/>
      <c r="T793" s="6"/>
    </row>
    <row r="794" spans="6:20">
      <c r="F794" s="27"/>
      <c r="G794" s="28"/>
      <c r="H794" s="6"/>
      <c r="I794" s="7"/>
      <c r="J794" s="6"/>
      <c r="K794" s="6"/>
      <c r="L794" s="6"/>
      <c r="M794" s="6"/>
      <c r="P794" s="4"/>
      <c r="Q794" s="4"/>
      <c r="R794" s="4"/>
      <c r="S794" s="5"/>
      <c r="T794" s="6"/>
    </row>
    <row r="795" spans="6:20">
      <c r="F795" s="27"/>
      <c r="G795" s="28"/>
      <c r="H795" s="6"/>
      <c r="I795" s="7"/>
      <c r="J795" s="6"/>
      <c r="K795" s="6"/>
      <c r="L795" s="6"/>
      <c r="M795" s="6"/>
      <c r="P795" s="4"/>
      <c r="Q795" s="4"/>
      <c r="R795" s="4"/>
      <c r="S795" s="5"/>
      <c r="T795" s="6"/>
    </row>
    <row r="796" spans="6:20">
      <c r="F796" s="27"/>
      <c r="G796" s="28"/>
      <c r="H796" s="6"/>
      <c r="I796" s="7"/>
      <c r="J796" s="6"/>
      <c r="K796" s="6"/>
      <c r="L796" s="6"/>
      <c r="M796" s="6"/>
      <c r="P796" s="4"/>
      <c r="Q796" s="4"/>
      <c r="R796" s="4"/>
      <c r="S796" s="5"/>
      <c r="T796" s="6"/>
    </row>
    <row r="797" spans="6:20">
      <c r="F797" s="27"/>
      <c r="G797" s="28"/>
      <c r="H797" s="6"/>
      <c r="I797" s="7"/>
      <c r="J797" s="6"/>
      <c r="K797" s="6"/>
      <c r="L797" s="6"/>
      <c r="M797" s="6"/>
      <c r="P797" s="4"/>
      <c r="Q797" s="4"/>
      <c r="R797" s="4"/>
      <c r="S797" s="5"/>
      <c r="T797" s="6"/>
    </row>
    <row r="798" spans="6:20">
      <c r="F798" s="27"/>
      <c r="G798" s="28"/>
      <c r="H798" s="6"/>
      <c r="I798" s="7"/>
      <c r="J798" s="6"/>
      <c r="K798" s="6"/>
      <c r="L798" s="6"/>
      <c r="M798" s="6"/>
      <c r="P798" s="4"/>
      <c r="Q798" s="4"/>
      <c r="R798" s="4"/>
      <c r="S798" s="5"/>
      <c r="T798" s="6"/>
    </row>
    <row r="799" spans="6:20">
      <c r="F799" s="27"/>
      <c r="G799" s="28"/>
      <c r="H799" s="6"/>
      <c r="I799" s="7"/>
      <c r="J799" s="6"/>
      <c r="K799" s="6"/>
      <c r="L799" s="6"/>
      <c r="M799" s="6"/>
      <c r="P799" s="4"/>
      <c r="Q799" s="4"/>
      <c r="R799" s="4"/>
      <c r="S799" s="5"/>
      <c r="T799" s="6"/>
    </row>
    <row r="800" spans="6:20">
      <c r="F800" s="27"/>
      <c r="G800" s="28"/>
      <c r="H800" s="6"/>
      <c r="I800" s="7"/>
      <c r="J800" s="6"/>
      <c r="K800" s="6"/>
      <c r="L800" s="6"/>
      <c r="M800" s="6"/>
      <c r="P800" s="4"/>
      <c r="Q800" s="4"/>
      <c r="R800" s="4"/>
      <c r="S800" s="5"/>
      <c r="T800" s="6"/>
    </row>
    <row r="801" spans="6:20">
      <c r="F801" s="27"/>
      <c r="G801" s="28"/>
      <c r="H801" s="6"/>
      <c r="I801" s="7"/>
      <c r="J801" s="6"/>
      <c r="K801" s="6"/>
      <c r="L801" s="6"/>
      <c r="M801" s="6"/>
      <c r="P801" s="4"/>
      <c r="Q801" s="4"/>
      <c r="R801" s="4"/>
      <c r="S801" s="5"/>
      <c r="T801" s="6"/>
    </row>
    <row r="802" spans="6:20">
      <c r="F802" s="27"/>
      <c r="G802" s="28"/>
      <c r="H802" s="6"/>
      <c r="I802" s="7"/>
      <c r="J802" s="6"/>
      <c r="K802" s="6"/>
      <c r="L802" s="6"/>
      <c r="M802" s="6"/>
      <c r="P802" s="4"/>
      <c r="Q802" s="4"/>
      <c r="R802" s="4"/>
      <c r="S802" s="5"/>
      <c r="T802" s="6"/>
    </row>
    <row r="803" spans="6:20">
      <c r="F803" s="27"/>
      <c r="G803" s="28"/>
      <c r="H803" s="6"/>
      <c r="I803" s="7"/>
      <c r="J803" s="6"/>
      <c r="K803" s="6"/>
      <c r="L803" s="6"/>
      <c r="M803" s="6"/>
      <c r="P803" s="4"/>
      <c r="Q803" s="4"/>
      <c r="R803" s="4"/>
      <c r="S803" s="5"/>
      <c r="T803" s="6"/>
    </row>
    <row r="804" spans="6:20">
      <c r="F804" s="27"/>
      <c r="G804" s="28"/>
      <c r="H804" s="6"/>
      <c r="I804" s="7"/>
      <c r="J804" s="6"/>
      <c r="K804" s="6"/>
      <c r="L804" s="6"/>
      <c r="M804" s="6"/>
      <c r="P804" s="4"/>
      <c r="Q804" s="4"/>
      <c r="R804" s="4"/>
      <c r="S804" s="5"/>
      <c r="T804" s="6"/>
    </row>
    <row r="805" spans="6:20">
      <c r="F805" s="27"/>
      <c r="G805" s="28"/>
      <c r="H805" s="6"/>
      <c r="I805" s="7"/>
      <c r="J805" s="6"/>
      <c r="K805" s="6"/>
      <c r="L805" s="6"/>
      <c r="M805" s="6"/>
      <c r="P805" s="4"/>
      <c r="Q805" s="4"/>
      <c r="R805" s="4"/>
      <c r="S805" s="5"/>
      <c r="T805" s="6"/>
    </row>
    <row r="806" spans="6:20">
      <c r="F806" s="27"/>
      <c r="G806" s="28"/>
      <c r="H806" s="6"/>
      <c r="I806" s="7"/>
      <c r="J806" s="6"/>
      <c r="K806" s="6"/>
      <c r="L806" s="6"/>
      <c r="M806" s="6"/>
      <c r="P806" s="4"/>
      <c r="Q806" s="4"/>
      <c r="R806" s="4"/>
      <c r="S806" s="5"/>
      <c r="T806" s="6"/>
    </row>
    <row r="807" spans="6:20">
      <c r="F807" s="27"/>
      <c r="G807" s="28"/>
      <c r="H807" s="6"/>
      <c r="I807" s="7"/>
      <c r="J807" s="6"/>
      <c r="K807" s="6"/>
      <c r="L807" s="6"/>
      <c r="M807" s="6"/>
      <c r="P807" s="4"/>
      <c r="Q807" s="4"/>
      <c r="R807" s="4"/>
      <c r="S807" s="5"/>
      <c r="T807" s="6"/>
    </row>
    <row r="808" spans="6:20">
      <c r="F808" s="27"/>
      <c r="G808" s="28"/>
      <c r="H808" s="6"/>
      <c r="I808" s="7"/>
      <c r="J808" s="6"/>
      <c r="K808" s="6"/>
      <c r="L808" s="6"/>
      <c r="M808" s="6"/>
      <c r="P808" s="4"/>
      <c r="Q808" s="4"/>
      <c r="R808" s="4"/>
      <c r="S808" s="5"/>
      <c r="T808" s="6"/>
    </row>
    <row r="809" spans="6:20">
      <c r="F809" s="27"/>
      <c r="G809" s="28"/>
      <c r="H809" s="6"/>
      <c r="I809" s="7"/>
      <c r="J809" s="6"/>
      <c r="K809" s="6"/>
      <c r="L809" s="6"/>
      <c r="M809" s="6"/>
      <c r="P809" s="4"/>
      <c r="Q809" s="4"/>
      <c r="R809" s="4"/>
      <c r="S809" s="5"/>
      <c r="T809" s="6"/>
    </row>
    <row r="810" spans="6:20">
      <c r="F810" s="27"/>
      <c r="G810" s="28"/>
      <c r="H810" s="6"/>
      <c r="I810" s="7"/>
      <c r="J810" s="6"/>
      <c r="K810" s="6"/>
      <c r="L810" s="6"/>
      <c r="M810" s="6"/>
      <c r="P810" s="4"/>
      <c r="Q810" s="4"/>
      <c r="R810" s="4"/>
      <c r="S810" s="5"/>
      <c r="T810" s="6"/>
    </row>
    <row r="811" spans="6:20">
      <c r="F811" s="27"/>
      <c r="G811" s="28"/>
      <c r="H811" s="6"/>
      <c r="I811" s="7"/>
      <c r="J811" s="6"/>
      <c r="K811" s="6"/>
      <c r="L811" s="6"/>
      <c r="M811" s="6"/>
      <c r="P811" s="4"/>
      <c r="Q811" s="4"/>
      <c r="R811" s="4"/>
      <c r="S811" s="5"/>
      <c r="T811" s="6"/>
    </row>
    <row r="812" spans="6:20">
      <c r="F812" s="27"/>
      <c r="G812" s="28"/>
      <c r="H812" s="6"/>
      <c r="I812" s="7"/>
      <c r="J812" s="6"/>
      <c r="K812" s="6"/>
      <c r="L812" s="6"/>
      <c r="M812" s="6"/>
      <c r="P812" s="4"/>
      <c r="Q812" s="4"/>
      <c r="R812" s="4"/>
      <c r="S812" s="5"/>
      <c r="T812" s="6"/>
    </row>
    <row r="813" spans="6:20">
      <c r="F813" s="27"/>
      <c r="G813" s="28"/>
      <c r="H813" s="6"/>
      <c r="I813" s="7"/>
      <c r="J813" s="6"/>
      <c r="K813" s="6"/>
      <c r="L813" s="6"/>
      <c r="M813" s="6"/>
      <c r="P813" s="4"/>
      <c r="Q813" s="4"/>
      <c r="R813" s="4"/>
      <c r="S813" s="5"/>
      <c r="T813" s="6"/>
    </row>
    <row r="814" spans="6:20">
      <c r="F814" s="27"/>
      <c r="G814" s="28"/>
      <c r="H814" s="6"/>
      <c r="I814" s="7"/>
      <c r="J814" s="6"/>
      <c r="K814" s="6"/>
      <c r="L814" s="6"/>
      <c r="M814" s="6"/>
      <c r="P814" s="4"/>
      <c r="Q814" s="4"/>
      <c r="R814" s="4"/>
      <c r="S814" s="5"/>
      <c r="T814" s="6"/>
    </row>
    <row r="815" spans="6:20">
      <c r="F815" s="27"/>
      <c r="G815" s="28"/>
      <c r="H815" s="6"/>
      <c r="I815" s="7"/>
      <c r="J815" s="6"/>
      <c r="K815" s="6"/>
      <c r="L815" s="6"/>
      <c r="M815" s="6"/>
      <c r="P815" s="4"/>
      <c r="Q815" s="4"/>
      <c r="R815" s="4"/>
      <c r="S815" s="5"/>
      <c r="T815" s="6"/>
    </row>
    <row r="816" spans="6:20">
      <c r="F816" s="27"/>
      <c r="G816" s="28"/>
      <c r="H816" s="6"/>
      <c r="I816" s="7"/>
      <c r="J816" s="6"/>
      <c r="K816" s="6"/>
      <c r="L816" s="6"/>
      <c r="M816" s="6"/>
      <c r="P816" s="4"/>
      <c r="Q816" s="4"/>
      <c r="R816" s="4"/>
      <c r="S816" s="5"/>
      <c r="T816" s="6"/>
    </row>
    <row r="817" spans="6:20">
      <c r="F817" s="27"/>
      <c r="G817" s="28"/>
      <c r="H817" s="6"/>
      <c r="I817" s="7"/>
      <c r="J817" s="6"/>
      <c r="K817" s="6"/>
      <c r="L817" s="6"/>
      <c r="M817" s="6"/>
      <c r="P817" s="4"/>
      <c r="Q817" s="4"/>
      <c r="R817" s="4"/>
      <c r="S817" s="5"/>
      <c r="T817" s="6"/>
    </row>
    <row r="818" spans="6:20">
      <c r="F818" s="27"/>
      <c r="G818" s="28"/>
      <c r="H818" s="6"/>
      <c r="I818" s="7"/>
      <c r="J818" s="6"/>
      <c r="K818" s="6"/>
      <c r="L818" s="6"/>
      <c r="M818" s="6"/>
      <c r="P818" s="4"/>
      <c r="Q818" s="4"/>
      <c r="R818" s="4"/>
      <c r="S818" s="5"/>
      <c r="T818" s="6"/>
    </row>
    <row r="819" spans="6:20">
      <c r="F819" s="27"/>
      <c r="G819" s="28"/>
      <c r="H819" s="6"/>
      <c r="I819" s="7"/>
      <c r="J819" s="6"/>
      <c r="K819" s="6"/>
      <c r="L819" s="6"/>
      <c r="M819" s="6"/>
      <c r="P819" s="4"/>
      <c r="Q819" s="4"/>
      <c r="R819" s="4"/>
      <c r="S819" s="5"/>
      <c r="T819" s="6"/>
    </row>
    <row r="820" spans="6:20">
      <c r="F820" s="27"/>
      <c r="G820" s="28"/>
      <c r="H820" s="6"/>
      <c r="I820" s="7"/>
      <c r="J820" s="6"/>
      <c r="K820" s="6"/>
      <c r="L820" s="6"/>
      <c r="M820" s="6"/>
      <c r="P820" s="4"/>
      <c r="Q820" s="4"/>
      <c r="R820" s="4"/>
      <c r="S820" s="5"/>
      <c r="T820" s="6"/>
    </row>
    <row r="821" spans="6:20">
      <c r="F821" s="27"/>
      <c r="G821" s="28"/>
      <c r="H821" s="6"/>
      <c r="I821" s="7"/>
      <c r="J821" s="6"/>
      <c r="K821" s="6"/>
      <c r="L821" s="6"/>
      <c r="M821" s="6"/>
      <c r="P821" s="4"/>
      <c r="Q821" s="4"/>
      <c r="R821" s="4"/>
      <c r="S821" s="5"/>
      <c r="T821" s="6"/>
    </row>
    <row r="822" spans="6:20">
      <c r="F822" s="27"/>
      <c r="G822" s="28"/>
      <c r="H822" s="6"/>
      <c r="I822" s="7"/>
      <c r="J822" s="6"/>
      <c r="K822" s="6"/>
      <c r="L822" s="6"/>
      <c r="M822" s="6"/>
      <c r="P822" s="4"/>
      <c r="Q822" s="4"/>
      <c r="R822" s="4"/>
      <c r="S822" s="5"/>
      <c r="T822" s="6"/>
    </row>
    <row r="823" spans="6:20">
      <c r="F823" s="27"/>
      <c r="G823" s="28"/>
      <c r="H823" s="6"/>
      <c r="I823" s="7"/>
      <c r="J823" s="6"/>
      <c r="K823" s="6"/>
      <c r="L823" s="6"/>
      <c r="M823" s="6"/>
      <c r="P823" s="4"/>
      <c r="Q823" s="4"/>
      <c r="R823" s="4"/>
      <c r="S823" s="5"/>
      <c r="T823" s="6"/>
    </row>
    <row r="824" spans="6:20">
      <c r="F824" s="27"/>
      <c r="G824" s="28"/>
      <c r="H824" s="6"/>
      <c r="I824" s="7"/>
      <c r="J824" s="6"/>
      <c r="K824" s="6"/>
      <c r="L824" s="6"/>
      <c r="M824" s="6"/>
      <c r="P824" s="4"/>
      <c r="Q824" s="4"/>
      <c r="R824" s="4"/>
      <c r="S824" s="5"/>
      <c r="T824" s="6"/>
    </row>
    <row r="825" spans="6:20">
      <c r="F825" s="27"/>
      <c r="G825" s="28"/>
      <c r="H825" s="6"/>
      <c r="I825" s="7"/>
      <c r="J825" s="6"/>
      <c r="K825" s="6"/>
      <c r="L825" s="6"/>
      <c r="M825" s="6"/>
      <c r="P825" s="4"/>
      <c r="Q825" s="4"/>
      <c r="R825" s="4"/>
      <c r="S825" s="5"/>
      <c r="T825" s="6"/>
    </row>
    <row r="826" spans="6:20">
      <c r="F826" s="27"/>
      <c r="G826" s="28"/>
      <c r="H826" s="6"/>
      <c r="I826" s="7"/>
      <c r="J826" s="6"/>
      <c r="K826" s="6"/>
      <c r="L826" s="6"/>
      <c r="M826" s="6"/>
      <c r="P826" s="4"/>
      <c r="Q826" s="4"/>
      <c r="R826" s="4"/>
      <c r="S826" s="5"/>
      <c r="T826" s="6"/>
    </row>
    <row r="827" spans="6:20">
      <c r="F827" s="27"/>
      <c r="G827" s="28"/>
      <c r="H827" s="6"/>
      <c r="I827" s="7"/>
      <c r="J827" s="6"/>
      <c r="K827" s="6"/>
      <c r="L827" s="6"/>
      <c r="M827" s="6"/>
      <c r="P827" s="4"/>
      <c r="Q827" s="4"/>
      <c r="R827" s="4"/>
      <c r="S827" s="5"/>
      <c r="T827" s="6"/>
    </row>
    <row r="828" spans="6:20">
      <c r="F828" s="27"/>
      <c r="G828" s="28"/>
      <c r="H828" s="6"/>
      <c r="I828" s="7"/>
      <c r="J828" s="6"/>
      <c r="K828" s="6"/>
      <c r="L828" s="6"/>
      <c r="M828" s="6"/>
      <c r="P828" s="4"/>
      <c r="Q828" s="4"/>
      <c r="R828" s="4"/>
      <c r="S828" s="5"/>
      <c r="T828" s="6"/>
    </row>
    <row r="829" spans="6:20">
      <c r="F829" s="27"/>
      <c r="G829" s="28"/>
      <c r="H829" s="6"/>
      <c r="I829" s="7"/>
      <c r="J829" s="6"/>
      <c r="K829" s="6"/>
      <c r="L829" s="6"/>
      <c r="M829" s="6"/>
      <c r="P829" s="4"/>
      <c r="Q829" s="4"/>
      <c r="R829" s="4"/>
      <c r="S829" s="5"/>
      <c r="T829" s="6"/>
    </row>
    <row r="830" spans="6:20">
      <c r="F830" s="27"/>
      <c r="G830" s="28"/>
      <c r="H830" s="6"/>
      <c r="I830" s="7"/>
      <c r="J830" s="6"/>
      <c r="K830" s="6"/>
      <c r="L830" s="6"/>
      <c r="M830" s="6"/>
      <c r="P830" s="4"/>
      <c r="Q830" s="4"/>
      <c r="R830" s="4"/>
      <c r="S830" s="5"/>
      <c r="T830" s="6"/>
    </row>
    <row r="831" spans="6:20">
      <c r="F831" s="27"/>
      <c r="G831" s="28"/>
      <c r="H831" s="6"/>
      <c r="I831" s="7"/>
      <c r="J831" s="6"/>
      <c r="K831" s="6"/>
      <c r="L831" s="6"/>
      <c r="M831" s="6"/>
      <c r="P831" s="4"/>
      <c r="Q831" s="4"/>
      <c r="R831" s="4"/>
      <c r="S831" s="5"/>
      <c r="T831" s="6"/>
    </row>
    <row r="832" spans="6:20">
      <c r="F832" s="27"/>
      <c r="G832" s="28"/>
      <c r="H832" s="6"/>
      <c r="I832" s="7"/>
      <c r="J832" s="6"/>
      <c r="K832" s="6"/>
      <c r="L832" s="6"/>
      <c r="M832" s="6"/>
      <c r="P832" s="4"/>
      <c r="Q832" s="4"/>
      <c r="R832" s="4"/>
      <c r="S832" s="5"/>
      <c r="T832" s="6"/>
    </row>
    <row r="833" spans="6:20">
      <c r="F833" s="27"/>
      <c r="G833" s="28"/>
      <c r="H833" s="6"/>
      <c r="I833" s="7"/>
      <c r="J833" s="6"/>
      <c r="K833" s="6"/>
      <c r="L833" s="6"/>
      <c r="M833" s="6"/>
      <c r="P833" s="4"/>
      <c r="Q833" s="4"/>
      <c r="R833" s="4"/>
      <c r="S833" s="5"/>
      <c r="T833" s="6"/>
    </row>
    <row r="834" spans="6:20">
      <c r="F834" s="27"/>
      <c r="G834" s="28"/>
      <c r="H834" s="6"/>
      <c r="I834" s="7"/>
      <c r="J834" s="6"/>
      <c r="K834" s="6"/>
      <c r="L834" s="6"/>
      <c r="M834" s="6"/>
      <c r="P834" s="4"/>
      <c r="Q834" s="4"/>
      <c r="R834" s="4"/>
      <c r="S834" s="5"/>
      <c r="T834" s="6"/>
    </row>
    <row r="835" spans="6:20">
      <c r="F835" s="27"/>
      <c r="G835" s="28"/>
      <c r="H835" s="6"/>
      <c r="I835" s="7"/>
      <c r="J835" s="6"/>
      <c r="K835" s="6"/>
      <c r="L835" s="6"/>
      <c r="M835" s="6"/>
      <c r="P835" s="4"/>
      <c r="Q835" s="4"/>
      <c r="R835" s="4"/>
      <c r="S835" s="5"/>
      <c r="T835" s="6"/>
    </row>
    <row r="836" spans="6:20">
      <c r="F836" s="27"/>
      <c r="G836" s="28"/>
      <c r="H836" s="6"/>
      <c r="I836" s="7"/>
      <c r="J836" s="6"/>
      <c r="K836" s="6"/>
      <c r="L836" s="6"/>
      <c r="M836" s="6"/>
      <c r="P836" s="4"/>
      <c r="Q836" s="4"/>
      <c r="R836" s="4"/>
      <c r="S836" s="5"/>
      <c r="T836" s="6"/>
    </row>
    <row r="837" spans="6:20">
      <c r="F837" s="27"/>
      <c r="G837" s="28"/>
      <c r="H837" s="6"/>
      <c r="I837" s="7"/>
      <c r="J837" s="6"/>
      <c r="K837" s="6"/>
      <c r="L837" s="6"/>
      <c r="M837" s="6"/>
      <c r="P837" s="4"/>
      <c r="Q837" s="4"/>
      <c r="R837" s="4"/>
      <c r="S837" s="5"/>
      <c r="T837" s="6"/>
    </row>
    <row r="838" spans="6:20">
      <c r="F838" s="27"/>
      <c r="G838" s="28"/>
      <c r="H838" s="6"/>
      <c r="I838" s="7"/>
      <c r="J838" s="6"/>
      <c r="K838" s="6"/>
      <c r="L838" s="6"/>
      <c r="M838" s="6"/>
      <c r="P838" s="4"/>
      <c r="Q838" s="4"/>
      <c r="R838" s="4"/>
      <c r="S838" s="5"/>
      <c r="T838" s="6"/>
    </row>
    <row r="839" spans="6:20">
      <c r="F839" s="27"/>
      <c r="G839" s="28"/>
      <c r="H839" s="6"/>
      <c r="I839" s="7"/>
      <c r="J839" s="6"/>
      <c r="K839" s="6"/>
      <c r="L839" s="6"/>
      <c r="M839" s="6"/>
      <c r="P839" s="4"/>
      <c r="Q839" s="4"/>
      <c r="R839" s="4"/>
      <c r="S839" s="5"/>
      <c r="T839" s="6"/>
    </row>
    <row r="840" spans="6:20">
      <c r="F840" s="27"/>
      <c r="G840" s="28"/>
      <c r="H840" s="6"/>
      <c r="I840" s="7"/>
      <c r="J840" s="6"/>
      <c r="K840" s="6"/>
      <c r="L840" s="6"/>
      <c r="M840" s="6"/>
      <c r="P840" s="4"/>
      <c r="Q840" s="4"/>
      <c r="R840" s="4"/>
      <c r="S840" s="5"/>
      <c r="T840" s="6"/>
    </row>
    <row r="841" spans="6:20">
      <c r="F841" s="27"/>
      <c r="G841" s="28"/>
      <c r="H841" s="6"/>
      <c r="I841" s="7"/>
      <c r="J841" s="6"/>
      <c r="K841" s="6"/>
      <c r="L841" s="6"/>
      <c r="M841" s="6"/>
      <c r="P841" s="4"/>
      <c r="Q841" s="4"/>
      <c r="R841" s="4"/>
      <c r="S841" s="5"/>
      <c r="T841" s="6"/>
    </row>
    <row r="842" spans="6:20">
      <c r="F842" s="27"/>
      <c r="G842" s="28"/>
      <c r="H842" s="6"/>
      <c r="I842" s="7"/>
      <c r="J842" s="6"/>
      <c r="K842" s="6"/>
      <c r="L842" s="6"/>
      <c r="M842" s="6"/>
      <c r="P842" s="4"/>
      <c r="Q842" s="4"/>
      <c r="R842" s="4"/>
      <c r="S842" s="5"/>
      <c r="T842" s="6"/>
    </row>
    <row r="843" spans="6:20">
      <c r="F843" s="27"/>
      <c r="G843" s="28"/>
      <c r="H843" s="6"/>
      <c r="I843" s="7"/>
      <c r="J843" s="6"/>
      <c r="K843" s="6"/>
      <c r="L843" s="6"/>
      <c r="M843" s="6"/>
      <c r="P843" s="4"/>
      <c r="Q843" s="4"/>
      <c r="R843" s="4"/>
      <c r="S843" s="5"/>
      <c r="T843" s="6"/>
    </row>
    <row r="844" spans="6:20">
      <c r="F844" s="27"/>
      <c r="G844" s="28"/>
      <c r="H844" s="6"/>
      <c r="I844" s="7"/>
      <c r="J844" s="6"/>
      <c r="K844" s="6"/>
      <c r="L844" s="6"/>
      <c r="M844" s="6"/>
      <c r="P844" s="4"/>
      <c r="Q844" s="4"/>
      <c r="R844" s="4"/>
      <c r="S844" s="5"/>
      <c r="T844" s="6"/>
    </row>
    <row r="845" spans="6:20">
      <c r="F845" s="27"/>
      <c r="G845" s="28"/>
      <c r="H845" s="6"/>
      <c r="I845" s="7"/>
      <c r="J845" s="6"/>
      <c r="K845" s="6"/>
      <c r="L845" s="6"/>
      <c r="M845" s="6"/>
      <c r="P845" s="4"/>
      <c r="Q845" s="4"/>
      <c r="R845" s="4"/>
      <c r="S845" s="5"/>
      <c r="T845" s="6"/>
    </row>
    <row r="846" spans="6:20">
      <c r="F846" s="27"/>
      <c r="G846" s="28"/>
      <c r="H846" s="6"/>
      <c r="I846" s="7"/>
      <c r="J846" s="6"/>
      <c r="K846" s="6"/>
      <c r="L846" s="6"/>
      <c r="M846" s="6"/>
      <c r="P846" s="4"/>
      <c r="Q846" s="4"/>
      <c r="R846" s="4"/>
      <c r="S846" s="5"/>
      <c r="T846" s="6"/>
    </row>
    <row r="847" spans="6:20">
      <c r="F847" s="27"/>
      <c r="G847" s="28"/>
      <c r="H847" s="6"/>
      <c r="I847" s="7"/>
      <c r="J847" s="6"/>
      <c r="K847" s="6"/>
      <c r="L847" s="6"/>
      <c r="M847" s="6"/>
      <c r="P847" s="4"/>
      <c r="Q847" s="4"/>
      <c r="R847" s="4"/>
      <c r="S847" s="5"/>
      <c r="T847" s="6"/>
    </row>
    <row r="848" spans="6:20">
      <c r="F848" s="27"/>
      <c r="G848" s="28"/>
      <c r="H848" s="6"/>
      <c r="I848" s="7"/>
      <c r="J848" s="6"/>
      <c r="K848" s="6"/>
      <c r="L848" s="6"/>
      <c r="M848" s="6"/>
      <c r="P848" s="4"/>
      <c r="Q848" s="4"/>
      <c r="R848" s="4"/>
      <c r="S848" s="5"/>
      <c r="T848" s="6"/>
    </row>
    <row r="849" spans="6:20">
      <c r="F849" s="27"/>
      <c r="G849" s="28"/>
      <c r="H849" s="6"/>
      <c r="I849" s="7"/>
      <c r="J849" s="6"/>
      <c r="K849" s="6"/>
      <c r="L849" s="6"/>
      <c r="M849" s="6"/>
      <c r="P849" s="4"/>
      <c r="Q849" s="4"/>
      <c r="R849" s="4"/>
      <c r="S849" s="5"/>
      <c r="T849" s="6"/>
    </row>
    <row r="850" spans="6:20">
      <c r="F850" s="27"/>
      <c r="G850" s="28"/>
      <c r="H850" s="6"/>
      <c r="I850" s="7"/>
      <c r="J850" s="6"/>
      <c r="K850" s="6"/>
      <c r="L850" s="6"/>
      <c r="M850" s="6"/>
      <c r="P850" s="4"/>
      <c r="Q850" s="4"/>
      <c r="R850" s="4"/>
      <c r="S850" s="5"/>
      <c r="T850" s="6"/>
    </row>
    <row r="851" spans="6:20">
      <c r="F851" s="27"/>
      <c r="G851" s="28"/>
      <c r="H851" s="6"/>
      <c r="I851" s="7"/>
      <c r="J851" s="6"/>
      <c r="K851" s="6"/>
      <c r="L851" s="6"/>
      <c r="M851" s="6"/>
      <c r="P851" s="4"/>
      <c r="Q851" s="4"/>
      <c r="R851" s="4"/>
      <c r="S851" s="5"/>
      <c r="T851" s="6"/>
    </row>
    <row r="852" spans="6:20">
      <c r="F852" s="27"/>
      <c r="G852" s="28"/>
      <c r="H852" s="6"/>
      <c r="I852" s="7"/>
      <c r="J852" s="6"/>
      <c r="K852" s="6"/>
      <c r="L852" s="6"/>
      <c r="M852" s="6"/>
      <c r="P852" s="4"/>
      <c r="Q852" s="4"/>
      <c r="R852" s="4"/>
      <c r="S852" s="5"/>
      <c r="T852" s="6"/>
    </row>
    <row r="853" spans="6:20">
      <c r="F853" s="27"/>
      <c r="G853" s="28"/>
      <c r="H853" s="6"/>
      <c r="I853" s="7"/>
      <c r="J853" s="6"/>
      <c r="K853" s="6"/>
      <c r="L853" s="6"/>
      <c r="M853" s="6"/>
      <c r="P853" s="4"/>
      <c r="Q853" s="4"/>
      <c r="R853" s="4"/>
      <c r="S853" s="5"/>
      <c r="T853" s="6"/>
    </row>
    <row r="854" spans="6:20">
      <c r="F854" s="27"/>
      <c r="G854" s="28"/>
      <c r="H854" s="6"/>
      <c r="I854" s="7"/>
      <c r="J854" s="6"/>
      <c r="K854" s="6"/>
      <c r="L854" s="6"/>
      <c r="M854" s="6"/>
      <c r="P854" s="4"/>
      <c r="Q854" s="4"/>
      <c r="R854" s="4"/>
      <c r="S854" s="5"/>
      <c r="T854" s="6"/>
    </row>
    <row r="855" spans="6:20">
      <c r="F855" s="27"/>
      <c r="G855" s="28"/>
      <c r="H855" s="6"/>
      <c r="I855" s="7"/>
      <c r="J855" s="6"/>
      <c r="K855" s="6"/>
      <c r="L855" s="6"/>
      <c r="M855" s="6"/>
      <c r="P855" s="4"/>
      <c r="Q855" s="4"/>
      <c r="R855" s="4"/>
      <c r="S855" s="5"/>
      <c r="T855" s="6"/>
    </row>
    <row r="856" spans="6:20">
      <c r="F856" s="27"/>
      <c r="G856" s="28"/>
      <c r="H856" s="6"/>
      <c r="I856" s="7"/>
      <c r="J856" s="6"/>
      <c r="K856" s="6"/>
      <c r="L856" s="6"/>
      <c r="M856" s="6"/>
      <c r="P856" s="4"/>
      <c r="Q856" s="4"/>
      <c r="R856" s="4"/>
      <c r="S856" s="5"/>
      <c r="T856" s="6"/>
    </row>
    <row r="857" spans="6:20">
      <c r="F857" s="27"/>
      <c r="G857" s="28"/>
      <c r="H857" s="6"/>
      <c r="I857" s="7"/>
      <c r="J857" s="6"/>
      <c r="K857" s="6"/>
      <c r="L857" s="6"/>
      <c r="M857" s="6"/>
      <c r="P857" s="4"/>
      <c r="Q857" s="4"/>
      <c r="R857" s="4"/>
      <c r="S857" s="5"/>
      <c r="T857" s="6"/>
    </row>
    <row r="858" spans="6:20">
      <c r="F858" s="27"/>
      <c r="G858" s="28"/>
      <c r="H858" s="6"/>
      <c r="I858" s="7"/>
      <c r="J858" s="6"/>
      <c r="K858" s="6"/>
      <c r="L858" s="6"/>
      <c r="M858" s="6"/>
      <c r="P858" s="4"/>
      <c r="Q858" s="4"/>
      <c r="R858" s="4"/>
      <c r="S858" s="5"/>
      <c r="T858" s="6"/>
    </row>
    <row r="859" spans="6:20">
      <c r="F859" s="27"/>
      <c r="G859" s="28"/>
      <c r="H859" s="6"/>
      <c r="I859" s="7"/>
      <c r="J859" s="6"/>
      <c r="K859" s="6"/>
      <c r="L859" s="6"/>
      <c r="M859" s="6"/>
      <c r="P859" s="4"/>
      <c r="Q859" s="4"/>
      <c r="R859" s="4"/>
      <c r="S859" s="5"/>
      <c r="T859" s="6"/>
    </row>
    <row r="860" spans="6:20">
      <c r="F860" s="27"/>
      <c r="G860" s="28"/>
      <c r="H860" s="6"/>
      <c r="I860" s="7"/>
      <c r="J860" s="6"/>
      <c r="K860" s="6"/>
      <c r="L860" s="6"/>
      <c r="M860" s="6"/>
      <c r="P860" s="4"/>
      <c r="Q860" s="4"/>
      <c r="R860" s="4"/>
      <c r="S860" s="5"/>
      <c r="T860" s="6"/>
    </row>
    <row r="861" spans="6:20">
      <c r="F861" s="27"/>
      <c r="G861" s="28"/>
      <c r="H861" s="6"/>
      <c r="I861" s="7"/>
      <c r="J861" s="6"/>
      <c r="K861" s="6"/>
      <c r="L861" s="6"/>
      <c r="M861" s="6"/>
      <c r="P861" s="4"/>
      <c r="Q861" s="4"/>
      <c r="R861" s="4"/>
      <c r="S861" s="5"/>
      <c r="T861" s="6"/>
    </row>
    <row r="862" spans="6:20">
      <c r="F862" s="27"/>
      <c r="G862" s="28"/>
      <c r="H862" s="6"/>
      <c r="I862" s="7"/>
      <c r="J862" s="6"/>
      <c r="K862" s="6"/>
      <c r="L862" s="6"/>
      <c r="M862" s="6"/>
      <c r="P862" s="4"/>
      <c r="Q862" s="4"/>
      <c r="R862" s="4"/>
      <c r="S862" s="5"/>
      <c r="T862" s="6"/>
    </row>
    <row r="863" spans="6:20">
      <c r="F863" s="27"/>
      <c r="G863" s="28"/>
      <c r="H863" s="6"/>
      <c r="I863" s="7"/>
      <c r="J863" s="6"/>
      <c r="K863" s="6"/>
      <c r="L863" s="6"/>
      <c r="M863" s="6"/>
      <c r="P863" s="4"/>
      <c r="Q863" s="4"/>
      <c r="R863" s="4"/>
      <c r="S863" s="5"/>
      <c r="T863" s="6"/>
    </row>
    <row r="864" spans="6:20">
      <c r="F864" s="27"/>
      <c r="G864" s="28"/>
      <c r="H864" s="6"/>
      <c r="I864" s="7"/>
      <c r="J864" s="6"/>
      <c r="K864" s="6"/>
      <c r="L864" s="6"/>
      <c r="M864" s="6"/>
      <c r="P864" s="4"/>
      <c r="Q864" s="4"/>
      <c r="R864" s="4"/>
      <c r="S864" s="5"/>
      <c r="T864" s="6"/>
    </row>
    <row r="865" spans="6:20">
      <c r="F865" s="27"/>
      <c r="G865" s="28"/>
      <c r="H865" s="6"/>
      <c r="I865" s="7"/>
      <c r="J865" s="6"/>
      <c r="K865" s="6"/>
      <c r="L865" s="6"/>
      <c r="M865" s="6"/>
      <c r="P865" s="4"/>
      <c r="Q865" s="4"/>
      <c r="R865" s="4"/>
      <c r="S865" s="5"/>
      <c r="T865" s="6"/>
    </row>
    <row r="866" spans="6:20">
      <c r="F866" s="27"/>
      <c r="G866" s="28"/>
      <c r="H866" s="6"/>
      <c r="I866" s="7"/>
      <c r="J866" s="6"/>
      <c r="K866" s="6"/>
      <c r="L866" s="6"/>
      <c r="M866" s="6"/>
      <c r="P866" s="4"/>
      <c r="Q866" s="4"/>
      <c r="R866" s="4"/>
      <c r="S866" s="5"/>
      <c r="T866" s="6"/>
    </row>
    <row r="867" spans="6:20">
      <c r="F867" s="27"/>
      <c r="G867" s="28"/>
      <c r="H867" s="6"/>
      <c r="I867" s="7"/>
      <c r="J867" s="6"/>
      <c r="K867" s="6"/>
      <c r="L867" s="6"/>
      <c r="M867" s="6"/>
      <c r="P867" s="4"/>
      <c r="Q867" s="4"/>
      <c r="R867" s="4"/>
      <c r="S867" s="5"/>
      <c r="T867" s="6"/>
    </row>
    <row r="868" spans="6:20">
      <c r="F868" s="27"/>
      <c r="G868" s="28"/>
      <c r="H868" s="6"/>
      <c r="I868" s="7"/>
      <c r="J868" s="6"/>
      <c r="K868" s="6"/>
      <c r="L868" s="6"/>
      <c r="M868" s="6"/>
      <c r="P868" s="4"/>
      <c r="Q868" s="4"/>
      <c r="R868" s="4"/>
      <c r="S868" s="5"/>
      <c r="T868" s="6"/>
    </row>
    <row r="869" spans="6:20">
      <c r="F869" s="27"/>
      <c r="G869" s="28"/>
      <c r="H869" s="6"/>
      <c r="I869" s="7"/>
      <c r="J869" s="6"/>
      <c r="K869" s="6"/>
      <c r="L869" s="6"/>
      <c r="M869" s="6"/>
      <c r="P869" s="4"/>
      <c r="Q869" s="4"/>
      <c r="R869" s="4"/>
      <c r="S869" s="5"/>
      <c r="T869" s="6"/>
    </row>
    <row r="870" spans="6:20">
      <c r="F870" s="27"/>
      <c r="G870" s="28"/>
      <c r="H870" s="6"/>
      <c r="I870" s="7"/>
      <c r="J870" s="6"/>
      <c r="K870" s="6"/>
      <c r="L870" s="6"/>
      <c r="M870" s="6"/>
      <c r="P870" s="4"/>
      <c r="Q870" s="4"/>
      <c r="R870" s="4"/>
      <c r="S870" s="5"/>
      <c r="T870" s="6"/>
    </row>
    <row r="871" spans="6:20">
      <c r="F871" s="27"/>
      <c r="G871" s="28"/>
      <c r="H871" s="6"/>
      <c r="I871" s="7"/>
      <c r="J871" s="6"/>
      <c r="K871" s="6"/>
      <c r="L871" s="6"/>
      <c r="M871" s="6"/>
      <c r="P871" s="4"/>
      <c r="Q871" s="4"/>
      <c r="R871" s="4"/>
      <c r="S871" s="5"/>
      <c r="T871" s="6"/>
    </row>
    <row r="872" spans="6:20">
      <c r="F872" s="27"/>
      <c r="G872" s="28"/>
      <c r="H872" s="6"/>
      <c r="I872" s="7"/>
      <c r="J872" s="6"/>
      <c r="K872" s="6"/>
      <c r="L872" s="6"/>
      <c r="M872" s="6"/>
      <c r="P872" s="4"/>
      <c r="Q872" s="4"/>
      <c r="R872" s="4"/>
      <c r="S872" s="5"/>
      <c r="T872" s="6"/>
    </row>
    <row r="873" spans="6:20">
      <c r="F873" s="27"/>
      <c r="G873" s="28"/>
      <c r="H873" s="6"/>
      <c r="I873" s="7"/>
      <c r="J873" s="6"/>
      <c r="K873" s="6"/>
      <c r="L873" s="6"/>
      <c r="M873" s="6"/>
      <c r="P873" s="4"/>
      <c r="Q873" s="4"/>
      <c r="R873" s="4"/>
      <c r="S873" s="5"/>
      <c r="T873" s="6"/>
    </row>
    <row r="874" spans="6:20">
      <c r="F874" s="27"/>
      <c r="G874" s="28"/>
      <c r="H874" s="6"/>
      <c r="I874" s="7"/>
      <c r="J874" s="6"/>
      <c r="K874" s="6"/>
      <c r="L874" s="6"/>
      <c r="M874" s="6"/>
      <c r="P874" s="4"/>
      <c r="Q874" s="4"/>
      <c r="R874" s="4"/>
      <c r="S874" s="5"/>
      <c r="T874" s="6"/>
    </row>
    <row r="875" spans="6:20">
      <c r="F875" s="27"/>
      <c r="G875" s="28"/>
      <c r="H875" s="6"/>
      <c r="I875" s="7"/>
      <c r="J875" s="6"/>
      <c r="K875" s="6"/>
      <c r="L875" s="6"/>
      <c r="M875" s="6"/>
      <c r="P875" s="4"/>
      <c r="Q875" s="4"/>
      <c r="R875" s="4"/>
      <c r="S875" s="5"/>
      <c r="T875" s="6"/>
    </row>
    <row r="876" spans="6:20">
      <c r="F876" s="27"/>
      <c r="G876" s="28"/>
      <c r="H876" s="6"/>
      <c r="I876" s="7"/>
      <c r="J876" s="6"/>
      <c r="K876" s="6"/>
      <c r="L876" s="6"/>
      <c r="M876" s="6"/>
      <c r="P876" s="4"/>
      <c r="Q876" s="4"/>
      <c r="R876" s="4"/>
      <c r="S876" s="5"/>
      <c r="T876" s="6"/>
    </row>
    <row r="877" spans="6:20">
      <c r="F877" s="27"/>
      <c r="G877" s="28"/>
      <c r="H877" s="6"/>
      <c r="I877" s="7"/>
      <c r="J877" s="6"/>
      <c r="K877" s="6"/>
      <c r="L877" s="6"/>
      <c r="M877" s="6"/>
      <c r="P877" s="4"/>
      <c r="Q877" s="4"/>
      <c r="R877" s="4"/>
      <c r="S877" s="5"/>
      <c r="T877" s="6"/>
    </row>
    <row r="878" spans="6:20">
      <c r="F878" s="27"/>
      <c r="G878" s="28"/>
      <c r="H878" s="6"/>
      <c r="I878" s="7"/>
      <c r="J878" s="6"/>
      <c r="K878" s="6"/>
      <c r="L878" s="6"/>
      <c r="M878" s="6"/>
      <c r="P878" s="4"/>
      <c r="Q878" s="4"/>
      <c r="R878" s="4"/>
      <c r="S878" s="5"/>
      <c r="T878" s="6"/>
    </row>
    <row r="879" spans="6:20">
      <c r="F879" s="27"/>
      <c r="G879" s="28"/>
      <c r="H879" s="6"/>
      <c r="I879" s="7"/>
      <c r="J879" s="6"/>
      <c r="K879" s="6"/>
      <c r="L879" s="6"/>
      <c r="M879" s="6"/>
      <c r="P879" s="4"/>
      <c r="Q879" s="4"/>
      <c r="R879" s="4"/>
      <c r="S879" s="5"/>
      <c r="T879" s="6"/>
    </row>
    <row r="880" spans="6:20">
      <c r="F880" s="27"/>
      <c r="G880" s="28"/>
      <c r="H880" s="6"/>
      <c r="I880" s="7"/>
      <c r="J880" s="6"/>
      <c r="K880" s="6"/>
      <c r="L880" s="6"/>
      <c r="M880" s="6"/>
      <c r="P880" s="4"/>
      <c r="Q880" s="4"/>
      <c r="R880" s="4"/>
      <c r="S880" s="5"/>
      <c r="T880" s="6"/>
    </row>
    <row r="881" spans="6:20">
      <c r="F881" s="27"/>
      <c r="G881" s="28"/>
      <c r="H881" s="6"/>
      <c r="I881" s="7"/>
      <c r="J881" s="6"/>
      <c r="K881" s="6"/>
      <c r="L881" s="6"/>
      <c r="M881" s="6"/>
      <c r="P881" s="4"/>
      <c r="Q881" s="4"/>
      <c r="R881" s="4"/>
      <c r="S881" s="5"/>
      <c r="T881" s="6"/>
    </row>
    <row r="882" spans="6:20">
      <c r="F882" s="27"/>
      <c r="G882" s="28"/>
      <c r="H882" s="6"/>
      <c r="I882" s="7"/>
      <c r="J882" s="6"/>
      <c r="K882" s="6"/>
      <c r="L882" s="6"/>
      <c r="M882" s="6"/>
      <c r="P882" s="4"/>
      <c r="Q882" s="4"/>
      <c r="R882" s="4"/>
      <c r="S882" s="5"/>
      <c r="T882" s="6"/>
    </row>
    <row r="883" spans="6:20">
      <c r="F883" s="27"/>
      <c r="G883" s="28"/>
      <c r="H883" s="6"/>
      <c r="I883" s="7"/>
      <c r="J883" s="6"/>
      <c r="K883" s="6"/>
      <c r="L883" s="6"/>
      <c r="M883" s="6"/>
      <c r="P883" s="4"/>
      <c r="Q883" s="4"/>
      <c r="R883" s="4"/>
      <c r="S883" s="5"/>
      <c r="T883" s="6"/>
    </row>
    <row r="884" spans="6:20">
      <c r="F884" s="27"/>
      <c r="G884" s="28"/>
      <c r="H884" s="6"/>
      <c r="I884" s="7"/>
      <c r="J884" s="6"/>
      <c r="K884" s="6"/>
      <c r="L884" s="6"/>
      <c r="M884" s="6"/>
      <c r="P884" s="4"/>
      <c r="Q884" s="4"/>
      <c r="R884" s="4"/>
      <c r="S884" s="5"/>
      <c r="T884" s="6"/>
    </row>
    <row r="885" spans="6:20">
      <c r="F885" s="27"/>
      <c r="G885" s="28"/>
      <c r="H885" s="6"/>
      <c r="I885" s="7"/>
      <c r="J885" s="6"/>
      <c r="K885" s="6"/>
      <c r="L885" s="6"/>
      <c r="M885" s="6"/>
      <c r="P885" s="4"/>
      <c r="Q885" s="4"/>
      <c r="R885" s="4"/>
      <c r="S885" s="5"/>
      <c r="T885" s="6"/>
    </row>
    <row r="886" spans="6:20">
      <c r="F886" s="27"/>
      <c r="G886" s="28"/>
      <c r="H886" s="6"/>
      <c r="I886" s="7"/>
      <c r="J886" s="6"/>
      <c r="K886" s="6"/>
      <c r="L886" s="6"/>
      <c r="M886" s="6"/>
      <c r="P886" s="4"/>
      <c r="Q886" s="4"/>
      <c r="R886" s="4"/>
      <c r="S886" s="5"/>
      <c r="T886" s="6"/>
    </row>
    <row r="887" spans="6:20">
      <c r="F887" s="27"/>
      <c r="G887" s="28"/>
      <c r="H887" s="6"/>
      <c r="I887" s="7"/>
      <c r="J887" s="6"/>
      <c r="K887" s="6"/>
      <c r="L887" s="6"/>
      <c r="M887" s="6"/>
      <c r="P887" s="4"/>
      <c r="Q887" s="4"/>
      <c r="R887" s="4"/>
      <c r="S887" s="5"/>
      <c r="T887" s="6"/>
    </row>
    <row r="888" spans="6:20">
      <c r="F888" s="27"/>
      <c r="G888" s="28"/>
      <c r="H888" s="6"/>
      <c r="I888" s="7"/>
      <c r="J888" s="6"/>
      <c r="K888" s="6"/>
      <c r="L888" s="6"/>
      <c r="M888" s="6"/>
      <c r="P888" s="4"/>
      <c r="Q888" s="4"/>
      <c r="R888" s="4"/>
      <c r="S888" s="5"/>
      <c r="T888" s="6"/>
    </row>
    <row r="889" spans="6:20">
      <c r="F889" s="27"/>
      <c r="G889" s="28"/>
      <c r="H889" s="6"/>
      <c r="I889" s="7"/>
      <c r="J889" s="6"/>
      <c r="K889" s="6"/>
      <c r="L889" s="6"/>
      <c r="M889" s="6"/>
      <c r="P889" s="4"/>
      <c r="Q889" s="4"/>
      <c r="R889" s="4"/>
      <c r="S889" s="5"/>
      <c r="T889" s="6"/>
    </row>
    <row r="890" spans="6:20">
      <c r="F890" s="27"/>
      <c r="G890" s="28"/>
      <c r="H890" s="6"/>
      <c r="I890" s="7"/>
      <c r="J890" s="6"/>
      <c r="K890" s="6"/>
      <c r="L890" s="6"/>
      <c r="M890" s="6"/>
      <c r="P890" s="4"/>
      <c r="Q890" s="4"/>
      <c r="R890" s="4"/>
      <c r="S890" s="5"/>
      <c r="T890" s="6"/>
    </row>
    <row r="891" spans="6:20">
      <c r="F891" s="27"/>
      <c r="G891" s="28"/>
      <c r="H891" s="6"/>
      <c r="I891" s="7"/>
      <c r="J891" s="6"/>
      <c r="K891" s="6"/>
      <c r="L891" s="6"/>
      <c r="M891" s="6"/>
      <c r="P891" s="4"/>
      <c r="Q891" s="4"/>
      <c r="R891" s="4"/>
      <c r="S891" s="5"/>
      <c r="T891" s="6"/>
    </row>
    <row r="892" spans="6:20">
      <c r="F892" s="27"/>
      <c r="G892" s="28"/>
      <c r="H892" s="6"/>
      <c r="I892" s="7"/>
      <c r="J892" s="6"/>
      <c r="K892" s="6"/>
      <c r="L892" s="6"/>
      <c r="M892" s="6"/>
      <c r="P892" s="4"/>
      <c r="Q892" s="4"/>
      <c r="R892" s="4"/>
      <c r="S892" s="5"/>
      <c r="T892" s="6"/>
    </row>
    <row r="893" spans="6:20">
      <c r="F893" s="27"/>
      <c r="G893" s="28"/>
      <c r="H893" s="6"/>
      <c r="I893" s="7"/>
      <c r="J893" s="6"/>
      <c r="K893" s="6"/>
      <c r="L893" s="6"/>
      <c r="M893" s="6"/>
      <c r="P893" s="4"/>
      <c r="Q893" s="4"/>
      <c r="R893" s="4"/>
      <c r="S893" s="5"/>
      <c r="T893" s="6"/>
    </row>
    <row r="894" spans="6:20">
      <c r="F894" s="27"/>
      <c r="G894" s="28"/>
      <c r="H894" s="6"/>
      <c r="I894" s="7"/>
      <c r="J894" s="6"/>
      <c r="K894" s="6"/>
      <c r="L894" s="6"/>
      <c r="M894" s="6"/>
      <c r="P894" s="4"/>
      <c r="Q894" s="4"/>
      <c r="R894" s="4"/>
      <c r="S894" s="5"/>
      <c r="T894" s="6"/>
    </row>
    <row r="895" spans="6:20">
      <c r="F895" s="27"/>
      <c r="G895" s="28"/>
      <c r="H895" s="6"/>
      <c r="I895" s="7"/>
      <c r="J895" s="6"/>
      <c r="K895" s="6"/>
      <c r="L895" s="6"/>
      <c r="M895" s="6"/>
      <c r="P895" s="4"/>
      <c r="Q895" s="4"/>
      <c r="R895" s="4"/>
      <c r="S895" s="5"/>
      <c r="T895" s="6"/>
    </row>
    <row r="896" spans="6:20">
      <c r="F896" s="27"/>
      <c r="G896" s="28"/>
      <c r="H896" s="6"/>
      <c r="I896" s="7"/>
      <c r="J896" s="6"/>
      <c r="K896" s="6"/>
      <c r="L896" s="6"/>
      <c r="M896" s="6"/>
      <c r="P896" s="4"/>
      <c r="Q896" s="4"/>
      <c r="R896" s="4"/>
      <c r="S896" s="5"/>
      <c r="T896" s="6"/>
    </row>
    <row r="897" spans="6:20">
      <c r="F897" s="27"/>
      <c r="G897" s="28"/>
      <c r="H897" s="6"/>
      <c r="I897" s="7"/>
      <c r="J897" s="6"/>
      <c r="K897" s="6"/>
      <c r="L897" s="6"/>
      <c r="M897" s="6"/>
      <c r="P897" s="4"/>
      <c r="Q897" s="4"/>
      <c r="R897" s="4"/>
      <c r="S897" s="5"/>
      <c r="T897" s="6"/>
    </row>
    <row r="898" spans="6:20">
      <c r="F898" s="27"/>
      <c r="G898" s="28"/>
      <c r="H898" s="6"/>
      <c r="I898" s="7"/>
      <c r="J898" s="6"/>
      <c r="K898" s="6"/>
      <c r="L898" s="6"/>
      <c r="M898" s="6"/>
      <c r="P898" s="4"/>
      <c r="Q898" s="4"/>
      <c r="R898" s="4"/>
      <c r="S898" s="5"/>
      <c r="T898" s="6"/>
    </row>
    <row r="899" spans="6:20">
      <c r="F899" s="27"/>
      <c r="G899" s="28"/>
      <c r="H899" s="6"/>
      <c r="I899" s="7"/>
      <c r="J899" s="6"/>
      <c r="K899" s="6"/>
      <c r="L899" s="6"/>
      <c r="M899" s="6"/>
      <c r="P899" s="4"/>
      <c r="Q899" s="4"/>
      <c r="R899" s="4"/>
      <c r="S899" s="5"/>
      <c r="T899" s="6"/>
    </row>
    <row r="900" spans="6:20">
      <c r="F900" s="27"/>
      <c r="G900" s="28"/>
      <c r="H900" s="6"/>
      <c r="I900" s="7"/>
      <c r="J900" s="6"/>
      <c r="K900" s="6"/>
      <c r="L900" s="6"/>
      <c r="M900" s="6"/>
      <c r="P900" s="4"/>
      <c r="Q900" s="4"/>
      <c r="R900" s="4"/>
      <c r="S900" s="5"/>
      <c r="T900" s="6"/>
    </row>
    <row r="901" spans="6:20">
      <c r="F901" s="27"/>
      <c r="G901" s="28"/>
      <c r="H901" s="6"/>
      <c r="I901" s="7"/>
      <c r="J901" s="6"/>
      <c r="K901" s="6"/>
      <c r="L901" s="6"/>
      <c r="M901" s="6"/>
      <c r="P901" s="4"/>
      <c r="Q901" s="4"/>
      <c r="R901" s="4"/>
      <c r="S901" s="5"/>
      <c r="T901" s="6"/>
    </row>
    <row r="902" spans="6:20">
      <c r="F902" s="27"/>
      <c r="G902" s="28"/>
      <c r="H902" s="6"/>
      <c r="I902" s="7"/>
      <c r="J902" s="6"/>
      <c r="K902" s="6"/>
      <c r="L902" s="6"/>
      <c r="M902" s="6"/>
      <c r="P902" s="4"/>
      <c r="Q902" s="4"/>
      <c r="R902" s="4"/>
      <c r="S902" s="5"/>
      <c r="T902" s="6"/>
    </row>
    <row r="903" spans="6:20">
      <c r="F903" s="27"/>
      <c r="G903" s="28"/>
      <c r="H903" s="6"/>
      <c r="I903" s="7"/>
      <c r="J903" s="6"/>
      <c r="K903" s="6"/>
      <c r="L903" s="6"/>
      <c r="M903" s="6"/>
      <c r="P903" s="4"/>
      <c r="Q903" s="4"/>
      <c r="R903" s="4"/>
      <c r="S903" s="5"/>
      <c r="T903" s="6"/>
    </row>
    <row r="904" spans="6:20">
      <c r="F904" s="27"/>
      <c r="G904" s="28"/>
      <c r="H904" s="6"/>
      <c r="I904" s="7"/>
      <c r="J904" s="6"/>
      <c r="K904" s="6"/>
      <c r="L904" s="6"/>
      <c r="M904" s="6"/>
      <c r="P904" s="4"/>
      <c r="Q904" s="4"/>
      <c r="R904" s="4"/>
      <c r="S904" s="5"/>
      <c r="T904" s="6"/>
    </row>
    <row r="905" spans="6:20">
      <c r="F905" s="27"/>
      <c r="G905" s="28"/>
      <c r="H905" s="6"/>
      <c r="I905" s="7"/>
      <c r="J905" s="6"/>
      <c r="K905" s="6"/>
      <c r="L905" s="6"/>
      <c r="M905" s="6"/>
      <c r="P905" s="4"/>
      <c r="Q905" s="4"/>
      <c r="R905" s="4"/>
      <c r="S905" s="5"/>
      <c r="T905" s="6"/>
    </row>
    <row r="906" spans="6:20">
      <c r="F906" s="27"/>
      <c r="G906" s="28"/>
      <c r="H906" s="6"/>
      <c r="I906" s="7"/>
      <c r="J906" s="6"/>
      <c r="K906" s="6"/>
      <c r="L906" s="6"/>
      <c r="M906" s="6"/>
      <c r="P906" s="4"/>
      <c r="Q906" s="4"/>
      <c r="R906" s="4"/>
      <c r="S906" s="5"/>
      <c r="T906" s="6"/>
    </row>
    <row r="907" spans="6:20">
      <c r="F907" s="27"/>
      <c r="G907" s="28"/>
      <c r="H907" s="6"/>
      <c r="I907" s="7"/>
      <c r="J907" s="6"/>
      <c r="K907" s="6"/>
      <c r="L907" s="6"/>
      <c r="M907" s="6"/>
      <c r="P907" s="4"/>
      <c r="Q907" s="4"/>
      <c r="R907" s="4"/>
      <c r="S907" s="5"/>
      <c r="T907" s="6"/>
    </row>
    <row r="908" spans="6:20">
      <c r="F908" s="27"/>
      <c r="G908" s="28"/>
      <c r="H908" s="6"/>
      <c r="I908" s="7"/>
      <c r="J908" s="6"/>
      <c r="K908" s="6"/>
      <c r="L908" s="6"/>
      <c r="M908" s="6"/>
      <c r="P908" s="4"/>
      <c r="Q908" s="4"/>
      <c r="R908" s="4"/>
      <c r="S908" s="5"/>
      <c r="T908" s="6"/>
    </row>
    <row r="909" spans="6:20">
      <c r="F909" s="27"/>
      <c r="G909" s="28"/>
      <c r="H909" s="6"/>
      <c r="I909" s="7"/>
      <c r="J909" s="6"/>
      <c r="K909" s="6"/>
      <c r="L909" s="6"/>
      <c r="M909" s="6"/>
      <c r="P909" s="4"/>
      <c r="Q909" s="4"/>
      <c r="R909" s="4"/>
      <c r="S909" s="5"/>
      <c r="T909" s="6"/>
    </row>
    <row r="910" spans="6:20">
      <c r="F910" s="27"/>
      <c r="G910" s="28"/>
      <c r="H910" s="6"/>
      <c r="I910" s="7"/>
      <c r="J910" s="6"/>
      <c r="K910" s="6"/>
      <c r="L910" s="6"/>
      <c r="M910" s="6"/>
      <c r="P910" s="4"/>
      <c r="Q910" s="4"/>
      <c r="R910" s="4"/>
      <c r="S910" s="5"/>
      <c r="T910" s="6"/>
    </row>
    <row r="911" spans="6:20">
      <c r="F911" s="27"/>
      <c r="G911" s="28"/>
      <c r="H911" s="6"/>
      <c r="I911" s="7"/>
      <c r="J911" s="6"/>
      <c r="K911" s="6"/>
      <c r="L911" s="6"/>
      <c r="M911" s="6"/>
      <c r="P911" s="4"/>
      <c r="Q911" s="4"/>
      <c r="R911" s="4"/>
      <c r="S911" s="5"/>
      <c r="T911" s="6"/>
    </row>
    <row r="912" spans="6:20">
      <c r="F912" s="27"/>
      <c r="G912" s="28"/>
      <c r="H912" s="6"/>
      <c r="I912" s="7"/>
      <c r="J912" s="6"/>
      <c r="K912" s="6"/>
      <c r="L912" s="6"/>
      <c r="M912" s="6"/>
      <c r="P912" s="4"/>
      <c r="Q912" s="4"/>
      <c r="R912" s="4"/>
      <c r="S912" s="5"/>
      <c r="T912" s="6"/>
    </row>
    <row r="913" spans="6:20">
      <c r="F913" s="27"/>
      <c r="G913" s="28"/>
      <c r="H913" s="6"/>
      <c r="I913" s="7"/>
      <c r="J913" s="6"/>
      <c r="K913" s="6"/>
      <c r="L913" s="6"/>
      <c r="M913" s="6"/>
      <c r="P913" s="4"/>
      <c r="Q913" s="4"/>
      <c r="R913" s="4"/>
      <c r="S913" s="5"/>
      <c r="T913" s="6"/>
    </row>
    <row r="914" spans="6:20">
      <c r="F914" s="27"/>
      <c r="G914" s="28"/>
      <c r="H914" s="6"/>
      <c r="I914" s="7"/>
      <c r="J914" s="6"/>
      <c r="K914" s="6"/>
      <c r="L914" s="6"/>
      <c r="M914" s="6"/>
      <c r="P914" s="4"/>
      <c r="Q914" s="4"/>
      <c r="R914" s="4"/>
      <c r="S914" s="5"/>
      <c r="T914" s="6"/>
    </row>
    <row r="915" spans="6:20">
      <c r="F915" s="27"/>
      <c r="G915" s="28"/>
      <c r="H915" s="6"/>
      <c r="I915" s="7"/>
      <c r="J915" s="6"/>
      <c r="K915" s="6"/>
      <c r="L915" s="6"/>
      <c r="M915" s="6"/>
      <c r="P915" s="4"/>
      <c r="Q915" s="4"/>
      <c r="R915" s="4"/>
      <c r="S915" s="5"/>
      <c r="T915" s="6"/>
    </row>
    <row r="916" spans="6:20">
      <c r="F916" s="27"/>
      <c r="G916" s="28"/>
      <c r="H916" s="6"/>
      <c r="I916" s="7"/>
      <c r="J916" s="6"/>
      <c r="K916" s="6"/>
      <c r="L916" s="6"/>
      <c r="M916" s="6"/>
      <c r="P916" s="4"/>
      <c r="Q916" s="4"/>
      <c r="R916" s="4"/>
      <c r="S916" s="5"/>
      <c r="T916" s="6"/>
    </row>
    <row r="917" spans="6:20">
      <c r="F917" s="27"/>
      <c r="G917" s="28"/>
      <c r="H917" s="6"/>
      <c r="I917" s="7"/>
      <c r="J917" s="6"/>
      <c r="K917" s="6"/>
      <c r="L917" s="6"/>
      <c r="M917" s="6"/>
      <c r="P917" s="4"/>
      <c r="Q917" s="4"/>
      <c r="R917" s="4"/>
      <c r="S917" s="5"/>
      <c r="T917" s="6"/>
    </row>
    <row r="918" spans="6:20">
      <c r="F918" s="27"/>
      <c r="G918" s="28"/>
      <c r="H918" s="6"/>
      <c r="I918" s="7"/>
      <c r="J918" s="6"/>
      <c r="K918" s="6"/>
      <c r="L918" s="6"/>
      <c r="M918" s="6"/>
      <c r="P918" s="4"/>
      <c r="Q918" s="4"/>
      <c r="R918" s="4"/>
      <c r="S918" s="5"/>
      <c r="T918" s="6"/>
    </row>
    <row r="919" spans="6:20">
      <c r="F919" s="27"/>
      <c r="G919" s="28"/>
      <c r="H919" s="6"/>
      <c r="I919" s="7"/>
      <c r="J919" s="6"/>
      <c r="K919" s="6"/>
      <c r="L919" s="6"/>
      <c r="M919" s="6"/>
      <c r="P919" s="4"/>
      <c r="Q919" s="4"/>
      <c r="R919" s="4"/>
      <c r="S919" s="5"/>
      <c r="T919" s="6"/>
    </row>
    <row r="920" spans="6:20">
      <c r="F920" s="27"/>
      <c r="G920" s="28"/>
      <c r="H920" s="6"/>
      <c r="I920" s="7"/>
      <c r="J920" s="6"/>
      <c r="K920" s="6"/>
      <c r="L920" s="6"/>
      <c r="M920" s="6"/>
      <c r="P920" s="4"/>
      <c r="Q920" s="4"/>
      <c r="R920" s="4"/>
      <c r="S920" s="5"/>
      <c r="T920" s="6"/>
    </row>
    <row r="921" spans="6:20">
      <c r="F921" s="27"/>
      <c r="G921" s="28"/>
      <c r="H921" s="6"/>
      <c r="I921" s="7"/>
      <c r="J921" s="6"/>
      <c r="K921" s="6"/>
      <c r="L921" s="6"/>
      <c r="M921" s="6"/>
      <c r="P921" s="4"/>
      <c r="Q921" s="4"/>
      <c r="R921" s="4"/>
      <c r="S921" s="5"/>
      <c r="T921" s="6"/>
    </row>
    <row r="922" spans="6:20">
      <c r="F922" s="27"/>
      <c r="G922" s="28"/>
      <c r="H922" s="6"/>
      <c r="I922" s="7"/>
      <c r="J922" s="6"/>
      <c r="K922" s="6"/>
      <c r="L922" s="6"/>
      <c r="M922" s="6"/>
      <c r="P922" s="4"/>
      <c r="Q922" s="4"/>
      <c r="R922" s="4"/>
      <c r="S922" s="5"/>
      <c r="T922" s="6"/>
    </row>
    <row r="923" spans="6:20">
      <c r="F923" s="27"/>
      <c r="G923" s="28"/>
      <c r="H923" s="6"/>
      <c r="I923" s="7"/>
      <c r="J923" s="6"/>
      <c r="K923" s="6"/>
      <c r="L923" s="6"/>
      <c r="M923" s="6"/>
      <c r="P923" s="4"/>
      <c r="Q923" s="4"/>
      <c r="R923" s="4"/>
      <c r="S923" s="5"/>
      <c r="T923" s="6"/>
    </row>
    <row r="924" spans="6:20">
      <c r="F924" s="27"/>
      <c r="G924" s="28"/>
      <c r="H924" s="6"/>
      <c r="I924" s="7"/>
      <c r="J924" s="6"/>
      <c r="K924" s="6"/>
      <c r="L924" s="6"/>
      <c r="M924" s="6"/>
      <c r="P924" s="4"/>
      <c r="Q924" s="4"/>
      <c r="R924" s="4"/>
      <c r="S924" s="5"/>
      <c r="T924" s="6"/>
    </row>
    <row r="925" spans="6:20">
      <c r="F925" s="27"/>
      <c r="G925" s="28"/>
      <c r="H925" s="6"/>
      <c r="I925" s="7"/>
      <c r="J925" s="6"/>
      <c r="K925" s="6"/>
      <c r="L925" s="6"/>
      <c r="M925" s="6"/>
      <c r="P925" s="4"/>
      <c r="Q925" s="4"/>
      <c r="R925" s="4"/>
      <c r="S925" s="5"/>
      <c r="T925" s="6"/>
    </row>
    <row r="926" spans="6:20">
      <c r="F926" s="27"/>
      <c r="G926" s="28"/>
      <c r="H926" s="6"/>
      <c r="I926" s="7"/>
      <c r="J926" s="6"/>
      <c r="K926" s="6"/>
      <c r="L926" s="6"/>
      <c r="M926" s="6"/>
      <c r="P926" s="4"/>
      <c r="Q926" s="4"/>
      <c r="R926" s="4"/>
      <c r="S926" s="5"/>
      <c r="T926" s="6"/>
    </row>
    <row r="927" spans="6:20">
      <c r="F927" s="27"/>
      <c r="G927" s="28"/>
      <c r="H927" s="6"/>
      <c r="I927" s="7"/>
      <c r="J927" s="6"/>
      <c r="K927" s="6"/>
      <c r="L927" s="6"/>
      <c r="M927" s="6"/>
      <c r="P927" s="4"/>
      <c r="Q927" s="4"/>
      <c r="R927" s="4"/>
      <c r="S927" s="5"/>
      <c r="T927" s="6"/>
    </row>
    <row r="928" spans="6:20">
      <c r="F928" s="27"/>
      <c r="G928" s="28"/>
      <c r="H928" s="6"/>
      <c r="I928" s="7"/>
      <c r="J928" s="6"/>
      <c r="K928" s="6"/>
      <c r="L928" s="6"/>
      <c r="M928" s="6"/>
      <c r="P928" s="4"/>
      <c r="Q928" s="4"/>
      <c r="R928" s="4"/>
      <c r="S928" s="5"/>
      <c r="T928" s="6"/>
    </row>
    <row r="929" spans="6:20">
      <c r="F929" s="27"/>
      <c r="G929" s="28"/>
      <c r="H929" s="6"/>
      <c r="I929" s="7"/>
      <c r="J929" s="6"/>
      <c r="K929" s="6"/>
      <c r="L929" s="6"/>
      <c r="M929" s="6"/>
      <c r="P929" s="4"/>
      <c r="Q929" s="4"/>
      <c r="R929" s="4"/>
      <c r="S929" s="5"/>
      <c r="T929" s="6"/>
    </row>
    <row r="930" spans="6:20">
      <c r="F930" s="27"/>
      <c r="G930" s="28"/>
      <c r="H930" s="6"/>
      <c r="I930" s="7"/>
      <c r="J930" s="6"/>
      <c r="K930" s="6"/>
      <c r="L930" s="6"/>
      <c r="M930" s="6"/>
      <c r="P930" s="4"/>
      <c r="Q930" s="4"/>
      <c r="R930" s="4"/>
      <c r="S930" s="5"/>
      <c r="T930" s="6"/>
    </row>
    <row r="931" spans="6:20">
      <c r="F931" s="27"/>
      <c r="G931" s="28"/>
      <c r="H931" s="6"/>
      <c r="I931" s="7"/>
      <c r="J931" s="6"/>
      <c r="K931" s="6"/>
      <c r="L931" s="6"/>
      <c r="M931" s="6"/>
      <c r="P931" s="4"/>
      <c r="Q931" s="4"/>
      <c r="R931" s="4"/>
      <c r="S931" s="5"/>
      <c r="T931" s="6"/>
    </row>
    <row r="932" spans="6:20">
      <c r="F932" s="27"/>
      <c r="G932" s="28"/>
      <c r="H932" s="6"/>
      <c r="I932" s="7"/>
      <c r="J932" s="6"/>
      <c r="K932" s="6"/>
      <c r="L932" s="6"/>
      <c r="M932" s="6"/>
      <c r="P932" s="4"/>
      <c r="Q932" s="4"/>
      <c r="R932" s="4"/>
      <c r="S932" s="5"/>
      <c r="T932" s="6"/>
    </row>
    <row r="933" spans="6:20">
      <c r="F933" s="27"/>
      <c r="G933" s="28"/>
      <c r="H933" s="6"/>
      <c r="I933" s="7"/>
      <c r="J933" s="6"/>
      <c r="K933" s="6"/>
      <c r="L933" s="6"/>
      <c r="M933" s="6"/>
      <c r="P933" s="4"/>
      <c r="Q933" s="4"/>
      <c r="R933" s="4"/>
      <c r="S933" s="5"/>
      <c r="T933" s="6"/>
    </row>
    <row r="934" spans="6:20">
      <c r="F934" s="27"/>
      <c r="G934" s="28"/>
      <c r="H934" s="6"/>
      <c r="I934" s="7"/>
      <c r="J934" s="6"/>
      <c r="K934" s="6"/>
      <c r="L934" s="6"/>
      <c r="M934" s="6"/>
      <c r="P934" s="4"/>
      <c r="Q934" s="4"/>
      <c r="R934" s="4"/>
      <c r="S934" s="5"/>
      <c r="T934" s="6"/>
    </row>
    <row r="935" spans="6:20">
      <c r="F935" s="27"/>
      <c r="G935" s="28"/>
      <c r="H935" s="6"/>
      <c r="I935" s="7"/>
      <c r="J935" s="6"/>
      <c r="K935" s="6"/>
      <c r="L935" s="6"/>
      <c r="M935" s="6"/>
      <c r="P935" s="4"/>
      <c r="Q935" s="4"/>
      <c r="R935" s="4"/>
      <c r="S935" s="5"/>
      <c r="T935" s="6"/>
    </row>
    <row r="936" spans="6:20">
      <c r="F936" s="27"/>
      <c r="G936" s="28"/>
      <c r="H936" s="6"/>
      <c r="I936" s="7"/>
      <c r="J936" s="6"/>
      <c r="K936" s="6"/>
      <c r="L936" s="6"/>
      <c r="M936" s="6"/>
      <c r="P936" s="4"/>
      <c r="Q936" s="4"/>
      <c r="R936" s="4"/>
      <c r="S936" s="5"/>
      <c r="T936" s="6"/>
    </row>
    <row r="937" spans="6:20">
      <c r="F937" s="27"/>
      <c r="G937" s="28"/>
      <c r="H937" s="6"/>
      <c r="I937" s="7"/>
      <c r="J937" s="6"/>
      <c r="K937" s="6"/>
      <c r="L937" s="6"/>
      <c r="M937" s="6"/>
      <c r="P937" s="4"/>
      <c r="Q937" s="4"/>
      <c r="R937" s="4"/>
      <c r="S937" s="5"/>
      <c r="T937" s="6"/>
    </row>
    <row r="938" spans="6:20">
      <c r="F938" s="27"/>
      <c r="G938" s="28"/>
      <c r="H938" s="6"/>
      <c r="I938" s="7"/>
      <c r="J938" s="6"/>
      <c r="K938" s="6"/>
      <c r="L938" s="6"/>
      <c r="M938" s="6"/>
      <c r="P938" s="4"/>
      <c r="Q938" s="4"/>
      <c r="R938" s="4"/>
      <c r="S938" s="5"/>
      <c r="T938" s="6"/>
    </row>
    <row r="939" spans="6:20">
      <c r="F939" s="27"/>
      <c r="G939" s="28"/>
      <c r="H939" s="6"/>
      <c r="I939" s="7"/>
      <c r="J939" s="6"/>
      <c r="K939" s="6"/>
      <c r="L939" s="6"/>
      <c r="M939" s="6"/>
      <c r="P939" s="4"/>
      <c r="Q939" s="4"/>
      <c r="R939" s="4"/>
      <c r="S939" s="5"/>
      <c r="T939" s="6"/>
    </row>
    <row r="940" spans="6:20">
      <c r="F940" s="27"/>
      <c r="G940" s="28"/>
      <c r="H940" s="6"/>
      <c r="I940" s="7"/>
      <c r="J940" s="6"/>
      <c r="K940" s="6"/>
      <c r="L940" s="6"/>
      <c r="M940" s="6"/>
      <c r="P940" s="4"/>
      <c r="Q940" s="4"/>
      <c r="R940" s="4"/>
      <c r="S940" s="5"/>
      <c r="T940" s="6"/>
    </row>
    <row r="941" spans="6:20">
      <c r="F941" s="27"/>
      <c r="G941" s="28"/>
      <c r="H941" s="6"/>
      <c r="I941" s="7"/>
      <c r="J941" s="6"/>
      <c r="K941" s="6"/>
      <c r="L941" s="6"/>
      <c r="M941" s="6"/>
      <c r="P941" s="4"/>
      <c r="Q941" s="4"/>
      <c r="R941" s="4"/>
      <c r="S941" s="5"/>
      <c r="T941" s="6"/>
    </row>
    <row r="942" spans="6:20">
      <c r="F942" s="27"/>
      <c r="G942" s="28"/>
      <c r="H942" s="6"/>
      <c r="I942" s="7"/>
      <c r="J942" s="6"/>
      <c r="K942" s="6"/>
      <c r="L942" s="6"/>
      <c r="M942" s="6"/>
      <c r="P942" s="4"/>
      <c r="Q942" s="4"/>
      <c r="R942" s="4"/>
      <c r="S942" s="5"/>
      <c r="T942" s="6"/>
    </row>
    <row r="943" spans="6:20">
      <c r="F943" s="27"/>
      <c r="G943" s="28"/>
      <c r="H943" s="6"/>
      <c r="I943" s="7"/>
      <c r="J943" s="6"/>
      <c r="K943" s="6"/>
      <c r="L943" s="6"/>
      <c r="M943" s="6"/>
      <c r="P943" s="4"/>
      <c r="Q943" s="4"/>
      <c r="R943" s="4"/>
      <c r="S943" s="5"/>
      <c r="T943" s="6"/>
    </row>
    <row r="944" spans="6:20">
      <c r="F944" s="27"/>
      <c r="G944" s="28"/>
      <c r="H944" s="6"/>
      <c r="I944" s="7"/>
      <c r="J944" s="6"/>
      <c r="K944" s="6"/>
      <c r="L944" s="6"/>
      <c r="M944" s="6"/>
      <c r="P944" s="4"/>
      <c r="Q944" s="4"/>
      <c r="R944" s="4"/>
      <c r="S944" s="5"/>
      <c r="T944" s="6"/>
    </row>
    <row r="945" spans="6:20">
      <c r="F945" s="27"/>
      <c r="G945" s="28"/>
      <c r="H945" s="6"/>
      <c r="I945" s="7"/>
      <c r="J945" s="6"/>
      <c r="K945" s="6"/>
      <c r="L945" s="6"/>
      <c r="M945" s="6"/>
      <c r="P945" s="4"/>
      <c r="Q945" s="4"/>
      <c r="R945" s="4"/>
      <c r="S945" s="5"/>
      <c r="T945" s="6"/>
    </row>
    <row r="946" spans="6:20">
      <c r="F946" s="27"/>
      <c r="G946" s="28"/>
      <c r="H946" s="6"/>
      <c r="I946" s="7"/>
      <c r="J946" s="6"/>
      <c r="K946" s="6"/>
      <c r="L946" s="6"/>
      <c r="M946" s="6"/>
      <c r="P946" s="4"/>
      <c r="Q946" s="4"/>
      <c r="R946" s="4"/>
      <c r="S946" s="5"/>
      <c r="T946" s="6"/>
    </row>
    <row r="947" spans="6:20">
      <c r="F947" s="27"/>
      <c r="G947" s="28"/>
      <c r="H947" s="6"/>
      <c r="I947" s="7"/>
      <c r="J947" s="6"/>
      <c r="K947" s="6"/>
      <c r="L947" s="6"/>
      <c r="M947" s="6"/>
      <c r="P947" s="4"/>
      <c r="Q947" s="4"/>
      <c r="R947" s="4"/>
      <c r="S947" s="5"/>
      <c r="T947" s="6"/>
    </row>
    <row r="948" spans="6:20">
      <c r="F948" s="27"/>
      <c r="G948" s="28"/>
      <c r="H948" s="6"/>
      <c r="I948" s="7"/>
      <c r="J948" s="6"/>
      <c r="K948" s="6"/>
      <c r="L948" s="6"/>
      <c r="M948" s="6"/>
      <c r="P948" s="4"/>
      <c r="Q948" s="4"/>
      <c r="R948" s="4"/>
      <c r="S948" s="5"/>
      <c r="T948" s="6"/>
    </row>
    <row r="949" spans="6:20">
      <c r="F949" s="27"/>
      <c r="G949" s="28"/>
      <c r="H949" s="6"/>
      <c r="I949" s="7"/>
      <c r="J949" s="6"/>
      <c r="K949" s="6"/>
      <c r="L949" s="6"/>
      <c r="M949" s="6"/>
      <c r="P949" s="4"/>
      <c r="Q949" s="4"/>
      <c r="R949" s="4"/>
      <c r="S949" s="5"/>
      <c r="T949" s="6"/>
    </row>
    <row r="950" spans="6:20">
      <c r="F950" s="27"/>
      <c r="G950" s="28"/>
      <c r="H950" s="6"/>
      <c r="I950" s="7"/>
      <c r="J950" s="6"/>
      <c r="K950" s="6"/>
      <c r="L950" s="6"/>
      <c r="M950" s="6"/>
      <c r="P950" s="4"/>
      <c r="Q950" s="4"/>
      <c r="R950" s="4"/>
      <c r="S950" s="5"/>
      <c r="T950" s="6"/>
    </row>
    <row r="951" spans="6:20">
      <c r="F951" s="27"/>
      <c r="G951" s="28"/>
      <c r="H951" s="6"/>
      <c r="I951" s="7"/>
      <c r="J951" s="6"/>
      <c r="K951" s="6"/>
      <c r="L951" s="6"/>
      <c r="M951" s="6"/>
      <c r="P951" s="4"/>
      <c r="Q951" s="4"/>
      <c r="R951" s="4"/>
      <c r="S951" s="5"/>
      <c r="T951" s="6"/>
    </row>
    <row r="952" spans="6:20">
      <c r="F952" s="27"/>
      <c r="G952" s="28"/>
      <c r="H952" s="6"/>
      <c r="I952" s="7"/>
      <c r="J952" s="6"/>
      <c r="K952" s="6"/>
      <c r="L952" s="6"/>
      <c r="M952" s="6"/>
      <c r="P952" s="4"/>
      <c r="Q952" s="4"/>
      <c r="R952" s="4"/>
      <c r="S952" s="5"/>
      <c r="T952" s="6"/>
    </row>
    <row r="953" spans="6:20">
      <c r="F953" s="27"/>
      <c r="G953" s="28"/>
      <c r="H953" s="6"/>
      <c r="I953" s="7"/>
      <c r="J953" s="6"/>
      <c r="K953" s="6"/>
      <c r="L953" s="6"/>
      <c r="M953" s="6"/>
      <c r="P953" s="4"/>
      <c r="Q953" s="4"/>
      <c r="R953" s="4"/>
      <c r="S953" s="5"/>
      <c r="T953" s="6"/>
    </row>
    <row r="954" spans="6:20">
      <c r="F954" s="27"/>
      <c r="G954" s="28"/>
      <c r="H954" s="6"/>
      <c r="I954" s="7"/>
      <c r="J954" s="6"/>
      <c r="K954" s="6"/>
      <c r="L954" s="6"/>
      <c r="M954" s="6"/>
      <c r="P954" s="4"/>
      <c r="Q954" s="4"/>
      <c r="R954" s="4"/>
      <c r="S954" s="5"/>
      <c r="T954" s="6"/>
    </row>
    <row r="955" spans="6:20">
      <c r="F955" s="27"/>
      <c r="G955" s="28"/>
      <c r="H955" s="6"/>
      <c r="I955" s="7"/>
      <c r="J955" s="6"/>
      <c r="K955" s="6"/>
      <c r="L955" s="6"/>
      <c r="M955" s="6"/>
      <c r="P955" s="4"/>
      <c r="Q955" s="4"/>
      <c r="R955" s="4"/>
      <c r="S955" s="5"/>
      <c r="T955" s="6"/>
    </row>
    <row r="956" spans="6:20">
      <c r="F956" s="27"/>
      <c r="G956" s="28"/>
      <c r="H956" s="6"/>
      <c r="I956" s="7"/>
      <c r="J956" s="6"/>
      <c r="K956" s="6"/>
      <c r="L956" s="6"/>
      <c r="M956" s="6"/>
      <c r="P956" s="4"/>
      <c r="Q956" s="4"/>
      <c r="R956" s="4"/>
      <c r="S956" s="5"/>
      <c r="T956" s="6"/>
    </row>
    <row r="957" spans="6:20">
      <c r="F957" s="27"/>
      <c r="G957" s="28"/>
      <c r="H957" s="6"/>
      <c r="I957" s="7"/>
      <c r="J957" s="6"/>
      <c r="K957" s="6"/>
      <c r="L957" s="6"/>
      <c r="M957" s="6"/>
      <c r="P957" s="4"/>
      <c r="Q957" s="4"/>
      <c r="R957" s="4"/>
      <c r="S957" s="5"/>
      <c r="T957" s="6"/>
    </row>
    <row r="958" spans="6:20">
      <c r="F958" s="27"/>
      <c r="G958" s="28"/>
      <c r="H958" s="6"/>
      <c r="I958" s="7"/>
      <c r="J958" s="6"/>
      <c r="K958" s="6"/>
      <c r="L958" s="6"/>
      <c r="M958" s="6"/>
      <c r="P958" s="4"/>
      <c r="Q958" s="4"/>
      <c r="R958" s="4"/>
      <c r="S958" s="5"/>
      <c r="T958" s="6"/>
    </row>
    <row r="959" spans="6:20">
      <c r="F959" s="27"/>
      <c r="G959" s="28"/>
      <c r="H959" s="6"/>
      <c r="I959" s="7"/>
      <c r="J959" s="6"/>
      <c r="K959" s="6"/>
      <c r="L959" s="6"/>
      <c r="M959" s="6"/>
      <c r="P959" s="4"/>
      <c r="Q959" s="4"/>
      <c r="R959" s="4"/>
      <c r="S959" s="5"/>
      <c r="T959" s="6"/>
    </row>
    <row r="960" spans="6:20">
      <c r="F960" s="27"/>
      <c r="G960" s="28"/>
      <c r="H960" s="6"/>
      <c r="I960" s="7"/>
      <c r="J960" s="6"/>
      <c r="K960" s="6"/>
      <c r="L960" s="6"/>
      <c r="M960" s="6"/>
      <c r="P960" s="4"/>
      <c r="Q960" s="4"/>
      <c r="R960" s="4"/>
      <c r="S960" s="5"/>
      <c r="T960" s="6"/>
    </row>
    <row r="961" spans="6:20">
      <c r="F961" s="27"/>
      <c r="G961" s="28"/>
      <c r="H961" s="6"/>
      <c r="I961" s="7"/>
      <c r="J961" s="6"/>
      <c r="K961" s="6"/>
      <c r="L961" s="6"/>
      <c r="M961" s="6"/>
      <c r="P961" s="4"/>
      <c r="Q961" s="4"/>
      <c r="R961" s="4"/>
      <c r="S961" s="5"/>
      <c r="T961" s="6"/>
    </row>
    <row r="962" spans="6:20">
      <c r="F962" s="27"/>
      <c r="G962" s="28"/>
      <c r="H962" s="6"/>
      <c r="I962" s="7"/>
      <c r="J962" s="6"/>
      <c r="K962" s="6"/>
      <c r="L962" s="6"/>
      <c r="M962" s="6"/>
      <c r="P962" s="4"/>
      <c r="Q962" s="4"/>
      <c r="R962" s="4"/>
      <c r="S962" s="5"/>
      <c r="T962" s="6"/>
    </row>
    <row r="963" spans="6:20">
      <c r="F963" s="27"/>
      <c r="G963" s="28"/>
      <c r="H963" s="6"/>
      <c r="I963" s="7"/>
      <c r="J963" s="6"/>
      <c r="K963" s="6"/>
      <c r="L963" s="6"/>
      <c r="M963" s="6"/>
      <c r="P963" s="4"/>
      <c r="Q963" s="4"/>
      <c r="R963" s="4"/>
      <c r="S963" s="5"/>
      <c r="T963" s="6"/>
    </row>
    <row r="964" spans="6:20">
      <c r="F964" s="27"/>
      <c r="G964" s="28"/>
      <c r="H964" s="6"/>
      <c r="I964" s="7"/>
      <c r="J964" s="6"/>
      <c r="K964" s="6"/>
      <c r="L964" s="6"/>
      <c r="M964" s="6"/>
      <c r="P964" s="4"/>
      <c r="Q964" s="4"/>
      <c r="R964" s="4"/>
      <c r="S964" s="5"/>
      <c r="T964" s="6"/>
    </row>
    <row r="965" spans="6:20">
      <c r="F965" s="27"/>
      <c r="G965" s="28"/>
      <c r="H965" s="6"/>
      <c r="I965" s="7"/>
      <c r="J965" s="6"/>
      <c r="K965" s="6"/>
      <c r="L965" s="6"/>
      <c r="M965" s="6"/>
      <c r="P965" s="4"/>
      <c r="Q965" s="4"/>
      <c r="R965" s="4"/>
      <c r="S965" s="5"/>
      <c r="T965" s="6"/>
    </row>
    <row r="966" spans="6:20">
      <c r="F966" s="27"/>
      <c r="G966" s="28"/>
      <c r="H966" s="6"/>
      <c r="I966" s="7"/>
      <c r="J966" s="6"/>
      <c r="K966" s="6"/>
      <c r="L966" s="6"/>
      <c r="M966" s="6"/>
      <c r="P966" s="4"/>
      <c r="Q966" s="4"/>
      <c r="R966" s="4"/>
      <c r="S966" s="5"/>
      <c r="T966" s="6"/>
    </row>
    <row r="967" spans="6:20">
      <c r="F967" s="27"/>
      <c r="G967" s="28"/>
      <c r="H967" s="6"/>
      <c r="I967" s="7"/>
      <c r="J967" s="6"/>
      <c r="K967" s="6"/>
      <c r="L967" s="6"/>
      <c r="M967" s="6"/>
      <c r="P967" s="4"/>
      <c r="Q967" s="4"/>
      <c r="R967" s="4"/>
      <c r="S967" s="5"/>
      <c r="T967" s="6"/>
    </row>
    <row r="968" spans="6:20">
      <c r="F968" s="27"/>
      <c r="G968" s="28"/>
      <c r="H968" s="6"/>
      <c r="I968" s="7"/>
      <c r="J968" s="6"/>
      <c r="K968" s="6"/>
      <c r="L968" s="6"/>
      <c r="M968" s="6"/>
      <c r="P968" s="4"/>
      <c r="Q968" s="4"/>
      <c r="R968" s="4"/>
      <c r="S968" s="5"/>
      <c r="T968" s="6"/>
    </row>
    <row r="969" spans="6:20">
      <c r="F969" s="27"/>
      <c r="G969" s="28"/>
      <c r="H969" s="6"/>
      <c r="I969" s="7"/>
      <c r="J969" s="6"/>
      <c r="K969" s="6"/>
      <c r="L969" s="6"/>
      <c r="M969" s="6"/>
      <c r="P969" s="4"/>
      <c r="Q969" s="4"/>
      <c r="R969" s="4"/>
      <c r="S969" s="5"/>
      <c r="T969" s="6"/>
    </row>
    <row r="970" spans="6:20">
      <c r="F970" s="27"/>
      <c r="G970" s="28"/>
      <c r="H970" s="6"/>
      <c r="I970" s="7"/>
      <c r="J970" s="6"/>
      <c r="K970" s="6"/>
      <c r="L970" s="6"/>
      <c r="M970" s="6"/>
      <c r="P970" s="4"/>
      <c r="Q970" s="4"/>
      <c r="R970" s="4"/>
      <c r="S970" s="5"/>
      <c r="T970" s="6"/>
    </row>
    <row r="971" spans="6:20">
      <c r="F971" s="27"/>
      <c r="G971" s="28"/>
      <c r="H971" s="6"/>
      <c r="I971" s="7"/>
      <c r="J971" s="6"/>
      <c r="K971" s="6"/>
      <c r="L971" s="6"/>
      <c r="M971" s="6"/>
      <c r="P971" s="4"/>
      <c r="Q971" s="4"/>
      <c r="R971" s="4"/>
      <c r="S971" s="5"/>
      <c r="T971" s="6"/>
    </row>
    <row r="972" spans="6:20">
      <c r="F972" s="27"/>
      <c r="G972" s="28"/>
      <c r="H972" s="6"/>
      <c r="I972" s="7"/>
      <c r="J972" s="6"/>
      <c r="K972" s="6"/>
      <c r="L972" s="6"/>
      <c r="M972" s="6"/>
      <c r="P972" s="4"/>
      <c r="Q972" s="4"/>
      <c r="R972" s="4"/>
      <c r="S972" s="5"/>
      <c r="T972" s="6"/>
    </row>
    <row r="973" spans="6:20">
      <c r="F973" s="27"/>
      <c r="G973" s="28"/>
      <c r="H973" s="6"/>
      <c r="I973" s="7"/>
      <c r="J973" s="6"/>
      <c r="K973" s="6"/>
      <c r="L973" s="6"/>
      <c r="M973" s="6"/>
      <c r="P973" s="4"/>
      <c r="Q973" s="4"/>
      <c r="R973" s="4"/>
      <c r="S973" s="5"/>
      <c r="T973" s="6"/>
    </row>
    <row r="974" spans="6:20">
      <c r="F974" s="27"/>
      <c r="G974" s="28"/>
      <c r="H974" s="6"/>
      <c r="I974" s="7"/>
      <c r="J974" s="6"/>
      <c r="K974" s="6"/>
      <c r="L974" s="6"/>
      <c r="M974" s="6"/>
      <c r="P974" s="4"/>
      <c r="Q974" s="4"/>
      <c r="R974" s="4"/>
      <c r="S974" s="5"/>
      <c r="T974" s="6"/>
    </row>
    <row r="975" spans="6:20">
      <c r="F975" s="27"/>
      <c r="G975" s="28"/>
      <c r="H975" s="6"/>
      <c r="I975" s="7"/>
      <c r="J975" s="6"/>
      <c r="K975" s="6"/>
      <c r="L975" s="6"/>
      <c r="M975" s="6"/>
      <c r="P975" s="4"/>
      <c r="Q975" s="4"/>
      <c r="R975" s="4"/>
      <c r="S975" s="5"/>
      <c r="T975" s="6"/>
    </row>
    <row r="976" spans="6:20">
      <c r="F976" s="27"/>
      <c r="G976" s="28"/>
      <c r="H976" s="6"/>
      <c r="I976" s="7"/>
      <c r="J976" s="6"/>
      <c r="K976" s="6"/>
      <c r="L976" s="6"/>
      <c r="M976" s="6"/>
      <c r="P976" s="4"/>
      <c r="Q976" s="4"/>
      <c r="R976" s="4"/>
      <c r="S976" s="5"/>
      <c r="T976" s="6"/>
    </row>
    <row r="977" spans="6:20">
      <c r="F977" s="27"/>
      <c r="G977" s="28"/>
      <c r="H977" s="6"/>
      <c r="I977" s="7"/>
      <c r="J977" s="6"/>
      <c r="K977" s="6"/>
      <c r="L977" s="6"/>
      <c r="M977" s="6"/>
      <c r="P977" s="4"/>
      <c r="Q977" s="4"/>
      <c r="R977" s="4"/>
      <c r="S977" s="5"/>
      <c r="T977" s="6"/>
    </row>
    <row r="978" spans="6:20">
      <c r="F978" s="27"/>
      <c r="G978" s="28"/>
      <c r="H978" s="6"/>
      <c r="I978" s="7"/>
      <c r="J978" s="6"/>
      <c r="K978" s="6"/>
      <c r="L978" s="6"/>
      <c r="M978" s="6"/>
      <c r="P978" s="4"/>
      <c r="Q978" s="4"/>
      <c r="R978" s="4"/>
      <c r="S978" s="5"/>
      <c r="T978" s="6"/>
    </row>
    <row r="979" spans="6:20">
      <c r="F979" s="27"/>
      <c r="G979" s="28"/>
      <c r="H979" s="6"/>
      <c r="I979" s="7"/>
      <c r="J979" s="6"/>
      <c r="K979" s="6"/>
      <c r="L979" s="6"/>
      <c r="M979" s="6"/>
      <c r="P979" s="4"/>
      <c r="Q979" s="4"/>
      <c r="R979" s="4"/>
      <c r="S979" s="5"/>
      <c r="T979" s="6"/>
    </row>
    <row r="980" spans="6:20">
      <c r="F980" s="27"/>
      <c r="G980" s="28"/>
      <c r="H980" s="6"/>
      <c r="I980" s="7"/>
      <c r="J980" s="6"/>
      <c r="K980" s="6"/>
      <c r="L980" s="6"/>
      <c r="M980" s="6"/>
      <c r="P980" s="4"/>
      <c r="Q980" s="4"/>
      <c r="R980" s="4"/>
      <c r="S980" s="5"/>
      <c r="T980" s="6"/>
    </row>
    <row r="981" spans="6:20">
      <c r="F981" s="27"/>
      <c r="G981" s="28"/>
      <c r="H981" s="6"/>
      <c r="I981" s="7"/>
      <c r="J981" s="6"/>
      <c r="K981" s="6"/>
      <c r="L981" s="6"/>
      <c r="M981" s="6"/>
      <c r="P981" s="4"/>
      <c r="Q981" s="4"/>
      <c r="R981" s="4"/>
      <c r="S981" s="5"/>
      <c r="T981" s="6"/>
    </row>
    <row r="982" spans="6:20">
      <c r="F982" s="27"/>
      <c r="G982" s="28"/>
      <c r="H982" s="6"/>
      <c r="I982" s="7"/>
      <c r="J982" s="6"/>
      <c r="K982" s="6"/>
      <c r="L982" s="6"/>
      <c r="M982" s="6"/>
      <c r="P982" s="4"/>
      <c r="Q982" s="4"/>
      <c r="R982" s="4"/>
      <c r="S982" s="5"/>
      <c r="T982" s="6"/>
    </row>
    <row r="983" spans="6:20">
      <c r="F983" s="27"/>
      <c r="G983" s="28"/>
      <c r="H983" s="6"/>
      <c r="I983" s="7"/>
      <c r="J983" s="6"/>
      <c r="K983" s="6"/>
      <c r="L983" s="6"/>
      <c r="M983" s="6"/>
      <c r="P983" s="4"/>
      <c r="Q983" s="4"/>
      <c r="R983" s="4"/>
      <c r="S983" s="5"/>
      <c r="T983" s="6"/>
    </row>
    <row r="984" spans="6:20">
      <c r="F984" s="27"/>
      <c r="G984" s="28"/>
      <c r="H984" s="6"/>
      <c r="I984" s="7"/>
      <c r="J984" s="6"/>
      <c r="K984" s="6"/>
      <c r="L984" s="6"/>
      <c r="M984" s="6"/>
      <c r="P984" s="4"/>
      <c r="Q984" s="4"/>
      <c r="R984" s="4"/>
      <c r="S984" s="5"/>
      <c r="T984" s="6"/>
    </row>
    <row r="985" spans="6:20">
      <c r="F985" s="27"/>
      <c r="G985" s="28"/>
      <c r="H985" s="6"/>
      <c r="I985" s="7"/>
      <c r="J985" s="6"/>
      <c r="K985" s="6"/>
      <c r="L985" s="6"/>
      <c r="M985" s="6"/>
      <c r="P985" s="4"/>
      <c r="Q985" s="4"/>
      <c r="R985" s="4"/>
      <c r="S985" s="5"/>
      <c r="T985" s="6"/>
    </row>
    <row r="986" spans="6:20">
      <c r="F986" s="27"/>
      <c r="G986" s="28"/>
      <c r="H986" s="6"/>
      <c r="I986" s="7"/>
      <c r="J986" s="6"/>
      <c r="K986" s="6"/>
      <c r="L986" s="6"/>
      <c r="M986" s="6"/>
      <c r="P986" s="4"/>
      <c r="Q986" s="4"/>
      <c r="R986" s="4"/>
      <c r="S986" s="5"/>
      <c r="T986" s="6"/>
    </row>
    <row r="987" spans="6:20">
      <c r="F987" s="27"/>
      <c r="G987" s="28"/>
      <c r="H987" s="6"/>
      <c r="I987" s="7"/>
      <c r="J987" s="6"/>
      <c r="K987" s="6"/>
      <c r="L987" s="6"/>
      <c r="M987" s="6"/>
      <c r="P987" s="4"/>
      <c r="Q987" s="4"/>
      <c r="R987" s="4"/>
      <c r="S987" s="5"/>
      <c r="T987" s="6"/>
    </row>
    <row r="988" spans="6:20">
      <c r="F988" s="27"/>
      <c r="G988" s="28"/>
      <c r="H988" s="6"/>
      <c r="I988" s="7"/>
      <c r="J988" s="6"/>
      <c r="K988" s="6"/>
      <c r="L988" s="6"/>
      <c r="M988" s="6"/>
      <c r="P988" s="4"/>
      <c r="Q988" s="4"/>
      <c r="R988" s="4"/>
      <c r="S988" s="5"/>
      <c r="T988" s="6"/>
    </row>
    <row r="989" spans="6:20">
      <c r="F989" s="27"/>
      <c r="G989" s="28"/>
      <c r="H989" s="6"/>
      <c r="I989" s="7"/>
      <c r="J989" s="6"/>
      <c r="K989" s="6"/>
      <c r="L989" s="6"/>
      <c r="M989" s="6"/>
      <c r="P989" s="4"/>
      <c r="Q989" s="4"/>
      <c r="R989" s="4"/>
      <c r="S989" s="5"/>
      <c r="T989" s="6"/>
    </row>
    <row r="990" spans="6:20">
      <c r="F990" s="27"/>
      <c r="G990" s="28"/>
      <c r="H990" s="6"/>
      <c r="I990" s="7"/>
      <c r="J990" s="6"/>
      <c r="K990" s="6"/>
      <c r="L990" s="6"/>
      <c r="M990" s="6"/>
      <c r="P990" s="4"/>
      <c r="Q990" s="4"/>
      <c r="R990" s="4"/>
      <c r="S990" s="5"/>
      <c r="T990" s="6"/>
    </row>
    <row r="991" spans="6:20">
      <c r="F991" s="27"/>
      <c r="G991" s="28"/>
      <c r="H991" s="6"/>
      <c r="I991" s="7"/>
      <c r="J991" s="6"/>
      <c r="K991" s="6"/>
      <c r="L991" s="6"/>
      <c r="M991" s="6"/>
      <c r="P991" s="4"/>
      <c r="Q991" s="4"/>
      <c r="R991" s="4"/>
      <c r="S991" s="5"/>
      <c r="T991" s="6"/>
    </row>
    <row r="992" spans="6:20">
      <c r="F992" s="27"/>
      <c r="G992" s="28"/>
      <c r="H992" s="6"/>
      <c r="I992" s="7"/>
      <c r="J992" s="6"/>
      <c r="K992" s="6"/>
      <c r="L992" s="6"/>
      <c r="M992" s="6"/>
      <c r="P992" s="4"/>
      <c r="Q992" s="4"/>
      <c r="R992" s="4"/>
      <c r="S992" s="5"/>
      <c r="T992" s="6"/>
    </row>
    <row r="993" spans="6:20">
      <c r="F993" s="27"/>
      <c r="G993" s="28"/>
      <c r="H993" s="6"/>
      <c r="I993" s="7"/>
      <c r="J993" s="6"/>
      <c r="K993" s="6"/>
      <c r="L993" s="6"/>
      <c r="M993" s="6"/>
      <c r="P993" s="4"/>
      <c r="Q993" s="4"/>
      <c r="R993" s="4"/>
      <c r="S993" s="5"/>
      <c r="T993" s="6"/>
    </row>
    <row r="994" spans="6:20">
      <c r="F994" s="27"/>
      <c r="G994" s="28"/>
      <c r="H994" s="6"/>
      <c r="I994" s="7"/>
      <c r="J994" s="6"/>
      <c r="K994" s="6"/>
      <c r="L994" s="6"/>
      <c r="M994" s="6"/>
      <c r="P994" s="4"/>
      <c r="Q994" s="4"/>
      <c r="R994" s="4"/>
      <c r="S994" s="5"/>
      <c r="T994" s="6"/>
    </row>
    <row r="995" spans="6:20">
      <c r="F995" s="27"/>
      <c r="G995" s="28"/>
      <c r="H995" s="6"/>
      <c r="I995" s="7"/>
      <c r="J995" s="6"/>
      <c r="K995" s="6"/>
      <c r="L995" s="6"/>
      <c r="M995" s="6"/>
      <c r="P995" s="4"/>
      <c r="Q995" s="4"/>
      <c r="R995" s="4"/>
      <c r="S995" s="5"/>
      <c r="T995" s="6"/>
    </row>
    <row r="996" spans="6:20">
      <c r="F996" s="27"/>
      <c r="G996" s="28"/>
      <c r="H996" s="6"/>
      <c r="I996" s="7"/>
      <c r="J996" s="6"/>
      <c r="K996" s="6"/>
      <c r="L996" s="6"/>
      <c r="M996" s="6"/>
      <c r="P996" s="4"/>
      <c r="Q996" s="4"/>
      <c r="R996" s="4"/>
      <c r="S996" s="5"/>
      <c r="T996" s="6"/>
    </row>
    <row r="997" spans="6:20">
      <c r="F997" s="27"/>
      <c r="G997" s="28"/>
      <c r="H997" s="6"/>
      <c r="I997" s="7"/>
      <c r="J997" s="6"/>
      <c r="K997" s="6"/>
      <c r="L997" s="6"/>
      <c r="M997" s="6"/>
      <c r="P997" s="4"/>
      <c r="Q997" s="4"/>
      <c r="R997" s="4"/>
      <c r="S997" s="5"/>
      <c r="T997" s="6"/>
    </row>
    <row r="998" spans="6:20">
      <c r="F998" s="27"/>
      <c r="G998" s="28"/>
      <c r="H998" s="6"/>
      <c r="I998" s="7"/>
      <c r="J998" s="6"/>
      <c r="K998" s="6"/>
      <c r="L998" s="6"/>
      <c r="M998" s="6"/>
      <c r="P998" s="4"/>
      <c r="Q998" s="4"/>
      <c r="R998" s="4"/>
      <c r="S998" s="5"/>
      <c r="T998" s="6"/>
    </row>
    <row r="999" spans="6:20">
      <c r="F999" s="27"/>
      <c r="G999" s="28"/>
      <c r="H999" s="6"/>
      <c r="I999" s="7"/>
      <c r="J999" s="6"/>
      <c r="K999" s="6"/>
      <c r="L999" s="6"/>
      <c r="M999" s="6"/>
      <c r="P999" s="4"/>
      <c r="Q999" s="4"/>
      <c r="R999" s="4"/>
      <c r="S999" s="5"/>
      <c r="T999" s="6"/>
    </row>
    <row r="1000" spans="6:20">
      <c r="F1000" s="27"/>
      <c r="G1000" s="28"/>
      <c r="H1000" s="6"/>
      <c r="I1000" s="7"/>
      <c r="J1000" s="6"/>
      <c r="K1000" s="6"/>
      <c r="L1000" s="6"/>
      <c r="M1000" s="6"/>
      <c r="P1000" s="4"/>
      <c r="Q1000" s="4"/>
      <c r="R1000" s="4"/>
      <c r="S1000" s="5"/>
      <c r="T1000" s="6"/>
    </row>
    <row r="1001" spans="6:20">
      <c r="F1001" s="27"/>
      <c r="G1001" s="28"/>
      <c r="H1001" s="6"/>
      <c r="I1001" s="7"/>
      <c r="J1001" s="6"/>
      <c r="K1001" s="6"/>
      <c r="L1001" s="6"/>
      <c r="M1001" s="6"/>
      <c r="P1001" s="4"/>
      <c r="Q1001" s="4"/>
      <c r="R1001" s="4"/>
      <c r="S1001" s="5"/>
      <c r="T1001" s="6"/>
    </row>
    <row r="1002" spans="6:20">
      <c r="F1002" s="27"/>
      <c r="G1002" s="28"/>
      <c r="H1002" s="6"/>
      <c r="I1002" s="7"/>
      <c r="J1002" s="6"/>
      <c r="K1002" s="6"/>
      <c r="L1002" s="6"/>
      <c r="M1002" s="6"/>
      <c r="P1002" s="4"/>
      <c r="Q1002" s="4"/>
      <c r="R1002" s="4"/>
      <c r="S1002" s="5"/>
      <c r="T1002" s="6"/>
    </row>
    <row r="1003" spans="6:20">
      <c r="F1003" s="27"/>
      <c r="G1003" s="28"/>
      <c r="H1003" s="6"/>
      <c r="I1003" s="7"/>
      <c r="J1003" s="6"/>
      <c r="K1003" s="6"/>
      <c r="L1003" s="6"/>
      <c r="M1003" s="6"/>
      <c r="P1003" s="4"/>
      <c r="Q1003" s="4"/>
      <c r="R1003" s="4"/>
      <c r="S1003" s="5"/>
      <c r="T1003" s="6"/>
    </row>
    <row r="1004" spans="6:20">
      <c r="F1004" s="27"/>
      <c r="G1004" s="28"/>
      <c r="H1004" s="6"/>
      <c r="I1004" s="7"/>
      <c r="J1004" s="6"/>
      <c r="K1004" s="6"/>
      <c r="L1004" s="6"/>
      <c r="M1004" s="6"/>
      <c r="P1004" s="4"/>
      <c r="Q1004" s="4"/>
      <c r="R1004" s="4"/>
      <c r="S1004" s="5"/>
      <c r="T1004" s="6"/>
    </row>
    <row r="1005" spans="6:20">
      <c r="F1005" s="27"/>
      <c r="G1005" s="28"/>
      <c r="H1005" s="6"/>
      <c r="I1005" s="7"/>
      <c r="J1005" s="6"/>
      <c r="K1005" s="6"/>
      <c r="L1005" s="6"/>
      <c r="M1005" s="6"/>
      <c r="P1005" s="4"/>
      <c r="Q1005" s="4"/>
      <c r="R1005" s="4"/>
      <c r="S1005" s="5"/>
      <c r="T1005" s="6"/>
    </row>
    <row r="1006" spans="6:20">
      <c r="F1006" s="27"/>
      <c r="G1006" s="28"/>
      <c r="H1006" s="6"/>
      <c r="I1006" s="7"/>
      <c r="J1006" s="6"/>
      <c r="K1006" s="6"/>
      <c r="L1006" s="6"/>
      <c r="M1006" s="6"/>
      <c r="P1006" s="4"/>
      <c r="Q1006" s="4"/>
      <c r="R1006" s="4"/>
      <c r="S1006" s="5"/>
      <c r="T1006" s="6"/>
    </row>
    <row r="1007" spans="6:20">
      <c r="F1007" s="27"/>
      <c r="G1007" s="28"/>
      <c r="H1007" s="6"/>
      <c r="I1007" s="7"/>
      <c r="J1007" s="6"/>
      <c r="K1007" s="6"/>
      <c r="L1007" s="6"/>
      <c r="M1007" s="6"/>
      <c r="P1007" s="4"/>
      <c r="Q1007" s="4"/>
      <c r="R1007" s="4"/>
      <c r="S1007" s="5"/>
      <c r="T1007" s="6"/>
    </row>
    <row r="1008" spans="6:20">
      <c r="F1008" s="27"/>
      <c r="G1008" s="28"/>
      <c r="H1008" s="6"/>
      <c r="I1008" s="7"/>
      <c r="J1008" s="6"/>
      <c r="K1008" s="6"/>
      <c r="L1008" s="6"/>
      <c r="M1008" s="6"/>
      <c r="P1008" s="4"/>
      <c r="Q1008" s="4"/>
      <c r="R1008" s="4"/>
      <c r="S1008" s="5"/>
      <c r="T1008" s="6"/>
    </row>
    <row r="1009" spans="6:20">
      <c r="F1009" s="27"/>
      <c r="G1009" s="28"/>
      <c r="H1009" s="6"/>
      <c r="I1009" s="7"/>
      <c r="J1009" s="6"/>
      <c r="K1009" s="6"/>
      <c r="L1009" s="6"/>
      <c r="M1009" s="6"/>
      <c r="P1009" s="4"/>
      <c r="Q1009" s="4"/>
      <c r="R1009" s="4"/>
      <c r="S1009" s="5"/>
      <c r="T1009" s="6"/>
    </row>
    <row r="1010" spans="6:20">
      <c r="F1010" s="27"/>
      <c r="G1010" s="28"/>
      <c r="H1010" s="6"/>
      <c r="I1010" s="7"/>
      <c r="J1010" s="6"/>
      <c r="K1010" s="6"/>
      <c r="L1010" s="6"/>
      <c r="M1010" s="6"/>
      <c r="P1010" s="4"/>
      <c r="Q1010" s="4"/>
      <c r="R1010" s="4"/>
      <c r="S1010" s="5"/>
      <c r="T1010" s="6"/>
    </row>
    <row r="1011" spans="6:20">
      <c r="F1011" s="27"/>
      <c r="G1011" s="28"/>
      <c r="H1011" s="6"/>
      <c r="I1011" s="7"/>
      <c r="J1011" s="6"/>
      <c r="K1011" s="6"/>
      <c r="L1011" s="6"/>
      <c r="M1011" s="6"/>
      <c r="P1011" s="4"/>
      <c r="Q1011" s="4"/>
      <c r="R1011" s="4"/>
      <c r="S1011" s="5"/>
      <c r="T1011" s="6"/>
    </row>
    <row r="1012" spans="6:20">
      <c r="F1012" s="27"/>
      <c r="G1012" s="28"/>
      <c r="H1012" s="6"/>
      <c r="I1012" s="7"/>
      <c r="J1012" s="6"/>
      <c r="K1012" s="6"/>
      <c r="L1012" s="6"/>
      <c r="M1012" s="6"/>
      <c r="P1012" s="4"/>
      <c r="Q1012" s="4"/>
      <c r="R1012" s="4"/>
      <c r="S1012" s="5"/>
      <c r="T1012" s="6"/>
    </row>
    <row r="1013" spans="6:20">
      <c r="F1013" s="27"/>
      <c r="G1013" s="28"/>
      <c r="H1013" s="6"/>
      <c r="I1013" s="7"/>
      <c r="J1013" s="6"/>
      <c r="K1013" s="6"/>
      <c r="L1013" s="6"/>
      <c r="M1013" s="6"/>
      <c r="P1013" s="4"/>
      <c r="Q1013" s="4"/>
      <c r="R1013" s="4"/>
      <c r="S1013" s="5"/>
      <c r="T1013" s="6"/>
    </row>
    <row r="1014" spans="6:20">
      <c r="F1014" s="27"/>
      <c r="G1014" s="28"/>
      <c r="H1014" s="6"/>
      <c r="I1014" s="7"/>
      <c r="J1014" s="6"/>
      <c r="K1014" s="6"/>
      <c r="L1014" s="6"/>
      <c r="M1014" s="6"/>
      <c r="P1014" s="4"/>
      <c r="Q1014" s="4"/>
      <c r="R1014" s="4"/>
      <c r="S1014" s="5"/>
      <c r="T1014" s="6"/>
    </row>
    <row r="1015" spans="6:20">
      <c r="F1015" s="27"/>
      <c r="G1015" s="28"/>
      <c r="H1015" s="6"/>
      <c r="I1015" s="7"/>
      <c r="J1015" s="6"/>
      <c r="K1015" s="6"/>
      <c r="L1015" s="6"/>
      <c r="M1015" s="6"/>
      <c r="P1015" s="4"/>
      <c r="Q1015" s="4"/>
      <c r="R1015" s="4"/>
      <c r="S1015" s="5"/>
      <c r="T1015" s="6"/>
    </row>
    <row r="1016" spans="6:20">
      <c r="F1016" s="27"/>
      <c r="G1016" s="28"/>
      <c r="H1016" s="6"/>
      <c r="I1016" s="7"/>
      <c r="J1016" s="6"/>
      <c r="K1016" s="6"/>
      <c r="L1016" s="6"/>
      <c r="M1016" s="6"/>
      <c r="P1016" s="4"/>
      <c r="Q1016" s="4"/>
      <c r="R1016" s="4"/>
      <c r="S1016" s="5"/>
      <c r="T1016" s="6"/>
    </row>
    <row r="1017" spans="6:20">
      <c r="F1017" s="27"/>
      <c r="G1017" s="28"/>
      <c r="H1017" s="6"/>
      <c r="I1017" s="7"/>
      <c r="J1017" s="6"/>
      <c r="K1017" s="6"/>
      <c r="L1017" s="6"/>
      <c r="M1017" s="6"/>
      <c r="P1017" s="4"/>
      <c r="Q1017" s="4"/>
      <c r="R1017" s="4"/>
      <c r="S1017" s="5"/>
      <c r="T1017" s="6"/>
    </row>
    <row r="1018" spans="6:20">
      <c r="F1018" s="27"/>
      <c r="G1018" s="28"/>
      <c r="H1018" s="6"/>
      <c r="I1018" s="7"/>
      <c r="J1018" s="6"/>
      <c r="K1018" s="6"/>
      <c r="L1018" s="6"/>
      <c r="M1018" s="6"/>
      <c r="P1018" s="4"/>
      <c r="Q1018" s="4"/>
      <c r="R1018" s="4"/>
      <c r="S1018" s="5"/>
      <c r="T1018" s="6"/>
    </row>
    <row r="1019" spans="6:20">
      <c r="F1019" s="27"/>
      <c r="G1019" s="28"/>
      <c r="H1019" s="6"/>
      <c r="I1019" s="7"/>
      <c r="J1019" s="6"/>
      <c r="K1019" s="6"/>
      <c r="L1019" s="6"/>
      <c r="M1019" s="6"/>
      <c r="P1019" s="4"/>
      <c r="Q1019" s="4"/>
      <c r="R1019" s="4"/>
      <c r="S1019" s="5"/>
      <c r="T1019" s="6"/>
    </row>
    <row r="1020" spans="6:20">
      <c r="F1020" s="27"/>
      <c r="G1020" s="28"/>
      <c r="H1020" s="6"/>
      <c r="I1020" s="7"/>
      <c r="J1020" s="6"/>
      <c r="K1020" s="6"/>
      <c r="L1020" s="6"/>
      <c r="M1020" s="6"/>
      <c r="P1020" s="4"/>
      <c r="Q1020" s="4"/>
      <c r="R1020" s="4"/>
      <c r="S1020" s="5"/>
      <c r="T1020" s="6"/>
    </row>
    <row r="1021" spans="6:20">
      <c r="F1021" s="27"/>
      <c r="G1021" s="28"/>
      <c r="H1021" s="6"/>
      <c r="I1021" s="7"/>
      <c r="J1021" s="6"/>
      <c r="K1021" s="6"/>
      <c r="L1021" s="6"/>
      <c r="M1021" s="6"/>
      <c r="P1021" s="4"/>
      <c r="Q1021" s="4"/>
      <c r="R1021" s="4"/>
      <c r="S1021" s="5"/>
      <c r="T1021" s="6"/>
    </row>
    <row r="1022" spans="6:20">
      <c r="F1022" s="27"/>
      <c r="G1022" s="28"/>
      <c r="H1022" s="6"/>
      <c r="I1022" s="7"/>
      <c r="J1022" s="6"/>
      <c r="K1022" s="6"/>
      <c r="L1022" s="6"/>
      <c r="M1022" s="6"/>
      <c r="P1022" s="4"/>
      <c r="Q1022" s="4"/>
      <c r="R1022" s="4"/>
      <c r="S1022" s="5"/>
      <c r="T1022" s="6"/>
    </row>
    <row r="1023" spans="6:20">
      <c r="F1023" s="27"/>
      <c r="G1023" s="28"/>
      <c r="H1023" s="6"/>
      <c r="I1023" s="7"/>
      <c r="J1023" s="6"/>
      <c r="K1023" s="6"/>
      <c r="L1023" s="6"/>
      <c r="M1023" s="6"/>
      <c r="P1023" s="4"/>
      <c r="Q1023" s="4"/>
      <c r="R1023" s="4"/>
      <c r="S1023" s="5"/>
      <c r="T1023" s="6"/>
    </row>
    <row r="1024" spans="6:20">
      <c r="F1024" s="27"/>
      <c r="G1024" s="28"/>
      <c r="H1024" s="6"/>
      <c r="I1024" s="7"/>
      <c r="J1024" s="6"/>
      <c r="K1024" s="6"/>
      <c r="L1024" s="6"/>
      <c r="M1024" s="6"/>
      <c r="P1024" s="4"/>
      <c r="Q1024" s="4"/>
      <c r="R1024" s="4"/>
      <c r="S1024" s="5"/>
      <c r="T1024" s="6"/>
    </row>
    <row r="1025" spans="6:20">
      <c r="F1025" s="27"/>
      <c r="G1025" s="28"/>
      <c r="H1025" s="6"/>
      <c r="I1025" s="7"/>
      <c r="J1025" s="6"/>
      <c r="K1025" s="6"/>
      <c r="L1025" s="6"/>
      <c r="M1025" s="6"/>
      <c r="P1025" s="4"/>
      <c r="Q1025" s="4"/>
      <c r="R1025" s="4"/>
      <c r="S1025" s="5"/>
      <c r="T1025" s="6"/>
    </row>
    <row r="1026" spans="6:20">
      <c r="F1026" s="27"/>
      <c r="G1026" s="28"/>
      <c r="H1026" s="6"/>
      <c r="I1026" s="7"/>
      <c r="J1026" s="6"/>
      <c r="K1026" s="6"/>
      <c r="L1026" s="6"/>
      <c r="M1026" s="6"/>
      <c r="P1026" s="4"/>
      <c r="Q1026" s="4"/>
      <c r="R1026" s="4"/>
      <c r="S1026" s="5"/>
      <c r="T1026" s="6"/>
    </row>
    <row r="1027" spans="6:20">
      <c r="F1027" s="27"/>
      <c r="G1027" s="28"/>
      <c r="H1027" s="6"/>
      <c r="I1027" s="7"/>
      <c r="J1027" s="6"/>
      <c r="K1027" s="6"/>
      <c r="L1027" s="6"/>
      <c r="M1027" s="6"/>
      <c r="P1027" s="4"/>
      <c r="Q1027" s="4"/>
      <c r="R1027" s="4"/>
      <c r="S1027" s="5"/>
      <c r="T1027" s="6"/>
    </row>
    <row r="1028" spans="6:20">
      <c r="F1028" s="27"/>
      <c r="G1028" s="28"/>
      <c r="H1028" s="6"/>
      <c r="I1028" s="7"/>
      <c r="J1028" s="6"/>
      <c r="K1028" s="6"/>
      <c r="L1028" s="6"/>
      <c r="M1028" s="6"/>
      <c r="P1028" s="4"/>
      <c r="Q1028" s="4"/>
      <c r="R1028" s="4"/>
      <c r="S1028" s="5"/>
      <c r="T1028" s="6"/>
    </row>
    <row r="1029" spans="6:20">
      <c r="F1029" s="27"/>
      <c r="G1029" s="28"/>
      <c r="H1029" s="6"/>
      <c r="I1029" s="7"/>
      <c r="J1029" s="6"/>
      <c r="K1029" s="6"/>
      <c r="L1029" s="6"/>
      <c r="M1029" s="6"/>
      <c r="P1029" s="4"/>
      <c r="Q1029" s="4"/>
      <c r="R1029" s="4"/>
      <c r="S1029" s="5"/>
      <c r="T1029" s="6"/>
    </row>
    <row r="1030" spans="6:20">
      <c r="F1030" s="27"/>
      <c r="G1030" s="28"/>
      <c r="H1030" s="6"/>
      <c r="I1030" s="7"/>
      <c r="J1030" s="6"/>
      <c r="K1030" s="6"/>
      <c r="L1030" s="6"/>
      <c r="M1030" s="6"/>
      <c r="P1030" s="4"/>
      <c r="Q1030" s="4"/>
      <c r="R1030" s="4"/>
      <c r="S1030" s="5"/>
      <c r="T1030" s="6"/>
    </row>
    <row r="1031" spans="6:20">
      <c r="F1031" s="27"/>
      <c r="G1031" s="28"/>
      <c r="H1031" s="6"/>
      <c r="I1031" s="7"/>
      <c r="J1031" s="6"/>
      <c r="K1031" s="6"/>
      <c r="L1031" s="6"/>
      <c r="M1031" s="6"/>
      <c r="P1031" s="4"/>
      <c r="Q1031" s="4"/>
      <c r="R1031" s="4"/>
      <c r="S1031" s="5"/>
      <c r="T1031" s="6"/>
    </row>
    <row r="1032" spans="6:20">
      <c r="F1032" s="27"/>
      <c r="G1032" s="28"/>
      <c r="H1032" s="6"/>
      <c r="I1032" s="7"/>
      <c r="J1032" s="6"/>
      <c r="K1032" s="6"/>
      <c r="L1032" s="6"/>
      <c r="M1032" s="6"/>
      <c r="P1032" s="4"/>
      <c r="Q1032" s="4"/>
      <c r="R1032" s="4"/>
      <c r="S1032" s="5"/>
      <c r="T1032" s="6"/>
    </row>
    <row r="1033" spans="6:20">
      <c r="F1033" s="27"/>
      <c r="G1033" s="28"/>
      <c r="H1033" s="6"/>
      <c r="I1033" s="7"/>
      <c r="J1033" s="6"/>
      <c r="K1033" s="6"/>
      <c r="L1033" s="6"/>
      <c r="M1033" s="6"/>
      <c r="P1033" s="4"/>
      <c r="Q1033" s="4"/>
      <c r="R1033" s="4"/>
      <c r="S1033" s="5"/>
      <c r="T1033" s="6"/>
    </row>
    <row r="1034" spans="6:20">
      <c r="F1034" s="27"/>
      <c r="G1034" s="28"/>
      <c r="H1034" s="6"/>
      <c r="I1034" s="7"/>
      <c r="J1034" s="6"/>
      <c r="K1034" s="6"/>
      <c r="L1034" s="6"/>
      <c r="M1034" s="6"/>
      <c r="P1034" s="4"/>
      <c r="Q1034" s="4"/>
      <c r="R1034" s="4"/>
      <c r="S1034" s="5"/>
      <c r="T1034" s="6"/>
    </row>
    <row r="1035" spans="6:20">
      <c r="F1035" s="27"/>
      <c r="G1035" s="28"/>
      <c r="H1035" s="6"/>
      <c r="I1035" s="7"/>
      <c r="J1035" s="6"/>
      <c r="K1035" s="6"/>
      <c r="L1035" s="6"/>
      <c r="M1035" s="6"/>
      <c r="P1035" s="4"/>
      <c r="Q1035" s="4"/>
      <c r="R1035" s="4"/>
      <c r="S1035" s="5"/>
      <c r="T1035" s="6"/>
    </row>
    <row r="1036" spans="6:20">
      <c r="F1036" s="27"/>
      <c r="G1036" s="28"/>
      <c r="H1036" s="6"/>
      <c r="I1036" s="7"/>
      <c r="J1036" s="6"/>
      <c r="K1036" s="6"/>
      <c r="L1036" s="6"/>
      <c r="M1036" s="6"/>
      <c r="P1036" s="4"/>
      <c r="Q1036" s="4"/>
      <c r="R1036" s="4"/>
      <c r="S1036" s="5"/>
      <c r="T1036" s="6"/>
    </row>
    <row r="1037" spans="6:20">
      <c r="F1037" s="27"/>
      <c r="G1037" s="28"/>
      <c r="H1037" s="6"/>
      <c r="I1037" s="7"/>
      <c r="J1037" s="6"/>
      <c r="K1037" s="6"/>
      <c r="L1037" s="6"/>
      <c r="M1037" s="6"/>
      <c r="P1037" s="4"/>
      <c r="Q1037" s="4"/>
      <c r="R1037" s="4"/>
      <c r="S1037" s="5"/>
      <c r="T1037" s="6"/>
    </row>
    <row r="1038" spans="6:20">
      <c r="F1038" s="27"/>
      <c r="G1038" s="28"/>
      <c r="H1038" s="6"/>
      <c r="I1038" s="7"/>
      <c r="J1038" s="6"/>
      <c r="K1038" s="6"/>
      <c r="L1038" s="6"/>
      <c r="M1038" s="6"/>
      <c r="P1038" s="4"/>
      <c r="Q1038" s="4"/>
      <c r="R1038" s="4"/>
      <c r="S1038" s="5"/>
      <c r="T1038" s="6"/>
    </row>
    <row r="1039" spans="6:20">
      <c r="F1039" s="27"/>
      <c r="G1039" s="28"/>
      <c r="H1039" s="6"/>
      <c r="I1039" s="7"/>
      <c r="J1039" s="6"/>
      <c r="K1039" s="6"/>
      <c r="L1039" s="6"/>
      <c r="M1039" s="6"/>
      <c r="P1039" s="4"/>
      <c r="Q1039" s="4"/>
      <c r="R1039" s="4"/>
      <c r="S1039" s="5"/>
      <c r="T1039" s="6"/>
    </row>
    <row r="1040" spans="6:20">
      <c r="F1040" s="27"/>
      <c r="G1040" s="28"/>
      <c r="H1040" s="6"/>
      <c r="I1040" s="7"/>
      <c r="J1040" s="6"/>
      <c r="K1040" s="6"/>
      <c r="L1040" s="6"/>
      <c r="M1040" s="6"/>
      <c r="P1040" s="4"/>
      <c r="Q1040" s="4"/>
      <c r="R1040" s="4"/>
      <c r="S1040" s="5"/>
      <c r="T1040" s="6"/>
    </row>
    <row r="1041" spans="6:20">
      <c r="F1041" s="27"/>
      <c r="G1041" s="28"/>
      <c r="H1041" s="6"/>
      <c r="I1041" s="7"/>
      <c r="J1041" s="6"/>
      <c r="K1041" s="6"/>
      <c r="L1041" s="6"/>
      <c r="M1041" s="6"/>
      <c r="P1041" s="4"/>
      <c r="Q1041" s="4"/>
      <c r="R1041" s="4"/>
      <c r="S1041" s="5"/>
      <c r="T1041" s="6"/>
    </row>
    <row r="1042" spans="6:20">
      <c r="F1042" s="27"/>
      <c r="G1042" s="28"/>
      <c r="H1042" s="6"/>
      <c r="I1042" s="7"/>
      <c r="J1042" s="6"/>
      <c r="K1042" s="6"/>
      <c r="L1042" s="6"/>
      <c r="M1042" s="6"/>
      <c r="P1042" s="4"/>
      <c r="Q1042" s="4"/>
      <c r="R1042" s="4"/>
      <c r="S1042" s="5"/>
      <c r="T1042" s="6"/>
    </row>
    <row r="1043" spans="6:20">
      <c r="F1043" s="27"/>
      <c r="G1043" s="28"/>
      <c r="H1043" s="6"/>
      <c r="I1043" s="7"/>
      <c r="J1043" s="6"/>
      <c r="K1043" s="6"/>
      <c r="L1043" s="6"/>
      <c r="M1043" s="6"/>
      <c r="P1043" s="4"/>
      <c r="Q1043" s="4"/>
      <c r="R1043" s="4"/>
      <c r="S1043" s="5"/>
      <c r="T1043" s="6"/>
    </row>
    <row r="1044" spans="6:20">
      <c r="F1044" s="27"/>
      <c r="G1044" s="28"/>
      <c r="H1044" s="6"/>
      <c r="I1044" s="7"/>
      <c r="J1044" s="6"/>
      <c r="K1044" s="6"/>
      <c r="L1044" s="6"/>
      <c r="M1044" s="6"/>
      <c r="P1044" s="4"/>
      <c r="Q1044" s="4"/>
      <c r="R1044" s="4"/>
      <c r="S1044" s="5"/>
      <c r="T1044" s="6"/>
    </row>
    <row r="1045" spans="6:20">
      <c r="F1045" s="27"/>
      <c r="G1045" s="28"/>
      <c r="H1045" s="6"/>
      <c r="I1045" s="7"/>
      <c r="J1045" s="6"/>
      <c r="K1045" s="6"/>
      <c r="L1045" s="6"/>
      <c r="M1045" s="6"/>
      <c r="P1045" s="4"/>
      <c r="Q1045" s="4"/>
      <c r="R1045" s="4"/>
      <c r="S1045" s="5"/>
      <c r="T1045" s="6"/>
    </row>
    <row r="1046" spans="6:20">
      <c r="F1046" s="27"/>
      <c r="G1046" s="28"/>
      <c r="H1046" s="6"/>
      <c r="I1046" s="7"/>
      <c r="J1046" s="6"/>
      <c r="K1046" s="6"/>
      <c r="L1046" s="6"/>
      <c r="M1046" s="6"/>
      <c r="P1046" s="4"/>
      <c r="Q1046" s="4"/>
      <c r="R1046" s="4"/>
      <c r="S1046" s="5"/>
      <c r="T1046" s="6"/>
    </row>
    <row r="1047" spans="6:20">
      <c r="F1047" s="27"/>
      <c r="G1047" s="28"/>
      <c r="H1047" s="6"/>
      <c r="I1047" s="7"/>
      <c r="J1047" s="6"/>
      <c r="K1047" s="6"/>
      <c r="L1047" s="6"/>
      <c r="M1047" s="6"/>
      <c r="P1047" s="4"/>
      <c r="Q1047" s="4"/>
      <c r="R1047" s="4"/>
      <c r="S1047" s="5"/>
      <c r="T1047" s="6"/>
    </row>
    <row r="1048" spans="6:20">
      <c r="F1048" s="27"/>
      <c r="G1048" s="28"/>
      <c r="H1048" s="6"/>
      <c r="I1048" s="7"/>
      <c r="J1048" s="6"/>
      <c r="K1048" s="6"/>
      <c r="L1048" s="6"/>
      <c r="M1048" s="6"/>
      <c r="P1048" s="4"/>
      <c r="Q1048" s="4"/>
      <c r="R1048" s="4"/>
      <c r="S1048" s="5"/>
      <c r="T1048" s="6"/>
    </row>
    <row r="1049" spans="6:20">
      <c r="F1049" s="27"/>
      <c r="G1049" s="28"/>
      <c r="H1049" s="6"/>
      <c r="I1049" s="7"/>
      <c r="J1049" s="6"/>
      <c r="K1049" s="6"/>
      <c r="L1049" s="6"/>
      <c r="M1049" s="6"/>
      <c r="P1049" s="4"/>
      <c r="Q1049" s="4"/>
      <c r="R1049" s="4"/>
      <c r="S1049" s="5"/>
      <c r="T1049" s="6"/>
    </row>
    <row r="1050" spans="6:20">
      <c r="F1050" s="27"/>
      <c r="G1050" s="28"/>
      <c r="H1050" s="6"/>
      <c r="I1050" s="7"/>
      <c r="J1050" s="6"/>
      <c r="K1050" s="6"/>
      <c r="L1050" s="6"/>
      <c r="M1050" s="6"/>
      <c r="P1050" s="4"/>
      <c r="Q1050" s="4"/>
      <c r="R1050" s="4"/>
      <c r="S1050" s="5"/>
      <c r="T1050" s="6"/>
    </row>
    <row r="1051" spans="6:20">
      <c r="F1051" s="27"/>
      <c r="G1051" s="28"/>
      <c r="H1051" s="6"/>
      <c r="I1051" s="7"/>
      <c r="J1051" s="6"/>
      <c r="K1051" s="6"/>
      <c r="L1051" s="6"/>
      <c r="M1051" s="6"/>
      <c r="P1051" s="4"/>
      <c r="Q1051" s="4"/>
      <c r="R1051" s="4"/>
      <c r="S1051" s="5"/>
      <c r="T1051" s="6"/>
    </row>
    <row r="1052" spans="6:20">
      <c r="F1052" s="27"/>
      <c r="G1052" s="28"/>
      <c r="H1052" s="6"/>
      <c r="I1052" s="7"/>
      <c r="J1052" s="6"/>
      <c r="K1052" s="6"/>
      <c r="L1052" s="6"/>
      <c r="M1052" s="6"/>
      <c r="P1052" s="4"/>
      <c r="Q1052" s="4"/>
      <c r="R1052" s="4"/>
      <c r="S1052" s="5"/>
      <c r="T1052" s="6"/>
    </row>
    <row r="1053" spans="6:20">
      <c r="F1053" s="27"/>
      <c r="G1053" s="28"/>
      <c r="H1053" s="6"/>
      <c r="I1053" s="7"/>
      <c r="J1053" s="6"/>
      <c r="K1053" s="6"/>
      <c r="L1053" s="6"/>
      <c r="M1053" s="6"/>
      <c r="P1053" s="4"/>
      <c r="Q1053" s="4"/>
      <c r="R1053" s="4"/>
      <c r="S1053" s="5"/>
      <c r="T1053" s="6"/>
    </row>
    <row r="1054" spans="6:20">
      <c r="F1054" s="27"/>
      <c r="G1054" s="28"/>
      <c r="H1054" s="6"/>
      <c r="I1054" s="7"/>
      <c r="J1054" s="6"/>
      <c r="K1054" s="6"/>
      <c r="L1054" s="6"/>
      <c r="M1054" s="6"/>
      <c r="P1054" s="4"/>
      <c r="Q1054" s="4"/>
      <c r="R1054" s="4"/>
      <c r="S1054" s="5"/>
      <c r="T1054" s="6"/>
    </row>
    <row r="1055" spans="6:20">
      <c r="F1055" s="27"/>
      <c r="G1055" s="28"/>
      <c r="H1055" s="6"/>
      <c r="I1055" s="7"/>
      <c r="J1055" s="6"/>
      <c r="K1055" s="6"/>
      <c r="L1055" s="6"/>
      <c r="M1055" s="6"/>
      <c r="P1055" s="4"/>
      <c r="Q1055" s="4"/>
      <c r="R1055" s="4"/>
      <c r="S1055" s="5"/>
      <c r="T1055" s="6"/>
    </row>
    <row r="1056" spans="6:20">
      <c r="F1056" s="27"/>
      <c r="G1056" s="28"/>
      <c r="H1056" s="6"/>
      <c r="I1056" s="7"/>
      <c r="J1056" s="6"/>
      <c r="K1056" s="6"/>
      <c r="L1056" s="6"/>
      <c r="M1056" s="6"/>
      <c r="P1056" s="4"/>
      <c r="Q1056" s="4"/>
      <c r="R1056" s="4"/>
      <c r="S1056" s="5"/>
      <c r="T1056" s="6"/>
    </row>
    <row r="1057" spans="6:20">
      <c r="F1057" s="27"/>
      <c r="G1057" s="28"/>
      <c r="H1057" s="6"/>
      <c r="I1057" s="7"/>
      <c r="J1057" s="6"/>
      <c r="K1057" s="6"/>
      <c r="L1057" s="6"/>
      <c r="M1057" s="6"/>
      <c r="P1057" s="4"/>
      <c r="Q1057" s="4"/>
      <c r="R1057" s="4"/>
      <c r="S1057" s="5"/>
      <c r="T1057" s="6"/>
    </row>
    <row r="1058" spans="6:20">
      <c r="F1058" s="27"/>
      <c r="G1058" s="28"/>
      <c r="H1058" s="6"/>
      <c r="I1058" s="7"/>
      <c r="J1058" s="6"/>
      <c r="K1058" s="6"/>
      <c r="L1058" s="6"/>
      <c r="M1058" s="6"/>
      <c r="P1058" s="4"/>
      <c r="Q1058" s="4"/>
      <c r="R1058" s="4"/>
      <c r="S1058" s="5"/>
      <c r="T1058" s="6"/>
    </row>
    <row r="1059" spans="6:20">
      <c r="F1059" s="27"/>
      <c r="G1059" s="28"/>
      <c r="H1059" s="6"/>
      <c r="I1059" s="7"/>
      <c r="J1059" s="6"/>
      <c r="K1059" s="6"/>
      <c r="L1059" s="6"/>
      <c r="M1059" s="6"/>
      <c r="P1059" s="4"/>
      <c r="Q1059" s="4"/>
      <c r="R1059" s="4"/>
      <c r="S1059" s="5"/>
      <c r="T1059" s="6"/>
    </row>
    <row r="1060" spans="6:20">
      <c r="F1060" s="27"/>
      <c r="G1060" s="28"/>
      <c r="H1060" s="6"/>
      <c r="I1060" s="7"/>
      <c r="J1060" s="6"/>
      <c r="K1060" s="6"/>
      <c r="L1060" s="6"/>
      <c r="M1060" s="6"/>
      <c r="P1060" s="4"/>
      <c r="Q1060" s="4"/>
      <c r="R1060" s="4"/>
      <c r="S1060" s="5"/>
      <c r="T1060" s="6"/>
    </row>
    <row r="1061" spans="6:20">
      <c r="F1061" s="27"/>
      <c r="G1061" s="28"/>
      <c r="H1061" s="6"/>
      <c r="I1061" s="7"/>
      <c r="J1061" s="6"/>
      <c r="K1061" s="6"/>
      <c r="L1061" s="6"/>
      <c r="M1061" s="6"/>
      <c r="P1061" s="4"/>
      <c r="Q1061" s="4"/>
      <c r="R1061" s="4"/>
      <c r="S1061" s="5"/>
      <c r="T1061" s="6"/>
    </row>
    <row r="1062" spans="6:20">
      <c r="F1062" s="27"/>
      <c r="G1062" s="28"/>
      <c r="H1062" s="6"/>
      <c r="I1062" s="7"/>
      <c r="J1062" s="6"/>
      <c r="K1062" s="6"/>
      <c r="L1062" s="6"/>
      <c r="M1062" s="6"/>
      <c r="P1062" s="4"/>
      <c r="Q1062" s="4"/>
      <c r="R1062" s="4"/>
      <c r="S1062" s="5"/>
      <c r="T1062" s="6"/>
    </row>
    <row r="1063" spans="6:20">
      <c r="F1063" s="27"/>
      <c r="G1063" s="28"/>
      <c r="H1063" s="6"/>
      <c r="I1063" s="7"/>
      <c r="J1063" s="6"/>
      <c r="K1063" s="6"/>
      <c r="L1063" s="6"/>
      <c r="M1063" s="6"/>
      <c r="P1063" s="4"/>
      <c r="Q1063" s="4"/>
      <c r="R1063" s="4"/>
      <c r="S1063" s="5"/>
      <c r="T1063" s="6"/>
    </row>
    <row r="1064" spans="6:20">
      <c r="F1064" s="27"/>
      <c r="G1064" s="28"/>
      <c r="H1064" s="6"/>
      <c r="I1064" s="7"/>
      <c r="J1064" s="6"/>
      <c r="K1064" s="6"/>
      <c r="L1064" s="6"/>
      <c r="M1064" s="6"/>
      <c r="P1064" s="4"/>
      <c r="Q1064" s="4"/>
      <c r="R1064" s="4"/>
      <c r="S1064" s="5"/>
      <c r="T1064" s="6"/>
    </row>
    <row r="1065" spans="6:20">
      <c r="F1065" s="27"/>
      <c r="G1065" s="28"/>
      <c r="H1065" s="6"/>
      <c r="I1065" s="7"/>
      <c r="J1065" s="6"/>
      <c r="K1065" s="6"/>
      <c r="L1065" s="6"/>
      <c r="M1065" s="6"/>
      <c r="P1065" s="4"/>
      <c r="Q1065" s="4"/>
      <c r="R1065" s="4"/>
      <c r="S1065" s="5"/>
      <c r="T1065" s="6"/>
    </row>
    <row r="1066" spans="6:20">
      <c r="F1066" s="27"/>
      <c r="G1066" s="28"/>
      <c r="H1066" s="6"/>
      <c r="I1066" s="7"/>
      <c r="J1066" s="6"/>
      <c r="K1066" s="6"/>
      <c r="L1066" s="6"/>
      <c r="M1066" s="6"/>
      <c r="P1066" s="4"/>
      <c r="Q1066" s="4"/>
      <c r="R1066" s="4"/>
      <c r="S1066" s="5"/>
      <c r="T1066" s="6"/>
    </row>
    <row r="1067" spans="6:20">
      <c r="F1067" s="27"/>
      <c r="G1067" s="28"/>
      <c r="H1067" s="6"/>
      <c r="I1067" s="7"/>
      <c r="J1067" s="6"/>
      <c r="K1067" s="6"/>
      <c r="L1067" s="6"/>
      <c r="M1067" s="6"/>
      <c r="P1067" s="4"/>
      <c r="Q1067" s="4"/>
      <c r="R1067" s="4"/>
      <c r="S1067" s="5"/>
      <c r="T1067" s="6"/>
    </row>
    <row r="1068" spans="6:20">
      <c r="F1068" s="27"/>
      <c r="G1068" s="28"/>
      <c r="H1068" s="6"/>
      <c r="I1068" s="7"/>
      <c r="J1068" s="6"/>
      <c r="K1068" s="6"/>
      <c r="L1068" s="6"/>
      <c r="M1068" s="6"/>
      <c r="P1068" s="4"/>
      <c r="Q1068" s="4"/>
      <c r="R1068" s="4"/>
      <c r="S1068" s="5"/>
      <c r="T1068" s="6"/>
    </row>
    <row r="1069" spans="6:20">
      <c r="F1069" s="27"/>
      <c r="G1069" s="28"/>
      <c r="H1069" s="6"/>
      <c r="I1069" s="7"/>
      <c r="J1069" s="6"/>
      <c r="K1069" s="6"/>
      <c r="L1069" s="6"/>
      <c r="M1069" s="6"/>
      <c r="P1069" s="4"/>
      <c r="Q1069" s="4"/>
      <c r="R1069" s="4"/>
      <c r="S1069" s="5"/>
      <c r="T1069" s="6"/>
    </row>
    <row r="1070" spans="6:20">
      <c r="F1070" s="27"/>
      <c r="G1070" s="28"/>
      <c r="H1070" s="6"/>
      <c r="I1070" s="7"/>
      <c r="J1070" s="6"/>
      <c r="K1070" s="6"/>
      <c r="L1070" s="6"/>
      <c r="M1070" s="6"/>
      <c r="P1070" s="4"/>
      <c r="Q1070" s="4"/>
      <c r="R1070" s="4"/>
      <c r="S1070" s="5"/>
      <c r="T1070" s="6"/>
    </row>
    <row r="1071" spans="6:20">
      <c r="F1071" s="27"/>
      <c r="G1071" s="28"/>
      <c r="H1071" s="6"/>
      <c r="I1071" s="7"/>
      <c r="J1071" s="6"/>
      <c r="K1071" s="6"/>
      <c r="L1071" s="6"/>
      <c r="M1071" s="6"/>
      <c r="P1071" s="4"/>
      <c r="Q1071" s="4"/>
      <c r="R1071" s="4"/>
      <c r="S1071" s="5"/>
      <c r="T1071" s="6"/>
    </row>
    <row r="1072" spans="6:20">
      <c r="F1072" s="27"/>
      <c r="G1072" s="28"/>
      <c r="H1072" s="6"/>
      <c r="I1072" s="7"/>
      <c r="J1072" s="6"/>
      <c r="K1072" s="6"/>
      <c r="L1072" s="6"/>
      <c r="M1072" s="6"/>
      <c r="P1072" s="4"/>
      <c r="Q1072" s="4"/>
      <c r="R1072" s="4"/>
      <c r="S1072" s="5"/>
      <c r="T1072" s="6"/>
    </row>
    <row r="1073" spans="6:20">
      <c r="F1073" s="27"/>
      <c r="G1073" s="28"/>
      <c r="H1073" s="6"/>
      <c r="I1073" s="7"/>
      <c r="J1073" s="6"/>
      <c r="K1073" s="6"/>
      <c r="L1073" s="6"/>
      <c r="M1073" s="6"/>
      <c r="P1073" s="4"/>
      <c r="Q1073" s="4"/>
      <c r="R1073" s="4"/>
      <c r="S1073" s="5"/>
      <c r="T1073" s="6"/>
    </row>
    <row r="1074" spans="6:20">
      <c r="F1074" s="27"/>
      <c r="G1074" s="28"/>
      <c r="H1074" s="6"/>
      <c r="I1074" s="7"/>
      <c r="J1074" s="6"/>
      <c r="K1074" s="6"/>
      <c r="L1074" s="6"/>
      <c r="M1074" s="6"/>
      <c r="P1074" s="4"/>
      <c r="Q1074" s="4"/>
      <c r="R1074" s="4"/>
      <c r="S1074" s="5"/>
      <c r="T1074" s="6"/>
    </row>
    <row r="1075" spans="6:20">
      <c r="F1075" s="27"/>
      <c r="G1075" s="28"/>
      <c r="H1075" s="6"/>
      <c r="I1075" s="7"/>
      <c r="J1075" s="6"/>
      <c r="K1075" s="6"/>
      <c r="L1075" s="6"/>
      <c r="M1075" s="6"/>
      <c r="P1075" s="4"/>
      <c r="Q1075" s="4"/>
      <c r="R1075" s="4"/>
      <c r="S1075" s="5"/>
      <c r="T1075" s="6"/>
    </row>
    <row r="1076" spans="6:20">
      <c r="F1076" s="27"/>
      <c r="G1076" s="28"/>
      <c r="H1076" s="6"/>
      <c r="I1076" s="7"/>
      <c r="J1076" s="6"/>
      <c r="K1076" s="6"/>
      <c r="L1076" s="6"/>
      <c r="M1076" s="6"/>
      <c r="P1076" s="4"/>
      <c r="Q1076" s="4"/>
      <c r="R1076" s="4"/>
      <c r="S1076" s="5"/>
      <c r="T1076" s="6"/>
    </row>
    <row r="1077" spans="6:20">
      <c r="F1077" s="27"/>
      <c r="G1077" s="28"/>
      <c r="H1077" s="6"/>
      <c r="I1077" s="7"/>
      <c r="J1077" s="6"/>
      <c r="K1077" s="6"/>
      <c r="L1077" s="6"/>
      <c r="M1077" s="6"/>
      <c r="P1077" s="4"/>
      <c r="Q1077" s="4"/>
      <c r="R1077" s="4"/>
      <c r="S1077" s="5"/>
      <c r="T1077" s="6"/>
    </row>
    <row r="1078" spans="6:20">
      <c r="F1078" s="27"/>
      <c r="G1078" s="28"/>
      <c r="H1078" s="6"/>
      <c r="I1078" s="7"/>
      <c r="J1078" s="6"/>
      <c r="K1078" s="6"/>
      <c r="L1078" s="6"/>
      <c r="M1078" s="6"/>
      <c r="P1078" s="4"/>
      <c r="Q1078" s="4"/>
      <c r="R1078" s="4"/>
      <c r="S1078" s="5"/>
      <c r="T1078" s="6"/>
    </row>
    <row r="1079" spans="6:20">
      <c r="F1079" s="27"/>
      <c r="G1079" s="28"/>
      <c r="H1079" s="6"/>
      <c r="I1079" s="7"/>
      <c r="J1079" s="6"/>
      <c r="K1079" s="6"/>
      <c r="L1079" s="6"/>
      <c r="M1079" s="6"/>
      <c r="P1079" s="4"/>
      <c r="Q1079" s="4"/>
      <c r="R1079" s="4"/>
      <c r="S1079" s="5"/>
      <c r="T1079" s="6"/>
    </row>
    <row r="1080" spans="6:20">
      <c r="F1080" s="27"/>
      <c r="G1080" s="28"/>
      <c r="H1080" s="6"/>
      <c r="I1080" s="7"/>
      <c r="J1080" s="6"/>
      <c r="K1080" s="6"/>
      <c r="L1080" s="6"/>
      <c r="M1080" s="6"/>
      <c r="P1080" s="4"/>
      <c r="Q1080" s="4"/>
      <c r="R1080" s="4"/>
      <c r="S1080" s="5"/>
      <c r="T1080" s="6"/>
    </row>
    <row r="1081" spans="6:20">
      <c r="F1081" s="27"/>
      <c r="G1081" s="28"/>
      <c r="H1081" s="6"/>
      <c r="I1081" s="7"/>
      <c r="J1081" s="6"/>
      <c r="K1081" s="6"/>
      <c r="L1081" s="6"/>
      <c r="M1081" s="6"/>
      <c r="P1081" s="4"/>
      <c r="Q1081" s="4"/>
      <c r="R1081" s="4"/>
      <c r="S1081" s="5"/>
      <c r="T1081" s="6"/>
    </row>
    <row r="1082" spans="6:20">
      <c r="F1082" s="27"/>
      <c r="G1082" s="28"/>
      <c r="H1082" s="6"/>
      <c r="I1082" s="7"/>
      <c r="J1082" s="6"/>
      <c r="K1082" s="6"/>
      <c r="L1082" s="6"/>
      <c r="M1082" s="6"/>
      <c r="P1082" s="4"/>
      <c r="Q1082" s="4"/>
      <c r="R1082" s="4"/>
      <c r="S1082" s="5"/>
      <c r="T1082" s="6"/>
    </row>
    <row r="1083" spans="6:20">
      <c r="F1083" s="27"/>
      <c r="G1083" s="28"/>
      <c r="H1083" s="6"/>
      <c r="I1083" s="7"/>
      <c r="J1083" s="6"/>
      <c r="K1083" s="6"/>
      <c r="L1083" s="6"/>
      <c r="M1083" s="6"/>
      <c r="P1083" s="4"/>
      <c r="Q1083" s="4"/>
      <c r="R1083" s="4"/>
      <c r="S1083" s="5"/>
      <c r="T1083" s="6"/>
    </row>
    <row r="1084" spans="6:20">
      <c r="F1084" s="27"/>
      <c r="G1084" s="28"/>
      <c r="H1084" s="6"/>
      <c r="I1084" s="7"/>
      <c r="J1084" s="6"/>
      <c r="K1084" s="6"/>
      <c r="L1084" s="6"/>
      <c r="M1084" s="6"/>
      <c r="P1084" s="4"/>
      <c r="Q1084" s="4"/>
      <c r="R1084" s="4"/>
      <c r="S1084" s="5"/>
      <c r="T1084" s="6"/>
    </row>
    <row r="1085" spans="6:20">
      <c r="F1085" s="27"/>
      <c r="G1085" s="28"/>
      <c r="H1085" s="6"/>
      <c r="I1085" s="7"/>
      <c r="J1085" s="6"/>
      <c r="K1085" s="6"/>
      <c r="L1085" s="6"/>
      <c r="M1085" s="6"/>
      <c r="P1085" s="4"/>
      <c r="Q1085" s="4"/>
      <c r="R1085" s="4"/>
      <c r="S1085" s="5"/>
      <c r="T1085" s="6"/>
    </row>
    <row r="1086" spans="6:20">
      <c r="F1086" s="27"/>
      <c r="G1086" s="28"/>
      <c r="H1086" s="6"/>
      <c r="I1086" s="7"/>
      <c r="J1086" s="6"/>
      <c r="K1086" s="6"/>
      <c r="L1086" s="6"/>
      <c r="M1086" s="6"/>
      <c r="P1086" s="4"/>
      <c r="Q1086" s="4"/>
      <c r="R1086" s="4"/>
      <c r="S1086" s="5"/>
      <c r="T1086" s="6"/>
    </row>
    <row r="1087" spans="6:20">
      <c r="F1087" s="27"/>
      <c r="G1087" s="28"/>
      <c r="H1087" s="6"/>
      <c r="I1087" s="7"/>
      <c r="J1087" s="6"/>
      <c r="K1087" s="6"/>
      <c r="L1087" s="6"/>
      <c r="M1087" s="6"/>
      <c r="P1087" s="4"/>
      <c r="Q1087" s="4"/>
      <c r="R1087" s="4"/>
      <c r="S1087" s="5"/>
      <c r="T1087" s="6"/>
    </row>
    <row r="1088" spans="6:20">
      <c r="F1088" s="27"/>
      <c r="G1088" s="28"/>
      <c r="H1088" s="6"/>
      <c r="I1088" s="7"/>
      <c r="J1088" s="6"/>
      <c r="K1088" s="6"/>
      <c r="L1088" s="6"/>
      <c r="M1088" s="6"/>
      <c r="P1088" s="4"/>
      <c r="Q1088" s="4"/>
      <c r="R1088" s="4"/>
      <c r="S1088" s="5"/>
      <c r="T1088" s="6"/>
    </row>
    <row r="1089" spans="6:20">
      <c r="F1089" s="27"/>
      <c r="G1089" s="28"/>
      <c r="H1089" s="6"/>
      <c r="I1089" s="7"/>
      <c r="J1089" s="6"/>
      <c r="K1089" s="6"/>
      <c r="L1089" s="6"/>
      <c r="M1089" s="6"/>
      <c r="P1089" s="4"/>
      <c r="Q1089" s="4"/>
      <c r="R1089" s="4"/>
      <c r="S1089" s="5"/>
      <c r="T1089" s="6"/>
    </row>
    <row r="1090" spans="6:20">
      <c r="F1090" s="27"/>
      <c r="G1090" s="28"/>
      <c r="H1090" s="6"/>
      <c r="I1090" s="7"/>
      <c r="J1090" s="6"/>
      <c r="K1090" s="6"/>
      <c r="L1090" s="6"/>
      <c r="M1090" s="6"/>
      <c r="P1090" s="4"/>
      <c r="Q1090" s="4"/>
      <c r="R1090" s="4"/>
      <c r="S1090" s="5"/>
      <c r="T1090" s="6"/>
    </row>
    <row r="1091" spans="6:20">
      <c r="F1091" s="27"/>
      <c r="G1091" s="28"/>
      <c r="H1091" s="6"/>
      <c r="I1091" s="7"/>
      <c r="J1091" s="6"/>
      <c r="K1091" s="6"/>
      <c r="L1091" s="6"/>
      <c r="M1091" s="6"/>
      <c r="P1091" s="4"/>
      <c r="Q1091" s="4"/>
      <c r="R1091" s="4"/>
      <c r="S1091" s="5"/>
      <c r="T1091" s="6"/>
    </row>
    <row r="1092" spans="6:20">
      <c r="F1092" s="27"/>
      <c r="G1092" s="28"/>
      <c r="H1092" s="6"/>
      <c r="I1092" s="7"/>
      <c r="J1092" s="6"/>
      <c r="K1092" s="6"/>
      <c r="L1092" s="6"/>
      <c r="M1092" s="6"/>
      <c r="P1092" s="4"/>
      <c r="Q1092" s="4"/>
      <c r="R1092" s="4"/>
      <c r="S1092" s="5"/>
      <c r="T1092" s="6"/>
    </row>
    <row r="1093" spans="6:20">
      <c r="F1093" s="27"/>
      <c r="G1093" s="28"/>
      <c r="H1093" s="6"/>
      <c r="I1093" s="7"/>
      <c r="J1093" s="6"/>
      <c r="K1093" s="6"/>
      <c r="L1093" s="6"/>
      <c r="M1093" s="6"/>
      <c r="P1093" s="4"/>
      <c r="Q1093" s="4"/>
      <c r="R1093" s="4"/>
      <c r="S1093" s="5"/>
      <c r="T1093" s="6"/>
    </row>
    <row r="1094" spans="6:20">
      <c r="F1094" s="27"/>
      <c r="G1094" s="28"/>
      <c r="H1094" s="6"/>
      <c r="I1094" s="7"/>
      <c r="J1094" s="6"/>
      <c r="K1094" s="6"/>
      <c r="L1094" s="6"/>
      <c r="M1094" s="6"/>
      <c r="P1094" s="4"/>
      <c r="Q1094" s="4"/>
      <c r="R1094" s="4"/>
      <c r="S1094" s="5"/>
      <c r="T1094" s="6"/>
    </row>
    <row r="1095" spans="6:20">
      <c r="F1095" s="27"/>
      <c r="G1095" s="28"/>
      <c r="H1095" s="6"/>
      <c r="I1095" s="7"/>
      <c r="J1095" s="6"/>
      <c r="K1095" s="6"/>
      <c r="L1095" s="6"/>
      <c r="M1095" s="6"/>
      <c r="P1095" s="4"/>
      <c r="Q1095" s="4"/>
      <c r="R1095" s="4"/>
      <c r="S1095" s="5"/>
      <c r="T1095" s="6"/>
    </row>
    <row r="1096" spans="6:20">
      <c r="F1096" s="27"/>
      <c r="G1096" s="28"/>
      <c r="H1096" s="6"/>
      <c r="I1096" s="7"/>
      <c r="J1096" s="6"/>
      <c r="K1096" s="6"/>
      <c r="L1096" s="6"/>
      <c r="M1096" s="6"/>
      <c r="P1096" s="4"/>
      <c r="Q1096" s="4"/>
      <c r="R1096" s="4"/>
      <c r="S1096" s="5"/>
      <c r="T1096" s="6"/>
    </row>
    <row r="1097" spans="6:20">
      <c r="F1097" s="27"/>
      <c r="G1097" s="28"/>
      <c r="H1097" s="6"/>
      <c r="I1097" s="7"/>
      <c r="J1097" s="6"/>
      <c r="K1097" s="6"/>
      <c r="L1097" s="6"/>
      <c r="M1097" s="6"/>
      <c r="P1097" s="4"/>
      <c r="Q1097" s="4"/>
      <c r="R1097" s="4"/>
      <c r="S1097" s="5"/>
      <c r="T1097" s="6"/>
    </row>
    <row r="1098" spans="6:20">
      <c r="F1098" s="27"/>
      <c r="G1098" s="28"/>
      <c r="H1098" s="6"/>
      <c r="I1098" s="7"/>
      <c r="J1098" s="6"/>
      <c r="K1098" s="6"/>
      <c r="L1098" s="6"/>
      <c r="M1098" s="6"/>
      <c r="P1098" s="4"/>
      <c r="Q1098" s="4"/>
      <c r="R1098" s="4"/>
      <c r="S1098" s="5"/>
      <c r="T1098" s="6"/>
    </row>
    <row r="1099" spans="6:20">
      <c r="F1099" s="27"/>
      <c r="G1099" s="28"/>
      <c r="H1099" s="6"/>
      <c r="I1099" s="7"/>
      <c r="J1099" s="6"/>
      <c r="K1099" s="6"/>
      <c r="L1099" s="6"/>
      <c r="M1099" s="6"/>
      <c r="P1099" s="4"/>
      <c r="Q1099" s="4"/>
      <c r="R1099" s="4"/>
      <c r="S1099" s="5"/>
      <c r="T1099" s="6"/>
    </row>
    <row r="1100" spans="6:20">
      <c r="F1100" s="27"/>
      <c r="G1100" s="28"/>
      <c r="H1100" s="6"/>
      <c r="I1100" s="7"/>
      <c r="J1100" s="6"/>
      <c r="K1100" s="6"/>
      <c r="L1100" s="6"/>
      <c r="M1100" s="6"/>
      <c r="P1100" s="4"/>
      <c r="Q1100" s="4"/>
      <c r="R1100" s="4"/>
      <c r="S1100" s="5"/>
      <c r="T1100" s="6"/>
    </row>
    <row r="1101" spans="6:20">
      <c r="F1101" s="27"/>
      <c r="G1101" s="28"/>
      <c r="H1101" s="6"/>
      <c r="I1101" s="7"/>
      <c r="J1101" s="6"/>
      <c r="K1101" s="6"/>
      <c r="L1101" s="6"/>
      <c r="M1101" s="6"/>
      <c r="P1101" s="4"/>
      <c r="Q1101" s="4"/>
      <c r="R1101" s="4"/>
      <c r="S1101" s="5"/>
      <c r="T1101" s="6"/>
    </row>
    <row r="1102" spans="6:20">
      <c r="F1102" s="27"/>
      <c r="G1102" s="28"/>
      <c r="H1102" s="6"/>
      <c r="I1102" s="7"/>
      <c r="J1102" s="6"/>
      <c r="K1102" s="6"/>
      <c r="L1102" s="6"/>
      <c r="M1102" s="6"/>
      <c r="P1102" s="4"/>
      <c r="Q1102" s="4"/>
      <c r="R1102" s="4"/>
      <c r="S1102" s="5"/>
      <c r="T1102" s="6"/>
    </row>
    <row r="1103" spans="6:20">
      <c r="F1103" s="27"/>
      <c r="G1103" s="28"/>
      <c r="H1103" s="6"/>
      <c r="I1103" s="7"/>
      <c r="J1103" s="6"/>
      <c r="K1103" s="6"/>
      <c r="L1103" s="6"/>
      <c r="M1103" s="6"/>
      <c r="P1103" s="4"/>
      <c r="Q1103" s="4"/>
      <c r="R1103" s="4"/>
      <c r="S1103" s="5"/>
      <c r="T1103" s="6"/>
    </row>
    <row r="1104" spans="6:20">
      <c r="F1104" s="27"/>
      <c r="G1104" s="28"/>
      <c r="H1104" s="6"/>
      <c r="I1104" s="7"/>
      <c r="J1104" s="6"/>
      <c r="K1104" s="6"/>
      <c r="L1104" s="6"/>
      <c r="M1104" s="6"/>
      <c r="P1104" s="4"/>
      <c r="Q1104" s="4"/>
      <c r="R1104" s="4"/>
      <c r="S1104" s="5"/>
      <c r="T1104" s="6"/>
    </row>
    <row r="1105" spans="6:20">
      <c r="F1105" s="27"/>
      <c r="G1105" s="28"/>
      <c r="H1105" s="6"/>
      <c r="I1105" s="7"/>
      <c r="J1105" s="6"/>
      <c r="K1105" s="6"/>
      <c r="L1105" s="6"/>
      <c r="M1105" s="6"/>
      <c r="P1105" s="4"/>
      <c r="Q1105" s="4"/>
      <c r="R1105" s="4"/>
      <c r="S1105" s="5"/>
      <c r="T1105" s="6"/>
    </row>
    <row r="1106" spans="6:20">
      <c r="F1106" s="27"/>
      <c r="G1106" s="28"/>
      <c r="H1106" s="6"/>
      <c r="I1106" s="7"/>
      <c r="J1106" s="6"/>
      <c r="K1106" s="6"/>
      <c r="L1106" s="6"/>
      <c r="M1106" s="6"/>
      <c r="P1106" s="4"/>
      <c r="Q1106" s="4"/>
      <c r="R1106" s="4"/>
      <c r="S1106" s="5"/>
      <c r="T1106" s="6"/>
    </row>
    <row r="1107" spans="6:20">
      <c r="F1107" s="27"/>
      <c r="G1107" s="28"/>
      <c r="H1107" s="6"/>
      <c r="I1107" s="7"/>
      <c r="J1107" s="6"/>
      <c r="K1107" s="6"/>
      <c r="L1107" s="6"/>
      <c r="M1107" s="6"/>
      <c r="P1107" s="4"/>
      <c r="Q1107" s="4"/>
      <c r="R1107" s="4"/>
      <c r="S1107" s="5"/>
      <c r="T1107" s="6"/>
    </row>
    <row r="1108" spans="6:20">
      <c r="F1108" s="27"/>
      <c r="G1108" s="28"/>
      <c r="H1108" s="6"/>
      <c r="I1108" s="7"/>
      <c r="J1108" s="6"/>
      <c r="K1108" s="6"/>
      <c r="L1108" s="6"/>
      <c r="M1108" s="6"/>
      <c r="P1108" s="4"/>
      <c r="Q1108" s="4"/>
      <c r="R1108" s="4"/>
      <c r="S1108" s="5"/>
      <c r="T1108" s="6"/>
    </row>
    <row r="1109" spans="6:20">
      <c r="F1109" s="27"/>
      <c r="G1109" s="28"/>
      <c r="H1109" s="6"/>
      <c r="I1109" s="7"/>
      <c r="J1109" s="6"/>
      <c r="K1109" s="6"/>
      <c r="L1109" s="6"/>
      <c r="M1109" s="6"/>
      <c r="P1109" s="4"/>
      <c r="Q1109" s="4"/>
      <c r="R1109" s="4"/>
      <c r="S1109" s="5"/>
      <c r="T1109" s="6"/>
    </row>
    <row r="1110" spans="6:20">
      <c r="F1110" s="27"/>
      <c r="G1110" s="28"/>
      <c r="H1110" s="6"/>
      <c r="I1110" s="7"/>
      <c r="J1110" s="6"/>
      <c r="K1110" s="6"/>
      <c r="L1110" s="6"/>
      <c r="M1110" s="6"/>
      <c r="P1110" s="4"/>
      <c r="Q1110" s="4"/>
      <c r="R1110" s="4"/>
      <c r="S1110" s="5"/>
      <c r="T1110" s="6"/>
    </row>
    <row r="1111" spans="6:20">
      <c r="F1111" s="27"/>
      <c r="G1111" s="28"/>
      <c r="H1111" s="6"/>
      <c r="I1111" s="7"/>
      <c r="J1111" s="6"/>
      <c r="K1111" s="6"/>
      <c r="L1111" s="6"/>
      <c r="M1111" s="6"/>
      <c r="P1111" s="4"/>
      <c r="Q1111" s="4"/>
      <c r="R1111" s="4"/>
      <c r="S1111" s="5"/>
      <c r="T1111" s="6"/>
    </row>
    <row r="1112" spans="6:20">
      <c r="F1112" s="27"/>
      <c r="G1112" s="28"/>
      <c r="H1112" s="6"/>
      <c r="I1112" s="7"/>
      <c r="J1112" s="6"/>
      <c r="K1112" s="6"/>
      <c r="L1112" s="6"/>
      <c r="M1112" s="6"/>
      <c r="P1112" s="4"/>
      <c r="Q1112" s="4"/>
      <c r="R1112" s="4"/>
      <c r="S1112" s="5"/>
      <c r="T1112" s="6"/>
    </row>
    <row r="1113" spans="6:20">
      <c r="F1113" s="27"/>
      <c r="G1113" s="28"/>
      <c r="H1113" s="6"/>
      <c r="I1113" s="7"/>
      <c r="J1113" s="6"/>
      <c r="K1113" s="6"/>
      <c r="L1113" s="6"/>
      <c r="M1113" s="6"/>
      <c r="P1113" s="4"/>
      <c r="Q1113" s="4"/>
      <c r="R1113" s="4"/>
      <c r="S1113" s="5"/>
      <c r="T1113" s="6"/>
    </row>
    <row r="1114" spans="6:20">
      <c r="F1114" s="27"/>
      <c r="G1114" s="28"/>
      <c r="H1114" s="6"/>
      <c r="I1114" s="7"/>
      <c r="J1114" s="6"/>
      <c r="K1114" s="6"/>
      <c r="L1114" s="6"/>
      <c r="M1114" s="6"/>
      <c r="P1114" s="4"/>
      <c r="Q1114" s="4"/>
      <c r="R1114" s="4"/>
      <c r="S1114" s="5"/>
      <c r="T1114" s="6"/>
    </row>
    <row r="1115" spans="6:20">
      <c r="F1115" s="27"/>
      <c r="G1115" s="28"/>
      <c r="H1115" s="6"/>
      <c r="I1115" s="7"/>
      <c r="J1115" s="6"/>
      <c r="K1115" s="6"/>
      <c r="L1115" s="6"/>
      <c r="M1115" s="6"/>
      <c r="P1115" s="4"/>
      <c r="Q1115" s="4"/>
      <c r="R1115" s="4"/>
      <c r="S1115" s="5"/>
      <c r="T1115" s="6"/>
    </row>
    <row r="1116" spans="6:20">
      <c r="F1116" s="27"/>
      <c r="G1116" s="28"/>
      <c r="H1116" s="6"/>
      <c r="I1116" s="7"/>
      <c r="J1116" s="6"/>
      <c r="K1116" s="6"/>
      <c r="L1116" s="6"/>
      <c r="M1116" s="6"/>
      <c r="P1116" s="4"/>
      <c r="Q1116" s="4"/>
      <c r="R1116" s="4"/>
      <c r="S1116" s="5"/>
      <c r="T1116" s="6"/>
    </row>
    <row r="1117" spans="6:20">
      <c r="F1117" s="27"/>
      <c r="G1117" s="28"/>
      <c r="H1117" s="6"/>
      <c r="I1117" s="7"/>
      <c r="J1117" s="6"/>
      <c r="K1117" s="6"/>
      <c r="L1117" s="6"/>
      <c r="M1117" s="6"/>
      <c r="P1117" s="4"/>
      <c r="Q1117" s="4"/>
      <c r="R1117" s="4"/>
      <c r="S1117" s="5"/>
      <c r="T1117" s="6"/>
    </row>
    <row r="1118" spans="6:20">
      <c r="F1118" s="27"/>
      <c r="G1118" s="28"/>
      <c r="H1118" s="6"/>
      <c r="I1118" s="7"/>
      <c r="J1118" s="6"/>
      <c r="K1118" s="6"/>
      <c r="L1118" s="6"/>
      <c r="M1118" s="6"/>
      <c r="P1118" s="4"/>
      <c r="Q1118" s="4"/>
      <c r="R1118" s="4"/>
      <c r="S1118" s="5"/>
      <c r="T1118" s="6"/>
    </row>
    <row r="1119" spans="6:20">
      <c r="F1119" s="27"/>
      <c r="G1119" s="28"/>
      <c r="H1119" s="6"/>
      <c r="I1119" s="7"/>
      <c r="J1119" s="6"/>
      <c r="K1119" s="6"/>
      <c r="L1119" s="6"/>
      <c r="M1119" s="6"/>
      <c r="P1119" s="4"/>
      <c r="Q1119" s="4"/>
      <c r="R1119" s="4"/>
      <c r="S1119" s="5"/>
      <c r="T1119" s="6"/>
    </row>
    <row r="1120" spans="6:20">
      <c r="F1120" s="27"/>
      <c r="G1120" s="28"/>
      <c r="H1120" s="6"/>
      <c r="I1120" s="7"/>
      <c r="J1120" s="6"/>
      <c r="K1120" s="6"/>
      <c r="L1120" s="6"/>
      <c r="M1120" s="6"/>
      <c r="P1120" s="4"/>
      <c r="Q1120" s="4"/>
      <c r="R1120" s="4"/>
      <c r="S1120" s="5"/>
      <c r="T1120" s="6"/>
    </row>
    <row r="1121" spans="6:20">
      <c r="F1121" s="27"/>
      <c r="G1121" s="28"/>
      <c r="H1121" s="6"/>
      <c r="I1121" s="7"/>
      <c r="J1121" s="6"/>
      <c r="K1121" s="6"/>
      <c r="L1121" s="6"/>
      <c r="M1121" s="6"/>
      <c r="P1121" s="4"/>
      <c r="Q1121" s="4"/>
      <c r="R1121" s="4"/>
      <c r="S1121" s="5"/>
      <c r="T1121" s="6"/>
    </row>
    <row r="1122" spans="6:20">
      <c r="F1122" s="27"/>
      <c r="G1122" s="28"/>
      <c r="H1122" s="6"/>
      <c r="I1122" s="7"/>
      <c r="J1122" s="6"/>
      <c r="K1122" s="6"/>
      <c r="L1122" s="6"/>
      <c r="M1122" s="6"/>
      <c r="P1122" s="4"/>
      <c r="Q1122" s="4"/>
      <c r="R1122" s="4"/>
      <c r="S1122" s="5"/>
      <c r="T1122" s="6"/>
    </row>
    <row r="1123" spans="6:20">
      <c r="F1123" s="27"/>
      <c r="G1123" s="28"/>
      <c r="H1123" s="6"/>
      <c r="I1123" s="7"/>
      <c r="J1123" s="6"/>
      <c r="K1123" s="6"/>
      <c r="L1123" s="6"/>
      <c r="M1123" s="6"/>
      <c r="P1123" s="4"/>
      <c r="Q1123" s="4"/>
      <c r="R1123" s="4"/>
      <c r="S1123" s="5"/>
      <c r="T1123" s="6"/>
    </row>
    <row r="1124" spans="6:20">
      <c r="F1124" s="27"/>
      <c r="G1124" s="28"/>
      <c r="H1124" s="6"/>
      <c r="I1124" s="7"/>
      <c r="J1124" s="6"/>
      <c r="K1124" s="6"/>
      <c r="L1124" s="6"/>
      <c r="M1124" s="6"/>
      <c r="P1124" s="4"/>
      <c r="Q1124" s="4"/>
      <c r="R1124" s="4"/>
      <c r="S1124" s="5"/>
      <c r="T1124" s="6"/>
    </row>
    <row r="1125" spans="6:20">
      <c r="F1125" s="27"/>
      <c r="G1125" s="28"/>
      <c r="H1125" s="6"/>
      <c r="I1125" s="7"/>
      <c r="J1125" s="6"/>
      <c r="K1125" s="6"/>
      <c r="L1125" s="6"/>
      <c r="M1125" s="6"/>
      <c r="P1125" s="4"/>
      <c r="Q1125" s="4"/>
      <c r="R1125" s="4"/>
      <c r="S1125" s="5"/>
      <c r="T1125" s="6"/>
    </row>
    <row r="1126" spans="6:20">
      <c r="F1126" s="27"/>
      <c r="G1126" s="28"/>
      <c r="H1126" s="6"/>
      <c r="I1126" s="7"/>
      <c r="J1126" s="6"/>
      <c r="K1126" s="6"/>
      <c r="L1126" s="6"/>
      <c r="M1126" s="6"/>
      <c r="P1126" s="4"/>
      <c r="Q1126" s="4"/>
      <c r="R1126" s="4"/>
      <c r="S1126" s="5"/>
      <c r="T1126" s="6"/>
    </row>
    <row r="1127" spans="6:20">
      <c r="F1127" s="27"/>
      <c r="G1127" s="28"/>
      <c r="H1127" s="6"/>
      <c r="I1127" s="7"/>
      <c r="J1127" s="6"/>
      <c r="K1127" s="6"/>
      <c r="L1127" s="6"/>
      <c r="M1127" s="6"/>
      <c r="P1127" s="4"/>
      <c r="Q1127" s="4"/>
      <c r="R1127" s="4"/>
      <c r="S1127" s="5"/>
      <c r="T1127" s="6"/>
    </row>
    <row r="1128" spans="6:20">
      <c r="F1128" s="27"/>
      <c r="G1128" s="28"/>
      <c r="H1128" s="6"/>
      <c r="I1128" s="7"/>
      <c r="J1128" s="6"/>
      <c r="K1128" s="6"/>
      <c r="L1128" s="6"/>
      <c r="M1128" s="6"/>
      <c r="P1128" s="4"/>
      <c r="Q1128" s="4"/>
      <c r="R1128" s="4"/>
      <c r="S1128" s="5"/>
      <c r="T1128" s="6"/>
    </row>
    <row r="1129" spans="6:20">
      <c r="F1129" s="27"/>
      <c r="G1129" s="28"/>
      <c r="H1129" s="6"/>
      <c r="I1129" s="7"/>
      <c r="J1129" s="6"/>
      <c r="K1129" s="6"/>
      <c r="L1129" s="6"/>
      <c r="M1129" s="6"/>
      <c r="P1129" s="4"/>
      <c r="Q1129" s="4"/>
      <c r="R1129" s="4"/>
      <c r="S1129" s="5"/>
      <c r="T1129" s="6"/>
    </row>
    <row r="1130" spans="6:20">
      <c r="F1130" s="27"/>
      <c r="G1130" s="28"/>
      <c r="H1130" s="6"/>
      <c r="I1130" s="7"/>
      <c r="J1130" s="6"/>
      <c r="K1130" s="6"/>
      <c r="L1130" s="6"/>
      <c r="M1130" s="6"/>
      <c r="P1130" s="4"/>
      <c r="Q1130" s="4"/>
      <c r="R1130" s="4"/>
      <c r="S1130" s="5"/>
      <c r="T1130" s="6"/>
    </row>
    <row r="1131" spans="6:20">
      <c r="F1131" s="27"/>
      <c r="G1131" s="28"/>
      <c r="H1131" s="6"/>
      <c r="I1131" s="7"/>
      <c r="J1131" s="6"/>
      <c r="K1131" s="6"/>
      <c r="L1131" s="6"/>
      <c r="M1131" s="6"/>
      <c r="P1131" s="4"/>
      <c r="Q1131" s="4"/>
      <c r="R1131" s="4"/>
      <c r="S1131" s="5"/>
      <c r="T1131" s="6"/>
    </row>
    <row r="1132" spans="6:20">
      <c r="F1132" s="27"/>
      <c r="G1132" s="28"/>
      <c r="H1132" s="6"/>
      <c r="I1132" s="7"/>
      <c r="J1132" s="6"/>
      <c r="K1132" s="6"/>
      <c r="L1132" s="6"/>
      <c r="M1132" s="6"/>
      <c r="P1132" s="4"/>
      <c r="Q1132" s="4"/>
      <c r="R1132" s="4"/>
      <c r="S1132" s="5"/>
      <c r="T1132" s="6"/>
    </row>
    <row r="1133" spans="6:20">
      <c r="F1133" s="27"/>
      <c r="G1133" s="28"/>
      <c r="H1133" s="6"/>
      <c r="I1133" s="7"/>
      <c r="J1133" s="6"/>
      <c r="K1133" s="6"/>
      <c r="L1133" s="6"/>
      <c r="M1133" s="6"/>
      <c r="P1133" s="4"/>
      <c r="Q1133" s="4"/>
      <c r="R1133" s="4"/>
      <c r="S1133" s="5"/>
      <c r="T1133" s="6"/>
    </row>
    <row r="1134" spans="6:20">
      <c r="F1134" s="27"/>
      <c r="G1134" s="28"/>
      <c r="H1134" s="6"/>
      <c r="I1134" s="7"/>
      <c r="J1134" s="6"/>
      <c r="K1134" s="6"/>
      <c r="L1134" s="6"/>
      <c r="M1134" s="6"/>
      <c r="P1134" s="4"/>
      <c r="Q1134" s="4"/>
      <c r="R1134" s="4"/>
      <c r="S1134" s="5"/>
      <c r="T1134" s="6"/>
    </row>
    <row r="1135" spans="6:20">
      <c r="F1135" s="27"/>
      <c r="G1135" s="28"/>
      <c r="H1135" s="6"/>
      <c r="I1135" s="7"/>
      <c r="J1135" s="6"/>
      <c r="K1135" s="6"/>
      <c r="L1135" s="6"/>
      <c r="M1135" s="6"/>
      <c r="P1135" s="4"/>
      <c r="Q1135" s="4"/>
      <c r="R1135" s="4"/>
      <c r="S1135" s="5"/>
      <c r="T1135" s="6"/>
    </row>
    <row r="1136" spans="6:20">
      <c r="F1136" s="27"/>
      <c r="G1136" s="28"/>
      <c r="H1136" s="6"/>
      <c r="I1136" s="7"/>
      <c r="J1136" s="6"/>
      <c r="K1136" s="6"/>
      <c r="L1136" s="6"/>
      <c r="M1136" s="6"/>
      <c r="P1136" s="4"/>
      <c r="Q1136" s="4"/>
      <c r="R1136" s="4"/>
      <c r="S1136" s="5"/>
      <c r="T1136" s="6"/>
    </row>
    <row r="1137" spans="6:20">
      <c r="F1137" s="27"/>
      <c r="G1137" s="28"/>
      <c r="H1137" s="6"/>
      <c r="I1137" s="7"/>
      <c r="J1137" s="6"/>
      <c r="K1137" s="6"/>
      <c r="L1137" s="6"/>
      <c r="M1137" s="6"/>
      <c r="P1137" s="4"/>
      <c r="Q1137" s="4"/>
      <c r="R1137" s="4"/>
      <c r="S1137" s="5"/>
      <c r="T1137" s="6"/>
    </row>
    <row r="1138" spans="6:20">
      <c r="F1138" s="27"/>
      <c r="G1138" s="28"/>
      <c r="H1138" s="6"/>
      <c r="I1138" s="7"/>
      <c r="J1138" s="6"/>
      <c r="K1138" s="6"/>
      <c r="L1138" s="6"/>
      <c r="M1138" s="6"/>
      <c r="P1138" s="4"/>
      <c r="Q1138" s="4"/>
      <c r="R1138" s="4"/>
      <c r="S1138" s="5"/>
      <c r="T1138" s="6"/>
    </row>
    <row r="1139" spans="6:20">
      <c r="F1139" s="27"/>
      <c r="G1139" s="28"/>
      <c r="H1139" s="6"/>
      <c r="I1139" s="7"/>
      <c r="J1139" s="6"/>
      <c r="K1139" s="6"/>
      <c r="L1139" s="6"/>
      <c r="M1139" s="6"/>
      <c r="P1139" s="4"/>
      <c r="Q1139" s="4"/>
      <c r="R1139" s="4"/>
      <c r="S1139" s="5"/>
      <c r="T1139" s="6"/>
    </row>
    <row r="1140" spans="6:20">
      <c r="F1140" s="27"/>
      <c r="G1140" s="28"/>
      <c r="H1140" s="6"/>
      <c r="I1140" s="7"/>
      <c r="J1140" s="6"/>
      <c r="K1140" s="6"/>
      <c r="L1140" s="6"/>
      <c r="M1140" s="6"/>
      <c r="P1140" s="4"/>
      <c r="Q1140" s="4"/>
      <c r="R1140" s="4"/>
      <c r="S1140" s="5"/>
      <c r="T1140" s="6"/>
    </row>
    <row r="1141" spans="6:20">
      <c r="F1141" s="27"/>
      <c r="G1141" s="28"/>
      <c r="H1141" s="6"/>
      <c r="I1141" s="7"/>
      <c r="J1141" s="6"/>
      <c r="K1141" s="6"/>
      <c r="L1141" s="6"/>
      <c r="M1141" s="6"/>
      <c r="P1141" s="4"/>
      <c r="Q1141" s="4"/>
      <c r="R1141" s="4"/>
      <c r="S1141" s="5"/>
      <c r="T1141" s="6"/>
    </row>
    <row r="1142" spans="6:20">
      <c r="F1142" s="27"/>
      <c r="G1142" s="28"/>
      <c r="H1142" s="6"/>
      <c r="I1142" s="7"/>
      <c r="J1142" s="6"/>
      <c r="K1142" s="6"/>
      <c r="L1142" s="6"/>
      <c r="M1142" s="6"/>
      <c r="P1142" s="4"/>
      <c r="Q1142" s="4"/>
      <c r="R1142" s="4"/>
      <c r="S1142" s="5"/>
      <c r="T1142" s="6"/>
    </row>
    <row r="1143" spans="6:20">
      <c r="F1143" s="27"/>
      <c r="G1143" s="28"/>
      <c r="H1143" s="6"/>
      <c r="I1143" s="7"/>
      <c r="J1143" s="6"/>
      <c r="K1143" s="6"/>
      <c r="L1143" s="6"/>
      <c r="M1143" s="6"/>
      <c r="P1143" s="4"/>
      <c r="Q1143" s="4"/>
      <c r="R1143" s="4"/>
      <c r="S1143" s="5"/>
      <c r="T1143" s="6"/>
    </row>
    <row r="1144" spans="6:20">
      <c r="F1144" s="27"/>
      <c r="G1144" s="28"/>
      <c r="H1144" s="6"/>
      <c r="I1144" s="7"/>
      <c r="J1144" s="6"/>
      <c r="K1144" s="6"/>
      <c r="L1144" s="6"/>
      <c r="M1144" s="6"/>
      <c r="P1144" s="4"/>
      <c r="Q1144" s="4"/>
      <c r="R1144" s="4"/>
      <c r="S1144" s="5"/>
      <c r="T1144" s="6"/>
    </row>
    <row r="1145" spans="6:20">
      <c r="F1145" s="27"/>
      <c r="G1145" s="28"/>
      <c r="H1145" s="6"/>
      <c r="I1145" s="7"/>
      <c r="J1145" s="6"/>
      <c r="K1145" s="6"/>
      <c r="L1145" s="6"/>
      <c r="M1145" s="6"/>
      <c r="P1145" s="4"/>
      <c r="Q1145" s="4"/>
      <c r="R1145" s="4"/>
      <c r="S1145" s="5"/>
      <c r="T1145" s="6"/>
    </row>
    <row r="1146" spans="6:20">
      <c r="F1146" s="27"/>
      <c r="G1146" s="28"/>
      <c r="H1146" s="6"/>
      <c r="I1146" s="7"/>
      <c r="J1146" s="6"/>
      <c r="K1146" s="6"/>
      <c r="L1146" s="6"/>
      <c r="M1146" s="6"/>
      <c r="P1146" s="4"/>
      <c r="Q1146" s="4"/>
      <c r="R1146" s="4"/>
      <c r="S1146" s="5"/>
      <c r="T1146" s="6"/>
    </row>
    <row r="1147" spans="6:20">
      <c r="F1147" s="27"/>
      <c r="G1147" s="28"/>
      <c r="H1147" s="6"/>
      <c r="I1147" s="7"/>
      <c r="J1147" s="6"/>
      <c r="K1147" s="6"/>
      <c r="L1147" s="6"/>
      <c r="M1147" s="6"/>
      <c r="P1147" s="4"/>
      <c r="Q1147" s="4"/>
      <c r="R1147" s="4"/>
      <c r="S1147" s="5"/>
      <c r="T1147" s="6"/>
    </row>
    <row r="1148" spans="6:20">
      <c r="F1148" s="27"/>
      <c r="G1148" s="28"/>
      <c r="H1148" s="6"/>
      <c r="I1148" s="7"/>
      <c r="J1148" s="6"/>
      <c r="K1148" s="6"/>
      <c r="L1148" s="6"/>
      <c r="M1148" s="6"/>
      <c r="P1148" s="4"/>
      <c r="Q1148" s="4"/>
      <c r="R1148" s="4"/>
      <c r="S1148" s="5"/>
      <c r="T1148" s="6"/>
    </row>
    <row r="1149" spans="6:20">
      <c r="F1149" s="27"/>
      <c r="G1149" s="28"/>
      <c r="H1149" s="6"/>
      <c r="I1149" s="7"/>
      <c r="J1149" s="6"/>
      <c r="K1149" s="6"/>
      <c r="L1149" s="6"/>
      <c r="M1149" s="6"/>
      <c r="P1149" s="4"/>
      <c r="Q1149" s="4"/>
      <c r="R1149" s="4"/>
      <c r="S1149" s="5"/>
      <c r="T1149" s="6"/>
    </row>
    <row r="1150" spans="6:20">
      <c r="F1150" s="27"/>
      <c r="G1150" s="28"/>
      <c r="H1150" s="6"/>
      <c r="I1150" s="7"/>
      <c r="J1150" s="6"/>
      <c r="K1150" s="6"/>
      <c r="L1150" s="6"/>
      <c r="M1150" s="6"/>
      <c r="P1150" s="4"/>
      <c r="Q1150" s="4"/>
      <c r="R1150" s="4"/>
      <c r="S1150" s="5"/>
      <c r="T1150" s="6"/>
    </row>
    <row r="1151" spans="6:20">
      <c r="F1151" s="27"/>
      <c r="G1151" s="28"/>
      <c r="H1151" s="6"/>
      <c r="I1151" s="7"/>
      <c r="J1151" s="6"/>
      <c r="K1151" s="6"/>
      <c r="L1151" s="6"/>
      <c r="M1151" s="6"/>
      <c r="P1151" s="4"/>
      <c r="Q1151" s="4"/>
      <c r="R1151" s="4"/>
      <c r="S1151" s="5"/>
      <c r="T1151" s="6"/>
    </row>
    <row r="1152" spans="6:20">
      <c r="F1152" s="27"/>
      <c r="G1152" s="28"/>
      <c r="H1152" s="6"/>
      <c r="I1152" s="7"/>
      <c r="J1152" s="6"/>
      <c r="K1152" s="6"/>
      <c r="L1152" s="6"/>
      <c r="M1152" s="6"/>
      <c r="P1152" s="4"/>
      <c r="Q1152" s="4"/>
      <c r="R1152" s="4"/>
      <c r="S1152" s="5"/>
      <c r="T1152" s="6"/>
    </row>
    <row r="1153" spans="6:20">
      <c r="F1153" s="27"/>
      <c r="G1153" s="28"/>
      <c r="H1153" s="6"/>
      <c r="I1153" s="7"/>
      <c r="J1153" s="6"/>
      <c r="K1153" s="6"/>
      <c r="L1153" s="6"/>
      <c r="M1153" s="6"/>
      <c r="P1153" s="4"/>
      <c r="Q1153" s="4"/>
      <c r="R1153" s="4"/>
      <c r="S1153" s="5"/>
      <c r="T1153" s="6"/>
    </row>
    <row r="1154" spans="6:20">
      <c r="F1154" s="27"/>
      <c r="G1154" s="28"/>
      <c r="H1154" s="6"/>
      <c r="I1154" s="7"/>
      <c r="J1154" s="6"/>
      <c r="K1154" s="6"/>
      <c r="L1154" s="6"/>
      <c r="M1154" s="6"/>
      <c r="P1154" s="4"/>
      <c r="Q1154" s="4"/>
      <c r="R1154" s="4"/>
      <c r="S1154" s="5"/>
      <c r="T1154" s="6"/>
    </row>
    <row r="1155" spans="6:20">
      <c r="F1155" s="27"/>
      <c r="G1155" s="28"/>
      <c r="H1155" s="6"/>
      <c r="I1155" s="7"/>
      <c r="J1155" s="6"/>
      <c r="K1155" s="6"/>
      <c r="L1155" s="6"/>
      <c r="M1155" s="6"/>
      <c r="P1155" s="4"/>
      <c r="Q1155" s="4"/>
      <c r="R1155" s="4"/>
      <c r="S1155" s="5"/>
      <c r="T1155" s="6"/>
    </row>
    <row r="1156" spans="6:20">
      <c r="F1156" s="27"/>
      <c r="G1156" s="28"/>
      <c r="H1156" s="6"/>
      <c r="I1156" s="7"/>
      <c r="J1156" s="6"/>
      <c r="K1156" s="6"/>
      <c r="L1156" s="6"/>
      <c r="M1156" s="6"/>
      <c r="P1156" s="4"/>
      <c r="Q1156" s="4"/>
      <c r="R1156" s="4"/>
      <c r="S1156" s="5"/>
      <c r="T1156" s="6"/>
    </row>
    <row r="1157" spans="6:20">
      <c r="F1157" s="27"/>
      <c r="G1157" s="28"/>
      <c r="H1157" s="6"/>
      <c r="I1157" s="7"/>
      <c r="J1157" s="6"/>
      <c r="K1157" s="6"/>
      <c r="L1157" s="6"/>
      <c r="M1157" s="6"/>
      <c r="P1157" s="4"/>
      <c r="Q1157" s="4"/>
      <c r="R1157" s="4"/>
      <c r="S1157" s="5"/>
      <c r="T1157" s="6"/>
    </row>
    <row r="1158" spans="6:20">
      <c r="F1158" s="27"/>
      <c r="G1158" s="28"/>
      <c r="H1158" s="6"/>
      <c r="I1158" s="7"/>
      <c r="J1158" s="6"/>
      <c r="K1158" s="6"/>
      <c r="L1158" s="6"/>
      <c r="M1158" s="6"/>
      <c r="P1158" s="4"/>
      <c r="Q1158" s="4"/>
      <c r="R1158" s="4"/>
      <c r="S1158" s="5"/>
      <c r="T1158" s="6"/>
    </row>
    <row r="1159" spans="6:20">
      <c r="F1159" s="27"/>
      <c r="G1159" s="28"/>
      <c r="H1159" s="6"/>
      <c r="I1159" s="7"/>
      <c r="J1159" s="6"/>
      <c r="K1159" s="6"/>
      <c r="L1159" s="6"/>
      <c r="M1159" s="6"/>
      <c r="P1159" s="4"/>
      <c r="Q1159" s="4"/>
      <c r="R1159" s="4"/>
      <c r="S1159" s="5"/>
      <c r="T1159" s="6"/>
    </row>
    <row r="1160" spans="6:20">
      <c r="F1160" s="27"/>
      <c r="G1160" s="28"/>
      <c r="H1160" s="6"/>
      <c r="I1160" s="7"/>
      <c r="J1160" s="6"/>
      <c r="K1160" s="6"/>
      <c r="L1160" s="6"/>
      <c r="M1160" s="6"/>
      <c r="P1160" s="4"/>
      <c r="Q1160" s="4"/>
      <c r="R1160" s="4"/>
      <c r="S1160" s="5"/>
      <c r="T1160" s="6"/>
    </row>
    <row r="1161" spans="6:20">
      <c r="F1161" s="27"/>
      <c r="G1161" s="28"/>
      <c r="H1161" s="6"/>
      <c r="I1161" s="7"/>
      <c r="J1161" s="6"/>
      <c r="K1161" s="6"/>
      <c r="L1161" s="6"/>
      <c r="M1161" s="6"/>
      <c r="P1161" s="4"/>
      <c r="Q1161" s="4"/>
      <c r="R1161" s="4"/>
      <c r="S1161" s="5"/>
      <c r="T1161" s="6"/>
    </row>
    <row r="1162" spans="6:20">
      <c r="F1162" s="27"/>
      <c r="G1162" s="28"/>
      <c r="H1162" s="6"/>
      <c r="I1162" s="7"/>
      <c r="J1162" s="6"/>
      <c r="K1162" s="6"/>
      <c r="L1162" s="6"/>
      <c r="M1162" s="6"/>
      <c r="P1162" s="4"/>
      <c r="Q1162" s="4"/>
      <c r="R1162" s="4"/>
      <c r="S1162" s="5"/>
      <c r="T1162" s="6"/>
    </row>
    <row r="1163" spans="6:20">
      <c r="F1163" s="27"/>
      <c r="G1163" s="28"/>
      <c r="H1163" s="6"/>
      <c r="I1163" s="7"/>
      <c r="J1163" s="6"/>
      <c r="K1163" s="6"/>
      <c r="L1163" s="6"/>
      <c r="M1163" s="6"/>
      <c r="P1163" s="4"/>
      <c r="Q1163" s="4"/>
      <c r="R1163" s="4"/>
      <c r="S1163" s="5"/>
      <c r="T1163" s="6"/>
    </row>
    <row r="1164" spans="6:20">
      <c r="F1164" s="27"/>
      <c r="G1164" s="28"/>
      <c r="H1164" s="6"/>
      <c r="I1164" s="7"/>
      <c r="J1164" s="6"/>
      <c r="K1164" s="6"/>
      <c r="L1164" s="6"/>
      <c r="M1164" s="6"/>
      <c r="P1164" s="4"/>
      <c r="Q1164" s="4"/>
      <c r="R1164" s="4"/>
      <c r="S1164" s="5"/>
      <c r="T1164" s="6"/>
    </row>
    <row r="1165" spans="6:20">
      <c r="F1165" s="27"/>
      <c r="G1165" s="28"/>
      <c r="H1165" s="6"/>
      <c r="I1165" s="7"/>
      <c r="J1165" s="6"/>
      <c r="K1165" s="6"/>
      <c r="L1165" s="6"/>
      <c r="M1165" s="6"/>
      <c r="P1165" s="4"/>
      <c r="Q1165" s="4"/>
      <c r="R1165" s="4"/>
      <c r="S1165" s="5"/>
      <c r="T1165" s="6"/>
    </row>
    <row r="1166" spans="6:20">
      <c r="F1166" s="27"/>
      <c r="G1166" s="28"/>
      <c r="H1166" s="6"/>
      <c r="I1166" s="7"/>
      <c r="J1166" s="6"/>
      <c r="K1166" s="6"/>
      <c r="L1166" s="6"/>
      <c r="M1166" s="6"/>
      <c r="P1166" s="4"/>
      <c r="Q1166" s="4"/>
      <c r="R1166" s="4"/>
      <c r="S1166" s="5"/>
      <c r="T1166" s="6"/>
    </row>
    <row r="1167" spans="6:20">
      <c r="F1167" s="27"/>
      <c r="G1167" s="28"/>
      <c r="H1167" s="6"/>
      <c r="I1167" s="7"/>
      <c r="J1167" s="6"/>
      <c r="K1167" s="6"/>
      <c r="L1167" s="6"/>
      <c r="M1167" s="6"/>
      <c r="P1167" s="4"/>
      <c r="Q1167" s="4"/>
      <c r="R1167" s="4"/>
      <c r="S1167" s="5"/>
      <c r="T1167" s="6"/>
    </row>
    <row r="1168" spans="6:20">
      <c r="F1168" s="27"/>
      <c r="G1168" s="28"/>
      <c r="H1168" s="6"/>
      <c r="I1168" s="7"/>
      <c r="J1168" s="6"/>
      <c r="K1168" s="6"/>
      <c r="L1168" s="6"/>
      <c r="M1168" s="6"/>
      <c r="P1168" s="4"/>
      <c r="Q1168" s="4"/>
      <c r="R1168" s="4"/>
      <c r="S1168" s="5"/>
      <c r="T1168" s="6"/>
    </row>
    <row r="1169" spans="6:20">
      <c r="F1169" s="27"/>
      <c r="G1169" s="28"/>
      <c r="H1169" s="6"/>
      <c r="I1169" s="7"/>
      <c r="J1169" s="6"/>
      <c r="K1169" s="6"/>
      <c r="L1169" s="6"/>
      <c r="M1169" s="6"/>
      <c r="P1169" s="4"/>
      <c r="Q1169" s="4"/>
      <c r="R1169" s="4"/>
      <c r="S1169" s="5"/>
      <c r="T1169" s="6"/>
    </row>
    <row r="1170" spans="6:20">
      <c r="F1170" s="27"/>
      <c r="G1170" s="28"/>
      <c r="H1170" s="6"/>
      <c r="I1170" s="7"/>
      <c r="J1170" s="6"/>
      <c r="K1170" s="6"/>
      <c r="L1170" s="6"/>
      <c r="M1170" s="6"/>
      <c r="P1170" s="4"/>
      <c r="Q1170" s="4"/>
      <c r="R1170" s="4"/>
      <c r="S1170" s="5"/>
      <c r="T1170" s="6"/>
    </row>
    <row r="1171" spans="6:20">
      <c r="F1171" s="27"/>
      <c r="G1171" s="28"/>
      <c r="H1171" s="6"/>
      <c r="I1171" s="7"/>
      <c r="J1171" s="6"/>
      <c r="K1171" s="6"/>
      <c r="L1171" s="6"/>
      <c r="M1171" s="6"/>
      <c r="P1171" s="4"/>
      <c r="Q1171" s="4"/>
      <c r="R1171" s="4"/>
      <c r="S1171" s="5"/>
      <c r="T1171" s="6"/>
    </row>
    <row r="1172" spans="6:20">
      <c r="F1172" s="27"/>
      <c r="G1172" s="28"/>
      <c r="H1172" s="6"/>
      <c r="I1172" s="7"/>
      <c r="J1172" s="6"/>
      <c r="K1172" s="6"/>
      <c r="L1172" s="6"/>
      <c r="M1172" s="6"/>
      <c r="P1172" s="4"/>
      <c r="Q1172" s="4"/>
      <c r="R1172" s="4"/>
      <c r="S1172" s="5"/>
      <c r="T1172" s="6"/>
    </row>
    <row r="1173" spans="6:20">
      <c r="F1173" s="27"/>
      <c r="G1173" s="28"/>
      <c r="H1173" s="6"/>
      <c r="I1173" s="7"/>
      <c r="J1173" s="6"/>
      <c r="K1173" s="6"/>
      <c r="L1173" s="6"/>
      <c r="M1173" s="6"/>
      <c r="P1173" s="4"/>
      <c r="Q1173" s="4"/>
      <c r="R1173" s="4"/>
      <c r="S1173" s="5"/>
      <c r="T1173" s="6"/>
    </row>
    <row r="1174" spans="6:20">
      <c r="F1174" s="27"/>
      <c r="G1174" s="28"/>
      <c r="H1174" s="6"/>
      <c r="I1174" s="7"/>
      <c r="J1174" s="6"/>
      <c r="K1174" s="6"/>
      <c r="L1174" s="6"/>
      <c r="M1174" s="6"/>
      <c r="P1174" s="4"/>
      <c r="Q1174" s="4"/>
      <c r="R1174" s="4"/>
      <c r="S1174" s="5"/>
      <c r="T1174" s="6"/>
    </row>
    <row r="1175" spans="6:20">
      <c r="F1175" s="27"/>
      <c r="G1175" s="28"/>
      <c r="H1175" s="6"/>
      <c r="I1175" s="7"/>
      <c r="J1175" s="6"/>
      <c r="K1175" s="6"/>
      <c r="L1175" s="6"/>
      <c r="M1175" s="6"/>
      <c r="P1175" s="4"/>
      <c r="Q1175" s="4"/>
      <c r="R1175" s="4"/>
      <c r="S1175" s="5"/>
      <c r="T1175" s="6"/>
    </row>
    <row r="1176" spans="6:20">
      <c r="F1176" s="27"/>
      <c r="G1176" s="28"/>
      <c r="H1176" s="6"/>
      <c r="I1176" s="7"/>
      <c r="J1176" s="6"/>
      <c r="K1176" s="6"/>
      <c r="L1176" s="6"/>
      <c r="M1176" s="6"/>
      <c r="P1176" s="4"/>
      <c r="Q1176" s="4"/>
      <c r="R1176" s="4"/>
      <c r="S1176" s="5"/>
      <c r="T1176" s="6"/>
    </row>
    <row r="1177" spans="6:20">
      <c r="F1177" s="27"/>
      <c r="G1177" s="28"/>
      <c r="H1177" s="6"/>
      <c r="I1177" s="7"/>
      <c r="J1177" s="6"/>
      <c r="K1177" s="6"/>
      <c r="L1177" s="6"/>
      <c r="M1177" s="6"/>
      <c r="P1177" s="4"/>
      <c r="Q1177" s="4"/>
      <c r="R1177" s="4"/>
      <c r="S1177" s="5"/>
      <c r="T1177" s="6"/>
    </row>
    <row r="1178" spans="6:20">
      <c r="F1178" s="27"/>
      <c r="G1178" s="28"/>
      <c r="H1178" s="6"/>
      <c r="I1178" s="7"/>
      <c r="J1178" s="6"/>
      <c r="K1178" s="6"/>
      <c r="L1178" s="6"/>
      <c r="M1178" s="6"/>
      <c r="P1178" s="4"/>
      <c r="Q1178" s="4"/>
      <c r="R1178" s="4"/>
      <c r="S1178" s="5"/>
      <c r="T1178" s="6"/>
    </row>
    <row r="1179" spans="6:20">
      <c r="F1179" s="27"/>
      <c r="G1179" s="28"/>
      <c r="H1179" s="6"/>
      <c r="I1179" s="7"/>
      <c r="J1179" s="6"/>
      <c r="K1179" s="6"/>
      <c r="L1179" s="6"/>
      <c r="M1179" s="6"/>
      <c r="P1179" s="4"/>
      <c r="Q1179" s="4"/>
      <c r="R1179" s="4"/>
      <c r="S1179" s="5"/>
      <c r="T1179" s="6"/>
    </row>
    <row r="1180" spans="6:20">
      <c r="F1180" s="27"/>
      <c r="G1180" s="28"/>
      <c r="H1180" s="6"/>
      <c r="I1180" s="7"/>
      <c r="J1180" s="6"/>
      <c r="K1180" s="6"/>
      <c r="L1180" s="6"/>
      <c r="M1180" s="6"/>
      <c r="P1180" s="4"/>
      <c r="Q1180" s="4"/>
      <c r="R1180" s="4"/>
      <c r="S1180" s="5"/>
      <c r="T1180" s="6"/>
    </row>
    <row r="1181" spans="6:20">
      <c r="F1181" s="27"/>
      <c r="G1181" s="28"/>
      <c r="H1181" s="6"/>
      <c r="I1181" s="7"/>
      <c r="J1181" s="6"/>
      <c r="K1181" s="6"/>
      <c r="L1181" s="6"/>
      <c r="M1181" s="6"/>
      <c r="P1181" s="4"/>
      <c r="Q1181" s="4"/>
      <c r="R1181" s="4"/>
      <c r="S1181" s="5"/>
      <c r="T1181" s="6"/>
    </row>
    <row r="1182" spans="6:20">
      <c r="F1182" s="27"/>
      <c r="G1182" s="28"/>
      <c r="H1182" s="6"/>
      <c r="I1182" s="7"/>
      <c r="J1182" s="6"/>
      <c r="K1182" s="6"/>
      <c r="L1182" s="6"/>
      <c r="M1182" s="6"/>
      <c r="P1182" s="4"/>
      <c r="Q1182" s="4"/>
      <c r="R1182" s="4"/>
      <c r="S1182" s="5"/>
      <c r="T1182" s="6"/>
    </row>
    <row r="1183" spans="6:20">
      <c r="F1183" s="27"/>
      <c r="G1183" s="28"/>
      <c r="H1183" s="6"/>
      <c r="I1183" s="7"/>
      <c r="J1183" s="6"/>
      <c r="K1183" s="6"/>
      <c r="L1183" s="6"/>
      <c r="M1183" s="6"/>
      <c r="P1183" s="4"/>
      <c r="Q1183" s="4"/>
      <c r="R1183" s="4"/>
      <c r="S1183" s="5"/>
      <c r="T1183" s="6"/>
    </row>
    <row r="1184" spans="6:20">
      <c r="F1184" s="27"/>
      <c r="G1184" s="28"/>
      <c r="H1184" s="6"/>
      <c r="I1184" s="7"/>
      <c r="J1184" s="6"/>
      <c r="K1184" s="6"/>
      <c r="L1184" s="6"/>
      <c r="M1184" s="6"/>
      <c r="P1184" s="4"/>
      <c r="Q1184" s="4"/>
      <c r="R1184" s="4"/>
      <c r="S1184" s="5"/>
      <c r="T1184" s="6"/>
    </row>
    <row r="1185" spans="6:20">
      <c r="F1185" s="27"/>
      <c r="G1185" s="28"/>
      <c r="H1185" s="6"/>
      <c r="I1185" s="7"/>
      <c r="J1185" s="6"/>
      <c r="K1185" s="6"/>
      <c r="L1185" s="6"/>
      <c r="M1185" s="6"/>
      <c r="P1185" s="4"/>
      <c r="Q1185" s="4"/>
      <c r="R1185" s="4"/>
      <c r="S1185" s="5"/>
      <c r="T1185" s="6"/>
    </row>
    <row r="1186" spans="6:20">
      <c r="F1186" s="27"/>
      <c r="G1186" s="28"/>
      <c r="H1186" s="6"/>
      <c r="I1186" s="7"/>
      <c r="J1186" s="6"/>
      <c r="K1186" s="6"/>
      <c r="L1186" s="6"/>
      <c r="M1186" s="6"/>
      <c r="P1186" s="4"/>
      <c r="Q1186" s="4"/>
      <c r="R1186" s="4"/>
      <c r="S1186" s="5"/>
      <c r="T1186" s="6"/>
    </row>
    <row r="1187" spans="6:20">
      <c r="F1187" s="27"/>
      <c r="G1187" s="28"/>
      <c r="H1187" s="6"/>
      <c r="I1187" s="7"/>
      <c r="J1187" s="6"/>
      <c r="K1187" s="6"/>
      <c r="L1187" s="6"/>
      <c r="M1187" s="6"/>
      <c r="P1187" s="4"/>
      <c r="Q1187" s="4"/>
      <c r="R1187" s="4"/>
      <c r="S1187" s="5"/>
      <c r="T1187" s="6"/>
    </row>
    <row r="1188" spans="6:20">
      <c r="F1188" s="27"/>
      <c r="G1188" s="28"/>
      <c r="H1188" s="6"/>
      <c r="I1188" s="7"/>
      <c r="J1188" s="6"/>
      <c r="K1188" s="6"/>
      <c r="L1188" s="6"/>
      <c r="M1188" s="6"/>
      <c r="P1188" s="4"/>
      <c r="Q1188" s="4"/>
      <c r="R1188" s="4"/>
      <c r="S1188" s="5"/>
      <c r="T1188" s="6"/>
    </row>
    <row r="1189" spans="6:20">
      <c r="F1189" s="27"/>
      <c r="G1189" s="28"/>
      <c r="H1189" s="6"/>
      <c r="I1189" s="7"/>
      <c r="J1189" s="6"/>
      <c r="K1189" s="6"/>
      <c r="L1189" s="6"/>
      <c r="M1189" s="6"/>
      <c r="P1189" s="4"/>
      <c r="Q1189" s="4"/>
      <c r="R1189" s="4"/>
      <c r="S1189" s="5"/>
      <c r="T1189" s="6"/>
    </row>
    <row r="1190" spans="6:20">
      <c r="F1190" s="27"/>
      <c r="G1190" s="28"/>
      <c r="H1190" s="6"/>
      <c r="I1190" s="7"/>
      <c r="J1190" s="6"/>
      <c r="K1190" s="6"/>
      <c r="L1190" s="6"/>
      <c r="M1190" s="6"/>
      <c r="P1190" s="4"/>
      <c r="Q1190" s="4"/>
      <c r="R1190" s="4"/>
      <c r="S1190" s="5"/>
      <c r="T1190" s="6"/>
    </row>
    <row r="1191" spans="6:20">
      <c r="F1191" s="27"/>
      <c r="G1191" s="28"/>
      <c r="H1191" s="6"/>
      <c r="I1191" s="7"/>
      <c r="J1191" s="6"/>
      <c r="K1191" s="6"/>
      <c r="L1191" s="6"/>
      <c r="M1191" s="6"/>
      <c r="P1191" s="4"/>
      <c r="Q1191" s="4"/>
      <c r="R1191" s="4"/>
      <c r="S1191" s="5"/>
      <c r="T1191" s="6"/>
    </row>
    <row r="1192" spans="6:20">
      <c r="F1192" s="27"/>
      <c r="G1192" s="28"/>
      <c r="H1192" s="6"/>
      <c r="I1192" s="7"/>
      <c r="J1192" s="6"/>
      <c r="K1192" s="6"/>
      <c r="L1192" s="6"/>
      <c r="M1192" s="6"/>
      <c r="P1192" s="4"/>
      <c r="Q1192" s="4"/>
      <c r="R1192" s="4"/>
      <c r="S1192" s="5"/>
      <c r="T1192" s="6"/>
    </row>
    <row r="1193" spans="6:20">
      <c r="F1193" s="27"/>
      <c r="G1193" s="28"/>
      <c r="H1193" s="6"/>
      <c r="I1193" s="7"/>
      <c r="J1193" s="6"/>
      <c r="K1193" s="6"/>
      <c r="L1193" s="6"/>
      <c r="M1193" s="6"/>
      <c r="P1193" s="4"/>
      <c r="Q1193" s="4"/>
      <c r="R1193" s="4"/>
      <c r="S1193" s="5"/>
      <c r="T1193" s="6"/>
    </row>
    <row r="1194" spans="6:20">
      <c r="F1194" s="27"/>
      <c r="G1194" s="28"/>
      <c r="H1194" s="6"/>
      <c r="I1194" s="7"/>
      <c r="J1194" s="6"/>
      <c r="K1194" s="6"/>
      <c r="L1194" s="6"/>
      <c r="M1194" s="6"/>
      <c r="P1194" s="4"/>
      <c r="Q1194" s="4"/>
      <c r="R1194" s="4"/>
      <c r="S1194" s="5"/>
      <c r="T1194" s="6"/>
    </row>
    <row r="1195" spans="6:20">
      <c r="F1195" s="27"/>
      <c r="G1195" s="28"/>
      <c r="H1195" s="6"/>
      <c r="I1195" s="7"/>
      <c r="J1195" s="6"/>
      <c r="K1195" s="6"/>
      <c r="L1195" s="6"/>
      <c r="M1195" s="6"/>
      <c r="P1195" s="4"/>
      <c r="Q1195" s="4"/>
      <c r="R1195" s="4"/>
      <c r="S1195" s="5"/>
      <c r="T1195" s="6"/>
    </row>
    <row r="1196" spans="6:20">
      <c r="F1196" s="27"/>
      <c r="G1196" s="28"/>
      <c r="H1196" s="6"/>
      <c r="I1196" s="7"/>
      <c r="J1196" s="6"/>
      <c r="K1196" s="6"/>
      <c r="L1196" s="6"/>
      <c r="M1196" s="6"/>
      <c r="P1196" s="4"/>
      <c r="Q1196" s="4"/>
      <c r="R1196" s="4"/>
      <c r="S1196" s="5"/>
      <c r="T1196" s="6"/>
    </row>
    <row r="1197" spans="6:20">
      <c r="F1197" s="27"/>
      <c r="G1197" s="28"/>
      <c r="H1197" s="6"/>
      <c r="I1197" s="7"/>
      <c r="J1197" s="6"/>
      <c r="K1197" s="6"/>
      <c r="L1197" s="6"/>
      <c r="M1197" s="6"/>
      <c r="P1197" s="4"/>
      <c r="Q1197" s="4"/>
      <c r="R1197" s="4"/>
      <c r="S1197" s="5"/>
      <c r="T1197" s="6"/>
    </row>
    <row r="1198" spans="6:20">
      <c r="F1198" s="27"/>
      <c r="G1198" s="28"/>
      <c r="H1198" s="6"/>
      <c r="I1198" s="7"/>
      <c r="J1198" s="6"/>
      <c r="K1198" s="6"/>
      <c r="L1198" s="6"/>
      <c r="M1198" s="6"/>
      <c r="P1198" s="4"/>
      <c r="Q1198" s="4"/>
      <c r="R1198" s="4"/>
      <c r="S1198" s="5"/>
      <c r="T1198" s="6"/>
    </row>
    <row r="1199" spans="6:20">
      <c r="F1199" s="27"/>
      <c r="G1199" s="28"/>
      <c r="H1199" s="6"/>
      <c r="I1199" s="7"/>
      <c r="J1199" s="6"/>
      <c r="K1199" s="6"/>
      <c r="L1199" s="6"/>
      <c r="M1199" s="6"/>
      <c r="P1199" s="4"/>
      <c r="Q1199" s="4"/>
      <c r="R1199" s="4"/>
      <c r="S1199" s="5"/>
      <c r="T1199" s="6"/>
    </row>
    <row r="1200" spans="6:20">
      <c r="F1200" s="27"/>
      <c r="G1200" s="28"/>
      <c r="H1200" s="6"/>
      <c r="I1200" s="7"/>
      <c r="J1200" s="6"/>
      <c r="K1200" s="6"/>
      <c r="L1200" s="6"/>
      <c r="M1200" s="6"/>
      <c r="P1200" s="4"/>
      <c r="Q1200" s="4"/>
      <c r="R1200" s="4"/>
      <c r="S1200" s="5"/>
      <c r="T1200" s="6"/>
    </row>
    <row r="1201" spans="6:20">
      <c r="F1201" s="27"/>
      <c r="G1201" s="28"/>
      <c r="H1201" s="6"/>
      <c r="I1201" s="7"/>
      <c r="J1201" s="6"/>
      <c r="K1201" s="6"/>
      <c r="L1201" s="6"/>
      <c r="M1201" s="6"/>
      <c r="P1201" s="4"/>
      <c r="Q1201" s="4"/>
      <c r="R1201" s="4"/>
      <c r="S1201" s="5"/>
      <c r="T1201" s="6"/>
    </row>
    <row r="1202" spans="6:20">
      <c r="F1202" s="27"/>
      <c r="G1202" s="28"/>
      <c r="H1202" s="6"/>
      <c r="I1202" s="7"/>
      <c r="J1202" s="6"/>
      <c r="K1202" s="6"/>
      <c r="L1202" s="6"/>
      <c r="M1202" s="6"/>
      <c r="P1202" s="4"/>
      <c r="Q1202" s="4"/>
      <c r="R1202" s="4"/>
      <c r="S1202" s="5"/>
      <c r="T1202" s="6"/>
    </row>
    <row r="1203" spans="6:20">
      <c r="F1203" s="27"/>
      <c r="G1203" s="28"/>
      <c r="H1203" s="6"/>
      <c r="I1203" s="7"/>
      <c r="J1203" s="6"/>
      <c r="K1203" s="6"/>
      <c r="L1203" s="6"/>
      <c r="M1203" s="6"/>
      <c r="P1203" s="4"/>
      <c r="Q1203" s="4"/>
      <c r="R1203" s="4"/>
      <c r="S1203" s="5"/>
      <c r="T1203" s="6"/>
    </row>
    <row r="1204" spans="6:20">
      <c r="F1204" s="27"/>
      <c r="G1204" s="28"/>
      <c r="H1204" s="6"/>
      <c r="I1204" s="7"/>
      <c r="J1204" s="6"/>
      <c r="K1204" s="6"/>
      <c r="L1204" s="6"/>
      <c r="M1204" s="6"/>
      <c r="P1204" s="4"/>
      <c r="Q1204" s="4"/>
      <c r="R1204" s="4"/>
      <c r="S1204" s="5"/>
      <c r="T1204" s="6"/>
    </row>
    <row r="1205" spans="6:20">
      <c r="F1205" s="27"/>
      <c r="G1205" s="28"/>
      <c r="H1205" s="6"/>
      <c r="I1205" s="7"/>
      <c r="J1205" s="6"/>
      <c r="K1205" s="6"/>
      <c r="L1205" s="6"/>
      <c r="M1205" s="6"/>
      <c r="P1205" s="4"/>
      <c r="Q1205" s="4"/>
      <c r="R1205" s="4"/>
      <c r="S1205" s="5"/>
      <c r="T1205" s="6"/>
    </row>
    <row r="1206" spans="6:20">
      <c r="F1206" s="27"/>
      <c r="G1206" s="28"/>
      <c r="H1206" s="6"/>
      <c r="I1206" s="7"/>
      <c r="J1206" s="6"/>
      <c r="K1206" s="6"/>
      <c r="L1206" s="6"/>
      <c r="M1206" s="6"/>
      <c r="P1206" s="4"/>
      <c r="Q1206" s="4"/>
      <c r="R1206" s="4"/>
      <c r="S1206" s="5"/>
      <c r="T1206" s="6"/>
    </row>
    <row r="1207" spans="6:20">
      <c r="F1207" s="27"/>
      <c r="G1207" s="28"/>
      <c r="H1207" s="6"/>
      <c r="I1207" s="7"/>
      <c r="J1207" s="6"/>
      <c r="K1207" s="6"/>
      <c r="L1207" s="6"/>
      <c r="M1207" s="6"/>
      <c r="P1207" s="4"/>
      <c r="Q1207" s="4"/>
      <c r="R1207" s="4"/>
      <c r="S1207" s="5"/>
      <c r="T1207" s="6"/>
    </row>
    <row r="1208" spans="6:20">
      <c r="F1208" s="27"/>
      <c r="G1208" s="28"/>
      <c r="H1208" s="6"/>
      <c r="I1208" s="7"/>
      <c r="J1208" s="6"/>
      <c r="K1208" s="6"/>
      <c r="L1208" s="6"/>
      <c r="M1208" s="6"/>
      <c r="P1208" s="4"/>
      <c r="Q1208" s="4"/>
      <c r="R1208" s="4"/>
      <c r="S1208" s="5"/>
      <c r="T1208" s="6"/>
    </row>
    <row r="1209" spans="6:20">
      <c r="F1209" s="27"/>
      <c r="G1209" s="28"/>
      <c r="H1209" s="6"/>
      <c r="I1209" s="7"/>
      <c r="J1209" s="6"/>
      <c r="K1209" s="6"/>
      <c r="L1209" s="6"/>
      <c r="M1209" s="6"/>
      <c r="P1209" s="4"/>
      <c r="Q1209" s="4"/>
      <c r="R1209" s="4"/>
      <c r="S1209" s="5"/>
      <c r="T1209" s="6"/>
    </row>
    <row r="1210" spans="6:20">
      <c r="F1210" s="27"/>
      <c r="G1210" s="28"/>
      <c r="H1210" s="6"/>
      <c r="I1210" s="7"/>
      <c r="J1210" s="6"/>
      <c r="K1210" s="6"/>
      <c r="L1210" s="6"/>
      <c r="M1210" s="6"/>
      <c r="P1210" s="4"/>
      <c r="Q1210" s="4"/>
      <c r="R1210" s="4"/>
      <c r="S1210" s="5"/>
      <c r="T1210" s="6"/>
    </row>
    <row r="1211" spans="6:20">
      <c r="F1211" s="27"/>
      <c r="G1211" s="28"/>
      <c r="H1211" s="6"/>
      <c r="I1211" s="7"/>
      <c r="J1211" s="6"/>
      <c r="K1211" s="6"/>
      <c r="L1211" s="6"/>
      <c r="M1211" s="6"/>
      <c r="P1211" s="4"/>
      <c r="Q1211" s="4"/>
      <c r="R1211" s="4"/>
      <c r="S1211" s="5"/>
      <c r="T1211" s="6"/>
    </row>
    <row r="1212" spans="6:20">
      <c r="F1212" s="27"/>
      <c r="G1212" s="28"/>
      <c r="H1212" s="6"/>
      <c r="I1212" s="7"/>
      <c r="J1212" s="6"/>
      <c r="K1212" s="6"/>
      <c r="L1212" s="6"/>
      <c r="M1212" s="6"/>
      <c r="P1212" s="4"/>
      <c r="Q1212" s="4"/>
      <c r="R1212" s="4"/>
      <c r="S1212" s="5"/>
      <c r="T1212" s="6"/>
    </row>
    <row r="1213" spans="6:20">
      <c r="F1213" s="27"/>
      <c r="G1213" s="28"/>
      <c r="H1213" s="6"/>
      <c r="I1213" s="7"/>
      <c r="J1213" s="6"/>
      <c r="K1213" s="6"/>
      <c r="L1213" s="6"/>
      <c r="M1213" s="6"/>
      <c r="P1213" s="4"/>
      <c r="Q1213" s="4"/>
      <c r="R1213" s="4"/>
      <c r="S1213" s="5"/>
      <c r="T1213" s="6"/>
    </row>
    <row r="1214" spans="6:20">
      <c r="F1214" s="27"/>
      <c r="G1214" s="28"/>
      <c r="H1214" s="6"/>
      <c r="I1214" s="7"/>
      <c r="J1214" s="6"/>
      <c r="K1214" s="6"/>
      <c r="L1214" s="6"/>
      <c r="M1214" s="6"/>
      <c r="P1214" s="4"/>
      <c r="Q1214" s="4"/>
      <c r="R1214" s="4"/>
      <c r="S1214" s="5"/>
      <c r="T1214" s="6"/>
    </row>
    <row r="1215" spans="6:20">
      <c r="F1215" s="27"/>
      <c r="G1215" s="28"/>
      <c r="H1215" s="6"/>
      <c r="I1215" s="7"/>
      <c r="J1215" s="6"/>
      <c r="K1215" s="6"/>
      <c r="L1215" s="6"/>
      <c r="M1215" s="6"/>
      <c r="P1215" s="4"/>
      <c r="Q1215" s="4"/>
      <c r="R1215" s="4"/>
      <c r="S1215" s="5"/>
      <c r="T1215" s="6"/>
    </row>
    <row r="1216" spans="6:20">
      <c r="F1216" s="27"/>
      <c r="G1216" s="28"/>
      <c r="H1216" s="6"/>
      <c r="I1216" s="7"/>
      <c r="J1216" s="6"/>
      <c r="K1216" s="6"/>
      <c r="L1216" s="6"/>
      <c r="M1216" s="6"/>
      <c r="P1216" s="4"/>
      <c r="Q1216" s="4"/>
      <c r="R1216" s="4"/>
      <c r="S1216" s="5"/>
      <c r="T1216" s="6"/>
    </row>
    <row r="1217" spans="6:20">
      <c r="F1217" s="27"/>
      <c r="G1217" s="28"/>
      <c r="H1217" s="6"/>
      <c r="I1217" s="7"/>
      <c r="J1217" s="6"/>
      <c r="K1217" s="6"/>
      <c r="L1217" s="6"/>
      <c r="M1217" s="6"/>
      <c r="P1217" s="4"/>
      <c r="Q1217" s="4"/>
      <c r="R1217" s="4"/>
      <c r="S1217" s="5"/>
      <c r="T1217" s="6"/>
    </row>
    <row r="1218" spans="6:20">
      <c r="F1218" s="27"/>
      <c r="G1218" s="28"/>
      <c r="H1218" s="6"/>
      <c r="I1218" s="7"/>
      <c r="J1218" s="6"/>
      <c r="K1218" s="6"/>
      <c r="L1218" s="6"/>
      <c r="M1218" s="6"/>
      <c r="P1218" s="4"/>
      <c r="Q1218" s="4"/>
      <c r="R1218" s="4"/>
      <c r="S1218" s="5"/>
      <c r="T1218" s="6"/>
    </row>
    <row r="1219" spans="6:20">
      <c r="F1219" s="27"/>
      <c r="G1219" s="28"/>
      <c r="H1219" s="6"/>
      <c r="I1219" s="7"/>
      <c r="J1219" s="6"/>
      <c r="K1219" s="6"/>
      <c r="L1219" s="6"/>
      <c r="M1219" s="6"/>
      <c r="P1219" s="4"/>
      <c r="Q1219" s="4"/>
      <c r="R1219" s="4"/>
      <c r="S1219" s="5"/>
      <c r="T1219" s="6"/>
    </row>
    <row r="1220" spans="6:20">
      <c r="F1220" s="27"/>
      <c r="G1220" s="28"/>
      <c r="H1220" s="6"/>
      <c r="I1220" s="7"/>
      <c r="J1220" s="6"/>
      <c r="K1220" s="6"/>
      <c r="L1220" s="6"/>
      <c r="M1220" s="6"/>
      <c r="P1220" s="4"/>
      <c r="Q1220" s="4"/>
      <c r="R1220" s="4"/>
      <c r="S1220" s="5"/>
      <c r="T1220" s="6"/>
    </row>
    <row r="1221" spans="6:20">
      <c r="F1221" s="27"/>
      <c r="G1221" s="28"/>
      <c r="H1221" s="6"/>
      <c r="I1221" s="7"/>
      <c r="J1221" s="6"/>
      <c r="K1221" s="6"/>
      <c r="L1221" s="6"/>
      <c r="M1221" s="6"/>
      <c r="P1221" s="4"/>
      <c r="Q1221" s="4"/>
      <c r="R1221" s="4"/>
      <c r="S1221" s="5"/>
      <c r="T1221" s="6"/>
    </row>
    <row r="1222" spans="6:20">
      <c r="F1222" s="27"/>
      <c r="G1222" s="28"/>
      <c r="H1222" s="6"/>
      <c r="I1222" s="7"/>
      <c r="J1222" s="6"/>
      <c r="K1222" s="6"/>
      <c r="L1222" s="6"/>
      <c r="M1222" s="6"/>
      <c r="P1222" s="4"/>
      <c r="Q1222" s="4"/>
      <c r="R1222" s="4"/>
      <c r="S1222" s="5"/>
      <c r="T1222" s="6"/>
    </row>
    <row r="1223" spans="6:20">
      <c r="F1223" s="27"/>
      <c r="G1223" s="28"/>
      <c r="H1223" s="6"/>
      <c r="I1223" s="7"/>
      <c r="J1223" s="6"/>
      <c r="K1223" s="6"/>
      <c r="L1223" s="6"/>
      <c r="M1223" s="6"/>
      <c r="P1223" s="4"/>
      <c r="Q1223" s="4"/>
      <c r="R1223" s="4"/>
      <c r="S1223" s="5"/>
      <c r="T1223" s="6"/>
    </row>
    <row r="1224" spans="6:20">
      <c r="F1224" s="27"/>
      <c r="G1224" s="28"/>
      <c r="H1224" s="6"/>
      <c r="I1224" s="7"/>
      <c r="J1224" s="6"/>
      <c r="K1224" s="6"/>
      <c r="L1224" s="6"/>
      <c r="M1224" s="6"/>
      <c r="P1224" s="4"/>
      <c r="Q1224" s="4"/>
      <c r="R1224" s="4"/>
      <c r="S1224" s="5"/>
      <c r="T1224" s="6"/>
    </row>
    <row r="1225" spans="6:20">
      <c r="F1225" s="27"/>
      <c r="G1225" s="28"/>
      <c r="H1225" s="6"/>
      <c r="I1225" s="7"/>
      <c r="J1225" s="6"/>
      <c r="K1225" s="6"/>
      <c r="L1225" s="6"/>
      <c r="M1225" s="6"/>
      <c r="P1225" s="4"/>
      <c r="Q1225" s="4"/>
      <c r="R1225" s="4"/>
      <c r="S1225" s="5"/>
      <c r="T1225" s="6"/>
    </row>
    <row r="1226" spans="6:20">
      <c r="F1226" s="27"/>
      <c r="G1226" s="28"/>
      <c r="H1226" s="6"/>
      <c r="I1226" s="7"/>
      <c r="J1226" s="6"/>
      <c r="K1226" s="6"/>
      <c r="L1226" s="6"/>
      <c r="M1226" s="6"/>
      <c r="P1226" s="4"/>
      <c r="Q1226" s="4"/>
      <c r="R1226" s="4"/>
      <c r="S1226" s="5"/>
      <c r="T1226" s="6"/>
    </row>
    <row r="1227" spans="6:20">
      <c r="F1227" s="27"/>
      <c r="G1227" s="28"/>
      <c r="H1227" s="6"/>
      <c r="I1227" s="7"/>
      <c r="J1227" s="6"/>
      <c r="K1227" s="6"/>
      <c r="L1227" s="6"/>
      <c r="M1227" s="6"/>
      <c r="P1227" s="4"/>
      <c r="Q1227" s="4"/>
      <c r="R1227" s="4"/>
      <c r="S1227" s="5"/>
      <c r="T1227" s="6"/>
    </row>
    <row r="1228" spans="6:20">
      <c r="F1228" s="27"/>
      <c r="G1228" s="28"/>
      <c r="H1228" s="6"/>
      <c r="I1228" s="7"/>
      <c r="J1228" s="6"/>
      <c r="K1228" s="6"/>
      <c r="L1228" s="6"/>
      <c r="M1228" s="6"/>
      <c r="P1228" s="4"/>
      <c r="Q1228" s="4"/>
      <c r="R1228" s="4"/>
      <c r="S1228" s="5"/>
      <c r="T1228" s="6"/>
    </row>
    <row r="1229" spans="6:20">
      <c r="F1229" s="27"/>
      <c r="G1229" s="28"/>
      <c r="H1229" s="6"/>
      <c r="I1229" s="7"/>
      <c r="J1229" s="6"/>
      <c r="K1229" s="6"/>
      <c r="L1229" s="6"/>
      <c r="M1229" s="6"/>
      <c r="P1229" s="4"/>
      <c r="Q1229" s="4"/>
      <c r="R1229" s="4"/>
      <c r="S1229" s="5"/>
      <c r="T1229" s="6"/>
    </row>
    <row r="1230" spans="6:20">
      <c r="F1230" s="27"/>
      <c r="G1230" s="28"/>
      <c r="H1230" s="6"/>
      <c r="I1230" s="7"/>
      <c r="J1230" s="6"/>
      <c r="K1230" s="6"/>
      <c r="L1230" s="6"/>
      <c r="M1230" s="6"/>
      <c r="P1230" s="4"/>
      <c r="Q1230" s="4"/>
      <c r="R1230" s="4"/>
      <c r="S1230" s="5"/>
      <c r="T1230" s="6"/>
    </row>
    <row r="1231" spans="6:20">
      <c r="F1231" s="27"/>
      <c r="G1231" s="28"/>
      <c r="H1231" s="6"/>
      <c r="I1231" s="7"/>
      <c r="J1231" s="6"/>
      <c r="K1231" s="6"/>
      <c r="L1231" s="6"/>
      <c r="M1231" s="6"/>
      <c r="P1231" s="4"/>
      <c r="Q1231" s="4"/>
      <c r="R1231" s="4"/>
      <c r="S1231" s="5"/>
      <c r="T1231" s="6"/>
    </row>
    <row r="1232" spans="6:20">
      <c r="F1232" s="27"/>
      <c r="G1232" s="28"/>
      <c r="H1232" s="6"/>
      <c r="I1232" s="7"/>
      <c r="J1232" s="6"/>
      <c r="K1232" s="6"/>
      <c r="L1232" s="6"/>
      <c r="M1232" s="6"/>
      <c r="P1232" s="4"/>
      <c r="Q1232" s="4"/>
      <c r="R1232" s="4"/>
      <c r="S1232" s="5"/>
      <c r="T1232" s="6"/>
    </row>
    <row r="1233" spans="6:20">
      <c r="F1233" s="27"/>
      <c r="G1233" s="28"/>
      <c r="H1233" s="6"/>
      <c r="I1233" s="7"/>
      <c r="J1233" s="6"/>
      <c r="K1233" s="6"/>
      <c r="L1233" s="6"/>
      <c r="M1233" s="6"/>
      <c r="P1233" s="4"/>
      <c r="Q1233" s="4"/>
      <c r="R1233" s="4"/>
      <c r="S1233" s="5"/>
      <c r="T1233" s="6"/>
    </row>
    <row r="1234" spans="6:20">
      <c r="F1234" s="27"/>
      <c r="G1234" s="28"/>
      <c r="H1234" s="6"/>
      <c r="I1234" s="7"/>
      <c r="J1234" s="6"/>
      <c r="K1234" s="6"/>
      <c r="L1234" s="6"/>
      <c r="M1234" s="6"/>
      <c r="P1234" s="4"/>
      <c r="Q1234" s="4"/>
      <c r="R1234" s="4"/>
      <c r="S1234" s="5"/>
      <c r="T1234" s="6"/>
    </row>
    <row r="1235" spans="6:20">
      <c r="F1235" s="27"/>
      <c r="G1235" s="28"/>
      <c r="H1235" s="6"/>
      <c r="I1235" s="7"/>
      <c r="J1235" s="6"/>
      <c r="K1235" s="6"/>
      <c r="L1235" s="6"/>
      <c r="M1235" s="6"/>
      <c r="P1235" s="4"/>
      <c r="Q1235" s="4"/>
      <c r="R1235" s="4"/>
      <c r="S1235" s="5"/>
      <c r="T1235" s="6"/>
    </row>
    <row r="1236" spans="6:20">
      <c r="F1236" s="27"/>
      <c r="G1236" s="28"/>
      <c r="H1236" s="6"/>
      <c r="I1236" s="7"/>
      <c r="J1236" s="6"/>
      <c r="K1236" s="6"/>
      <c r="L1236" s="6"/>
      <c r="M1236" s="6"/>
      <c r="P1236" s="4"/>
      <c r="Q1236" s="4"/>
      <c r="R1236" s="4"/>
      <c r="S1236" s="5"/>
      <c r="T1236" s="6"/>
    </row>
    <row r="1237" spans="6:20">
      <c r="F1237" s="27"/>
      <c r="G1237" s="28"/>
      <c r="H1237" s="6"/>
      <c r="I1237" s="7"/>
      <c r="J1237" s="6"/>
      <c r="K1237" s="6"/>
      <c r="L1237" s="6"/>
      <c r="M1237" s="6"/>
      <c r="P1237" s="4"/>
      <c r="Q1237" s="4"/>
      <c r="R1237" s="4"/>
      <c r="S1237" s="5"/>
      <c r="T1237" s="6"/>
    </row>
    <row r="1238" spans="6:20">
      <c r="F1238" s="27"/>
      <c r="G1238" s="28"/>
      <c r="H1238" s="6"/>
      <c r="I1238" s="7"/>
      <c r="J1238" s="6"/>
      <c r="K1238" s="6"/>
      <c r="L1238" s="6"/>
      <c r="M1238" s="6"/>
      <c r="P1238" s="4"/>
      <c r="Q1238" s="4"/>
      <c r="R1238" s="4"/>
      <c r="S1238" s="5"/>
      <c r="T1238" s="6"/>
    </row>
    <row r="1239" spans="6:20">
      <c r="F1239" s="27"/>
      <c r="G1239" s="28"/>
      <c r="H1239" s="6"/>
      <c r="I1239" s="7"/>
      <c r="J1239" s="6"/>
      <c r="K1239" s="6"/>
      <c r="L1239" s="6"/>
      <c r="M1239" s="6"/>
      <c r="P1239" s="4"/>
      <c r="Q1239" s="4"/>
      <c r="R1239" s="4"/>
      <c r="S1239" s="5"/>
      <c r="T1239" s="6"/>
    </row>
    <row r="1240" spans="6:20">
      <c r="F1240" s="27"/>
      <c r="G1240" s="28"/>
      <c r="H1240" s="6"/>
      <c r="I1240" s="7"/>
      <c r="J1240" s="6"/>
      <c r="K1240" s="6"/>
      <c r="L1240" s="6"/>
      <c r="M1240" s="6"/>
      <c r="P1240" s="4"/>
      <c r="Q1240" s="4"/>
      <c r="R1240" s="4"/>
      <c r="S1240" s="5"/>
      <c r="T1240" s="6"/>
    </row>
    <row r="1241" spans="6:20">
      <c r="F1241" s="27"/>
      <c r="G1241" s="28"/>
      <c r="H1241" s="6"/>
      <c r="I1241" s="7"/>
      <c r="J1241" s="6"/>
      <c r="K1241" s="6"/>
      <c r="L1241" s="6"/>
      <c r="M1241" s="6"/>
      <c r="P1241" s="4"/>
      <c r="Q1241" s="4"/>
      <c r="R1241" s="4"/>
      <c r="S1241" s="5"/>
      <c r="T1241" s="6"/>
    </row>
    <row r="1242" spans="6:20">
      <c r="F1242" s="27"/>
      <c r="G1242" s="28"/>
      <c r="H1242" s="6"/>
      <c r="I1242" s="7"/>
      <c r="J1242" s="6"/>
      <c r="K1242" s="6"/>
      <c r="L1242" s="6"/>
      <c r="M1242" s="6"/>
      <c r="P1242" s="4"/>
      <c r="Q1242" s="4"/>
      <c r="R1242" s="4"/>
      <c r="S1242" s="5"/>
      <c r="T1242" s="6"/>
    </row>
    <row r="1243" spans="6:20">
      <c r="F1243" s="27"/>
      <c r="G1243" s="28"/>
      <c r="H1243" s="6"/>
      <c r="I1243" s="7"/>
      <c r="J1243" s="6"/>
      <c r="K1243" s="6"/>
      <c r="L1243" s="6"/>
      <c r="M1243" s="6"/>
      <c r="P1243" s="4"/>
      <c r="Q1243" s="4"/>
      <c r="R1243" s="4"/>
      <c r="S1243" s="5"/>
      <c r="T1243" s="6"/>
    </row>
    <row r="1244" spans="6:20">
      <c r="F1244" s="27"/>
      <c r="G1244" s="28"/>
      <c r="H1244" s="6"/>
      <c r="I1244" s="7"/>
      <c r="J1244" s="6"/>
      <c r="K1244" s="6"/>
      <c r="L1244" s="6"/>
      <c r="M1244" s="6"/>
      <c r="P1244" s="4"/>
      <c r="Q1244" s="4"/>
      <c r="R1244" s="4"/>
      <c r="S1244" s="5"/>
      <c r="T1244" s="6"/>
    </row>
    <row r="1245" spans="6:20">
      <c r="F1245" s="27"/>
      <c r="G1245" s="28"/>
      <c r="H1245" s="6"/>
      <c r="I1245" s="7"/>
      <c r="J1245" s="6"/>
      <c r="K1245" s="6"/>
      <c r="L1245" s="6"/>
      <c r="M1245" s="6"/>
      <c r="P1245" s="4"/>
      <c r="Q1245" s="4"/>
      <c r="R1245" s="4"/>
      <c r="S1245" s="5"/>
      <c r="T1245" s="6"/>
    </row>
    <row r="1246" spans="6:20">
      <c r="F1246" s="27"/>
      <c r="G1246" s="28"/>
      <c r="H1246" s="6"/>
      <c r="I1246" s="7"/>
      <c r="J1246" s="6"/>
      <c r="K1246" s="6"/>
      <c r="L1246" s="6"/>
      <c r="M1246" s="6"/>
      <c r="P1246" s="4"/>
      <c r="Q1246" s="4"/>
      <c r="R1246" s="4"/>
      <c r="S1246" s="5"/>
      <c r="T1246" s="6"/>
    </row>
    <row r="1247" spans="6:20">
      <c r="F1247" s="27"/>
      <c r="G1247" s="28"/>
      <c r="H1247" s="6"/>
      <c r="I1247" s="7"/>
      <c r="J1247" s="6"/>
      <c r="K1247" s="6"/>
      <c r="L1247" s="6"/>
      <c r="M1247" s="6"/>
      <c r="P1247" s="4"/>
      <c r="Q1247" s="4"/>
      <c r="R1247" s="4"/>
      <c r="S1247" s="5"/>
      <c r="T1247" s="6"/>
    </row>
    <row r="1248" spans="6:20">
      <c r="F1248" s="27"/>
      <c r="G1248" s="28"/>
      <c r="H1248" s="6"/>
      <c r="I1248" s="7"/>
      <c r="J1248" s="6"/>
      <c r="K1248" s="6"/>
      <c r="L1248" s="6"/>
      <c r="M1248" s="6"/>
      <c r="P1248" s="4"/>
      <c r="Q1248" s="4"/>
      <c r="R1248" s="4"/>
      <c r="S1248" s="5"/>
      <c r="T1248" s="6"/>
    </row>
    <row r="1249" spans="6:20">
      <c r="F1249" s="27"/>
      <c r="G1249" s="28"/>
      <c r="H1249" s="6"/>
      <c r="I1249" s="7"/>
      <c r="J1249" s="6"/>
      <c r="K1249" s="6"/>
      <c r="L1249" s="6"/>
      <c r="M1249" s="6"/>
      <c r="P1249" s="4"/>
      <c r="Q1249" s="4"/>
      <c r="R1249" s="4"/>
      <c r="S1249" s="5"/>
      <c r="T1249" s="6"/>
    </row>
    <row r="1250" spans="6:20">
      <c r="F1250" s="27"/>
      <c r="G1250" s="28"/>
      <c r="H1250" s="6"/>
      <c r="I1250" s="7"/>
      <c r="J1250" s="6"/>
      <c r="K1250" s="6"/>
      <c r="L1250" s="6"/>
      <c r="M1250" s="6"/>
      <c r="P1250" s="4"/>
      <c r="Q1250" s="4"/>
      <c r="R1250" s="4"/>
      <c r="S1250" s="5"/>
      <c r="T1250" s="6"/>
    </row>
    <row r="1251" spans="6:20">
      <c r="F1251" s="27"/>
      <c r="G1251" s="28"/>
      <c r="H1251" s="6"/>
      <c r="I1251" s="7"/>
      <c r="J1251" s="6"/>
      <c r="K1251" s="6"/>
      <c r="L1251" s="6"/>
      <c r="M1251" s="6"/>
      <c r="P1251" s="4"/>
      <c r="Q1251" s="4"/>
      <c r="R1251" s="4"/>
      <c r="S1251" s="5"/>
      <c r="T1251" s="6"/>
    </row>
    <row r="1252" spans="6:20">
      <c r="F1252" s="27"/>
      <c r="G1252" s="28"/>
      <c r="H1252" s="6"/>
      <c r="I1252" s="7"/>
      <c r="J1252" s="6"/>
      <c r="K1252" s="6"/>
      <c r="L1252" s="6"/>
      <c r="M1252" s="6"/>
      <c r="P1252" s="4"/>
      <c r="Q1252" s="4"/>
      <c r="R1252" s="4"/>
      <c r="S1252" s="5"/>
      <c r="T1252" s="6"/>
    </row>
    <row r="1253" spans="6:20">
      <c r="F1253" s="27"/>
      <c r="G1253" s="28"/>
      <c r="H1253" s="6"/>
      <c r="I1253" s="7"/>
      <c r="J1253" s="6"/>
      <c r="K1253" s="6"/>
      <c r="L1253" s="6"/>
      <c r="M1253" s="6"/>
      <c r="P1253" s="4"/>
      <c r="Q1253" s="4"/>
      <c r="R1253" s="4"/>
      <c r="S1253" s="5"/>
      <c r="T1253" s="6"/>
    </row>
    <row r="1254" spans="6:20">
      <c r="F1254" s="27"/>
      <c r="G1254" s="28"/>
      <c r="H1254" s="6"/>
      <c r="I1254" s="7"/>
      <c r="J1254" s="6"/>
      <c r="K1254" s="6"/>
      <c r="L1254" s="6"/>
      <c r="M1254" s="6"/>
      <c r="P1254" s="4"/>
      <c r="Q1254" s="4"/>
      <c r="R1254" s="4"/>
      <c r="S1254" s="5"/>
      <c r="T1254" s="6"/>
    </row>
    <row r="1255" spans="6:20">
      <c r="F1255" s="27"/>
      <c r="G1255" s="28"/>
      <c r="H1255" s="6"/>
      <c r="I1255" s="7"/>
      <c r="J1255" s="6"/>
      <c r="K1255" s="6"/>
      <c r="L1255" s="6"/>
      <c r="M1255" s="6"/>
      <c r="P1255" s="4"/>
      <c r="Q1255" s="4"/>
      <c r="R1255" s="4"/>
      <c r="S1255" s="5"/>
      <c r="T1255" s="6"/>
    </row>
    <row r="1256" spans="6:20">
      <c r="F1256" s="27"/>
      <c r="G1256" s="28"/>
      <c r="H1256" s="6"/>
      <c r="I1256" s="7"/>
      <c r="J1256" s="6"/>
      <c r="K1256" s="6"/>
      <c r="L1256" s="6"/>
      <c r="M1256" s="6"/>
      <c r="P1256" s="4"/>
      <c r="Q1256" s="4"/>
      <c r="R1256" s="4"/>
      <c r="S1256" s="5"/>
      <c r="T1256" s="6"/>
    </row>
    <row r="1257" spans="6:20">
      <c r="F1257" s="27"/>
      <c r="G1257" s="28"/>
      <c r="H1257" s="6"/>
      <c r="I1257" s="7"/>
      <c r="J1257" s="6"/>
      <c r="K1257" s="6"/>
      <c r="L1257" s="6"/>
      <c r="M1257" s="6"/>
      <c r="P1257" s="4"/>
      <c r="Q1257" s="4"/>
      <c r="R1257" s="4"/>
      <c r="S1257" s="5"/>
      <c r="T1257" s="6"/>
    </row>
    <row r="1258" spans="6:20">
      <c r="F1258" s="27"/>
      <c r="G1258" s="28"/>
      <c r="H1258" s="6"/>
      <c r="I1258" s="7"/>
      <c r="J1258" s="6"/>
      <c r="K1258" s="6"/>
      <c r="L1258" s="6"/>
      <c r="M1258" s="6"/>
      <c r="P1258" s="4"/>
      <c r="Q1258" s="4"/>
      <c r="R1258" s="4"/>
      <c r="S1258" s="5"/>
      <c r="T1258" s="6"/>
    </row>
    <row r="1259" spans="6:20">
      <c r="F1259" s="27"/>
      <c r="G1259" s="28"/>
      <c r="H1259" s="6"/>
      <c r="I1259" s="7"/>
      <c r="J1259" s="6"/>
      <c r="K1259" s="6"/>
      <c r="L1259" s="6"/>
      <c r="M1259" s="6"/>
      <c r="P1259" s="4"/>
      <c r="Q1259" s="4"/>
      <c r="R1259" s="4"/>
      <c r="S1259" s="5"/>
      <c r="T1259" s="6"/>
    </row>
    <row r="1260" spans="6:20">
      <c r="F1260" s="27"/>
      <c r="G1260" s="28"/>
      <c r="H1260" s="6"/>
      <c r="I1260" s="7"/>
      <c r="J1260" s="6"/>
      <c r="K1260" s="6"/>
      <c r="L1260" s="6"/>
      <c r="M1260" s="6"/>
      <c r="P1260" s="4"/>
      <c r="Q1260" s="4"/>
      <c r="R1260" s="4"/>
      <c r="S1260" s="5"/>
      <c r="T1260" s="6"/>
    </row>
    <row r="1261" spans="6:20">
      <c r="F1261" s="27"/>
      <c r="G1261" s="28"/>
      <c r="H1261" s="6"/>
      <c r="I1261" s="7"/>
      <c r="J1261" s="6"/>
      <c r="K1261" s="6"/>
      <c r="L1261" s="6"/>
      <c r="M1261" s="6"/>
      <c r="P1261" s="4"/>
      <c r="Q1261" s="4"/>
      <c r="R1261" s="4"/>
      <c r="S1261" s="5"/>
      <c r="T1261" s="6"/>
    </row>
    <row r="1262" spans="6:20">
      <c r="F1262" s="27"/>
      <c r="G1262" s="28"/>
      <c r="H1262" s="6"/>
      <c r="I1262" s="7"/>
      <c r="J1262" s="6"/>
      <c r="K1262" s="6"/>
      <c r="L1262" s="6"/>
      <c r="M1262" s="6"/>
      <c r="P1262" s="4"/>
      <c r="Q1262" s="4"/>
      <c r="R1262" s="4"/>
      <c r="S1262" s="5"/>
      <c r="T1262" s="6"/>
    </row>
    <row r="1263" spans="6:20">
      <c r="F1263" s="27"/>
      <c r="G1263" s="28"/>
      <c r="H1263" s="6"/>
      <c r="I1263" s="7"/>
      <c r="J1263" s="6"/>
      <c r="K1263" s="6"/>
      <c r="L1263" s="6"/>
      <c r="M1263" s="6"/>
      <c r="P1263" s="4"/>
      <c r="Q1263" s="4"/>
      <c r="R1263" s="4"/>
      <c r="S1263" s="5"/>
      <c r="T1263" s="6"/>
    </row>
    <row r="1264" spans="6:20">
      <c r="F1264" s="27"/>
      <c r="G1264" s="28"/>
      <c r="H1264" s="6"/>
      <c r="I1264" s="7"/>
      <c r="J1264" s="6"/>
      <c r="K1264" s="6"/>
      <c r="L1264" s="6"/>
      <c r="M1264" s="6"/>
      <c r="P1264" s="4"/>
      <c r="Q1264" s="4"/>
      <c r="R1264" s="4"/>
      <c r="S1264" s="5"/>
      <c r="T1264" s="6"/>
    </row>
    <row r="1265" spans="6:20">
      <c r="F1265" s="27"/>
      <c r="G1265" s="28"/>
      <c r="H1265" s="6"/>
      <c r="I1265" s="7"/>
      <c r="J1265" s="6"/>
      <c r="K1265" s="6"/>
      <c r="L1265" s="6"/>
      <c r="M1265" s="6"/>
      <c r="P1265" s="4"/>
      <c r="Q1265" s="4"/>
      <c r="R1265" s="4"/>
      <c r="S1265" s="5"/>
      <c r="T1265" s="6"/>
    </row>
    <row r="1266" spans="6:20">
      <c r="F1266" s="27"/>
      <c r="G1266" s="28"/>
      <c r="H1266" s="6"/>
      <c r="I1266" s="7"/>
      <c r="J1266" s="6"/>
      <c r="K1266" s="6"/>
      <c r="L1266" s="6"/>
      <c r="M1266" s="6"/>
      <c r="P1266" s="4"/>
      <c r="Q1266" s="4"/>
      <c r="R1266" s="4"/>
      <c r="S1266" s="5"/>
      <c r="T1266" s="6"/>
    </row>
    <row r="1267" spans="6:20">
      <c r="F1267" s="27"/>
      <c r="G1267" s="28"/>
      <c r="H1267" s="6"/>
      <c r="I1267" s="7"/>
      <c r="J1267" s="6"/>
      <c r="K1267" s="6"/>
      <c r="L1267" s="6"/>
      <c r="M1267" s="6"/>
      <c r="P1267" s="4"/>
      <c r="Q1267" s="4"/>
      <c r="R1267" s="4"/>
      <c r="S1267" s="5"/>
      <c r="T1267" s="6"/>
    </row>
    <row r="1268" spans="6:20">
      <c r="F1268" s="27"/>
      <c r="G1268" s="28"/>
      <c r="H1268" s="6"/>
      <c r="I1268" s="7"/>
      <c r="J1268" s="6"/>
      <c r="K1268" s="6"/>
      <c r="L1268" s="6"/>
      <c r="M1268" s="6"/>
      <c r="P1268" s="4"/>
      <c r="Q1268" s="4"/>
      <c r="R1268" s="4"/>
      <c r="S1268" s="5"/>
      <c r="T1268" s="6"/>
    </row>
    <row r="1269" spans="6:20">
      <c r="F1269" s="27"/>
      <c r="G1269" s="28"/>
      <c r="H1269" s="6"/>
      <c r="I1269" s="7"/>
      <c r="J1269" s="6"/>
      <c r="K1269" s="6"/>
      <c r="L1269" s="6"/>
      <c r="M1269" s="6"/>
      <c r="P1269" s="4"/>
      <c r="Q1269" s="4"/>
      <c r="R1269" s="4"/>
      <c r="S1269" s="5"/>
      <c r="T1269" s="6"/>
    </row>
    <row r="1270" spans="6:20">
      <c r="F1270" s="27"/>
      <c r="G1270" s="28"/>
      <c r="H1270" s="6"/>
      <c r="I1270" s="7"/>
      <c r="J1270" s="6"/>
      <c r="K1270" s="6"/>
      <c r="L1270" s="6"/>
      <c r="M1270" s="6"/>
      <c r="P1270" s="4"/>
      <c r="Q1270" s="4"/>
      <c r="R1270" s="4"/>
      <c r="S1270" s="5"/>
      <c r="T1270" s="6"/>
    </row>
    <row r="1271" spans="6:20">
      <c r="F1271" s="27"/>
      <c r="G1271" s="28"/>
      <c r="H1271" s="6"/>
      <c r="I1271" s="7"/>
      <c r="J1271" s="6"/>
      <c r="K1271" s="6"/>
      <c r="L1271" s="6"/>
      <c r="M1271" s="6"/>
      <c r="P1271" s="4"/>
      <c r="Q1271" s="4"/>
      <c r="R1271" s="4"/>
      <c r="S1271" s="5"/>
      <c r="T1271" s="6"/>
    </row>
    <row r="1272" spans="6:20">
      <c r="F1272" s="27"/>
      <c r="G1272" s="28"/>
      <c r="H1272" s="6"/>
      <c r="I1272" s="7"/>
      <c r="J1272" s="6"/>
      <c r="K1272" s="6"/>
      <c r="L1272" s="6"/>
      <c r="M1272" s="6"/>
      <c r="P1272" s="4"/>
      <c r="Q1272" s="4"/>
      <c r="R1272" s="4"/>
      <c r="S1272" s="5"/>
      <c r="T1272" s="6"/>
    </row>
    <row r="1273" spans="6:20">
      <c r="F1273" s="27"/>
      <c r="G1273" s="28"/>
      <c r="H1273" s="6"/>
      <c r="I1273" s="7"/>
      <c r="J1273" s="6"/>
      <c r="K1273" s="6"/>
      <c r="L1273" s="6"/>
      <c r="M1273" s="6"/>
      <c r="P1273" s="4"/>
      <c r="Q1273" s="4"/>
      <c r="R1273" s="4"/>
      <c r="S1273" s="5"/>
      <c r="T1273" s="6"/>
    </row>
    <row r="1274" spans="6:20">
      <c r="F1274" s="27"/>
      <c r="G1274" s="28"/>
      <c r="H1274" s="6"/>
      <c r="I1274" s="7"/>
      <c r="J1274" s="6"/>
      <c r="K1274" s="6"/>
      <c r="L1274" s="6"/>
      <c r="M1274" s="6"/>
      <c r="P1274" s="4"/>
      <c r="Q1274" s="4"/>
      <c r="R1274" s="4"/>
      <c r="S1274" s="5"/>
      <c r="T1274" s="6"/>
    </row>
    <row r="1275" spans="6:20">
      <c r="F1275" s="27"/>
      <c r="G1275" s="28"/>
      <c r="H1275" s="6"/>
      <c r="I1275" s="7"/>
      <c r="J1275" s="6"/>
      <c r="K1275" s="6"/>
      <c r="L1275" s="6"/>
      <c r="M1275" s="6"/>
      <c r="P1275" s="4"/>
      <c r="Q1275" s="4"/>
      <c r="R1275" s="4"/>
      <c r="S1275" s="5"/>
      <c r="T1275" s="6"/>
    </row>
    <row r="1276" spans="6:20">
      <c r="F1276" s="27"/>
      <c r="G1276" s="28"/>
      <c r="H1276" s="6"/>
      <c r="I1276" s="7"/>
      <c r="J1276" s="6"/>
      <c r="K1276" s="6"/>
      <c r="L1276" s="6"/>
      <c r="M1276" s="6"/>
      <c r="P1276" s="4"/>
      <c r="Q1276" s="4"/>
      <c r="R1276" s="4"/>
      <c r="S1276" s="5"/>
      <c r="T1276" s="6"/>
    </row>
    <row r="1277" spans="6:20">
      <c r="F1277" s="27"/>
      <c r="G1277" s="28"/>
      <c r="H1277" s="6"/>
      <c r="I1277" s="7"/>
      <c r="J1277" s="6"/>
      <c r="K1277" s="6"/>
      <c r="L1277" s="6"/>
      <c r="M1277" s="6"/>
      <c r="P1277" s="4"/>
      <c r="Q1277" s="4"/>
      <c r="R1277" s="4"/>
      <c r="S1277" s="5"/>
      <c r="T1277" s="6"/>
    </row>
    <row r="1278" spans="6:20">
      <c r="F1278" s="27"/>
      <c r="G1278" s="28"/>
      <c r="H1278" s="6"/>
      <c r="I1278" s="7"/>
      <c r="J1278" s="6"/>
      <c r="K1278" s="6"/>
      <c r="L1278" s="6"/>
      <c r="M1278" s="6"/>
      <c r="P1278" s="4"/>
      <c r="Q1278" s="4"/>
      <c r="R1278" s="4"/>
      <c r="S1278" s="5"/>
      <c r="T1278" s="6"/>
    </row>
    <row r="1279" spans="6:20">
      <c r="F1279" s="27"/>
      <c r="G1279" s="28"/>
      <c r="H1279" s="6"/>
      <c r="I1279" s="7"/>
      <c r="J1279" s="6"/>
      <c r="K1279" s="6"/>
      <c r="L1279" s="6"/>
      <c r="M1279" s="6"/>
      <c r="P1279" s="4"/>
      <c r="Q1279" s="4"/>
      <c r="R1279" s="4"/>
      <c r="S1279" s="5"/>
      <c r="T1279" s="6"/>
    </row>
    <row r="1280" spans="6:20">
      <c r="F1280" s="27"/>
      <c r="G1280" s="28"/>
      <c r="H1280" s="6"/>
      <c r="I1280" s="7"/>
      <c r="J1280" s="6"/>
      <c r="K1280" s="6"/>
      <c r="L1280" s="6"/>
      <c r="M1280" s="6"/>
      <c r="P1280" s="4"/>
      <c r="Q1280" s="4"/>
      <c r="R1280" s="4"/>
      <c r="S1280" s="5"/>
      <c r="T1280" s="6"/>
    </row>
    <row r="1281" spans="6:20">
      <c r="F1281" s="27"/>
      <c r="G1281" s="28"/>
      <c r="H1281" s="6"/>
      <c r="I1281" s="7"/>
      <c r="J1281" s="6"/>
      <c r="K1281" s="6"/>
      <c r="L1281" s="6"/>
      <c r="M1281" s="6"/>
      <c r="P1281" s="4"/>
      <c r="Q1281" s="4"/>
      <c r="R1281" s="4"/>
      <c r="S1281" s="5"/>
      <c r="T1281" s="6"/>
    </row>
    <row r="1282" spans="6:20">
      <c r="F1282" s="27"/>
      <c r="G1282" s="28"/>
      <c r="H1282" s="6"/>
      <c r="I1282" s="7"/>
      <c r="J1282" s="6"/>
      <c r="K1282" s="6"/>
      <c r="L1282" s="6"/>
      <c r="M1282" s="6"/>
      <c r="P1282" s="4"/>
      <c r="Q1282" s="4"/>
      <c r="R1282" s="4"/>
      <c r="S1282" s="5"/>
      <c r="T1282" s="6"/>
    </row>
    <row r="1283" spans="6:20">
      <c r="F1283" s="27"/>
      <c r="G1283" s="28"/>
      <c r="H1283" s="6"/>
      <c r="I1283" s="7"/>
      <c r="J1283" s="6"/>
      <c r="K1283" s="6"/>
      <c r="L1283" s="6"/>
      <c r="M1283" s="6"/>
      <c r="P1283" s="4"/>
      <c r="Q1283" s="4"/>
      <c r="R1283" s="4"/>
      <c r="S1283" s="5"/>
      <c r="T1283" s="6"/>
    </row>
    <row r="1284" spans="6:20">
      <c r="F1284" s="27"/>
      <c r="G1284" s="28"/>
      <c r="H1284" s="6"/>
      <c r="I1284" s="7"/>
      <c r="J1284" s="6"/>
      <c r="K1284" s="6"/>
      <c r="L1284" s="6"/>
      <c r="M1284" s="6"/>
      <c r="P1284" s="4"/>
      <c r="Q1284" s="4"/>
      <c r="R1284" s="4"/>
      <c r="S1284" s="5"/>
      <c r="T1284" s="6"/>
    </row>
    <row r="1285" spans="6:20">
      <c r="F1285" s="27"/>
      <c r="G1285" s="28"/>
      <c r="H1285" s="6"/>
      <c r="I1285" s="7"/>
      <c r="J1285" s="6"/>
      <c r="K1285" s="6"/>
      <c r="L1285" s="6"/>
      <c r="M1285" s="6"/>
      <c r="P1285" s="4"/>
      <c r="Q1285" s="4"/>
      <c r="R1285" s="4"/>
      <c r="S1285" s="5"/>
      <c r="T1285" s="6"/>
    </row>
    <row r="1286" spans="6:20">
      <c r="F1286" s="27"/>
      <c r="G1286" s="28"/>
      <c r="H1286" s="6"/>
      <c r="I1286" s="7"/>
      <c r="J1286" s="6"/>
      <c r="K1286" s="6"/>
      <c r="L1286" s="6"/>
      <c r="M1286" s="6"/>
      <c r="P1286" s="4"/>
      <c r="Q1286" s="4"/>
      <c r="R1286" s="4"/>
      <c r="S1286" s="5"/>
      <c r="T1286" s="6"/>
    </row>
    <row r="1287" spans="6:20">
      <c r="F1287" s="27"/>
      <c r="G1287" s="28"/>
      <c r="H1287" s="6"/>
      <c r="I1287" s="7"/>
      <c r="J1287" s="6"/>
      <c r="K1287" s="6"/>
      <c r="L1287" s="6"/>
      <c r="M1287" s="6"/>
      <c r="P1287" s="4"/>
      <c r="Q1287" s="4"/>
      <c r="R1287" s="4"/>
      <c r="S1287" s="5"/>
      <c r="T1287" s="6"/>
    </row>
    <row r="1288" spans="6:20">
      <c r="F1288" s="27"/>
      <c r="G1288" s="28"/>
      <c r="H1288" s="6"/>
      <c r="I1288" s="7"/>
      <c r="J1288" s="6"/>
      <c r="K1288" s="6"/>
      <c r="L1288" s="6"/>
      <c r="M1288" s="6"/>
      <c r="P1288" s="4"/>
      <c r="Q1288" s="4"/>
      <c r="R1288" s="4"/>
      <c r="S1288" s="5"/>
      <c r="T1288" s="6"/>
    </row>
    <row r="1289" spans="6:20">
      <c r="F1289" s="27"/>
      <c r="G1289" s="28"/>
      <c r="H1289" s="6"/>
      <c r="I1289" s="7"/>
      <c r="J1289" s="6"/>
      <c r="K1289" s="6"/>
      <c r="L1289" s="6"/>
      <c r="M1289" s="6"/>
      <c r="P1289" s="4"/>
      <c r="Q1289" s="4"/>
      <c r="R1289" s="4"/>
      <c r="S1289" s="5"/>
      <c r="T1289" s="6"/>
    </row>
    <row r="1290" spans="6:20">
      <c r="F1290" s="27"/>
      <c r="G1290" s="28"/>
      <c r="H1290" s="6"/>
      <c r="I1290" s="7"/>
      <c r="J1290" s="6"/>
      <c r="K1290" s="6"/>
      <c r="L1290" s="6"/>
      <c r="M1290" s="6"/>
      <c r="P1290" s="4"/>
      <c r="Q1290" s="4"/>
      <c r="R1290" s="4"/>
      <c r="S1290" s="5"/>
      <c r="T1290" s="6"/>
    </row>
    <row r="1291" spans="6:20">
      <c r="F1291" s="27"/>
      <c r="G1291" s="28"/>
      <c r="H1291" s="6"/>
      <c r="I1291" s="7"/>
      <c r="J1291" s="6"/>
      <c r="K1291" s="6"/>
      <c r="L1291" s="6"/>
      <c r="M1291" s="6"/>
      <c r="P1291" s="4"/>
      <c r="Q1291" s="4"/>
      <c r="R1291" s="4"/>
      <c r="S1291" s="5"/>
      <c r="T1291" s="6"/>
    </row>
    <row r="1292" spans="6:20">
      <c r="F1292" s="27"/>
      <c r="G1292" s="28"/>
      <c r="H1292" s="6"/>
      <c r="I1292" s="7"/>
      <c r="J1292" s="6"/>
      <c r="K1292" s="6"/>
      <c r="L1292" s="6"/>
      <c r="M1292" s="6"/>
      <c r="P1292" s="4"/>
      <c r="Q1292" s="4"/>
      <c r="R1292" s="4"/>
      <c r="S1292" s="5"/>
      <c r="T1292" s="6"/>
    </row>
    <row r="1293" spans="6:20">
      <c r="F1293" s="27"/>
      <c r="G1293" s="28"/>
      <c r="H1293" s="6"/>
      <c r="I1293" s="7"/>
      <c r="J1293" s="6"/>
      <c r="K1293" s="6"/>
      <c r="L1293" s="6"/>
      <c r="M1293" s="6"/>
      <c r="P1293" s="4"/>
      <c r="Q1293" s="4"/>
      <c r="R1293" s="4"/>
      <c r="S1293" s="5"/>
      <c r="T1293" s="6"/>
    </row>
    <row r="1294" spans="6:20">
      <c r="F1294" s="27"/>
      <c r="G1294" s="28"/>
      <c r="H1294" s="6"/>
      <c r="I1294" s="7"/>
      <c r="J1294" s="6"/>
      <c r="K1294" s="6"/>
      <c r="L1294" s="6"/>
      <c r="M1294" s="6"/>
      <c r="P1294" s="4"/>
      <c r="Q1294" s="4"/>
      <c r="R1294" s="4"/>
      <c r="S1294" s="5"/>
      <c r="T1294" s="6"/>
    </row>
    <row r="1295" spans="6:20">
      <c r="F1295" s="27"/>
      <c r="G1295" s="28"/>
      <c r="H1295" s="6"/>
      <c r="I1295" s="7"/>
      <c r="J1295" s="6"/>
      <c r="K1295" s="6"/>
      <c r="L1295" s="6"/>
      <c r="M1295" s="6"/>
      <c r="P1295" s="4"/>
      <c r="Q1295" s="4"/>
      <c r="R1295" s="4"/>
      <c r="S1295" s="5"/>
      <c r="T1295" s="6"/>
    </row>
    <row r="1296" spans="6:20">
      <c r="F1296" s="27"/>
      <c r="G1296" s="28"/>
      <c r="H1296" s="6"/>
      <c r="I1296" s="7"/>
      <c r="J1296" s="6"/>
      <c r="K1296" s="6"/>
      <c r="L1296" s="6"/>
      <c r="M1296" s="6"/>
      <c r="P1296" s="4"/>
      <c r="Q1296" s="4"/>
      <c r="R1296" s="4"/>
      <c r="S1296" s="5"/>
      <c r="T1296" s="6"/>
    </row>
    <row r="1297" spans="6:20">
      <c r="F1297" s="27"/>
      <c r="G1297" s="28"/>
      <c r="H1297" s="6"/>
      <c r="I1297" s="7"/>
      <c r="J1297" s="6"/>
      <c r="K1297" s="6"/>
      <c r="L1297" s="6"/>
      <c r="M1297" s="6"/>
      <c r="P1297" s="4"/>
      <c r="Q1297" s="4"/>
      <c r="R1297" s="4"/>
      <c r="S1297" s="5"/>
      <c r="T1297" s="6"/>
    </row>
    <row r="1298" spans="6:20">
      <c r="F1298" s="27"/>
      <c r="G1298" s="28"/>
      <c r="H1298" s="6"/>
      <c r="I1298" s="7"/>
      <c r="J1298" s="6"/>
      <c r="K1298" s="6"/>
      <c r="L1298" s="6"/>
      <c r="M1298" s="6"/>
      <c r="P1298" s="4"/>
      <c r="Q1298" s="4"/>
      <c r="R1298" s="4"/>
      <c r="S1298" s="5"/>
      <c r="T1298" s="6"/>
    </row>
    <row r="1299" spans="6:20">
      <c r="F1299" s="27"/>
      <c r="G1299" s="28"/>
      <c r="H1299" s="6"/>
      <c r="I1299" s="7"/>
      <c r="J1299" s="6"/>
      <c r="K1299" s="6"/>
      <c r="L1299" s="6"/>
      <c r="M1299" s="6"/>
      <c r="P1299" s="4"/>
      <c r="Q1299" s="4"/>
      <c r="R1299" s="4"/>
      <c r="S1299" s="5"/>
      <c r="T1299" s="6"/>
    </row>
    <row r="1300" spans="6:20">
      <c r="F1300" s="27"/>
      <c r="G1300" s="28"/>
      <c r="H1300" s="6"/>
      <c r="I1300" s="7"/>
      <c r="J1300" s="6"/>
      <c r="K1300" s="6"/>
      <c r="L1300" s="6"/>
      <c r="M1300" s="6"/>
      <c r="P1300" s="4"/>
      <c r="Q1300" s="4"/>
      <c r="R1300" s="4"/>
      <c r="S1300" s="5"/>
      <c r="T1300" s="6"/>
    </row>
    <row r="1301" spans="6:20">
      <c r="F1301" s="27"/>
      <c r="G1301" s="28"/>
      <c r="H1301" s="6"/>
      <c r="I1301" s="7"/>
      <c r="J1301" s="6"/>
      <c r="K1301" s="6"/>
      <c r="L1301" s="6"/>
      <c r="M1301" s="6"/>
      <c r="P1301" s="4"/>
      <c r="Q1301" s="4"/>
      <c r="R1301" s="4"/>
      <c r="S1301" s="5"/>
      <c r="T1301" s="6"/>
    </row>
    <row r="1302" spans="6:20">
      <c r="F1302" s="27"/>
      <c r="G1302" s="28"/>
      <c r="H1302" s="6"/>
      <c r="I1302" s="7"/>
      <c r="J1302" s="6"/>
      <c r="K1302" s="6"/>
      <c r="L1302" s="6"/>
      <c r="M1302" s="6"/>
      <c r="P1302" s="4"/>
      <c r="Q1302" s="4"/>
      <c r="R1302" s="4"/>
      <c r="S1302" s="5"/>
      <c r="T1302" s="6"/>
    </row>
    <row r="1303" spans="6:20">
      <c r="F1303" s="27"/>
      <c r="G1303" s="28"/>
      <c r="H1303" s="6"/>
      <c r="I1303" s="7"/>
      <c r="J1303" s="6"/>
      <c r="K1303" s="6"/>
      <c r="L1303" s="6"/>
      <c r="M1303" s="6"/>
      <c r="P1303" s="4"/>
      <c r="Q1303" s="4"/>
      <c r="R1303" s="4"/>
      <c r="S1303" s="5"/>
      <c r="T1303" s="6"/>
    </row>
    <row r="1304" spans="6:20">
      <c r="F1304" s="27"/>
      <c r="G1304" s="28"/>
      <c r="H1304" s="6"/>
      <c r="I1304" s="7"/>
      <c r="J1304" s="6"/>
      <c r="K1304" s="6"/>
      <c r="L1304" s="6"/>
      <c r="M1304" s="6"/>
      <c r="P1304" s="4"/>
      <c r="Q1304" s="4"/>
      <c r="R1304" s="4"/>
      <c r="S1304" s="5"/>
      <c r="T1304" s="6"/>
    </row>
    <row r="1305" spans="6:20">
      <c r="F1305" s="27"/>
      <c r="G1305" s="28"/>
      <c r="H1305" s="6"/>
      <c r="I1305" s="7"/>
      <c r="J1305" s="6"/>
      <c r="K1305" s="6"/>
      <c r="L1305" s="6"/>
      <c r="M1305" s="6"/>
      <c r="P1305" s="4"/>
      <c r="Q1305" s="4"/>
      <c r="R1305" s="4"/>
      <c r="S1305" s="5"/>
      <c r="T1305" s="6"/>
    </row>
    <row r="1306" spans="6:20">
      <c r="F1306" s="27"/>
      <c r="G1306" s="28"/>
      <c r="H1306" s="6"/>
      <c r="I1306" s="7"/>
      <c r="J1306" s="6"/>
      <c r="K1306" s="6"/>
      <c r="L1306" s="6"/>
      <c r="M1306" s="6"/>
      <c r="P1306" s="4"/>
      <c r="Q1306" s="4"/>
      <c r="R1306" s="4"/>
      <c r="S1306" s="5"/>
      <c r="T1306" s="6"/>
    </row>
    <row r="1307" spans="6:20">
      <c r="F1307" s="27"/>
      <c r="G1307" s="28"/>
      <c r="H1307" s="6"/>
      <c r="I1307" s="7"/>
      <c r="J1307" s="6"/>
      <c r="K1307" s="6"/>
      <c r="L1307" s="6"/>
      <c r="M1307" s="6"/>
      <c r="P1307" s="4"/>
      <c r="Q1307" s="4"/>
      <c r="R1307" s="4"/>
      <c r="S1307" s="5"/>
      <c r="T1307" s="6"/>
    </row>
    <row r="1308" spans="6:20">
      <c r="F1308" s="27"/>
      <c r="G1308" s="28"/>
      <c r="H1308" s="6"/>
      <c r="I1308" s="7"/>
      <c r="J1308" s="6"/>
      <c r="K1308" s="6"/>
      <c r="L1308" s="6"/>
      <c r="M1308" s="6"/>
      <c r="P1308" s="4"/>
      <c r="Q1308" s="4"/>
      <c r="R1308" s="4"/>
      <c r="S1308" s="5"/>
      <c r="T1308" s="6"/>
    </row>
    <row r="1309" spans="6:20">
      <c r="F1309" s="27"/>
      <c r="G1309" s="28"/>
      <c r="H1309" s="6"/>
      <c r="I1309" s="7"/>
      <c r="J1309" s="6"/>
      <c r="K1309" s="6"/>
      <c r="L1309" s="6"/>
      <c r="M1309" s="6"/>
      <c r="P1309" s="4"/>
      <c r="Q1309" s="4"/>
      <c r="R1309" s="4"/>
      <c r="S1309" s="5"/>
      <c r="T1309" s="6"/>
    </row>
    <row r="1310" spans="6:20">
      <c r="F1310" s="27"/>
      <c r="G1310" s="28"/>
      <c r="H1310" s="6"/>
      <c r="I1310" s="7"/>
      <c r="J1310" s="6"/>
      <c r="K1310" s="6"/>
      <c r="L1310" s="6"/>
      <c r="M1310" s="6"/>
      <c r="P1310" s="4"/>
      <c r="Q1310" s="4"/>
      <c r="R1310" s="4"/>
      <c r="S1310" s="5"/>
      <c r="T1310" s="6"/>
    </row>
    <row r="1311" spans="6:20">
      <c r="F1311" s="27"/>
      <c r="G1311" s="28"/>
      <c r="H1311" s="6"/>
      <c r="I1311" s="7"/>
      <c r="J1311" s="6"/>
      <c r="K1311" s="6"/>
      <c r="L1311" s="6"/>
      <c r="M1311" s="6"/>
      <c r="P1311" s="4"/>
      <c r="Q1311" s="4"/>
      <c r="R1311" s="4"/>
      <c r="S1311" s="5"/>
      <c r="T1311" s="6"/>
    </row>
    <row r="1312" spans="6:20">
      <c r="F1312" s="27"/>
      <c r="G1312" s="28"/>
      <c r="H1312" s="6"/>
      <c r="I1312" s="7"/>
      <c r="J1312" s="6"/>
      <c r="K1312" s="6"/>
      <c r="L1312" s="6"/>
      <c r="M1312" s="6"/>
      <c r="P1312" s="4"/>
      <c r="Q1312" s="4"/>
      <c r="R1312" s="4"/>
      <c r="S1312" s="5"/>
      <c r="T1312" s="6"/>
    </row>
    <row r="1313" spans="6:20">
      <c r="F1313" s="27"/>
      <c r="G1313" s="28"/>
      <c r="H1313" s="6"/>
      <c r="I1313" s="7"/>
      <c r="J1313" s="6"/>
      <c r="K1313" s="6"/>
      <c r="L1313" s="6"/>
      <c r="M1313" s="6"/>
      <c r="P1313" s="4"/>
      <c r="Q1313" s="4"/>
      <c r="R1313" s="4"/>
      <c r="S1313" s="5"/>
      <c r="T1313" s="6"/>
    </row>
    <row r="1314" spans="6:20">
      <c r="F1314" s="27"/>
      <c r="G1314" s="28"/>
      <c r="H1314" s="6"/>
      <c r="I1314" s="7"/>
      <c r="J1314" s="6"/>
      <c r="K1314" s="6"/>
      <c r="L1314" s="6"/>
      <c r="M1314" s="6"/>
      <c r="P1314" s="4"/>
      <c r="Q1314" s="4"/>
      <c r="R1314" s="4"/>
      <c r="S1314" s="5"/>
      <c r="T1314" s="6"/>
    </row>
    <row r="1315" spans="6:20">
      <c r="F1315" s="27"/>
      <c r="G1315" s="28"/>
      <c r="H1315" s="6"/>
      <c r="I1315" s="7"/>
      <c r="J1315" s="6"/>
      <c r="K1315" s="6"/>
      <c r="L1315" s="6"/>
      <c r="M1315" s="6"/>
      <c r="P1315" s="4"/>
      <c r="Q1315" s="4"/>
      <c r="R1315" s="4"/>
      <c r="S1315" s="5"/>
      <c r="T1315" s="6"/>
    </row>
    <row r="1316" spans="6:20">
      <c r="F1316" s="27"/>
      <c r="G1316" s="28"/>
      <c r="H1316" s="6"/>
      <c r="I1316" s="7"/>
      <c r="J1316" s="6"/>
      <c r="K1316" s="6"/>
      <c r="L1316" s="6"/>
      <c r="M1316" s="6"/>
      <c r="P1316" s="4"/>
      <c r="Q1316" s="4"/>
      <c r="R1316" s="4"/>
      <c r="S1316" s="5"/>
      <c r="T1316" s="6"/>
    </row>
    <row r="1317" spans="6:20">
      <c r="F1317" s="27"/>
      <c r="G1317" s="28"/>
      <c r="H1317" s="6"/>
      <c r="I1317" s="7"/>
      <c r="J1317" s="6"/>
      <c r="K1317" s="6"/>
      <c r="L1317" s="6"/>
      <c r="M1317" s="6"/>
      <c r="P1317" s="4"/>
      <c r="Q1317" s="4"/>
      <c r="R1317" s="4"/>
      <c r="S1317" s="5"/>
      <c r="T1317" s="6"/>
    </row>
    <row r="1318" spans="6:20">
      <c r="F1318" s="27"/>
      <c r="G1318" s="28"/>
      <c r="H1318" s="6"/>
      <c r="I1318" s="7"/>
      <c r="J1318" s="6"/>
      <c r="K1318" s="6"/>
      <c r="L1318" s="6"/>
      <c r="M1318" s="6"/>
      <c r="P1318" s="4"/>
      <c r="Q1318" s="4"/>
      <c r="R1318" s="4"/>
      <c r="S1318" s="5"/>
      <c r="T1318" s="6"/>
    </row>
    <row r="1319" spans="6:20">
      <c r="F1319" s="27"/>
      <c r="G1319" s="28"/>
      <c r="H1319" s="6"/>
      <c r="I1319" s="7"/>
      <c r="J1319" s="6"/>
      <c r="K1319" s="6"/>
      <c r="L1319" s="6"/>
      <c r="M1319" s="6"/>
      <c r="P1319" s="4"/>
      <c r="Q1319" s="4"/>
      <c r="R1319" s="4"/>
      <c r="S1319" s="5"/>
      <c r="T1319" s="6"/>
    </row>
    <row r="1320" spans="6:20">
      <c r="F1320" s="27"/>
      <c r="G1320" s="28"/>
      <c r="H1320" s="6"/>
      <c r="I1320" s="7"/>
      <c r="J1320" s="6"/>
      <c r="K1320" s="6"/>
      <c r="L1320" s="6"/>
      <c r="M1320" s="6"/>
      <c r="P1320" s="4"/>
      <c r="Q1320" s="4"/>
      <c r="R1320" s="4"/>
      <c r="S1320" s="5"/>
      <c r="T1320" s="6"/>
    </row>
    <row r="1321" spans="6:20">
      <c r="F1321" s="27"/>
      <c r="G1321" s="28"/>
      <c r="H1321" s="6"/>
      <c r="I1321" s="7"/>
      <c r="J1321" s="6"/>
      <c r="K1321" s="6"/>
      <c r="L1321" s="6"/>
      <c r="M1321" s="6"/>
      <c r="P1321" s="4"/>
      <c r="Q1321" s="4"/>
      <c r="R1321" s="4"/>
      <c r="S1321" s="5"/>
      <c r="T1321" s="6"/>
    </row>
    <row r="1322" spans="6:20">
      <c r="F1322" s="27"/>
      <c r="G1322" s="28"/>
      <c r="H1322" s="6"/>
      <c r="I1322" s="7"/>
      <c r="J1322" s="6"/>
      <c r="K1322" s="6"/>
      <c r="L1322" s="6"/>
      <c r="M1322" s="6"/>
      <c r="P1322" s="4"/>
      <c r="Q1322" s="4"/>
      <c r="R1322" s="4"/>
      <c r="S1322" s="5"/>
      <c r="T1322" s="6"/>
    </row>
    <row r="1323" spans="6:20">
      <c r="F1323" s="27"/>
      <c r="G1323" s="28"/>
      <c r="H1323" s="6"/>
      <c r="I1323" s="7"/>
      <c r="J1323" s="6"/>
      <c r="K1323" s="6"/>
      <c r="L1323" s="6"/>
      <c r="M1323" s="6"/>
      <c r="P1323" s="4"/>
      <c r="Q1323" s="4"/>
      <c r="R1323" s="4"/>
      <c r="S1323" s="5"/>
      <c r="T1323" s="6"/>
    </row>
    <row r="1324" spans="6:20">
      <c r="F1324" s="27"/>
      <c r="G1324" s="28"/>
      <c r="H1324" s="6"/>
      <c r="I1324" s="7"/>
      <c r="J1324" s="6"/>
      <c r="K1324" s="6"/>
      <c r="L1324" s="6"/>
      <c r="M1324" s="6"/>
      <c r="P1324" s="4"/>
      <c r="Q1324" s="4"/>
      <c r="R1324" s="4"/>
      <c r="S1324" s="5"/>
      <c r="T1324" s="6"/>
    </row>
    <row r="1325" spans="6:20">
      <c r="F1325" s="27"/>
      <c r="G1325" s="28"/>
      <c r="H1325" s="6"/>
      <c r="I1325" s="7"/>
      <c r="J1325" s="6"/>
      <c r="K1325" s="6"/>
      <c r="L1325" s="6"/>
      <c r="M1325" s="6"/>
      <c r="P1325" s="4"/>
      <c r="Q1325" s="4"/>
      <c r="R1325" s="4"/>
      <c r="S1325" s="5"/>
      <c r="T1325" s="6"/>
    </row>
    <row r="1326" spans="6:20">
      <c r="F1326" s="27"/>
      <c r="G1326" s="28"/>
      <c r="H1326" s="6"/>
      <c r="I1326" s="7"/>
      <c r="J1326" s="6"/>
      <c r="K1326" s="6"/>
      <c r="L1326" s="6"/>
      <c r="M1326" s="6"/>
      <c r="P1326" s="4"/>
      <c r="Q1326" s="4"/>
      <c r="R1326" s="4"/>
      <c r="S1326" s="5"/>
      <c r="T1326" s="6"/>
    </row>
    <row r="1327" spans="6:20">
      <c r="F1327" s="27"/>
      <c r="G1327" s="28"/>
      <c r="H1327" s="6"/>
      <c r="I1327" s="7"/>
      <c r="J1327" s="6"/>
      <c r="K1327" s="6"/>
      <c r="L1327" s="6"/>
      <c r="M1327" s="6"/>
      <c r="P1327" s="4"/>
      <c r="Q1327" s="4"/>
      <c r="R1327" s="4"/>
      <c r="S1327" s="5"/>
      <c r="T1327" s="6"/>
    </row>
    <row r="1328" spans="6:20">
      <c r="F1328" s="27"/>
      <c r="G1328" s="28"/>
      <c r="H1328" s="6"/>
      <c r="I1328" s="7"/>
      <c r="J1328" s="6"/>
      <c r="K1328" s="6"/>
      <c r="L1328" s="6"/>
      <c r="M1328" s="6"/>
      <c r="P1328" s="4"/>
      <c r="Q1328" s="4"/>
      <c r="R1328" s="4"/>
      <c r="S1328" s="5"/>
      <c r="T1328" s="6"/>
    </row>
    <row r="1329" spans="6:20">
      <c r="F1329" s="27"/>
      <c r="G1329" s="28"/>
      <c r="H1329" s="6"/>
      <c r="I1329" s="7"/>
      <c r="J1329" s="6"/>
      <c r="K1329" s="6"/>
      <c r="L1329" s="6"/>
      <c r="M1329" s="6"/>
      <c r="P1329" s="4"/>
      <c r="Q1329" s="4"/>
      <c r="R1329" s="4"/>
      <c r="S1329" s="5"/>
      <c r="T1329" s="6"/>
    </row>
    <row r="1330" spans="6:20">
      <c r="F1330" s="27"/>
      <c r="G1330" s="28"/>
      <c r="H1330" s="6"/>
      <c r="I1330" s="7"/>
      <c r="J1330" s="6"/>
      <c r="K1330" s="6"/>
      <c r="L1330" s="6"/>
      <c r="M1330" s="6"/>
      <c r="P1330" s="4"/>
      <c r="Q1330" s="4"/>
      <c r="R1330" s="4"/>
      <c r="S1330" s="5"/>
      <c r="T1330" s="6"/>
    </row>
    <row r="1331" spans="6:20">
      <c r="F1331" s="27"/>
      <c r="G1331" s="28"/>
      <c r="H1331" s="6"/>
      <c r="I1331" s="7"/>
      <c r="J1331" s="6"/>
      <c r="K1331" s="6"/>
      <c r="L1331" s="6"/>
      <c r="M1331" s="6"/>
      <c r="P1331" s="4"/>
      <c r="Q1331" s="4"/>
      <c r="R1331" s="4"/>
      <c r="S1331" s="5"/>
      <c r="T1331" s="6"/>
    </row>
    <row r="1332" spans="6:20">
      <c r="F1332" s="27"/>
      <c r="G1332" s="28"/>
      <c r="H1332" s="6"/>
      <c r="I1332" s="7"/>
      <c r="J1332" s="6"/>
      <c r="K1332" s="6"/>
      <c r="L1332" s="6"/>
      <c r="M1332" s="6"/>
      <c r="P1332" s="4"/>
      <c r="Q1332" s="4"/>
      <c r="R1332" s="4"/>
      <c r="S1332" s="5"/>
      <c r="T1332" s="6"/>
    </row>
    <row r="1333" spans="6:20">
      <c r="F1333" s="27"/>
      <c r="G1333" s="28"/>
      <c r="H1333" s="6"/>
      <c r="I1333" s="7"/>
      <c r="J1333" s="6"/>
      <c r="K1333" s="6"/>
      <c r="L1333" s="6"/>
      <c r="M1333" s="6"/>
      <c r="P1333" s="4"/>
      <c r="Q1333" s="4"/>
      <c r="R1333" s="4"/>
      <c r="S1333" s="5"/>
      <c r="T1333" s="6"/>
    </row>
    <row r="1334" spans="6:20">
      <c r="F1334" s="27"/>
      <c r="G1334" s="28"/>
      <c r="H1334" s="6"/>
      <c r="I1334" s="7"/>
      <c r="J1334" s="6"/>
      <c r="K1334" s="6"/>
      <c r="L1334" s="6"/>
      <c r="M1334" s="6"/>
      <c r="P1334" s="4"/>
      <c r="Q1334" s="4"/>
      <c r="R1334" s="4"/>
      <c r="S1334" s="5"/>
      <c r="T1334" s="6"/>
    </row>
    <row r="1335" spans="6:20">
      <c r="F1335" s="27"/>
      <c r="G1335" s="28"/>
      <c r="H1335" s="6"/>
      <c r="I1335" s="7"/>
      <c r="J1335" s="6"/>
      <c r="K1335" s="6"/>
      <c r="L1335" s="6"/>
      <c r="M1335" s="6"/>
      <c r="P1335" s="4"/>
      <c r="Q1335" s="4"/>
      <c r="R1335" s="4"/>
      <c r="S1335" s="5"/>
      <c r="T1335" s="6"/>
    </row>
    <row r="1336" spans="6:20">
      <c r="F1336" s="27"/>
      <c r="G1336" s="28"/>
      <c r="H1336" s="6"/>
      <c r="I1336" s="7"/>
      <c r="J1336" s="6"/>
      <c r="K1336" s="6"/>
      <c r="L1336" s="6"/>
      <c r="M1336" s="6"/>
      <c r="P1336" s="4"/>
      <c r="Q1336" s="4"/>
      <c r="R1336" s="4"/>
      <c r="S1336" s="5"/>
      <c r="T1336" s="6"/>
    </row>
    <row r="1337" spans="6:20">
      <c r="F1337" s="27"/>
      <c r="G1337" s="28"/>
      <c r="H1337" s="6"/>
      <c r="I1337" s="7"/>
      <c r="J1337" s="6"/>
      <c r="K1337" s="6"/>
      <c r="L1337" s="6"/>
      <c r="M1337" s="6"/>
      <c r="P1337" s="4"/>
      <c r="Q1337" s="4"/>
      <c r="R1337" s="4"/>
      <c r="S1337" s="5"/>
      <c r="T1337" s="6"/>
    </row>
    <row r="1338" spans="6:20">
      <c r="F1338" s="27"/>
      <c r="G1338" s="28"/>
      <c r="H1338" s="6"/>
      <c r="I1338" s="7"/>
      <c r="J1338" s="6"/>
      <c r="K1338" s="6"/>
      <c r="L1338" s="6"/>
      <c r="M1338" s="6"/>
      <c r="P1338" s="4"/>
      <c r="Q1338" s="4"/>
      <c r="R1338" s="4"/>
      <c r="S1338" s="5"/>
      <c r="T1338" s="6"/>
    </row>
    <row r="1339" spans="6:20">
      <c r="F1339" s="27"/>
      <c r="G1339" s="28"/>
      <c r="H1339" s="6"/>
      <c r="I1339" s="7"/>
      <c r="J1339" s="6"/>
      <c r="K1339" s="6"/>
      <c r="L1339" s="6"/>
      <c r="M1339" s="6"/>
      <c r="P1339" s="4"/>
      <c r="Q1339" s="4"/>
      <c r="R1339" s="4"/>
      <c r="S1339" s="5"/>
      <c r="T1339" s="6"/>
    </row>
    <row r="1340" spans="6:20">
      <c r="F1340" s="27"/>
      <c r="G1340" s="28"/>
      <c r="H1340" s="6"/>
      <c r="I1340" s="7"/>
      <c r="J1340" s="6"/>
      <c r="K1340" s="6"/>
      <c r="L1340" s="6"/>
      <c r="M1340" s="6"/>
      <c r="P1340" s="4"/>
      <c r="Q1340" s="4"/>
      <c r="R1340" s="4"/>
      <c r="S1340" s="5"/>
      <c r="T1340" s="6"/>
    </row>
    <row r="1341" spans="6:20">
      <c r="F1341" s="27"/>
      <c r="G1341" s="28"/>
      <c r="H1341" s="6"/>
      <c r="I1341" s="7"/>
      <c r="J1341" s="6"/>
      <c r="K1341" s="6"/>
      <c r="L1341" s="6"/>
      <c r="M1341" s="6"/>
      <c r="P1341" s="4"/>
      <c r="Q1341" s="4"/>
      <c r="R1341" s="4"/>
      <c r="S1341" s="5"/>
      <c r="T1341" s="6"/>
    </row>
    <row r="1342" spans="6:20">
      <c r="F1342" s="27"/>
      <c r="G1342" s="28"/>
      <c r="H1342" s="6"/>
      <c r="I1342" s="7"/>
      <c r="J1342" s="6"/>
      <c r="K1342" s="6"/>
      <c r="L1342" s="6"/>
      <c r="M1342" s="6"/>
      <c r="P1342" s="4"/>
      <c r="Q1342" s="4"/>
      <c r="R1342" s="4"/>
      <c r="S1342" s="5"/>
      <c r="T1342" s="6"/>
    </row>
    <row r="1343" spans="6:20">
      <c r="F1343" s="27"/>
      <c r="G1343" s="28"/>
      <c r="H1343" s="6"/>
      <c r="I1343" s="7"/>
      <c r="J1343" s="6"/>
      <c r="K1343" s="6"/>
      <c r="L1343" s="6"/>
      <c r="M1343" s="6"/>
      <c r="P1343" s="4"/>
      <c r="Q1343" s="4"/>
      <c r="R1343" s="4"/>
      <c r="S1343" s="5"/>
      <c r="T1343" s="6"/>
    </row>
    <row r="1344" spans="6:20">
      <c r="F1344" s="27"/>
      <c r="G1344" s="28"/>
      <c r="H1344" s="6"/>
      <c r="I1344" s="7"/>
      <c r="J1344" s="6"/>
      <c r="K1344" s="6"/>
      <c r="L1344" s="6"/>
      <c r="M1344" s="6"/>
      <c r="P1344" s="4"/>
      <c r="Q1344" s="4"/>
      <c r="R1344" s="4"/>
      <c r="S1344" s="5"/>
      <c r="T1344" s="6"/>
    </row>
    <row r="1345" spans="6:20">
      <c r="F1345" s="27"/>
      <c r="G1345" s="28"/>
      <c r="H1345" s="6"/>
      <c r="I1345" s="7"/>
      <c r="J1345" s="6"/>
      <c r="K1345" s="6"/>
      <c r="L1345" s="6"/>
      <c r="M1345" s="6"/>
      <c r="P1345" s="4"/>
      <c r="Q1345" s="4"/>
      <c r="R1345" s="4"/>
      <c r="S1345" s="5"/>
      <c r="T1345" s="6"/>
    </row>
    <row r="1346" spans="6:20">
      <c r="F1346" s="27"/>
      <c r="G1346" s="28"/>
      <c r="H1346" s="6"/>
      <c r="I1346" s="7"/>
      <c r="J1346" s="6"/>
      <c r="K1346" s="6"/>
      <c r="L1346" s="6"/>
      <c r="M1346" s="6"/>
      <c r="P1346" s="4"/>
      <c r="Q1346" s="4"/>
      <c r="R1346" s="4"/>
      <c r="S1346" s="5"/>
      <c r="T1346" s="6"/>
    </row>
    <row r="1347" spans="6:20">
      <c r="F1347" s="27"/>
      <c r="G1347" s="28"/>
      <c r="H1347" s="6"/>
      <c r="I1347" s="7"/>
      <c r="J1347" s="6"/>
      <c r="K1347" s="6"/>
      <c r="L1347" s="6"/>
      <c r="M1347" s="6"/>
      <c r="P1347" s="4"/>
      <c r="Q1347" s="4"/>
      <c r="R1347" s="4"/>
      <c r="S1347" s="5"/>
      <c r="T1347" s="6"/>
    </row>
    <row r="1348" spans="6:20">
      <c r="F1348" s="27"/>
      <c r="G1348" s="28"/>
      <c r="H1348" s="6"/>
      <c r="I1348" s="7"/>
      <c r="J1348" s="6"/>
      <c r="K1348" s="6"/>
      <c r="L1348" s="6"/>
      <c r="M1348" s="6"/>
      <c r="P1348" s="4"/>
      <c r="Q1348" s="4"/>
      <c r="R1348" s="4"/>
      <c r="S1348" s="5"/>
      <c r="T1348" s="6"/>
    </row>
    <row r="1349" spans="6:20">
      <c r="F1349" s="27"/>
      <c r="G1349" s="28"/>
      <c r="H1349" s="6"/>
      <c r="I1349" s="7"/>
      <c r="J1349" s="6"/>
      <c r="K1349" s="6"/>
      <c r="L1349" s="6"/>
      <c r="M1349" s="6"/>
      <c r="P1349" s="4"/>
      <c r="Q1349" s="4"/>
      <c r="R1349" s="4"/>
      <c r="S1349" s="5"/>
      <c r="T1349" s="6"/>
    </row>
    <row r="1350" spans="6:20">
      <c r="F1350" s="27"/>
      <c r="G1350" s="28"/>
      <c r="H1350" s="6"/>
      <c r="I1350" s="7"/>
      <c r="J1350" s="6"/>
      <c r="K1350" s="6"/>
      <c r="L1350" s="6"/>
      <c r="M1350" s="6"/>
      <c r="P1350" s="4"/>
      <c r="Q1350" s="4"/>
      <c r="R1350" s="4"/>
      <c r="S1350" s="5"/>
      <c r="T1350" s="6"/>
    </row>
    <row r="1351" spans="6:20">
      <c r="F1351" s="27"/>
      <c r="G1351" s="28"/>
      <c r="H1351" s="6"/>
      <c r="I1351" s="7"/>
      <c r="J1351" s="6"/>
      <c r="K1351" s="6"/>
      <c r="L1351" s="6"/>
      <c r="M1351" s="6"/>
      <c r="P1351" s="4"/>
      <c r="Q1351" s="4"/>
      <c r="R1351" s="4"/>
      <c r="S1351" s="5"/>
      <c r="T1351" s="6"/>
    </row>
    <row r="1352" spans="6:20">
      <c r="F1352" s="27"/>
      <c r="G1352" s="28"/>
      <c r="H1352" s="6"/>
      <c r="I1352" s="7"/>
      <c r="J1352" s="6"/>
      <c r="K1352" s="6"/>
      <c r="L1352" s="6"/>
      <c r="M1352" s="6"/>
      <c r="P1352" s="4"/>
      <c r="Q1352" s="4"/>
      <c r="R1352" s="4"/>
      <c r="S1352" s="5"/>
      <c r="T1352" s="6"/>
    </row>
    <row r="1353" spans="6:20">
      <c r="F1353" s="27"/>
      <c r="G1353" s="28"/>
      <c r="H1353" s="6"/>
      <c r="I1353" s="7"/>
      <c r="J1353" s="6"/>
      <c r="K1353" s="6"/>
      <c r="L1353" s="6"/>
      <c r="M1353" s="6"/>
      <c r="P1353" s="4"/>
      <c r="Q1353" s="4"/>
      <c r="R1353" s="4"/>
      <c r="S1353" s="5"/>
      <c r="T1353" s="6"/>
    </row>
    <row r="1354" spans="6:20">
      <c r="F1354" s="27"/>
      <c r="G1354" s="28"/>
      <c r="H1354" s="6"/>
      <c r="I1354" s="7"/>
      <c r="J1354" s="6"/>
      <c r="K1354" s="6"/>
      <c r="L1354" s="6"/>
      <c r="M1354" s="6"/>
      <c r="P1354" s="4"/>
      <c r="Q1354" s="4"/>
      <c r="R1354" s="4"/>
      <c r="S1354" s="5"/>
      <c r="T1354" s="6"/>
    </row>
    <row r="1355" spans="6:20">
      <c r="F1355" s="27"/>
      <c r="G1355" s="28"/>
      <c r="H1355" s="6"/>
      <c r="I1355" s="7"/>
      <c r="J1355" s="6"/>
      <c r="K1355" s="6"/>
      <c r="L1355" s="6"/>
      <c r="M1355" s="6"/>
      <c r="P1355" s="4"/>
      <c r="Q1355" s="4"/>
      <c r="R1355" s="4"/>
      <c r="S1355" s="5"/>
      <c r="T1355" s="6"/>
    </row>
    <row r="1356" spans="6:20">
      <c r="F1356" s="27"/>
      <c r="G1356" s="28"/>
      <c r="H1356" s="6"/>
      <c r="I1356" s="7"/>
      <c r="J1356" s="6"/>
      <c r="K1356" s="6"/>
      <c r="L1356" s="6"/>
      <c r="M1356" s="6"/>
      <c r="P1356" s="4"/>
      <c r="Q1356" s="4"/>
      <c r="R1356" s="4"/>
      <c r="S1356" s="5"/>
      <c r="T1356" s="6"/>
    </row>
    <row r="1357" spans="6:20">
      <c r="F1357" s="27"/>
      <c r="G1357" s="28"/>
      <c r="H1357" s="6"/>
      <c r="I1357" s="7"/>
      <c r="J1357" s="6"/>
      <c r="K1357" s="6"/>
      <c r="L1357" s="6"/>
      <c r="M1357" s="6"/>
      <c r="P1357" s="4"/>
      <c r="Q1357" s="4"/>
      <c r="R1357" s="4"/>
      <c r="S1357" s="5"/>
      <c r="T1357" s="6"/>
    </row>
    <row r="1358" spans="6:20">
      <c r="F1358" s="27"/>
      <c r="G1358" s="28"/>
      <c r="H1358" s="6"/>
      <c r="I1358" s="7"/>
      <c r="J1358" s="6"/>
      <c r="K1358" s="6"/>
      <c r="L1358" s="6"/>
      <c r="M1358" s="6"/>
      <c r="P1358" s="4"/>
      <c r="Q1358" s="4"/>
      <c r="R1358" s="4"/>
      <c r="S1358" s="5"/>
      <c r="T1358" s="6"/>
    </row>
    <row r="1359" spans="6:20">
      <c r="F1359" s="27"/>
      <c r="G1359" s="28"/>
      <c r="H1359" s="6"/>
      <c r="I1359" s="7"/>
      <c r="J1359" s="6"/>
      <c r="K1359" s="6"/>
      <c r="L1359" s="6"/>
      <c r="M1359" s="6"/>
      <c r="P1359" s="4"/>
      <c r="Q1359" s="4"/>
      <c r="R1359" s="4"/>
      <c r="S1359" s="5"/>
      <c r="T1359" s="6"/>
    </row>
    <row r="1360" spans="6:20">
      <c r="F1360" s="27"/>
      <c r="G1360" s="28"/>
      <c r="H1360" s="6"/>
      <c r="I1360" s="7"/>
      <c r="J1360" s="6"/>
      <c r="K1360" s="6"/>
      <c r="L1360" s="6"/>
      <c r="M1360" s="6"/>
      <c r="P1360" s="4"/>
      <c r="Q1360" s="4"/>
      <c r="R1360" s="4"/>
      <c r="S1360" s="5"/>
      <c r="T1360" s="6"/>
    </row>
    <row r="1361" spans="6:20">
      <c r="F1361" s="27"/>
      <c r="G1361" s="28"/>
      <c r="H1361" s="6"/>
      <c r="I1361" s="7"/>
      <c r="J1361" s="6"/>
      <c r="K1361" s="6"/>
      <c r="L1361" s="6"/>
      <c r="M1361" s="6"/>
      <c r="P1361" s="4"/>
      <c r="Q1361" s="4"/>
      <c r="R1361" s="4"/>
      <c r="S1361" s="5"/>
      <c r="T1361" s="6"/>
    </row>
    <row r="1362" spans="6:20">
      <c r="F1362" s="27"/>
      <c r="G1362" s="28"/>
      <c r="H1362" s="6"/>
      <c r="I1362" s="7"/>
      <c r="J1362" s="6"/>
      <c r="K1362" s="6"/>
      <c r="L1362" s="6"/>
      <c r="M1362" s="6"/>
      <c r="P1362" s="4"/>
      <c r="Q1362" s="4"/>
      <c r="R1362" s="4"/>
      <c r="S1362" s="5"/>
      <c r="T1362" s="6"/>
    </row>
    <row r="1363" spans="6:20">
      <c r="F1363" s="27"/>
      <c r="G1363" s="28"/>
      <c r="H1363" s="6"/>
      <c r="I1363" s="7"/>
      <c r="J1363" s="6"/>
      <c r="K1363" s="6"/>
      <c r="L1363" s="6"/>
      <c r="M1363" s="6"/>
      <c r="P1363" s="4"/>
      <c r="Q1363" s="4"/>
      <c r="R1363" s="4"/>
      <c r="S1363" s="5"/>
      <c r="T1363" s="6"/>
    </row>
    <row r="1364" spans="6:20">
      <c r="F1364" s="27"/>
      <c r="G1364" s="28"/>
      <c r="H1364" s="6"/>
      <c r="I1364" s="7"/>
      <c r="J1364" s="6"/>
      <c r="K1364" s="6"/>
      <c r="L1364" s="6"/>
      <c r="M1364" s="6"/>
      <c r="P1364" s="4"/>
      <c r="Q1364" s="4"/>
      <c r="R1364" s="4"/>
      <c r="S1364" s="5"/>
      <c r="T1364" s="6"/>
    </row>
    <row r="1365" spans="6:20">
      <c r="F1365" s="27"/>
      <c r="G1365" s="28"/>
      <c r="H1365" s="6"/>
      <c r="I1365" s="7"/>
      <c r="J1365" s="6"/>
      <c r="K1365" s="6"/>
      <c r="L1365" s="6"/>
      <c r="M1365" s="6"/>
      <c r="P1365" s="4"/>
      <c r="Q1365" s="4"/>
      <c r="R1365" s="4"/>
      <c r="S1365" s="5"/>
      <c r="T1365" s="6"/>
    </row>
    <row r="1366" spans="6:20">
      <c r="F1366" s="27"/>
      <c r="G1366" s="28"/>
      <c r="H1366" s="6"/>
      <c r="I1366" s="7"/>
      <c r="J1366" s="6"/>
      <c r="K1366" s="6"/>
      <c r="L1366" s="6"/>
      <c r="M1366" s="6"/>
      <c r="P1366" s="4"/>
      <c r="Q1366" s="4"/>
      <c r="R1366" s="4"/>
      <c r="S1366" s="5"/>
      <c r="T1366" s="6"/>
    </row>
    <row r="1367" spans="6:20">
      <c r="F1367" s="27"/>
      <c r="G1367" s="28"/>
      <c r="H1367" s="6"/>
      <c r="I1367" s="7"/>
      <c r="J1367" s="6"/>
      <c r="K1367" s="6"/>
      <c r="L1367" s="6"/>
      <c r="M1367" s="6"/>
      <c r="P1367" s="4"/>
      <c r="Q1367" s="4"/>
      <c r="R1367" s="4"/>
      <c r="S1367" s="5"/>
      <c r="T1367" s="6"/>
    </row>
    <row r="1368" spans="6:20">
      <c r="F1368" s="27"/>
      <c r="G1368" s="28"/>
      <c r="H1368" s="6"/>
      <c r="I1368" s="7"/>
      <c r="J1368" s="6"/>
      <c r="K1368" s="6"/>
      <c r="L1368" s="6"/>
      <c r="M1368" s="6"/>
      <c r="P1368" s="4"/>
      <c r="Q1368" s="4"/>
      <c r="R1368" s="4"/>
      <c r="S1368" s="5"/>
      <c r="T1368" s="6"/>
    </row>
    <row r="1369" spans="6:20">
      <c r="F1369" s="27"/>
      <c r="G1369" s="28"/>
      <c r="H1369" s="6"/>
      <c r="I1369" s="7"/>
      <c r="J1369" s="6"/>
      <c r="K1369" s="6"/>
      <c r="L1369" s="6"/>
      <c r="M1369" s="6"/>
      <c r="P1369" s="4"/>
      <c r="Q1369" s="4"/>
      <c r="R1369" s="4"/>
      <c r="S1369" s="5"/>
      <c r="T1369" s="6"/>
    </row>
    <row r="1370" spans="6:20">
      <c r="F1370" s="27"/>
      <c r="G1370" s="28"/>
      <c r="H1370" s="6"/>
      <c r="I1370" s="7"/>
      <c r="J1370" s="6"/>
      <c r="K1370" s="6"/>
      <c r="L1370" s="6"/>
      <c r="M1370" s="6"/>
      <c r="P1370" s="4"/>
      <c r="Q1370" s="4"/>
      <c r="R1370" s="4"/>
      <c r="S1370" s="5"/>
      <c r="T1370" s="6"/>
    </row>
    <row r="1371" spans="6:20">
      <c r="F1371" s="27"/>
      <c r="G1371" s="28"/>
      <c r="H1371" s="6"/>
      <c r="I1371" s="7"/>
      <c r="J1371" s="6"/>
      <c r="K1371" s="6"/>
      <c r="L1371" s="6"/>
      <c r="M1371" s="6"/>
      <c r="P1371" s="4"/>
      <c r="Q1371" s="4"/>
      <c r="R1371" s="4"/>
      <c r="S1371" s="5"/>
      <c r="T1371" s="6"/>
    </row>
    <row r="1372" spans="6:20">
      <c r="F1372" s="27"/>
      <c r="G1372" s="28"/>
      <c r="H1372" s="6"/>
      <c r="I1372" s="7"/>
      <c r="J1372" s="6"/>
      <c r="K1372" s="6"/>
      <c r="L1372" s="6"/>
      <c r="M1372" s="6"/>
      <c r="P1372" s="4"/>
      <c r="Q1372" s="4"/>
      <c r="R1372" s="4"/>
      <c r="S1372" s="5"/>
      <c r="T1372" s="6"/>
    </row>
    <row r="1373" spans="6:20">
      <c r="F1373" s="27"/>
      <c r="G1373" s="28"/>
      <c r="H1373" s="6"/>
      <c r="I1373" s="7"/>
      <c r="J1373" s="6"/>
      <c r="K1373" s="6"/>
      <c r="L1373" s="6"/>
      <c r="M1373" s="6"/>
      <c r="P1373" s="4"/>
      <c r="Q1373" s="4"/>
      <c r="R1373" s="4"/>
      <c r="S1373" s="5"/>
      <c r="T1373" s="6"/>
    </row>
    <row r="1374" spans="6:20">
      <c r="F1374" s="27"/>
      <c r="G1374" s="28"/>
      <c r="H1374" s="6"/>
      <c r="I1374" s="7"/>
      <c r="J1374" s="6"/>
      <c r="K1374" s="6"/>
      <c r="L1374" s="6"/>
      <c r="M1374" s="6"/>
      <c r="P1374" s="4"/>
      <c r="Q1374" s="4"/>
      <c r="R1374" s="4"/>
      <c r="S1374" s="5"/>
      <c r="T1374" s="6"/>
    </row>
    <row r="1375" spans="6:20">
      <c r="F1375" s="27"/>
      <c r="G1375" s="28"/>
      <c r="H1375" s="6"/>
      <c r="I1375" s="7"/>
      <c r="J1375" s="6"/>
      <c r="K1375" s="6"/>
      <c r="L1375" s="6"/>
      <c r="M1375" s="6"/>
      <c r="P1375" s="4"/>
      <c r="Q1375" s="4"/>
      <c r="R1375" s="4"/>
      <c r="S1375" s="5"/>
      <c r="T1375" s="6"/>
    </row>
    <row r="1376" spans="6:20">
      <c r="F1376" s="27"/>
      <c r="G1376" s="28"/>
      <c r="H1376" s="6"/>
      <c r="I1376" s="7"/>
      <c r="J1376" s="6"/>
      <c r="K1376" s="6"/>
      <c r="L1376" s="6"/>
      <c r="M1376" s="6"/>
      <c r="P1376" s="4"/>
      <c r="Q1376" s="4"/>
      <c r="R1376" s="4"/>
      <c r="S1376" s="5"/>
      <c r="T1376" s="6"/>
    </row>
    <row r="1377" spans="6:20">
      <c r="F1377" s="27"/>
      <c r="G1377" s="28"/>
      <c r="H1377" s="6"/>
      <c r="I1377" s="7"/>
      <c r="J1377" s="6"/>
      <c r="K1377" s="6"/>
      <c r="L1377" s="6"/>
      <c r="M1377" s="6"/>
      <c r="P1377" s="4"/>
      <c r="Q1377" s="4"/>
      <c r="R1377" s="4"/>
      <c r="S1377" s="5"/>
      <c r="T1377" s="6"/>
    </row>
    <row r="1378" spans="6:20">
      <c r="F1378" s="27"/>
      <c r="G1378" s="28"/>
      <c r="H1378" s="6"/>
      <c r="I1378" s="7"/>
      <c r="J1378" s="6"/>
      <c r="K1378" s="6"/>
      <c r="L1378" s="6"/>
      <c r="M1378" s="6"/>
      <c r="P1378" s="4"/>
      <c r="Q1378" s="4"/>
      <c r="R1378" s="4"/>
      <c r="S1378" s="5"/>
      <c r="T1378" s="6"/>
    </row>
    <row r="1379" spans="6:20">
      <c r="F1379" s="27"/>
      <c r="G1379" s="28"/>
      <c r="H1379" s="6"/>
      <c r="I1379" s="7"/>
      <c r="J1379" s="6"/>
      <c r="K1379" s="6"/>
      <c r="L1379" s="6"/>
      <c r="M1379" s="6"/>
      <c r="P1379" s="4"/>
      <c r="Q1379" s="4"/>
      <c r="R1379" s="4"/>
      <c r="S1379" s="5"/>
      <c r="T1379" s="6"/>
    </row>
    <row r="1380" spans="6:20">
      <c r="F1380" s="27"/>
      <c r="G1380" s="28"/>
      <c r="H1380" s="6"/>
      <c r="I1380" s="7"/>
      <c r="J1380" s="6"/>
      <c r="K1380" s="6"/>
      <c r="L1380" s="6"/>
      <c r="M1380" s="6"/>
      <c r="P1380" s="4"/>
      <c r="Q1380" s="4"/>
      <c r="R1380" s="4"/>
      <c r="S1380" s="5"/>
      <c r="T1380" s="6"/>
    </row>
    <row r="1381" spans="6:20">
      <c r="F1381" s="27"/>
      <c r="G1381" s="28"/>
      <c r="H1381" s="6"/>
      <c r="I1381" s="7"/>
      <c r="J1381" s="6"/>
      <c r="K1381" s="6"/>
      <c r="L1381" s="6"/>
      <c r="M1381" s="6"/>
      <c r="P1381" s="4"/>
      <c r="Q1381" s="4"/>
      <c r="R1381" s="4"/>
      <c r="S1381" s="5"/>
      <c r="T1381" s="6"/>
    </row>
    <row r="1382" spans="6:20">
      <c r="F1382" s="27"/>
      <c r="G1382" s="28"/>
      <c r="H1382" s="6"/>
      <c r="I1382" s="7"/>
      <c r="J1382" s="6"/>
      <c r="K1382" s="6"/>
      <c r="L1382" s="6"/>
      <c r="M1382" s="6"/>
      <c r="P1382" s="4"/>
      <c r="Q1382" s="4"/>
      <c r="R1382" s="4"/>
      <c r="S1382" s="5"/>
      <c r="T1382" s="6"/>
    </row>
    <row r="1383" spans="6:20">
      <c r="F1383" s="27"/>
      <c r="G1383" s="28"/>
      <c r="H1383" s="6"/>
      <c r="I1383" s="7"/>
      <c r="J1383" s="6"/>
      <c r="K1383" s="6"/>
      <c r="L1383" s="6"/>
      <c r="M1383" s="6"/>
      <c r="P1383" s="4"/>
      <c r="Q1383" s="4"/>
      <c r="R1383" s="4"/>
      <c r="S1383" s="5"/>
      <c r="T1383" s="6"/>
    </row>
    <row r="1384" spans="6:20">
      <c r="F1384" s="27"/>
      <c r="G1384" s="28"/>
      <c r="H1384" s="6"/>
      <c r="I1384" s="7"/>
      <c r="J1384" s="6"/>
      <c r="K1384" s="6"/>
      <c r="L1384" s="6"/>
      <c r="M1384" s="6"/>
      <c r="P1384" s="4"/>
      <c r="Q1384" s="4"/>
      <c r="R1384" s="4"/>
      <c r="S1384" s="5"/>
      <c r="T1384" s="6"/>
    </row>
    <row r="1385" spans="6:20">
      <c r="F1385" s="27"/>
      <c r="G1385" s="28"/>
      <c r="H1385" s="6"/>
      <c r="I1385" s="7"/>
      <c r="J1385" s="6"/>
      <c r="K1385" s="6"/>
      <c r="L1385" s="6"/>
      <c r="M1385" s="6"/>
      <c r="P1385" s="4"/>
      <c r="Q1385" s="4"/>
      <c r="R1385" s="4"/>
      <c r="S1385" s="5"/>
      <c r="T1385" s="6"/>
    </row>
    <row r="1386" spans="6:20">
      <c r="F1386" s="27"/>
      <c r="G1386" s="28"/>
      <c r="H1386" s="6"/>
      <c r="I1386" s="7"/>
      <c r="J1386" s="6"/>
      <c r="K1386" s="6"/>
      <c r="L1386" s="6"/>
      <c r="M1386" s="6"/>
      <c r="P1386" s="4"/>
      <c r="Q1386" s="4"/>
      <c r="R1386" s="4"/>
      <c r="S1386" s="5"/>
      <c r="T1386" s="6"/>
    </row>
    <row r="1387" spans="6:20">
      <c r="F1387" s="27"/>
      <c r="G1387" s="28"/>
      <c r="H1387" s="6"/>
      <c r="I1387" s="7"/>
      <c r="J1387" s="6"/>
      <c r="K1387" s="6"/>
      <c r="L1387" s="6"/>
      <c r="M1387" s="6"/>
      <c r="P1387" s="4"/>
      <c r="Q1387" s="4"/>
      <c r="R1387" s="4"/>
      <c r="S1387" s="5"/>
      <c r="T1387" s="6"/>
    </row>
    <row r="1388" spans="6:20">
      <c r="F1388" s="27"/>
      <c r="G1388" s="28"/>
      <c r="H1388" s="6"/>
      <c r="I1388" s="7"/>
      <c r="J1388" s="6"/>
      <c r="K1388" s="6"/>
      <c r="L1388" s="6"/>
      <c r="M1388" s="6"/>
      <c r="P1388" s="4"/>
      <c r="Q1388" s="4"/>
      <c r="R1388" s="4"/>
      <c r="S1388" s="5"/>
      <c r="T1388" s="6"/>
    </row>
    <row r="1389" spans="6:20">
      <c r="F1389" s="27"/>
      <c r="G1389" s="28"/>
      <c r="H1389" s="6"/>
      <c r="I1389" s="7"/>
      <c r="J1389" s="6"/>
      <c r="K1389" s="6"/>
      <c r="L1389" s="6"/>
      <c r="M1389" s="6"/>
      <c r="P1389" s="4"/>
      <c r="Q1389" s="4"/>
      <c r="R1389" s="4"/>
      <c r="S1389" s="5"/>
      <c r="T1389" s="6"/>
    </row>
    <row r="1390" spans="6:20">
      <c r="F1390" s="27"/>
      <c r="G1390" s="28"/>
      <c r="H1390" s="6"/>
      <c r="I1390" s="7"/>
      <c r="J1390" s="6"/>
      <c r="K1390" s="6"/>
      <c r="L1390" s="6"/>
      <c r="M1390" s="6"/>
      <c r="P1390" s="4"/>
      <c r="Q1390" s="4"/>
      <c r="R1390" s="4"/>
      <c r="S1390" s="5"/>
      <c r="T1390" s="6"/>
    </row>
    <row r="1391" spans="6:20">
      <c r="F1391" s="27"/>
      <c r="G1391" s="28"/>
      <c r="H1391" s="6"/>
      <c r="I1391" s="7"/>
      <c r="J1391" s="6"/>
      <c r="K1391" s="6"/>
      <c r="L1391" s="6"/>
      <c r="M1391" s="6"/>
      <c r="P1391" s="4"/>
      <c r="Q1391" s="4"/>
      <c r="R1391" s="4"/>
      <c r="S1391" s="5"/>
      <c r="T1391" s="6"/>
    </row>
    <row r="1392" spans="6:20">
      <c r="F1392" s="27"/>
      <c r="G1392" s="28"/>
      <c r="H1392" s="6"/>
      <c r="I1392" s="7"/>
      <c r="J1392" s="6"/>
      <c r="K1392" s="6"/>
      <c r="L1392" s="6"/>
      <c r="M1392" s="6"/>
      <c r="P1392" s="4"/>
      <c r="Q1392" s="4"/>
      <c r="R1392" s="4"/>
      <c r="S1392" s="5"/>
      <c r="T1392" s="6"/>
    </row>
    <row r="1393" spans="6:20">
      <c r="F1393" s="27"/>
      <c r="G1393" s="28"/>
      <c r="H1393" s="6"/>
      <c r="I1393" s="7"/>
      <c r="J1393" s="6"/>
      <c r="K1393" s="6"/>
      <c r="L1393" s="6"/>
      <c r="M1393" s="6"/>
      <c r="P1393" s="4"/>
      <c r="Q1393" s="4"/>
      <c r="R1393" s="4"/>
      <c r="S1393" s="5"/>
      <c r="T1393" s="6"/>
    </row>
    <row r="1394" spans="6:20">
      <c r="F1394" s="27"/>
      <c r="G1394" s="28"/>
      <c r="H1394" s="6"/>
      <c r="I1394" s="7"/>
      <c r="J1394" s="6"/>
      <c r="K1394" s="6"/>
      <c r="L1394" s="6"/>
      <c r="M1394" s="6"/>
      <c r="P1394" s="4"/>
      <c r="Q1394" s="4"/>
      <c r="R1394" s="4"/>
      <c r="S1394" s="5"/>
      <c r="T1394" s="6"/>
    </row>
    <row r="1395" spans="6:20">
      <c r="F1395" s="27"/>
      <c r="G1395" s="28"/>
      <c r="H1395" s="6"/>
      <c r="I1395" s="7"/>
      <c r="J1395" s="6"/>
      <c r="K1395" s="6"/>
      <c r="L1395" s="6"/>
      <c r="M1395" s="6"/>
      <c r="P1395" s="4"/>
      <c r="Q1395" s="4"/>
      <c r="R1395" s="4"/>
      <c r="S1395" s="5"/>
      <c r="T1395" s="6"/>
    </row>
    <row r="1396" spans="6:20">
      <c r="F1396" s="27"/>
      <c r="G1396" s="28"/>
      <c r="H1396" s="6"/>
      <c r="I1396" s="7"/>
      <c r="J1396" s="6"/>
      <c r="K1396" s="6"/>
      <c r="L1396" s="6"/>
      <c r="M1396" s="6"/>
      <c r="P1396" s="4"/>
      <c r="Q1396" s="4"/>
      <c r="R1396" s="4"/>
      <c r="S1396" s="5"/>
      <c r="T1396" s="6"/>
    </row>
    <row r="1397" spans="6:20">
      <c r="F1397" s="27"/>
      <c r="G1397" s="28"/>
      <c r="H1397" s="6"/>
      <c r="I1397" s="7"/>
      <c r="J1397" s="6"/>
      <c r="K1397" s="6"/>
      <c r="L1397" s="6"/>
      <c r="M1397" s="6"/>
      <c r="P1397" s="4"/>
      <c r="Q1397" s="4"/>
      <c r="R1397" s="4"/>
      <c r="S1397" s="5"/>
      <c r="T1397" s="6"/>
    </row>
    <row r="1398" spans="6:20">
      <c r="F1398" s="27"/>
      <c r="G1398" s="28"/>
      <c r="H1398" s="6"/>
      <c r="I1398" s="7"/>
      <c r="J1398" s="6"/>
      <c r="K1398" s="6"/>
      <c r="L1398" s="6"/>
      <c r="M1398" s="6"/>
      <c r="P1398" s="4"/>
      <c r="Q1398" s="4"/>
      <c r="R1398" s="4"/>
      <c r="S1398" s="5"/>
      <c r="T1398" s="6"/>
    </row>
    <row r="1399" spans="6:20">
      <c r="F1399" s="27"/>
      <c r="G1399" s="28"/>
      <c r="H1399" s="6"/>
      <c r="I1399" s="7"/>
      <c r="J1399" s="6"/>
      <c r="K1399" s="6"/>
      <c r="L1399" s="6"/>
      <c r="M1399" s="6"/>
      <c r="P1399" s="4"/>
      <c r="Q1399" s="4"/>
      <c r="R1399" s="4"/>
      <c r="S1399" s="5"/>
      <c r="T1399" s="6"/>
    </row>
    <row r="1400" spans="6:20">
      <c r="F1400" s="27"/>
      <c r="G1400" s="28"/>
      <c r="H1400" s="6"/>
      <c r="I1400" s="7"/>
      <c r="J1400" s="6"/>
      <c r="K1400" s="6"/>
      <c r="L1400" s="6"/>
      <c r="M1400" s="6"/>
      <c r="P1400" s="4"/>
      <c r="Q1400" s="4"/>
      <c r="R1400" s="4"/>
      <c r="S1400" s="5"/>
      <c r="T1400" s="6"/>
    </row>
    <row r="1401" spans="6:20">
      <c r="F1401" s="27"/>
      <c r="G1401" s="28"/>
      <c r="H1401" s="6"/>
      <c r="I1401" s="7"/>
      <c r="J1401" s="6"/>
      <c r="K1401" s="6"/>
      <c r="L1401" s="6"/>
      <c r="M1401" s="6"/>
      <c r="P1401" s="4"/>
      <c r="Q1401" s="4"/>
      <c r="R1401" s="4"/>
      <c r="S1401" s="5"/>
      <c r="T1401" s="6"/>
    </row>
    <row r="1402" spans="6:20">
      <c r="F1402" s="27"/>
      <c r="G1402" s="28"/>
      <c r="H1402" s="6"/>
      <c r="I1402" s="7"/>
      <c r="J1402" s="6"/>
      <c r="K1402" s="6"/>
      <c r="L1402" s="6"/>
      <c r="M1402" s="6"/>
      <c r="P1402" s="4"/>
      <c r="Q1402" s="4"/>
      <c r="R1402" s="4"/>
      <c r="S1402" s="5"/>
      <c r="T1402" s="6"/>
    </row>
    <row r="1403" spans="6:20">
      <c r="F1403" s="27"/>
      <c r="G1403" s="28"/>
      <c r="H1403" s="6"/>
      <c r="I1403" s="7"/>
      <c r="J1403" s="6"/>
      <c r="K1403" s="6"/>
      <c r="L1403" s="6"/>
      <c r="M1403" s="6"/>
      <c r="P1403" s="4"/>
      <c r="Q1403" s="4"/>
      <c r="R1403" s="4"/>
      <c r="S1403" s="5"/>
      <c r="T1403" s="6"/>
    </row>
    <row r="1404" spans="6:20">
      <c r="F1404" s="27"/>
      <c r="G1404" s="28"/>
      <c r="H1404" s="6"/>
      <c r="I1404" s="7"/>
      <c r="J1404" s="6"/>
      <c r="K1404" s="6"/>
      <c r="L1404" s="6"/>
      <c r="M1404" s="6"/>
      <c r="P1404" s="4"/>
      <c r="Q1404" s="4"/>
      <c r="R1404" s="4"/>
      <c r="S1404" s="5"/>
      <c r="T1404" s="6"/>
    </row>
    <row r="1405" spans="6:20">
      <c r="F1405" s="27"/>
      <c r="G1405" s="28"/>
      <c r="H1405" s="6"/>
      <c r="I1405" s="7"/>
      <c r="J1405" s="6"/>
      <c r="K1405" s="6"/>
      <c r="L1405" s="6"/>
      <c r="M1405" s="6"/>
      <c r="P1405" s="4"/>
      <c r="Q1405" s="4"/>
      <c r="R1405" s="4"/>
      <c r="S1405" s="5"/>
      <c r="T1405" s="6"/>
    </row>
    <row r="1406" spans="6:20">
      <c r="F1406" s="27"/>
      <c r="G1406" s="28"/>
      <c r="H1406" s="6"/>
      <c r="I1406" s="7"/>
      <c r="J1406" s="6"/>
      <c r="K1406" s="6"/>
      <c r="L1406" s="6"/>
      <c r="M1406" s="6"/>
      <c r="P1406" s="4"/>
      <c r="Q1406" s="4"/>
      <c r="R1406" s="4"/>
      <c r="S1406" s="5"/>
      <c r="T1406" s="6"/>
    </row>
    <row r="1407" spans="6:20">
      <c r="F1407" s="27"/>
      <c r="G1407" s="28"/>
      <c r="H1407" s="6"/>
      <c r="I1407" s="7"/>
      <c r="J1407" s="6"/>
      <c r="K1407" s="6"/>
      <c r="L1407" s="6"/>
      <c r="M1407" s="6"/>
      <c r="P1407" s="4"/>
      <c r="Q1407" s="4"/>
      <c r="R1407" s="4"/>
      <c r="S1407" s="5"/>
      <c r="T1407" s="6"/>
    </row>
    <row r="1408" spans="6:20">
      <c r="F1408" s="27"/>
      <c r="G1408" s="28"/>
      <c r="H1408" s="6"/>
      <c r="I1408" s="7"/>
      <c r="J1408" s="6"/>
      <c r="K1408" s="6"/>
      <c r="L1408" s="6"/>
      <c r="M1408" s="6"/>
      <c r="P1408" s="4"/>
      <c r="Q1408" s="4"/>
      <c r="R1408" s="4"/>
      <c r="S1408" s="5"/>
      <c r="T1408" s="6"/>
    </row>
    <row r="1409" spans="6:20">
      <c r="F1409" s="27"/>
      <c r="G1409" s="28"/>
      <c r="H1409" s="6"/>
      <c r="I1409" s="7"/>
      <c r="J1409" s="6"/>
      <c r="K1409" s="6"/>
      <c r="L1409" s="6"/>
      <c r="M1409" s="6"/>
      <c r="P1409" s="4"/>
      <c r="Q1409" s="4"/>
      <c r="R1409" s="4"/>
      <c r="S1409" s="5"/>
      <c r="T1409" s="6"/>
    </row>
    <row r="1410" spans="6:20">
      <c r="F1410" s="27"/>
      <c r="G1410" s="28"/>
      <c r="H1410" s="6"/>
      <c r="I1410" s="7"/>
      <c r="J1410" s="6"/>
      <c r="K1410" s="6"/>
      <c r="L1410" s="6"/>
      <c r="M1410" s="6"/>
      <c r="P1410" s="4"/>
      <c r="Q1410" s="4"/>
      <c r="R1410" s="4"/>
      <c r="S1410" s="5"/>
      <c r="T1410" s="6"/>
    </row>
    <row r="1411" spans="6:20">
      <c r="F1411" s="27"/>
      <c r="G1411" s="28"/>
      <c r="H1411" s="6"/>
      <c r="I1411" s="7"/>
      <c r="J1411" s="6"/>
      <c r="K1411" s="6"/>
      <c r="L1411" s="6"/>
      <c r="M1411" s="6"/>
      <c r="P1411" s="4"/>
      <c r="Q1411" s="4"/>
      <c r="R1411" s="4"/>
      <c r="S1411" s="5"/>
      <c r="T1411" s="6"/>
    </row>
    <row r="1412" spans="6:20">
      <c r="F1412" s="27"/>
      <c r="G1412" s="28"/>
      <c r="H1412" s="6"/>
      <c r="I1412" s="7"/>
      <c r="J1412" s="6"/>
      <c r="K1412" s="6"/>
      <c r="L1412" s="6"/>
      <c r="M1412" s="6"/>
      <c r="P1412" s="4"/>
      <c r="Q1412" s="4"/>
      <c r="R1412" s="4"/>
      <c r="S1412" s="5"/>
      <c r="T1412" s="6"/>
    </row>
    <row r="1413" spans="6:20">
      <c r="F1413" s="27"/>
      <c r="G1413" s="28"/>
      <c r="H1413" s="6"/>
      <c r="I1413" s="7"/>
      <c r="J1413" s="6"/>
      <c r="K1413" s="6"/>
      <c r="L1413" s="6"/>
      <c r="M1413" s="6"/>
      <c r="P1413" s="4"/>
      <c r="Q1413" s="4"/>
      <c r="R1413" s="4"/>
      <c r="S1413" s="5"/>
      <c r="T1413" s="6"/>
    </row>
    <row r="1414" spans="6:20">
      <c r="F1414" s="27"/>
      <c r="G1414" s="28"/>
      <c r="H1414" s="6"/>
      <c r="I1414" s="7"/>
      <c r="J1414" s="6"/>
      <c r="K1414" s="6"/>
      <c r="L1414" s="6"/>
      <c r="M1414" s="6"/>
      <c r="P1414" s="4"/>
      <c r="Q1414" s="4"/>
      <c r="R1414" s="4"/>
      <c r="S1414" s="5"/>
      <c r="T1414" s="6"/>
    </row>
    <row r="1415" spans="6:20">
      <c r="F1415" s="27"/>
      <c r="G1415" s="28"/>
      <c r="H1415" s="6"/>
      <c r="I1415" s="7"/>
      <c r="J1415" s="6"/>
      <c r="K1415" s="6"/>
      <c r="L1415" s="6"/>
      <c r="M1415" s="6"/>
      <c r="P1415" s="4"/>
      <c r="Q1415" s="4"/>
      <c r="R1415" s="4"/>
      <c r="S1415" s="5"/>
      <c r="T1415" s="6"/>
    </row>
    <row r="1416" spans="6:20">
      <c r="F1416" s="27"/>
      <c r="G1416" s="28"/>
      <c r="H1416" s="6"/>
      <c r="I1416" s="7"/>
      <c r="J1416" s="6"/>
      <c r="K1416" s="6"/>
      <c r="L1416" s="6"/>
      <c r="M1416" s="6"/>
      <c r="P1416" s="4"/>
      <c r="Q1416" s="4"/>
      <c r="R1416" s="4"/>
      <c r="S1416" s="5"/>
      <c r="T1416" s="6"/>
    </row>
    <row r="1417" spans="6:20">
      <c r="F1417" s="27"/>
      <c r="G1417" s="28"/>
      <c r="H1417" s="6"/>
      <c r="I1417" s="7"/>
      <c r="J1417" s="6"/>
      <c r="K1417" s="6"/>
      <c r="L1417" s="6"/>
      <c r="M1417" s="6"/>
      <c r="P1417" s="4"/>
      <c r="Q1417" s="4"/>
      <c r="R1417" s="4"/>
      <c r="S1417" s="5"/>
      <c r="T1417" s="6"/>
    </row>
    <row r="1418" spans="6:20">
      <c r="F1418" s="27"/>
      <c r="G1418" s="28"/>
      <c r="H1418" s="6"/>
      <c r="I1418" s="7"/>
      <c r="J1418" s="6"/>
      <c r="K1418" s="6"/>
      <c r="L1418" s="6"/>
      <c r="M1418" s="6"/>
      <c r="P1418" s="4"/>
      <c r="Q1418" s="4"/>
      <c r="R1418" s="4"/>
      <c r="S1418" s="5"/>
      <c r="T1418" s="6"/>
    </row>
    <row r="1419" spans="6:20">
      <c r="F1419" s="27"/>
      <c r="G1419" s="28"/>
      <c r="H1419" s="6"/>
      <c r="I1419" s="7"/>
      <c r="J1419" s="6"/>
      <c r="K1419" s="6"/>
      <c r="L1419" s="6"/>
      <c r="M1419" s="6"/>
      <c r="P1419" s="4"/>
      <c r="Q1419" s="4"/>
      <c r="R1419" s="4"/>
      <c r="S1419" s="5"/>
      <c r="T1419" s="6"/>
    </row>
    <row r="1420" spans="6:20">
      <c r="F1420" s="27"/>
      <c r="G1420" s="28"/>
      <c r="H1420" s="6"/>
      <c r="I1420" s="7"/>
      <c r="J1420" s="6"/>
      <c r="K1420" s="6"/>
      <c r="L1420" s="6"/>
      <c r="M1420" s="6"/>
      <c r="P1420" s="4"/>
      <c r="Q1420" s="4"/>
      <c r="R1420" s="4"/>
      <c r="S1420" s="5"/>
      <c r="T1420" s="6"/>
    </row>
    <row r="1421" spans="6:20">
      <c r="F1421" s="27"/>
      <c r="G1421" s="28"/>
      <c r="H1421" s="6"/>
      <c r="I1421" s="7"/>
      <c r="J1421" s="6"/>
      <c r="K1421" s="6"/>
      <c r="L1421" s="6"/>
      <c r="M1421" s="6"/>
      <c r="P1421" s="4"/>
      <c r="Q1421" s="4"/>
      <c r="R1421" s="4"/>
      <c r="S1421" s="5"/>
      <c r="T1421" s="6"/>
    </row>
    <row r="1422" spans="6:20">
      <c r="F1422" s="27"/>
      <c r="G1422" s="28"/>
      <c r="H1422" s="6"/>
      <c r="I1422" s="7"/>
      <c r="J1422" s="6"/>
      <c r="K1422" s="6"/>
      <c r="L1422" s="6"/>
      <c r="M1422" s="6"/>
      <c r="P1422" s="4"/>
      <c r="Q1422" s="4"/>
      <c r="R1422" s="4"/>
      <c r="S1422" s="5"/>
      <c r="T1422" s="6"/>
    </row>
    <row r="1423" spans="6:20">
      <c r="F1423" s="27"/>
      <c r="G1423" s="28"/>
      <c r="H1423" s="6"/>
      <c r="I1423" s="7"/>
      <c r="J1423" s="6"/>
      <c r="K1423" s="6"/>
      <c r="L1423" s="6"/>
      <c r="M1423" s="6"/>
      <c r="P1423" s="4"/>
      <c r="Q1423" s="4"/>
      <c r="R1423" s="4"/>
      <c r="S1423" s="5"/>
      <c r="T1423" s="6"/>
    </row>
    <row r="1424" spans="6:20">
      <c r="F1424" s="27"/>
      <c r="G1424" s="28"/>
      <c r="H1424" s="6"/>
      <c r="I1424" s="7"/>
      <c r="J1424" s="6"/>
      <c r="K1424" s="6"/>
      <c r="L1424" s="6"/>
      <c r="M1424" s="6"/>
      <c r="P1424" s="4"/>
      <c r="Q1424" s="4"/>
      <c r="R1424" s="4"/>
      <c r="S1424" s="5"/>
      <c r="T1424" s="6"/>
    </row>
    <row r="1425" spans="6:20">
      <c r="F1425" s="27"/>
      <c r="G1425" s="28"/>
      <c r="H1425" s="6"/>
      <c r="I1425" s="7"/>
      <c r="J1425" s="6"/>
      <c r="K1425" s="6"/>
      <c r="L1425" s="6"/>
      <c r="M1425" s="6"/>
      <c r="P1425" s="4"/>
      <c r="Q1425" s="4"/>
      <c r="R1425" s="4"/>
      <c r="S1425" s="5"/>
      <c r="T1425" s="6"/>
    </row>
    <row r="1426" spans="6:20">
      <c r="F1426" s="27"/>
      <c r="G1426" s="28"/>
      <c r="H1426" s="6"/>
      <c r="I1426" s="7"/>
      <c r="J1426" s="6"/>
      <c r="K1426" s="6"/>
      <c r="L1426" s="6"/>
      <c r="M1426" s="6"/>
      <c r="P1426" s="4"/>
      <c r="Q1426" s="4"/>
      <c r="R1426" s="4"/>
      <c r="S1426" s="5"/>
      <c r="T1426" s="6"/>
    </row>
    <row r="1427" spans="6:20">
      <c r="F1427" s="27"/>
      <c r="G1427" s="28"/>
      <c r="H1427" s="6"/>
      <c r="I1427" s="7"/>
      <c r="J1427" s="6"/>
      <c r="K1427" s="6"/>
      <c r="L1427" s="6"/>
      <c r="M1427" s="6"/>
      <c r="P1427" s="4"/>
      <c r="Q1427" s="4"/>
      <c r="R1427" s="4"/>
      <c r="S1427" s="5"/>
      <c r="T1427" s="6"/>
    </row>
    <row r="1428" spans="6:20">
      <c r="F1428" s="27"/>
      <c r="G1428" s="28"/>
      <c r="H1428" s="6"/>
      <c r="I1428" s="7"/>
      <c r="J1428" s="6"/>
      <c r="K1428" s="6"/>
      <c r="L1428" s="6"/>
      <c r="M1428" s="6"/>
      <c r="P1428" s="4"/>
      <c r="Q1428" s="4"/>
      <c r="R1428" s="4"/>
      <c r="S1428" s="5"/>
      <c r="T1428" s="6"/>
    </row>
    <row r="1429" spans="6:20">
      <c r="F1429" s="27"/>
      <c r="G1429" s="28"/>
      <c r="H1429" s="6"/>
      <c r="I1429" s="7"/>
      <c r="J1429" s="6"/>
      <c r="K1429" s="6"/>
      <c r="L1429" s="6"/>
      <c r="M1429" s="6"/>
      <c r="P1429" s="4"/>
      <c r="Q1429" s="4"/>
      <c r="R1429" s="4"/>
      <c r="S1429" s="5"/>
      <c r="T1429" s="6"/>
    </row>
    <row r="1430" spans="6:20">
      <c r="F1430" s="27"/>
      <c r="G1430" s="28"/>
      <c r="H1430" s="6"/>
      <c r="I1430" s="7"/>
      <c r="J1430" s="6"/>
      <c r="K1430" s="6"/>
      <c r="L1430" s="6"/>
      <c r="M1430" s="6"/>
      <c r="P1430" s="4"/>
      <c r="Q1430" s="4"/>
      <c r="R1430" s="4"/>
      <c r="S1430" s="5"/>
      <c r="T1430" s="6"/>
    </row>
    <row r="1431" spans="6:20">
      <c r="F1431" s="27"/>
      <c r="G1431" s="28"/>
      <c r="H1431" s="6"/>
      <c r="I1431" s="7"/>
      <c r="J1431" s="6"/>
      <c r="K1431" s="6"/>
      <c r="L1431" s="6"/>
      <c r="M1431" s="6"/>
      <c r="P1431" s="4"/>
      <c r="Q1431" s="4"/>
      <c r="R1431" s="4"/>
      <c r="S1431" s="5"/>
      <c r="T1431" s="6"/>
    </row>
    <row r="1432" spans="6:20">
      <c r="F1432" s="27"/>
      <c r="G1432" s="28"/>
      <c r="H1432" s="6"/>
      <c r="I1432" s="7"/>
      <c r="J1432" s="6"/>
      <c r="K1432" s="6"/>
      <c r="L1432" s="6"/>
      <c r="M1432" s="6"/>
      <c r="P1432" s="4"/>
      <c r="Q1432" s="4"/>
      <c r="R1432" s="4"/>
      <c r="S1432" s="5"/>
      <c r="T1432" s="6"/>
    </row>
    <row r="1433" spans="6:20">
      <c r="F1433" s="27"/>
      <c r="G1433" s="28"/>
      <c r="H1433" s="6"/>
      <c r="I1433" s="7"/>
      <c r="J1433" s="6"/>
      <c r="K1433" s="6"/>
      <c r="L1433" s="6"/>
      <c r="M1433" s="6"/>
      <c r="P1433" s="4"/>
      <c r="Q1433" s="4"/>
      <c r="R1433" s="4"/>
      <c r="S1433" s="5"/>
      <c r="T1433" s="6"/>
    </row>
    <row r="1434" spans="6:20">
      <c r="F1434" s="27"/>
      <c r="G1434" s="28"/>
      <c r="H1434" s="6"/>
      <c r="I1434" s="7"/>
      <c r="J1434" s="6"/>
      <c r="K1434" s="6"/>
      <c r="L1434" s="6"/>
      <c r="M1434" s="6"/>
      <c r="P1434" s="4"/>
      <c r="Q1434" s="4"/>
      <c r="R1434" s="4"/>
      <c r="S1434" s="5"/>
      <c r="T1434" s="6"/>
    </row>
    <row r="1435" spans="6:20">
      <c r="F1435" s="27"/>
      <c r="G1435" s="28"/>
      <c r="H1435" s="6"/>
      <c r="I1435" s="7"/>
      <c r="J1435" s="6"/>
      <c r="K1435" s="6"/>
      <c r="L1435" s="6"/>
      <c r="M1435" s="6"/>
      <c r="P1435" s="4"/>
      <c r="Q1435" s="4"/>
      <c r="R1435" s="4"/>
      <c r="S1435" s="5"/>
      <c r="T1435" s="6"/>
    </row>
    <row r="1436" spans="6:20">
      <c r="F1436" s="27"/>
      <c r="G1436" s="28"/>
      <c r="H1436" s="6"/>
      <c r="I1436" s="7"/>
      <c r="J1436" s="6"/>
      <c r="K1436" s="6"/>
      <c r="L1436" s="6"/>
      <c r="M1436" s="6"/>
      <c r="P1436" s="4"/>
      <c r="Q1436" s="4"/>
      <c r="R1436" s="4"/>
      <c r="S1436" s="5"/>
      <c r="T1436" s="6"/>
    </row>
    <row r="1437" spans="6:20">
      <c r="F1437" s="27"/>
      <c r="G1437" s="28"/>
      <c r="H1437" s="6"/>
      <c r="I1437" s="7"/>
      <c r="J1437" s="6"/>
      <c r="K1437" s="6"/>
      <c r="L1437" s="6"/>
      <c r="M1437" s="6"/>
      <c r="P1437" s="4"/>
      <c r="Q1437" s="4"/>
      <c r="R1437" s="4"/>
      <c r="S1437" s="5"/>
      <c r="T1437" s="6"/>
    </row>
    <row r="1438" spans="6:20">
      <c r="F1438" s="27"/>
      <c r="G1438" s="28"/>
      <c r="H1438" s="6"/>
      <c r="I1438" s="7"/>
      <c r="J1438" s="6"/>
      <c r="K1438" s="6"/>
      <c r="L1438" s="6"/>
      <c r="M1438" s="6"/>
      <c r="P1438" s="4"/>
      <c r="Q1438" s="4"/>
      <c r="R1438" s="4"/>
      <c r="S1438" s="5"/>
      <c r="T1438" s="6"/>
    </row>
    <row r="1439" spans="6:20">
      <c r="F1439" s="27"/>
      <c r="G1439" s="28"/>
      <c r="H1439" s="6"/>
      <c r="I1439" s="7"/>
      <c r="J1439" s="6"/>
      <c r="K1439" s="6"/>
      <c r="L1439" s="6"/>
      <c r="M1439" s="6"/>
      <c r="P1439" s="4"/>
      <c r="Q1439" s="4"/>
      <c r="R1439" s="4"/>
      <c r="S1439" s="5"/>
      <c r="T1439" s="6"/>
    </row>
    <row r="1440" spans="6:20">
      <c r="F1440" s="27"/>
      <c r="G1440" s="28"/>
      <c r="H1440" s="6"/>
      <c r="I1440" s="7"/>
      <c r="J1440" s="6"/>
      <c r="K1440" s="6"/>
      <c r="L1440" s="6"/>
      <c r="M1440" s="6"/>
      <c r="P1440" s="4"/>
      <c r="Q1440" s="4"/>
      <c r="R1440" s="4"/>
      <c r="S1440" s="5"/>
      <c r="T1440" s="6"/>
    </row>
    <row r="1441" spans="6:20">
      <c r="F1441" s="27"/>
      <c r="G1441" s="28"/>
      <c r="H1441" s="6"/>
      <c r="I1441" s="7"/>
      <c r="J1441" s="6"/>
      <c r="K1441" s="6"/>
      <c r="L1441" s="6"/>
      <c r="M1441" s="6"/>
      <c r="P1441" s="4"/>
      <c r="Q1441" s="4"/>
      <c r="R1441" s="4"/>
      <c r="S1441" s="5"/>
      <c r="T1441" s="6"/>
    </row>
    <row r="1442" spans="6:20">
      <c r="F1442" s="27"/>
      <c r="G1442" s="28"/>
      <c r="H1442" s="6"/>
      <c r="I1442" s="7"/>
      <c r="J1442" s="6"/>
      <c r="K1442" s="6"/>
      <c r="L1442" s="6"/>
      <c r="M1442" s="6"/>
      <c r="P1442" s="4"/>
      <c r="Q1442" s="4"/>
      <c r="R1442" s="4"/>
      <c r="S1442" s="5"/>
      <c r="T1442" s="6"/>
    </row>
    <row r="1443" spans="6:20">
      <c r="F1443" s="27"/>
      <c r="G1443" s="28"/>
      <c r="H1443" s="6"/>
      <c r="I1443" s="7"/>
      <c r="J1443" s="6"/>
      <c r="K1443" s="6"/>
      <c r="L1443" s="6"/>
      <c r="M1443" s="6"/>
      <c r="P1443" s="4"/>
      <c r="Q1443" s="4"/>
      <c r="R1443" s="4"/>
      <c r="S1443" s="5"/>
      <c r="T1443" s="6"/>
    </row>
    <row r="1444" spans="6:20">
      <c r="F1444" s="27"/>
      <c r="G1444" s="28"/>
      <c r="H1444" s="6"/>
      <c r="I1444" s="7"/>
      <c r="J1444" s="6"/>
      <c r="K1444" s="6"/>
      <c r="L1444" s="6"/>
      <c r="M1444" s="6"/>
      <c r="P1444" s="4"/>
      <c r="Q1444" s="4"/>
      <c r="R1444" s="4"/>
      <c r="S1444" s="5"/>
      <c r="T1444" s="6"/>
    </row>
    <row r="1445" spans="6:20">
      <c r="F1445" s="27"/>
      <c r="G1445" s="28"/>
      <c r="H1445" s="6"/>
      <c r="I1445" s="7"/>
      <c r="J1445" s="6"/>
      <c r="K1445" s="6"/>
      <c r="L1445" s="6"/>
      <c r="M1445" s="6"/>
      <c r="P1445" s="4"/>
      <c r="Q1445" s="4"/>
      <c r="R1445" s="4"/>
      <c r="S1445" s="5"/>
      <c r="T1445" s="6"/>
    </row>
    <row r="1446" spans="6:20">
      <c r="F1446" s="27"/>
      <c r="G1446" s="28"/>
      <c r="H1446" s="6"/>
      <c r="I1446" s="7"/>
      <c r="J1446" s="6"/>
      <c r="K1446" s="6"/>
      <c r="L1446" s="6"/>
      <c r="M1446" s="6"/>
      <c r="P1446" s="4"/>
      <c r="Q1446" s="4"/>
      <c r="R1446" s="4"/>
      <c r="S1446" s="5"/>
      <c r="T1446" s="6"/>
    </row>
    <row r="1447" spans="6:20">
      <c r="F1447" s="27"/>
      <c r="G1447" s="28"/>
      <c r="H1447" s="6"/>
      <c r="I1447" s="7"/>
      <c r="J1447" s="6"/>
      <c r="K1447" s="6"/>
      <c r="L1447" s="6"/>
      <c r="M1447" s="6"/>
      <c r="P1447" s="4"/>
      <c r="Q1447" s="4"/>
      <c r="R1447" s="4"/>
      <c r="S1447" s="5"/>
      <c r="T1447" s="6"/>
    </row>
    <row r="1448" spans="6:20">
      <c r="F1448" s="27"/>
      <c r="G1448" s="28"/>
      <c r="H1448" s="6"/>
      <c r="I1448" s="7"/>
      <c r="J1448" s="6"/>
      <c r="K1448" s="6"/>
      <c r="L1448" s="6"/>
      <c r="M1448" s="6"/>
      <c r="P1448" s="4"/>
      <c r="Q1448" s="4"/>
      <c r="R1448" s="4"/>
      <c r="S1448" s="5"/>
      <c r="T1448" s="6"/>
    </row>
    <row r="1449" spans="6:20">
      <c r="F1449" s="27"/>
      <c r="G1449" s="28"/>
      <c r="H1449" s="6"/>
      <c r="I1449" s="7"/>
      <c r="J1449" s="6"/>
      <c r="K1449" s="6"/>
      <c r="L1449" s="6"/>
      <c r="M1449" s="6"/>
      <c r="P1449" s="4"/>
      <c r="Q1449" s="4"/>
      <c r="R1449" s="4"/>
      <c r="S1449" s="5"/>
      <c r="T1449" s="6"/>
    </row>
    <row r="1450" spans="6:20">
      <c r="F1450" s="27"/>
      <c r="G1450" s="28"/>
      <c r="H1450" s="6"/>
      <c r="I1450" s="7"/>
      <c r="J1450" s="6"/>
      <c r="K1450" s="6"/>
      <c r="L1450" s="6"/>
      <c r="M1450" s="6"/>
      <c r="P1450" s="4"/>
      <c r="Q1450" s="4"/>
      <c r="R1450" s="4"/>
      <c r="S1450" s="5"/>
      <c r="T1450" s="6"/>
    </row>
    <row r="1451" spans="6:20">
      <c r="F1451" s="27"/>
      <c r="G1451" s="28"/>
      <c r="H1451" s="6"/>
      <c r="I1451" s="7"/>
      <c r="J1451" s="6"/>
      <c r="K1451" s="6"/>
      <c r="L1451" s="6"/>
      <c r="M1451" s="6"/>
      <c r="P1451" s="4"/>
      <c r="Q1451" s="4"/>
      <c r="R1451" s="4"/>
      <c r="S1451" s="5"/>
      <c r="T1451" s="6"/>
    </row>
    <row r="1452" spans="6:20">
      <c r="F1452" s="27"/>
      <c r="G1452" s="28"/>
      <c r="H1452" s="6"/>
      <c r="I1452" s="7"/>
      <c r="J1452" s="6"/>
      <c r="K1452" s="6"/>
      <c r="L1452" s="6"/>
      <c r="M1452" s="6"/>
      <c r="P1452" s="4"/>
      <c r="Q1452" s="4"/>
      <c r="R1452" s="4"/>
      <c r="S1452" s="5"/>
      <c r="T1452" s="6"/>
    </row>
    <row r="1453" spans="6:20">
      <c r="F1453" s="27"/>
      <c r="G1453" s="28"/>
      <c r="H1453" s="6"/>
      <c r="I1453" s="7"/>
      <c r="J1453" s="6"/>
      <c r="K1453" s="6"/>
      <c r="L1453" s="6"/>
      <c r="M1453" s="6"/>
      <c r="P1453" s="4"/>
      <c r="Q1453" s="4"/>
      <c r="R1453" s="4"/>
      <c r="S1453" s="5"/>
      <c r="T1453" s="6"/>
    </row>
    <row r="1454" spans="6:20">
      <c r="F1454" s="27"/>
      <c r="G1454" s="28"/>
      <c r="H1454" s="6"/>
      <c r="I1454" s="7"/>
      <c r="J1454" s="6"/>
      <c r="K1454" s="6"/>
      <c r="L1454" s="6"/>
      <c r="M1454" s="6"/>
      <c r="P1454" s="4"/>
      <c r="Q1454" s="4"/>
      <c r="R1454" s="4"/>
      <c r="S1454" s="5"/>
      <c r="T1454" s="6"/>
    </row>
    <row r="1455" spans="6:20">
      <c r="F1455" s="27"/>
      <c r="G1455" s="28"/>
      <c r="H1455" s="6"/>
      <c r="I1455" s="7"/>
      <c r="J1455" s="6"/>
      <c r="K1455" s="6"/>
      <c r="L1455" s="6"/>
      <c r="M1455" s="6"/>
      <c r="P1455" s="4"/>
      <c r="Q1455" s="4"/>
      <c r="R1455" s="4"/>
      <c r="S1455" s="5"/>
      <c r="T1455" s="6"/>
    </row>
    <row r="1456" spans="6:20">
      <c r="F1456" s="27"/>
      <c r="G1456" s="28"/>
      <c r="H1456" s="6"/>
      <c r="I1456" s="7"/>
      <c r="J1456" s="6"/>
      <c r="K1456" s="6"/>
      <c r="L1456" s="6"/>
      <c r="M1456" s="6"/>
      <c r="P1456" s="4"/>
      <c r="Q1456" s="4"/>
      <c r="R1456" s="4"/>
      <c r="S1456" s="5"/>
      <c r="T1456" s="6"/>
    </row>
    <row r="1457" spans="6:20">
      <c r="F1457" s="27"/>
      <c r="G1457" s="28"/>
      <c r="H1457" s="6"/>
      <c r="I1457" s="7"/>
      <c r="J1457" s="6"/>
      <c r="K1457" s="6"/>
      <c r="L1457" s="6"/>
      <c r="M1457" s="6"/>
      <c r="P1457" s="4"/>
      <c r="Q1457" s="4"/>
      <c r="R1457" s="4"/>
      <c r="S1457" s="5"/>
      <c r="T1457" s="6"/>
    </row>
    <row r="1458" spans="6:20">
      <c r="F1458" s="27"/>
      <c r="G1458" s="28"/>
      <c r="H1458" s="6"/>
      <c r="I1458" s="7"/>
      <c r="J1458" s="6"/>
      <c r="K1458" s="6"/>
      <c r="L1458" s="6"/>
      <c r="M1458" s="6"/>
      <c r="P1458" s="4"/>
      <c r="Q1458" s="4"/>
      <c r="R1458" s="4"/>
      <c r="S1458" s="5"/>
      <c r="T1458" s="6"/>
    </row>
    <row r="1459" spans="6:20">
      <c r="F1459" s="27"/>
      <c r="G1459" s="28"/>
      <c r="H1459" s="6"/>
      <c r="I1459" s="7"/>
      <c r="J1459" s="6"/>
      <c r="K1459" s="6"/>
      <c r="L1459" s="6"/>
      <c r="M1459" s="6"/>
      <c r="P1459" s="4"/>
      <c r="Q1459" s="4"/>
      <c r="R1459" s="4"/>
      <c r="S1459" s="5"/>
      <c r="T1459" s="6"/>
    </row>
    <row r="1460" spans="6:20">
      <c r="F1460" s="27"/>
      <c r="G1460" s="28"/>
      <c r="H1460" s="6"/>
      <c r="I1460" s="7"/>
      <c r="J1460" s="6"/>
      <c r="K1460" s="6"/>
      <c r="L1460" s="6"/>
      <c r="M1460" s="6"/>
      <c r="P1460" s="4"/>
      <c r="Q1460" s="4"/>
      <c r="R1460" s="4"/>
      <c r="S1460" s="5"/>
      <c r="T1460" s="6"/>
    </row>
    <row r="1461" spans="6:20">
      <c r="F1461" s="27"/>
      <c r="G1461" s="28"/>
      <c r="H1461" s="6"/>
      <c r="I1461" s="7"/>
      <c r="J1461" s="6"/>
      <c r="K1461" s="6"/>
      <c r="L1461" s="6"/>
      <c r="M1461" s="6"/>
      <c r="P1461" s="4"/>
      <c r="Q1461" s="4"/>
      <c r="R1461" s="4"/>
      <c r="S1461" s="5"/>
      <c r="T1461" s="6"/>
    </row>
    <row r="1462" spans="6:20">
      <c r="F1462" s="27"/>
      <c r="G1462" s="28"/>
      <c r="H1462" s="6"/>
      <c r="I1462" s="7"/>
      <c r="J1462" s="6"/>
      <c r="K1462" s="6"/>
      <c r="L1462" s="6"/>
      <c r="M1462" s="6"/>
      <c r="P1462" s="4"/>
      <c r="Q1462" s="4"/>
      <c r="R1462" s="4"/>
      <c r="S1462" s="5"/>
      <c r="T1462" s="6"/>
    </row>
    <row r="1463" spans="6:20">
      <c r="F1463" s="27"/>
      <c r="G1463" s="28"/>
      <c r="H1463" s="6"/>
      <c r="I1463" s="7"/>
      <c r="J1463" s="6"/>
      <c r="K1463" s="6"/>
      <c r="L1463" s="6"/>
      <c r="M1463" s="6"/>
      <c r="P1463" s="4"/>
      <c r="Q1463" s="4"/>
      <c r="R1463" s="4"/>
      <c r="S1463" s="5"/>
      <c r="T1463" s="6"/>
    </row>
    <row r="1464" spans="6:20">
      <c r="F1464" s="27"/>
      <c r="G1464" s="28"/>
      <c r="H1464" s="6"/>
      <c r="I1464" s="7"/>
      <c r="J1464" s="6"/>
      <c r="K1464" s="6"/>
      <c r="L1464" s="6"/>
      <c r="M1464" s="6"/>
      <c r="P1464" s="4"/>
      <c r="Q1464" s="4"/>
      <c r="R1464" s="4"/>
      <c r="S1464" s="5"/>
      <c r="T1464" s="6"/>
    </row>
    <row r="1465" spans="6:20">
      <c r="F1465" s="27"/>
      <c r="G1465" s="28"/>
      <c r="H1465" s="6"/>
      <c r="I1465" s="7"/>
      <c r="J1465" s="6"/>
      <c r="K1465" s="6"/>
      <c r="L1465" s="6"/>
      <c r="M1465" s="6"/>
      <c r="P1465" s="4"/>
      <c r="Q1465" s="4"/>
      <c r="R1465" s="4"/>
      <c r="S1465" s="5"/>
      <c r="T1465" s="6"/>
    </row>
    <row r="1466" spans="6:20">
      <c r="F1466" s="27"/>
      <c r="G1466" s="28"/>
      <c r="H1466" s="6"/>
      <c r="I1466" s="7"/>
      <c r="J1466" s="6"/>
      <c r="K1466" s="6"/>
      <c r="L1466" s="6"/>
      <c r="M1466" s="6"/>
      <c r="P1466" s="4"/>
      <c r="Q1466" s="4"/>
      <c r="R1466" s="4"/>
      <c r="S1466" s="5"/>
      <c r="T1466" s="6"/>
    </row>
    <row r="1467" spans="6:20">
      <c r="F1467" s="27"/>
      <c r="G1467" s="28"/>
      <c r="H1467" s="6"/>
      <c r="I1467" s="7"/>
      <c r="J1467" s="6"/>
      <c r="K1467" s="6"/>
      <c r="L1467" s="6"/>
      <c r="M1467" s="6"/>
      <c r="P1467" s="4"/>
      <c r="Q1467" s="4"/>
      <c r="R1467" s="4"/>
      <c r="S1467" s="5"/>
      <c r="T1467" s="6"/>
    </row>
    <row r="1468" spans="6:20">
      <c r="F1468" s="27"/>
      <c r="G1468" s="28"/>
      <c r="H1468" s="6"/>
      <c r="I1468" s="7"/>
      <c r="J1468" s="6"/>
      <c r="K1468" s="6"/>
      <c r="L1468" s="6"/>
      <c r="M1468" s="6"/>
      <c r="P1468" s="4"/>
      <c r="Q1468" s="4"/>
      <c r="R1468" s="4"/>
      <c r="S1468" s="5"/>
      <c r="T1468" s="6"/>
    </row>
    <row r="1469" spans="6:20">
      <c r="F1469" s="27"/>
      <c r="G1469" s="28"/>
      <c r="H1469" s="6"/>
      <c r="I1469" s="7"/>
      <c r="J1469" s="6"/>
      <c r="K1469" s="6"/>
      <c r="L1469" s="6"/>
      <c r="M1469" s="6"/>
      <c r="P1469" s="4"/>
      <c r="Q1469" s="4"/>
      <c r="R1469" s="4"/>
      <c r="S1469" s="5"/>
      <c r="T1469" s="6"/>
    </row>
    <row r="1470" spans="6:20">
      <c r="F1470" s="27"/>
      <c r="G1470" s="28"/>
      <c r="H1470" s="6"/>
      <c r="I1470" s="7"/>
      <c r="J1470" s="6"/>
      <c r="K1470" s="6"/>
      <c r="L1470" s="6"/>
      <c r="M1470" s="6"/>
      <c r="P1470" s="4"/>
      <c r="Q1470" s="4"/>
      <c r="R1470" s="4"/>
      <c r="S1470" s="5"/>
      <c r="T1470" s="6"/>
    </row>
    <row r="1471" spans="6:20">
      <c r="F1471" s="27"/>
      <c r="G1471" s="28"/>
      <c r="H1471" s="6"/>
      <c r="I1471" s="7"/>
      <c r="J1471" s="6"/>
      <c r="K1471" s="6"/>
      <c r="L1471" s="6"/>
      <c r="M1471" s="6"/>
      <c r="P1471" s="4"/>
      <c r="Q1471" s="4"/>
      <c r="R1471" s="4"/>
      <c r="S1471" s="5"/>
      <c r="T1471" s="6"/>
    </row>
    <row r="1472" spans="6:20">
      <c r="F1472" s="27"/>
      <c r="G1472" s="28"/>
      <c r="H1472" s="6"/>
      <c r="I1472" s="7"/>
      <c r="J1472" s="6"/>
      <c r="K1472" s="6"/>
      <c r="L1472" s="6"/>
      <c r="M1472" s="6"/>
      <c r="P1472" s="4"/>
      <c r="Q1472" s="4"/>
      <c r="R1472" s="4"/>
      <c r="S1472" s="5"/>
      <c r="T1472" s="6"/>
    </row>
    <row r="1473" spans="6:20">
      <c r="F1473" s="27"/>
      <c r="G1473" s="28"/>
      <c r="H1473" s="6"/>
      <c r="I1473" s="7"/>
      <c r="J1473" s="6"/>
      <c r="K1473" s="6"/>
      <c r="L1473" s="6"/>
      <c r="M1473" s="6"/>
      <c r="P1473" s="4"/>
      <c r="Q1473" s="4"/>
      <c r="R1473" s="4"/>
      <c r="S1473" s="5"/>
      <c r="T1473" s="6"/>
    </row>
    <row r="1474" spans="6:20">
      <c r="F1474" s="27"/>
      <c r="G1474" s="28"/>
      <c r="H1474" s="6"/>
      <c r="I1474" s="7"/>
      <c r="J1474" s="6"/>
      <c r="K1474" s="6"/>
      <c r="L1474" s="6"/>
      <c r="M1474" s="6"/>
      <c r="P1474" s="4"/>
      <c r="Q1474" s="4"/>
      <c r="R1474" s="4"/>
      <c r="S1474" s="5"/>
      <c r="T1474" s="6"/>
    </row>
    <row r="1475" spans="6:20">
      <c r="F1475" s="27"/>
      <c r="G1475" s="28"/>
      <c r="H1475" s="6"/>
      <c r="I1475" s="7"/>
      <c r="J1475" s="6"/>
      <c r="K1475" s="6"/>
      <c r="L1475" s="6"/>
      <c r="M1475" s="6"/>
      <c r="P1475" s="4"/>
      <c r="Q1475" s="4"/>
      <c r="R1475" s="4"/>
      <c r="S1475" s="5"/>
      <c r="T1475" s="6"/>
    </row>
    <row r="1476" spans="6:20">
      <c r="F1476" s="27"/>
      <c r="G1476" s="28"/>
      <c r="H1476" s="6"/>
      <c r="I1476" s="7"/>
      <c r="J1476" s="6"/>
      <c r="K1476" s="6"/>
      <c r="L1476" s="6"/>
      <c r="M1476" s="6"/>
      <c r="P1476" s="4"/>
      <c r="Q1476" s="4"/>
      <c r="R1476" s="4"/>
      <c r="S1476" s="5"/>
      <c r="T1476" s="6"/>
    </row>
    <row r="1477" spans="6:20">
      <c r="F1477" s="27"/>
      <c r="G1477" s="28"/>
      <c r="H1477" s="6"/>
      <c r="I1477" s="7"/>
      <c r="J1477" s="6"/>
      <c r="K1477" s="6"/>
      <c r="L1477" s="6"/>
      <c r="M1477" s="6"/>
      <c r="P1477" s="4"/>
      <c r="Q1477" s="4"/>
      <c r="R1477" s="4"/>
      <c r="S1477" s="5"/>
      <c r="T1477" s="6"/>
    </row>
    <row r="1478" spans="6:20">
      <c r="F1478" s="27"/>
      <c r="G1478" s="28"/>
      <c r="H1478" s="6"/>
      <c r="I1478" s="7"/>
      <c r="J1478" s="6"/>
      <c r="K1478" s="6"/>
      <c r="L1478" s="6"/>
      <c r="M1478" s="6"/>
      <c r="P1478" s="4"/>
      <c r="Q1478" s="4"/>
      <c r="R1478" s="4"/>
      <c r="S1478" s="5"/>
      <c r="T1478" s="6"/>
    </row>
    <row r="1479" spans="6:20">
      <c r="F1479" s="27"/>
      <c r="G1479" s="28"/>
      <c r="H1479" s="6"/>
      <c r="I1479" s="7"/>
      <c r="J1479" s="6"/>
      <c r="K1479" s="6"/>
      <c r="L1479" s="6"/>
      <c r="M1479" s="6"/>
      <c r="P1479" s="4"/>
      <c r="Q1479" s="4"/>
      <c r="R1479" s="4"/>
      <c r="S1479" s="5"/>
      <c r="T1479" s="6"/>
    </row>
    <row r="1480" spans="6:20">
      <c r="F1480" s="27"/>
      <c r="G1480" s="28"/>
      <c r="H1480" s="6"/>
      <c r="I1480" s="7"/>
      <c r="J1480" s="6"/>
      <c r="K1480" s="6"/>
      <c r="L1480" s="6"/>
      <c r="M1480" s="6"/>
      <c r="P1480" s="4"/>
      <c r="Q1480" s="4"/>
      <c r="R1480" s="4"/>
      <c r="S1480" s="5"/>
      <c r="T1480" s="6"/>
    </row>
    <row r="1481" spans="6:20">
      <c r="F1481" s="27"/>
      <c r="G1481" s="28"/>
      <c r="H1481" s="6"/>
      <c r="I1481" s="7"/>
      <c r="J1481" s="6"/>
      <c r="K1481" s="6"/>
      <c r="L1481" s="6"/>
      <c r="M1481" s="6"/>
      <c r="P1481" s="4"/>
      <c r="Q1481" s="4"/>
      <c r="R1481" s="4"/>
      <c r="S1481" s="5"/>
      <c r="T1481" s="6"/>
    </row>
    <row r="1482" spans="6:20">
      <c r="F1482" s="27"/>
      <c r="G1482" s="28"/>
      <c r="H1482" s="6"/>
      <c r="I1482" s="7"/>
      <c r="J1482" s="6"/>
      <c r="K1482" s="6"/>
      <c r="L1482" s="6"/>
      <c r="M1482" s="6"/>
      <c r="P1482" s="4"/>
      <c r="Q1482" s="4"/>
      <c r="R1482" s="4"/>
      <c r="S1482" s="5"/>
      <c r="T1482" s="6"/>
    </row>
    <row r="1483" spans="6:20">
      <c r="F1483" s="27"/>
      <c r="G1483" s="28"/>
      <c r="H1483" s="6"/>
      <c r="I1483" s="7"/>
      <c r="J1483" s="6"/>
      <c r="K1483" s="6"/>
      <c r="L1483" s="6"/>
      <c r="M1483" s="6"/>
      <c r="P1483" s="4"/>
      <c r="Q1483" s="4"/>
      <c r="R1483" s="4"/>
      <c r="S1483" s="5"/>
      <c r="T1483" s="6"/>
    </row>
    <row r="1484" spans="6:20">
      <c r="F1484" s="27"/>
      <c r="G1484" s="28"/>
      <c r="H1484" s="6"/>
      <c r="I1484" s="7"/>
      <c r="J1484" s="6"/>
      <c r="K1484" s="6"/>
      <c r="L1484" s="6"/>
      <c r="M1484" s="6"/>
      <c r="P1484" s="4"/>
      <c r="Q1484" s="4"/>
      <c r="R1484" s="4"/>
      <c r="S1484" s="5"/>
      <c r="T1484" s="6"/>
    </row>
    <row r="1485" spans="6:20">
      <c r="F1485" s="27"/>
      <c r="G1485" s="28"/>
      <c r="H1485" s="6"/>
      <c r="I1485" s="7"/>
      <c r="J1485" s="6"/>
      <c r="K1485" s="6"/>
      <c r="L1485" s="6"/>
      <c r="M1485" s="6"/>
      <c r="P1485" s="4"/>
      <c r="Q1485" s="4"/>
      <c r="R1485" s="4"/>
      <c r="S1485" s="5"/>
      <c r="T1485" s="6"/>
    </row>
    <row r="1486" spans="6:20">
      <c r="F1486" s="27"/>
      <c r="G1486" s="28"/>
      <c r="H1486" s="6"/>
      <c r="I1486" s="7"/>
      <c r="J1486" s="6"/>
      <c r="K1486" s="6"/>
      <c r="L1486" s="6"/>
      <c r="M1486" s="6"/>
      <c r="P1486" s="4"/>
      <c r="Q1486" s="4"/>
      <c r="R1486" s="4"/>
      <c r="S1486" s="5"/>
      <c r="T1486" s="6"/>
    </row>
    <row r="1487" spans="6:20">
      <c r="F1487" s="27"/>
      <c r="G1487" s="28"/>
      <c r="H1487" s="6"/>
      <c r="I1487" s="7"/>
      <c r="J1487" s="6"/>
      <c r="K1487" s="6"/>
      <c r="L1487" s="6"/>
      <c r="M1487" s="6"/>
      <c r="P1487" s="4"/>
      <c r="Q1487" s="4"/>
      <c r="R1487" s="4"/>
      <c r="S1487" s="5"/>
      <c r="T1487" s="6"/>
    </row>
    <row r="1488" spans="6:20">
      <c r="F1488" s="27"/>
      <c r="G1488" s="28"/>
      <c r="H1488" s="6"/>
      <c r="I1488" s="7"/>
      <c r="J1488" s="6"/>
      <c r="K1488" s="6"/>
      <c r="L1488" s="6"/>
      <c r="M1488" s="6"/>
      <c r="P1488" s="4"/>
      <c r="Q1488" s="4"/>
      <c r="R1488" s="4"/>
      <c r="S1488" s="5"/>
      <c r="T1488" s="6"/>
    </row>
    <row r="1489" spans="6:20">
      <c r="F1489" s="27"/>
      <c r="G1489" s="28"/>
      <c r="H1489" s="6"/>
      <c r="I1489" s="7"/>
      <c r="J1489" s="6"/>
      <c r="K1489" s="6"/>
      <c r="L1489" s="6"/>
      <c r="M1489" s="6"/>
      <c r="P1489" s="4"/>
      <c r="Q1489" s="4"/>
      <c r="R1489" s="4"/>
      <c r="S1489" s="5"/>
      <c r="T1489" s="6"/>
    </row>
    <row r="1490" spans="6:20">
      <c r="F1490" s="27"/>
      <c r="G1490" s="28"/>
      <c r="H1490" s="6"/>
      <c r="I1490" s="7"/>
      <c r="J1490" s="6"/>
      <c r="K1490" s="6"/>
      <c r="L1490" s="6"/>
      <c r="M1490" s="6"/>
      <c r="P1490" s="4"/>
      <c r="Q1490" s="4"/>
      <c r="R1490" s="4"/>
      <c r="S1490" s="5"/>
      <c r="T1490" s="6"/>
    </row>
    <row r="1491" spans="6:20">
      <c r="F1491" s="27"/>
      <c r="G1491" s="28"/>
      <c r="H1491" s="6"/>
      <c r="I1491" s="7"/>
      <c r="J1491" s="6"/>
      <c r="K1491" s="6"/>
      <c r="L1491" s="6"/>
      <c r="M1491" s="6"/>
      <c r="P1491" s="4"/>
      <c r="Q1491" s="4"/>
      <c r="R1491" s="4"/>
      <c r="S1491" s="5"/>
      <c r="T1491" s="6"/>
    </row>
    <row r="1492" spans="6:20">
      <c r="F1492" s="27"/>
      <c r="G1492" s="28"/>
      <c r="H1492" s="6"/>
      <c r="I1492" s="7"/>
      <c r="J1492" s="6"/>
      <c r="K1492" s="6"/>
      <c r="L1492" s="6"/>
      <c r="M1492" s="6"/>
      <c r="P1492" s="4"/>
      <c r="Q1492" s="4"/>
      <c r="R1492" s="4"/>
      <c r="S1492" s="5"/>
      <c r="T1492" s="6"/>
    </row>
    <row r="1493" spans="6:20">
      <c r="F1493" s="27"/>
      <c r="G1493" s="28"/>
      <c r="H1493" s="6"/>
      <c r="I1493" s="7"/>
      <c r="J1493" s="6"/>
      <c r="K1493" s="6"/>
      <c r="L1493" s="6"/>
      <c r="M1493" s="6"/>
      <c r="P1493" s="4"/>
      <c r="Q1493" s="4"/>
      <c r="R1493" s="4"/>
      <c r="S1493" s="5"/>
      <c r="T1493" s="6"/>
    </row>
    <row r="1494" spans="6:20">
      <c r="F1494" s="27"/>
      <c r="G1494" s="28"/>
      <c r="H1494" s="6"/>
      <c r="I1494" s="7"/>
      <c r="J1494" s="6"/>
      <c r="K1494" s="6"/>
      <c r="L1494" s="6"/>
      <c r="M1494" s="6"/>
      <c r="P1494" s="4"/>
      <c r="Q1494" s="4"/>
      <c r="R1494" s="4"/>
      <c r="S1494" s="5"/>
      <c r="T1494" s="6"/>
    </row>
    <row r="1495" spans="6:20">
      <c r="F1495" s="27"/>
      <c r="G1495" s="28"/>
      <c r="H1495" s="6"/>
      <c r="I1495" s="7"/>
      <c r="J1495" s="6"/>
      <c r="K1495" s="6"/>
      <c r="L1495" s="6"/>
      <c r="M1495" s="6"/>
      <c r="P1495" s="4"/>
      <c r="Q1495" s="4"/>
      <c r="R1495" s="4"/>
      <c r="S1495" s="5"/>
      <c r="T1495" s="6"/>
    </row>
    <row r="1496" spans="6:20">
      <c r="F1496" s="27"/>
      <c r="G1496" s="28"/>
      <c r="H1496" s="6"/>
      <c r="I1496" s="7"/>
      <c r="J1496" s="6"/>
      <c r="K1496" s="6"/>
      <c r="L1496" s="6"/>
      <c r="M1496" s="6"/>
      <c r="P1496" s="4"/>
      <c r="Q1496" s="4"/>
      <c r="R1496" s="4"/>
      <c r="S1496" s="5"/>
      <c r="T1496" s="6"/>
    </row>
    <row r="1497" spans="6:20">
      <c r="F1497" s="27"/>
      <c r="G1497" s="28"/>
      <c r="H1497" s="6"/>
      <c r="I1497" s="7"/>
      <c r="J1497" s="6"/>
      <c r="K1497" s="6"/>
      <c r="L1497" s="6"/>
      <c r="M1497" s="6"/>
      <c r="P1497" s="4"/>
      <c r="Q1497" s="4"/>
      <c r="R1497" s="4"/>
      <c r="S1497" s="5"/>
      <c r="T1497" s="6"/>
    </row>
    <row r="1498" spans="6:20">
      <c r="F1498" s="27"/>
      <c r="G1498" s="28"/>
      <c r="H1498" s="6"/>
      <c r="I1498" s="7"/>
      <c r="J1498" s="6"/>
      <c r="K1498" s="6"/>
      <c r="L1498" s="6"/>
      <c r="M1498" s="6"/>
      <c r="P1498" s="4"/>
      <c r="Q1498" s="4"/>
      <c r="R1498" s="4"/>
      <c r="S1498" s="5"/>
      <c r="T1498" s="6"/>
    </row>
    <row r="1499" spans="6:20">
      <c r="F1499" s="27"/>
      <c r="G1499" s="28"/>
      <c r="H1499" s="6"/>
      <c r="I1499" s="7"/>
      <c r="J1499" s="6"/>
      <c r="K1499" s="6"/>
      <c r="L1499" s="6"/>
      <c r="M1499" s="6"/>
      <c r="P1499" s="4"/>
      <c r="Q1499" s="4"/>
      <c r="R1499" s="4"/>
      <c r="S1499" s="5"/>
      <c r="T1499" s="6"/>
    </row>
    <row r="1500" spans="6:20">
      <c r="F1500" s="27"/>
      <c r="G1500" s="28"/>
      <c r="H1500" s="6"/>
      <c r="I1500" s="7"/>
      <c r="J1500" s="6"/>
      <c r="K1500" s="6"/>
      <c r="L1500" s="6"/>
      <c r="M1500" s="6"/>
      <c r="P1500" s="4"/>
      <c r="Q1500" s="4"/>
      <c r="R1500" s="4"/>
      <c r="S1500" s="5"/>
      <c r="T1500" s="6"/>
    </row>
    <row r="1501" spans="6:20">
      <c r="F1501" s="27"/>
      <c r="G1501" s="28"/>
      <c r="H1501" s="6"/>
      <c r="I1501" s="7"/>
      <c r="J1501" s="6"/>
      <c r="K1501" s="6"/>
      <c r="L1501" s="6"/>
      <c r="M1501" s="6"/>
      <c r="P1501" s="4"/>
      <c r="Q1501" s="4"/>
      <c r="R1501" s="4"/>
      <c r="S1501" s="5"/>
      <c r="T1501" s="6"/>
    </row>
    <row r="1502" spans="6:20">
      <c r="F1502" s="27"/>
      <c r="G1502" s="28"/>
      <c r="H1502" s="6"/>
      <c r="I1502" s="7"/>
      <c r="J1502" s="6"/>
      <c r="K1502" s="6"/>
      <c r="L1502" s="6"/>
      <c r="M1502" s="6"/>
      <c r="P1502" s="4"/>
      <c r="Q1502" s="4"/>
      <c r="R1502" s="4"/>
      <c r="S1502" s="5"/>
      <c r="T1502" s="6"/>
    </row>
    <row r="1503" spans="6:20">
      <c r="F1503" s="27"/>
      <c r="G1503" s="28"/>
      <c r="H1503" s="6"/>
      <c r="I1503" s="7"/>
      <c r="J1503" s="6"/>
      <c r="K1503" s="6"/>
      <c r="L1503" s="6"/>
      <c r="M1503" s="6"/>
      <c r="P1503" s="4"/>
      <c r="Q1503" s="4"/>
      <c r="R1503" s="4"/>
      <c r="S1503" s="5"/>
      <c r="T1503" s="6"/>
    </row>
    <row r="1504" spans="6:20">
      <c r="F1504" s="27"/>
      <c r="G1504" s="28"/>
      <c r="H1504" s="6"/>
      <c r="I1504" s="7"/>
      <c r="J1504" s="6"/>
      <c r="K1504" s="6"/>
      <c r="L1504" s="6"/>
      <c r="M1504" s="6"/>
      <c r="P1504" s="4"/>
      <c r="Q1504" s="4"/>
      <c r="R1504" s="4"/>
      <c r="S1504" s="5"/>
      <c r="T1504" s="6"/>
    </row>
    <row r="1505" spans="6:20">
      <c r="F1505" s="27"/>
      <c r="G1505" s="28"/>
      <c r="H1505" s="6"/>
      <c r="I1505" s="7"/>
      <c r="J1505" s="6"/>
      <c r="K1505" s="6"/>
      <c r="L1505" s="6"/>
      <c r="M1505" s="6"/>
      <c r="P1505" s="4"/>
      <c r="Q1505" s="4"/>
      <c r="R1505" s="4"/>
      <c r="S1505" s="5"/>
      <c r="T1505" s="6"/>
    </row>
    <row r="1506" spans="6:20">
      <c r="F1506" s="27"/>
      <c r="G1506" s="28"/>
      <c r="H1506" s="6"/>
      <c r="I1506" s="7"/>
      <c r="J1506" s="6"/>
      <c r="K1506" s="6"/>
      <c r="L1506" s="6"/>
      <c r="M1506" s="6"/>
      <c r="P1506" s="4"/>
      <c r="Q1506" s="4"/>
      <c r="R1506" s="4"/>
      <c r="S1506" s="5"/>
      <c r="T1506" s="6"/>
    </row>
    <row r="1507" spans="6:20">
      <c r="F1507" s="27"/>
      <c r="G1507" s="28"/>
      <c r="H1507" s="6"/>
      <c r="I1507" s="7"/>
      <c r="J1507" s="6"/>
      <c r="K1507" s="6"/>
      <c r="L1507" s="6"/>
      <c r="M1507" s="6"/>
      <c r="P1507" s="4"/>
      <c r="Q1507" s="4"/>
      <c r="R1507" s="4"/>
      <c r="S1507" s="5"/>
      <c r="T1507" s="6"/>
    </row>
    <row r="1508" spans="6:20">
      <c r="F1508" s="27"/>
      <c r="G1508" s="28"/>
      <c r="H1508" s="6"/>
      <c r="I1508" s="7"/>
      <c r="J1508" s="6"/>
      <c r="K1508" s="6"/>
      <c r="L1508" s="6"/>
      <c r="M1508" s="6"/>
      <c r="P1508" s="4"/>
      <c r="Q1508" s="4"/>
      <c r="R1508" s="4"/>
      <c r="S1508" s="5"/>
      <c r="T1508" s="6"/>
    </row>
    <row r="1509" spans="6:20">
      <c r="F1509" s="27"/>
      <c r="G1509" s="28"/>
      <c r="H1509" s="6"/>
      <c r="I1509" s="7"/>
      <c r="J1509" s="6"/>
      <c r="K1509" s="6"/>
      <c r="L1509" s="6"/>
      <c r="M1509" s="6"/>
      <c r="P1509" s="4"/>
      <c r="Q1509" s="4"/>
      <c r="R1509" s="4"/>
      <c r="S1509" s="5"/>
      <c r="T1509" s="6"/>
    </row>
    <row r="1510" spans="6:20">
      <c r="F1510" s="27"/>
      <c r="G1510" s="28"/>
      <c r="H1510" s="6"/>
      <c r="I1510" s="7"/>
      <c r="J1510" s="6"/>
      <c r="K1510" s="6"/>
      <c r="L1510" s="6"/>
      <c r="M1510" s="6"/>
      <c r="P1510" s="4"/>
      <c r="Q1510" s="4"/>
      <c r="R1510" s="4"/>
      <c r="S1510" s="5"/>
      <c r="T1510" s="6"/>
    </row>
    <row r="1511" spans="6:20">
      <c r="F1511" s="27"/>
      <c r="G1511" s="28"/>
      <c r="H1511" s="6"/>
      <c r="I1511" s="7"/>
      <c r="J1511" s="6"/>
      <c r="K1511" s="6"/>
      <c r="L1511" s="6"/>
      <c r="M1511" s="6"/>
      <c r="P1511" s="4"/>
      <c r="Q1511" s="4"/>
      <c r="R1511" s="4"/>
      <c r="S1511" s="5"/>
      <c r="T1511" s="6"/>
    </row>
    <row r="1512" spans="6:20">
      <c r="F1512" s="27"/>
      <c r="G1512" s="28"/>
      <c r="H1512" s="6"/>
      <c r="I1512" s="7"/>
      <c r="J1512" s="6"/>
      <c r="K1512" s="6"/>
      <c r="L1512" s="6"/>
      <c r="M1512" s="6"/>
      <c r="P1512" s="4"/>
      <c r="Q1512" s="4"/>
      <c r="R1512" s="4"/>
      <c r="S1512" s="5"/>
      <c r="T1512" s="6"/>
    </row>
    <row r="1513" spans="6:20">
      <c r="F1513" s="27"/>
      <c r="G1513" s="28"/>
      <c r="H1513" s="6"/>
      <c r="I1513" s="7"/>
      <c r="J1513" s="6"/>
      <c r="K1513" s="6"/>
      <c r="L1513" s="6"/>
      <c r="M1513" s="6"/>
      <c r="P1513" s="4"/>
      <c r="Q1513" s="4"/>
      <c r="R1513" s="4"/>
      <c r="S1513" s="5"/>
      <c r="T1513" s="6"/>
    </row>
    <row r="1514" spans="6:20">
      <c r="F1514" s="27"/>
      <c r="G1514" s="28"/>
      <c r="H1514" s="6"/>
      <c r="I1514" s="7"/>
      <c r="J1514" s="6"/>
      <c r="K1514" s="6"/>
      <c r="L1514" s="6"/>
      <c r="M1514" s="6"/>
      <c r="P1514" s="4"/>
      <c r="Q1514" s="4"/>
      <c r="R1514" s="4"/>
      <c r="S1514" s="5"/>
      <c r="T1514" s="6"/>
    </row>
    <row r="1515" spans="6:20">
      <c r="F1515" s="27"/>
      <c r="G1515" s="28"/>
      <c r="H1515" s="6"/>
      <c r="I1515" s="7"/>
      <c r="J1515" s="6"/>
      <c r="K1515" s="6"/>
      <c r="L1515" s="6"/>
      <c r="M1515" s="6"/>
      <c r="P1515" s="4"/>
      <c r="Q1515" s="4"/>
      <c r="R1515" s="4"/>
      <c r="S1515" s="5"/>
      <c r="T1515" s="6"/>
    </row>
    <row r="1516" spans="6:20">
      <c r="F1516" s="27"/>
      <c r="G1516" s="28"/>
      <c r="H1516" s="6"/>
      <c r="I1516" s="7"/>
      <c r="J1516" s="6"/>
      <c r="K1516" s="6"/>
      <c r="L1516" s="6"/>
      <c r="M1516" s="6"/>
      <c r="P1516" s="4"/>
      <c r="Q1516" s="4"/>
      <c r="R1516" s="4"/>
      <c r="S1516" s="5"/>
      <c r="T1516" s="6"/>
    </row>
    <row r="1517" spans="6:20">
      <c r="F1517" s="27"/>
      <c r="G1517" s="28"/>
      <c r="H1517" s="6"/>
      <c r="I1517" s="7"/>
      <c r="J1517" s="6"/>
      <c r="K1517" s="6"/>
      <c r="L1517" s="6"/>
      <c r="M1517" s="6"/>
      <c r="P1517" s="4"/>
      <c r="Q1517" s="4"/>
      <c r="R1517" s="4"/>
      <c r="S1517" s="5"/>
      <c r="T1517" s="6"/>
    </row>
    <row r="1518" spans="6:20">
      <c r="F1518" s="27"/>
      <c r="G1518" s="28"/>
      <c r="H1518" s="6"/>
      <c r="I1518" s="7"/>
      <c r="J1518" s="6"/>
      <c r="K1518" s="6"/>
      <c r="L1518" s="6"/>
      <c r="M1518" s="6"/>
      <c r="P1518" s="4"/>
      <c r="Q1518" s="4"/>
      <c r="R1518" s="4"/>
      <c r="S1518" s="5"/>
      <c r="T1518" s="6"/>
    </row>
    <row r="1519" spans="6:20">
      <c r="F1519" s="27"/>
      <c r="G1519" s="28"/>
      <c r="H1519" s="6"/>
      <c r="I1519" s="7"/>
      <c r="J1519" s="6"/>
      <c r="K1519" s="6"/>
      <c r="L1519" s="6"/>
      <c r="M1519" s="6"/>
      <c r="P1519" s="4"/>
      <c r="Q1519" s="4"/>
      <c r="R1519" s="4"/>
      <c r="S1519" s="5"/>
      <c r="T1519" s="6"/>
    </row>
    <row r="1520" spans="6:20">
      <c r="F1520" s="27"/>
      <c r="G1520" s="28"/>
      <c r="H1520" s="6"/>
      <c r="I1520" s="7"/>
      <c r="J1520" s="6"/>
      <c r="K1520" s="6"/>
      <c r="L1520" s="6"/>
      <c r="M1520" s="6"/>
      <c r="P1520" s="4"/>
      <c r="Q1520" s="4"/>
      <c r="R1520" s="4"/>
      <c r="S1520" s="5"/>
      <c r="T1520" s="6"/>
    </row>
    <row r="1521" spans="6:20">
      <c r="F1521" s="27"/>
      <c r="G1521" s="28"/>
      <c r="H1521" s="6"/>
      <c r="I1521" s="7"/>
      <c r="J1521" s="6"/>
      <c r="K1521" s="6"/>
      <c r="L1521" s="6"/>
      <c r="M1521" s="6"/>
      <c r="P1521" s="4"/>
      <c r="Q1521" s="4"/>
      <c r="R1521" s="4"/>
      <c r="S1521" s="5"/>
      <c r="T1521" s="6"/>
    </row>
    <row r="1522" spans="6:20">
      <c r="F1522" s="27"/>
      <c r="G1522" s="28"/>
      <c r="H1522" s="6"/>
      <c r="I1522" s="7"/>
      <c r="J1522" s="6"/>
      <c r="K1522" s="6"/>
      <c r="L1522" s="6"/>
      <c r="M1522" s="6"/>
      <c r="P1522" s="4"/>
      <c r="Q1522" s="4"/>
      <c r="R1522" s="4"/>
      <c r="S1522" s="5"/>
      <c r="T1522" s="6"/>
    </row>
    <row r="1523" spans="6:20">
      <c r="F1523" s="27"/>
      <c r="G1523" s="28"/>
      <c r="H1523" s="6"/>
      <c r="I1523" s="7"/>
      <c r="J1523" s="6"/>
      <c r="K1523" s="6"/>
      <c r="L1523" s="6"/>
      <c r="M1523" s="6"/>
      <c r="P1523" s="4"/>
      <c r="Q1523" s="4"/>
      <c r="R1523" s="4"/>
      <c r="S1523" s="5"/>
      <c r="T1523" s="6"/>
    </row>
    <row r="1524" spans="6:20">
      <c r="F1524" s="27"/>
      <c r="G1524" s="28"/>
      <c r="H1524" s="6"/>
      <c r="I1524" s="7"/>
      <c r="J1524" s="6"/>
      <c r="K1524" s="6"/>
      <c r="L1524" s="6"/>
      <c r="M1524" s="6"/>
      <c r="P1524" s="4"/>
      <c r="Q1524" s="4"/>
      <c r="R1524" s="4"/>
      <c r="S1524" s="5"/>
      <c r="T1524" s="6"/>
    </row>
    <row r="1525" spans="6:20">
      <c r="F1525" s="27"/>
      <c r="G1525" s="28"/>
      <c r="H1525" s="6"/>
      <c r="I1525" s="7"/>
      <c r="J1525" s="6"/>
      <c r="K1525" s="6"/>
      <c r="L1525" s="6"/>
      <c r="M1525" s="6"/>
      <c r="P1525" s="4"/>
      <c r="Q1525" s="4"/>
      <c r="R1525" s="4"/>
      <c r="S1525" s="5"/>
      <c r="T1525" s="6"/>
    </row>
    <row r="1526" spans="6:20">
      <c r="F1526" s="27"/>
      <c r="G1526" s="28"/>
      <c r="H1526" s="6"/>
      <c r="I1526" s="7"/>
      <c r="J1526" s="6"/>
      <c r="K1526" s="6"/>
      <c r="L1526" s="6"/>
      <c r="M1526" s="6"/>
      <c r="P1526" s="4"/>
      <c r="Q1526" s="4"/>
      <c r="R1526" s="4"/>
      <c r="S1526" s="5"/>
      <c r="T1526" s="6"/>
    </row>
    <row r="1527" spans="6:20">
      <c r="F1527" s="27"/>
      <c r="G1527" s="28"/>
      <c r="H1527" s="6"/>
      <c r="I1527" s="7"/>
      <c r="J1527" s="6"/>
      <c r="K1527" s="6"/>
      <c r="L1527" s="6"/>
      <c r="M1527" s="6"/>
      <c r="P1527" s="4"/>
      <c r="Q1527" s="4"/>
      <c r="R1527" s="4"/>
      <c r="S1527" s="5"/>
      <c r="T1527" s="6"/>
    </row>
    <row r="1528" spans="6:20">
      <c r="F1528" s="27"/>
      <c r="G1528" s="28"/>
      <c r="H1528" s="6"/>
      <c r="I1528" s="7"/>
      <c r="J1528" s="6"/>
      <c r="K1528" s="6"/>
      <c r="L1528" s="6"/>
      <c r="M1528" s="6"/>
      <c r="P1528" s="4"/>
      <c r="Q1528" s="4"/>
      <c r="R1528" s="4"/>
      <c r="S1528" s="5"/>
      <c r="T1528" s="6"/>
    </row>
    <row r="1529" spans="6:20">
      <c r="F1529" s="27"/>
      <c r="G1529" s="28"/>
      <c r="H1529" s="6"/>
      <c r="I1529" s="7"/>
      <c r="J1529" s="6"/>
      <c r="K1529" s="6"/>
      <c r="L1529" s="6"/>
      <c r="M1529" s="6"/>
      <c r="P1529" s="4"/>
      <c r="Q1529" s="4"/>
      <c r="R1529" s="4"/>
      <c r="S1529" s="5"/>
      <c r="T1529" s="6"/>
    </row>
    <row r="1530" spans="6:20">
      <c r="F1530" s="27"/>
      <c r="G1530" s="28"/>
      <c r="H1530" s="6"/>
      <c r="I1530" s="7"/>
      <c r="J1530" s="6"/>
      <c r="K1530" s="6"/>
      <c r="L1530" s="6"/>
      <c r="M1530" s="6"/>
      <c r="P1530" s="4"/>
      <c r="Q1530" s="4"/>
      <c r="R1530" s="4"/>
      <c r="S1530" s="5"/>
      <c r="T1530" s="6"/>
    </row>
    <row r="1531" spans="6:20">
      <c r="F1531" s="27"/>
      <c r="G1531" s="28"/>
      <c r="H1531" s="6"/>
      <c r="I1531" s="7"/>
      <c r="J1531" s="6"/>
      <c r="K1531" s="6"/>
      <c r="L1531" s="6"/>
      <c r="M1531" s="6"/>
      <c r="P1531" s="4"/>
      <c r="Q1531" s="4"/>
      <c r="R1531" s="4"/>
      <c r="S1531" s="5"/>
      <c r="T1531" s="6"/>
    </row>
    <row r="1532" spans="6:20">
      <c r="F1532" s="27"/>
      <c r="G1532" s="28"/>
      <c r="H1532" s="6"/>
      <c r="I1532" s="7"/>
      <c r="J1532" s="6"/>
      <c r="K1532" s="6"/>
      <c r="L1532" s="6"/>
      <c r="M1532" s="6"/>
      <c r="P1532" s="4"/>
      <c r="Q1532" s="4"/>
      <c r="R1532" s="4"/>
      <c r="S1532" s="5"/>
      <c r="T1532" s="6"/>
    </row>
    <row r="1533" spans="6:20">
      <c r="F1533" s="27"/>
      <c r="G1533" s="28"/>
      <c r="H1533" s="6"/>
      <c r="I1533" s="7"/>
      <c r="J1533" s="6"/>
      <c r="K1533" s="6"/>
      <c r="L1533" s="6"/>
      <c r="M1533" s="6"/>
      <c r="P1533" s="4"/>
      <c r="Q1533" s="4"/>
      <c r="R1533" s="4"/>
      <c r="S1533" s="5"/>
      <c r="T1533" s="6"/>
    </row>
    <row r="1534" spans="6:20">
      <c r="F1534" s="27"/>
      <c r="G1534" s="28"/>
      <c r="H1534" s="6"/>
      <c r="I1534" s="7"/>
      <c r="J1534" s="6"/>
      <c r="K1534" s="6"/>
      <c r="L1534" s="6"/>
      <c r="M1534" s="6"/>
      <c r="P1534" s="4"/>
      <c r="Q1534" s="4"/>
      <c r="R1534" s="4"/>
      <c r="S1534" s="5"/>
      <c r="T1534" s="6"/>
    </row>
    <row r="1535" spans="6:20">
      <c r="F1535" s="27"/>
      <c r="G1535" s="28"/>
      <c r="H1535" s="6"/>
      <c r="I1535" s="7"/>
      <c r="J1535" s="6"/>
      <c r="K1535" s="6"/>
      <c r="L1535" s="6"/>
      <c r="M1535" s="6"/>
      <c r="P1535" s="4"/>
      <c r="Q1535" s="4"/>
      <c r="R1535" s="4"/>
      <c r="S1535" s="5"/>
      <c r="T1535" s="6"/>
    </row>
    <row r="1536" spans="6:20">
      <c r="F1536" s="27"/>
      <c r="G1536" s="28"/>
      <c r="H1536" s="6"/>
      <c r="I1536" s="7"/>
      <c r="J1536" s="6"/>
      <c r="K1536" s="6"/>
      <c r="L1536" s="6"/>
      <c r="M1536" s="6"/>
      <c r="P1536" s="4"/>
      <c r="Q1536" s="4"/>
      <c r="R1536" s="4"/>
      <c r="S1536" s="5"/>
      <c r="T1536" s="6"/>
    </row>
    <row r="1537" spans="6:20">
      <c r="F1537" s="27"/>
      <c r="G1537" s="28"/>
      <c r="H1537" s="6"/>
      <c r="I1537" s="7"/>
      <c r="J1537" s="6"/>
      <c r="K1537" s="6"/>
      <c r="L1537" s="6"/>
      <c r="M1537" s="6"/>
      <c r="P1537" s="4"/>
      <c r="Q1537" s="4"/>
      <c r="R1537" s="4"/>
      <c r="S1537" s="5"/>
      <c r="T1537" s="6"/>
    </row>
    <row r="1538" spans="6:20">
      <c r="F1538" s="27"/>
      <c r="G1538" s="28"/>
      <c r="H1538" s="6"/>
      <c r="I1538" s="7"/>
      <c r="J1538" s="6"/>
      <c r="K1538" s="6"/>
      <c r="L1538" s="6"/>
      <c r="M1538" s="6"/>
      <c r="P1538" s="4"/>
      <c r="Q1538" s="4"/>
      <c r="R1538" s="4"/>
      <c r="S1538" s="5"/>
      <c r="T1538" s="6"/>
    </row>
    <row r="1539" spans="6:20">
      <c r="F1539" s="27"/>
      <c r="G1539" s="28"/>
      <c r="H1539" s="6"/>
      <c r="I1539" s="7"/>
      <c r="J1539" s="6"/>
      <c r="K1539" s="6"/>
      <c r="L1539" s="6"/>
      <c r="M1539" s="6"/>
      <c r="P1539" s="4"/>
      <c r="Q1539" s="4"/>
      <c r="R1539" s="4"/>
      <c r="S1539" s="5"/>
      <c r="T1539" s="6"/>
    </row>
    <row r="1540" spans="6:20">
      <c r="F1540" s="27"/>
      <c r="G1540" s="28"/>
      <c r="H1540" s="6"/>
      <c r="I1540" s="7"/>
      <c r="J1540" s="6"/>
      <c r="K1540" s="6"/>
      <c r="L1540" s="6"/>
      <c r="M1540" s="6"/>
      <c r="P1540" s="4"/>
      <c r="Q1540" s="4"/>
      <c r="R1540" s="4"/>
      <c r="S1540" s="5"/>
      <c r="T1540" s="6"/>
    </row>
    <row r="1541" spans="6:20">
      <c r="F1541" s="27"/>
      <c r="G1541" s="28"/>
      <c r="H1541" s="6"/>
      <c r="I1541" s="7"/>
      <c r="J1541" s="6"/>
      <c r="K1541" s="6"/>
      <c r="L1541" s="6"/>
      <c r="M1541" s="6"/>
      <c r="P1541" s="4"/>
      <c r="Q1541" s="4"/>
      <c r="R1541" s="4"/>
      <c r="S1541" s="5"/>
      <c r="T1541" s="6"/>
    </row>
    <row r="1542" spans="6:20">
      <c r="F1542" s="27"/>
      <c r="G1542" s="28"/>
      <c r="H1542" s="6"/>
      <c r="I1542" s="7"/>
      <c r="J1542" s="6"/>
      <c r="K1542" s="6"/>
      <c r="L1542" s="6"/>
      <c r="M1542" s="6"/>
      <c r="P1542" s="4"/>
      <c r="Q1542" s="4"/>
      <c r="R1542" s="4"/>
      <c r="S1542" s="5"/>
      <c r="T1542" s="6"/>
    </row>
    <row r="1543" spans="6:20">
      <c r="F1543" s="27"/>
      <c r="G1543" s="28"/>
      <c r="H1543" s="6"/>
      <c r="I1543" s="7"/>
      <c r="J1543" s="6"/>
      <c r="K1543" s="6"/>
      <c r="L1543" s="6"/>
      <c r="M1543" s="6"/>
      <c r="P1543" s="4"/>
      <c r="Q1543" s="4"/>
      <c r="R1543" s="4"/>
      <c r="S1543" s="5"/>
      <c r="T1543" s="6"/>
    </row>
    <row r="1544" spans="6:20">
      <c r="F1544" s="27"/>
      <c r="G1544" s="28"/>
      <c r="H1544" s="6"/>
      <c r="I1544" s="7"/>
      <c r="J1544" s="6"/>
      <c r="K1544" s="6"/>
      <c r="L1544" s="6"/>
      <c r="M1544" s="6"/>
      <c r="P1544" s="4"/>
      <c r="Q1544" s="4"/>
      <c r="R1544" s="4"/>
      <c r="S1544" s="5"/>
      <c r="T1544" s="6"/>
    </row>
    <row r="1545" spans="6:20">
      <c r="F1545" s="27"/>
      <c r="G1545" s="28"/>
      <c r="H1545" s="6"/>
      <c r="I1545" s="7"/>
      <c r="J1545" s="6"/>
      <c r="K1545" s="6"/>
      <c r="L1545" s="6"/>
      <c r="M1545" s="6"/>
      <c r="P1545" s="4"/>
      <c r="Q1545" s="4"/>
      <c r="R1545" s="4"/>
      <c r="S1545" s="5"/>
      <c r="T1545" s="6"/>
    </row>
    <row r="1546" spans="6:20">
      <c r="F1546" s="27"/>
      <c r="G1546" s="28"/>
      <c r="H1546" s="6"/>
      <c r="I1546" s="7"/>
      <c r="J1546" s="6"/>
      <c r="K1546" s="6"/>
      <c r="L1546" s="6"/>
      <c r="M1546" s="6"/>
      <c r="P1546" s="4"/>
      <c r="Q1546" s="4"/>
      <c r="R1546" s="4"/>
      <c r="S1546" s="5"/>
      <c r="T1546" s="6"/>
    </row>
    <row r="1547" spans="6:20">
      <c r="F1547" s="27"/>
      <c r="G1547" s="28"/>
      <c r="H1547" s="6"/>
      <c r="I1547" s="7"/>
      <c r="J1547" s="6"/>
      <c r="K1547" s="6"/>
      <c r="L1547" s="6"/>
      <c r="M1547" s="6"/>
      <c r="P1547" s="4"/>
      <c r="Q1547" s="4"/>
      <c r="R1547" s="4"/>
      <c r="S1547" s="5"/>
      <c r="T1547" s="6"/>
    </row>
    <row r="1548" spans="6:20">
      <c r="F1548" s="27"/>
      <c r="G1548" s="28"/>
      <c r="H1548" s="6"/>
      <c r="I1548" s="7"/>
      <c r="J1548" s="6"/>
      <c r="K1548" s="6"/>
      <c r="L1548" s="6"/>
      <c r="M1548" s="6"/>
      <c r="P1548" s="4"/>
      <c r="Q1548" s="4"/>
      <c r="R1548" s="4"/>
      <c r="S1548" s="5"/>
      <c r="T1548" s="6"/>
    </row>
    <row r="1549" spans="6:20">
      <c r="F1549" s="27"/>
      <c r="G1549" s="28"/>
      <c r="H1549" s="6"/>
      <c r="I1549" s="7"/>
      <c r="J1549" s="6"/>
      <c r="K1549" s="6"/>
      <c r="L1549" s="6"/>
      <c r="M1549" s="6"/>
      <c r="P1549" s="4"/>
      <c r="Q1549" s="4"/>
      <c r="R1549" s="4"/>
      <c r="S1549" s="5"/>
      <c r="T1549" s="6"/>
    </row>
    <row r="1550" spans="6:20">
      <c r="F1550" s="27"/>
      <c r="G1550" s="28"/>
      <c r="H1550" s="6"/>
      <c r="I1550" s="7"/>
      <c r="J1550" s="6"/>
      <c r="K1550" s="6"/>
      <c r="L1550" s="6"/>
      <c r="M1550" s="6"/>
      <c r="P1550" s="4"/>
      <c r="Q1550" s="4"/>
      <c r="R1550" s="4"/>
      <c r="S1550" s="5"/>
      <c r="T1550" s="6"/>
    </row>
    <row r="1551" spans="6:20">
      <c r="F1551" s="27"/>
      <c r="G1551" s="28"/>
      <c r="H1551" s="6"/>
      <c r="I1551" s="7"/>
      <c r="J1551" s="6"/>
      <c r="K1551" s="6"/>
      <c r="L1551" s="6"/>
      <c r="M1551" s="6"/>
      <c r="P1551" s="4"/>
      <c r="Q1551" s="4"/>
      <c r="R1551" s="4"/>
      <c r="S1551" s="5"/>
      <c r="T1551" s="6"/>
    </row>
    <row r="1552" spans="6:20">
      <c r="F1552" s="27"/>
      <c r="G1552" s="28"/>
      <c r="H1552" s="6"/>
      <c r="I1552" s="7"/>
      <c r="J1552" s="6"/>
      <c r="K1552" s="6"/>
      <c r="L1552" s="6"/>
      <c r="M1552" s="6"/>
      <c r="P1552" s="4"/>
      <c r="Q1552" s="4"/>
      <c r="R1552" s="4"/>
      <c r="S1552" s="5"/>
      <c r="T1552" s="6"/>
    </row>
    <row r="1553" spans="6:20">
      <c r="F1553" s="27"/>
      <c r="G1553" s="28"/>
      <c r="H1553" s="6"/>
      <c r="I1553" s="7"/>
      <c r="J1553" s="6"/>
      <c r="K1553" s="6"/>
      <c r="L1553" s="6"/>
      <c r="M1553" s="6"/>
      <c r="P1553" s="4"/>
      <c r="Q1553" s="4"/>
      <c r="R1553" s="4"/>
      <c r="S1553" s="5"/>
      <c r="T1553" s="6"/>
    </row>
    <row r="1554" spans="6:20">
      <c r="F1554" s="27"/>
      <c r="G1554" s="28"/>
      <c r="H1554" s="6"/>
      <c r="I1554" s="7"/>
      <c r="J1554" s="6"/>
      <c r="K1554" s="6"/>
      <c r="L1554" s="6"/>
      <c r="M1554" s="6"/>
      <c r="P1554" s="4"/>
      <c r="Q1554" s="4"/>
      <c r="R1554" s="4"/>
      <c r="S1554" s="5"/>
      <c r="T1554" s="6"/>
    </row>
    <row r="1555" spans="6:20">
      <c r="F1555" s="27"/>
      <c r="G1555" s="28"/>
      <c r="H1555" s="6"/>
      <c r="I1555" s="7"/>
      <c r="J1555" s="6"/>
      <c r="K1555" s="6"/>
      <c r="L1555" s="6"/>
      <c r="M1555" s="6"/>
      <c r="P1555" s="4"/>
      <c r="Q1555" s="4"/>
      <c r="R1555" s="4"/>
      <c r="S1555" s="5"/>
      <c r="T1555" s="6"/>
    </row>
    <row r="1556" spans="6:20">
      <c r="F1556" s="27"/>
      <c r="G1556" s="28"/>
      <c r="H1556" s="6"/>
      <c r="I1556" s="7"/>
      <c r="J1556" s="6"/>
      <c r="K1556" s="6"/>
      <c r="L1556" s="6"/>
      <c r="M1556" s="6"/>
      <c r="P1556" s="4"/>
      <c r="Q1556" s="4"/>
      <c r="R1556" s="4"/>
      <c r="S1556" s="5"/>
      <c r="T1556" s="6"/>
    </row>
    <row r="1557" spans="6:20">
      <c r="F1557" s="27"/>
      <c r="G1557" s="28"/>
      <c r="H1557" s="6"/>
      <c r="I1557" s="7"/>
      <c r="J1557" s="6"/>
      <c r="K1557" s="6"/>
      <c r="L1557" s="6"/>
      <c r="M1557" s="6"/>
      <c r="P1557" s="4"/>
      <c r="Q1557" s="4"/>
      <c r="R1557" s="4"/>
      <c r="S1557" s="5"/>
      <c r="T1557" s="6"/>
    </row>
    <row r="1558" spans="6:20">
      <c r="F1558" s="27"/>
      <c r="G1558" s="28"/>
      <c r="H1558" s="6"/>
      <c r="I1558" s="7"/>
      <c r="J1558" s="6"/>
      <c r="K1558" s="6"/>
      <c r="L1558" s="6"/>
      <c r="M1558" s="6"/>
      <c r="P1558" s="4"/>
      <c r="Q1558" s="4"/>
      <c r="R1558" s="4"/>
      <c r="S1558" s="5"/>
      <c r="T1558" s="6"/>
    </row>
    <row r="1559" spans="6:20">
      <c r="F1559" s="27"/>
      <c r="G1559" s="28"/>
      <c r="H1559" s="6"/>
      <c r="I1559" s="7"/>
      <c r="J1559" s="6"/>
      <c r="K1559" s="6"/>
      <c r="L1559" s="6"/>
      <c r="M1559" s="6"/>
      <c r="P1559" s="4"/>
      <c r="Q1559" s="4"/>
      <c r="R1559" s="4"/>
      <c r="S1559" s="5"/>
      <c r="T1559" s="6"/>
    </row>
    <row r="1560" spans="6:20">
      <c r="F1560" s="27"/>
      <c r="G1560" s="28"/>
      <c r="H1560" s="6"/>
      <c r="I1560" s="7"/>
      <c r="J1560" s="6"/>
      <c r="K1560" s="6"/>
      <c r="L1560" s="6"/>
      <c r="M1560" s="6"/>
      <c r="P1560" s="4"/>
      <c r="Q1560" s="4"/>
      <c r="R1560" s="4"/>
      <c r="S1560" s="5"/>
      <c r="T1560" s="6"/>
    </row>
    <row r="1561" spans="6:20">
      <c r="F1561" s="27"/>
      <c r="G1561" s="28"/>
      <c r="H1561" s="6"/>
      <c r="I1561" s="7"/>
      <c r="J1561" s="6"/>
      <c r="K1561" s="6"/>
      <c r="L1561" s="6"/>
      <c r="M1561" s="6"/>
      <c r="P1561" s="4"/>
      <c r="Q1561" s="4"/>
      <c r="R1561" s="4"/>
      <c r="S1561" s="5"/>
      <c r="T1561" s="6"/>
    </row>
    <row r="1562" spans="6:20">
      <c r="F1562" s="27"/>
      <c r="G1562" s="28"/>
      <c r="H1562" s="6"/>
      <c r="I1562" s="7"/>
      <c r="J1562" s="6"/>
      <c r="K1562" s="6"/>
      <c r="L1562" s="6"/>
      <c r="M1562" s="6"/>
      <c r="P1562" s="4"/>
      <c r="Q1562" s="4"/>
      <c r="R1562" s="4"/>
      <c r="S1562" s="5"/>
      <c r="T1562" s="6"/>
    </row>
    <row r="1563" spans="6:20">
      <c r="F1563" s="27"/>
      <c r="G1563" s="28"/>
      <c r="H1563" s="6"/>
      <c r="I1563" s="7"/>
      <c r="J1563" s="6"/>
      <c r="K1563" s="6"/>
      <c r="L1563" s="6"/>
      <c r="M1563" s="6"/>
      <c r="P1563" s="4"/>
      <c r="Q1563" s="4"/>
      <c r="R1563" s="4"/>
      <c r="S1563" s="5"/>
      <c r="T1563" s="6"/>
    </row>
    <row r="1564" spans="6:20">
      <c r="F1564" s="27"/>
      <c r="G1564" s="28"/>
      <c r="H1564" s="6"/>
      <c r="I1564" s="7"/>
      <c r="J1564" s="6"/>
      <c r="K1564" s="6"/>
      <c r="L1564" s="6"/>
      <c r="M1564" s="6"/>
      <c r="P1564" s="4"/>
      <c r="Q1564" s="4"/>
      <c r="R1564" s="4"/>
      <c r="S1564" s="5"/>
      <c r="T1564" s="6"/>
    </row>
    <row r="1565" spans="6:20">
      <c r="F1565" s="27"/>
      <c r="G1565" s="28"/>
      <c r="H1565" s="6"/>
      <c r="I1565" s="7"/>
      <c r="J1565" s="6"/>
      <c r="K1565" s="6"/>
      <c r="L1565" s="6"/>
      <c r="M1565" s="6"/>
      <c r="P1565" s="4"/>
      <c r="Q1565" s="4"/>
      <c r="R1565" s="4"/>
      <c r="S1565" s="5"/>
      <c r="T1565" s="6"/>
    </row>
    <row r="1566" spans="6:20">
      <c r="F1566" s="27"/>
      <c r="G1566" s="28"/>
      <c r="H1566" s="6"/>
      <c r="I1566" s="7"/>
      <c r="J1566" s="6"/>
      <c r="K1566" s="6"/>
      <c r="L1566" s="6"/>
      <c r="M1566" s="6"/>
      <c r="P1566" s="4"/>
      <c r="Q1566" s="4"/>
      <c r="R1566" s="4"/>
      <c r="S1566" s="5"/>
      <c r="T1566" s="6"/>
    </row>
    <row r="1567" spans="6:20">
      <c r="F1567" s="27"/>
      <c r="G1567" s="28"/>
      <c r="H1567" s="6"/>
      <c r="I1567" s="7"/>
      <c r="J1567" s="6"/>
      <c r="K1567" s="6"/>
      <c r="L1567" s="6"/>
      <c r="M1567" s="6"/>
      <c r="P1567" s="4"/>
      <c r="Q1567" s="4"/>
      <c r="R1567" s="4"/>
      <c r="S1567" s="5"/>
      <c r="T1567" s="6"/>
    </row>
    <row r="1568" spans="6:20">
      <c r="F1568" s="27"/>
      <c r="G1568" s="28"/>
      <c r="H1568" s="6"/>
      <c r="I1568" s="7"/>
      <c r="J1568" s="6"/>
      <c r="K1568" s="6"/>
      <c r="L1568" s="6"/>
      <c r="M1568" s="6"/>
      <c r="P1568" s="4"/>
      <c r="Q1568" s="4"/>
      <c r="R1568" s="4"/>
      <c r="S1568" s="5"/>
      <c r="T1568" s="6"/>
    </row>
    <row r="1569" spans="6:20">
      <c r="F1569" s="27"/>
      <c r="G1569" s="28"/>
      <c r="H1569" s="6"/>
      <c r="I1569" s="7"/>
      <c r="J1569" s="6"/>
      <c r="K1569" s="6"/>
      <c r="L1569" s="6"/>
      <c r="M1569" s="6"/>
      <c r="P1569" s="4"/>
      <c r="Q1569" s="4"/>
      <c r="R1569" s="4"/>
      <c r="S1569" s="5"/>
      <c r="T1569" s="6"/>
    </row>
    <row r="1570" spans="6:20">
      <c r="F1570" s="27"/>
      <c r="G1570" s="28"/>
      <c r="H1570" s="6"/>
      <c r="I1570" s="7"/>
      <c r="J1570" s="6"/>
      <c r="K1570" s="6"/>
      <c r="L1570" s="6"/>
      <c r="M1570" s="6"/>
      <c r="P1570" s="4"/>
      <c r="Q1570" s="4"/>
      <c r="R1570" s="4"/>
      <c r="S1570" s="5"/>
      <c r="T1570" s="6"/>
    </row>
    <row r="1571" spans="6:20">
      <c r="F1571" s="27"/>
      <c r="G1571" s="28"/>
      <c r="H1571" s="6"/>
      <c r="I1571" s="7"/>
      <c r="J1571" s="6"/>
      <c r="K1571" s="6"/>
      <c r="L1571" s="6"/>
      <c r="M1571" s="6"/>
      <c r="P1571" s="4"/>
      <c r="Q1571" s="4"/>
      <c r="R1571" s="4"/>
      <c r="S1571" s="5"/>
      <c r="T1571" s="6"/>
    </row>
    <row r="1572" spans="6:20">
      <c r="F1572" s="27"/>
      <c r="G1572" s="28"/>
      <c r="H1572" s="6"/>
      <c r="I1572" s="7"/>
      <c r="J1572" s="6"/>
      <c r="K1572" s="6"/>
      <c r="L1572" s="6"/>
      <c r="M1572" s="6"/>
      <c r="P1572" s="4"/>
      <c r="Q1572" s="4"/>
      <c r="R1572" s="4"/>
      <c r="S1572" s="5"/>
      <c r="T1572" s="6"/>
    </row>
    <row r="1573" spans="6:20">
      <c r="F1573" s="27"/>
      <c r="G1573" s="28"/>
      <c r="H1573" s="6"/>
      <c r="I1573" s="7"/>
      <c r="J1573" s="6"/>
      <c r="K1573" s="6"/>
      <c r="L1573" s="6"/>
      <c r="M1573" s="6"/>
      <c r="P1573" s="4"/>
      <c r="Q1573" s="4"/>
      <c r="R1573" s="4"/>
      <c r="S1573" s="5"/>
      <c r="T1573" s="6"/>
    </row>
    <row r="1574" spans="6:20">
      <c r="F1574" s="27"/>
      <c r="G1574" s="28"/>
      <c r="H1574" s="6"/>
      <c r="I1574" s="7"/>
      <c r="J1574" s="6"/>
      <c r="K1574" s="6"/>
      <c r="L1574" s="6"/>
      <c r="M1574" s="6"/>
      <c r="P1574" s="4"/>
      <c r="Q1574" s="4"/>
      <c r="R1574" s="4"/>
      <c r="S1574" s="5"/>
      <c r="T1574" s="6"/>
    </row>
    <row r="1575" spans="6:20">
      <c r="F1575" s="27"/>
      <c r="G1575" s="28"/>
      <c r="H1575" s="6"/>
      <c r="I1575" s="7"/>
      <c r="J1575" s="6"/>
      <c r="K1575" s="6"/>
      <c r="L1575" s="6"/>
      <c r="M1575" s="6"/>
      <c r="P1575" s="4"/>
      <c r="Q1575" s="4"/>
      <c r="R1575" s="4"/>
      <c r="S1575" s="5"/>
      <c r="T1575" s="6"/>
    </row>
    <row r="1576" spans="6:20">
      <c r="F1576" s="27"/>
      <c r="G1576" s="28"/>
      <c r="H1576" s="6"/>
      <c r="I1576" s="7"/>
      <c r="J1576" s="6"/>
      <c r="K1576" s="6"/>
      <c r="L1576" s="6"/>
      <c r="M1576" s="6"/>
      <c r="P1576" s="4"/>
      <c r="Q1576" s="4"/>
      <c r="R1576" s="4"/>
      <c r="S1576" s="5"/>
      <c r="T1576" s="6"/>
    </row>
    <row r="1577" spans="6:20">
      <c r="F1577" s="27"/>
      <c r="G1577" s="28"/>
      <c r="H1577" s="6"/>
      <c r="I1577" s="7"/>
      <c r="J1577" s="6"/>
      <c r="K1577" s="6"/>
      <c r="L1577" s="6"/>
      <c r="M1577" s="6"/>
      <c r="P1577" s="4"/>
      <c r="Q1577" s="4"/>
      <c r="R1577" s="4"/>
      <c r="S1577" s="5"/>
      <c r="T1577" s="6"/>
    </row>
    <row r="1578" spans="6:20">
      <c r="F1578" s="27"/>
      <c r="G1578" s="28"/>
      <c r="H1578" s="6"/>
      <c r="I1578" s="7"/>
      <c r="J1578" s="6"/>
      <c r="K1578" s="6"/>
      <c r="L1578" s="6"/>
      <c r="M1578" s="6"/>
      <c r="P1578" s="4"/>
      <c r="Q1578" s="4"/>
      <c r="R1578" s="4"/>
      <c r="S1578" s="5"/>
      <c r="T1578" s="6"/>
    </row>
    <row r="1579" spans="6:20">
      <c r="F1579" s="27"/>
      <c r="G1579" s="28"/>
      <c r="H1579" s="6"/>
      <c r="I1579" s="7"/>
      <c r="J1579" s="6"/>
      <c r="K1579" s="6"/>
      <c r="L1579" s="6"/>
      <c r="M1579" s="6"/>
      <c r="P1579" s="4"/>
      <c r="Q1579" s="4"/>
      <c r="R1579" s="4"/>
      <c r="S1579" s="5"/>
      <c r="T1579" s="6"/>
    </row>
    <row r="1580" spans="6:20">
      <c r="F1580" s="27"/>
      <c r="G1580" s="28"/>
      <c r="H1580" s="6"/>
      <c r="I1580" s="7"/>
      <c r="J1580" s="6"/>
      <c r="K1580" s="6"/>
      <c r="L1580" s="6"/>
      <c r="M1580" s="6"/>
      <c r="P1580" s="4"/>
      <c r="Q1580" s="4"/>
      <c r="R1580" s="4"/>
      <c r="S1580" s="5"/>
      <c r="T1580" s="6"/>
    </row>
    <row r="1581" spans="6:20">
      <c r="F1581" s="27"/>
      <c r="G1581" s="28"/>
      <c r="H1581" s="6"/>
      <c r="I1581" s="7"/>
      <c r="J1581" s="6"/>
      <c r="K1581" s="6"/>
      <c r="L1581" s="6"/>
      <c r="M1581" s="6"/>
      <c r="P1581" s="4"/>
      <c r="Q1581" s="4"/>
      <c r="R1581" s="4"/>
      <c r="S1581" s="5"/>
      <c r="T1581" s="6"/>
    </row>
    <row r="1582" spans="6:20">
      <c r="F1582" s="27"/>
      <c r="G1582" s="28"/>
      <c r="H1582" s="6"/>
      <c r="I1582" s="7"/>
      <c r="J1582" s="6"/>
      <c r="K1582" s="6"/>
      <c r="L1582" s="6"/>
      <c r="M1582" s="6"/>
      <c r="P1582" s="4"/>
      <c r="Q1582" s="4"/>
      <c r="R1582" s="4"/>
      <c r="S1582" s="5"/>
      <c r="T1582" s="6"/>
    </row>
    <row r="1583" spans="6:20">
      <c r="F1583" s="27"/>
      <c r="G1583" s="28"/>
      <c r="H1583" s="6"/>
      <c r="I1583" s="7"/>
      <c r="J1583" s="6"/>
      <c r="K1583" s="6"/>
      <c r="L1583" s="6"/>
      <c r="M1583" s="6"/>
      <c r="P1583" s="4"/>
      <c r="Q1583" s="4"/>
      <c r="R1583" s="4"/>
      <c r="S1583" s="5"/>
      <c r="T1583" s="6"/>
    </row>
    <row r="1584" spans="6:20">
      <c r="F1584" s="27"/>
      <c r="G1584" s="28"/>
      <c r="H1584" s="6"/>
      <c r="I1584" s="7"/>
      <c r="J1584" s="6"/>
      <c r="K1584" s="6"/>
      <c r="L1584" s="6"/>
      <c r="M1584" s="6"/>
      <c r="P1584" s="4"/>
      <c r="Q1584" s="4"/>
      <c r="R1584" s="4"/>
      <c r="S1584" s="5"/>
      <c r="T1584" s="6"/>
    </row>
    <row r="1585" spans="6:20">
      <c r="F1585" s="27"/>
      <c r="G1585" s="28"/>
      <c r="H1585" s="6"/>
      <c r="I1585" s="7"/>
      <c r="J1585" s="6"/>
      <c r="K1585" s="6"/>
      <c r="L1585" s="6"/>
      <c r="M1585" s="6"/>
      <c r="P1585" s="4"/>
      <c r="Q1585" s="4"/>
      <c r="R1585" s="4"/>
      <c r="S1585" s="5"/>
      <c r="T1585" s="6"/>
    </row>
    <row r="1586" spans="6:20">
      <c r="F1586" s="27"/>
      <c r="G1586" s="28"/>
      <c r="H1586" s="6"/>
      <c r="I1586" s="7"/>
      <c r="J1586" s="6"/>
      <c r="K1586" s="6"/>
      <c r="L1586" s="6"/>
      <c r="M1586" s="6"/>
      <c r="P1586" s="4"/>
      <c r="Q1586" s="4"/>
      <c r="R1586" s="4"/>
      <c r="S1586" s="5"/>
      <c r="T1586" s="6"/>
    </row>
    <row r="1587" spans="6:20">
      <c r="F1587" s="27"/>
      <c r="G1587" s="28"/>
      <c r="H1587" s="6"/>
      <c r="I1587" s="7"/>
      <c r="J1587" s="6"/>
      <c r="K1587" s="6"/>
      <c r="L1587" s="6"/>
      <c r="M1587" s="6"/>
      <c r="P1587" s="4"/>
      <c r="Q1587" s="4"/>
      <c r="R1587" s="4"/>
      <c r="S1587" s="5"/>
      <c r="T1587" s="6"/>
    </row>
    <row r="1588" spans="6:20">
      <c r="F1588" s="27"/>
      <c r="G1588" s="28"/>
      <c r="H1588" s="6"/>
      <c r="I1588" s="7"/>
      <c r="J1588" s="6"/>
      <c r="K1588" s="6"/>
      <c r="L1588" s="6"/>
      <c r="M1588" s="6"/>
      <c r="P1588" s="4"/>
      <c r="Q1588" s="4"/>
      <c r="R1588" s="4"/>
      <c r="S1588" s="5"/>
      <c r="T1588" s="6"/>
    </row>
    <row r="1589" spans="6:20">
      <c r="F1589" s="27"/>
      <c r="G1589" s="28"/>
      <c r="H1589" s="6"/>
      <c r="I1589" s="7"/>
      <c r="J1589" s="6"/>
      <c r="K1589" s="6"/>
      <c r="L1589" s="6"/>
      <c r="M1589" s="6"/>
      <c r="P1589" s="4"/>
      <c r="Q1589" s="4"/>
      <c r="R1589" s="4"/>
      <c r="S1589" s="5"/>
      <c r="T1589" s="6"/>
    </row>
    <row r="1590" spans="6:20">
      <c r="F1590" s="27"/>
      <c r="G1590" s="28"/>
      <c r="H1590" s="6"/>
      <c r="I1590" s="7"/>
      <c r="J1590" s="6"/>
      <c r="K1590" s="6"/>
      <c r="L1590" s="6"/>
      <c r="M1590" s="6"/>
      <c r="P1590" s="4"/>
      <c r="Q1590" s="4"/>
      <c r="R1590" s="4"/>
      <c r="S1590" s="5"/>
      <c r="T1590" s="6"/>
    </row>
    <row r="1591" spans="6:20">
      <c r="F1591" s="27"/>
      <c r="G1591" s="28"/>
      <c r="H1591" s="6"/>
      <c r="I1591" s="7"/>
      <c r="J1591" s="6"/>
      <c r="K1591" s="6"/>
      <c r="L1591" s="6"/>
      <c r="M1591" s="6"/>
      <c r="P1591" s="4"/>
      <c r="Q1591" s="4"/>
      <c r="R1591" s="4"/>
      <c r="S1591" s="5"/>
      <c r="T1591" s="6"/>
    </row>
    <row r="1592" spans="6:20">
      <c r="F1592" s="27"/>
      <c r="G1592" s="28"/>
      <c r="H1592" s="6"/>
      <c r="I1592" s="7"/>
      <c r="J1592" s="6"/>
      <c r="K1592" s="6"/>
      <c r="L1592" s="6"/>
      <c r="M1592" s="6"/>
      <c r="P1592" s="4"/>
      <c r="Q1592" s="4"/>
      <c r="R1592" s="4"/>
      <c r="S1592" s="5"/>
      <c r="T1592" s="6"/>
    </row>
    <row r="1593" spans="6:20">
      <c r="F1593" s="27"/>
      <c r="G1593" s="28"/>
      <c r="H1593" s="6"/>
      <c r="I1593" s="7"/>
      <c r="J1593" s="6"/>
      <c r="K1593" s="6"/>
      <c r="L1593" s="6"/>
      <c r="M1593" s="6"/>
      <c r="P1593" s="4"/>
      <c r="Q1593" s="4"/>
      <c r="R1593" s="4"/>
      <c r="S1593" s="5"/>
      <c r="T1593" s="6"/>
    </row>
    <row r="1594" spans="6:20">
      <c r="F1594" s="27"/>
      <c r="G1594" s="28"/>
      <c r="H1594" s="6"/>
      <c r="I1594" s="7"/>
      <c r="J1594" s="6"/>
      <c r="K1594" s="6"/>
      <c r="L1594" s="6"/>
      <c r="M1594" s="6"/>
      <c r="P1594" s="4"/>
      <c r="Q1594" s="4"/>
      <c r="R1594" s="4"/>
      <c r="S1594" s="5"/>
      <c r="T1594" s="6"/>
    </row>
    <row r="1595" spans="6:20">
      <c r="F1595" s="27"/>
      <c r="G1595" s="28"/>
      <c r="H1595" s="6"/>
      <c r="I1595" s="7"/>
      <c r="J1595" s="6"/>
      <c r="K1595" s="6"/>
      <c r="L1595" s="6"/>
      <c r="M1595" s="6"/>
      <c r="P1595" s="4"/>
      <c r="Q1595" s="4"/>
      <c r="R1595" s="4"/>
      <c r="S1595" s="5"/>
      <c r="T1595" s="6"/>
    </row>
    <row r="1596" spans="6:20">
      <c r="F1596" s="27"/>
      <c r="G1596" s="28"/>
      <c r="H1596" s="6"/>
      <c r="I1596" s="7"/>
      <c r="J1596" s="6"/>
      <c r="K1596" s="6"/>
      <c r="L1596" s="6"/>
      <c r="M1596" s="6"/>
      <c r="P1596" s="4"/>
      <c r="Q1596" s="4"/>
      <c r="R1596" s="4"/>
      <c r="S1596" s="5"/>
      <c r="T1596" s="6"/>
    </row>
    <row r="1597" spans="6:20">
      <c r="F1597" s="27"/>
      <c r="G1597" s="28"/>
      <c r="H1597" s="6"/>
      <c r="I1597" s="7"/>
      <c r="J1597" s="6"/>
      <c r="K1597" s="6"/>
      <c r="L1597" s="6"/>
      <c r="M1597" s="6"/>
      <c r="P1597" s="4"/>
      <c r="Q1597" s="4"/>
      <c r="R1597" s="4"/>
      <c r="S1597" s="5"/>
      <c r="T1597" s="6"/>
    </row>
    <row r="1598" spans="6:20">
      <c r="F1598" s="27"/>
      <c r="G1598" s="28"/>
      <c r="H1598" s="6"/>
      <c r="I1598" s="7"/>
      <c r="J1598" s="6"/>
      <c r="K1598" s="6"/>
      <c r="L1598" s="6"/>
      <c r="M1598" s="6"/>
      <c r="P1598" s="4"/>
      <c r="Q1598" s="4"/>
      <c r="R1598" s="4"/>
      <c r="S1598" s="5"/>
      <c r="T1598" s="6"/>
    </row>
    <row r="1599" spans="6:20">
      <c r="F1599" s="27"/>
      <c r="G1599" s="28"/>
      <c r="H1599" s="6"/>
      <c r="I1599" s="7"/>
      <c r="J1599" s="6"/>
      <c r="K1599" s="6"/>
      <c r="L1599" s="6"/>
      <c r="M1599" s="6"/>
      <c r="P1599" s="4"/>
      <c r="Q1599" s="4"/>
      <c r="R1599" s="4"/>
      <c r="S1599" s="5"/>
      <c r="T1599" s="6"/>
    </row>
    <row r="1600" spans="6:20">
      <c r="F1600" s="27"/>
      <c r="G1600" s="28"/>
      <c r="H1600" s="6"/>
      <c r="I1600" s="7"/>
      <c r="J1600" s="6"/>
      <c r="K1600" s="6"/>
      <c r="L1600" s="6"/>
      <c r="M1600" s="6"/>
      <c r="P1600" s="4"/>
      <c r="Q1600" s="4"/>
      <c r="R1600" s="4"/>
      <c r="S1600" s="5"/>
      <c r="T1600" s="6"/>
    </row>
    <row r="1601" spans="6:20">
      <c r="F1601" s="27"/>
      <c r="G1601" s="28"/>
      <c r="H1601" s="6"/>
      <c r="I1601" s="7"/>
      <c r="J1601" s="6"/>
      <c r="K1601" s="6"/>
      <c r="L1601" s="6"/>
      <c r="M1601" s="6"/>
      <c r="P1601" s="4"/>
      <c r="Q1601" s="4"/>
      <c r="R1601" s="4"/>
      <c r="S1601" s="5"/>
      <c r="T1601" s="6"/>
    </row>
    <row r="1602" spans="6:20">
      <c r="F1602" s="27"/>
      <c r="G1602" s="28"/>
      <c r="H1602" s="6"/>
      <c r="I1602" s="7"/>
      <c r="J1602" s="6"/>
      <c r="K1602" s="6"/>
      <c r="L1602" s="6"/>
      <c r="M1602" s="6"/>
      <c r="P1602" s="4"/>
      <c r="Q1602" s="4"/>
      <c r="R1602" s="4"/>
      <c r="S1602" s="5"/>
      <c r="T1602" s="6"/>
    </row>
    <row r="1603" spans="6:20">
      <c r="F1603" s="27"/>
      <c r="G1603" s="28"/>
      <c r="H1603" s="6"/>
      <c r="I1603" s="7"/>
      <c r="J1603" s="6"/>
      <c r="K1603" s="6"/>
      <c r="L1603" s="6"/>
      <c r="M1603" s="6"/>
      <c r="P1603" s="4"/>
      <c r="Q1603" s="4"/>
      <c r="R1603" s="4"/>
      <c r="S1603" s="5"/>
      <c r="T1603" s="6"/>
    </row>
    <row r="1604" spans="6:20">
      <c r="F1604" s="27"/>
      <c r="G1604" s="28"/>
      <c r="H1604" s="6"/>
      <c r="I1604" s="7"/>
      <c r="J1604" s="6"/>
      <c r="K1604" s="6"/>
      <c r="L1604" s="6"/>
      <c r="M1604" s="6"/>
      <c r="P1604" s="4"/>
      <c r="Q1604" s="4"/>
      <c r="R1604" s="4"/>
      <c r="S1604" s="5"/>
      <c r="T1604" s="6"/>
    </row>
    <row r="1605" spans="6:20">
      <c r="F1605" s="27"/>
      <c r="G1605" s="28"/>
      <c r="H1605" s="6"/>
      <c r="I1605" s="7"/>
      <c r="J1605" s="6"/>
      <c r="K1605" s="6"/>
      <c r="L1605" s="6"/>
      <c r="M1605" s="6"/>
      <c r="P1605" s="4"/>
      <c r="Q1605" s="4"/>
      <c r="R1605" s="4"/>
      <c r="S1605" s="5"/>
      <c r="T1605" s="6"/>
    </row>
    <row r="1606" spans="6:20">
      <c r="F1606" s="27"/>
      <c r="G1606" s="28"/>
      <c r="H1606" s="6"/>
      <c r="I1606" s="7"/>
      <c r="J1606" s="6"/>
      <c r="K1606" s="6"/>
      <c r="L1606" s="6"/>
      <c r="M1606" s="6"/>
      <c r="P1606" s="4"/>
      <c r="Q1606" s="4"/>
      <c r="R1606" s="4"/>
      <c r="S1606" s="5"/>
      <c r="T1606" s="6"/>
    </row>
    <row r="1607" spans="6:20">
      <c r="F1607" s="27"/>
      <c r="G1607" s="28"/>
      <c r="H1607" s="6"/>
      <c r="I1607" s="7"/>
      <c r="J1607" s="6"/>
      <c r="K1607" s="6"/>
      <c r="L1607" s="6"/>
      <c r="M1607" s="6"/>
      <c r="P1607" s="4"/>
      <c r="Q1607" s="4"/>
      <c r="R1607" s="4"/>
      <c r="S1607" s="5"/>
      <c r="T1607" s="6"/>
    </row>
    <row r="1608" spans="6:20">
      <c r="F1608" s="27"/>
      <c r="G1608" s="28"/>
      <c r="H1608" s="6"/>
      <c r="I1608" s="7"/>
      <c r="J1608" s="6"/>
      <c r="K1608" s="6"/>
      <c r="L1608" s="6"/>
      <c r="M1608" s="6"/>
      <c r="P1608" s="4"/>
      <c r="Q1608" s="4"/>
      <c r="R1608" s="4"/>
      <c r="S1608" s="5"/>
      <c r="T1608" s="6"/>
    </row>
    <row r="1609" spans="6:20">
      <c r="F1609" s="27"/>
      <c r="G1609" s="28"/>
      <c r="H1609" s="6"/>
      <c r="I1609" s="7"/>
      <c r="J1609" s="6"/>
      <c r="K1609" s="6"/>
      <c r="L1609" s="6"/>
      <c r="M1609" s="6"/>
      <c r="P1609" s="4"/>
      <c r="Q1609" s="4"/>
      <c r="R1609" s="4"/>
      <c r="S1609" s="5"/>
      <c r="T1609" s="6"/>
    </row>
    <row r="1610" spans="6:20">
      <c r="F1610" s="27"/>
      <c r="G1610" s="28"/>
      <c r="H1610" s="6"/>
      <c r="I1610" s="7"/>
      <c r="J1610" s="6"/>
      <c r="K1610" s="6"/>
      <c r="L1610" s="6"/>
      <c r="M1610" s="6"/>
      <c r="P1610" s="4"/>
      <c r="Q1610" s="4"/>
      <c r="R1610" s="4"/>
      <c r="S1610" s="5"/>
      <c r="T1610" s="6"/>
    </row>
    <row r="1611" spans="6:20">
      <c r="F1611" s="27"/>
      <c r="G1611" s="28"/>
      <c r="H1611" s="6"/>
      <c r="I1611" s="7"/>
      <c r="J1611" s="6"/>
      <c r="K1611" s="6"/>
      <c r="L1611" s="6"/>
      <c r="M1611" s="6"/>
      <c r="P1611" s="4"/>
      <c r="Q1611" s="4"/>
      <c r="R1611" s="4"/>
      <c r="S1611" s="5"/>
      <c r="T1611" s="6"/>
    </row>
    <row r="1612" spans="6:20">
      <c r="F1612" s="27"/>
      <c r="G1612" s="28"/>
      <c r="H1612" s="6"/>
      <c r="I1612" s="7"/>
      <c r="J1612" s="6"/>
      <c r="K1612" s="6"/>
      <c r="L1612" s="6"/>
      <c r="M1612" s="6"/>
      <c r="P1612" s="4"/>
      <c r="Q1612" s="4"/>
      <c r="R1612" s="4"/>
      <c r="S1612" s="5"/>
      <c r="T1612" s="6"/>
    </row>
    <row r="1613" spans="6:20">
      <c r="F1613" s="27"/>
      <c r="G1613" s="28"/>
      <c r="H1613" s="6"/>
      <c r="I1613" s="7"/>
      <c r="J1613" s="6"/>
      <c r="K1613" s="6"/>
      <c r="L1613" s="6"/>
      <c r="M1613" s="6"/>
      <c r="P1613" s="4"/>
      <c r="Q1613" s="4"/>
      <c r="R1613" s="4"/>
      <c r="S1613" s="5"/>
      <c r="T1613" s="6"/>
    </row>
    <row r="1614" spans="6:20">
      <c r="F1614" s="27"/>
      <c r="G1614" s="28"/>
      <c r="H1614" s="6"/>
      <c r="I1614" s="7"/>
      <c r="J1614" s="6"/>
      <c r="K1614" s="6"/>
      <c r="L1614" s="6"/>
      <c r="M1614" s="6"/>
      <c r="P1614" s="4"/>
      <c r="Q1614" s="4"/>
      <c r="R1614" s="4"/>
      <c r="S1614" s="5"/>
      <c r="T1614" s="6"/>
    </row>
    <row r="1615" spans="6:20">
      <c r="F1615" s="27"/>
      <c r="G1615" s="28"/>
      <c r="H1615" s="6"/>
      <c r="I1615" s="7"/>
      <c r="J1615" s="6"/>
      <c r="K1615" s="6"/>
      <c r="L1615" s="6"/>
      <c r="M1615" s="6"/>
      <c r="P1615" s="4"/>
      <c r="Q1615" s="4"/>
      <c r="R1615" s="4"/>
      <c r="S1615" s="5"/>
      <c r="T1615" s="6"/>
    </row>
    <row r="1616" spans="6:20">
      <c r="F1616" s="27"/>
      <c r="G1616" s="28"/>
      <c r="H1616" s="6"/>
      <c r="I1616" s="7"/>
      <c r="J1616" s="6"/>
      <c r="K1616" s="6"/>
      <c r="L1616" s="6"/>
      <c r="M1616" s="6"/>
      <c r="P1616" s="4"/>
      <c r="Q1616" s="4"/>
      <c r="R1616" s="4"/>
      <c r="S1616" s="5"/>
      <c r="T1616" s="6"/>
    </row>
    <row r="1617" spans="6:20">
      <c r="F1617" s="27"/>
      <c r="G1617" s="28"/>
      <c r="H1617" s="6"/>
      <c r="I1617" s="7"/>
      <c r="J1617" s="6"/>
      <c r="K1617" s="6"/>
      <c r="L1617" s="6"/>
      <c r="M1617" s="6"/>
      <c r="P1617" s="4"/>
      <c r="Q1617" s="4"/>
      <c r="R1617" s="4"/>
      <c r="S1617" s="5"/>
      <c r="T1617" s="6"/>
    </row>
    <row r="1618" spans="6:20">
      <c r="F1618" s="27"/>
      <c r="G1618" s="28"/>
      <c r="H1618" s="6"/>
      <c r="I1618" s="7"/>
      <c r="J1618" s="6"/>
      <c r="K1618" s="6"/>
      <c r="L1618" s="6"/>
      <c r="M1618" s="6"/>
      <c r="P1618" s="4"/>
      <c r="Q1618" s="4"/>
      <c r="R1618" s="4"/>
      <c r="S1618" s="5"/>
      <c r="T1618" s="6"/>
    </row>
    <row r="1619" spans="6:20">
      <c r="F1619" s="27"/>
      <c r="G1619" s="28"/>
      <c r="H1619" s="6"/>
      <c r="I1619" s="7"/>
      <c r="J1619" s="6"/>
      <c r="K1619" s="6"/>
      <c r="L1619" s="6"/>
      <c r="M1619" s="6"/>
      <c r="P1619" s="4"/>
      <c r="Q1619" s="4"/>
      <c r="R1619" s="4"/>
      <c r="S1619" s="5"/>
      <c r="T1619" s="6"/>
    </row>
    <row r="1620" spans="6:20">
      <c r="F1620" s="27"/>
      <c r="G1620" s="28"/>
      <c r="H1620" s="6"/>
      <c r="I1620" s="7"/>
      <c r="J1620" s="6"/>
      <c r="K1620" s="6"/>
      <c r="L1620" s="6"/>
      <c r="M1620" s="6"/>
      <c r="P1620" s="4"/>
      <c r="Q1620" s="4"/>
      <c r="R1620" s="4"/>
      <c r="S1620" s="5"/>
      <c r="T1620" s="6"/>
    </row>
    <row r="1621" spans="6:20">
      <c r="F1621" s="27"/>
      <c r="G1621" s="28"/>
      <c r="H1621" s="6"/>
      <c r="I1621" s="7"/>
      <c r="J1621" s="6"/>
      <c r="K1621" s="6"/>
      <c r="L1621" s="6"/>
      <c r="M1621" s="6"/>
      <c r="P1621" s="4"/>
      <c r="Q1621" s="4"/>
      <c r="R1621" s="4"/>
      <c r="S1621" s="5"/>
      <c r="T1621" s="6"/>
    </row>
    <row r="1622" spans="6:20">
      <c r="F1622" s="27"/>
      <c r="G1622" s="28"/>
      <c r="H1622" s="6"/>
      <c r="I1622" s="7"/>
      <c r="J1622" s="6"/>
      <c r="K1622" s="6"/>
      <c r="L1622" s="6"/>
      <c r="M1622" s="6"/>
      <c r="P1622" s="4"/>
      <c r="Q1622" s="4"/>
      <c r="R1622" s="4"/>
      <c r="S1622" s="5"/>
      <c r="T1622" s="6"/>
    </row>
    <row r="1623" spans="6:20">
      <c r="F1623" s="27"/>
      <c r="G1623" s="28"/>
      <c r="H1623" s="6"/>
      <c r="I1623" s="7"/>
      <c r="J1623" s="6"/>
      <c r="K1623" s="6"/>
      <c r="L1623" s="6"/>
      <c r="M1623" s="6"/>
      <c r="P1623" s="4"/>
      <c r="Q1623" s="4"/>
      <c r="R1623" s="4"/>
      <c r="S1623" s="5"/>
      <c r="T1623" s="6"/>
    </row>
    <row r="1624" spans="6:20">
      <c r="F1624" s="27"/>
      <c r="G1624" s="28"/>
      <c r="H1624" s="6"/>
      <c r="I1624" s="7"/>
      <c r="J1624" s="6"/>
      <c r="K1624" s="6"/>
      <c r="L1624" s="6"/>
      <c r="M1624" s="6"/>
      <c r="P1624" s="4"/>
      <c r="Q1624" s="4"/>
      <c r="R1624" s="4"/>
      <c r="S1624" s="5"/>
      <c r="T1624" s="6"/>
    </row>
    <row r="1625" spans="6:20">
      <c r="F1625" s="27"/>
      <c r="G1625" s="28"/>
      <c r="H1625" s="6"/>
      <c r="I1625" s="7"/>
      <c r="J1625" s="6"/>
      <c r="K1625" s="6"/>
      <c r="L1625" s="6"/>
      <c r="M1625" s="6"/>
      <c r="P1625" s="4"/>
      <c r="Q1625" s="4"/>
      <c r="R1625" s="4"/>
      <c r="S1625" s="5"/>
      <c r="T1625" s="6"/>
    </row>
    <row r="1626" spans="6:20">
      <c r="F1626" s="27"/>
      <c r="G1626" s="28"/>
      <c r="H1626" s="6"/>
      <c r="I1626" s="7"/>
      <c r="J1626" s="6"/>
      <c r="K1626" s="6"/>
      <c r="L1626" s="6"/>
      <c r="M1626" s="6"/>
      <c r="P1626" s="4"/>
      <c r="Q1626" s="4"/>
      <c r="R1626" s="4"/>
      <c r="S1626" s="5"/>
      <c r="T1626" s="6"/>
    </row>
    <row r="1627" spans="6:20">
      <c r="F1627" s="27"/>
      <c r="G1627" s="28"/>
      <c r="H1627" s="6"/>
      <c r="I1627" s="7"/>
      <c r="J1627" s="6"/>
      <c r="K1627" s="6"/>
      <c r="L1627" s="6"/>
      <c r="M1627" s="6"/>
      <c r="P1627" s="4"/>
      <c r="Q1627" s="4"/>
      <c r="R1627" s="4"/>
      <c r="S1627" s="5"/>
      <c r="T1627" s="6"/>
    </row>
    <row r="1628" spans="6:20">
      <c r="F1628" s="27"/>
      <c r="G1628" s="28"/>
      <c r="H1628" s="6"/>
      <c r="I1628" s="7"/>
      <c r="J1628" s="6"/>
      <c r="K1628" s="6"/>
      <c r="L1628" s="6"/>
      <c r="M1628" s="6"/>
      <c r="P1628" s="4"/>
      <c r="Q1628" s="4"/>
      <c r="R1628" s="4"/>
      <c r="S1628" s="5"/>
      <c r="T1628" s="6"/>
    </row>
    <row r="1629" spans="6:20">
      <c r="F1629" s="27"/>
      <c r="G1629" s="28"/>
      <c r="H1629" s="6"/>
      <c r="I1629" s="7"/>
      <c r="J1629" s="6"/>
      <c r="K1629" s="6"/>
      <c r="L1629" s="6"/>
      <c r="M1629" s="6"/>
      <c r="P1629" s="4"/>
      <c r="Q1629" s="4"/>
      <c r="R1629" s="4"/>
      <c r="S1629" s="5"/>
      <c r="T1629" s="6"/>
    </row>
    <row r="1630" spans="6:20">
      <c r="F1630" s="27"/>
      <c r="G1630" s="28"/>
      <c r="H1630" s="6"/>
      <c r="I1630" s="7"/>
      <c r="J1630" s="6"/>
      <c r="K1630" s="6"/>
      <c r="L1630" s="6"/>
      <c r="M1630" s="6"/>
      <c r="P1630" s="4"/>
      <c r="Q1630" s="4"/>
      <c r="R1630" s="4"/>
      <c r="S1630" s="5"/>
      <c r="T1630" s="6"/>
    </row>
    <row r="1631" spans="6:20">
      <c r="F1631" s="27"/>
      <c r="G1631" s="28"/>
      <c r="H1631" s="6"/>
      <c r="I1631" s="7"/>
      <c r="J1631" s="6"/>
      <c r="K1631" s="6"/>
      <c r="L1631" s="6"/>
      <c r="M1631" s="6"/>
      <c r="P1631" s="4"/>
      <c r="Q1631" s="4"/>
      <c r="R1631" s="4"/>
      <c r="S1631" s="5"/>
      <c r="T1631" s="6"/>
    </row>
    <row r="1632" spans="6:20">
      <c r="F1632" s="27"/>
      <c r="G1632" s="28"/>
      <c r="H1632" s="6"/>
      <c r="I1632" s="7"/>
      <c r="J1632" s="6"/>
      <c r="K1632" s="6"/>
      <c r="L1632" s="6"/>
      <c r="M1632" s="6"/>
      <c r="P1632" s="4"/>
      <c r="Q1632" s="4"/>
      <c r="R1632" s="4"/>
      <c r="S1632" s="5"/>
      <c r="T1632" s="6"/>
    </row>
    <row r="1633" spans="6:20">
      <c r="F1633" s="27"/>
      <c r="G1633" s="28"/>
      <c r="H1633" s="6"/>
      <c r="I1633" s="7"/>
      <c r="J1633" s="6"/>
      <c r="K1633" s="6"/>
      <c r="L1633" s="6"/>
      <c r="M1633" s="6"/>
      <c r="P1633" s="4"/>
      <c r="Q1633" s="4"/>
      <c r="R1633" s="4"/>
      <c r="S1633" s="5"/>
      <c r="T1633" s="6"/>
    </row>
    <row r="1634" spans="6:20">
      <c r="F1634" s="27"/>
      <c r="G1634" s="28"/>
      <c r="H1634" s="6"/>
      <c r="I1634" s="7"/>
      <c r="J1634" s="6"/>
      <c r="K1634" s="6"/>
      <c r="L1634" s="6"/>
      <c r="M1634" s="6"/>
      <c r="P1634" s="4"/>
      <c r="Q1634" s="4"/>
      <c r="R1634" s="4"/>
      <c r="S1634" s="5"/>
      <c r="T1634" s="6"/>
    </row>
    <row r="1635" spans="6:20">
      <c r="F1635" s="27"/>
      <c r="G1635" s="28"/>
      <c r="H1635" s="6"/>
      <c r="I1635" s="7"/>
      <c r="J1635" s="6"/>
      <c r="K1635" s="6"/>
      <c r="L1635" s="6"/>
      <c r="M1635" s="6"/>
      <c r="P1635" s="4"/>
      <c r="Q1635" s="4"/>
      <c r="R1635" s="4"/>
      <c r="S1635" s="5"/>
      <c r="T1635" s="6"/>
    </row>
    <row r="1636" spans="6:20">
      <c r="F1636" s="27"/>
      <c r="G1636" s="28"/>
      <c r="H1636" s="6"/>
      <c r="I1636" s="7"/>
      <c r="J1636" s="6"/>
      <c r="K1636" s="6"/>
      <c r="L1636" s="6"/>
      <c r="M1636" s="6"/>
      <c r="P1636" s="4"/>
      <c r="Q1636" s="4"/>
      <c r="R1636" s="4"/>
      <c r="S1636" s="5"/>
      <c r="T1636" s="6"/>
    </row>
    <row r="1637" spans="6:20">
      <c r="F1637" s="27"/>
      <c r="G1637" s="28"/>
      <c r="H1637" s="6"/>
      <c r="I1637" s="7"/>
      <c r="J1637" s="6"/>
      <c r="K1637" s="6"/>
      <c r="L1637" s="6"/>
      <c r="M1637" s="6"/>
      <c r="P1637" s="4"/>
      <c r="Q1637" s="4"/>
      <c r="R1637" s="4"/>
      <c r="S1637" s="5"/>
      <c r="T1637" s="6"/>
    </row>
    <row r="1638" spans="6:20">
      <c r="F1638" s="27"/>
      <c r="G1638" s="28"/>
      <c r="H1638" s="6"/>
      <c r="I1638" s="7"/>
      <c r="J1638" s="6"/>
      <c r="K1638" s="6"/>
      <c r="L1638" s="6"/>
      <c r="M1638" s="6"/>
      <c r="P1638" s="4"/>
      <c r="Q1638" s="4"/>
      <c r="R1638" s="4"/>
      <c r="S1638" s="5"/>
      <c r="T1638" s="6"/>
    </row>
    <row r="1639" spans="6:20">
      <c r="F1639" s="27"/>
      <c r="G1639" s="28"/>
      <c r="H1639" s="6"/>
      <c r="I1639" s="7"/>
      <c r="J1639" s="6"/>
      <c r="K1639" s="6"/>
      <c r="L1639" s="6"/>
      <c r="M1639" s="6"/>
      <c r="P1639" s="4"/>
      <c r="Q1639" s="4"/>
      <c r="R1639" s="4"/>
      <c r="S1639" s="5"/>
      <c r="T1639" s="6"/>
    </row>
    <row r="1640" spans="6:20">
      <c r="F1640" s="27"/>
      <c r="G1640" s="28"/>
      <c r="H1640" s="6"/>
      <c r="I1640" s="7"/>
      <c r="J1640" s="6"/>
      <c r="K1640" s="6"/>
      <c r="L1640" s="6"/>
      <c r="M1640" s="6"/>
      <c r="P1640" s="4"/>
      <c r="Q1640" s="4"/>
      <c r="R1640" s="4"/>
      <c r="S1640" s="5"/>
      <c r="T1640" s="6"/>
    </row>
    <row r="1641" spans="6:20">
      <c r="F1641" s="27"/>
      <c r="G1641" s="28"/>
      <c r="H1641" s="6"/>
      <c r="I1641" s="7"/>
      <c r="J1641" s="6"/>
      <c r="K1641" s="6"/>
      <c r="L1641" s="6"/>
      <c r="M1641" s="6"/>
      <c r="P1641" s="4"/>
      <c r="Q1641" s="4"/>
      <c r="R1641" s="4"/>
      <c r="S1641" s="5"/>
      <c r="T1641" s="6"/>
    </row>
    <row r="1642" spans="6:20">
      <c r="F1642" s="27"/>
      <c r="G1642" s="28"/>
      <c r="H1642" s="6"/>
      <c r="I1642" s="7"/>
      <c r="J1642" s="6"/>
      <c r="K1642" s="6"/>
      <c r="L1642" s="6"/>
      <c r="M1642" s="6"/>
      <c r="P1642" s="4"/>
      <c r="Q1642" s="4"/>
      <c r="R1642" s="4"/>
      <c r="S1642" s="5"/>
      <c r="T1642" s="6"/>
    </row>
    <row r="1643" spans="6:20">
      <c r="F1643" s="27"/>
      <c r="G1643" s="28"/>
      <c r="H1643" s="6"/>
      <c r="I1643" s="7"/>
      <c r="J1643" s="6"/>
      <c r="K1643" s="6"/>
      <c r="L1643" s="6"/>
      <c r="M1643" s="6"/>
      <c r="P1643" s="4"/>
      <c r="Q1643" s="4"/>
      <c r="R1643" s="4"/>
      <c r="S1643" s="5"/>
      <c r="T1643" s="6"/>
    </row>
    <row r="1644" spans="6:20">
      <c r="F1644" s="27"/>
      <c r="G1644" s="28"/>
      <c r="H1644" s="6"/>
      <c r="I1644" s="7"/>
      <c r="J1644" s="6"/>
      <c r="K1644" s="6"/>
      <c r="L1644" s="6"/>
      <c r="M1644" s="6"/>
      <c r="P1644" s="4"/>
      <c r="Q1644" s="4"/>
      <c r="R1644" s="4"/>
      <c r="S1644" s="5"/>
      <c r="T1644" s="6"/>
    </row>
    <row r="1645" spans="6:20">
      <c r="F1645" s="27"/>
      <c r="G1645" s="28"/>
      <c r="H1645" s="6"/>
      <c r="I1645" s="7"/>
      <c r="J1645" s="6"/>
      <c r="K1645" s="6"/>
      <c r="L1645" s="6"/>
      <c r="M1645" s="6"/>
      <c r="P1645" s="4"/>
      <c r="Q1645" s="4"/>
      <c r="R1645" s="4"/>
      <c r="S1645" s="5"/>
      <c r="T1645" s="6"/>
    </row>
    <row r="1646" spans="6:20">
      <c r="F1646" s="27"/>
      <c r="G1646" s="28"/>
      <c r="H1646" s="6"/>
      <c r="I1646" s="7"/>
      <c r="J1646" s="6"/>
      <c r="K1646" s="6"/>
      <c r="L1646" s="6"/>
      <c r="M1646" s="6"/>
      <c r="P1646" s="4"/>
      <c r="Q1646" s="4"/>
      <c r="R1646" s="4"/>
      <c r="S1646" s="5"/>
      <c r="T1646" s="6"/>
    </row>
    <row r="1647" spans="6:20">
      <c r="F1647" s="27"/>
      <c r="G1647" s="28"/>
      <c r="H1647" s="6"/>
      <c r="I1647" s="7"/>
      <c r="J1647" s="6"/>
      <c r="K1647" s="6"/>
      <c r="L1647" s="6"/>
      <c r="M1647" s="6"/>
      <c r="P1647" s="4"/>
      <c r="Q1647" s="4"/>
      <c r="R1647" s="4"/>
      <c r="S1647" s="5"/>
      <c r="T1647" s="6"/>
    </row>
    <row r="1648" spans="6:20">
      <c r="F1648" s="27"/>
      <c r="G1648" s="28"/>
      <c r="H1648" s="6"/>
      <c r="I1648" s="7"/>
      <c r="J1648" s="6"/>
      <c r="K1648" s="6"/>
      <c r="L1648" s="6"/>
      <c r="M1648" s="6"/>
      <c r="P1648" s="4"/>
      <c r="Q1648" s="4"/>
      <c r="R1648" s="4"/>
      <c r="S1648" s="5"/>
      <c r="T1648" s="6"/>
    </row>
    <row r="1649" spans="6:20">
      <c r="F1649" s="27"/>
      <c r="G1649" s="28"/>
      <c r="H1649" s="6"/>
      <c r="I1649" s="7"/>
      <c r="J1649" s="6"/>
      <c r="K1649" s="6"/>
      <c r="L1649" s="6"/>
      <c r="M1649" s="6"/>
      <c r="P1649" s="4"/>
      <c r="Q1649" s="4"/>
      <c r="R1649" s="4"/>
      <c r="S1649" s="5"/>
      <c r="T1649" s="6"/>
    </row>
    <row r="1650" spans="6:20">
      <c r="F1650" s="27"/>
      <c r="G1650" s="28"/>
      <c r="H1650" s="6"/>
      <c r="I1650" s="7"/>
      <c r="J1650" s="6"/>
      <c r="K1650" s="6"/>
      <c r="L1650" s="6"/>
      <c r="M1650" s="6"/>
      <c r="P1650" s="4"/>
      <c r="Q1650" s="4"/>
      <c r="R1650" s="4"/>
      <c r="S1650" s="5"/>
      <c r="T1650" s="6"/>
    </row>
    <row r="1651" spans="6:20">
      <c r="F1651" s="27"/>
      <c r="G1651" s="28"/>
      <c r="H1651" s="6"/>
      <c r="I1651" s="7"/>
      <c r="J1651" s="6"/>
      <c r="K1651" s="6"/>
      <c r="L1651" s="6"/>
      <c r="M1651" s="6"/>
      <c r="P1651" s="4"/>
      <c r="Q1651" s="4"/>
      <c r="R1651" s="4"/>
      <c r="S1651" s="5"/>
      <c r="T1651" s="6"/>
    </row>
    <row r="1652" spans="6:20">
      <c r="F1652" s="27"/>
      <c r="G1652" s="28"/>
      <c r="H1652" s="6"/>
      <c r="I1652" s="7"/>
      <c r="J1652" s="6"/>
      <c r="K1652" s="6"/>
      <c r="L1652" s="6"/>
      <c r="M1652" s="6"/>
      <c r="P1652" s="4"/>
      <c r="Q1652" s="4"/>
      <c r="R1652" s="4"/>
      <c r="S1652" s="5"/>
      <c r="T1652" s="6"/>
    </row>
    <row r="1653" spans="6:20">
      <c r="F1653" s="27"/>
      <c r="G1653" s="28"/>
      <c r="H1653" s="6"/>
      <c r="I1653" s="7"/>
      <c r="J1653" s="6"/>
      <c r="K1653" s="6"/>
      <c r="L1653" s="6"/>
      <c r="M1653" s="6"/>
      <c r="P1653" s="4"/>
      <c r="Q1653" s="4"/>
      <c r="R1653" s="4"/>
      <c r="S1653" s="5"/>
      <c r="T1653" s="6"/>
    </row>
    <row r="1654" spans="6:20">
      <c r="F1654" s="27"/>
      <c r="G1654" s="28"/>
      <c r="H1654" s="6"/>
      <c r="I1654" s="7"/>
      <c r="J1654" s="6"/>
      <c r="K1654" s="6"/>
      <c r="L1654" s="6"/>
      <c r="M1654" s="6"/>
      <c r="P1654" s="4"/>
      <c r="Q1654" s="4"/>
      <c r="R1654" s="4"/>
      <c r="S1654" s="5"/>
      <c r="T1654" s="6"/>
    </row>
    <row r="1655" spans="6:20">
      <c r="F1655" s="27"/>
      <c r="G1655" s="28"/>
      <c r="H1655" s="6"/>
      <c r="I1655" s="7"/>
      <c r="J1655" s="6"/>
      <c r="K1655" s="6"/>
      <c r="L1655" s="6"/>
      <c r="M1655" s="6"/>
      <c r="P1655" s="4"/>
      <c r="Q1655" s="4"/>
      <c r="R1655" s="4"/>
      <c r="S1655" s="5"/>
      <c r="T1655" s="6"/>
    </row>
    <row r="1656" spans="6:20">
      <c r="F1656" s="27"/>
      <c r="G1656" s="28"/>
      <c r="H1656" s="6"/>
      <c r="I1656" s="7"/>
      <c r="J1656" s="6"/>
      <c r="K1656" s="6"/>
      <c r="L1656" s="6"/>
      <c r="M1656" s="6"/>
      <c r="P1656" s="4"/>
      <c r="Q1656" s="4"/>
      <c r="R1656" s="4"/>
      <c r="S1656" s="5"/>
      <c r="T1656" s="6"/>
    </row>
    <row r="1657" spans="6:20">
      <c r="F1657" s="27"/>
      <c r="G1657" s="28"/>
      <c r="H1657" s="6"/>
      <c r="I1657" s="7"/>
      <c r="J1657" s="6"/>
      <c r="K1657" s="6"/>
      <c r="L1657" s="6"/>
      <c r="M1657" s="6"/>
      <c r="P1657" s="4"/>
      <c r="Q1657" s="4"/>
      <c r="R1657" s="4"/>
      <c r="S1657" s="5"/>
      <c r="T1657" s="6"/>
    </row>
    <row r="1658" spans="6:20">
      <c r="F1658" s="27"/>
      <c r="G1658" s="28"/>
      <c r="H1658" s="6"/>
      <c r="I1658" s="7"/>
      <c r="J1658" s="6"/>
      <c r="K1658" s="6"/>
      <c r="L1658" s="6"/>
      <c r="M1658" s="6"/>
      <c r="P1658" s="4"/>
      <c r="Q1658" s="4"/>
      <c r="R1658" s="4"/>
      <c r="S1658" s="5"/>
      <c r="T1658" s="6"/>
    </row>
    <row r="1659" spans="6:20">
      <c r="F1659" s="27"/>
      <c r="G1659" s="28"/>
      <c r="H1659" s="6"/>
      <c r="I1659" s="7"/>
      <c r="J1659" s="6"/>
      <c r="K1659" s="6"/>
      <c r="L1659" s="6"/>
      <c r="M1659" s="6"/>
      <c r="P1659" s="4"/>
      <c r="Q1659" s="4"/>
      <c r="R1659" s="4"/>
      <c r="S1659" s="5"/>
      <c r="T1659" s="6"/>
    </row>
    <row r="1660" spans="6:20">
      <c r="F1660" s="27"/>
      <c r="G1660" s="28"/>
      <c r="H1660" s="6"/>
      <c r="I1660" s="7"/>
      <c r="J1660" s="6"/>
      <c r="K1660" s="6"/>
      <c r="L1660" s="6"/>
      <c r="M1660" s="6"/>
      <c r="P1660" s="4"/>
      <c r="Q1660" s="4"/>
      <c r="R1660" s="4"/>
      <c r="S1660" s="5"/>
      <c r="T1660" s="6"/>
    </row>
    <row r="1661" spans="6:20">
      <c r="F1661" s="27"/>
      <c r="G1661" s="28"/>
      <c r="H1661" s="6"/>
      <c r="I1661" s="7"/>
      <c r="J1661" s="6"/>
      <c r="K1661" s="6"/>
      <c r="L1661" s="6"/>
      <c r="M1661" s="6"/>
      <c r="P1661" s="4"/>
      <c r="Q1661" s="4"/>
      <c r="R1661" s="4"/>
      <c r="S1661" s="5"/>
      <c r="T1661" s="6"/>
    </row>
    <row r="1662" spans="6:20">
      <c r="F1662" s="27"/>
      <c r="G1662" s="28"/>
      <c r="H1662" s="6"/>
      <c r="I1662" s="7"/>
      <c r="J1662" s="6"/>
      <c r="K1662" s="6"/>
      <c r="L1662" s="6"/>
      <c r="M1662" s="6"/>
      <c r="P1662" s="4"/>
      <c r="Q1662" s="4"/>
      <c r="R1662" s="4"/>
      <c r="S1662" s="5"/>
      <c r="T1662" s="6"/>
    </row>
    <row r="1663" spans="6:20">
      <c r="F1663" s="27"/>
      <c r="G1663" s="28"/>
      <c r="H1663" s="6"/>
      <c r="I1663" s="7"/>
      <c r="J1663" s="6"/>
      <c r="K1663" s="6"/>
      <c r="L1663" s="6"/>
      <c r="M1663" s="6"/>
      <c r="P1663" s="4"/>
      <c r="Q1663" s="4"/>
      <c r="R1663" s="4"/>
      <c r="S1663" s="5"/>
      <c r="T1663" s="6"/>
    </row>
    <row r="1664" spans="6:20">
      <c r="F1664" s="27"/>
      <c r="G1664" s="28"/>
      <c r="H1664" s="6"/>
      <c r="I1664" s="7"/>
      <c r="J1664" s="6"/>
      <c r="K1664" s="6"/>
      <c r="L1664" s="6"/>
      <c r="M1664" s="6"/>
      <c r="P1664" s="4"/>
      <c r="Q1664" s="4"/>
      <c r="R1664" s="4"/>
      <c r="S1664" s="5"/>
      <c r="T1664" s="6"/>
    </row>
    <row r="1665" spans="6:20">
      <c r="F1665" s="27"/>
      <c r="G1665" s="28"/>
      <c r="H1665" s="6"/>
      <c r="I1665" s="7"/>
      <c r="J1665" s="6"/>
      <c r="K1665" s="6"/>
      <c r="L1665" s="6"/>
      <c r="M1665" s="6"/>
      <c r="P1665" s="4"/>
      <c r="Q1665" s="4"/>
      <c r="R1665" s="4"/>
      <c r="S1665" s="5"/>
      <c r="T1665" s="6"/>
    </row>
    <row r="1666" spans="6:20">
      <c r="F1666" s="27"/>
      <c r="G1666" s="28"/>
      <c r="H1666" s="6"/>
      <c r="I1666" s="7"/>
      <c r="J1666" s="6"/>
      <c r="K1666" s="6"/>
      <c r="L1666" s="6"/>
      <c r="M1666" s="6"/>
      <c r="P1666" s="4"/>
      <c r="Q1666" s="4"/>
      <c r="R1666" s="4"/>
      <c r="S1666" s="5"/>
      <c r="T1666" s="6"/>
    </row>
    <row r="1667" spans="6:20">
      <c r="F1667" s="27"/>
      <c r="G1667" s="28"/>
      <c r="H1667" s="6"/>
      <c r="I1667" s="7"/>
      <c r="J1667" s="6"/>
      <c r="K1667" s="6"/>
      <c r="L1667" s="6"/>
      <c r="M1667" s="6"/>
      <c r="P1667" s="4"/>
      <c r="Q1667" s="4"/>
      <c r="R1667" s="4"/>
      <c r="S1667" s="5"/>
      <c r="T1667" s="6"/>
    </row>
    <row r="1668" spans="6:20">
      <c r="F1668" s="27"/>
      <c r="G1668" s="28"/>
      <c r="H1668" s="6"/>
      <c r="I1668" s="7"/>
      <c r="J1668" s="6"/>
      <c r="K1668" s="6"/>
      <c r="L1668" s="6"/>
      <c r="M1668" s="6"/>
      <c r="P1668" s="4"/>
      <c r="Q1668" s="4"/>
      <c r="R1668" s="4"/>
      <c r="S1668" s="5"/>
      <c r="T1668" s="6"/>
    </row>
    <row r="1669" spans="6:20">
      <c r="F1669" s="27"/>
      <c r="G1669" s="28"/>
      <c r="H1669" s="6"/>
      <c r="I1669" s="7"/>
      <c r="J1669" s="6"/>
      <c r="K1669" s="6"/>
      <c r="L1669" s="6"/>
      <c r="M1669" s="6"/>
      <c r="P1669" s="4"/>
      <c r="Q1669" s="4"/>
      <c r="R1669" s="4"/>
      <c r="S1669" s="5"/>
      <c r="T1669" s="6"/>
    </row>
    <row r="1670" spans="6:20">
      <c r="F1670" s="27"/>
      <c r="G1670" s="28"/>
      <c r="H1670" s="6"/>
      <c r="I1670" s="7"/>
      <c r="J1670" s="6"/>
      <c r="K1670" s="6"/>
      <c r="L1670" s="6"/>
      <c r="M1670" s="6"/>
      <c r="P1670" s="4"/>
      <c r="Q1670" s="4"/>
      <c r="R1670" s="4"/>
      <c r="S1670" s="5"/>
      <c r="T1670" s="6"/>
    </row>
    <row r="1671" spans="6:20">
      <c r="F1671" s="27"/>
      <c r="G1671" s="28"/>
      <c r="H1671" s="6"/>
      <c r="I1671" s="7"/>
      <c r="J1671" s="6"/>
      <c r="K1671" s="6"/>
      <c r="L1671" s="6"/>
      <c r="M1671" s="6"/>
      <c r="P1671" s="4"/>
      <c r="Q1671" s="4"/>
      <c r="R1671" s="4"/>
      <c r="S1671" s="5"/>
      <c r="T1671" s="6"/>
    </row>
    <row r="1672" spans="6:20">
      <c r="F1672" s="27"/>
      <c r="G1672" s="28"/>
      <c r="H1672" s="6"/>
      <c r="I1672" s="7"/>
      <c r="J1672" s="6"/>
      <c r="K1672" s="6"/>
      <c r="L1672" s="6"/>
      <c r="M1672" s="6"/>
      <c r="P1672" s="4"/>
      <c r="Q1672" s="4"/>
      <c r="R1672" s="4"/>
      <c r="S1672" s="5"/>
      <c r="T1672" s="6"/>
    </row>
    <row r="1673" spans="6:20">
      <c r="F1673" s="27"/>
      <c r="G1673" s="28"/>
      <c r="H1673" s="6"/>
      <c r="I1673" s="7"/>
      <c r="J1673" s="6"/>
      <c r="K1673" s="6"/>
      <c r="L1673" s="6"/>
      <c r="M1673" s="6"/>
      <c r="P1673" s="4"/>
      <c r="Q1673" s="4"/>
      <c r="R1673" s="4"/>
      <c r="S1673" s="5"/>
      <c r="T1673" s="6"/>
    </row>
    <row r="1674" spans="6:20">
      <c r="F1674" s="27"/>
      <c r="G1674" s="28"/>
      <c r="H1674" s="6"/>
      <c r="I1674" s="7"/>
      <c r="J1674" s="6"/>
      <c r="K1674" s="6"/>
      <c r="L1674" s="6"/>
      <c r="M1674" s="6"/>
      <c r="P1674" s="4"/>
      <c r="Q1674" s="4"/>
      <c r="R1674" s="4"/>
      <c r="S1674" s="5"/>
      <c r="T1674" s="6"/>
    </row>
    <row r="1675" spans="6:20">
      <c r="F1675" s="27"/>
      <c r="G1675" s="28"/>
      <c r="H1675" s="6"/>
      <c r="I1675" s="7"/>
      <c r="J1675" s="6"/>
      <c r="K1675" s="6"/>
      <c r="L1675" s="6"/>
      <c r="M1675" s="6"/>
      <c r="P1675" s="4"/>
      <c r="Q1675" s="4"/>
      <c r="R1675" s="4"/>
      <c r="S1675" s="5"/>
      <c r="T1675" s="6"/>
    </row>
    <row r="1676" spans="6:20">
      <c r="F1676" s="27"/>
      <c r="G1676" s="28"/>
      <c r="H1676" s="6"/>
      <c r="I1676" s="7"/>
      <c r="J1676" s="6"/>
      <c r="K1676" s="6"/>
      <c r="L1676" s="6"/>
      <c r="M1676" s="6"/>
      <c r="P1676" s="4"/>
      <c r="Q1676" s="4"/>
      <c r="R1676" s="4"/>
      <c r="S1676" s="5"/>
      <c r="T1676" s="6"/>
    </row>
    <row r="1677" spans="6:20">
      <c r="F1677" s="27"/>
      <c r="G1677" s="28"/>
      <c r="H1677" s="6"/>
      <c r="I1677" s="7"/>
      <c r="J1677" s="6"/>
      <c r="K1677" s="6"/>
      <c r="L1677" s="6"/>
      <c r="M1677" s="6"/>
      <c r="P1677" s="4"/>
      <c r="Q1677" s="4"/>
      <c r="R1677" s="4"/>
      <c r="S1677" s="5"/>
      <c r="T1677" s="6"/>
    </row>
    <row r="1678" spans="6:20">
      <c r="F1678" s="27"/>
      <c r="G1678" s="28"/>
      <c r="H1678" s="6"/>
      <c r="I1678" s="7"/>
      <c r="J1678" s="6"/>
      <c r="K1678" s="6"/>
      <c r="L1678" s="6"/>
      <c r="M1678" s="6"/>
      <c r="P1678" s="4"/>
      <c r="Q1678" s="4"/>
      <c r="R1678" s="4"/>
      <c r="S1678" s="5"/>
      <c r="T1678" s="6"/>
    </row>
    <row r="1679" spans="6:20">
      <c r="F1679" s="27"/>
      <c r="G1679" s="28"/>
      <c r="H1679" s="6"/>
      <c r="I1679" s="7"/>
      <c r="J1679" s="6"/>
      <c r="K1679" s="6"/>
      <c r="L1679" s="6"/>
      <c r="M1679" s="6"/>
      <c r="P1679" s="4"/>
      <c r="Q1679" s="4"/>
      <c r="R1679" s="4"/>
      <c r="S1679" s="5"/>
      <c r="T1679" s="6"/>
    </row>
    <row r="1680" spans="6:20">
      <c r="F1680" s="27"/>
      <c r="G1680" s="28"/>
      <c r="H1680" s="6"/>
      <c r="I1680" s="7"/>
      <c r="J1680" s="6"/>
      <c r="K1680" s="6"/>
      <c r="L1680" s="6"/>
      <c r="M1680" s="6"/>
      <c r="P1680" s="4"/>
      <c r="Q1680" s="4"/>
      <c r="R1680" s="4"/>
      <c r="S1680" s="5"/>
      <c r="T1680" s="6"/>
    </row>
    <row r="1681" spans="6:20">
      <c r="F1681" s="27"/>
      <c r="G1681" s="28"/>
      <c r="H1681" s="6"/>
      <c r="I1681" s="7"/>
      <c r="J1681" s="6"/>
      <c r="K1681" s="6"/>
      <c r="L1681" s="6"/>
      <c r="M1681" s="6"/>
      <c r="P1681" s="4"/>
      <c r="Q1681" s="4"/>
      <c r="R1681" s="4"/>
      <c r="S1681" s="5"/>
      <c r="T1681" s="6"/>
    </row>
    <row r="1682" spans="6:20">
      <c r="F1682" s="27"/>
      <c r="G1682" s="28"/>
      <c r="H1682" s="6"/>
      <c r="I1682" s="7"/>
      <c r="J1682" s="6"/>
      <c r="K1682" s="6"/>
      <c r="L1682" s="6"/>
      <c r="M1682" s="6"/>
      <c r="P1682" s="4"/>
      <c r="Q1682" s="4"/>
      <c r="R1682" s="4"/>
      <c r="S1682" s="5"/>
      <c r="T1682" s="6"/>
    </row>
    <row r="1683" spans="6:20">
      <c r="F1683" s="27"/>
      <c r="G1683" s="28"/>
      <c r="H1683" s="6"/>
      <c r="I1683" s="7"/>
      <c r="J1683" s="6"/>
      <c r="K1683" s="6"/>
      <c r="L1683" s="6"/>
      <c r="M1683" s="6"/>
      <c r="P1683" s="4"/>
      <c r="Q1683" s="4"/>
      <c r="R1683" s="4"/>
      <c r="S1683" s="5"/>
      <c r="T1683" s="6"/>
    </row>
    <row r="1684" spans="6:20">
      <c r="F1684" s="27"/>
      <c r="G1684" s="28"/>
      <c r="H1684" s="6"/>
      <c r="I1684" s="7"/>
      <c r="J1684" s="6"/>
      <c r="K1684" s="6"/>
      <c r="L1684" s="6"/>
      <c r="M1684" s="6"/>
      <c r="P1684" s="4"/>
      <c r="Q1684" s="4"/>
      <c r="R1684" s="4"/>
      <c r="S1684" s="5"/>
      <c r="T1684" s="6"/>
    </row>
    <row r="1685" spans="6:20">
      <c r="F1685" s="27"/>
      <c r="G1685" s="28"/>
      <c r="H1685" s="6"/>
      <c r="I1685" s="7"/>
      <c r="J1685" s="6"/>
      <c r="K1685" s="6"/>
      <c r="L1685" s="6"/>
      <c r="M1685" s="6"/>
      <c r="P1685" s="4"/>
      <c r="Q1685" s="4"/>
      <c r="R1685" s="4"/>
      <c r="S1685" s="5"/>
      <c r="T1685" s="6"/>
    </row>
    <row r="1686" spans="6:20">
      <c r="F1686" s="27"/>
      <c r="G1686" s="28"/>
      <c r="H1686" s="6"/>
      <c r="I1686" s="7"/>
      <c r="J1686" s="6"/>
      <c r="K1686" s="6"/>
      <c r="L1686" s="6"/>
      <c r="M1686" s="6"/>
      <c r="P1686" s="4"/>
      <c r="Q1686" s="4"/>
      <c r="R1686" s="4"/>
      <c r="S1686" s="5"/>
      <c r="T1686" s="6"/>
    </row>
    <row r="1687" spans="6:20">
      <c r="F1687" s="27"/>
      <c r="G1687" s="28"/>
      <c r="H1687" s="6"/>
      <c r="I1687" s="7"/>
      <c r="J1687" s="6"/>
      <c r="K1687" s="6"/>
      <c r="L1687" s="6"/>
      <c r="M1687" s="6"/>
      <c r="P1687" s="4"/>
      <c r="Q1687" s="4"/>
      <c r="R1687" s="4"/>
      <c r="S1687" s="5"/>
      <c r="T1687" s="6"/>
    </row>
    <row r="1688" spans="6:20">
      <c r="F1688" s="27"/>
      <c r="G1688" s="28"/>
      <c r="H1688" s="6"/>
      <c r="I1688" s="7"/>
      <c r="J1688" s="6"/>
      <c r="K1688" s="6"/>
      <c r="L1688" s="6"/>
      <c r="M1688" s="6"/>
      <c r="P1688" s="4"/>
      <c r="Q1688" s="4"/>
      <c r="R1688" s="4"/>
      <c r="S1688" s="5"/>
      <c r="T1688" s="6"/>
    </row>
    <row r="1689" spans="6:20">
      <c r="F1689" s="27"/>
      <c r="G1689" s="28"/>
      <c r="H1689" s="6"/>
      <c r="I1689" s="7"/>
      <c r="J1689" s="6"/>
      <c r="K1689" s="6"/>
      <c r="L1689" s="6"/>
      <c r="M1689" s="6"/>
      <c r="P1689" s="4"/>
      <c r="Q1689" s="4"/>
      <c r="R1689" s="4"/>
      <c r="S1689" s="5"/>
      <c r="T1689" s="6"/>
    </row>
    <row r="1690" spans="6:20">
      <c r="F1690" s="27"/>
      <c r="G1690" s="28"/>
      <c r="H1690" s="6"/>
      <c r="I1690" s="7"/>
      <c r="J1690" s="6"/>
      <c r="K1690" s="6"/>
      <c r="L1690" s="6"/>
      <c r="M1690" s="6"/>
      <c r="P1690" s="4"/>
      <c r="Q1690" s="4"/>
      <c r="R1690" s="4"/>
      <c r="S1690" s="5"/>
      <c r="T1690" s="6"/>
    </row>
    <row r="1691" spans="6:20">
      <c r="F1691" s="27"/>
      <c r="G1691" s="28"/>
      <c r="H1691" s="6"/>
      <c r="I1691" s="7"/>
      <c r="J1691" s="6"/>
      <c r="K1691" s="6"/>
      <c r="L1691" s="6"/>
      <c r="M1691" s="6"/>
      <c r="P1691" s="4"/>
      <c r="Q1691" s="4"/>
      <c r="R1691" s="4"/>
      <c r="S1691" s="5"/>
      <c r="T1691" s="6"/>
    </row>
    <row r="1692" spans="6:20">
      <c r="F1692" s="27"/>
      <c r="G1692" s="28"/>
      <c r="H1692" s="6"/>
      <c r="I1692" s="7"/>
      <c r="J1692" s="6"/>
      <c r="K1692" s="6"/>
      <c r="L1692" s="6"/>
      <c r="M1692" s="6"/>
      <c r="P1692" s="4"/>
      <c r="Q1692" s="4"/>
      <c r="R1692" s="4"/>
      <c r="S1692" s="5"/>
      <c r="T1692" s="6"/>
    </row>
    <row r="1693" spans="6:20">
      <c r="F1693" s="27"/>
      <c r="G1693" s="28"/>
      <c r="H1693" s="6"/>
      <c r="I1693" s="7"/>
      <c r="J1693" s="6"/>
      <c r="K1693" s="6"/>
      <c r="L1693" s="6"/>
      <c r="M1693" s="6"/>
      <c r="P1693" s="4"/>
      <c r="Q1693" s="4"/>
      <c r="R1693" s="4"/>
      <c r="S1693" s="5"/>
      <c r="T1693" s="6"/>
    </row>
    <row r="1694" spans="6:20">
      <c r="F1694" s="27"/>
      <c r="G1694" s="28"/>
      <c r="H1694" s="6"/>
      <c r="I1694" s="7"/>
      <c r="J1694" s="6"/>
      <c r="K1694" s="6"/>
      <c r="L1694" s="6"/>
      <c r="M1694" s="6"/>
      <c r="P1694" s="4"/>
      <c r="Q1694" s="4"/>
      <c r="R1694" s="4"/>
      <c r="S1694" s="5"/>
      <c r="T1694" s="6"/>
    </row>
    <row r="1695" spans="6:20">
      <c r="F1695" s="27"/>
      <c r="G1695" s="28"/>
      <c r="H1695" s="6"/>
      <c r="I1695" s="7"/>
      <c r="J1695" s="6"/>
      <c r="K1695" s="6"/>
      <c r="L1695" s="6"/>
      <c r="M1695" s="6"/>
      <c r="P1695" s="4"/>
      <c r="Q1695" s="4"/>
      <c r="R1695" s="4"/>
      <c r="S1695" s="5"/>
      <c r="T1695" s="6"/>
    </row>
    <row r="1696" spans="6:20">
      <c r="F1696" s="27"/>
      <c r="G1696" s="28"/>
      <c r="H1696" s="6"/>
      <c r="I1696" s="7"/>
      <c r="J1696" s="6"/>
      <c r="K1696" s="6"/>
      <c r="L1696" s="6"/>
      <c r="M1696" s="6"/>
      <c r="P1696" s="4"/>
      <c r="Q1696" s="4"/>
      <c r="R1696" s="4"/>
      <c r="S1696" s="5"/>
      <c r="T1696" s="6"/>
    </row>
    <row r="1697" spans="6:20">
      <c r="F1697" s="27"/>
      <c r="G1697" s="28"/>
      <c r="H1697" s="6"/>
      <c r="I1697" s="7"/>
      <c r="J1697" s="6"/>
      <c r="K1697" s="6"/>
      <c r="L1697" s="6"/>
      <c r="M1697" s="6"/>
      <c r="P1697" s="4"/>
      <c r="Q1697" s="4"/>
      <c r="R1697" s="4"/>
      <c r="S1697" s="5"/>
      <c r="T1697" s="6"/>
    </row>
    <row r="1698" spans="6:20">
      <c r="F1698" s="27"/>
      <c r="G1698" s="28"/>
      <c r="H1698" s="6"/>
      <c r="I1698" s="7"/>
      <c r="J1698" s="6"/>
      <c r="K1698" s="6"/>
      <c r="L1698" s="6"/>
      <c r="M1698" s="6"/>
      <c r="P1698" s="4"/>
      <c r="Q1698" s="4"/>
      <c r="R1698" s="4"/>
      <c r="S1698" s="5"/>
      <c r="T1698" s="6"/>
    </row>
    <row r="1699" spans="6:20">
      <c r="F1699" s="27"/>
      <c r="G1699" s="28"/>
      <c r="H1699" s="6"/>
      <c r="I1699" s="7"/>
      <c r="J1699" s="6"/>
      <c r="K1699" s="6"/>
      <c r="L1699" s="6"/>
      <c r="M1699" s="6"/>
      <c r="P1699" s="4"/>
      <c r="Q1699" s="4"/>
      <c r="R1699" s="4"/>
      <c r="S1699" s="5"/>
      <c r="T1699" s="6"/>
    </row>
    <row r="1700" spans="6:20">
      <c r="F1700" s="27"/>
      <c r="G1700" s="28"/>
      <c r="H1700" s="6"/>
      <c r="I1700" s="7"/>
      <c r="J1700" s="6"/>
      <c r="K1700" s="6"/>
      <c r="L1700" s="6"/>
      <c r="M1700" s="6"/>
      <c r="P1700" s="4"/>
      <c r="Q1700" s="4"/>
      <c r="R1700" s="4"/>
      <c r="S1700" s="5"/>
      <c r="T1700" s="6"/>
    </row>
    <row r="1701" spans="6:20">
      <c r="F1701" s="27"/>
      <c r="G1701" s="28"/>
      <c r="H1701" s="6"/>
      <c r="I1701" s="7"/>
      <c r="J1701" s="6"/>
      <c r="K1701" s="6"/>
      <c r="L1701" s="6"/>
      <c r="M1701" s="6"/>
      <c r="P1701" s="4"/>
      <c r="Q1701" s="4"/>
      <c r="R1701" s="4"/>
      <c r="S1701" s="5"/>
      <c r="T1701" s="6"/>
    </row>
    <row r="1702" spans="6:20">
      <c r="F1702" s="27"/>
      <c r="G1702" s="28"/>
      <c r="H1702" s="6"/>
      <c r="I1702" s="7"/>
      <c r="J1702" s="6"/>
      <c r="K1702" s="6"/>
      <c r="L1702" s="6"/>
      <c r="M1702" s="6"/>
      <c r="P1702" s="4"/>
      <c r="Q1702" s="4"/>
      <c r="R1702" s="4"/>
      <c r="S1702" s="5"/>
      <c r="T1702" s="6"/>
    </row>
    <row r="1703" spans="6:20">
      <c r="F1703" s="27"/>
      <c r="G1703" s="28"/>
      <c r="H1703" s="6"/>
      <c r="I1703" s="7"/>
      <c r="J1703" s="6"/>
      <c r="K1703" s="6"/>
      <c r="L1703" s="6"/>
      <c r="M1703" s="6"/>
      <c r="P1703" s="4"/>
      <c r="Q1703" s="4"/>
      <c r="R1703" s="4"/>
      <c r="S1703" s="5"/>
      <c r="T1703" s="6"/>
    </row>
    <row r="1704" spans="6:20">
      <c r="F1704" s="27"/>
      <c r="G1704" s="28"/>
      <c r="H1704" s="6"/>
      <c r="I1704" s="7"/>
      <c r="J1704" s="6"/>
      <c r="K1704" s="6"/>
      <c r="L1704" s="6"/>
      <c r="M1704" s="6"/>
      <c r="P1704" s="4"/>
      <c r="Q1704" s="4"/>
      <c r="R1704" s="4"/>
      <c r="S1704" s="5"/>
      <c r="T1704" s="6"/>
    </row>
    <row r="1705" spans="6:20">
      <c r="F1705" s="27"/>
      <c r="G1705" s="28"/>
      <c r="H1705" s="6"/>
      <c r="I1705" s="7"/>
      <c r="J1705" s="6"/>
      <c r="K1705" s="6"/>
      <c r="L1705" s="6"/>
      <c r="M1705" s="6"/>
      <c r="P1705" s="4"/>
      <c r="Q1705" s="4"/>
      <c r="R1705" s="4"/>
      <c r="S1705" s="5"/>
      <c r="T1705" s="6"/>
    </row>
    <row r="1706" spans="6:20">
      <c r="F1706" s="27"/>
      <c r="G1706" s="28"/>
      <c r="H1706" s="6"/>
      <c r="I1706" s="7"/>
      <c r="J1706" s="6"/>
      <c r="K1706" s="6"/>
      <c r="L1706" s="6"/>
      <c r="M1706" s="6"/>
      <c r="P1706" s="4"/>
      <c r="Q1706" s="4"/>
      <c r="R1706" s="4"/>
      <c r="S1706" s="5"/>
      <c r="T1706" s="6"/>
    </row>
    <row r="1707" spans="6:20">
      <c r="F1707" s="27"/>
      <c r="G1707" s="28"/>
      <c r="H1707" s="6"/>
      <c r="I1707" s="7"/>
      <c r="J1707" s="6"/>
      <c r="K1707" s="6"/>
      <c r="L1707" s="6"/>
      <c r="M1707" s="6"/>
      <c r="P1707" s="4"/>
      <c r="Q1707" s="4"/>
      <c r="R1707" s="4"/>
      <c r="S1707" s="5"/>
      <c r="T1707" s="6"/>
    </row>
    <row r="1708" spans="6:20">
      <c r="F1708" s="27"/>
      <c r="G1708" s="28"/>
      <c r="H1708" s="6"/>
      <c r="I1708" s="7"/>
      <c r="J1708" s="6"/>
      <c r="K1708" s="6"/>
      <c r="L1708" s="6"/>
      <c r="M1708" s="6"/>
      <c r="P1708" s="4"/>
      <c r="Q1708" s="4"/>
      <c r="R1708" s="4"/>
      <c r="S1708" s="5"/>
      <c r="T1708" s="6"/>
    </row>
    <row r="1709" spans="6:20">
      <c r="F1709" s="27"/>
      <c r="G1709" s="28"/>
      <c r="H1709" s="6"/>
      <c r="I1709" s="7"/>
      <c r="J1709" s="6"/>
      <c r="K1709" s="6"/>
      <c r="L1709" s="6"/>
      <c r="M1709" s="6"/>
      <c r="P1709" s="4"/>
      <c r="Q1709" s="4"/>
      <c r="R1709" s="4"/>
      <c r="S1709" s="5"/>
      <c r="T1709" s="6"/>
    </row>
    <row r="1710" spans="6:20">
      <c r="F1710" s="27"/>
      <c r="G1710" s="28"/>
      <c r="H1710" s="6"/>
      <c r="I1710" s="7"/>
      <c r="J1710" s="6"/>
      <c r="K1710" s="6"/>
      <c r="L1710" s="6"/>
      <c r="M1710" s="6"/>
      <c r="P1710" s="4"/>
      <c r="Q1710" s="4"/>
      <c r="R1710" s="4"/>
      <c r="S1710" s="5"/>
      <c r="T1710" s="6"/>
    </row>
    <row r="1711" spans="6:20">
      <c r="F1711" s="27"/>
      <c r="G1711" s="28"/>
      <c r="H1711" s="6"/>
      <c r="I1711" s="7"/>
      <c r="J1711" s="6"/>
      <c r="K1711" s="6"/>
      <c r="L1711" s="6"/>
      <c r="M1711" s="6"/>
      <c r="P1711" s="4"/>
      <c r="Q1711" s="4"/>
      <c r="R1711" s="4"/>
      <c r="S1711" s="5"/>
      <c r="T1711" s="6"/>
    </row>
    <row r="1712" spans="6:20">
      <c r="F1712" s="27"/>
      <c r="G1712" s="28"/>
      <c r="H1712" s="6"/>
      <c r="I1712" s="7"/>
      <c r="J1712" s="6"/>
      <c r="K1712" s="6"/>
      <c r="L1712" s="6"/>
      <c r="M1712" s="6"/>
      <c r="P1712" s="4"/>
      <c r="Q1712" s="4"/>
      <c r="R1712" s="4"/>
      <c r="S1712" s="5"/>
      <c r="T1712" s="6"/>
    </row>
    <row r="1713" spans="6:20">
      <c r="F1713" s="27"/>
      <c r="G1713" s="28"/>
      <c r="H1713" s="6"/>
      <c r="I1713" s="7"/>
      <c r="J1713" s="6"/>
      <c r="K1713" s="6"/>
      <c r="L1713" s="6"/>
      <c r="M1713" s="6"/>
      <c r="P1713" s="4"/>
      <c r="Q1713" s="4"/>
      <c r="R1713" s="4"/>
      <c r="S1713" s="5"/>
      <c r="T1713" s="6"/>
    </row>
    <row r="1714" spans="6:20">
      <c r="F1714" s="27"/>
      <c r="G1714" s="28"/>
      <c r="H1714" s="6"/>
      <c r="I1714" s="7"/>
      <c r="J1714" s="6"/>
      <c r="K1714" s="6"/>
      <c r="L1714" s="6"/>
      <c r="M1714" s="6"/>
      <c r="P1714" s="4"/>
      <c r="Q1714" s="4"/>
      <c r="R1714" s="4"/>
      <c r="S1714" s="5"/>
      <c r="T1714" s="6"/>
    </row>
    <row r="1715" spans="6:20">
      <c r="F1715" s="27"/>
      <c r="G1715" s="28"/>
      <c r="H1715" s="6"/>
      <c r="I1715" s="7"/>
      <c r="J1715" s="6"/>
      <c r="K1715" s="6"/>
      <c r="L1715" s="6"/>
      <c r="M1715" s="6"/>
      <c r="P1715" s="4"/>
      <c r="Q1715" s="4"/>
      <c r="R1715" s="4"/>
      <c r="S1715" s="5"/>
      <c r="T1715" s="6"/>
    </row>
    <row r="1716" spans="6:20">
      <c r="F1716" s="27"/>
      <c r="G1716" s="28"/>
      <c r="H1716" s="6"/>
      <c r="I1716" s="7"/>
      <c r="J1716" s="6"/>
      <c r="K1716" s="6"/>
      <c r="L1716" s="6"/>
      <c r="M1716" s="6"/>
      <c r="P1716" s="4"/>
      <c r="Q1716" s="4"/>
      <c r="R1716" s="4"/>
      <c r="S1716" s="5"/>
      <c r="T1716" s="6"/>
    </row>
    <row r="1717" spans="6:20">
      <c r="F1717" s="27"/>
      <c r="G1717" s="28"/>
      <c r="H1717" s="6"/>
      <c r="I1717" s="7"/>
      <c r="J1717" s="6"/>
      <c r="K1717" s="6"/>
      <c r="L1717" s="6"/>
      <c r="M1717" s="6"/>
      <c r="P1717" s="4"/>
      <c r="Q1717" s="4"/>
      <c r="R1717" s="4"/>
      <c r="S1717" s="5"/>
      <c r="T1717" s="6"/>
    </row>
    <row r="1718" spans="6:20">
      <c r="F1718" s="27"/>
      <c r="G1718" s="28"/>
      <c r="H1718" s="6"/>
      <c r="I1718" s="7"/>
      <c r="J1718" s="6"/>
      <c r="K1718" s="6"/>
      <c r="L1718" s="6"/>
      <c r="M1718" s="6"/>
      <c r="P1718" s="4"/>
      <c r="Q1718" s="4"/>
      <c r="R1718" s="4"/>
      <c r="S1718" s="5"/>
      <c r="T1718" s="6"/>
    </row>
    <row r="1719" spans="6:20">
      <c r="F1719" s="27"/>
      <c r="G1719" s="28"/>
      <c r="H1719" s="6"/>
      <c r="I1719" s="7"/>
      <c r="J1719" s="6"/>
      <c r="K1719" s="6"/>
      <c r="L1719" s="6"/>
      <c r="M1719" s="6"/>
      <c r="P1719" s="4"/>
      <c r="Q1719" s="4"/>
      <c r="R1719" s="4"/>
      <c r="S1719" s="5"/>
      <c r="T1719" s="6"/>
    </row>
    <row r="1720" spans="6:20">
      <c r="F1720" s="27"/>
      <c r="G1720" s="28"/>
      <c r="H1720" s="6"/>
      <c r="I1720" s="7"/>
      <c r="J1720" s="6"/>
      <c r="K1720" s="6"/>
      <c r="L1720" s="6"/>
      <c r="M1720" s="6"/>
      <c r="P1720" s="4"/>
      <c r="Q1720" s="4"/>
      <c r="R1720" s="4"/>
      <c r="S1720" s="5"/>
      <c r="T1720" s="6"/>
    </row>
    <row r="1721" spans="6:20">
      <c r="F1721" s="27"/>
      <c r="G1721" s="28"/>
      <c r="H1721" s="6"/>
      <c r="I1721" s="7"/>
      <c r="J1721" s="6"/>
      <c r="K1721" s="6"/>
      <c r="L1721" s="6"/>
      <c r="M1721" s="6"/>
      <c r="P1721" s="4"/>
      <c r="Q1721" s="4"/>
      <c r="R1721" s="4"/>
      <c r="S1721" s="5"/>
      <c r="T1721" s="6"/>
    </row>
    <row r="1722" spans="6:20">
      <c r="F1722" s="27"/>
      <c r="G1722" s="28"/>
      <c r="H1722" s="6"/>
      <c r="I1722" s="7"/>
      <c r="J1722" s="6"/>
      <c r="K1722" s="6"/>
      <c r="L1722" s="6"/>
      <c r="M1722" s="6"/>
      <c r="P1722" s="4"/>
      <c r="Q1722" s="4"/>
      <c r="R1722" s="4"/>
      <c r="S1722" s="5"/>
      <c r="T1722" s="6"/>
    </row>
    <row r="1723" spans="6:20">
      <c r="F1723" s="27"/>
      <c r="G1723" s="28"/>
      <c r="H1723" s="6"/>
      <c r="I1723" s="7"/>
      <c r="J1723" s="6"/>
      <c r="K1723" s="6"/>
      <c r="L1723" s="6"/>
      <c r="M1723" s="6"/>
      <c r="P1723" s="4"/>
      <c r="Q1723" s="4"/>
      <c r="R1723" s="4"/>
      <c r="S1723" s="5"/>
      <c r="T1723" s="6"/>
    </row>
    <row r="1724" spans="6:20">
      <c r="F1724" s="27"/>
      <c r="G1724" s="28"/>
      <c r="H1724" s="6"/>
      <c r="I1724" s="7"/>
      <c r="J1724" s="6"/>
      <c r="K1724" s="6"/>
      <c r="L1724" s="6"/>
      <c r="M1724" s="6"/>
      <c r="P1724" s="4"/>
      <c r="Q1724" s="4"/>
      <c r="R1724" s="4"/>
      <c r="S1724" s="5"/>
      <c r="T1724" s="6"/>
    </row>
    <row r="1725" spans="6:20">
      <c r="F1725" s="27"/>
      <c r="G1725" s="28"/>
      <c r="H1725" s="6"/>
      <c r="I1725" s="7"/>
      <c r="J1725" s="6"/>
      <c r="K1725" s="6"/>
      <c r="L1725" s="6"/>
      <c r="M1725" s="6"/>
      <c r="P1725" s="4"/>
      <c r="Q1725" s="4"/>
      <c r="R1725" s="4"/>
      <c r="S1725" s="5"/>
      <c r="T1725" s="6"/>
    </row>
    <row r="1726" spans="6:20">
      <c r="F1726" s="27"/>
      <c r="G1726" s="28"/>
      <c r="H1726" s="6"/>
      <c r="I1726" s="7"/>
      <c r="J1726" s="6"/>
      <c r="K1726" s="6"/>
      <c r="L1726" s="6"/>
      <c r="M1726" s="6"/>
      <c r="P1726" s="4"/>
      <c r="Q1726" s="4"/>
      <c r="R1726" s="4"/>
      <c r="S1726" s="5"/>
      <c r="T1726" s="6"/>
    </row>
    <row r="1727" spans="6:20">
      <c r="F1727" s="27"/>
      <c r="G1727" s="28"/>
      <c r="H1727" s="6"/>
      <c r="I1727" s="7"/>
      <c r="J1727" s="6"/>
      <c r="K1727" s="6"/>
      <c r="L1727" s="6"/>
      <c r="M1727" s="6"/>
      <c r="P1727" s="4"/>
      <c r="Q1727" s="4"/>
      <c r="R1727" s="4"/>
      <c r="S1727" s="5"/>
      <c r="T1727" s="6"/>
    </row>
    <row r="1728" spans="6:20">
      <c r="F1728" s="27"/>
      <c r="G1728" s="28"/>
      <c r="H1728" s="6"/>
      <c r="I1728" s="7"/>
      <c r="J1728" s="6"/>
      <c r="K1728" s="6"/>
      <c r="L1728" s="6"/>
      <c r="M1728" s="6"/>
      <c r="P1728" s="4"/>
      <c r="Q1728" s="4"/>
      <c r="R1728" s="4"/>
      <c r="S1728" s="5"/>
      <c r="T1728" s="6"/>
    </row>
    <row r="1729" spans="6:20">
      <c r="F1729" s="27"/>
      <c r="G1729" s="28"/>
      <c r="H1729" s="6"/>
      <c r="I1729" s="7"/>
      <c r="J1729" s="6"/>
      <c r="K1729" s="6"/>
      <c r="L1729" s="6"/>
      <c r="M1729" s="6"/>
      <c r="P1729" s="4"/>
      <c r="Q1729" s="4"/>
      <c r="R1729" s="4"/>
      <c r="S1729" s="5"/>
      <c r="T1729" s="6"/>
    </row>
    <row r="1730" spans="6:20">
      <c r="F1730" s="27"/>
      <c r="G1730" s="28"/>
      <c r="H1730" s="6"/>
      <c r="I1730" s="7"/>
      <c r="J1730" s="6"/>
      <c r="K1730" s="6"/>
      <c r="L1730" s="6"/>
      <c r="M1730" s="6"/>
      <c r="P1730" s="4"/>
      <c r="Q1730" s="4"/>
      <c r="R1730" s="4"/>
      <c r="S1730" s="5"/>
      <c r="T1730" s="6"/>
    </row>
    <row r="1731" spans="6:20">
      <c r="F1731" s="27"/>
      <c r="G1731" s="28"/>
      <c r="H1731" s="6"/>
      <c r="I1731" s="7"/>
      <c r="J1731" s="6"/>
      <c r="K1731" s="6"/>
      <c r="L1731" s="6"/>
      <c r="M1731" s="6"/>
      <c r="P1731" s="4"/>
      <c r="Q1731" s="4"/>
      <c r="R1731" s="4"/>
      <c r="S1731" s="5"/>
      <c r="T1731" s="6"/>
    </row>
    <row r="1732" spans="6:20">
      <c r="F1732" s="27"/>
      <c r="G1732" s="28"/>
      <c r="H1732" s="6"/>
      <c r="I1732" s="7"/>
      <c r="J1732" s="6"/>
      <c r="K1732" s="6"/>
      <c r="L1732" s="6"/>
      <c r="M1732" s="6"/>
      <c r="P1732" s="4"/>
      <c r="Q1732" s="4"/>
      <c r="R1732" s="4"/>
      <c r="S1732" s="5"/>
      <c r="T1732" s="6"/>
    </row>
    <row r="1733" spans="6:20">
      <c r="F1733" s="27"/>
      <c r="G1733" s="28"/>
      <c r="H1733" s="6"/>
      <c r="I1733" s="7"/>
      <c r="J1733" s="6"/>
      <c r="K1733" s="6"/>
      <c r="L1733" s="6"/>
      <c r="M1733" s="6"/>
      <c r="P1733" s="4"/>
      <c r="Q1733" s="4"/>
      <c r="R1733" s="4"/>
      <c r="S1733" s="5"/>
      <c r="T1733" s="6"/>
    </row>
    <row r="1734" spans="6:20">
      <c r="F1734" s="27"/>
      <c r="G1734" s="28"/>
      <c r="H1734" s="6"/>
      <c r="I1734" s="7"/>
      <c r="J1734" s="6"/>
      <c r="K1734" s="6"/>
      <c r="L1734" s="6"/>
      <c r="M1734" s="6"/>
      <c r="P1734" s="4"/>
      <c r="Q1734" s="4"/>
      <c r="R1734" s="4"/>
      <c r="S1734" s="5"/>
      <c r="T1734" s="6"/>
    </row>
    <row r="1735" spans="6:20">
      <c r="F1735" s="27"/>
      <c r="G1735" s="28"/>
      <c r="H1735" s="6"/>
      <c r="I1735" s="7"/>
      <c r="J1735" s="6"/>
      <c r="K1735" s="6"/>
      <c r="L1735" s="6"/>
      <c r="M1735" s="6"/>
      <c r="P1735" s="4"/>
      <c r="Q1735" s="4"/>
      <c r="R1735" s="4"/>
      <c r="S1735" s="5"/>
      <c r="T1735" s="6"/>
    </row>
    <row r="1736" spans="6:20">
      <c r="F1736" s="27"/>
      <c r="G1736" s="28"/>
      <c r="H1736" s="6"/>
      <c r="I1736" s="7"/>
      <c r="J1736" s="6"/>
      <c r="K1736" s="6"/>
      <c r="L1736" s="6"/>
      <c r="M1736" s="6"/>
      <c r="P1736" s="4"/>
      <c r="Q1736" s="4"/>
      <c r="R1736" s="4"/>
      <c r="S1736" s="5"/>
      <c r="T1736" s="6"/>
    </row>
    <row r="1737" spans="6:20">
      <c r="F1737" s="27"/>
      <c r="G1737" s="28"/>
      <c r="H1737" s="6"/>
      <c r="I1737" s="7"/>
      <c r="J1737" s="6"/>
      <c r="K1737" s="6"/>
      <c r="L1737" s="6"/>
      <c r="M1737" s="6"/>
      <c r="P1737" s="4"/>
      <c r="Q1737" s="4"/>
      <c r="R1737" s="4"/>
      <c r="S1737" s="5"/>
      <c r="T1737" s="6"/>
    </row>
    <row r="1738" spans="6:20">
      <c r="F1738" s="27"/>
      <c r="G1738" s="28"/>
      <c r="H1738" s="6"/>
      <c r="I1738" s="7"/>
      <c r="J1738" s="6"/>
      <c r="K1738" s="6"/>
      <c r="L1738" s="6"/>
      <c r="M1738" s="6"/>
      <c r="P1738" s="4"/>
      <c r="Q1738" s="4"/>
      <c r="R1738" s="4"/>
      <c r="S1738" s="5"/>
      <c r="T1738" s="6"/>
    </row>
    <row r="1739" spans="6:20">
      <c r="F1739" s="27"/>
      <c r="G1739" s="28"/>
      <c r="H1739" s="6"/>
      <c r="I1739" s="7"/>
      <c r="J1739" s="6"/>
      <c r="K1739" s="6"/>
      <c r="L1739" s="6"/>
      <c r="M1739" s="6"/>
      <c r="P1739" s="4"/>
      <c r="Q1739" s="4"/>
      <c r="R1739" s="4"/>
      <c r="S1739" s="5"/>
      <c r="T1739" s="6"/>
    </row>
    <row r="1740" spans="6:20">
      <c r="F1740" s="27"/>
      <c r="G1740" s="28"/>
      <c r="H1740" s="6"/>
      <c r="I1740" s="7"/>
      <c r="J1740" s="6"/>
      <c r="K1740" s="6"/>
      <c r="L1740" s="6"/>
      <c r="M1740" s="6"/>
      <c r="P1740" s="4"/>
      <c r="Q1740" s="4"/>
      <c r="R1740" s="4"/>
      <c r="S1740" s="5"/>
      <c r="T1740" s="6"/>
    </row>
    <row r="1741" spans="6:20">
      <c r="F1741" s="27"/>
      <c r="G1741" s="28"/>
      <c r="H1741" s="6"/>
      <c r="I1741" s="7"/>
      <c r="J1741" s="6"/>
      <c r="K1741" s="6"/>
      <c r="L1741" s="6"/>
      <c r="M1741" s="6"/>
      <c r="P1741" s="4"/>
      <c r="Q1741" s="4"/>
      <c r="R1741" s="4"/>
      <c r="S1741" s="5"/>
      <c r="T1741" s="6"/>
    </row>
    <row r="1742" spans="6:20">
      <c r="F1742" s="27"/>
      <c r="G1742" s="28"/>
      <c r="H1742" s="6"/>
      <c r="I1742" s="7"/>
      <c r="J1742" s="6"/>
      <c r="K1742" s="6"/>
      <c r="L1742" s="6"/>
      <c r="M1742" s="6"/>
      <c r="P1742" s="4"/>
      <c r="Q1742" s="4"/>
      <c r="R1742" s="4"/>
      <c r="S1742" s="5"/>
      <c r="T1742" s="6"/>
    </row>
    <row r="1743" spans="6:20">
      <c r="F1743" s="27"/>
      <c r="G1743" s="28"/>
      <c r="H1743" s="6"/>
      <c r="I1743" s="7"/>
      <c r="J1743" s="6"/>
      <c r="K1743" s="6"/>
      <c r="L1743" s="6"/>
      <c r="M1743" s="6"/>
      <c r="P1743" s="4"/>
      <c r="Q1743" s="4"/>
      <c r="R1743" s="4"/>
      <c r="S1743" s="5"/>
      <c r="T1743" s="6"/>
    </row>
    <row r="1744" spans="6:20">
      <c r="F1744" s="27"/>
      <c r="G1744" s="28"/>
      <c r="H1744" s="6"/>
      <c r="I1744" s="7"/>
      <c r="J1744" s="6"/>
      <c r="K1744" s="6"/>
      <c r="L1744" s="6"/>
      <c r="M1744" s="6"/>
      <c r="P1744" s="4"/>
      <c r="Q1744" s="4"/>
      <c r="R1744" s="4"/>
      <c r="S1744" s="5"/>
      <c r="T1744" s="6"/>
    </row>
    <row r="1745" spans="6:20">
      <c r="F1745" s="27"/>
      <c r="G1745" s="28"/>
      <c r="H1745" s="6"/>
      <c r="I1745" s="7"/>
      <c r="J1745" s="6"/>
      <c r="K1745" s="6"/>
      <c r="L1745" s="6"/>
      <c r="M1745" s="6"/>
      <c r="P1745" s="4"/>
      <c r="Q1745" s="4"/>
      <c r="R1745" s="4"/>
      <c r="S1745" s="5"/>
      <c r="T1745" s="6"/>
    </row>
    <row r="1746" spans="6:20">
      <c r="F1746" s="27"/>
      <c r="G1746" s="28"/>
      <c r="H1746" s="6"/>
      <c r="I1746" s="7"/>
      <c r="J1746" s="6"/>
      <c r="K1746" s="6"/>
      <c r="L1746" s="6"/>
      <c r="M1746" s="6"/>
      <c r="P1746" s="4"/>
      <c r="Q1746" s="4"/>
      <c r="R1746" s="4"/>
      <c r="S1746" s="5"/>
      <c r="T1746" s="6"/>
    </row>
    <row r="1747" spans="6:20">
      <c r="F1747" s="27"/>
      <c r="G1747" s="28"/>
      <c r="H1747" s="6"/>
      <c r="I1747" s="7"/>
      <c r="J1747" s="6"/>
      <c r="K1747" s="6"/>
      <c r="L1747" s="6"/>
      <c r="M1747" s="6"/>
      <c r="P1747" s="4"/>
      <c r="Q1747" s="4"/>
      <c r="R1747" s="4"/>
      <c r="S1747" s="5"/>
      <c r="T1747" s="6"/>
    </row>
    <row r="1748" spans="6:20">
      <c r="F1748" s="27"/>
      <c r="G1748" s="28"/>
      <c r="H1748" s="6"/>
      <c r="I1748" s="7"/>
      <c r="J1748" s="6"/>
      <c r="K1748" s="6"/>
      <c r="L1748" s="6"/>
      <c r="M1748" s="6"/>
      <c r="P1748" s="4"/>
      <c r="Q1748" s="4"/>
      <c r="R1748" s="4"/>
      <c r="S1748" s="5"/>
      <c r="T1748" s="6"/>
    </row>
    <row r="1749" spans="6:20">
      <c r="F1749" s="27"/>
      <c r="G1749" s="28"/>
      <c r="H1749" s="6"/>
      <c r="I1749" s="7"/>
      <c r="J1749" s="6"/>
      <c r="K1749" s="6"/>
      <c r="L1749" s="6"/>
      <c r="M1749" s="6"/>
      <c r="P1749" s="4"/>
      <c r="Q1749" s="4"/>
      <c r="R1749" s="4"/>
      <c r="S1749" s="5"/>
      <c r="T1749" s="6"/>
    </row>
    <row r="1750" spans="6:20">
      <c r="F1750" s="27"/>
      <c r="G1750" s="28"/>
      <c r="H1750" s="6"/>
      <c r="I1750" s="7"/>
      <c r="J1750" s="6"/>
      <c r="K1750" s="6"/>
      <c r="L1750" s="6"/>
      <c r="M1750" s="6"/>
      <c r="P1750" s="4"/>
      <c r="Q1750" s="4"/>
      <c r="R1750" s="4"/>
      <c r="S1750" s="5"/>
      <c r="T1750" s="6"/>
    </row>
    <row r="1751" spans="6:20">
      <c r="F1751" s="27"/>
      <c r="G1751" s="28"/>
      <c r="H1751" s="6"/>
      <c r="I1751" s="7"/>
      <c r="J1751" s="6"/>
      <c r="K1751" s="6"/>
      <c r="L1751" s="6"/>
      <c r="M1751" s="6"/>
      <c r="P1751" s="4"/>
      <c r="Q1751" s="4"/>
      <c r="R1751" s="4"/>
      <c r="S1751" s="5"/>
      <c r="T1751" s="6"/>
    </row>
    <row r="1752" spans="6:20">
      <c r="F1752" s="27"/>
      <c r="G1752" s="28"/>
      <c r="H1752" s="6"/>
      <c r="I1752" s="7"/>
      <c r="J1752" s="6"/>
      <c r="K1752" s="6"/>
      <c r="L1752" s="6"/>
      <c r="M1752" s="6"/>
      <c r="P1752" s="4"/>
      <c r="Q1752" s="4"/>
      <c r="R1752" s="4"/>
      <c r="S1752" s="5"/>
      <c r="T1752" s="6"/>
    </row>
    <row r="1753" spans="6:20">
      <c r="F1753" s="27"/>
      <c r="G1753" s="28"/>
      <c r="H1753" s="6"/>
      <c r="I1753" s="7"/>
      <c r="J1753" s="6"/>
      <c r="K1753" s="6"/>
      <c r="L1753" s="6"/>
      <c r="M1753" s="6"/>
      <c r="P1753" s="4"/>
      <c r="Q1753" s="4"/>
      <c r="R1753" s="4"/>
      <c r="S1753" s="5"/>
      <c r="T1753" s="6"/>
    </row>
    <row r="1754" spans="6:20">
      <c r="F1754" s="27"/>
      <c r="G1754" s="28"/>
      <c r="H1754" s="6"/>
      <c r="I1754" s="7"/>
      <c r="J1754" s="6"/>
      <c r="K1754" s="6"/>
      <c r="L1754" s="6"/>
      <c r="M1754" s="6"/>
      <c r="P1754" s="4"/>
      <c r="Q1754" s="4"/>
      <c r="R1754" s="4"/>
      <c r="S1754" s="5"/>
      <c r="T1754" s="6"/>
    </row>
    <row r="1755" spans="6:20">
      <c r="F1755" s="27"/>
      <c r="G1755" s="28"/>
      <c r="H1755" s="6"/>
      <c r="I1755" s="7"/>
      <c r="J1755" s="6"/>
      <c r="K1755" s="6"/>
      <c r="L1755" s="6"/>
      <c r="M1755" s="6"/>
      <c r="P1755" s="4"/>
      <c r="Q1755" s="4"/>
      <c r="R1755" s="4"/>
      <c r="S1755" s="5"/>
      <c r="T1755" s="6"/>
    </row>
    <row r="1756" spans="6:20">
      <c r="F1756" s="27"/>
      <c r="G1756" s="28"/>
      <c r="H1756" s="6"/>
      <c r="I1756" s="7"/>
      <c r="J1756" s="6"/>
      <c r="K1756" s="6"/>
      <c r="L1756" s="6"/>
      <c r="M1756" s="6"/>
      <c r="P1756" s="4"/>
      <c r="Q1756" s="4"/>
      <c r="R1756" s="4"/>
      <c r="S1756" s="5"/>
      <c r="T1756" s="6"/>
    </row>
    <row r="1757" spans="6:20">
      <c r="F1757" s="27"/>
      <c r="G1757" s="28"/>
      <c r="H1757" s="6"/>
      <c r="I1757" s="7"/>
      <c r="J1757" s="6"/>
      <c r="K1757" s="6"/>
      <c r="L1757" s="6"/>
      <c r="M1757" s="6"/>
      <c r="P1757" s="4"/>
      <c r="Q1757" s="4"/>
      <c r="R1757" s="4"/>
      <c r="S1757" s="5"/>
      <c r="T1757" s="6"/>
    </row>
    <row r="1758" spans="6:20">
      <c r="F1758" s="27"/>
      <c r="G1758" s="28"/>
      <c r="H1758" s="6"/>
      <c r="I1758" s="7"/>
      <c r="J1758" s="6"/>
      <c r="K1758" s="6"/>
      <c r="L1758" s="6"/>
      <c r="M1758" s="6"/>
      <c r="P1758" s="4"/>
      <c r="Q1758" s="4"/>
      <c r="R1758" s="4"/>
      <c r="S1758" s="5"/>
      <c r="T1758" s="6"/>
    </row>
    <row r="1759" spans="6:20">
      <c r="F1759" s="27"/>
      <c r="G1759" s="28"/>
      <c r="H1759" s="6"/>
      <c r="I1759" s="7"/>
      <c r="J1759" s="6"/>
      <c r="K1759" s="6"/>
      <c r="L1759" s="6"/>
      <c r="M1759" s="6"/>
      <c r="P1759" s="4"/>
      <c r="Q1759" s="4"/>
      <c r="R1759" s="4"/>
      <c r="S1759" s="5"/>
      <c r="T1759" s="6"/>
    </row>
    <row r="1760" spans="6:20">
      <c r="F1760" s="27"/>
      <c r="G1760" s="28"/>
      <c r="H1760" s="6"/>
      <c r="I1760" s="7"/>
      <c r="J1760" s="6"/>
      <c r="K1760" s="6"/>
      <c r="L1760" s="6"/>
      <c r="M1760" s="6"/>
      <c r="P1760" s="4"/>
      <c r="Q1760" s="4"/>
      <c r="R1760" s="4"/>
      <c r="S1760" s="5"/>
      <c r="T1760" s="6"/>
    </row>
    <row r="1761" spans="6:20">
      <c r="F1761" s="27"/>
      <c r="G1761" s="28"/>
      <c r="H1761" s="6"/>
      <c r="I1761" s="7"/>
      <c r="J1761" s="6"/>
      <c r="K1761" s="6"/>
      <c r="L1761" s="6"/>
      <c r="M1761" s="6"/>
      <c r="P1761" s="4"/>
      <c r="Q1761" s="4"/>
      <c r="R1761" s="4"/>
      <c r="S1761" s="5"/>
      <c r="T1761" s="6"/>
    </row>
    <row r="1762" spans="6:20">
      <c r="F1762" s="27"/>
      <c r="G1762" s="28"/>
      <c r="H1762" s="6"/>
      <c r="I1762" s="7"/>
      <c r="J1762" s="6"/>
      <c r="K1762" s="6"/>
      <c r="L1762" s="6"/>
      <c r="M1762" s="6"/>
      <c r="P1762" s="4"/>
      <c r="Q1762" s="4"/>
      <c r="R1762" s="4"/>
      <c r="S1762" s="5"/>
      <c r="T1762" s="6"/>
    </row>
    <row r="1763" spans="6:20">
      <c r="F1763" s="27"/>
      <c r="G1763" s="28"/>
      <c r="H1763" s="6"/>
      <c r="I1763" s="7"/>
      <c r="J1763" s="6"/>
      <c r="K1763" s="6"/>
      <c r="L1763" s="6"/>
      <c r="M1763" s="6"/>
      <c r="P1763" s="4"/>
      <c r="Q1763" s="4"/>
      <c r="R1763" s="4"/>
      <c r="S1763" s="5"/>
      <c r="T1763" s="6"/>
    </row>
    <row r="1764" spans="6:20">
      <c r="F1764" s="27"/>
      <c r="G1764" s="28"/>
      <c r="H1764" s="6"/>
      <c r="I1764" s="7"/>
      <c r="J1764" s="6"/>
      <c r="K1764" s="6"/>
      <c r="L1764" s="6"/>
      <c r="M1764" s="6"/>
      <c r="P1764" s="4"/>
      <c r="Q1764" s="4"/>
      <c r="R1764" s="4"/>
      <c r="S1764" s="5"/>
      <c r="T1764" s="6"/>
    </row>
    <row r="1765" spans="6:20">
      <c r="F1765" s="27"/>
      <c r="G1765" s="28"/>
      <c r="H1765" s="6"/>
      <c r="I1765" s="7"/>
      <c r="J1765" s="6"/>
      <c r="K1765" s="6"/>
      <c r="L1765" s="6"/>
      <c r="M1765" s="6"/>
      <c r="P1765" s="4"/>
      <c r="Q1765" s="4"/>
      <c r="R1765" s="4"/>
      <c r="S1765" s="5"/>
      <c r="T1765" s="6"/>
    </row>
    <row r="1766" spans="6:20">
      <c r="F1766" s="27"/>
      <c r="G1766" s="28"/>
      <c r="H1766" s="6"/>
      <c r="I1766" s="7"/>
      <c r="J1766" s="6"/>
      <c r="K1766" s="6"/>
      <c r="L1766" s="6"/>
      <c r="M1766" s="6"/>
      <c r="P1766" s="4"/>
      <c r="Q1766" s="4"/>
      <c r="R1766" s="4"/>
      <c r="S1766" s="5"/>
      <c r="T1766" s="6"/>
    </row>
    <row r="1767" spans="6:20">
      <c r="F1767" s="27"/>
      <c r="G1767" s="28"/>
      <c r="H1767" s="6"/>
      <c r="I1767" s="7"/>
      <c r="J1767" s="6"/>
      <c r="K1767" s="6"/>
      <c r="L1767" s="6"/>
      <c r="M1767" s="6"/>
      <c r="P1767" s="4"/>
      <c r="Q1767" s="4"/>
      <c r="R1767" s="4"/>
      <c r="S1767" s="5"/>
      <c r="T1767" s="6"/>
    </row>
    <row r="1768" spans="6:20">
      <c r="F1768" s="27"/>
      <c r="G1768" s="28"/>
      <c r="H1768" s="6"/>
      <c r="I1768" s="7"/>
      <c r="J1768" s="6"/>
      <c r="K1768" s="6"/>
      <c r="L1768" s="6"/>
      <c r="M1768" s="6"/>
      <c r="P1768" s="4"/>
      <c r="Q1768" s="4"/>
      <c r="R1768" s="4"/>
      <c r="S1768" s="5"/>
      <c r="T1768" s="6"/>
    </row>
    <row r="1769" spans="6:20">
      <c r="F1769" s="27"/>
      <c r="G1769" s="28"/>
      <c r="H1769" s="6"/>
      <c r="I1769" s="7"/>
      <c r="J1769" s="6"/>
      <c r="K1769" s="6"/>
      <c r="L1769" s="6"/>
      <c r="M1769" s="6"/>
      <c r="P1769" s="4"/>
      <c r="Q1769" s="4"/>
      <c r="R1769" s="4"/>
      <c r="S1769" s="5"/>
      <c r="T1769" s="6"/>
    </row>
    <row r="1770" spans="6:20">
      <c r="F1770" s="27"/>
      <c r="G1770" s="28"/>
      <c r="H1770" s="6"/>
      <c r="I1770" s="7"/>
      <c r="J1770" s="6"/>
      <c r="K1770" s="6"/>
      <c r="L1770" s="6"/>
      <c r="M1770" s="6"/>
      <c r="P1770" s="4"/>
      <c r="Q1770" s="4"/>
      <c r="R1770" s="4"/>
      <c r="S1770" s="5"/>
      <c r="T1770" s="6"/>
    </row>
    <row r="1771" spans="6:20">
      <c r="F1771" s="27"/>
      <c r="G1771" s="28"/>
      <c r="H1771" s="6"/>
      <c r="I1771" s="7"/>
      <c r="J1771" s="6"/>
      <c r="K1771" s="6"/>
      <c r="L1771" s="6"/>
      <c r="M1771" s="6"/>
      <c r="P1771" s="4"/>
      <c r="Q1771" s="4"/>
      <c r="R1771" s="4"/>
      <c r="S1771" s="5"/>
      <c r="T1771" s="6"/>
    </row>
    <row r="1772" spans="6:20">
      <c r="F1772" s="27"/>
      <c r="G1772" s="28"/>
      <c r="H1772" s="6"/>
      <c r="I1772" s="7"/>
      <c r="J1772" s="6"/>
      <c r="K1772" s="6"/>
      <c r="L1772" s="6"/>
      <c r="M1772" s="6"/>
      <c r="P1772" s="4"/>
      <c r="Q1772" s="4"/>
      <c r="R1772" s="4"/>
      <c r="S1772" s="5"/>
      <c r="T1772" s="6"/>
    </row>
    <row r="1773" spans="6:20">
      <c r="F1773" s="27"/>
      <c r="G1773" s="28"/>
      <c r="H1773" s="6"/>
      <c r="I1773" s="7"/>
      <c r="J1773" s="6"/>
      <c r="K1773" s="6"/>
      <c r="L1773" s="6"/>
      <c r="M1773" s="6"/>
      <c r="P1773" s="4"/>
      <c r="Q1773" s="4"/>
      <c r="R1773" s="4"/>
      <c r="S1773" s="5"/>
      <c r="T1773" s="6"/>
    </row>
    <row r="1774" spans="6:20">
      <c r="F1774" s="27"/>
      <c r="G1774" s="28"/>
      <c r="H1774" s="6"/>
      <c r="I1774" s="7"/>
      <c r="J1774" s="6"/>
      <c r="K1774" s="6"/>
      <c r="L1774" s="6"/>
      <c r="M1774" s="6"/>
      <c r="P1774" s="4"/>
      <c r="Q1774" s="4"/>
      <c r="R1774" s="4"/>
      <c r="S1774" s="5"/>
      <c r="T1774" s="6"/>
    </row>
    <row r="1775" spans="6:20">
      <c r="F1775" s="27"/>
      <c r="G1775" s="28"/>
      <c r="H1775" s="6"/>
      <c r="I1775" s="7"/>
      <c r="J1775" s="6"/>
      <c r="K1775" s="6"/>
      <c r="L1775" s="6"/>
      <c r="M1775" s="6"/>
      <c r="P1775" s="4"/>
      <c r="Q1775" s="4"/>
      <c r="R1775" s="4"/>
      <c r="S1775" s="5"/>
      <c r="T1775" s="6"/>
    </row>
    <row r="1776" spans="6:20">
      <c r="F1776" s="27"/>
      <c r="G1776" s="28"/>
      <c r="H1776" s="6"/>
      <c r="I1776" s="7"/>
      <c r="J1776" s="6"/>
      <c r="K1776" s="6"/>
      <c r="L1776" s="6"/>
      <c r="M1776" s="6"/>
      <c r="P1776" s="4"/>
      <c r="Q1776" s="4"/>
      <c r="R1776" s="4"/>
      <c r="S1776" s="5"/>
      <c r="T1776" s="6"/>
    </row>
    <row r="1777" spans="6:20">
      <c r="F1777" s="27"/>
      <c r="G1777" s="28"/>
      <c r="H1777" s="6"/>
      <c r="I1777" s="7"/>
      <c r="J1777" s="6"/>
      <c r="K1777" s="6"/>
      <c r="L1777" s="6"/>
      <c r="M1777" s="6"/>
      <c r="P1777" s="4"/>
      <c r="Q1777" s="4"/>
      <c r="R1777" s="4"/>
      <c r="S1777" s="5"/>
      <c r="T1777" s="6"/>
    </row>
    <row r="1778" spans="6:20">
      <c r="F1778" s="27"/>
      <c r="G1778" s="28"/>
      <c r="H1778" s="6"/>
      <c r="I1778" s="7"/>
      <c r="J1778" s="6"/>
      <c r="K1778" s="6"/>
      <c r="L1778" s="6"/>
      <c r="M1778" s="6"/>
      <c r="P1778" s="4"/>
      <c r="Q1778" s="4"/>
      <c r="R1778" s="4"/>
      <c r="S1778" s="5"/>
      <c r="T1778" s="6"/>
    </row>
    <row r="1779" spans="6:20">
      <c r="F1779" s="27"/>
      <c r="G1779" s="28"/>
      <c r="H1779" s="6"/>
      <c r="I1779" s="7"/>
      <c r="J1779" s="6"/>
      <c r="K1779" s="6"/>
      <c r="L1779" s="6"/>
      <c r="M1779" s="6"/>
      <c r="P1779" s="4"/>
      <c r="Q1779" s="4"/>
      <c r="R1779" s="4"/>
      <c r="S1779" s="5"/>
      <c r="T1779" s="6"/>
    </row>
    <row r="1780" spans="6:20">
      <c r="F1780" s="27"/>
      <c r="G1780" s="28"/>
      <c r="H1780" s="6"/>
      <c r="I1780" s="7"/>
      <c r="J1780" s="6"/>
      <c r="K1780" s="6"/>
      <c r="L1780" s="6"/>
      <c r="M1780" s="6"/>
      <c r="P1780" s="4"/>
      <c r="Q1780" s="4"/>
      <c r="R1780" s="4"/>
      <c r="S1780" s="5"/>
      <c r="T1780" s="6"/>
    </row>
    <row r="1781" spans="6:20">
      <c r="F1781" s="27"/>
      <c r="G1781" s="28"/>
      <c r="H1781" s="6"/>
      <c r="I1781" s="7"/>
      <c r="J1781" s="6"/>
      <c r="K1781" s="6"/>
      <c r="L1781" s="6"/>
      <c r="M1781" s="6"/>
      <c r="P1781" s="4"/>
      <c r="Q1781" s="4"/>
      <c r="R1781" s="4"/>
      <c r="S1781" s="5"/>
      <c r="T1781" s="6"/>
    </row>
    <row r="1782" spans="6:20">
      <c r="F1782" s="27"/>
      <c r="G1782" s="28"/>
      <c r="H1782" s="6"/>
      <c r="I1782" s="7"/>
      <c r="J1782" s="6"/>
      <c r="K1782" s="6"/>
      <c r="L1782" s="6"/>
      <c r="M1782" s="6"/>
      <c r="P1782" s="4"/>
      <c r="Q1782" s="4"/>
      <c r="R1782" s="4"/>
      <c r="S1782" s="5"/>
      <c r="T1782" s="6"/>
    </row>
    <row r="1783" spans="6:20">
      <c r="F1783" s="27"/>
      <c r="G1783" s="28"/>
      <c r="H1783" s="6"/>
      <c r="I1783" s="7"/>
      <c r="J1783" s="6"/>
      <c r="K1783" s="6"/>
      <c r="L1783" s="6"/>
      <c r="M1783" s="6"/>
      <c r="P1783" s="4"/>
      <c r="Q1783" s="4"/>
      <c r="R1783" s="4"/>
      <c r="S1783" s="5"/>
      <c r="T1783" s="6"/>
    </row>
    <row r="1784" spans="6:20">
      <c r="F1784" s="27"/>
      <c r="G1784" s="28"/>
      <c r="H1784" s="6"/>
      <c r="I1784" s="7"/>
      <c r="J1784" s="6"/>
      <c r="K1784" s="6"/>
      <c r="L1784" s="6"/>
      <c r="M1784" s="6"/>
      <c r="P1784" s="4"/>
      <c r="Q1784" s="4"/>
      <c r="R1784" s="4"/>
      <c r="S1784" s="5"/>
      <c r="T1784" s="6"/>
    </row>
    <row r="1785" spans="6:20">
      <c r="F1785" s="27"/>
      <c r="G1785" s="28"/>
      <c r="H1785" s="6"/>
      <c r="I1785" s="7"/>
      <c r="J1785" s="6"/>
      <c r="K1785" s="6"/>
      <c r="L1785" s="6"/>
      <c r="M1785" s="6"/>
      <c r="P1785" s="4"/>
      <c r="Q1785" s="4"/>
      <c r="R1785" s="4"/>
      <c r="S1785" s="5"/>
      <c r="T1785" s="6"/>
    </row>
    <row r="1786" spans="6:20">
      <c r="F1786" s="27"/>
      <c r="G1786" s="28"/>
      <c r="H1786" s="6"/>
      <c r="I1786" s="7"/>
      <c r="J1786" s="6"/>
      <c r="K1786" s="6"/>
      <c r="L1786" s="6"/>
      <c r="M1786" s="6"/>
      <c r="P1786" s="4"/>
      <c r="Q1786" s="4"/>
      <c r="R1786" s="4"/>
      <c r="S1786" s="5"/>
      <c r="T1786" s="6"/>
    </row>
    <row r="1787" spans="6:20">
      <c r="F1787" s="27"/>
      <c r="G1787" s="28"/>
      <c r="H1787" s="6"/>
      <c r="I1787" s="7"/>
      <c r="J1787" s="6"/>
      <c r="K1787" s="6"/>
      <c r="L1787" s="6"/>
      <c r="M1787" s="6"/>
      <c r="P1787" s="4"/>
      <c r="Q1787" s="4"/>
      <c r="R1787" s="4"/>
      <c r="S1787" s="5"/>
      <c r="T1787" s="6"/>
    </row>
    <row r="1788" spans="6:20">
      <c r="F1788" s="27"/>
      <c r="G1788" s="28"/>
      <c r="H1788" s="6"/>
      <c r="I1788" s="7"/>
      <c r="J1788" s="6"/>
      <c r="K1788" s="6"/>
      <c r="L1788" s="6"/>
      <c r="M1788" s="6"/>
      <c r="P1788" s="4"/>
      <c r="Q1788" s="4"/>
      <c r="R1788" s="4"/>
      <c r="S1788" s="5"/>
      <c r="T1788" s="6"/>
    </row>
    <row r="1789" spans="6:20">
      <c r="F1789" s="27"/>
      <c r="G1789" s="28"/>
      <c r="H1789" s="6"/>
      <c r="I1789" s="7"/>
      <c r="J1789" s="6"/>
      <c r="K1789" s="6"/>
      <c r="L1789" s="6"/>
      <c r="M1789" s="6"/>
      <c r="P1789" s="4"/>
      <c r="Q1789" s="4"/>
      <c r="R1789" s="4"/>
      <c r="S1789" s="5"/>
      <c r="T1789" s="6"/>
    </row>
    <row r="1790" spans="6:20">
      <c r="F1790" s="27"/>
      <c r="G1790" s="28"/>
      <c r="H1790" s="6"/>
      <c r="I1790" s="7"/>
      <c r="J1790" s="6"/>
      <c r="K1790" s="6"/>
      <c r="L1790" s="6"/>
      <c r="M1790" s="6"/>
      <c r="P1790" s="4"/>
      <c r="Q1790" s="4"/>
      <c r="R1790" s="4"/>
      <c r="S1790" s="5"/>
      <c r="T1790" s="6"/>
    </row>
    <row r="1791" spans="6:20">
      <c r="F1791" s="27"/>
      <c r="G1791" s="28"/>
      <c r="H1791" s="6"/>
      <c r="I1791" s="7"/>
      <c r="J1791" s="6"/>
      <c r="K1791" s="6"/>
      <c r="L1791" s="6"/>
      <c r="M1791" s="6"/>
      <c r="P1791" s="4"/>
      <c r="Q1791" s="4"/>
      <c r="R1791" s="4"/>
      <c r="S1791" s="5"/>
      <c r="T1791" s="6"/>
    </row>
    <row r="1792" spans="6:20">
      <c r="F1792" s="27"/>
      <c r="G1792" s="28"/>
      <c r="H1792" s="6"/>
      <c r="I1792" s="7"/>
      <c r="J1792" s="6"/>
      <c r="K1792" s="6"/>
      <c r="L1792" s="6"/>
      <c r="M1792" s="6"/>
      <c r="P1792" s="4"/>
      <c r="Q1792" s="4"/>
      <c r="R1792" s="4"/>
      <c r="S1792" s="5"/>
      <c r="T1792" s="6"/>
    </row>
    <row r="1793" spans="6:20">
      <c r="F1793" s="27"/>
      <c r="G1793" s="28"/>
      <c r="H1793" s="6"/>
      <c r="I1793" s="7"/>
      <c r="J1793" s="6"/>
      <c r="K1793" s="6"/>
      <c r="L1793" s="6"/>
      <c r="M1793" s="6"/>
      <c r="P1793" s="4"/>
      <c r="Q1793" s="4"/>
      <c r="R1793" s="4"/>
      <c r="S1793" s="5"/>
      <c r="T1793" s="6"/>
    </row>
    <row r="1794" spans="6:20">
      <c r="F1794" s="27"/>
      <c r="G1794" s="28"/>
      <c r="H1794" s="6"/>
      <c r="I1794" s="7"/>
      <c r="J1794" s="6"/>
      <c r="K1794" s="6"/>
      <c r="L1794" s="6"/>
      <c r="M1794" s="6"/>
      <c r="P1794" s="4"/>
      <c r="Q1794" s="4"/>
      <c r="R1794" s="4"/>
      <c r="S1794" s="5"/>
      <c r="T1794" s="6"/>
    </row>
    <row r="1795" spans="6:20">
      <c r="F1795" s="27"/>
      <c r="G1795" s="28"/>
      <c r="H1795" s="6"/>
      <c r="I1795" s="7"/>
      <c r="J1795" s="6"/>
      <c r="K1795" s="6"/>
      <c r="L1795" s="6"/>
      <c r="M1795" s="6"/>
      <c r="P1795" s="4"/>
      <c r="Q1795" s="4"/>
      <c r="R1795" s="4"/>
      <c r="S1795" s="5"/>
      <c r="T1795" s="6"/>
    </row>
    <row r="1796" spans="6:20">
      <c r="F1796" s="27"/>
      <c r="G1796" s="28"/>
      <c r="H1796" s="6"/>
      <c r="I1796" s="7"/>
      <c r="J1796" s="6"/>
      <c r="K1796" s="6"/>
      <c r="L1796" s="6"/>
      <c r="M1796" s="6"/>
      <c r="P1796" s="4"/>
      <c r="Q1796" s="4"/>
      <c r="R1796" s="4"/>
      <c r="S1796" s="5"/>
      <c r="T1796" s="6"/>
    </row>
    <row r="1797" spans="6:20">
      <c r="F1797" s="27"/>
      <c r="G1797" s="28"/>
      <c r="H1797" s="6"/>
      <c r="I1797" s="7"/>
      <c r="J1797" s="6"/>
      <c r="K1797" s="6"/>
      <c r="L1797" s="6"/>
      <c r="M1797" s="6"/>
      <c r="P1797" s="4"/>
      <c r="Q1797" s="4"/>
      <c r="R1797" s="4"/>
      <c r="S1797" s="5"/>
      <c r="T1797" s="6"/>
    </row>
    <row r="1798" spans="6:20">
      <c r="F1798" s="27"/>
      <c r="G1798" s="28"/>
      <c r="H1798" s="6"/>
      <c r="I1798" s="7"/>
      <c r="J1798" s="6"/>
      <c r="K1798" s="6"/>
      <c r="L1798" s="6"/>
      <c r="M1798" s="6"/>
      <c r="P1798" s="4"/>
      <c r="Q1798" s="4"/>
      <c r="R1798" s="4"/>
      <c r="S1798" s="5"/>
      <c r="T1798" s="6"/>
    </row>
    <row r="1799" spans="6:20">
      <c r="F1799" s="27"/>
      <c r="G1799" s="28"/>
      <c r="H1799" s="6"/>
      <c r="I1799" s="7"/>
      <c r="J1799" s="6"/>
      <c r="K1799" s="6"/>
      <c r="L1799" s="6"/>
      <c r="M1799" s="6"/>
      <c r="P1799" s="4"/>
      <c r="Q1799" s="4"/>
      <c r="R1799" s="4"/>
      <c r="S1799" s="5"/>
      <c r="T1799" s="6"/>
    </row>
    <row r="1800" spans="6:20">
      <c r="F1800" s="27"/>
      <c r="G1800" s="28"/>
      <c r="H1800" s="6"/>
      <c r="I1800" s="7"/>
      <c r="J1800" s="6"/>
      <c r="K1800" s="6"/>
      <c r="L1800" s="6"/>
      <c r="M1800" s="6"/>
      <c r="P1800" s="4"/>
      <c r="Q1800" s="4"/>
      <c r="R1800" s="4"/>
      <c r="S1800" s="5"/>
      <c r="T1800" s="6"/>
    </row>
    <row r="1801" spans="6:20">
      <c r="F1801" s="27"/>
      <c r="G1801" s="28"/>
      <c r="H1801" s="6"/>
      <c r="I1801" s="7"/>
      <c r="J1801" s="6"/>
      <c r="K1801" s="6"/>
      <c r="L1801" s="6"/>
      <c r="M1801" s="6"/>
      <c r="P1801" s="4"/>
      <c r="Q1801" s="4"/>
      <c r="R1801" s="4"/>
      <c r="S1801" s="5"/>
      <c r="T1801" s="6"/>
    </row>
    <row r="1802" spans="6:20">
      <c r="F1802" s="27"/>
      <c r="G1802" s="28"/>
      <c r="H1802" s="6"/>
      <c r="I1802" s="7"/>
      <c r="J1802" s="6"/>
      <c r="K1802" s="6"/>
      <c r="L1802" s="6"/>
      <c r="M1802" s="6"/>
      <c r="P1802" s="4"/>
      <c r="Q1802" s="4"/>
      <c r="R1802" s="4"/>
      <c r="S1802" s="5"/>
      <c r="T1802" s="6"/>
    </row>
    <row r="1803" spans="6:20">
      <c r="F1803" s="27"/>
      <c r="G1803" s="28"/>
      <c r="H1803" s="6"/>
      <c r="I1803" s="7"/>
      <c r="J1803" s="6"/>
      <c r="K1803" s="6"/>
      <c r="L1803" s="6"/>
      <c r="M1803" s="6"/>
      <c r="P1803" s="4"/>
      <c r="Q1803" s="4"/>
      <c r="R1803" s="4"/>
      <c r="S1803" s="5"/>
      <c r="T1803" s="6"/>
    </row>
    <row r="1804" spans="6:20">
      <c r="F1804" s="27"/>
      <c r="G1804" s="28"/>
      <c r="H1804" s="6"/>
      <c r="I1804" s="7"/>
      <c r="J1804" s="6"/>
      <c r="K1804" s="6"/>
      <c r="L1804" s="6"/>
      <c r="M1804" s="6"/>
      <c r="P1804" s="4"/>
      <c r="Q1804" s="4"/>
      <c r="R1804" s="4"/>
      <c r="S1804" s="5"/>
      <c r="T1804" s="6"/>
    </row>
    <row r="1805" spans="6:20">
      <c r="F1805" s="27"/>
      <c r="G1805" s="28"/>
      <c r="H1805" s="6"/>
      <c r="I1805" s="7"/>
      <c r="J1805" s="6"/>
      <c r="K1805" s="6"/>
      <c r="L1805" s="6"/>
      <c r="M1805" s="6"/>
      <c r="P1805" s="4"/>
      <c r="Q1805" s="4"/>
      <c r="R1805" s="4"/>
      <c r="S1805" s="5"/>
      <c r="T1805" s="6"/>
    </row>
    <row r="1806" spans="6:20">
      <c r="F1806" s="27"/>
      <c r="G1806" s="28"/>
      <c r="H1806" s="6"/>
      <c r="I1806" s="7"/>
      <c r="J1806" s="6"/>
      <c r="K1806" s="6"/>
      <c r="L1806" s="6"/>
      <c r="M1806" s="6"/>
      <c r="P1806" s="4"/>
      <c r="Q1806" s="4"/>
      <c r="R1806" s="4"/>
      <c r="S1806" s="5"/>
      <c r="T1806" s="6"/>
    </row>
    <row r="1807" spans="6:20">
      <c r="F1807" s="27"/>
      <c r="G1807" s="28"/>
      <c r="H1807" s="6"/>
      <c r="I1807" s="7"/>
      <c r="J1807" s="6"/>
      <c r="K1807" s="6"/>
      <c r="L1807" s="6"/>
      <c r="M1807" s="6"/>
      <c r="P1807" s="4"/>
      <c r="Q1807" s="4"/>
      <c r="R1807" s="4"/>
      <c r="S1807" s="5"/>
      <c r="T1807" s="6"/>
    </row>
    <row r="1808" spans="6:20">
      <c r="F1808" s="27"/>
      <c r="G1808" s="28"/>
      <c r="H1808" s="6"/>
      <c r="I1808" s="7"/>
      <c r="J1808" s="6"/>
      <c r="K1808" s="6"/>
      <c r="L1808" s="6"/>
      <c r="M1808" s="6"/>
      <c r="P1808" s="4"/>
      <c r="Q1808" s="4"/>
      <c r="R1808" s="4"/>
      <c r="S1808" s="5"/>
      <c r="T1808" s="6"/>
    </row>
    <row r="1809" spans="6:20">
      <c r="F1809" s="27"/>
      <c r="G1809" s="28"/>
      <c r="H1809" s="6"/>
      <c r="I1809" s="7"/>
      <c r="J1809" s="6"/>
      <c r="K1809" s="6"/>
      <c r="L1809" s="6"/>
      <c r="M1809" s="6"/>
      <c r="P1809" s="4"/>
      <c r="Q1809" s="4"/>
      <c r="R1809" s="4"/>
      <c r="S1809" s="5"/>
      <c r="T1809" s="6"/>
    </row>
    <row r="1810" spans="6:20">
      <c r="F1810" s="27"/>
      <c r="G1810" s="28"/>
      <c r="H1810" s="6"/>
      <c r="I1810" s="7"/>
      <c r="J1810" s="6"/>
      <c r="K1810" s="6"/>
      <c r="L1810" s="6"/>
      <c r="M1810" s="6"/>
      <c r="P1810" s="4"/>
      <c r="Q1810" s="4"/>
      <c r="R1810" s="4"/>
      <c r="S1810" s="5"/>
      <c r="T1810" s="6"/>
    </row>
    <row r="1811" spans="6:20">
      <c r="F1811" s="27"/>
      <c r="G1811" s="28"/>
      <c r="H1811" s="6"/>
      <c r="I1811" s="7"/>
      <c r="J1811" s="6"/>
      <c r="K1811" s="6"/>
      <c r="L1811" s="6"/>
      <c r="M1811" s="6"/>
      <c r="P1811" s="4"/>
      <c r="Q1811" s="4"/>
      <c r="R1811" s="4"/>
      <c r="S1811" s="5"/>
      <c r="T1811" s="6"/>
    </row>
    <row r="1812" spans="6:20">
      <c r="F1812" s="27"/>
      <c r="G1812" s="28"/>
      <c r="H1812" s="6"/>
      <c r="I1812" s="7"/>
      <c r="J1812" s="6"/>
      <c r="K1812" s="6"/>
      <c r="L1812" s="6"/>
      <c r="M1812" s="6"/>
      <c r="P1812" s="4"/>
      <c r="Q1812" s="4"/>
      <c r="R1812" s="4"/>
      <c r="S1812" s="5"/>
      <c r="T1812" s="6"/>
    </row>
    <row r="1813" spans="6:20">
      <c r="F1813" s="27"/>
      <c r="G1813" s="28"/>
      <c r="H1813" s="6"/>
      <c r="I1813" s="7"/>
      <c r="J1813" s="6"/>
      <c r="K1813" s="6"/>
      <c r="L1813" s="6"/>
      <c r="M1813" s="6"/>
      <c r="P1813" s="4"/>
      <c r="Q1813" s="4"/>
      <c r="R1813" s="4"/>
      <c r="S1813" s="5"/>
      <c r="T1813" s="6"/>
    </row>
    <row r="1814" spans="6:20">
      <c r="F1814" s="27"/>
      <c r="G1814" s="28"/>
      <c r="H1814" s="6"/>
      <c r="I1814" s="7"/>
      <c r="J1814" s="6"/>
      <c r="K1814" s="6"/>
      <c r="L1814" s="6"/>
      <c r="M1814" s="6"/>
      <c r="P1814" s="4"/>
      <c r="Q1814" s="4"/>
      <c r="R1814" s="4"/>
      <c r="S1814" s="5"/>
      <c r="T1814" s="6"/>
    </row>
    <row r="1815" spans="6:20">
      <c r="F1815" s="27"/>
      <c r="G1815" s="28"/>
      <c r="H1815" s="6"/>
      <c r="I1815" s="7"/>
      <c r="J1815" s="6"/>
      <c r="K1815" s="6"/>
      <c r="L1815" s="6"/>
      <c r="M1815" s="6"/>
      <c r="P1815" s="4"/>
      <c r="Q1815" s="4"/>
      <c r="R1815" s="4"/>
      <c r="S1815" s="5"/>
      <c r="T1815" s="6"/>
    </row>
    <row r="1816" spans="6:20">
      <c r="F1816" s="27"/>
      <c r="G1816" s="28"/>
      <c r="H1816" s="6"/>
      <c r="I1816" s="7"/>
      <c r="J1816" s="6"/>
      <c r="K1816" s="6"/>
      <c r="L1816" s="6"/>
      <c r="M1816" s="6"/>
      <c r="P1816" s="4"/>
      <c r="Q1816" s="4"/>
      <c r="R1816" s="4"/>
      <c r="S1816" s="5"/>
      <c r="T1816" s="6"/>
    </row>
    <row r="1817" spans="6:20">
      <c r="F1817" s="27"/>
      <c r="G1817" s="28"/>
      <c r="H1817" s="6"/>
      <c r="I1817" s="7"/>
      <c r="J1817" s="6"/>
      <c r="K1817" s="6"/>
      <c r="L1817" s="6"/>
      <c r="M1817" s="6"/>
      <c r="P1817" s="4"/>
      <c r="Q1817" s="4"/>
      <c r="R1817" s="4"/>
      <c r="S1817" s="5"/>
      <c r="T1817" s="6"/>
    </row>
    <row r="1818" spans="6:20">
      <c r="F1818" s="27"/>
      <c r="G1818" s="28"/>
      <c r="H1818" s="6"/>
      <c r="I1818" s="7"/>
      <c r="J1818" s="6"/>
      <c r="K1818" s="6"/>
      <c r="L1818" s="6"/>
      <c r="M1818" s="6"/>
      <c r="P1818" s="4"/>
      <c r="Q1818" s="4"/>
      <c r="R1818" s="4"/>
      <c r="S1818" s="5"/>
      <c r="T1818" s="6"/>
    </row>
    <row r="1819" spans="6:20">
      <c r="F1819" s="27"/>
      <c r="G1819" s="28"/>
      <c r="H1819" s="6"/>
      <c r="I1819" s="7"/>
      <c r="J1819" s="6"/>
      <c r="K1819" s="6"/>
      <c r="L1819" s="6"/>
      <c r="M1819" s="6"/>
      <c r="P1819" s="4"/>
      <c r="Q1819" s="4"/>
      <c r="R1819" s="4"/>
      <c r="S1819" s="5"/>
      <c r="T1819" s="6"/>
    </row>
    <row r="1820" spans="6:20">
      <c r="F1820" s="27"/>
      <c r="G1820" s="28"/>
      <c r="H1820" s="6"/>
      <c r="I1820" s="7"/>
      <c r="J1820" s="6"/>
      <c r="K1820" s="6"/>
      <c r="L1820" s="6"/>
      <c r="M1820" s="6"/>
      <c r="P1820" s="4"/>
      <c r="Q1820" s="4"/>
      <c r="R1820" s="4"/>
      <c r="S1820" s="5"/>
      <c r="T1820" s="6"/>
    </row>
    <row r="1821" spans="6:20">
      <c r="F1821" s="27"/>
      <c r="G1821" s="28"/>
      <c r="H1821" s="6"/>
      <c r="I1821" s="7"/>
      <c r="J1821" s="6"/>
      <c r="K1821" s="6"/>
      <c r="L1821" s="6"/>
      <c r="M1821" s="6"/>
      <c r="P1821" s="4"/>
      <c r="Q1821" s="4"/>
      <c r="R1821" s="4"/>
      <c r="S1821" s="5"/>
      <c r="T1821" s="6"/>
    </row>
    <row r="1822" spans="6:20">
      <c r="F1822" s="27"/>
      <c r="G1822" s="28"/>
      <c r="H1822" s="6"/>
      <c r="I1822" s="7"/>
      <c r="J1822" s="6"/>
      <c r="K1822" s="6"/>
      <c r="L1822" s="6"/>
      <c r="M1822" s="6"/>
      <c r="P1822" s="4"/>
      <c r="Q1822" s="4"/>
      <c r="R1822" s="4"/>
      <c r="S1822" s="5"/>
      <c r="T1822" s="6"/>
    </row>
    <row r="1823" spans="6:20">
      <c r="F1823" s="27"/>
      <c r="G1823" s="28"/>
      <c r="H1823" s="6"/>
      <c r="I1823" s="7"/>
      <c r="J1823" s="6"/>
      <c r="K1823" s="6"/>
      <c r="L1823" s="6"/>
      <c r="M1823" s="6"/>
      <c r="P1823" s="4"/>
      <c r="Q1823" s="4"/>
      <c r="R1823" s="4"/>
      <c r="S1823" s="5"/>
      <c r="T1823" s="6"/>
    </row>
    <row r="1824" spans="6:20">
      <c r="F1824" s="27"/>
      <c r="G1824" s="28"/>
      <c r="H1824" s="6"/>
      <c r="I1824" s="7"/>
      <c r="J1824" s="6"/>
      <c r="K1824" s="6"/>
      <c r="L1824" s="6"/>
      <c r="M1824" s="6"/>
      <c r="P1824" s="4"/>
      <c r="Q1824" s="4"/>
      <c r="R1824" s="4"/>
      <c r="S1824" s="5"/>
      <c r="T1824" s="6"/>
    </row>
    <row r="1825" spans="6:20">
      <c r="F1825" s="27"/>
      <c r="G1825" s="28"/>
      <c r="H1825" s="6"/>
      <c r="I1825" s="7"/>
      <c r="J1825" s="6"/>
      <c r="K1825" s="6"/>
      <c r="L1825" s="6"/>
      <c r="M1825" s="6"/>
      <c r="P1825" s="4"/>
      <c r="Q1825" s="4"/>
      <c r="R1825" s="4"/>
      <c r="S1825" s="5"/>
      <c r="T1825" s="6"/>
    </row>
    <row r="1826" spans="6:20">
      <c r="F1826" s="27"/>
      <c r="G1826" s="28"/>
      <c r="H1826" s="6"/>
      <c r="I1826" s="7"/>
      <c r="J1826" s="6"/>
      <c r="K1826" s="6"/>
      <c r="L1826" s="6"/>
      <c r="M1826" s="6"/>
      <c r="P1826" s="4"/>
      <c r="Q1826" s="4"/>
      <c r="R1826" s="4"/>
      <c r="S1826" s="5"/>
      <c r="T1826" s="6"/>
    </row>
    <row r="1827" spans="6:20">
      <c r="F1827" s="27"/>
      <c r="G1827" s="28"/>
      <c r="H1827" s="6"/>
      <c r="I1827" s="7"/>
      <c r="J1827" s="6"/>
      <c r="K1827" s="6"/>
      <c r="L1827" s="6"/>
      <c r="M1827" s="6"/>
      <c r="P1827" s="4"/>
      <c r="Q1827" s="4"/>
      <c r="R1827" s="4"/>
      <c r="S1827" s="5"/>
      <c r="T1827" s="6"/>
    </row>
    <row r="1828" spans="6:20">
      <c r="F1828" s="27"/>
      <c r="G1828" s="28"/>
      <c r="H1828" s="6"/>
      <c r="I1828" s="7"/>
      <c r="J1828" s="6"/>
      <c r="K1828" s="6"/>
      <c r="L1828" s="6"/>
      <c r="M1828" s="6"/>
      <c r="P1828" s="4"/>
      <c r="Q1828" s="4"/>
      <c r="R1828" s="4"/>
      <c r="S1828" s="5"/>
      <c r="T1828" s="6"/>
    </row>
    <row r="1829" spans="6:20">
      <c r="F1829" s="27"/>
      <c r="G1829" s="28"/>
      <c r="H1829" s="6"/>
      <c r="I1829" s="7"/>
      <c r="J1829" s="6"/>
      <c r="K1829" s="6"/>
      <c r="L1829" s="6"/>
      <c r="M1829" s="6"/>
      <c r="P1829" s="4"/>
      <c r="Q1829" s="4"/>
      <c r="R1829" s="4"/>
      <c r="S1829" s="5"/>
      <c r="T1829" s="6"/>
    </row>
    <row r="1830" spans="6:20">
      <c r="F1830" s="27"/>
      <c r="G1830" s="28"/>
      <c r="H1830" s="6"/>
      <c r="I1830" s="7"/>
      <c r="J1830" s="6"/>
      <c r="K1830" s="6"/>
      <c r="L1830" s="6"/>
      <c r="M1830" s="6"/>
      <c r="P1830" s="4"/>
      <c r="Q1830" s="4"/>
      <c r="R1830" s="4"/>
      <c r="S1830" s="5"/>
      <c r="T1830" s="6"/>
    </row>
    <row r="1831" spans="6:20">
      <c r="F1831" s="27"/>
      <c r="G1831" s="28"/>
      <c r="H1831" s="6"/>
      <c r="I1831" s="7"/>
      <c r="J1831" s="6"/>
      <c r="K1831" s="6"/>
      <c r="L1831" s="6"/>
      <c r="M1831" s="6"/>
      <c r="P1831" s="4"/>
      <c r="Q1831" s="4"/>
      <c r="R1831" s="4"/>
      <c r="S1831" s="5"/>
      <c r="T1831" s="6"/>
    </row>
    <row r="1832" spans="6:20">
      <c r="F1832" s="27"/>
      <c r="G1832" s="28"/>
      <c r="H1832" s="6"/>
      <c r="I1832" s="7"/>
      <c r="J1832" s="6"/>
      <c r="K1832" s="6"/>
      <c r="L1832" s="6"/>
      <c r="M1832" s="6"/>
      <c r="P1832" s="4"/>
      <c r="Q1832" s="4"/>
      <c r="R1832" s="4"/>
      <c r="S1832" s="5"/>
      <c r="T1832" s="6"/>
    </row>
    <row r="1833" spans="6:20">
      <c r="F1833" s="27"/>
      <c r="G1833" s="28"/>
      <c r="H1833" s="6"/>
      <c r="I1833" s="7"/>
      <c r="J1833" s="6"/>
      <c r="K1833" s="6"/>
      <c r="L1833" s="6"/>
      <c r="M1833" s="6"/>
      <c r="P1833" s="4"/>
      <c r="Q1833" s="4"/>
      <c r="R1833" s="4"/>
      <c r="S1833" s="5"/>
      <c r="T1833" s="6"/>
    </row>
    <row r="1834" spans="6:20">
      <c r="F1834" s="27"/>
      <c r="G1834" s="28"/>
      <c r="H1834" s="6"/>
      <c r="I1834" s="7"/>
      <c r="J1834" s="6"/>
      <c r="K1834" s="6"/>
      <c r="L1834" s="6"/>
      <c r="M1834" s="6"/>
      <c r="P1834" s="4"/>
      <c r="Q1834" s="4"/>
      <c r="R1834" s="4"/>
      <c r="S1834" s="5"/>
      <c r="T1834" s="6"/>
    </row>
    <row r="1835" spans="6:20">
      <c r="F1835" s="27"/>
      <c r="G1835" s="28"/>
      <c r="H1835" s="6"/>
      <c r="I1835" s="7"/>
      <c r="J1835" s="6"/>
      <c r="K1835" s="6"/>
      <c r="L1835" s="6"/>
      <c r="M1835" s="6"/>
      <c r="P1835" s="4"/>
      <c r="Q1835" s="4"/>
      <c r="R1835" s="4"/>
      <c r="S1835" s="5"/>
      <c r="T1835" s="6"/>
    </row>
    <row r="1836" spans="6:20">
      <c r="F1836" s="27"/>
      <c r="G1836" s="28"/>
      <c r="H1836" s="6"/>
      <c r="I1836" s="7"/>
      <c r="J1836" s="6"/>
      <c r="K1836" s="6"/>
      <c r="L1836" s="6"/>
      <c r="M1836" s="6"/>
      <c r="P1836" s="4"/>
      <c r="Q1836" s="4"/>
      <c r="R1836" s="4"/>
      <c r="S1836" s="5"/>
      <c r="T1836" s="6"/>
    </row>
    <row r="1837" spans="6:20">
      <c r="F1837" s="27"/>
      <c r="G1837" s="28"/>
      <c r="H1837" s="6"/>
      <c r="I1837" s="7"/>
      <c r="J1837" s="6"/>
      <c r="K1837" s="6"/>
      <c r="L1837" s="6"/>
      <c r="M1837" s="6"/>
      <c r="P1837" s="4"/>
      <c r="Q1837" s="4"/>
      <c r="R1837" s="4"/>
      <c r="S1837" s="5"/>
      <c r="T1837" s="6"/>
    </row>
    <row r="1838" spans="6:20">
      <c r="F1838" s="27"/>
      <c r="G1838" s="28"/>
      <c r="H1838" s="6"/>
      <c r="I1838" s="7"/>
      <c r="J1838" s="6"/>
      <c r="K1838" s="6"/>
      <c r="L1838" s="6"/>
      <c r="M1838" s="6"/>
      <c r="P1838" s="4"/>
      <c r="Q1838" s="4"/>
      <c r="R1838" s="4"/>
      <c r="S1838" s="5"/>
      <c r="T1838" s="6"/>
    </row>
    <row r="1839" spans="6:20">
      <c r="F1839" s="27"/>
      <c r="G1839" s="28"/>
      <c r="H1839" s="6"/>
      <c r="I1839" s="7"/>
      <c r="J1839" s="6"/>
      <c r="K1839" s="6"/>
      <c r="L1839" s="6"/>
      <c r="M1839" s="6"/>
      <c r="P1839" s="4"/>
      <c r="Q1839" s="4"/>
      <c r="R1839" s="4"/>
      <c r="S1839" s="5"/>
      <c r="T1839" s="6"/>
    </row>
    <row r="1840" spans="6:20">
      <c r="F1840" s="27"/>
      <c r="G1840" s="28"/>
      <c r="H1840" s="6"/>
      <c r="I1840" s="7"/>
      <c r="J1840" s="6"/>
      <c r="K1840" s="6"/>
      <c r="L1840" s="6"/>
      <c r="M1840" s="6"/>
      <c r="P1840" s="4"/>
      <c r="Q1840" s="4"/>
      <c r="R1840" s="4"/>
      <c r="S1840" s="5"/>
      <c r="T1840" s="6"/>
    </row>
    <row r="1841" spans="6:20">
      <c r="F1841" s="27"/>
      <c r="G1841" s="28"/>
      <c r="H1841" s="6"/>
      <c r="I1841" s="7"/>
      <c r="J1841" s="6"/>
      <c r="K1841" s="6"/>
      <c r="L1841" s="6"/>
      <c r="M1841" s="6"/>
      <c r="P1841" s="4"/>
      <c r="Q1841" s="4"/>
      <c r="R1841" s="4"/>
      <c r="S1841" s="5"/>
      <c r="T1841" s="6"/>
    </row>
    <row r="1842" spans="6:20">
      <c r="F1842" s="27"/>
      <c r="G1842" s="28"/>
      <c r="H1842" s="6"/>
      <c r="I1842" s="7"/>
      <c r="J1842" s="6"/>
      <c r="K1842" s="6"/>
      <c r="L1842" s="6"/>
      <c r="M1842" s="6"/>
      <c r="P1842" s="4"/>
      <c r="Q1842" s="4"/>
      <c r="R1842" s="4"/>
      <c r="S1842" s="5"/>
      <c r="T1842" s="6"/>
    </row>
    <row r="1843" spans="6:20">
      <c r="F1843" s="27"/>
      <c r="G1843" s="28"/>
      <c r="H1843" s="6"/>
      <c r="I1843" s="7"/>
      <c r="J1843" s="6"/>
      <c r="K1843" s="6"/>
      <c r="L1843" s="6"/>
      <c r="M1843" s="6"/>
      <c r="P1843" s="4"/>
      <c r="Q1843" s="4"/>
      <c r="R1843" s="4"/>
      <c r="S1843" s="5"/>
      <c r="T1843" s="6"/>
    </row>
    <row r="1844" spans="6:20">
      <c r="F1844" s="27"/>
      <c r="G1844" s="28"/>
      <c r="H1844" s="6"/>
      <c r="I1844" s="7"/>
      <c r="J1844" s="6"/>
      <c r="K1844" s="6"/>
      <c r="L1844" s="6"/>
      <c r="M1844" s="6"/>
      <c r="P1844" s="4"/>
      <c r="Q1844" s="4"/>
      <c r="R1844" s="4"/>
      <c r="S1844" s="5"/>
      <c r="T1844" s="6"/>
    </row>
    <row r="1845" spans="6:20">
      <c r="F1845" s="27"/>
      <c r="G1845" s="28"/>
      <c r="H1845" s="6"/>
      <c r="I1845" s="7"/>
      <c r="J1845" s="6"/>
      <c r="K1845" s="6"/>
      <c r="L1845" s="6"/>
      <c r="M1845" s="6"/>
      <c r="P1845" s="4"/>
      <c r="Q1845" s="4"/>
      <c r="R1845" s="4"/>
      <c r="S1845" s="5"/>
      <c r="T1845" s="6"/>
    </row>
    <row r="1846" spans="6:20">
      <c r="F1846" s="27"/>
      <c r="G1846" s="28"/>
      <c r="H1846" s="6"/>
      <c r="I1846" s="7"/>
      <c r="J1846" s="6"/>
      <c r="K1846" s="6"/>
      <c r="L1846" s="6"/>
      <c r="M1846" s="6"/>
      <c r="P1846" s="4"/>
      <c r="Q1846" s="4"/>
      <c r="R1846" s="4"/>
      <c r="S1846" s="5"/>
      <c r="T1846" s="6"/>
    </row>
    <row r="1847" spans="6:20">
      <c r="F1847" s="27"/>
      <c r="G1847" s="28"/>
      <c r="H1847" s="6"/>
      <c r="I1847" s="7"/>
      <c r="J1847" s="6"/>
      <c r="K1847" s="6"/>
      <c r="L1847" s="6"/>
      <c r="M1847" s="6"/>
      <c r="P1847" s="4"/>
      <c r="Q1847" s="4"/>
      <c r="R1847" s="4"/>
      <c r="S1847" s="5"/>
      <c r="T1847" s="6"/>
    </row>
    <row r="1848" spans="6:20">
      <c r="F1848" s="27"/>
      <c r="G1848" s="28"/>
      <c r="H1848" s="6"/>
      <c r="I1848" s="7"/>
      <c r="J1848" s="6"/>
      <c r="K1848" s="6"/>
      <c r="L1848" s="6"/>
      <c r="M1848" s="6"/>
      <c r="P1848" s="4"/>
      <c r="Q1848" s="4"/>
      <c r="R1848" s="4"/>
      <c r="S1848" s="5"/>
      <c r="T1848" s="6"/>
    </row>
    <row r="1849" spans="6:20">
      <c r="F1849" s="27"/>
      <c r="G1849" s="28"/>
      <c r="H1849" s="6"/>
      <c r="I1849" s="7"/>
      <c r="J1849" s="6"/>
      <c r="K1849" s="6"/>
      <c r="L1849" s="6"/>
      <c r="M1849" s="6"/>
      <c r="P1849" s="4"/>
      <c r="Q1849" s="4"/>
      <c r="R1849" s="4"/>
      <c r="S1849" s="5"/>
      <c r="T1849" s="6"/>
    </row>
    <row r="1850" spans="6:20">
      <c r="F1850" s="27"/>
      <c r="G1850" s="28"/>
      <c r="H1850" s="6"/>
      <c r="I1850" s="7"/>
      <c r="J1850" s="6"/>
      <c r="K1850" s="6"/>
      <c r="L1850" s="6"/>
      <c r="M1850" s="6"/>
      <c r="P1850" s="4"/>
      <c r="Q1850" s="4"/>
      <c r="R1850" s="4"/>
      <c r="S1850" s="5"/>
      <c r="T1850" s="6"/>
    </row>
    <row r="1851" spans="6:20">
      <c r="F1851" s="27"/>
      <c r="G1851" s="28"/>
      <c r="H1851" s="6"/>
      <c r="I1851" s="7"/>
      <c r="J1851" s="6"/>
      <c r="K1851" s="6"/>
      <c r="L1851" s="6"/>
      <c r="M1851" s="6"/>
      <c r="P1851" s="4"/>
      <c r="Q1851" s="4"/>
      <c r="R1851" s="4"/>
      <c r="S1851" s="5"/>
      <c r="T1851" s="6"/>
    </row>
    <row r="1852" spans="6:20">
      <c r="F1852" s="27"/>
      <c r="G1852" s="28"/>
      <c r="H1852" s="6"/>
      <c r="I1852" s="7"/>
      <c r="J1852" s="6"/>
      <c r="K1852" s="6"/>
      <c r="L1852" s="6"/>
      <c r="M1852" s="6"/>
      <c r="P1852" s="4"/>
      <c r="Q1852" s="4"/>
      <c r="R1852" s="4"/>
      <c r="S1852" s="5"/>
      <c r="T1852" s="6"/>
    </row>
    <row r="1853" spans="6:20">
      <c r="F1853" s="27"/>
      <c r="G1853" s="28"/>
      <c r="H1853" s="6"/>
      <c r="I1853" s="7"/>
      <c r="J1853" s="6"/>
      <c r="K1853" s="6"/>
      <c r="L1853" s="6"/>
      <c r="M1853" s="6"/>
      <c r="P1853" s="4"/>
      <c r="Q1853" s="4"/>
      <c r="R1853" s="4"/>
      <c r="S1853" s="5"/>
      <c r="T1853" s="6"/>
    </row>
    <row r="1854" spans="6:20">
      <c r="F1854" s="27"/>
      <c r="G1854" s="28"/>
      <c r="H1854" s="6"/>
      <c r="I1854" s="7"/>
      <c r="J1854" s="6"/>
      <c r="K1854" s="6"/>
      <c r="L1854" s="6"/>
      <c r="M1854" s="6"/>
      <c r="P1854" s="4"/>
      <c r="Q1854" s="4"/>
      <c r="R1854" s="4"/>
      <c r="S1854" s="5"/>
      <c r="T1854" s="6"/>
    </row>
    <row r="1855" spans="6:20">
      <c r="F1855" s="27"/>
      <c r="G1855" s="28"/>
      <c r="H1855" s="6"/>
      <c r="I1855" s="7"/>
      <c r="J1855" s="6"/>
      <c r="K1855" s="6"/>
      <c r="L1855" s="6"/>
      <c r="M1855" s="6"/>
      <c r="P1855" s="4"/>
      <c r="Q1855" s="4"/>
      <c r="R1855" s="4"/>
      <c r="S1855" s="5"/>
      <c r="T1855" s="6"/>
    </row>
    <row r="1856" spans="6:20">
      <c r="F1856" s="27"/>
      <c r="G1856" s="28"/>
      <c r="H1856" s="6"/>
      <c r="I1856" s="7"/>
      <c r="J1856" s="6"/>
      <c r="K1856" s="6"/>
      <c r="L1856" s="6"/>
      <c r="M1856" s="6"/>
      <c r="P1856" s="4"/>
      <c r="Q1856" s="4"/>
      <c r="R1856" s="4"/>
      <c r="S1856" s="5"/>
      <c r="T1856" s="6"/>
    </row>
    <row r="1857" spans="6:20">
      <c r="F1857" s="27"/>
      <c r="G1857" s="28"/>
      <c r="H1857" s="6"/>
      <c r="I1857" s="7"/>
      <c r="J1857" s="6"/>
      <c r="K1857" s="6"/>
      <c r="L1857" s="6"/>
      <c r="M1857" s="6"/>
      <c r="P1857" s="4"/>
      <c r="Q1857" s="4"/>
      <c r="R1857" s="4"/>
      <c r="S1857" s="5"/>
      <c r="T1857" s="6"/>
    </row>
    <row r="1858" spans="6:20">
      <c r="F1858" s="27"/>
      <c r="G1858" s="28"/>
      <c r="H1858" s="6"/>
      <c r="I1858" s="7"/>
      <c r="J1858" s="6"/>
      <c r="K1858" s="6"/>
      <c r="L1858" s="6"/>
      <c r="M1858" s="6"/>
      <c r="P1858" s="4"/>
      <c r="Q1858" s="4"/>
      <c r="R1858" s="4"/>
      <c r="S1858" s="5"/>
      <c r="T1858" s="6"/>
    </row>
    <row r="1859" spans="6:20">
      <c r="F1859" s="27"/>
      <c r="G1859" s="28"/>
      <c r="H1859" s="6"/>
      <c r="I1859" s="7"/>
      <c r="J1859" s="6"/>
      <c r="K1859" s="6"/>
      <c r="L1859" s="6"/>
      <c r="M1859" s="6"/>
      <c r="P1859" s="4"/>
      <c r="Q1859" s="4"/>
      <c r="R1859" s="4"/>
      <c r="S1859" s="5"/>
      <c r="T1859" s="6"/>
    </row>
    <row r="1860" spans="6:20">
      <c r="F1860" s="27"/>
      <c r="G1860" s="28"/>
      <c r="H1860" s="6"/>
      <c r="I1860" s="7"/>
      <c r="J1860" s="6"/>
      <c r="K1860" s="6"/>
      <c r="L1860" s="6"/>
      <c r="M1860" s="6"/>
      <c r="P1860" s="4"/>
      <c r="Q1860" s="4"/>
      <c r="R1860" s="4"/>
      <c r="S1860" s="5"/>
      <c r="T1860" s="6"/>
    </row>
    <row r="1861" spans="6:20">
      <c r="F1861" s="27"/>
      <c r="G1861" s="28"/>
      <c r="H1861" s="6"/>
      <c r="I1861" s="7"/>
      <c r="J1861" s="6"/>
      <c r="K1861" s="6"/>
      <c r="L1861" s="6"/>
      <c r="M1861" s="6"/>
      <c r="P1861" s="4"/>
      <c r="Q1861" s="4"/>
      <c r="R1861" s="4"/>
      <c r="S1861" s="5"/>
      <c r="T1861" s="6"/>
    </row>
    <row r="1862" spans="6:20">
      <c r="F1862" s="27"/>
      <c r="G1862" s="28"/>
      <c r="H1862" s="6"/>
      <c r="I1862" s="7"/>
      <c r="J1862" s="6"/>
      <c r="K1862" s="6"/>
      <c r="L1862" s="6"/>
      <c r="M1862" s="6"/>
      <c r="P1862" s="4"/>
      <c r="Q1862" s="4"/>
      <c r="R1862" s="4"/>
      <c r="S1862" s="5"/>
      <c r="T1862" s="6"/>
    </row>
    <row r="1863" spans="6:20">
      <c r="F1863" s="27"/>
      <c r="G1863" s="28"/>
      <c r="H1863" s="6"/>
      <c r="I1863" s="7"/>
      <c r="J1863" s="6"/>
      <c r="K1863" s="6"/>
      <c r="L1863" s="6"/>
      <c r="M1863" s="6"/>
      <c r="P1863" s="4"/>
      <c r="Q1863" s="4"/>
      <c r="R1863" s="4"/>
      <c r="S1863" s="5"/>
      <c r="T1863" s="6"/>
    </row>
    <row r="1864" spans="6:20">
      <c r="F1864" s="27"/>
      <c r="G1864" s="28"/>
      <c r="H1864" s="6"/>
      <c r="I1864" s="7"/>
      <c r="J1864" s="6"/>
      <c r="K1864" s="6"/>
      <c r="L1864" s="6"/>
      <c r="M1864" s="6"/>
      <c r="P1864" s="4"/>
      <c r="Q1864" s="4"/>
      <c r="R1864" s="4"/>
      <c r="S1864" s="5"/>
      <c r="T1864" s="6"/>
    </row>
    <row r="1865" spans="6:20">
      <c r="F1865" s="27"/>
      <c r="G1865" s="28"/>
      <c r="H1865" s="6"/>
      <c r="I1865" s="7"/>
      <c r="J1865" s="6"/>
      <c r="K1865" s="6"/>
      <c r="L1865" s="6"/>
      <c r="M1865" s="6"/>
      <c r="P1865" s="4"/>
      <c r="Q1865" s="4"/>
      <c r="R1865" s="4"/>
      <c r="S1865" s="5"/>
      <c r="T1865" s="6"/>
    </row>
    <row r="1866" spans="6:20">
      <c r="F1866" s="27"/>
      <c r="G1866" s="28"/>
      <c r="H1866" s="6"/>
      <c r="I1866" s="7"/>
      <c r="J1866" s="6"/>
      <c r="K1866" s="6"/>
      <c r="L1866" s="6"/>
      <c r="M1866" s="6"/>
      <c r="P1866" s="4"/>
      <c r="Q1866" s="4"/>
      <c r="R1866" s="4"/>
      <c r="S1866" s="5"/>
      <c r="T1866" s="6"/>
    </row>
    <row r="1867" spans="6:20">
      <c r="F1867" s="27"/>
      <c r="G1867" s="28"/>
      <c r="H1867" s="6"/>
      <c r="I1867" s="7"/>
      <c r="J1867" s="6"/>
      <c r="K1867" s="6"/>
      <c r="L1867" s="6"/>
      <c r="M1867" s="6"/>
      <c r="P1867" s="4"/>
      <c r="Q1867" s="4"/>
      <c r="R1867" s="4"/>
      <c r="S1867" s="5"/>
      <c r="T1867" s="6"/>
    </row>
    <row r="1868" spans="6:20">
      <c r="F1868" s="27"/>
      <c r="G1868" s="28"/>
      <c r="H1868" s="6"/>
      <c r="I1868" s="7"/>
      <c r="J1868" s="6"/>
      <c r="K1868" s="6"/>
      <c r="L1868" s="6"/>
      <c r="M1868" s="6"/>
      <c r="P1868" s="4"/>
      <c r="Q1868" s="4"/>
      <c r="R1868" s="4"/>
      <c r="S1868" s="5"/>
      <c r="T1868" s="6"/>
    </row>
    <row r="1869" spans="6:20">
      <c r="F1869" s="27"/>
      <c r="G1869" s="28"/>
      <c r="H1869" s="6"/>
      <c r="I1869" s="7"/>
      <c r="J1869" s="6"/>
      <c r="K1869" s="6"/>
      <c r="L1869" s="6"/>
      <c r="M1869" s="6"/>
      <c r="P1869" s="4"/>
      <c r="Q1869" s="4"/>
      <c r="R1869" s="4"/>
      <c r="S1869" s="5"/>
      <c r="T1869" s="6"/>
    </row>
    <row r="1870" spans="6:20">
      <c r="F1870" s="27"/>
      <c r="G1870" s="28"/>
      <c r="H1870" s="6"/>
      <c r="I1870" s="7"/>
      <c r="J1870" s="6"/>
      <c r="K1870" s="6"/>
      <c r="L1870" s="6"/>
      <c r="M1870" s="6"/>
      <c r="P1870" s="4"/>
      <c r="Q1870" s="4"/>
      <c r="R1870" s="4"/>
      <c r="S1870" s="5"/>
      <c r="T1870" s="6"/>
    </row>
    <row r="1871" spans="6:20">
      <c r="F1871" s="27"/>
      <c r="G1871" s="28"/>
      <c r="H1871" s="6"/>
      <c r="I1871" s="7"/>
      <c r="J1871" s="6"/>
      <c r="K1871" s="6"/>
      <c r="L1871" s="6"/>
      <c r="M1871" s="6"/>
      <c r="P1871" s="4"/>
      <c r="Q1871" s="4"/>
      <c r="R1871" s="4"/>
      <c r="S1871" s="5"/>
      <c r="T1871" s="6"/>
    </row>
    <row r="1872" spans="6:20">
      <c r="F1872" s="27"/>
      <c r="G1872" s="28"/>
      <c r="H1872" s="6"/>
      <c r="I1872" s="7"/>
      <c r="J1872" s="6"/>
      <c r="K1872" s="6"/>
      <c r="L1872" s="6"/>
      <c r="M1872" s="6"/>
      <c r="P1872" s="4"/>
      <c r="Q1872" s="4"/>
      <c r="R1872" s="4"/>
      <c r="S1872" s="5"/>
      <c r="T1872" s="6"/>
    </row>
    <row r="1873" spans="6:20">
      <c r="F1873" s="27"/>
      <c r="G1873" s="28"/>
      <c r="H1873" s="6"/>
      <c r="I1873" s="7"/>
      <c r="J1873" s="6"/>
      <c r="K1873" s="6"/>
      <c r="L1873" s="6"/>
      <c r="M1873" s="6"/>
      <c r="P1873" s="4"/>
      <c r="Q1873" s="4"/>
      <c r="R1873" s="4"/>
      <c r="S1873" s="5"/>
      <c r="T1873" s="6"/>
    </row>
    <row r="1874" spans="6:20">
      <c r="F1874" s="27"/>
      <c r="G1874" s="28"/>
      <c r="H1874" s="6"/>
      <c r="I1874" s="7"/>
      <c r="J1874" s="6"/>
      <c r="K1874" s="6"/>
      <c r="L1874" s="6"/>
      <c r="M1874" s="6"/>
      <c r="P1874" s="4"/>
      <c r="Q1874" s="4"/>
      <c r="R1874" s="4"/>
      <c r="S1874" s="5"/>
      <c r="T1874" s="6"/>
    </row>
    <row r="1875" spans="6:20">
      <c r="F1875" s="27"/>
      <c r="G1875" s="28"/>
      <c r="H1875" s="6"/>
      <c r="I1875" s="7"/>
      <c r="J1875" s="6"/>
      <c r="K1875" s="6"/>
      <c r="L1875" s="6"/>
      <c r="M1875" s="6"/>
      <c r="P1875" s="4"/>
      <c r="Q1875" s="4"/>
      <c r="R1875" s="4"/>
      <c r="S1875" s="5"/>
      <c r="T1875" s="6"/>
    </row>
    <row r="1876" spans="6:20">
      <c r="F1876" s="27"/>
      <c r="G1876" s="28"/>
      <c r="H1876" s="6"/>
      <c r="I1876" s="7"/>
      <c r="J1876" s="6"/>
      <c r="K1876" s="6"/>
      <c r="L1876" s="6"/>
      <c r="M1876" s="6"/>
      <c r="P1876" s="4"/>
      <c r="Q1876" s="4"/>
      <c r="R1876" s="4"/>
      <c r="S1876" s="5"/>
      <c r="T1876" s="6"/>
    </row>
    <row r="1877" spans="6:20">
      <c r="F1877" s="27"/>
      <c r="G1877" s="28"/>
      <c r="H1877" s="6"/>
      <c r="I1877" s="7"/>
      <c r="J1877" s="6"/>
      <c r="K1877" s="6"/>
      <c r="L1877" s="6"/>
      <c r="M1877" s="6"/>
      <c r="P1877" s="4"/>
      <c r="Q1877" s="4"/>
      <c r="R1877" s="4"/>
      <c r="S1877" s="5"/>
      <c r="T1877" s="6"/>
    </row>
    <row r="1878" spans="6:20">
      <c r="F1878" s="27"/>
      <c r="G1878" s="28"/>
      <c r="H1878" s="6"/>
      <c r="I1878" s="7"/>
      <c r="J1878" s="6"/>
      <c r="K1878" s="6"/>
      <c r="L1878" s="6"/>
      <c r="M1878" s="6"/>
      <c r="P1878" s="4"/>
      <c r="Q1878" s="4"/>
      <c r="R1878" s="4"/>
      <c r="S1878" s="5"/>
      <c r="T1878" s="6"/>
    </row>
    <row r="1879" spans="6:20">
      <c r="F1879" s="27"/>
      <c r="G1879" s="28"/>
      <c r="H1879" s="6"/>
      <c r="I1879" s="7"/>
      <c r="J1879" s="6"/>
      <c r="K1879" s="6"/>
      <c r="L1879" s="6"/>
      <c r="M1879" s="6"/>
      <c r="P1879" s="4"/>
      <c r="Q1879" s="4"/>
      <c r="R1879" s="4"/>
      <c r="S1879" s="5"/>
      <c r="T1879" s="6"/>
    </row>
    <row r="1880" spans="6:20">
      <c r="F1880" s="27"/>
      <c r="G1880" s="28"/>
      <c r="H1880" s="6"/>
      <c r="I1880" s="7"/>
      <c r="J1880" s="6"/>
      <c r="K1880" s="6"/>
      <c r="L1880" s="6"/>
      <c r="M1880" s="6"/>
      <c r="P1880" s="4"/>
      <c r="Q1880" s="4"/>
      <c r="R1880" s="4"/>
      <c r="S1880" s="5"/>
      <c r="T1880" s="6"/>
    </row>
    <row r="1881" spans="6:20">
      <c r="F1881" s="27"/>
      <c r="G1881" s="28"/>
      <c r="H1881" s="6"/>
      <c r="I1881" s="7"/>
      <c r="J1881" s="6"/>
      <c r="K1881" s="6"/>
      <c r="L1881" s="6"/>
      <c r="M1881" s="6"/>
      <c r="P1881" s="4"/>
      <c r="Q1881" s="4"/>
      <c r="R1881" s="4"/>
      <c r="S1881" s="5"/>
      <c r="T1881" s="6"/>
    </row>
    <row r="1882" spans="6:20">
      <c r="F1882" s="27"/>
      <c r="G1882" s="28"/>
      <c r="H1882" s="6"/>
      <c r="I1882" s="7"/>
      <c r="J1882" s="6"/>
      <c r="K1882" s="6"/>
      <c r="L1882" s="6"/>
      <c r="M1882" s="6"/>
      <c r="P1882" s="4"/>
      <c r="Q1882" s="4"/>
      <c r="R1882" s="4"/>
      <c r="S1882" s="5"/>
      <c r="T1882" s="6"/>
    </row>
    <row r="1883" spans="6:20">
      <c r="F1883" s="27"/>
      <c r="G1883" s="28"/>
      <c r="H1883" s="6"/>
      <c r="I1883" s="7"/>
      <c r="J1883" s="6"/>
      <c r="K1883" s="6"/>
      <c r="L1883" s="6"/>
      <c r="M1883" s="6"/>
      <c r="P1883" s="4"/>
      <c r="Q1883" s="4"/>
      <c r="R1883" s="4"/>
      <c r="S1883" s="5"/>
      <c r="T1883" s="6"/>
    </row>
    <row r="1884" spans="6:20">
      <c r="F1884" s="27"/>
      <c r="G1884" s="28"/>
      <c r="H1884" s="6"/>
      <c r="I1884" s="7"/>
      <c r="J1884" s="6"/>
      <c r="K1884" s="6"/>
      <c r="L1884" s="6"/>
      <c r="M1884" s="6"/>
      <c r="P1884" s="4"/>
      <c r="Q1884" s="4"/>
      <c r="R1884" s="4"/>
      <c r="S1884" s="5"/>
      <c r="T1884" s="6"/>
    </row>
    <row r="1885" spans="6:20">
      <c r="F1885" s="27"/>
      <c r="G1885" s="28"/>
      <c r="H1885" s="6"/>
      <c r="I1885" s="7"/>
      <c r="J1885" s="6"/>
      <c r="K1885" s="6"/>
      <c r="L1885" s="6"/>
      <c r="M1885" s="6"/>
      <c r="P1885" s="4"/>
      <c r="Q1885" s="4"/>
      <c r="R1885" s="4"/>
      <c r="S1885" s="5"/>
      <c r="T1885" s="6"/>
    </row>
    <row r="1886" spans="6:20">
      <c r="F1886" s="27"/>
      <c r="G1886" s="28"/>
      <c r="H1886" s="6"/>
      <c r="I1886" s="7"/>
      <c r="J1886" s="6"/>
      <c r="K1886" s="6"/>
      <c r="L1886" s="6"/>
      <c r="M1886" s="6"/>
      <c r="P1886" s="4"/>
      <c r="Q1886" s="4"/>
      <c r="R1886" s="4"/>
      <c r="S1886" s="5"/>
      <c r="T1886" s="6"/>
    </row>
    <row r="1887" spans="6:20">
      <c r="F1887" s="27"/>
      <c r="G1887" s="28"/>
      <c r="H1887" s="6"/>
      <c r="I1887" s="7"/>
      <c r="J1887" s="6"/>
      <c r="K1887" s="6"/>
      <c r="L1887" s="6"/>
      <c r="M1887" s="6"/>
      <c r="P1887" s="4"/>
      <c r="Q1887" s="4"/>
      <c r="R1887" s="4"/>
      <c r="S1887" s="5"/>
      <c r="T1887" s="6"/>
    </row>
    <row r="1888" spans="6:20">
      <c r="F1888" s="27"/>
      <c r="G1888" s="28"/>
      <c r="H1888" s="6"/>
      <c r="I1888" s="7"/>
      <c r="J1888" s="6"/>
      <c r="K1888" s="6"/>
      <c r="L1888" s="6"/>
      <c r="M1888" s="6"/>
      <c r="P1888" s="4"/>
      <c r="Q1888" s="4"/>
      <c r="R1888" s="4"/>
      <c r="S1888" s="5"/>
      <c r="T1888" s="6"/>
    </row>
    <row r="1889" spans="6:20">
      <c r="F1889" s="27"/>
      <c r="G1889" s="28"/>
      <c r="H1889" s="6"/>
      <c r="I1889" s="7"/>
      <c r="J1889" s="6"/>
      <c r="K1889" s="6"/>
      <c r="L1889" s="6"/>
      <c r="M1889" s="6"/>
      <c r="P1889" s="4"/>
      <c r="Q1889" s="4"/>
      <c r="R1889" s="4"/>
      <c r="S1889" s="5"/>
      <c r="T1889" s="6"/>
    </row>
    <row r="1890" spans="6:20">
      <c r="F1890" s="27"/>
      <c r="G1890" s="28"/>
      <c r="H1890" s="6"/>
      <c r="I1890" s="7"/>
      <c r="J1890" s="6"/>
      <c r="K1890" s="6"/>
      <c r="L1890" s="6"/>
      <c r="M1890" s="6"/>
      <c r="P1890" s="4"/>
      <c r="Q1890" s="4"/>
      <c r="R1890" s="4"/>
      <c r="S1890" s="5"/>
      <c r="T1890" s="6"/>
    </row>
    <row r="1891" spans="6:20">
      <c r="F1891" s="27"/>
      <c r="G1891" s="28"/>
      <c r="H1891" s="6"/>
      <c r="I1891" s="7"/>
      <c r="J1891" s="6"/>
      <c r="K1891" s="6"/>
      <c r="L1891" s="6"/>
      <c r="M1891" s="6"/>
      <c r="P1891" s="4"/>
      <c r="Q1891" s="4"/>
      <c r="R1891" s="4"/>
      <c r="S1891" s="5"/>
      <c r="T1891" s="6"/>
    </row>
    <row r="1892" spans="6:20">
      <c r="F1892" s="27"/>
      <c r="G1892" s="28"/>
      <c r="H1892" s="6"/>
      <c r="I1892" s="7"/>
      <c r="J1892" s="6"/>
      <c r="K1892" s="6"/>
      <c r="L1892" s="6"/>
      <c r="M1892" s="6"/>
      <c r="P1892" s="4"/>
      <c r="Q1892" s="4"/>
      <c r="R1892" s="4"/>
      <c r="S1892" s="5"/>
      <c r="T1892" s="6"/>
    </row>
    <row r="1893" spans="6:20">
      <c r="F1893" s="27"/>
      <c r="G1893" s="28"/>
      <c r="H1893" s="6"/>
      <c r="I1893" s="7"/>
      <c r="J1893" s="6"/>
      <c r="K1893" s="6"/>
      <c r="L1893" s="6"/>
      <c r="M1893" s="6"/>
      <c r="P1893" s="4"/>
      <c r="Q1893" s="4"/>
      <c r="R1893" s="4"/>
      <c r="S1893" s="5"/>
      <c r="T1893" s="6"/>
    </row>
    <row r="1894" spans="6:20">
      <c r="F1894" s="27"/>
      <c r="G1894" s="28"/>
      <c r="H1894" s="6"/>
      <c r="I1894" s="7"/>
      <c r="J1894" s="6"/>
      <c r="K1894" s="6"/>
      <c r="L1894" s="6"/>
      <c r="M1894" s="6"/>
      <c r="P1894" s="4"/>
      <c r="Q1894" s="4"/>
      <c r="R1894" s="4"/>
      <c r="S1894" s="5"/>
      <c r="T1894" s="6"/>
    </row>
    <row r="1895" spans="6:20">
      <c r="F1895" s="27"/>
      <c r="G1895" s="28"/>
      <c r="H1895" s="6"/>
      <c r="I1895" s="7"/>
      <c r="J1895" s="6"/>
      <c r="K1895" s="6"/>
      <c r="L1895" s="6"/>
      <c r="M1895" s="6"/>
      <c r="P1895" s="4"/>
      <c r="Q1895" s="4"/>
      <c r="R1895" s="4"/>
      <c r="S1895" s="5"/>
      <c r="T1895" s="6"/>
    </row>
    <row r="1896" spans="6:20">
      <c r="F1896" s="27"/>
      <c r="G1896" s="28"/>
      <c r="H1896" s="6"/>
      <c r="I1896" s="7"/>
      <c r="J1896" s="6"/>
      <c r="K1896" s="6"/>
      <c r="L1896" s="6"/>
      <c r="M1896" s="6"/>
      <c r="P1896" s="4"/>
      <c r="Q1896" s="4"/>
      <c r="R1896" s="4"/>
      <c r="S1896" s="5"/>
      <c r="T1896" s="6"/>
    </row>
    <row r="1897" spans="6:20">
      <c r="F1897" s="27"/>
      <c r="G1897" s="28"/>
      <c r="H1897" s="6"/>
      <c r="I1897" s="7"/>
      <c r="J1897" s="6"/>
      <c r="K1897" s="6"/>
      <c r="L1897" s="6"/>
      <c r="M1897" s="6"/>
      <c r="P1897" s="4"/>
      <c r="Q1897" s="4"/>
      <c r="R1897" s="4"/>
      <c r="S1897" s="5"/>
      <c r="T1897" s="6"/>
    </row>
    <row r="1898" spans="6:20">
      <c r="F1898" s="27"/>
      <c r="G1898" s="28"/>
      <c r="H1898" s="6"/>
      <c r="I1898" s="7"/>
      <c r="J1898" s="6"/>
      <c r="K1898" s="6"/>
      <c r="L1898" s="6"/>
      <c r="M1898" s="6"/>
      <c r="P1898" s="4"/>
      <c r="Q1898" s="4"/>
      <c r="R1898" s="4"/>
      <c r="S1898" s="5"/>
      <c r="T1898" s="6"/>
    </row>
    <row r="1899" spans="6:20">
      <c r="F1899" s="27"/>
      <c r="G1899" s="28"/>
      <c r="H1899" s="6"/>
      <c r="I1899" s="7"/>
      <c r="J1899" s="6"/>
      <c r="K1899" s="6"/>
      <c r="L1899" s="6"/>
      <c r="M1899" s="6"/>
      <c r="P1899" s="4"/>
      <c r="Q1899" s="4"/>
      <c r="R1899" s="4"/>
      <c r="S1899" s="5"/>
      <c r="T1899" s="6"/>
    </row>
    <row r="1900" spans="6:20">
      <c r="F1900" s="27"/>
      <c r="G1900" s="28"/>
      <c r="H1900" s="6"/>
      <c r="I1900" s="7"/>
      <c r="J1900" s="6"/>
      <c r="K1900" s="6"/>
      <c r="L1900" s="6"/>
      <c r="M1900" s="6"/>
      <c r="P1900" s="4"/>
      <c r="Q1900" s="4"/>
      <c r="R1900" s="4"/>
      <c r="S1900" s="5"/>
      <c r="T1900" s="6"/>
    </row>
    <row r="1901" spans="6:20">
      <c r="F1901" s="27"/>
      <c r="G1901" s="28"/>
      <c r="H1901" s="6"/>
      <c r="I1901" s="7"/>
      <c r="J1901" s="6"/>
      <c r="K1901" s="6"/>
      <c r="L1901" s="6"/>
      <c r="M1901" s="6"/>
      <c r="P1901" s="4"/>
      <c r="Q1901" s="4"/>
      <c r="R1901" s="4"/>
      <c r="S1901" s="5"/>
      <c r="T1901" s="6"/>
    </row>
    <row r="1902" spans="6:20">
      <c r="F1902" s="27"/>
      <c r="G1902" s="28"/>
      <c r="H1902" s="6"/>
      <c r="I1902" s="7"/>
      <c r="J1902" s="6"/>
      <c r="K1902" s="6"/>
      <c r="L1902" s="6"/>
      <c r="M1902" s="6"/>
      <c r="P1902" s="4"/>
      <c r="Q1902" s="4"/>
      <c r="R1902" s="4"/>
      <c r="S1902" s="5"/>
      <c r="T1902" s="6"/>
    </row>
    <row r="1903" spans="6:20">
      <c r="F1903" s="27"/>
      <c r="G1903" s="28"/>
      <c r="H1903" s="6"/>
      <c r="I1903" s="7"/>
      <c r="J1903" s="6"/>
      <c r="K1903" s="6"/>
      <c r="L1903" s="6"/>
      <c r="M1903" s="6"/>
      <c r="P1903" s="4"/>
      <c r="Q1903" s="4"/>
      <c r="R1903" s="4"/>
      <c r="S1903" s="5"/>
      <c r="T1903" s="6"/>
    </row>
    <row r="1904" spans="6:20">
      <c r="F1904" s="27"/>
      <c r="G1904" s="28"/>
      <c r="H1904" s="6"/>
      <c r="I1904" s="7"/>
      <c r="J1904" s="6"/>
      <c r="K1904" s="6"/>
      <c r="L1904" s="6"/>
      <c r="M1904" s="6"/>
      <c r="P1904" s="4"/>
      <c r="Q1904" s="4"/>
      <c r="R1904" s="4"/>
      <c r="S1904" s="5"/>
      <c r="T1904" s="6"/>
    </row>
    <row r="1905" spans="6:20">
      <c r="F1905" s="27"/>
      <c r="G1905" s="28"/>
      <c r="H1905" s="6"/>
      <c r="I1905" s="7"/>
      <c r="J1905" s="6"/>
      <c r="K1905" s="6"/>
      <c r="L1905" s="6"/>
      <c r="M1905" s="6"/>
      <c r="P1905" s="4"/>
      <c r="Q1905" s="4"/>
      <c r="R1905" s="4"/>
      <c r="S1905" s="5"/>
      <c r="T1905" s="6"/>
    </row>
    <row r="1906" spans="6:20">
      <c r="F1906" s="27"/>
      <c r="G1906" s="28"/>
      <c r="H1906" s="6"/>
      <c r="I1906" s="7"/>
      <c r="J1906" s="6"/>
      <c r="K1906" s="6"/>
      <c r="L1906" s="6"/>
      <c r="M1906" s="6"/>
      <c r="P1906" s="4"/>
      <c r="Q1906" s="4"/>
      <c r="R1906" s="4"/>
      <c r="S1906" s="5"/>
      <c r="T1906" s="6"/>
    </row>
    <row r="1907" spans="6:20">
      <c r="F1907" s="27"/>
      <c r="G1907" s="28"/>
      <c r="H1907" s="6"/>
      <c r="I1907" s="7"/>
      <c r="J1907" s="6"/>
      <c r="K1907" s="6"/>
      <c r="L1907" s="6"/>
      <c r="M1907" s="6"/>
      <c r="P1907" s="4"/>
      <c r="Q1907" s="4"/>
      <c r="R1907" s="4"/>
      <c r="S1907" s="5"/>
      <c r="T1907" s="6"/>
    </row>
    <row r="1908" spans="6:20">
      <c r="F1908" s="27"/>
      <c r="G1908" s="28"/>
      <c r="H1908" s="6"/>
      <c r="I1908" s="7"/>
      <c r="J1908" s="6"/>
      <c r="K1908" s="6"/>
      <c r="L1908" s="6"/>
      <c r="M1908" s="6"/>
      <c r="P1908" s="4"/>
      <c r="Q1908" s="4"/>
      <c r="R1908" s="4"/>
      <c r="S1908" s="5"/>
      <c r="T1908" s="6"/>
    </row>
    <row r="1909" spans="6:20">
      <c r="F1909" s="27"/>
      <c r="G1909" s="28"/>
      <c r="H1909" s="6"/>
      <c r="I1909" s="7"/>
      <c r="J1909" s="6"/>
      <c r="K1909" s="6"/>
      <c r="L1909" s="6"/>
      <c r="M1909" s="6"/>
      <c r="P1909" s="4"/>
      <c r="Q1909" s="4"/>
      <c r="R1909" s="4"/>
      <c r="S1909" s="5"/>
      <c r="T1909" s="6"/>
    </row>
    <row r="1910" spans="6:20">
      <c r="F1910" s="27"/>
      <c r="G1910" s="28"/>
      <c r="H1910" s="6"/>
      <c r="I1910" s="7"/>
      <c r="J1910" s="6"/>
      <c r="K1910" s="6"/>
      <c r="L1910" s="6"/>
      <c r="M1910" s="6"/>
      <c r="P1910" s="4"/>
      <c r="Q1910" s="4"/>
      <c r="R1910" s="4"/>
      <c r="S1910" s="5"/>
      <c r="T1910" s="6"/>
    </row>
    <row r="1911" spans="6:20">
      <c r="F1911" s="27"/>
      <c r="G1911" s="28"/>
      <c r="H1911" s="6"/>
      <c r="I1911" s="7"/>
      <c r="J1911" s="6"/>
      <c r="K1911" s="6"/>
      <c r="L1911" s="6"/>
      <c r="M1911" s="6"/>
      <c r="P1911" s="4"/>
      <c r="Q1911" s="4"/>
      <c r="R1911" s="4"/>
      <c r="S1911" s="5"/>
      <c r="T1911" s="6"/>
    </row>
    <row r="1912" spans="6:20">
      <c r="F1912" s="27"/>
      <c r="G1912" s="28"/>
      <c r="H1912" s="6"/>
      <c r="I1912" s="7"/>
      <c r="J1912" s="6"/>
      <c r="K1912" s="6"/>
      <c r="L1912" s="6"/>
      <c r="M1912" s="6"/>
      <c r="P1912" s="4"/>
      <c r="Q1912" s="4"/>
      <c r="R1912" s="4"/>
      <c r="S1912" s="5"/>
      <c r="T1912" s="6"/>
    </row>
    <row r="1913" spans="6:20">
      <c r="F1913" s="27"/>
      <c r="G1913" s="28"/>
      <c r="H1913" s="6"/>
      <c r="I1913" s="7"/>
      <c r="J1913" s="6"/>
      <c r="K1913" s="6"/>
      <c r="L1913" s="6"/>
      <c r="M1913" s="6"/>
      <c r="P1913" s="4"/>
      <c r="Q1913" s="4"/>
      <c r="R1913" s="4"/>
      <c r="S1913" s="5"/>
      <c r="T1913" s="6"/>
    </row>
    <row r="1914" spans="6:20">
      <c r="F1914" s="27"/>
      <c r="G1914" s="28"/>
      <c r="H1914" s="6"/>
      <c r="I1914" s="7"/>
      <c r="J1914" s="6"/>
      <c r="K1914" s="6"/>
      <c r="L1914" s="6"/>
      <c r="M1914" s="6"/>
      <c r="P1914" s="4"/>
      <c r="Q1914" s="4"/>
      <c r="R1914" s="4"/>
      <c r="S1914" s="5"/>
      <c r="T1914" s="6"/>
    </row>
    <row r="1915" spans="6:20">
      <c r="F1915" s="27"/>
      <c r="G1915" s="28"/>
      <c r="H1915" s="6"/>
      <c r="I1915" s="7"/>
      <c r="J1915" s="6"/>
      <c r="K1915" s="6"/>
      <c r="L1915" s="6"/>
      <c r="M1915" s="6"/>
      <c r="P1915" s="4"/>
      <c r="Q1915" s="4"/>
      <c r="R1915" s="4"/>
      <c r="S1915" s="5"/>
      <c r="T1915" s="6"/>
    </row>
    <row r="1916" spans="6:20">
      <c r="F1916" s="27"/>
      <c r="G1916" s="28"/>
      <c r="H1916" s="6"/>
      <c r="I1916" s="7"/>
      <c r="J1916" s="6"/>
      <c r="K1916" s="6"/>
      <c r="L1916" s="6"/>
      <c r="M1916" s="6"/>
      <c r="P1916" s="4"/>
      <c r="Q1916" s="4"/>
      <c r="R1916" s="4"/>
      <c r="S1916" s="5"/>
      <c r="T1916" s="6"/>
    </row>
    <row r="1917" spans="6:20">
      <c r="F1917" s="27"/>
      <c r="G1917" s="28"/>
      <c r="H1917" s="6"/>
      <c r="I1917" s="7"/>
      <c r="J1917" s="6"/>
      <c r="K1917" s="6"/>
      <c r="L1917" s="6"/>
      <c r="M1917" s="6"/>
      <c r="P1917" s="4"/>
      <c r="Q1917" s="4"/>
      <c r="R1917" s="4"/>
      <c r="S1917" s="5"/>
      <c r="T1917" s="6"/>
    </row>
    <row r="1918" spans="6:20">
      <c r="F1918" s="27"/>
      <c r="G1918" s="28"/>
      <c r="H1918" s="6"/>
      <c r="I1918" s="7"/>
      <c r="J1918" s="6"/>
      <c r="K1918" s="6"/>
      <c r="L1918" s="6"/>
      <c r="M1918" s="6"/>
      <c r="P1918" s="4"/>
      <c r="Q1918" s="4"/>
      <c r="R1918" s="4"/>
      <c r="S1918" s="5"/>
      <c r="T1918" s="6"/>
    </row>
    <row r="1919" spans="6:20">
      <c r="F1919" s="27"/>
      <c r="G1919" s="28"/>
      <c r="H1919" s="6"/>
      <c r="I1919" s="7"/>
      <c r="J1919" s="6"/>
      <c r="K1919" s="6"/>
      <c r="L1919" s="6"/>
      <c r="M1919" s="6"/>
      <c r="P1919" s="4"/>
      <c r="Q1919" s="4"/>
      <c r="R1919" s="4"/>
      <c r="S1919" s="5"/>
      <c r="T1919" s="6"/>
    </row>
    <row r="1920" spans="6:20">
      <c r="F1920" s="27"/>
      <c r="G1920" s="28"/>
      <c r="H1920" s="6"/>
      <c r="I1920" s="7"/>
      <c r="J1920" s="6"/>
      <c r="K1920" s="6"/>
      <c r="L1920" s="6"/>
      <c r="M1920" s="6"/>
      <c r="P1920" s="4"/>
      <c r="Q1920" s="4"/>
      <c r="R1920" s="4"/>
      <c r="S1920" s="5"/>
      <c r="T1920" s="6"/>
    </row>
    <row r="1921" spans="6:20">
      <c r="F1921" s="27"/>
      <c r="G1921" s="28"/>
      <c r="H1921" s="6"/>
      <c r="I1921" s="7"/>
      <c r="J1921" s="6"/>
      <c r="K1921" s="6"/>
      <c r="L1921" s="6"/>
      <c r="M1921" s="6"/>
      <c r="P1921" s="4"/>
      <c r="Q1921" s="4"/>
      <c r="R1921" s="4"/>
      <c r="S1921" s="5"/>
      <c r="T1921" s="6"/>
    </row>
    <row r="1922" spans="6:20">
      <c r="F1922" s="27"/>
      <c r="G1922" s="28"/>
      <c r="H1922" s="6"/>
      <c r="I1922" s="7"/>
      <c r="J1922" s="6"/>
      <c r="K1922" s="6"/>
      <c r="L1922" s="6"/>
      <c r="M1922" s="6"/>
      <c r="P1922" s="4"/>
      <c r="Q1922" s="4"/>
      <c r="R1922" s="4"/>
      <c r="S1922" s="5"/>
      <c r="T1922" s="6"/>
    </row>
    <row r="1923" spans="6:20">
      <c r="F1923" s="27"/>
      <c r="G1923" s="28"/>
      <c r="H1923" s="6"/>
      <c r="I1923" s="7"/>
      <c r="J1923" s="6"/>
      <c r="K1923" s="6"/>
      <c r="L1923" s="6"/>
      <c r="M1923" s="6"/>
      <c r="P1923" s="4"/>
      <c r="Q1923" s="4"/>
      <c r="R1923" s="4"/>
      <c r="S1923" s="5"/>
      <c r="T1923" s="6"/>
    </row>
    <row r="1924" spans="6:20">
      <c r="F1924" s="27"/>
      <c r="G1924" s="28"/>
      <c r="H1924" s="6"/>
      <c r="I1924" s="7"/>
      <c r="J1924" s="6"/>
      <c r="K1924" s="6"/>
      <c r="L1924" s="6"/>
      <c r="M1924" s="6"/>
      <c r="P1924" s="4"/>
      <c r="Q1924" s="4"/>
      <c r="R1924" s="4"/>
      <c r="S1924" s="5"/>
      <c r="T1924" s="6"/>
    </row>
    <row r="1925" spans="6:20">
      <c r="F1925" s="27"/>
      <c r="G1925" s="28"/>
      <c r="H1925" s="6"/>
      <c r="I1925" s="7"/>
      <c r="J1925" s="6"/>
      <c r="K1925" s="6"/>
      <c r="L1925" s="6"/>
      <c r="M1925" s="6"/>
      <c r="P1925" s="4"/>
      <c r="Q1925" s="4"/>
      <c r="R1925" s="4"/>
      <c r="S1925" s="5"/>
      <c r="T1925" s="6"/>
    </row>
    <row r="1926" spans="6:20">
      <c r="F1926" s="27"/>
      <c r="G1926" s="28"/>
      <c r="H1926" s="6"/>
      <c r="I1926" s="7"/>
      <c r="J1926" s="6"/>
      <c r="K1926" s="6"/>
      <c r="L1926" s="6"/>
      <c r="M1926" s="6"/>
      <c r="P1926" s="4"/>
      <c r="Q1926" s="4"/>
      <c r="R1926" s="4"/>
      <c r="S1926" s="5"/>
      <c r="T1926" s="6"/>
    </row>
    <row r="1927" spans="6:20">
      <c r="F1927" s="27"/>
      <c r="G1927" s="28"/>
      <c r="H1927" s="6"/>
      <c r="I1927" s="7"/>
      <c r="J1927" s="6"/>
      <c r="K1927" s="6"/>
      <c r="L1927" s="6"/>
      <c r="M1927" s="6"/>
      <c r="P1927" s="4"/>
      <c r="Q1927" s="4"/>
      <c r="R1927" s="4"/>
      <c r="S1927" s="5"/>
      <c r="T1927" s="6"/>
    </row>
    <row r="1928" spans="6:20">
      <c r="F1928" s="27"/>
      <c r="G1928" s="28"/>
      <c r="H1928" s="6"/>
      <c r="I1928" s="7"/>
      <c r="J1928" s="6"/>
      <c r="K1928" s="6"/>
      <c r="L1928" s="6"/>
      <c r="M1928" s="6"/>
      <c r="P1928" s="4"/>
      <c r="Q1928" s="4"/>
      <c r="R1928" s="4"/>
      <c r="S1928" s="5"/>
      <c r="T1928" s="6"/>
    </row>
    <row r="1929" spans="6:20">
      <c r="F1929" s="27"/>
      <c r="G1929" s="28"/>
      <c r="H1929" s="6"/>
      <c r="I1929" s="7"/>
      <c r="J1929" s="6"/>
      <c r="K1929" s="6"/>
      <c r="L1929" s="6"/>
      <c r="M1929" s="6"/>
      <c r="P1929" s="4"/>
      <c r="Q1929" s="4"/>
      <c r="R1929" s="4"/>
      <c r="S1929" s="5"/>
      <c r="T1929" s="6"/>
    </row>
    <row r="1930" spans="6:20">
      <c r="F1930" s="27"/>
      <c r="G1930" s="28"/>
      <c r="H1930" s="6"/>
      <c r="I1930" s="7"/>
      <c r="J1930" s="6"/>
      <c r="K1930" s="6"/>
      <c r="L1930" s="6"/>
      <c r="M1930" s="6"/>
      <c r="P1930" s="4"/>
      <c r="Q1930" s="4"/>
      <c r="R1930" s="4"/>
      <c r="S1930" s="5"/>
      <c r="T1930" s="6"/>
    </row>
    <row r="1931" spans="6:20">
      <c r="F1931" s="27"/>
      <c r="G1931" s="28"/>
      <c r="H1931" s="6"/>
      <c r="I1931" s="7"/>
      <c r="J1931" s="6"/>
      <c r="K1931" s="6"/>
      <c r="L1931" s="6"/>
      <c r="M1931" s="6"/>
      <c r="P1931" s="4"/>
      <c r="Q1931" s="4"/>
      <c r="R1931" s="4"/>
      <c r="S1931" s="5"/>
      <c r="T1931" s="6"/>
    </row>
    <row r="1932" spans="6:20">
      <c r="F1932" s="27"/>
      <c r="G1932" s="28"/>
      <c r="H1932" s="6"/>
      <c r="I1932" s="7"/>
      <c r="J1932" s="6"/>
      <c r="K1932" s="6"/>
      <c r="L1932" s="6"/>
      <c r="M1932" s="6"/>
      <c r="P1932" s="4"/>
      <c r="Q1932" s="4"/>
      <c r="R1932" s="4"/>
      <c r="S1932" s="5"/>
      <c r="T1932" s="6"/>
    </row>
    <row r="1933" spans="6:20">
      <c r="F1933" s="27"/>
      <c r="G1933" s="28"/>
      <c r="H1933" s="6"/>
      <c r="I1933" s="7"/>
      <c r="J1933" s="6"/>
      <c r="K1933" s="6"/>
      <c r="L1933" s="6"/>
      <c r="M1933" s="6"/>
      <c r="P1933" s="4"/>
      <c r="Q1933" s="4"/>
      <c r="R1933" s="4"/>
      <c r="S1933" s="5"/>
      <c r="T1933" s="6"/>
    </row>
    <row r="1934" spans="6:20">
      <c r="F1934" s="27"/>
      <c r="G1934" s="28"/>
      <c r="H1934" s="6"/>
      <c r="I1934" s="7"/>
      <c r="J1934" s="6"/>
      <c r="K1934" s="6"/>
      <c r="L1934" s="6"/>
      <c r="M1934" s="6"/>
      <c r="P1934" s="4"/>
      <c r="Q1934" s="4"/>
      <c r="R1934" s="4"/>
      <c r="S1934" s="5"/>
      <c r="T1934" s="6"/>
    </row>
    <row r="1935" spans="6:20">
      <c r="F1935" s="27"/>
      <c r="G1935" s="28"/>
      <c r="H1935" s="6"/>
      <c r="I1935" s="7"/>
      <c r="J1935" s="6"/>
      <c r="K1935" s="6"/>
      <c r="L1935" s="6"/>
      <c r="M1935" s="6"/>
      <c r="P1935" s="4"/>
      <c r="Q1935" s="4"/>
      <c r="R1935" s="4"/>
      <c r="S1935" s="5"/>
      <c r="T1935" s="6"/>
    </row>
    <row r="1936" spans="6:20">
      <c r="F1936" s="27"/>
      <c r="G1936" s="28"/>
      <c r="H1936" s="6"/>
      <c r="I1936" s="7"/>
      <c r="J1936" s="6"/>
      <c r="K1936" s="6"/>
      <c r="L1936" s="6"/>
      <c r="M1936" s="6"/>
      <c r="P1936" s="4"/>
      <c r="Q1936" s="4"/>
      <c r="R1936" s="4"/>
      <c r="S1936" s="5"/>
      <c r="T1936" s="6"/>
    </row>
    <row r="1937" spans="6:20">
      <c r="F1937" s="27"/>
      <c r="G1937" s="28"/>
      <c r="H1937" s="6"/>
      <c r="I1937" s="7"/>
      <c r="J1937" s="6"/>
      <c r="K1937" s="6"/>
      <c r="L1937" s="6"/>
      <c r="M1937" s="6"/>
      <c r="P1937" s="4"/>
      <c r="Q1937" s="4"/>
      <c r="R1937" s="4"/>
      <c r="S1937" s="5"/>
      <c r="T1937" s="6"/>
    </row>
    <row r="1938" spans="6:20">
      <c r="F1938" s="27"/>
      <c r="G1938" s="28"/>
      <c r="H1938" s="6"/>
      <c r="I1938" s="7"/>
      <c r="J1938" s="6"/>
      <c r="K1938" s="6"/>
      <c r="L1938" s="6"/>
      <c r="M1938" s="6"/>
      <c r="P1938" s="4"/>
      <c r="Q1938" s="4"/>
      <c r="R1938" s="4"/>
      <c r="S1938" s="5"/>
      <c r="T1938" s="6"/>
    </row>
    <row r="1939" spans="6:20">
      <c r="F1939" s="27"/>
      <c r="G1939" s="28"/>
      <c r="H1939" s="6"/>
      <c r="I1939" s="7"/>
      <c r="J1939" s="6"/>
      <c r="K1939" s="6"/>
      <c r="L1939" s="6"/>
      <c r="M1939" s="6"/>
      <c r="P1939" s="4"/>
      <c r="Q1939" s="4"/>
      <c r="R1939" s="4"/>
      <c r="S1939" s="5"/>
      <c r="T1939" s="6"/>
    </row>
    <row r="1940" spans="6:20">
      <c r="F1940" s="27"/>
      <c r="G1940" s="28"/>
      <c r="H1940" s="6"/>
      <c r="I1940" s="7"/>
      <c r="J1940" s="6"/>
      <c r="K1940" s="6"/>
      <c r="L1940" s="6"/>
      <c r="M1940" s="6"/>
      <c r="P1940" s="4"/>
      <c r="Q1940" s="4"/>
      <c r="R1940" s="4"/>
      <c r="S1940" s="5"/>
      <c r="T1940" s="6"/>
    </row>
    <row r="1941" spans="6:20">
      <c r="F1941" s="27"/>
      <c r="G1941" s="28"/>
      <c r="H1941" s="6"/>
      <c r="I1941" s="7"/>
      <c r="J1941" s="6"/>
      <c r="K1941" s="6"/>
      <c r="L1941" s="6"/>
      <c r="M1941" s="6"/>
      <c r="P1941" s="4"/>
      <c r="Q1941" s="4"/>
      <c r="R1941" s="4"/>
      <c r="S1941" s="5"/>
      <c r="T1941" s="6"/>
    </row>
    <row r="1942" spans="6:20">
      <c r="F1942" s="27"/>
      <c r="G1942" s="28"/>
      <c r="H1942" s="6"/>
      <c r="I1942" s="7"/>
      <c r="J1942" s="6"/>
      <c r="K1942" s="6"/>
      <c r="L1942" s="6"/>
      <c r="M1942" s="6"/>
      <c r="P1942" s="4"/>
      <c r="Q1942" s="4"/>
      <c r="R1942" s="4"/>
      <c r="S1942" s="5"/>
      <c r="T1942" s="6"/>
    </row>
    <row r="1943" spans="6:20">
      <c r="F1943" s="27"/>
      <c r="G1943" s="28"/>
      <c r="H1943" s="6"/>
      <c r="I1943" s="7"/>
      <c r="J1943" s="6"/>
      <c r="K1943" s="6"/>
      <c r="L1943" s="6"/>
      <c r="M1943" s="6"/>
      <c r="P1943" s="4"/>
      <c r="Q1943" s="4"/>
      <c r="R1943" s="4"/>
      <c r="S1943" s="5"/>
      <c r="T1943" s="6"/>
    </row>
    <row r="1944" spans="6:20">
      <c r="F1944" s="27"/>
      <c r="G1944" s="28"/>
      <c r="H1944" s="6"/>
      <c r="I1944" s="7"/>
      <c r="J1944" s="6"/>
      <c r="K1944" s="6"/>
      <c r="L1944" s="6"/>
      <c r="M1944" s="6"/>
      <c r="P1944" s="4"/>
      <c r="Q1944" s="4"/>
      <c r="R1944" s="4"/>
      <c r="S1944" s="5"/>
      <c r="T1944" s="6"/>
    </row>
    <row r="1945" spans="6:20">
      <c r="F1945" s="27"/>
      <c r="G1945" s="28"/>
      <c r="H1945" s="6"/>
      <c r="I1945" s="7"/>
      <c r="J1945" s="6"/>
      <c r="K1945" s="6"/>
      <c r="L1945" s="6"/>
      <c r="M1945" s="6"/>
      <c r="P1945" s="4"/>
      <c r="Q1945" s="4"/>
      <c r="R1945" s="4"/>
      <c r="S1945" s="5"/>
      <c r="T1945" s="6"/>
    </row>
    <row r="1946" spans="6:20">
      <c r="F1946" s="27"/>
      <c r="G1946" s="28"/>
      <c r="H1946" s="6"/>
      <c r="I1946" s="7"/>
      <c r="J1946" s="6"/>
      <c r="K1946" s="6"/>
      <c r="L1946" s="6"/>
      <c r="M1946" s="6"/>
      <c r="P1946" s="4"/>
      <c r="Q1946" s="4"/>
      <c r="R1946" s="4"/>
      <c r="S1946" s="5"/>
      <c r="T1946" s="6"/>
    </row>
    <row r="1947" spans="6:20">
      <c r="F1947" s="27"/>
      <c r="G1947" s="28"/>
      <c r="H1947" s="6"/>
      <c r="I1947" s="7"/>
      <c r="J1947" s="6"/>
      <c r="K1947" s="6"/>
      <c r="L1947" s="6"/>
      <c r="M1947" s="6"/>
      <c r="P1947" s="4"/>
      <c r="Q1947" s="4"/>
      <c r="R1947" s="4"/>
      <c r="S1947" s="5"/>
      <c r="T1947" s="6"/>
    </row>
    <row r="1948" spans="6:20">
      <c r="F1948" s="27"/>
      <c r="G1948" s="28"/>
      <c r="H1948" s="6"/>
      <c r="I1948" s="7"/>
      <c r="J1948" s="6"/>
      <c r="K1948" s="6"/>
      <c r="L1948" s="6"/>
      <c r="M1948" s="6"/>
      <c r="P1948" s="4"/>
      <c r="Q1948" s="4"/>
      <c r="R1948" s="4"/>
      <c r="S1948" s="5"/>
      <c r="T1948" s="6"/>
    </row>
    <row r="1949" spans="6:20">
      <c r="F1949" s="27"/>
      <c r="G1949" s="28"/>
      <c r="H1949" s="6"/>
      <c r="I1949" s="7"/>
      <c r="J1949" s="6"/>
      <c r="K1949" s="6"/>
      <c r="L1949" s="6"/>
      <c r="M1949" s="6"/>
      <c r="P1949" s="4"/>
      <c r="Q1949" s="4"/>
      <c r="R1949" s="4"/>
      <c r="S1949" s="5"/>
      <c r="T1949" s="6"/>
    </row>
    <row r="1950" spans="6:20">
      <c r="F1950" s="27"/>
      <c r="G1950" s="28"/>
      <c r="H1950" s="6"/>
      <c r="I1950" s="7"/>
      <c r="J1950" s="6"/>
      <c r="K1950" s="6"/>
      <c r="L1950" s="6"/>
      <c r="M1950" s="6"/>
      <c r="P1950" s="4"/>
      <c r="Q1950" s="4"/>
      <c r="R1950" s="4"/>
      <c r="S1950" s="5"/>
      <c r="T1950" s="6"/>
    </row>
    <row r="1951" spans="6:20">
      <c r="F1951" s="27"/>
      <c r="G1951" s="28"/>
      <c r="H1951" s="6"/>
      <c r="I1951" s="7"/>
      <c r="J1951" s="6"/>
      <c r="K1951" s="6"/>
      <c r="L1951" s="6"/>
      <c r="M1951" s="6"/>
      <c r="P1951" s="4"/>
      <c r="Q1951" s="4"/>
      <c r="R1951" s="4"/>
      <c r="S1951" s="5"/>
      <c r="T1951" s="6"/>
    </row>
    <row r="1952" spans="6:20">
      <c r="F1952" s="27"/>
      <c r="G1952" s="28"/>
      <c r="H1952" s="6"/>
      <c r="I1952" s="7"/>
      <c r="J1952" s="6"/>
      <c r="K1952" s="6"/>
      <c r="L1952" s="6"/>
      <c r="M1952" s="6"/>
      <c r="P1952" s="4"/>
      <c r="Q1952" s="4"/>
      <c r="R1952" s="4"/>
      <c r="S1952" s="5"/>
      <c r="T1952" s="6"/>
    </row>
    <row r="1953" spans="6:20">
      <c r="F1953" s="27"/>
      <c r="G1953" s="28"/>
      <c r="H1953" s="6"/>
      <c r="I1953" s="7"/>
      <c r="J1953" s="6"/>
      <c r="K1953" s="6"/>
      <c r="L1953" s="6"/>
      <c r="M1953" s="6"/>
      <c r="P1953" s="4"/>
      <c r="Q1953" s="4"/>
      <c r="R1953" s="4"/>
      <c r="S1953" s="5"/>
      <c r="T1953" s="6"/>
    </row>
    <row r="1954" spans="6:20">
      <c r="F1954" s="27"/>
      <c r="G1954" s="28"/>
      <c r="H1954" s="6"/>
      <c r="I1954" s="7"/>
      <c r="J1954" s="6"/>
      <c r="K1954" s="6"/>
      <c r="L1954" s="6"/>
      <c r="M1954" s="6"/>
      <c r="P1954" s="4"/>
      <c r="Q1954" s="4"/>
      <c r="R1954" s="4"/>
      <c r="S1954" s="5"/>
      <c r="T1954" s="6"/>
    </row>
    <row r="1955" spans="6:20">
      <c r="F1955" s="27"/>
      <c r="G1955" s="28"/>
      <c r="H1955" s="6"/>
      <c r="I1955" s="7"/>
      <c r="J1955" s="6"/>
      <c r="K1955" s="6"/>
      <c r="L1955" s="6"/>
      <c r="M1955" s="6"/>
      <c r="P1955" s="4"/>
      <c r="Q1955" s="4"/>
      <c r="R1955" s="4"/>
      <c r="S1955" s="5"/>
      <c r="T1955" s="6"/>
    </row>
    <row r="1956" spans="6:20">
      <c r="F1956" s="27"/>
      <c r="G1956" s="28"/>
      <c r="H1956" s="6"/>
      <c r="I1956" s="7"/>
      <c r="J1956" s="6"/>
      <c r="K1956" s="6"/>
      <c r="L1956" s="6"/>
      <c r="M1956" s="6"/>
      <c r="P1956" s="4"/>
      <c r="Q1956" s="4"/>
      <c r="R1956" s="4"/>
      <c r="S1956" s="5"/>
      <c r="T1956" s="6"/>
    </row>
    <row r="1957" spans="6:20">
      <c r="F1957" s="27"/>
      <c r="G1957" s="28"/>
      <c r="H1957" s="6"/>
      <c r="I1957" s="7"/>
      <c r="J1957" s="6"/>
      <c r="K1957" s="6"/>
      <c r="L1957" s="6"/>
      <c r="M1957" s="6"/>
      <c r="P1957" s="4"/>
      <c r="Q1957" s="4"/>
      <c r="R1957" s="4"/>
      <c r="S1957" s="5"/>
      <c r="T1957" s="6"/>
    </row>
    <row r="1958" spans="6:20">
      <c r="F1958" s="27"/>
      <c r="G1958" s="28"/>
      <c r="H1958" s="6"/>
      <c r="I1958" s="7"/>
      <c r="J1958" s="6"/>
      <c r="K1958" s="6"/>
      <c r="L1958" s="6"/>
      <c r="M1958" s="6"/>
      <c r="P1958" s="4"/>
      <c r="Q1958" s="4"/>
      <c r="R1958" s="4"/>
      <c r="S1958" s="5"/>
      <c r="T1958" s="6"/>
    </row>
    <row r="1959" spans="6:20">
      <c r="F1959" s="27"/>
      <c r="G1959" s="28"/>
      <c r="H1959" s="6"/>
      <c r="I1959" s="7"/>
      <c r="J1959" s="6"/>
      <c r="K1959" s="6"/>
      <c r="L1959" s="6"/>
      <c r="M1959" s="6"/>
      <c r="P1959" s="4"/>
      <c r="Q1959" s="4"/>
      <c r="R1959" s="4"/>
      <c r="S1959" s="5"/>
      <c r="T1959" s="6"/>
    </row>
    <row r="1960" spans="6:20">
      <c r="F1960" s="27"/>
      <c r="G1960" s="28"/>
      <c r="H1960" s="6"/>
      <c r="I1960" s="7"/>
      <c r="J1960" s="6"/>
      <c r="K1960" s="6"/>
      <c r="L1960" s="6"/>
      <c r="M1960" s="6"/>
      <c r="P1960" s="4"/>
      <c r="Q1960" s="4"/>
      <c r="R1960" s="4"/>
      <c r="S1960" s="5"/>
      <c r="T1960" s="6"/>
    </row>
    <row r="1961" spans="6:20">
      <c r="F1961" s="27"/>
      <c r="G1961" s="28"/>
      <c r="H1961" s="6"/>
      <c r="I1961" s="7"/>
      <c r="J1961" s="6"/>
      <c r="K1961" s="6"/>
      <c r="L1961" s="6"/>
      <c r="M1961" s="6"/>
      <c r="P1961" s="4"/>
      <c r="Q1961" s="4"/>
      <c r="R1961" s="4"/>
      <c r="S1961" s="5"/>
      <c r="T1961" s="6"/>
    </row>
    <row r="1962" spans="6:20">
      <c r="F1962" s="27"/>
      <c r="G1962" s="28"/>
      <c r="H1962" s="6"/>
      <c r="I1962" s="7"/>
      <c r="J1962" s="6"/>
      <c r="K1962" s="6"/>
      <c r="L1962" s="6"/>
      <c r="M1962" s="6"/>
      <c r="P1962" s="4"/>
      <c r="Q1962" s="4"/>
      <c r="R1962" s="4"/>
      <c r="S1962" s="5"/>
      <c r="T1962" s="6"/>
    </row>
    <row r="1963" spans="6:20">
      <c r="F1963" s="27"/>
      <c r="G1963" s="28"/>
      <c r="H1963" s="6"/>
      <c r="I1963" s="7"/>
      <c r="J1963" s="6"/>
      <c r="K1963" s="6"/>
      <c r="L1963" s="6"/>
      <c r="M1963" s="6"/>
      <c r="P1963" s="4"/>
      <c r="Q1963" s="4"/>
      <c r="R1963" s="4"/>
      <c r="S1963" s="5"/>
      <c r="T1963" s="6"/>
    </row>
    <row r="1964" spans="6:20">
      <c r="F1964" s="27"/>
      <c r="G1964" s="28"/>
      <c r="H1964" s="6"/>
      <c r="I1964" s="7"/>
      <c r="J1964" s="6"/>
      <c r="K1964" s="6"/>
      <c r="L1964" s="6"/>
      <c r="M1964" s="6"/>
      <c r="P1964" s="4"/>
      <c r="Q1964" s="4"/>
      <c r="R1964" s="4"/>
      <c r="S1964" s="5"/>
      <c r="T1964" s="6"/>
    </row>
    <row r="1965" spans="6:20">
      <c r="F1965" s="27"/>
      <c r="G1965" s="28"/>
      <c r="H1965" s="6"/>
      <c r="I1965" s="7"/>
      <c r="J1965" s="6"/>
      <c r="K1965" s="6"/>
      <c r="L1965" s="6"/>
      <c r="M1965" s="6"/>
      <c r="P1965" s="4"/>
      <c r="Q1965" s="4"/>
      <c r="R1965" s="4"/>
      <c r="S1965" s="5"/>
      <c r="T1965" s="6"/>
    </row>
    <row r="1966" spans="6:20">
      <c r="F1966" s="27"/>
      <c r="G1966" s="28"/>
      <c r="H1966" s="6"/>
      <c r="I1966" s="7"/>
      <c r="J1966" s="6"/>
      <c r="K1966" s="6"/>
      <c r="L1966" s="6"/>
      <c r="M1966" s="6"/>
      <c r="P1966" s="4"/>
      <c r="Q1966" s="4"/>
      <c r="R1966" s="4"/>
      <c r="S1966" s="5"/>
      <c r="T1966" s="6"/>
    </row>
    <row r="1967" spans="6:20">
      <c r="F1967" s="27"/>
      <c r="G1967" s="28"/>
      <c r="H1967" s="6"/>
      <c r="I1967" s="7"/>
      <c r="J1967" s="6"/>
      <c r="K1967" s="6"/>
      <c r="L1967" s="6"/>
      <c r="M1967" s="6"/>
      <c r="P1967" s="4"/>
      <c r="Q1967" s="4"/>
      <c r="R1967" s="4"/>
      <c r="S1967" s="5"/>
      <c r="T1967" s="6"/>
    </row>
    <row r="1968" spans="6:20">
      <c r="F1968" s="27"/>
      <c r="G1968" s="28"/>
      <c r="H1968" s="6"/>
      <c r="I1968" s="7"/>
      <c r="J1968" s="6"/>
      <c r="K1968" s="6"/>
      <c r="L1968" s="6"/>
      <c r="M1968" s="6"/>
      <c r="P1968" s="4"/>
      <c r="Q1968" s="4"/>
      <c r="R1968" s="4"/>
      <c r="S1968" s="5"/>
      <c r="T1968" s="6"/>
    </row>
    <row r="1969" spans="6:20">
      <c r="F1969" s="27"/>
      <c r="G1969" s="28"/>
      <c r="H1969" s="6"/>
      <c r="I1969" s="7"/>
      <c r="J1969" s="6"/>
      <c r="K1969" s="6"/>
      <c r="L1969" s="6"/>
      <c r="M1969" s="6"/>
      <c r="P1969" s="4"/>
      <c r="Q1969" s="4"/>
      <c r="R1969" s="4"/>
      <c r="S1969" s="5"/>
      <c r="T1969" s="6"/>
    </row>
    <row r="1970" spans="6:20">
      <c r="F1970" s="27"/>
      <c r="G1970" s="28"/>
      <c r="H1970" s="6"/>
      <c r="I1970" s="7"/>
      <c r="J1970" s="6"/>
      <c r="K1970" s="6"/>
      <c r="L1970" s="6"/>
      <c r="M1970" s="6"/>
      <c r="P1970" s="4"/>
      <c r="Q1970" s="4"/>
      <c r="R1970" s="4"/>
      <c r="S1970" s="5"/>
      <c r="T1970" s="6"/>
    </row>
    <row r="1971" spans="6:20">
      <c r="F1971" s="27"/>
      <c r="G1971" s="28"/>
      <c r="H1971" s="6"/>
      <c r="I1971" s="7"/>
      <c r="J1971" s="6"/>
      <c r="K1971" s="6"/>
      <c r="L1971" s="6"/>
      <c r="M1971" s="6"/>
      <c r="P1971" s="4"/>
      <c r="Q1971" s="4"/>
      <c r="R1971" s="4"/>
      <c r="S1971" s="5"/>
      <c r="T1971" s="6"/>
    </row>
    <row r="1972" spans="6:20">
      <c r="F1972" s="27"/>
      <c r="G1972" s="28"/>
      <c r="H1972" s="6"/>
      <c r="I1972" s="7"/>
      <c r="J1972" s="6"/>
      <c r="K1972" s="6"/>
      <c r="L1972" s="6"/>
      <c r="M1972" s="6"/>
      <c r="P1972" s="4"/>
      <c r="Q1972" s="4"/>
      <c r="R1972" s="4"/>
      <c r="S1972" s="5"/>
      <c r="T1972" s="6"/>
    </row>
    <row r="1973" spans="6:20">
      <c r="F1973" s="27"/>
      <c r="G1973" s="28"/>
      <c r="H1973" s="6"/>
      <c r="I1973" s="7"/>
      <c r="J1973" s="6"/>
      <c r="K1973" s="6"/>
      <c r="L1973" s="6"/>
      <c r="M1973" s="6"/>
      <c r="P1973" s="4"/>
      <c r="Q1973" s="4"/>
      <c r="R1973" s="4"/>
      <c r="S1973" s="5"/>
      <c r="T1973" s="6"/>
    </row>
    <row r="1974" spans="6:20">
      <c r="F1974" s="27"/>
      <c r="G1974" s="28"/>
      <c r="H1974" s="6"/>
      <c r="I1974" s="7"/>
      <c r="J1974" s="6"/>
      <c r="K1974" s="6"/>
      <c r="L1974" s="6"/>
      <c r="M1974" s="6"/>
      <c r="P1974" s="4"/>
      <c r="Q1974" s="4"/>
      <c r="R1974" s="4"/>
      <c r="S1974" s="5"/>
      <c r="T1974" s="6"/>
    </row>
    <row r="1975" spans="6:20">
      <c r="F1975" s="27"/>
      <c r="G1975" s="28"/>
      <c r="H1975" s="6"/>
      <c r="I1975" s="7"/>
      <c r="J1975" s="6"/>
      <c r="K1975" s="6"/>
      <c r="L1975" s="6"/>
      <c r="M1975" s="6"/>
      <c r="P1975" s="4"/>
      <c r="Q1975" s="4"/>
      <c r="R1975" s="4"/>
      <c r="S1975" s="5"/>
      <c r="T1975" s="6"/>
    </row>
    <row r="1976" spans="6:20">
      <c r="F1976" s="27"/>
      <c r="G1976" s="28"/>
      <c r="H1976" s="6"/>
      <c r="I1976" s="7"/>
      <c r="J1976" s="6"/>
      <c r="K1976" s="6"/>
      <c r="L1976" s="6"/>
      <c r="M1976" s="6"/>
      <c r="P1976" s="4"/>
      <c r="Q1976" s="4"/>
      <c r="R1976" s="4"/>
      <c r="S1976" s="5"/>
      <c r="T1976" s="6"/>
    </row>
    <row r="1977" spans="6:20">
      <c r="F1977" s="27"/>
      <c r="G1977" s="28"/>
      <c r="H1977" s="6"/>
      <c r="I1977" s="7"/>
      <c r="J1977" s="6"/>
      <c r="K1977" s="6"/>
      <c r="L1977" s="6"/>
      <c r="M1977" s="6"/>
      <c r="P1977" s="4"/>
      <c r="Q1977" s="4"/>
      <c r="R1977" s="4"/>
      <c r="S1977" s="5"/>
      <c r="T1977" s="6"/>
    </row>
    <row r="1978" spans="6:20">
      <c r="F1978" s="27"/>
      <c r="G1978" s="28"/>
      <c r="H1978" s="6"/>
      <c r="I1978" s="7"/>
      <c r="J1978" s="6"/>
      <c r="K1978" s="6"/>
      <c r="L1978" s="6"/>
      <c r="M1978" s="6"/>
      <c r="P1978" s="4"/>
      <c r="Q1978" s="4"/>
      <c r="R1978" s="4"/>
      <c r="S1978" s="5"/>
      <c r="T1978" s="6"/>
    </row>
    <row r="1979" spans="6:20">
      <c r="F1979" s="27"/>
      <c r="G1979" s="28"/>
      <c r="H1979" s="6"/>
      <c r="I1979" s="7"/>
      <c r="J1979" s="6"/>
      <c r="K1979" s="6"/>
      <c r="L1979" s="6"/>
      <c r="M1979" s="6"/>
      <c r="P1979" s="4"/>
      <c r="Q1979" s="4"/>
      <c r="R1979" s="4"/>
      <c r="S1979" s="5"/>
      <c r="T1979" s="6"/>
    </row>
    <row r="1980" spans="6:20">
      <c r="F1980" s="27"/>
      <c r="G1980" s="28"/>
      <c r="H1980" s="6"/>
      <c r="I1980" s="7"/>
      <c r="J1980" s="6"/>
      <c r="K1980" s="6"/>
      <c r="L1980" s="6"/>
      <c r="M1980" s="6"/>
      <c r="P1980" s="4"/>
      <c r="Q1980" s="4"/>
      <c r="R1980" s="4"/>
      <c r="S1980" s="5"/>
      <c r="T1980" s="6"/>
    </row>
    <row r="1981" spans="6:20">
      <c r="F1981" s="27"/>
      <c r="G1981" s="28"/>
      <c r="H1981" s="6"/>
      <c r="I1981" s="7"/>
      <c r="J1981" s="6"/>
      <c r="K1981" s="6"/>
      <c r="L1981" s="6"/>
      <c r="M1981" s="6"/>
      <c r="P1981" s="4"/>
      <c r="Q1981" s="4"/>
      <c r="R1981" s="4"/>
      <c r="S1981" s="5"/>
      <c r="T1981" s="6"/>
    </row>
    <row r="1982" spans="6:20">
      <c r="F1982" s="27"/>
      <c r="G1982" s="28"/>
      <c r="H1982" s="6"/>
      <c r="I1982" s="7"/>
      <c r="J1982" s="6"/>
      <c r="K1982" s="6"/>
      <c r="L1982" s="6"/>
      <c r="M1982" s="6"/>
      <c r="P1982" s="4"/>
      <c r="Q1982" s="4"/>
      <c r="R1982" s="4"/>
      <c r="S1982" s="5"/>
      <c r="T1982" s="6"/>
    </row>
    <row r="1983" spans="6:20">
      <c r="F1983" s="27"/>
      <c r="G1983" s="28"/>
      <c r="H1983" s="6"/>
      <c r="I1983" s="7"/>
      <c r="J1983" s="6"/>
      <c r="K1983" s="6"/>
      <c r="L1983" s="6"/>
      <c r="M1983" s="6"/>
      <c r="P1983" s="4"/>
      <c r="Q1983" s="4"/>
      <c r="R1983" s="4"/>
      <c r="S1983" s="5"/>
      <c r="T1983" s="6"/>
    </row>
    <row r="1984" spans="6:20">
      <c r="F1984" s="27"/>
      <c r="G1984" s="28"/>
      <c r="H1984" s="6"/>
      <c r="I1984" s="7"/>
      <c r="J1984" s="6"/>
      <c r="K1984" s="6"/>
      <c r="L1984" s="6"/>
      <c r="M1984" s="6"/>
      <c r="P1984" s="4"/>
      <c r="Q1984" s="4"/>
      <c r="R1984" s="4"/>
      <c r="S1984" s="5"/>
      <c r="T1984" s="6"/>
    </row>
    <row r="1985" spans="6:20">
      <c r="F1985" s="27"/>
      <c r="G1985" s="28"/>
      <c r="H1985" s="6"/>
      <c r="I1985" s="7"/>
      <c r="J1985" s="6"/>
      <c r="K1985" s="6"/>
      <c r="L1985" s="6"/>
      <c r="M1985" s="6"/>
      <c r="P1985" s="4"/>
      <c r="Q1985" s="4"/>
      <c r="R1985" s="4"/>
      <c r="S1985" s="5"/>
      <c r="T1985" s="6"/>
    </row>
    <row r="1986" spans="6:20">
      <c r="F1986" s="27"/>
      <c r="G1986" s="28"/>
      <c r="H1986" s="6"/>
      <c r="I1986" s="7"/>
      <c r="J1986" s="6"/>
      <c r="K1986" s="6"/>
      <c r="L1986" s="6"/>
      <c r="M1986" s="6"/>
      <c r="P1986" s="4"/>
      <c r="Q1986" s="4"/>
      <c r="R1986" s="4"/>
      <c r="S1986" s="5"/>
      <c r="T1986" s="6"/>
    </row>
    <row r="1987" spans="6:20">
      <c r="F1987" s="27"/>
      <c r="G1987" s="28"/>
      <c r="H1987" s="6"/>
      <c r="I1987" s="7"/>
      <c r="J1987" s="6"/>
      <c r="K1987" s="6"/>
      <c r="L1987" s="6"/>
      <c r="M1987" s="6"/>
      <c r="P1987" s="4"/>
      <c r="Q1987" s="4"/>
      <c r="R1987" s="4"/>
      <c r="S1987" s="5"/>
      <c r="T1987" s="6"/>
    </row>
    <row r="1988" spans="6:20">
      <c r="F1988" s="27"/>
      <c r="G1988" s="28"/>
      <c r="H1988" s="6"/>
      <c r="I1988" s="7"/>
      <c r="J1988" s="6"/>
      <c r="K1988" s="6"/>
      <c r="L1988" s="6"/>
      <c r="M1988" s="6"/>
      <c r="P1988" s="4"/>
      <c r="Q1988" s="4"/>
      <c r="R1988" s="4"/>
      <c r="S1988" s="5"/>
      <c r="T1988" s="6"/>
    </row>
    <row r="1989" spans="6:20">
      <c r="F1989" s="27"/>
      <c r="G1989" s="28"/>
      <c r="H1989" s="6"/>
      <c r="I1989" s="7"/>
      <c r="J1989" s="6"/>
      <c r="K1989" s="6"/>
      <c r="L1989" s="6"/>
      <c r="M1989" s="6"/>
      <c r="P1989" s="4"/>
      <c r="Q1989" s="4"/>
      <c r="R1989" s="4"/>
      <c r="S1989" s="5"/>
      <c r="T1989" s="6"/>
    </row>
    <row r="1990" spans="6:20">
      <c r="F1990" s="27"/>
      <c r="G1990" s="28"/>
      <c r="H1990" s="6"/>
      <c r="I1990" s="7"/>
      <c r="J1990" s="6"/>
      <c r="K1990" s="6"/>
      <c r="L1990" s="6"/>
      <c r="M1990" s="6"/>
      <c r="P1990" s="4"/>
      <c r="Q1990" s="4"/>
      <c r="R1990" s="4"/>
      <c r="S1990" s="5"/>
      <c r="T1990" s="6"/>
    </row>
    <row r="1991" spans="6:20">
      <c r="F1991" s="27"/>
      <c r="G1991" s="28"/>
      <c r="H1991" s="6"/>
      <c r="I1991" s="7"/>
      <c r="J1991" s="6"/>
      <c r="K1991" s="6"/>
      <c r="L1991" s="6"/>
      <c r="M1991" s="6"/>
      <c r="P1991" s="4"/>
      <c r="Q1991" s="4"/>
      <c r="R1991" s="4"/>
      <c r="S1991" s="5"/>
      <c r="T1991" s="6"/>
    </row>
    <row r="1992" spans="6:20">
      <c r="F1992" s="27"/>
      <c r="G1992" s="28"/>
      <c r="H1992" s="6"/>
      <c r="I1992" s="7"/>
      <c r="J1992" s="6"/>
      <c r="K1992" s="6"/>
      <c r="L1992" s="6"/>
      <c r="M1992" s="6"/>
      <c r="P1992" s="4"/>
      <c r="Q1992" s="4"/>
      <c r="R1992" s="4"/>
      <c r="S1992" s="5"/>
      <c r="T1992" s="6"/>
    </row>
    <row r="1993" spans="6:20">
      <c r="F1993" s="27"/>
      <c r="G1993" s="28"/>
      <c r="H1993" s="6"/>
      <c r="I1993" s="7"/>
      <c r="J1993" s="6"/>
      <c r="K1993" s="6"/>
      <c r="L1993" s="6"/>
      <c r="M1993" s="6"/>
      <c r="P1993" s="4"/>
      <c r="Q1993" s="4"/>
      <c r="R1993" s="4"/>
      <c r="S1993" s="5"/>
      <c r="T1993" s="6"/>
    </row>
    <row r="1994" spans="6:20">
      <c r="F1994" s="27"/>
      <c r="G1994" s="28"/>
      <c r="H1994" s="6"/>
      <c r="I1994" s="7"/>
      <c r="J1994" s="6"/>
      <c r="K1994" s="6"/>
      <c r="L1994" s="6"/>
      <c r="M1994" s="6"/>
      <c r="P1994" s="4"/>
      <c r="Q1994" s="4"/>
      <c r="R1994" s="4"/>
      <c r="S1994" s="5"/>
      <c r="T1994" s="6"/>
    </row>
    <row r="1995" spans="6:20">
      <c r="F1995" s="27"/>
      <c r="G1995" s="28"/>
      <c r="H1995" s="6"/>
      <c r="I1995" s="7"/>
      <c r="J1995" s="6"/>
      <c r="K1995" s="6"/>
      <c r="L1995" s="6"/>
      <c r="M1995" s="6"/>
      <c r="P1995" s="4"/>
      <c r="Q1995" s="4"/>
      <c r="R1995" s="4"/>
      <c r="S1995" s="5"/>
      <c r="T1995" s="6"/>
    </row>
    <row r="1996" spans="6:20">
      <c r="F1996" s="27"/>
      <c r="G1996" s="28"/>
      <c r="H1996" s="6"/>
      <c r="I1996" s="7"/>
      <c r="J1996" s="6"/>
      <c r="K1996" s="6"/>
      <c r="L1996" s="6"/>
      <c r="M1996" s="6"/>
      <c r="P1996" s="4"/>
      <c r="Q1996" s="4"/>
      <c r="R1996" s="4"/>
      <c r="S1996" s="5"/>
      <c r="T1996" s="6"/>
    </row>
    <row r="1997" spans="6:20">
      <c r="F1997" s="27"/>
      <c r="G1997" s="28"/>
      <c r="H1997" s="6"/>
      <c r="I1997" s="7"/>
      <c r="J1997" s="6"/>
      <c r="K1997" s="6"/>
      <c r="L1997" s="6"/>
      <c r="M1997" s="6"/>
      <c r="P1997" s="4"/>
      <c r="Q1997" s="4"/>
      <c r="R1997" s="4"/>
      <c r="S1997" s="5"/>
      <c r="T1997" s="6"/>
    </row>
    <row r="1998" spans="6:20">
      <c r="F1998" s="27"/>
      <c r="G1998" s="28"/>
      <c r="H1998" s="6"/>
      <c r="I1998" s="7"/>
      <c r="J1998" s="6"/>
      <c r="K1998" s="6"/>
      <c r="L1998" s="6"/>
      <c r="M1998" s="6"/>
      <c r="P1998" s="4"/>
      <c r="Q1998" s="4"/>
      <c r="R1998" s="4"/>
      <c r="S1998" s="5"/>
      <c r="T1998" s="6"/>
    </row>
    <row r="1999" spans="6:20">
      <c r="F1999" s="27"/>
      <c r="G1999" s="28"/>
      <c r="H1999" s="6"/>
      <c r="I1999" s="7"/>
      <c r="J1999" s="6"/>
      <c r="K1999" s="6"/>
      <c r="L1999" s="6"/>
      <c r="M1999" s="6"/>
      <c r="P1999" s="4"/>
      <c r="Q1999" s="4"/>
      <c r="R1999" s="4"/>
      <c r="S1999" s="5"/>
      <c r="T1999" s="6"/>
    </row>
    <row r="2000" spans="6:20">
      <c r="F2000" s="27"/>
      <c r="G2000" s="28"/>
      <c r="H2000" s="6"/>
      <c r="I2000" s="7"/>
      <c r="J2000" s="6"/>
      <c r="K2000" s="6"/>
      <c r="L2000" s="6"/>
      <c r="M2000" s="6"/>
      <c r="P2000" s="4"/>
      <c r="Q2000" s="4"/>
      <c r="R2000" s="4"/>
      <c r="S2000" s="5"/>
      <c r="T2000" s="6"/>
    </row>
    <row r="2001" spans="6:20">
      <c r="F2001" s="27"/>
      <c r="G2001" s="28"/>
      <c r="H2001" s="6"/>
      <c r="I2001" s="7"/>
      <c r="J2001" s="6"/>
      <c r="K2001" s="6"/>
      <c r="L2001" s="6"/>
      <c r="M2001" s="6"/>
      <c r="P2001" s="4"/>
      <c r="Q2001" s="4"/>
      <c r="R2001" s="4"/>
      <c r="S2001" s="5"/>
      <c r="T2001" s="6"/>
    </row>
    <row r="2002" spans="6:20">
      <c r="F2002" s="27"/>
      <c r="G2002" s="28"/>
      <c r="H2002" s="6"/>
      <c r="I2002" s="7"/>
      <c r="J2002" s="6"/>
      <c r="K2002" s="6"/>
      <c r="L2002" s="6"/>
      <c r="M2002" s="6"/>
      <c r="P2002" s="4"/>
      <c r="Q2002" s="4"/>
      <c r="R2002" s="4"/>
      <c r="S2002" s="5"/>
      <c r="T2002" s="6"/>
    </row>
    <row r="2003" spans="6:20">
      <c r="F2003" s="27"/>
      <c r="G2003" s="28"/>
      <c r="H2003" s="6"/>
      <c r="I2003" s="7"/>
      <c r="J2003" s="6"/>
      <c r="K2003" s="6"/>
      <c r="L2003" s="6"/>
      <c r="M2003" s="6"/>
      <c r="P2003" s="4"/>
      <c r="Q2003" s="4"/>
      <c r="R2003" s="4"/>
      <c r="S2003" s="5"/>
      <c r="T2003" s="6"/>
    </row>
    <row r="2004" spans="6:20">
      <c r="F2004" s="27"/>
      <c r="G2004" s="28"/>
      <c r="H2004" s="6"/>
      <c r="I2004" s="7"/>
      <c r="J2004" s="6"/>
      <c r="K2004" s="6"/>
      <c r="L2004" s="6"/>
      <c r="M2004" s="6"/>
      <c r="P2004" s="4"/>
      <c r="Q2004" s="4"/>
      <c r="R2004" s="4"/>
      <c r="S2004" s="5"/>
      <c r="T2004" s="6"/>
    </row>
    <row r="2005" spans="6:20">
      <c r="F2005" s="27"/>
      <c r="G2005" s="28"/>
      <c r="H2005" s="6"/>
      <c r="I2005" s="7"/>
      <c r="J2005" s="6"/>
      <c r="K2005" s="6"/>
      <c r="L2005" s="6"/>
      <c r="M2005" s="6"/>
      <c r="P2005" s="4"/>
      <c r="Q2005" s="4"/>
      <c r="R2005" s="4"/>
      <c r="S2005" s="5"/>
      <c r="T2005" s="6"/>
    </row>
    <row r="2006" spans="6:20">
      <c r="F2006" s="27"/>
      <c r="G2006" s="28"/>
      <c r="H2006" s="6"/>
      <c r="I2006" s="7"/>
      <c r="J2006" s="6"/>
      <c r="K2006" s="6"/>
      <c r="L2006" s="6"/>
      <c r="M2006" s="6"/>
      <c r="P2006" s="4"/>
      <c r="Q2006" s="4"/>
      <c r="R2006" s="4"/>
      <c r="S2006" s="5"/>
      <c r="T2006" s="6"/>
    </row>
    <row r="2007" spans="6:20">
      <c r="F2007" s="27"/>
      <c r="G2007" s="28"/>
      <c r="H2007" s="6"/>
      <c r="I2007" s="7"/>
      <c r="J2007" s="6"/>
      <c r="K2007" s="6"/>
      <c r="L2007" s="6"/>
      <c r="M2007" s="6"/>
      <c r="P2007" s="4"/>
      <c r="Q2007" s="4"/>
      <c r="R2007" s="4"/>
      <c r="S2007" s="5"/>
      <c r="T2007" s="6"/>
    </row>
    <row r="2008" spans="6:20">
      <c r="F2008" s="27"/>
      <c r="G2008" s="28"/>
      <c r="H2008" s="6"/>
      <c r="I2008" s="7"/>
      <c r="J2008" s="6"/>
      <c r="K2008" s="6"/>
      <c r="L2008" s="6"/>
      <c r="M2008" s="6"/>
      <c r="P2008" s="4"/>
      <c r="Q2008" s="4"/>
      <c r="R2008" s="4"/>
      <c r="S2008" s="5"/>
      <c r="T2008" s="6"/>
    </row>
    <row r="2009" spans="6:20">
      <c r="F2009" s="27"/>
      <c r="G2009" s="28"/>
      <c r="H2009" s="6"/>
      <c r="I2009" s="7"/>
      <c r="J2009" s="6"/>
      <c r="K2009" s="6"/>
      <c r="L2009" s="6"/>
      <c r="M2009" s="6"/>
      <c r="P2009" s="4"/>
      <c r="Q2009" s="4"/>
      <c r="R2009" s="4"/>
      <c r="S2009" s="5"/>
      <c r="T2009" s="6"/>
    </row>
    <row r="2010" spans="6:20">
      <c r="F2010" s="27"/>
      <c r="G2010" s="28"/>
      <c r="H2010" s="6"/>
      <c r="I2010" s="7"/>
      <c r="J2010" s="6"/>
      <c r="K2010" s="6"/>
      <c r="L2010" s="6"/>
      <c r="M2010" s="6"/>
      <c r="P2010" s="4"/>
      <c r="Q2010" s="4"/>
      <c r="R2010" s="4"/>
      <c r="S2010" s="5"/>
      <c r="T2010" s="6"/>
    </row>
    <row r="2011" spans="6:20">
      <c r="F2011" s="27"/>
      <c r="G2011" s="28"/>
      <c r="H2011" s="6"/>
      <c r="I2011" s="7"/>
      <c r="J2011" s="6"/>
      <c r="K2011" s="6"/>
      <c r="L2011" s="6"/>
      <c r="M2011" s="6"/>
      <c r="P2011" s="4"/>
      <c r="Q2011" s="4"/>
      <c r="R2011" s="4"/>
      <c r="S2011" s="5"/>
      <c r="T2011" s="6"/>
    </row>
    <row r="2012" spans="6:20">
      <c r="F2012" s="27"/>
      <c r="G2012" s="28"/>
      <c r="H2012" s="6"/>
      <c r="I2012" s="7"/>
      <c r="J2012" s="6"/>
      <c r="K2012" s="6"/>
      <c r="L2012" s="6"/>
      <c r="M2012" s="6"/>
      <c r="P2012" s="4"/>
      <c r="Q2012" s="4"/>
      <c r="R2012" s="4"/>
      <c r="S2012" s="5"/>
      <c r="T2012" s="6"/>
    </row>
    <row r="2013" spans="6:20">
      <c r="F2013" s="27"/>
      <c r="G2013" s="28"/>
      <c r="H2013" s="6"/>
      <c r="I2013" s="7"/>
      <c r="J2013" s="6"/>
      <c r="K2013" s="6"/>
      <c r="L2013" s="6"/>
      <c r="M2013" s="6"/>
      <c r="P2013" s="4"/>
      <c r="Q2013" s="4"/>
      <c r="R2013" s="4"/>
      <c r="S2013" s="5"/>
      <c r="T2013" s="6"/>
    </row>
    <row r="2014" spans="6:20">
      <c r="F2014" s="27"/>
      <c r="G2014" s="28"/>
      <c r="H2014" s="6"/>
      <c r="I2014" s="7"/>
      <c r="J2014" s="6"/>
      <c r="K2014" s="6"/>
      <c r="L2014" s="6"/>
      <c r="M2014" s="6"/>
      <c r="P2014" s="4"/>
      <c r="Q2014" s="4"/>
      <c r="R2014" s="4"/>
      <c r="S2014" s="5"/>
      <c r="T2014" s="6"/>
    </row>
    <row r="2015" spans="6:20">
      <c r="F2015" s="27"/>
      <c r="G2015" s="28"/>
      <c r="H2015" s="6"/>
      <c r="I2015" s="7"/>
      <c r="J2015" s="6"/>
      <c r="K2015" s="6"/>
      <c r="L2015" s="6"/>
      <c r="M2015" s="6"/>
      <c r="P2015" s="4"/>
      <c r="Q2015" s="4"/>
      <c r="R2015" s="4"/>
      <c r="S2015" s="5"/>
      <c r="T2015" s="6"/>
    </row>
    <row r="2016" spans="6:20">
      <c r="F2016" s="27"/>
      <c r="G2016" s="28"/>
      <c r="H2016" s="6"/>
      <c r="I2016" s="7"/>
      <c r="J2016" s="6"/>
      <c r="K2016" s="6"/>
      <c r="L2016" s="6"/>
      <c r="M2016" s="6"/>
      <c r="P2016" s="4"/>
      <c r="Q2016" s="4"/>
      <c r="R2016" s="4"/>
      <c r="S2016" s="5"/>
      <c r="T2016" s="6"/>
    </row>
    <row r="2017" spans="6:20">
      <c r="F2017" s="27"/>
      <c r="G2017" s="28"/>
      <c r="H2017" s="6"/>
      <c r="I2017" s="7"/>
      <c r="J2017" s="6"/>
      <c r="K2017" s="6"/>
      <c r="L2017" s="6"/>
      <c r="M2017" s="6"/>
      <c r="P2017" s="4"/>
      <c r="Q2017" s="4"/>
      <c r="R2017" s="4"/>
      <c r="S2017" s="5"/>
      <c r="T2017" s="6"/>
    </row>
    <row r="2018" spans="6:20">
      <c r="F2018" s="27"/>
      <c r="G2018" s="28"/>
      <c r="H2018" s="6"/>
      <c r="I2018" s="7"/>
      <c r="J2018" s="6"/>
      <c r="K2018" s="6"/>
      <c r="L2018" s="6"/>
      <c r="M2018" s="6"/>
      <c r="P2018" s="4"/>
      <c r="Q2018" s="4"/>
      <c r="R2018" s="4"/>
      <c r="S2018" s="5"/>
      <c r="T2018" s="6"/>
    </row>
    <row r="2019" spans="6:20">
      <c r="F2019" s="27"/>
      <c r="G2019" s="28"/>
      <c r="H2019" s="6"/>
      <c r="I2019" s="7"/>
      <c r="J2019" s="6"/>
      <c r="K2019" s="6"/>
      <c r="L2019" s="6"/>
      <c r="M2019" s="6"/>
      <c r="P2019" s="4"/>
      <c r="Q2019" s="4"/>
      <c r="R2019" s="4"/>
      <c r="S2019" s="5"/>
      <c r="T2019" s="6"/>
    </row>
    <row r="2020" spans="6:20">
      <c r="F2020" s="27"/>
      <c r="G2020" s="28"/>
      <c r="H2020" s="6"/>
      <c r="I2020" s="7"/>
      <c r="J2020" s="6"/>
      <c r="K2020" s="6"/>
      <c r="L2020" s="6"/>
      <c r="M2020" s="6"/>
      <c r="P2020" s="4"/>
      <c r="Q2020" s="4"/>
      <c r="R2020" s="4"/>
      <c r="S2020" s="5"/>
      <c r="T2020" s="6"/>
    </row>
    <row r="2021" spans="6:20">
      <c r="F2021" s="27"/>
      <c r="G2021" s="28"/>
      <c r="H2021" s="6"/>
      <c r="I2021" s="7"/>
      <c r="J2021" s="6"/>
      <c r="K2021" s="6"/>
      <c r="L2021" s="6"/>
      <c r="M2021" s="6"/>
      <c r="P2021" s="4"/>
      <c r="Q2021" s="4"/>
      <c r="R2021" s="4"/>
      <c r="S2021" s="5"/>
      <c r="T2021" s="6"/>
    </row>
    <row r="2022" spans="6:20">
      <c r="F2022" s="27"/>
      <c r="G2022" s="28"/>
      <c r="H2022" s="6"/>
      <c r="I2022" s="7"/>
      <c r="J2022" s="6"/>
      <c r="K2022" s="6"/>
      <c r="L2022" s="6"/>
      <c r="M2022" s="6"/>
      <c r="P2022" s="4"/>
      <c r="Q2022" s="4"/>
      <c r="R2022" s="4"/>
      <c r="S2022" s="5"/>
      <c r="T2022" s="6"/>
    </row>
    <row r="2023" spans="6:20">
      <c r="F2023" s="27"/>
      <c r="G2023" s="28"/>
      <c r="H2023" s="6"/>
      <c r="I2023" s="7"/>
      <c r="J2023" s="6"/>
      <c r="K2023" s="6"/>
      <c r="L2023" s="6"/>
      <c r="M2023" s="6"/>
      <c r="P2023" s="4"/>
      <c r="Q2023" s="4"/>
      <c r="R2023" s="4"/>
      <c r="S2023" s="5"/>
      <c r="T2023" s="6"/>
    </row>
    <row r="2024" spans="6:20">
      <c r="F2024" s="27"/>
      <c r="G2024" s="28"/>
      <c r="H2024" s="6"/>
      <c r="I2024" s="7"/>
      <c r="J2024" s="6"/>
      <c r="K2024" s="6"/>
      <c r="L2024" s="6"/>
      <c r="M2024" s="6"/>
      <c r="P2024" s="4"/>
      <c r="Q2024" s="4"/>
      <c r="R2024" s="4"/>
      <c r="S2024" s="5"/>
      <c r="T2024" s="6"/>
    </row>
    <row r="2025" spans="6:20">
      <c r="F2025" s="27"/>
      <c r="G2025" s="28"/>
      <c r="H2025" s="6"/>
      <c r="I2025" s="7"/>
      <c r="J2025" s="6"/>
      <c r="K2025" s="6"/>
      <c r="L2025" s="6"/>
      <c r="M2025" s="6"/>
      <c r="P2025" s="4"/>
      <c r="Q2025" s="4"/>
      <c r="R2025" s="4"/>
      <c r="S2025" s="5"/>
      <c r="T2025" s="6"/>
    </row>
    <row r="2026" spans="6:20">
      <c r="F2026" s="27"/>
      <c r="G2026" s="28"/>
      <c r="H2026" s="6"/>
      <c r="I2026" s="7"/>
      <c r="J2026" s="6"/>
      <c r="K2026" s="6"/>
      <c r="L2026" s="6"/>
      <c r="M2026" s="6"/>
      <c r="P2026" s="4"/>
      <c r="Q2026" s="4"/>
      <c r="R2026" s="4"/>
      <c r="S2026" s="5"/>
      <c r="T2026" s="6"/>
    </row>
    <row r="2027" spans="6:20">
      <c r="F2027" s="27"/>
      <c r="G2027" s="28"/>
      <c r="H2027" s="6"/>
      <c r="I2027" s="7"/>
      <c r="J2027" s="6"/>
      <c r="K2027" s="6"/>
      <c r="L2027" s="6"/>
      <c r="M2027" s="6"/>
      <c r="P2027" s="4"/>
      <c r="Q2027" s="4"/>
      <c r="R2027" s="4"/>
      <c r="S2027" s="5"/>
      <c r="T2027" s="6"/>
    </row>
    <row r="2028" spans="6:20">
      <c r="F2028" s="27"/>
      <c r="G2028" s="28"/>
      <c r="H2028" s="6"/>
      <c r="I2028" s="7"/>
      <c r="J2028" s="6"/>
      <c r="K2028" s="6"/>
      <c r="L2028" s="6"/>
      <c r="M2028" s="6"/>
      <c r="P2028" s="4"/>
      <c r="Q2028" s="4"/>
      <c r="R2028" s="4"/>
      <c r="S2028" s="5"/>
      <c r="T2028" s="6"/>
    </row>
    <row r="2029" spans="6:20">
      <c r="F2029" s="27"/>
      <c r="G2029" s="28"/>
      <c r="H2029" s="6"/>
      <c r="I2029" s="7"/>
      <c r="J2029" s="6"/>
      <c r="K2029" s="6"/>
      <c r="L2029" s="6"/>
      <c r="M2029" s="6"/>
      <c r="P2029" s="4"/>
      <c r="Q2029" s="4"/>
      <c r="R2029" s="4"/>
      <c r="S2029" s="5"/>
      <c r="T2029" s="6"/>
    </row>
    <row r="2030" spans="6:20">
      <c r="F2030" s="27"/>
      <c r="G2030" s="28"/>
      <c r="H2030" s="6"/>
      <c r="I2030" s="7"/>
      <c r="J2030" s="6"/>
      <c r="K2030" s="6"/>
      <c r="L2030" s="6"/>
      <c r="M2030" s="6"/>
      <c r="P2030" s="4"/>
      <c r="Q2030" s="4"/>
      <c r="R2030" s="4"/>
      <c r="S2030" s="5"/>
      <c r="T2030" s="6"/>
    </row>
    <row r="2031" spans="6:20">
      <c r="F2031" s="27"/>
      <c r="G2031" s="28"/>
      <c r="H2031" s="6"/>
      <c r="I2031" s="7"/>
      <c r="J2031" s="6"/>
      <c r="K2031" s="6"/>
      <c r="L2031" s="6"/>
      <c r="M2031" s="6"/>
      <c r="P2031" s="4"/>
      <c r="Q2031" s="4"/>
      <c r="R2031" s="4"/>
      <c r="S2031" s="5"/>
      <c r="T2031" s="6"/>
    </row>
    <row r="2032" spans="6:20">
      <c r="F2032" s="27"/>
      <c r="G2032" s="28"/>
      <c r="H2032" s="6"/>
      <c r="I2032" s="7"/>
      <c r="J2032" s="6"/>
      <c r="K2032" s="6"/>
      <c r="L2032" s="6"/>
      <c r="M2032" s="6"/>
      <c r="P2032" s="4"/>
      <c r="Q2032" s="4"/>
      <c r="R2032" s="4"/>
      <c r="S2032" s="5"/>
      <c r="T2032" s="6"/>
    </row>
    <row r="2033" spans="6:20">
      <c r="F2033" s="27"/>
      <c r="G2033" s="28"/>
      <c r="H2033" s="6"/>
      <c r="I2033" s="7"/>
      <c r="J2033" s="6"/>
      <c r="K2033" s="6"/>
      <c r="L2033" s="6"/>
      <c r="M2033" s="6"/>
      <c r="P2033" s="4"/>
      <c r="Q2033" s="4"/>
      <c r="R2033" s="4"/>
      <c r="S2033" s="5"/>
      <c r="T2033" s="6"/>
    </row>
    <row r="2034" spans="6:20">
      <c r="F2034" s="27"/>
      <c r="G2034" s="28"/>
      <c r="H2034" s="6"/>
      <c r="I2034" s="7"/>
      <c r="J2034" s="6"/>
      <c r="K2034" s="6"/>
      <c r="L2034" s="6"/>
      <c r="M2034" s="6"/>
      <c r="P2034" s="4"/>
      <c r="Q2034" s="4"/>
      <c r="R2034" s="4"/>
      <c r="S2034" s="5"/>
      <c r="T2034" s="6"/>
    </row>
    <row r="2035" spans="6:20">
      <c r="F2035" s="27"/>
      <c r="G2035" s="28"/>
      <c r="H2035" s="6"/>
      <c r="I2035" s="7"/>
      <c r="J2035" s="6"/>
      <c r="K2035" s="6"/>
      <c r="L2035" s="6"/>
      <c r="M2035" s="6"/>
      <c r="P2035" s="4"/>
      <c r="Q2035" s="4"/>
      <c r="R2035" s="4"/>
      <c r="S2035" s="5"/>
      <c r="T2035" s="6"/>
    </row>
    <row r="2036" spans="6:20">
      <c r="F2036" s="27"/>
      <c r="G2036" s="28"/>
      <c r="H2036" s="6"/>
      <c r="I2036" s="7"/>
      <c r="J2036" s="6"/>
      <c r="K2036" s="6"/>
      <c r="L2036" s="6"/>
      <c r="M2036" s="6"/>
      <c r="P2036" s="4"/>
      <c r="Q2036" s="4"/>
      <c r="R2036" s="4"/>
      <c r="S2036" s="5"/>
      <c r="T2036" s="6"/>
    </row>
    <row r="2037" spans="6:20">
      <c r="F2037" s="27"/>
      <c r="G2037" s="28"/>
      <c r="H2037" s="6"/>
      <c r="I2037" s="7"/>
      <c r="J2037" s="6"/>
      <c r="K2037" s="6"/>
      <c r="L2037" s="6"/>
      <c r="M2037" s="6"/>
      <c r="P2037" s="4"/>
      <c r="Q2037" s="4"/>
      <c r="R2037" s="4"/>
      <c r="S2037" s="5"/>
      <c r="T2037" s="6"/>
    </row>
    <row r="2038" spans="6:20">
      <c r="F2038" s="27"/>
      <c r="G2038" s="28"/>
      <c r="H2038" s="6"/>
      <c r="I2038" s="7"/>
      <c r="J2038" s="6"/>
      <c r="K2038" s="6"/>
      <c r="L2038" s="6"/>
      <c r="M2038" s="6"/>
      <c r="P2038" s="4"/>
      <c r="Q2038" s="4"/>
      <c r="R2038" s="4"/>
      <c r="S2038" s="5"/>
      <c r="T2038" s="6"/>
    </row>
    <row r="2039" spans="6:20">
      <c r="F2039" s="27"/>
      <c r="G2039" s="28"/>
      <c r="H2039" s="6"/>
      <c r="I2039" s="7"/>
      <c r="J2039" s="6"/>
      <c r="K2039" s="6"/>
      <c r="L2039" s="6"/>
      <c r="M2039" s="6"/>
      <c r="P2039" s="4"/>
      <c r="Q2039" s="4"/>
      <c r="R2039" s="4"/>
      <c r="S2039" s="5"/>
      <c r="T2039" s="6"/>
    </row>
    <row r="2040" spans="6:20">
      <c r="F2040" s="27"/>
      <c r="G2040" s="28"/>
      <c r="H2040" s="6"/>
      <c r="I2040" s="7"/>
      <c r="J2040" s="6"/>
      <c r="K2040" s="6"/>
      <c r="L2040" s="6"/>
      <c r="M2040" s="6"/>
      <c r="P2040" s="4"/>
      <c r="Q2040" s="4"/>
      <c r="R2040" s="4"/>
      <c r="S2040" s="5"/>
      <c r="T2040" s="6"/>
    </row>
    <row r="2041" spans="6:20">
      <c r="F2041" s="27"/>
      <c r="G2041" s="28"/>
      <c r="H2041" s="6"/>
      <c r="I2041" s="7"/>
      <c r="J2041" s="6"/>
      <c r="K2041" s="6"/>
      <c r="L2041" s="6"/>
      <c r="M2041" s="6"/>
      <c r="P2041" s="4"/>
      <c r="Q2041" s="4"/>
      <c r="R2041" s="4"/>
      <c r="S2041" s="5"/>
      <c r="T2041" s="6"/>
    </row>
    <row r="2042" spans="6:20">
      <c r="F2042" s="27"/>
      <c r="G2042" s="28"/>
      <c r="H2042" s="6"/>
      <c r="I2042" s="7"/>
      <c r="J2042" s="6"/>
      <c r="K2042" s="6"/>
      <c r="L2042" s="6"/>
      <c r="M2042" s="6"/>
      <c r="P2042" s="4"/>
      <c r="Q2042" s="4"/>
      <c r="R2042" s="4"/>
      <c r="S2042" s="5"/>
      <c r="T2042" s="6"/>
    </row>
    <row r="2043" spans="6:20">
      <c r="F2043" s="27"/>
      <c r="G2043" s="28"/>
      <c r="H2043" s="6"/>
      <c r="I2043" s="7"/>
      <c r="J2043" s="6"/>
      <c r="K2043" s="6"/>
      <c r="L2043" s="6"/>
      <c r="M2043" s="6"/>
      <c r="P2043" s="4"/>
      <c r="Q2043" s="4"/>
      <c r="R2043" s="4"/>
      <c r="S2043" s="5"/>
      <c r="T2043" s="6"/>
    </row>
    <row r="2044" spans="6:20">
      <c r="F2044" s="27"/>
      <c r="G2044" s="28"/>
      <c r="H2044" s="6"/>
      <c r="I2044" s="7"/>
      <c r="J2044" s="6"/>
      <c r="K2044" s="6"/>
      <c r="L2044" s="6"/>
      <c r="M2044" s="6"/>
      <c r="P2044" s="4"/>
      <c r="Q2044" s="4"/>
      <c r="R2044" s="4"/>
      <c r="S2044" s="5"/>
      <c r="T2044" s="6"/>
    </row>
    <row r="2045" spans="6:20">
      <c r="F2045" s="27"/>
      <c r="G2045" s="28"/>
      <c r="H2045" s="6"/>
      <c r="I2045" s="7"/>
      <c r="J2045" s="6"/>
      <c r="K2045" s="6"/>
      <c r="L2045" s="6"/>
      <c r="M2045" s="6"/>
      <c r="P2045" s="4"/>
      <c r="Q2045" s="4"/>
      <c r="R2045" s="4"/>
      <c r="S2045" s="5"/>
      <c r="T2045" s="6"/>
    </row>
    <row r="2046" spans="6:20">
      <c r="F2046" s="27"/>
      <c r="G2046" s="28"/>
      <c r="H2046" s="6"/>
      <c r="I2046" s="7"/>
      <c r="J2046" s="6"/>
      <c r="K2046" s="6"/>
      <c r="L2046" s="6"/>
      <c r="M2046" s="6"/>
      <c r="P2046" s="4"/>
      <c r="Q2046" s="4"/>
      <c r="R2046" s="4"/>
      <c r="S2046" s="5"/>
      <c r="T2046" s="6"/>
    </row>
    <row r="2047" spans="6:20">
      <c r="F2047" s="27"/>
      <c r="G2047" s="28"/>
      <c r="H2047" s="6"/>
      <c r="I2047" s="7"/>
      <c r="J2047" s="6"/>
      <c r="K2047" s="6"/>
      <c r="L2047" s="6"/>
      <c r="M2047" s="6"/>
      <c r="P2047" s="4"/>
      <c r="Q2047" s="4"/>
      <c r="R2047" s="4"/>
      <c r="S2047" s="5"/>
      <c r="T2047" s="6"/>
    </row>
    <row r="2048" spans="6:20">
      <c r="F2048" s="27"/>
      <c r="G2048" s="28"/>
      <c r="H2048" s="6"/>
      <c r="I2048" s="7"/>
      <c r="J2048" s="6"/>
      <c r="K2048" s="6"/>
      <c r="L2048" s="6"/>
      <c r="M2048" s="6"/>
      <c r="P2048" s="4"/>
      <c r="Q2048" s="4"/>
      <c r="R2048" s="4"/>
      <c r="S2048" s="5"/>
      <c r="T2048" s="6"/>
    </row>
    <row r="2049" spans="6:20">
      <c r="F2049" s="27"/>
      <c r="G2049" s="28"/>
      <c r="H2049" s="6"/>
      <c r="I2049" s="7"/>
      <c r="J2049" s="6"/>
      <c r="K2049" s="6"/>
      <c r="L2049" s="6"/>
      <c r="M2049" s="6"/>
      <c r="P2049" s="4"/>
      <c r="Q2049" s="4"/>
      <c r="R2049" s="4"/>
      <c r="S2049" s="5"/>
      <c r="T2049" s="6"/>
    </row>
    <row r="2050" spans="6:20">
      <c r="F2050" s="27"/>
      <c r="G2050" s="28"/>
      <c r="H2050" s="6"/>
      <c r="I2050" s="7"/>
      <c r="J2050" s="6"/>
      <c r="K2050" s="6"/>
      <c r="L2050" s="6"/>
      <c r="M2050" s="6"/>
      <c r="P2050" s="4"/>
      <c r="Q2050" s="4"/>
      <c r="R2050" s="4"/>
      <c r="S2050" s="5"/>
      <c r="T2050" s="6"/>
    </row>
    <row r="2051" spans="6:20">
      <c r="F2051" s="27"/>
      <c r="G2051" s="28"/>
      <c r="H2051" s="6"/>
      <c r="I2051" s="7"/>
      <c r="J2051" s="6"/>
      <c r="K2051" s="6"/>
      <c r="L2051" s="6"/>
      <c r="M2051" s="6"/>
      <c r="P2051" s="4"/>
      <c r="Q2051" s="4"/>
      <c r="R2051" s="4"/>
      <c r="S2051" s="5"/>
      <c r="T2051" s="6"/>
    </row>
    <row r="2052" spans="6:20">
      <c r="F2052" s="27"/>
      <c r="G2052" s="28"/>
      <c r="H2052" s="6"/>
      <c r="I2052" s="7"/>
      <c r="J2052" s="6"/>
      <c r="K2052" s="6"/>
      <c r="L2052" s="6"/>
      <c r="M2052" s="6"/>
      <c r="P2052" s="4"/>
      <c r="Q2052" s="4"/>
      <c r="R2052" s="4"/>
      <c r="S2052" s="5"/>
      <c r="T2052" s="6"/>
    </row>
    <row r="2053" spans="6:20">
      <c r="F2053" s="27"/>
      <c r="G2053" s="28"/>
      <c r="H2053" s="6"/>
      <c r="I2053" s="7"/>
      <c r="J2053" s="6"/>
      <c r="K2053" s="6"/>
      <c r="L2053" s="6"/>
      <c r="M2053" s="6"/>
      <c r="P2053" s="4"/>
      <c r="Q2053" s="4"/>
      <c r="R2053" s="4"/>
      <c r="S2053" s="5"/>
      <c r="T2053" s="6"/>
    </row>
    <row r="2054" spans="6:20">
      <c r="F2054" s="27"/>
      <c r="G2054" s="28"/>
      <c r="H2054" s="6"/>
      <c r="I2054" s="7"/>
      <c r="J2054" s="6"/>
      <c r="K2054" s="6"/>
      <c r="L2054" s="6"/>
      <c r="M2054" s="6"/>
      <c r="P2054" s="4"/>
      <c r="Q2054" s="4"/>
      <c r="R2054" s="4"/>
      <c r="S2054" s="5"/>
      <c r="T2054" s="6"/>
    </row>
    <row r="2055" spans="6:20">
      <c r="F2055" s="27"/>
      <c r="G2055" s="28"/>
      <c r="H2055" s="6"/>
      <c r="I2055" s="7"/>
      <c r="J2055" s="6"/>
      <c r="K2055" s="6"/>
      <c r="L2055" s="6"/>
      <c r="M2055" s="6"/>
      <c r="P2055" s="4"/>
      <c r="Q2055" s="4"/>
      <c r="R2055" s="4"/>
      <c r="S2055" s="5"/>
      <c r="T2055" s="6"/>
    </row>
    <row r="2056" spans="6:20">
      <c r="F2056" s="27"/>
      <c r="G2056" s="28"/>
      <c r="H2056" s="6"/>
      <c r="I2056" s="7"/>
      <c r="J2056" s="6"/>
      <c r="K2056" s="6"/>
      <c r="L2056" s="6"/>
      <c r="M2056" s="6"/>
      <c r="P2056" s="4"/>
      <c r="Q2056" s="4"/>
      <c r="R2056" s="4"/>
      <c r="S2056" s="5"/>
      <c r="T2056" s="6"/>
    </row>
    <row r="2057" spans="6:20">
      <c r="F2057" s="27"/>
      <c r="G2057" s="28"/>
      <c r="H2057" s="6"/>
      <c r="I2057" s="7"/>
      <c r="J2057" s="6"/>
      <c r="K2057" s="6"/>
      <c r="L2057" s="6"/>
      <c r="M2057" s="6"/>
      <c r="P2057" s="4"/>
      <c r="Q2057" s="4"/>
      <c r="R2057" s="4"/>
      <c r="S2057" s="5"/>
      <c r="T2057" s="6"/>
    </row>
    <row r="2058" spans="6:20">
      <c r="F2058" s="27"/>
      <c r="G2058" s="28"/>
      <c r="H2058" s="6"/>
      <c r="I2058" s="7"/>
      <c r="J2058" s="6"/>
      <c r="K2058" s="6"/>
      <c r="L2058" s="6"/>
      <c r="M2058" s="6"/>
      <c r="P2058" s="4"/>
      <c r="Q2058" s="4"/>
      <c r="R2058" s="4"/>
      <c r="S2058" s="5"/>
      <c r="T2058" s="6"/>
    </row>
    <row r="2059" spans="6:20">
      <c r="F2059" s="27"/>
      <c r="G2059" s="28"/>
      <c r="H2059" s="6"/>
      <c r="I2059" s="7"/>
      <c r="J2059" s="6"/>
      <c r="K2059" s="6"/>
      <c r="L2059" s="6"/>
      <c r="M2059" s="6"/>
      <c r="P2059" s="4"/>
      <c r="Q2059" s="4"/>
      <c r="R2059" s="4"/>
      <c r="S2059" s="5"/>
      <c r="T2059" s="6"/>
    </row>
    <row r="2060" spans="6:20">
      <c r="F2060" s="27"/>
      <c r="G2060" s="28"/>
      <c r="H2060" s="6"/>
      <c r="I2060" s="7"/>
      <c r="J2060" s="6"/>
      <c r="K2060" s="6"/>
      <c r="L2060" s="6"/>
      <c r="M2060" s="6"/>
      <c r="P2060" s="4"/>
      <c r="Q2060" s="4"/>
      <c r="R2060" s="4"/>
      <c r="S2060" s="5"/>
      <c r="T2060" s="6"/>
    </row>
    <row r="2061" spans="6:20">
      <c r="F2061" s="27"/>
      <c r="G2061" s="28"/>
      <c r="H2061" s="6"/>
      <c r="I2061" s="7"/>
      <c r="J2061" s="6"/>
      <c r="K2061" s="6"/>
      <c r="L2061" s="6"/>
      <c r="M2061" s="6"/>
      <c r="P2061" s="4"/>
      <c r="Q2061" s="4"/>
      <c r="R2061" s="4"/>
      <c r="S2061" s="5"/>
      <c r="T2061" s="6"/>
    </row>
    <row r="2062" spans="6:20">
      <c r="F2062" s="27"/>
      <c r="G2062" s="28"/>
      <c r="H2062" s="6"/>
      <c r="I2062" s="7"/>
      <c r="J2062" s="6"/>
      <c r="K2062" s="6"/>
      <c r="L2062" s="6"/>
      <c r="M2062" s="6"/>
      <c r="P2062" s="4"/>
      <c r="Q2062" s="4"/>
      <c r="R2062" s="4"/>
      <c r="S2062" s="5"/>
      <c r="T2062" s="6"/>
    </row>
    <row r="2063" spans="6:20">
      <c r="F2063" s="27"/>
      <c r="G2063" s="28"/>
      <c r="H2063" s="6"/>
      <c r="I2063" s="7"/>
      <c r="J2063" s="6"/>
      <c r="K2063" s="6"/>
      <c r="L2063" s="6"/>
      <c r="M2063" s="6"/>
      <c r="P2063" s="4"/>
      <c r="Q2063" s="4"/>
      <c r="R2063" s="4"/>
      <c r="S2063" s="5"/>
      <c r="T2063" s="6"/>
    </row>
    <row r="2064" spans="6:20">
      <c r="F2064" s="27"/>
      <c r="G2064" s="28"/>
      <c r="H2064" s="6"/>
      <c r="I2064" s="7"/>
      <c r="J2064" s="6"/>
      <c r="K2064" s="6"/>
      <c r="L2064" s="6"/>
      <c r="M2064" s="6"/>
      <c r="P2064" s="4"/>
      <c r="Q2064" s="4"/>
      <c r="R2064" s="4"/>
      <c r="S2064" s="5"/>
      <c r="T2064" s="6"/>
    </row>
    <row r="2065" spans="6:20">
      <c r="F2065" s="27"/>
      <c r="G2065" s="28"/>
      <c r="H2065" s="6"/>
      <c r="I2065" s="7"/>
      <c r="J2065" s="6"/>
      <c r="K2065" s="6"/>
      <c r="L2065" s="6"/>
      <c r="M2065" s="6"/>
      <c r="P2065" s="4"/>
      <c r="Q2065" s="4"/>
      <c r="R2065" s="4"/>
      <c r="S2065" s="5"/>
      <c r="T2065" s="6"/>
    </row>
    <row r="2066" spans="6:20">
      <c r="F2066" s="27"/>
      <c r="G2066" s="28"/>
      <c r="H2066" s="6"/>
      <c r="I2066" s="7"/>
      <c r="J2066" s="6"/>
      <c r="K2066" s="6"/>
      <c r="L2066" s="6"/>
      <c r="M2066" s="6"/>
      <c r="P2066" s="4"/>
      <c r="Q2066" s="4"/>
      <c r="R2066" s="4"/>
      <c r="S2066" s="5"/>
      <c r="T2066" s="6"/>
    </row>
    <row r="2067" spans="6:20">
      <c r="F2067" s="27"/>
      <c r="G2067" s="28"/>
      <c r="H2067" s="6"/>
      <c r="I2067" s="7"/>
      <c r="J2067" s="6"/>
      <c r="K2067" s="6"/>
      <c r="L2067" s="6"/>
      <c r="M2067" s="6"/>
      <c r="P2067" s="4"/>
      <c r="Q2067" s="4"/>
      <c r="R2067" s="4"/>
      <c r="S2067" s="5"/>
      <c r="T2067" s="6"/>
    </row>
    <row r="2068" spans="6:20">
      <c r="F2068" s="27"/>
      <c r="G2068" s="28"/>
      <c r="H2068" s="6"/>
      <c r="I2068" s="7"/>
      <c r="J2068" s="6"/>
      <c r="K2068" s="6"/>
      <c r="L2068" s="6"/>
      <c r="M2068" s="6"/>
      <c r="P2068" s="4"/>
      <c r="Q2068" s="4"/>
      <c r="R2068" s="4"/>
      <c r="S2068" s="5"/>
      <c r="T2068" s="6"/>
    </row>
    <row r="2069" spans="6:20">
      <c r="F2069" s="27"/>
      <c r="G2069" s="28"/>
      <c r="H2069" s="6"/>
      <c r="I2069" s="7"/>
      <c r="J2069" s="6"/>
      <c r="K2069" s="6"/>
      <c r="L2069" s="6"/>
      <c r="M2069" s="6"/>
      <c r="P2069" s="4"/>
      <c r="Q2069" s="4"/>
      <c r="R2069" s="4"/>
      <c r="S2069" s="5"/>
      <c r="T2069" s="6"/>
    </row>
    <row r="2070" spans="6:20">
      <c r="F2070" s="27"/>
      <c r="G2070" s="28"/>
      <c r="H2070" s="6"/>
      <c r="I2070" s="7"/>
      <c r="J2070" s="6"/>
      <c r="K2070" s="6"/>
      <c r="L2070" s="6"/>
      <c r="M2070" s="6"/>
      <c r="P2070" s="4"/>
      <c r="Q2070" s="4"/>
      <c r="R2070" s="4"/>
      <c r="S2070" s="5"/>
      <c r="T2070" s="6"/>
    </row>
    <row r="2071" spans="6:20">
      <c r="F2071" s="27"/>
      <c r="G2071" s="28"/>
      <c r="H2071" s="6"/>
      <c r="I2071" s="7"/>
      <c r="J2071" s="6"/>
      <c r="K2071" s="6"/>
      <c r="L2071" s="6"/>
      <c r="M2071" s="6"/>
      <c r="P2071" s="4"/>
      <c r="Q2071" s="4"/>
      <c r="R2071" s="4"/>
      <c r="S2071" s="5"/>
      <c r="T2071" s="6"/>
    </row>
    <row r="2072" spans="6:20">
      <c r="F2072" s="27"/>
      <c r="G2072" s="28"/>
      <c r="H2072" s="6"/>
      <c r="I2072" s="7"/>
      <c r="J2072" s="6"/>
      <c r="K2072" s="6"/>
      <c r="L2072" s="6"/>
      <c r="M2072" s="6"/>
      <c r="P2072" s="4"/>
      <c r="Q2072" s="4"/>
      <c r="R2072" s="4"/>
      <c r="S2072" s="5"/>
      <c r="T2072" s="6"/>
    </row>
    <row r="2073" spans="6:20">
      <c r="F2073" s="27"/>
      <c r="G2073" s="28"/>
      <c r="H2073" s="6"/>
      <c r="I2073" s="7"/>
      <c r="J2073" s="6"/>
      <c r="K2073" s="6"/>
      <c r="L2073" s="6"/>
      <c r="M2073" s="6"/>
      <c r="P2073" s="4"/>
      <c r="Q2073" s="4"/>
      <c r="R2073" s="4"/>
      <c r="S2073" s="5"/>
      <c r="T2073" s="6"/>
    </row>
    <row r="2074" spans="6:20">
      <c r="F2074" s="27"/>
      <c r="G2074" s="28"/>
      <c r="H2074" s="6"/>
      <c r="I2074" s="7"/>
      <c r="J2074" s="6"/>
      <c r="K2074" s="6"/>
      <c r="L2074" s="6"/>
      <c r="M2074" s="6"/>
      <c r="P2074" s="4"/>
      <c r="Q2074" s="4"/>
      <c r="R2074" s="4"/>
      <c r="S2074" s="5"/>
      <c r="T2074" s="6"/>
    </row>
    <row r="2075" spans="6:20">
      <c r="F2075" s="27"/>
      <c r="G2075" s="28"/>
      <c r="H2075" s="6"/>
      <c r="I2075" s="7"/>
      <c r="J2075" s="6"/>
      <c r="K2075" s="6"/>
      <c r="L2075" s="6"/>
      <c r="M2075" s="6"/>
      <c r="P2075" s="4"/>
      <c r="Q2075" s="4"/>
      <c r="R2075" s="4"/>
      <c r="S2075" s="5"/>
      <c r="T2075" s="6"/>
    </row>
    <row r="2076" spans="6:20">
      <c r="F2076" s="27"/>
      <c r="G2076" s="28"/>
      <c r="H2076" s="6"/>
      <c r="I2076" s="7"/>
      <c r="J2076" s="6"/>
      <c r="K2076" s="6"/>
      <c r="L2076" s="6"/>
      <c r="M2076" s="6"/>
      <c r="P2076" s="4"/>
      <c r="Q2076" s="4"/>
      <c r="R2076" s="4"/>
      <c r="S2076" s="5"/>
      <c r="T2076" s="6"/>
    </row>
    <row r="2077" spans="6:20">
      <c r="F2077" s="27"/>
      <c r="G2077" s="28"/>
      <c r="H2077" s="6"/>
      <c r="I2077" s="7"/>
      <c r="J2077" s="6"/>
      <c r="K2077" s="6"/>
      <c r="L2077" s="6"/>
      <c r="M2077" s="6"/>
      <c r="P2077" s="4"/>
      <c r="Q2077" s="4"/>
      <c r="R2077" s="4"/>
      <c r="S2077" s="5"/>
      <c r="T2077" s="6"/>
    </row>
    <row r="2078" spans="6:20">
      <c r="F2078" s="27"/>
      <c r="G2078" s="28"/>
      <c r="H2078" s="6"/>
      <c r="I2078" s="7"/>
      <c r="J2078" s="6"/>
      <c r="K2078" s="6"/>
      <c r="L2078" s="6"/>
      <c r="M2078" s="6"/>
      <c r="P2078" s="4"/>
      <c r="Q2078" s="4"/>
      <c r="R2078" s="4"/>
      <c r="S2078" s="5"/>
      <c r="T2078" s="6"/>
    </row>
    <row r="2079" spans="6:20">
      <c r="F2079" s="27"/>
      <c r="G2079" s="28"/>
      <c r="H2079" s="6"/>
      <c r="I2079" s="7"/>
      <c r="J2079" s="6"/>
      <c r="K2079" s="6"/>
      <c r="L2079" s="6"/>
      <c r="M2079" s="6"/>
      <c r="P2079" s="4"/>
      <c r="Q2079" s="4"/>
      <c r="R2079" s="4"/>
      <c r="S2079" s="5"/>
      <c r="T2079" s="6"/>
    </row>
    <row r="2080" spans="6:20">
      <c r="F2080" s="27"/>
      <c r="G2080" s="28"/>
      <c r="H2080" s="6"/>
      <c r="I2080" s="7"/>
      <c r="J2080" s="6"/>
      <c r="K2080" s="6"/>
      <c r="L2080" s="6"/>
      <c r="M2080" s="6"/>
      <c r="P2080" s="4"/>
      <c r="Q2080" s="4"/>
      <c r="R2080" s="4"/>
      <c r="S2080" s="5"/>
      <c r="T2080" s="6"/>
    </row>
    <row r="2081" spans="6:20">
      <c r="F2081" s="27"/>
      <c r="G2081" s="28"/>
      <c r="H2081" s="6"/>
      <c r="I2081" s="7"/>
      <c r="J2081" s="6"/>
      <c r="K2081" s="6"/>
      <c r="L2081" s="6"/>
      <c r="M2081" s="6"/>
      <c r="P2081" s="4"/>
      <c r="Q2081" s="4"/>
      <c r="R2081" s="4"/>
      <c r="S2081" s="5"/>
      <c r="T2081" s="6"/>
    </row>
    <row r="2082" spans="6:20">
      <c r="F2082" s="27"/>
      <c r="G2082" s="28"/>
      <c r="H2082" s="6"/>
      <c r="I2082" s="7"/>
      <c r="J2082" s="6"/>
      <c r="K2082" s="6"/>
      <c r="L2082" s="6"/>
      <c r="M2082" s="6"/>
      <c r="P2082" s="4"/>
      <c r="Q2082" s="4"/>
      <c r="R2082" s="4"/>
      <c r="S2082" s="5"/>
      <c r="T2082" s="6"/>
    </row>
    <row r="2083" spans="6:20">
      <c r="F2083" s="27"/>
      <c r="G2083" s="28"/>
      <c r="H2083" s="6"/>
      <c r="I2083" s="7"/>
      <c r="J2083" s="6"/>
      <c r="K2083" s="6"/>
      <c r="L2083" s="6"/>
      <c r="M2083" s="6"/>
      <c r="P2083" s="4"/>
      <c r="Q2083" s="4"/>
      <c r="R2083" s="4"/>
      <c r="S2083" s="5"/>
      <c r="T2083" s="6"/>
    </row>
    <row r="2084" spans="6:20">
      <c r="F2084" s="27"/>
      <c r="G2084" s="28"/>
      <c r="H2084" s="6"/>
      <c r="I2084" s="7"/>
      <c r="J2084" s="6"/>
      <c r="K2084" s="6"/>
      <c r="L2084" s="6"/>
      <c r="M2084" s="6"/>
      <c r="P2084" s="4"/>
      <c r="Q2084" s="4"/>
      <c r="R2084" s="4"/>
      <c r="S2084" s="5"/>
      <c r="T2084" s="6"/>
    </row>
    <row r="2085" spans="6:20">
      <c r="F2085" s="27"/>
      <c r="G2085" s="28"/>
      <c r="H2085" s="6"/>
      <c r="I2085" s="7"/>
      <c r="J2085" s="6"/>
      <c r="K2085" s="6"/>
      <c r="L2085" s="6"/>
      <c r="M2085" s="6"/>
      <c r="P2085" s="4"/>
      <c r="Q2085" s="4"/>
      <c r="R2085" s="4"/>
      <c r="S2085" s="5"/>
      <c r="T2085" s="6"/>
    </row>
    <row r="2086" spans="6:20">
      <c r="F2086" s="27"/>
      <c r="G2086" s="28"/>
      <c r="H2086" s="6"/>
      <c r="I2086" s="7"/>
      <c r="J2086" s="6"/>
      <c r="K2086" s="6"/>
      <c r="L2086" s="6"/>
      <c r="M2086" s="6"/>
      <c r="P2086" s="4"/>
      <c r="Q2086" s="4"/>
      <c r="R2086" s="4"/>
      <c r="S2086" s="5"/>
      <c r="T2086" s="6"/>
    </row>
    <row r="2087" spans="6:20">
      <c r="F2087" s="27"/>
      <c r="G2087" s="28"/>
      <c r="H2087" s="6"/>
      <c r="I2087" s="7"/>
      <c r="J2087" s="6"/>
      <c r="K2087" s="6"/>
      <c r="L2087" s="6"/>
      <c r="M2087" s="6"/>
      <c r="P2087" s="4"/>
      <c r="Q2087" s="4"/>
      <c r="R2087" s="4"/>
      <c r="S2087" s="5"/>
      <c r="T2087" s="6"/>
    </row>
    <row r="2088" spans="6:20">
      <c r="F2088" s="27"/>
      <c r="G2088" s="28"/>
      <c r="H2088" s="6"/>
      <c r="I2088" s="7"/>
      <c r="J2088" s="6"/>
      <c r="K2088" s="6"/>
      <c r="L2088" s="6"/>
      <c r="M2088" s="6"/>
      <c r="P2088" s="4"/>
      <c r="Q2088" s="4"/>
      <c r="R2088" s="4"/>
      <c r="S2088" s="5"/>
      <c r="T2088" s="6"/>
    </row>
    <row r="2089" spans="6:20">
      <c r="F2089" s="27"/>
      <c r="G2089" s="28"/>
      <c r="H2089" s="6"/>
      <c r="I2089" s="7"/>
      <c r="J2089" s="6"/>
      <c r="K2089" s="6"/>
      <c r="L2089" s="6"/>
      <c r="M2089" s="6"/>
      <c r="P2089" s="4"/>
      <c r="Q2089" s="4"/>
      <c r="R2089" s="4"/>
      <c r="S2089" s="5"/>
      <c r="T2089" s="6"/>
    </row>
    <row r="2090" spans="6:20">
      <c r="F2090" s="27"/>
      <c r="G2090" s="28"/>
      <c r="H2090" s="6"/>
      <c r="I2090" s="7"/>
      <c r="J2090" s="6"/>
      <c r="K2090" s="6"/>
      <c r="L2090" s="6"/>
      <c r="M2090" s="6"/>
      <c r="P2090" s="4"/>
      <c r="Q2090" s="4"/>
      <c r="R2090" s="4"/>
      <c r="S2090" s="5"/>
      <c r="T2090" s="6"/>
    </row>
    <row r="2091" spans="6:20">
      <c r="F2091" s="27"/>
      <c r="G2091" s="28"/>
      <c r="H2091" s="6"/>
      <c r="I2091" s="7"/>
      <c r="J2091" s="6"/>
      <c r="K2091" s="6"/>
      <c r="L2091" s="6"/>
      <c r="M2091" s="6"/>
      <c r="P2091" s="4"/>
      <c r="Q2091" s="4"/>
      <c r="R2091" s="4"/>
      <c r="S2091" s="5"/>
      <c r="T2091" s="6"/>
    </row>
    <row r="2092" spans="6:20">
      <c r="F2092" s="27"/>
      <c r="G2092" s="28"/>
      <c r="H2092" s="6"/>
      <c r="I2092" s="7"/>
      <c r="J2092" s="6"/>
      <c r="K2092" s="6"/>
      <c r="L2092" s="6"/>
      <c r="M2092" s="6"/>
      <c r="P2092" s="4"/>
      <c r="Q2092" s="4"/>
      <c r="R2092" s="4"/>
      <c r="S2092" s="5"/>
      <c r="T2092" s="6"/>
    </row>
    <row r="2093" spans="6:20">
      <c r="F2093" s="27"/>
      <c r="G2093" s="28"/>
      <c r="H2093" s="6"/>
      <c r="I2093" s="7"/>
      <c r="J2093" s="6"/>
      <c r="K2093" s="6"/>
      <c r="L2093" s="6"/>
      <c r="M2093" s="6"/>
      <c r="P2093" s="4"/>
      <c r="Q2093" s="4"/>
      <c r="R2093" s="4"/>
      <c r="S2093" s="5"/>
      <c r="T2093" s="6"/>
    </row>
    <row r="2094" spans="6:20">
      <c r="F2094" s="27"/>
      <c r="G2094" s="28"/>
      <c r="H2094" s="6"/>
      <c r="I2094" s="7"/>
      <c r="J2094" s="6"/>
      <c r="K2094" s="6"/>
      <c r="L2094" s="6"/>
      <c r="M2094" s="6"/>
      <c r="P2094" s="4"/>
      <c r="Q2094" s="4"/>
      <c r="R2094" s="4"/>
      <c r="S2094" s="5"/>
      <c r="T2094" s="6"/>
    </row>
    <row r="2095" spans="6:20">
      <c r="F2095" s="27"/>
      <c r="G2095" s="28"/>
      <c r="H2095" s="6"/>
      <c r="I2095" s="7"/>
      <c r="J2095" s="6"/>
      <c r="K2095" s="6"/>
      <c r="L2095" s="6"/>
      <c r="M2095" s="6"/>
      <c r="P2095" s="4"/>
      <c r="Q2095" s="4"/>
      <c r="R2095" s="4"/>
      <c r="S2095" s="5"/>
      <c r="T2095" s="6"/>
    </row>
    <row r="2096" spans="6:20">
      <c r="F2096" s="27"/>
      <c r="G2096" s="28"/>
      <c r="H2096" s="6"/>
      <c r="I2096" s="7"/>
      <c r="J2096" s="6"/>
      <c r="K2096" s="6"/>
      <c r="L2096" s="6"/>
      <c r="M2096" s="6"/>
      <c r="P2096" s="4"/>
      <c r="Q2096" s="4"/>
      <c r="R2096" s="4"/>
      <c r="S2096" s="5"/>
      <c r="T2096" s="6"/>
    </row>
    <row r="2097" spans="6:20">
      <c r="F2097" s="27"/>
      <c r="G2097" s="28"/>
      <c r="H2097" s="6"/>
      <c r="I2097" s="7"/>
      <c r="J2097" s="6"/>
      <c r="K2097" s="6"/>
      <c r="L2097" s="6"/>
      <c r="M2097" s="6"/>
      <c r="P2097" s="4"/>
      <c r="Q2097" s="4"/>
      <c r="R2097" s="4"/>
      <c r="S2097" s="5"/>
      <c r="T2097" s="6"/>
    </row>
    <row r="2098" spans="6:20">
      <c r="F2098" s="27"/>
      <c r="G2098" s="28"/>
      <c r="H2098" s="6"/>
      <c r="I2098" s="7"/>
      <c r="J2098" s="6"/>
      <c r="K2098" s="6"/>
      <c r="L2098" s="6"/>
      <c r="M2098" s="6"/>
      <c r="P2098" s="4"/>
      <c r="Q2098" s="4"/>
      <c r="R2098" s="4"/>
      <c r="S2098" s="5"/>
      <c r="T2098" s="6"/>
    </row>
    <row r="2099" spans="6:20">
      <c r="F2099" s="27"/>
      <c r="G2099" s="28"/>
      <c r="H2099" s="6"/>
      <c r="I2099" s="7"/>
      <c r="J2099" s="6"/>
      <c r="K2099" s="6"/>
      <c r="L2099" s="6"/>
      <c r="M2099" s="6"/>
      <c r="P2099" s="4"/>
      <c r="Q2099" s="4"/>
      <c r="R2099" s="4"/>
      <c r="S2099" s="5"/>
      <c r="T2099" s="6"/>
    </row>
    <row r="2100" spans="6:20">
      <c r="F2100" s="27"/>
      <c r="G2100" s="28"/>
      <c r="H2100" s="6"/>
      <c r="I2100" s="7"/>
      <c r="J2100" s="6"/>
      <c r="K2100" s="6"/>
      <c r="L2100" s="6"/>
      <c r="M2100" s="6"/>
      <c r="P2100" s="4"/>
      <c r="Q2100" s="4"/>
      <c r="R2100" s="4"/>
      <c r="S2100" s="5"/>
      <c r="T2100" s="6"/>
    </row>
    <row r="2101" spans="6:20">
      <c r="F2101" s="27"/>
      <c r="G2101" s="28"/>
      <c r="H2101" s="6"/>
      <c r="I2101" s="7"/>
      <c r="J2101" s="6"/>
      <c r="K2101" s="6"/>
      <c r="L2101" s="6"/>
      <c r="M2101" s="6"/>
      <c r="P2101" s="4"/>
      <c r="Q2101" s="4"/>
      <c r="R2101" s="4"/>
      <c r="S2101" s="5"/>
      <c r="T2101" s="6"/>
    </row>
    <row r="2102" spans="6:20">
      <c r="F2102" s="27"/>
      <c r="G2102" s="28"/>
      <c r="H2102" s="6"/>
      <c r="I2102" s="7"/>
      <c r="J2102" s="6"/>
      <c r="K2102" s="6"/>
      <c r="L2102" s="6"/>
      <c r="M2102" s="6"/>
      <c r="P2102" s="4"/>
      <c r="Q2102" s="4"/>
      <c r="R2102" s="4"/>
      <c r="S2102" s="5"/>
      <c r="T2102" s="6"/>
    </row>
    <row r="2103" spans="6:20">
      <c r="F2103" s="27"/>
      <c r="G2103" s="28"/>
      <c r="H2103" s="6"/>
      <c r="I2103" s="7"/>
      <c r="J2103" s="6"/>
      <c r="K2103" s="6"/>
      <c r="L2103" s="6"/>
      <c r="M2103" s="6"/>
      <c r="P2103" s="4"/>
      <c r="Q2103" s="4"/>
      <c r="R2103" s="4"/>
      <c r="S2103" s="5"/>
      <c r="T2103" s="6"/>
    </row>
    <row r="2104" spans="6:20">
      <c r="F2104" s="27"/>
      <c r="G2104" s="28"/>
      <c r="H2104" s="6"/>
      <c r="I2104" s="7"/>
      <c r="J2104" s="6"/>
      <c r="K2104" s="6"/>
      <c r="L2104" s="6"/>
      <c r="M2104" s="6"/>
      <c r="P2104" s="4"/>
      <c r="Q2104" s="4"/>
      <c r="R2104" s="4"/>
      <c r="S2104" s="5"/>
      <c r="T2104" s="6"/>
    </row>
    <row r="2105" spans="6:20">
      <c r="F2105" s="27"/>
      <c r="G2105" s="28"/>
      <c r="H2105" s="6"/>
      <c r="I2105" s="7"/>
      <c r="J2105" s="6"/>
      <c r="K2105" s="6"/>
      <c r="L2105" s="6"/>
      <c r="M2105" s="6"/>
      <c r="P2105" s="4"/>
      <c r="Q2105" s="4"/>
      <c r="R2105" s="4"/>
      <c r="S2105" s="5"/>
      <c r="T2105" s="6"/>
    </row>
    <row r="2106" spans="6:20">
      <c r="F2106" s="27"/>
      <c r="G2106" s="28"/>
      <c r="H2106" s="6"/>
      <c r="I2106" s="7"/>
      <c r="J2106" s="6"/>
      <c r="K2106" s="6"/>
      <c r="L2106" s="6"/>
      <c r="M2106" s="6"/>
      <c r="P2106" s="4"/>
      <c r="Q2106" s="4"/>
      <c r="R2106" s="4"/>
      <c r="S2106" s="5"/>
      <c r="T2106" s="6"/>
    </row>
    <row r="2107" spans="6:20">
      <c r="F2107" s="27"/>
      <c r="G2107" s="28"/>
      <c r="H2107" s="6"/>
      <c r="I2107" s="7"/>
      <c r="J2107" s="6"/>
      <c r="K2107" s="6"/>
      <c r="L2107" s="6"/>
      <c r="M2107" s="6"/>
      <c r="P2107" s="4"/>
      <c r="Q2107" s="4"/>
      <c r="R2107" s="4"/>
      <c r="S2107" s="5"/>
      <c r="T2107" s="6"/>
    </row>
    <row r="2108" spans="6:20">
      <c r="F2108" s="27"/>
      <c r="G2108" s="28"/>
      <c r="H2108" s="6"/>
      <c r="I2108" s="7"/>
      <c r="J2108" s="6"/>
      <c r="K2108" s="6"/>
      <c r="L2108" s="6"/>
      <c r="M2108" s="6"/>
      <c r="P2108" s="4"/>
      <c r="Q2108" s="4"/>
      <c r="R2108" s="4"/>
      <c r="S2108" s="5"/>
      <c r="T2108" s="6"/>
    </row>
    <row r="2109" spans="6:20">
      <c r="F2109" s="27"/>
      <c r="G2109" s="28"/>
      <c r="H2109" s="6"/>
      <c r="I2109" s="7"/>
      <c r="J2109" s="6"/>
      <c r="K2109" s="6"/>
      <c r="L2109" s="6"/>
      <c r="M2109" s="6"/>
      <c r="P2109" s="4"/>
      <c r="Q2109" s="4"/>
      <c r="R2109" s="4"/>
      <c r="S2109" s="5"/>
      <c r="T2109" s="6"/>
    </row>
    <row r="2110" spans="6:20">
      <c r="F2110" s="27"/>
      <c r="G2110" s="28"/>
      <c r="H2110" s="6"/>
      <c r="I2110" s="7"/>
      <c r="J2110" s="6"/>
      <c r="K2110" s="6"/>
      <c r="L2110" s="6"/>
      <c r="M2110" s="6"/>
      <c r="P2110" s="4"/>
      <c r="Q2110" s="4"/>
      <c r="R2110" s="4"/>
      <c r="S2110" s="5"/>
      <c r="T2110" s="6"/>
    </row>
    <row r="2111" spans="6:20">
      <c r="F2111" s="27"/>
      <c r="G2111" s="28"/>
      <c r="H2111" s="6"/>
      <c r="I2111" s="7"/>
      <c r="J2111" s="6"/>
      <c r="K2111" s="6"/>
      <c r="L2111" s="6"/>
      <c r="M2111" s="6"/>
      <c r="P2111" s="4"/>
      <c r="Q2111" s="4"/>
      <c r="R2111" s="4"/>
      <c r="S2111" s="5"/>
      <c r="T2111" s="6"/>
    </row>
    <row r="2112" spans="6:20">
      <c r="F2112" s="27"/>
      <c r="G2112" s="28"/>
      <c r="H2112" s="6"/>
      <c r="I2112" s="7"/>
      <c r="J2112" s="6"/>
      <c r="K2112" s="6"/>
      <c r="L2112" s="6"/>
      <c r="M2112" s="6"/>
      <c r="P2112" s="4"/>
      <c r="Q2112" s="4"/>
      <c r="R2112" s="4"/>
      <c r="S2112" s="5"/>
      <c r="T2112" s="6"/>
    </row>
    <row r="2113" spans="6:20">
      <c r="F2113" s="27"/>
      <c r="G2113" s="28"/>
      <c r="H2113" s="6"/>
      <c r="I2113" s="7"/>
      <c r="J2113" s="6"/>
      <c r="K2113" s="6"/>
      <c r="L2113" s="6"/>
      <c r="M2113" s="6"/>
      <c r="P2113" s="4"/>
      <c r="Q2113" s="4"/>
      <c r="R2113" s="4"/>
      <c r="S2113" s="5"/>
      <c r="T2113" s="6"/>
    </row>
    <row r="2114" spans="6:20">
      <c r="F2114" s="27"/>
      <c r="G2114" s="28"/>
      <c r="H2114" s="6"/>
      <c r="I2114" s="7"/>
      <c r="J2114" s="6"/>
      <c r="K2114" s="6"/>
      <c r="L2114" s="6"/>
      <c r="M2114" s="6"/>
      <c r="P2114" s="4"/>
      <c r="Q2114" s="4"/>
      <c r="R2114" s="4"/>
      <c r="S2114" s="5"/>
      <c r="T2114" s="6"/>
    </row>
    <row r="2115" spans="6:20">
      <c r="F2115" s="27"/>
      <c r="G2115" s="28"/>
      <c r="H2115" s="6"/>
      <c r="I2115" s="7"/>
      <c r="J2115" s="6"/>
      <c r="K2115" s="6"/>
      <c r="L2115" s="6"/>
      <c r="M2115" s="6"/>
      <c r="P2115" s="4"/>
      <c r="Q2115" s="4"/>
      <c r="R2115" s="4"/>
      <c r="S2115" s="5"/>
      <c r="T2115" s="6"/>
    </row>
    <row r="2116" spans="6:20">
      <c r="F2116" s="27"/>
      <c r="G2116" s="28"/>
      <c r="H2116" s="6"/>
      <c r="I2116" s="7"/>
      <c r="J2116" s="6"/>
      <c r="K2116" s="6"/>
      <c r="L2116" s="6"/>
      <c r="M2116" s="6"/>
      <c r="P2116" s="4"/>
      <c r="Q2116" s="4"/>
      <c r="R2116" s="4"/>
      <c r="S2116" s="5"/>
      <c r="T2116" s="6"/>
    </row>
    <row r="2117" spans="6:20">
      <c r="F2117" s="27"/>
      <c r="G2117" s="28"/>
      <c r="H2117" s="6"/>
      <c r="I2117" s="7"/>
      <c r="J2117" s="6"/>
      <c r="K2117" s="6"/>
      <c r="L2117" s="6"/>
      <c r="M2117" s="6"/>
      <c r="P2117" s="4"/>
      <c r="Q2117" s="4"/>
      <c r="R2117" s="4"/>
      <c r="S2117" s="5"/>
      <c r="T2117" s="6"/>
    </row>
    <row r="2118" spans="6:20">
      <c r="F2118" s="27"/>
      <c r="G2118" s="28"/>
      <c r="H2118" s="6"/>
      <c r="I2118" s="7"/>
      <c r="J2118" s="6"/>
      <c r="K2118" s="6"/>
      <c r="L2118" s="6"/>
      <c r="M2118" s="6"/>
      <c r="P2118" s="4"/>
      <c r="Q2118" s="4"/>
      <c r="R2118" s="4"/>
      <c r="S2118" s="5"/>
      <c r="T2118" s="6"/>
    </row>
    <row r="2119" spans="6:20">
      <c r="F2119" s="27"/>
      <c r="G2119" s="28"/>
      <c r="H2119" s="6"/>
      <c r="I2119" s="7"/>
      <c r="J2119" s="6"/>
      <c r="K2119" s="6"/>
      <c r="L2119" s="6"/>
      <c r="M2119" s="6"/>
      <c r="P2119" s="4"/>
      <c r="Q2119" s="4"/>
      <c r="R2119" s="4"/>
      <c r="S2119" s="5"/>
      <c r="T2119" s="6"/>
    </row>
    <row r="2120" spans="6:20">
      <c r="F2120" s="27"/>
      <c r="G2120" s="28"/>
      <c r="H2120" s="6"/>
      <c r="I2120" s="7"/>
      <c r="J2120" s="6"/>
      <c r="K2120" s="6"/>
      <c r="L2120" s="6"/>
      <c r="M2120" s="6"/>
      <c r="P2120" s="4"/>
      <c r="Q2120" s="4"/>
      <c r="R2120" s="4"/>
      <c r="S2120" s="5"/>
      <c r="T2120" s="6"/>
    </row>
    <row r="2121" spans="6:20">
      <c r="F2121" s="27"/>
      <c r="G2121" s="28"/>
      <c r="H2121" s="6"/>
      <c r="I2121" s="7"/>
      <c r="J2121" s="6"/>
      <c r="K2121" s="6"/>
      <c r="L2121" s="6"/>
      <c r="M2121" s="6"/>
      <c r="P2121" s="4"/>
      <c r="Q2121" s="4"/>
      <c r="R2121" s="4"/>
      <c r="S2121" s="5"/>
      <c r="T2121" s="6"/>
    </row>
    <row r="2122" spans="6:20">
      <c r="F2122" s="27"/>
      <c r="G2122" s="28"/>
      <c r="H2122" s="6"/>
      <c r="I2122" s="7"/>
      <c r="J2122" s="6"/>
      <c r="K2122" s="6"/>
      <c r="L2122" s="6"/>
      <c r="M2122" s="6"/>
      <c r="P2122" s="4"/>
      <c r="Q2122" s="4"/>
      <c r="R2122" s="4"/>
      <c r="S2122" s="5"/>
      <c r="T2122" s="6"/>
    </row>
    <row r="2123" spans="6:20">
      <c r="F2123" s="27"/>
      <c r="G2123" s="28"/>
      <c r="H2123" s="6"/>
      <c r="I2123" s="7"/>
      <c r="J2123" s="6"/>
      <c r="K2123" s="6"/>
      <c r="L2123" s="6"/>
      <c r="M2123" s="6"/>
      <c r="P2123" s="4"/>
      <c r="Q2123" s="4"/>
      <c r="R2123" s="4"/>
      <c r="S2123" s="5"/>
      <c r="T2123" s="6"/>
    </row>
    <row r="2124" spans="6:20">
      <c r="F2124" s="27"/>
      <c r="G2124" s="28"/>
      <c r="H2124" s="6"/>
      <c r="I2124" s="7"/>
      <c r="J2124" s="6"/>
      <c r="K2124" s="6"/>
      <c r="L2124" s="6"/>
      <c r="M2124" s="6"/>
      <c r="P2124" s="4"/>
      <c r="Q2124" s="4"/>
      <c r="R2124" s="4"/>
      <c r="S2124" s="5"/>
      <c r="T2124" s="6"/>
    </row>
    <row r="2125" spans="6:20">
      <c r="F2125" s="27"/>
      <c r="G2125" s="28"/>
      <c r="H2125" s="6"/>
      <c r="I2125" s="7"/>
      <c r="J2125" s="6"/>
      <c r="K2125" s="6"/>
      <c r="L2125" s="6"/>
      <c r="M2125" s="6"/>
      <c r="P2125" s="4"/>
      <c r="Q2125" s="4"/>
      <c r="R2125" s="4"/>
      <c r="S2125" s="5"/>
      <c r="T2125" s="6"/>
    </row>
    <row r="2126" spans="6:20">
      <c r="F2126" s="27"/>
      <c r="G2126" s="28"/>
      <c r="H2126" s="6"/>
      <c r="I2126" s="7"/>
      <c r="J2126" s="6"/>
      <c r="K2126" s="6"/>
      <c r="L2126" s="6"/>
      <c r="M2126" s="6"/>
      <c r="P2126" s="4"/>
      <c r="Q2126" s="4"/>
      <c r="R2126" s="4"/>
      <c r="S2126" s="5"/>
      <c r="T2126" s="6"/>
    </row>
    <row r="2127" spans="6:20">
      <c r="F2127" s="27"/>
      <c r="G2127" s="28"/>
      <c r="H2127" s="6"/>
      <c r="I2127" s="7"/>
      <c r="J2127" s="6"/>
      <c r="K2127" s="6"/>
      <c r="L2127" s="6"/>
      <c r="M2127" s="6"/>
      <c r="P2127" s="4"/>
      <c r="Q2127" s="4"/>
      <c r="R2127" s="4"/>
      <c r="S2127" s="5"/>
      <c r="T2127" s="6"/>
    </row>
    <row r="2128" spans="6:20">
      <c r="F2128" s="27"/>
      <c r="G2128" s="28"/>
      <c r="H2128" s="6"/>
      <c r="I2128" s="7"/>
      <c r="J2128" s="6"/>
      <c r="K2128" s="6"/>
      <c r="L2128" s="6"/>
      <c r="M2128" s="6"/>
      <c r="P2128" s="4"/>
      <c r="Q2128" s="4"/>
      <c r="R2128" s="4"/>
      <c r="S2128" s="5"/>
      <c r="T2128" s="6"/>
    </row>
    <row r="2129" spans="6:20">
      <c r="F2129" s="27"/>
      <c r="G2129" s="28"/>
      <c r="H2129" s="6"/>
      <c r="I2129" s="7"/>
      <c r="J2129" s="6"/>
      <c r="K2129" s="6"/>
      <c r="L2129" s="6"/>
      <c r="M2129" s="6"/>
      <c r="P2129" s="4"/>
      <c r="Q2129" s="4"/>
      <c r="R2129" s="4"/>
      <c r="S2129" s="5"/>
      <c r="T2129" s="6"/>
    </row>
    <row r="2130" spans="6:20">
      <c r="F2130" s="27"/>
      <c r="G2130" s="28"/>
      <c r="H2130" s="6"/>
      <c r="I2130" s="7"/>
      <c r="J2130" s="6"/>
      <c r="K2130" s="6"/>
      <c r="L2130" s="6"/>
      <c r="M2130" s="6"/>
      <c r="P2130" s="4"/>
      <c r="Q2130" s="4"/>
      <c r="R2130" s="4"/>
      <c r="S2130" s="5"/>
      <c r="T2130" s="6"/>
    </row>
    <row r="2131" spans="6:20">
      <c r="F2131" s="27"/>
      <c r="G2131" s="28"/>
      <c r="H2131" s="6"/>
      <c r="I2131" s="7"/>
      <c r="J2131" s="6"/>
      <c r="K2131" s="6"/>
      <c r="L2131" s="6"/>
      <c r="M2131" s="6"/>
      <c r="P2131" s="4"/>
      <c r="Q2131" s="4"/>
      <c r="R2131" s="4"/>
      <c r="S2131" s="5"/>
      <c r="T2131" s="6"/>
    </row>
    <row r="2132" spans="6:20">
      <c r="F2132" s="27"/>
      <c r="G2132" s="28"/>
      <c r="H2132" s="6"/>
      <c r="I2132" s="7"/>
      <c r="J2132" s="6"/>
      <c r="K2132" s="6"/>
      <c r="L2132" s="6"/>
      <c r="M2132" s="6"/>
      <c r="P2132" s="4"/>
      <c r="Q2132" s="4"/>
      <c r="R2132" s="4"/>
      <c r="S2132" s="5"/>
      <c r="T2132" s="6"/>
    </row>
    <row r="2133" spans="6:20">
      <c r="F2133" s="27"/>
      <c r="G2133" s="28"/>
      <c r="H2133" s="6"/>
      <c r="I2133" s="7"/>
      <c r="J2133" s="6"/>
      <c r="K2133" s="6"/>
      <c r="L2133" s="6"/>
      <c r="M2133" s="6"/>
      <c r="P2133" s="4"/>
      <c r="Q2133" s="4"/>
      <c r="R2133" s="4"/>
      <c r="S2133" s="5"/>
      <c r="T2133" s="6"/>
    </row>
    <row r="2134" spans="6:20">
      <c r="F2134" s="27"/>
      <c r="G2134" s="28"/>
      <c r="H2134" s="6"/>
      <c r="I2134" s="7"/>
      <c r="J2134" s="6"/>
      <c r="K2134" s="6"/>
      <c r="L2134" s="6"/>
      <c r="M2134" s="6"/>
      <c r="P2134" s="4"/>
      <c r="Q2134" s="4"/>
      <c r="R2134" s="4"/>
      <c r="S2134" s="5"/>
      <c r="T2134" s="6"/>
    </row>
    <row r="2135" spans="6:20">
      <c r="F2135" s="27"/>
      <c r="G2135" s="28"/>
      <c r="H2135" s="6"/>
      <c r="I2135" s="7"/>
      <c r="J2135" s="6"/>
      <c r="K2135" s="6"/>
      <c r="L2135" s="6"/>
      <c r="M2135" s="6"/>
      <c r="P2135" s="4"/>
      <c r="Q2135" s="4"/>
      <c r="R2135" s="4"/>
      <c r="S2135" s="5"/>
      <c r="T2135" s="6"/>
    </row>
    <row r="2136" spans="6:20">
      <c r="F2136" s="27"/>
      <c r="G2136" s="28"/>
      <c r="H2136" s="6"/>
      <c r="I2136" s="7"/>
      <c r="J2136" s="6"/>
      <c r="K2136" s="6"/>
      <c r="L2136" s="6"/>
      <c r="M2136" s="6"/>
      <c r="P2136" s="4"/>
      <c r="Q2136" s="4"/>
      <c r="R2136" s="4"/>
      <c r="S2136" s="5"/>
      <c r="T2136" s="6"/>
    </row>
    <row r="2137" spans="6:20">
      <c r="F2137" s="27"/>
      <c r="G2137" s="28"/>
      <c r="H2137" s="6"/>
      <c r="I2137" s="7"/>
      <c r="J2137" s="6"/>
      <c r="K2137" s="6"/>
      <c r="L2137" s="6"/>
      <c r="M2137" s="6"/>
      <c r="P2137" s="4"/>
      <c r="Q2137" s="4"/>
      <c r="R2137" s="4"/>
      <c r="S2137" s="5"/>
      <c r="T2137" s="6"/>
    </row>
    <row r="2138" spans="6:20">
      <c r="F2138" s="27"/>
      <c r="G2138" s="28"/>
      <c r="H2138" s="6"/>
      <c r="I2138" s="7"/>
      <c r="J2138" s="6"/>
      <c r="K2138" s="6"/>
      <c r="L2138" s="6"/>
      <c r="M2138" s="6"/>
      <c r="P2138" s="4"/>
      <c r="Q2138" s="4"/>
      <c r="R2138" s="4"/>
      <c r="S2138" s="5"/>
      <c r="T2138" s="6"/>
    </row>
    <row r="2139" spans="6:20">
      <c r="F2139" s="27"/>
      <c r="G2139" s="28"/>
      <c r="H2139" s="6"/>
      <c r="I2139" s="7"/>
      <c r="J2139" s="6"/>
      <c r="K2139" s="6"/>
      <c r="L2139" s="6"/>
      <c r="M2139" s="6"/>
      <c r="P2139" s="4"/>
      <c r="Q2139" s="4"/>
      <c r="R2139" s="4"/>
      <c r="S2139" s="5"/>
      <c r="T2139" s="6"/>
    </row>
    <row r="2140" spans="6:20">
      <c r="F2140" s="27"/>
      <c r="G2140" s="28"/>
      <c r="H2140" s="6"/>
      <c r="I2140" s="7"/>
      <c r="J2140" s="6"/>
      <c r="K2140" s="6"/>
      <c r="L2140" s="6"/>
      <c r="M2140" s="6"/>
      <c r="P2140" s="4"/>
      <c r="Q2140" s="4"/>
      <c r="R2140" s="4"/>
      <c r="S2140" s="5"/>
      <c r="T2140" s="6"/>
    </row>
    <row r="2141" spans="6:20">
      <c r="F2141" s="27"/>
      <c r="G2141" s="28"/>
      <c r="H2141" s="6"/>
      <c r="I2141" s="7"/>
      <c r="J2141" s="6"/>
      <c r="K2141" s="6"/>
      <c r="L2141" s="6"/>
      <c r="M2141" s="6"/>
      <c r="P2141" s="4"/>
      <c r="Q2141" s="4"/>
      <c r="R2141" s="4"/>
      <c r="S2141" s="5"/>
      <c r="T2141" s="6"/>
    </row>
    <row r="2142" spans="6:20">
      <c r="F2142" s="27"/>
      <c r="G2142" s="28"/>
      <c r="H2142" s="6"/>
      <c r="I2142" s="7"/>
      <c r="J2142" s="6"/>
      <c r="K2142" s="6"/>
      <c r="L2142" s="6"/>
      <c r="M2142" s="6"/>
      <c r="P2142" s="4"/>
      <c r="Q2142" s="4"/>
      <c r="R2142" s="4"/>
      <c r="S2142" s="5"/>
      <c r="T2142" s="6"/>
    </row>
    <row r="2143" spans="6:20">
      <c r="F2143" s="27"/>
      <c r="G2143" s="28"/>
      <c r="H2143" s="6"/>
      <c r="I2143" s="7"/>
      <c r="J2143" s="6"/>
      <c r="K2143" s="6"/>
      <c r="L2143" s="6"/>
      <c r="M2143" s="6"/>
      <c r="P2143" s="4"/>
      <c r="Q2143" s="4"/>
      <c r="R2143" s="4"/>
      <c r="S2143" s="5"/>
      <c r="T2143" s="6"/>
    </row>
    <row r="2144" spans="6:20">
      <c r="F2144" s="27"/>
      <c r="G2144" s="28"/>
      <c r="H2144" s="6"/>
      <c r="I2144" s="7"/>
      <c r="J2144" s="6"/>
      <c r="K2144" s="6"/>
      <c r="L2144" s="6"/>
      <c r="M2144" s="6"/>
      <c r="P2144" s="4"/>
      <c r="Q2144" s="4"/>
      <c r="R2144" s="4"/>
      <c r="S2144" s="5"/>
      <c r="T2144" s="6"/>
    </row>
    <row r="2145" spans="6:20">
      <c r="F2145" s="27"/>
      <c r="G2145" s="28"/>
      <c r="H2145" s="6"/>
      <c r="I2145" s="7"/>
      <c r="J2145" s="6"/>
      <c r="K2145" s="6"/>
      <c r="L2145" s="6"/>
      <c r="M2145" s="6"/>
      <c r="P2145" s="4"/>
      <c r="Q2145" s="4"/>
      <c r="R2145" s="4"/>
      <c r="S2145" s="5"/>
      <c r="T2145" s="6"/>
    </row>
    <row r="2146" spans="6:20">
      <c r="F2146" s="27"/>
      <c r="G2146" s="28"/>
      <c r="H2146" s="6"/>
      <c r="I2146" s="7"/>
      <c r="J2146" s="6"/>
      <c r="K2146" s="6"/>
      <c r="L2146" s="6"/>
      <c r="M2146" s="6"/>
      <c r="P2146" s="4"/>
      <c r="Q2146" s="4"/>
      <c r="R2146" s="4"/>
      <c r="S2146" s="5"/>
      <c r="T2146" s="6"/>
    </row>
    <row r="2147" spans="6:20">
      <c r="F2147" s="27"/>
      <c r="G2147" s="28"/>
      <c r="H2147" s="6"/>
      <c r="I2147" s="7"/>
      <c r="J2147" s="6"/>
      <c r="K2147" s="6"/>
      <c r="L2147" s="6"/>
      <c r="M2147" s="6"/>
      <c r="P2147" s="4"/>
      <c r="Q2147" s="4"/>
      <c r="R2147" s="4"/>
      <c r="S2147" s="5"/>
      <c r="T2147" s="6"/>
    </row>
    <row r="2148" spans="6:20">
      <c r="F2148" s="27"/>
      <c r="G2148" s="28"/>
      <c r="H2148" s="6"/>
      <c r="I2148" s="7"/>
      <c r="J2148" s="6"/>
      <c r="K2148" s="6"/>
      <c r="L2148" s="6"/>
      <c r="M2148" s="6"/>
      <c r="P2148" s="4"/>
      <c r="Q2148" s="4"/>
      <c r="R2148" s="4"/>
      <c r="S2148" s="5"/>
      <c r="T2148" s="6"/>
    </row>
    <row r="2149" spans="6:20">
      <c r="F2149" s="27"/>
      <c r="G2149" s="28"/>
      <c r="H2149" s="6"/>
      <c r="I2149" s="7"/>
      <c r="J2149" s="6"/>
      <c r="K2149" s="6"/>
      <c r="L2149" s="6"/>
      <c r="M2149" s="6"/>
      <c r="P2149" s="4"/>
      <c r="Q2149" s="4"/>
      <c r="R2149" s="4"/>
      <c r="S2149" s="5"/>
      <c r="T2149" s="6"/>
    </row>
    <row r="2150" spans="6:20">
      <c r="F2150" s="27"/>
      <c r="G2150" s="28"/>
      <c r="H2150" s="6"/>
      <c r="I2150" s="7"/>
      <c r="J2150" s="6"/>
      <c r="K2150" s="6"/>
      <c r="L2150" s="6"/>
      <c r="M2150" s="6"/>
      <c r="P2150" s="4"/>
      <c r="Q2150" s="4"/>
      <c r="R2150" s="4"/>
      <c r="S2150" s="5"/>
      <c r="T2150" s="6"/>
    </row>
    <row r="2151" spans="6:20">
      <c r="F2151" s="27"/>
      <c r="G2151" s="28"/>
      <c r="H2151" s="6"/>
      <c r="I2151" s="7"/>
      <c r="J2151" s="6"/>
      <c r="K2151" s="6"/>
      <c r="L2151" s="6"/>
      <c r="M2151" s="6"/>
      <c r="P2151" s="4"/>
      <c r="Q2151" s="4"/>
      <c r="R2151" s="4"/>
      <c r="S2151" s="5"/>
      <c r="T2151" s="6"/>
    </row>
    <row r="2152" spans="6:20">
      <c r="F2152" s="27"/>
      <c r="G2152" s="28"/>
      <c r="H2152" s="6"/>
      <c r="I2152" s="7"/>
      <c r="J2152" s="6"/>
      <c r="K2152" s="6"/>
      <c r="L2152" s="6"/>
      <c r="M2152" s="6"/>
      <c r="P2152" s="4"/>
      <c r="Q2152" s="4"/>
      <c r="R2152" s="4"/>
      <c r="S2152" s="5"/>
      <c r="T2152" s="6"/>
    </row>
    <row r="2153" spans="6:20">
      <c r="F2153" s="27"/>
      <c r="G2153" s="28"/>
      <c r="H2153" s="6"/>
      <c r="I2153" s="7"/>
      <c r="J2153" s="6"/>
      <c r="K2153" s="6"/>
      <c r="L2153" s="6"/>
      <c r="M2153" s="6"/>
      <c r="P2153" s="4"/>
      <c r="Q2153" s="4"/>
      <c r="R2153" s="4"/>
      <c r="S2153" s="5"/>
      <c r="T2153" s="6"/>
    </row>
    <row r="2154" spans="6:20">
      <c r="F2154" s="27"/>
      <c r="G2154" s="28"/>
      <c r="H2154" s="6"/>
      <c r="I2154" s="7"/>
      <c r="J2154" s="6"/>
      <c r="K2154" s="6"/>
      <c r="L2154" s="6"/>
      <c r="M2154" s="6"/>
      <c r="P2154" s="4"/>
      <c r="Q2154" s="4"/>
      <c r="R2154" s="4"/>
      <c r="S2154" s="5"/>
      <c r="T2154" s="6"/>
    </row>
    <row r="2155" spans="6:20">
      <c r="F2155" s="27"/>
      <c r="G2155" s="28"/>
      <c r="H2155" s="6"/>
      <c r="I2155" s="7"/>
      <c r="J2155" s="6"/>
      <c r="K2155" s="6"/>
      <c r="L2155" s="6"/>
      <c r="M2155" s="6"/>
      <c r="P2155" s="4"/>
      <c r="Q2155" s="4"/>
      <c r="R2155" s="4"/>
      <c r="S2155" s="5"/>
      <c r="T2155" s="6"/>
    </row>
    <row r="2156" spans="6:20">
      <c r="F2156" s="27"/>
      <c r="G2156" s="28"/>
      <c r="H2156" s="6"/>
      <c r="I2156" s="7"/>
      <c r="J2156" s="6"/>
      <c r="K2156" s="6"/>
      <c r="L2156" s="6"/>
      <c r="M2156" s="6"/>
      <c r="P2156" s="4"/>
      <c r="Q2156" s="4"/>
      <c r="R2156" s="4"/>
      <c r="S2156" s="5"/>
      <c r="T2156" s="6"/>
    </row>
    <row r="2157" spans="6:20">
      <c r="F2157" s="27"/>
      <c r="G2157" s="28"/>
      <c r="H2157" s="6"/>
      <c r="I2157" s="7"/>
      <c r="J2157" s="6"/>
      <c r="K2157" s="6"/>
      <c r="L2157" s="6"/>
      <c r="M2157" s="6"/>
      <c r="P2157" s="4"/>
      <c r="Q2157" s="4"/>
      <c r="R2157" s="4"/>
      <c r="S2157" s="5"/>
      <c r="T2157" s="6"/>
    </row>
    <row r="2158" spans="6:20">
      <c r="F2158" s="27"/>
      <c r="G2158" s="28"/>
      <c r="H2158" s="6"/>
      <c r="I2158" s="7"/>
      <c r="J2158" s="6"/>
      <c r="K2158" s="6"/>
      <c r="L2158" s="6"/>
      <c r="M2158" s="6"/>
      <c r="P2158" s="4"/>
      <c r="Q2158" s="4"/>
      <c r="R2158" s="4"/>
      <c r="S2158" s="5"/>
      <c r="T2158" s="6"/>
    </row>
    <row r="2159" spans="6:20">
      <c r="F2159" s="27"/>
      <c r="G2159" s="28"/>
      <c r="H2159" s="6"/>
      <c r="I2159" s="7"/>
      <c r="J2159" s="6"/>
      <c r="K2159" s="6"/>
      <c r="L2159" s="6"/>
      <c r="M2159" s="6"/>
      <c r="P2159" s="4"/>
      <c r="Q2159" s="4"/>
      <c r="R2159" s="4"/>
      <c r="S2159" s="5"/>
      <c r="T2159" s="6"/>
    </row>
    <row r="2160" spans="6:20">
      <c r="F2160" s="27"/>
      <c r="G2160" s="28"/>
      <c r="H2160" s="6"/>
      <c r="I2160" s="7"/>
      <c r="J2160" s="6"/>
      <c r="K2160" s="6"/>
      <c r="L2160" s="6"/>
      <c r="M2160" s="6"/>
      <c r="P2160" s="4"/>
      <c r="Q2160" s="4"/>
      <c r="R2160" s="4"/>
      <c r="S2160" s="5"/>
      <c r="T2160" s="6"/>
    </row>
    <row r="2161" spans="6:20">
      <c r="F2161" s="27"/>
      <c r="G2161" s="28"/>
      <c r="H2161" s="6"/>
      <c r="I2161" s="7"/>
      <c r="J2161" s="6"/>
      <c r="K2161" s="6"/>
      <c r="L2161" s="6"/>
      <c r="M2161" s="6"/>
      <c r="P2161" s="4"/>
      <c r="Q2161" s="4"/>
      <c r="R2161" s="4"/>
      <c r="S2161" s="5"/>
      <c r="T2161" s="6"/>
    </row>
    <row r="2162" spans="6:20">
      <c r="F2162" s="27"/>
      <c r="G2162" s="28"/>
      <c r="H2162" s="6"/>
      <c r="I2162" s="7"/>
      <c r="J2162" s="6"/>
      <c r="K2162" s="6"/>
      <c r="L2162" s="6"/>
      <c r="M2162" s="6"/>
      <c r="P2162" s="4"/>
      <c r="Q2162" s="4"/>
      <c r="R2162" s="4"/>
      <c r="S2162" s="5"/>
      <c r="T2162" s="6"/>
    </row>
    <row r="2163" spans="6:20">
      <c r="F2163" s="27"/>
      <c r="G2163" s="28"/>
      <c r="H2163" s="6"/>
      <c r="I2163" s="7"/>
      <c r="J2163" s="6"/>
      <c r="K2163" s="6"/>
      <c r="L2163" s="6"/>
      <c r="M2163" s="6"/>
      <c r="P2163" s="4"/>
      <c r="Q2163" s="4"/>
      <c r="R2163" s="4"/>
      <c r="S2163" s="5"/>
      <c r="T2163" s="6"/>
    </row>
    <row r="2164" spans="6:20">
      <c r="F2164" s="27"/>
      <c r="G2164" s="28"/>
      <c r="H2164" s="6"/>
      <c r="I2164" s="7"/>
      <c r="J2164" s="6"/>
      <c r="K2164" s="6"/>
      <c r="L2164" s="6"/>
      <c r="M2164" s="6"/>
      <c r="P2164" s="4"/>
      <c r="Q2164" s="4"/>
      <c r="R2164" s="4"/>
      <c r="S2164" s="5"/>
      <c r="T2164" s="6"/>
    </row>
    <row r="2165" spans="6:20">
      <c r="F2165" s="27"/>
      <c r="G2165" s="28"/>
      <c r="H2165" s="6"/>
      <c r="I2165" s="7"/>
      <c r="J2165" s="6"/>
      <c r="K2165" s="6"/>
      <c r="L2165" s="6"/>
      <c r="M2165" s="6"/>
      <c r="P2165" s="4"/>
      <c r="Q2165" s="4"/>
      <c r="R2165" s="4"/>
      <c r="S2165" s="5"/>
      <c r="T2165" s="6"/>
    </row>
    <row r="2166" spans="6:20">
      <c r="F2166" s="27"/>
      <c r="G2166" s="28"/>
      <c r="H2166" s="6"/>
      <c r="I2166" s="7"/>
      <c r="J2166" s="6"/>
      <c r="K2166" s="6"/>
      <c r="L2166" s="6"/>
      <c r="M2166" s="6"/>
      <c r="P2166" s="4"/>
      <c r="Q2166" s="4"/>
      <c r="R2166" s="4"/>
      <c r="S2166" s="5"/>
      <c r="T2166" s="6"/>
    </row>
    <row r="2167" spans="6:20">
      <c r="F2167" s="27"/>
      <c r="G2167" s="28"/>
      <c r="H2167" s="6"/>
      <c r="I2167" s="7"/>
      <c r="J2167" s="6"/>
      <c r="K2167" s="6"/>
      <c r="L2167" s="6"/>
      <c r="M2167" s="6"/>
      <c r="P2167" s="4"/>
      <c r="Q2167" s="4"/>
      <c r="R2167" s="4"/>
      <c r="S2167" s="5"/>
      <c r="T2167" s="6"/>
    </row>
    <row r="2168" spans="6:20">
      <c r="F2168" s="27"/>
      <c r="G2168" s="28"/>
      <c r="H2168" s="6"/>
      <c r="I2168" s="7"/>
      <c r="J2168" s="6"/>
      <c r="K2168" s="6"/>
      <c r="L2168" s="6"/>
      <c r="M2168" s="6"/>
      <c r="P2168" s="4"/>
      <c r="Q2168" s="4"/>
      <c r="R2168" s="4"/>
      <c r="S2168" s="5"/>
      <c r="T2168" s="6"/>
    </row>
    <row r="2169" spans="6:20">
      <c r="F2169" s="27"/>
      <c r="G2169" s="28"/>
      <c r="H2169" s="6"/>
      <c r="I2169" s="7"/>
      <c r="J2169" s="6"/>
      <c r="K2169" s="6"/>
      <c r="L2169" s="6"/>
      <c r="M2169" s="6"/>
      <c r="P2169" s="4"/>
      <c r="Q2169" s="4"/>
      <c r="R2169" s="4"/>
      <c r="S2169" s="5"/>
      <c r="T2169" s="6"/>
    </row>
    <row r="2170" spans="6:20">
      <c r="F2170" s="27"/>
      <c r="G2170" s="28"/>
      <c r="H2170" s="6"/>
      <c r="I2170" s="7"/>
      <c r="J2170" s="6"/>
      <c r="K2170" s="6"/>
      <c r="L2170" s="6"/>
      <c r="M2170" s="6"/>
      <c r="P2170" s="4"/>
      <c r="Q2170" s="4"/>
      <c r="R2170" s="4"/>
      <c r="S2170" s="5"/>
      <c r="T2170" s="6"/>
    </row>
    <row r="2171" spans="6:20">
      <c r="F2171" s="27"/>
      <c r="G2171" s="28"/>
      <c r="H2171" s="6"/>
      <c r="I2171" s="7"/>
      <c r="J2171" s="6"/>
      <c r="K2171" s="6"/>
      <c r="L2171" s="6"/>
      <c r="M2171" s="6"/>
      <c r="P2171" s="4"/>
      <c r="Q2171" s="4"/>
      <c r="R2171" s="4"/>
      <c r="S2171" s="5"/>
      <c r="T2171" s="6"/>
    </row>
    <row r="2172" spans="6:20">
      <c r="F2172" s="27"/>
      <c r="G2172" s="28"/>
      <c r="H2172" s="6"/>
      <c r="I2172" s="7"/>
      <c r="J2172" s="6"/>
      <c r="K2172" s="6"/>
      <c r="L2172" s="6"/>
      <c r="M2172" s="6"/>
      <c r="P2172" s="4"/>
      <c r="Q2172" s="4"/>
      <c r="R2172" s="4"/>
      <c r="S2172" s="5"/>
      <c r="T2172" s="6"/>
    </row>
    <row r="2173" spans="6:20">
      <c r="F2173" s="27"/>
      <c r="G2173" s="28"/>
      <c r="H2173" s="6"/>
      <c r="I2173" s="7"/>
      <c r="J2173" s="6"/>
      <c r="K2173" s="6"/>
      <c r="L2173" s="6"/>
      <c r="M2173" s="6"/>
      <c r="P2173" s="4"/>
      <c r="Q2173" s="4"/>
      <c r="R2173" s="4"/>
      <c r="S2173" s="5"/>
      <c r="T2173" s="6"/>
    </row>
    <row r="2174" spans="6:20">
      <c r="F2174" s="27"/>
      <c r="G2174" s="28"/>
      <c r="H2174" s="6"/>
      <c r="I2174" s="7"/>
      <c r="J2174" s="6"/>
      <c r="K2174" s="6"/>
      <c r="L2174" s="6"/>
      <c r="M2174" s="6"/>
      <c r="P2174" s="4"/>
      <c r="Q2174" s="4"/>
      <c r="R2174" s="4"/>
      <c r="S2174" s="5"/>
      <c r="T2174" s="6"/>
    </row>
    <row r="2175" spans="6:20">
      <c r="F2175" s="27"/>
      <c r="G2175" s="28"/>
      <c r="H2175" s="6"/>
      <c r="I2175" s="7"/>
      <c r="J2175" s="6"/>
      <c r="K2175" s="6"/>
      <c r="L2175" s="6"/>
      <c r="M2175" s="6"/>
      <c r="P2175" s="4"/>
      <c r="Q2175" s="4"/>
      <c r="R2175" s="4"/>
      <c r="S2175" s="5"/>
      <c r="T2175" s="6"/>
    </row>
    <row r="2176" spans="6:20">
      <c r="F2176" s="27"/>
      <c r="G2176" s="28"/>
      <c r="H2176" s="6"/>
      <c r="I2176" s="7"/>
      <c r="J2176" s="6"/>
      <c r="K2176" s="6"/>
      <c r="L2176" s="6"/>
      <c r="M2176" s="6"/>
      <c r="P2176" s="4"/>
      <c r="Q2176" s="4"/>
      <c r="R2176" s="4"/>
      <c r="S2176" s="5"/>
      <c r="T2176" s="6"/>
    </row>
    <row r="2177" spans="6:20">
      <c r="F2177" s="27"/>
      <c r="G2177" s="28"/>
      <c r="H2177" s="6"/>
      <c r="I2177" s="7"/>
      <c r="J2177" s="6"/>
      <c r="K2177" s="6"/>
      <c r="L2177" s="6"/>
      <c r="M2177" s="6"/>
      <c r="P2177" s="4"/>
      <c r="Q2177" s="4"/>
      <c r="R2177" s="4"/>
      <c r="S2177" s="5"/>
      <c r="T2177" s="6"/>
    </row>
    <row r="2178" spans="6:20">
      <c r="F2178" s="27"/>
      <c r="G2178" s="28"/>
      <c r="H2178" s="6"/>
      <c r="I2178" s="7"/>
      <c r="J2178" s="6"/>
      <c r="K2178" s="6"/>
      <c r="L2178" s="6"/>
      <c r="M2178" s="6"/>
      <c r="P2178" s="4"/>
      <c r="Q2178" s="4"/>
      <c r="R2178" s="4"/>
      <c r="S2178" s="5"/>
      <c r="T2178" s="6"/>
    </row>
    <row r="2179" spans="6:20">
      <c r="F2179" s="27"/>
      <c r="G2179" s="28"/>
      <c r="H2179" s="6"/>
      <c r="I2179" s="7"/>
      <c r="J2179" s="6"/>
      <c r="K2179" s="6"/>
      <c r="L2179" s="6"/>
      <c r="M2179" s="6"/>
      <c r="P2179" s="4"/>
      <c r="Q2179" s="4"/>
      <c r="R2179" s="4"/>
      <c r="S2179" s="5"/>
      <c r="T2179" s="6"/>
    </row>
    <row r="2180" spans="6:20">
      <c r="F2180" s="27"/>
      <c r="G2180" s="28"/>
      <c r="H2180" s="6"/>
      <c r="I2180" s="7"/>
      <c r="J2180" s="6"/>
      <c r="K2180" s="6"/>
      <c r="L2180" s="6"/>
      <c r="M2180" s="6"/>
      <c r="P2180" s="4"/>
      <c r="Q2180" s="4"/>
      <c r="R2180" s="4"/>
      <c r="S2180" s="5"/>
      <c r="T2180" s="6"/>
    </row>
    <row r="2181" spans="6:20">
      <c r="F2181" s="27"/>
      <c r="G2181" s="28"/>
      <c r="H2181" s="6"/>
      <c r="I2181" s="7"/>
      <c r="J2181" s="6"/>
      <c r="K2181" s="6"/>
      <c r="L2181" s="6"/>
      <c r="M2181" s="6"/>
      <c r="P2181" s="4"/>
      <c r="Q2181" s="4"/>
      <c r="R2181" s="4"/>
      <c r="S2181" s="5"/>
      <c r="T2181" s="6"/>
    </row>
    <row r="2182" spans="6:20">
      <c r="F2182" s="27"/>
      <c r="G2182" s="28"/>
      <c r="H2182" s="6"/>
      <c r="I2182" s="7"/>
      <c r="J2182" s="6"/>
      <c r="K2182" s="6"/>
      <c r="L2182" s="6"/>
      <c r="M2182" s="6"/>
      <c r="P2182" s="4"/>
      <c r="Q2182" s="4"/>
      <c r="R2182" s="4"/>
      <c r="S2182" s="5"/>
      <c r="T2182" s="6"/>
    </row>
    <row r="2183" spans="6:20">
      <c r="F2183" s="27"/>
      <c r="G2183" s="28"/>
      <c r="H2183" s="6"/>
      <c r="I2183" s="7"/>
      <c r="J2183" s="6"/>
      <c r="K2183" s="6"/>
      <c r="L2183" s="6"/>
      <c r="M2183" s="6"/>
      <c r="P2183" s="4"/>
      <c r="Q2183" s="4"/>
      <c r="R2183" s="4"/>
      <c r="S2183" s="5"/>
      <c r="T2183" s="6"/>
    </row>
    <row r="2184" spans="6:20">
      <c r="F2184" s="27"/>
      <c r="G2184" s="28"/>
      <c r="H2184" s="6"/>
      <c r="I2184" s="7"/>
      <c r="J2184" s="6"/>
      <c r="K2184" s="6"/>
      <c r="L2184" s="6"/>
      <c r="M2184" s="6"/>
      <c r="P2184" s="4"/>
      <c r="Q2184" s="4"/>
      <c r="R2184" s="4"/>
      <c r="S2184" s="5"/>
      <c r="T2184" s="6"/>
    </row>
    <row r="2185" spans="6:20">
      <c r="F2185" s="27"/>
      <c r="G2185" s="28"/>
      <c r="H2185" s="6"/>
      <c r="I2185" s="7"/>
      <c r="J2185" s="6"/>
      <c r="K2185" s="6"/>
      <c r="L2185" s="6"/>
      <c r="M2185" s="6"/>
      <c r="P2185" s="4"/>
      <c r="Q2185" s="4"/>
      <c r="R2185" s="4"/>
      <c r="S2185" s="5"/>
      <c r="T2185" s="6"/>
    </row>
    <row r="2186" spans="6:20">
      <c r="F2186" s="27"/>
      <c r="G2186" s="28"/>
      <c r="H2186" s="6"/>
      <c r="I2186" s="7"/>
      <c r="J2186" s="6"/>
      <c r="K2186" s="6"/>
      <c r="L2186" s="6"/>
      <c r="M2186" s="6"/>
      <c r="P2186" s="4"/>
      <c r="Q2186" s="4"/>
      <c r="R2186" s="4"/>
      <c r="S2186" s="5"/>
      <c r="T2186" s="6"/>
    </row>
    <row r="2187" spans="6:20">
      <c r="F2187" s="27"/>
      <c r="G2187" s="28"/>
      <c r="H2187" s="6"/>
      <c r="I2187" s="7"/>
      <c r="J2187" s="6"/>
      <c r="K2187" s="6"/>
      <c r="L2187" s="6"/>
      <c r="M2187" s="6"/>
      <c r="P2187" s="4"/>
      <c r="Q2187" s="4"/>
      <c r="R2187" s="4"/>
      <c r="S2187" s="5"/>
      <c r="T2187" s="6"/>
    </row>
    <row r="2188" spans="6:20">
      <c r="F2188" s="27"/>
      <c r="G2188" s="28"/>
      <c r="H2188" s="6"/>
      <c r="I2188" s="7"/>
      <c r="J2188" s="6"/>
      <c r="K2188" s="6"/>
      <c r="L2188" s="6"/>
      <c r="M2188" s="6"/>
      <c r="P2188" s="4"/>
      <c r="Q2188" s="4"/>
      <c r="R2188" s="4"/>
      <c r="S2188" s="5"/>
      <c r="T2188" s="6"/>
    </row>
    <row r="2189" spans="6:20">
      <c r="F2189" s="27"/>
      <c r="G2189" s="28"/>
      <c r="H2189" s="6"/>
      <c r="I2189" s="7"/>
      <c r="J2189" s="6"/>
      <c r="K2189" s="6"/>
      <c r="L2189" s="6"/>
      <c r="M2189" s="6"/>
      <c r="P2189" s="4"/>
      <c r="Q2189" s="4"/>
      <c r="R2189" s="4"/>
      <c r="S2189" s="5"/>
      <c r="T2189" s="6"/>
    </row>
    <row r="2190" spans="6:20">
      <c r="F2190" s="27"/>
      <c r="G2190" s="28"/>
      <c r="H2190" s="6"/>
      <c r="I2190" s="7"/>
      <c r="J2190" s="6"/>
      <c r="K2190" s="6"/>
      <c r="L2190" s="6"/>
      <c r="M2190" s="6"/>
      <c r="P2190" s="4"/>
      <c r="Q2190" s="4"/>
      <c r="R2190" s="4"/>
      <c r="S2190" s="5"/>
      <c r="T2190" s="6"/>
    </row>
    <row r="2191" spans="6:20">
      <c r="F2191" s="27"/>
      <c r="G2191" s="28"/>
      <c r="H2191" s="6"/>
      <c r="I2191" s="7"/>
      <c r="J2191" s="6"/>
      <c r="K2191" s="6"/>
      <c r="L2191" s="6"/>
      <c r="M2191" s="6"/>
      <c r="P2191" s="4"/>
      <c r="Q2191" s="4"/>
      <c r="R2191" s="4"/>
      <c r="S2191" s="5"/>
      <c r="T2191" s="6"/>
    </row>
    <row r="2192" spans="6:20">
      <c r="F2192" s="27"/>
      <c r="G2192" s="28"/>
      <c r="H2192" s="6"/>
      <c r="I2192" s="7"/>
      <c r="J2192" s="6"/>
      <c r="K2192" s="6"/>
      <c r="L2192" s="6"/>
      <c r="M2192" s="6"/>
      <c r="P2192" s="4"/>
      <c r="Q2192" s="4"/>
      <c r="R2192" s="4"/>
      <c r="S2192" s="5"/>
      <c r="T2192" s="6"/>
    </row>
    <row r="2193" spans="6:20">
      <c r="F2193" s="27"/>
      <c r="G2193" s="28"/>
      <c r="H2193" s="6"/>
      <c r="I2193" s="7"/>
      <c r="J2193" s="6"/>
      <c r="K2193" s="6"/>
      <c r="L2193" s="6"/>
      <c r="M2193" s="6"/>
      <c r="P2193" s="4"/>
      <c r="Q2193" s="4"/>
      <c r="R2193" s="4"/>
      <c r="S2193" s="5"/>
      <c r="T2193" s="6"/>
    </row>
    <row r="2194" spans="6:20">
      <c r="F2194" s="27"/>
      <c r="G2194" s="28"/>
      <c r="H2194" s="6"/>
      <c r="I2194" s="7"/>
      <c r="J2194" s="6"/>
      <c r="K2194" s="6"/>
      <c r="L2194" s="6"/>
      <c r="M2194" s="6"/>
      <c r="P2194" s="4"/>
      <c r="Q2194" s="4"/>
      <c r="R2194" s="4"/>
      <c r="S2194" s="5"/>
      <c r="T2194" s="6"/>
    </row>
    <row r="2195" spans="6:20">
      <c r="F2195" s="27"/>
      <c r="G2195" s="28"/>
      <c r="H2195" s="6"/>
      <c r="I2195" s="7"/>
      <c r="J2195" s="6"/>
      <c r="K2195" s="6"/>
      <c r="L2195" s="6"/>
      <c r="M2195" s="6"/>
      <c r="P2195" s="4"/>
      <c r="Q2195" s="4"/>
      <c r="R2195" s="4"/>
      <c r="S2195" s="5"/>
      <c r="T2195" s="6"/>
    </row>
    <row r="2196" spans="6:20">
      <c r="F2196" s="27"/>
      <c r="G2196" s="28"/>
      <c r="H2196" s="6"/>
      <c r="I2196" s="7"/>
      <c r="J2196" s="6"/>
      <c r="K2196" s="6"/>
      <c r="L2196" s="6"/>
      <c r="M2196" s="6"/>
      <c r="P2196" s="4"/>
      <c r="Q2196" s="4"/>
      <c r="R2196" s="4"/>
      <c r="S2196" s="5"/>
      <c r="T2196" s="6"/>
    </row>
    <row r="2197" spans="6:20">
      <c r="F2197" s="27"/>
      <c r="G2197" s="28"/>
      <c r="H2197" s="6"/>
      <c r="I2197" s="7"/>
      <c r="J2197" s="6"/>
      <c r="K2197" s="6"/>
      <c r="L2197" s="6"/>
      <c r="M2197" s="6"/>
      <c r="P2197" s="4"/>
      <c r="Q2197" s="4"/>
      <c r="R2197" s="4"/>
      <c r="S2197" s="5"/>
      <c r="T2197" s="6"/>
    </row>
    <row r="2198" spans="6:20">
      <c r="F2198" s="27"/>
      <c r="G2198" s="28"/>
      <c r="H2198" s="6"/>
      <c r="I2198" s="7"/>
      <c r="J2198" s="6"/>
      <c r="K2198" s="6"/>
      <c r="L2198" s="6"/>
      <c r="M2198" s="6"/>
      <c r="P2198" s="4"/>
      <c r="Q2198" s="4"/>
      <c r="R2198" s="4"/>
      <c r="S2198" s="5"/>
      <c r="T2198" s="6"/>
    </row>
    <row r="2199" spans="6:20">
      <c r="F2199" s="27"/>
      <c r="G2199" s="28"/>
      <c r="H2199" s="6"/>
      <c r="I2199" s="7"/>
      <c r="J2199" s="6"/>
      <c r="K2199" s="6"/>
      <c r="L2199" s="6"/>
      <c r="M2199" s="6"/>
      <c r="P2199" s="4"/>
      <c r="Q2199" s="4"/>
      <c r="R2199" s="4"/>
      <c r="S2199" s="5"/>
      <c r="T2199" s="6"/>
    </row>
    <row r="2200" spans="6:20">
      <c r="F2200" s="27"/>
      <c r="G2200" s="28"/>
      <c r="H2200" s="6"/>
      <c r="I2200" s="7"/>
      <c r="J2200" s="6"/>
      <c r="K2200" s="6"/>
      <c r="L2200" s="6"/>
      <c r="M2200" s="6"/>
      <c r="P2200" s="4"/>
      <c r="Q2200" s="4"/>
      <c r="R2200" s="4"/>
      <c r="S2200" s="5"/>
      <c r="T2200" s="6"/>
    </row>
    <row r="2201" spans="6:20">
      <c r="F2201" s="27"/>
      <c r="G2201" s="28"/>
      <c r="H2201" s="6"/>
      <c r="I2201" s="7"/>
      <c r="J2201" s="6"/>
      <c r="K2201" s="6"/>
      <c r="L2201" s="6"/>
      <c r="M2201" s="6"/>
      <c r="P2201" s="4"/>
      <c r="Q2201" s="4"/>
      <c r="R2201" s="4"/>
      <c r="S2201" s="5"/>
      <c r="T2201" s="6"/>
    </row>
    <row r="2202" spans="6:20">
      <c r="F2202" s="27"/>
      <c r="G2202" s="28"/>
      <c r="H2202" s="6"/>
      <c r="I2202" s="7"/>
      <c r="J2202" s="6"/>
      <c r="K2202" s="6"/>
      <c r="L2202" s="6"/>
      <c r="M2202" s="6"/>
      <c r="P2202" s="4"/>
      <c r="Q2202" s="4"/>
      <c r="R2202" s="4"/>
      <c r="S2202" s="5"/>
      <c r="T2202" s="6"/>
    </row>
    <row r="2203" spans="6:20">
      <c r="F2203" s="27"/>
      <c r="G2203" s="28"/>
      <c r="H2203" s="6"/>
      <c r="I2203" s="7"/>
      <c r="J2203" s="6"/>
      <c r="K2203" s="6"/>
      <c r="L2203" s="6"/>
      <c r="M2203" s="6"/>
      <c r="P2203" s="4"/>
      <c r="Q2203" s="4"/>
      <c r="R2203" s="4"/>
      <c r="S2203" s="5"/>
      <c r="T2203" s="6"/>
    </row>
    <row r="2204" spans="6:20">
      <c r="F2204" s="27"/>
      <c r="G2204" s="28"/>
      <c r="H2204" s="6"/>
      <c r="I2204" s="7"/>
      <c r="J2204" s="6"/>
      <c r="K2204" s="6"/>
      <c r="L2204" s="6"/>
      <c r="M2204" s="6"/>
      <c r="P2204" s="4"/>
      <c r="Q2204" s="4"/>
      <c r="R2204" s="4"/>
      <c r="S2204" s="5"/>
      <c r="T2204" s="6"/>
    </row>
    <row r="2205" spans="6:20">
      <c r="F2205" s="27"/>
      <c r="G2205" s="28"/>
      <c r="H2205" s="6"/>
      <c r="I2205" s="7"/>
      <c r="J2205" s="6"/>
      <c r="K2205" s="6"/>
      <c r="L2205" s="6"/>
      <c r="M2205" s="6"/>
      <c r="P2205" s="4"/>
      <c r="Q2205" s="4"/>
      <c r="R2205" s="4"/>
      <c r="S2205" s="5"/>
      <c r="T2205" s="6"/>
    </row>
    <row r="2206" spans="6:20">
      <c r="F2206" s="27"/>
      <c r="G2206" s="28"/>
      <c r="H2206" s="6"/>
      <c r="I2206" s="7"/>
      <c r="J2206" s="6"/>
      <c r="K2206" s="6"/>
      <c r="L2206" s="6"/>
      <c r="M2206" s="6"/>
      <c r="P2206" s="4"/>
      <c r="Q2206" s="4"/>
      <c r="R2206" s="4"/>
      <c r="S2206" s="5"/>
      <c r="T2206" s="6"/>
    </row>
    <row r="2207" spans="6:20">
      <c r="F2207" s="27"/>
      <c r="G2207" s="28"/>
      <c r="H2207" s="6"/>
      <c r="I2207" s="7"/>
      <c r="J2207" s="6"/>
      <c r="K2207" s="6"/>
      <c r="L2207" s="6"/>
      <c r="M2207" s="6"/>
      <c r="P2207" s="4"/>
      <c r="Q2207" s="4"/>
      <c r="R2207" s="4"/>
      <c r="S2207" s="5"/>
      <c r="T2207" s="6"/>
    </row>
    <row r="2208" spans="6:20">
      <c r="F2208" s="27"/>
      <c r="G2208" s="28"/>
      <c r="H2208" s="6"/>
      <c r="I2208" s="7"/>
      <c r="J2208" s="6"/>
      <c r="K2208" s="6"/>
      <c r="L2208" s="6"/>
      <c r="M2208" s="6"/>
      <c r="P2208" s="4"/>
      <c r="Q2208" s="4"/>
      <c r="R2208" s="4"/>
      <c r="S2208" s="5"/>
      <c r="T2208" s="6"/>
    </row>
    <row r="2209" spans="6:20">
      <c r="F2209" s="27"/>
      <c r="G2209" s="28"/>
      <c r="H2209" s="6"/>
      <c r="I2209" s="7"/>
      <c r="J2209" s="6"/>
      <c r="K2209" s="6"/>
      <c r="L2209" s="6"/>
      <c r="M2209" s="6"/>
      <c r="P2209" s="4"/>
      <c r="Q2209" s="4"/>
      <c r="R2209" s="4"/>
      <c r="S2209" s="5"/>
      <c r="T2209" s="6"/>
    </row>
    <row r="2210" spans="6:20">
      <c r="F2210" s="27"/>
      <c r="G2210" s="28"/>
      <c r="H2210" s="6"/>
      <c r="I2210" s="7"/>
      <c r="J2210" s="6"/>
      <c r="K2210" s="6"/>
      <c r="L2210" s="6"/>
      <c r="M2210" s="6"/>
      <c r="P2210" s="4"/>
      <c r="Q2210" s="4"/>
      <c r="R2210" s="4"/>
      <c r="S2210" s="5"/>
      <c r="T2210" s="6"/>
    </row>
    <row r="2211" spans="6:20">
      <c r="F2211" s="27"/>
      <c r="G2211" s="28"/>
      <c r="H2211" s="6"/>
      <c r="I2211" s="7"/>
      <c r="J2211" s="6"/>
      <c r="K2211" s="6"/>
      <c r="L2211" s="6"/>
      <c r="M2211" s="6"/>
      <c r="P2211" s="4"/>
      <c r="Q2211" s="4"/>
      <c r="R2211" s="4"/>
      <c r="S2211" s="5"/>
      <c r="T2211" s="6"/>
    </row>
    <row r="2212" spans="6:20">
      <c r="F2212" s="27"/>
      <c r="G2212" s="28"/>
      <c r="H2212" s="6"/>
      <c r="I2212" s="7"/>
      <c r="J2212" s="6"/>
      <c r="K2212" s="6"/>
      <c r="L2212" s="6"/>
      <c r="M2212" s="6"/>
      <c r="P2212" s="4"/>
      <c r="Q2212" s="4"/>
      <c r="R2212" s="4"/>
      <c r="S2212" s="5"/>
      <c r="T2212" s="6"/>
    </row>
    <row r="2213" spans="6:20">
      <c r="F2213" s="27"/>
      <c r="G2213" s="28"/>
      <c r="H2213" s="6"/>
      <c r="I2213" s="7"/>
      <c r="J2213" s="6"/>
      <c r="K2213" s="6"/>
      <c r="L2213" s="6"/>
      <c r="M2213" s="6"/>
      <c r="P2213" s="4"/>
      <c r="Q2213" s="4"/>
      <c r="R2213" s="4"/>
      <c r="S2213" s="5"/>
      <c r="T2213" s="6"/>
    </row>
    <row r="2214" spans="6:20">
      <c r="F2214" s="27"/>
      <c r="G2214" s="28"/>
      <c r="H2214" s="6"/>
      <c r="I2214" s="7"/>
      <c r="J2214" s="6"/>
      <c r="K2214" s="6"/>
      <c r="L2214" s="6"/>
      <c r="M2214" s="6"/>
      <c r="P2214" s="4"/>
      <c r="Q2214" s="4"/>
      <c r="R2214" s="4"/>
      <c r="S2214" s="5"/>
      <c r="T2214" s="6"/>
    </row>
    <row r="2215" spans="6:20">
      <c r="F2215" s="27"/>
      <c r="G2215" s="28"/>
      <c r="H2215" s="6"/>
      <c r="I2215" s="7"/>
      <c r="J2215" s="6"/>
      <c r="K2215" s="6"/>
      <c r="L2215" s="6"/>
      <c r="M2215" s="6"/>
      <c r="P2215" s="4"/>
      <c r="Q2215" s="4"/>
      <c r="R2215" s="4"/>
      <c r="S2215" s="5"/>
      <c r="T2215" s="6"/>
    </row>
    <row r="2216" spans="6:20">
      <c r="F2216" s="27"/>
      <c r="G2216" s="28"/>
      <c r="H2216" s="6"/>
      <c r="I2216" s="7"/>
      <c r="J2216" s="6"/>
      <c r="K2216" s="6"/>
      <c r="L2216" s="6"/>
      <c r="M2216" s="6"/>
      <c r="P2216" s="4"/>
      <c r="Q2216" s="4"/>
      <c r="R2216" s="4"/>
      <c r="S2216" s="5"/>
      <c r="T2216" s="6"/>
    </row>
    <row r="2217" spans="6:20">
      <c r="F2217" s="27"/>
      <c r="G2217" s="28"/>
      <c r="H2217" s="6"/>
      <c r="I2217" s="7"/>
      <c r="J2217" s="6"/>
      <c r="K2217" s="6"/>
      <c r="L2217" s="6"/>
      <c r="M2217" s="6"/>
      <c r="P2217" s="4"/>
      <c r="Q2217" s="4"/>
      <c r="R2217" s="4"/>
      <c r="S2217" s="5"/>
      <c r="T2217" s="6"/>
    </row>
    <row r="2218" spans="6:20">
      <c r="F2218" s="27"/>
      <c r="G2218" s="28"/>
      <c r="H2218" s="6"/>
      <c r="I2218" s="7"/>
      <c r="J2218" s="6"/>
      <c r="K2218" s="6"/>
      <c r="L2218" s="6"/>
      <c r="M2218" s="6"/>
      <c r="P2218" s="4"/>
      <c r="Q2218" s="4"/>
      <c r="R2218" s="4"/>
      <c r="S2218" s="5"/>
      <c r="T2218" s="6"/>
    </row>
    <row r="2219" spans="6:20">
      <c r="F2219" s="27"/>
      <c r="G2219" s="28"/>
      <c r="H2219" s="6"/>
      <c r="I2219" s="7"/>
      <c r="J2219" s="6"/>
      <c r="K2219" s="6"/>
      <c r="L2219" s="6"/>
      <c r="M2219" s="6"/>
      <c r="P2219" s="4"/>
      <c r="Q2219" s="4"/>
      <c r="R2219" s="4"/>
      <c r="S2219" s="5"/>
      <c r="T2219" s="6"/>
    </row>
    <row r="2220" spans="6:20">
      <c r="F2220" s="27"/>
      <c r="G2220" s="28"/>
      <c r="H2220" s="6"/>
      <c r="I2220" s="7"/>
      <c r="J2220" s="6"/>
      <c r="K2220" s="6"/>
      <c r="L2220" s="6"/>
      <c r="M2220" s="6"/>
      <c r="P2220" s="4"/>
      <c r="Q2220" s="4"/>
      <c r="R2220" s="4"/>
      <c r="S2220" s="5"/>
      <c r="T2220" s="6"/>
    </row>
    <row r="2221" spans="6:20">
      <c r="F2221" s="27"/>
      <c r="G2221" s="28"/>
      <c r="H2221" s="6"/>
      <c r="I2221" s="7"/>
      <c r="J2221" s="6"/>
      <c r="K2221" s="6"/>
      <c r="L2221" s="6"/>
      <c r="M2221" s="6"/>
      <c r="P2221" s="4"/>
      <c r="Q2221" s="4"/>
      <c r="R2221" s="4"/>
      <c r="S2221" s="5"/>
      <c r="T2221" s="6"/>
    </row>
    <row r="2222" spans="6:20">
      <c r="F2222" s="27"/>
      <c r="G2222" s="28"/>
      <c r="H2222" s="6"/>
      <c r="I2222" s="7"/>
      <c r="J2222" s="6"/>
      <c r="K2222" s="6"/>
      <c r="L2222" s="6"/>
      <c r="M2222" s="6"/>
      <c r="P2222" s="4"/>
      <c r="Q2222" s="4"/>
      <c r="R2222" s="4"/>
      <c r="S2222" s="5"/>
      <c r="T2222" s="6"/>
    </row>
    <row r="2223" spans="6:20">
      <c r="F2223" s="27"/>
      <c r="G2223" s="28"/>
      <c r="H2223" s="6"/>
      <c r="I2223" s="7"/>
      <c r="J2223" s="6"/>
      <c r="K2223" s="6"/>
      <c r="L2223" s="6"/>
      <c r="M2223" s="6"/>
      <c r="P2223" s="4"/>
      <c r="Q2223" s="4"/>
      <c r="R2223" s="4"/>
      <c r="S2223" s="5"/>
      <c r="T2223" s="6"/>
    </row>
    <row r="2224" spans="6:20">
      <c r="F2224" s="27"/>
      <c r="G2224" s="28"/>
      <c r="H2224" s="6"/>
      <c r="I2224" s="7"/>
      <c r="J2224" s="6"/>
      <c r="K2224" s="6"/>
      <c r="L2224" s="6"/>
      <c r="M2224" s="6"/>
      <c r="P2224" s="4"/>
      <c r="Q2224" s="4"/>
      <c r="R2224" s="4"/>
      <c r="S2224" s="5"/>
      <c r="T2224" s="6"/>
    </row>
    <row r="2225" spans="6:20">
      <c r="F2225" s="27"/>
      <c r="G2225" s="28"/>
      <c r="H2225" s="6"/>
      <c r="I2225" s="7"/>
      <c r="J2225" s="6"/>
      <c r="K2225" s="6"/>
      <c r="L2225" s="6"/>
      <c r="M2225" s="6"/>
      <c r="P2225" s="4"/>
      <c r="Q2225" s="4"/>
      <c r="R2225" s="4"/>
      <c r="S2225" s="5"/>
      <c r="T2225" s="6"/>
    </row>
    <row r="2226" spans="6:20">
      <c r="F2226" s="27"/>
      <c r="G2226" s="28"/>
      <c r="H2226" s="6"/>
      <c r="I2226" s="7"/>
      <c r="J2226" s="6"/>
      <c r="K2226" s="6"/>
      <c r="L2226" s="6"/>
      <c r="M2226" s="6"/>
      <c r="P2226" s="4"/>
      <c r="Q2226" s="4"/>
      <c r="R2226" s="4"/>
      <c r="S2226" s="5"/>
      <c r="T2226" s="6"/>
    </row>
    <row r="2227" spans="6:20">
      <c r="F2227" s="27"/>
      <c r="G2227" s="28"/>
      <c r="H2227" s="6"/>
      <c r="I2227" s="7"/>
      <c r="J2227" s="6"/>
      <c r="K2227" s="6"/>
      <c r="L2227" s="6"/>
      <c r="M2227" s="6"/>
      <c r="P2227" s="4"/>
      <c r="Q2227" s="4"/>
      <c r="R2227" s="4"/>
      <c r="S2227" s="5"/>
      <c r="T2227" s="6"/>
    </row>
    <row r="2228" spans="6:20">
      <c r="F2228" s="27"/>
      <c r="G2228" s="28"/>
      <c r="H2228" s="6"/>
      <c r="I2228" s="7"/>
      <c r="J2228" s="6"/>
      <c r="K2228" s="6"/>
      <c r="L2228" s="6"/>
      <c r="M2228" s="6"/>
      <c r="P2228" s="4"/>
      <c r="Q2228" s="4"/>
      <c r="R2228" s="4"/>
      <c r="S2228" s="5"/>
      <c r="T2228" s="6"/>
    </row>
    <row r="2229" spans="6:20">
      <c r="F2229" s="27"/>
      <c r="G2229" s="28"/>
      <c r="H2229" s="6"/>
      <c r="I2229" s="7"/>
      <c r="J2229" s="6"/>
      <c r="K2229" s="6"/>
      <c r="L2229" s="6"/>
      <c r="M2229" s="6"/>
      <c r="P2229" s="4"/>
      <c r="Q2229" s="4"/>
      <c r="R2229" s="4"/>
      <c r="S2229" s="5"/>
      <c r="T2229" s="6"/>
    </row>
    <row r="2230" spans="6:20">
      <c r="F2230" s="27"/>
      <c r="G2230" s="28"/>
      <c r="H2230" s="6"/>
      <c r="I2230" s="7"/>
      <c r="J2230" s="6"/>
      <c r="K2230" s="6"/>
      <c r="L2230" s="6"/>
      <c r="M2230" s="6"/>
      <c r="P2230" s="4"/>
      <c r="Q2230" s="4"/>
      <c r="R2230" s="4"/>
      <c r="S2230" s="5"/>
      <c r="T2230" s="6"/>
    </row>
    <row r="2231" spans="6:20">
      <c r="F2231" s="27"/>
      <c r="G2231" s="28"/>
      <c r="H2231" s="6"/>
      <c r="I2231" s="7"/>
      <c r="J2231" s="6"/>
      <c r="K2231" s="6"/>
      <c r="L2231" s="6"/>
      <c r="M2231" s="6"/>
      <c r="P2231" s="4"/>
      <c r="Q2231" s="4"/>
      <c r="R2231" s="4"/>
      <c r="S2231" s="5"/>
      <c r="T2231" s="6"/>
    </row>
    <row r="2232" spans="6:20">
      <c r="F2232" s="27"/>
      <c r="G2232" s="28"/>
      <c r="H2232" s="6"/>
      <c r="I2232" s="7"/>
      <c r="J2232" s="6"/>
      <c r="K2232" s="6"/>
      <c r="L2232" s="6"/>
      <c r="M2232" s="6"/>
      <c r="P2232" s="4"/>
      <c r="Q2232" s="4"/>
      <c r="R2232" s="4"/>
      <c r="S2232" s="5"/>
      <c r="T2232" s="6"/>
    </row>
    <row r="2233" spans="6:20">
      <c r="F2233" s="27"/>
      <c r="G2233" s="28"/>
      <c r="H2233" s="6"/>
      <c r="I2233" s="7"/>
      <c r="J2233" s="6"/>
      <c r="K2233" s="6"/>
      <c r="L2233" s="6"/>
      <c r="M2233" s="6"/>
      <c r="P2233" s="4"/>
      <c r="Q2233" s="4"/>
      <c r="R2233" s="4"/>
      <c r="S2233" s="5"/>
      <c r="T2233" s="6"/>
    </row>
    <row r="2234" spans="6:20">
      <c r="F2234" s="27"/>
      <c r="G2234" s="28"/>
      <c r="H2234" s="6"/>
      <c r="I2234" s="7"/>
      <c r="J2234" s="6"/>
      <c r="K2234" s="6"/>
      <c r="L2234" s="6"/>
      <c r="M2234" s="6"/>
      <c r="P2234" s="4"/>
      <c r="Q2234" s="4"/>
      <c r="R2234" s="4"/>
      <c r="S2234" s="5"/>
      <c r="T2234" s="6"/>
    </row>
    <row r="2235" spans="6:20">
      <c r="F2235" s="27"/>
      <c r="G2235" s="28"/>
      <c r="H2235" s="6"/>
      <c r="I2235" s="7"/>
      <c r="J2235" s="6"/>
      <c r="K2235" s="6"/>
      <c r="L2235" s="6"/>
      <c r="M2235" s="6"/>
      <c r="P2235" s="4"/>
      <c r="Q2235" s="4"/>
      <c r="R2235" s="4"/>
      <c r="S2235" s="5"/>
      <c r="T2235" s="6"/>
    </row>
    <row r="2236" spans="6:20">
      <c r="F2236" s="27"/>
      <c r="G2236" s="28"/>
      <c r="H2236" s="6"/>
      <c r="I2236" s="7"/>
      <c r="J2236" s="6"/>
      <c r="K2236" s="6"/>
      <c r="L2236" s="6"/>
      <c r="M2236" s="6"/>
      <c r="P2236" s="4"/>
      <c r="Q2236" s="4"/>
      <c r="R2236" s="4"/>
      <c r="S2236" s="5"/>
      <c r="T2236" s="6"/>
    </row>
    <row r="2237" spans="6:20">
      <c r="F2237" s="27"/>
      <c r="G2237" s="28"/>
      <c r="H2237" s="6"/>
      <c r="I2237" s="7"/>
      <c r="J2237" s="6"/>
      <c r="K2237" s="6"/>
      <c r="L2237" s="6"/>
      <c r="M2237" s="6"/>
      <c r="P2237" s="4"/>
      <c r="Q2237" s="4"/>
      <c r="R2237" s="4"/>
      <c r="S2237" s="5"/>
      <c r="T2237" s="6"/>
    </row>
    <row r="2238" spans="6:20">
      <c r="F2238" s="27"/>
      <c r="G2238" s="28"/>
      <c r="H2238" s="6"/>
      <c r="I2238" s="7"/>
      <c r="J2238" s="6"/>
      <c r="K2238" s="6"/>
      <c r="L2238" s="6"/>
      <c r="M2238" s="6"/>
      <c r="P2238" s="4"/>
      <c r="Q2238" s="4"/>
      <c r="R2238" s="4"/>
      <c r="S2238" s="5"/>
      <c r="T2238" s="6"/>
    </row>
    <row r="2239" spans="6:20">
      <c r="F2239" s="27"/>
      <c r="G2239" s="28"/>
      <c r="H2239" s="6"/>
      <c r="I2239" s="7"/>
      <c r="J2239" s="6"/>
      <c r="K2239" s="6"/>
      <c r="L2239" s="6"/>
      <c r="M2239" s="6"/>
      <c r="P2239" s="4"/>
      <c r="Q2239" s="4"/>
      <c r="R2239" s="4"/>
      <c r="S2239" s="5"/>
      <c r="T2239" s="6"/>
    </row>
    <row r="2240" spans="6:20">
      <c r="F2240" s="27"/>
      <c r="G2240" s="28"/>
      <c r="H2240" s="6"/>
      <c r="I2240" s="7"/>
      <c r="J2240" s="6"/>
      <c r="K2240" s="6"/>
      <c r="L2240" s="6"/>
      <c r="M2240" s="6"/>
      <c r="P2240" s="4"/>
      <c r="Q2240" s="4"/>
      <c r="R2240" s="4"/>
      <c r="S2240" s="5"/>
      <c r="T2240" s="6"/>
    </row>
    <row r="2241" spans="6:20">
      <c r="F2241" s="27"/>
      <c r="G2241" s="28"/>
      <c r="H2241" s="6"/>
      <c r="I2241" s="7"/>
      <c r="J2241" s="6"/>
      <c r="K2241" s="6"/>
      <c r="L2241" s="6"/>
      <c r="M2241" s="6"/>
      <c r="P2241" s="4"/>
      <c r="Q2241" s="4"/>
      <c r="R2241" s="4"/>
      <c r="S2241" s="5"/>
      <c r="T2241" s="6"/>
    </row>
    <row r="2242" spans="6:20">
      <c r="F2242" s="27"/>
      <c r="G2242" s="28"/>
      <c r="H2242" s="6"/>
      <c r="I2242" s="7"/>
      <c r="J2242" s="6"/>
      <c r="K2242" s="6"/>
      <c r="L2242" s="6"/>
      <c r="M2242" s="6"/>
      <c r="P2242" s="4"/>
      <c r="Q2242" s="4"/>
      <c r="R2242" s="4"/>
      <c r="S2242" s="5"/>
      <c r="T2242" s="6"/>
    </row>
    <row r="2243" spans="6:20">
      <c r="F2243" s="27"/>
      <c r="G2243" s="28"/>
      <c r="H2243" s="6"/>
      <c r="I2243" s="7"/>
      <c r="J2243" s="6"/>
      <c r="K2243" s="6"/>
      <c r="L2243" s="6"/>
      <c r="M2243" s="6"/>
      <c r="P2243" s="4"/>
      <c r="Q2243" s="4"/>
      <c r="R2243" s="4"/>
      <c r="S2243" s="5"/>
      <c r="T2243" s="6"/>
    </row>
    <row r="2244" spans="6:20">
      <c r="F2244" s="27"/>
      <c r="G2244" s="28"/>
      <c r="H2244" s="6"/>
      <c r="I2244" s="7"/>
      <c r="J2244" s="6"/>
      <c r="K2244" s="6"/>
      <c r="L2244" s="6"/>
      <c r="M2244" s="6"/>
      <c r="P2244" s="4"/>
      <c r="Q2244" s="4"/>
      <c r="R2244" s="4"/>
      <c r="S2244" s="5"/>
      <c r="T2244" s="6"/>
    </row>
    <row r="2245" spans="6:20">
      <c r="F2245" s="27"/>
      <c r="G2245" s="28"/>
      <c r="H2245" s="6"/>
      <c r="I2245" s="7"/>
      <c r="J2245" s="6"/>
      <c r="K2245" s="6"/>
      <c r="L2245" s="6"/>
      <c r="M2245" s="6"/>
      <c r="P2245" s="4"/>
      <c r="Q2245" s="4"/>
      <c r="R2245" s="4"/>
      <c r="S2245" s="5"/>
      <c r="T2245" s="6"/>
    </row>
    <row r="2246" spans="6:20">
      <c r="F2246" s="27"/>
      <c r="G2246" s="28"/>
      <c r="H2246" s="6"/>
      <c r="I2246" s="7"/>
      <c r="J2246" s="6"/>
      <c r="K2246" s="6"/>
      <c r="L2246" s="6"/>
      <c r="M2246" s="6"/>
      <c r="P2246" s="4"/>
      <c r="Q2246" s="4"/>
      <c r="R2246" s="4"/>
      <c r="S2246" s="5"/>
      <c r="T2246" s="6"/>
    </row>
    <row r="2247" spans="6:20">
      <c r="F2247" s="27"/>
      <c r="G2247" s="28"/>
      <c r="H2247" s="6"/>
      <c r="I2247" s="7"/>
      <c r="J2247" s="6"/>
      <c r="K2247" s="6"/>
      <c r="L2247" s="6"/>
      <c r="M2247" s="6"/>
      <c r="P2247" s="4"/>
      <c r="Q2247" s="4"/>
      <c r="R2247" s="4"/>
      <c r="S2247" s="5"/>
      <c r="T2247" s="6"/>
    </row>
    <row r="2248" spans="6:20">
      <c r="F2248" s="27"/>
      <c r="G2248" s="28"/>
      <c r="H2248" s="6"/>
      <c r="I2248" s="7"/>
      <c r="J2248" s="6"/>
      <c r="K2248" s="6"/>
      <c r="L2248" s="6"/>
      <c r="M2248" s="6"/>
      <c r="P2248" s="4"/>
      <c r="Q2248" s="4"/>
      <c r="R2248" s="4"/>
      <c r="S2248" s="5"/>
      <c r="T2248" s="6"/>
    </row>
    <row r="2249" spans="6:20">
      <c r="F2249" s="27"/>
      <c r="G2249" s="28"/>
      <c r="H2249" s="6"/>
      <c r="I2249" s="7"/>
      <c r="J2249" s="6"/>
      <c r="K2249" s="6"/>
      <c r="L2249" s="6"/>
      <c r="M2249" s="6"/>
      <c r="P2249" s="4"/>
      <c r="Q2249" s="4"/>
      <c r="R2249" s="4"/>
      <c r="S2249" s="5"/>
      <c r="T2249" s="6"/>
    </row>
    <row r="2250" spans="6:20">
      <c r="F2250" s="27"/>
      <c r="G2250" s="28"/>
      <c r="H2250" s="6"/>
      <c r="I2250" s="7"/>
      <c r="J2250" s="6"/>
      <c r="K2250" s="6"/>
      <c r="L2250" s="6"/>
      <c r="M2250" s="6"/>
      <c r="P2250" s="4"/>
      <c r="Q2250" s="4"/>
      <c r="R2250" s="4"/>
      <c r="S2250" s="5"/>
      <c r="T2250" s="6"/>
    </row>
    <row r="2251" spans="6:20">
      <c r="F2251" s="27"/>
      <c r="G2251" s="28"/>
      <c r="H2251" s="6"/>
      <c r="I2251" s="7"/>
      <c r="J2251" s="6"/>
      <c r="K2251" s="6"/>
      <c r="L2251" s="6"/>
      <c r="M2251" s="6"/>
      <c r="P2251" s="4"/>
      <c r="Q2251" s="4"/>
      <c r="R2251" s="4"/>
      <c r="S2251" s="5"/>
      <c r="T2251" s="6"/>
    </row>
    <row r="2252" spans="6:20">
      <c r="F2252" s="27"/>
      <c r="G2252" s="28"/>
      <c r="H2252" s="6"/>
      <c r="I2252" s="7"/>
      <c r="J2252" s="6"/>
      <c r="K2252" s="6"/>
      <c r="L2252" s="6"/>
      <c r="M2252" s="6"/>
      <c r="P2252" s="4"/>
      <c r="Q2252" s="4"/>
      <c r="R2252" s="4"/>
      <c r="S2252" s="5"/>
      <c r="T2252" s="6"/>
    </row>
    <row r="2253" spans="6:20">
      <c r="F2253" s="27"/>
      <c r="G2253" s="28"/>
      <c r="H2253" s="6"/>
      <c r="I2253" s="7"/>
      <c r="J2253" s="6"/>
      <c r="K2253" s="6"/>
      <c r="L2253" s="6"/>
      <c r="M2253" s="6"/>
      <c r="P2253" s="4"/>
      <c r="Q2253" s="4"/>
      <c r="R2253" s="4"/>
      <c r="S2253" s="5"/>
      <c r="T2253" s="6"/>
    </row>
    <row r="2254" spans="6:20">
      <c r="F2254" s="27"/>
      <c r="G2254" s="28"/>
      <c r="H2254" s="6"/>
      <c r="I2254" s="7"/>
      <c r="J2254" s="6"/>
      <c r="K2254" s="6"/>
      <c r="L2254" s="6"/>
      <c r="M2254" s="6"/>
      <c r="P2254" s="4"/>
      <c r="Q2254" s="4"/>
      <c r="R2254" s="4"/>
      <c r="S2254" s="5"/>
      <c r="T2254" s="6"/>
    </row>
    <row r="2255" spans="6:20">
      <c r="F2255" s="27"/>
      <c r="G2255" s="28"/>
      <c r="H2255" s="6"/>
      <c r="I2255" s="7"/>
      <c r="J2255" s="6"/>
      <c r="K2255" s="6"/>
      <c r="L2255" s="6"/>
      <c r="M2255" s="6"/>
      <c r="P2255" s="4"/>
      <c r="Q2255" s="4"/>
      <c r="R2255" s="4"/>
      <c r="S2255" s="5"/>
      <c r="T2255" s="6"/>
    </row>
    <row r="2256" spans="6:20">
      <c r="F2256" s="27"/>
      <c r="G2256" s="28"/>
      <c r="H2256" s="6"/>
      <c r="I2256" s="7"/>
      <c r="J2256" s="6"/>
      <c r="K2256" s="6"/>
      <c r="L2256" s="6"/>
      <c r="M2256" s="6"/>
      <c r="P2256" s="4"/>
      <c r="Q2256" s="4"/>
      <c r="R2256" s="4"/>
      <c r="S2256" s="5"/>
      <c r="T2256" s="6"/>
    </row>
    <row r="2257" spans="6:20">
      <c r="F2257" s="27"/>
      <c r="G2257" s="28"/>
      <c r="H2257" s="6"/>
      <c r="I2257" s="7"/>
      <c r="J2257" s="6"/>
      <c r="K2257" s="6"/>
      <c r="L2257" s="6"/>
      <c r="M2257" s="6"/>
      <c r="P2257" s="4"/>
      <c r="Q2257" s="4"/>
      <c r="R2257" s="4"/>
      <c r="S2257" s="5"/>
      <c r="T2257" s="6"/>
    </row>
    <row r="2258" spans="6:20">
      <c r="F2258" s="27"/>
      <c r="G2258" s="28"/>
      <c r="H2258" s="6"/>
      <c r="I2258" s="7"/>
      <c r="J2258" s="6"/>
      <c r="K2258" s="6"/>
      <c r="L2258" s="6"/>
      <c r="M2258" s="6"/>
      <c r="P2258" s="4"/>
      <c r="Q2258" s="4"/>
      <c r="R2258" s="4"/>
      <c r="S2258" s="5"/>
      <c r="T2258" s="6"/>
    </row>
    <row r="2259" spans="6:20">
      <c r="F2259" s="27"/>
      <c r="G2259" s="28"/>
      <c r="H2259" s="6"/>
      <c r="I2259" s="7"/>
      <c r="J2259" s="6"/>
      <c r="K2259" s="6"/>
      <c r="L2259" s="6"/>
      <c r="M2259" s="6"/>
      <c r="P2259" s="4"/>
      <c r="Q2259" s="4"/>
      <c r="R2259" s="4"/>
      <c r="S2259" s="5"/>
      <c r="T2259" s="6"/>
    </row>
    <row r="2260" spans="6:20">
      <c r="F2260" s="27"/>
      <c r="G2260" s="28"/>
      <c r="H2260" s="6"/>
      <c r="I2260" s="7"/>
      <c r="J2260" s="6"/>
      <c r="K2260" s="6"/>
      <c r="L2260" s="6"/>
      <c r="M2260" s="6"/>
      <c r="P2260" s="4"/>
      <c r="Q2260" s="4"/>
      <c r="R2260" s="4"/>
      <c r="S2260" s="5"/>
      <c r="T2260" s="6"/>
    </row>
    <row r="2261" spans="6:20">
      <c r="F2261" s="27"/>
      <c r="G2261" s="28"/>
      <c r="H2261" s="6"/>
      <c r="I2261" s="7"/>
      <c r="J2261" s="6"/>
      <c r="K2261" s="6"/>
      <c r="L2261" s="6"/>
      <c r="M2261" s="6"/>
      <c r="P2261" s="4"/>
      <c r="Q2261" s="4"/>
      <c r="R2261" s="4"/>
      <c r="S2261" s="5"/>
      <c r="T2261" s="6"/>
    </row>
    <row r="2262" spans="6:20">
      <c r="F2262" s="27"/>
      <c r="G2262" s="28"/>
      <c r="H2262" s="6"/>
      <c r="I2262" s="7"/>
      <c r="J2262" s="6"/>
      <c r="K2262" s="6"/>
      <c r="L2262" s="6"/>
      <c r="M2262" s="6"/>
      <c r="P2262" s="4"/>
      <c r="Q2262" s="4"/>
      <c r="R2262" s="4"/>
      <c r="S2262" s="5"/>
      <c r="T2262" s="6"/>
    </row>
    <row r="2263" spans="6:20">
      <c r="F2263" s="27"/>
      <c r="G2263" s="28"/>
      <c r="H2263" s="6"/>
      <c r="I2263" s="7"/>
      <c r="J2263" s="6"/>
      <c r="K2263" s="6"/>
      <c r="L2263" s="6"/>
      <c r="M2263" s="6"/>
      <c r="P2263" s="4"/>
      <c r="Q2263" s="4"/>
      <c r="R2263" s="4"/>
      <c r="S2263" s="5"/>
      <c r="T2263" s="6"/>
    </row>
    <row r="2264" spans="6:20">
      <c r="F2264" s="27"/>
      <c r="G2264" s="28"/>
      <c r="H2264" s="6"/>
      <c r="I2264" s="7"/>
      <c r="J2264" s="6"/>
      <c r="K2264" s="6"/>
      <c r="L2264" s="6"/>
      <c r="M2264" s="6"/>
      <c r="P2264" s="4"/>
      <c r="Q2264" s="4"/>
      <c r="R2264" s="4"/>
      <c r="S2264" s="5"/>
      <c r="T2264" s="6"/>
    </row>
    <row r="2265" spans="6:20">
      <c r="F2265" s="27"/>
      <c r="G2265" s="28"/>
      <c r="H2265" s="6"/>
      <c r="I2265" s="7"/>
      <c r="J2265" s="6"/>
      <c r="K2265" s="6"/>
      <c r="L2265" s="6"/>
      <c r="M2265" s="6"/>
      <c r="P2265" s="4"/>
      <c r="Q2265" s="4"/>
      <c r="R2265" s="4"/>
      <c r="S2265" s="5"/>
      <c r="T2265" s="6"/>
    </row>
    <row r="2266" spans="6:20">
      <c r="F2266" s="27"/>
      <c r="G2266" s="28"/>
      <c r="H2266" s="6"/>
      <c r="I2266" s="7"/>
      <c r="J2266" s="6"/>
      <c r="K2266" s="6"/>
      <c r="L2266" s="6"/>
      <c r="M2266" s="6"/>
      <c r="P2266" s="4"/>
      <c r="Q2266" s="4"/>
      <c r="R2266" s="4"/>
      <c r="S2266" s="5"/>
      <c r="T2266" s="6"/>
    </row>
    <row r="2267" spans="6:20">
      <c r="F2267" s="27"/>
      <c r="G2267" s="28"/>
      <c r="H2267" s="6"/>
      <c r="I2267" s="7"/>
      <c r="J2267" s="6"/>
      <c r="K2267" s="6"/>
      <c r="L2267" s="6"/>
      <c r="M2267" s="6"/>
      <c r="P2267" s="4"/>
      <c r="Q2267" s="4"/>
      <c r="R2267" s="4"/>
      <c r="S2267" s="5"/>
      <c r="T2267" s="6"/>
    </row>
    <row r="2268" spans="6:20">
      <c r="F2268" s="27"/>
      <c r="G2268" s="28"/>
      <c r="H2268" s="6"/>
      <c r="I2268" s="7"/>
      <c r="J2268" s="6"/>
      <c r="K2268" s="6"/>
      <c r="L2268" s="6"/>
      <c r="M2268" s="6"/>
      <c r="P2268" s="4"/>
      <c r="Q2268" s="4"/>
      <c r="R2268" s="4"/>
      <c r="S2268" s="5"/>
      <c r="T2268" s="6"/>
    </row>
    <row r="2269" spans="6:20">
      <c r="F2269" s="27"/>
      <c r="G2269" s="28"/>
      <c r="H2269" s="6"/>
      <c r="I2269" s="7"/>
      <c r="J2269" s="6"/>
      <c r="K2269" s="6"/>
      <c r="L2269" s="6"/>
      <c r="M2269" s="6"/>
      <c r="P2269" s="4"/>
      <c r="Q2269" s="4"/>
      <c r="R2269" s="4"/>
      <c r="S2269" s="5"/>
      <c r="T2269" s="6"/>
    </row>
    <row r="2270" spans="6:20">
      <c r="F2270" s="27"/>
      <c r="G2270" s="28"/>
      <c r="H2270" s="6"/>
      <c r="I2270" s="7"/>
      <c r="J2270" s="6"/>
      <c r="K2270" s="6"/>
      <c r="L2270" s="6"/>
      <c r="M2270" s="6"/>
      <c r="P2270" s="4"/>
      <c r="Q2270" s="4"/>
      <c r="R2270" s="4"/>
      <c r="S2270" s="5"/>
      <c r="T2270" s="6"/>
    </row>
    <row r="2271" spans="6:20">
      <c r="F2271" s="27"/>
      <c r="G2271" s="28"/>
      <c r="H2271" s="6"/>
      <c r="I2271" s="7"/>
      <c r="J2271" s="6"/>
      <c r="K2271" s="6"/>
      <c r="L2271" s="6"/>
      <c r="M2271" s="6"/>
      <c r="P2271" s="4"/>
      <c r="Q2271" s="4"/>
      <c r="R2271" s="4"/>
      <c r="S2271" s="5"/>
      <c r="T2271" s="6"/>
    </row>
    <row r="2272" spans="6:20">
      <c r="F2272" s="27"/>
      <c r="G2272" s="28"/>
      <c r="H2272" s="6"/>
      <c r="I2272" s="7"/>
      <c r="J2272" s="6"/>
      <c r="K2272" s="6"/>
      <c r="L2272" s="6"/>
      <c r="M2272" s="6"/>
      <c r="P2272" s="4"/>
      <c r="Q2272" s="4"/>
      <c r="R2272" s="4"/>
      <c r="S2272" s="5"/>
      <c r="T2272" s="6"/>
    </row>
    <row r="2273" spans="6:20">
      <c r="F2273" s="27"/>
      <c r="G2273" s="28"/>
      <c r="H2273" s="6"/>
      <c r="I2273" s="7"/>
      <c r="J2273" s="6"/>
      <c r="K2273" s="6"/>
      <c r="L2273" s="6"/>
      <c r="M2273" s="6"/>
      <c r="P2273" s="4"/>
      <c r="Q2273" s="4"/>
      <c r="R2273" s="4"/>
      <c r="S2273" s="5"/>
      <c r="T2273" s="6"/>
    </row>
    <row r="2274" spans="6:20">
      <c r="F2274" s="27"/>
      <c r="G2274" s="28"/>
      <c r="H2274" s="6"/>
      <c r="I2274" s="7"/>
      <c r="J2274" s="6"/>
      <c r="K2274" s="6"/>
      <c r="L2274" s="6"/>
      <c r="M2274" s="6"/>
      <c r="P2274" s="4"/>
      <c r="Q2274" s="4"/>
      <c r="R2274" s="4"/>
      <c r="S2274" s="5"/>
      <c r="T2274" s="6"/>
    </row>
    <row r="2275" spans="6:20">
      <c r="F2275" s="27"/>
      <c r="G2275" s="28"/>
      <c r="H2275" s="6"/>
      <c r="I2275" s="7"/>
      <c r="J2275" s="6"/>
      <c r="K2275" s="6"/>
      <c r="L2275" s="6"/>
      <c r="M2275" s="6"/>
      <c r="P2275" s="4"/>
      <c r="Q2275" s="4"/>
      <c r="R2275" s="4"/>
      <c r="S2275" s="5"/>
      <c r="T2275" s="6"/>
    </row>
    <row r="2276" spans="6:20">
      <c r="F2276" s="27"/>
      <c r="G2276" s="28"/>
      <c r="H2276" s="6"/>
      <c r="I2276" s="7"/>
      <c r="J2276" s="6"/>
      <c r="K2276" s="6"/>
      <c r="L2276" s="6"/>
      <c r="M2276" s="6"/>
      <c r="P2276" s="4"/>
      <c r="Q2276" s="4"/>
      <c r="R2276" s="4"/>
      <c r="S2276" s="5"/>
      <c r="T2276" s="6"/>
    </row>
    <row r="2277" spans="6:20">
      <c r="F2277" s="27"/>
      <c r="G2277" s="28"/>
      <c r="H2277" s="6"/>
      <c r="I2277" s="7"/>
      <c r="J2277" s="6"/>
      <c r="K2277" s="6"/>
      <c r="L2277" s="6"/>
      <c r="M2277" s="6"/>
      <c r="P2277" s="4"/>
      <c r="Q2277" s="4"/>
      <c r="R2277" s="4"/>
      <c r="S2277" s="5"/>
      <c r="T2277" s="6"/>
    </row>
    <row r="2278" spans="6:20">
      <c r="F2278" s="27"/>
      <c r="G2278" s="28"/>
      <c r="H2278" s="6"/>
      <c r="I2278" s="7"/>
      <c r="J2278" s="6"/>
      <c r="K2278" s="6"/>
      <c r="L2278" s="6"/>
      <c r="M2278" s="6"/>
      <c r="P2278" s="4"/>
      <c r="Q2278" s="4"/>
      <c r="R2278" s="4"/>
      <c r="S2278" s="5"/>
      <c r="T2278" s="6"/>
    </row>
    <row r="2279" spans="6:20">
      <c r="F2279" s="27"/>
      <c r="G2279" s="28"/>
      <c r="H2279" s="6"/>
      <c r="I2279" s="7"/>
      <c r="J2279" s="6"/>
      <c r="K2279" s="6"/>
      <c r="L2279" s="6"/>
      <c r="M2279" s="6"/>
      <c r="P2279" s="4"/>
      <c r="Q2279" s="4"/>
      <c r="R2279" s="4"/>
      <c r="S2279" s="5"/>
      <c r="T2279" s="6"/>
    </row>
    <row r="2280" spans="6:20">
      <c r="F2280" s="27"/>
      <c r="G2280" s="28"/>
      <c r="H2280" s="6"/>
      <c r="I2280" s="7"/>
      <c r="J2280" s="6"/>
      <c r="K2280" s="6"/>
      <c r="L2280" s="6"/>
      <c r="M2280" s="6"/>
      <c r="P2280" s="4"/>
      <c r="Q2280" s="4"/>
      <c r="R2280" s="4"/>
      <c r="S2280" s="5"/>
      <c r="T2280" s="6"/>
    </row>
    <row r="2281" spans="6:20">
      <c r="F2281" s="27"/>
      <c r="G2281" s="28"/>
      <c r="H2281" s="6"/>
      <c r="I2281" s="7"/>
      <c r="J2281" s="6"/>
      <c r="K2281" s="6"/>
      <c r="L2281" s="6"/>
      <c r="M2281" s="6"/>
      <c r="P2281" s="4"/>
      <c r="Q2281" s="4"/>
      <c r="R2281" s="4"/>
      <c r="S2281" s="5"/>
      <c r="T2281" s="6"/>
    </row>
    <row r="2282" spans="6:20">
      <c r="F2282" s="27"/>
      <c r="G2282" s="28"/>
      <c r="H2282" s="6"/>
      <c r="I2282" s="7"/>
      <c r="J2282" s="6"/>
      <c r="K2282" s="6"/>
      <c r="L2282" s="6"/>
      <c r="M2282" s="6"/>
      <c r="P2282" s="4"/>
      <c r="Q2282" s="4"/>
      <c r="R2282" s="4"/>
      <c r="S2282" s="5"/>
      <c r="T2282" s="6"/>
    </row>
    <row r="2283" spans="6:20">
      <c r="F2283" s="27"/>
      <c r="G2283" s="28"/>
      <c r="H2283" s="6"/>
      <c r="I2283" s="7"/>
      <c r="J2283" s="6"/>
      <c r="K2283" s="6"/>
      <c r="L2283" s="6"/>
      <c r="M2283" s="6"/>
      <c r="P2283" s="4"/>
      <c r="Q2283" s="4"/>
      <c r="R2283" s="4"/>
      <c r="S2283" s="5"/>
      <c r="T2283" s="6"/>
    </row>
    <row r="2284" spans="6:20">
      <c r="F2284" s="27"/>
      <c r="G2284" s="28"/>
      <c r="H2284" s="6"/>
      <c r="I2284" s="7"/>
      <c r="J2284" s="6"/>
      <c r="K2284" s="6"/>
      <c r="L2284" s="6"/>
      <c r="M2284" s="6"/>
      <c r="P2284" s="4"/>
      <c r="Q2284" s="4"/>
      <c r="R2284" s="4"/>
      <c r="S2284" s="5"/>
      <c r="T2284" s="6"/>
    </row>
    <row r="2285" spans="6:20">
      <c r="F2285" s="27"/>
      <c r="G2285" s="28"/>
      <c r="H2285" s="6"/>
      <c r="I2285" s="7"/>
      <c r="J2285" s="6"/>
      <c r="K2285" s="6"/>
      <c r="L2285" s="6"/>
      <c r="M2285" s="6"/>
      <c r="P2285" s="4"/>
      <c r="Q2285" s="4"/>
      <c r="R2285" s="4"/>
      <c r="S2285" s="5"/>
      <c r="T2285" s="6"/>
    </row>
    <row r="2286" spans="6:20">
      <c r="F2286" s="27"/>
      <c r="G2286" s="28"/>
      <c r="H2286" s="6"/>
      <c r="I2286" s="7"/>
      <c r="J2286" s="6"/>
      <c r="K2286" s="6"/>
      <c r="L2286" s="6"/>
      <c r="M2286" s="6"/>
      <c r="P2286" s="4"/>
      <c r="Q2286" s="4"/>
      <c r="R2286" s="4"/>
      <c r="S2286" s="5"/>
      <c r="T2286" s="6"/>
    </row>
    <row r="2287" spans="6:20">
      <c r="F2287" s="27"/>
      <c r="G2287" s="28"/>
      <c r="H2287" s="6"/>
      <c r="I2287" s="7"/>
      <c r="J2287" s="6"/>
      <c r="K2287" s="6"/>
      <c r="L2287" s="6"/>
      <c r="M2287" s="6"/>
      <c r="P2287" s="4"/>
      <c r="Q2287" s="4"/>
      <c r="R2287" s="4"/>
      <c r="S2287" s="5"/>
      <c r="T2287" s="6"/>
    </row>
    <row r="2288" spans="6:20">
      <c r="F2288" s="27"/>
      <c r="G2288" s="28"/>
      <c r="H2288" s="6"/>
      <c r="I2288" s="7"/>
      <c r="J2288" s="6"/>
      <c r="K2288" s="6"/>
      <c r="L2288" s="6"/>
      <c r="M2288" s="6"/>
      <c r="P2288" s="4"/>
      <c r="Q2288" s="4"/>
      <c r="R2288" s="4"/>
      <c r="S2288" s="5"/>
      <c r="T2288" s="6"/>
    </row>
    <row r="2289" spans="6:20">
      <c r="F2289" s="27"/>
      <c r="G2289" s="28"/>
      <c r="H2289" s="6"/>
      <c r="I2289" s="7"/>
      <c r="J2289" s="6"/>
      <c r="K2289" s="6"/>
      <c r="L2289" s="6"/>
      <c r="M2289" s="6"/>
      <c r="P2289" s="4"/>
      <c r="Q2289" s="4"/>
      <c r="R2289" s="4"/>
      <c r="S2289" s="5"/>
      <c r="T2289" s="6"/>
    </row>
    <row r="2290" spans="6:20">
      <c r="F2290" s="27"/>
      <c r="G2290" s="28"/>
      <c r="H2290" s="6"/>
      <c r="I2290" s="7"/>
      <c r="J2290" s="6"/>
      <c r="K2290" s="6"/>
      <c r="L2290" s="6"/>
      <c r="M2290" s="6"/>
      <c r="P2290" s="4"/>
      <c r="Q2290" s="4"/>
      <c r="R2290" s="4"/>
      <c r="S2290" s="5"/>
      <c r="T2290" s="6"/>
    </row>
    <row r="2291" spans="6:20">
      <c r="F2291" s="27"/>
      <c r="G2291" s="28"/>
      <c r="H2291" s="6"/>
      <c r="I2291" s="7"/>
      <c r="J2291" s="6"/>
      <c r="K2291" s="6"/>
      <c r="L2291" s="6"/>
      <c r="M2291" s="6"/>
      <c r="P2291" s="4"/>
      <c r="Q2291" s="4"/>
      <c r="R2291" s="4"/>
      <c r="S2291" s="5"/>
      <c r="T2291" s="6"/>
    </row>
    <row r="2292" spans="6:20">
      <c r="F2292" s="27"/>
      <c r="G2292" s="28"/>
      <c r="H2292" s="6"/>
      <c r="I2292" s="7"/>
      <c r="J2292" s="6"/>
      <c r="K2292" s="6"/>
      <c r="L2292" s="6"/>
      <c r="M2292" s="6"/>
      <c r="P2292" s="4"/>
      <c r="Q2292" s="4"/>
      <c r="R2292" s="4"/>
      <c r="S2292" s="5"/>
      <c r="T2292" s="6"/>
    </row>
    <row r="2293" spans="6:20">
      <c r="F2293" s="27"/>
      <c r="G2293" s="28"/>
      <c r="H2293" s="6"/>
      <c r="I2293" s="7"/>
      <c r="J2293" s="6"/>
      <c r="K2293" s="6"/>
      <c r="L2293" s="6"/>
      <c r="M2293" s="6"/>
      <c r="P2293" s="4"/>
      <c r="Q2293" s="4"/>
      <c r="R2293" s="4"/>
      <c r="S2293" s="5"/>
      <c r="T2293" s="6"/>
    </row>
    <row r="2294" spans="6:20">
      <c r="F2294" s="27"/>
      <c r="G2294" s="28"/>
      <c r="H2294" s="6"/>
      <c r="I2294" s="7"/>
      <c r="J2294" s="6"/>
      <c r="K2294" s="6"/>
      <c r="L2294" s="6"/>
      <c r="M2294" s="6"/>
      <c r="P2294" s="4"/>
      <c r="Q2294" s="4"/>
      <c r="R2294" s="4"/>
      <c r="S2294" s="5"/>
      <c r="T2294" s="6"/>
    </row>
    <row r="2295" spans="6:20">
      <c r="F2295" s="27"/>
      <c r="G2295" s="28"/>
      <c r="H2295" s="6"/>
      <c r="I2295" s="7"/>
      <c r="J2295" s="6"/>
      <c r="K2295" s="6"/>
      <c r="L2295" s="6"/>
      <c r="M2295" s="6"/>
      <c r="P2295" s="4"/>
      <c r="Q2295" s="4"/>
      <c r="R2295" s="4"/>
      <c r="S2295" s="5"/>
      <c r="T2295" s="6"/>
    </row>
    <row r="2296" spans="6:20">
      <c r="F2296" s="27"/>
      <c r="G2296" s="28"/>
      <c r="H2296" s="6"/>
      <c r="I2296" s="7"/>
      <c r="J2296" s="6"/>
      <c r="K2296" s="6"/>
      <c r="L2296" s="6"/>
      <c r="M2296" s="6"/>
      <c r="P2296" s="4"/>
      <c r="Q2296" s="4"/>
      <c r="R2296" s="4"/>
      <c r="S2296" s="5"/>
      <c r="T2296" s="6"/>
    </row>
    <row r="2297" spans="6:20">
      <c r="F2297" s="27"/>
      <c r="G2297" s="28"/>
      <c r="H2297" s="6"/>
      <c r="I2297" s="7"/>
      <c r="J2297" s="6"/>
      <c r="K2297" s="6"/>
      <c r="L2297" s="6"/>
      <c r="M2297" s="6"/>
      <c r="P2297" s="4"/>
      <c r="Q2297" s="4"/>
      <c r="R2297" s="4"/>
      <c r="S2297" s="5"/>
      <c r="T2297" s="6"/>
    </row>
    <row r="2298" spans="6:20">
      <c r="F2298" s="27"/>
      <c r="G2298" s="28"/>
      <c r="H2298" s="6"/>
      <c r="I2298" s="7"/>
      <c r="J2298" s="6"/>
      <c r="K2298" s="6"/>
      <c r="L2298" s="6"/>
      <c r="M2298" s="6"/>
      <c r="P2298" s="4"/>
      <c r="Q2298" s="4"/>
      <c r="R2298" s="4"/>
      <c r="S2298" s="5"/>
      <c r="T2298" s="6"/>
    </row>
    <row r="2299" spans="6:20">
      <c r="F2299" s="27"/>
      <c r="G2299" s="28"/>
      <c r="H2299" s="6"/>
      <c r="I2299" s="7"/>
      <c r="J2299" s="6"/>
      <c r="K2299" s="6"/>
      <c r="L2299" s="6"/>
      <c r="M2299" s="6"/>
      <c r="P2299" s="4"/>
      <c r="Q2299" s="4"/>
      <c r="R2299" s="4"/>
      <c r="S2299" s="5"/>
      <c r="T2299" s="6"/>
    </row>
    <row r="2300" spans="6:20">
      <c r="F2300" s="27"/>
      <c r="G2300" s="28"/>
      <c r="H2300" s="6"/>
      <c r="I2300" s="7"/>
      <c r="J2300" s="6"/>
      <c r="K2300" s="6"/>
      <c r="L2300" s="6"/>
      <c r="M2300" s="6"/>
      <c r="P2300" s="4"/>
      <c r="Q2300" s="4"/>
      <c r="R2300" s="4"/>
      <c r="S2300" s="5"/>
      <c r="T2300" s="6"/>
    </row>
    <row r="2301" spans="6:20">
      <c r="F2301" s="27"/>
      <c r="G2301" s="28"/>
      <c r="H2301" s="6"/>
      <c r="I2301" s="7"/>
      <c r="J2301" s="6"/>
      <c r="K2301" s="6"/>
      <c r="L2301" s="6"/>
      <c r="M2301" s="6"/>
      <c r="P2301" s="4"/>
      <c r="Q2301" s="4"/>
      <c r="R2301" s="4"/>
      <c r="S2301" s="5"/>
      <c r="T2301" s="6"/>
    </row>
    <row r="2302" spans="6:20">
      <c r="F2302" s="27"/>
      <c r="G2302" s="28"/>
      <c r="H2302" s="6"/>
      <c r="I2302" s="7"/>
      <c r="J2302" s="6"/>
      <c r="K2302" s="6"/>
      <c r="L2302" s="6"/>
      <c r="M2302" s="6"/>
      <c r="P2302" s="4"/>
      <c r="Q2302" s="4"/>
      <c r="R2302" s="4"/>
      <c r="S2302" s="5"/>
      <c r="T2302" s="6"/>
    </row>
    <row r="2303" spans="6:20">
      <c r="F2303" s="27"/>
      <c r="G2303" s="28"/>
      <c r="H2303" s="6"/>
      <c r="I2303" s="7"/>
      <c r="J2303" s="6"/>
      <c r="K2303" s="6"/>
      <c r="L2303" s="6"/>
      <c r="M2303" s="6"/>
      <c r="P2303" s="4"/>
      <c r="Q2303" s="4"/>
      <c r="R2303" s="4"/>
      <c r="S2303" s="5"/>
      <c r="T2303" s="6"/>
    </row>
    <row r="2304" spans="6:20">
      <c r="F2304" s="27"/>
      <c r="G2304" s="28"/>
      <c r="H2304" s="6"/>
      <c r="I2304" s="7"/>
      <c r="J2304" s="6"/>
      <c r="K2304" s="6"/>
      <c r="L2304" s="6"/>
      <c r="M2304" s="6"/>
      <c r="P2304" s="4"/>
      <c r="Q2304" s="4"/>
      <c r="R2304" s="4"/>
      <c r="S2304" s="5"/>
      <c r="T2304" s="6"/>
    </row>
    <row r="2305" spans="6:20">
      <c r="F2305" s="27"/>
      <c r="G2305" s="28"/>
      <c r="H2305" s="6"/>
      <c r="I2305" s="7"/>
      <c r="J2305" s="6"/>
      <c r="K2305" s="6"/>
      <c r="L2305" s="6"/>
      <c r="M2305" s="6"/>
      <c r="P2305" s="4"/>
      <c r="Q2305" s="4"/>
      <c r="R2305" s="4"/>
      <c r="S2305" s="5"/>
      <c r="T2305" s="6"/>
    </row>
    <row r="2306" spans="6:20">
      <c r="F2306" s="27"/>
      <c r="G2306" s="28"/>
      <c r="H2306" s="6"/>
      <c r="I2306" s="7"/>
      <c r="J2306" s="6"/>
      <c r="K2306" s="6"/>
      <c r="L2306" s="6"/>
      <c r="M2306" s="6"/>
      <c r="P2306" s="4"/>
      <c r="Q2306" s="4"/>
      <c r="R2306" s="4"/>
      <c r="S2306" s="5"/>
      <c r="T2306" s="6"/>
    </row>
    <row r="2307" spans="6:20">
      <c r="F2307" s="27"/>
      <c r="G2307" s="28"/>
      <c r="H2307" s="6"/>
      <c r="I2307" s="7"/>
      <c r="J2307" s="6"/>
      <c r="K2307" s="6"/>
      <c r="L2307" s="6"/>
      <c r="M2307" s="6"/>
      <c r="P2307" s="4"/>
      <c r="Q2307" s="4"/>
      <c r="R2307" s="4"/>
      <c r="S2307" s="5"/>
      <c r="T2307" s="6"/>
    </row>
    <row r="2308" spans="6:20">
      <c r="F2308" s="27"/>
      <c r="G2308" s="28"/>
      <c r="H2308" s="6"/>
      <c r="I2308" s="7"/>
      <c r="J2308" s="6"/>
      <c r="K2308" s="6"/>
      <c r="L2308" s="6"/>
      <c r="M2308" s="6"/>
      <c r="P2308" s="4"/>
      <c r="Q2308" s="4"/>
      <c r="R2308" s="4"/>
      <c r="S2308" s="5"/>
      <c r="T2308" s="6"/>
    </row>
    <row r="2309" spans="6:20">
      <c r="F2309" s="27"/>
      <c r="G2309" s="28"/>
      <c r="H2309" s="6"/>
      <c r="I2309" s="7"/>
      <c r="J2309" s="6"/>
      <c r="K2309" s="6"/>
      <c r="L2309" s="6"/>
      <c r="M2309" s="6"/>
      <c r="P2309" s="4"/>
      <c r="Q2309" s="4"/>
      <c r="R2309" s="4"/>
      <c r="S2309" s="5"/>
      <c r="T2309" s="6"/>
    </row>
    <row r="2310" spans="6:20">
      <c r="F2310" s="27"/>
      <c r="G2310" s="28"/>
      <c r="H2310" s="6"/>
      <c r="I2310" s="7"/>
      <c r="J2310" s="6"/>
      <c r="K2310" s="6"/>
      <c r="L2310" s="6"/>
      <c r="M2310" s="6"/>
      <c r="P2310" s="4"/>
      <c r="Q2310" s="4"/>
      <c r="R2310" s="4"/>
      <c r="S2310" s="5"/>
      <c r="T2310" s="6"/>
    </row>
    <row r="2311" spans="6:20">
      <c r="F2311" s="27"/>
      <c r="G2311" s="28"/>
      <c r="H2311" s="6"/>
      <c r="I2311" s="7"/>
      <c r="J2311" s="6"/>
      <c r="K2311" s="6"/>
      <c r="L2311" s="6"/>
      <c r="M2311" s="6"/>
      <c r="P2311" s="4"/>
      <c r="Q2311" s="4"/>
      <c r="R2311" s="4"/>
      <c r="S2311" s="5"/>
      <c r="T2311" s="6"/>
    </row>
    <row r="2312" spans="6:20">
      <c r="F2312" s="27"/>
      <c r="G2312" s="28"/>
      <c r="H2312" s="6"/>
      <c r="I2312" s="7"/>
      <c r="J2312" s="6"/>
      <c r="K2312" s="6"/>
      <c r="L2312" s="6"/>
      <c r="M2312" s="6"/>
      <c r="P2312" s="4"/>
      <c r="Q2312" s="4"/>
      <c r="R2312" s="4"/>
      <c r="S2312" s="5"/>
      <c r="T2312" s="6"/>
    </row>
    <row r="2313" spans="6:20">
      <c r="F2313" s="27"/>
      <c r="G2313" s="28"/>
      <c r="H2313" s="6"/>
      <c r="I2313" s="7"/>
      <c r="J2313" s="6"/>
      <c r="K2313" s="6"/>
      <c r="L2313" s="6"/>
      <c r="M2313" s="6"/>
      <c r="P2313" s="4"/>
      <c r="Q2313" s="4"/>
      <c r="R2313" s="4"/>
      <c r="S2313" s="5"/>
      <c r="T2313" s="6"/>
    </row>
    <row r="2314" spans="6:20">
      <c r="F2314" s="27"/>
      <c r="G2314" s="28"/>
      <c r="H2314" s="6"/>
      <c r="I2314" s="7"/>
      <c r="J2314" s="6"/>
      <c r="K2314" s="6"/>
      <c r="L2314" s="6"/>
      <c r="M2314" s="6"/>
      <c r="P2314" s="4"/>
      <c r="Q2314" s="4"/>
      <c r="R2314" s="4"/>
      <c r="S2314" s="5"/>
      <c r="T2314" s="6"/>
    </row>
    <row r="2315" spans="6:20">
      <c r="F2315" s="27"/>
      <c r="G2315" s="28"/>
      <c r="H2315" s="6"/>
      <c r="I2315" s="7"/>
      <c r="J2315" s="6"/>
      <c r="K2315" s="6"/>
      <c r="L2315" s="6"/>
      <c r="M2315" s="6"/>
      <c r="P2315" s="4"/>
      <c r="Q2315" s="4"/>
      <c r="R2315" s="4"/>
      <c r="S2315" s="5"/>
      <c r="T2315" s="6"/>
    </row>
    <row r="2316" spans="6:20">
      <c r="F2316" s="27"/>
      <c r="G2316" s="28"/>
      <c r="H2316" s="6"/>
      <c r="I2316" s="7"/>
      <c r="J2316" s="6"/>
      <c r="K2316" s="6"/>
      <c r="L2316" s="6"/>
      <c r="M2316" s="6"/>
      <c r="P2316" s="4"/>
      <c r="Q2316" s="4"/>
      <c r="R2316" s="4"/>
      <c r="S2316" s="5"/>
      <c r="T2316" s="6"/>
    </row>
    <row r="2317" spans="6:20">
      <c r="F2317" s="27"/>
      <c r="G2317" s="28"/>
      <c r="H2317" s="6"/>
      <c r="I2317" s="7"/>
      <c r="J2317" s="6"/>
      <c r="K2317" s="6"/>
      <c r="L2317" s="6"/>
      <c r="M2317" s="6"/>
      <c r="P2317" s="4"/>
      <c r="Q2317" s="4"/>
      <c r="R2317" s="4"/>
      <c r="S2317" s="5"/>
      <c r="T2317" s="6"/>
    </row>
    <row r="2318" spans="6:20">
      <c r="F2318" s="27"/>
      <c r="G2318" s="28"/>
      <c r="H2318" s="6"/>
      <c r="I2318" s="7"/>
      <c r="J2318" s="6"/>
      <c r="K2318" s="6"/>
      <c r="L2318" s="6"/>
      <c r="M2318" s="6"/>
      <c r="P2318" s="4"/>
      <c r="Q2318" s="4"/>
      <c r="R2318" s="4"/>
      <c r="S2318" s="5"/>
      <c r="T2318" s="6"/>
    </row>
    <row r="2319" spans="6:20">
      <c r="F2319" s="27"/>
      <c r="G2319" s="28"/>
      <c r="H2319" s="6"/>
      <c r="I2319" s="7"/>
      <c r="J2319" s="6"/>
      <c r="K2319" s="6"/>
      <c r="L2319" s="6"/>
      <c r="M2319" s="6"/>
      <c r="P2319" s="4"/>
      <c r="Q2319" s="4"/>
      <c r="R2319" s="4"/>
      <c r="S2319" s="5"/>
      <c r="T2319" s="6"/>
    </row>
    <row r="2320" spans="6:20">
      <c r="F2320" s="27"/>
      <c r="G2320" s="28"/>
      <c r="H2320" s="6"/>
      <c r="I2320" s="7"/>
      <c r="J2320" s="6"/>
      <c r="K2320" s="6"/>
      <c r="L2320" s="6"/>
      <c r="M2320" s="6"/>
      <c r="P2320" s="4"/>
      <c r="Q2320" s="4"/>
      <c r="R2320" s="4"/>
      <c r="S2320" s="5"/>
      <c r="T2320" s="6"/>
    </row>
    <row r="2321" spans="6:20">
      <c r="F2321" s="27"/>
      <c r="G2321" s="28"/>
      <c r="H2321" s="6"/>
      <c r="I2321" s="7"/>
      <c r="J2321" s="6"/>
      <c r="K2321" s="6"/>
      <c r="L2321" s="6"/>
      <c r="M2321" s="6"/>
      <c r="P2321" s="4"/>
      <c r="Q2321" s="4"/>
      <c r="R2321" s="4"/>
      <c r="S2321" s="5"/>
      <c r="T2321" s="6"/>
    </row>
    <row r="2322" spans="6:20">
      <c r="F2322" s="27"/>
      <c r="G2322" s="28"/>
      <c r="H2322" s="6"/>
      <c r="I2322" s="7"/>
      <c r="J2322" s="6"/>
      <c r="K2322" s="6"/>
      <c r="L2322" s="6"/>
      <c r="M2322" s="6"/>
      <c r="P2322" s="4"/>
      <c r="Q2322" s="4"/>
      <c r="R2322" s="4"/>
      <c r="S2322" s="5"/>
      <c r="T2322" s="6"/>
    </row>
    <row r="2323" spans="6:20">
      <c r="F2323" s="27"/>
      <c r="G2323" s="28"/>
      <c r="H2323" s="6"/>
      <c r="I2323" s="7"/>
      <c r="J2323" s="6"/>
      <c r="K2323" s="6"/>
      <c r="L2323" s="6"/>
      <c r="M2323" s="6"/>
      <c r="P2323" s="4"/>
      <c r="Q2323" s="4"/>
      <c r="R2323" s="4"/>
      <c r="S2323" s="5"/>
      <c r="T2323" s="6"/>
    </row>
    <row r="2324" spans="6:20">
      <c r="F2324" s="27"/>
      <c r="G2324" s="28"/>
      <c r="H2324" s="6"/>
      <c r="I2324" s="7"/>
      <c r="J2324" s="6"/>
      <c r="K2324" s="6"/>
      <c r="L2324" s="6"/>
      <c r="M2324" s="6"/>
      <c r="P2324" s="4"/>
      <c r="Q2324" s="4"/>
      <c r="R2324" s="4"/>
      <c r="S2324" s="5"/>
      <c r="T2324" s="6"/>
    </row>
    <row r="2325" spans="6:20">
      <c r="F2325" s="27"/>
      <c r="G2325" s="28"/>
      <c r="H2325" s="6"/>
      <c r="I2325" s="7"/>
      <c r="J2325" s="6"/>
      <c r="K2325" s="6"/>
      <c r="L2325" s="6"/>
      <c r="M2325" s="6"/>
      <c r="P2325" s="4"/>
      <c r="Q2325" s="4"/>
      <c r="R2325" s="4"/>
      <c r="S2325" s="5"/>
      <c r="T2325" s="6"/>
    </row>
    <row r="2326" spans="6:20">
      <c r="F2326" s="27"/>
      <c r="G2326" s="28"/>
      <c r="H2326" s="6"/>
      <c r="I2326" s="7"/>
      <c r="J2326" s="6"/>
      <c r="K2326" s="6"/>
      <c r="L2326" s="6"/>
      <c r="M2326" s="6"/>
      <c r="P2326" s="4"/>
      <c r="Q2326" s="4"/>
      <c r="R2326" s="4"/>
      <c r="S2326" s="5"/>
      <c r="T2326" s="6"/>
    </row>
    <row r="2327" spans="6:20">
      <c r="F2327" s="27"/>
      <c r="G2327" s="28"/>
      <c r="H2327" s="6"/>
      <c r="I2327" s="7"/>
      <c r="J2327" s="6"/>
      <c r="K2327" s="6"/>
      <c r="L2327" s="6"/>
      <c r="M2327" s="6"/>
      <c r="P2327" s="4"/>
      <c r="Q2327" s="4"/>
      <c r="R2327" s="4"/>
      <c r="S2327" s="5"/>
      <c r="T2327" s="6"/>
    </row>
    <row r="2328" spans="6:20">
      <c r="F2328" s="27"/>
      <c r="G2328" s="28"/>
      <c r="H2328" s="6"/>
      <c r="I2328" s="7"/>
      <c r="J2328" s="6"/>
      <c r="K2328" s="6"/>
      <c r="L2328" s="6"/>
      <c r="M2328" s="6"/>
      <c r="P2328" s="4"/>
      <c r="Q2328" s="4"/>
      <c r="R2328" s="4"/>
      <c r="S2328" s="5"/>
      <c r="T2328" s="6"/>
    </row>
    <row r="2329" spans="6:20">
      <c r="F2329" s="27"/>
      <c r="G2329" s="28"/>
      <c r="H2329" s="6"/>
      <c r="I2329" s="7"/>
      <c r="J2329" s="6"/>
      <c r="K2329" s="6"/>
      <c r="L2329" s="6"/>
      <c r="M2329" s="6"/>
      <c r="P2329" s="4"/>
      <c r="Q2329" s="4"/>
      <c r="R2329" s="4"/>
      <c r="S2329" s="5"/>
      <c r="T2329" s="6"/>
    </row>
    <row r="2330" spans="6:20">
      <c r="F2330" s="27"/>
      <c r="G2330" s="28"/>
      <c r="H2330" s="6"/>
      <c r="I2330" s="7"/>
      <c r="J2330" s="6"/>
      <c r="K2330" s="6"/>
      <c r="L2330" s="6"/>
      <c r="M2330" s="6"/>
      <c r="P2330" s="4"/>
      <c r="Q2330" s="4"/>
      <c r="R2330" s="4"/>
      <c r="S2330" s="5"/>
      <c r="T2330" s="6"/>
    </row>
    <row r="2331" spans="6:20">
      <c r="F2331" s="27"/>
      <c r="G2331" s="28"/>
      <c r="H2331" s="6"/>
      <c r="I2331" s="7"/>
      <c r="J2331" s="6"/>
      <c r="K2331" s="6"/>
      <c r="L2331" s="6"/>
      <c r="M2331" s="6"/>
      <c r="P2331" s="4"/>
      <c r="Q2331" s="4"/>
      <c r="R2331" s="4"/>
      <c r="S2331" s="5"/>
      <c r="T2331" s="6"/>
    </row>
    <row r="2332" spans="6:20">
      <c r="F2332" s="27"/>
      <c r="G2332" s="28"/>
      <c r="H2332" s="6"/>
      <c r="I2332" s="7"/>
      <c r="J2332" s="6"/>
      <c r="K2332" s="6"/>
      <c r="L2332" s="6"/>
      <c r="M2332" s="6"/>
      <c r="P2332" s="4"/>
      <c r="Q2332" s="4"/>
      <c r="R2332" s="4"/>
      <c r="S2332" s="5"/>
      <c r="T2332" s="6"/>
    </row>
    <row r="2333" spans="6:20">
      <c r="F2333" s="27"/>
      <c r="G2333" s="28"/>
      <c r="H2333" s="6"/>
      <c r="I2333" s="7"/>
      <c r="J2333" s="6"/>
      <c r="K2333" s="6"/>
      <c r="L2333" s="6"/>
      <c r="M2333" s="6"/>
      <c r="P2333" s="4"/>
      <c r="Q2333" s="4"/>
      <c r="R2333" s="4"/>
      <c r="S2333" s="5"/>
      <c r="T2333" s="6"/>
    </row>
    <row r="2334" spans="6:20">
      <c r="F2334" s="27"/>
      <c r="G2334" s="28"/>
      <c r="H2334" s="6"/>
      <c r="I2334" s="7"/>
      <c r="J2334" s="6"/>
      <c r="K2334" s="6"/>
      <c r="L2334" s="6"/>
      <c r="M2334" s="6"/>
      <c r="P2334" s="4"/>
      <c r="Q2334" s="4"/>
      <c r="R2334" s="4"/>
      <c r="S2334" s="5"/>
      <c r="T2334" s="6"/>
    </row>
    <row r="2335" spans="6:20">
      <c r="F2335" s="27"/>
      <c r="G2335" s="28"/>
      <c r="H2335" s="6"/>
      <c r="I2335" s="7"/>
      <c r="J2335" s="6"/>
      <c r="K2335" s="6"/>
      <c r="L2335" s="6"/>
      <c r="M2335" s="6"/>
      <c r="P2335" s="4"/>
      <c r="Q2335" s="4"/>
      <c r="R2335" s="4"/>
      <c r="S2335" s="5"/>
      <c r="T2335" s="6"/>
    </row>
    <row r="2336" spans="6:20">
      <c r="F2336" s="27"/>
      <c r="G2336" s="28"/>
      <c r="H2336" s="6"/>
      <c r="I2336" s="7"/>
      <c r="J2336" s="6"/>
      <c r="K2336" s="6"/>
      <c r="L2336" s="6"/>
      <c r="M2336" s="6"/>
      <c r="P2336" s="4"/>
      <c r="Q2336" s="4"/>
      <c r="R2336" s="4"/>
      <c r="S2336" s="5"/>
      <c r="T2336" s="6"/>
    </row>
    <row r="2337" spans="6:20">
      <c r="F2337" s="27"/>
      <c r="G2337" s="28"/>
      <c r="H2337" s="6"/>
      <c r="I2337" s="7"/>
      <c r="J2337" s="6"/>
      <c r="K2337" s="6"/>
      <c r="L2337" s="6"/>
      <c r="M2337" s="6"/>
      <c r="P2337" s="4"/>
      <c r="Q2337" s="4"/>
      <c r="R2337" s="4"/>
      <c r="S2337" s="5"/>
      <c r="T2337" s="6"/>
    </row>
    <row r="2338" spans="6:20">
      <c r="F2338" s="27"/>
      <c r="G2338" s="28"/>
      <c r="H2338" s="6"/>
      <c r="I2338" s="7"/>
      <c r="J2338" s="6"/>
      <c r="K2338" s="6"/>
      <c r="L2338" s="6"/>
      <c r="M2338" s="6"/>
      <c r="P2338" s="4"/>
      <c r="Q2338" s="4"/>
      <c r="R2338" s="4"/>
      <c r="S2338" s="5"/>
      <c r="T2338" s="6"/>
    </row>
    <row r="2339" spans="6:20">
      <c r="F2339" s="27"/>
      <c r="G2339" s="28"/>
      <c r="H2339" s="6"/>
      <c r="I2339" s="7"/>
      <c r="J2339" s="6"/>
      <c r="K2339" s="6"/>
      <c r="L2339" s="6"/>
      <c r="M2339" s="6"/>
      <c r="P2339" s="4"/>
      <c r="Q2339" s="4"/>
      <c r="R2339" s="4"/>
      <c r="S2339" s="5"/>
      <c r="T2339" s="6"/>
    </row>
    <row r="2340" spans="6:20">
      <c r="F2340" s="27"/>
      <c r="G2340" s="28"/>
      <c r="H2340" s="6"/>
      <c r="I2340" s="7"/>
      <c r="J2340" s="6"/>
      <c r="K2340" s="6"/>
      <c r="L2340" s="6"/>
      <c r="M2340" s="6"/>
      <c r="P2340" s="4"/>
      <c r="Q2340" s="4"/>
      <c r="R2340" s="4"/>
      <c r="S2340" s="5"/>
      <c r="T2340" s="6"/>
    </row>
    <row r="2341" spans="6:20">
      <c r="F2341" s="27"/>
      <c r="G2341" s="28"/>
      <c r="H2341" s="6"/>
      <c r="I2341" s="7"/>
      <c r="J2341" s="6"/>
      <c r="K2341" s="6"/>
      <c r="L2341" s="6"/>
      <c r="M2341" s="6"/>
      <c r="P2341" s="4"/>
      <c r="Q2341" s="4"/>
      <c r="R2341" s="4"/>
      <c r="S2341" s="5"/>
      <c r="T2341" s="6"/>
    </row>
    <row r="2342" spans="6:20">
      <c r="F2342" s="27"/>
      <c r="G2342" s="28"/>
      <c r="H2342" s="6"/>
      <c r="I2342" s="7"/>
      <c r="J2342" s="6"/>
      <c r="K2342" s="6"/>
      <c r="L2342" s="6"/>
      <c r="M2342" s="6"/>
      <c r="P2342" s="4"/>
      <c r="Q2342" s="4"/>
      <c r="R2342" s="4"/>
      <c r="S2342" s="5"/>
      <c r="T2342" s="6"/>
    </row>
    <row r="2343" spans="6:20">
      <c r="F2343" s="27"/>
      <c r="G2343" s="28"/>
      <c r="H2343" s="6"/>
      <c r="I2343" s="7"/>
      <c r="J2343" s="6"/>
      <c r="K2343" s="6"/>
      <c r="L2343" s="6"/>
      <c r="M2343" s="6"/>
      <c r="P2343" s="4"/>
      <c r="Q2343" s="4"/>
      <c r="R2343" s="4"/>
      <c r="S2343" s="5"/>
      <c r="T2343" s="6"/>
    </row>
    <row r="2344" spans="6:20">
      <c r="F2344" s="27"/>
      <c r="G2344" s="28"/>
      <c r="H2344" s="6"/>
      <c r="I2344" s="7"/>
      <c r="J2344" s="6"/>
      <c r="K2344" s="6"/>
      <c r="L2344" s="6"/>
      <c r="M2344" s="6"/>
      <c r="P2344" s="4"/>
      <c r="Q2344" s="4"/>
      <c r="R2344" s="4"/>
      <c r="S2344" s="5"/>
      <c r="T2344" s="6"/>
    </row>
    <row r="2345" spans="6:20">
      <c r="F2345" s="27"/>
      <c r="G2345" s="28"/>
      <c r="H2345" s="6"/>
      <c r="I2345" s="7"/>
      <c r="J2345" s="6"/>
      <c r="K2345" s="6"/>
      <c r="L2345" s="6"/>
      <c r="M2345" s="6"/>
      <c r="P2345" s="4"/>
      <c r="Q2345" s="4"/>
      <c r="R2345" s="4"/>
      <c r="S2345" s="5"/>
      <c r="T2345" s="6"/>
    </row>
    <row r="2346" spans="6:20">
      <c r="F2346" s="27"/>
      <c r="G2346" s="28"/>
      <c r="H2346" s="6"/>
      <c r="I2346" s="7"/>
      <c r="J2346" s="6"/>
      <c r="K2346" s="6"/>
      <c r="L2346" s="6"/>
      <c r="M2346" s="6"/>
      <c r="P2346" s="4"/>
      <c r="Q2346" s="4"/>
      <c r="R2346" s="4"/>
      <c r="S2346" s="5"/>
      <c r="T2346" s="6"/>
    </row>
    <row r="2347" spans="6:20">
      <c r="F2347" s="27"/>
      <c r="G2347" s="28"/>
      <c r="H2347" s="6"/>
      <c r="I2347" s="7"/>
      <c r="J2347" s="6"/>
      <c r="K2347" s="6"/>
      <c r="L2347" s="6"/>
      <c r="M2347" s="6"/>
      <c r="P2347" s="4"/>
      <c r="Q2347" s="4"/>
      <c r="R2347" s="4"/>
      <c r="S2347" s="5"/>
      <c r="T2347" s="6"/>
    </row>
    <row r="2348" spans="6:20">
      <c r="F2348" s="27"/>
      <c r="G2348" s="28"/>
      <c r="H2348" s="6"/>
      <c r="I2348" s="7"/>
      <c r="J2348" s="6"/>
      <c r="K2348" s="6"/>
      <c r="L2348" s="6"/>
      <c r="M2348" s="6"/>
      <c r="P2348" s="4"/>
      <c r="Q2348" s="4"/>
      <c r="R2348" s="4"/>
      <c r="S2348" s="5"/>
      <c r="T2348" s="6"/>
    </row>
    <row r="2349" spans="6:20">
      <c r="F2349" s="27"/>
      <c r="G2349" s="28"/>
      <c r="H2349" s="6"/>
      <c r="I2349" s="7"/>
      <c r="J2349" s="6"/>
      <c r="K2349" s="6"/>
      <c r="L2349" s="6"/>
      <c r="M2349" s="6"/>
      <c r="P2349" s="4"/>
      <c r="Q2349" s="4"/>
      <c r="R2349" s="4"/>
      <c r="S2349" s="5"/>
      <c r="T2349" s="6"/>
    </row>
    <row r="2350" spans="6:20">
      <c r="F2350" s="27"/>
      <c r="G2350" s="28"/>
      <c r="H2350" s="6"/>
      <c r="I2350" s="7"/>
      <c r="J2350" s="6"/>
      <c r="K2350" s="6"/>
      <c r="L2350" s="6"/>
      <c r="M2350" s="6"/>
      <c r="P2350" s="4"/>
      <c r="Q2350" s="4"/>
      <c r="R2350" s="4"/>
      <c r="S2350" s="5"/>
      <c r="T2350" s="6"/>
    </row>
    <row r="2351" spans="6:20">
      <c r="F2351" s="27"/>
      <c r="G2351" s="28"/>
      <c r="H2351" s="6"/>
      <c r="I2351" s="7"/>
      <c r="J2351" s="6"/>
      <c r="K2351" s="6"/>
      <c r="L2351" s="6"/>
      <c r="M2351" s="6"/>
      <c r="P2351" s="4"/>
      <c r="Q2351" s="4"/>
      <c r="R2351" s="4"/>
      <c r="S2351" s="5"/>
      <c r="T2351" s="6"/>
    </row>
    <row r="2352" spans="6:20">
      <c r="F2352" s="27"/>
      <c r="G2352" s="28"/>
      <c r="H2352" s="6"/>
      <c r="I2352" s="7"/>
      <c r="J2352" s="6"/>
      <c r="K2352" s="6"/>
      <c r="L2352" s="6"/>
      <c r="M2352" s="6"/>
      <c r="P2352" s="4"/>
      <c r="Q2352" s="4"/>
      <c r="R2352" s="4"/>
      <c r="S2352" s="5"/>
      <c r="T2352" s="6"/>
    </row>
    <row r="2353" spans="6:20">
      <c r="F2353" s="27"/>
      <c r="G2353" s="28"/>
      <c r="H2353" s="6"/>
      <c r="I2353" s="7"/>
      <c r="J2353" s="6"/>
      <c r="K2353" s="6"/>
      <c r="L2353" s="6"/>
      <c r="M2353" s="6"/>
      <c r="P2353" s="4"/>
      <c r="Q2353" s="4"/>
      <c r="R2353" s="4"/>
      <c r="S2353" s="5"/>
      <c r="T2353" s="6"/>
    </row>
    <row r="2354" spans="6:20">
      <c r="F2354" s="27"/>
      <c r="G2354" s="28"/>
      <c r="H2354" s="6"/>
      <c r="I2354" s="7"/>
      <c r="J2354" s="6"/>
      <c r="K2354" s="6"/>
      <c r="L2354" s="6"/>
      <c r="M2354" s="6"/>
      <c r="P2354" s="4"/>
      <c r="Q2354" s="4"/>
      <c r="R2354" s="4"/>
      <c r="S2354" s="5"/>
      <c r="T2354" s="6"/>
    </row>
    <row r="2355" spans="6:20">
      <c r="F2355" s="27"/>
      <c r="G2355" s="28"/>
      <c r="H2355" s="6"/>
      <c r="I2355" s="7"/>
      <c r="J2355" s="6"/>
      <c r="K2355" s="6"/>
      <c r="L2355" s="6"/>
      <c r="M2355" s="6"/>
      <c r="P2355" s="4"/>
      <c r="Q2355" s="4"/>
      <c r="R2355" s="4"/>
      <c r="S2355" s="5"/>
      <c r="T2355" s="6"/>
    </row>
    <row r="2356" spans="6:20">
      <c r="F2356" s="27"/>
      <c r="G2356" s="28"/>
      <c r="H2356" s="6"/>
      <c r="I2356" s="7"/>
      <c r="J2356" s="6"/>
      <c r="K2356" s="6"/>
      <c r="L2356" s="6"/>
      <c r="M2356" s="6"/>
      <c r="P2356" s="4"/>
      <c r="Q2356" s="4"/>
      <c r="R2356" s="4"/>
      <c r="S2356" s="5"/>
      <c r="T2356" s="6"/>
    </row>
    <row r="2357" spans="6:20">
      <c r="F2357" s="27"/>
      <c r="G2357" s="28"/>
      <c r="H2357" s="6"/>
      <c r="I2357" s="7"/>
      <c r="J2357" s="6"/>
      <c r="K2357" s="6"/>
      <c r="L2357" s="6"/>
      <c r="M2357" s="6"/>
      <c r="P2357" s="4"/>
      <c r="Q2357" s="4"/>
      <c r="R2357" s="4"/>
      <c r="S2357" s="5"/>
      <c r="T2357" s="6"/>
    </row>
    <row r="2358" spans="6:20">
      <c r="F2358" s="27"/>
      <c r="G2358" s="28"/>
      <c r="H2358" s="6"/>
      <c r="I2358" s="7"/>
      <c r="J2358" s="6"/>
      <c r="K2358" s="6"/>
      <c r="L2358" s="6"/>
      <c r="M2358" s="6"/>
      <c r="P2358" s="4"/>
      <c r="Q2358" s="4"/>
      <c r="R2358" s="4"/>
      <c r="S2358" s="5"/>
      <c r="T2358" s="6"/>
    </row>
    <row r="2359" spans="6:20">
      <c r="F2359" s="27"/>
      <c r="G2359" s="28"/>
      <c r="H2359" s="6"/>
      <c r="I2359" s="7"/>
      <c r="J2359" s="6"/>
      <c r="K2359" s="6"/>
      <c r="L2359" s="6"/>
      <c r="M2359" s="6"/>
      <c r="P2359" s="4"/>
      <c r="Q2359" s="4"/>
      <c r="R2359" s="4"/>
      <c r="S2359" s="5"/>
      <c r="T2359" s="6"/>
    </row>
    <row r="2360" spans="6:20">
      <c r="F2360" s="27"/>
      <c r="G2360" s="28"/>
      <c r="H2360" s="6"/>
      <c r="I2360" s="7"/>
      <c r="J2360" s="6"/>
      <c r="K2360" s="6"/>
      <c r="L2360" s="6"/>
      <c r="M2360" s="6"/>
      <c r="P2360" s="4"/>
      <c r="Q2360" s="4"/>
      <c r="R2360" s="4"/>
      <c r="S2360" s="5"/>
      <c r="T2360" s="6"/>
    </row>
    <row r="2361" spans="6:20">
      <c r="F2361" s="27"/>
      <c r="G2361" s="28"/>
      <c r="H2361" s="6"/>
      <c r="I2361" s="7"/>
      <c r="J2361" s="6"/>
      <c r="K2361" s="6"/>
      <c r="L2361" s="6"/>
      <c r="M2361" s="6"/>
      <c r="P2361" s="4"/>
      <c r="Q2361" s="4"/>
      <c r="R2361" s="4"/>
      <c r="S2361" s="5"/>
      <c r="T2361" s="6"/>
    </row>
    <row r="2362" spans="6:20">
      <c r="F2362" s="27"/>
      <c r="G2362" s="28"/>
      <c r="H2362" s="6"/>
      <c r="I2362" s="7"/>
      <c r="J2362" s="6"/>
      <c r="K2362" s="6"/>
      <c r="L2362" s="6"/>
      <c r="M2362" s="6"/>
      <c r="P2362" s="4"/>
      <c r="Q2362" s="4"/>
      <c r="R2362" s="4"/>
      <c r="S2362" s="5"/>
      <c r="T2362" s="6"/>
    </row>
    <row r="2363" spans="6:20">
      <c r="F2363" s="27"/>
      <c r="G2363" s="28"/>
      <c r="H2363" s="6"/>
      <c r="I2363" s="7"/>
      <c r="J2363" s="6"/>
      <c r="K2363" s="6"/>
      <c r="L2363" s="6"/>
      <c r="M2363" s="6"/>
      <c r="P2363" s="4"/>
      <c r="Q2363" s="4"/>
      <c r="R2363" s="4"/>
      <c r="S2363" s="5"/>
      <c r="T2363" s="6"/>
    </row>
    <row r="2364" spans="6:20">
      <c r="F2364" s="27"/>
      <c r="G2364" s="28"/>
      <c r="H2364" s="6"/>
      <c r="I2364" s="7"/>
      <c r="J2364" s="6"/>
      <c r="K2364" s="6"/>
      <c r="L2364" s="6"/>
      <c r="M2364" s="6"/>
      <c r="P2364" s="4"/>
      <c r="Q2364" s="4"/>
      <c r="R2364" s="4"/>
      <c r="S2364" s="5"/>
      <c r="T2364" s="6"/>
    </row>
    <row r="2365" spans="6:20">
      <c r="F2365" s="27"/>
      <c r="G2365" s="28"/>
      <c r="H2365" s="6"/>
      <c r="I2365" s="7"/>
      <c r="J2365" s="6"/>
      <c r="K2365" s="6"/>
      <c r="L2365" s="6"/>
      <c r="M2365" s="6"/>
      <c r="P2365" s="4"/>
      <c r="Q2365" s="4"/>
      <c r="R2365" s="4"/>
      <c r="S2365" s="5"/>
      <c r="T2365" s="6"/>
    </row>
    <row r="2366" spans="6:20">
      <c r="F2366" s="27"/>
      <c r="G2366" s="28"/>
      <c r="H2366" s="6"/>
      <c r="I2366" s="7"/>
      <c r="J2366" s="6"/>
      <c r="K2366" s="6"/>
      <c r="L2366" s="6"/>
      <c r="M2366" s="6"/>
      <c r="P2366" s="4"/>
      <c r="Q2366" s="4"/>
      <c r="R2366" s="4"/>
      <c r="S2366" s="5"/>
      <c r="T2366" s="6"/>
    </row>
    <row r="2367" spans="6:20">
      <c r="F2367" s="27"/>
      <c r="G2367" s="28"/>
      <c r="H2367" s="6"/>
      <c r="I2367" s="7"/>
      <c r="J2367" s="6"/>
      <c r="K2367" s="6"/>
      <c r="L2367" s="6"/>
      <c r="M2367" s="6"/>
      <c r="P2367" s="4"/>
      <c r="Q2367" s="4"/>
      <c r="R2367" s="4"/>
      <c r="S2367" s="5"/>
      <c r="T2367" s="6"/>
    </row>
    <row r="2368" spans="6:20">
      <c r="F2368" s="27"/>
      <c r="G2368" s="28"/>
      <c r="H2368" s="6"/>
      <c r="I2368" s="7"/>
      <c r="J2368" s="6"/>
      <c r="K2368" s="6"/>
      <c r="L2368" s="6"/>
      <c r="M2368" s="6"/>
      <c r="P2368" s="4"/>
      <c r="Q2368" s="4"/>
      <c r="R2368" s="4"/>
      <c r="S2368" s="5"/>
      <c r="T2368" s="6"/>
    </row>
    <row r="2369" spans="6:20">
      <c r="F2369" s="27"/>
      <c r="G2369" s="28"/>
      <c r="H2369" s="6"/>
      <c r="I2369" s="7"/>
      <c r="J2369" s="6"/>
      <c r="K2369" s="6"/>
      <c r="L2369" s="6"/>
      <c r="M2369" s="6"/>
      <c r="P2369" s="4"/>
      <c r="Q2369" s="4"/>
      <c r="R2369" s="4"/>
      <c r="S2369" s="5"/>
      <c r="T2369" s="6"/>
    </row>
    <row r="2370" spans="6:20">
      <c r="F2370" s="27"/>
      <c r="G2370" s="28"/>
      <c r="H2370" s="6"/>
      <c r="I2370" s="7"/>
      <c r="J2370" s="6"/>
      <c r="K2370" s="6"/>
      <c r="L2370" s="6"/>
      <c r="M2370" s="6"/>
      <c r="P2370" s="4"/>
      <c r="Q2370" s="4"/>
      <c r="R2370" s="4"/>
      <c r="S2370" s="5"/>
      <c r="T2370" s="6"/>
    </row>
    <row r="2371" spans="6:20">
      <c r="F2371" s="27"/>
      <c r="G2371" s="28"/>
      <c r="H2371" s="6"/>
      <c r="I2371" s="7"/>
      <c r="J2371" s="6"/>
      <c r="K2371" s="6"/>
      <c r="L2371" s="6"/>
      <c r="M2371" s="6"/>
      <c r="P2371" s="4"/>
      <c r="Q2371" s="4"/>
      <c r="R2371" s="4"/>
      <c r="S2371" s="5"/>
      <c r="T2371" s="6"/>
    </row>
    <row r="2372" spans="6:20">
      <c r="F2372" s="27"/>
      <c r="G2372" s="28"/>
      <c r="H2372" s="6"/>
      <c r="I2372" s="7"/>
      <c r="J2372" s="6"/>
      <c r="K2372" s="6"/>
      <c r="L2372" s="6"/>
      <c r="M2372" s="6"/>
      <c r="P2372" s="4"/>
      <c r="Q2372" s="4"/>
      <c r="R2372" s="4"/>
      <c r="S2372" s="5"/>
      <c r="T2372" s="6"/>
    </row>
    <row r="2373" spans="6:20">
      <c r="F2373" s="27"/>
      <c r="G2373" s="28"/>
      <c r="H2373" s="6"/>
      <c r="I2373" s="7"/>
      <c r="J2373" s="6"/>
      <c r="K2373" s="6"/>
      <c r="L2373" s="6"/>
      <c r="M2373" s="6"/>
      <c r="P2373" s="4"/>
      <c r="Q2373" s="4"/>
      <c r="R2373" s="4"/>
      <c r="S2373" s="5"/>
      <c r="T2373" s="6"/>
    </row>
    <row r="2374" spans="6:20">
      <c r="F2374" s="27"/>
      <c r="G2374" s="28"/>
      <c r="H2374" s="6"/>
      <c r="I2374" s="7"/>
      <c r="J2374" s="6"/>
      <c r="K2374" s="6"/>
      <c r="L2374" s="6"/>
      <c r="M2374" s="6"/>
      <c r="P2374" s="4"/>
      <c r="Q2374" s="4"/>
      <c r="R2374" s="4"/>
      <c r="S2374" s="5"/>
      <c r="T2374" s="6"/>
    </row>
    <row r="2375" spans="6:20">
      <c r="F2375" s="27"/>
      <c r="G2375" s="28"/>
      <c r="H2375" s="6"/>
      <c r="I2375" s="7"/>
      <c r="J2375" s="6"/>
      <c r="K2375" s="6"/>
      <c r="L2375" s="6"/>
      <c r="M2375" s="6"/>
      <c r="P2375" s="4"/>
      <c r="Q2375" s="4"/>
      <c r="R2375" s="4"/>
      <c r="S2375" s="5"/>
      <c r="T2375" s="6"/>
    </row>
    <row r="2376" spans="6:20">
      <c r="F2376" s="27"/>
      <c r="G2376" s="28"/>
      <c r="H2376" s="6"/>
      <c r="I2376" s="7"/>
      <c r="J2376" s="6"/>
      <c r="K2376" s="6"/>
      <c r="L2376" s="6"/>
      <c r="M2376" s="6"/>
      <c r="P2376" s="4"/>
      <c r="Q2376" s="4"/>
      <c r="R2376" s="4"/>
      <c r="S2376" s="5"/>
      <c r="T2376" s="6"/>
    </row>
    <row r="2377" spans="6:20">
      <c r="F2377" s="27"/>
      <c r="G2377" s="28"/>
      <c r="H2377" s="6"/>
      <c r="I2377" s="7"/>
      <c r="J2377" s="6"/>
      <c r="K2377" s="6"/>
      <c r="L2377" s="6"/>
      <c r="M2377" s="6"/>
      <c r="P2377" s="4"/>
      <c r="Q2377" s="4"/>
      <c r="R2377" s="4"/>
      <c r="S2377" s="5"/>
      <c r="T2377" s="6"/>
    </row>
    <row r="2378" spans="6:20">
      <c r="F2378" s="27"/>
      <c r="G2378" s="28"/>
      <c r="H2378" s="6"/>
      <c r="I2378" s="7"/>
      <c r="J2378" s="6"/>
      <c r="K2378" s="6"/>
      <c r="L2378" s="6"/>
      <c r="M2378" s="6"/>
      <c r="P2378" s="4"/>
      <c r="Q2378" s="4"/>
      <c r="R2378" s="4"/>
      <c r="S2378" s="5"/>
      <c r="T2378" s="6"/>
    </row>
    <row r="2379" spans="6:20">
      <c r="F2379" s="27"/>
      <c r="G2379" s="28"/>
      <c r="H2379" s="6"/>
      <c r="I2379" s="7"/>
      <c r="J2379" s="6"/>
      <c r="K2379" s="6"/>
      <c r="L2379" s="6"/>
      <c r="M2379" s="6"/>
      <c r="P2379" s="4"/>
      <c r="Q2379" s="4"/>
      <c r="R2379" s="4"/>
      <c r="S2379" s="5"/>
      <c r="T2379" s="6"/>
    </row>
    <row r="2380" spans="6:20">
      <c r="F2380" s="27"/>
      <c r="G2380" s="28"/>
      <c r="H2380" s="6"/>
      <c r="I2380" s="7"/>
      <c r="J2380" s="6"/>
      <c r="K2380" s="6"/>
      <c r="L2380" s="6"/>
      <c r="M2380" s="6"/>
      <c r="P2380" s="4"/>
      <c r="Q2380" s="4"/>
      <c r="R2380" s="4"/>
      <c r="S2380" s="5"/>
      <c r="T2380" s="6"/>
    </row>
    <row r="2381" spans="6:20">
      <c r="F2381" s="27"/>
      <c r="G2381" s="28"/>
      <c r="H2381" s="6"/>
      <c r="I2381" s="7"/>
      <c r="J2381" s="6"/>
      <c r="K2381" s="6"/>
      <c r="L2381" s="6"/>
      <c r="M2381" s="6"/>
      <c r="P2381" s="4"/>
      <c r="Q2381" s="4"/>
      <c r="R2381" s="4"/>
      <c r="S2381" s="5"/>
      <c r="T2381" s="6"/>
    </row>
    <row r="2382" spans="6:20">
      <c r="F2382" s="27"/>
      <c r="G2382" s="28"/>
      <c r="H2382" s="6"/>
      <c r="I2382" s="7"/>
      <c r="J2382" s="6"/>
      <c r="K2382" s="6"/>
      <c r="L2382" s="6"/>
      <c r="M2382" s="6"/>
      <c r="P2382" s="4"/>
      <c r="Q2382" s="4"/>
      <c r="R2382" s="4"/>
      <c r="S2382" s="5"/>
      <c r="T2382" s="6"/>
    </row>
    <row r="2383" spans="6:20">
      <c r="F2383" s="27"/>
      <c r="G2383" s="28"/>
      <c r="H2383" s="6"/>
      <c r="I2383" s="7"/>
      <c r="J2383" s="6"/>
      <c r="K2383" s="6"/>
      <c r="L2383" s="6"/>
      <c r="M2383" s="6"/>
      <c r="P2383" s="4"/>
      <c r="Q2383" s="4"/>
      <c r="R2383" s="4"/>
      <c r="S2383" s="5"/>
      <c r="T2383" s="6"/>
    </row>
    <row r="2384" spans="6:20">
      <c r="F2384" s="27"/>
      <c r="G2384" s="28"/>
      <c r="H2384" s="6"/>
      <c r="I2384" s="7"/>
      <c r="J2384" s="6"/>
      <c r="K2384" s="6"/>
      <c r="L2384" s="6"/>
      <c r="M2384" s="6"/>
      <c r="P2384" s="4"/>
      <c r="Q2384" s="4"/>
      <c r="R2384" s="4"/>
      <c r="S2384" s="5"/>
      <c r="T2384" s="6"/>
    </row>
    <row r="2385" spans="6:20">
      <c r="F2385" s="27"/>
      <c r="G2385" s="28"/>
      <c r="H2385" s="6"/>
      <c r="I2385" s="7"/>
      <c r="J2385" s="6"/>
      <c r="K2385" s="6"/>
      <c r="L2385" s="6"/>
      <c r="M2385" s="6"/>
      <c r="P2385" s="4"/>
      <c r="Q2385" s="4"/>
      <c r="R2385" s="4"/>
      <c r="S2385" s="5"/>
      <c r="T2385" s="6"/>
    </row>
    <row r="2386" spans="6:20">
      <c r="F2386" s="27"/>
      <c r="G2386" s="28"/>
      <c r="H2386" s="6"/>
      <c r="I2386" s="7"/>
      <c r="J2386" s="6"/>
      <c r="K2386" s="6"/>
      <c r="L2386" s="6"/>
      <c r="M2386" s="6"/>
      <c r="P2386" s="4"/>
      <c r="Q2386" s="4"/>
      <c r="R2386" s="4"/>
      <c r="S2386" s="5"/>
      <c r="T2386" s="6"/>
    </row>
    <row r="2387" spans="6:20">
      <c r="F2387" s="27"/>
      <c r="G2387" s="28"/>
      <c r="H2387" s="6"/>
      <c r="I2387" s="7"/>
      <c r="J2387" s="6"/>
      <c r="K2387" s="6"/>
      <c r="L2387" s="6"/>
      <c r="M2387" s="6"/>
      <c r="P2387" s="4"/>
      <c r="Q2387" s="4"/>
      <c r="R2387" s="4"/>
      <c r="S2387" s="5"/>
      <c r="T2387" s="6"/>
    </row>
    <row r="2388" spans="6:20">
      <c r="F2388" s="27"/>
      <c r="G2388" s="28"/>
      <c r="H2388" s="6"/>
      <c r="I2388" s="7"/>
      <c r="J2388" s="6"/>
      <c r="K2388" s="6"/>
      <c r="L2388" s="6"/>
      <c r="M2388" s="6"/>
      <c r="P2388" s="4"/>
      <c r="Q2388" s="4"/>
      <c r="R2388" s="4"/>
      <c r="S2388" s="5"/>
      <c r="T2388" s="6"/>
    </row>
    <row r="2389" spans="6:20">
      <c r="F2389" s="27"/>
      <c r="G2389" s="28"/>
      <c r="H2389" s="6"/>
      <c r="I2389" s="7"/>
      <c r="J2389" s="6"/>
      <c r="K2389" s="6"/>
      <c r="L2389" s="6"/>
      <c r="M2389" s="6"/>
      <c r="P2389" s="4"/>
      <c r="Q2389" s="4"/>
      <c r="R2389" s="4"/>
      <c r="S2389" s="5"/>
      <c r="T2389" s="6"/>
    </row>
    <row r="2390" spans="6:20">
      <c r="F2390" s="27"/>
      <c r="G2390" s="28"/>
      <c r="H2390" s="6"/>
      <c r="I2390" s="7"/>
      <c r="J2390" s="6"/>
      <c r="K2390" s="6"/>
      <c r="L2390" s="6"/>
      <c r="M2390" s="6"/>
      <c r="P2390" s="4"/>
      <c r="Q2390" s="4"/>
      <c r="R2390" s="4"/>
      <c r="S2390" s="5"/>
      <c r="T2390" s="6"/>
    </row>
    <row r="2391" spans="6:20">
      <c r="F2391" s="27"/>
      <c r="G2391" s="28"/>
      <c r="H2391" s="6"/>
      <c r="I2391" s="7"/>
      <c r="J2391" s="6"/>
      <c r="K2391" s="6"/>
      <c r="L2391" s="6"/>
      <c r="M2391" s="6"/>
      <c r="P2391" s="4"/>
      <c r="Q2391" s="4"/>
      <c r="R2391" s="4"/>
      <c r="S2391" s="5"/>
      <c r="T2391" s="6"/>
    </row>
    <row r="2392" spans="6:20">
      <c r="F2392" s="27"/>
      <c r="G2392" s="28"/>
      <c r="H2392" s="6"/>
      <c r="I2392" s="7"/>
      <c r="J2392" s="6"/>
      <c r="K2392" s="6"/>
      <c r="L2392" s="6"/>
      <c r="M2392" s="6"/>
      <c r="P2392" s="4"/>
      <c r="Q2392" s="4"/>
      <c r="R2392" s="4"/>
      <c r="S2392" s="5"/>
      <c r="T2392" s="6"/>
    </row>
    <row r="2393" spans="6:20">
      <c r="F2393" s="27"/>
      <c r="G2393" s="28"/>
      <c r="H2393" s="6"/>
      <c r="I2393" s="7"/>
      <c r="J2393" s="6"/>
      <c r="K2393" s="6"/>
      <c r="L2393" s="6"/>
      <c r="M2393" s="6"/>
      <c r="P2393" s="4"/>
      <c r="Q2393" s="4"/>
      <c r="R2393" s="4"/>
      <c r="S2393" s="5"/>
      <c r="T2393" s="6"/>
    </row>
    <row r="2394" spans="6:20">
      <c r="F2394" s="27"/>
      <c r="G2394" s="28"/>
      <c r="H2394" s="6"/>
      <c r="I2394" s="7"/>
      <c r="J2394" s="6"/>
      <c r="K2394" s="6"/>
      <c r="L2394" s="6"/>
      <c r="M2394" s="6"/>
      <c r="P2394" s="4"/>
      <c r="Q2394" s="4"/>
      <c r="R2394" s="4"/>
      <c r="S2394" s="5"/>
      <c r="T2394" s="6"/>
    </row>
    <row r="2395" spans="6:20">
      <c r="F2395" s="27"/>
      <c r="G2395" s="28"/>
      <c r="H2395" s="6"/>
      <c r="I2395" s="7"/>
      <c r="J2395" s="6"/>
      <c r="K2395" s="6"/>
      <c r="L2395" s="6"/>
      <c r="M2395" s="6"/>
      <c r="P2395" s="4"/>
      <c r="Q2395" s="4"/>
      <c r="R2395" s="4"/>
      <c r="S2395" s="5"/>
      <c r="T2395" s="6"/>
    </row>
    <row r="2396" spans="6:20">
      <c r="F2396" s="27"/>
      <c r="G2396" s="28"/>
      <c r="H2396" s="6"/>
      <c r="I2396" s="7"/>
      <c r="J2396" s="6"/>
      <c r="K2396" s="6"/>
      <c r="L2396" s="6"/>
      <c r="M2396" s="6"/>
      <c r="P2396" s="4"/>
      <c r="Q2396" s="4"/>
      <c r="R2396" s="4"/>
      <c r="S2396" s="5"/>
      <c r="T2396" s="6"/>
    </row>
    <row r="2397" spans="6:20">
      <c r="F2397" s="27"/>
      <c r="G2397" s="28"/>
      <c r="H2397" s="6"/>
      <c r="I2397" s="7"/>
      <c r="J2397" s="6"/>
      <c r="K2397" s="6"/>
      <c r="L2397" s="6"/>
      <c r="M2397" s="6"/>
      <c r="P2397" s="4"/>
      <c r="Q2397" s="4"/>
      <c r="R2397" s="4"/>
      <c r="S2397" s="5"/>
      <c r="T2397" s="6"/>
    </row>
    <row r="2398" spans="6:20">
      <c r="F2398" s="27"/>
      <c r="G2398" s="28"/>
      <c r="H2398" s="6"/>
      <c r="I2398" s="7"/>
      <c r="J2398" s="6"/>
      <c r="K2398" s="6"/>
      <c r="L2398" s="6"/>
      <c r="M2398" s="6"/>
      <c r="P2398" s="4"/>
      <c r="Q2398" s="4"/>
      <c r="R2398" s="4"/>
      <c r="S2398" s="5"/>
      <c r="T2398" s="6"/>
    </row>
    <row r="2399" spans="6:20">
      <c r="F2399" s="27"/>
      <c r="G2399" s="28"/>
      <c r="H2399" s="6"/>
      <c r="I2399" s="7"/>
      <c r="J2399" s="6"/>
      <c r="K2399" s="6"/>
      <c r="L2399" s="6"/>
      <c r="M2399" s="6"/>
      <c r="P2399" s="4"/>
      <c r="Q2399" s="4"/>
      <c r="R2399" s="4"/>
      <c r="S2399" s="5"/>
      <c r="T2399" s="6"/>
    </row>
    <row r="2400" spans="6:20">
      <c r="F2400" s="27"/>
      <c r="G2400" s="28"/>
      <c r="H2400" s="6"/>
      <c r="I2400" s="7"/>
      <c r="J2400" s="6"/>
      <c r="K2400" s="6"/>
      <c r="L2400" s="6"/>
      <c r="M2400" s="6"/>
      <c r="P2400" s="4"/>
      <c r="Q2400" s="4"/>
      <c r="R2400" s="4"/>
      <c r="S2400" s="5"/>
      <c r="T2400" s="6"/>
    </row>
    <row r="2401" spans="6:20">
      <c r="F2401" s="27"/>
      <c r="G2401" s="28"/>
      <c r="H2401" s="6"/>
      <c r="I2401" s="7"/>
      <c r="J2401" s="6"/>
      <c r="K2401" s="6"/>
      <c r="L2401" s="6"/>
      <c r="M2401" s="6"/>
      <c r="P2401" s="4"/>
      <c r="Q2401" s="4"/>
      <c r="R2401" s="4"/>
      <c r="S2401" s="5"/>
      <c r="T2401" s="6"/>
    </row>
    <row r="2402" spans="6:20">
      <c r="F2402" s="27"/>
      <c r="G2402" s="28"/>
      <c r="H2402" s="6"/>
      <c r="I2402" s="7"/>
      <c r="J2402" s="6"/>
      <c r="K2402" s="6"/>
      <c r="L2402" s="6"/>
      <c r="M2402" s="6"/>
      <c r="P2402" s="4"/>
      <c r="Q2402" s="4"/>
      <c r="R2402" s="4"/>
      <c r="S2402" s="5"/>
      <c r="T2402" s="6"/>
    </row>
    <row r="2403" spans="6:20">
      <c r="F2403" s="27"/>
      <c r="G2403" s="28"/>
      <c r="H2403" s="6"/>
      <c r="I2403" s="7"/>
      <c r="J2403" s="6"/>
      <c r="K2403" s="6"/>
      <c r="L2403" s="6"/>
      <c r="M2403" s="6"/>
      <c r="P2403" s="4"/>
      <c r="Q2403" s="4"/>
      <c r="R2403" s="4"/>
      <c r="S2403" s="5"/>
      <c r="T2403" s="6"/>
    </row>
    <row r="2404" spans="6:20">
      <c r="F2404" s="27"/>
      <c r="G2404" s="28"/>
      <c r="H2404" s="6"/>
      <c r="I2404" s="7"/>
      <c r="J2404" s="6"/>
      <c r="K2404" s="6"/>
      <c r="L2404" s="6"/>
      <c r="M2404" s="6"/>
      <c r="P2404" s="4"/>
      <c r="Q2404" s="4"/>
      <c r="R2404" s="4"/>
      <c r="S2404" s="5"/>
      <c r="T2404" s="6"/>
    </row>
    <row r="2405" spans="6:20">
      <c r="F2405" s="27"/>
      <c r="G2405" s="28"/>
      <c r="H2405" s="6"/>
      <c r="I2405" s="7"/>
      <c r="J2405" s="6"/>
      <c r="K2405" s="6"/>
      <c r="L2405" s="6"/>
      <c r="M2405" s="6"/>
      <c r="P2405" s="4"/>
      <c r="Q2405" s="4"/>
      <c r="R2405" s="4"/>
      <c r="S2405" s="5"/>
      <c r="T2405" s="6"/>
    </row>
    <row r="2406" spans="6:20">
      <c r="F2406" s="27"/>
      <c r="G2406" s="28"/>
      <c r="H2406" s="6"/>
      <c r="I2406" s="7"/>
      <c r="J2406" s="6"/>
      <c r="K2406" s="6"/>
      <c r="L2406" s="6"/>
      <c r="M2406" s="6"/>
      <c r="P2406" s="4"/>
      <c r="Q2406" s="4"/>
      <c r="R2406" s="4"/>
      <c r="S2406" s="5"/>
      <c r="T2406" s="6"/>
    </row>
    <row r="2407" spans="6:20">
      <c r="F2407" s="27"/>
      <c r="G2407" s="28"/>
      <c r="H2407" s="6"/>
      <c r="I2407" s="7"/>
      <c r="J2407" s="6"/>
      <c r="K2407" s="6"/>
      <c r="L2407" s="6"/>
      <c r="M2407" s="6"/>
      <c r="P2407" s="4"/>
      <c r="Q2407" s="4"/>
      <c r="R2407" s="4"/>
      <c r="S2407" s="5"/>
      <c r="T2407" s="6"/>
    </row>
    <row r="2408" spans="6:20">
      <c r="F2408" s="27"/>
      <c r="G2408" s="28"/>
      <c r="H2408" s="6"/>
      <c r="I2408" s="7"/>
      <c r="J2408" s="6"/>
      <c r="K2408" s="6"/>
      <c r="L2408" s="6"/>
      <c r="M2408" s="6"/>
      <c r="P2408" s="4"/>
      <c r="Q2408" s="4"/>
      <c r="R2408" s="4"/>
      <c r="S2408" s="5"/>
      <c r="T2408" s="6"/>
    </row>
    <row r="2409" spans="6:20">
      <c r="F2409" s="27"/>
      <c r="G2409" s="28"/>
      <c r="H2409" s="6"/>
      <c r="I2409" s="7"/>
      <c r="J2409" s="6"/>
      <c r="K2409" s="6"/>
      <c r="L2409" s="6"/>
      <c r="M2409" s="6"/>
      <c r="P2409" s="4"/>
      <c r="Q2409" s="4"/>
      <c r="R2409" s="4"/>
      <c r="S2409" s="5"/>
      <c r="T2409" s="6"/>
    </row>
    <row r="2410" spans="6:20">
      <c r="F2410" s="27"/>
      <c r="G2410" s="28"/>
      <c r="H2410" s="6"/>
      <c r="I2410" s="7"/>
      <c r="J2410" s="6"/>
      <c r="K2410" s="6"/>
      <c r="L2410" s="6"/>
      <c r="M2410" s="6"/>
      <c r="P2410" s="4"/>
      <c r="Q2410" s="4"/>
      <c r="R2410" s="4"/>
      <c r="S2410" s="5"/>
      <c r="T2410" s="6"/>
    </row>
    <row r="2411" spans="6:20">
      <c r="F2411" s="27"/>
      <c r="G2411" s="28"/>
      <c r="H2411" s="6"/>
      <c r="I2411" s="7"/>
      <c r="J2411" s="6"/>
      <c r="K2411" s="6"/>
      <c r="L2411" s="6"/>
      <c r="M2411" s="6"/>
      <c r="P2411" s="4"/>
      <c r="Q2411" s="4"/>
      <c r="R2411" s="4"/>
      <c r="S2411" s="5"/>
      <c r="T2411" s="6"/>
    </row>
    <row r="2412" spans="6:20">
      <c r="F2412" s="27"/>
      <c r="G2412" s="28"/>
      <c r="H2412" s="6"/>
      <c r="I2412" s="7"/>
      <c r="J2412" s="6"/>
      <c r="K2412" s="6"/>
      <c r="L2412" s="6"/>
      <c r="M2412" s="6"/>
      <c r="P2412" s="4"/>
      <c r="Q2412" s="4"/>
      <c r="R2412" s="4"/>
      <c r="S2412" s="5"/>
      <c r="T2412" s="6"/>
    </row>
    <row r="2413" spans="6:20">
      <c r="F2413" s="27"/>
      <c r="G2413" s="28"/>
      <c r="H2413" s="6"/>
      <c r="I2413" s="7"/>
      <c r="J2413" s="6"/>
      <c r="K2413" s="6"/>
      <c r="L2413" s="6"/>
      <c r="M2413" s="6"/>
      <c r="P2413" s="4"/>
      <c r="Q2413" s="4"/>
      <c r="R2413" s="4"/>
      <c r="S2413" s="5"/>
      <c r="T2413" s="6"/>
    </row>
    <row r="2414" spans="6:20">
      <c r="F2414" s="27"/>
      <c r="G2414" s="28"/>
      <c r="H2414" s="6"/>
      <c r="I2414" s="7"/>
      <c r="J2414" s="6"/>
      <c r="K2414" s="6"/>
      <c r="L2414" s="6"/>
      <c r="M2414" s="6"/>
      <c r="P2414" s="4"/>
      <c r="Q2414" s="4"/>
      <c r="R2414" s="4"/>
      <c r="S2414" s="5"/>
      <c r="T2414" s="6"/>
    </row>
    <row r="2415" spans="6:20">
      <c r="F2415" s="27"/>
      <c r="G2415" s="28"/>
      <c r="H2415" s="6"/>
      <c r="I2415" s="7"/>
      <c r="J2415" s="6"/>
      <c r="K2415" s="6"/>
      <c r="L2415" s="6"/>
      <c r="M2415" s="6"/>
      <c r="P2415" s="4"/>
      <c r="Q2415" s="4"/>
      <c r="R2415" s="4"/>
      <c r="S2415" s="5"/>
      <c r="T2415" s="6"/>
    </row>
    <row r="2416" spans="6:20">
      <c r="F2416" s="27"/>
      <c r="G2416" s="28"/>
      <c r="H2416" s="6"/>
      <c r="I2416" s="7"/>
      <c r="J2416" s="6"/>
      <c r="K2416" s="6"/>
      <c r="L2416" s="6"/>
      <c r="M2416" s="6"/>
      <c r="P2416" s="4"/>
      <c r="Q2416" s="4"/>
      <c r="R2416" s="4"/>
      <c r="S2416" s="5"/>
      <c r="T2416" s="6"/>
    </row>
    <row r="2417" spans="6:20">
      <c r="F2417" s="27"/>
      <c r="G2417" s="28"/>
      <c r="H2417" s="6"/>
      <c r="I2417" s="7"/>
      <c r="J2417" s="6"/>
      <c r="K2417" s="6"/>
      <c r="L2417" s="6"/>
      <c r="M2417" s="6"/>
      <c r="P2417" s="4"/>
      <c r="Q2417" s="4"/>
      <c r="R2417" s="4"/>
      <c r="S2417" s="5"/>
      <c r="T2417" s="6"/>
    </row>
    <row r="2418" spans="6:20">
      <c r="F2418" s="27"/>
      <c r="G2418" s="28"/>
      <c r="H2418" s="6"/>
      <c r="I2418" s="7"/>
      <c r="J2418" s="6"/>
      <c r="K2418" s="6"/>
      <c r="L2418" s="6"/>
      <c r="M2418" s="6"/>
      <c r="P2418" s="4"/>
      <c r="Q2418" s="4"/>
      <c r="R2418" s="4"/>
      <c r="S2418" s="5"/>
      <c r="T2418" s="6"/>
    </row>
    <row r="2419" spans="6:20">
      <c r="F2419" s="27"/>
      <c r="G2419" s="28"/>
      <c r="H2419" s="6"/>
      <c r="I2419" s="7"/>
      <c r="J2419" s="6"/>
      <c r="K2419" s="6"/>
      <c r="L2419" s="6"/>
      <c r="M2419" s="6"/>
      <c r="P2419" s="4"/>
      <c r="Q2419" s="4"/>
      <c r="R2419" s="4"/>
      <c r="S2419" s="5"/>
      <c r="T2419" s="6"/>
    </row>
    <row r="2420" spans="6:20">
      <c r="F2420" s="27"/>
      <c r="G2420" s="28"/>
      <c r="H2420" s="6"/>
      <c r="I2420" s="7"/>
      <c r="J2420" s="6"/>
      <c r="K2420" s="6"/>
      <c r="L2420" s="6"/>
      <c r="M2420" s="6"/>
      <c r="P2420" s="4"/>
      <c r="Q2420" s="4"/>
      <c r="R2420" s="4"/>
      <c r="S2420" s="5"/>
      <c r="T2420" s="6"/>
    </row>
    <row r="2421" spans="6:20">
      <c r="F2421" s="27"/>
      <c r="G2421" s="28"/>
      <c r="H2421" s="6"/>
      <c r="I2421" s="7"/>
      <c r="J2421" s="6"/>
      <c r="K2421" s="6"/>
      <c r="L2421" s="6"/>
      <c r="M2421" s="6"/>
      <c r="P2421" s="4"/>
      <c r="Q2421" s="4"/>
      <c r="R2421" s="4"/>
      <c r="S2421" s="5"/>
      <c r="T2421" s="6"/>
    </row>
    <row r="2422" spans="6:20">
      <c r="F2422" s="27"/>
      <c r="G2422" s="28"/>
      <c r="H2422" s="6"/>
      <c r="I2422" s="7"/>
      <c r="J2422" s="6"/>
      <c r="K2422" s="6"/>
      <c r="L2422" s="6"/>
      <c r="M2422" s="6"/>
      <c r="P2422" s="4"/>
      <c r="Q2422" s="4"/>
      <c r="R2422" s="4"/>
      <c r="S2422" s="5"/>
      <c r="T2422" s="6"/>
    </row>
    <row r="2423" spans="6:20">
      <c r="F2423" s="27"/>
      <c r="G2423" s="28"/>
      <c r="H2423" s="6"/>
      <c r="I2423" s="7"/>
      <c r="J2423" s="6"/>
      <c r="K2423" s="6"/>
      <c r="L2423" s="6"/>
      <c r="M2423" s="6"/>
      <c r="P2423" s="4"/>
      <c r="Q2423" s="4"/>
      <c r="R2423" s="4"/>
      <c r="S2423" s="5"/>
      <c r="T2423" s="6"/>
    </row>
    <row r="2424" spans="6:20">
      <c r="F2424" s="27"/>
      <c r="G2424" s="28"/>
      <c r="H2424" s="6"/>
      <c r="I2424" s="7"/>
      <c r="J2424" s="6"/>
      <c r="K2424" s="6"/>
      <c r="L2424" s="6"/>
      <c r="M2424" s="6"/>
      <c r="P2424" s="4"/>
      <c r="Q2424" s="4"/>
      <c r="R2424" s="4"/>
      <c r="S2424" s="5"/>
      <c r="T2424" s="6"/>
    </row>
    <row r="2425" spans="6:20">
      <c r="F2425" s="27"/>
      <c r="G2425" s="28"/>
      <c r="H2425" s="6"/>
      <c r="I2425" s="7"/>
      <c r="J2425" s="6"/>
      <c r="K2425" s="6"/>
      <c r="L2425" s="6"/>
      <c r="M2425" s="6"/>
      <c r="P2425" s="4"/>
      <c r="Q2425" s="4"/>
      <c r="R2425" s="4"/>
      <c r="S2425" s="5"/>
      <c r="T2425" s="6"/>
    </row>
    <row r="2426" spans="6:20">
      <c r="F2426" s="27"/>
      <c r="G2426" s="28"/>
      <c r="H2426" s="6"/>
      <c r="I2426" s="7"/>
      <c r="J2426" s="6"/>
      <c r="K2426" s="6"/>
      <c r="L2426" s="6"/>
      <c r="M2426" s="6"/>
      <c r="P2426" s="4"/>
      <c r="Q2426" s="4"/>
      <c r="R2426" s="4"/>
      <c r="S2426" s="5"/>
      <c r="T2426" s="6"/>
    </row>
    <row r="2427" spans="6:20">
      <c r="F2427" s="27"/>
      <c r="G2427" s="28"/>
      <c r="H2427" s="6"/>
      <c r="I2427" s="7"/>
      <c r="J2427" s="6"/>
      <c r="K2427" s="6"/>
      <c r="L2427" s="6"/>
      <c r="M2427" s="6"/>
      <c r="P2427" s="4"/>
      <c r="Q2427" s="4"/>
      <c r="R2427" s="4"/>
      <c r="S2427" s="5"/>
      <c r="T2427" s="6"/>
    </row>
    <row r="2428" spans="6:20">
      <c r="F2428" s="27"/>
      <c r="G2428" s="28"/>
      <c r="H2428" s="6"/>
      <c r="I2428" s="7"/>
      <c r="J2428" s="6"/>
      <c r="K2428" s="6"/>
      <c r="L2428" s="6"/>
      <c r="M2428" s="6"/>
      <c r="P2428" s="4"/>
      <c r="Q2428" s="4"/>
      <c r="R2428" s="4"/>
      <c r="S2428" s="5"/>
      <c r="T2428" s="6"/>
    </row>
    <row r="2429" spans="6:20">
      <c r="F2429" s="27"/>
      <c r="G2429" s="28"/>
      <c r="H2429" s="6"/>
      <c r="I2429" s="7"/>
      <c r="J2429" s="6"/>
      <c r="K2429" s="6"/>
      <c r="L2429" s="6"/>
      <c r="M2429" s="6"/>
      <c r="P2429" s="4"/>
      <c r="Q2429" s="4"/>
      <c r="R2429" s="4"/>
      <c r="S2429" s="5"/>
      <c r="T2429" s="6"/>
    </row>
    <row r="2430" spans="6:20">
      <c r="F2430" s="27"/>
      <c r="G2430" s="28"/>
      <c r="H2430" s="6"/>
      <c r="I2430" s="7"/>
      <c r="J2430" s="6"/>
      <c r="K2430" s="6"/>
      <c r="L2430" s="6"/>
      <c r="M2430" s="6"/>
      <c r="P2430" s="4"/>
      <c r="Q2430" s="4"/>
      <c r="R2430" s="4"/>
      <c r="S2430" s="5"/>
      <c r="T2430" s="6"/>
    </row>
    <row r="2431" spans="6:20">
      <c r="F2431" s="27"/>
      <c r="G2431" s="28"/>
      <c r="H2431" s="6"/>
      <c r="I2431" s="7"/>
      <c r="J2431" s="6"/>
      <c r="K2431" s="6"/>
      <c r="L2431" s="6"/>
      <c r="M2431" s="6"/>
      <c r="P2431" s="4"/>
      <c r="Q2431" s="4"/>
      <c r="R2431" s="4"/>
      <c r="S2431" s="5"/>
      <c r="T2431" s="6"/>
    </row>
    <row r="2432" spans="6:20">
      <c r="F2432" s="27"/>
      <c r="G2432" s="28"/>
      <c r="H2432" s="6"/>
      <c r="I2432" s="7"/>
      <c r="J2432" s="6"/>
      <c r="K2432" s="6"/>
      <c r="L2432" s="6"/>
      <c r="M2432" s="6"/>
      <c r="P2432" s="4"/>
      <c r="Q2432" s="4"/>
      <c r="R2432" s="4"/>
      <c r="S2432" s="5"/>
      <c r="T2432" s="6"/>
    </row>
    <row r="2433" spans="6:20">
      <c r="F2433" s="27"/>
      <c r="G2433" s="28"/>
      <c r="H2433" s="6"/>
      <c r="I2433" s="7"/>
      <c r="J2433" s="6"/>
      <c r="K2433" s="6"/>
      <c r="L2433" s="6"/>
      <c r="M2433" s="6"/>
      <c r="P2433" s="4"/>
      <c r="Q2433" s="4"/>
      <c r="R2433" s="4"/>
      <c r="S2433" s="5"/>
      <c r="T2433" s="6"/>
    </row>
    <row r="2434" spans="6:20">
      <c r="F2434" s="27"/>
      <c r="G2434" s="28"/>
      <c r="H2434" s="6"/>
      <c r="I2434" s="7"/>
      <c r="J2434" s="6"/>
      <c r="K2434" s="6"/>
      <c r="L2434" s="6"/>
      <c r="M2434" s="6"/>
      <c r="P2434" s="4"/>
      <c r="Q2434" s="4"/>
      <c r="R2434" s="4"/>
      <c r="S2434" s="5"/>
      <c r="T2434" s="6"/>
    </row>
    <row r="2435" spans="6:20">
      <c r="F2435" s="27"/>
      <c r="G2435" s="28"/>
      <c r="H2435" s="6"/>
      <c r="I2435" s="7"/>
      <c r="J2435" s="6"/>
      <c r="K2435" s="6"/>
      <c r="L2435" s="6"/>
      <c r="M2435" s="6"/>
      <c r="P2435" s="4"/>
      <c r="Q2435" s="4"/>
      <c r="R2435" s="4"/>
      <c r="S2435" s="5"/>
      <c r="T2435" s="6"/>
    </row>
    <row r="2436" spans="6:20">
      <c r="F2436" s="27"/>
      <c r="G2436" s="28"/>
      <c r="H2436" s="6"/>
      <c r="I2436" s="7"/>
      <c r="J2436" s="6"/>
      <c r="K2436" s="6"/>
      <c r="L2436" s="6"/>
      <c r="M2436" s="6"/>
      <c r="P2436" s="4"/>
      <c r="Q2436" s="4"/>
      <c r="R2436" s="4"/>
      <c r="S2436" s="5"/>
      <c r="T2436" s="6"/>
    </row>
    <row r="2437" spans="6:20">
      <c r="F2437" s="27"/>
      <c r="G2437" s="28"/>
      <c r="H2437" s="6"/>
      <c r="I2437" s="7"/>
      <c r="J2437" s="6"/>
      <c r="K2437" s="6"/>
      <c r="L2437" s="6"/>
      <c r="M2437" s="6"/>
      <c r="P2437" s="4"/>
      <c r="Q2437" s="4"/>
      <c r="R2437" s="4"/>
      <c r="S2437" s="5"/>
      <c r="T2437" s="6"/>
    </row>
    <row r="2438" spans="6:20">
      <c r="F2438" s="27"/>
      <c r="G2438" s="28"/>
      <c r="H2438" s="6"/>
      <c r="I2438" s="7"/>
      <c r="J2438" s="6"/>
      <c r="K2438" s="6"/>
      <c r="L2438" s="6"/>
      <c r="M2438" s="6"/>
      <c r="P2438" s="4"/>
      <c r="Q2438" s="4"/>
      <c r="R2438" s="4"/>
      <c r="S2438" s="5"/>
      <c r="T2438" s="6"/>
    </row>
    <row r="2439" spans="6:20">
      <c r="F2439" s="27"/>
      <c r="G2439" s="28"/>
      <c r="H2439" s="6"/>
      <c r="I2439" s="7"/>
      <c r="J2439" s="6"/>
      <c r="K2439" s="6"/>
      <c r="L2439" s="6"/>
      <c r="M2439" s="6"/>
      <c r="P2439" s="4"/>
      <c r="Q2439" s="4"/>
      <c r="R2439" s="4"/>
      <c r="S2439" s="5"/>
      <c r="T2439" s="6"/>
    </row>
    <row r="2440" spans="6:20">
      <c r="F2440" s="27"/>
      <c r="G2440" s="28"/>
      <c r="H2440" s="6"/>
      <c r="I2440" s="7"/>
      <c r="J2440" s="6"/>
      <c r="K2440" s="6"/>
      <c r="L2440" s="6"/>
      <c r="M2440" s="6"/>
      <c r="P2440" s="4"/>
      <c r="Q2440" s="4"/>
      <c r="R2440" s="4"/>
      <c r="S2440" s="5"/>
      <c r="T2440" s="6"/>
    </row>
    <row r="2441" spans="6:20">
      <c r="F2441" s="27"/>
      <c r="G2441" s="28"/>
      <c r="H2441" s="6"/>
      <c r="I2441" s="7"/>
      <c r="J2441" s="6"/>
      <c r="K2441" s="6"/>
      <c r="L2441" s="6"/>
      <c r="M2441" s="6"/>
      <c r="P2441" s="4"/>
      <c r="Q2441" s="4"/>
      <c r="R2441" s="4"/>
      <c r="S2441" s="5"/>
      <c r="T2441" s="6"/>
    </row>
    <row r="2442" spans="6:20">
      <c r="F2442" s="27"/>
      <c r="G2442" s="28"/>
      <c r="H2442" s="6"/>
      <c r="I2442" s="7"/>
      <c r="J2442" s="6"/>
      <c r="K2442" s="6"/>
      <c r="L2442" s="6"/>
      <c r="M2442" s="6"/>
      <c r="P2442" s="4"/>
      <c r="Q2442" s="4"/>
      <c r="R2442" s="4"/>
      <c r="S2442" s="5"/>
      <c r="T2442" s="6"/>
    </row>
    <row r="2443" spans="6:20">
      <c r="F2443" s="27"/>
      <c r="G2443" s="28"/>
      <c r="H2443" s="6"/>
      <c r="I2443" s="7"/>
      <c r="J2443" s="6"/>
      <c r="K2443" s="6"/>
      <c r="L2443" s="6"/>
      <c r="M2443" s="6"/>
      <c r="P2443" s="4"/>
      <c r="Q2443" s="4"/>
      <c r="R2443" s="4"/>
      <c r="S2443" s="5"/>
      <c r="T2443" s="6"/>
    </row>
    <row r="2444" spans="6:20">
      <c r="F2444" s="27"/>
      <c r="G2444" s="28"/>
      <c r="H2444" s="6"/>
      <c r="I2444" s="7"/>
      <c r="J2444" s="6"/>
      <c r="K2444" s="6"/>
      <c r="L2444" s="6"/>
      <c r="M2444" s="6"/>
      <c r="P2444" s="4"/>
      <c r="Q2444" s="4"/>
      <c r="R2444" s="4"/>
      <c r="S2444" s="5"/>
      <c r="T2444" s="6"/>
    </row>
    <row r="2445" spans="6:20">
      <c r="F2445" s="27"/>
      <c r="G2445" s="28"/>
      <c r="H2445" s="6"/>
      <c r="I2445" s="7"/>
      <c r="J2445" s="6"/>
      <c r="K2445" s="6"/>
      <c r="L2445" s="6"/>
      <c r="M2445" s="6"/>
      <c r="P2445" s="4"/>
      <c r="Q2445" s="4"/>
      <c r="R2445" s="4"/>
      <c r="S2445" s="5"/>
      <c r="T2445" s="6"/>
    </row>
    <row r="2446" spans="6:20">
      <c r="F2446" s="27"/>
      <c r="G2446" s="28"/>
      <c r="H2446" s="6"/>
      <c r="I2446" s="7"/>
      <c r="J2446" s="6"/>
      <c r="K2446" s="6"/>
      <c r="L2446" s="6"/>
      <c r="M2446" s="6"/>
      <c r="P2446" s="4"/>
      <c r="Q2446" s="4"/>
      <c r="R2446" s="4"/>
      <c r="S2446" s="5"/>
      <c r="T2446" s="6"/>
    </row>
    <row r="2447" spans="6:20">
      <c r="F2447" s="27"/>
      <c r="G2447" s="28"/>
      <c r="H2447" s="6"/>
      <c r="I2447" s="7"/>
      <c r="J2447" s="6"/>
      <c r="K2447" s="6"/>
      <c r="L2447" s="6"/>
      <c r="M2447" s="6"/>
      <c r="P2447" s="4"/>
      <c r="Q2447" s="4"/>
      <c r="R2447" s="4"/>
      <c r="S2447" s="5"/>
      <c r="T2447" s="6"/>
    </row>
    <row r="2448" spans="6:20">
      <c r="F2448" s="27"/>
      <c r="G2448" s="28"/>
      <c r="H2448" s="6"/>
      <c r="I2448" s="7"/>
      <c r="J2448" s="6"/>
      <c r="K2448" s="6"/>
      <c r="L2448" s="6"/>
      <c r="M2448" s="6"/>
      <c r="P2448" s="4"/>
      <c r="Q2448" s="4"/>
      <c r="R2448" s="4"/>
      <c r="S2448" s="5"/>
      <c r="T2448" s="6"/>
    </row>
    <row r="2449" spans="6:20">
      <c r="F2449" s="27"/>
      <c r="G2449" s="28"/>
      <c r="H2449" s="6"/>
      <c r="I2449" s="7"/>
      <c r="J2449" s="6"/>
      <c r="K2449" s="6"/>
      <c r="L2449" s="6"/>
      <c r="M2449" s="6"/>
      <c r="P2449" s="4"/>
      <c r="Q2449" s="4"/>
      <c r="R2449" s="4"/>
      <c r="S2449" s="5"/>
      <c r="T2449" s="6"/>
    </row>
    <row r="2450" spans="6:20">
      <c r="F2450" s="27"/>
      <c r="G2450" s="28"/>
      <c r="H2450" s="6"/>
      <c r="I2450" s="7"/>
      <c r="J2450" s="6"/>
      <c r="K2450" s="6"/>
      <c r="L2450" s="6"/>
      <c r="M2450" s="6"/>
      <c r="P2450" s="4"/>
      <c r="Q2450" s="4"/>
      <c r="R2450" s="4"/>
      <c r="S2450" s="5"/>
      <c r="T2450" s="6"/>
    </row>
    <row r="2451" spans="6:20">
      <c r="F2451" s="27"/>
      <c r="G2451" s="28"/>
      <c r="H2451" s="6"/>
      <c r="I2451" s="7"/>
      <c r="J2451" s="6"/>
      <c r="K2451" s="6"/>
      <c r="L2451" s="6"/>
      <c r="M2451" s="6"/>
      <c r="P2451" s="4"/>
      <c r="Q2451" s="4"/>
      <c r="R2451" s="4"/>
      <c r="S2451" s="5"/>
      <c r="T2451" s="6"/>
    </row>
    <row r="2452" spans="6:20">
      <c r="F2452" s="27"/>
      <c r="G2452" s="28"/>
      <c r="H2452" s="6"/>
      <c r="I2452" s="7"/>
      <c r="J2452" s="6"/>
      <c r="K2452" s="6"/>
      <c r="L2452" s="6"/>
      <c r="M2452" s="6"/>
      <c r="P2452" s="4"/>
      <c r="Q2452" s="4"/>
      <c r="R2452" s="4"/>
      <c r="S2452" s="5"/>
      <c r="T2452" s="6"/>
    </row>
    <row r="2453" spans="6:20">
      <c r="F2453" s="27"/>
      <c r="G2453" s="28"/>
      <c r="H2453" s="6"/>
      <c r="I2453" s="7"/>
      <c r="J2453" s="6"/>
      <c r="K2453" s="6"/>
      <c r="L2453" s="6"/>
      <c r="M2453" s="6"/>
      <c r="P2453" s="4"/>
      <c r="Q2453" s="4"/>
      <c r="R2453" s="4"/>
      <c r="S2453" s="5"/>
      <c r="T2453" s="6"/>
    </row>
    <row r="2454" spans="6:20">
      <c r="F2454" s="27"/>
      <c r="G2454" s="28"/>
      <c r="H2454" s="6"/>
      <c r="I2454" s="7"/>
      <c r="J2454" s="6"/>
      <c r="K2454" s="6"/>
      <c r="L2454" s="6"/>
      <c r="M2454" s="6"/>
      <c r="P2454" s="4"/>
      <c r="Q2454" s="4"/>
      <c r="R2454" s="4"/>
      <c r="S2454" s="5"/>
      <c r="T2454" s="6"/>
    </row>
    <row r="2455" spans="6:20">
      <c r="F2455" s="27"/>
      <c r="G2455" s="28"/>
      <c r="H2455" s="6"/>
      <c r="I2455" s="7"/>
      <c r="J2455" s="6"/>
      <c r="K2455" s="6"/>
      <c r="L2455" s="6"/>
      <c r="M2455" s="6"/>
      <c r="P2455" s="4"/>
      <c r="Q2455" s="4"/>
      <c r="R2455" s="4"/>
      <c r="S2455" s="5"/>
      <c r="T2455" s="6"/>
    </row>
    <row r="2456" spans="6:20">
      <c r="F2456" s="27"/>
      <c r="G2456" s="28"/>
      <c r="H2456" s="6"/>
      <c r="I2456" s="7"/>
      <c r="J2456" s="6"/>
      <c r="K2456" s="6"/>
      <c r="L2456" s="6"/>
      <c r="M2456" s="6"/>
      <c r="P2456" s="4"/>
      <c r="Q2456" s="4"/>
      <c r="R2456" s="4"/>
      <c r="S2456" s="5"/>
      <c r="T2456" s="6"/>
    </row>
    <row r="2457" spans="6:20">
      <c r="F2457" s="27"/>
      <c r="G2457" s="28"/>
      <c r="H2457" s="6"/>
      <c r="I2457" s="7"/>
      <c r="J2457" s="6"/>
      <c r="K2457" s="6"/>
      <c r="L2457" s="6"/>
      <c r="M2457" s="6"/>
      <c r="P2457" s="4"/>
      <c r="Q2457" s="4"/>
      <c r="R2457" s="4"/>
      <c r="S2457" s="5"/>
      <c r="T2457" s="6"/>
    </row>
    <row r="2458" spans="6:20">
      <c r="F2458" s="27"/>
      <c r="G2458" s="28"/>
      <c r="H2458" s="6"/>
      <c r="I2458" s="7"/>
      <c r="J2458" s="6"/>
      <c r="K2458" s="6"/>
      <c r="L2458" s="6"/>
      <c r="M2458" s="6"/>
      <c r="P2458" s="4"/>
      <c r="Q2458" s="4"/>
      <c r="R2458" s="4"/>
      <c r="S2458" s="5"/>
      <c r="T2458" s="6"/>
    </row>
    <row r="2459" spans="6:20">
      <c r="F2459" s="27"/>
      <c r="G2459" s="28"/>
      <c r="H2459" s="6"/>
      <c r="I2459" s="7"/>
      <c r="J2459" s="6"/>
      <c r="K2459" s="6"/>
      <c r="L2459" s="6"/>
      <c r="M2459" s="6"/>
      <c r="P2459" s="4"/>
      <c r="Q2459" s="4"/>
      <c r="R2459" s="4"/>
      <c r="S2459" s="5"/>
      <c r="T2459" s="6"/>
    </row>
    <row r="2460" spans="6:20">
      <c r="F2460" s="27"/>
      <c r="G2460" s="28"/>
      <c r="H2460" s="6"/>
      <c r="I2460" s="7"/>
      <c r="J2460" s="6"/>
      <c r="K2460" s="6"/>
      <c r="L2460" s="6"/>
      <c r="M2460" s="6"/>
      <c r="P2460" s="4"/>
      <c r="Q2460" s="4"/>
      <c r="R2460" s="4"/>
      <c r="S2460" s="5"/>
      <c r="T2460" s="6"/>
    </row>
    <row r="2461" spans="6:20">
      <c r="F2461" s="27"/>
      <c r="G2461" s="28"/>
      <c r="H2461" s="6"/>
      <c r="I2461" s="7"/>
      <c r="J2461" s="6"/>
      <c r="K2461" s="6"/>
      <c r="L2461" s="6"/>
      <c r="M2461" s="6"/>
      <c r="P2461" s="4"/>
      <c r="Q2461" s="4"/>
      <c r="R2461" s="4"/>
      <c r="S2461" s="5"/>
      <c r="T2461" s="6"/>
    </row>
    <row r="2462" spans="6:20">
      <c r="F2462" s="27"/>
      <c r="G2462" s="28"/>
      <c r="H2462" s="6"/>
      <c r="I2462" s="7"/>
      <c r="J2462" s="6"/>
      <c r="K2462" s="6"/>
      <c r="L2462" s="6"/>
      <c r="M2462" s="6"/>
      <c r="P2462" s="4"/>
      <c r="Q2462" s="4"/>
      <c r="R2462" s="4"/>
      <c r="S2462" s="5"/>
      <c r="T2462" s="6"/>
    </row>
    <row r="2463" spans="6:20">
      <c r="F2463" s="27"/>
      <c r="G2463" s="28"/>
      <c r="H2463" s="6"/>
      <c r="I2463" s="7"/>
      <c r="J2463" s="6"/>
      <c r="K2463" s="6"/>
      <c r="L2463" s="6"/>
      <c r="M2463" s="6"/>
      <c r="P2463" s="4"/>
      <c r="Q2463" s="4"/>
      <c r="R2463" s="4"/>
      <c r="S2463" s="5"/>
      <c r="T2463" s="6"/>
    </row>
    <row r="2464" spans="6:20">
      <c r="F2464" s="27"/>
      <c r="G2464" s="28"/>
      <c r="H2464" s="6"/>
      <c r="I2464" s="7"/>
      <c r="J2464" s="6"/>
      <c r="K2464" s="6"/>
      <c r="L2464" s="6"/>
      <c r="M2464" s="6"/>
      <c r="P2464" s="4"/>
      <c r="Q2464" s="4"/>
      <c r="R2464" s="4"/>
      <c r="S2464" s="5"/>
      <c r="T2464" s="6"/>
    </row>
    <row r="2465" spans="6:20">
      <c r="F2465" s="27"/>
      <c r="G2465" s="28"/>
      <c r="H2465" s="6"/>
      <c r="I2465" s="7"/>
      <c r="J2465" s="6"/>
      <c r="K2465" s="6"/>
      <c r="L2465" s="6"/>
      <c r="M2465" s="6"/>
      <c r="P2465" s="4"/>
      <c r="Q2465" s="4"/>
      <c r="R2465" s="4"/>
      <c r="S2465" s="5"/>
      <c r="T2465" s="6"/>
    </row>
    <row r="2466" spans="6:20">
      <c r="F2466" s="27"/>
      <c r="G2466" s="28"/>
      <c r="H2466" s="6"/>
      <c r="I2466" s="7"/>
      <c r="J2466" s="6"/>
      <c r="K2466" s="6"/>
      <c r="L2466" s="6"/>
      <c r="M2466" s="6"/>
      <c r="P2466" s="4"/>
      <c r="Q2466" s="4"/>
      <c r="R2466" s="4"/>
      <c r="S2466" s="5"/>
      <c r="T2466" s="6"/>
    </row>
    <row r="2467" spans="6:20">
      <c r="F2467" s="27"/>
      <c r="G2467" s="28"/>
      <c r="H2467" s="6"/>
      <c r="I2467" s="7"/>
      <c r="J2467" s="6"/>
      <c r="K2467" s="6"/>
      <c r="L2467" s="6"/>
      <c r="M2467" s="6"/>
      <c r="P2467" s="4"/>
      <c r="Q2467" s="4"/>
      <c r="R2467" s="4"/>
      <c r="S2467" s="5"/>
      <c r="T2467" s="6"/>
    </row>
    <row r="2468" spans="6:20">
      <c r="F2468" s="27"/>
      <c r="G2468" s="28"/>
      <c r="H2468" s="6"/>
      <c r="I2468" s="7"/>
      <c r="J2468" s="6"/>
      <c r="K2468" s="6"/>
      <c r="L2468" s="6"/>
      <c r="M2468" s="6"/>
      <c r="P2468" s="4"/>
      <c r="Q2468" s="4"/>
      <c r="R2468" s="4"/>
      <c r="S2468" s="5"/>
      <c r="T2468" s="6"/>
    </row>
    <row r="2469" spans="6:20">
      <c r="F2469" s="27"/>
      <c r="G2469" s="28"/>
      <c r="H2469" s="6"/>
      <c r="I2469" s="7"/>
      <c r="J2469" s="6"/>
      <c r="K2469" s="6"/>
      <c r="L2469" s="6"/>
      <c r="M2469" s="6"/>
      <c r="P2469" s="4"/>
      <c r="Q2469" s="4"/>
      <c r="R2469" s="4"/>
      <c r="S2469" s="5"/>
      <c r="T2469" s="6"/>
    </row>
    <row r="2470" spans="6:20">
      <c r="F2470" s="27"/>
      <c r="G2470" s="28"/>
      <c r="H2470" s="6"/>
      <c r="I2470" s="7"/>
      <c r="J2470" s="6"/>
      <c r="K2470" s="6"/>
      <c r="L2470" s="6"/>
      <c r="M2470" s="6"/>
      <c r="P2470" s="4"/>
      <c r="Q2470" s="4"/>
      <c r="R2470" s="4"/>
      <c r="S2470" s="5"/>
      <c r="T2470" s="6"/>
    </row>
    <row r="2471" spans="6:20">
      <c r="F2471" s="27"/>
      <c r="G2471" s="28"/>
      <c r="H2471" s="6"/>
      <c r="I2471" s="7"/>
      <c r="J2471" s="6"/>
      <c r="K2471" s="6"/>
      <c r="L2471" s="6"/>
      <c r="M2471" s="6"/>
      <c r="P2471" s="4"/>
      <c r="Q2471" s="4"/>
      <c r="R2471" s="4"/>
      <c r="S2471" s="5"/>
      <c r="T2471" s="6"/>
    </row>
    <row r="2472" spans="6:20">
      <c r="F2472" s="27"/>
      <c r="G2472" s="28"/>
      <c r="H2472" s="6"/>
      <c r="I2472" s="7"/>
      <c r="J2472" s="6"/>
      <c r="K2472" s="6"/>
      <c r="L2472" s="6"/>
      <c r="M2472" s="6"/>
      <c r="P2472" s="4"/>
      <c r="Q2472" s="4"/>
      <c r="R2472" s="4"/>
      <c r="S2472" s="5"/>
      <c r="T2472" s="6"/>
    </row>
    <row r="2473" spans="6:20">
      <c r="F2473" s="27"/>
      <c r="G2473" s="28"/>
      <c r="H2473" s="6"/>
      <c r="I2473" s="7"/>
      <c r="J2473" s="6"/>
      <c r="K2473" s="6"/>
      <c r="L2473" s="6"/>
      <c r="M2473" s="6"/>
      <c r="P2473" s="4"/>
      <c r="Q2473" s="4"/>
      <c r="R2473" s="4"/>
      <c r="S2473" s="5"/>
      <c r="T2473" s="6"/>
    </row>
    <row r="2474" spans="6:20">
      <c r="F2474" s="27"/>
      <c r="G2474" s="28"/>
      <c r="H2474" s="6"/>
      <c r="I2474" s="7"/>
      <c r="J2474" s="6"/>
      <c r="K2474" s="6"/>
      <c r="L2474" s="6"/>
      <c r="M2474" s="6"/>
      <c r="P2474" s="4"/>
      <c r="Q2474" s="4"/>
      <c r="R2474" s="4"/>
      <c r="S2474" s="5"/>
      <c r="T2474" s="6"/>
    </row>
    <row r="2475" spans="6:20">
      <c r="F2475" s="27"/>
      <c r="G2475" s="28"/>
      <c r="H2475" s="6"/>
      <c r="I2475" s="7"/>
      <c r="J2475" s="6"/>
      <c r="K2475" s="6"/>
      <c r="L2475" s="6"/>
      <c r="M2475" s="6"/>
      <c r="P2475" s="4"/>
      <c r="Q2475" s="4"/>
      <c r="R2475" s="4"/>
      <c r="S2475" s="5"/>
      <c r="T2475" s="6"/>
    </row>
    <row r="2476" spans="6:20">
      <c r="F2476" s="27"/>
      <c r="G2476" s="28"/>
      <c r="H2476" s="6"/>
      <c r="I2476" s="7"/>
      <c r="J2476" s="6"/>
      <c r="K2476" s="6"/>
      <c r="L2476" s="6"/>
      <c r="M2476" s="6"/>
      <c r="P2476" s="4"/>
      <c r="Q2476" s="4"/>
      <c r="R2476" s="4"/>
      <c r="S2476" s="5"/>
      <c r="T2476" s="6"/>
    </row>
    <row r="2477" spans="6:20">
      <c r="F2477" s="27"/>
      <c r="G2477" s="28"/>
      <c r="H2477" s="6"/>
      <c r="I2477" s="7"/>
      <c r="J2477" s="6"/>
      <c r="K2477" s="6"/>
      <c r="L2477" s="6"/>
      <c r="M2477" s="6"/>
      <c r="P2477" s="4"/>
      <c r="Q2477" s="4"/>
      <c r="R2477" s="4"/>
      <c r="S2477" s="5"/>
      <c r="T2477" s="6"/>
    </row>
    <row r="2478" spans="6:20">
      <c r="F2478" s="27"/>
      <c r="G2478" s="28"/>
      <c r="H2478" s="6"/>
      <c r="I2478" s="7"/>
      <c r="J2478" s="6"/>
      <c r="K2478" s="6"/>
      <c r="L2478" s="6"/>
      <c r="M2478" s="6"/>
      <c r="P2478" s="4"/>
      <c r="Q2478" s="4"/>
      <c r="R2478" s="4"/>
      <c r="S2478" s="5"/>
      <c r="T2478" s="6"/>
    </row>
    <row r="2479" spans="6:20">
      <c r="F2479" s="27"/>
      <c r="G2479" s="28"/>
      <c r="H2479" s="6"/>
      <c r="I2479" s="7"/>
      <c r="J2479" s="6"/>
      <c r="K2479" s="6"/>
      <c r="L2479" s="6"/>
      <c r="M2479" s="6"/>
      <c r="P2479" s="4"/>
      <c r="Q2479" s="4"/>
      <c r="R2479" s="4"/>
      <c r="S2479" s="5"/>
      <c r="T2479" s="6"/>
    </row>
    <row r="2480" spans="6:20">
      <c r="F2480" s="27"/>
      <c r="G2480" s="28"/>
      <c r="H2480" s="6"/>
      <c r="I2480" s="7"/>
      <c r="J2480" s="6"/>
      <c r="K2480" s="6"/>
      <c r="L2480" s="6"/>
      <c r="M2480" s="6"/>
      <c r="P2480" s="4"/>
      <c r="Q2480" s="4"/>
      <c r="R2480" s="4"/>
      <c r="S2480" s="5"/>
      <c r="T2480" s="6"/>
    </row>
    <row r="2481" spans="6:20">
      <c r="F2481" s="27"/>
      <c r="G2481" s="28"/>
      <c r="H2481" s="6"/>
      <c r="I2481" s="7"/>
      <c r="J2481" s="6"/>
      <c r="K2481" s="6"/>
      <c r="L2481" s="6"/>
      <c r="M2481" s="6"/>
      <c r="P2481" s="4"/>
      <c r="Q2481" s="4"/>
      <c r="R2481" s="4"/>
      <c r="S2481" s="5"/>
      <c r="T2481" s="6"/>
    </row>
    <row r="2482" spans="6:20">
      <c r="F2482" s="27"/>
      <c r="G2482" s="28"/>
      <c r="H2482" s="6"/>
      <c r="I2482" s="7"/>
      <c r="J2482" s="6"/>
      <c r="K2482" s="6"/>
      <c r="L2482" s="6"/>
      <c r="M2482" s="6"/>
      <c r="P2482" s="4"/>
      <c r="Q2482" s="4"/>
      <c r="R2482" s="4"/>
      <c r="S2482" s="5"/>
      <c r="T2482" s="6"/>
    </row>
    <row r="2483" spans="6:20">
      <c r="F2483" s="27"/>
      <c r="G2483" s="28"/>
      <c r="H2483" s="6"/>
      <c r="I2483" s="7"/>
      <c r="J2483" s="6"/>
      <c r="K2483" s="6"/>
      <c r="L2483" s="6"/>
      <c r="M2483" s="6"/>
      <c r="P2483" s="4"/>
      <c r="Q2483" s="4"/>
      <c r="R2483" s="4"/>
      <c r="S2483" s="5"/>
      <c r="T2483" s="6"/>
    </row>
    <row r="2484" spans="6:20">
      <c r="F2484" s="27"/>
      <c r="G2484" s="28"/>
      <c r="H2484" s="6"/>
      <c r="I2484" s="7"/>
      <c r="J2484" s="6"/>
      <c r="K2484" s="6"/>
      <c r="L2484" s="6"/>
      <c r="M2484" s="6"/>
      <c r="P2484" s="4"/>
      <c r="Q2484" s="4"/>
      <c r="R2484" s="4"/>
      <c r="S2484" s="5"/>
      <c r="T2484" s="6"/>
    </row>
    <row r="2485" spans="6:20">
      <c r="F2485" s="27"/>
      <c r="G2485" s="28"/>
      <c r="H2485" s="6"/>
      <c r="I2485" s="7"/>
      <c r="J2485" s="6"/>
      <c r="K2485" s="6"/>
      <c r="L2485" s="6"/>
      <c r="M2485" s="6"/>
      <c r="P2485" s="4"/>
      <c r="Q2485" s="4"/>
      <c r="R2485" s="4"/>
      <c r="S2485" s="5"/>
      <c r="T2485" s="6"/>
    </row>
    <row r="2486" spans="6:20">
      <c r="F2486" s="27"/>
      <c r="G2486" s="28"/>
      <c r="H2486" s="6"/>
      <c r="I2486" s="7"/>
      <c r="J2486" s="6"/>
      <c r="K2486" s="6"/>
      <c r="L2486" s="6"/>
      <c r="M2486" s="6"/>
      <c r="P2486" s="4"/>
      <c r="Q2486" s="4"/>
      <c r="R2486" s="4"/>
      <c r="S2486" s="5"/>
      <c r="T2486" s="6"/>
    </row>
    <row r="2487" spans="6:20">
      <c r="F2487" s="27"/>
      <c r="G2487" s="28"/>
      <c r="H2487" s="6"/>
      <c r="I2487" s="7"/>
      <c r="J2487" s="6"/>
      <c r="K2487" s="6"/>
      <c r="L2487" s="6"/>
      <c r="M2487" s="6"/>
      <c r="P2487" s="4"/>
      <c r="Q2487" s="4"/>
      <c r="R2487" s="4"/>
      <c r="S2487" s="5"/>
      <c r="T2487" s="6"/>
    </row>
    <row r="2488" spans="6:20">
      <c r="F2488" s="27"/>
      <c r="G2488" s="28"/>
      <c r="H2488" s="6"/>
      <c r="I2488" s="7"/>
      <c r="J2488" s="6"/>
      <c r="K2488" s="6"/>
      <c r="L2488" s="6"/>
      <c r="M2488" s="6"/>
      <c r="P2488" s="4"/>
      <c r="Q2488" s="4"/>
      <c r="R2488" s="4"/>
      <c r="S2488" s="5"/>
      <c r="T2488" s="6"/>
    </row>
    <row r="2489" spans="6:20">
      <c r="F2489" s="27"/>
      <c r="G2489" s="28"/>
      <c r="H2489" s="6"/>
      <c r="I2489" s="7"/>
      <c r="J2489" s="6"/>
      <c r="K2489" s="6"/>
      <c r="L2489" s="6"/>
      <c r="M2489" s="6"/>
      <c r="P2489" s="4"/>
      <c r="Q2489" s="4"/>
      <c r="R2489" s="4"/>
      <c r="S2489" s="5"/>
      <c r="T2489" s="6"/>
    </row>
    <row r="2490" spans="6:20">
      <c r="F2490" s="27"/>
      <c r="G2490" s="28"/>
      <c r="H2490" s="6"/>
      <c r="I2490" s="7"/>
      <c r="J2490" s="6"/>
      <c r="K2490" s="6"/>
      <c r="L2490" s="6"/>
      <c r="M2490" s="6"/>
      <c r="P2490" s="4"/>
      <c r="Q2490" s="4"/>
      <c r="R2490" s="4"/>
      <c r="S2490" s="5"/>
      <c r="T2490" s="6"/>
    </row>
    <row r="2491" spans="6:20">
      <c r="F2491" s="27"/>
      <c r="G2491" s="28"/>
      <c r="H2491" s="6"/>
      <c r="I2491" s="7"/>
      <c r="J2491" s="6"/>
      <c r="K2491" s="6"/>
      <c r="L2491" s="6"/>
      <c r="M2491" s="6"/>
      <c r="P2491" s="4"/>
      <c r="Q2491" s="4"/>
      <c r="R2491" s="4"/>
      <c r="S2491" s="5"/>
      <c r="T2491" s="6"/>
    </row>
    <row r="2492" spans="6:20">
      <c r="F2492" s="27"/>
      <c r="G2492" s="28"/>
      <c r="H2492" s="6"/>
      <c r="I2492" s="7"/>
      <c r="J2492" s="6"/>
      <c r="K2492" s="6"/>
      <c r="L2492" s="6"/>
      <c r="M2492" s="6"/>
      <c r="P2492" s="4"/>
      <c r="Q2492" s="4"/>
      <c r="R2492" s="4"/>
      <c r="S2492" s="5"/>
      <c r="T2492" s="6"/>
    </row>
    <row r="2493" spans="6:20">
      <c r="F2493" s="27"/>
      <c r="G2493" s="28"/>
      <c r="H2493" s="6"/>
      <c r="I2493" s="7"/>
      <c r="J2493" s="6"/>
      <c r="K2493" s="6"/>
      <c r="L2493" s="6"/>
      <c r="M2493" s="6"/>
      <c r="P2493" s="4"/>
      <c r="Q2493" s="4"/>
      <c r="R2493" s="4"/>
      <c r="S2493" s="5"/>
      <c r="T2493" s="6"/>
    </row>
    <row r="2494" spans="6:20">
      <c r="F2494" s="27"/>
      <c r="G2494" s="28"/>
      <c r="H2494" s="6"/>
      <c r="I2494" s="7"/>
      <c r="J2494" s="6"/>
      <c r="K2494" s="6"/>
      <c r="L2494" s="6"/>
      <c r="M2494" s="6"/>
      <c r="P2494" s="4"/>
      <c r="Q2494" s="4"/>
      <c r="R2494" s="4"/>
      <c r="S2494" s="5"/>
      <c r="T2494" s="6"/>
    </row>
    <row r="2495" spans="6:20">
      <c r="F2495" s="27"/>
      <c r="G2495" s="28"/>
      <c r="H2495" s="6"/>
      <c r="I2495" s="7"/>
      <c r="J2495" s="6"/>
      <c r="K2495" s="6"/>
      <c r="L2495" s="6"/>
      <c r="M2495" s="6"/>
      <c r="P2495" s="4"/>
      <c r="Q2495" s="4"/>
      <c r="R2495" s="4"/>
      <c r="S2495" s="5"/>
      <c r="T2495" s="6"/>
    </row>
    <row r="2496" spans="6:20">
      <c r="F2496" s="27"/>
      <c r="G2496" s="28"/>
      <c r="H2496" s="6"/>
      <c r="I2496" s="7"/>
      <c r="J2496" s="6"/>
      <c r="K2496" s="6"/>
      <c r="L2496" s="6"/>
      <c r="M2496" s="6"/>
      <c r="P2496" s="4"/>
      <c r="Q2496" s="4"/>
      <c r="R2496" s="4"/>
      <c r="S2496" s="5"/>
      <c r="T2496" s="6"/>
    </row>
    <row r="2497" spans="6:20">
      <c r="F2497" s="27"/>
      <c r="G2497" s="28"/>
      <c r="H2497" s="6"/>
      <c r="I2497" s="7"/>
      <c r="J2497" s="6"/>
      <c r="K2497" s="6"/>
      <c r="L2497" s="6"/>
      <c r="M2497" s="6"/>
      <c r="P2497" s="4"/>
      <c r="Q2497" s="4"/>
      <c r="R2497" s="4"/>
      <c r="S2497" s="5"/>
      <c r="T2497" s="6"/>
    </row>
    <row r="2498" spans="6:20">
      <c r="F2498" s="27"/>
      <c r="G2498" s="28"/>
      <c r="H2498" s="6"/>
      <c r="I2498" s="7"/>
      <c r="J2498" s="6"/>
      <c r="K2498" s="6"/>
      <c r="L2498" s="6"/>
      <c r="M2498" s="6"/>
      <c r="P2498" s="4"/>
      <c r="Q2498" s="4"/>
      <c r="R2498" s="4"/>
      <c r="S2498" s="5"/>
      <c r="T2498" s="6"/>
    </row>
    <row r="2499" spans="6:20">
      <c r="F2499" s="27"/>
      <c r="G2499" s="28"/>
      <c r="H2499" s="6"/>
      <c r="I2499" s="7"/>
      <c r="J2499" s="6"/>
      <c r="K2499" s="6"/>
      <c r="L2499" s="6"/>
      <c r="M2499" s="6"/>
      <c r="P2499" s="4"/>
      <c r="Q2499" s="4"/>
      <c r="R2499" s="4"/>
      <c r="S2499" s="5"/>
      <c r="T2499" s="6"/>
    </row>
    <row r="2500" spans="6:20">
      <c r="F2500" s="27"/>
      <c r="G2500" s="28"/>
      <c r="H2500" s="6"/>
      <c r="I2500" s="7"/>
      <c r="J2500" s="6"/>
      <c r="K2500" s="6"/>
      <c r="L2500" s="6"/>
      <c r="M2500" s="6"/>
      <c r="P2500" s="4"/>
      <c r="Q2500" s="4"/>
      <c r="R2500" s="4"/>
      <c r="S2500" s="5"/>
      <c r="T2500" s="6"/>
    </row>
    <row r="2501" spans="6:20">
      <c r="F2501" s="27"/>
      <c r="G2501" s="28"/>
      <c r="H2501" s="6"/>
      <c r="I2501" s="7"/>
      <c r="J2501" s="6"/>
      <c r="K2501" s="6"/>
      <c r="L2501" s="6"/>
      <c r="M2501" s="6"/>
      <c r="P2501" s="4"/>
      <c r="Q2501" s="4"/>
      <c r="R2501" s="4"/>
      <c r="S2501" s="5"/>
      <c r="T2501" s="6"/>
    </row>
    <row r="2502" spans="6:20">
      <c r="F2502" s="27"/>
      <c r="G2502" s="28"/>
      <c r="H2502" s="6"/>
      <c r="I2502" s="7"/>
      <c r="J2502" s="6"/>
      <c r="K2502" s="6"/>
      <c r="L2502" s="6"/>
      <c r="M2502" s="6"/>
      <c r="P2502" s="4"/>
      <c r="Q2502" s="4"/>
      <c r="R2502" s="4"/>
      <c r="S2502" s="5"/>
      <c r="T2502" s="6"/>
    </row>
    <row r="2503" spans="6:20">
      <c r="F2503" s="27"/>
      <c r="G2503" s="28"/>
      <c r="H2503" s="6"/>
      <c r="I2503" s="7"/>
      <c r="J2503" s="6"/>
      <c r="K2503" s="6"/>
      <c r="L2503" s="6"/>
      <c r="M2503" s="6"/>
      <c r="P2503" s="4"/>
      <c r="Q2503" s="4"/>
      <c r="R2503" s="4"/>
      <c r="S2503" s="5"/>
      <c r="T2503" s="6"/>
    </row>
    <row r="2504" spans="6:20">
      <c r="F2504" s="27"/>
      <c r="G2504" s="28"/>
      <c r="H2504" s="6"/>
      <c r="I2504" s="7"/>
      <c r="J2504" s="6"/>
      <c r="K2504" s="6"/>
      <c r="L2504" s="6"/>
      <c r="M2504" s="6"/>
      <c r="P2504" s="4"/>
      <c r="Q2504" s="4"/>
      <c r="R2504" s="4"/>
      <c r="S2504" s="5"/>
      <c r="T2504" s="6"/>
    </row>
    <row r="2505" spans="6:20">
      <c r="F2505" s="27"/>
      <c r="G2505" s="28"/>
      <c r="H2505" s="6"/>
      <c r="I2505" s="7"/>
      <c r="J2505" s="6"/>
      <c r="K2505" s="6"/>
      <c r="L2505" s="6"/>
      <c r="M2505" s="6"/>
      <c r="P2505" s="4"/>
      <c r="Q2505" s="4"/>
      <c r="R2505" s="4"/>
      <c r="S2505" s="5"/>
      <c r="T2505" s="6"/>
    </row>
    <row r="2506" spans="6:20">
      <c r="F2506" s="27"/>
      <c r="G2506" s="28"/>
      <c r="H2506" s="6"/>
      <c r="I2506" s="7"/>
      <c r="J2506" s="6"/>
      <c r="K2506" s="6"/>
      <c r="L2506" s="6"/>
      <c r="M2506" s="6"/>
      <c r="P2506" s="4"/>
      <c r="Q2506" s="4"/>
      <c r="R2506" s="4"/>
      <c r="S2506" s="5"/>
      <c r="T2506" s="6"/>
    </row>
    <row r="2507" spans="6:20">
      <c r="F2507" s="27"/>
      <c r="G2507" s="28"/>
      <c r="H2507" s="6"/>
      <c r="I2507" s="7"/>
      <c r="J2507" s="6"/>
      <c r="K2507" s="6"/>
      <c r="L2507" s="6"/>
      <c r="M2507" s="6"/>
      <c r="P2507" s="4"/>
      <c r="Q2507" s="4"/>
      <c r="R2507" s="4"/>
      <c r="S2507" s="5"/>
      <c r="T2507" s="6"/>
    </row>
    <row r="2508" spans="6:20">
      <c r="F2508" s="27"/>
      <c r="G2508" s="28"/>
      <c r="H2508" s="6"/>
      <c r="I2508" s="7"/>
      <c r="J2508" s="6"/>
      <c r="K2508" s="6"/>
      <c r="L2508" s="6"/>
      <c r="M2508" s="6"/>
      <c r="P2508" s="4"/>
      <c r="Q2508" s="4"/>
      <c r="R2508" s="4"/>
      <c r="S2508" s="5"/>
      <c r="T2508" s="6"/>
    </row>
    <row r="2509" spans="6:20">
      <c r="F2509" s="27"/>
      <c r="G2509" s="28"/>
      <c r="H2509" s="6"/>
      <c r="I2509" s="7"/>
      <c r="J2509" s="6"/>
      <c r="K2509" s="6"/>
      <c r="L2509" s="6"/>
      <c r="M2509" s="6"/>
      <c r="P2509" s="4"/>
      <c r="Q2509" s="4"/>
      <c r="R2509" s="4"/>
      <c r="S2509" s="5"/>
      <c r="T2509" s="6"/>
    </row>
    <row r="2510" spans="6:20">
      <c r="F2510" s="27"/>
      <c r="G2510" s="28"/>
      <c r="H2510" s="6"/>
      <c r="I2510" s="7"/>
      <c r="J2510" s="6"/>
      <c r="K2510" s="6"/>
      <c r="L2510" s="6"/>
      <c r="M2510" s="6"/>
      <c r="P2510" s="4"/>
      <c r="Q2510" s="4"/>
      <c r="R2510" s="4"/>
      <c r="S2510" s="5"/>
      <c r="T2510" s="6"/>
    </row>
    <row r="2511" spans="6:20">
      <c r="F2511" s="27"/>
      <c r="G2511" s="28"/>
      <c r="H2511" s="6"/>
      <c r="I2511" s="7"/>
      <c r="J2511" s="6"/>
      <c r="K2511" s="6"/>
      <c r="L2511" s="6"/>
      <c r="M2511" s="6"/>
      <c r="P2511" s="4"/>
      <c r="Q2511" s="4"/>
      <c r="R2511" s="4"/>
      <c r="S2511" s="5"/>
      <c r="T2511" s="6"/>
    </row>
    <row r="2512" spans="6:20">
      <c r="F2512" s="27"/>
      <c r="G2512" s="28"/>
      <c r="H2512" s="6"/>
      <c r="I2512" s="7"/>
      <c r="J2512" s="6"/>
      <c r="K2512" s="6"/>
      <c r="L2512" s="6"/>
      <c r="M2512" s="6"/>
      <c r="P2512" s="4"/>
      <c r="Q2512" s="4"/>
      <c r="R2512" s="4"/>
      <c r="S2512" s="5"/>
      <c r="T2512" s="6"/>
    </row>
    <row r="2513" spans="6:20">
      <c r="F2513" s="27"/>
      <c r="G2513" s="28"/>
      <c r="H2513" s="6"/>
      <c r="I2513" s="7"/>
      <c r="J2513" s="6"/>
      <c r="K2513" s="6"/>
      <c r="L2513" s="6"/>
      <c r="M2513" s="6"/>
      <c r="P2513" s="4"/>
      <c r="Q2513" s="4"/>
      <c r="R2513" s="4"/>
      <c r="S2513" s="5"/>
      <c r="T2513" s="6"/>
    </row>
    <row r="2514" spans="6:20">
      <c r="F2514" s="27"/>
      <c r="G2514" s="28"/>
      <c r="H2514" s="6"/>
      <c r="I2514" s="7"/>
      <c r="J2514" s="6"/>
      <c r="K2514" s="6"/>
      <c r="L2514" s="6"/>
      <c r="M2514" s="6"/>
      <c r="P2514" s="4"/>
      <c r="Q2514" s="4"/>
      <c r="R2514" s="4"/>
      <c r="S2514" s="5"/>
      <c r="T2514" s="6"/>
    </row>
    <row r="2515" spans="6:20">
      <c r="F2515" s="27"/>
      <c r="G2515" s="28"/>
      <c r="H2515" s="6"/>
      <c r="I2515" s="7"/>
      <c r="J2515" s="6"/>
      <c r="K2515" s="6"/>
      <c r="L2515" s="6"/>
      <c r="M2515" s="6"/>
      <c r="P2515" s="4"/>
      <c r="Q2515" s="4"/>
      <c r="R2515" s="4"/>
      <c r="S2515" s="5"/>
      <c r="T2515" s="6"/>
    </row>
    <row r="2516" spans="6:20">
      <c r="F2516" s="27"/>
      <c r="G2516" s="28"/>
      <c r="H2516" s="6"/>
      <c r="I2516" s="7"/>
      <c r="J2516" s="6"/>
      <c r="K2516" s="6"/>
      <c r="L2516" s="6"/>
      <c r="M2516" s="6"/>
      <c r="P2516" s="4"/>
      <c r="Q2516" s="4"/>
      <c r="R2516" s="4"/>
      <c r="S2516" s="5"/>
      <c r="T2516" s="6"/>
    </row>
    <row r="2517" spans="6:20">
      <c r="F2517" s="27"/>
      <c r="G2517" s="28"/>
      <c r="H2517" s="6"/>
      <c r="I2517" s="7"/>
      <c r="J2517" s="6"/>
      <c r="K2517" s="6"/>
      <c r="L2517" s="6"/>
      <c r="M2517" s="6"/>
      <c r="P2517" s="4"/>
      <c r="Q2517" s="4"/>
      <c r="R2517" s="4"/>
      <c r="S2517" s="5"/>
      <c r="T2517" s="6"/>
    </row>
    <row r="2518" spans="6:20">
      <c r="F2518" s="27"/>
      <c r="G2518" s="28"/>
      <c r="H2518" s="6"/>
      <c r="I2518" s="7"/>
      <c r="J2518" s="6"/>
      <c r="K2518" s="6"/>
      <c r="L2518" s="6"/>
      <c r="M2518" s="6"/>
      <c r="P2518" s="4"/>
      <c r="Q2518" s="4"/>
      <c r="R2518" s="4"/>
      <c r="S2518" s="5"/>
      <c r="T2518" s="6"/>
    </row>
    <row r="2519" spans="6:20">
      <c r="F2519" s="27"/>
      <c r="G2519" s="28"/>
      <c r="H2519" s="6"/>
      <c r="I2519" s="7"/>
      <c r="J2519" s="6"/>
      <c r="K2519" s="6"/>
      <c r="L2519" s="6"/>
      <c r="M2519" s="6"/>
      <c r="P2519" s="4"/>
      <c r="Q2519" s="4"/>
      <c r="R2519" s="4"/>
      <c r="S2519" s="5"/>
      <c r="T2519" s="6"/>
    </row>
    <row r="2520" spans="6:20">
      <c r="F2520" s="27"/>
      <c r="G2520" s="28"/>
      <c r="H2520" s="6"/>
      <c r="I2520" s="7"/>
      <c r="J2520" s="6"/>
      <c r="K2520" s="6"/>
      <c r="L2520" s="6"/>
      <c r="M2520" s="6"/>
      <c r="P2520" s="4"/>
      <c r="Q2520" s="4"/>
      <c r="R2520" s="4"/>
      <c r="S2520" s="5"/>
      <c r="T2520" s="6"/>
    </row>
    <row r="2521" spans="6:20">
      <c r="F2521" s="27"/>
      <c r="G2521" s="28"/>
      <c r="H2521" s="6"/>
      <c r="I2521" s="7"/>
      <c r="J2521" s="6"/>
      <c r="K2521" s="6"/>
      <c r="L2521" s="6"/>
      <c r="M2521" s="6"/>
      <c r="P2521" s="4"/>
      <c r="Q2521" s="4"/>
      <c r="R2521" s="4"/>
      <c r="S2521" s="5"/>
      <c r="T2521" s="6"/>
    </row>
    <row r="2522" spans="6:20">
      <c r="F2522" s="27"/>
      <c r="G2522" s="28"/>
      <c r="H2522" s="6"/>
      <c r="I2522" s="7"/>
      <c r="J2522" s="6"/>
      <c r="K2522" s="6"/>
      <c r="L2522" s="6"/>
      <c r="M2522" s="6"/>
      <c r="P2522" s="4"/>
      <c r="Q2522" s="4"/>
      <c r="R2522" s="4"/>
      <c r="S2522" s="5"/>
      <c r="T2522" s="6"/>
    </row>
    <row r="2523" spans="6:20">
      <c r="F2523" s="27"/>
      <c r="G2523" s="28"/>
      <c r="H2523" s="6"/>
      <c r="I2523" s="7"/>
      <c r="J2523" s="6"/>
      <c r="K2523" s="6"/>
      <c r="L2523" s="6"/>
      <c r="M2523" s="6"/>
      <c r="P2523" s="4"/>
      <c r="Q2523" s="4"/>
      <c r="R2523" s="4"/>
      <c r="S2523" s="5"/>
      <c r="T2523" s="6"/>
    </row>
    <row r="2524" spans="6:20">
      <c r="F2524" s="27"/>
      <c r="G2524" s="28"/>
      <c r="H2524" s="6"/>
      <c r="I2524" s="7"/>
      <c r="J2524" s="6"/>
      <c r="K2524" s="6"/>
      <c r="L2524" s="6"/>
      <c r="M2524" s="6"/>
      <c r="P2524" s="4"/>
      <c r="Q2524" s="4"/>
      <c r="R2524" s="4"/>
      <c r="S2524" s="5"/>
      <c r="T2524" s="6"/>
    </row>
    <row r="2525" spans="6:20">
      <c r="F2525" s="27"/>
      <c r="G2525" s="28"/>
      <c r="H2525" s="6"/>
      <c r="I2525" s="7"/>
      <c r="J2525" s="6"/>
      <c r="K2525" s="6"/>
      <c r="L2525" s="6"/>
      <c r="M2525" s="6"/>
      <c r="P2525" s="4"/>
      <c r="Q2525" s="4"/>
      <c r="R2525" s="4"/>
      <c r="S2525" s="5"/>
      <c r="T2525" s="6"/>
    </row>
    <row r="2526" spans="6:20">
      <c r="F2526" s="27"/>
      <c r="G2526" s="28"/>
      <c r="H2526" s="6"/>
      <c r="I2526" s="7"/>
      <c r="J2526" s="6"/>
      <c r="K2526" s="6"/>
      <c r="L2526" s="6"/>
      <c r="M2526" s="6"/>
      <c r="P2526" s="4"/>
      <c r="Q2526" s="4"/>
      <c r="R2526" s="4"/>
      <c r="S2526" s="5"/>
      <c r="T2526" s="6"/>
    </row>
    <row r="2527" spans="6:20">
      <c r="F2527" s="27"/>
      <c r="G2527" s="28"/>
      <c r="H2527" s="6"/>
      <c r="I2527" s="7"/>
      <c r="J2527" s="6"/>
      <c r="K2527" s="6"/>
      <c r="L2527" s="6"/>
      <c r="M2527" s="6"/>
      <c r="P2527" s="4"/>
      <c r="Q2527" s="4"/>
      <c r="R2527" s="4"/>
      <c r="S2527" s="5"/>
      <c r="T2527" s="6"/>
    </row>
    <row r="2528" spans="6:20">
      <c r="F2528" s="27"/>
      <c r="G2528" s="28"/>
      <c r="H2528" s="6"/>
      <c r="I2528" s="7"/>
      <c r="J2528" s="6"/>
      <c r="K2528" s="6"/>
      <c r="L2528" s="6"/>
      <c r="M2528" s="6"/>
      <c r="P2528" s="4"/>
      <c r="Q2528" s="4"/>
      <c r="R2528" s="4"/>
      <c r="S2528" s="5"/>
      <c r="T2528" s="6"/>
    </row>
    <row r="2529" spans="6:20">
      <c r="F2529" s="27"/>
      <c r="G2529" s="28"/>
      <c r="H2529" s="6"/>
      <c r="I2529" s="7"/>
      <c r="J2529" s="6"/>
      <c r="K2529" s="6"/>
      <c r="L2529" s="6"/>
      <c r="M2529" s="6"/>
      <c r="P2529" s="4"/>
      <c r="Q2529" s="4"/>
      <c r="R2529" s="4"/>
      <c r="S2529" s="5"/>
      <c r="T2529" s="6"/>
    </row>
    <row r="2530" spans="6:20">
      <c r="F2530" s="27"/>
      <c r="G2530" s="28"/>
      <c r="H2530" s="6"/>
      <c r="I2530" s="7"/>
      <c r="J2530" s="6"/>
      <c r="K2530" s="6"/>
      <c r="L2530" s="6"/>
      <c r="M2530" s="6"/>
      <c r="P2530" s="4"/>
      <c r="Q2530" s="4"/>
      <c r="R2530" s="4"/>
      <c r="S2530" s="5"/>
      <c r="T2530" s="6"/>
    </row>
    <row r="2531" spans="6:20">
      <c r="F2531" s="27"/>
      <c r="G2531" s="28"/>
      <c r="H2531" s="6"/>
      <c r="I2531" s="7"/>
      <c r="J2531" s="6"/>
      <c r="K2531" s="6"/>
      <c r="L2531" s="6"/>
      <c r="M2531" s="6"/>
      <c r="P2531" s="4"/>
      <c r="Q2531" s="4"/>
      <c r="R2531" s="4"/>
      <c r="S2531" s="5"/>
      <c r="T2531" s="6"/>
    </row>
    <row r="2532" spans="6:20">
      <c r="F2532" s="27"/>
      <c r="G2532" s="28"/>
      <c r="H2532" s="6"/>
      <c r="I2532" s="7"/>
      <c r="J2532" s="6"/>
      <c r="K2532" s="6"/>
      <c r="L2532" s="6"/>
      <c r="M2532" s="6"/>
      <c r="P2532" s="4"/>
      <c r="Q2532" s="4"/>
      <c r="R2532" s="4"/>
      <c r="S2532" s="5"/>
      <c r="T2532" s="6"/>
    </row>
    <row r="2533" spans="6:20">
      <c r="F2533" s="27"/>
      <c r="G2533" s="28"/>
      <c r="H2533" s="6"/>
      <c r="I2533" s="7"/>
      <c r="J2533" s="6"/>
      <c r="K2533" s="6"/>
      <c r="L2533" s="6"/>
      <c r="M2533" s="6"/>
      <c r="P2533" s="4"/>
      <c r="Q2533" s="4"/>
      <c r="R2533" s="4"/>
      <c r="S2533" s="5"/>
      <c r="T2533" s="6"/>
    </row>
    <row r="2534" spans="6:20">
      <c r="F2534" s="27"/>
      <c r="G2534" s="28"/>
      <c r="H2534" s="6"/>
      <c r="I2534" s="7"/>
      <c r="J2534" s="6"/>
      <c r="K2534" s="6"/>
      <c r="L2534" s="6"/>
      <c r="M2534" s="6"/>
      <c r="P2534" s="4"/>
      <c r="Q2534" s="4"/>
      <c r="R2534" s="4"/>
      <c r="S2534" s="5"/>
      <c r="T2534" s="6"/>
    </row>
    <row r="2535" spans="6:20">
      <c r="F2535" s="27"/>
      <c r="G2535" s="28"/>
      <c r="H2535" s="6"/>
      <c r="I2535" s="7"/>
      <c r="J2535" s="6"/>
      <c r="K2535" s="6"/>
      <c r="L2535" s="6"/>
      <c r="M2535" s="6"/>
      <c r="P2535" s="4"/>
      <c r="Q2535" s="4"/>
      <c r="R2535" s="4"/>
      <c r="S2535" s="5"/>
      <c r="T2535" s="6"/>
    </row>
    <row r="2536" spans="6:20">
      <c r="F2536" s="27"/>
      <c r="G2536" s="28"/>
      <c r="H2536" s="6"/>
      <c r="I2536" s="7"/>
      <c r="J2536" s="6"/>
      <c r="K2536" s="6"/>
      <c r="L2536" s="6"/>
      <c r="M2536" s="6"/>
      <c r="P2536" s="4"/>
      <c r="Q2536" s="4"/>
      <c r="R2536" s="4"/>
      <c r="S2536" s="5"/>
      <c r="T2536" s="6"/>
    </row>
    <row r="2537" spans="6:20">
      <c r="F2537" s="27"/>
      <c r="G2537" s="28"/>
      <c r="H2537" s="6"/>
      <c r="I2537" s="7"/>
      <c r="J2537" s="6"/>
      <c r="K2537" s="6"/>
      <c r="L2537" s="6"/>
      <c r="M2537" s="6"/>
      <c r="P2537" s="4"/>
      <c r="Q2537" s="4"/>
      <c r="R2537" s="4"/>
      <c r="S2537" s="5"/>
      <c r="T2537" s="6"/>
    </row>
    <row r="2538" spans="6:20">
      <c r="F2538" s="27"/>
      <c r="G2538" s="28"/>
      <c r="H2538" s="6"/>
      <c r="I2538" s="7"/>
      <c r="J2538" s="6"/>
      <c r="K2538" s="6"/>
      <c r="L2538" s="6"/>
      <c r="M2538" s="6"/>
      <c r="P2538" s="4"/>
      <c r="Q2538" s="4"/>
      <c r="R2538" s="4"/>
      <c r="S2538" s="5"/>
      <c r="T2538" s="6"/>
    </row>
    <row r="2539" spans="6:20">
      <c r="F2539" s="27"/>
      <c r="G2539" s="28"/>
      <c r="H2539" s="6"/>
      <c r="I2539" s="7"/>
      <c r="J2539" s="6"/>
      <c r="K2539" s="6"/>
      <c r="L2539" s="6"/>
      <c r="M2539" s="6"/>
      <c r="P2539" s="4"/>
      <c r="Q2539" s="4"/>
      <c r="R2539" s="4"/>
      <c r="S2539" s="5"/>
      <c r="T2539" s="6"/>
    </row>
    <row r="2540" spans="6:20">
      <c r="F2540" s="27"/>
      <c r="G2540" s="28"/>
      <c r="H2540" s="6"/>
      <c r="I2540" s="7"/>
      <c r="J2540" s="6"/>
      <c r="K2540" s="6"/>
      <c r="L2540" s="6"/>
      <c r="M2540" s="6"/>
      <c r="P2540" s="4"/>
      <c r="Q2540" s="4"/>
      <c r="R2540" s="4"/>
      <c r="S2540" s="5"/>
      <c r="T2540" s="6"/>
    </row>
    <row r="2541" spans="6:20">
      <c r="F2541" s="27"/>
      <c r="G2541" s="28"/>
      <c r="H2541" s="6"/>
      <c r="I2541" s="7"/>
      <c r="J2541" s="6"/>
      <c r="K2541" s="6"/>
      <c r="L2541" s="6"/>
      <c r="M2541" s="6"/>
      <c r="P2541" s="4"/>
      <c r="Q2541" s="4"/>
      <c r="R2541" s="4"/>
      <c r="S2541" s="5"/>
      <c r="T2541" s="6"/>
    </row>
    <row r="2542" spans="6:20">
      <c r="F2542" s="27"/>
      <c r="G2542" s="28"/>
      <c r="H2542" s="6"/>
      <c r="I2542" s="7"/>
      <c r="J2542" s="6"/>
      <c r="K2542" s="6"/>
      <c r="L2542" s="6"/>
      <c r="M2542" s="6"/>
      <c r="P2542" s="4"/>
      <c r="Q2542" s="4"/>
      <c r="R2542" s="4"/>
      <c r="S2542" s="5"/>
      <c r="T2542" s="6"/>
    </row>
    <row r="2543" spans="6:20">
      <c r="F2543" s="27"/>
      <c r="G2543" s="28"/>
      <c r="H2543" s="6"/>
      <c r="I2543" s="7"/>
      <c r="J2543" s="6"/>
      <c r="K2543" s="6"/>
      <c r="L2543" s="6"/>
      <c r="M2543" s="6"/>
      <c r="P2543" s="4"/>
      <c r="Q2543" s="4"/>
      <c r="R2543" s="4"/>
      <c r="S2543" s="5"/>
      <c r="T2543" s="6"/>
    </row>
    <row r="2544" spans="6:20">
      <c r="F2544" s="27"/>
      <c r="G2544" s="28"/>
      <c r="H2544" s="6"/>
      <c r="I2544" s="7"/>
      <c r="J2544" s="6"/>
      <c r="K2544" s="6"/>
      <c r="L2544" s="6"/>
      <c r="M2544" s="6"/>
      <c r="P2544" s="4"/>
      <c r="Q2544" s="4"/>
      <c r="R2544" s="4"/>
      <c r="S2544" s="5"/>
      <c r="T2544" s="6"/>
    </row>
    <row r="2545" spans="6:20">
      <c r="F2545" s="27"/>
      <c r="G2545" s="28"/>
      <c r="H2545" s="6"/>
      <c r="I2545" s="7"/>
      <c r="J2545" s="6"/>
      <c r="K2545" s="6"/>
      <c r="L2545" s="6"/>
      <c r="M2545" s="6"/>
      <c r="P2545" s="4"/>
      <c r="Q2545" s="4"/>
      <c r="R2545" s="4"/>
      <c r="S2545" s="5"/>
      <c r="T2545" s="6"/>
    </row>
    <row r="2546" spans="6:20">
      <c r="F2546" s="27"/>
      <c r="G2546" s="28"/>
      <c r="H2546" s="6"/>
      <c r="I2546" s="7"/>
      <c r="J2546" s="6"/>
      <c r="K2546" s="6"/>
      <c r="L2546" s="6"/>
      <c r="M2546" s="6"/>
      <c r="P2546" s="4"/>
      <c r="Q2546" s="4"/>
      <c r="R2546" s="4"/>
      <c r="S2546" s="5"/>
      <c r="T2546" s="6"/>
    </row>
    <row r="2547" spans="6:20">
      <c r="F2547" s="27"/>
      <c r="G2547" s="28"/>
      <c r="H2547" s="6"/>
      <c r="I2547" s="7"/>
      <c r="J2547" s="6"/>
      <c r="K2547" s="6"/>
      <c r="L2547" s="6"/>
      <c r="M2547" s="6"/>
      <c r="P2547" s="4"/>
      <c r="Q2547" s="4"/>
      <c r="R2547" s="4"/>
      <c r="S2547" s="5"/>
      <c r="T2547" s="6"/>
    </row>
    <row r="2548" spans="6:20">
      <c r="F2548" s="27"/>
      <c r="G2548" s="28"/>
      <c r="H2548" s="6"/>
      <c r="I2548" s="7"/>
      <c r="J2548" s="6"/>
      <c r="K2548" s="6"/>
      <c r="L2548" s="6"/>
      <c r="M2548" s="6"/>
      <c r="P2548" s="4"/>
      <c r="Q2548" s="4"/>
      <c r="R2548" s="4"/>
      <c r="S2548" s="5"/>
      <c r="T2548" s="6"/>
    </row>
    <row r="2549" spans="6:20">
      <c r="F2549" s="27"/>
      <c r="G2549" s="28"/>
      <c r="H2549" s="6"/>
      <c r="I2549" s="7"/>
      <c r="J2549" s="6"/>
      <c r="K2549" s="6"/>
      <c r="L2549" s="6"/>
      <c r="M2549" s="6"/>
      <c r="P2549" s="4"/>
      <c r="Q2549" s="4"/>
      <c r="R2549" s="4"/>
      <c r="S2549" s="5"/>
      <c r="T2549" s="6"/>
    </row>
    <row r="2550" spans="6:20">
      <c r="F2550" s="27"/>
      <c r="G2550" s="28"/>
      <c r="H2550" s="6"/>
      <c r="I2550" s="7"/>
      <c r="J2550" s="6"/>
      <c r="K2550" s="6"/>
      <c r="L2550" s="6"/>
      <c r="M2550" s="6"/>
      <c r="P2550" s="4"/>
      <c r="Q2550" s="4"/>
      <c r="R2550" s="4"/>
      <c r="S2550" s="5"/>
      <c r="T2550" s="6"/>
    </row>
    <row r="2551" spans="6:20">
      <c r="F2551" s="27"/>
      <c r="G2551" s="28"/>
      <c r="H2551" s="6"/>
      <c r="I2551" s="7"/>
      <c r="J2551" s="6"/>
      <c r="K2551" s="6"/>
      <c r="L2551" s="6"/>
      <c r="M2551" s="6"/>
      <c r="P2551" s="4"/>
      <c r="Q2551" s="4"/>
      <c r="R2551" s="4"/>
      <c r="S2551" s="5"/>
      <c r="T2551" s="6"/>
    </row>
    <row r="2552" spans="6:20">
      <c r="F2552" s="27"/>
      <c r="G2552" s="28"/>
      <c r="H2552" s="6"/>
      <c r="I2552" s="7"/>
      <c r="J2552" s="6"/>
      <c r="K2552" s="6"/>
      <c r="L2552" s="6"/>
      <c r="M2552" s="6"/>
      <c r="P2552" s="4"/>
      <c r="Q2552" s="4"/>
      <c r="R2552" s="4"/>
      <c r="S2552" s="5"/>
      <c r="T2552" s="6"/>
    </row>
    <row r="2553" spans="6:20">
      <c r="F2553" s="27"/>
      <c r="G2553" s="28"/>
      <c r="H2553" s="6"/>
      <c r="I2553" s="7"/>
      <c r="J2553" s="6"/>
      <c r="K2553" s="6"/>
      <c r="L2553" s="6"/>
      <c r="M2553" s="6"/>
      <c r="P2553" s="4"/>
      <c r="Q2553" s="4"/>
      <c r="R2553" s="4"/>
      <c r="S2553" s="5"/>
      <c r="T2553" s="6"/>
    </row>
    <row r="2554" spans="6:20">
      <c r="F2554" s="27"/>
      <c r="G2554" s="28"/>
      <c r="H2554" s="6"/>
      <c r="I2554" s="7"/>
      <c r="J2554" s="6"/>
      <c r="K2554" s="6"/>
      <c r="L2554" s="6"/>
      <c r="M2554" s="6"/>
      <c r="P2554" s="4"/>
      <c r="Q2554" s="4"/>
      <c r="R2554" s="4"/>
      <c r="S2554" s="5"/>
      <c r="T2554" s="6"/>
    </row>
    <row r="2555" spans="6:20">
      <c r="F2555" s="27"/>
      <c r="G2555" s="28"/>
      <c r="H2555" s="6"/>
      <c r="I2555" s="7"/>
      <c r="J2555" s="6"/>
      <c r="K2555" s="6"/>
      <c r="L2555" s="6"/>
      <c r="M2555" s="6"/>
      <c r="P2555" s="4"/>
      <c r="Q2555" s="4"/>
      <c r="R2555" s="4"/>
      <c r="S2555" s="5"/>
      <c r="T2555" s="6"/>
    </row>
    <row r="2556" spans="6:20">
      <c r="F2556" s="27"/>
      <c r="G2556" s="28"/>
      <c r="H2556" s="6"/>
      <c r="I2556" s="7"/>
      <c r="J2556" s="6"/>
      <c r="K2556" s="6"/>
      <c r="L2556" s="6"/>
      <c r="M2556" s="6"/>
      <c r="P2556" s="4"/>
      <c r="Q2556" s="4"/>
      <c r="R2556" s="4"/>
      <c r="S2556" s="5"/>
      <c r="T2556" s="6"/>
    </row>
    <row r="2557" spans="6:20">
      <c r="F2557" s="27"/>
      <c r="G2557" s="28"/>
      <c r="H2557" s="6"/>
      <c r="I2557" s="7"/>
      <c r="J2557" s="6"/>
      <c r="K2557" s="6"/>
      <c r="L2557" s="6"/>
      <c r="M2557" s="6"/>
      <c r="P2557" s="4"/>
      <c r="Q2557" s="4"/>
      <c r="R2557" s="4"/>
      <c r="S2557" s="5"/>
      <c r="T2557" s="6"/>
    </row>
    <row r="2558" spans="6:20">
      <c r="F2558" s="27"/>
      <c r="G2558" s="28"/>
      <c r="H2558" s="6"/>
      <c r="I2558" s="7"/>
      <c r="J2558" s="6"/>
      <c r="K2558" s="6"/>
      <c r="L2558" s="6"/>
      <c r="M2558" s="6"/>
      <c r="P2558" s="4"/>
      <c r="Q2558" s="4"/>
      <c r="R2558" s="4"/>
      <c r="S2558" s="5"/>
      <c r="T2558" s="6"/>
    </row>
    <row r="2559" spans="6:20">
      <c r="F2559" s="27"/>
      <c r="G2559" s="28"/>
      <c r="H2559" s="6"/>
      <c r="I2559" s="7"/>
      <c r="J2559" s="6"/>
      <c r="K2559" s="6"/>
      <c r="L2559" s="6"/>
      <c r="M2559" s="6"/>
      <c r="P2559" s="4"/>
      <c r="Q2559" s="4"/>
      <c r="R2559" s="4"/>
      <c r="S2559" s="5"/>
      <c r="T2559" s="6"/>
    </row>
    <row r="2560" spans="6:20">
      <c r="F2560" s="27"/>
      <c r="G2560" s="28"/>
      <c r="H2560" s="6"/>
      <c r="I2560" s="7"/>
      <c r="J2560" s="6"/>
      <c r="K2560" s="6"/>
      <c r="L2560" s="6"/>
      <c r="M2560" s="6"/>
      <c r="P2560" s="4"/>
      <c r="Q2560" s="4"/>
      <c r="R2560" s="4"/>
      <c r="S2560" s="5"/>
      <c r="T2560" s="6"/>
    </row>
    <row r="2561" spans="6:20">
      <c r="F2561" s="27"/>
      <c r="G2561" s="28"/>
      <c r="H2561" s="6"/>
      <c r="I2561" s="7"/>
      <c r="J2561" s="6"/>
      <c r="K2561" s="6"/>
      <c r="L2561" s="6"/>
      <c r="M2561" s="6"/>
      <c r="P2561" s="4"/>
      <c r="Q2561" s="4"/>
      <c r="R2561" s="4"/>
      <c r="S2561" s="5"/>
      <c r="T2561" s="6"/>
    </row>
    <row r="2562" spans="6:20">
      <c r="F2562" s="27"/>
      <c r="G2562" s="28"/>
      <c r="H2562" s="6"/>
      <c r="I2562" s="7"/>
      <c r="J2562" s="6"/>
      <c r="K2562" s="6"/>
      <c r="L2562" s="6"/>
      <c r="M2562" s="6"/>
      <c r="P2562" s="4"/>
      <c r="Q2562" s="4"/>
      <c r="R2562" s="4"/>
      <c r="S2562" s="5"/>
      <c r="T2562" s="6"/>
    </row>
    <row r="2563" spans="6:20">
      <c r="F2563" s="27"/>
      <c r="G2563" s="28"/>
      <c r="H2563" s="6"/>
      <c r="I2563" s="7"/>
      <c r="J2563" s="6"/>
      <c r="K2563" s="6"/>
      <c r="L2563" s="6"/>
      <c r="M2563" s="6"/>
      <c r="P2563" s="4"/>
      <c r="Q2563" s="4"/>
      <c r="R2563" s="4"/>
      <c r="S2563" s="5"/>
      <c r="T2563" s="6"/>
    </row>
    <row r="2564" spans="6:20">
      <c r="F2564" s="27"/>
      <c r="G2564" s="28"/>
      <c r="H2564" s="6"/>
      <c r="I2564" s="7"/>
      <c r="J2564" s="6"/>
      <c r="K2564" s="6"/>
      <c r="L2564" s="6"/>
      <c r="M2564" s="6"/>
      <c r="P2564" s="4"/>
      <c r="Q2564" s="4"/>
      <c r="R2564" s="4"/>
      <c r="S2564" s="5"/>
      <c r="T2564" s="6"/>
    </row>
    <row r="2565" spans="6:20">
      <c r="F2565" s="27"/>
      <c r="G2565" s="28"/>
      <c r="H2565" s="6"/>
      <c r="I2565" s="7"/>
      <c r="J2565" s="6"/>
      <c r="K2565" s="6"/>
      <c r="L2565" s="6"/>
      <c r="M2565" s="6"/>
      <c r="P2565" s="4"/>
      <c r="Q2565" s="4"/>
      <c r="R2565" s="4"/>
      <c r="S2565" s="5"/>
      <c r="T2565" s="6"/>
    </row>
    <row r="2566" spans="6:20">
      <c r="F2566" s="27"/>
      <c r="G2566" s="28"/>
      <c r="H2566" s="6"/>
      <c r="I2566" s="7"/>
      <c r="J2566" s="6"/>
      <c r="K2566" s="6"/>
      <c r="L2566" s="6"/>
      <c r="M2566" s="6"/>
      <c r="P2566" s="4"/>
      <c r="Q2566" s="4"/>
      <c r="R2566" s="4"/>
      <c r="S2566" s="5"/>
      <c r="T2566" s="6"/>
    </row>
    <row r="2567" spans="6:20">
      <c r="F2567" s="27"/>
      <c r="G2567" s="28"/>
      <c r="H2567" s="6"/>
      <c r="I2567" s="7"/>
      <c r="J2567" s="6"/>
      <c r="K2567" s="6"/>
      <c r="L2567" s="6"/>
      <c r="M2567" s="6"/>
      <c r="P2567" s="4"/>
      <c r="Q2567" s="4"/>
      <c r="R2567" s="4"/>
      <c r="S2567" s="5"/>
      <c r="T2567" s="6"/>
    </row>
    <row r="2568" spans="6:20">
      <c r="F2568" s="27"/>
      <c r="G2568" s="28"/>
      <c r="H2568" s="6"/>
      <c r="I2568" s="7"/>
      <c r="J2568" s="6"/>
      <c r="K2568" s="6"/>
      <c r="L2568" s="6"/>
      <c r="M2568" s="6"/>
      <c r="P2568" s="4"/>
      <c r="Q2568" s="4"/>
      <c r="R2568" s="4"/>
      <c r="S2568" s="5"/>
      <c r="T2568" s="6"/>
    </row>
    <row r="2569" spans="6:20">
      <c r="F2569" s="27"/>
      <c r="G2569" s="28"/>
      <c r="H2569" s="6"/>
      <c r="I2569" s="7"/>
      <c r="J2569" s="6"/>
      <c r="K2569" s="6"/>
      <c r="L2569" s="6"/>
      <c r="M2569" s="6"/>
      <c r="P2569" s="4"/>
      <c r="Q2569" s="4"/>
      <c r="R2569" s="4"/>
      <c r="S2569" s="5"/>
      <c r="T2569" s="6"/>
    </row>
    <row r="2570" spans="6:20">
      <c r="F2570" s="27"/>
      <c r="G2570" s="28"/>
      <c r="H2570" s="6"/>
      <c r="I2570" s="7"/>
      <c r="J2570" s="6"/>
      <c r="K2570" s="6"/>
      <c r="L2570" s="6"/>
      <c r="M2570" s="6"/>
      <c r="P2570" s="4"/>
      <c r="Q2570" s="4"/>
      <c r="R2570" s="4"/>
      <c r="S2570" s="5"/>
      <c r="T2570" s="6"/>
    </row>
    <row r="2571" spans="6:20">
      <c r="F2571" s="27"/>
      <c r="G2571" s="28"/>
      <c r="H2571" s="6"/>
      <c r="I2571" s="7"/>
      <c r="J2571" s="6"/>
      <c r="K2571" s="6"/>
      <c r="L2571" s="6"/>
      <c r="M2571" s="6"/>
      <c r="P2571" s="4"/>
      <c r="Q2571" s="4"/>
      <c r="R2571" s="4"/>
      <c r="S2571" s="5"/>
      <c r="T2571" s="6"/>
    </row>
    <row r="2572" spans="6:20">
      <c r="F2572" s="27"/>
      <c r="G2572" s="28"/>
      <c r="H2572" s="6"/>
      <c r="I2572" s="7"/>
      <c r="J2572" s="6"/>
      <c r="K2572" s="6"/>
      <c r="L2572" s="6"/>
      <c r="M2572" s="6"/>
      <c r="P2572" s="4"/>
      <c r="Q2572" s="4"/>
      <c r="R2572" s="4"/>
      <c r="S2572" s="5"/>
      <c r="T2572" s="6"/>
    </row>
    <row r="2573" spans="6:20">
      <c r="F2573" s="27"/>
      <c r="G2573" s="28"/>
      <c r="H2573" s="6"/>
      <c r="I2573" s="7"/>
      <c r="J2573" s="6"/>
      <c r="K2573" s="6"/>
      <c r="L2573" s="6"/>
      <c r="M2573" s="6"/>
      <c r="P2573" s="4"/>
      <c r="Q2573" s="4"/>
      <c r="R2573" s="4"/>
      <c r="S2573" s="5"/>
      <c r="T2573" s="6"/>
    </row>
    <row r="2574" spans="6:20">
      <c r="F2574" s="27"/>
      <c r="G2574" s="28"/>
      <c r="H2574" s="6"/>
      <c r="I2574" s="7"/>
      <c r="J2574" s="6"/>
      <c r="K2574" s="6"/>
      <c r="L2574" s="6"/>
      <c r="M2574" s="6"/>
      <c r="P2574" s="4"/>
      <c r="Q2574" s="4"/>
      <c r="R2574" s="4"/>
      <c r="S2574" s="5"/>
      <c r="T2574" s="6"/>
    </row>
    <row r="2575" spans="6:20">
      <c r="F2575" s="27"/>
      <c r="G2575" s="28"/>
      <c r="H2575" s="6"/>
      <c r="I2575" s="7"/>
      <c r="J2575" s="6"/>
      <c r="K2575" s="6"/>
      <c r="L2575" s="6"/>
      <c r="M2575" s="6"/>
      <c r="P2575" s="4"/>
      <c r="Q2575" s="4"/>
      <c r="R2575" s="4"/>
      <c r="S2575" s="5"/>
      <c r="T2575" s="6"/>
    </row>
    <row r="2576" spans="6:20">
      <c r="F2576" s="27"/>
      <c r="G2576" s="28"/>
      <c r="H2576" s="6"/>
      <c r="I2576" s="7"/>
      <c r="J2576" s="6"/>
      <c r="K2576" s="6"/>
      <c r="L2576" s="6"/>
      <c r="M2576" s="6"/>
      <c r="P2576" s="4"/>
      <c r="Q2576" s="4"/>
      <c r="R2576" s="4"/>
      <c r="S2576" s="5"/>
      <c r="T2576" s="6"/>
    </row>
    <row r="2577" spans="6:20">
      <c r="F2577" s="27"/>
      <c r="G2577" s="28"/>
      <c r="H2577" s="6"/>
      <c r="I2577" s="7"/>
      <c r="J2577" s="6"/>
      <c r="K2577" s="6"/>
      <c r="L2577" s="6"/>
      <c r="M2577" s="6"/>
      <c r="P2577" s="4"/>
      <c r="Q2577" s="4"/>
      <c r="R2577" s="4"/>
      <c r="S2577" s="5"/>
      <c r="T2577" s="6"/>
    </row>
    <row r="2578" spans="6:20">
      <c r="F2578" s="27"/>
      <c r="G2578" s="28"/>
      <c r="H2578" s="6"/>
      <c r="I2578" s="7"/>
      <c r="J2578" s="6"/>
      <c r="K2578" s="6"/>
      <c r="L2578" s="6"/>
      <c r="M2578" s="6"/>
      <c r="P2578" s="4"/>
      <c r="Q2578" s="4"/>
      <c r="R2578" s="4"/>
      <c r="S2578" s="5"/>
      <c r="T2578" s="6"/>
    </row>
    <row r="2579" spans="6:20">
      <c r="F2579" s="27"/>
      <c r="G2579" s="28"/>
      <c r="H2579" s="6"/>
      <c r="I2579" s="7"/>
      <c r="J2579" s="6"/>
      <c r="K2579" s="6"/>
      <c r="L2579" s="6"/>
      <c r="M2579" s="6"/>
      <c r="P2579" s="4"/>
      <c r="Q2579" s="4"/>
      <c r="R2579" s="4"/>
      <c r="S2579" s="5"/>
      <c r="T2579" s="6"/>
    </row>
    <row r="2580" spans="6:20">
      <c r="F2580" s="27"/>
      <c r="G2580" s="28"/>
      <c r="H2580" s="6"/>
      <c r="I2580" s="7"/>
      <c r="J2580" s="6"/>
      <c r="K2580" s="6"/>
      <c r="L2580" s="6"/>
      <c r="M2580" s="6"/>
      <c r="P2580" s="4"/>
      <c r="Q2580" s="4"/>
      <c r="R2580" s="4"/>
      <c r="S2580" s="5"/>
      <c r="T2580" s="6"/>
    </row>
    <row r="2581" spans="6:20">
      <c r="F2581" s="27"/>
      <c r="G2581" s="28"/>
      <c r="H2581" s="6"/>
      <c r="I2581" s="7"/>
      <c r="J2581" s="6"/>
      <c r="K2581" s="6"/>
      <c r="L2581" s="6"/>
      <c r="M2581" s="6"/>
      <c r="P2581" s="4"/>
      <c r="Q2581" s="4"/>
      <c r="R2581" s="4"/>
      <c r="S2581" s="5"/>
      <c r="T2581" s="6"/>
    </row>
    <row r="2582" spans="6:20">
      <c r="F2582" s="27"/>
      <c r="G2582" s="28"/>
      <c r="H2582" s="6"/>
      <c r="I2582" s="7"/>
      <c r="J2582" s="6"/>
      <c r="K2582" s="6"/>
      <c r="L2582" s="6"/>
      <c r="M2582" s="6"/>
      <c r="P2582" s="4"/>
      <c r="Q2582" s="4"/>
      <c r="R2582" s="4"/>
      <c r="S2582" s="5"/>
      <c r="T2582" s="6"/>
    </row>
    <row r="2583" spans="6:20">
      <c r="F2583" s="27"/>
      <c r="G2583" s="28"/>
      <c r="H2583" s="6"/>
      <c r="I2583" s="7"/>
      <c r="J2583" s="6"/>
      <c r="K2583" s="6"/>
      <c r="L2583" s="6"/>
      <c r="M2583" s="6"/>
      <c r="P2583" s="4"/>
      <c r="Q2583" s="4"/>
      <c r="R2583" s="4"/>
      <c r="S2583" s="5"/>
      <c r="T2583" s="6"/>
    </row>
    <row r="2584" spans="6:20">
      <c r="F2584" s="27"/>
      <c r="G2584" s="28"/>
      <c r="H2584" s="6"/>
      <c r="I2584" s="7"/>
      <c r="J2584" s="6"/>
      <c r="K2584" s="6"/>
      <c r="L2584" s="6"/>
      <c r="M2584" s="6"/>
      <c r="P2584" s="4"/>
      <c r="Q2584" s="4"/>
      <c r="R2584" s="4"/>
      <c r="S2584" s="5"/>
      <c r="T2584" s="6"/>
    </row>
    <row r="2585" spans="6:20">
      <c r="F2585" s="27"/>
      <c r="G2585" s="28"/>
      <c r="H2585" s="6"/>
      <c r="I2585" s="7"/>
      <c r="J2585" s="6"/>
      <c r="K2585" s="6"/>
      <c r="L2585" s="6"/>
      <c r="M2585" s="6"/>
      <c r="P2585" s="4"/>
      <c r="Q2585" s="4"/>
      <c r="R2585" s="4"/>
      <c r="S2585" s="5"/>
      <c r="T2585" s="6"/>
    </row>
    <row r="2586" spans="6:20">
      <c r="F2586" s="27"/>
      <c r="G2586" s="28"/>
      <c r="H2586" s="6"/>
      <c r="I2586" s="7"/>
      <c r="J2586" s="6"/>
      <c r="K2586" s="6"/>
      <c r="L2586" s="6"/>
      <c r="M2586" s="6"/>
      <c r="P2586" s="4"/>
      <c r="Q2586" s="4"/>
      <c r="R2586" s="4"/>
      <c r="S2586" s="5"/>
      <c r="T2586" s="6"/>
    </row>
    <row r="2587" spans="6:20">
      <c r="F2587" s="27"/>
      <c r="G2587" s="28"/>
      <c r="H2587" s="6"/>
      <c r="I2587" s="7"/>
      <c r="J2587" s="6"/>
      <c r="K2587" s="6"/>
      <c r="L2587" s="6"/>
      <c r="M2587" s="6"/>
      <c r="P2587" s="4"/>
      <c r="Q2587" s="4"/>
      <c r="R2587" s="4"/>
      <c r="S2587" s="5"/>
      <c r="T2587" s="6"/>
    </row>
    <row r="2588" spans="6:20">
      <c r="F2588" s="27"/>
      <c r="G2588" s="28"/>
      <c r="H2588" s="6"/>
      <c r="I2588" s="7"/>
      <c r="J2588" s="6"/>
      <c r="K2588" s="6"/>
      <c r="L2588" s="6"/>
      <c r="M2588" s="6"/>
      <c r="P2588" s="4"/>
      <c r="Q2588" s="4"/>
      <c r="R2588" s="4"/>
      <c r="S2588" s="5"/>
      <c r="T2588" s="6"/>
    </row>
    <row r="2589" spans="6:20">
      <c r="F2589" s="27"/>
      <c r="G2589" s="28"/>
      <c r="H2589" s="6"/>
      <c r="I2589" s="7"/>
      <c r="J2589" s="6"/>
      <c r="K2589" s="6"/>
      <c r="L2589" s="6"/>
      <c r="M2589" s="6"/>
      <c r="P2589" s="4"/>
      <c r="Q2589" s="4"/>
      <c r="R2589" s="4"/>
      <c r="S2589" s="5"/>
      <c r="T2589" s="6"/>
    </row>
    <row r="2590" spans="6:20">
      <c r="F2590" s="27"/>
      <c r="G2590" s="28"/>
      <c r="H2590" s="6"/>
      <c r="I2590" s="7"/>
      <c r="J2590" s="6"/>
      <c r="K2590" s="6"/>
      <c r="L2590" s="6"/>
      <c r="M2590" s="6"/>
      <c r="P2590" s="4"/>
      <c r="Q2590" s="4"/>
      <c r="R2590" s="4"/>
      <c r="S2590" s="5"/>
      <c r="T2590" s="6"/>
    </row>
    <row r="2591" spans="6:20">
      <c r="F2591" s="27"/>
      <c r="G2591" s="28"/>
      <c r="H2591" s="6"/>
      <c r="I2591" s="7"/>
      <c r="J2591" s="6"/>
      <c r="K2591" s="6"/>
      <c r="L2591" s="6"/>
      <c r="M2591" s="6"/>
      <c r="P2591" s="4"/>
      <c r="Q2591" s="4"/>
      <c r="R2591" s="4"/>
      <c r="S2591" s="5"/>
      <c r="T2591" s="6"/>
    </row>
    <row r="2592" spans="6:20">
      <c r="F2592" s="27"/>
      <c r="G2592" s="28"/>
      <c r="H2592" s="6"/>
      <c r="I2592" s="7"/>
      <c r="J2592" s="6"/>
      <c r="K2592" s="6"/>
      <c r="L2592" s="6"/>
      <c r="M2592" s="6"/>
      <c r="P2592" s="4"/>
      <c r="Q2592" s="4"/>
      <c r="R2592" s="4"/>
      <c r="S2592" s="5"/>
      <c r="T2592" s="6"/>
    </row>
    <row r="2593" spans="6:20">
      <c r="F2593" s="27"/>
      <c r="G2593" s="28"/>
      <c r="H2593" s="6"/>
      <c r="I2593" s="7"/>
      <c r="J2593" s="6"/>
      <c r="K2593" s="6"/>
      <c r="L2593" s="6"/>
      <c r="M2593" s="6"/>
      <c r="P2593" s="4"/>
      <c r="Q2593" s="4"/>
      <c r="R2593" s="4"/>
      <c r="S2593" s="5"/>
      <c r="T2593" s="6"/>
    </row>
    <row r="2594" spans="6:20">
      <c r="F2594" s="27"/>
      <c r="G2594" s="28"/>
      <c r="H2594" s="6"/>
      <c r="I2594" s="7"/>
      <c r="J2594" s="6"/>
      <c r="K2594" s="6"/>
      <c r="L2594" s="6"/>
      <c r="M2594" s="6"/>
      <c r="P2594" s="4"/>
      <c r="Q2594" s="4"/>
      <c r="R2594" s="4"/>
      <c r="S2594" s="5"/>
      <c r="T2594" s="6"/>
    </row>
    <row r="2595" spans="6:20">
      <c r="F2595" s="27"/>
      <c r="G2595" s="28"/>
      <c r="H2595" s="6"/>
      <c r="I2595" s="7"/>
      <c r="J2595" s="6"/>
      <c r="K2595" s="6"/>
      <c r="L2595" s="6"/>
      <c r="M2595" s="6"/>
      <c r="P2595" s="4"/>
      <c r="Q2595" s="4"/>
      <c r="R2595" s="4"/>
      <c r="S2595" s="5"/>
      <c r="T2595" s="6"/>
    </row>
    <row r="2596" spans="6:20">
      <c r="F2596" s="27"/>
      <c r="G2596" s="28"/>
      <c r="H2596" s="6"/>
      <c r="I2596" s="7"/>
      <c r="J2596" s="6"/>
      <c r="K2596" s="6"/>
      <c r="L2596" s="6"/>
      <c r="M2596" s="6"/>
      <c r="P2596" s="4"/>
      <c r="Q2596" s="4"/>
      <c r="R2596" s="4"/>
      <c r="S2596" s="5"/>
      <c r="T2596" s="6"/>
    </row>
    <row r="2597" spans="6:20">
      <c r="F2597" s="27"/>
      <c r="G2597" s="28"/>
      <c r="H2597" s="6"/>
      <c r="I2597" s="7"/>
      <c r="J2597" s="6"/>
      <c r="K2597" s="6"/>
      <c r="L2597" s="6"/>
      <c r="M2597" s="6"/>
      <c r="P2597" s="4"/>
      <c r="Q2597" s="4"/>
      <c r="R2597" s="4"/>
      <c r="S2597" s="5"/>
      <c r="T2597" s="6"/>
    </row>
    <row r="2598" spans="6:20">
      <c r="F2598" s="27"/>
      <c r="G2598" s="28"/>
      <c r="H2598" s="6"/>
      <c r="I2598" s="7"/>
      <c r="J2598" s="6"/>
      <c r="K2598" s="6"/>
      <c r="L2598" s="6"/>
      <c r="M2598" s="6"/>
      <c r="P2598" s="4"/>
      <c r="Q2598" s="4"/>
      <c r="R2598" s="4"/>
      <c r="S2598" s="5"/>
      <c r="T2598" s="6"/>
    </row>
    <row r="2599" spans="6:20">
      <c r="F2599" s="27"/>
      <c r="G2599" s="28"/>
      <c r="H2599" s="6"/>
      <c r="I2599" s="7"/>
      <c r="J2599" s="6"/>
      <c r="K2599" s="6"/>
      <c r="L2599" s="6"/>
      <c r="M2599" s="6"/>
      <c r="P2599" s="4"/>
      <c r="Q2599" s="4"/>
      <c r="R2599" s="4"/>
      <c r="S2599" s="5"/>
      <c r="T2599" s="6"/>
    </row>
    <row r="2600" spans="6:20">
      <c r="F2600" s="27"/>
      <c r="G2600" s="28"/>
      <c r="H2600" s="6"/>
      <c r="I2600" s="7"/>
      <c r="J2600" s="6"/>
      <c r="K2600" s="6"/>
      <c r="L2600" s="6"/>
      <c r="M2600" s="6"/>
      <c r="P2600" s="4"/>
      <c r="Q2600" s="4"/>
      <c r="R2600" s="4"/>
      <c r="S2600" s="5"/>
      <c r="T2600" s="6"/>
    </row>
    <row r="2601" spans="6:20">
      <c r="F2601" s="27"/>
      <c r="G2601" s="28"/>
      <c r="H2601" s="6"/>
      <c r="I2601" s="7"/>
      <c r="J2601" s="6"/>
      <c r="K2601" s="6"/>
      <c r="L2601" s="6"/>
      <c r="M2601" s="6"/>
      <c r="P2601" s="4"/>
      <c r="Q2601" s="4"/>
      <c r="R2601" s="4"/>
      <c r="S2601" s="5"/>
      <c r="T2601" s="6"/>
    </row>
    <row r="2602" spans="6:20">
      <c r="F2602" s="27"/>
      <c r="G2602" s="28"/>
      <c r="H2602" s="6"/>
      <c r="I2602" s="7"/>
      <c r="J2602" s="6"/>
      <c r="K2602" s="6"/>
      <c r="L2602" s="6"/>
      <c r="M2602" s="6"/>
      <c r="P2602" s="4"/>
      <c r="Q2602" s="4"/>
      <c r="R2602" s="4"/>
      <c r="S2602" s="5"/>
      <c r="T2602" s="6"/>
    </row>
    <row r="2603" spans="6:20">
      <c r="F2603" s="27"/>
      <c r="G2603" s="28"/>
      <c r="H2603" s="6"/>
      <c r="I2603" s="7"/>
      <c r="J2603" s="6"/>
      <c r="K2603" s="6"/>
      <c r="L2603" s="6"/>
      <c r="M2603" s="6"/>
      <c r="P2603" s="4"/>
      <c r="Q2603" s="4"/>
      <c r="R2603" s="4"/>
      <c r="S2603" s="5"/>
      <c r="T2603" s="6"/>
    </row>
    <row r="2604" spans="6:20">
      <c r="F2604" s="27"/>
      <c r="G2604" s="28"/>
      <c r="H2604" s="6"/>
      <c r="I2604" s="7"/>
      <c r="J2604" s="6"/>
      <c r="K2604" s="6"/>
      <c r="L2604" s="6"/>
      <c r="M2604" s="6"/>
      <c r="P2604" s="4"/>
      <c r="Q2604" s="4"/>
      <c r="R2604" s="4"/>
      <c r="S2604" s="5"/>
      <c r="T2604" s="6"/>
    </row>
    <row r="2605" spans="6:20">
      <c r="F2605" s="27"/>
      <c r="G2605" s="28"/>
      <c r="H2605" s="6"/>
      <c r="I2605" s="7"/>
      <c r="J2605" s="6"/>
      <c r="K2605" s="6"/>
      <c r="L2605" s="6"/>
      <c r="M2605" s="6"/>
      <c r="P2605" s="4"/>
      <c r="Q2605" s="4"/>
      <c r="R2605" s="4"/>
      <c r="S2605" s="5"/>
      <c r="T2605" s="6"/>
    </row>
    <row r="2606" spans="6:20">
      <c r="F2606" s="27"/>
      <c r="G2606" s="28"/>
      <c r="H2606" s="6"/>
      <c r="I2606" s="7"/>
      <c r="J2606" s="6"/>
      <c r="K2606" s="6"/>
      <c r="L2606" s="6"/>
      <c r="M2606" s="6"/>
      <c r="P2606" s="4"/>
      <c r="Q2606" s="4"/>
      <c r="R2606" s="4"/>
      <c r="S2606" s="5"/>
      <c r="T2606" s="6"/>
    </row>
    <row r="2607" spans="6:20">
      <c r="F2607" s="27"/>
      <c r="G2607" s="28"/>
      <c r="H2607" s="6"/>
      <c r="I2607" s="7"/>
      <c r="J2607" s="6"/>
      <c r="K2607" s="6"/>
      <c r="L2607" s="6"/>
      <c r="M2607" s="6"/>
      <c r="P2607" s="4"/>
      <c r="Q2607" s="4"/>
      <c r="R2607" s="4"/>
      <c r="S2607" s="5"/>
      <c r="T2607" s="6"/>
    </row>
    <row r="2608" spans="6:20">
      <c r="F2608" s="27"/>
      <c r="G2608" s="28"/>
      <c r="H2608" s="6"/>
      <c r="I2608" s="7"/>
      <c r="J2608" s="6"/>
      <c r="K2608" s="6"/>
      <c r="L2608" s="6"/>
      <c r="M2608" s="6"/>
      <c r="P2608" s="4"/>
      <c r="Q2608" s="4"/>
      <c r="R2608" s="4"/>
      <c r="S2608" s="5"/>
      <c r="T2608" s="6"/>
    </row>
    <row r="2609" spans="6:20">
      <c r="F2609" s="27"/>
      <c r="G2609" s="28"/>
      <c r="H2609" s="6"/>
      <c r="I2609" s="7"/>
      <c r="J2609" s="6"/>
      <c r="K2609" s="6"/>
      <c r="L2609" s="6"/>
      <c r="M2609" s="6"/>
      <c r="P2609" s="4"/>
      <c r="Q2609" s="4"/>
      <c r="R2609" s="4"/>
      <c r="S2609" s="5"/>
      <c r="T2609" s="6"/>
    </row>
    <row r="2610" spans="6:20">
      <c r="F2610" s="27"/>
      <c r="G2610" s="28"/>
      <c r="H2610" s="6"/>
      <c r="I2610" s="7"/>
      <c r="J2610" s="6"/>
      <c r="K2610" s="6"/>
      <c r="L2610" s="6"/>
      <c r="M2610" s="6"/>
      <c r="P2610" s="4"/>
      <c r="Q2610" s="4"/>
      <c r="R2610" s="4"/>
      <c r="S2610" s="5"/>
      <c r="T2610" s="6"/>
    </row>
    <row r="2611" spans="6:20">
      <c r="F2611" s="27"/>
      <c r="G2611" s="28"/>
      <c r="H2611" s="6"/>
      <c r="I2611" s="7"/>
      <c r="J2611" s="6"/>
      <c r="K2611" s="6"/>
      <c r="L2611" s="6"/>
      <c r="M2611" s="6"/>
      <c r="P2611" s="4"/>
      <c r="Q2611" s="4"/>
      <c r="R2611" s="4"/>
      <c r="S2611" s="5"/>
      <c r="T2611" s="6"/>
    </row>
    <row r="2612" spans="6:20">
      <c r="F2612" s="27"/>
      <c r="G2612" s="28"/>
      <c r="H2612" s="6"/>
      <c r="I2612" s="7"/>
      <c r="J2612" s="6"/>
      <c r="K2612" s="6"/>
      <c r="L2612" s="6"/>
      <c r="M2612" s="6"/>
      <c r="P2612" s="4"/>
      <c r="Q2612" s="4"/>
      <c r="R2612" s="4"/>
      <c r="S2612" s="5"/>
      <c r="T2612" s="6"/>
    </row>
    <row r="2613" spans="6:20">
      <c r="F2613" s="27"/>
      <c r="G2613" s="28"/>
      <c r="H2613" s="6"/>
      <c r="I2613" s="7"/>
      <c r="J2613" s="6"/>
      <c r="K2613" s="6"/>
      <c r="L2613" s="6"/>
      <c r="M2613" s="6"/>
      <c r="P2613" s="4"/>
      <c r="Q2613" s="4"/>
      <c r="R2613" s="4"/>
      <c r="S2613" s="5"/>
      <c r="T2613" s="6"/>
    </row>
    <row r="2614" spans="6:20">
      <c r="F2614" s="27"/>
      <c r="G2614" s="28"/>
      <c r="H2614" s="6"/>
      <c r="I2614" s="7"/>
      <c r="J2614" s="6"/>
      <c r="K2614" s="6"/>
      <c r="L2614" s="6"/>
      <c r="M2614" s="6"/>
      <c r="P2614" s="4"/>
      <c r="Q2614" s="4"/>
      <c r="R2614" s="4"/>
      <c r="S2614" s="5"/>
      <c r="T2614" s="6"/>
    </row>
    <row r="2615" spans="6:20">
      <c r="F2615" s="27"/>
      <c r="G2615" s="28"/>
      <c r="H2615" s="6"/>
      <c r="I2615" s="7"/>
      <c r="J2615" s="6"/>
      <c r="K2615" s="6"/>
      <c r="L2615" s="6"/>
      <c r="M2615" s="6"/>
      <c r="P2615" s="4"/>
      <c r="Q2615" s="4"/>
      <c r="R2615" s="4"/>
      <c r="S2615" s="5"/>
      <c r="T2615" s="6"/>
    </row>
    <row r="2616" spans="6:20">
      <c r="F2616" s="27"/>
      <c r="G2616" s="28"/>
      <c r="H2616" s="6"/>
      <c r="I2616" s="7"/>
      <c r="J2616" s="6"/>
      <c r="K2616" s="6"/>
      <c r="L2616" s="6"/>
      <c r="M2616" s="6"/>
      <c r="P2616" s="4"/>
      <c r="Q2616" s="4"/>
      <c r="R2616" s="4"/>
      <c r="S2616" s="5"/>
      <c r="T2616" s="6"/>
    </row>
    <row r="2617" spans="6:20">
      <c r="F2617" s="27"/>
      <c r="G2617" s="28"/>
      <c r="H2617" s="6"/>
      <c r="I2617" s="7"/>
      <c r="J2617" s="6"/>
      <c r="K2617" s="6"/>
      <c r="L2617" s="6"/>
      <c r="M2617" s="6"/>
      <c r="P2617" s="4"/>
      <c r="Q2617" s="4"/>
      <c r="R2617" s="4"/>
      <c r="S2617" s="5"/>
      <c r="T2617" s="6"/>
    </row>
    <row r="2618" spans="6:20">
      <c r="F2618" s="27"/>
      <c r="G2618" s="28"/>
      <c r="H2618" s="6"/>
      <c r="I2618" s="7"/>
      <c r="J2618" s="6"/>
      <c r="K2618" s="6"/>
      <c r="L2618" s="6"/>
      <c r="M2618" s="6"/>
      <c r="P2618" s="4"/>
      <c r="Q2618" s="4"/>
      <c r="R2618" s="4"/>
      <c r="S2618" s="5"/>
      <c r="T2618" s="6"/>
    </row>
    <row r="2619" spans="6:20">
      <c r="F2619" s="27"/>
      <c r="G2619" s="28"/>
      <c r="H2619" s="6"/>
      <c r="I2619" s="7"/>
      <c r="J2619" s="6"/>
      <c r="K2619" s="6"/>
      <c r="L2619" s="6"/>
      <c r="M2619" s="6"/>
      <c r="P2619" s="4"/>
      <c r="Q2619" s="4"/>
      <c r="R2619" s="4"/>
      <c r="S2619" s="5"/>
      <c r="T2619" s="6"/>
    </row>
    <row r="2620" spans="6:20">
      <c r="F2620" s="27"/>
      <c r="G2620" s="28"/>
      <c r="H2620" s="6"/>
      <c r="I2620" s="7"/>
      <c r="J2620" s="6"/>
      <c r="K2620" s="6"/>
      <c r="L2620" s="6"/>
      <c r="M2620" s="6"/>
      <c r="P2620" s="4"/>
      <c r="Q2620" s="4"/>
      <c r="R2620" s="4"/>
      <c r="S2620" s="5"/>
      <c r="T2620" s="6"/>
    </row>
    <row r="2621" spans="6:20">
      <c r="F2621" s="27"/>
      <c r="G2621" s="28"/>
      <c r="H2621" s="6"/>
      <c r="I2621" s="7"/>
      <c r="J2621" s="6"/>
      <c r="K2621" s="6"/>
      <c r="L2621" s="6"/>
      <c r="M2621" s="6"/>
      <c r="P2621" s="4"/>
      <c r="Q2621" s="4"/>
      <c r="R2621" s="4"/>
      <c r="S2621" s="5"/>
      <c r="T2621" s="6"/>
    </row>
    <row r="2622" spans="6:20">
      <c r="F2622" s="27"/>
      <c r="G2622" s="28"/>
      <c r="H2622" s="6"/>
      <c r="I2622" s="7"/>
      <c r="J2622" s="6"/>
      <c r="K2622" s="6"/>
      <c r="L2622" s="6"/>
      <c r="M2622" s="6"/>
      <c r="P2622" s="4"/>
      <c r="Q2622" s="4"/>
      <c r="R2622" s="4"/>
      <c r="S2622" s="5"/>
      <c r="T2622" s="6"/>
    </row>
    <row r="2623" spans="6:20">
      <c r="F2623" s="27"/>
      <c r="G2623" s="28"/>
      <c r="H2623" s="6"/>
      <c r="I2623" s="7"/>
      <c r="J2623" s="6"/>
      <c r="K2623" s="6"/>
      <c r="L2623" s="6"/>
      <c r="M2623" s="6"/>
      <c r="P2623" s="4"/>
      <c r="Q2623" s="4"/>
      <c r="R2623" s="4"/>
      <c r="S2623" s="5"/>
      <c r="T2623" s="6"/>
    </row>
    <row r="2624" spans="6:20">
      <c r="F2624" s="27"/>
      <c r="G2624" s="28"/>
      <c r="H2624" s="6"/>
      <c r="I2624" s="7"/>
      <c r="J2624" s="6"/>
      <c r="K2624" s="6"/>
      <c r="L2624" s="6"/>
      <c r="M2624" s="6"/>
      <c r="P2624" s="4"/>
      <c r="Q2624" s="4"/>
      <c r="R2624" s="4"/>
      <c r="S2624" s="5"/>
      <c r="T2624" s="6"/>
    </row>
    <row r="2625" spans="6:20">
      <c r="F2625" s="27"/>
      <c r="G2625" s="28"/>
      <c r="H2625" s="6"/>
      <c r="I2625" s="7"/>
      <c r="J2625" s="6"/>
      <c r="K2625" s="6"/>
      <c r="L2625" s="6"/>
      <c r="M2625" s="6"/>
      <c r="P2625" s="4"/>
      <c r="Q2625" s="4"/>
      <c r="R2625" s="4"/>
      <c r="S2625" s="5"/>
      <c r="T2625" s="6"/>
    </row>
    <row r="2626" spans="6:20">
      <c r="F2626" s="27"/>
      <c r="G2626" s="28"/>
      <c r="H2626" s="6"/>
      <c r="I2626" s="7"/>
      <c r="J2626" s="6"/>
      <c r="K2626" s="6"/>
      <c r="L2626" s="6"/>
      <c r="M2626" s="6"/>
      <c r="P2626" s="4"/>
      <c r="Q2626" s="4"/>
      <c r="R2626" s="4"/>
      <c r="S2626" s="5"/>
      <c r="T2626" s="6"/>
    </row>
    <row r="2627" spans="6:20">
      <c r="F2627" s="27"/>
      <c r="G2627" s="28"/>
      <c r="H2627" s="6"/>
      <c r="I2627" s="7"/>
      <c r="J2627" s="6"/>
      <c r="K2627" s="6"/>
      <c r="L2627" s="6"/>
      <c r="M2627" s="6"/>
      <c r="P2627" s="4"/>
      <c r="Q2627" s="4"/>
      <c r="R2627" s="4"/>
      <c r="S2627" s="5"/>
      <c r="T2627" s="6"/>
    </row>
    <row r="2628" spans="6:20">
      <c r="F2628" s="27"/>
      <c r="G2628" s="28"/>
      <c r="H2628" s="6"/>
      <c r="I2628" s="7"/>
      <c r="J2628" s="6"/>
      <c r="K2628" s="6"/>
      <c r="L2628" s="6"/>
      <c r="M2628" s="6"/>
      <c r="P2628" s="4"/>
      <c r="Q2628" s="4"/>
      <c r="R2628" s="4"/>
      <c r="S2628" s="5"/>
      <c r="T2628" s="6"/>
    </row>
    <row r="2629" spans="6:20">
      <c r="F2629" s="27"/>
      <c r="G2629" s="28"/>
      <c r="H2629" s="6"/>
      <c r="I2629" s="7"/>
      <c r="J2629" s="6"/>
      <c r="K2629" s="6"/>
      <c r="L2629" s="6"/>
      <c r="M2629" s="6"/>
      <c r="P2629" s="4"/>
      <c r="Q2629" s="4"/>
      <c r="R2629" s="4"/>
      <c r="S2629" s="5"/>
      <c r="T2629" s="6"/>
    </row>
    <row r="2630" spans="6:20">
      <c r="F2630" s="27"/>
      <c r="G2630" s="28"/>
      <c r="H2630" s="6"/>
      <c r="I2630" s="7"/>
      <c r="J2630" s="6"/>
      <c r="K2630" s="6"/>
      <c r="L2630" s="6"/>
      <c r="M2630" s="6"/>
      <c r="P2630" s="4"/>
      <c r="Q2630" s="4"/>
      <c r="R2630" s="4"/>
      <c r="S2630" s="5"/>
      <c r="T2630" s="6"/>
    </row>
    <row r="2631" spans="6:20">
      <c r="F2631" s="27"/>
      <c r="G2631" s="28"/>
      <c r="H2631" s="6"/>
      <c r="I2631" s="7"/>
      <c r="J2631" s="6"/>
      <c r="K2631" s="6"/>
      <c r="L2631" s="6"/>
      <c r="M2631" s="6"/>
      <c r="P2631" s="4"/>
      <c r="Q2631" s="4"/>
      <c r="R2631" s="4"/>
      <c r="S2631" s="5"/>
      <c r="T2631" s="6"/>
    </row>
    <row r="2632" spans="6:20">
      <c r="F2632" s="27"/>
      <c r="G2632" s="28"/>
      <c r="H2632" s="6"/>
      <c r="I2632" s="7"/>
      <c r="J2632" s="6"/>
      <c r="K2632" s="6"/>
      <c r="L2632" s="6"/>
      <c r="M2632" s="6"/>
      <c r="P2632" s="4"/>
      <c r="Q2632" s="4"/>
      <c r="R2632" s="4"/>
      <c r="S2632" s="5"/>
      <c r="T2632" s="6"/>
    </row>
    <row r="2633" spans="6:20">
      <c r="F2633" s="27"/>
      <c r="G2633" s="28"/>
      <c r="H2633" s="6"/>
      <c r="I2633" s="7"/>
      <c r="J2633" s="6"/>
      <c r="K2633" s="6"/>
      <c r="L2633" s="6"/>
      <c r="M2633" s="6"/>
      <c r="P2633" s="4"/>
      <c r="Q2633" s="4"/>
      <c r="R2633" s="4"/>
      <c r="S2633" s="5"/>
      <c r="T2633" s="6"/>
    </row>
    <row r="2634" spans="6:20">
      <c r="F2634" s="27"/>
      <c r="G2634" s="28"/>
      <c r="H2634" s="6"/>
      <c r="I2634" s="7"/>
      <c r="J2634" s="6"/>
      <c r="K2634" s="6"/>
      <c r="L2634" s="6"/>
      <c r="M2634" s="6"/>
      <c r="P2634" s="4"/>
      <c r="Q2634" s="4"/>
      <c r="R2634" s="4"/>
      <c r="S2634" s="5"/>
      <c r="T2634" s="6"/>
    </row>
    <row r="2635" spans="6:20">
      <c r="F2635" s="27"/>
      <c r="G2635" s="28"/>
      <c r="H2635" s="6"/>
      <c r="I2635" s="7"/>
      <c r="J2635" s="6"/>
      <c r="K2635" s="6"/>
      <c r="L2635" s="6"/>
      <c r="M2635" s="6"/>
      <c r="P2635" s="4"/>
      <c r="Q2635" s="4"/>
      <c r="R2635" s="4"/>
      <c r="S2635" s="5"/>
      <c r="T2635" s="6"/>
    </row>
    <row r="2636" spans="6:20">
      <c r="F2636" s="27"/>
      <c r="G2636" s="28"/>
      <c r="H2636" s="6"/>
      <c r="I2636" s="7"/>
      <c r="J2636" s="6"/>
      <c r="K2636" s="6"/>
      <c r="L2636" s="6"/>
      <c r="M2636" s="6"/>
      <c r="P2636" s="4"/>
      <c r="Q2636" s="4"/>
      <c r="R2636" s="4"/>
      <c r="S2636" s="5"/>
      <c r="T2636" s="6"/>
    </row>
    <row r="2637" spans="6:20">
      <c r="F2637" s="27"/>
      <c r="G2637" s="28"/>
      <c r="H2637" s="6"/>
      <c r="I2637" s="7"/>
      <c r="J2637" s="6"/>
      <c r="K2637" s="6"/>
      <c r="L2637" s="6"/>
      <c r="M2637" s="6"/>
      <c r="P2637" s="4"/>
      <c r="Q2637" s="4"/>
      <c r="R2637" s="4"/>
      <c r="S2637" s="5"/>
      <c r="T2637" s="6"/>
    </row>
    <row r="2638" spans="6:20">
      <c r="F2638" s="27"/>
      <c r="G2638" s="28"/>
      <c r="H2638" s="6"/>
      <c r="I2638" s="7"/>
      <c r="J2638" s="6"/>
      <c r="K2638" s="6"/>
      <c r="L2638" s="6"/>
      <c r="M2638" s="6"/>
      <c r="P2638" s="4"/>
      <c r="Q2638" s="4"/>
      <c r="R2638" s="4"/>
      <c r="S2638" s="5"/>
      <c r="T2638" s="6"/>
    </row>
    <row r="2639" spans="6:20">
      <c r="F2639" s="27"/>
      <c r="G2639" s="28"/>
      <c r="H2639" s="6"/>
      <c r="I2639" s="7"/>
      <c r="J2639" s="6"/>
      <c r="K2639" s="6"/>
      <c r="L2639" s="6"/>
      <c r="M2639" s="6"/>
      <c r="P2639" s="4"/>
      <c r="Q2639" s="4"/>
      <c r="R2639" s="4"/>
      <c r="S2639" s="5"/>
      <c r="T2639" s="6"/>
    </row>
    <row r="2640" spans="6:20">
      <c r="F2640" s="27"/>
      <c r="G2640" s="28"/>
      <c r="H2640" s="6"/>
      <c r="I2640" s="7"/>
      <c r="J2640" s="6"/>
      <c r="K2640" s="6"/>
      <c r="L2640" s="6"/>
      <c r="M2640" s="6"/>
      <c r="P2640" s="4"/>
      <c r="Q2640" s="4"/>
      <c r="R2640" s="4"/>
      <c r="S2640" s="5"/>
      <c r="T2640" s="6"/>
    </row>
    <row r="2641" spans="6:20">
      <c r="F2641" s="27"/>
      <c r="G2641" s="28"/>
      <c r="H2641" s="6"/>
      <c r="I2641" s="7"/>
      <c r="J2641" s="6"/>
      <c r="K2641" s="6"/>
      <c r="L2641" s="6"/>
      <c r="M2641" s="6"/>
      <c r="P2641" s="4"/>
      <c r="Q2641" s="4"/>
      <c r="R2641" s="4"/>
      <c r="S2641" s="5"/>
      <c r="T2641" s="6"/>
    </row>
    <row r="2642" spans="6:20">
      <c r="F2642" s="27"/>
      <c r="G2642" s="28"/>
      <c r="H2642" s="6"/>
      <c r="I2642" s="7"/>
      <c r="J2642" s="6"/>
      <c r="K2642" s="6"/>
      <c r="L2642" s="6"/>
      <c r="M2642" s="6"/>
      <c r="P2642" s="4"/>
      <c r="Q2642" s="4"/>
      <c r="R2642" s="4"/>
      <c r="S2642" s="5"/>
      <c r="T2642" s="6"/>
    </row>
    <row r="2643" spans="6:20">
      <c r="F2643" s="27"/>
      <c r="G2643" s="28"/>
      <c r="H2643" s="6"/>
      <c r="I2643" s="7"/>
      <c r="J2643" s="6"/>
      <c r="K2643" s="6"/>
      <c r="L2643" s="6"/>
      <c r="M2643" s="6"/>
      <c r="P2643" s="4"/>
      <c r="Q2643" s="4"/>
      <c r="R2643" s="4"/>
      <c r="S2643" s="5"/>
      <c r="T2643" s="6"/>
    </row>
    <row r="2644" spans="6:20">
      <c r="F2644" s="27"/>
      <c r="G2644" s="28"/>
      <c r="H2644" s="6"/>
      <c r="I2644" s="7"/>
      <c r="J2644" s="6"/>
      <c r="K2644" s="6"/>
      <c r="L2644" s="6"/>
      <c r="M2644" s="6"/>
      <c r="P2644" s="4"/>
      <c r="Q2644" s="4"/>
      <c r="R2644" s="4"/>
      <c r="S2644" s="5"/>
      <c r="T2644" s="6"/>
    </row>
    <row r="2645" spans="6:20">
      <c r="F2645" s="27"/>
      <c r="G2645" s="28"/>
      <c r="H2645" s="6"/>
      <c r="I2645" s="7"/>
      <c r="J2645" s="6"/>
      <c r="K2645" s="6"/>
      <c r="L2645" s="6"/>
      <c r="M2645" s="6"/>
      <c r="P2645" s="4"/>
      <c r="Q2645" s="4"/>
      <c r="R2645" s="4"/>
      <c r="S2645" s="5"/>
      <c r="T2645" s="6"/>
    </row>
    <row r="2646" spans="6:20">
      <c r="F2646" s="27"/>
      <c r="G2646" s="28"/>
      <c r="H2646" s="6"/>
      <c r="I2646" s="7"/>
      <c r="J2646" s="6"/>
      <c r="K2646" s="6"/>
      <c r="L2646" s="6"/>
      <c r="M2646" s="6"/>
      <c r="P2646" s="4"/>
      <c r="Q2646" s="4"/>
      <c r="R2646" s="4"/>
      <c r="S2646" s="5"/>
      <c r="T2646" s="6"/>
    </row>
    <row r="2647" spans="6:20">
      <c r="F2647" s="27"/>
      <c r="G2647" s="28"/>
      <c r="H2647" s="6"/>
      <c r="I2647" s="7"/>
      <c r="J2647" s="6"/>
      <c r="K2647" s="6"/>
      <c r="L2647" s="6"/>
      <c r="M2647" s="6"/>
      <c r="P2647" s="4"/>
      <c r="Q2647" s="4"/>
      <c r="R2647" s="4"/>
      <c r="S2647" s="5"/>
      <c r="T2647" s="6"/>
    </row>
    <row r="2648" spans="6:20">
      <c r="F2648" s="27"/>
      <c r="G2648" s="28"/>
      <c r="H2648" s="6"/>
      <c r="I2648" s="7"/>
      <c r="J2648" s="6"/>
      <c r="K2648" s="6"/>
      <c r="L2648" s="6"/>
      <c r="M2648" s="6"/>
      <c r="P2648" s="4"/>
      <c r="Q2648" s="4"/>
      <c r="R2648" s="4"/>
      <c r="S2648" s="5"/>
      <c r="T2648" s="6"/>
    </row>
    <row r="2649" spans="6:20">
      <c r="F2649" s="27"/>
      <c r="G2649" s="28"/>
      <c r="H2649" s="6"/>
      <c r="I2649" s="7"/>
      <c r="J2649" s="6"/>
      <c r="K2649" s="6"/>
      <c r="L2649" s="6"/>
      <c r="M2649" s="6"/>
      <c r="P2649" s="4"/>
      <c r="Q2649" s="4"/>
      <c r="R2649" s="4"/>
      <c r="S2649" s="5"/>
      <c r="T2649" s="6"/>
    </row>
    <row r="2650" spans="6:20">
      <c r="F2650" s="27"/>
      <c r="G2650" s="28"/>
      <c r="H2650" s="6"/>
      <c r="I2650" s="7"/>
      <c r="J2650" s="6"/>
      <c r="K2650" s="6"/>
      <c r="L2650" s="6"/>
      <c r="M2650" s="6"/>
      <c r="P2650" s="4"/>
      <c r="Q2650" s="4"/>
      <c r="R2650" s="4"/>
      <c r="S2650" s="5"/>
      <c r="T2650" s="6"/>
    </row>
    <row r="2651" spans="6:20">
      <c r="F2651" s="27"/>
      <c r="G2651" s="28"/>
      <c r="H2651" s="6"/>
      <c r="I2651" s="7"/>
      <c r="J2651" s="6"/>
      <c r="K2651" s="6"/>
      <c r="L2651" s="6"/>
      <c r="M2651" s="6"/>
      <c r="P2651" s="4"/>
      <c r="Q2651" s="4"/>
      <c r="R2651" s="4"/>
      <c r="S2651" s="5"/>
      <c r="T2651" s="6"/>
    </row>
    <row r="2652" spans="6:20">
      <c r="F2652" s="27"/>
      <c r="G2652" s="28"/>
      <c r="H2652" s="6"/>
      <c r="I2652" s="7"/>
      <c r="J2652" s="6"/>
      <c r="K2652" s="6"/>
      <c r="L2652" s="6"/>
      <c r="M2652" s="6"/>
      <c r="P2652" s="4"/>
      <c r="Q2652" s="4"/>
      <c r="R2652" s="4"/>
      <c r="S2652" s="5"/>
      <c r="T2652" s="6"/>
    </row>
    <row r="2653" spans="6:20">
      <c r="F2653" s="27"/>
      <c r="G2653" s="28"/>
      <c r="H2653" s="6"/>
      <c r="I2653" s="7"/>
      <c r="J2653" s="6"/>
      <c r="K2653" s="6"/>
      <c r="L2653" s="6"/>
      <c r="M2653" s="6"/>
      <c r="P2653" s="4"/>
      <c r="Q2653" s="4"/>
      <c r="R2653" s="4"/>
      <c r="S2653" s="5"/>
      <c r="T2653" s="6"/>
    </row>
    <row r="2654" spans="6:20">
      <c r="F2654" s="27"/>
      <c r="G2654" s="28"/>
      <c r="H2654" s="6"/>
      <c r="I2654" s="7"/>
      <c r="J2654" s="6"/>
      <c r="K2654" s="6"/>
      <c r="L2654" s="6"/>
      <c r="M2654" s="6"/>
      <c r="P2654" s="4"/>
      <c r="Q2654" s="4"/>
      <c r="R2654" s="4"/>
      <c r="S2654" s="5"/>
      <c r="T2654" s="6"/>
    </row>
    <row r="2655" spans="6:20">
      <c r="F2655" s="27"/>
      <c r="G2655" s="28"/>
      <c r="H2655" s="6"/>
      <c r="I2655" s="7"/>
      <c r="J2655" s="6"/>
      <c r="K2655" s="6"/>
      <c r="L2655" s="6"/>
      <c r="M2655" s="6"/>
      <c r="P2655" s="4"/>
      <c r="Q2655" s="4"/>
      <c r="R2655" s="4"/>
      <c r="S2655" s="5"/>
      <c r="T2655" s="6"/>
    </row>
    <row r="2656" spans="6:20">
      <c r="F2656" s="27"/>
      <c r="G2656" s="28"/>
      <c r="H2656" s="6"/>
      <c r="I2656" s="7"/>
      <c r="J2656" s="6"/>
      <c r="K2656" s="6"/>
      <c r="L2656" s="6"/>
      <c r="M2656" s="6"/>
      <c r="P2656" s="4"/>
      <c r="Q2656" s="4"/>
      <c r="R2656" s="4"/>
      <c r="S2656" s="5"/>
      <c r="T2656" s="6"/>
    </row>
    <row r="2657" spans="6:20">
      <c r="F2657" s="27"/>
      <c r="G2657" s="28"/>
      <c r="H2657" s="6"/>
      <c r="I2657" s="7"/>
      <c r="J2657" s="6"/>
      <c r="K2657" s="6"/>
      <c r="L2657" s="6"/>
      <c r="M2657" s="6"/>
      <c r="P2657" s="4"/>
      <c r="Q2657" s="4"/>
      <c r="R2657" s="4"/>
      <c r="S2657" s="5"/>
      <c r="T2657" s="6"/>
    </row>
    <row r="2658" spans="6:20">
      <c r="F2658" s="27"/>
      <c r="G2658" s="28"/>
      <c r="H2658" s="6"/>
      <c r="I2658" s="7"/>
      <c r="J2658" s="6"/>
      <c r="K2658" s="6"/>
      <c r="L2658" s="6"/>
      <c r="M2658" s="6"/>
      <c r="P2658" s="4"/>
      <c r="Q2658" s="4"/>
      <c r="R2658" s="4"/>
      <c r="S2658" s="5"/>
      <c r="T2658" s="6"/>
    </row>
    <row r="2659" spans="6:20">
      <c r="F2659" s="27"/>
      <c r="G2659" s="28"/>
      <c r="H2659" s="6"/>
      <c r="I2659" s="7"/>
      <c r="J2659" s="6"/>
      <c r="K2659" s="6"/>
      <c r="L2659" s="6"/>
      <c r="M2659" s="6"/>
      <c r="P2659" s="4"/>
      <c r="Q2659" s="4"/>
      <c r="R2659" s="4"/>
      <c r="S2659" s="5"/>
      <c r="T2659" s="6"/>
    </row>
    <row r="2660" spans="6:20">
      <c r="F2660" s="27"/>
      <c r="G2660" s="28"/>
      <c r="H2660" s="6"/>
      <c r="I2660" s="7"/>
      <c r="J2660" s="6"/>
      <c r="K2660" s="6"/>
      <c r="L2660" s="6"/>
      <c r="M2660" s="6"/>
      <c r="P2660" s="4"/>
      <c r="Q2660" s="4"/>
      <c r="R2660" s="4"/>
      <c r="S2660" s="5"/>
      <c r="T2660" s="6"/>
    </row>
    <row r="2661" spans="6:20">
      <c r="F2661" s="27"/>
      <c r="G2661" s="28"/>
      <c r="H2661" s="6"/>
      <c r="I2661" s="7"/>
      <c r="J2661" s="6"/>
      <c r="K2661" s="6"/>
      <c r="L2661" s="6"/>
      <c r="M2661" s="6"/>
      <c r="P2661" s="4"/>
      <c r="Q2661" s="4"/>
      <c r="R2661" s="4"/>
      <c r="S2661" s="5"/>
      <c r="T2661" s="6"/>
    </row>
    <row r="2662" spans="6:20">
      <c r="F2662" s="27"/>
      <c r="G2662" s="28"/>
      <c r="H2662" s="6"/>
      <c r="I2662" s="7"/>
      <c r="J2662" s="6"/>
      <c r="K2662" s="6"/>
      <c r="L2662" s="6"/>
      <c r="M2662" s="6"/>
      <c r="P2662" s="4"/>
      <c r="Q2662" s="4"/>
      <c r="R2662" s="4"/>
      <c r="S2662" s="5"/>
      <c r="T2662" s="6"/>
    </row>
    <row r="2663" spans="6:20">
      <c r="F2663" s="27"/>
      <c r="G2663" s="28"/>
      <c r="H2663" s="6"/>
      <c r="I2663" s="7"/>
      <c r="J2663" s="6"/>
      <c r="K2663" s="6"/>
      <c r="L2663" s="6"/>
      <c r="M2663" s="6"/>
      <c r="P2663" s="4"/>
      <c r="Q2663" s="4"/>
      <c r="R2663" s="4"/>
      <c r="S2663" s="5"/>
      <c r="T2663" s="6"/>
    </row>
    <row r="2664" spans="6:20">
      <c r="F2664" s="27"/>
      <c r="G2664" s="28"/>
      <c r="H2664" s="6"/>
      <c r="I2664" s="7"/>
      <c r="J2664" s="6"/>
      <c r="K2664" s="6"/>
      <c r="L2664" s="6"/>
      <c r="M2664" s="6"/>
      <c r="P2664" s="4"/>
      <c r="Q2664" s="4"/>
      <c r="R2664" s="4"/>
      <c r="S2664" s="5"/>
      <c r="T2664" s="6"/>
    </row>
    <row r="2665" spans="6:20">
      <c r="F2665" s="27"/>
      <c r="G2665" s="28"/>
      <c r="H2665" s="6"/>
      <c r="I2665" s="7"/>
      <c r="J2665" s="6"/>
      <c r="K2665" s="6"/>
      <c r="L2665" s="6"/>
      <c r="M2665" s="6"/>
      <c r="P2665" s="4"/>
      <c r="Q2665" s="4"/>
      <c r="R2665" s="4"/>
      <c r="S2665" s="5"/>
      <c r="T2665" s="6"/>
    </row>
    <row r="2666" spans="6:20">
      <c r="F2666" s="27"/>
      <c r="G2666" s="28"/>
      <c r="H2666" s="6"/>
      <c r="I2666" s="7"/>
      <c r="J2666" s="6"/>
      <c r="K2666" s="6"/>
      <c r="L2666" s="6"/>
      <c r="M2666" s="6"/>
      <c r="P2666" s="4"/>
      <c r="Q2666" s="4"/>
      <c r="R2666" s="4"/>
      <c r="S2666" s="5"/>
      <c r="T2666" s="6"/>
    </row>
    <row r="2667" spans="6:20">
      <c r="F2667" s="27"/>
      <c r="G2667" s="28"/>
      <c r="H2667" s="6"/>
      <c r="I2667" s="7"/>
      <c r="J2667" s="6"/>
      <c r="K2667" s="6"/>
      <c r="L2667" s="6"/>
      <c r="M2667" s="6"/>
      <c r="P2667" s="4"/>
      <c r="Q2667" s="4"/>
      <c r="R2667" s="4"/>
      <c r="S2667" s="5"/>
      <c r="T2667" s="6"/>
    </row>
    <row r="2668" spans="6:20">
      <c r="F2668" s="27"/>
      <c r="G2668" s="28"/>
      <c r="H2668" s="6"/>
      <c r="I2668" s="7"/>
      <c r="J2668" s="6"/>
      <c r="K2668" s="6"/>
      <c r="L2668" s="6"/>
      <c r="M2668" s="6"/>
      <c r="P2668" s="4"/>
      <c r="Q2668" s="4"/>
      <c r="R2668" s="4"/>
      <c r="S2668" s="5"/>
      <c r="T2668" s="6"/>
    </row>
    <row r="2669" spans="6:20">
      <c r="F2669" s="27"/>
      <c r="G2669" s="28"/>
      <c r="H2669" s="6"/>
      <c r="I2669" s="7"/>
      <c r="J2669" s="6"/>
      <c r="K2669" s="6"/>
      <c r="L2669" s="6"/>
      <c r="M2669" s="6"/>
      <c r="P2669" s="4"/>
      <c r="Q2669" s="4"/>
      <c r="R2669" s="4"/>
      <c r="S2669" s="5"/>
      <c r="T2669" s="6"/>
    </row>
    <row r="2670" spans="6:20">
      <c r="F2670" s="27"/>
      <c r="G2670" s="28"/>
      <c r="H2670" s="6"/>
      <c r="I2670" s="7"/>
      <c r="J2670" s="6"/>
      <c r="K2670" s="6"/>
      <c r="L2670" s="6"/>
      <c r="M2670" s="6"/>
      <c r="P2670" s="4"/>
      <c r="Q2670" s="4"/>
      <c r="R2670" s="4"/>
      <c r="S2670" s="5"/>
      <c r="T2670" s="6"/>
    </row>
    <row r="2671" spans="6:20">
      <c r="F2671" s="27"/>
      <c r="G2671" s="28"/>
      <c r="H2671" s="6"/>
      <c r="I2671" s="7"/>
      <c r="J2671" s="6"/>
      <c r="K2671" s="6"/>
      <c r="L2671" s="6"/>
      <c r="M2671" s="6"/>
      <c r="P2671" s="4"/>
      <c r="Q2671" s="4"/>
      <c r="R2671" s="4"/>
      <c r="S2671" s="5"/>
      <c r="T2671" s="6"/>
    </row>
    <row r="2672" spans="6:20">
      <c r="F2672" s="27"/>
      <c r="G2672" s="28"/>
      <c r="H2672" s="6"/>
      <c r="I2672" s="7"/>
      <c r="J2672" s="6"/>
      <c r="K2672" s="6"/>
      <c r="L2672" s="6"/>
      <c r="M2672" s="6"/>
      <c r="P2672" s="4"/>
      <c r="Q2672" s="4"/>
      <c r="R2672" s="4"/>
      <c r="S2672" s="5"/>
      <c r="T2672" s="6"/>
    </row>
    <row r="2673" spans="6:20">
      <c r="F2673" s="27"/>
      <c r="G2673" s="28"/>
      <c r="H2673" s="6"/>
      <c r="I2673" s="7"/>
      <c r="J2673" s="6"/>
      <c r="K2673" s="6"/>
      <c r="L2673" s="6"/>
      <c r="M2673" s="6"/>
      <c r="P2673" s="4"/>
      <c r="Q2673" s="4"/>
      <c r="R2673" s="4"/>
      <c r="S2673" s="5"/>
      <c r="T2673" s="6"/>
    </row>
    <row r="2674" spans="6:20">
      <c r="F2674" s="27"/>
      <c r="G2674" s="28"/>
      <c r="H2674" s="6"/>
      <c r="I2674" s="7"/>
      <c r="J2674" s="6"/>
      <c r="K2674" s="6"/>
      <c r="L2674" s="6"/>
      <c r="M2674" s="6"/>
      <c r="P2674" s="4"/>
      <c r="Q2674" s="4"/>
      <c r="R2674" s="4"/>
      <c r="S2674" s="5"/>
      <c r="T2674" s="6"/>
    </row>
    <row r="2675" spans="6:20">
      <c r="F2675" s="27"/>
      <c r="G2675" s="28"/>
      <c r="H2675" s="6"/>
      <c r="I2675" s="7"/>
      <c r="J2675" s="6"/>
      <c r="K2675" s="6"/>
      <c r="L2675" s="6"/>
      <c r="M2675" s="6"/>
      <c r="P2675" s="4"/>
      <c r="Q2675" s="4"/>
      <c r="R2675" s="4"/>
      <c r="S2675" s="5"/>
      <c r="T2675" s="6"/>
    </row>
    <row r="2676" spans="6:20">
      <c r="F2676" s="27"/>
      <c r="G2676" s="28"/>
      <c r="H2676" s="6"/>
      <c r="I2676" s="7"/>
      <c r="J2676" s="6"/>
      <c r="K2676" s="6"/>
      <c r="L2676" s="6"/>
      <c r="M2676" s="6"/>
      <c r="P2676" s="4"/>
      <c r="Q2676" s="4"/>
      <c r="R2676" s="4"/>
      <c r="S2676" s="5"/>
      <c r="T2676" s="6"/>
    </row>
    <row r="2677" spans="6:20">
      <c r="F2677" s="27"/>
      <c r="G2677" s="28"/>
      <c r="H2677" s="6"/>
      <c r="I2677" s="7"/>
      <c r="J2677" s="6"/>
      <c r="K2677" s="6"/>
      <c r="L2677" s="6"/>
      <c r="M2677" s="6"/>
      <c r="P2677" s="4"/>
      <c r="Q2677" s="4"/>
      <c r="R2677" s="4"/>
      <c r="S2677" s="5"/>
      <c r="T2677" s="6"/>
    </row>
    <row r="2678" spans="6:20">
      <c r="F2678" s="27"/>
      <c r="G2678" s="28"/>
      <c r="H2678" s="6"/>
      <c r="I2678" s="7"/>
      <c r="J2678" s="6"/>
      <c r="K2678" s="6"/>
      <c r="L2678" s="6"/>
      <c r="M2678" s="6"/>
      <c r="P2678" s="4"/>
      <c r="Q2678" s="4"/>
      <c r="R2678" s="4"/>
      <c r="S2678" s="5"/>
      <c r="T2678" s="6"/>
    </row>
    <row r="2679" spans="6:20">
      <c r="F2679" s="27"/>
      <c r="G2679" s="28"/>
      <c r="H2679" s="6"/>
      <c r="I2679" s="7"/>
      <c r="J2679" s="6"/>
      <c r="K2679" s="6"/>
      <c r="L2679" s="6"/>
      <c r="M2679" s="6"/>
      <c r="P2679" s="4"/>
      <c r="Q2679" s="4"/>
      <c r="R2679" s="4"/>
      <c r="S2679" s="5"/>
      <c r="T2679" s="6"/>
    </row>
    <row r="2680" spans="6:20">
      <c r="F2680" s="27"/>
      <c r="G2680" s="28"/>
      <c r="H2680" s="6"/>
      <c r="I2680" s="7"/>
      <c r="J2680" s="6"/>
      <c r="K2680" s="6"/>
      <c r="L2680" s="6"/>
      <c r="M2680" s="6"/>
      <c r="P2680" s="4"/>
      <c r="Q2680" s="4"/>
      <c r="R2680" s="4"/>
      <c r="S2680" s="5"/>
      <c r="T2680" s="6"/>
    </row>
    <row r="2681" spans="6:20">
      <c r="F2681" s="27"/>
      <c r="G2681" s="28"/>
      <c r="H2681" s="6"/>
      <c r="I2681" s="7"/>
      <c r="J2681" s="6"/>
      <c r="K2681" s="6"/>
      <c r="L2681" s="6"/>
      <c r="M2681" s="6"/>
      <c r="P2681" s="4"/>
      <c r="Q2681" s="4"/>
      <c r="R2681" s="4"/>
      <c r="S2681" s="5"/>
      <c r="T2681" s="6"/>
    </row>
    <row r="2682" spans="6:20">
      <c r="F2682" s="27"/>
      <c r="G2682" s="28"/>
      <c r="H2682" s="6"/>
      <c r="I2682" s="7"/>
      <c r="J2682" s="6"/>
      <c r="K2682" s="6"/>
      <c r="L2682" s="6"/>
      <c r="M2682" s="6"/>
      <c r="P2682" s="4"/>
      <c r="Q2682" s="4"/>
      <c r="R2682" s="4"/>
      <c r="S2682" s="5"/>
      <c r="T2682" s="6"/>
    </row>
    <row r="2683" spans="6:20">
      <c r="F2683" s="27"/>
      <c r="G2683" s="28"/>
      <c r="H2683" s="6"/>
      <c r="I2683" s="7"/>
      <c r="J2683" s="6"/>
      <c r="K2683" s="6"/>
      <c r="L2683" s="6"/>
      <c r="M2683" s="6"/>
      <c r="P2683" s="4"/>
      <c r="Q2683" s="4"/>
      <c r="R2683" s="4"/>
      <c r="S2683" s="5"/>
      <c r="T2683" s="6"/>
    </row>
    <row r="2684" spans="6:20">
      <c r="F2684" s="27"/>
      <c r="G2684" s="28"/>
      <c r="H2684" s="6"/>
      <c r="I2684" s="7"/>
      <c r="J2684" s="6"/>
      <c r="K2684" s="6"/>
      <c r="L2684" s="6"/>
      <c r="M2684" s="6"/>
      <c r="P2684" s="4"/>
      <c r="Q2684" s="4"/>
      <c r="R2684" s="4"/>
      <c r="S2684" s="5"/>
      <c r="T2684" s="6"/>
    </row>
    <row r="2685" spans="6:20">
      <c r="F2685" s="27"/>
      <c r="G2685" s="28"/>
      <c r="H2685" s="6"/>
      <c r="I2685" s="7"/>
      <c r="J2685" s="6"/>
      <c r="K2685" s="6"/>
      <c r="L2685" s="6"/>
      <c r="M2685" s="6"/>
      <c r="P2685" s="4"/>
      <c r="Q2685" s="4"/>
      <c r="R2685" s="4"/>
      <c r="S2685" s="5"/>
      <c r="T2685" s="6"/>
    </row>
    <row r="2686" spans="6:20">
      <c r="F2686" s="27"/>
      <c r="G2686" s="28"/>
      <c r="H2686" s="6"/>
      <c r="I2686" s="7"/>
      <c r="J2686" s="6"/>
      <c r="K2686" s="6"/>
      <c r="L2686" s="6"/>
      <c r="M2686" s="6"/>
      <c r="P2686" s="4"/>
      <c r="Q2686" s="4"/>
      <c r="R2686" s="4"/>
      <c r="S2686" s="5"/>
      <c r="T2686" s="6"/>
    </row>
    <row r="2687" spans="6:20">
      <c r="F2687" s="27"/>
      <c r="G2687" s="28"/>
      <c r="H2687" s="6"/>
      <c r="I2687" s="7"/>
      <c r="J2687" s="6"/>
      <c r="K2687" s="6"/>
      <c r="L2687" s="6"/>
      <c r="M2687" s="6"/>
      <c r="P2687" s="4"/>
      <c r="Q2687" s="4"/>
      <c r="R2687" s="4"/>
      <c r="S2687" s="5"/>
      <c r="T2687" s="6"/>
    </row>
    <row r="2688" spans="6:20">
      <c r="F2688" s="27"/>
      <c r="G2688" s="28"/>
      <c r="H2688" s="6"/>
      <c r="I2688" s="7"/>
      <c r="J2688" s="6"/>
      <c r="K2688" s="6"/>
      <c r="L2688" s="6"/>
      <c r="M2688" s="6"/>
      <c r="P2688" s="4"/>
      <c r="Q2688" s="4"/>
      <c r="R2688" s="4"/>
      <c r="S2688" s="5"/>
      <c r="T2688" s="6"/>
    </row>
    <row r="2689" spans="6:20">
      <c r="F2689" s="27"/>
      <c r="G2689" s="28"/>
      <c r="H2689" s="6"/>
      <c r="I2689" s="7"/>
      <c r="J2689" s="6"/>
      <c r="K2689" s="6"/>
      <c r="L2689" s="6"/>
      <c r="M2689" s="6"/>
      <c r="P2689" s="4"/>
      <c r="Q2689" s="4"/>
      <c r="R2689" s="4"/>
      <c r="S2689" s="5"/>
      <c r="T2689" s="6"/>
    </row>
    <row r="2690" spans="6:20">
      <c r="F2690" s="27"/>
      <c r="G2690" s="28"/>
      <c r="H2690" s="6"/>
      <c r="I2690" s="7"/>
      <c r="J2690" s="6"/>
      <c r="K2690" s="6"/>
      <c r="L2690" s="6"/>
      <c r="M2690" s="6"/>
      <c r="P2690" s="4"/>
      <c r="Q2690" s="4"/>
      <c r="R2690" s="4"/>
      <c r="S2690" s="5"/>
      <c r="T2690" s="6"/>
    </row>
    <row r="2691" spans="6:20">
      <c r="F2691" s="27"/>
      <c r="G2691" s="28"/>
      <c r="H2691" s="6"/>
      <c r="I2691" s="7"/>
      <c r="J2691" s="6"/>
      <c r="K2691" s="6"/>
      <c r="L2691" s="6"/>
      <c r="M2691" s="6"/>
      <c r="P2691" s="4"/>
      <c r="Q2691" s="4"/>
      <c r="R2691" s="4"/>
      <c r="S2691" s="5"/>
      <c r="T2691" s="6"/>
    </row>
    <row r="2692" spans="6:20">
      <c r="F2692" s="27"/>
      <c r="G2692" s="28"/>
      <c r="H2692" s="6"/>
      <c r="I2692" s="7"/>
      <c r="J2692" s="6"/>
      <c r="K2692" s="6"/>
      <c r="L2692" s="6"/>
      <c r="M2692" s="6"/>
      <c r="P2692" s="4"/>
      <c r="Q2692" s="4"/>
      <c r="R2692" s="4"/>
      <c r="S2692" s="5"/>
      <c r="T2692" s="6"/>
    </row>
    <row r="2693" spans="6:20">
      <c r="F2693" s="27"/>
      <c r="G2693" s="28"/>
      <c r="H2693" s="6"/>
      <c r="I2693" s="7"/>
      <c r="J2693" s="6"/>
      <c r="K2693" s="6"/>
      <c r="L2693" s="6"/>
      <c r="M2693" s="6"/>
      <c r="P2693" s="4"/>
      <c r="Q2693" s="4"/>
      <c r="R2693" s="4"/>
      <c r="S2693" s="5"/>
      <c r="T2693" s="6"/>
    </row>
    <row r="2694" spans="6:20">
      <c r="F2694" s="27"/>
      <c r="G2694" s="28"/>
      <c r="H2694" s="6"/>
      <c r="I2694" s="7"/>
      <c r="J2694" s="6"/>
      <c r="K2694" s="6"/>
      <c r="L2694" s="6"/>
      <c r="M2694" s="6"/>
      <c r="P2694" s="4"/>
      <c r="Q2694" s="4"/>
      <c r="R2694" s="4"/>
      <c r="S2694" s="5"/>
      <c r="T2694" s="6"/>
    </row>
    <row r="2695" spans="6:20">
      <c r="F2695" s="27"/>
      <c r="G2695" s="28"/>
      <c r="H2695" s="6"/>
      <c r="I2695" s="7"/>
      <c r="J2695" s="6"/>
      <c r="K2695" s="6"/>
      <c r="L2695" s="6"/>
      <c r="M2695" s="6"/>
      <c r="P2695" s="4"/>
      <c r="Q2695" s="4"/>
      <c r="R2695" s="4"/>
      <c r="S2695" s="5"/>
      <c r="T2695" s="6"/>
    </row>
    <row r="2696" spans="6:20">
      <c r="F2696" s="27"/>
      <c r="G2696" s="28"/>
      <c r="H2696" s="6"/>
      <c r="I2696" s="7"/>
      <c r="J2696" s="6"/>
      <c r="K2696" s="6"/>
      <c r="L2696" s="6"/>
      <c r="M2696" s="6"/>
      <c r="P2696" s="4"/>
      <c r="Q2696" s="4"/>
      <c r="R2696" s="4"/>
      <c r="S2696" s="5"/>
      <c r="T2696" s="6"/>
    </row>
    <row r="2697" spans="6:20">
      <c r="F2697" s="27"/>
      <c r="G2697" s="28"/>
      <c r="H2697" s="6"/>
      <c r="I2697" s="7"/>
      <c r="J2697" s="6"/>
      <c r="K2697" s="6"/>
      <c r="L2697" s="6"/>
      <c r="M2697" s="6"/>
      <c r="P2697" s="4"/>
      <c r="Q2697" s="4"/>
      <c r="R2697" s="4"/>
      <c r="S2697" s="5"/>
      <c r="T2697" s="6"/>
    </row>
    <row r="2698" spans="6:20">
      <c r="F2698" s="27"/>
      <c r="G2698" s="28"/>
      <c r="H2698" s="6"/>
      <c r="I2698" s="7"/>
      <c r="J2698" s="6"/>
      <c r="K2698" s="6"/>
      <c r="L2698" s="6"/>
      <c r="M2698" s="6"/>
      <c r="P2698" s="4"/>
      <c r="Q2698" s="4"/>
      <c r="R2698" s="4"/>
      <c r="S2698" s="5"/>
      <c r="T2698" s="6"/>
    </row>
    <row r="2699" spans="6:20">
      <c r="F2699" s="27"/>
      <c r="G2699" s="28"/>
      <c r="H2699" s="6"/>
      <c r="I2699" s="7"/>
      <c r="J2699" s="6"/>
      <c r="K2699" s="6"/>
      <c r="L2699" s="6"/>
      <c r="M2699" s="6"/>
      <c r="P2699" s="4"/>
      <c r="Q2699" s="4"/>
      <c r="R2699" s="4"/>
      <c r="S2699" s="5"/>
      <c r="T2699" s="6"/>
    </row>
    <row r="2700" spans="6:20">
      <c r="F2700" s="27"/>
      <c r="G2700" s="28"/>
      <c r="H2700" s="6"/>
      <c r="I2700" s="7"/>
      <c r="J2700" s="6"/>
      <c r="K2700" s="6"/>
      <c r="L2700" s="6"/>
      <c r="M2700" s="6"/>
      <c r="P2700" s="4"/>
      <c r="Q2700" s="4"/>
      <c r="R2700" s="4"/>
      <c r="S2700" s="5"/>
      <c r="T2700" s="6"/>
    </row>
    <row r="2701" spans="6:20">
      <c r="F2701" s="27"/>
      <c r="G2701" s="28"/>
      <c r="H2701" s="6"/>
      <c r="I2701" s="7"/>
      <c r="J2701" s="6"/>
      <c r="K2701" s="6"/>
      <c r="L2701" s="6"/>
      <c r="M2701" s="6"/>
      <c r="P2701" s="4"/>
      <c r="Q2701" s="4"/>
      <c r="R2701" s="4"/>
      <c r="S2701" s="5"/>
      <c r="T2701" s="6"/>
    </row>
    <row r="2702" spans="6:20">
      <c r="F2702" s="27"/>
      <c r="G2702" s="28"/>
      <c r="H2702" s="6"/>
      <c r="I2702" s="7"/>
      <c r="J2702" s="6"/>
      <c r="K2702" s="6"/>
      <c r="L2702" s="6"/>
      <c r="M2702" s="6"/>
      <c r="P2702" s="4"/>
      <c r="Q2702" s="4"/>
      <c r="R2702" s="4"/>
      <c r="S2702" s="5"/>
      <c r="T2702" s="6"/>
    </row>
    <row r="2703" spans="6:20">
      <c r="F2703" s="27"/>
      <c r="G2703" s="28"/>
      <c r="H2703" s="6"/>
      <c r="I2703" s="7"/>
      <c r="J2703" s="6"/>
      <c r="K2703" s="6"/>
      <c r="L2703" s="6"/>
      <c r="M2703" s="6"/>
      <c r="P2703" s="4"/>
      <c r="Q2703" s="4"/>
      <c r="R2703" s="4"/>
      <c r="S2703" s="5"/>
      <c r="T2703" s="6"/>
    </row>
    <row r="2704" spans="6:20">
      <c r="F2704" s="27"/>
      <c r="G2704" s="28"/>
      <c r="H2704" s="6"/>
      <c r="I2704" s="7"/>
      <c r="J2704" s="6"/>
      <c r="K2704" s="6"/>
      <c r="L2704" s="6"/>
      <c r="M2704" s="6"/>
      <c r="P2704" s="4"/>
      <c r="Q2704" s="4"/>
      <c r="R2704" s="4"/>
      <c r="S2704" s="5"/>
      <c r="T2704" s="6"/>
    </row>
    <row r="2705" spans="6:20">
      <c r="F2705" s="27"/>
      <c r="G2705" s="28"/>
      <c r="H2705" s="6"/>
      <c r="I2705" s="7"/>
      <c r="J2705" s="6"/>
      <c r="K2705" s="6"/>
      <c r="L2705" s="6"/>
      <c r="M2705" s="6"/>
      <c r="P2705" s="4"/>
      <c r="Q2705" s="4"/>
      <c r="R2705" s="4"/>
      <c r="S2705" s="5"/>
      <c r="T2705" s="6"/>
    </row>
    <row r="2706" spans="6:20">
      <c r="F2706" s="27"/>
      <c r="G2706" s="28"/>
      <c r="H2706" s="6"/>
      <c r="I2706" s="7"/>
      <c r="J2706" s="6"/>
      <c r="K2706" s="6"/>
      <c r="L2706" s="6"/>
      <c r="M2706" s="6"/>
      <c r="P2706" s="4"/>
      <c r="Q2706" s="4"/>
      <c r="R2706" s="4"/>
      <c r="S2706" s="5"/>
      <c r="T2706" s="6"/>
    </row>
    <row r="2707" spans="6:20">
      <c r="F2707" s="27"/>
      <c r="G2707" s="28"/>
      <c r="H2707" s="6"/>
      <c r="I2707" s="7"/>
      <c r="J2707" s="6"/>
      <c r="K2707" s="6"/>
      <c r="L2707" s="6"/>
      <c r="M2707" s="6"/>
      <c r="P2707" s="4"/>
      <c r="Q2707" s="4"/>
      <c r="R2707" s="4"/>
      <c r="S2707" s="5"/>
      <c r="T2707" s="6"/>
    </row>
    <row r="2708" spans="6:20">
      <c r="F2708" s="27"/>
      <c r="G2708" s="28"/>
      <c r="H2708" s="6"/>
      <c r="I2708" s="7"/>
      <c r="J2708" s="6"/>
      <c r="K2708" s="6"/>
      <c r="L2708" s="6"/>
      <c r="M2708" s="6"/>
      <c r="P2708" s="4"/>
      <c r="Q2708" s="4"/>
      <c r="R2708" s="4"/>
      <c r="S2708" s="5"/>
      <c r="T2708" s="6"/>
    </row>
    <row r="2709" spans="6:20">
      <c r="F2709" s="27"/>
      <c r="G2709" s="28"/>
      <c r="H2709" s="6"/>
      <c r="I2709" s="7"/>
      <c r="J2709" s="6"/>
      <c r="K2709" s="6"/>
      <c r="L2709" s="6"/>
      <c r="M2709" s="6"/>
      <c r="P2709" s="4"/>
      <c r="Q2709" s="4"/>
      <c r="R2709" s="4"/>
      <c r="S2709" s="5"/>
      <c r="T2709" s="6"/>
    </row>
    <row r="2710" spans="6:20">
      <c r="F2710" s="27"/>
      <c r="G2710" s="28"/>
      <c r="H2710" s="6"/>
      <c r="I2710" s="7"/>
      <c r="J2710" s="6"/>
      <c r="K2710" s="6"/>
      <c r="L2710" s="6"/>
      <c r="M2710" s="6"/>
      <c r="P2710" s="4"/>
      <c r="Q2710" s="4"/>
      <c r="R2710" s="4"/>
      <c r="S2710" s="5"/>
      <c r="T2710" s="6"/>
    </row>
    <row r="2711" spans="6:20">
      <c r="F2711" s="27"/>
      <c r="G2711" s="28"/>
      <c r="H2711" s="6"/>
      <c r="I2711" s="7"/>
      <c r="J2711" s="6"/>
      <c r="K2711" s="6"/>
      <c r="L2711" s="6"/>
      <c r="M2711" s="6"/>
      <c r="P2711" s="4"/>
      <c r="Q2711" s="4"/>
      <c r="R2711" s="4"/>
      <c r="S2711" s="5"/>
      <c r="T2711" s="6"/>
    </row>
    <row r="2712" spans="6:20">
      <c r="F2712" s="27"/>
      <c r="G2712" s="28"/>
      <c r="H2712" s="6"/>
      <c r="I2712" s="7"/>
      <c r="J2712" s="6"/>
      <c r="K2712" s="6"/>
      <c r="L2712" s="6"/>
      <c r="M2712" s="6"/>
      <c r="P2712" s="4"/>
      <c r="Q2712" s="4"/>
      <c r="R2712" s="4"/>
      <c r="S2712" s="5"/>
      <c r="T2712" s="6"/>
    </row>
    <row r="2713" spans="6:20">
      <c r="F2713" s="27"/>
      <c r="G2713" s="28"/>
      <c r="H2713" s="6"/>
      <c r="I2713" s="7"/>
      <c r="J2713" s="6"/>
      <c r="K2713" s="6"/>
      <c r="L2713" s="6"/>
      <c r="M2713" s="6"/>
      <c r="P2713" s="4"/>
      <c r="Q2713" s="4"/>
      <c r="R2713" s="4"/>
      <c r="S2713" s="5"/>
      <c r="T2713" s="6"/>
    </row>
    <row r="2714" spans="6:20">
      <c r="F2714" s="27"/>
      <c r="G2714" s="28"/>
      <c r="H2714" s="6"/>
      <c r="I2714" s="7"/>
      <c r="J2714" s="6"/>
      <c r="K2714" s="6"/>
      <c r="L2714" s="6"/>
      <c r="M2714" s="6"/>
      <c r="P2714" s="4"/>
      <c r="Q2714" s="4"/>
      <c r="R2714" s="4"/>
      <c r="S2714" s="5"/>
      <c r="T2714" s="6"/>
    </row>
    <row r="2715" spans="6:20">
      <c r="F2715" s="27"/>
      <c r="G2715" s="28"/>
      <c r="H2715" s="6"/>
      <c r="I2715" s="7"/>
      <c r="J2715" s="6"/>
      <c r="K2715" s="6"/>
      <c r="L2715" s="6"/>
      <c r="M2715" s="6"/>
      <c r="P2715" s="4"/>
      <c r="Q2715" s="4"/>
      <c r="R2715" s="4"/>
      <c r="S2715" s="5"/>
      <c r="T2715" s="6"/>
    </row>
    <row r="2716" spans="6:20">
      <c r="F2716" s="27"/>
      <c r="G2716" s="28"/>
      <c r="H2716" s="6"/>
      <c r="I2716" s="7"/>
      <c r="J2716" s="6"/>
      <c r="K2716" s="6"/>
      <c r="L2716" s="6"/>
      <c r="M2716" s="6"/>
      <c r="P2716" s="4"/>
      <c r="Q2716" s="4"/>
      <c r="R2716" s="4"/>
      <c r="S2716" s="5"/>
      <c r="T2716" s="6"/>
    </row>
    <row r="2717" spans="6:20">
      <c r="F2717" s="27"/>
      <c r="G2717" s="28"/>
      <c r="H2717" s="6"/>
      <c r="I2717" s="7"/>
      <c r="J2717" s="6"/>
      <c r="K2717" s="6"/>
      <c r="L2717" s="6"/>
      <c r="M2717" s="6"/>
      <c r="P2717" s="4"/>
      <c r="Q2717" s="4"/>
      <c r="R2717" s="4"/>
      <c r="S2717" s="5"/>
      <c r="T2717" s="6"/>
    </row>
    <row r="2718" spans="6:20">
      <c r="F2718" s="27"/>
      <c r="G2718" s="28"/>
      <c r="H2718" s="6"/>
      <c r="I2718" s="7"/>
      <c r="J2718" s="6"/>
      <c r="K2718" s="6"/>
      <c r="L2718" s="6"/>
      <c r="M2718" s="6"/>
      <c r="P2718" s="4"/>
      <c r="Q2718" s="4"/>
      <c r="R2718" s="4"/>
      <c r="S2718" s="5"/>
      <c r="T2718" s="6"/>
    </row>
    <row r="2719" spans="6:20">
      <c r="F2719" s="27"/>
      <c r="G2719" s="28"/>
      <c r="H2719" s="6"/>
      <c r="I2719" s="7"/>
      <c r="J2719" s="6"/>
      <c r="K2719" s="6"/>
      <c r="L2719" s="6"/>
      <c r="M2719" s="6"/>
      <c r="P2719" s="4"/>
      <c r="Q2719" s="4"/>
      <c r="R2719" s="4"/>
      <c r="S2719" s="5"/>
      <c r="T2719" s="6"/>
    </row>
    <row r="2720" spans="6:20">
      <c r="F2720" s="27"/>
      <c r="G2720" s="28"/>
      <c r="H2720" s="6"/>
      <c r="I2720" s="7"/>
      <c r="J2720" s="6"/>
      <c r="K2720" s="6"/>
      <c r="L2720" s="6"/>
      <c r="M2720" s="6"/>
      <c r="P2720" s="4"/>
      <c r="Q2720" s="4"/>
      <c r="R2720" s="4"/>
      <c r="S2720" s="5"/>
      <c r="T2720" s="6"/>
    </row>
    <row r="2721" spans="6:20">
      <c r="F2721" s="27"/>
      <c r="G2721" s="28"/>
      <c r="H2721" s="6"/>
      <c r="I2721" s="7"/>
      <c r="J2721" s="6"/>
      <c r="K2721" s="6"/>
      <c r="L2721" s="6"/>
      <c r="M2721" s="6"/>
      <c r="P2721" s="4"/>
      <c r="Q2721" s="4"/>
      <c r="R2721" s="4"/>
      <c r="S2721" s="5"/>
      <c r="T2721" s="6"/>
    </row>
    <row r="2722" spans="6:20">
      <c r="F2722" s="27"/>
      <c r="G2722" s="28"/>
      <c r="H2722" s="6"/>
      <c r="I2722" s="7"/>
      <c r="J2722" s="6"/>
      <c r="K2722" s="6"/>
      <c r="L2722" s="6"/>
      <c r="M2722" s="6"/>
      <c r="P2722" s="4"/>
      <c r="Q2722" s="4"/>
      <c r="R2722" s="4"/>
      <c r="S2722" s="5"/>
      <c r="T2722" s="6"/>
    </row>
    <row r="2723" spans="6:20">
      <c r="F2723" s="27"/>
      <c r="G2723" s="28"/>
      <c r="H2723" s="6"/>
      <c r="I2723" s="7"/>
      <c r="J2723" s="6"/>
      <c r="K2723" s="6"/>
      <c r="L2723" s="6"/>
      <c r="M2723" s="6"/>
      <c r="P2723" s="4"/>
      <c r="Q2723" s="4"/>
      <c r="R2723" s="4"/>
      <c r="S2723" s="5"/>
      <c r="T2723" s="6"/>
    </row>
    <row r="2724" spans="6:20">
      <c r="F2724" s="27"/>
      <c r="G2724" s="28"/>
      <c r="H2724" s="6"/>
      <c r="I2724" s="7"/>
      <c r="J2724" s="6"/>
      <c r="K2724" s="6"/>
      <c r="L2724" s="6"/>
      <c r="M2724" s="6"/>
      <c r="P2724" s="4"/>
      <c r="Q2724" s="4"/>
      <c r="R2724" s="4"/>
      <c r="S2724" s="5"/>
      <c r="T2724" s="6"/>
    </row>
    <row r="2725" spans="6:20">
      <c r="F2725" s="27"/>
      <c r="G2725" s="28"/>
      <c r="H2725" s="6"/>
      <c r="I2725" s="7"/>
      <c r="J2725" s="6"/>
      <c r="K2725" s="6"/>
      <c r="L2725" s="6"/>
      <c r="M2725" s="6"/>
      <c r="P2725" s="4"/>
      <c r="Q2725" s="4"/>
      <c r="R2725" s="4"/>
      <c r="S2725" s="5"/>
      <c r="T2725" s="6"/>
    </row>
    <row r="2726" spans="6:20">
      <c r="F2726" s="27"/>
      <c r="G2726" s="28"/>
      <c r="H2726" s="6"/>
      <c r="I2726" s="7"/>
      <c r="J2726" s="6"/>
      <c r="K2726" s="6"/>
      <c r="L2726" s="6"/>
      <c r="M2726" s="6"/>
      <c r="P2726" s="4"/>
      <c r="Q2726" s="4"/>
      <c r="R2726" s="4"/>
      <c r="S2726" s="5"/>
      <c r="T2726" s="6"/>
    </row>
    <row r="2727" spans="6:20">
      <c r="F2727" s="27"/>
      <c r="G2727" s="28"/>
      <c r="H2727" s="6"/>
      <c r="I2727" s="7"/>
      <c r="J2727" s="6"/>
      <c r="K2727" s="6"/>
      <c r="L2727" s="6"/>
      <c r="M2727" s="6"/>
      <c r="P2727" s="4"/>
      <c r="Q2727" s="4"/>
      <c r="R2727" s="4"/>
      <c r="S2727" s="5"/>
      <c r="T2727" s="6"/>
    </row>
    <row r="2728" spans="6:20">
      <c r="F2728" s="27"/>
      <c r="G2728" s="28"/>
      <c r="H2728" s="6"/>
      <c r="I2728" s="7"/>
      <c r="J2728" s="6"/>
      <c r="K2728" s="6"/>
      <c r="L2728" s="6"/>
      <c r="M2728" s="6"/>
      <c r="P2728" s="4"/>
      <c r="Q2728" s="4"/>
      <c r="R2728" s="4"/>
      <c r="S2728" s="5"/>
      <c r="T2728" s="6"/>
    </row>
    <row r="2729" spans="6:20">
      <c r="F2729" s="27"/>
      <c r="G2729" s="28"/>
      <c r="H2729" s="6"/>
      <c r="I2729" s="7"/>
      <c r="J2729" s="6"/>
      <c r="K2729" s="6"/>
      <c r="L2729" s="6"/>
      <c r="M2729" s="6"/>
      <c r="P2729" s="4"/>
      <c r="Q2729" s="4"/>
      <c r="R2729" s="4"/>
      <c r="S2729" s="5"/>
      <c r="T2729" s="6"/>
    </row>
    <row r="2730" spans="6:20">
      <c r="F2730" s="27"/>
      <c r="G2730" s="28"/>
      <c r="H2730" s="6"/>
      <c r="I2730" s="7"/>
      <c r="J2730" s="6"/>
      <c r="K2730" s="6"/>
      <c r="L2730" s="6"/>
      <c r="M2730" s="6"/>
      <c r="P2730" s="4"/>
      <c r="Q2730" s="4"/>
      <c r="R2730" s="4"/>
      <c r="S2730" s="5"/>
      <c r="T2730" s="6"/>
    </row>
    <row r="2731" spans="6:20">
      <c r="F2731" s="27"/>
      <c r="G2731" s="28"/>
      <c r="H2731" s="6"/>
      <c r="I2731" s="7"/>
      <c r="J2731" s="6"/>
      <c r="K2731" s="6"/>
      <c r="L2731" s="6"/>
      <c r="M2731" s="6"/>
      <c r="P2731" s="4"/>
      <c r="Q2731" s="4"/>
      <c r="R2731" s="4"/>
      <c r="S2731" s="5"/>
      <c r="T2731" s="6"/>
    </row>
    <row r="2732" spans="6:20">
      <c r="F2732" s="27"/>
      <c r="G2732" s="28"/>
      <c r="H2732" s="6"/>
      <c r="I2732" s="7"/>
      <c r="J2732" s="6"/>
      <c r="K2732" s="6"/>
      <c r="L2732" s="6"/>
      <c r="M2732" s="6"/>
      <c r="P2732" s="4"/>
      <c r="Q2732" s="4"/>
      <c r="R2732" s="4"/>
      <c r="S2732" s="5"/>
      <c r="T2732" s="6"/>
    </row>
    <row r="2733" spans="6:20">
      <c r="F2733" s="27"/>
      <c r="G2733" s="28"/>
      <c r="H2733" s="6"/>
      <c r="I2733" s="7"/>
      <c r="J2733" s="6"/>
      <c r="K2733" s="6"/>
      <c r="L2733" s="6"/>
      <c r="M2733" s="6"/>
      <c r="P2733" s="4"/>
      <c r="Q2733" s="4"/>
      <c r="R2733" s="4"/>
      <c r="S2733" s="5"/>
      <c r="T2733" s="6"/>
    </row>
    <row r="2734" spans="6:20">
      <c r="F2734" s="27"/>
      <c r="G2734" s="28"/>
      <c r="H2734" s="6"/>
      <c r="I2734" s="7"/>
      <c r="J2734" s="6"/>
      <c r="K2734" s="6"/>
      <c r="L2734" s="6"/>
      <c r="M2734" s="6"/>
      <c r="P2734" s="4"/>
      <c r="Q2734" s="4"/>
      <c r="R2734" s="4"/>
      <c r="S2734" s="5"/>
      <c r="T2734" s="6"/>
    </row>
    <row r="2735" spans="6:20">
      <c r="F2735" s="27"/>
      <c r="G2735" s="28"/>
      <c r="H2735" s="6"/>
      <c r="I2735" s="7"/>
      <c r="J2735" s="6"/>
      <c r="K2735" s="6"/>
      <c r="L2735" s="6"/>
      <c r="M2735" s="6"/>
      <c r="P2735" s="4"/>
      <c r="Q2735" s="4"/>
      <c r="R2735" s="4"/>
      <c r="S2735" s="5"/>
      <c r="T2735" s="6"/>
    </row>
    <row r="2736" spans="6:20">
      <c r="F2736" s="27"/>
      <c r="G2736" s="28"/>
      <c r="H2736" s="6"/>
      <c r="I2736" s="7"/>
      <c r="J2736" s="6"/>
      <c r="K2736" s="6"/>
      <c r="L2736" s="6"/>
      <c r="M2736" s="6"/>
      <c r="P2736" s="4"/>
      <c r="Q2736" s="4"/>
      <c r="R2736" s="4"/>
      <c r="S2736" s="5"/>
      <c r="T2736" s="6"/>
    </row>
    <row r="2737" spans="6:20">
      <c r="F2737" s="27"/>
      <c r="G2737" s="28"/>
      <c r="H2737" s="6"/>
      <c r="I2737" s="7"/>
      <c r="J2737" s="6"/>
      <c r="K2737" s="6"/>
      <c r="L2737" s="6"/>
      <c r="M2737" s="6"/>
      <c r="P2737" s="4"/>
      <c r="Q2737" s="4"/>
      <c r="R2737" s="4"/>
      <c r="S2737" s="5"/>
      <c r="T2737" s="6"/>
    </row>
    <row r="2738" spans="6:20">
      <c r="F2738" s="27"/>
      <c r="G2738" s="28"/>
      <c r="H2738" s="6"/>
      <c r="I2738" s="7"/>
      <c r="J2738" s="6"/>
      <c r="K2738" s="6"/>
      <c r="L2738" s="6"/>
      <c r="M2738" s="6"/>
      <c r="P2738" s="4"/>
      <c r="Q2738" s="4"/>
      <c r="R2738" s="4"/>
      <c r="S2738" s="5"/>
      <c r="T2738" s="6"/>
    </row>
    <row r="2739" spans="6:20">
      <c r="F2739" s="27"/>
      <c r="G2739" s="28"/>
      <c r="H2739" s="6"/>
      <c r="I2739" s="7"/>
      <c r="J2739" s="6"/>
      <c r="K2739" s="6"/>
      <c r="L2739" s="6"/>
      <c r="M2739" s="6"/>
      <c r="P2739" s="4"/>
      <c r="Q2739" s="4"/>
      <c r="R2739" s="4"/>
      <c r="S2739" s="5"/>
      <c r="T2739" s="6"/>
    </row>
    <row r="2740" spans="6:20">
      <c r="F2740" s="27"/>
      <c r="G2740" s="28"/>
      <c r="H2740" s="6"/>
      <c r="I2740" s="7"/>
      <c r="J2740" s="6"/>
      <c r="K2740" s="6"/>
      <c r="L2740" s="6"/>
      <c r="M2740" s="6"/>
      <c r="P2740" s="4"/>
      <c r="Q2740" s="4"/>
      <c r="R2740" s="4"/>
      <c r="S2740" s="5"/>
      <c r="T2740" s="6"/>
    </row>
    <row r="2741" spans="6:20">
      <c r="F2741" s="27"/>
      <c r="G2741" s="28"/>
      <c r="H2741" s="6"/>
      <c r="I2741" s="7"/>
      <c r="J2741" s="6"/>
      <c r="K2741" s="6"/>
      <c r="L2741" s="6"/>
      <c r="M2741" s="6"/>
      <c r="P2741" s="4"/>
      <c r="Q2741" s="4"/>
      <c r="R2741" s="4"/>
      <c r="S2741" s="5"/>
      <c r="T2741" s="6"/>
    </row>
    <row r="2742" spans="6:20">
      <c r="F2742" s="27"/>
      <c r="G2742" s="28"/>
      <c r="H2742" s="6"/>
      <c r="I2742" s="7"/>
      <c r="J2742" s="6"/>
      <c r="K2742" s="6"/>
      <c r="L2742" s="6"/>
      <c r="M2742" s="6"/>
      <c r="P2742" s="4"/>
      <c r="Q2742" s="4"/>
      <c r="R2742" s="4"/>
      <c r="S2742" s="5"/>
      <c r="T2742" s="6"/>
    </row>
    <row r="2743" spans="6:20">
      <c r="F2743" s="27"/>
      <c r="G2743" s="28"/>
      <c r="H2743" s="6"/>
      <c r="I2743" s="7"/>
      <c r="J2743" s="6"/>
      <c r="K2743" s="6"/>
      <c r="L2743" s="6"/>
      <c r="M2743" s="6"/>
      <c r="P2743" s="4"/>
      <c r="Q2743" s="4"/>
      <c r="R2743" s="4"/>
      <c r="S2743" s="5"/>
      <c r="T2743" s="6"/>
    </row>
    <row r="2744" spans="6:20">
      <c r="F2744" s="27"/>
      <c r="G2744" s="28"/>
      <c r="H2744" s="6"/>
      <c r="I2744" s="7"/>
      <c r="J2744" s="6"/>
      <c r="K2744" s="6"/>
      <c r="L2744" s="6"/>
      <c r="M2744" s="6"/>
      <c r="P2744" s="4"/>
      <c r="Q2744" s="4"/>
      <c r="R2744" s="4"/>
      <c r="S2744" s="5"/>
      <c r="T2744" s="6"/>
    </row>
    <row r="2745" spans="6:20">
      <c r="F2745" s="27"/>
      <c r="G2745" s="28"/>
      <c r="H2745" s="6"/>
      <c r="I2745" s="7"/>
      <c r="J2745" s="6"/>
      <c r="K2745" s="6"/>
      <c r="L2745" s="6"/>
      <c r="M2745" s="6"/>
      <c r="P2745" s="4"/>
      <c r="Q2745" s="4"/>
      <c r="R2745" s="4"/>
      <c r="S2745" s="5"/>
      <c r="T2745" s="6"/>
    </row>
    <row r="2746" spans="6:20">
      <c r="F2746" s="27"/>
      <c r="G2746" s="28"/>
      <c r="H2746" s="6"/>
      <c r="I2746" s="7"/>
      <c r="J2746" s="6"/>
      <c r="K2746" s="6"/>
      <c r="L2746" s="6"/>
      <c r="M2746" s="6"/>
      <c r="P2746" s="4"/>
      <c r="Q2746" s="4"/>
      <c r="R2746" s="4"/>
      <c r="S2746" s="5"/>
      <c r="T2746" s="6"/>
    </row>
    <row r="2747" spans="6:20">
      <c r="F2747" s="27"/>
      <c r="G2747" s="28"/>
      <c r="H2747" s="6"/>
      <c r="I2747" s="7"/>
      <c r="J2747" s="6"/>
      <c r="K2747" s="6"/>
      <c r="L2747" s="6"/>
      <c r="M2747" s="6"/>
      <c r="P2747" s="4"/>
      <c r="Q2747" s="4"/>
      <c r="R2747" s="4"/>
      <c r="S2747" s="5"/>
      <c r="T2747" s="6"/>
    </row>
    <row r="2748" spans="6:20">
      <c r="F2748" s="27"/>
      <c r="G2748" s="28"/>
      <c r="H2748" s="6"/>
      <c r="I2748" s="7"/>
      <c r="J2748" s="6"/>
      <c r="K2748" s="6"/>
      <c r="L2748" s="6"/>
      <c r="M2748" s="6"/>
      <c r="P2748" s="4"/>
      <c r="Q2748" s="4"/>
      <c r="R2748" s="4"/>
      <c r="S2748" s="5"/>
      <c r="T2748" s="6"/>
    </row>
    <row r="2749" spans="6:20">
      <c r="F2749" s="27"/>
      <c r="G2749" s="28"/>
      <c r="H2749" s="6"/>
      <c r="I2749" s="7"/>
      <c r="J2749" s="6"/>
      <c r="K2749" s="6"/>
      <c r="L2749" s="6"/>
      <c r="M2749" s="6"/>
      <c r="P2749" s="4"/>
      <c r="Q2749" s="4"/>
      <c r="R2749" s="4"/>
      <c r="S2749" s="5"/>
      <c r="T2749" s="6"/>
    </row>
    <row r="2750" spans="6:20">
      <c r="F2750" s="27"/>
      <c r="G2750" s="28"/>
      <c r="H2750" s="6"/>
      <c r="I2750" s="7"/>
      <c r="J2750" s="6"/>
      <c r="K2750" s="6"/>
      <c r="L2750" s="6"/>
      <c r="M2750" s="6"/>
      <c r="P2750" s="4"/>
      <c r="Q2750" s="4"/>
      <c r="R2750" s="4"/>
      <c r="S2750" s="5"/>
      <c r="T2750" s="6"/>
    </row>
    <row r="2751" spans="6:20">
      <c r="F2751" s="27"/>
      <c r="G2751" s="28"/>
      <c r="H2751" s="6"/>
      <c r="I2751" s="7"/>
      <c r="J2751" s="6"/>
      <c r="K2751" s="6"/>
      <c r="L2751" s="6"/>
      <c r="M2751" s="6"/>
      <c r="P2751" s="4"/>
      <c r="Q2751" s="4"/>
      <c r="R2751" s="4"/>
      <c r="S2751" s="5"/>
      <c r="T2751" s="6"/>
    </row>
    <row r="2752" spans="6:20">
      <c r="F2752" s="27"/>
      <c r="G2752" s="28"/>
      <c r="H2752" s="6"/>
      <c r="I2752" s="7"/>
      <c r="J2752" s="6"/>
      <c r="K2752" s="6"/>
      <c r="L2752" s="6"/>
      <c r="M2752" s="6"/>
      <c r="P2752" s="4"/>
      <c r="Q2752" s="4"/>
      <c r="R2752" s="4"/>
      <c r="S2752" s="5"/>
      <c r="T2752" s="6"/>
    </row>
    <row r="2753" spans="6:20">
      <c r="F2753" s="27"/>
      <c r="G2753" s="28"/>
      <c r="H2753" s="6"/>
      <c r="I2753" s="7"/>
      <c r="J2753" s="6"/>
      <c r="K2753" s="6"/>
      <c r="L2753" s="6"/>
      <c r="M2753" s="6"/>
      <c r="P2753" s="4"/>
      <c r="Q2753" s="4"/>
      <c r="R2753" s="4"/>
      <c r="S2753" s="5"/>
      <c r="T2753" s="6"/>
    </row>
    <row r="2754" spans="6:20">
      <c r="F2754" s="27"/>
      <c r="G2754" s="28"/>
      <c r="H2754" s="6"/>
      <c r="I2754" s="7"/>
      <c r="J2754" s="6"/>
      <c r="K2754" s="6"/>
      <c r="L2754" s="6"/>
      <c r="M2754" s="6"/>
      <c r="P2754" s="4"/>
      <c r="Q2754" s="4"/>
      <c r="R2754" s="4"/>
      <c r="S2754" s="5"/>
      <c r="T2754" s="6"/>
    </row>
    <row r="2755" spans="6:20">
      <c r="F2755" s="27"/>
      <c r="G2755" s="28"/>
      <c r="H2755" s="6"/>
      <c r="I2755" s="7"/>
      <c r="J2755" s="6"/>
      <c r="K2755" s="6"/>
      <c r="L2755" s="6"/>
      <c r="M2755" s="6"/>
      <c r="P2755" s="4"/>
      <c r="Q2755" s="4"/>
      <c r="R2755" s="4"/>
      <c r="S2755" s="5"/>
      <c r="T2755" s="6"/>
    </row>
    <row r="2756" spans="6:20">
      <c r="F2756" s="27"/>
      <c r="G2756" s="28"/>
      <c r="H2756" s="6"/>
      <c r="I2756" s="7"/>
      <c r="J2756" s="6"/>
      <c r="K2756" s="6"/>
      <c r="L2756" s="6"/>
      <c r="M2756" s="6"/>
      <c r="P2756" s="4"/>
      <c r="Q2756" s="4"/>
      <c r="R2756" s="4"/>
      <c r="S2756" s="5"/>
      <c r="T2756" s="6"/>
    </row>
    <row r="2757" spans="6:20">
      <c r="F2757" s="27"/>
      <c r="G2757" s="28"/>
      <c r="H2757" s="6"/>
      <c r="I2757" s="7"/>
      <c r="J2757" s="6"/>
      <c r="K2757" s="6"/>
      <c r="L2757" s="6"/>
      <c r="M2757" s="6"/>
      <c r="P2757" s="4"/>
      <c r="Q2757" s="4"/>
      <c r="R2757" s="4"/>
      <c r="S2757" s="5"/>
      <c r="T2757" s="6"/>
    </row>
    <row r="2758" spans="6:20">
      <c r="F2758" s="27"/>
      <c r="G2758" s="28"/>
      <c r="H2758" s="6"/>
      <c r="I2758" s="7"/>
      <c r="J2758" s="6"/>
      <c r="K2758" s="6"/>
      <c r="L2758" s="6"/>
      <c r="M2758" s="6"/>
      <c r="P2758" s="4"/>
      <c r="Q2758" s="4"/>
      <c r="R2758" s="4"/>
      <c r="S2758" s="5"/>
      <c r="T2758" s="6"/>
    </row>
    <row r="2759" spans="6:20">
      <c r="F2759" s="27"/>
      <c r="G2759" s="28"/>
      <c r="H2759" s="6"/>
      <c r="I2759" s="7"/>
      <c r="J2759" s="6"/>
      <c r="K2759" s="6"/>
      <c r="L2759" s="6"/>
      <c r="M2759" s="6"/>
      <c r="P2759" s="4"/>
      <c r="Q2759" s="4"/>
      <c r="R2759" s="4"/>
      <c r="S2759" s="5"/>
      <c r="T2759" s="6"/>
    </row>
    <row r="2760" spans="6:20">
      <c r="F2760" s="27"/>
      <c r="G2760" s="28"/>
      <c r="H2760" s="6"/>
      <c r="I2760" s="7"/>
      <c r="J2760" s="6"/>
      <c r="K2760" s="6"/>
      <c r="L2760" s="6"/>
      <c r="M2760" s="6"/>
      <c r="P2760" s="4"/>
      <c r="Q2760" s="4"/>
      <c r="R2760" s="4"/>
      <c r="S2760" s="5"/>
      <c r="T2760" s="6"/>
    </row>
    <row r="2761" spans="6:20">
      <c r="F2761" s="27"/>
      <c r="G2761" s="28"/>
      <c r="H2761" s="6"/>
      <c r="I2761" s="7"/>
      <c r="J2761" s="6"/>
      <c r="K2761" s="6"/>
      <c r="L2761" s="6"/>
      <c r="M2761" s="6"/>
      <c r="P2761" s="4"/>
      <c r="Q2761" s="4"/>
      <c r="R2761" s="4"/>
      <c r="S2761" s="5"/>
      <c r="T2761" s="6"/>
    </row>
    <row r="2762" spans="6:20">
      <c r="F2762" s="27"/>
      <c r="G2762" s="28"/>
      <c r="H2762" s="6"/>
      <c r="I2762" s="7"/>
      <c r="J2762" s="6"/>
      <c r="K2762" s="6"/>
      <c r="L2762" s="6"/>
      <c r="M2762" s="6"/>
      <c r="P2762" s="4"/>
      <c r="Q2762" s="4"/>
      <c r="R2762" s="4"/>
      <c r="S2762" s="5"/>
      <c r="T2762" s="6"/>
    </row>
    <row r="2763" spans="6:20">
      <c r="F2763" s="27"/>
      <c r="G2763" s="28"/>
      <c r="H2763" s="6"/>
      <c r="I2763" s="7"/>
      <c r="J2763" s="6"/>
      <c r="K2763" s="6"/>
      <c r="L2763" s="6"/>
      <c r="M2763" s="6"/>
      <c r="P2763" s="4"/>
      <c r="Q2763" s="4"/>
      <c r="R2763" s="4"/>
      <c r="S2763" s="5"/>
      <c r="T2763" s="6"/>
    </row>
    <row r="2764" spans="6:20">
      <c r="F2764" s="27"/>
      <c r="G2764" s="28"/>
      <c r="H2764" s="6"/>
      <c r="I2764" s="7"/>
      <c r="J2764" s="6"/>
      <c r="K2764" s="6"/>
      <c r="L2764" s="6"/>
      <c r="M2764" s="6"/>
      <c r="P2764" s="4"/>
      <c r="Q2764" s="4"/>
      <c r="R2764" s="4"/>
      <c r="S2764" s="5"/>
      <c r="T2764" s="6"/>
    </row>
    <row r="2765" spans="6:20">
      <c r="F2765" s="27"/>
      <c r="G2765" s="28"/>
      <c r="H2765" s="6"/>
      <c r="I2765" s="7"/>
      <c r="J2765" s="6"/>
      <c r="K2765" s="6"/>
      <c r="L2765" s="6"/>
      <c r="M2765" s="6"/>
      <c r="P2765" s="4"/>
      <c r="Q2765" s="4"/>
      <c r="R2765" s="4"/>
      <c r="S2765" s="5"/>
      <c r="T2765" s="6"/>
    </row>
    <row r="2766" spans="6:20">
      <c r="F2766" s="27"/>
      <c r="G2766" s="28"/>
      <c r="H2766" s="6"/>
      <c r="I2766" s="7"/>
      <c r="J2766" s="6"/>
      <c r="K2766" s="6"/>
      <c r="L2766" s="6"/>
      <c r="M2766" s="6"/>
      <c r="P2766" s="4"/>
      <c r="Q2766" s="4"/>
      <c r="R2766" s="4"/>
      <c r="S2766" s="5"/>
      <c r="T2766" s="6"/>
    </row>
    <row r="2767" spans="6:20">
      <c r="F2767" s="27"/>
      <c r="G2767" s="28"/>
      <c r="H2767" s="6"/>
      <c r="I2767" s="7"/>
      <c r="J2767" s="6"/>
      <c r="K2767" s="6"/>
      <c r="L2767" s="6"/>
      <c r="M2767" s="6"/>
      <c r="P2767" s="4"/>
      <c r="Q2767" s="4"/>
      <c r="R2767" s="4"/>
      <c r="S2767" s="5"/>
      <c r="T2767" s="6"/>
    </row>
    <row r="2768" spans="6:20">
      <c r="F2768" s="27"/>
      <c r="G2768" s="28"/>
      <c r="H2768" s="6"/>
      <c r="I2768" s="7"/>
      <c r="J2768" s="6"/>
      <c r="K2768" s="6"/>
      <c r="L2768" s="6"/>
      <c r="M2768" s="6"/>
      <c r="P2768" s="4"/>
      <c r="Q2768" s="4"/>
      <c r="R2768" s="4"/>
      <c r="S2768" s="5"/>
      <c r="T2768" s="6"/>
    </row>
    <row r="2769" spans="6:20">
      <c r="F2769" s="27"/>
      <c r="G2769" s="28"/>
      <c r="H2769" s="6"/>
      <c r="I2769" s="7"/>
      <c r="J2769" s="6"/>
      <c r="K2769" s="6"/>
      <c r="L2769" s="6"/>
      <c r="M2769" s="6"/>
      <c r="P2769" s="4"/>
      <c r="Q2769" s="4"/>
      <c r="R2769" s="4"/>
      <c r="S2769" s="5"/>
      <c r="T2769" s="6"/>
    </row>
    <row r="2770" spans="6:20">
      <c r="F2770" s="27"/>
      <c r="G2770" s="28"/>
      <c r="H2770" s="6"/>
      <c r="I2770" s="7"/>
      <c r="J2770" s="6"/>
      <c r="K2770" s="6"/>
      <c r="L2770" s="6"/>
      <c r="M2770" s="6"/>
      <c r="P2770" s="4"/>
      <c r="Q2770" s="4"/>
      <c r="R2770" s="4"/>
      <c r="S2770" s="5"/>
      <c r="T2770" s="6"/>
    </row>
    <row r="2771" spans="6:20">
      <c r="F2771" s="27"/>
      <c r="G2771" s="28"/>
      <c r="H2771" s="6"/>
      <c r="I2771" s="7"/>
      <c r="J2771" s="6"/>
      <c r="K2771" s="6"/>
      <c r="L2771" s="6"/>
      <c r="M2771" s="6"/>
      <c r="P2771" s="4"/>
      <c r="Q2771" s="4"/>
      <c r="R2771" s="4"/>
      <c r="S2771" s="5"/>
      <c r="T2771" s="6"/>
    </row>
    <row r="2772" spans="6:20">
      <c r="F2772" s="27"/>
      <c r="G2772" s="28"/>
      <c r="H2772" s="6"/>
      <c r="I2772" s="7"/>
      <c r="J2772" s="6"/>
      <c r="K2772" s="6"/>
      <c r="L2772" s="6"/>
      <c r="M2772" s="6"/>
      <c r="P2772" s="4"/>
      <c r="Q2772" s="4"/>
      <c r="R2772" s="4"/>
      <c r="S2772" s="5"/>
      <c r="T2772" s="6"/>
    </row>
    <row r="2773" spans="6:20">
      <c r="F2773" s="27"/>
      <c r="G2773" s="28"/>
      <c r="H2773" s="6"/>
      <c r="I2773" s="7"/>
      <c r="J2773" s="6"/>
      <c r="K2773" s="6"/>
      <c r="L2773" s="6"/>
      <c r="M2773" s="6"/>
      <c r="P2773" s="4"/>
      <c r="Q2773" s="4"/>
      <c r="R2773" s="4"/>
      <c r="S2773" s="5"/>
      <c r="T2773" s="6"/>
    </row>
    <row r="2774" spans="6:20">
      <c r="F2774" s="27"/>
      <c r="G2774" s="28"/>
      <c r="H2774" s="6"/>
      <c r="I2774" s="7"/>
      <c r="J2774" s="6"/>
      <c r="K2774" s="6"/>
      <c r="L2774" s="6"/>
      <c r="M2774" s="6"/>
      <c r="P2774" s="4"/>
      <c r="Q2774" s="4"/>
      <c r="R2774" s="4"/>
      <c r="S2774" s="5"/>
      <c r="T2774" s="6"/>
    </row>
    <row r="2775" spans="6:20">
      <c r="F2775" s="27"/>
      <c r="G2775" s="28"/>
      <c r="H2775" s="6"/>
      <c r="I2775" s="7"/>
      <c r="J2775" s="6"/>
      <c r="K2775" s="6"/>
      <c r="L2775" s="6"/>
      <c r="M2775" s="6"/>
      <c r="P2775" s="4"/>
      <c r="Q2775" s="4"/>
      <c r="R2775" s="4"/>
      <c r="S2775" s="5"/>
      <c r="T2775" s="6"/>
    </row>
    <row r="2776" spans="6:20">
      <c r="F2776" s="27"/>
      <c r="G2776" s="28"/>
      <c r="H2776" s="6"/>
      <c r="I2776" s="7"/>
      <c r="J2776" s="6"/>
      <c r="K2776" s="6"/>
      <c r="L2776" s="6"/>
      <c r="M2776" s="6"/>
      <c r="P2776" s="4"/>
      <c r="Q2776" s="4"/>
      <c r="R2776" s="4"/>
      <c r="S2776" s="5"/>
      <c r="T2776" s="6"/>
    </row>
    <row r="2777" spans="6:20">
      <c r="F2777" s="27"/>
      <c r="G2777" s="28"/>
      <c r="H2777" s="6"/>
      <c r="I2777" s="7"/>
      <c r="J2777" s="6"/>
      <c r="K2777" s="6"/>
      <c r="L2777" s="6"/>
      <c r="M2777" s="6"/>
      <c r="P2777" s="4"/>
      <c r="Q2777" s="4"/>
      <c r="R2777" s="4"/>
      <c r="S2777" s="5"/>
      <c r="T2777" s="6"/>
    </row>
    <row r="2778" spans="6:20">
      <c r="F2778" s="27"/>
      <c r="G2778" s="28"/>
      <c r="H2778" s="6"/>
      <c r="I2778" s="7"/>
      <c r="J2778" s="6"/>
      <c r="K2778" s="6"/>
      <c r="L2778" s="6"/>
      <c r="M2778" s="6"/>
      <c r="P2778" s="4"/>
      <c r="Q2778" s="4"/>
      <c r="R2778" s="4"/>
      <c r="S2778" s="5"/>
      <c r="T2778" s="6"/>
    </row>
    <row r="2779" spans="6:20">
      <c r="F2779" s="27"/>
      <c r="G2779" s="28"/>
      <c r="H2779" s="6"/>
      <c r="I2779" s="7"/>
      <c r="J2779" s="6"/>
      <c r="K2779" s="6"/>
      <c r="L2779" s="6"/>
      <c r="M2779" s="6"/>
      <c r="P2779" s="4"/>
      <c r="Q2779" s="4"/>
      <c r="R2779" s="4"/>
      <c r="S2779" s="5"/>
      <c r="T2779" s="6"/>
    </row>
    <row r="2780" spans="6:20">
      <c r="F2780" s="27"/>
      <c r="G2780" s="28"/>
      <c r="H2780" s="6"/>
      <c r="I2780" s="7"/>
      <c r="J2780" s="6"/>
      <c r="K2780" s="6"/>
      <c r="L2780" s="6"/>
      <c r="M2780" s="6"/>
      <c r="P2780" s="4"/>
      <c r="Q2780" s="4"/>
      <c r="R2780" s="4"/>
      <c r="S2780" s="5"/>
      <c r="T2780" s="6"/>
    </row>
    <row r="2781" spans="6:20">
      <c r="F2781" s="27"/>
      <c r="G2781" s="28"/>
      <c r="H2781" s="6"/>
      <c r="I2781" s="7"/>
      <c r="J2781" s="6"/>
      <c r="K2781" s="6"/>
      <c r="L2781" s="6"/>
      <c r="M2781" s="6"/>
      <c r="P2781" s="4"/>
      <c r="Q2781" s="4"/>
      <c r="R2781" s="4"/>
      <c r="S2781" s="5"/>
      <c r="T2781" s="6"/>
    </row>
    <row r="2782" spans="6:20">
      <c r="F2782" s="27"/>
      <c r="G2782" s="28"/>
      <c r="H2782" s="6"/>
      <c r="I2782" s="7"/>
      <c r="J2782" s="6"/>
      <c r="K2782" s="6"/>
      <c r="L2782" s="6"/>
      <c r="M2782" s="6"/>
      <c r="P2782" s="4"/>
      <c r="Q2782" s="4"/>
      <c r="R2782" s="4"/>
      <c r="S2782" s="5"/>
      <c r="T2782" s="6"/>
    </row>
    <row r="2783" spans="6:20">
      <c r="F2783" s="27"/>
      <c r="G2783" s="28"/>
      <c r="H2783" s="6"/>
      <c r="I2783" s="7"/>
      <c r="J2783" s="6"/>
      <c r="K2783" s="6"/>
      <c r="L2783" s="6"/>
      <c r="M2783" s="6"/>
      <c r="P2783" s="4"/>
      <c r="Q2783" s="4"/>
      <c r="R2783" s="4"/>
      <c r="S2783" s="5"/>
      <c r="T2783" s="6"/>
    </row>
    <row r="2784" spans="6:20">
      <c r="F2784" s="27"/>
      <c r="G2784" s="28"/>
      <c r="H2784" s="6"/>
      <c r="I2784" s="7"/>
      <c r="J2784" s="6"/>
      <c r="K2784" s="6"/>
      <c r="L2784" s="6"/>
      <c r="M2784" s="6"/>
      <c r="P2784" s="4"/>
      <c r="Q2784" s="4"/>
      <c r="R2784" s="4"/>
      <c r="S2784" s="5"/>
      <c r="T2784" s="6"/>
    </row>
    <row r="2785" spans="6:20">
      <c r="F2785" s="27"/>
      <c r="G2785" s="28"/>
      <c r="H2785" s="6"/>
      <c r="I2785" s="7"/>
      <c r="J2785" s="6"/>
      <c r="K2785" s="6"/>
      <c r="L2785" s="6"/>
      <c r="M2785" s="6"/>
      <c r="P2785" s="4"/>
      <c r="Q2785" s="4"/>
      <c r="R2785" s="4"/>
      <c r="S2785" s="5"/>
      <c r="T2785" s="6"/>
    </row>
    <row r="2786" spans="6:20">
      <c r="F2786" s="27"/>
      <c r="G2786" s="28"/>
      <c r="H2786" s="6"/>
      <c r="I2786" s="7"/>
      <c r="J2786" s="6"/>
      <c r="K2786" s="6"/>
      <c r="L2786" s="6"/>
      <c r="M2786" s="6"/>
      <c r="P2786" s="4"/>
      <c r="Q2786" s="4"/>
      <c r="R2786" s="4"/>
      <c r="S2786" s="5"/>
      <c r="T2786" s="6"/>
    </row>
    <row r="2787" spans="6:20">
      <c r="F2787" s="27"/>
      <c r="G2787" s="28"/>
      <c r="H2787" s="6"/>
      <c r="I2787" s="7"/>
      <c r="J2787" s="6"/>
      <c r="K2787" s="6"/>
      <c r="L2787" s="6"/>
      <c r="M2787" s="6"/>
      <c r="P2787" s="4"/>
      <c r="Q2787" s="4"/>
      <c r="R2787" s="4"/>
      <c r="S2787" s="5"/>
      <c r="T2787" s="6"/>
    </row>
    <row r="2788" spans="6:20">
      <c r="F2788" s="27"/>
      <c r="G2788" s="28"/>
      <c r="H2788" s="6"/>
      <c r="I2788" s="7"/>
      <c r="J2788" s="6"/>
      <c r="K2788" s="6"/>
      <c r="L2788" s="6"/>
      <c r="M2788" s="6"/>
      <c r="P2788" s="4"/>
      <c r="Q2788" s="4"/>
      <c r="R2788" s="4"/>
      <c r="S2788" s="5"/>
      <c r="T2788" s="6"/>
    </row>
    <row r="2789" spans="6:20">
      <c r="F2789" s="27"/>
      <c r="G2789" s="28"/>
      <c r="H2789" s="6"/>
      <c r="I2789" s="7"/>
      <c r="J2789" s="6"/>
      <c r="K2789" s="6"/>
      <c r="L2789" s="6"/>
      <c r="M2789" s="6"/>
      <c r="P2789" s="4"/>
      <c r="Q2789" s="4"/>
      <c r="R2789" s="4"/>
      <c r="S2789" s="5"/>
      <c r="T2789" s="6"/>
    </row>
    <row r="2790" spans="6:20">
      <c r="F2790" s="27"/>
      <c r="G2790" s="28"/>
      <c r="H2790" s="6"/>
      <c r="I2790" s="7"/>
      <c r="J2790" s="6"/>
      <c r="K2790" s="6"/>
      <c r="L2790" s="6"/>
      <c r="M2790" s="6"/>
      <c r="P2790" s="4"/>
      <c r="Q2790" s="4"/>
      <c r="R2790" s="4"/>
      <c r="S2790" s="5"/>
      <c r="T2790" s="6"/>
    </row>
    <row r="2791" spans="6:20">
      <c r="F2791" s="27"/>
      <c r="G2791" s="28"/>
      <c r="H2791" s="6"/>
      <c r="I2791" s="7"/>
      <c r="J2791" s="6"/>
      <c r="K2791" s="6"/>
      <c r="L2791" s="6"/>
      <c r="M2791" s="6"/>
      <c r="P2791" s="4"/>
      <c r="Q2791" s="4"/>
      <c r="R2791" s="4"/>
      <c r="S2791" s="5"/>
      <c r="T2791" s="6"/>
    </row>
    <row r="2792" spans="6:20">
      <c r="F2792" s="27"/>
      <c r="G2792" s="28"/>
      <c r="H2792" s="6"/>
      <c r="I2792" s="7"/>
      <c r="J2792" s="6"/>
      <c r="K2792" s="6"/>
      <c r="L2792" s="6"/>
      <c r="M2792" s="6"/>
      <c r="P2792" s="4"/>
      <c r="Q2792" s="4"/>
      <c r="R2792" s="4"/>
      <c r="S2792" s="5"/>
      <c r="T2792" s="6"/>
    </row>
    <row r="2793" spans="6:20">
      <c r="F2793" s="27"/>
      <c r="G2793" s="28"/>
      <c r="H2793" s="6"/>
      <c r="I2793" s="7"/>
      <c r="J2793" s="6"/>
      <c r="K2793" s="6"/>
      <c r="L2793" s="6"/>
      <c r="M2793" s="6"/>
      <c r="P2793" s="4"/>
      <c r="Q2793" s="4"/>
      <c r="R2793" s="4"/>
      <c r="S2793" s="5"/>
      <c r="T2793" s="6"/>
    </row>
    <row r="2794" spans="6:20">
      <c r="F2794" s="27"/>
      <c r="G2794" s="28"/>
      <c r="H2794" s="6"/>
      <c r="I2794" s="7"/>
      <c r="J2794" s="6"/>
      <c r="K2794" s="6"/>
      <c r="L2794" s="6"/>
      <c r="M2794" s="6"/>
      <c r="P2794" s="4"/>
      <c r="Q2794" s="4"/>
      <c r="R2794" s="4"/>
      <c r="S2794" s="5"/>
      <c r="T2794" s="6"/>
    </row>
    <row r="2795" spans="6:20">
      <c r="F2795" s="27"/>
      <c r="G2795" s="28"/>
      <c r="H2795" s="6"/>
      <c r="I2795" s="7"/>
      <c r="J2795" s="6"/>
      <c r="K2795" s="6"/>
      <c r="L2795" s="6"/>
      <c r="M2795" s="6"/>
      <c r="P2795" s="4"/>
      <c r="Q2795" s="4"/>
      <c r="R2795" s="4"/>
      <c r="S2795" s="5"/>
      <c r="T2795" s="6"/>
    </row>
    <row r="2796" spans="6:20">
      <c r="F2796" s="27"/>
      <c r="G2796" s="28"/>
      <c r="H2796" s="6"/>
      <c r="I2796" s="7"/>
      <c r="J2796" s="6"/>
      <c r="K2796" s="6"/>
      <c r="L2796" s="6"/>
      <c r="M2796" s="6"/>
      <c r="P2796" s="4"/>
      <c r="Q2796" s="4"/>
      <c r="R2796" s="4"/>
      <c r="S2796" s="5"/>
      <c r="T2796" s="6"/>
    </row>
    <row r="2797" spans="6:20">
      <c r="F2797" s="27"/>
      <c r="G2797" s="28"/>
      <c r="H2797" s="6"/>
      <c r="I2797" s="7"/>
      <c r="J2797" s="6"/>
      <c r="K2797" s="6"/>
      <c r="L2797" s="6"/>
      <c r="M2797" s="6"/>
      <c r="P2797" s="4"/>
      <c r="Q2797" s="4"/>
      <c r="R2797" s="4"/>
      <c r="S2797" s="5"/>
      <c r="T2797" s="6"/>
    </row>
    <row r="2798" spans="6:20">
      <c r="F2798" s="27"/>
      <c r="G2798" s="28"/>
      <c r="H2798" s="6"/>
      <c r="I2798" s="7"/>
      <c r="J2798" s="6"/>
      <c r="K2798" s="6"/>
      <c r="L2798" s="6"/>
      <c r="M2798" s="6"/>
      <c r="P2798" s="4"/>
      <c r="Q2798" s="4"/>
      <c r="R2798" s="4"/>
      <c r="S2798" s="5"/>
      <c r="T2798" s="6"/>
    </row>
    <row r="2799" spans="6:20">
      <c r="F2799" s="27"/>
      <c r="G2799" s="28"/>
      <c r="H2799" s="6"/>
      <c r="I2799" s="7"/>
      <c r="J2799" s="6"/>
      <c r="K2799" s="6"/>
      <c r="L2799" s="6"/>
      <c r="M2799" s="6"/>
      <c r="P2799" s="4"/>
      <c r="Q2799" s="4"/>
      <c r="R2799" s="4"/>
      <c r="S2799" s="5"/>
      <c r="T2799" s="6"/>
    </row>
    <row r="2800" spans="6:20">
      <c r="F2800" s="27"/>
      <c r="G2800" s="28"/>
      <c r="H2800" s="6"/>
      <c r="I2800" s="7"/>
      <c r="J2800" s="6"/>
      <c r="K2800" s="6"/>
      <c r="L2800" s="6"/>
      <c r="M2800" s="6"/>
      <c r="P2800" s="4"/>
      <c r="Q2800" s="4"/>
      <c r="R2800" s="4"/>
      <c r="S2800" s="5"/>
      <c r="T2800" s="6"/>
    </row>
    <row r="2801" spans="6:20">
      <c r="F2801" s="27"/>
      <c r="G2801" s="28"/>
      <c r="H2801" s="6"/>
      <c r="I2801" s="7"/>
      <c r="J2801" s="6"/>
      <c r="K2801" s="6"/>
      <c r="L2801" s="6"/>
      <c r="M2801" s="6"/>
      <c r="P2801" s="4"/>
      <c r="Q2801" s="4"/>
      <c r="R2801" s="4"/>
      <c r="S2801" s="5"/>
      <c r="T2801" s="6"/>
    </row>
    <row r="2802" spans="6:20">
      <c r="F2802" s="27"/>
      <c r="G2802" s="28"/>
      <c r="H2802" s="6"/>
      <c r="I2802" s="7"/>
      <c r="J2802" s="6"/>
      <c r="K2802" s="6"/>
      <c r="L2802" s="6"/>
      <c r="M2802" s="6"/>
      <c r="P2802" s="4"/>
      <c r="Q2802" s="4"/>
      <c r="R2802" s="4"/>
      <c r="S2802" s="5"/>
      <c r="T2802" s="6"/>
    </row>
    <row r="2803" spans="6:20">
      <c r="F2803" s="27"/>
      <c r="G2803" s="28"/>
      <c r="H2803" s="6"/>
      <c r="I2803" s="7"/>
      <c r="J2803" s="6"/>
      <c r="K2803" s="6"/>
      <c r="L2803" s="6"/>
      <c r="M2803" s="6"/>
      <c r="P2803" s="4"/>
      <c r="Q2803" s="4"/>
      <c r="R2803" s="4"/>
      <c r="S2803" s="5"/>
      <c r="T2803" s="6"/>
    </row>
    <row r="2804" spans="6:20">
      <c r="F2804" s="27"/>
      <c r="G2804" s="28"/>
      <c r="H2804" s="6"/>
      <c r="I2804" s="7"/>
      <c r="J2804" s="6"/>
      <c r="K2804" s="6"/>
      <c r="L2804" s="6"/>
      <c r="M2804" s="6"/>
      <c r="P2804" s="4"/>
      <c r="Q2804" s="4"/>
      <c r="R2804" s="4"/>
      <c r="S2804" s="5"/>
      <c r="T2804" s="6"/>
    </row>
    <row r="2805" spans="6:20">
      <c r="F2805" s="27"/>
      <c r="G2805" s="28"/>
      <c r="H2805" s="6"/>
      <c r="I2805" s="7"/>
      <c r="J2805" s="6"/>
      <c r="K2805" s="6"/>
      <c r="L2805" s="6"/>
      <c r="M2805" s="6"/>
      <c r="P2805" s="4"/>
      <c r="Q2805" s="4"/>
      <c r="R2805" s="4"/>
      <c r="S2805" s="5"/>
      <c r="T2805" s="6"/>
    </row>
    <row r="2806" spans="6:20">
      <c r="F2806" s="27"/>
      <c r="G2806" s="28"/>
      <c r="H2806" s="6"/>
      <c r="I2806" s="7"/>
      <c r="J2806" s="6"/>
      <c r="K2806" s="6"/>
      <c r="L2806" s="6"/>
      <c r="M2806" s="6"/>
      <c r="P2806" s="4"/>
      <c r="Q2806" s="4"/>
      <c r="R2806" s="4"/>
      <c r="S2806" s="5"/>
      <c r="T2806" s="6"/>
    </row>
    <row r="2807" spans="6:20">
      <c r="F2807" s="27"/>
      <c r="G2807" s="28"/>
      <c r="H2807" s="6"/>
      <c r="I2807" s="7"/>
      <c r="J2807" s="6"/>
      <c r="K2807" s="6"/>
      <c r="L2807" s="6"/>
      <c r="M2807" s="6"/>
      <c r="P2807" s="4"/>
      <c r="Q2807" s="4"/>
      <c r="R2807" s="4"/>
      <c r="S2807" s="5"/>
      <c r="T2807" s="6"/>
    </row>
    <row r="2808" spans="6:20">
      <c r="F2808" s="27"/>
      <c r="G2808" s="28"/>
      <c r="H2808" s="6"/>
      <c r="I2808" s="7"/>
      <c r="J2808" s="6"/>
      <c r="K2808" s="6"/>
      <c r="L2808" s="6"/>
      <c r="M2808" s="6"/>
      <c r="P2808" s="4"/>
      <c r="Q2808" s="4"/>
      <c r="R2808" s="4"/>
      <c r="S2808" s="5"/>
      <c r="T2808" s="6"/>
    </row>
    <row r="2809" spans="6:20">
      <c r="F2809" s="27"/>
      <c r="G2809" s="28"/>
      <c r="H2809" s="6"/>
      <c r="I2809" s="7"/>
      <c r="J2809" s="6"/>
      <c r="K2809" s="6"/>
      <c r="L2809" s="6"/>
      <c r="M2809" s="6"/>
      <c r="P2809" s="4"/>
      <c r="Q2809" s="4"/>
      <c r="R2809" s="4"/>
      <c r="S2809" s="5"/>
      <c r="T2809" s="6"/>
    </row>
    <row r="2810" spans="6:20">
      <c r="F2810" s="27"/>
      <c r="G2810" s="28"/>
      <c r="H2810" s="6"/>
      <c r="I2810" s="7"/>
      <c r="J2810" s="6"/>
      <c r="K2810" s="6"/>
      <c r="L2810" s="6"/>
      <c r="M2810" s="6"/>
      <c r="P2810" s="4"/>
      <c r="Q2810" s="4"/>
      <c r="R2810" s="4"/>
      <c r="S2810" s="5"/>
      <c r="T2810" s="6"/>
    </row>
    <row r="2811" spans="6:20">
      <c r="F2811" s="27"/>
      <c r="G2811" s="28"/>
      <c r="H2811" s="6"/>
      <c r="I2811" s="7"/>
      <c r="J2811" s="6"/>
      <c r="K2811" s="6"/>
      <c r="L2811" s="6"/>
      <c r="M2811" s="6"/>
      <c r="P2811" s="4"/>
      <c r="Q2811" s="4"/>
      <c r="R2811" s="4"/>
      <c r="S2811" s="5"/>
      <c r="T2811" s="6"/>
    </row>
    <row r="2812" spans="6:20">
      <c r="F2812" s="27"/>
      <c r="G2812" s="28"/>
      <c r="H2812" s="6"/>
      <c r="I2812" s="7"/>
      <c r="J2812" s="6"/>
      <c r="K2812" s="6"/>
      <c r="L2812" s="6"/>
      <c r="M2812" s="6"/>
      <c r="P2812" s="4"/>
      <c r="Q2812" s="4"/>
      <c r="R2812" s="4"/>
      <c r="S2812" s="5"/>
      <c r="T2812" s="6"/>
    </row>
    <row r="2813" spans="6:20">
      <c r="F2813" s="27"/>
      <c r="G2813" s="28"/>
      <c r="H2813" s="6"/>
      <c r="I2813" s="7"/>
      <c r="J2813" s="6"/>
      <c r="K2813" s="6"/>
      <c r="L2813" s="6"/>
      <c r="M2813" s="6"/>
      <c r="P2813" s="4"/>
      <c r="Q2813" s="4"/>
      <c r="R2813" s="4"/>
      <c r="S2813" s="5"/>
      <c r="T2813" s="6"/>
    </row>
    <row r="2814" spans="6:20">
      <c r="F2814" s="27"/>
      <c r="G2814" s="28"/>
      <c r="H2814" s="6"/>
      <c r="I2814" s="7"/>
      <c r="J2814" s="6"/>
      <c r="K2814" s="6"/>
      <c r="L2814" s="6"/>
      <c r="M2814" s="6"/>
      <c r="P2814" s="4"/>
      <c r="Q2814" s="4"/>
      <c r="R2814" s="4"/>
      <c r="S2814" s="5"/>
      <c r="T2814" s="6"/>
    </row>
    <row r="2815" spans="6:20">
      <c r="F2815" s="27"/>
      <c r="G2815" s="28"/>
      <c r="H2815" s="6"/>
      <c r="I2815" s="7"/>
      <c r="J2815" s="6"/>
      <c r="K2815" s="6"/>
      <c r="L2815" s="6"/>
      <c r="M2815" s="6"/>
      <c r="P2815" s="4"/>
      <c r="Q2815" s="4"/>
      <c r="R2815" s="4"/>
      <c r="S2815" s="5"/>
      <c r="T2815" s="6"/>
    </row>
    <row r="2816" spans="6:20">
      <c r="F2816" s="27"/>
      <c r="G2816" s="28"/>
      <c r="H2816" s="6"/>
      <c r="I2816" s="7"/>
      <c r="J2816" s="6"/>
      <c r="K2816" s="6"/>
      <c r="L2816" s="6"/>
      <c r="M2816" s="6"/>
      <c r="P2816" s="4"/>
      <c r="Q2816" s="4"/>
      <c r="R2816" s="4"/>
      <c r="S2816" s="5"/>
      <c r="T2816" s="6"/>
    </row>
    <row r="2817" spans="6:20">
      <c r="F2817" s="27"/>
      <c r="G2817" s="28"/>
      <c r="H2817" s="6"/>
      <c r="I2817" s="7"/>
      <c r="J2817" s="6"/>
      <c r="K2817" s="6"/>
      <c r="L2817" s="6"/>
      <c r="M2817" s="6"/>
      <c r="P2817" s="4"/>
      <c r="Q2817" s="4"/>
      <c r="R2817" s="4"/>
      <c r="S2817" s="5"/>
      <c r="T2817" s="6"/>
    </row>
    <row r="2818" spans="6:20">
      <c r="F2818" s="27"/>
      <c r="G2818" s="28"/>
      <c r="H2818" s="6"/>
      <c r="I2818" s="7"/>
      <c r="J2818" s="6"/>
      <c r="K2818" s="6"/>
      <c r="L2818" s="6"/>
      <c r="M2818" s="6"/>
      <c r="P2818" s="4"/>
      <c r="Q2818" s="4"/>
      <c r="R2818" s="4"/>
      <c r="S2818" s="5"/>
      <c r="T2818" s="6"/>
    </row>
    <row r="2819" spans="6:20">
      <c r="F2819" s="27"/>
      <c r="G2819" s="28"/>
      <c r="H2819" s="6"/>
      <c r="I2819" s="7"/>
      <c r="J2819" s="6"/>
      <c r="K2819" s="6"/>
      <c r="L2819" s="6"/>
      <c r="M2819" s="6"/>
      <c r="P2819" s="4"/>
      <c r="Q2819" s="4"/>
      <c r="R2819" s="4"/>
      <c r="S2819" s="5"/>
      <c r="T2819" s="6"/>
    </row>
    <row r="2820" spans="6:20">
      <c r="F2820" s="27"/>
      <c r="G2820" s="28"/>
      <c r="H2820" s="6"/>
      <c r="I2820" s="7"/>
      <c r="J2820" s="6"/>
      <c r="K2820" s="6"/>
      <c r="L2820" s="6"/>
      <c r="M2820" s="6"/>
      <c r="P2820" s="4"/>
      <c r="Q2820" s="4"/>
      <c r="R2820" s="4"/>
      <c r="S2820" s="5"/>
      <c r="T2820" s="6"/>
    </row>
    <row r="2821" spans="6:20">
      <c r="F2821" s="27"/>
      <c r="G2821" s="28"/>
      <c r="H2821" s="6"/>
      <c r="I2821" s="7"/>
      <c r="J2821" s="6"/>
      <c r="K2821" s="6"/>
      <c r="L2821" s="6"/>
      <c r="M2821" s="6"/>
      <c r="P2821" s="4"/>
      <c r="Q2821" s="4"/>
      <c r="R2821" s="4"/>
      <c r="S2821" s="5"/>
      <c r="T2821" s="6"/>
    </row>
    <row r="2822" spans="6:20">
      <c r="F2822" s="27"/>
      <c r="G2822" s="28"/>
      <c r="H2822" s="6"/>
      <c r="I2822" s="7"/>
      <c r="J2822" s="6"/>
      <c r="K2822" s="6"/>
      <c r="L2822" s="6"/>
      <c r="M2822" s="6"/>
      <c r="P2822" s="4"/>
      <c r="Q2822" s="4"/>
      <c r="R2822" s="4"/>
      <c r="S2822" s="5"/>
      <c r="T2822" s="6"/>
    </row>
    <row r="2823" spans="6:20">
      <c r="F2823" s="27"/>
      <c r="G2823" s="28"/>
      <c r="H2823" s="6"/>
      <c r="I2823" s="7"/>
      <c r="J2823" s="6"/>
      <c r="K2823" s="6"/>
      <c r="L2823" s="6"/>
      <c r="M2823" s="6"/>
      <c r="P2823" s="4"/>
      <c r="Q2823" s="4"/>
      <c r="R2823" s="4"/>
      <c r="S2823" s="5"/>
      <c r="T2823" s="6"/>
    </row>
    <row r="2824" spans="6:20">
      <c r="F2824" s="27"/>
      <c r="G2824" s="28"/>
      <c r="H2824" s="6"/>
      <c r="I2824" s="7"/>
      <c r="J2824" s="6"/>
      <c r="K2824" s="6"/>
      <c r="L2824" s="6"/>
      <c r="M2824" s="6"/>
      <c r="P2824" s="4"/>
      <c r="Q2824" s="4"/>
      <c r="R2824" s="4"/>
      <c r="S2824" s="5"/>
      <c r="T2824" s="6"/>
    </row>
    <row r="2825" spans="6:20">
      <c r="F2825" s="27"/>
      <c r="G2825" s="28"/>
      <c r="H2825" s="6"/>
      <c r="I2825" s="7"/>
      <c r="J2825" s="6"/>
      <c r="K2825" s="6"/>
      <c r="L2825" s="6"/>
      <c r="M2825" s="6"/>
      <c r="P2825" s="4"/>
      <c r="Q2825" s="4"/>
      <c r="R2825" s="4"/>
      <c r="S2825" s="5"/>
      <c r="T2825" s="6"/>
    </row>
    <row r="2826" spans="6:20">
      <c r="F2826" s="27"/>
      <c r="G2826" s="28"/>
      <c r="H2826" s="6"/>
      <c r="I2826" s="7"/>
      <c r="J2826" s="6"/>
      <c r="K2826" s="6"/>
      <c r="L2826" s="6"/>
      <c r="M2826" s="6"/>
      <c r="P2826" s="4"/>
      <c r="Q2826" s="4"/>
      <c r="R2826" s="4"/>
      <c r="S2826" s="5"/>
      <c r="T2826" s="6"/>
    </row>
    <row r="2827" spans="6:20">
      <c r="F2827" s="27"/>
      <c r="G2827" s="28"/>
      <c r="H2827" s="6"/>
      <c r="I2827" s="7"/>
      <c r="J2827" s="6"/>
      <c r="K2827" s="6"/>
      <c r="L2827" s="6"/>
      <c r="M2827" s="6"/>
      <c r="P2827" s="4"/>
      <c r="Q2827" s="4"/>
      <c r="R2827" s="4"/>
      <c r="S2827" s="5"/>
      <c r="T2827" s="6"/>
    </row>
    <row r="2828" spans="6:20">
      <c r="F2828" s="27"/>
      <c r="G2828" s="28"/>
      <c r="H2828" s="6"/>
      <c r="I2828" s="7"/>
      <c r="J2828" s="6"/>
      <c r="K2828" s="6"/>
      <c r="L2828" s="6"/>
      <c r="M2828" s="6"/>
      <c r="P2828" s="4"/>
      <c r="Q2828" s="4"/>
      <c r="R2828" s="4"/>
      <c r="S2828" s="5"/>
      <c r="T2828" s="6"/>
    </row>
    <row r="2829" spans="6:20">
      <c r="F2829" s="27"/>
      <c r="G2829" s="28"/>
      <c r="H2829" s="6"/>
      <c r="I2829" s="7"/>
      <c r="J2829" s="6"/>
      <c r="K2829" s="6"/>
      <c r="L2829" s="6"/>
      <c r="M2829" s="6"/>
      <c r="P2829" s="4"/>
      <c r="Q2829" s="4"/>
      <c r="R2829" s="4"/>
      <c r="S2829" s="5"/>
      <c r="T2829" s="6"/>
    </row>
    <row r="2830" spans="6:20">
      <c r="F2830" s="27"/>
      <c r="G2830" s="28"/>
      <c r="H2830" s="6"/>
      <c r="I2830" s="7"/>
      <c r="J2830" s="6"/>
      <c r="K2830" s="6"/>
      <c r="L2830" s="6"/>
      <c r="M2830" s="6"/>
      <c r="P2830" s="4"/>
      <c r="Q2830" s="4"/>
      <c r="R2830" s="4"/>
      <c r="S2830" s="5"/>
      <c r="T2830" s="6"/>
    </row>
    <row r="2831" spans="6:20">
      <c r="F2831" s="27"/>
      <c r="G2831" s="28"/>
      <c r="H2831" s="6"/>
      <c r="I2831" s="7"/>
      <c r="J2831" s="6"/>
      <c r="K2831" s="6"/>
      <c r="L2831" s="6"/>
      <c r="M2831" s="6"/>
      <c r="P2831" s="4"/>
      <c r="Q2831" s="4"/>
      <c r="R2831" s="4"/>
      <c r="S2831" s="5"/>
      <c r="T2831" s="6"/>
    </row>
    <row r="2832" spans="6:20">
      <c r="F2832" s="27"/>
      <c r="G2832" s="28"/>
      <c r="H2832" s="6"/>
      <c r="I2832" s="7"/>
      <c r="J2832" s="6"/>
      <c r="K2832" s="6"/>
      <c r="L2832" s="6"/>
      <c r="M2832" s="6"/>
      <c r="P2832" s="4"/>
      <c r="Q2832" s="4"/>
      <c r="R2832" s="4"/>
      <c r="S2832" s="5"/>
      <c r="T2832" s="6"/>
    </row>
    <row r="2833" spans="6:20">
      <c r="F2833" s="27"/>
      <c r="G2833" s="28"/>
      <c r="H2833" s="6"/>
      <c r="I2833" s="7"/>
      <c r="J2833" s="6"/>
      <c r="K2833" s="6"/>
      <c r="L2833" s="6"/>
      <c r="M2833" s="6"/>
      <c r="P2833" s="4"/>
      <c r="Q2833" s="4"/>
      <c r="R2833" s="4"/>
      <c r="S2833" s="5"/>
      <c r="T2833" s="6"/>
    </row>
    <row r="2834" spans="6:20">
      <c r="F2834" s="27"/>
      <c r="G2834" s="28"/>
      <c r="H2834" s="6"/>
      <c r="I2834" s="7"/>
      <c r="J2834" s="6"/>
      <c r="K2834" s="6"/>
      <c r="L2834" s="6"/>
      <c r="M2834" s="6"/>
      <c r="P2834" s="4"/>
      <c r="Q2834" s="4"/>
      <c r="R2834" s="4"/>
      <c r="S2834" s="5"/>
      <c r="T2834" s="6"/>
    </row>
    <row r="2835" spans="6:20">
      <c r="F2835" s="27"/>
      <c r="G2835" s="28"/>
      <c r="H2835" s="6"/>
      <c r="I2835" s="7"/>
      <c r="J2835" s="6"/>
      <c r="K2835" s="6"/>
      <c r="L2835" s="6"/>
      <c r="M2835" s="6"/>
      <c r="P2835" s="4"/>
      <c r="Q2835" s="4"/>
      <c r="R2835" s="4"/>
      <c r="S2835" s="5"/>
      <c r="T2835" s="6"/>
    </row>
    <row r="2836" spans="6:20">
      <c r="F2836" s="27"/>
      <c r="G2836" s="28"/>
      <c r="H2836" s="6"/>
      <c r="I2836" s="7"/>
      <c r="J2836" s="6"/>
      <c r="K2836" s="6"/>
      <c r="L2836" s="6"/>
      <c r="M2836" s="6"/>
      <c r="P2836" s="4"/>
      <c r="Q2836" s="4"/>
      <c r="R2836" s="4"/>
      <c r="S2836" s="5"/>
      <c r="T2836" s="6"/>
    </row>
    <row r="2837" spans="6:20">
      <c r="F2837" s="27"/>
      <c r="G2837" s="28"/>
      <c r="H2837" s="6"/>
      <c r="I2837" s="7"/>
      <c r="J2837" s="6"/>
      <c r="K2837" s="6"/>
      <c r="L2837" s="6"/>
      <c r="M2837" s="6"/>
      <c r="P2837" s="4"/>
      <c r="Q2837" s="4"/>
      <c r="R2837" s="4"/>
      <c r="S2837" s="5"/>
      <c r="T2837" s="6"/>
    </row>
    <row r="2838" spans="6:20">
      <c r="F2838" s="27"/>
      <c r="G2838" s="28"/>
      <c r="H2838" s="6"/>
      <c r="I2838" s="7"/>
      <c r="J2838" s="6"/>
      <c r="K2838" s="6"/>
      <c r="L2838" s="6"/>
      <c r="M2838" s="6"/>
      <c r="P2838" s="4"/>
      <c r="Q2838" s="4"/>
      <c r="R2838" s="4"/>
      <c r="S2838" s="5"/>
      <c r="T2838" s="6"/>
    </row>
    <row r="2839" spans="6:20">
      <c r="F2839" s="27"/>
      <c r="G2839" s="28"/>
      <c r="H2839" s="6"/>
      <c r="I2839" s="7"/>
      <c r="J2839" s="6"/>
      <c r="K2839" s="6"/>
      <c r="L2839" s="6"/>
      <c r="M2839" s="6"/>
      <c r="P2839" s="4"/>
      <c r="Q2839" s="4"/>
      <c r="R2839" s="4"/>
      <c r="S2839" s="5"/>
      <c r="T2839" s="6"/>
    </row>
    <row r="2840" spans="6:20">
      <c r="F2840" s="27"/>
      <c r="G2840" s="28"/>
      <c r="H2840" s="6"/>
      <c r="I2840" s="7"/>
      <c r="J2840" s="6"/>
      <c r="K2840" s="6"/>
      <c r="L2840" s="6"/>
      <c r="M2840" s="6"/>
      <c r="P2840" s="4"/>
      <c r="Q2840" s="4"/>
      <c r="R2840" s="4"/>
      <c r="S2840" s="5"/>
      <c r="T2840" s="6"/>
    </row>
    <row r="2841" spans="6:20">
      <c r="F2841" s="27"/>
      <c r="G2841" s="28"/>
      <c r="H2841" s="6"/>
      <c r="I2841" s="7"/>
      <c r="J2841" s="6"/>
      <c r="K2841" s="6"/>
      <c r="L2841" s="6"/>
      <c r="M2841" s="6"/>
      <c r="P2841" s="4"/>
      <c r="Q2841" s="4"/>
      <c r="R2841" s="4"/>
      <c r="S2841" s="5"/>
      <c r="T2841" s="6"/>
    </row>
    <row r="2842" spans="6:20">
      <c r="F2842" s="27"/>
      <c r="G2842" s="28"/>
      <c r="H2842" s="6"/>
      <c r="I2842" s="7"/>
      <c r="J2842" s="6"/>
      <c r="K2842" s="6"/>
      <c r="L2842" s="6"/>
      <c r="M2842" s="6"/>
      <c r="P2842" s="4"/>
      <c r="Q2842" s="4"/>
      <c r="R2842" s="4"/>
      <c r="S2842" s="5"/>
      <c r="T2842" s="6"/>
    </row>
    <row r="2843" spans="6:20">
      <c r="F2843" s="27"/>
      <c r="G2843" s="28"/>
      <c r="H2843" s="6"/>
      <c r="I2843" s="7"/>
      <c r="J2843" s="6"/>
      <c r="K2843" s="6"/>
      <c r="L2843" s="6"/>
      <c r="M2843" s="6"/>
      <c r="P2843" s="4"/>
      <c r="Q2843" s="4"/>
      <c r="R2843" s="4"/>
      <c r="S2843" s="5"/>
      <c r="T2843" s="6"/>
    </row>
    <row r="2844" spans="6:20">
      <c r="F2844" s="27"/>
      <c r="G2844" s="28"/>
      <c r="H2844" s="6"/>
      <c r="I2844" s="7"/>
      <c r="J2844" s="6"/>
      <c r="K2844" s="6"/>
      <c r="L2844" s="6"/>
      <c r="M2844" s="6"/>
      <c r="P2844" s="4"/>
      <c r="Q2844" s="4"/>
      <c r="R2844" s="4"/>
      <c r="S2844" s="5"/>
      <c r="T2844" s="6"/>
    </row>
    <row r="2845" spans="6:20">
      <c r="F2845" s="27"/>
      <c r="G2845" s="28"/>
      <c r="H2845" s="6"/>
      <c r="I2845" s="7"/>
      <c r="J2845" s="6"/>
      <c r="K2845" s="6"/>
      <c r="L2845" s="6"/>
      <c r="M2845" s="6"/>
      <c r="P2845" s="4"/>
      <c r="Q2845" s="4"/>
      <c r="R2845" s="4"/>
      <c r="S2845" s="5"/>
      <c r="T2845" s="6"/>
    </row>
    <row r="2846" spans="6:20">
      <c r="F2846" s="27"/>
      <c r="G2846" s="28"/>
      <c r="H2846" s="6"/>
      <c r="I2846" s="7"/>
      <c r="J2846" s="6"/>
      <c r="K2846" s="6"/>
      <c r="L2846" s="6"/>
      <c r="M2846" s="6"/>
      <c r="P2846" s="4"/>
      <c r="Q2846" s="4"/>
      <c r="R2846" s="4"/>
      <c r="S2846" s="5"/>
      <c r="T2846" s="6"/>
    </row>
    <row r="2847" spans="6:20">
      <c r="F2847" s="27"/>
      <c r="G2847" s="28"/>
      <c r="H2847" s="6"/>
      <c r="I2847" s="7"/>
      <c r="J2847" s="6"/>
      <c r="K2847" s="6"/>
      <c r="L2847" s="6"/>
      <c r="M2847" s="6"/>
      <c r="P2847" s="4"/>
      <c r="Q2847" s="4"/>
      <c r="R2847" s="4"/>
      <c r="S2847" s="5"/>
      <c r="T2847" s="6"/>
    </row>
    <row r="2848" spans="6:20">
      <c r="F2848" s="27"/>
      <c r="G2848" s="28"/>
      <c r="H2848" s="6"/>
      <c r="I2848" s="7"/>
      <c r="J2848" s="6"/>
      <c r="K2848" s="6"/>
      <c r="L2848" s="6"/>
      <c r="M2848" s="6"/>
      <c r="P2848" s="4"/>
      <c r="Q2848" s="4"/>
      <c r="R2848" s="4"/>
      <c r="S2848" s="5"/>
      <c r="T2848" s="6"/>
    </row>
    <row r="2849" spans="6:20">
      <c r="F2849" s="27"/>
      <c r="G2849" s="28"/>
      <c r="H2849" s="6"/>
      <c r="I2849" s="7"/>
      <c r="J2849" s="6"/>
      <c r="K2849" s="6"/>
      <c r="L2849" s="6"/>
      <c r="M2849" s="6"/>
      <c r="P2849" s="4"/>
      <c r="Q2849" s="4"/>
      <c r="R2849" s="4"/>
      <c r="S2849" s="5"/>
      <c r="T2849" s="6"/>
    </row>
    <row r="2850" spans="6:20">
      <c r="F2850" s="27"/>
      <c r="G2850" s="28"/>
      <c r="H2850" s="6"/>
      <c r="I2850" s="7"/>
      <c r="J2850" s="6"/>
      <c r="K2850" s="6"/>
      <c r="L2850" s="6"/>
      <c r="M2850" s="6"/>
      <c r="P2850" s="4"/>
      <c r="Q2850" s="4"/>
      <c r="R2850" s="4"/>
      <c r="S2850" s="5"/>
      <c r="T2850" s="6"/>
    </row>
    <row r="2851" spans="6:20">
      <c r="F2851" s="27"/>
      <c r="G2851" s="28"/>
      <c r="H2851" s="6"/>
      <c r="I2851" s="7"/>
      <c r="J2851" s="6"/>
      <c r="K2851" s="6"/>
      <c r="L2851" s="6"/>
      <c r="M2851" s="6"/>
      <c r="P2851" s="4"/>
      <c r="Q2851" s="4"/>
      <c r="R2851" s="4"/>
      <c r="S2851" s="5"/>
      <c r="T2851" s="6"/>
    </row>
    <row r="2852" spans="6:20">
      <c r="F2852" s="27"/>
      <c r="G2852" s="28"/>
      <c r="H2852" s="6"/>
      <c r="I2852" s="7"/>
      <c r="J2852" s="6"/>
      <c r="K2852" s="6"/>
      <c r="L2852" s="6"/>
      <c r="M2852" s="6"/>
      <c r="P2852" s="4"/>
      <c r="Q2852" s="4"/>
      <c r="R2852" s="4"/>
      <c r="S2852" s="5"/>
      <c r="T2852" s="6"/>
    </row>
    <row r="2853" spans="6:20">
      <c r="F2853" s="27"/>
      <c r="G2853" s="28"/>
      <c r="H2853" s="6"/>
      <c r="I2853" s="7"/>
      <c r="J2853" s="6"/>
      <c r="K2853" s="6"/>
      <c r="L2853" s="6"/>
      <c r="M2853" s="6"/>
      <c r="P2853" s="4"/>
      <c r="Q2853" s="4"/>
      <c r="R2853" s="4"/>
      <c r="S2853" s="5"/>
      <c r="T2853" s="6"/>
    </row>
    <row r="2854" spans="6:20">
      <c r="F2854" s="27"/>
      <c r="G2854" s="28"/>
      <c r="H2854" s="6"/>
      <c r="I2854" s="7"/>
      <c r="J2854" s="6"/>
      <c r="K2854" s="6"/>
      <c r="L2854" s="6"/>
      <c r="M2854" s="6"/>
      <c r="P2854" s="4"/>
      <c r="Q2854" s="4"/>
      <c r="R2854" s="4"/>
      <c r="S2854" s="5"/>
      <c r="T2854" s="6"/>
    </row>
    <row r="2855" spans="6:20">
      <c r="F2855" s="27"/>
      <c r="G2855" s="28"/>
      <c r="H2855" s="6"/>
      <c r="I2855" s="7"/>
      <c r="J2855" s="6"/>
      <c r="K2855" s="6"/>
      <c r="L2855" s="6"/>
      <c r="M2855" s="6"/>
      <c r="P2855" s="4"/>
      <c r="Q2855" s="4"/>
      <c r="R2855" s="4"/>
      <c r="S2855" s="5"/>
      <c r="T2855" s="6"/>
    </row>
    <row r="2856" spans="6:20">
      <c r="F2856" s="27"/>
      <c r="G2856" s="28"/>
      <c r="H2856" s="6"/>
      <c r="I2856" s="7"/>
      <c r="J2856" s="6"/>
      <c r="K2856" s="6"/>
      <c r="L2856" s="6"/>
      <c r="M2856" s="6"/>
      <c r="P2856" s="4"/>
      <c r="Q2856" s="4"/>
      <c r="R2856" s="4"/>
      <c r="S2856" s="5"/>
      <c r="T2856" s="6"/>
    </row>
    <row r="2857" spans="6:20">
      <c r="F2857" s="27"/>
      <c r="G2857" s="28"/>
      <c r="H2857" s="6"/>
      <c r="I2857" s="7"/>
      <c r="J2857" s="6"/>
      <c r="K2857" s="6"/>
      <c r="L2857" s="6"/>
      <c r="M2857" s="6"/>
      <c r="P2857" s="4"/>
      <c r="Q2857" s="4"/>
      <c r="R2857" s="4"/>
      <c r="S2857" s="5"/>
      <c r="T2857" s="6"/>
    </row>
    <row r="2858" spans="6:20">
      <c r="F2858" s="27"/>
      <c r="G2858" s="28"/>
      <c r="H2858" s="6"/>
      <c r="I2858" s="7"/>
      <c r="J2858" s="6"/>
      <c r="K2858" s="6"/>
      <c r="L2858" s="6"/>
      <c r="M2858" s="6"/>
      <c r="P2858" s="4"/>
      <c r="Q2858" s="4"/>
      <c r="R2858" s="4"/>
      <c r="S2858" s="5"/>
      <c r="T2858" s="6"/>
    </row>
    <row r="2859" spans="6:20">
      <c r="F2859" s="27"/>
      <c r="G2859" s="28"/>
      <c r="H2859" s="6"/>
      <c r="I2859" s="7"/>
      <c r="J2859" s="6"/>
      <c r="K2859" s="6"/>
      <c r="L2859" s="6"/>
      <c r="M2859" s="6"/>
      <c r="P2859" s="4"/>
      <c r="Q2859" s="4"/>
      <c r="R2859" s="4"/>
      <c r="S2859" s="5"/>
      <c r="T2859" s="6"/>
    </row>
    <row r="2860" spans="6:20">
      <c r="F2860" s="27"/>
      <c r="G2860" s="28"/>
      <c r="H2860" s="6"/>
      <c r="I2860" s="7"/>
      <c r="J2860" s="6"/>
      <c r="K2860" s="6"/>
      <c r="L2860" s="6"/>
      <c r="M2860" s="6"/>
      <c r="P2860" s="4"/>
      <c r="Q2860" s="4"/>
      <c r="R2860" s="4"/>
      <c r="S2860" s="5"/>
      <c r="T2860" s="6"/>
    </row>
    <row r="2861" spans="6:20">
      <c r="F2861" s="27"/>
      <c r="G2861" s="28"/>
      <c r="H2861" s="6"/>
      <c r="I2861" s="7"/>
      <c r="J2861" s="6"/>
      <c r="K2861" s="6"/>
      <c r="L2861" s="6"/>
      <c r="M2861" s="6"/>
      <c r="P2861" s="4"/>
      <c r="Q2861" s="4"/>
      <c r="R2861" s="4"/>
      <c r="S2861" s="5"/>
      <c r="T2861" s="6"/>
    </row>
    <row r="2862" spans="6:20">
      <c r="F2862" s="27"/>
      <c r="G2862" s="28"/>
      <c r="H2862" s="6"/>
      <c r="I2862" s="7"/>
      <c r="J2862" s="6"/>
      <c r="K2862" s="6"/>
      <c r="L2862" s="6"/>
      <c r="M2862" s="6"/>
      <c r="P2862" s="4"/>
      <c r="Q2862" s="4"/>
      <c r="R2862" s="4"/>
      <c r="S2862" s="5"/>
      <c r="T2862" s="6"/>
    </row>
    <row r="2863" spans="6:20">
      <c r="F2863" s="27"/>
      <c r="G2863" s="28"/>
      <c r="H2863" s="6"/>
      <c r="I2863" s="7"/>
      <c r="J2863" s="6"/>
      <c r="K2863" s="6"/>
      <c r="L2863" s="6"/>
      <c r="M2863" s="6"/>
      <c r="P2863" s="4"/>
      <c r="Q2863" s="4"/>
      <c r="R2863" s="4"/>
      <c r="S2863" s="5"/>
      <c r="T2863" s="6"/>
    </row>
    <row r="2864" spans="6:20">
      <c r="F2864" s="27"/>
      <c r="G2864" s="28"/>
      <c r="H2864" s="6"/>
      <c r="I2864" s="7"/>
      <c r="J2864" s="6"/>
      <c r="K2864" s="6"/>
      <c r="L2864" s="6"/>
      <c r="M2864" s="6"/>
      <c r="P2864" s="4"/>
      <c r="Q2864" s="4"/>
      <c r="R2864" s="4"/>
      <c r="S2864" s="5"/>
      <c r="T2864" s="6"/>
    </row>
    <row r="2865" spans="6:20">
      <c r="F2865" s="27"/>
      <c r="G2865" s="28"/>
      <c r="H2865" s="6"/>
      <c r="I2865" s="7"/>
      <c r="J2865" s="6"/>
      <c r="K2865" s="6"/>
      <c r="L2865" s="6"/>
      <c r="M2865" s="6"/>
      <c r="P2865" s="4"/>
      <c r="Q2865" s="4"/>
      <c r="R2865" s="4"/>
      <c r="S2865" s="5"/>
      <c r="T2865" s="6"/>
    </row>
    <row r="2866" spans="6:20">
      <c r="F2866" s="27"/>
      <c r="G2866" s="28"/>
      <c r="H2866" s="6"/>
      <c r="I2866" s="7"/>
      <c r="J2866" s="6"/>
      <c r="K2866" s="6"/>
      <c r="L2866" s="6"/>
      <c r="M2866" s="6"/>
      <c r="P2866" s="4"/>
      <c r="Q2866" s="4"/>
      <c r="R2866" s="4"/>
      <c r="S2866" s="5"/>
      <c r="T2866" s="6"/>
    </row>
    <row r="2867" spans="6:20">
      <c r="F2867" s="27"/>
      <c r="G2867" s="28"/>
      <c r="H2867" s="6"/>
      <c r="I2867" s="7"/>
      <c r="J2867" s="6"/>
      <c r="K2867" s="6"/>
      <c r="L2867" s="6"/>
      <c r="M2867" s="6"/>
      <c r="P2867" s="4"/>
      <c r="Q2867" s="4"/>
      <c r="R2867" s="4"/>
      <c r="S2867" s="5"/>
      <c r="T2867" s="6"/>
    </row>
    <row r="2868" spans="6:20">
      <c r="F2868" s="27"/>
      <c r="G2868" s="28"/>
      <c r="H2868" s="6"/>
      <c r="I2868" s="7"/>
      <c r="J2868" s="6"/>
      <c r="K2868" s="6"/>
      <c r="L2868" s="6"/>
      <c r="M2868" s="6"/>
      <c r="P2868" s="4"/>
      <c r="Q2868" s="4"/>
      <c r="R2868" s="4"/>
      <c r="S2868" s="5"/>
      <c r="T2868" s="6"/>
    </row>
    <row r="2869" spans="6:20">
      <c r="F2869" s="27"/>
      <c r="G2869" s="28"/>
      <c r="H2869" s="6"/>
      <c r="I2869" s="7"/>
      <c r="J2869" s="6"/>
      <c r="K2869" s="6"/>
      <c r="L2869" s="6"/>
      <c r="M2869" s="6"/>
      <c r="P2869" s="4"/>
      <c r="Q2869" s="4"/>
      <c r="R2869" s="4"/>
      <c r="S2869" s="5"/>
      <c r="T2869" s="6"/>
    </row>
    <row r="2870" spans="6:20">
      <c r="F2870" s="27"/>
      <c r="G2870" s="28"/>
      <c r="H2870" s="6"/>
      <c r="I2870" s="7"/>
      <c r="J2870" s="6"/>
      <c r="K2870" s="6"/>
      <c r="L2870" s="6"/>
      <c r="M2870" s="6"/>
      <c r="P2870" s="4"/>
      <c r="Q2870" s="4"/>
      <c r="R2870" s="4"/>
      <c r="S2870" s="5"/>
      <c r="T2870" s="6"/>
    </row>
    <row r="2871" spans="6:20">
      <c r="F2871" s="27"/>
      <c r="G2871" s="28"/>
      <c r="H2871" s="6"/>
      <c r="I2871" s="7"/>
      <c r="J2871" s="6"/>
      <c r="K2871" s="6"/>
      <c r="L2871" s="6"/>
      <c r="M2871" s="6"/>
      <c r="P2871" s="4"/>
      <c r="Q2871" s="4"/>
      <c r="R2871" s="4"/>
      <c r="S2871" s="5"/>
      <c r="T2871" s="6"/>
    </row>
    <row r="2872" spans="6:20">
      <c r="F2872" s="27"/>
      <c r="G2872" s="28"/>
      <c r="H2872" s="6"/>
      <c r="I2872" s="7"/>
      <c r="J2872" s="6"/>
      <c r="K2872" s="6"/>
      <c r="L2872" s="6"/>
      <c r="M2872" s="6"/>
      <c r="P2872" s="4"/>
      <c r="Q2872" s="4"/>
      <c r="R2872" s="4"/>
      <c r="S2872" s="5"/>
      <c r="T2872" s="6"/>
    </row>
    <row r="2873" spans="6:20">
      <c r="F2873" s="27"/>
      <c r="G2873" s="28"/>
      <c r="H2873" s="6"/>
      <c r="I2873" s="7"/>
      <c r="J2873" s="6"/>
      <c r="K2873" s="6"/>
      <c r="L2873" s="6"/>
      <c r="M2873" s="6"/>
      <c r="P2873" s="4"/>
      <c r="Q2873" s="4"/>
      <c r="R2873" s="4"/>
      <c r="S2873" s="5"/>
      <c r="T2873" s="6"/>
    </row>
    <row r="2874" spans="6:20">
      <c r="F2874" s="27"/>
      <c r="G2874" s="28"/>
      <c r="H2874" s="6"/>
      <c r="I2874" s="7"/>
      <c r="J2874" s="6"/>
      <c r="K2874" s="6"/>
      <c r="L2874" s="6"/>
      <c r="M2874" s="6"/>
      <c r="P2874" s="4"/>
      <c r="Q2874" s="4"/>
      <c r="R2874" s="4"/>
      <c r="S2874" s="5"/>
      <c r="T2874" s="6"/>
    </row>
    <row r="2875" spans="6:20">
      <c r="F2875" s="27"/>
      <c r="G2875" s="28"/>
      <c r="H2875" s="6"/>
      <c r="I2875" s="7"/>
      <c r="J2875" s="6"/>
      <c r="K2875" s="6"/>
      <c r="L2875" s="6"/>
      <c r="M2875" s="6"/>
      <c r="P2875" s="4"/>
      <c r="Q2875" s="4"/>
      <c r="R2875" s="4"/>
      <c r="S2875" s="5"/>
      <c r="T2875" s="6"/>
    </row>
    <row r="2876" spans="6:20">
      <c r="F2876" s="27"/>
      <c r="G2876" s="28"/>
      <c r="H2876" s="6"/>
      <c r="I2876" s="7"/>
      <c r="J2876" s="6"/>
      <c r="K2876" s="6"/>
      <c r="L2876" s="6"/>
      <c r="M2876" s="6"/>
      <c r="P2876" s="4"/>
      <c r="Q2876" s="4"/>
      <c r="R2876" s="4"/>
      <c r="S2876" s="5"/>
      <c r="T2876" s="6"/>
    </row>
    <row r="2877" spans="6:20">
      <c r="F2877" s="27"/>
      <c r="G2877" s="28"/>
      <c r="H2877" s="6"/>
      <c r="I2877" s="7"/>
      <c r="J2877" s="6"/>
      <c r="K2877" s="6"/>
      <c r="L2877" s="6"/>
      <c r="M2877" s="6"/>
      <c r="P2877" s="4"/>
      <c r="Q2877" s="4"/>
      <c r="R2877" s="4"/>
      <c r="S2877" s="5"/>
      <c r="T2877" s="6"/>
    </row>
    <row r="2878" spans="6:20">
      <c r="F2878" s="27"/>
      <c r="G2878" s="28"/>
      <c r="H2878" s="6"/>
      <c r="I2878" s="7"/>
      <c r="J2878" s="6"/>
      <c r="K2878" s="6"/>
      <c r="L2878" s="6"/>
      <c r="M2878" s="6"/>
      <c r="P2878" s="4"/>
      <c r="Q2878" s="4"/>
      <c r="R2878" s="4"/>
      <c r="S2878" s="5"/>
      <c r="T2878" s="6"/>
    </row>
    <row r="2879" spans="6:20">
      <c r="F2879" s="27"/>
      <c r="G2879" s="28"/>
      <c r="H2879" s="6"/>
      <c r="I2879" s="7"/>
      <c r="J2879" s="6"/>
      <c r="K2879" s="6"/>
      <c r="L2879" s="6"/>
      <c r="M2879" s="6"/>
      <c r="P2879" s="4"/>
      <c r="Q2879" s="4"/>
      <c r="R2879" s="4"/>
      <c r="S2879" s="5"/>
      <c r="T2879" s="6"/>
    </row>
    <row r="2880" spans="6:20">
      <c r="F2880" s="27"/>
      <c r="G2880" s="28"/>
      <c r="H2880" s="6"/>
      <c r="I2880" s="7"/>
      <c r="J2880" s="6"/>
      <c r="K2880" s="6"/>
      <c r="L2880" s="6"/>
      <c r="M2880" s="6"/>
      <c r="P2880" s="4"/>
      <c r="Q2880" s="4"/>
      <c r="R2880" s="4"/>
      <c r="S2880" s="5"/>
      <c r="T2880" s="6"/>
    </row>
    <row r="2881" spans="6:20">
      <c r="F2881" s="27"/>
      <c r="G2881" s="28"/>
      <c r="H2881" s="6"/>
      <c r="I2881" s="7"/>
      <c r="J2881" s="6"/>
      <c r="K2881" s="6"/>
      <c r="L2881" s="6"/>
      <c r="M2881" s="6"/>
      <c r="P2881" s="4"/>
      <c r="Q2881" s="4"/>
      <c r="R2881" s="4"/>
      <c r="S2881" s="5"/>
      <c r="T2881" s="6"/>
    </row>
    <row r="2882" spans="6:20">
      <c r="F2882" s="27"/>
      <c r="G2882" s="28"/>
      <c r="H2882" s="6"/>
      <c r="I2882" s="7"/>
      <c r="J2882" s="6"/>
      <c r="K2882" s="6"/>
      <c r="L2882" s="6"/>
      <c r="M2882" s="6"/>
      <c r="P2882" s="4"/>
      <c r="Q2882" s="4"/>
      <c r="R2882" s="4"/>
      <c r="S2882" s="5"/>
      <c r="T2882" s="6"/>
    </row>
    <row r="2883" spans="6:20">
      <c r="F2883" s="27"/>
      <c r="G2883" s="28"/>
      <c r="H2883" s="6"/>
      <c r="I2883" s="7"/>
      <c r="J2883" s="6"/>
      <c r="K2883" s="6"/>
      <c r="L2883" s="6"/>
      <c r="M2883" s="6"/>
      <c r="P2883" s="4"/>
      <c r="Q2883" s="4"/>
      <c r="R2883" s="4"/>
      <c r="S2883" s="5"/>
      <c r="T2883" s="6"/>
    </row>
    <row r="2884" spans="6:20">
      <c r="F2884" s="27"/>
      <c r="G2884" s="28"/>
      <c r="H2884" s="6"/>
      <c r="I2884" s="7"/>
      <c r="J2884" s="6"/>
      <c r="K2884" s="6"/>
      <c r="L2884" s="6"/>
      <c r="M2884" s="6"/>
      <c r="P2884" s="4"/>
      <c r="Q2884" s="4"/>
      <c r="R2884" s="4"/>
      <c r="S2884" s="5"/>
      <c r="T2884" s="6"/>
    </row>
    <row r="2885" spans="6:20">
      <c r="F2885" s="27"/>
      <c r="G2885" s="28"/>
      <c r="H2885" s="6"/>
      <c r="I2885" s="7"/>
      <c r="J2885" s="6"/>
      <c r="K2885" s="6"/>
      <c r="L2885" s="6"/>
      <c r="M2885" s="6"/>
      <c r="P2885" s="4"/>
      <c r="Q2885" s="4"/>
      <c r="R2885" s="4"/>
      <c r="S2885" s="5"/>
      <c r="T2885" s="6"/>
    </row>
    <row r="2886" spans="6:20">
      <c r="F2886" s="27"/>
      <c r="G2886" s="28"/>
      <c r="H2886" s="6"/>
      <c r="I2886" s="7"/>
      <c r="J2886" s="6"/>
      <c r="K2886" s="6"/>
      <c r="L2886" s="6"/>
      <c r="M2886" s="6"/>
      <c r="P2886" s="4"/>
      <c r="Q2886" s="4"/>
      <c r="R2886" s="4"/>
      <c r="S2886" s="5"/>
      <c r="T2886" s="6"/>
    </row>
    <row r="2887" spans="6:20">
      <c r="F2887" s="27"/>
      <c r="G2887" s="28"/>
      <c r="H2887" s="6"/>
      <c r="I2887" s="7"/>
      <c r="J2887" s="6"/>
      <c r="K2887" s="6"/>
      <c r="L2887" s="6"/>
      <c r="M2887" s="6"/>
      <c r="P2887" s="4"/>
      <c r="Q2887" s="4"/>
      <c r="R2887" s="4"/>
      <c r="S2887" s="5"/>
      <c r="T2887" s="6"/>
    </row>
    <row r="2888" spans="6:20">
      <c r="F2888" s="27"/>
      <c r="G2888" s="28"/>
      <c r="H2888" s="6"/>
      <c r="I2888" s="7"/>
      <c r="J2888" s="6"/>
      <c r="K2888" s="6"/>
      <c r="L2888" s="6"/>
      <c r="M2888" s="6"/>
      <c r="P2888" s="4"/>
      <c r="Q2888" s="4"/>
      <c r="R2888" s="4"/>
      <c r="S2888" s="5"/>
      <c r="T2888" s="6"/>
    </row>
    <row r="2889" spans="6:20">
      <c r="F2889" s="27"/>
      <c r="G2889" s="28"/>
      <c r="H2889" s="6"/>
      <c r="I2889" s="7"/>
      <c r="J2889" s="6"/>
      <c r="K2889" s="6"/>
      <c r="L2889" s="6"/>
      <c r="M2889" s="6"/>
      <c r="P2889" s="4"/>
      <c r="Q2889" s="4"/>
      <c r="R2889" s="4"/>
      <c r="S2889" s="5"/>
      <c r="T2889" s="6"/>
    </row>
    <row r="2890" spans="6:20">
      <c r="F2890" s="27"/>
      <c r="G2890" s="28"/>
      <c r="H2890" s="6"/>
      <c r="I2890" s="7"/>
      <c r="J2890" s="6"/>
      <c r="K2890" s="6"/>
      <c r="L2890" s="6"/>
      <c r="M2890" s="6"/>
      <c r="P2890" s="4"/>
      <c r="Q2890" s="4"/>
      <c r="R2890" s="4"/>
      <c r="S2890" s="5"/>
      <c r="T2890" s="6"/>
    </row>
    <row r="2891" spans="6:20">
      <c r="F2891" s="27"/>
      <c r="G2891" s="28"/>
      <c r="H2891" s="6"/>
      <c r="I2891" s="7"/>
      <c r="J2891" s="6"/>
      <c r="K2891" s="6"/>
      <c r="L2891" s="6"/>
      <c r="M2891" s="6"/>
      <c r="P2891" s="4"/>
      <c r="Q2891" s="4"/>
      <c r="R2891" s="4"/>
      <c r="S2891" s="5"/>
      <c r="T2891" s="6"/>
    </row>
    <row r="2892" spans="6:20">
      <c r="F2892" s="27"/>
      <c r="G2892" s="28"/>
      <c r="H2892" s="6"/>
      <c r="I2892" s="7"/>
      <c r="J2892" s="6"/>
      <c r="K2892" s="6"/>
      <c r="L2892" s="6"/>
      <c r="M2892" s="6"/>
      <c r="P2892" s="4"/>
      <c r="Q2892" s="4"/>
      <c r="R2892" s="4"/>
      <c r="S2892" s="5"/>
      <c r="T2892" s="6"/>
    </row>
    <row r="2893" spans="6:20">
      <c r="F2893" s="27"/>
      <c r="G2893" s="28"/>
      <c r="H2893" s="6"/>
      <c r="I2893" s="7"/>
      <c r="J2893" s="6"/>
      <c r="K2893" s="6"/>
      <c r="L2893" s="6"/>
      <c r="M2893" s="6"/>
      <c r="P2893" s="4"/>
      <c r="Q2893" s="4"/>
      <c r="R2893" s="4"/>
      <c r="S2893" s="5"/>
      <c r="T2893" s="6"/>
    </row>
    <row r="2894" spans="6:20">
      <c r="F2894" s="27"/>
      <c r="G2894" s="28"/>
      <c r="H2894" s="6"/>
      <c r="I2894" s="7"/>
      <c r="J2894" s="6"/>
      <c r="K2894" s="6"/>
      <c r="L2894" s="6"/>
      <c r="M2894" s="6"/>
      <c r="P2894" s="4"/>
      <c r="Q2894" s="4"/>
      <c r="R2894" s="4"/>
      <c r="S2894" s="5"/>
      <c r="T2894" s="6"/>
    </row>
    <row r="2895" spans="6:20">
      <c r="F2895" s="27"/>
      <c r="G2895" s="28"/>
      <c r="H2895" s="6"/>
      <c r="I2895" s="7"/>
      <c r="J2895" s="6"/>
      <c r="K2895" s="6"/>
      <c r="L2895" s="6"/>
      <c r="M2895" s="6"/>
      <c r="P2895" s="4"/>
      <c r="Q2895" s="4"/>
      <c r="R2895" s="4"/>
      <c r="S2895" s="5"/>
      <c r="T2895" s="6"/>
    </row>
    <row r="2896" spans="6:20">
      <c r="F2896" s="27"/>
      <c r="G2896" s="28"/>
      <c r="H2896" s="6"/>
      <c r="I2896" s="7"/>
      <c r="J2896" s="6"/>
      <c r="K2896" s="6"/>
      <c r="L2896" s="6"/>
      <c r="M2896" s="6"/>
      <c r="P2896" s="4"/>
      <c r="Q2896" s="4"/>
      <c r="R2896" s="4"/>
      <c r="S2896" s="5"/>
      <c r="T2896" s="6"/>
    </row>
    <row r="2897" spans="6:20">
      <c r="F2897" s="27"/>
      <c r="G2897" s="28"/>
      <c r="H2897" s="6"/>
      <c r="I2897" s="7"/>
      <c r="J2897" s="6"/>
      <c r="K2897" s="6"/>
      <c r="L2897" s="6"/>
      <c r="M2897" s="6"/>
      <c r="P2897" s="4"/>
      <c r="Q2897" s="4"/>
      <c r="R2897" s="4"/>
      <c r="S2897" s="5"/>
      <c r="T2897" s="6"/>
    </row>
    <row r="2898" spans="6:20">
      <c r="F2898" s="27"/>
      <c r="G2898" s="28"/>
      <c r="H2898" s="6"/>
      <c r="I2898" s="7"/>
      <c r="J2898" s="6"/>
      <c r="K2898" s="6"/>
      <c r="L2898" s="6"/>
      <c r="M2898" s="6"/>
      <c r="P2898" s="4"/>
      <c r="Q2898" s="4"/>
      <c r="R2898" s="4"/>
      <c r="S2898" s="5"/>
      <c r="T2898" s="6"/>
    </row>
    <row r="2899" spans="6:20">
      <c r="F2899" s="27"/>
      <c r="G2899" s="28"/>
      <c r="H2899" s="6"/>
      <c r="I2899" s="7"/>
      <c r="J2899" s="6"/>
      <c r="K2899" s="6"/>
      <c r="L2899" s="6"/>
      <c r="M2899" s="6"/>
      <c r="P2899" s="4"/>
      <c r="Q2899" s="4"/>
      <c r="R2899" s="4"/>
      <c r="S2899" s="5"/>
      <c r="T2899" s="6"/>
    </row>
    <row r="2900" spans="6:20">
      <c r="F2900" s="27"/>
      <c r="G2900" s="28"/>
      <c r="H2900" s="6"/>
      <c r="I2900" s="7"/>
      <c r="J2900" s="6"/>
      <c r="K2900" s="6"/>
      <c r="L2900" s="6"/>
      <c r="M2900" s="6"/>
      <c r="P2900" s="4"/>
      <c r="Q2900" s="4"/>
      <c r="R2900" s="4"/>
      <c r="S2900" s="5"/>
      <c r="T2900" s="6"/>
    </row>
    <row r="2901" spans="6:20">
      <c r="F2901" s="27"/>
      <c r="G2901" s="28"/>
      <c r="H2901" s="6"/>
      <c r="I2901" s="7"/>
      <c r="J2901" s="6"/>
      <c r="K2901" s="6"/>
      <c r="L2901" s="6"/>
      <c r="M2901" s="6"/>
      <c r="P2901" s="4"/>
      <c r="Q2901" s="4"/>
      <c r="R2901" s="4"/>
      <c r="S2901" s="5"/>
      <c r="T2901" s="6"/>
    </row>
    <row r="2902" spans="6:20">
      <c r="F2902" s="27"/>
      <c r="G2902" s="28"/>
      <c r="H2902" s="6"/>
      <c r="I2902" s="7"/>
      <c r="J2902" s="6"/>
      <c r="K2902" s="6"/>
      <c r="L2902" s="6"/>
      <c r="M2902" s="6"/>
      <c r="P2902" s="4"/>
      <c r="Q2902" s="4"/>
      <c r="R2902" s="4"/>
      <c r="S2902" s="5"/>
      <c r="T2902" s="6"/>
    </row>
    <row r="2903" spans="6:20">
      <c r="F2903" s="27"/>
      <c r="G2903" s="28"/>
      <c r="H2903" s="6"/>
      <c r="I2903" s="7"/>
      <c r="J2903" s="6"/>
      <c r="K2903" s="6"/>
      <c r="L2903" s="6"/>
      <c r="M2903" s="6"/>
      <c r="P2903" s="4"/>
      <c r="Q2903" s="4"/>
      <c r="R2903" s="4"/>
      <c r="S2903" s="5"/>
      <c r="T2903" s="6"/>
    </row>
    <row r="2904" spans="6:20">
      <c r="F2904" s="27"/>
      <c r="G2904" s="28"/>
      <c r="H2904" s="6"/>
      <c r="I2904" s="7"/>
      <c r="J2904" s="6"/>
      <c r="K2904" s="6"/>
      <c r="L2904" s="6"/>
      <c r="M2904" s="6"/>
      <c r="P2904" s="4"/>
      <c r="Q2904" s="4"/>
      <c r="R2904" s="4"/>
      <c r="S2904" s="5"/>
      <c r="T2904" s="6"/>
    </row>
    <row r="2905" spans="6:20">
      <c r="F2905" s="27"/>
      <c r="G2905" s="28"/>
      <c r="H2905" s="6"/>
      <c r="I2905" s="7"/>
      <c r="J2905" s="6"/>
      <c r="K2905" s="6"/>
      <c r="L2905" s="6"/>
      <c r="M2905" s="6"/>
      <c r="P2905" s="4"/>
      <c r="Q2905" s="4"/>
      <c r="R2905" s="4"/>
      <c r="S2905" s="5"/>
      <c r="T2905" s="6"/>
    </row>
    <row r="2906" spans="6:20">
      <c r="F2906" s="27"/>
      <c r="G2906" s="28"/>
      <c r="H2906" s="6"/>
      <c r="I2906" s="7"/>
      <c r="J2906" s="6"/>
      <c r="K2906" s="6"/>
      <c r="L2906" s="6"/>
      <c r="M2906" s="6"/>
      <c r="P2906" s="4"/>
      <c r="Q2906" s="4"/>
      <c r="R2906" s="4"/>
      <c r="S2906" s="5"/>
      <c r="T2906" s="6"/>
    </row>
    <row r="2907" spans="6:20">
      <c r="F2907" s="27"/>
      <c r="G2907" s="28"/>
      <c r="H2907" s="6"/>
      <c r="I2907" s="7"/>
      <c r="J2907" s="6"/>
      <c r="K2907" s="6"/>
      <c r="L2907" s="6"/>
      <c r="M2907" s="6"/>
      <c r="P2907" s="4"/>
      <c r="Q2907" s="4"/>
      <c r="R2907" s="4"/>
      <c r="S2907" s="5"/>
      <c r="T2907" s="6"/>
    </row>
    <row r="2908" spans="6:20">
      <c r="F2908" s="27"/>
      <c r="G2908" s="28"/>
      <c r="H2908" s="6"/>
      <c r="I2908" s="7"/>
      <c r="J2908" s="6"/>
      <c r="K2908" s="6"/>
      <c r="L2908" s="6"/>
      <c r="M2908" s="6"/>
      <c r="P2908" s="4"/>
      <c r="Q2908" s="4"/>
      <c r="R2908" s="4"/>
      <c r="S2908" s="5"/>
      <c r="T2908" s="6"/>
    </row>
    <row r="2909" spans="6:20">
      <c r="F2909" s="27"/>
      <c r="G2909" s="28"/>
      <c r="H2909" s="6"/>
      <c r="I2909" s="7"/>
      <c r="J2909" s="6"/>
      <c r="K2909" s="6"/>
      <c r="L2909" s="6"/>
      <c r="M2909" s="6"/>
      <c r="P2909" s="4"/>
      <c r="Q2909" s="4"/>
      <c r="R2909" s="4"/>
      <c r="S2909" s="5"/>
      <c r="T2909" s="6"/>
    </row>
    <row r="2910" spans="6:20">
      <c r="F2910" s="27"/>
      <c r="G2910" s="28"/>
      <c r="H2910" s="6"/>
      <c r="I2910" s="7"/>
      <c r="J2910" s="6"/>
      <c r="K2910" s="6"/>
      <c r="L2910" s="6"/>
      <c r="M2910" s="6"/>
      <c r="P2910" s="4"/>
      <c r="Q2910" s="4"/>
      <c r="R2910" s="4"/>
      <c r="S2910" s="5"/>
      <c r="T2910" s="6"/>
    </row>
    <row r="2911" spans="6:20">
      <c r="F2911" s="27"/>
      <c r="G2911" s="28"/>
      <c r="H2911" s="6"/>
      <c r="I2911" s="7"/>
      <c r="J2911" s="6"/>
      <c r="K2911" s="6"/>
      <c r="L2911" s="6"/>
      <c r="M2911" s="6"/>
      <c r="P2911" s="4"/>
      <c r="Q2911" s="4"/>
      <c r="R2911" s="4"/>
      <c r="S2911" s="5"/>
      <c r="T2911" s="6"/>
    </row>
    <row r="2912" spans="6:20">
      <c r="F2912" s="27"/>
      <c r="G2912" s="28"/>
      <c r="H2912" s="6"/>
      <c r="I2912" s="7"/>
      <c r="J2912" s="6"/>
      <c r="K2912" s="6"/>
      <c r="L2912" s="6"/>
      <c r="M2912" s="6"/>
      <c r="P2912" s="4"/>
      <c r="Q2912" s="4"/>
      <c r="R2912" s="4"/>
      <c r="S2912" s="5"/>
      <c r="T2912" s="6"/>
    </row>
    <row r="2913" spans="6:20">
      <c r="F2913" s="27"/>
      <c r="G2913" s="28"/>
      <c r="H2913" s="6"/>
      <c r="I2913" s="7"/>
      <c r="J2913" s="6"/>
      <c r="K2913" s="6"/>
      <c r="L2913" s="6"/>
      <c r="M2913" s="6"/>
      <c r="P2913" s="4"/>
      <c r="Q2913" s="4"/>
      <c r="R2913" s="4"/>
      <c r="S2913" s="5"/>
      <c r="T2913" s="6"/>
    </row>
    <row r="2914" spans="6:20">
      <c r="F2914" s="27"/>
      <c r="G2914" s="28"/>
      <c r="H2914" s="6"/>
      <c r="I2914" s="7"/>
      <c r="J2914" s="6"/>
      <c r="K2914" s="6"/>
      <c r="L2914" s="6"/>
      <c r="M2914" s="6"/>
      <c r="P2914" s="4"/>
      <c r="Q2914" s="4"/>
      <c r="R2914" s="4"/>
      <c r="S2914" s="5"/>
      <c r="T2914" s="6"/>
    </row>
    <row r="2915" spans="6:20">
      <c r="F2915" s="27"/>
      <c r="G2915" s="28"/>
      <c r="H2915" s="6"/>
      <c r="I2915" s="7"/>
      <c r="J2915" s="6"/>
      <c r="K2915" s="6"/>
      <c r="L2915" s="6"/>
      <c r="M2915" s="6"/>
      <c r="P2915" s="4"/>
      <c r="Q2915" s="4"/>
      <c r="R2915" s="4"/>
      <c r="S2915" s="5"/>
      <c r="T2915" s="6"/>
    </row>
    <row r="2916" spans="6:20">
      <c r="F2916" s="27"/>
      <c r="G2916" s="28"/>
      <c r="H2916" s="6"/>
      <c r="I2916" s="7"/>
      <c r="J2916" s="6"/>
      <c r="K2916" s="6"/>
      <c r="L2916" s="6"/>
      <c r="M2916" s="6"/>
      <c r="P2916" s="4"/>
      <c r="Q2916" s="4"/>
      <c r="R2916" s="4"/>
      <c r="S2916" s="5"/>
      <c r="T2916" s="6"/>
    </row>
    <row r="2917" spans="6:20">
      <c r="F2917" s="27"/>
      <c r="G2917" s="28"/>
      <c r="H2917" s="6"/>
      <c r="I2917" s="7"/>
      <c r="J2917" s="6"/>
      <c r="K2917" s="6"/>
      <c r="L2917" s="6"/>
      <c r="M2917" s="6"/>
      <c r="P2917" s="4"/>
      <c r="Q2917" s="4"/>
      <c r="R2917" s="4"/>
      <c r="S2917" s="5"/>
      <c r="T2917" s="6"/>
    </row>
    <row r="2918" spans="6:20">
      <c r="F2918" s="27"/>
      <c r="G2918" s="28"/>
      <c r="H2918" s="6"/>
      <c r="I2918" s="7"/>
      <c r="J2918" s="6"/>
      <c r="K2918" s="6"/>
      <c r="L2918" s="6"/>
      <c r="M2918" s="6"/>
      <c r="P2918" s="4"/>
      <c r="Q2918" s="4"/>
      <c r="R2918" s="4"/>
      <c r="S2918" s="5"/>
      <c r="T2918" s="6"/>
    </row>
    <row r="2919" spans="6:20">
      <c r="F2919" s="27"/>
      <c r="G2919" s="28"/>
      <c r="H2919" s="6"/>
      <c r="I2919" s="7"/>
      <c r="J2919" s="6"/>
      <c r="K2919" s="6"/>
      <c r="L2919" s="6"/>
      <c r="M2919" s="6"/>
      <c r="P2919" s="4"/>
      <c r="Q2919" s="4"/>
      <c r="R2919" s="4"/>
      <c r="S2919" s="5"/>
      <c r="T2919" s="6"/>
    </row>
    <row r="2920" spans="6:20">
      <c r="F2920" s="27"/>
      <c r="G2920" s="28"/>
      <c r="H2920" s="6"/>
      <c r="I2920" s="7"/>
      <c r="J2920" s="6"/>
      <c r="K2920" s="6"/>
      <c r="L2920" s="6"/>
      <c r="M2920" s="6"/>
      <c r="P2920" s="4"/>
      <c r="Q2920" s="4"/>
      <c r="R2920" s="4"/>
      <c r="S2920" s="5"/>
      <c r="T2920" s="6"/>
    </row>
    <row r="2921" spans="6:20">
      <c r="F2921" s="27"/>
      <c r="G2921" s="28"/>
      <c r="H2921" s="6"/>
      <c r="I2921" s="7"/>
      <c r="J2921" s="6"/>
      <c r="K2921" s="6"/>
      <c r="L2921" s="6"/>
      <c r="M2921" s="6"/>
      <c r="P2921" s="4"/>
      <c r="Q2921" s="4"/>
      <c r="R2921" s="4"/>
      <c r="S2921" s="5"/>
      <c r="T2921" s="6"/>
    </row>
    <row r="2922" spans="6:20">
      <c r="F2922" s="27"/>
      <c r="G2922" s="28"/>
      <c r="H2922" s="6"/>
      <c r="I2922" s="7"/>
      <c r="J2922" s="6"/>
      <c r="K2922" s="6"/>
      <c r="L2922" s="6"/>
      <c r="M2922" s="6"/>
      <c r="P2922" s="4"/>
      <c r="Q2922" s="4"/>
      <c r="R2922" s="4"/>
      <c r="S2922" s="5"/>
      <c r="T2922" s="6"/>
    </row>
    <row r="2923" spans="6:20">
      <c r="F2923" s="27"/>
      <c r="G2923" s="28"/>
      <c r="H2923" s="6"/>
      <c r="I2923" s="7"/>
      <c r="J2923" s="6"/>
      <c r="K2923" s="6"/>
      <c r="L2923" s="6"/>
      <c r="M2923" s="6"/>
      <c r="P2923" s="4"/>
      <c r="Q2923" s="4"/>
      <c r="R2923" s="4"/>
      <c r="S2923" s="5"/>
      <c r="T2923" s="6"/>
    </row>
    <row r="2924" spans="6:20">
      <c r="F2924" s="27"/>
      <c r="G2924" s="28"/>
      <c r="H2924" s="6"/>
      <c r="I2924" s="7"/>
      <c r="J2924" s="6"/>
      <c r="K2924" s="6"/>
      <c r="L2924" s="6"/>
      <c r="M2924" s="6"/>
      <c r="P2924" s="4"/>
      <c r="Q2924" s="4"/>
      <c r="R2924" s="4"/>
      <c r="S2924" s="5"/>
      <c r="T2924" s="6"/>
    </row>
    <row r="2925" spans="6:20">
      <c r="F2925" s="27"/>
      <c r="G2925" s="28"/>
      <c r="H2925" s="6"/>
      <c r="I2925" s="7"/>
      <c r="J2925" s="6"/>
      <c r="K2925" s="6"/>
      <c r="L2925" s="6"/>
      <c r="M2925" s="6"/>
      <c r="P2925" s="4"/>
      <c r="Q2925" s="4"/>
      <c r="R2925" s="4"/>
      <c r="S2925" s="5"/>
      <c r="T2925" s="6"/>
    </row>
    <row r="2926" spans="6:20">
      <c r="F2926" s="27"/>
      <c r="G2926" s="28"/>
      <c r="H2926" s="6"/>
      <c r="I2926" s="7"/>
      <c r="J2926" s="6"/>
      <c r="K2926" s="6"/>
      <c r="L2926" s="6"/>
      <c r="M2926" s="6"/>
      <c r="P2926" s="4"/>
      <c r="Q2926" s="4"/>
      <c r="R2926" s="4"/>
      <c r="S2926" s="5"/>
      <c r="T2926" s="6"/>
    </row>
    <row r="2927" spans="6:20">
      <c r="F2927" s="27"/>
      <c r="G2927" s="28"/>
      <c r="H2927" s="6"/>
      <c r="I2927" s="7"/>
      <c r="J2927" s="6"/>
      <c r="K2927" s="6"/>
      <c r="L2927" s="6"/>
      <c r="M2927" s="6"/>
      <c r="P2927" s="4"/>
      <c r="Q2927" s="4"/>
      <c r="R2927" s="4"/>
      <c r="S2927" s="5"/>
      <c r="T2927" s="6"/>
    </row>
    <row r="2928" spans="6:20">
      <c r="F2928" s="27"/>
      <c r="G2928" s="28"/>
      <c r="H2928" s="6"/>
      <c r="I2928" s="7"/>
      <c r="J2928" s="6"/>
      <c r="K2928" s="6"/>
      <c r="L2928" s="6"/>
      <c r="M2928" s="6"/>
      <c r="P2928" s="4"/>
      <c r="Q2928" s="4"/>
      <c r="R2928" s="4"/>
      <c r="S2928" s="5"/>
      <c r="T2928" s="6"/>
    </row>
    <row r="2929" spans="6:20">
      <c r="F2929" s="27"/>
      <c r="G2929" s="28"/>
      <c r="H2929" s="6"/>
      <c r="I2929" s="7"/>
      <c r="J2929" s="6"/>
      <c r="K2929" s="6"/>
      <c r="L2929" s="6"/>
      <c r="M2929" s="6"/>
      <c r="P2929" s="4"/>
      <c r="Q2929" s="4"/>
      <c r="R2929" s="4"/>
      <c r="S2929" s="5"/>
      <c r="T2929" s="6"/>
    </row>
    <row r="2930" spans="6:20">
      <c r="F2930" s="27"/>
      <c r="G2930" s="28"/>
      <c r="H2930" s="6"/>
      <c r="I2930" s="7"/>
      <c r="J2930" s="6"/>
      <c r="K2930" s="6"/>
      <c r="L2930" s="6"/>
      <c r="M2930" s="6"/>
      <c r="P2930" s="4"/>
      <c r="Q2930" s="4"/>
      <c r="R2930" s="4"/>
      <c r="S2930" s="5"/>
      <c r="T2930" s="6"/>
    </row>
    <row r="2931" spans="6:20">
      <c r="F2931" s="27"/>
      <c r="G2931" s="28"/>
      <c r="H2931" s="6"/>
      <c r="I2931" s="7"/>
      <c r="J2931" s="6"/>
      <c r="K2931" s="6"/>
      <c r="L2931" s="6"/>
      <c r="M2931" s="6"/>
      <c r="P2931" s="4"/>
      <c r="Q2931" s="4"/>
      <c r="R2931" s="4"/>
      <c r="S2931" s="5"/>
      <c r="T2931" s="6"/>
    </row>
    <row r="2932" spans="6:20">
      <c r="F2932" s="27"/>
      <c r="G2932" s="28"/>
      <c r="H2932" s="6"/>
      <c r="I2932" s="7"/>
      <c r="J2932" s="6"/>
      <c r="K2932" s="6"/>
      <c r="L2932" s="6"/>
      <c r="M2932" s="6"/>
      <c r="P2932" s="4"/>
      <c r="Q2932" s="4"/>
      <c r="R2932" s="4"/>
      <c r="S2932" s="5"/>
      <c r="T2932" s="6"/>
    </row>
    <row r="2933" spans="6:20">
      <c r="F2933" s="27"/>
      <c r="G2933" s="28"/>
      <c r="H2933" s="6"/>
      <c r="I2933" s="7"/>
      <c r="J2933" s="6"/>
      <c r="K2933" s="6"/>
      <c r="L2933" s="6"/>
      <c r="M2933" s="6"/>
      <c r="P2933" s="4"/>
      <c r="Q2933" s="4"/>
      <c r="R2933" s="4"/>
      <c r="S2933" s="5"/>
      <c r="T2933" s="6"/>
    </row>
    <row r="2934" spans="6:20">
      <c r="F2934" s="27"/>
      <c r="G2934" s="28"/>
      <c r="H2934" s="6"/>
      <c r="I2934" s="7"/>
      <c r="J2934" s="6"/>
      <c r="K2934" s="6"/>
      <c r="L2934" s="6"/>
      <c r="M2934" s="6"/>
      <c r="P2934" s="4"/>
      <c r="Q2934" s="4"/>
      <c r="R2934" s="4"/>
      <c r="S2934" s="5"/>
      <c r="T2934" s="6"/>
    </row>
    <row r="2935" spans="6:20">
      <c r="F2935" s="27"/>
      <c r="G2935" s="28"/>
      <c r="H2935" s="6"/>
      <c r="I2935" s="7"/>
      <c r="J2935" s="6"/>
      <c r="K2935" s="6"/>
      <c r="L2935" s="6"/>
      <c r="M2935" s="6"/>
      <c r="P2935" s="4"/>
      <c r="Q2935" s="4"/>
      <c r="R2935" s="4"/>
      <c r="S2935" s="5"/>
      <c r="T2935" s="6"/>
    </row>
    <row r="2936" spans="6:20">
      <c r="F2936" s="27"/>
      <c r="G2936" s="28"/>
      <c r="H2936" s="6"/>
      <c r="I2936" s="7"/>
      <c r="J2936" s="6"/>
      <c r="K2936" s="6"/>
      <c r="L2936" s="6"/>
      <c r="M2936" s="6"/>
      <c r="P2936" s="4"/>
      <c r="Q2936" s="4"/>
      <c r="R2936" s="4"/>
      <c r="S2936" s="5"/>
      <c r="T2936" s="6"/>
    </row>
    <row r="2937" spans="6:20">
      <c r="F2937" s="27"/>
      <c r="G2937" s="28"/>
      <c r="H2937" s="6"/>
      <c r="I2937" s="7"/>
      <c r="J2937" s="6"/>
      <c r="K2937" s="6"/>
      <c r="L2937" s="6"/>
      <c r="M2937" s="6"/>
      <c r="P2937" s="4"/>
      <c r="Q2937" s="4"/>
      <c r="R2937" s="4"/>
      <c r="S2937" s="5"/>
      <c r="T2937" s="6"/>
    </row>
    <row r="2938" spans="6:20">
      <c r="F2938" s="27"/>
      <c r="G2938" s="28"/>
      <c r="H2938" s="6"/>
      <c r="I2938" s="7"/>
      <c r="J2938" s="6"/>
      <c r="K2938" s="6"/>
      <c r="L2938" s="6"/>
      <c r="M2938" s="6"/>
      <c r="P2938" s="4"/>
      <c r="Q2938" s="4"/>
      <c r="R2938" s="4"/>
      <c r="S2938" s="5"/>
      <c r="T2938" s="6"/>
    </row>
    <row r="2939" spans="6:20">
      <c r="F2939" s="27"/>
      <c r="G2939" s="28"/>
      <c r="H2939" s="6"/>
      <c r="I2939" s="7"/>
      <c r="J2939" s="6"/>
      <c r="K2939" s="6"/>
      <c r="L2939" s="6"/>
      <c r="M2939" s="6"/>
      <c r="P2939" s="4"/>
      <c r="Q2939" s="4"/>
      <c r="R2939" s="4"/>
      <c r="S2939" s="5"/>
      <c r="T2939" s="6"/>
    </row>
    <row r="2940" spans="6:20">
      <c r="F2940" s="27"/>
      <c r="G2940" s="28"/>
      <c r="H2940" s="6"/>
      <c r="I2940" s="7"/>
      <c r="J2940" s="6"/>
      <c r="K2940" s="6"/>
      <c r="L2940" s="6"/>
      <c r="M2940" s="6"/>
      <c r="P2940" s="4"/>
      <c r="Q2940" s="4"/>
      <c r="R2940" s="4"/>
      <c r="S2940" s="5"/>
      <c r="T2940" s="6"/>
    </row>
    <row r="2941" spans="6:20">
      <c r="F2941" s="27"/>
      <c r="G2941" s="28"/>
      <c r="H2941" s="6"/>
      <c r="I2941" s="7"/>
      <c r="J2941" s="6"/>
      <c r="K2941" s="6"/>
      <c r="L2941" s="6"/>
      <c r="M2941" s="6"/>
      <c r="P2941" s="4"/>
      <c r="Q2941" s="4"/>
      <c r="R2941" s="4"/>
      <c r="S2941" s="5"/>
      <c r="T2941" s="6"/>
    </row>
    <row r="2942" spans="6:20">
      <c r="F2942" s="27"/>
      <c r="G2942" s="28"/>
      <c r="H2942" s="6"/>
      <c r="I2942" s="7"/>
      <c r="J2942" s="6"/>
      <c r="K2942" s="6"/>
      <c r="L2942" s="6"/>
      <c r="M2942" s="6"/>
      <c r="P2942" s="4"/>
      <c r="Q2942" s="4"/>
      <c r="R2942" s="4"/>
      <c r="S2942" s="5"/>
      <c r="T2942" s="6"/>
    </row>
    <row r="2943" spans="6:20">
      <c r="F2943" s="27"/>
      <c r="G2943" s="28"/>
      <c r="H2943" s="6"/>
      <c r="I2943" s="7"/>
      <c r="J2943" s="6"/>
      <c r="K2943" s="6"/>
      <c r="L2943" s="6"/>
      <c r="M2943" s="6"/>
      <c r="P2943" s="4"/>
      <c r="Q2943" s="4"/>
      <c r="R2943" s="4"/>
      <c r="S2943" s="5"/>
      <c r="T2943" s="6"/>
    </row>
    <row r="2944" spans="6:20">
      <c r="F2944" s="27"/>
      <c r="G2944" s="28"/>
      <c r="H2944" s="6"/>
      <c r="I2944" s="7"/>
      <c r="J2944" s="6"/>
      <c r="K2944" s="6"/>
      <c r="L2944" s="6"/>
      <c r="M2944" s="6"/>
      <c r="P2944" s="4"/>
      <c r="Q2944" s="4"/>
      <c r="R2944" s="4"/>
      <c r="S2944" s="5"/>
      <c r="T2944" s="6"/>
    </row>
    <row r="2945" spans="6:20">
      <c r="F2945" s="27"/>
      <c r="G2945" s="28"/>
      <c r="H2945" s="6"/>
      <c r="I2945" s="7"/>
      <c r="J2945" s="6"/>
      <c r="K2945" s="6"/>
      <c r="L2945" s="6"/>
      <c r="M2945" s="6"/>
      <c r="P2945" s="4"/>
      <c r="Q2945" s="4"/>
      <c r="R2945" s="4"/>
      <c r="S2945" s="5"/>
      <c r="T2945" s="6"/>
    </row>
    <row r="2946" spans="6:20">
      <c r="F2946" s="27"/>
      <c r="G2946" s="28"/>
      <c r="H2946" s="6"/>
      <c r="I2946" s="7"/>
      <c r="J2946" s="6"/>
      <c r="K2946" s="6"/>
      <c r="L2946" s="6"/>
      <c r="M2946" s="6"/>
      <c r="P2946" s="4"/>
      <c r="Q2946" s="4"/>
      <c r="R2946" s="4"/>
      <c r="S2946" s="5"/>
      <c r="T2946" s="6"/>
    </row>
    <row r="2947" spans="6:20">
      <c r="F2947" s="27"/>
      <c r="G2947" s="28"/>
      <c r="H2947" s="6"/>
      <c r="I2947" s="7"/>
      <c r="J2947" s="6"/>
      <c r="K2947" s="6"/>
      <c r="L2947" s="6"/>
      <c r="M2947" s="6"/>
      <c r="P2947" s="4"/>
      <c r="Q2947" s="4"/>
      <c r="R2947" s="4"/>
      <c r="S2947" s="5"/>
      <c r="T2947" s="6"/>
    </row>
    <row r="2948" spans="6:20">
      <c r="F2948" s="27"/>
      <c r="G2948" s="28"/>
      <c r="H2948" s="6"/>
      <c r="I2948" s="7"/>
      <c r="J2948" s="6"/>
      <c r="K2948" s="6"/>
      <c r="L2948" s="6"/>
      <c r="M2948" s="6"/>
      <c r="P2948" s="4"/>
      <c r="Q2948" s="4"/>
      <c r="R2948" s="4"/>
      <c r="S2948" s="5"/>
      <c r="T2948" s="6"/>
    </row>
    <row r="2949" spans="6:20">
      <c r="F2949" s="27"/>
      <c r="G2949" s="28"/>
      <c r="H2949" s="6"/>
      <c r="I2949" s="7"/>
      <c r="J2949" s="6"/>
      <c r="K2949" s="6"/>
      <c r="L2949" s="6"/>
      <c r="M2949" s="6"/>
      <c r="P2949" s="4"/>
      <c r="Q2949" s="4"/>
      <c r="R2949" s="4"/>
      <c r="S2949" s="5"/>
      <c r="T2949" s="6"/>
    </row>
    <row r="2950" spans="6:20">
      <c r="F2950" s="27"/>
      <c r="G2950" s="28"/>
      <c r="H2950" s="6"/>
      <c r="I2950" s="7"/>
      <c r="J2950" s="6"/>
      <c r="K2950" s="6"/>
      <c r="L2950" s="6"/>
      <c r="M2950" s="6"/>
      <c r="P2950" s="4"/>
      <c r="Q2950" s="4"/>
      <c r="R2950" s="4"/>
      <c r="S2950" s="5"/>
      <c r="T2950" s="6"/>
    </row>
    <row r="2951" spans="6:20">
      <c r="F2951" s="27"/>
      <c r="G2951" s="28"/>
      <c r="H2951" s="6"/>
      <c r="I2951" s="7"/>
      <c r="J2951" s="6"/>
      <c r="K2951" s="6"/>
      <c r="L2951" s="6"/>
      <c r="M2951" s="6"/>
      <c r="P2951" s="4"/>
      <c r="Q2951" s="4"/>
      <c r="R2951" s="4"/>
      <c r="S2951" s="5"/>
      <c r="T2951" s="6"/>
    </row>
    <row r="2952" spans="6:20">
      <c r="F2952" s="27"/>
      <c r="G2952" s="28"/>
      <c r="H2952" s="6"/>
      <c r="I2952" s="7"/>
      <c r="J2952" s="6"/>
      <c r="K2952" s="6"/>
      <c r="L2952" s="6"/>
      <c r="M2952" s="6"/>
      <c r="P2952" s="4"/>
      <c r="Q2952" s="4"/>
      <c r="R2952" s="4"/>
      <c r="S2952" s="5"/>
      <c r="T2952" s="6"/>
    </row>
    <row r="2953" spans="6:20">
      <c r="F2953" s="27"/>
      <c r="G2953" s="28"/>
      <c r="H2953" s="6"/>
      <c r="I2953" s="7"/>
      <c r="J2953" s="6"/>
      <c r="K2953" s="6"/>
      <c r="L2953" s="6"/>
      <c r="M2953" s="6"/>
      <c r="P2953" s="4"/>
      <c r="Q2953" s="4"/>
      <c r="R2953" s="4"/>
      <c r="S2953" s="5"/>
      <c r="T2953" s="6"/>
    </row>
    <row r="2954" spans="6:20">
      <c r="F2954" s="27"/>
      <c r="G2954" s="28"/>
      <c r="H2954" s="6"/>
      <c r="I2954" s="7"/>
      <c r="J2954" s="6"/>
      <c r="K2954" s="6"/>
      <c r="L2954" s="6"/>
      <c r="M2954" s="6"/>
      <c r="P2954" s="4"/>
      <c r="Q2954" s="4"/>
      <c r="R2954" s="4"/>
      <c r="S2954" s="5"/>
      <c r="T2954" s="6"/>
    </row>
    <row r="2955" spans="6:20">
      <c r="F2955" s="27"/>
      <c r="G2955" s="28"/>
      <c r="H2955" s="6"/>
      <c r="I2955" s="7"/>
      <c r="J2955" s="6"/>
      <c r="K2955" s="6"/>
      <c r="L2955" s="6"/>
      <c r="M2955" s="6"/>
      <c r="P2955" s="4"/>
      <c r="Q2955" s="4"/>
      <c r="R2955" s="4"/>
      <c r="S2955" s="5"/>
      <c r="T2955" s="6"/>
    </row>
    <row r="2956" spans="6:20">
      <c r="F2956" s="27"/>
      <c r="G2956" s="28"/>
      <c r="H2956" s="6"/>
      <c r="I2956" s="7"/>
      <c r="J2956" s="6"/>
      <c r="K2956" s="6"/>
      <c r="L2956" s="6"/>
      <c r="M2956" s="6"/>
      <c r="P2956" s="4"/>
      <c r="Q2956" s="4"/>
      <c r="R2956" s="4"/>
      <c r="S2956" s="5"/>
      <c r="T2956" s="6"/>
    </row>
    <row r="2957" spans="6:20">
      <c r="F2957" s="27"/>
      <c r="G2957" s="28"/>
      <c r="H2957" s="6"/>
      <c r="I2957" s="7"/>
      <c r="J2957" s="6"/>
      <c r="K2957" s="6"/>
      <c r="L2957" s="6"/>
      <c r="M2957" s="6"/>
      <c r="P2957" s="4"/>
      <c r="Q2957" s="4"/>
      <c r="R2957" s="4"/>
      <c r="S2957" s="5"/>
      <c r="T2957" s="6"/>
    </row>
    <row r="2958" spans="6:20">
      <c r="F2958" s="27"/>
      <c r="G2958" s="28"/>
      <c r="H2958" s="6"/>
      <c r="I2958" s="7"/>
      <c r="J2958" s="6"/>
      <c r="K2958" s="6"/>
      <c r="L2958" s="6"/>
      <c r="M2958" s="6"/>
      <c r="P2958" s="4"/>
      <c r="Q2958" s="4"/>
      <c r="R2958" s="4"/>
      <c r="S2958" s="5"/>
      <c r="T2958" s="6"/>
    </row>
    <row r="2959" spans="6:20">
      <c r="F2959" s="27"/>
      <c r="G2959" s="28"/>
      <c r="H2959" s="6"/>
      <c r="I2959" s="7"/>
      <c r="J2959" s="6"/>
      <c r="K2959" s="6"/>
      <c r="L2959" s="6"/>
      <c r="M2959" s="6"/>
      <c r="P2959" s="4"/>
      <c r="Q2959" s="4"/>
      <c r="R2959" s="4"/>
      <c r="S2959" s="5"/>
      <c r="T2959" s="6"/>
    </row>
    <row r="2960" spans="6:20">
      <c r="F2960" s="27"/>
      <c r="G2960" s="28"/>
      <c r="H2960" s="6"/>
      <c r="I2960" s="7"/>
      <c r="J2960" s="6"/>
      <c r="K2960" s="6"/>
      <c r="L2960" s="6"/>
      <c r="M2960" s="6"/>
      <c r="P2960" s="4"/>
      <c r="Q2960" s="4"/>
      <c r="R2960" s="4"/>
      <c r="S2960" s="5"/>
      <c r="T2960" s="6"/>
    </row>
    <row r="2961" spans="6:20">
      <c r="F2961" s="27"/>
      <c r="G2961" s="28"/>
      <c r="H2961" s="6"/>
      <c r="I2961" s="7"/>
      <c r="J2961" s="6"/>
      <c r="K2961" s="6"/>
      <c r="L2961" s="6"/>
      <c r="M2961" s="6"/>
      <c r="P2961" s="4"/>
      <c r="Q2961" s="4"/>
      <c r="R2961" s="4"/>
      <c r="S2961" s="5"/>
      <c r="T2961" s="6"/>
    </row>
    <row r="2962" spans="6:20">
      <c r="F2962" s="27"/>
      <c r="G2962" s="28"/>
      <c r="H2962" s="6"/>
      <c r="I2962" s="7"/>
      <c r="J2962" s="6"/>
      <c r="K2962" s="6"/>
      <c r="L2962" s="6"/>
      <c r="M2962" s="6"/>
      <c r="P2962" s="4"/>
      <c r="Q2962" s="4"/>
      <c r="R2962" s="4"/>
      <c r="S2962" s="5"/>
      <c r="T2962" s="6"/>
    </row>
    <row r="2963" spans="6:20">
      <c r="F2963" s="27"/>
      <c r="G2963" s="28"/>
      <c r="H2963" s="6"/>
      <c r="I2963" s="7"/>
      <c r="J2963" s="6"/>
      <c r="K2963" s="6"/>
      <c r="L2963" s="6"/>
      <c r="M2963" s="6"/>
      <c r="P2963" s="4"/>
      <c r="Q2963" s="4"/>
      <c r="R2963" s="4"/>
      <c r="S2963" s="5"/>
      <c r="T2963" s="6"/>
    </row>
    <row r="2964" spans="6:20">
      <c r="F2964" s="27"/>
      <c r="G2964" s="28"/>
      <c r="H2964" s="6"/>
      <c r="I2964" s="7"/>
      <c r="J2964" s="6"/>
      <c r="K2964" s="6"/>
      <c r="L2964" s="6"/>
      <c r="M2964" s="6"/>
      <c r="P2964" s="4"/>
      <c r="Q2964" s="4"/>
      <c r="R2964" s="4"/>
      <c r="S2964" s="5"/>
      <c r="T2964" s="6"/>
    </row>
    <row r="2965" spans="6:20">
      <c r="F2965" s="27"/>
      <c r="G2965" s="28"/>
      <c r="H2965" s="6"/>
      <c r="I2965" s="7"/>
      <c r="J2965" s="6"/>
      <c r="K2965" s="6"/>
      <c r="L2965" s="6"/>
      <c r="M2965" s="6"/>
      <c r="P2965" s="4"/>
      <c r="Q2965" s="4"/>
      <c r="R2965" s="4"/>
      <c r="S2965" s="5"/>
      <c r="T2965" s="6"/>
    </row>
    <row r="2966" spans="6:20">
      <c r="F2966" s="27"/>
      <c r="G2966" s="28"/>
      <c r="H2966" s="6"/>
      <c r="I2966" s="7"/>
      <c r="J2966" s="6"/>
      <c r="K2966" s="6"/>
      <c r="L2966" s="6"/>
      <c r="M2966" s="6"/>
      <c r="P2966" s="4"/>
      <c r="Q2966" s="4"/>
      <c r="R2966" s="4"/>
      <c r="S2966" s="5"/>
      <c r="T2966" s="6"/>
    </row>
    <row r="2967" spans="6:20">
      <c r="F2967" s="27"/>
      <c r="G2967" s="28"/>
      <c r="H2967" s="6"/>
      <c r="I2967" s="7"/>
      <c r="J2967" s="6"/>
      <c r="K2967" s="6"/>
      <c r="L2967" s="6"/>
      <c r="M2967" s="6"/>
      <c r="P2967" s="4"/>
      <c r="Q2967" s="4"/>
      <c r="R2967" s="4"/>
      <c r="S2967" s="5"/>
      <c r="T2967" s="6"/>
    </row>
    <row r="2968" spans="6:20">
      <c r="F2968" s="27"/>
      <c r="G2968" s="28"/>
      <c r="H2968" s="6"/>
      <c r="I2968" s="7"/>
      <c r="J2968" s="6"/>
      <c r="K2968" s="6"/>
      <c r="L2968" s="6"/>
      <c r="M2968" s="6"/>
      <c r="P2968" s="4"/>
      <c r="Q2968" s="4"/>
      <c r="R2968" s="4"/>
      <c r="S2968" s="5"/>
      <c r="T2968" s="6"/>
    </row>
    <row r="2969" spans="6:20">
      <c r="F2969" s="27"/>
      <c r="G2969" s="28"/>
      <c r="H2969" s="6"/>
      <c r="I2969" s="7"/>
      <c r="J2969" s="6"/>
      <c r="K2969" s="6"/>
      <c r="L2969" s="6"/>
      <c r="M2969" s="6"/>
      <c r="P2969" s="4"/>
      <c r="Q2969" s="4"/>
      <c r="R2969" s="4"/>
      <c r="S2969" s="5"/>
      <c r="T2969" s="6"/>
    </row>
    <row r="2970" spans="6:20">
      <c r="F2970" s="27"/>
      <c r="G2970" s="28"/>
      <c r="H2970" s="6"/>
      <c r="I2970" s="7"/>
      <c r="J2970" s="6"/>
      <c r="K2970" s="6"/>
      <c r="L2970" s="6"/>
      <c r="M2970" s="6"/>
      <c r="P2970" s="4"/>
      <c r="Q2970" s="4"/>
      <c r="R2970" s="4"/>
      <c r="S2970" s="5"/>
      <c r="T2970" s="6"/>
    </row>
    <row r="2971" spans="6:20">
      <c r="F2971" s="27"/>
      <c r="G2971" s="28"/>
      <c r="H2971" s="6"/>
      <c r="I2971" s="7"/>
      <c r="J2971" s="6"/>
      <c r="K2971" s="6"/>
      <c r="L2971" s="6"/>
      <c r="M2971" s="6"/>
      <c r="P2971" s="4"/>
      <c r="Q2971" s="4"/>
      <c r="R2971" s="4"/>
      <c r="S2971" s="5"/>
      <c r="T2971" s="6"/>
    </row>
    <row r="2972" spans="6:20">
      <c r="F2972" s="27"/>
      <c r="G2972" s="28"/>
      <c r="H2972" s="6"/>
      <c r="I2972" s="7"/>
      <c r="J2972" s="6"/>
      <c r="K2972" s="6"/>
      <c r="L2972" s="6"/>
      <c r="M2972" s="6"/>
      <c r="P2972" s="4"/>
      <c r="Q2972" s="4"/>
      <c r="R2972" s="4"/>
      <c r="S2972" s="5"/>
      <c r="T2972" s="6"/>
    </row>
    <row r="2973" spans="6:20">
      <c r="F2973" s="27"/>
      <c r="G2973" s="28"/>
      <c r="H2973" s="6"/>
      <c r="I2973" s="7"/>
      <c r="J2973" s="6"/>
      <c r="K2973" s="6"/>
      <c r="L2973" s="6"/>
      <c r="M2973" s="6"/>
      <c r="P2973" s="4"/>
      <c r="Q2973" s="4"/>
      <c r="R2973" s="4"/>
      <c r="S2973" s="5"/>
      <c r="T2973" s="6"/>
    </row>
    <row r="2974" spans="6:20">
      <c r="F2974" s="27"/>
      <c r="G2974" s="28"/>
      <c r="H2974" s="6"/>
      <c r="I2974" s="7"/>
      <c r="J2974" s="6"/>
      <c r="K2974" s="6"/>
      <c r="L2974" s="6"/>
      <c r="M2974" s="6"/>
      <c r="P2974" s="4"/>
      <c r="Q2974" s="4"/>
      <c r="R2974" s="4"/>
      <c r="S2974" s="5"/>
      <c r="T2974" s="6"/>
    </row>
    <row r="2975" spans="6:20">
      <c r="F2975" s="27"/>
      <c r="G2975" s="28"/>
      <c r="H2975" s="6"/>
      <c r="I2975" s="7"/>
      <c r="J2975" s="6"/>
      <c r="K2975" s="6"/>
      <c r="L2975" s="6"/>
      <c r="M2975" s="6"/>
      <c r="P2975" s="4"/>
      <c r="Q2975" s="4"/>
      <c r="R2975" s="4"/>
      <c r="S2975" s="5"/>
      <c r="T2975" s="6"/>
    </row>
    <row r="2976" spans="6:20">
      <c r="F2976" s="27"/>
      <c r="G2976" s="28"/>
      <c r="H2976" s="6"/>
      <c r="I2976" s="7"/>
      <c r="J2976" s="6"/>
      <c r="K2976" s="6"/>
      <c r="L2976" s="6"/>
      <c r="M2976" s="6"/>
      <c r="P2976" s="4"/>
      <c r="Q2976" s="4"/>
      <c r="R2976" s="4"/>
      <c r="S2976" s="5"/>
      <c r="T2976" s="6"/>
    </row>
    <row r="2977" spans="6:20">
      <c r="F2977" s="27"/>
      <c r="G2977" s="28"/>
      <c r="H2977" s="6"/>
      <c r="I2977" s="7"/>
      <c r="J2977" s="6"/>
      <c r="K2977" s="6"/>
      <c r="L2977" s="6"/>
      <c r="M2977" s="6"/>
      <c r="P2977" s="4"/>
      <c r="Q2977" s="4"/>
      <c r="R2977" s="4"/>
      <c r="S2977" s="5"/>
      <c r="T2977" s="6"/>
    </row>
    <row r="2978" spans="6:20">
      <c r="F2978" s="27"/>
      <c r="G2978" s="28"/>
      <c r="H2978" s="6"/>
      <c r="I2978" s="7"/>
      <c r="J2978" s="6"/>
      <c r="K2978" s="6"/>
      <c r="L2978" s="6"/>
      <c r="M2978" s="6"/>
      <c r="P2978" s="4"/>
      <c r="Q2978" s="4"/>
      <c r="R2978" s="4"/>
      <c r="S2978" s="5"/>
      <c r="T2978" s="6"/>
    </row>
    <row r="2979" spans="6:20">
      <c r="F2979" s="27"/>
      <c r="G2979" s="28"/>
      <c r="H2979" s="6"/>
      <c r="I2979" s="7"/>
      <c r="J2979" s="6"/>
      <c r="K2979" s="6"/>
      <c r="L2979" s="6"/>
      <c r="M2979" s="6"/>
      <c r="P2979" s="4"/>
      <c r="Q2979" s="4"/>
      <c r="R2979" s="4"/>
      <c r="S2979" s="5"/>
      <c r="T2979" s="6"/>
    </row>
    <row r="2980" spans="6:20">
      <c r="F2980" s="27"/>
      <c r="G2980" s="28"/>
      <c r="H2980" s="6"/>
      <c r="I2980" s="7"/>
      <c r="J2980" s="6"/>
      <c r="K2980" s="6"/>
      <c r="L2980" s="6"/>
      <c r="M2980" s="6"/>
      <c r="P2980" s="4"/>
      <c r="Q2980" s="4"/>
      <c r="R2980" s="4"/>
      <c r="S2980" s="5"/>
      <c r="T2980" s="6"/>
    </row>
    <row r="2981" spans="6:20">
      <c r="F2981" s="27"/>
      <c r="G2981" s="28"/>
      <c r="H2981" s="6"/>
      <c r="I2981" s="7"/>
      <c r="J2981" s="6"/>
      <c r="K2981" s="6"/>
      <c r="L2981" s="6"/>
      <c r="M2981" s="6"/>
      <c r="P2981" s="4"/>
      <c r="Q2981" s="4"/>
      <c r="R2981" s="4"/>
      <c r="S2981" s="5"/>
      <c r="T2981" s="6"/>
    </row>
    <row r="2982" spans="6:20">
      <c r="F2982" s="27"/>
      <c r="G2982" s="28"/>
      <c r="H2982" s="6"/>
      <c r="I2982" s="7"/>
      <c r="J2982" s="6"/>
      <c r="K2982" s="6"/>
      <c r="L2982" s="6"/>
      <c r="M2982" s="6"/>
      <c r="P2982" s="4"/>
      <c r="Q2982" s="4"/>
      <c r="R2982" s="4"/>
      <c r="S2982" s="5"/>
      <c r="T2982" s="6"/>
    </row>
    <row r="2983" spans="6:20">
      <c r="F2983" s="27"/>
      <c r="G2983" s="28"/>
      <c r="H2983" s="6"/>
      <c r="I2983" s="7"/>
      <c r="J2983" s="6"/>
      <c r="K2983" s="6"/>
      <c r="L2983" s="6"/>
      <c r="M2983" s="6"/>
      <c r="P2983" s="4"/>
      <c r="Q2983" s="4"/>
      <c r="R2983" s="4"/>
      <c r="S2983" s="5"/>
      <c r="T2983" s="6"/>
    </row>
    <row r="2984" spans="6:20">
      <c r="F2984" s="27"/>
      <c r="G2984" s="28"/>
      <c r="H2984" s="6"/>
      <c r="I2984" s="7"/>
      <c r="J2984" s="6"/>
      <c r="K2984" s="6"/>
      <c r="L2984" s="6"/>
      <c r="M2984" s="6"/>
      <c r="P2984" s="4"/>
      <c r="Q2984" s="4"/>
      <c r="R2984" s="4"/>
      <c r="S2984" s="5"/>
      <c r="T2984" s="6"/>
    </row>
    <row r="2985" spans="6:20">
      <c r="F2985" s="27"/>
      <c r="G2985" s="28"/>
      <c r="H2985" s="6"/>
      <c r="I2985" s="7"/>
      <c r="J2985" s="6"/>
      <c r="K2985" s="6"/>
      <c r="L2985" s="6"/>
      <c r="M2985" s="6"/>
      <c r="P2985" s="4"/>
      <c r="Q2985" s="4"/>
      <c r="R2985" s="4"/>
      <c r="S2985" s="5"/>
      <c r="T2985" s="6"/>
    </row>
    <row r="2986" spans="6:20">
      <c r="F2986" s="27"/>
      <c r="G2986" s="28"/>
      <c r="H2986" s="6"/>
      <c r="I2986" s="7"/>
      <c r="J2986" s="6"/>
      <c r="K2986" s="6"/>
      <c r="L2986" s="6"/>
      <c r="M2986" s="6"/>
      <c r="P2986" s="4"/>
      <c r="Q2986" s="4"/>
      <c r="R2986" s="4"/>
      <c r="S2986" s="5"/>
      <c r="T2986" s="6"/>
    </row>
    <row r="2987" spans="6:20">
      <c r="F2987" s="27"/>
      <c r="G2987" s="28"/>
      <c r="H2987" s="6"/>
      <c r="I2987" s="7"/>
      <c r="J2987" s="6"/>
      <c r="K2987" s="6"/>
      <c r="L2987" s="6"/>
      <c r="M2987" s="6"/>
      <c r="P2987" s="4"/>
      <c r="Q2987" s="4"/>
      <c r="R2987" s="4"/>
      <c r="S2987" s="5"/>
      <c r="T2987" s="6"/>
    </row>
    <row r="2988" spans="6:20">
      <c r="F2988" s="27"/>
      <c r="G2988" s="28"/>
      <c r="H2988" s="6"/>
      <c r="I2988" s="7"/>
      <c r="J2988" s="6"/>
      <c r="K2988" s="6"/>
      <c r="L2988" s="6"/>
      <c r="M2988" s="6"/>
      <c r="P2988" s="4"/>
      <c r="Q2988" s="4"/>
      <c r="R2988" s="4"/>
      <c r="S2988" s="5"/>
      <c r="T2988" s="6"/>
    </row>
    <row r="2989" spans="6:20">
      <c r="F2989" s="27"/>
      <c r="G2989" s="28"/>
      <c r="H2989" s="6"/>
      <c r="I2989" s="7"/>
      <c r="J2989" s="6"/>
      <c r="K2989" s="6"/>
      <c r="L2989" s="6"/>
      <c r="M2989" s="6"/>
      <c r="P2989" s="4"/>
      <c r="Q2989" s="4"/>
      <c r="R2989" s="4"/>
      <c r="S2989" s="5"/>
      <c r="T2989" s="6"/>
    </row>
    <row r="2990" spans="6:20">
      <c r="F2990" s="27"/>
      <c r="G2990" s="28"/>
      <c r="H2990" s="6"/>
      <c r="I2990" s="7"/>
      <c r="J2990" s="6"/>
      <c r="K2990" s="6"/>
      <c r="L2990" s="6"/>
      <c r="M2990" s="6"/>
      <c r="P2990" s="4"/>
      <c r="Q2990" s="4"/>
      <c r="R2990" s="4"/>
      <c r="S2990" s="5"/>
      <c r="T2990" s="6"/>
    </row>
    <row r="2991" spans="6:20">
      <c r="F2991" s="27"/>
      <c r="G2991" s="28"/>
      <c r="H2991" s="6"/>
      <c r="I2991" s="7"/>
      <c r="J2991" s="6"/>
      <c r="K2991" s="6"/>
      <c r="L2991" s="6"/>
      <c r="M2991" s="6"/>
      <c r="P2991" s="4"/>
      <c r="Q2991" s="4"/>
      <c r="R2991" s="4"/>
      <c r="S2991" s="5"/>
      <c r="T2991" s="6"/>
    </row>
    <row r="2992" spans="6:20">
      <c r="F2992" s="27"/>
      <c r="G2992" s="28"/>
      <c r="H2992" s="6"/>
      <c r="I2992" s="7"/>
      <c r="J2992" s="6"/>
      <c r="K2992" s="6"/>
      <c r="L2992" s="6"/>
      <c r="M2992" s="6"/>
      <c r="P2992" s="4"/>
      <c r="Q2992" s="4"/>
      <c r="R2992" s="4"/>
      <c r="S2992" s="5"/>
      <c r="T2992" s="6"/>
    </row>
    <row r="2993" spans="6:20">
      <c r="F2993" s="27"/>
      <c r="G2993" s="28"/>
      <c r="H2993" s="6"/>
      <c r="I2993" s="7"/>
      <c r="J2993" s="6"/>
      <c r="K2993" s="6"/>
      <c r="L2993" s="6"/>
      <c r="M2993" s="6"/>
      <c r="P2993" s="4"/>
      <c r="Q2993" s="4"/>
      <c r="R2993" s="4"/>
      <c r="S2993" s="5"/>
      <c r="T2993" s="6"/>
    </row>
    <row r="2994" spans="6:20">
      <c r="F2994" s="27"/>
      <c r="G2994" s="28"/>
      <c r="H2994" s="6"/>
      <c r="I2994" s="7"/>
      <c r="J2994" s="6"/>
      <c r="K2994" s="6"/>
      <c r="L2994" s="6"/>
      <c r="M2994" s="6"/>
      <c r="P2994" s="4"/>
      <c r="Q2994" s="4"/>
      <c r="R2994" s="4"/>
      <c r="S2994" s="5"/>
      <c r="T2994" s="6"/>
    </row>
    <row r="2995" spans="6:20">
      <c r="F2995" s="27"/>
      <c r="G2995" s="28"/>
      <c r="H2995" s="6"/>
      <c r="I2995" s="7"/>
      <c r="J2995" s="6"/>
      <c r="K2995" s="6"/>
      <c r="L2995" s="6"/>
      <c r="M2995" s="6"/>
      <c r="P2995" s="4"/>
      <c r="Q2995" s="4"/>
      <c r="R2995" s="4"/>
      <c r="S2995" s="5"/>
      <c r="T2995" s="6"/>
    </row>
    <row r="2996" spans="6:20">
      <c r="F2996" s="27"/>
      <c r="G2996" s="28"/>
      <c r="H2996" s="6"/>
      <c r="I2996" s="7"/>
      <c r="J2996" s="6"/>
      <c r="K2996" s="6"/>
      <c r="L2996" s="6"/>
      <c r="M2996" s="6"/>
      <c r="P2996" s="4"/>
      <c r="Q2996" s="4"/>
      <c r="R2996" s="4"/>
      <c r="S2996" s="5"/>
      <c r="T2996" s="6"/>
    </row>
    <row r="2997" spans="6:20">
      <c r="F2997" s="27"/>
      <c r="G2997" s="28"/>
      <c r="H2997" s="6"/>
      <c r="I2997" s="7"/>
      <c r="J2997" s="6"/>
      <c r="K2997" s="6"/>
      <c r="L2997" s="6"/>
      <c r="M2997" s="6"/>
      <c r="P2997" s="4"/>
      <c r="Q2997" s="4"/>
      <c r="R2997" s="4"/>
      <c r="S2997" s="5"/>
      <c r="T2997" s="6"/>
    </row>
    <row r="2998" spans="6:20">
      <c r="F2998" s="27"/>
      <c r="G2998" s="28"/>
      <c r="H2998" s="6"/>
      <c r="I2998" s="7"/>
      <c r="J2998" s="6"/>
      <c r="K2998" s="6"/>
      <c r="L2998" s="6"/>
      <c r="M2998" s="6"/>
      <c r="P2998" s="4"/>
      <c r="Q2998" s="4"/>
      <c r="R2998" s="4"/>
      <c r="S2998" s="5"/>
      <c r="T2998" s="6"/>
    </row>
    <row r="2999" spans="6:20">
      <c r="F2999" s="27"/>
      <c r="G2999" s="28"/>
      <c r="H2999" s="6"/>
      <c r="I2999" s="7"/>
      <c r="J2999" s="6"/>
      <c r="K2999" s="6"/>
      <c r="L2999" s="6"/>
      <c r="M2999" s="6"/>
      <c r="P2999" s="4"/>
      <c r="Q2999" s="4"/>
      <c r="R2999" s="4"/>
      <c r="S2999" s="5"/>
      <c r="T2999" s="6"/>
    </row>
    <row r="3000" spans="6:20">
      <c r="F3000" s="27"/>
      <c r="G3000" s="28"/>
      <c r="H3000" s="6"/>
      <c r="I3000" s="7"/>
      <c r="J3000" s="6"/>
      <c r="K3000" s="6"/>
      <c r="L3000" s="6"/>
      <c r="M3000" s="6"/>
      <c r="P3000" s="4"/>
      <c r="Q3000" s="4"/>
      <c r="R3000" s="4"/>
      <c r="S3000" s="5"/>
      <c r="T3000" s="6"/>
    </row>
    <row r="3001" spans="6:20">
      <c r="F3001" s="27"/>
      <c r="G3001" s="28"/>
      <c r="H3001" s="6"/>
      <c r="I3001" s="7"/>
      <c r="J3001" s="6"/>
      <c r="K3001" s="6"/>
      <c r="L3001" s="6"/>
      <c r="M3001" s="6"/>
      <c r="P3001" s="4"/>
      <c r="Q3001" s="4"/>
      <c r="R3001" s="4"/>
      <c r="S3001" s="5"/>
      <c r="T3001" s="6"/>
    </row>
    <row r="3002" spans="6:20">
      <c r="F3002" s="27"/>
      <c r="G3002" s="28"/>
      <c r="H3002" s="6"/>
      <c r="I3002" s="7"/>
      <c r="J3002" s="6"/>
      <c r="K3002" s="6"/>
      <c r="L3002" s="6"/>
      <c r="M3002" s="6"/>
      <c r="P3002" s="4"/>
      <c r="Q3002" s="4"/>
      <c r="R3002" s="4"/>
      <c r="S3002" s="5"/>
      <c r="T3002" s="6"/>
    </row>
    <row r="3003" spans="6:20">
      <c r="F3003" s="27"/>
      <c r="G3003" s="28"/>
      <c r="H3003" s="6"/>
      <c r="I3003" s="7"/>
      <c r="J3003" s="6"/>
      <c r="K3003" s="6"/>
      <c r="L3003" s="6"/>
      <c r="M3003" s="6"/>
      <c r="P3003" s="4"/>
      <c r="Q3003" s="4"/>
      <c r="R3003" s="4"/>
      <c r="S3003" s="5"/>
      <c r="T3003" s="6"/>
    </row>
    <row r="3004" spans="6:20">
      <c r="F3004" s="27"/>
      <c r="G3004" s="28"/>
      <c r="H3004" s="6"/>
      <c r="I3004" s="7"/>
      <c r="J3004" s="6"/>
      <c r="K3004" s="6"/>
      <c r="L3004" s="6"/>
      <c r="M3004" s="6"/>
      <c r="P3004" s="4"/>
      <c r="Q3004" s="4"/>
      <c r="R3004" s="4"/>
      <c r="S3004" s="5"/>
      <c r="T3004" s="6"/>
    </row>
    <row r="3005" spans="6:20">
      <c r="F3005" s="27"/>
      <c r="G3005" s="28"/>
      <c r="H3005" s="6"/>
      <c r="I3005" s="7"/>
      <c r="J3005" s="6"/>
      <c r="K3005" s="6"/>
      <c r="L3005" s="6"/>
      <c r="M3005" s="6"/>
      <c r="P3005" s="4"/>
      <c r="Q3005" s="4"/>
      <c r="R3005" s="4"/>
      <c r="S3005" s="5"/>
      <c r="T3005" s="6"/>
    </row>
    <row r="3006" spans="6:20">
      <c r="F3006" s="27"/>
      <c r="G3006" s="28"/>
      <c r="H3006" s="6"/>
      <c r="I3006" s="7"/>
      <c r="J3006" s="6"/>
      <c r="K3006" s="6"/>
      <c r="L3006" s="6"/>
      <c r="M3006" s="6"/>
      <c r="P3006" s="4"/>
      <c r="Q3006" s="4"/>
      <c r="R3006" s="4"/>
      <c r="S3006" s="5"/>
      <c r="T3006" s="6"/>
    </row>
    <row r="3007" spans="6:20">
      <c r="F3007" s="27"/>
      <c r="G3007" s="28"/>
      <c r="H3007" s="6"/>
      <c r="I3007" s="7"/>
      <c r="J3007" s="6"/>
      <c r="K3007" s="6"/>
      <c r="L3007" s="6"/>
      <c r="M3007" s="6"/>
      <c r="P3007" s="4"/>
      <c r="Q3007" s="4"/>
      <c r="R3007" s="4"/>
      <c r="S3007" s="5"/>
      <c r="T3007" s="6"/>
    </row>
    <row r="3008" spans="6:20">
      <c r="F3008" s="27"/>
      <c r="G3008" s="28"/>
      <c r="H3008" s="6"/>
      <c r="I3008" s="7"/>
      <c r="J3008" s="6"/>
      <c r="K3008" s="6"/>
      <c r="L3008" s="6"/>
      <c r="M3008" s="6"/>
      <c r="P3008" s="4"/>
      <c r="Q3008" s="4"/>
      <c r="R3008" s="4"/>
      <c r="S3008" s="5"/>
      <c r="T3008" s="6"/>
    </row>
    <row r="3009" spans="6:20">
      <c r="F3009" s="27"/>
      <c r="G3009" s="28"/>
      <c r="H3009" s="6"/>
      <c r="I3009" s="7"/>
      <c r="J3009" s="6"/>
      <c r="K3009" s="6"/>
      <c r="L3009" s="6"/>
      <c r="M3009" s="6"/>
      <c r="P3009" s="4"/>
      <c r="Q3009" s="4"/>
      <c r="R3009" s="4"/>
      <c r="S3009" s="5"/>
      <c r="T3009" s="6"/>
    </row>
    <row r="3010" spans="6:20">
      <c r="F3010" s="27"/>
      <c r="G3010" s="28"/>
      <c r="H3010" s="6"/>
      <c r="I3010" s="7"/>
      <c r="J3010" s="6"/>
      <c r="K3010" s="6"/>
      <c r="L3010" s="6"/>
      <c r="M3010" s="6"/>
      <c r="P3010" s="4"/>
      <c r="Q3010" s="4"/>
      <c r="R3010" s="4"/>
      <c r="S3010" s="5"/>
      <c r="T3010" s="6"/>
    </row>
    <row r="3011" spans="6:20">
      <c r="F3011" s="27"/>
      <c r="G3011" s="28"/>
      <c r="H3011" s="6"/>
      <c r="I3011" s="7"/>
      <c r="J3011" s="6"/>
      <c r="K3011" s="6"/>
      <c r="L3011" s="6"/>
      <c r="M3011" s="6"/>
      <c r="P3011" s="4"/>
      <c r="Q3011" s="4"/>
      <c r="R3011" s="4"/>
      <c r="S3011" s="5"/>
      <c r="T3011" s="6"/>
    </row>
    <row r="3012" spans="6:20">
      <c r="F3012" s="27"/>
      <c r="G3012" s="28"/>
      <c r="H3012" s="6"/>
      <c r="I3012" s="7"/>
      <c r="J3012" s="6"/>
      <c r="K3012" s="6"/>
      <c r="L3012" s="6"/>
      <c r="M3012" s="6"/>
      <c r="P3012" s="4"/>
      <c r="Q3012" s="4"/>
      <c r="R3012" s="4"/>
      <c r="S3012" s="5"/>
      <c r="T3012" s="6"/>
    </row>
    <row r="3013" spans="6:20">
      <c r="F3013" s="27"/>
      <c r="G3013" s="28"/>
      <c r="H3013" s="6"/>
      <c r="I3013" s="7"/>
      <c r="J3013" s="6"/>
      <c r="K3013" s="6"/>
      <c r="L3013" s="6"/>
      <c r="M3013" s="6"/>
      <c r="P3013" s="4"/>
      <c r="Q3013" s="4"/>
      <c r="R3013" s="4"/>
      <c r="S3013" s="5"/>
      <c r="T3013" s="6"/>
    </row>
    <row r="3014" spans="6:20">
      <c r="F3014" s="27"/>
      <c r="G3014" s="28"/>
      <c r="H3014" s="6"/>
      <c r="I3014" s="7"/>
      <c r="J3014" s="6"/>
      <c r="K3014" s="6"/>
      <c r="L3014" s="6"/>
      <c r="M3014" s="6"/>
      <c r="P3014" s="4"/>
      <c r="Q3014" s="4"/>
      <c r="R3014" s="4"/>
      <c r="S3014" s="5"/>
      <c r="T3014" s="6"/>
    </row>
    <row r="3015" spans="6:20">
      <c r="F3015" s="27"/>
      <c r="G3015" s="28"/>
      <c r="H3015" s="6"/>
      <c r="I3015" s="7"/>
      <c r="J3015" s="6"/>
      <c r="K3015" s="6"/>
      <c r="L3015" s="6"/>
      <c r="M3015" s="6"/>
      <c r="P3015" s="4"/>
      <c r="Q3015" s="4"/>
      <c r="R3015" s="4"/>
      <c r="S3015" s="5"/>
      <c r="T3015" s="6"/>
    </row>
    <row r="3016" spans="6:20">
      <c r="F3016" s="27"/>
      <c r="G3016" s="28"/>
      <c r="H3016" s="6"/>
      <c r="I3016" s="7"/>
      <c r="J3016" s="6"/>
      <c r="K3016" s="6"/>
      <c r="L3016" s="6"/>
      <c r="M3016" s="6"/>
      <c r="P3016" s="4"/>
      <c r="Q3016" s="4"/>
      <c r="R3016" s="4"/>
      <c r="S3016" s="5"/>
      <c r="T3016" s="6"/>
    </row>
    <row r="3017" spans="6:20">
      <c r="F3017" s="27"/>
      <c r="G3017" s="28"/>
      <c r="H3017" s="6"/>
      <c r="I3017" s="7"/>
      <c r="J3017" s="6"/>
      <c r="K3017" s="6"/>
      <c r="L3017" s="6"/>
      <c r="M3017" s="6"/>
      <c r="P3017" s="4"/>
      <c r="Q3017" s="4"/>
      <c r="R3017" s="4"/>
      <c r="S3017" s="5"/>
      <c r="T3017" s="6"/>
    </row>
    <row r="3018" spans="6:20">
      <c r="F3018" s="27"/>
      <c r="G3018" s="28"/>
      <c r="H3018" s="6"/>
      <c r="I3018" s="7"/>
      <c r="J3018" s="6"/>
      <c r="K3018" s="6"/>
      <c r="L3018" s="6"/>
      <c r="M3018" s="6"/>
      <c r="P3018" s="4"/>
      <c r="Q3018" s="4"/>
      <c r="R3018" s="4"/>
      <c r="S3018" s="5"/>
      <c r="T3018" s="6"/>
    </row>
    <row r="3019" spans="6:20">
      <c r="F3019" s="27"/>
      <c r="G3019" s="28"/>
      <c r="H3019" s="6"/>
      <c r="I3019" s="7"/>
      <c r="J3019" s="6"/>
      <c r="K3019" s="6"/>
      <c r="L3019" s="6"/>
      <c r="M3019" s="6"/>
      <c r="P3019" s="4"/>
      <c r="Q3019" s="4"/>
      <c r="R3019" s="4"/>
      <c r="S3019" s="5"/>
      <c r="T3019" s="6"/>
    </row>
    <row r="3020" spans="6:20">
      <c r="F3020" s="27"/>
      <c r="G3020" s="28"/>
      <c r="H3020" s="6"/>
      <c r="I3020" s="7"/>
      <c r="J3020" s="6"/>
      <c r="K3020" s="6"/>
      <c r="L3020" s="6"/>
      <c r="M3020" s="6"/>
      <c r="P3020" s="4"/>
      <c r="Q3020" s="4"/>
      <c r="R3020" s="4"/>
      <c r="S3020" s="5"/>
      <c r="T3020" s="6"/>
    </row>
    <row r="3021" spans="6:20">
      <c r="F3021" s="27"/>
      <c r="G3021" s="28"/>
      <c r="H3021" s="6"/>
      <c r="I3021" s="7"/>
      <c r="J3021" s="6"/>
      <c r="K3021" s="6"/>
      <c r="L3021" s="6"/>
      <c r="M3021" s="6"/>
      <c r="P3021" s="4"/>
      <c r="Q3021" s="4"/>
      <c r="R3021" s="4"/>
      <c r="S3021" s="5"/>
      <c r="T3021" s="6"/>
    </row>
    <row r="3022" spans="6:20">
      <c r="F3022" s="27"/>
      <c r="G3022" s="28"/>
      <c r="H3022" s="6"/>
      <c r="I3022" s="7"/>
      <c r="J3022" s="6"/>
      <c r="K3022" s="6"/>
      <c r="L3022" s="6"/>
      <c r="M3022" s="6"/>
      <c r="P3022" s="4"/>
      <c r="Q3022" s="4"/>
      <c r="R3022" s="4"/>
      <c r="S3022" s="5"/>
      <c r="T3022" s="6"/>
    </row>
    <row r="3023" spans="6:20">
      <c r="F3023" s="27"/>
      <c r="G3023" s="28"/>
      <c r="H3023" s="6"/>
      <c r="I3023" s="7"/>
      <c r="J3023" s="6"/>
      <c r="K3023" s="6"/>
      <c r="L3023" s="6"/>
      <c r="M3023" s="6"/>
      <c r="P3023" s="4"/>
      <c r="Q3023" s="4"/>
      <c r="R3023" s="4"/>
      <c r="S3023" s="5"/>
      <c r="T3023" s="6"/>
    </row>
    <row r="3024" spans="6:20">
      <c r="F3024" s="27"/>
      <c r="G3024" s="28"/>
      <c r="H3024" s="6"/>
      <c r="I3024" s="7"/>
      <c r="J3024" s="6"/>
      <c r="K3024" s="6"/>
      <c r="L3024" s="6"/>
      <c r="M3024" s="6"/>
      <c r="P3024" s="4"/>
      <c r="Q3024" s="4"/>
      <c r="R3024" s="4"/>
      <c r="S3024" s="5"/>
      <c r="T3024" s="6"/>
    </row>
    <row r="3025" spans="6:20">
      <c r="F3025" s="27"/>
      <c r="G3025" s="28"/>
      <c r="H3025" s="6"/>
      <c r="I3025" s="7"/>
      <c r="J3025" s="6"/>
      <c r="K3025" s="6"/>
      <c r="L3025" s="6"/>
      <c r="M3025" s="6"/>
      <c r="P3025" s="4"/>
      <c r="Q3025" s="4"/>
      <c r="R3025" s="4"/>
      <c r="S3025" s="5"/>
      <c r="T3025" s="6"/>
    </row>
    <row r="3026" spans="6:20">
      <c r="F3026" s="27"/>
      <c r="G3026" s="28"/>
      <c r="H3026" s="6"/>
      <c r="I3026" s="7"/>
      <c r="J3026" s="6"/>
      <c r="K3026" s="6"/>
      <c r="L3026" s="6"/>
      <c r="M3026" s="6"/>
      <c r="P3026" s="4"/>
      <c r="Q3026" s="4"/>
      <c r="R3026" s="4"/>
      <c r="S3026" s="5"/>
      <c r="T3026" s="6"/>
    </row>
    <row r="3027" spans="6:20">
      <c r="F3027" s="27"/>
      <c r="G3027" s="28"/>
      <c r="H3027" s="6"/>
      <c r="I3027" s="7"/>
      <c r="J3027" s="6"/>
      <c r="K3027" s="6"/>
      <c r="L3027" s="6"/>
      <c r="M3027" s="6"/>
      <c r="P3027" s="4"/>
      <c r="Q3027" s="4"/>
      <c r="R3027" s="4"/>
      <c r="S3027" s="5"/>
      <c r="T3027" s="6"/>
    </row>
    <row r="3028" spans="6:20">
      <c r="F3028" s="27"/>
      <c r="G3028" s="28"/>
      <c r="H3028" s="6"/>
      <c r="I3028" s="7"/>
      <c r="J3028" s="6"/>
      <c r="K3028" s="6"/>
      <c r="L3028" s="6"/>
      <c r="M3028" s="6"/>
      <c r="P3028" s="4"/>
      <c r="Q3028" s="4"/>
      <c r="R3028" s="4"/>
      <c r="S3028" s="5"/>
      <c r="T3028" s="6"/>
    </row>
    <row r="3029" spans="6:20">
      <c r="F3029" s="27"/>
      <c r="G3029" s="28"/>
      <c r="H3029" s="6"/>
      <c r="I3029" s="7"/>
      <c r="J3029" s="6"/>
      <c r="K3029" s="6"/>
      <c r="L3029" s="6"/>
      <c r="M3029" s="6"/>
      <c r="P3029" s="4"/>
      <c r="Q3029" s="4"/>
      <c r="R3029" s="4"/>
      <c r="S3029" s="5"/>
      <c r="T3029" s="6"/>
    </row>
    <row r="3030" spans="6:20">
      <c r="F3030" s="27"/>
      <c r="G3030" s="28"/>
      <c r="H3030" s="6"/>
      <c r="I3030" s="7"/>
      <c r="J3030" s="6"/>
      <c r="K3030" s="6"/>
      <c r="L3030" s="6"/>
      <c r="M3030" s="6"/>
      <c r="P3030" s="4"/>
      <c r="Q3030" s="4"/>
      <c r="R3030" s="4"/>
      <c r="S3030" s="5"/>
      <c r="T3030" s="6"/>
    </row>
    <row r="3031" spans="6:20">
      <c r="F3031" s="27"/>
      <c r="G3031" s="28"/>
      <c r="H3031" s="6"/>
      <c r="I3031" s="7"/>
      <c r="J3031" s="6"/>
      <c r="K3031" s="6"/>
      <c r="L3031" s="6"/>
      <c r="M3031" s="6"/>
      <c r="P3031" s="4"/>
      <c r="Q3031" s="4"/>
      <c r="R3031" s="4"/>
      <c r="S3031" s="5"/>
      <c r="T3031" s="6"/>
    </row>
    <row r="3032" spans="6:20">
      <c r="F3032" s="27"/>
      <c r="G3032" s="28"/>
      <c r="H3032" s="6"/>
      <c r="I3032" s="7"/>
      <c r="J3032" s="6"/>
      <c r="K3032" s="6"/>
      <c r="L3032" s="6"/>
      <c r="M3032" s="6"/>
      <c r="P3032" s="4"/>
      <c r="Q3032" s="4"/>
      <c r="R3032" s="4"/>
      <c r="S3032" s="5"/>
      <c r="T3032" s="6"/>
    </row>
    <row r="3033" spans="6:20">
      <c r="F3033" s="27"/>
      <c r="G3033" s="28"/>
      <c r="H3033" s="6"/>
      <c r="I3033" s="7"/>
      <c r="J3033" s="6"/>
      <c r="K3033" s="6"/>
      <c r="L3033" s="6"/>
      <c r="M3033" s="6"/>
      <c r="P3033" s="4"/>
      <c r="Q3033" s="4"/>
      <c r="R3033" s="4"/>
      <c r="S3033" s="5"/>
      <c r="T3033" s="6"/>
    </row>
    <row r="3034" spans="6:20">
      <c r="F3034" s="27"/>
      <c r="G3034" s="28"/>
      <c r="H3034" s="6"/>
      <c r="I3034" s="7"/>
      <c r="J3034" s="6"/>
      <c r="K3034" s="6"/>
      <c r="L3034" s="6"/>
      <c r="M3034" s="6"/>
      <c r="P3034" s="4"/>
      <c r="Q3034" s="4"/>
      <c r="R3034" s="4"/>
      <c r="S3034" s="5"/>
      <c r="T3034" s="6"/>
    </row>
    <row r="3035" spans="6:20">
      <c r="F3035" s="27"/>
      <c r="G3035" s="28"/>
      <c r="H3035" s="6"/>
      <c r="I3035" s="7"/>
      <c r="J3035" s="6"/>
      <c r="K3035" s="6"/>
      <c r="L3035" s="6"/>
      <c r="M3035" s="6"/>
      <c r="P3035" s="4"/>
      <c r="Q3035" s="4"/>
      <c r="R3035" s="4"/>
      <c r="S3035" s="5"/>
      <c r="T3035" s="6"/>
    </row>
    <row r="3036" spans="6:20">
      <c r="F3036" s="27"/>
      <c r="G3036" s="28"/>
      <c r="H3036" s="6"/>
      <c r="I3036" s="7"/>
      <c r="J3036" s="6"/>
      <c r="K3036" s="6"/>
      <c r="L3036" s="6"/>
      <c r="M3036" s="6"/>
      <c r="P3036" s="4"/>
      <c r="Q3036" s="4"/>
      <c r="R3036" s="4"/>
      <c r="S3036" s="5"/>
      <c r="T3036" s="6"/>
    </row>
    <row r="3037" spans="6:20">
      <c r="F3037" s="27"/>
      <c r="G3037" s="28"/>
      <c r="H3037" s="6"/>
      <c r="I3037" s="7"/>
      <c r="J3037" s="6"/>
      <c r="K3037" s="6"/>
      <c r="L3037" s="6"/>
      <c r="M3037" s="6"/>
      <c r="P3037" s="4"/>
      <c r="Q3037" s="4"/>
      <c r="R3037" s="4"/>
      <c r="S3037" s="5"/>
      <c r="T3037" s="6"/>
    </row>
    <row r="3038" spans="6:20">
      <c r="F3038" s="27"/>
      <c r="G3038" s="28"/>
      <c r="H3038" s="6"/>
      <c r="I3038" s="7"/>
      <c r="J3038" s="6"/>
      <c r="K3038" s="6"/>
      <c r="L3038" s="6"/>
      <c r="M3038" s="6"/>
      <c r="P3038" s="4"/>
      <c r="Q3038" s="4"/>
      <c r="R3038" s="4"/>
      <c r="S3038" s="5"/>
      <c r="T3038" s="6"/>
    </row>
    <row r="3039" spans="6:20">
      <c r="F3039" s="27"/>
      <c r="G3039" s="28"/>
      <c r="H3039" s="6"/>
      <c r="I3039" s="7"/>
      <c r="J3039" s="6"/>
      <c r="K3039" s="6"/>
      <c r="L3039" s="6"/>
      <c r="M3039" s="6"/>
      <c r="P3039" s="4"/>
      <c r="Q3039" s="4"/>
      <c r="R3039" s="4"/>
      <c r="S3039" s="5"/>
      <c r="T3039" s="6"/>
    </row>
    <row r="3040" spans="6:20">
      <c r="F3040" s="27"/>
      <c r="G3040" s="28"/>
      <c r="H3040" s="6"/>
      <c r="I3040" s="7"/>
      <c r="J3040" s="6"/>
      <c r="K3040" s="6"/>
      <c r="L3040" s="6"/>
      <c r="M3040" s="6"/>
      <c r="P3040" s="4"/>
      <c r="Q3040" s="4"/>
      <c r="R3040" s="4"/>
      <c r="S3040" s="5"/>
      <c r="T3040" s="6"/>
    </row>
    <row r="3041" spans="6:20">
      <c r="F3041" s="27"/>
      <c r="G3041" s="28"/>
      <c r="H3041" s="6"/>
      <c r="I3041" s="7"/>
      <c r="J3041" s="6"/>
      <c r="K3041" s="6"/>
      <c r="L3041" s="6"/>
      <c r="M3041" s="6"/>
      <c r="P3041" s="4"/>
      <c r="Q3041" s="4"/>
      <c r="R3041" s="4"/>
      <c r="S3041" s="5"/>
      <c r="T3041" s="6"/>
    </row>
    <row r="3042" spans="6:20">
      <c r="F3042" s="27"/>
      <c r="G3042" s="28"/>
      <c r="H3042" s="6"/>
      <c r="I3042" s="7"/>
      <c r="J3042" s="6"/>
      <c r="K3042" s="6"/>
      <c r="L3042" s="6"/>
      <c r="M3042" s="6"/>
      <c r="P3042" s="4"/>
      <c r="Q3042" s="4"/>
      <c r="R3042" s="4"/>
      <c r="S3042" s="5"/>
      <c r="T3042" s="6"/>
    </row>
    <row r="3043" spans="6:20">
      <c r="F3043" s="27"/>
      <c r="G3043" s="28"/>
      <c r="H3043" s="6"/>
      <c r="I3043" s="7"/>
      <c r="J3043" s="6"/>
      <c r="K3043" s="6"/>
      <c r="L3043" s="6"/>
      <c r="M3043" s="6"/>
      <c r="P3043" s="4"/>
      <c r="Q3043" s="4"/>
      <c r="R3043" s="4"/>
      <c r="S3043" s="5"/>
      <c r="T3043" s="6"/>
    </row>
    <row r="3044" spans="6:20">
      <c r="F3044" s="27"/>
      <c r="G3044" s="28"/>
      <c r="H3044" s="6"/>
      <c r="I3044" s="7"/>
      <c r="J3044" s="6"/>
      <c r="K3044" s="6"/>
      <c r="L3044" s="6"/>
      <c r="M3044" s="6"/>
      <c r="P3044" s="4"/>
      <c r="Q3044" s="4"/>
      <c r="R3044" s="4"/>
      <c r="S3044" s="5"/>
      <c r="T3044" s="6"/>
    </row>
    <row r="3045" spans="6:20">
      <c r="F3045" s="27"/>
      <c r="G3045" s="28"/>
      <c r="H3045" s="6"/>
      <c r="I3045" s="7"/>
      <c r="J3045" s="6"/>
      <c r="K3045" s="6"/>
      <c r="L3045" s="6"/>
      <c r="M3045" s="6"/>
      <c r="P3045" s="4"/>
      <c r="Q3045" s="4"/>
      <c r="R3045" s="4"/>
      <c r="S3045" s="5"/>
      <c r="T3045" s="6"/>
    </row>
    <row r="3046" spans="6:20">
      <c r="F3046" s="27"/>
      <c r="G3046" s="28"/>
      <c r="H3046" s="6"/>
      <c r="I3046" s="7"/>
      <c r="J3046" s="6"/>
      <c r="K3046" s="6"/>
      <c r="L3046" s="6"/>
      <c r="M3046" s="6"/>
      <c r="P3046" s="4"/>
      <c r="Q3046" s="4"/>
      <c r="R3046" s="4"/>
      <c r="S3046" s="5"/>
      <c r="T3046" s="6"/>
    </row>
    <row r="3047" spans="6:20">
      <c r="F3047" s="27"/>
      <c r="G3047" s="28"/>
      <c r="H3047" s="6"/>
      <c r="I3047" s="7"/>
      <c r="J3047" s="6"/>
      <c r="K3047" s="6"/>
      <c r="L3047" s="6"/>
      <c r="M3047" s="6"/>
      <c r="P3047" s="4"/>
      <c r="Q3047" s="4"/>
      <c r="R3047" s="4"/>
      <c r="S3047" s="5"/>
      <c r="T3047" s="6"/>
    </row>
    <row r="3048" spans="6:20">
      <c r="F3048" s="27"/>
      <c r="G3048" s="28"/>
      <c r="H3048" s="6"/>
      <c r="I3048" s="7"/>
      <c r="J3048" s="6"/>
      <c r="K3048" s="6"/>
      <c r="L3048" s="6"/>
      <c r="M3048" s="6"/>
      <c r="P3048" s="4"/>
      <c r="Q3048" s="4"/>
      <c r="R3048" s="4"/>
      <c r="S3048" s="5"/>
      <c r="T3048" s="6"/>
    </row>
    <row r="3049" spans="6:20">
      <c r="F3049" s="27"/>
      <c r="G3049" s="28"/>
      <c r="H3049" s="6"/>
      <c r="I3049" s="7"/>
      <c r="J3049" s="6"/>
      <c r="K3049" s="6"/>
      <c r="L3049" s="6"/>
      <c r="M3049" s="6"/>
      <c r="P3049" s="4"/>
      <c r="Q3049" s="4"/>
      <c r="R3049" s="4"/>
      <c r="S3049" s="5"/>
      <c r="T3049" s="6"/>
    </row>
    <row r="3050" spans="6:20">
      <c r="F3050" s="27"/>
      <c r="G3050" s="28"/>
      <c r="H3050" s="6"/>
      <c r="I3050" s="7"/>
      <c r="J3050" s="6"/>
      <c r="K3050" s="6"/>
      <c r="L3050" s="6"/>
      <c r="M3050" s="6"/>
      <c r="P3050" s="4"/>
      <c r="Q3050" s="4"/>
      <c r="R3050" s="4"/>
      <c r="S3050" s="5"/>
      <c r="T3050" s="6"/>
    </row>
    <row r="3051" spans="6:20">
      <c r="F3051" s="27"/>
      <c r="G3051" s="28"/>
      <c r="H3051" s="6"/>
      <c r="I3051" s="7"/>
      <c r="J3051" s="6"/>
      <c r="K3051" s="6"/>
      <c r="L3051" s="6"/>
      <c r="M3051" s="6"/>
      <c r="P3051" s="4"/>
      <c r="Q3051" s="4"/>
      <c r="R3051" s="4"/>
      <c r="S3051" s="5"/>
      <c r="T3051" s="6"/>
    </row>
    <row r="3052" spans="6:20">
      <c r="F3052" s="27"/>
      <c r="G3052" s="28"/>
      <c r="H3052" s="6"/>
      <c r="I3052" s="7"/>
      <c r="J3052" s="6"/>
      <c r="K3052" s="6"/>
      <c r="L3052" s="6"/>
      <c r="M3052" s="6"/>
      <c r="P3052" s="4"/>
      <c r="Q3052" s="4"/>
      <c r="R3052" s="4"/>
      <c r="S3052" s="5"/>
      <c r="T3052" s="6"/>
    </row>
    <row r="3053" spans="6:20">
      <c r="F3053" s="27"/>
      <c r="G3053" s="28"/>
      <c r="H3053" s="6"/>
      <c r="I3053" s="7"/>
      <c r="J3053" s="6"/>
      <c r="K3053" s="6"/>
      <c r="L3053" s="6"/>
      <c r="M3053" s="6"/>
      <c r="P3053" s="4"/>
      <c r="Q3053" s="4"/>
      <c r="R3053" s="4"/>
      <c r="S3053" s="5"/>
      <c r="T3053" s="6"/>
    </row>
    <row r="3054" spans="6:20">
      <c r="F3054" s="27"/>
      <c r="G3054" s="28"/>
      <c r="H3054" s="6"/>
      <c r="I3054" s="7"/>
      <c r="J3054" s="6"/>
      <c r="K3054" s="6"/>
      <c r="L3054" s="6"/>
      <c r="M3054" s="6"/>
      <c r="P3054" s="4"/>
      <c r="Q3054" s="4"/>
      <c r="R3054" s="4"/>
      <c r="S3054" s="5"/>
      <c r="T3054" s="6"/>
    </row>
    <row r="3055" spans="6:20">
      <c r="F3055" s="27"/>
      <c r="G3055" s="28"/>
      <c r="H3055" s="6"/>
      <c r="I3055" s="7"/>
      <c r="J3055" s="6"/>
      <c r="K3055" s="6"/>
      <c r="L3055" s="6"/>
      <c r="M3055" s="6"/>
      <c r="P3055" s="4"/>
      <c r="Q3055" s="4"/>
      <c r="R3055" s="4"/>
      <c r="S3055" s="5"/>
      <c r="T3055" s="6"/>
    </row>
    <row r="3056" spans="6:20">
      <c r="F3056" s="27"/>
      <c r="G3056" s="28"/>
      <c r="H3056" s="6"/>
      <c r="I3056" s="7"/>
      <c r="J3056" s="6"/>
      <c r="K3056" s="6"/>
      <c r="L3056" s="6"/>
      <c r="M3056" s="6"/>
      <c r="P3056" s="4"/>
      <c r="Q3056" s="4"/>
      <c r="R3056" s="4"/>
      <c r="S3056" s="5"/>
      <c r="T3056" s="6"/>
    </row>
    <row r="3057" spans="6:20">
      <c r="F3057" s="27"/>
      <c r="G3057" s="28"/>
      <c r="H3057" s="6"/>
      <c r="I3057" s="7"/>
      <c r="J3057" s="6"/>
      <c r="K3057" s="6"/>
      <c r="L3057" s="6"/>
      <c r="M3057" s="6"/>
      <c r="P3057" s="4"/>
      <c r="Q3057" s="4"/>
      <c r="R3057" s="4"/>
      <c r="S3057" s="5"/>
      <c r="T3057" s="6"/>
    </row>
    <row r="3058" spans="6:20">
      <c r="F3058" s="27"/>
      <c r="G3058" s="28"/>
      <c r="H3058" s="6"/>
      <c r="I3058" s="7"/>
      <c r="J3058" s="6"/>
      <c r="K3058" s="6"/>
      <c r="L3058" s="6"/>
      <c r="M3058" s="6"/>
      <c r="P3058" s="4"/>
      <c r="Q3058" s="4"/>
      <c r="R3058" s="4"/>
      <c r="S3058" s="5"/>
      <c r="T3058" s="6"/>
    </row>
    <row r="3059" spans="6:20">
      <c r="F3059" s="27"/>
      <c r="G3059" s="28"/>
      <c r="H3059" s="6"/>
      <c r="I3059" s="7"/>
      <c r="J3059" s="6"/>
      <c r="K3059" s="6"/>
      <c r="L3059" s="6"/>
      <c r="M3059" s="6"/>
      <c r="P3059" s="4"/>
      <c r="Q3059" s="4"/>
      <c r="R3059" s="4"/>
      <c r="S3059" s="5"/>
      <c r="T3059" s="6"/>
    </row>
    <row r="3060" spans="6:20">
      <c r="F3060" s="27"/>
      <c r="G3060" s="28"/>
      <c r="H3060" s="6"/>
      <c r="I3060" s="7"/>
      <c r="J3060" s="6"/>
      <c r="K3060" s="6"/>
      <c r="L3060" s="6"/>
      <c r="M3060" s="6"/>
      <c r="P3060" s="4"/>
      <c r="Q3060" s="4"/>
      <c r="R3060" s="4"/>
      <c r="S3060" s="5"/>
      <c r="T3060" s="6"/>
    </row>
    <row r="3061" spans="6:20">
      <c r="F3061" s="27"/>
      <c r="G3061" s="28"/>
      <c r="H3061" s="6"/>
      <c r="I3061" s="7"/>
      <c r="J3061" s="6"/>
      <c r="K3061" s="6"/>
      <c r="L3061" s="6"/>
      <c r="M3061" s="6"/>
      <c r="P3061" s="4"/>
      <c r="Q3061" s="4"/>
      <c r="R3061" s="4"/>
      <c r="S3061" s="5"/>
      <c r="T3061" s="6"/>
    </row>
    <row r="3062" spans="6:20">
      <c r="F3062" s="27"/>
      <c r="G3062" s="28"/>
      <c r="H3062" s="6"/>
      <c r="I3062" s="7"/>
      <c r="J3062" s="6"/>
      <c r="K3062" s="6"/>
      <c r="L3062" s="6"/>
      <c r="M3062" s="6"/>
      <c r="P3062" s="4"/>
      <c r="Q3062" s="4"/>
      <c r="R3062" s="4"/>
      <c r="S3062" s="5"/>
      <c r="T3062" s="6"/>
    </row>
    <row r="3063" spans="6:20">
      <c r="F3063" s="27"/>
      <c r="G3063" s="28"/>
      <c r="H3063" s="6"/>
      <c r="I3063" s="7"/>
      <c r="J3063" s="6"/>
      <c r="K3063" s="6"/>
      <c r="L3063" s="6"/>
      <c r="M3063" s="6"/>
      <c r="P3063" s="4"/>
      <c r="Q3063" s="4"/>
      <c r="R3063" s="4"/>
      <c r="S3063" s="5"/>
      <c r="T3063" s="6"/>
    </row>
    <row r="3064" spans="6:20">
      <c r="F3064" s="27"/>
      <c r="G3064" s="28"/>
      <c r="H3064" s="6"/>
      <c r="I3064" s="7"/>
      <c r="J3064" s="6"/>
      <c r="K3064" s="6"/>
      <c r="L3064" s="6"/>
      <c r="M3064" s="6"/>
      <c r="P3064" s="4"/>
      <c r="Q3064" s="4"/>
      <c r="R3064" s="4"/>
      <c r="S3064" s="5"/>
      <c r="T3064" s="6"/>
    </row>
    <row r="3065" spans="6:20">
      <c r="F3065" s="27"/>
      <c r="G3065" s="28"/>
      <c r="H3065" s="6"/>
      <c r="I3065" s="7"/>
      <c r="J3065" s="6"/>
      <c r="K3065" s="6"/>
      <c r="L3065" s="6"/>
      <c r="M3065" s="6"/>
      <c r="P3065" s="4"/>
      <c r="Q3065" s="4"/>
      <c r="R3065" s="4"/>
      <c r="S3065" s="5"/>
      <c r="T3065" s="6"/>
    </row>
    <row r="3066" spans="6:20">
      <c r="F3066" s="27"/>
      <c r="G3066" s="28"/>
      <c r="H3066" s="6"/>
      <c r="I3066" s="7"/>
      <c r="J3066" s="6"/>
      <c r="K3066" s="6"/>
      <c r="L3066" s="6"/>
      <c r="M3066" s="6"/>
      <c r="P3066" s="4"/>
      <c r="Q3066" s="4"/>
      <c r="R3066" s="4"/>
      <c r="S3066" s="5"/>
      <c r="T3066" s="6"/>
    </row>
    <row r="3067" spans="6:20">
      <c r="F3067" s="27"/>
      <c r="G3067" s="28"/>
      <c r="H3067" s="6"/>
      <c r="I3067" s="7"/>
      <c r="J3067" s="6"/>
      <c r="K3067" s="6"/>
      <c r="L3067" s="6"/>
      <c r="M3067" s="6"/>
      <c r="P3067" s="4"/>
      <c r="Q3067" s="4"/>
      <c r="R3067" s="4"/>
      <c r="S3067" s="5"/>
      <c r="T3067" s="6"/>
    </row>
    <row r="3068" spans="6:20">
      <c r="F3068" s="27"/>
      <c r="G3068" s="28"/>
      <c r="H3068" s="6"/>
      <c r="I3068" s="7"/>
      <c r="J3068" s="6"/>
      <c r="K3068" s="6"/>
      <c r="L3068" s="6"/>
      <c r="M3068" s="6"/>
      <c r="P3068" s="4"/>
      <c r="Q3068" s="4"/>
      <c r="R3068" s="4"/>
      <c r="S3068" s="5"/>
      <c r="T3068" s="6"/>
    </row>
    <row r="3069" spans="6:20">
      <c r="F3069" s="27"/>
      <c r="G3069" s="28"/>
      <c r="H3069" s="6"/>
      <c r="I3069" s="7"/>
      <c r="J3069" s="6"/>
      <c r="K3069" s="6"/>
      <c r="L3069" s="6"/>
      <c r="M3069" s="6"/>
      <c r="P3069" s="4"/>
      <c r="Q3069" s="4"/>
      <c r="R3069" s="4"/>
      <c r="S3069" s="5"/>
      <c r="T3069" s="6"/>
    </row>
    <row r="3070" spans="6:20">
      <c r="F3070" s="27"/>
      <c r="G3070" s="28"/>
      <c r="H3070" s="6"/>
      <c r="I3070" s="7"/>
      <c r="J3070" s="6"/>
      <c r="K3070" s="6"/>
      <c r="L3070" s="6"/>
      <c r="M3070" s="6"/>
      <c r="P3070" s="4"/>
      <c r="Q3070" s="4"/>
      <c r="R3070" s="4"/>
      <c r="S3070" s="5"/>
      <c r="T3070" s="6"/>
    </row>
    <row r="3071" spans="6:20">
      <c r="F3071" s="27"/>
      <c r="G3071" s="28"/>
      <c r="H3071" s="6"/>
      <c r="I3071" s="7"/>
      <c r="J3071" s="6"/>
      <c r="K3071" s="6"/>
      <c r="L3071" s="6"/>
      <c r="M3071" s="6"/>
      <c r="P3071" s="4"/>
      <c r="Q3071" s="4"/>
      <c r="R3071" s="4"/>
      <c r="S3071" s="5"/>
      <c r="T3071" s="6"/>
    </row>
    <row r="3072" spans="6:20">
      <c r="F3072" s="27"/>
      <c r="G3072" s="28"/>
      <c r="H3072" s="6"/>
      <c r="I3072" s="7"/>
      <c r="J3072" s="6"/>
      <c r="K3072" s="6"/>
      <c r="L3072" s="6"/>
      <c r="M3072" s="6"/>
      <c r="P3072" s="4"/>
      <c r="Q3072" s="4"/>
      <c r="R3072" s="4"/>
      <c r="S3072" s="5"/>
      <c r="T3072" s="6"/>
    </row>
    <row r="3073" spans="6:20">
      <c r="F3073" s="27"/>
      <c r="G3073" s="28"/>
      <c r="H3073" s="6"/>
      <c r="I3073" s="7"/>
      <c r="J3073" s="6"/>
      <c r="K3073" s="6"/>
      <c r="L3073" s="6"/>
      <c r="M3073" s="6"/>
      <c r="P3073" s="4"/>
      <c r="Q3073" s="4"/>
      <c r="R3073" s="4"/>
      <c r="S3073" s="5"/>
      <c r="T3073" s="6"/>
    </row>
    <row r="3074" spans="6:20">
      <c r="F3074" s="27"/>
      <c r="G3074" s="28"/>
      <c r="H3074" s="6"/>
      <c r="I3074" s="7"/>
      <c r="J3074" s="6"/>
      <c r="K3074" s="6"/>
      <c r="L3074" s="6"/>
      <c r="M3074" s="6"/>
      <c r="P3074" s="4"/>
      <c r="Q3074" s="4"/>
      <c r="R3074" s="4"/>
      <c r="S3074" s="5"/>
      <c r="T3074" s="6"/>
    </row>
    <row r="3075" spans="6:20">
      <c r="F3075" s="27"/>
      <c r="G3075" s="28"/>
      <c r="H3075" s="6"/>
      <c r="I3075" s="7"/>
      <c r="J3075" s="6"/>
      <c r="K3075" s="6"/>
      <c r="L3075" s="6"/>
      <c r="M3075" s="6"/>
      <c r="P3075" s="4"/>
      <c r="Q3075" s="4"/>
      <c r="R3075" s="4"/>
      <c r="S3075" s="5"/>
      <c r="T3075" s="6"/>
    </row>
    <row r="3076" spans="6:20">
      <c r="F3076" s="27"/>
      <c r="G3076" s="28"/>
      <c r="H3076" s="6"/>
      <c r="I3076" s="7"/>
      <c r="J3076" s="6"/>
      <c r="K3076" s="6"/>
      <c r="L3076" s="6"/>
      <c r="M3076" s="6"/>
      <c r="P3076" s="4"/>
      <c r="Q3076" s="4"/>
      <c r="R3076" s="4"/>
      <c r="S3076" s="5"/>
      <c r="T3076" s="6"/>
    </row>
    <row r="3077" spans="6:20">
      <c r="F3077" s="27"/>
      <c r="G3077" s="28"/>
      <c r="H3077" s="6"/>
      <c r="I3077" s="7"/>
      <c r="J3077" s="6"/>
      <c r="K3077" s="6"/>
      <c r="L3077" s="6"/>
      <c r="M3077" s="6"/>
      <c r="P3077" s="4"/>
      <c r="Q3077" s="4"/>
      <c r="R3077" s="4"/>
      <c r="S3077" s="5"/>
      <c r="T3077" s="6"/>
    </row>
    <row r="3078" spans="6:20">
      <c r="F3078" s="27"/>
      <c r="G3078" s="28"/>
      <c r="H3078" s="6"/>
      <c r="I3078" s="7"/>
      <c r="J3078" s="6"/>
      <c r="K3078" s="6"/>
      <c r="L3078" s="6"/>
      <c r="M3078" s="6"/>
      <c r="P3078" s="4"/>
      <c r="Q3078" s="4"/>
      <c r="R3078" s="4"/>
      <c r="S3078" s="5"/>
      <c r="T3078" s="6"/>
    </row>
    <row r="3079" spans="6:20">
      <c r="F3079" s="27"/>
      <c r="G3079" s="28"/>
      <c r="H3079" s="6"/>
      <c r="I3079" s="7"/>
      <c r="J3079" s="6"/>
      <c r="K3079" s="6"/>
      <c r="L3079" s="6"/>
      <c r="M3079" s="6"/>
      <c r="P3079" s="4"/>
      <c r="Q3079" s="4"/>
      <c r="R3079" s="4"/>
      <c r="S3079" s="5"/>
      <c r="T3079" s="6"/>
    </row>
    <row r="3080" spans="6:20">
      <c r="F3080" s="27"/>
      <c r="G3080" s="28"/>
      <c r="H3080" s="6"/>
      <c r="I3080" s="7"/>
      <c r="J3080" s="6"/>
      <c r="K3080" s="6"/>
      <c r="L3080" s="6"/>
      <c r="M3080" s="6"/>
      <c r="P3080" s="4"/>
      <c r="Q3080" s="4"/>
      <c r="R3080" s="4"/>
      <c r="S3080" s="5"/>
      <c r="T3080" s="6"/>
    </row>
    <row r="3081" spans="6:20">
      <c r="F3081" s="27"/>
      <c r="G3081" s="28"/>
      <c r="H3081" s="6"/>
      <c r="I3081" s="7"/>
      <c r="J3081" s="6"/>
      <c r="K3081" s="6"/>
      <c r="L3081" s="6"/>
      <c r="M3081" s="6"/>
      <c r="P3081" s="4"/>
      <c r="Q3081" s="4"/>
      <c r="R3081" s="4"/>
      <c r="S3081" s="5"/>
      <c r="T3081" s="6"/>
    </row>
    <row r="3082" spans="6:20">
      <c r="F3082" s="27"/>
      <c r="G3082" s="28"/>
      <c r="H3082" s="6"/>
      <c r="I3082" s="7"/>
      <c r="J3082" s="6"/>
      <c r="K3082" s="6"/>
      <c r="L3082" s="6"/>
      <c r="M3082" s="6"/>
      <c r="P3082" s="4"/>
      <c r="Q3082" s="4"/>
      <c r="R3082" s="4"/>
      <c r="S3082" s="5"/>
      <c r="T3082" s="6"/>
    </row>
    <row r="3083" spans="6:20">
      <c r="F3083" s="27"/>
      <c r="G3083" s="28"/>
      <c r="H3083" s="6"/>
      <c r="I3083" s="7"/>
      <c r="J3083" s="6"/>
      <c r="K3083" s="6"/>
      <c r="L3083" s="6"/>
      <c r="M3083" s="6"/>
      <c r="P3083" s="4"/>
      <c r="Q3083" s="4"/>
      <c r="R3083" s="4"/>
      <c r="S3083" s="5"/>
      <c r="T3083" s="6"/>
    </row>
    <row r="3084" spans="6:20">
      <c r="F3084" s="27"/>
      <c r="G3084" s="28"/>
      <c r="H3084" s="6"/>
      <c r="I3084" s="7"/>
      <c r="J3084" s="6"/>
      <c r="K3084" s="6"/>
      <c r="L3084" s="6"/>
      <c r="M3084" s="6"/>
      <c r="P3084" s="4"/>
      <c r="Q3084" s="4"/>
      <c r="R3084" s="4"/>
      <c r="S3084" s="5"/>
      <c r="T3084" s="6"/>
    </row>
    <row r="3085" spans="6:20">
      <c r="F3085" s="27"/>
      <c r="G3085" s="28"/>
      <c r="H3085" s="6"/>
      <c r="I3085" s="7"/>
      <c r="J3085" s="6"/>
      <c r="K3085" s="6"/>
      <c r="L3085" s="6"/>
      <c r="M3085" s="6"/>
      <c r="P3085" s="4"/>
      <c r="Q3085" s="4"/>
      <c r="R3085" s="4"/>
      <c r="S3085" s="5"/>
      <c r="T3085" s="6"/>
    </row>
    <row r="3086" spans="6:20">
      <c r="F3086" s="27"/>
      <c r="G3086" s="28"/>
      <c r="H3086" s="6"/>
      <c r="I3086" s="7"/>
      <c r="J3086" s="6"/>
      <c r="K3086" s="6"/>
      <c r="L3086" s="6"/>
      <c r="M3086" s="6"/>
      <c r="P3086" s="4"/>
      <c r="Q3086" s="4"/>
      <c r="R3086" s="4"/>
      <c r="S3086" s="5"/>
      <c r="T3086" s="6"/>
    </row>
    <row r="3087" spans="6:20">
      <c r="F3087" s="27"/>
      <c r="G3087" s="28"/>
      <c r="H3087" s="6"/>
      <c r="I3087" s="7"/>
      <c r="J3087" s="6"/>
      <c r="K3087" s="6"/>
      <c r="L3087" s="6"/>
      <c r="M3087" s="6"/>
      <c r="P3087" s="4"/>
      <c r="Q3087" s="4"/>
      <c r="R3087" s="4"/>
      <c r="S3087" s="5"/>
      <c r="T3087" s="6"/>
    </row>
    <row r="3088" spans="6:20">
      <c r="F3088" s="27"/>
      <c r="G3088" s="28"/>
      <c r="H3088" s="6"/>
      <c r="I3088" s="7"/>
      <c r="J3088" s="6"/>
      <c r="K3088" s="6"/>
      <c r="L3088" s="6"/>
      <c r="M3088" s="6"/>
      <c r="P3088" s="4"/>
      <c r="Q3088" s="4"/>
      <c r="R3088" s="4"/>
      <c r="S3088" s="5"/>
      <c r="T3088" s="6"/>
    </row>
    <row r="3089" spans="6:20">
      <c r="F3089" s="27"/>
      <c r="G3089" s="28"/>
      <c r="H3089" s="6"/>
      <c r="I3089" s="7"/>
      <c r="J3089" s="6"/>
      <c r="K3089" s="6"/>
      <c r="L3089" s="6"/>
      <c r="M3089" s="6"/>
      <c r="P3089" s="4"/>
      <c r="Q3089" s="4"/>
      <c r="R3089" s="4"/>
      <c r="S3089" s="5"/>
      <c r="T3089" s="6"/>
    </row>
    <row r="3090" spans="6:20">
      <c r="F3090" s="27"/>
      <c r="G3090" s="28"/>
      <c r="H3090" s="6"/>
      <c r="I3090" s="7"/>
      <c r="J3090" s="6"/>
      <c r="K3090" s="6"/>
      <c r="L3090" s="6"/>
      <c r="M3090" s="6"/>
      <c r="P3090" s="4"/>
      <c r="Q3090" s="4"/>
      <c r="R3090" s="4"/>
      <c r="S3090" s="5"/>
      <c r="T3090" s="6"/>
    </row>
    <row r="3091" spans="6:20">
      <c r="F3091" s="27"/>
      <c r="G3091" s="28"/>
      <c r="H3091" s="6"/>
      <c r="I3091" s="7"/>
      <c r="J3091" s="6"/>
      <c r="K3091" s="6"/>
      <c r="L3091" s="6"/>
      <c r="M3091" s="6"/>
      <c r="P3091" s="4"/>
      <c r="Q3091" s="4"/>
      <c r="R3091" s="4"/>
      <c r="S3091" s="5"/>
      <c r="T3091" s="6"/>
    </row>
    <row r="3092" spans="6:20">
      <c r="F3092" s="27"/>
      <c r="G3092" s="28"/>
      <c r="H3092" s="6"/>
      <c r="I3092" s="7"/>
      <c r="J3092" s="6"/>
      <c r="K3092" s="6"/>
      <c r="L3092" s="6"/>
      <c r="M3092" s="6"/>
      <c r="P3092" s="4"/>
      <c r="Q3092" s="4"/>
      <c r="R3092" s="4"/>
      <c r="S3092" s="5"/>
      <c r="T3092" s="6"/>
    </row>
    <row r="3093" spans="6:20">
      <c r="F3093" s="27"/>
      <c r="G3093" s="28"/>
      <c r="H3093" s="6"/>
      <c r="I3093" s="7"/>
      <c r="J3093" s="6"/>
      <c r="K3093" s="6"/>
      <c r="L3093" s="6"/>
      <c r="M3093" s="6"/>
      <c r="P3093" s="4"/>
      <c r="Q3093" s="4"/>
      <c r="R3093" s="4"/>
      <c r="S3093" s="5"/>
      <c r="T3093" s="6"/>
    </row>
    <row r="3094" spans="6:20">
      <c r="F3094" s="27"/>
      <c r="G3094" s="28"/>
      <c r="H3094" s="6"/>
      <c r="I3094" s="7"/>
      <c r="J3094" s="6"/>
      <c r="K3094" s="6"/>
      <c r="L3094" s="6"/>
      <c r="M3094" s="6"/>
      <c r="P3094" s="4"/>
      <c r="Q3094" s="4"/>
      <c r="R3094" s="4"/>
      <c r="S3094" s="5"/>
      <c r="T3094" s="6"/>
    </row>
    <row r="3095" spans="6:20">
      <c r="F3095" s="27"/>
      <c r="G3095" s="28"/>
      <c r="H3095" s="6"/>
      <c r="I3095" s="7"/>
      <c r="J3095" s="6"/>
      <c r="K3095" s="6"/>
      <c r="L3095" s="6"/>
      <c r="M3095" s="6"/>
      <c r="P3095" s="4"/>
      <c r="Q3095" s="4"/>
      <c r="R3095" s="4"/>
      <c r="S3095" s="5"/>
      <c r="T3095" s="6"/>
    </row>
    <row r="3096" spans="6:20">
      <c r="F3096" s="27"/>
      <c r="G3096" s="28"/>
      <c r="H3096" s="6"/>
      <c r="I3096" s="7"/>
      <c r="J3096" s="6"/>
      <c r="K3096" s="6"/>
      <c r="L3096" s="6"/>
      <c r="M3096" s="6"/>
      <c r="P3096" s="4"/>
      <c r="Q3096" s="4"/>
      <c r="R3096" s="4"/>
      <c r="S3096" s="5"/>
      <c r="T3096" s="6"/>
    </row>
    <row r="3097" spans="6:20">
      <c r="F3097" s="27"/>
      <c r="G3097" s="28"/>
      <c r="H3097" s="6"/>
      <c r="I3097" s="7"/>
      <c r="J3097" s="6"/>
      <c r="K3097" s="6"/>
      <c r="L3097" s="6"/>
      <c r="M3097" s="6"/>
      <c r="P3097" s="4"/>
      <c r="Q3097" s="4"/>
      <c r="R3097" s="4"/>
      <c r="S3097" s="5"/>
      <c r="T3097" s="6"/>
    </row>
    <row r="3098" spans="6:20">
      <c r="F3098" s="27"/>
      <c r="G3098" s="28"/>
      <c r="H3098" s="6"/>
      <c r="I3098" s="7"/>
      <c r="J3098" s="6"/>
      <c r="K3098" s="6"/>
      <c r="L3098" s="6"/>
      <c r="M3098" s="6"/>
      <c r="P3098" s="4"/>
      <c r="Q3098" s="4"/>
      <c r="R3098" s="4"/>
      <c r="S3098" s="5"/>
      <c r="T3098" s="6"/>
    </row>
    <row r="3099" spans="6:20">
      <c r="F3099" s="27"/>
      <c r="G3099" s="28"/>
      <c r="H3099" s="6"/>
      <c r="I3099" s="7"/>
      <c r="J3099" s="6"/>
      <c r="K3099" s="6"/>
      <c r="L3099" s="6"/>
      <c r="M3099" s="6"/>
      <c r="P3099" s="4"/>
      <c r="Q3099" s="4"/>
      <c r="R3099" s="4"/>
      <c r="S3099" s="5"/>
      <c r="T3099" s="6"/>
    </row>
    <row r="3100" spans="6:20">
      <c r="F3100" s="27"/>
      <c r="G3100" s="28"/>
      <c r="H3100" s="6"/>
      <c r="I3100" s="7"/>
      <c r="J3100" s="6"/>
      <c r="K3100" s="6"/>
      <c r="L3100" s="6"/>
      <c r="M3100" s="6"/>
      <c r="P3100" s="4"/>
      <c r="Q3100" s="4"/>
      <c r="R3100" s="4"/>
      <c r="S3100" s="5"/>
      <c r="T3100" s="6"/>
    </row>
    <row r="3101" spans="6:20">
      <c r="F3101" s="27"/>
      <c r="G3101" s="28"/>
      <c r="H3101" s="6"/>
      <c r="I3101" s="7"/>
      <c r="J3101" s="6"/>
      <c r="K3101" s="6"/>
      <c r="L3101" s="6"/>
      <c r="M3101" s="6"/>
      <c r="P3101" s="4"/>
      <c r="Q3101" s="4"/>
      <c r="R3101" s="4"/>
      <c r="S3101" s="5"/>
      <c r="T3101" s="6"/>
    </row>
    <row r="3102" spans="6:20">
      <c r="F3102" s="27"/>
      <c r="G3102" s="28"/>
      <c r="H3102" s="6"/>
      <c r="I3102" s="7"/>
      <c r="J3102" s="6"/>
      <c r="K3102" s="6"/>
      <c r="L3102" s="6"/>
      <c r="M3102" s="6"/>
      <c r="P3102" s="4"/>
      <c r="Q3102" s="4"/>
      <c r="R3102" s="4"/>
      <c r="S3102" s="5"/>
      <c r="T3102" s="6"/>
    </row>
    <row r="3103" spans="6:20">
      <c r="F3103" s="27"/>
      <c r="G3103" s="28"/>
      <c r="H3103" s="6"/>
      <c r="I3103" s="7"/>
      <c r="J3103" s="6"/>
      <c r="K3103" s="6"/>
      <c r="L3103" s="6"/>
      <c r="M3103" s="6"/>
      <c r="P3103" s="4"/>
      <c r="Q3103" s="4"/>
      <c r="R3103" s="4"/>
      <c r="S3103" s="5"/>
      <c r="T3103" s="6"/>
    </row>
    <row r="3104" spans="6:20">
      <c r="F3104" s="27"/>
      <c r="G3104" s="28"/>
      <c r="H3104" s="6"/>
      <c r="I3104" s="7"/>
      <c r="J3104" s="6"/>
      <c r="K3104" s="6"/>
      <c r="L3104" s="6"/>
      <c r="M3104" s="6"/>
      <c r="P3104" s="4"/>
      <c r="Q3104" s="4"/>
      <c r="R3104" s="4"/>
      <c r="S3104" s="5"/>
      <c r="T3104" s="6"/>
    </row>
    <row r="3105" spans="6:20">
      <c r="F3105" s="27"/>
      <c r="G3105" s="28"/>
      <c r="H3105" s="6"/>
      <c r="I3105" s="7"/>
      <c r="J3105" s="6"/>
      <c r="K3105" s="6"/>
      <c r="L3105" s="6"/>
      <c r="M3105" s="6"/>
      <c r="P3105" s="4"/>
      <c r="Q3105" s="4"/>
      <c r="R3105" s="4"/>
      <c r="S3105" s="5"/>
      <c r="T3105" s="6"/>
    </row>
    <row r="3106" spans="6:20">
      <c r="F3106" s="27"/>
      <c r="G3106" s="28"/>
      <c r="H3106" s="6"/>
      <c r="I3106" s="7"/>
      <c r="J3106" s="6"/>
      <c r="K3106" s="6"/>
      <c r="L3106" s="6"/>
      <c r="M3106" s="6"/>
      <c r="P3106" s="4"/>
      <c r="Q3106" s="4"/>
      <c r="R3106" s="4"/>
      <c r="S3106" s="5"/>
      <c r="T3106" s="6"/>
    </row>
    <row r="3107" spans="6:20">
      <c r="F3107" s="27"/>
      <c r="G3107" s="28"/>
      <c r="H3107" s="6"/>
      <c r="I3107" s="7"/>
      <c r="J3107" s="6"/>
      <c r="K3107" s="6"/>
      <c r="L3107" s="6"/>
      <c r="M3107" s="6"/>
      <c r="P3107" s="4"/>
      <c r="Q3107" s="4"/>
      <c r="R3107" s="4"/>
      <c r="S3107" s="5"/>
      <c r="T3107" s="6"/>
    </row>
    <row r="3108" spans="6:20">
      <c r="F3108" s="27"/>
      <c r="G3108" s="28"/>
      <c r="H3108" s="6"/>
      <c r="I3108" s="7"/>
      <c r="J3108" s="6"/>
      <c r="K3108" s="6"/>
      <c r="L3108" s="6"/>
      <c r="M3108" s="6"/>
      <c r="P3108" s="4"/>
      <c r="Q3108" s="4"/>
      <c r="R3108" s="4"/>
      <c r="S3108" s="5"/>
      <c r="T3108" s="6"/>
    </row>
    <row r="3109" spans="6:20">
      <c r="F3109" s="27"/>
      <c r="G3109" s="28"/>
      <c r="H3109" s="6"/>
      <c r="I3109" s="7"/>
      <c r="J3109" s="6"/>
      <c r="K3109" s="6"/>
      <c r="L3109" s="6"/>
      <c r="M3109" s="6"/>
      <c r="P3109" s="4"/>
      <c r="Q3109" s="4"/>
      <c r="R3109" s="4"/>
      <c r="S3109" s="5"/>
      <c r="T3109" s="6"/>
    </row>
    <row r="3110" spans="6:20">
      <c r="F3110" s="27"/>
      <c r="G3110" s="28"/>
      <c r="H3110" s="6"/>
      <c r="I3110" s="7"/>
      <c r="J3110" s="6"/>
      <c r="K3110" s="6"/>
      <c r="L3110" s="6"/>
      <c r="M3110" s="6"/>
      <c r="P3110" s="4"/>
      <c r="Q3110" s="4"/>
      <c r="R3110" s="4"/>
      <c r="S3110" s="5"/>
      <c r="T3110" s="6"/>
    </row>
    <row r="3111" spans="6:20">
      <c r="F3111" s="27"/>
      <c r="G3111" s="28"/>
      <c r="H3111" s="6"/>
      <c r="I3111" s="7"/>
      <c r="J3111" s="6"/>
      <c r="K3111" s="6"/>
      <c r="L3111" s="6"/>
      <c r="M3111" s="6"/>
      <c r="P3111" s="4"/>
      <c r="Q3111" s="4"/>
      <c r="R3111" s="4"/>
      <c r="S3111" s="5"/>
      <c r="T3111" s="6"/>
    </row>
    <row r="3112" spans="6:20">
      <c r="F3112" s="27"/>
      <c r="G3112" s="28"/>
      <c r="H3112" s="6"/>
      <c r="I3112" s="7"/>
      <c r="J3112" s="6"/>
      <c r="K3112" s="6"/>
      <c r="L3112" s="6"/>
      <c r="M3112" s="6"/>
      <c r="P3112" s="4"/>
      <c r="Q3112" s="4"/>
      <c r="R3112" s="4"/>
      <c r="S3112" s="5"/>
      <c r="T3112" s="6"/>
    </row>
    <row r="3113" spans="6:20">
      <c r="F3113" s="27"/>
      <c r="G3113" s="28"/>
      <c r="H3113" s="6"/>
      <c r="I3113" s="7"/>
      <c r="J3113" s="6"/>
      <c r="K3113" s="6"/>
      <c r="L3113" s="6"/>
      <c r="M3113" s="6"/>
      <c r="P3113" s="4"/>
      <c r="Q3113" s="4"/>
      <c r="R3113" s="4"/>
      <c r="S3113" s="5"/>
      <c r="T3113" s="6"/>
    </row>
    <row r="3114" spans="6:20">
      <c r="F3114" s="27"/>
      <c r="G3114" s="28"/>
      <c r="H3114" s="6"/>
      <c r="I3114" s="7"/>
      <c r="J3114" s="6"/>
      <c r="K3114" s="6"/>
      <c r="L3114" s="6"/>
      <c r="M3114" s="6"/>
      <c r="P3114" s="4"/>
      <c r="Q3114" s="4"/>
      <c r="R3114" s="4"/>
      <c r="S3114" s="5"/>
      <c r="T3114" s="6"/>
    </row>
    <row r="3115" spans="6:20">
      <c r="F3115" s="27"/>
      <c r="G3115" s="28"/>
      <c r="H3115" s="6"/>
      <c r="I3115" s="7"/>
      <c r="J3115" s="6"/>
      <c r="K3115" s="6"/>
      <c r="L3115" s="6"/>
      <c r="M3115" s="6"/>
      <c r="P3115" s="4"/>
      <c r="Q3115" s="4"/>
      <c r="R3115" s="4"/>
      <c r="S3115" s="5"/>
      <c r="T3115" s="6"/>
    </row>
    <row r="3116" spans="6:20">
      <c r="F3116" s="27"/>
      <c r="G3116" s="28"/>
      <c r="H3116" s="6"/>
      <c r="I3116" s="7"/>
      <c r="J3116" s="6"/>
      <c r="K3116" s="6"/>
      <c r="L3116" s="6"/>
      <c r="M3116" s="6"/>
      <c r="P3116" s="4"/>
      <c r="Q3116" s="4"/>
      <c r="R3116" s="4"/>
      <c r="S3116" s="5"/>
      <c r="T3116" s="6"/>
    </row>
    <row r="3117" spans="6:20">
      <c r="F3117" s="27"/>
      <c r="G3117" s="28"/>
      <c r="H3117" s="6"/>
      <c r="I3117" s="7"/>
      <c r="J3117" s="6"/>
      <c r="K3117" s="6"/>
      <c r="L3117" s="6"/>
      <c r="M3117" s="6"/>
      <c r="P3117" s="4"/>
      <c r="Q3117" s="4"/>
      <c r="R3117" s="4"/>
      <c r="S3117" s="5"/>
      <c r="T3117" s="6"/>
    </row>
    <row r="3118" spans="6:20">
      <c r="F3118" s="27"/>
      <c r="G3118" s="28"/>
      <c r="H3118" s="6"/>
      <c r="I3118" s="7"/>
      <c r="J3118" s="6"/>
      <c r="K3118" s="6"/>
      <c r="L3118" s="6"/>
      <c r="M3118" s="6"/>
      <c r="P3118" s="4"/>
      <c r="Q3118" s="4"/>
      <c r="R3118" s="4"/>
      <c r="S3118" s="5"/>
      <c r="T3118" s="6"/>
    </row>
    <row r="3119" spans="6:20">
      <c r="F3119" s="27"/>
      <c r="G3119" s="28"/>
      <c r="H3119" s="6"/>
      <c r="I3119" s="7"/>
      <c r="J3119" s="6"/>
      <c r="K3119" s="6"/>
      <c r="L3119" s="6"/>
      <c r="M3119" s="6"/>
      <c r="P3119" s="4"/>
      <c r="Q3119" s="4"/>
      <c r="R3119" s="4"/>
      <c r="S3119" s="5"/>
      <c r="T3119" s="6"/>
    </row>
    <row r="3120" spans="6:20">
      <c r="F3120" s="27"/>
      <c r="G3120" s="28"/>
      <c r="H3120" s="6"/>
      <c r="I3120" s="7"/>
      <c r="J3120" s="6"/>
      <c r="K3120" s="6"/>
      <c r="L3120" s="6"/>
      <c r="M3120" s="6"/>
      <c r="P3120" s="4"/>
      <c r="Q3120" s="4"/>
      <c r="R3120" s="4"/>
      <c r="S3120" s="5"/>
      <c r="T3120" s="6"/>
    </row>
    <row r="3121" spans="6:20">
      <c r="F3121" s="27"/>
      <c r="G3121" s="28"/>
      <c r="H3121" s="6"/>
      <c r="I3121" s="7"/>
      <c r="J3121" s="6"/>
      <c r="K3121" s="6"/>
      <c r="L3121" s="6"/>
      <c r="M3121" s="6"/>
      <c r="P3121" s="4"/>
      <c r="Q3121" s="4"/>
      <c r="R3121" s="4"/>
      <c r="S3121" s="5"/>
      <c r="T3121" s="6"/>
    </row>
    <row r="3122" spans="6:20">
      <c r="F3122" s="27"/>
      <c r="G3122" s="28"/>
      <c r="H3122" s="6"/>
      <c r="I3122" s="7"/>
      <c r="J3122" s="6"/>
      <c r="K3122" s="6"/>
      <c r="L3122" s="6"/>
      <c r="M3122" s="6"/>
      <c r="P3122" s="4"/>
      <c r="Q3122" s="4"/>
      <c r="R3122" s="4"/>
      <c r="S3122" s="5"/>
      <c r="T3122" s="6"/>
    </row>
    <row r="3123" spans="6:20">
      <c r="F3123" s="27"/>
      <c r="G3123" s="28"/>
      <c r="H3123" s="6"/>
      <c r="I3123" s="7"/>
      <c r="J3123" s="6"/>
      <c r="K3123" s="6"/>
      <c r="L3123" s="6"/>
      <c r="M3123" s="6"/>
      <c r="P3123" s="4"/>
      <c r="Q3123" s="4"/>
      <c r="R3123" s="4"/>
      <c r="S3123" s="5"/>
      <c r="T3123" s="6"/>
    </row>
    <row r="3124" spans="6:20">
      <c r="F3124" s="27"/>
      <c r="G3124" s="28"/>
      <c r="H3124" s="6"/>
      <c r="I3124" s="7"/>
      <c r="J3124" s="6"/>
      <c r="K3124" s="6"/>
      <c r="L3124" s="6"/>
      <c r="M3124" s="6"/>
      <c r="P3124" s="4"/>
      <c r="Q3124" s="4"/>
      <c r="R3124" s="4"/>
      <c r="S3124" s="5"/>
      <c r="T3124" s="6"/>
    </row>
    <row r="3125" spans="6:20">
      <c r="F3125" s="27"/>
      <c r="G3125" s="28"/>
      <c r="H3125" s="6"/>
      <c r="I3125" s="7"/>
      <c r="J3125" s="6"/>
      <c r="K3125" s="6"/>
      <c r="L3125" s="6"/>
      <c r="M3125" s="6"/>
      <c r="P3125" s="4"/>
      <c r="Q3125" s="4"/>
      <c r="R3125" s="4"/>
      <c r="S3125" s="5"/>
      <c r="T3125" s="6"/>
    </row>
    <row r="3126" spans="6:20">
      <c r="F3126" s="27"/>
      <c r="G3126" s="28"/>
      <c r="H3126" s="6"/>
      <c r="I3126" s="7"/>
      <c r="J3126" s="6"/>
      <c r="K3126" s="6"/>
      <c r="L3126" s="6"/>
      <c r="M3126" s="6"/>
      <c r="P3126" s="4"/>
      <c r="Q3126" s="4"/>
      <c r="R3126" s="4"/>
      <c r="S3126" s="5"/>
      <c r="T3126" s="6"/>
    </row>
    <row r="3127" spans="6:20">
      <c r="F3127" s="27"/>
      <c r="G3127" s="28"/>
      <c r="H3127" s="6"/>
      <c r="I3127" s="7"/>
      <c r="J3127" s="6"/>
      <c r="K3127" s="6"/>
      <c r="L3127" s="6"/>
      <c r="M3127" s="6"/>
      <c r="P3127" s="4"/>
      <c r="Q3127" s="4"/>
      <c r="R3127" s="4"/>
      <c r="S3127" s="5"/>
      <c r="T3127" s="6"/>
    </row>
    <row r="3128" spans="6:20">
      <c r="F3128" s="27"/>
      <c r="G3128" s="28"/>
      <c r="H3128" s="6"/>
      <c r="I3128" s="7"/>
      <c r="J3128" s="6"/>
      <c r="K3128" s="6"/>
      <c r="L3128" s="6"/>
      <c r="M3128" s="6"/>
      <c r="P3128" s="4"/>
      <c r="Q3128" s="4"/>
      <c r="R3128" s="4"/>
      <c r="S3128" s="5"/>
      <c r="T3128" s="6"/>
    </row>
    <row r="3129" spans="6:20">
      <c r="F3129" s="27"/>
      <c r="G3129" s="28"/>
      <c r="H3129" s="6"/>
      <c r="I3129" s="7"/>
      <c r="J3129" s="6"/>
      <c r="K3129" s="6"/>
      <c r="L3129" s="6"/>
      <c r="M3129" s="6"/>
      <c r="P3129" s="4"/>
      <c r="Q3129" s="4"/>
      <c r="R3129" s="4"/>
      <c r="S3129" s="5"/>
      <c r="T3129" s="6"/>
    </row>
    <row r="3130" spans="6:20">
      <c r="F3130" s="27"/>
      <c r="G3130" s="28"/>
      <c r="H3130" s="6"/>
      <c r="I3130" s="7"/>
      <c r="J3130" s="6"/>
      <c r="K3130" s="6"/>
      <c r="L3130" s="6"/>
      <c r="M3130" s="6"/>
      <c r="P3130" s="4"/>
      <c r="Q3130" s="4"/>
      <c r="R3130" s="4"/>
      <c r="S3130" s="5"/>
      <c r="T3130" s="6"/>
    </row>
    <row r="3131" spans="6:20">
      <c r="F3131" s="27"/>
      <c r="G3131" s="28"/>
      <c r="H3131" s="6"/>
      <c r="I3131" s="7"/>
      <c r="J3131" s="6"/>
      <c r="K3131" s="6"/>
      <c r="L3131" s="6"/>
      <c r="M3131" s="6"/>
      <c r="P3131" s="4"/>
      <c r="Q3131" s="4"/>
      <c r="R3131" s="4"/>
      <c r="S3131" s="5"/>
      <c r="T3131" s="6"/>
    </row>
    <row r="3132" spans="6:20">
      <c r="F3132" s="27"/>
      <c r="G3132" s="28"/>
      <c r="H3132" s="6"/>
      <c r="I3132" s="7"/>
      <c r="J3132" s="6"/>
      <c r="K3132" s="6"/>
      <c r="L3132" s="6"/>
      <c r="M3132" s="6"/>
      <c r="P3132" s="4"/>
      <c r="Q3132" s="4"/>
      <c r="R3132" s="4"/>
      <c r="S3132" s="5"/>
      <c r="T3132" s="6"/>
    </row>
    <row r="3133" spans="6:20">
      <c r="F3133" s="27"/>
      <c r="G3133" s="28"/>
      <c r="H3133" s="6"/>
      <c r="I3133" s="7"/>
      <c r="J3133" s="6"/>
      <c r="K3133" s="6"/>
      <c r="L3133" s="6"/>
      <c r="M3133" s="6"/>
      <c r="P3133" s="4"/>
      <c r="Q3133" s="4"/>
      <c r="R3133" s="4"/>
      <c r="S3133" s="5"/>
      <c r="T3133" s="6"/>
    </row>
    <row r="3134" spans="6:20">
      <c r="F3134" s="27"/>
      <c r="G3134" s="28"/>
      <c r="H3134" s="6"/>
      <c r="I3134" s="7"/>
      <c r="J3134" s="6"/>
      <c r="K3134" s="6"/>
      <c r="L3134" s="6"/>
      <c r="M3134" s="6"/>
      <c r="P3134" s="4"/>
      <c r="Q3134" s="4"/>
      <c r="R3134" s="4"/>
      <c r="S3134" s="5"/>
      <c r="T3134" s="6"/>
    </row>
    <row r="3135" spans="6:20">
      <c r="F3135" s="27"/>
      <c r="G3135" s="28"/>
      <c r="H3135" s="6"/>
      <c r="I3135" s="7"/>
      <c r="J3135" s="6"/>
      <c r="K3135" s="6"/>
      <c r="L3135" s="6"/>
      <c r="M3135" s="6"/>
      <c r="P3135" s="4"/>
      <c r="Q3135" s="4"/>
      <c r="R3135" s="4"/>
      <c r="S3135" s="5"/>
      <c r="T3135" s="6"/>
    </row>
    <row r="3136" spans="6:20">
      <c r="F3136" s="27"/>
      <c r="G3136" s="28"/>
      <c r="H3136" s="6"/>
      <c r="I3136" s="7"/>
      <c r="J3136" s="6"/>
      <c r="K3136" s="6"/>
      <c r="L3136" s="6"/>
      <c r="M3136" s="6"/>
      <c r="P3136" s="4"/>
      <c r="Q3136" s="4"/>
      <c r="R3136" s="4"/>
      <c r="S3136" s="5"/>
      <c r="T3136" s="6"/>
    </row>
    <row r="3137" spans="6:20">
      <c r="F3137" s="27"/>
      <c r="G3137" s="28"/>
      <c r="H3137" s="6"/>
      <c r="I3137" s="7"/>
      <c r="J3137" s="6"/>
      <c r="K3137" s="6"/>
      <c r="L3137" s="6"/>
      <c r="M3137" s="6"/>
      <c r="P3137" s="4"/>
      <c r="Q3137" s="4"/>
      <c r="R3137" s="4"/>
      <c r="S3137" s="5"/>
      <c r="T3137" s="6"/>
    </row>
    <row r="3138" spans="6:20">
      <c r="F3138" s="27"/>
      <c r="G3138" s="28"/>
      <c r="H3138" s="6"/>
      <c r="I3138" s="7"/>
      <c r="J3138" s="6"/>
      <c r="K3138" s="6"/>
      <c r="L3138" s="6"/>
      <c r="M3138" s="6"/>
      <c r="P3138" s="4"/>
      <c r="Q3138" s="4"/>
      <c r="R3138" s="4"/>
      <c r="S3138" s="5"/>
      <c r="T3138" s="6"/>
    </row>
    <row r="3139" spans="6:20">
      <c r="F3139" s="27"/>
      <c r="G3139" s="28"/>
      <c r="H3139" s="6"/>
      <c r="I3139" s="7"/>
      <c r="J3139" s="6"/>
      <c r="K3139" s="6"/>
      <c r="L3139" s="6"/>
      <c r="M3139" s="6"/>
      <c r="P3139" s="4"/>
      <c r="Q3139" s="4"/>
      <c r="R3139" s="4"/>
      <c r="S3139" s="5"/>
      <c r="T3139" s="6"/>
    </row>
    <row r="3140" spans="6:20">
      <c r="F3140" s="27"/>
      <c r="G3140" s="28"/>
      <c r="H3140" s="6"/>
      <c r="I3140" s="7"/>
      <c r="J3140" s="6"/>
      <c r="K3140" s="6"/>
      <c r="L3140" s="6"/>
      <c r="M3140" s="6"/>
      <c r="P3140" s="4"/>
      <c r="Q3140" s="4"/>
      <c r="R3140" s="4"/>
      <c r="S3140" s="5"/>
      <c r="T3140" s="6"/>
    </row>
    <row r="3141" spans="6:20">
      <c r="F3141" s="27"/>
      <c r="G3141" s="28"/>
      <c r="H3141" s="6"/>
      <c r="I3141" s="7"/>
      <c r="J3141" s="6"/>
      <c r="K3141" s="6"/>
      <c r="L3141" s="6"/>
      <c r="M3141" s="6"/>
      <c r="P3141" s="4"/>
      <c r="Q3141" s="4"/>
      <c r="R3141" s="4"/>
      <c r="S3141" s="5"/>
      <c r="T3141" s="6"/>
    </row>
    <row r="3142" spans="6:20">
      <c r="F3142" s="27"/>
      <c r="G3142" s="28"/>
      <c r="H3142" s="6"/>
      <c r="I3142" s="7"/>
      <c r="J3142" s="6"/>
      <c r="K3142" s="6"/>
      <c r="L3142" s="6"/>
      <c r="M3142" s="6"/>
      <c r="P3142" s="4"/>
      <c r="Q3142" s="4"/>
      <c r="R3142" s="4"/>
      <c r="S3142" s="5"/>
      <c r="T3142" s="6"/>
    </row>
    <row r="3143" spans="6:20">
      <c r="F3143" s="27"/>
      <c r="G3143" s="28"/>
      <c r="H3143" s="6"/>
      <c r="I3143" s="7"/>
      <c r="J3143" s="6"/>
      <c r="K3143" s="6"/>
      <c r="L3143" s="6"/>
      <c r="M3143" s="6"/>
      <c r="P3143" s="4"/>
      <c r="Q3143" s="4"/>
      <c r="R3143" s="4"/>
      <c r="S3143" s="5"/>
      <c r="T3143" s="6"/>
    </row>
    <row r="3144" spans="6:20">
      <c r="F3144" s="27"/>
      <c r="G3144" s="28"/>
      <c r="H3144" s="6"/>
      <c r="I3144" s="7"/>
      <c r="J3144" s="6"/>
      <c r="K3144" s="6"/>
      <c r="L3144" s="6"/>
      <c r="M3144" s="6"/>
      <c r="P3144" s="4"/>
      <c r="Q3144" s="4"/>
      <c r="R3144" s="4"/>
      <c r="S3144" s="5"/>
      <c r="T3144" s="6"/>
    </row>
    <row r="3145" spans="6:20">
      <c r="F3145" s="27"/>
      <c r="G3145" s="28"/>
      <c r="H3145" s="6"/>
      <c r="I3145" s="7"/>
      <c r="J3145" s="6"/>
      <c r="K3145" s="6"/>
      <c r="L3145" s="6"/>
      <c r="M3145" s="6"/>
      <c r="P3145" s="4"/>
      <c r="Q3145" s="4"/>
      <c r="R3145" s="4"/>
      <c r="S3145" s="5"/>
      <c r="T3145" s="6"/>
    </row>
    <row r="3146" spans="6:20">
      <c r="F3146" s="27"/>
      <c r="G3146" s="28"/>
      <c r="H3146" s="6"/>
      <c r="I3146" s="7"/>
      <c r="J3146" s="6"/>
      <c r="K3146" s="6"/>
      <c r="L3146" s="6"/>
      <c r="M3146" s="6"/>
      <c r="P3146" s="4"/>
      <c r="Q3146" s="4"/>
      <c r="R3146" s="4"/>
      <c r="S3146" s="5"/>
      <c r="T3146" s="6"/>
    </row>
    <row r="3147" spans="6:20">
      <c r="F3147" s="27"/>
      <c r="G3147" s="28"/>
      <c r="H3147" s="6"/>
      <c r="I3147" s="7"/>
      <c r="J3147" s="6"/>
      <c r="K3147" s="6"/>
      <c r="L3147" s="6"/>
      <c r="M3147" s="6"/>
      <c r="P3147" s="4"/>
      <c r="Q3147" s="4"/>
      <c r="R3147" s="4"/>
      <c r="S3147" s="5"/>
      <c r="T3147" s="6"/>
    </row>
    <row r="3148" spans="6:20">
      <c r="F3148" s="27"/>
      <c r="G3148" s="28"/>
      <c r="H3148" s="6"/>
      <c r="I3148" s="7"/>
      <c r="J3148" s="6"/>
      <c r="K3148" s="6"/>
      <c r="L3148" s="6"/>
      <c r="M3148" s="6"/>
      <c r="P3148" s="4"/>
      <c r="Q3148" s="4"/>
      <c r="R3148" s="4"/>
      <c r="S3148" s="5"/>
      <c r="T3148" s="6"/>
    </row>
    <row r="3149" spans="6:20">
      <c r="F3149" s="27"/>
      <c r="G3149" s="28"/>
      <c r="H3149" s="6"/>
      <c r="I3149" s="7"/>
      <c r="J3149" s="6"/>
      <c r="K3149" s="6"/>
      <c r="L3149" s="6"/>
      <c r="M3149" s="6"/>
      <c r="P3149" s="4"/>
      <c r="Q3149" s="4"/>
      <c r="R3149" s="4"/>
      <c r="S3149" s="5"/>
      <c r="T3149" s="6"/>
    </row>
    <row r="3150" spans="6:20">
      <c r="F3150" s="27"/>
      <c r="G3150" s="28"/>
      <c r="H3150" s="6"/>
      <c r="I3150" s="7"/>
      <c r="J3150" s="6"/>
      <c r="K3150" s="6"/>
      <c r="L3150" s="6"/>
      <c r="M3150" s="6"/>
      <c r="P3150" s="4"/>
      <c r="Q3150" s="4"/>
      <c r="R3150" s="4"/>
      <c r="S3150" s="5"/>
      <c r="T3150" s="6"/>
    </row>
    <row r="3151" spans="6:20">
      <c r="F3151" s="27"/>
      <c r="G3151" s="28"/>
      <c r="H3151" s="6"/>
      <c r="I3151" s="7"/>
      <c r="J3151" s="6"/>
      <c r="K3151" s="6"/>
      <c r="L3151" s="6"/>
      <c r="M3151" s="6"/>
      <c r="P3151" s="4"/>
      <c r="Q3151" s="4"/>
      <c r="R3151" s="4"/>
      <c r="S3151" s="5"/>
      <c r="T3151" s="6"/>
    </row>
    <row r="3152" spans="6:20">
      <c r="F3152" s="27"/>
      <c r="G3152" s="28"/>
      <c r="H3152" s="6"/>
      <c r="I3152" s="7"/>
      <c r="J3152" s="6"/>
      <c r="K3152" s="6"/>
      <c r="L3152" s="6"/>
      <c r="M3152" s="6"/>
      <c r="P3152" s="4"/>
      <c r="Q3152" s="4"/>
      <c r="R3152" s="4"/>
      <c r="S3152" s="5"/>
      <c r="T3152" s="6"/>
    </row>
    <row r="3153" spans="6:20">
      <c r="F3153" s="27"/>
      <c r="G3153" s="28"/>
      <c r="H3153" s="6"/>
      <c r="I3153" s="7"/>
      <c r="J3153" s="6"/>
      <c r="K3153" s="6"/>
      <c r="L3153" s="6"/>
      <c r="M3153" s="6"/>
      <c r="P3153" s="4"/>
      <c r="Q3153" s="4"/>
      <c r="R3153" s="4"/>
      <c r="S3153" s="5"/>
      <c r="T3153" s="6"/>
    </row>
    <row r="3154" spans="6:20">
      <c r="F3154" s="27"/>
      <c r="G3154" s="28"/>
      <c r="H3154" s="6"/>
      <c r="I3154" s="7"/>
      <c r="J3154" s="6"/>
      <c r="K3154" s="6"/>
      <c r="L3154" s="6"/>
      <c r="M3154" s="6"/>
      <c r="P3154" s="4"/>
      <c r="Q3154" s="4"/>
      <c r="R3154" s="4"/>
      <c r="S3154" s="5"/>
      <c r="T3154" s="6"/>
    </row>
    <row r="3155" spans="6:20">
      <c r="F3155" s="27"/>
      <c r="G3155" s="28"/>
      <c r="H3155" s="6"/>
      <c r="I3155" s="7"/>
      <c r="J3155" s="6"/>
      <c r="K3155" s="6"/>
      <c r="L3155" s="6"/>
      <c r="M3155" s="6"/>
      <c r="P3155" s="4"/>
      <c r="Q3155" s="4"/>
      <c r="R3155" s="4"/>
      <c r="S3155" s="5"/>
      <c r="T3155" s="6"/>
    </row>
    <row r="3156" spans="6:20">
      <c r="F3156" s="27"/>
      <c r="G3156" s="28"/>
      <c r="H3156" s="6"/>
      <c r="I3156" s="7"/>
      <c r="J3156" s="6"/>
      <c r="K3156" s="6"/>
      <c r="L3156" s="6"/>
      <c r="M3156" s="6"/>
      <c r="P3156" s="4"/>
      <c r="Q3156" s="4"/>
      <c r="R3156" s="4"/>
      <c r="S3156" s="5"/>
      <c r="T3156" s="6"/>
    </row>
    <row r="3157" spans="6:20">
      <c r="F3157" s="27"/>
      <c r="G3157" s="28"/>
      <c r="H3157" s="6"/>
      <c r="I3157" s="7"/>
      <c r="J3157" s="6"/>
      <c r="K3157" s="6"/>
      <c r="L3157" s="6"/>
      <c r="M3157" s="6"/>
      <c r="P3157" s="4"/>
      <c r="Q3157" s="4"/>
      <c r="R3157" s="4"/>
      <c r="S3157" s="5"/>
      <c r="T3157" s="6"/>
    </row>
    <row r="3158" spans="6:20">
      <c r="F3158" s="27"/>
      <c r="G3158" s="28"/>
      <c r="H3158" s="6"/>
      <c r="I3158" s="7"/>
      <c r="J3158" s="6"/>
      <c r="K3158" s="6"/>
      <c r="L3158" s="6"/>
      <c r="M3158" s="6"/>
      <c r="P3158" s="4"/>
      <c r="Q3158" s="4"/>
      <c r="R3158" s="4"/>
      <c r="S3158" s="5"/>
      <c r="T3158" s="6"/>
    </row>
    <row r="3159" spans="6:20">
      <c r="F3159" s="27"/>
      <c r="G3159" s="28"/>
      <c r="H3159" s="6"/>
      <c r="I3159" s="7"/>
      <c r="J3159" s="6"/>
      <c r="K3159" s="6"/>
      <c r="L3159" s="6"/>
      <c r="M3159" s="6"/>
      <c r="P3159" s="4"/>
      <c r="Q3159" s="4"/>
      <c r="R3159" s="4"/>
      <c r="S3159" s="5"/>
      <c r="T3159" s="6"/>
    </row>
    <row r="3160" spans="6:20">
      <c r="F3160" s="27"/>
      <c r="G3160" s="28"/>
      <c r="H3160" s="6"/>
      <c r="I3160" s="7"/>
      <c r="J3160" s="6"/>
      <c r="K3160" s="6"/>
      <c r="L3160" s="6"/>
      <c r="M3160" s="6"/>
      <c r="P3160" s="4"/>
      <c r="Q3160" s="4"/>
      <c r="R3160" s="4"/>
      <c r="S3160" s="5"/>
      <c r="T3160" s="6"/>
    </row>
    <row r="3161" spans="6:20">
      <c r="F3161" s="27"/>
      <c r="G3161" s="28"/>
      <c r="H3161" s="6"/>
      <c r="I3161" s="7"/>
      <c r="J3161" s="6"/>
      <c r="K3161" s="6"/>
      <c r="L3161" s="6"/>
      <c r="M3161" s="6"/>
      <c r="P3161" s="4"/>
      <c r="Q3161" s="4"/>
      <c r="R3161" s="4"/>
      <c r="S3161" s="5"/>
      <c r="T3161" s="6"/>
    </row>
    <row r="3162" spans="6:20">
      <c r="F3162" s="27"/>
      <c r="G3162" s="28"/>
      <c r="H3162" s="6"/>
      <c r="I3162" s="7"/>
      <c r="J3162" s="6"/>
      <c r="K3162" s="6"/>
      <c r="L3162" s="6"/>
      <c r="M3162" s="6"/>
      <c r="P3162" s="4"/>
      <c r="Q3162" s="4"/>
      <c r="R3162" s="4"/>
      <c r="S3162" s="5"/>
      <c r="T3162" s="6"/>
    </row>
    <row r="3163" spans="6:20">
      <c r="F3163" s="27"/>
      <c r="G3163" s="28"/>
      <c r="H3163" s="6"/>
      <c r="I3163" s="7"/>
      <c r="J3163" s="6"/>
      <c r="K3163" s="6"/>
      <c r="L3163" s="6"/>
      <c r="M3163" s="6"/>
      <c r="P3163" s="4"/>
      <c r="Q3163" s="4"/>
      <c r="R3163" s="4"/>
      <c r="S3163" s="5"/>
      <c r="T3163" s="6"/>
    </row>
    <row r="3164" spans="6:20">
      <c r="F3164" s="27"/>
      <c r="G3164" s="28"/>
      <c r="H3164" s="6"/>
      <c r="I3164" s="7"/>
      <c r="J3164" s="6"/>
      <c r="K3164" s="6"/>
      <c r="L3164" s="6"/>
      <c r="M3164" s="6"/>
      <c r="P3164" s="4"/>
      <c r="Q3164" s="4"/>
      <c r="R3164" s="4"/>
      <c r="S3164" s="5"/>
      <c r="T3164" s="6"/>
    </row>
    <row r="3165" spans="6:20">
      <c r="F3165" s="27"/>
      <c r="G3165" s="28"/>
      <c r="H3165" s="6"/>
      <c r="I3165" s="7"/>
      <c r="J3165" s="6"/>
      <c r="K3165" s="6"/>
      <c r="L3165" s="6"/>
      <c r="M3165" s="6"/>
      <c r="P3165" s="4"/>
      <c r="Q3165" s="4"/>
      <c r="R3165" s="4"/>
      <c r="S3165" s="5"/>
      <c r="T3165" s="6"/>
    </row>
    <row r="3166" spans="6:20">
      <c r="F3166" s="27"/>
      <c r="G3166" s="28"/>
      <c r="H3166" s="6"/>
      <c r="I3166" s="7"/>
      <c r="J3166" s="6"/>
      <c r="K3166" s="6"/>
      <c r="L3166" s="6"/>
      <c r="M3166" s="6"/>
      <c r="P3166" s="4"/>
      <c r="Q3166" s="4"/>
      <c r="R3166" s="4"/>
      <c r="S3166" s="5"/>
      <c r="T3166" s="6"/>
    </row>
    <row r="3167" spans="6:20">
      <c r="F3167" s="27"/>
      <c r="G3167" s="28"/>
      <c r="H3167" s="6"/>
      <c r="I3167" s="7"/>
      <c r="J3167" s="6"/>
      <c r="K3167" s="6"/>
      <c r="L3167" s="6"/>
      <c r="M3167" s="6"/>
      <c r="P3167" s="4"/>
      <c r="Q3167" s="4"/>
      <c r="R3167" s="4"/>
      <c r="S3167" s="5"/>
      <c r="T3167" s="6"/>
    </row>
    <row r="3168" spans="6:20">
      <c r="F3168" s="27"/>
      <c r="G3168" s="28"/>
      <c r="H3168" s="6"/>
      <c r="I3168" s="7"/>
      <c r="J3168" s="6"/>
      <c r="K3168" s="6"/>
      <c r="L3168" s="6"/>
      <c r="M3168" s="6"/>
      <c r="P3168" s="4"/>
      <c r="Q3168" s="4"/>
      <c r="R3168" s="4"/>
      <c r="S3168" s="5"/>
      <c r="T3168" s="6"/>
    </row>
    <row r="3169" spans="6:20">
      <c r="F3169" s="27"/>
      <c r="G3169" s="28"/>
      <c r="H3169" s="6"/>
      <c r="I3169" s="7"/>
      <c r="J3169" s="6"/>
      <c r="K3169" s="6"/>
      <c r="L3169" s="6"/>
      <c r="M3169" s="6"/>
      <c r="P3169" s="4"/>
      <c r="Q3169" s="4"/>
      <c r="R3169" s="4"/>
      <c r="S3169" s="5"/>
      <c r="T3169" s="6"/>
    </row>
    <row r="3170" spans="6:20">
      <c r="F3170" s="27"/>
      <c r="G3170" s="28"/>
      <c r="H3170" s="6"/>
      <c r="I3170" s="7"/>
      <c r="J3170" s="6"/>
      <c r="K3170" s="6"/>
      <c r="L3170" s="6"/>
      <c r="M3170" s="6"/>
      <c r="P3170" s="4"/>
      <c r="Q3170" s="4"/>
      <c r="R3170" s="4"/>
      <c r="S3170" s="5"/>
      <c r="T3170" s="6"/>
    </row>
    <row r="3171" spans="6:20">
      <c r="F3171" s="27"/>
      <c r="G3171" s="28"/>
      <c r="H3171" s="6"/>
      <c r="I3171" s="7"/>
      <c r="J3171" s="6"/>
      <c r="K3171" s="6"/>
      <c r="L3171" s="6"/>
      <c r="M3171" s="6"/>
      <c r="P3171" s="4"/>
      <c r="Q3171" s="4"/>
      <c r="R3171" s="4"/>
      <c r="S3171" s="5"/>
      <c r="T3171" s="6"/>
    </row>
    <row r="3172" spans="6:20">
      <c r="F3172" s="27"/>
      <c r="G3172" s="28"/>
      <c r="H3172" s="6"/>
      <c r="I3172" s="7"/>
      <c r="J3172" s="6"/>
      <c r="K3172" s="6"/>
      <c r="L3172" s="6"/>
      <c r="M3172" s="6"/>
      <c r="P3172" s="4"/>
      <c r="Q3172" s="4"/>
      <c r="R3172" s="4"/>
      <c r="S3172" s="5"/>
      <c r="T3172" s="6"/>
    </row>
    <row r="3173" spans="6:20">
      <c r="F3173" s="27"/>
      <c r="G3173" s="28"/>
      <c r="H3173" s="6"/>
      <c r="I3173" s="7"/>
      <c r="J3173" s="6"/>
      <c r="K3173" s="6"/>
      <c r="L3173" s="6"/>
      <c r="M3173" s="6"/>
      <c r="P3173" s="4"/>
      <c r="Q3173" s="4"/>
      <c r="R3173" s="4"/>
      <c r="S3173" s="5"/>
      <c r="T3173" s="6"/>
    </row>
    <row r="3174" spans="6:20">
      <c r="F3174" s="27"/>
      <c r="G3174" s="28"/>
      <c r="H3174" s="6"/>
      <c r="I3174" s="7"/>
      <c r="J3174" s="6"/>
      <c r="K3174" s="6"/>
      <c r="L3174" s="6"/>
      <c r="M3174" s="6"/>
      <c r="P3174" s="4"/>
      <c r="Q3174" s="4"/>
      <c r="R3174" s="4"/>
      <c r="S3174" s="5"/>
      <c r="T3174" s="6"/>
    </row>
    <row r="3175" spans="6:20">
      <c r="F3175" s="27"/>
      <c r="G3175" s="28"/>
      <c r="H3175" s="6"/>
      <c r="I3175" s="7"/>
      <c r="J3175" s="6"/>
      <c r="K3175" s="6"/>
      <c r="L3175" s="6"/>
      <c r="M3175" s="6"/>
      <c r="P3175" s="4"/>
      <c r="Q3175" s="4"/>
      <c r="R3175" s="4"/>
      <c r="S3175" s="5"/>
      <c r="T3175" s="6"/>
    </row>
    <row r="3176" spans="6:20">
      <c r="F3176" s="27"/>
      <c r="G3176" s="28"/>
      <c r="H3176" s="6"/>
      <c r="I3176" s="7"/>
      <c r="J3176" s="6"/>
      <c r="K3176" s="6"/>
      <c r="L3176" s="6"/>
      <c r="M3176" s="6"/>
      <c r="P3176" s="4"/>
      <c r="Q3176" s="4"/>
      <c r="R3176" s="4"/>
      <c r="S3176" s="5"/>
      <c r="T3176" s="6"/>
    </row>
    <row r="3177" spans="6:20">
      <c r="F3177" s="27"/>
      <c r="G3177" s="28"/>
      <c r="H3177" s="6"/>
      <c r="I3177" s="7"/>
      <c r="J3177" s="6"/>
      <c r="K3177" s="6"/>
      <c r="L3177" s="6"/>
      <c r="M3177" s="6"/>
      <c r="P3177" s="4"/>
      <c r="Q3177" s="4"/>
      <c r="R3177" s="4"/>
      <c r="S3177" s="5"/>
      <c r="T3177" s="6"/>
    </row>
    <row r="3178" spans="6:20">
      <c r="F3178" s="27"/>
      <c r="G3178" s="28"/>
      <c r="H3178" s="6"/>
      <c r="I3178" s="7"/>
      <c r="J3178" s="6"/>
      <c r="K3178" s="6"/>
      <c r="L3178" s="6"/>
      <c r="M3178" s="6"/>
      <c r="P3178" s="4"/>
      <c r="Q3178" s="4"/>
      <c r="R3178" s="4"/>
      <c r="S3178" s="5"/>
      <c r="T3178" s="6"/>
    </row>
    <row r="3179" spans="6:20">
      <c r="F3179" s="27"/>
      <c r="G3179" s="28"/>
      <c r="H3179" s="6"/>
      <c r="I3179" s="7"/>
      <c r="J3179" s="6"/>
      <c r="K3179" s="6"/>
      <c r="L3179" s="6"/>
      <c r="M3179" s="6"/>
      <c r="P3179" s="4"/>
      <c r="Q3179" s="4"/>
      <c r="R3179" s="4"/>
      <c r="S3179" s="5"/>
      <c r="T3179" s="6"/>
    </row>
    <row r="3180" spans="6:20">
      <c r="F3180" s="27"/>
      <c r="G3180" s="28"/>
      <c r="H3180" s="6"/>
      <c r="I3180" s="7"/>
      <c r="J3180" s="6"/>
      <c r="K3180" s="6"/>
      <c r="L3180" s="6"/>
      <c r="M3180" s="6"/>
      <c r="P3180" s="4"/>
      <c r="Q3180" s="4"/>
      <c r="R3180" s="4"/>
      <c r="S3180" s="5"/>
      <c r="T3180" s="6"/>
    </row>
    <row r="3181" spans="6:20">
      <c r="F3181" s="27"/>
      <c r="G3181" s="28"/>
      <c r="H3181" s="6"/>
      <c r="I3181" s="7"/>
      <c r="J3181" s="6"/>
      <c r="K3181" s="6"/>
      <c r="L3181" s="6"/>
      <c r="M3181" s="6"/>
      <c r="P3181" s="4"/>
      <c r="Q3181" s="4"/>
      <c r="R3181" s="4"/>
      <c r="S3181" s="5"/>
      <c r="T3181" s="6"/>
    </row>
    <row r="3182" spans="6:20">
      <c r="F3182" s="27"/>
      <c r="G3182" s="28"/>
      <c r="H3182" s="6"/>
      <c r="I3182" s="7"/>
      <c r="J3182" s="6"/>
      <c r="K3182" s="6"/>
      <c r="L3182" s="6"/>
      <c r="M3182" s="6"/>
      <c r="P3182" s="4"/>
      <c r="Q3182" s="4"/>
      <c r="R3182" s="4"/>
      <c r="S3182" s="5"/>
      <c r="T3182" s="6"/>
    </row>
    <row r="3183" spans="6:20">
      <c r="F3183" s="27"/>
      <c r="G3183" s="28"/>
      <c r="H3183" s="6"/>
      <c r="I3183" s="7"/>
      <c r="J3183" s="6"/>
      <c r="K3183" s="6"/>
      <c r="L3183" s="6"/>
      <c r="M3183" s="6"/>
      <c r="P3183" s="4"/>
      <c r="Q3183" s="4"/>
      <c r="R3183" s="4"/>
      <c r="S3183" s="5"/>
      <c r="T3183" s="6"/>
    </row>
    <row r="3184" spans="6:20">
      <c r="F3184" s="27"/>
      <c r="G3184" s="28"/>
      <c r="H3184" s="6"/>
      <c r="I3184" s="7"/>
      <c r="J3184" s="6"/>
      <c r="K3184" s="6"/>
      <c r="L3184" s="6"/>
      <c r="M3184" s="6"/>
      <c r="P3184" s="4"/>
      <c r="Q3184" s="4"/>
      <c r="R3184" s="4"/>
      <c r="S3184" s="5"/>
      <c r="T3184" s="6"/>
    </row>
    <row r="3185" spans="6:20">
      <c r="F3185" s="27"/>
      <c r="G3185" s="28"/>
      <c r="H3185" s="6"/>
      <c r="I3185" s="7"/>
      <c r="J3185" s="6"/>
      <c r="K3185" s="6"/>
      <c r="L3185" s="6"/>
      <c r="M3185" s="6"/>
      <c r="P3185" s="4"/>
      <c r="Q3185" s="4"/>
      <c r="R3185" s="4"/>
      <c r="S3185" s="5"/>
      <c r="T3185" s="6"/>
    </row>
    <row r="3186" spans="6:20">
      <c r="F3186" s="27"/>
      <c r="G3186" s="28"/>
      <c r="H3186" s="6"/>
      <c r="I3186" s="7"/>
      <c r="J3186" s="6"/>
      <c r="K3186" s="6"/>
      <c r="L3186" s="6"/>
      <c r="M3186" s="6"/>
      <c r="P3186" s="4"/>
      <c r="Q3186" s="4"/>
      <c r="R3186" s="4"/>
      <c r="S3186" s="5"/>
      <c r="T3186" s="6"/>
    </row>
    <row r="3187" spans="6:20">
      <c r="F3187" s="27"/>
      <c r="G3187" s="28"/>
      <c r="H3187" s="6"/>
      <c r="I3187" s="7"/>
      <c r="J3187" s="6"/>
      <c r="K3187" s="6"/>
      <c r="L3187" s="6"/>
      <c r="M3187" s="6"/>
      <c r="P3187" s="4"/>
      <c r="Q3187" s="4"/>
      <c r="R3187" s="4"/>
      <c r="S3187" s="5"/>
      <c r="T3187" s="6"/>
    </row>
    <row r="3188" spans="6:20">
      <c r="F3188" s="27"/>
      <c r="G3188" s="28"/>
      <c r="H3188" s="6"/>
      <c r="I3188" s="7"/>
      <c r="J3188" s="6"/>
      <c r="K3188" s="6"/>
      <c r="L3188" s="6"/>
      <c r="M3188" s="6"/>
      <c r="P3188" s="4"/>
      <c r="Q3188" s="4"/>
      <c r="R3188" s="4"/>
      <c r="S3188" s="5"/>
      <c r="T3188" s="6"/>
    </row>
    <row r="3189" spans="6:20">
      <c r="F3189" s="27"/>
      <c r="G3189" s="28"/>
      <c r="H3189" s="6"/>
      <c r="I3189" s="7"/>
      <c r="J3189" s="6"/>
      <c r="K3189" s="6"/>
      <c r="L3189" s="6"/>
      <c r="M3189" s="6"/>
      <c r="P3189" s="4"/>
      <c r="Q3189" s="4"/>
      <c r="R3189" s="4"/>
      <c r="S3189" s="5"/>
      <c r="T3189" s="6"/>
    </row>
    <row r="3190" spans="6:20">
      <c r="F3190" s="27"/>
      <c r="G3190" s="28"/>
      <c r="H3190" s="6"/>
      <c r="I3190" s="7"/>
      <c r="J3190" s="6"/>
      <c r="K3190" s="6"/>
      <c r="L3190" s="6"/>
      <c r="M3190" s="6"/>
      <c r="P3190" s="4"/>
      <c r="Q3190" s="4"/>
      <c r="R3190" s="4"/>
      <c r="S3190" s="5"/>
      <c r="T3190" s="6"/>
    </row>
    <row r="3191" spans="6:20">
      <c r="F3191" s="27"/>
      <c r="G3191" s="28"/>
      <c r="H3191" s="6"/>
      <c r="I3191" s="7"/>
      <c r="J3191" s="6"/>
      <c r="K3191" s="6"/>
      <c r="L3191" s="6"/>
      <c r="M3191" s="6"/>
      <c r="P3191" s="4"/>
      <c r="Q3191" s="4"/>
      <c r="R3191" s="4"/>
      <c r="S3191" s="5"/>
      <c r="T3191" s="6"/>
    </row>
    <row r="3192" spans="6:20">
      <c r="F3192" s="27"/>
      <c r="G3192" s="28"/>
      <c r="H3192" s="6"/>
      <c r="I3192" s="7"/>
      <c r="J3192" s="6"/>
      <c r="K3192" s="6"/>
      <c r="L3192" s="6"/>
      <c r="M3192" s="6"/>
      <c r="P3192" s="4"/>
      <c r="Q3192" s="4"/>
      <c r="R3192" s="4"/>
      <c r="S3192" s="5"/>
      <c r="T3192" s="6"/>
    </row>
    <row r="3193" spans="6:20">
      <c r="F3193" s="27"/>
      <c r="G3193" s="28"/>
      <c r="H3193" s="6"/>
      <c r="I3193" s="7"/>
      <c r="J3193" s="6"/>
      <c r="K3193" s="6"/>
      <c r="L3193" s="6"/>
      <c r="M3193" s="6"/>
      <c r="P3193" s="4"/>
      <c r="Q3193" s="4"/>
      <c r="R3193" s="4"/>
      <c r="S3193" s="5"/>
      <c r="T3193" s="6"/>
    </row>
    <row r="3194" spans="6:20">
      <c r="F3194" s="27"/>
      <c r="G3194" s="28"/>
      <c r="H3194" s="6"/>
      <c r="I3194" s="7"/>
      <c r="J3194" s="6"/>
      <c r="K3194" s="6"/>
      <c r="L3194" s="6"/>
      <c r="M3194" s="6"/>
      <c r="P3194" s="4"/>
      <c r="Q3194" s="4"/>
      <c r="R3194" s="4"/>
      <c r="S3194" s="5"/>
      <c r="T3194" s="6"/>
    </row>
    <row r="3195" spans="6:20">
      <c r="F3195" s="27"/>
      <c r="G3195" s="28"/>
      <c r="H3195" s="6"/>
      <c r="I3195" s="7"/>
      <c r="J3195" s="6"/>
      <c r="K3195" s="6"/>
      <c r="L3195" s="6"/>
      <c r="M3195" s="6"/>
      <c r="P3195" s="4"/>
      <c r="Q3195" s="4"/>
      <c r="R3195" s="4"/>
      <c r="S3195" s="5"/>
      <c r="T3195" s="6"/>
    </row>
    <row r="3196" spans="6:20">
      <c r="F3196" s="27"/>
      <c r="G3196" s="28"/>
      <c r="H3196" s="6"/>
      <c r="I3196" s="7"/>
      <c r="J3196" s="6"/>
      <c r="K3196" s="6"/>
      <c r="L3196" s="6"/>
      <c r="M3196" s="6"/>
      <c r="P3196" s="4"/>
      <c r="Q3196" s="4"/>
      <c r="R3196" s="4"/>
      <c r="S3196" s="5"/>
      <c r="T3196" s="6"/>
    </row>
    <row r="3197" spans="6:20">
      <c r="F3197" s="27"/>
      <c r="G3197" s="28"/>
      <c r="H3197" s="6"/>
      <c r="I3197" s="7"/>
      <c r="J3197" s="6"/>
      <c r="K3197" s="6"/>
      <c r="L3197" s="6"/>
      <c r="M3197" s="6"/>
      <c r="P3197" s="4"/>
      <c r="Q3197" s="4"/>
      <c r="R3197" s="4"/>
      <c r="S3197" s="5"/>
      <c r="T3197" s="6"/>
    </row>
    <row r="3198" spans="6:20">
      <c r="F3198" s="27"/>
      <c r="G3198" s="28"/>
      <c r="H3198" s="6"/>
      <c r="I3198" s="7"/>
      <c r="J3198" s="6"/>
      <c r="K3198" s="6"/>
      <c r="L3198" s="6"/>
      <c r="M3198" s="6"/>
      <c r="P3198" s="4"/>
      <c r="Q3198" s="4"/>
      <c r="R3198" s="4"/>
      <c r="S3198" s="5"/>
      <c r="T3198" s="6"/>
    </row>
    <row r="3199" spans="6:20">
      <c r="F3199" s="27"/>
      <c r="G3199" s="28"/>
      <c r="H3199" s="6"/>
      <c r="I3199" s="7"/>
      <c r="J3199" s="6"/>
      <c r="K3199" s="6"/>
      <c r="L3199" s="6"/>
      <c r="M3199" s="6"/>
      <c r="P3199" s="4"/>
      <c r="Q3199" s="4"/>
      <c r="R3199" s="4"/>
      <c r="S3199" s="5"/>
      <c r="T3199" s="6"/>
    </row>
    <row r="3200" spans="6:20">
      <c r="F3200" s="27"/>
      <c r="G3200" s="28"/>
      <c r="H3200" s="6"/>
      <c r="I3200" s="7"/>
      <c r="J3200" s="6"/>
      <c r="K3200" s="6"/>
      <c r="L3200" s="6"/>
      <c r="M3200" s="6"/>
      <c r="P3200" s="4"/>
      <c r="Q3200" s="4"/>
      <c r="R3200" s="4"/>
      <c r="S3200" s="5"/>
      <c r="T3200" s="6"/>
    </row>
    <row r="3201" spans="6:20">
      <c r="F3201" s="27"/>
      <c r="G3201" s="28"/>
      <c r="H3201" s="6"/>
      <c r="I3201" s="7"/>
      <c r="J3201" s="6"/>
      <c r="K3201" s="6"/>
      <c r="L3201" s="6"/>
      <c r="M3201" s="6"/>
      <c r="P3201" s="4"/>
      <c r="Q3201" s="4"/>
      <c r="R3201" s="4"/>
      <c r="S3201" s="5"/>
      <c r="T3201" s="6"/>
    </row>
    <row r="3202" spans="6:20">
      <c r="F3202" s="27"/>
      <c r="G3202" s="28"/>
      <c r="H3202" s="6"/>
      <c r="I3202" s="7"/>
      <c r="J3202" s="6"/>
      <c r="K3202" s="6"/>
      <c r="L3202" s="6"/>
      <c r="M3202" s="6"/>
      <c r="P3202" s="4"/>
      <c r="Q3202" s="4"/>
      <c r="R3202" s="4"/>
      <c r="S3202" s="5"/>
      <c r="T3202" s="6"/>
    </row>
    <row r="3203" spans="6:20">
      <c r="F3203" s="27"/>
      <c r="G3203" s="28"/>
      <c r="H3203" s="6"/>
      <c r="I3203" s="7"/>
      <c r="J3203" s="6"/>
      <c r="K3203" s="6"/>
      <c r="L3203" s="6"/>
      <c r="M3203" s="6"/>
      <c r="P3203" s="4"/>
      <c r="Q3203" s="4"/>
      <c r="R3203" s="4"/>
      <c r="S3203" s="5"/>
      <c r="T3203" s="6"/>
    </row>
    <row r="3204" spans="6:20">
      <c r="F3204" s="27"/>
      <c r="G3204" s="28"/>
      <c r="H3204" s="6"/>
      <c r="I3204" s="7"/>
      <c r="J3204" s="6"/>
      <c r="K3204" s="6"/>
      <c r="L3204" s="6"/>
      <c r="M3204" s="6"/>
      <c r="P3204" s="4"/>
      <c r="Q3204" s="4"/>
      <c r="R3204" s="4"/>
      <c r="S3204" s="5"/>
      <c r="T3204" s="6"/>
    </row>
    <row r="3205" spans="6:20">
      <c r="F3205" s="27"/>
      <c r="G3205" s="28"/>
      <c r="H3205" s="6"/>
      <c r="I3205" s="7"/>
      <c r="J3205" s="6"/>
      <c r="K3205" s="6"/>
      <c r="L3205" s="6"/>
      <c r="M3205" s="6"/>
      <c r="P3205" s="4"/>
      <c r="Q3205" s="4"/>
      <c r="R3205" s="4"/>
      <c r="S3205" s="5"/>
      <c r="T3205" s="6"/>
    </row>
    <row r="3206" spans="6:20">
      <c r="F3206" s="27"/>
      <c r="G3206" s="28"/>
      <c r="H3206" s="6"/>
      <c r="I3206" s="7"/>
      <c r="J3206" s="6"/>
      <c r="K3206" s="6"/>
      <c r="L3206" s="6"/>
      <c r="M3206" s="6"/>
      <c r="P3206" s="4"/>
      <c r="Q3206" s="4"/>
      <c r="R3206" s="4"/>
      <c r="S3206" s="5"/>
      <c r="T3206" s="6"/>
    </row>
    <row r="3207" spans="6:20">
      <c r="F3207" s="27"/>
      <c r="G3207" s="28"/>
      <c r="H3207" s="6"/>
      <c r="I3207" s="7"/>
      <c r="J3207" s="6"/>
      <c r="K3207" s="6"/>
      <c r="L3207" s="6"/>
      <c r="M3207" s="6"/>
      <c r="P3207" s="4"/>
      <c r="Q3207" s="4"/>
      <c r="R3207" s="4"/>
      <c r="S3207" s="5"/>
      <c r="T3207" s="6"/>
    </row>
    <row r="3208" spans="6:20">
      <c r="F3208" s="27"/>
      <c r="G3208" s="28"/>
      <c r="H3208" s="6"/>
      <c r="I3208" s="7"/>
      <c r="J3208" s="6"/>
      <c r="K3208" s="6"/>
      <c r="L3208" s="6"/>
      <c r="M3208" s="6"/>
      <c r="P3208" s="4"/>
      <c r="Q3208" s="4"/>
      <c r="R3208" s="4"/>
      <c r="S3208" s="5"/>
      <c r="T3208" s="6"/>
    </row>
    <row r="3209" spans="6:20">
      <c r="F3209" s="27"/>
      <c r="G3209" s="28"/>
      <c r="H3209" s="6"/>
      <c r="I3209" s="7"/>
      <c r="J3209" s="6"/>
      <c r="K3209" s="6"/>
      <c r="L3209" s="6"/>
      <c r="M3209" s="6"/>
      <c r="P3209" s="4"/>
      <c r="Q3209" s="4"/>
      <c r="R3209" s="4"/>
      <c r="S3209" s="5"/>
      <c r="T3209" s="6"/>
    </row>
    <row r="3210" spans="6:20">
      <c r="F3210" s="27"/>
      <c r="G3210" s="28"/>
      <c r="H3210" s="6"/>
      <c r="I3210" s="7"/>
      <c r="J3210" s="6"/>
      <c r="K3210" s="6"/>
      <c r="L3210" s="6"/>
      <c r="M3210" s="6"/>
      <c r="P3210" s="4"/>
      <c r="Q3210" s="4"/>
      <c r="R3210" s="4"/>
      <c r="S3210" s="5"/>
      <c r="T3210" s="6"/>
    </row>
    <row r="3211" spans="6:20">
      <c r="F3211" s="27"/>
      <c r="G3211" s="28"/>
      <c r="H3211" s="6"/>
      <c r="I3211" s="7"/>
      <c r="J3211" s="6"/>
      <c r="K3211" s="6"/>
      <c r="L3211" s="6"/>
      <c r="M3211" s="6"/>
      <c r="P3211" s="4"/>
      <c r="Q3211" s="4"/>
      <c r="R3211" s="4"/>
      <c r="S3211" s="5"/>
      <c r="T3211" s="6"/>
    </row>
    <row r="3212" spans="6:20">
      <c r="F3212" s="27"/>
      <c r="G3212" s="28"/>
      <c r="H3212" s="6"/>
      <c r="I3212" s="7"/>
      <c r="J3212" s="6"/>
      <c r="K3212" s="6"/>
      <c r="L3212" s="6"/>
      <c r="M3212" s="6"/>
      <c r="P3212" s="4"/>
      <c r="Q3212" s="4"/>
      <c r="R3212" s="4"/>
      <c r="S3212" s="5"/>
      <c r="T3212" s="6"/>
    </row>
    <row r="3213" spans="6:20">
      <c r="F3213" s="27"/>
      <c r="G3213" s="28"/>
      <c r="H3213" s="6"/>
      <c r="I3213" s="7"/>
      <c r="J3213" s="6"/>
      <c r="K3213" s="6"/>
      <c r="L3213" s="6"/>
      <c r="M3213" s="6"/>
      <c r="P3213" s="4"/>
      <c r="Q3213" s="4"/>
      <c r="R3213" s="4"/>
      <c r="S3213" s="5"/>
      <c r="T3213" s="6"/>
    </row>
    <row r="3214" spans="6:20">
      <c r="F3214" s="27"/>
      <c r="G3214" s="28"/>
      <c r="H3214" s="6"/>
      <c r="I3214" s="7"/>
      <c r="J3214" s="6"/>
      <c r="K3214" s="6"/>
      <c r="L3214" s="6"/>
      <c r="M3214" s="6"/>
      <c r="P3214" s="4"/>
      <c r="Q3214" s="4"/>
      <c r="R3214" s="4"/>
      <c r="S3214" s="5"/>
      <c r="T3214" s="6"/>
    </row>
    <row r="3215" spans="6:20">
      <c r="F3215" s="27"/>
      <c r="G3215" s="28"/>
      <c r="H3215" s="6"/>
      <c r="I3215" s="7"/>
      <c r="J3215" s="6"/>
      <c r="K3215" s="6"/>
      <c r="L3215" s="6"/>
      <c r="M3215" s="6"/>
      <c r="P3215" s="4"/>
      <c r="Q3215" s="4"/>
      <c r="R3215" s="4"/>
      <c r="S3215" s="5"/>
      <c r="T3215" s="6"/>
    </row>
    <row r="3216" spans="6:20">
      <c r="F3216" s="27"/>
      <c r="G3216" s="28"/>
      <c r="H3216" s="6"/>
      <c r="I3216" s="7"/>
      <c r="J3216" s="6"/>
      <c r="K3216" s="6"/>
      <c r="L3216" s="6"/>
      <c r="M3216" s="6"/>
      <c r="P3216" s="4"/>
      <c r="Q3216" s="4"/>
      <c r="R3216" s="4"/>
      <c r="S3216" s="5"/>
      <c r="T3216" s="6"/>
    </row>
    <row r="3217" spans="6:20">
      <c r="F3217" s="27"/>
      <c r="G3217" s="28"/>
      <c r="H3217" s="6"/>
      <c r="I3217" s="7"/>
      <c r="J3217" s="6"/>
      <c r="K3217" s="6"/>
      <c r="L3217" s="6"/>
      <c r="M3217" s="6"/>
      <c r="P3217" s="4"/>
      <c r="Q3217" s="4"/>
      <c r="R3217" s="4"/>
      <c r="S3217" s="5"/>
      <c r="T3217" s="6"/>
    </row>
    <row r="3218" spans="6:20">
      <c r="F3218" s="27"/>
      <c r="G3218" s="28"/>
      <c r="H3218" s="6"/>
      <c r="I3218" s="7"/>
      <c r="J3218" s="6"/>
      <c r="K3218" s="6"/>
      <c r="L3218" s="6"/>
      <c r="M3218" s="6"/>
      <c r="P3218" s="4"/>
      <c r="Q3218" s="4"/>
      <c r="R3218" s="4"/>
      <c r="S3218" s="5"/>
      <c r="T3218" s="6"/>
    </row>
    <row r="3219" spans="6:20">
      <c r="F3219" s="27"/>
      <c r="G3219" s="28"/>
      <c r="H3219" s="6"/>
      <c r="I3219" s="7"/>
      <c r="J3219" s="6"/>
      <c r="K3219" s="6"/>
      <c r="L3219" s="6"/>
      <c r="M3219" s="6"/>
      <c r="P3219" s="4"/>
      <c r="Q3219" s="4"/>
      <c r="R3219" s="4"/>
      <c r="S3219" s="5"/>
      <c r="T3219" s="6"/>
    </row>
    <row r="3220" spans="6:20">
      <c r="F3220" s="27"/>
      <c r="G3220" s="28"/>
      <c r="H3220" s="6"/>
      <c r="I3220" s="7"/>
      <c r="J3220" s="6"/>
      <c r="K3220" s="6"/>
      <c r="L3220" s="6"/>
      <c r="M3220" s="6"/>
      <c r="P3220" s="4"/>
      <c r="Q3220" s="4"/>
      <c r="R3220" s="4"/>
      <c r="S3220" s="5"/>
      <c r="T3220" s="6"/>
    </row>
    <row r="3221" spans="6:20">
      <c r="F3221" s="27"/>
      <c r="G3221" s="28"/>
      <c r="H3221" s="6"/>
      <c r="I3221" s="7"/>
      <c r="J3221" s="6"/>
      <c r="K3221" s="6"/>
      <c r="L3221" s="6"/>
      <c r="M3221" s="6"/>
      <c r="P3221" s="4"/>
      <c r="Q3221" s="4"/>
      <c r="R3221" s="4"/>
      <c r="S3221" s="5"/>
      <c r="T3221" s="6"/>
    </row>
    <row r="3222" spans="6:20">
      <c r="F3222" s="27"/>
      <c r="G3222" s="28"/>
      <c r="H3222" s="6"/>
      <c r="I3222" s="7"/>
      <c r="J3222" s="6"/>
      <c r="K3222" s="6"/>
      <c r="L3222" s="6"/>
      <c r="M3222" s="6"/>
      <c r="P3222" s="4"/>
      <c r="Q3222" s="4"/>
      <c r="R3222" s="4"/>
      <c r="S3222" s="5"/>
      <c r="T3222" s="6"/>
    </row>
    <row r="3223" spans="6:20">
      <c r="F3223" s="27"/>
      <c r="G3223" s="28"/>
      <c r="H3223" s="6"/>
      <c r="I3223" s="7"/>
      <c r="J3223" s="6"/>
      <c r="K3223" s="6"/>
      <c r="L3223" s="6"/>
      <c r="M3223" s="6"/>
      <c r="P3223" s="4"/>
      <c r="Q3223" s="4"/>
      <c r="R3223" s="4"/>
      <c r="S3223" s="5"/>
      <c r="T3223" s="6"/>
    </row>
    <row r="3224" spans="6:20">
      <c r="F3224" s="27"/>
      <c r="G3224" s="28"/>
      <c r="H3224" s="6"/>
      <c r="I3224" s="7"/>
      <c r="J3224" s="6"/>
      <c r="K3224" s="6"/>
      <c r="L3224" s="6"/>
      <c r="M3224" s="6"/>
      <c r="P3224" s="4"/>
      <c r="Q3224" s="4"/>
      <c r="R3224" s="4"/>
      <c r="S3224" s="5"/>
      <c r="T3224" s="6"/>
    </row>
    <row r="3225" spans="6:20">
      <c r="F3225" s="27"/>
      <c r="G3225" s="28"/>
      <c r="H3225" s="6"/>
      <c r="I3225" s="7"/>
      <c r="J3225" s="6"/>
      <c r="K3225" s="6"/>
      <c r="L3225" s="6"/>
      <c r="M3225" s="6"/>
      <c r="P3225" s="4"/>
      <c r="Q3225" s="4"/>
      <c r="R3225" s="4"/>
      <c r="S3225" s="5"/>
      <c r="T3225" s="6"/>
    </row>
    <row r="3226" spans="6:20">
      <c r="F3226" s="27"/>
      <c r="G3226" s="28"/>
      <c r="H3226" s="6"/>
      <c r="I3226" s="7"/>
      <c r="J3226" s="6"/>
      <c r="K3226" s="6"/>
      <c r="L3226" s="6"/>
      <c r="M3226" s="6"/>
      <c r="P3226" s="4"/>
      <c r="Q3226" s="4"/>
      <c r="R3226" s="4"/>
      <c r="S3226" s="5"/>
      <c r="T3226" s="6"/>
    </row>
    <row r="3227" spans="6:20">
      <c r="F3227" s="27"/>
      <c r="G3227" s="28"/>
      <c r="H3227" s="6"/>
      <c r="I3227" s="7"/>
      <c r="J3227" s="6"/>
      <c r="K3227" s="6"/>
      <c r="L3227" s="6"/>
      <c r="M3227" s="6"/>
      <c r="P3227" s="4"/>
      <c r="Q3227" s="4"/>
      <c r="R3227" s="4"/>
      <c r="S3227" s="5"/>
      <c r="T3227" s="6"/>
    </row>
    <row r="3228" spans="6:20">
      <c r="F3228" s="27"/>
      <c r="G3228" s="28"/>
      <c r="H3228" s="6"/>
      <c r="I3228" s="7"/>
      <c r="J3228" s="6"/>
      <c r="K3228" s="6"/>
      <c r="L3228" s="6"/>
      <c r="M3228" s="6"/>
      <c r="P3228" s="4"/>
      <c r="Q3228" s="4"/>
      <c r="R3228" s="4"/>
      <c r="S3228" s="5"/>
      <c r="T3228" s="6"/>
    </row>
    <row r="3229" spans="6:20">
      <c r="F3229" s="27"/>
      <c r="G3229" s="28"/>
      <c r="H3229" s="6"/>
      <c r="I3229" s="7"/>
      <c r="J3229" s="6"/>
      <c r="K3229" s="6"/>
      <c r="L3229" s="6"/>
      <c r="M3229" s="6"/>
      <c r="P3229" s="4"/>
      <c r="Q3229" s="4"/>
      <c r="R3229" s="4"/>
      <c r="S3229" s="5"/>
      <c r="T3229" s="6"/>
    </row>
    <row r="3230" spans="6:20">
      <c r="F3230" s="27"/>
      <c r="G3230" s="28"/>
      <c r="H3230" s="6"/>
      <c r="I3230" s="7"/>
      <c r="J3230" s="6"/>
      <c r="K3230" s="6"/>
      <c r="L3230" s="6"/>
      <c r="M3230" s="6"/>
      <c r="P3230" s="4"/>
      <c r="Q3230" s="4"/>
      <c r="R3230" s="4"/>
      <c r="S3230" s="5"/>
      <c r="T3230" s="6"/>
    </row>
    <row r="3231" spans="6:20">
      <c r="F3231" s="27"/>
      <c r="G3231" s="28"/>
      <c r="H3231" s="6"/>
      <c r="I3231" s="7"/>
      <c r="J3231" s="6"/>
      <c r="K3231" s="6"/>
      <c r="L3231" s="6"/>
      <c r="M3231" s="6"/>
      <c r="P3231" s="4"/>
      <c r="Q3231" s="4"/>
      <c r="R3231" s="4"/>
      <c r="S3231" s="5"/>
      <c r="T3231" s="6"/>
    </row>
    <row r="3232" spans="6:20">
      <c r="F3232" s="27"/>
      <c r="G3232" s="28"/>
      <c r="H3232" s="6"/>
      <c r="I3232" s="7"/>
      <c r="J3232" s="6"/>
      <c r="K3232" s="6"/>
      <c r="L3232" s="6"/>
      <c r="M3232" s="6"/>
      <c r="P3232" s="4"/>
      <c r="Q3232" s="4"/>
      <c r="R3232" s="4"/>
      <c r="S3232" s="5"/>
      <c r="T3232" s="6"/>
    </row>
    <row r="3233" spans="6:20">
      <c r="F3233" s="27"/>
      <c r="G3233" s="28"/>
      <c r="H3233" s="6"/>
      <c r="I3233" s="7"/>
      <c r="J3233" s="6"/>
      <c r="K3233" s="6"/>
      <c r="L3233" s="6"/>
      <c r="M3233" s="6"/>
      <c r="P3233" s="4"/>
      <c r="Q3233" s="4"/>
      <c r="R3233" s="4"/>
      <c r="S3233" s="5"/>
      <c r="T3233" s="6"/>
    </row>
    <row r="3234" spans="6:20">
      <c r="F3234" s="27"/>
      <c r="G3234" s="28"/>
      <c r="H3234" s="6"/>
      <c r="I3234" s="7"/>
      <c r="J3234" s="6"/>
      <c r="K3234" s="6"/>
      <c r="L3234" s="6"/>
      <c r="M3234" s="6"/>
      <c r="P3234" s="4"/>
      <c r="Q3234" s="4"/>
      <c r="R3234" s="4"/>
      <c r="S3234" s="5"/>
      <c r="T3234" s="6"/>
    </row>
    <row r="3235" spans="6:20">
      <c r="F3235" s="27"/>
      <c r="G3235" s="28"/>
      <c r="H3235" s="6"/>
      <c r="I3235" s="7"/>
      <c r="J3235" s="6"/>
      <c r="K3235" s="6"/>
      <c r="L3235" s="6"/>
      <c r="M3235" s="6"/>
      <c r="P3235" s="4"/>
      <c r="Q3235" s="4"/>
      <c r="R3235" s="4"/>
      <c r="S3235" s="5"/>
      <c r="T3235" s="6"/>
    </row>
    <row r="3236" spans="6:20">
      <c r="F3236" s="27"/>
      <c r="G3236" s="28"/>
      <c r="H3236" s="6"/>
      <c r="I3236" s="7"/>
      <c r="J3236" s="6"/>
      <c r="K3236" s="6"/>
      <c r="L3236" s="6"/>
      <c r="M3236" s="6"/>
      <c r="P3236" s="4"/>
      <c r="Q3236" s="4"/>
      <c r="R3236" s="4"/>
      <c r="S3236" s="5"/>
      <c r="T3236" s="6"/>
    </row>
    <row r="3237" spans="6:20">
      <c r="F3237" s="27"/>
      <c r="G3237" s="28"/>
      <c r="H3237" s="6"/>
      <c r="I3237" s="7"/>
      <c r="J3237" s="6"/>
      <c r="K3237" s="6"/>
      <c r="L3237" s="6"/>
      <c r="M3237" s="6"/>
      <c r="P3237" s="4"/>
      <c r="Q3237" s="4"/>
      <c r="R3237" s="4"/>
      <c r="S3237" s="5"/>
      <c r="T3237" s="6"/>
    </row>
    <row r="3238" spans="6:20">
      <c r="F3238" s="27"/>
      <c r="G3238" s="28"/>
      <c r="H3238" s="6"/>
      <c r="I3238" s="7"/>
      <c r="J3238" s="6"/>
      <c r="K3238" s="6"/>
      <c r="L3238" s="6"/>
      <c r="M3238" s="6"/>
      <c r="P3238" s="4"/>
      <c r="Q3238" s="4"/>
      <c r="R3238" s="4"/>
      <c r="S3238" s="5"/>
      <c r="T3238" s="6"/>
    </row>
    <row r="3239" spans="6:20">
      <c r="F3239" s="27"/>
      <c r="G3239" s="28"/>
      <c r="H3239" s="6"/>
      <c r="I3239" s="7"/>
      <c r="J3239" s="6"/>
      <c r="K3239" s="6"/>
      <c r="L3239" s="6"/>
      <c r="M3239" s="6"/>
      <c r="P3239" s="4"/>
      <c r="Q3239" s="4"/>
      <c r="R3239" s="4"/>
      <c r="S3239" s="5"/>
      <c r="T3239" s="6"/>
    </row>
    <row r="3240" spans="6:20">
      <c r="F3240" s="27"/>
      <c r="G3240" s="28"/>
      <c r="H3240" s="6"/>
      <c r="I3240" s="7"/>
      <c r="J3240" s="6"/>
      <c r="K3240" s="6"/>
      <c r="L3240" s="6"/>
      <c r="M3240" s="6"/>
      <c r="P3240" s="4"/>
      <c r="Q3240" s="4"/>
      <c r="R3240" s="4"/>
      <c r="S3240" s="5"/>
      <c r="T3240" s="6"/>
    </row>
    <row r="3241" spans="6:20">
      <c r="F3241" s="27"/>
      <c r="G3241" s="28"/>
      <c r="H3241" s="6"/>
      <c r="I3241" s="7"/>
      <c r="J3241" s="6"/>
      <c r="K3241" s="6"/>
      <c r="L3241" s="6"/>
      <c r="M3241" s="6"/>
      <c r="P3241" s="4"/>
      <c r="Q3241" s="4"/>
      <c r="R3241" s="4"/>
      <c r="S3241" s="5"/>
      <c r="T3241" s="6"/>
    </row>
    <row r="3242" spans="6:20">
      <c r="F3242" s="27"/>
      <c r="G3242" s="28"/>
      <c r="H3242" s="6"/>
      <c r="I3242" s="7"/>
      <c r="J3242" s="6"/>
      <c r="K3242" s="6"/>
      <c r="L3242" s="6"/>
      <c r="M3242" s="6"/>
      <c r="P3242" s="4"/>
      <c r="Q3242" s="4"/>
      <c r="R3242" s="4"/>
      <c r="S3242" s="5"/>
      <c r="T3242" s="6"/>
    </row>
    <row r="3243" spans="6:20">
      <c r="F3243" s="27"/>
      <c r="G3243" s="28"/>
      <c r="H3243" s="6"/>
      <c r="I3243" s="7"/>
      <c r="J3243" s="6"/>
      <c r="K3243" s="6"/>
      <c r="L3243" s="6"/>
      <c r="M3243" s="6"/>
      <c r="P3243" s="4"/>
      <c r="Q3243" s="4"/>
      <c r="R3243" s="4"/>
      <c r="S3243" s="5"/>
      <c r="T3243" s="6"/>
    </row>
    <row r="3244" spans="6:20">
      <c r="F3244" s="27"/>
      <c r="G3244" s="28"/>
      <c r="H3244" s="6"/>
      <c r="I3244" s="7"/>
      <c r="J3244" s="6"/>
      <c r="K3244" s="6"/>
      <c r="L3244" s="6"/>
      <c r="M3244" s="6"/>
      <c r="P3244" s="4"/>
      <c r="Q3244" s="4"/>
      <c r="R3244" s="4"/>
      <c r="S3244" s="5"/>
      <c r="T3244" s="6"/>
    </row>
    <row r="3245" spans="6:20">
      <c r="F3245" s="27"/>
      <c r="G3245" s="28"/>
      <c r="H3245" s="6"/>
      <c r="I3245" s="7"/>
      <c r="J3245" s="6"/>
      <c r="K3245" s="6"/>
      <c r="L3245" s="6"/>
      <c r="M3245" s="6"/>
      <c r="P3245" s="4"/>
      <c r="Q3245" s="4"/>
      <c r="R3245" s="4"/>
      <c r="S3245" s="5"/>
      <c r="T3245" s="6"/>
    </row>
    <row r="3246" spans="6:20">
      <c r="F3246" s="27"/>
      <c r="G3246" s="28"/>
      <c r="H3246" s="6"/>
      <c r="I3246" s="7"/>
      <c r="J3246" s="6"/>
      <c r="K3246" s="6"/>
      <c r="L3246" s="6"/>
      <c r="M3246" s="6"/>
      <c r="P3246" s="4"/>
      <c r="Q3246" s="4"/>
      <c r="R3246" s="4"/>
      <c r="S3246" s="5"/>
      <c r="T3246" s="6"/>
    </row>
    <row r="3247" spans="6:20">
      <c r="F3247" s="27"/>
      <c r="G3247" s="28"/>
      <c r="H3247" s="6"/>
      <c r="I3247" s="7"/>
      <c r="J3247" s="6"/>
      <c r="K3247" s="6"/>
      <c r="L3247" s="6"/>
      <c r="M3247" s="6"/>
      <c r="P3247" s="4"/>
      <c r="Q3247" s="4"/>
      <c r="R3247" s="4"/>
      <c r="S3247" s="5"/>
      <c r="T3247" s="6"/>
    </row>
    <row r="3248" spans="6:20">
      <c r="F3248" s="27"/>
      <c r="G3248" s="28"/>
      <c r="H3248" s="6"/>
      <c r="I3248" s="7"/>
      <c r="J3248" s="6"/>
      <c r="K3248" s="6"/>
      <c r="L3248" s="6"/>
      <c r="M3248" s="6"/>
      <c r="P3248" s="4"/>
      <c r="Q3248" s="4"/>
      <c r="R3248" s="4"/>
      <c r="S3248" s="5"/>
      <c r="T3248" s="6"/>
    </row>
    <row r="3249" spans="6:20">
      <c r="F3249" s="27"/>
      <c r="G3249" s="28"/>
      <c r="H3249" s="6"/>
      <c r="I3249" s="7"/>
      <c r="J3249" s="6"/>
      <c r="K3249" s="6"/>
      <c r="L3249" s="6"/>
      <c r="M3249" s="6"/>
      <c r="P3249" s="4"/>
      <c r="Q3249" s="4"/>
      <c r="R3249" s="4"/>
      <c r="S3249" s="5"/>
      <c r="T3249" s="6"/>
    </row>
    <row r="3250" spans="6:20">
      <c r="F3250" s="27"/>
      <c r="G3250" s="28"/>
      <c r="H3250" s="6"/>
      <c r="I3250" s="7"/>
      <c r="J3250" s="6"/>
      <c r="K3250" s="6"/>
      <c r="L3250" s="6"/>
      <c r="M3250" s="6"/>
      <c r="P3250" s="4"/>
      <c r="Q3250" s="4"/>
      <c r="R3250" s="4"/>
      <c r="S3250" s="5"/>
      <c r="T3250" s="6"/>
    </row>
    <row r="3251" spans="6:20">
      <c r="F3251" s="27"/>
      <c r="G3251" s="28"/>
      <c r="H3251" s="6"/>
      <c r="I3251" s="7"/>
      <c r="J3251" s="6"/>
      <c r="K3251" s="6"/>
      <c r="L3251" s="6"/>
      <c r="M3251" s="6"/>
      <c r="P3251" s="4"/>
      <c r="Q3251" s="4"/>
      <c r="R3251" s="4"/>
      <c r="S3251" s="5"/>
      <c r="T3251" s="6"/>
    </row>
    <row r="3252" spans="6:20">
      <c r="F3252" s="27"/>
      <c r="G3252" s="28"/>
      <c r="H3252" s="6"/>
      <c r="I3252" s="7"/>
      <c r="J3252" s="6"/>
      <c r="K3252" s="6"/>
      <c r="L3252" s="6"/>
      <c r="M3252" s="6"/>
      <c r="P3252" s="4"/>
      <c r="Q3252" s="4"/>
      <c r="R3252" s="4"/>
      <c r="S3252" s="5"/>
      <c r="T3252" s="6"/>
    </row>
    <row r="3253" spans="6:20">
      <c r="F3253" s="27"/>
      <c r="G3253" s="28"/>
      <c r="H3253" s="6"/>
      <c r="I3253" s="7"/>
      <c r="J3253" s="6"/>
      <c r="K3253" s="6"/>
      <c r="L3253" s="6"/>
      <c r="M3253" s="6"/>
      <c r="P3253" s="4"/>
      <c r="Q3253" s="4"/>
      <c r="R3253" s="4"/>
      <c r="S3253" s="5"/>
      <c r="T3253" s="6"/>
    </row>
    <row r="3254" spans="6:20">
      <c r="F3254" s="27"/>
      <c r="G3254" s="28"/>
      <c r="H3254" s="6"/>
      <c r="I3254" s="7"/>
      <c r="J3254" s="6"/>
      <c r="K3254" s="6"/>
      <c r="L3254" s="6"/>
      <c r="M3254" s="6"/>
      <c r="P3254" s="4"/>
      <c r="Q3254" s="4"/>
      <c r="R3254" s="4"/>
      <c r="S3254" s="5"/>
      <c r="T3254" s="6"/>
    </row>
    <row r="3255" spans="6:20">
      <c r="F3255" s="27"/>
      <c r="G3255" s="28"/>
      <c r="H3255" s="6"/>
      <c r="I3255" s="7"/>
      <c r="J3255" s="6"/>
      <c r="K3255" s="6"/>
      <c r="L3255" s="6"/>
      <c r="M3255" s="6"/>
      <c r="P3255" s="4"/>
      <c r="Q3255" s="4"/>
      <c r="R3255" s="4"/>
      <c r="S3255" s="5"/>
      <c r="T3255" s="6"/>
    </row>
    <row r="3256" spans="6:20">
      <c r="F3256" s="27"/>
      <c r="G3256" s="28"/>
      <c r="H3256" s="6"/>
      <c r="I3256" s="7"/>
      <c r="J3256" s="6"/>
      <c r="K3256" s="6"/>
      <c r="L3256" s="6"/>
      <c r="M3256" s="6"/>
      <c r="P3256" s="4"/>
      <c r="Q3256" s="4"/>
      <c r="R3256" s="4"/>
      <c r="S3256" s="5"/>
      <c r="T3256" s="6"/>
    </row>
    <row r="3257" spans="6:20">
      <c r="F3257" s="27"/>
      <c r="G3257" s="28"/>
      <c r="H3257" s="6"/>
      <c r="I3257" s="7"/>
      <c r="J3257" s="6"/>
      <c r="K3257" s="6"/>
      <c r="L3257" s="6"/>
      <c r="M3257" s="6"/>
      <c r="P3257" s="4"/>
      <c r="Q3257" s="4"/>
      <c r="R3257" s="4"/>
      <c r="S3257" s="5"/>
      <c r="T3257" s="6"/>
    </row>
    <row r="3258" spans="6:20">
      <c r="F3258" s="27"/>
      <c r="G3258" s="28"/>
      <c r="H3258" s="6"/>
      <c r="I3258" s="7"/>
      <c r="J3258" s="6"/>
      <c r="K3258" s="6"/>
      <c r="L3258" s="6"/>
      <c r="M3258" s="6"/>
      <c r="P3258" s="4"/>
      <c r="Q3258" s="4"/>
      <c r="R3258" s="4"/>
      <c r="S3258" s="5"/>
      <c r="T3258" s="6"/>
    </row>
    <row r="3259" spans="6:20">
      <c r="F3259" s="27"/>
      <c r="G3259" s="28"/>
      <c r="H3259" s="6"/>
      <c r="I3259" s="7"/>
      <c r="J3259" s="6"/>
      <c r="K3259" s="6"/>
      <c r="L3259" s="6"/>
      <c r="M3259" s="6"/>
      <c r="P3259" s="4"/>
      <c r="Q3259" s="4"/>
      <c r="R3259" s="4"/>
      <c r="S3259" s="5"/>
      <c r="T3259" s="6"/>
    </row>
    <row r="3260" spans="6:20">
      <c r="F3260" s="27"/>
      <c r="G3260" s="28"/>
      <c r="H3260" s="6"/>
      <c r="I3260" s="7"/>
      <c r="J3260" s="6"/>
      <c r="K3260" s="6"/>
      <c r="L3260" s="6"/>
      <c r="M3260" s="6"/>
      <c r="P3260" s="4"/>
      <c r="Q3260" s="4"/>
      <c r="R3260" s="4"/>
      <c r="S3260" s="5"/>
      <c r="T3260" s="6"/>
    </row>
    <row r="3261" spans="6:20">
      <c r="F3261" s="27"/>
      <c r="G3261" s="28"/>
      <c r="H3261" s="6"/>
      <c r="I3261" s="7"/>
      <c r="J3261" s="6"/>
      <c r="K3261" s="6"/>
      <c r="L3261" s="6"/>
      <c r="M3261" s="6"/>
      <c r="P3261" s="4"/>
      <c r="Q3261" s="4"/>
      <c r="R3261" s="4"/>
      <c r="S3261" s="5"/>
      <c r="T3261" s="6"/>
    </row>
    <row r="3262" spans="6:20">
      <c r="F3262" s="27"/>
      <c r="G3262" s="28"/>
      <c r="H3262" s="6"/>
      <c r="I3262" s="7"/>
      <c r="J3262" s="6"/>
      <c r="K3262" s="6"/>
      <c r="L3262" s="6"/>
      <c r="M3262" s="6"/>
      <c r="P3262" s="4"/>
      <c r="Q3262" s="4"/>
      <c r="R3262" s="4"/>
      <c r="S3262" s="5"/>
      <c r="T3262" s="6"/>
    </row>
    <row r="3263" spans="6:20">
      <c r="F3263" s="27"/>
      <c r="G3263" s="28"/>
      <c r="H3263" s="6"/>
      <c r="I3263" s="7"/>
      <c r="J3263" s="6"/>
      <c r="K3263" s="6"/>
      <c r="L3263" s="6"/>
      <c r="M3263" s="6"/>
      <c r="P3263" s="4"/>
      <c r="Q3263" s="4"/>
      <c r="R3263" s="4"/>
      <c r="S3263" s="5"/>
      <c r="T3263" s="6"/>
    </row>
    <row r="3264" spans="6:20">
      <c r="F3264" s="27"/>
      <c r="G3264" s="28"/>
      <c r="H3264" s="6"/>
      <c r="I3264" s="7"/>
      <c r="J3264" s="6"/>
      <c r="K3264" s="6"/>
      <c r="L3264" s="6"/>
      <c r="M3264" s="6"/>
      <c r="P3264" s="4"/>
      <c r="Q3264" s="4"/>
      <c r="R3264" s="4"/>
      <c r="S3264" s="5"/>
      <c r="T3264" s="6"/>
    </row>
    <row r="3265" spans="6:20">
      <c r="F3265" s="27"/>
      <c r="G3265" s="28"/>
      <c r="H3265" s="6"/>
      <c r="I3265" s="7"/>
      <c r="J3265" s="6"/>
      <c r="K3265" s="6"/>
      <c r="L3265" s="6"/>
      <c r="M3265" s="6"/>
      <c r="P3265" s="4"/>
      <c r="Q3265" s="4"/>
      <c r="R3265" s="4"/>
      <c r="S3265" s="5"/>
      <c r="T3265" s="6"/>
    </row>
    <row r="3266" spans="6:20">
      <c r="F3266" s="27"/>
      <c r="G3266" s="28"/>
      <c r="H3266" s="6"/>
      <c r="I3266" s="7"/>
      <c r="J3266" s="6"/>
      <c r="K3266" s="6"/>
      <c r="L3266" s="6"/>
      <c r="M3266" s="6"/>
      <c r="P3266" s="4"/>
      <c r="Q3266" s="4"/>
      <c r="R3266" s="4"/>
      <c r="S3266" s="5"/>
      <c r="T3266" s="6"/>
    </row>
    <row r="3267" spans="6:20">
      <c r="F3267" s="27"/>
      <c r="G3267" s="28"/>
      <c r="H3267" s="6"/>
      <c r="I3267" s="7"/>
      <c r="J3267" s="6"/>
      <c r="K3267" s="6"/>
      <c r="L3267" s="6"/>
      <c r="M3267" s="6"/>
      <c r="P3267" s="4"/>
      <c r="Q3267" s="4"/>
      <c r="R3267" s="4"/>
      <c r="S3267" s="5"/>
      <c r="T3267" s="6"/>
    </row>
    <row r="3268" spans="6:20">
      <c r="F3268" s="27"/>
      <c r="G3268" s="28"/>
      <c r="H3268" s="6"/>
      <c r="I3268" s="7"/>
      <c r="J3268" s="6"/>
      <c r="K3268" s="6"/>
      <c r="L3268" s="6"/>
      <c r="M3268" s="6"/>
      <c r="P3268" s="4"/>
      <c r="Q3268" s="4"/>
      <c r="R3268" s="4"/>
      <c r="S3268" s="5"/>
      <c r="T3268" s="6"/>
    </row>
    <row r="3269" spans="6:20">
      <c r="F3269" s="27"/>
      <c r="G3269" s="28"/>
      <c r="H3269" s="6"/>
      <c r="I3269" s="7"/>
      <c r="J3269" s="6"/>
      <c r="K3269" s="6"/>
      <c r="L3269" s="6"/>
      <c r="M3269" s="6"/>
      <c r="P3269" s="4"/>
      <c r="Q3269" s="4"/>
      <c r="R3269" s="4"/>
      <c r="S3269" s="5"/>
      <c r="T3269" s="6"/>
    </row>
    <row r="3270" spans="6:20">
      <c r="F3270" s="27"/>
      <c r="G3270" s="28"/>
      <c r="H3270" s="6"/>
      <c r="I3270" s="7"/>
      <c r="J3270" s="6"/>
      <c r="K3270" s="6"/>
      <c r="L3270" s="6"/>
      <c r="M3270" s="6"/>
      <c r="P3270" s="4"/>
      <c r="Q3270" s="4"/>
      <c r="R3270" s="4"/>
      <c r="S3270" s="5"/>
      <c r="T3270" s="6"/>
    </row>
    <row r="3271" spans="6:20">
      <c r="F3271" s="27"/>
      <c r="G3271" s="28"/>
      <c r="H3271" s="6"/>
      <c r="I3271" s="7"/>
      <c r="J3271" s="6"/>
      <c r="K3271" s="6"/>
      <c r="L3271" s="6"/>
      <c r="M3271" s="6"/>
      <c r="P3271" s="4"/>
      <c r="Q3271" s="4"/>
      <c r="R3271" s="4"/>
      <c r="S3271" s="5"/>
      <c r="T3271" s="6"/>
    </row>
    <row r="3272" spans="6:20">
      <c r="F3272" s="27"/>
      <c r="G3272" s="28"/>
      <c r="H3272" s="6"/>
      <c r="I3272" s="7"/>
      <c r="J3272" s="6"/>
      <c r="K3272" s="6"/>
      <c r="L3272" s="6"/>
      <c r="M3272" s="6"/>
      <c r="P3272" s="4"/>
      <c r="Q3272" s="4"/>
      <c r="R3272" s="4"/>
      <c r="S3272" s="5"/>
      <c r="T3272" s="6"/>
    </row>
    <row r="3273" spans="6:20">
      <c r="F3273" s="27"/>
      <c r="G3273" s="28"/>
      <c r="H3273" s="6"/>
      <c r="I3273" s="7"/>
      <c r="J3273" s="6"/>
      <c r="K3273" s="6"/>
      <c r="L3273" s="6"/>
      <c r="M3273" s="6"/>
      <c r="P3273" s="4"/>
      <c r="Q3273" s="4"/>
      <c r="R3273" s="4"/>
      <c r="S3273" s="5"/>
      <c r="T3273" s="6"/>
    </row>
    <row r="3274" spans="6:20">
      <c r="F3274" s="27"/>
      <c r="G3274" s="28"/>
      <c r="H3274" s="6"/>
      <c r="I3274" s="7"/>
      <c r="J3274" s="6"/>
      <c r="K3274" s="6"/>
      <c r="L3274" s="6"/>
      <c r="M3274" s="6"/>
      <c r="P3274" s="4"/>
      <c r="Q3274" s="4"/>
      <c r="R3274" s="4"/>
      <c r="S3274" s="5"/>
      <c r="T3274" s="6"/>
    </row>
    <row r="3275" spans="6:20">
      <c r="F3275" s="27"/>
      <c r="G3275" s="28"/>
      <c r="H3275" s="6"/>
      <c r="I3275" s="7"/>
      <c r="J3275" s="6"/>
      <c r="K3275" s="6"/>
      <c r="L3275" s="6"/>
      <c r="M3275" s="6"/>
      <c r="P3275" s="4"/>
      <c r="Q3275" s="4"/>
      <c r="R3275" s="4"/>
      <c r="S3275" s="5"/>
      <c r="T3275" s="6"/>
    </row>
    <row r="3276" spans="6:20">
      <c r="F3276" s="27"/>
      <c r="G3276" s="28"/>
      <c r="H3276" s="6"/>
      <c r="I3276" s="7"/>
      <c r="J3276" s="6"/>
      <c r="K3276" s="6"/>
      <c r="L3276" s="6"/>
      <c r="M3276" s="6"/>
      <c r="P3276" s="4"/>
      <c r="Q3276" s="4"/>
      <c r="R3276" s="4"/>
      <c r="S3276" s="5"/>
      <c r="T3276" s="6"/>
    </row>
    <row r="3277" spans="6:20">
      <c r="F3277" s="27"/>
      <c r="G3277" s="28"/>
      <c r="H3277" s="6"/>
      <c r="I3277" s="7"/>
      <c r="J3277" s="6"/>
      <c r="K3277" s="6"/>
      <c r="L3277" s="6"/>
      <c r="M3277" s="6"/>
      <c r="P3277" s="4"/>
      <c r="Q3277" s="4"/>
      <c r="R3277" s="4"/>
      <c r="S3277" s="5"/>
      <c r="T3277" s="6"/>
    </row>
    <row r="3278" spans="6:20">
      <c r="F3278" s="27"/>
      <c r="G3278" s="28"/>
      <c r="H3278" s="6"/>
      <c r="I3278" s="7"/>
      <c r="J3278" s="6"/>
      <c r="K3278" s="6"/>
      <c r="L3278" s="6"/>
      <c r="M3278" s="6"/>
      <c r="P3278" s="4"/>
      <c r="Q3278" s="4"/>
      <c r="R3278" s="4"/>
      <c r="S3278" s="5"/>
      <c r="T3278" s="6"/>
    </row>
    <row r="3279" spans="6:20">
      <c r="F3279" s="27"/>
      <c r="G3279" s="28"/>
      <c r="H3279" s="6"/>
      <c r="I3279" s="7"/>
      <c r="J3279" s="6"/>
      <c r="K3279" s="6"/>
      <c r="L3279" s="6"/>
      <c r="M3279" s="6"/>
      <c r="P3279" s="4"/>
      <c r="Q3279" s="4"/>
      <c r="R3279" s="4"/>
      <c r="S3279" s="5"/>
      <c r="T3279" s="6"/>
    </row>
    <row r="3280" spans="6:20">
      <c r="F3280" s="27"/>
      <c r="G3280" s="28"/>
      <c r="H3280" s="6"/>
      <c r="I3280" s="7"/>
      <c r="J3280" s="6"/>
      <c r="K3280" s="6"/>
      <c r="L3280" s="6"/>
      <c r="M3280" s="6"/>
      <c r="P3280" s="4"/>
      <c r="Q3280" s="4"/>
      <c r="R3280" s="4"/>
      <c r="S3280" s="5"/>
      <c r="T3280" s="6"/>
    </row>
    <row r="3281" spans="6:20">
      <c r="F3281" s="27"/>
      <c r="G3281" s="28"/>
      <c r="H3281" s="6"/>
      <c r="I3281" s="7"/>
      <c r="J3281" s="6"/>
      <c r="K3281" s="6"/>
      <c r="L3281" s="6"/>
      <c r="M3281" s="6"/>
      <c r="P3281" s="4"/>
      <c r="Q3281" s="4"/>
      <c r="R3281" s="4"/>
      <c r="S3281" s="5"/>
      <c r="T3281" s="6"/>
    </row>
    <row r="3282" spans="6:20">
      <c r="F3282" s="27"/>
      <c r="G3282" s="28"/>
      <c r="H3282" s="6"/>
      <c r="I3282" s="7"/>
      <c r="J3282" s="6"/>
      <c r="K3282" s="6"/>
      <c r="L3282" s="6"/>
      <c r="M3282" s="6"/>
      <c r="P3282" s="4"/>
      <c r="Q3282" s="4"/>
      <c r="R3282" s="4"/>
      <c r="S3282" s="5"/>
      <c r="T3282" s="6"/>
    </row>
    <row r="3283" spans="6:20">
      <c r="F3283" s="27"/>
      <c r="G3283" s="28"/>
      <c r="H3283" s="6"/>
      <c r="I3283" s="7"/>
      <c r="J3283" s="6"/>
      <c r="K3283" s="6"/>
      <c r="L3283" s="6"/>
      <c r="M3283" s="6"/>
      <c r="P3283" s="4"/>
      <c r="Q3283" s="4"/>
      <c r="R3283" s="4"/>
      <c r="S3283" s="5"/>
      <c r="T3283" s="6"/>
    </row>
    <row r="3284" spans="6:20">
      <c r="F3284" s="27"/>
      <c r="G3284" s="28"/>
      <c r="H3284" s="6"/>
      <c r="I3284" s="7"/>
      <c r="J3284" s="6"/>
      <c r="K3284" s="6"/>
      <c r="L3284" s="6"/>
      <c r="M3284" s="6"/>
      <c r="P3284" s="4"/>
      <c r="Q3284" s="4"/>
      <c r="R3284" s="4"/>
      <c r="S3284" s="5"/>
      <c r="T3284" s="6"/>
    </row>
    <row r="3285" spans="6:20">
      <c r="F3285" s="27"/>
      <c r="G3285" s="28"/>
      <c r="H3285" s="6"/>
      <c r="I3285" s="7"/>
      <c r="J3285" s="6"/>
      <c r="K3285" s="6"/>
      <c r="L3285" s="6"/>
      <c r="M3285" s="6"/>
      <c r="P3285" s="4"/>
      <c r="Q3285" s="4"/>
      <c r="R3285" s="4"/>
      <c r="S3285" s="5"/>
      <c r="T3285" s="6"/>
    </row>
    <row r="3286" spans="6:20">
      <c r="F3286" s="27"/>
      <c r="G3286" s="28"/>
      <c r="H3286" s="6"/>
      <c r="I3286" s="7"/>
      <c r="J3286" s="6"/>
      <c r="K3286" s="6"/>
      <c r="L3286" s="6"/>
      <c r="M3286" s="6"/>
      <c r="P3286" s="4"/>
      <c r="Q3286" s="4"/>
      <c r="R3286" s="4"/>
      <c r="S3286" s="5"/>
      <c r="T3286" s="6"/>
    </row>
    <row r="3287" spans="6:20">
      <c r="F3287" s="27"/>
      <c r="G3287" s="28"/>
      <c r="H3287" s="6"/>
      <c r="I3287" s="7"/>
      <c r="J3287" s="6"/>
      <c r="K3287" s="6"/>
      <c r="L3287" s="6"/>
      <c r="M3287" s="6"/>
      <c r="P3287" s="4"/>
      <c r="Q3287" s="4"/>
      <c r="R3287" s="4"/>
      <c r="S3287" s="5"/>
      <c r="T3287" s="6"/>
    </row>
    <row r="3288" spans="6:20">
      <c r="F3288" s="27"/>
      <c r="G3288" s="28"/>
      <c r="H3288" s="6"/>
      <c r="I3288" s="7"/>
      <c r="J3288" s="6"/>
      <c r="K3288" s="6"/>
      <c r="L3288" s="6"/>
      <c r="M3288" s="6"/>
      <c r="P3288" s="4"/>
      <c r="Q3288" s="4"/>
      <c r="R3288" s="4"/>
      <c r="S3288" s="5"/>
      <c r="T3288" s="6"/>
    </row>
    <row r="3289" spans="6:20">
      <c r="F3289" s="27"/>
      <c r="G3289" s="28"/>
      <c r="H3289" s="6"/>
      <c r="I3289" s="7"/>
      <c r="J3289" s="6"/>
      <c r="K3289" s="6"/>
      <c r="L3289" s="6"/>
      <c r="M3289" s="6"/>
      <c r="P3289" s="4"/>
      <c r="Q3289" s="4"/>
      <c r="R3289" s="4"/>
      <c r="S3289" s="5"/>
      <c r="T3289" s="6"/>
    </row>
    <row r="3290" spans="6:20">
      <c r="F3290" s="27"/>
      <c r="G3290" s="28"/>
      <c r="H3290" s="6"/>
      <c r="I3290" s="7"/>
      <c r="J3290" s="6"/>
      <c r="K3290" s="6"/>
      <c r="L3290" s="6"/>
      <c r="M3290" s="6"/>
      <c r="P3290" s="4"/>
      <c r="Q3290" s="4"/>
      <c r="R3290" s="4"/>
      <c r="S3290" s="5"/>
      <c r="T3290" s="6"/>
    </row>
    <row r="3291" spans="6:20">
      <c r="F3291" s="27"/>
      <c r="G3291" s="28"/>
      <c r="H3291" s="6"/>
      <c r="I3291" s="7"/>
      <c r="J3291" s="6"/>
      <c r="K3291" s="6"/>
      <c r="L3291" s="6"/>
      <c r="M3291" s="6"/>
      <c r="P3291" s="4"/>
      <c r="Q3291" s="4"/>
      <c r="R3291" s="4"/>
      <c r="S3291" s="5"/>
      <c r="T3291" s="6"/>
    </row>
    <row r="3292" spans="6:20">
      <c r="F3292" s="27"/>
      <c r="G3292" s="28"/>
      <c r="H3292" s="6"/>
      <c r="I3292" s="7"/>
      <c r="J3292" s="6"/>
      <c r="K3292" s="6"/>
      <c r="L3292" s="6"/>
      <c r="M3292" s="6"/>
      <c r="P3292" s="4"/>
      <c r="Q3292" s="4"/>
      <c r="R3292" s="4"/>
      <c r="S3292" s="5"/>
      <c r="T3292" s="6"/>
    </row>
    <row r="3293" spans="6:20">
      <c r="F3293" s="27"/>
      <c r="G3293" s="28"/>
      <c r="H3293" s="6"/>
      <c r="I3293" s="7"/>
      <c r="J3293" s="6"/>
      <c r="K3293" s="6"/>
      <c r="L3293" s="6"/>
      <c r="M3293" s="6"/>
      <c r="P3293" s="4"/>
      <c r="Q3293" s="4"/>
      <c r="R3293" s="4"/>
      <c r="S3293" s="5"/>
      <c r="T3293" s="6"/>
    </row>
    <row r="3294" spans="6:20">
      <c r="F3294" s="27"/>
      <c r="G3294" s="28"/>
      <c r="H3294" s="6"/>
      <c r="I3294" s="7"/>
      <c r="J3294" s="6"/>
      <c r="K3294" s="6"/>
      <c r="L3294" s="6"/>
      <c r="M3294" s="6"/>
      <c r="P3294" s="4"/>
      <c r="Q3294" s="4"/>
      <c r="R3294" s="4"/>
      <c r="S3294" s="5"/>
      <c r="T3294" s="6"/>
    </row>
    <row r="3295" spans="6:20">
      <c r="F3295" s="27"/>
      <c r="G3295" s="28"/>
      <c r="H3295" s="6"/>
      <c r="I3295" s="7"/>
      <c r="J3295" s="6"/>
      <c r="K3295" s="6"/>
      <c r="L3295" s="6"/>
      <c r="M3295" s="6"/>
      <c r="P3295" s="4"/>
      <c r="Q3295" s="4"/>
      <c r="R3295" s="4"/>
      <c r="S3295" s="5"/>
      <c r="T3295" s="6"/>
    </row>
    <row r="3296" spans="6:20">
      <c r="F3296" s="27"/>
      <c r="G3296" s="28"/>
      <c r="H3296" s="6"/>
      <c r="I3296" s="7"/>
      <c r="J3296" s="6"/>
      <c r="K3296" s="6"/>
      <c r="L3296" s="6"/>
      <c r="M3296" s="6"/>
      <c r="P3296" s="4"/>
      <c r="Q3296" s="4"/>
      <c r="R3296" s="4"/>
      <c r="S3296" s="5"/>
      <c r="T3296" s="6"/>
    </row>
    <row r="3297" spans="6:20">
      <c r="F3297" s="27"/>
      <c r="G3297" s="28"/>
      <c r="H3297" s="6"/>
      <c r="I3297" s="7"/>
      <c r="J3297" s="6"/>
      <c r="K3297" s="6"/>
      <c r="L3297" s="6"/>
      <c r="M3297" s="6"/>
      <c r="P3297" s="4"/>
      <c r="Q3297" s="4"/>
      <c r="R3297" s="4"/>
      <c r="S3297" s="5"/>
      <c r="T3297" s="6"/>
    </row>
    <row r="3298" spans="6:20">
      <c r="F3298" s="27"/>
      <c r="G3298" s="28"/>
      <c r="H3298" s="6"/>
      <c r="I3298" s="7"/>
      <c r="J3298" s="6"/>
      <c r="K3298" s="6"/>
      <c r="L3298" s="6"/>
      <c r="M3298" s="6"/>
      <c r="P3298" s="4"/>
      <c r="Q3298" s="4"/>
      <c r="R3298" s="4"/>
      <c r="S3298" s="5"/>
      <c r="T3298" s="6"/>
    </row>
    <row r="3299" spans="6:20">
      <c r="F3299" s="27"/>
      <c r="G3299" s="28"/>
      <c r="H3299" s="6"/>
      <c r="I3299" s="7"/>
      <c r="J3299" s="6"/>
      <c r="K3299" s="6"/>
      <c r="L3299" s="6"/>
      <c r="M3299" s="6"/>
      <c r="P3299" s="4"/>
      <c r="Q3299" s="4"/>
      <c r="R3299" s="4"/>
      <c r="S3299" s="5"/>
      <c r="T3299" s="6"/>
    </row>
    <row r="3300" spans="6:20">
      <c r="F3300" s="27"/>
      <c r="G3300" s="28"/>
      <c r="H3300" s="6"/>
      <c r="I3300" s="7"/>
      <c r="J3300" s="6"/>
      <c r="K3300" s="6"/>
      <c r="L3300" s="6"/>
      <c r="M3300" s="6"/>
      <c r="P3300" s="4"/>
      <c r="Q3300" s="4"/>
      <c r="R3300" s="4"/>
      <c r="S3300" s="5"/>
      <c r="T3300" s="6"/>
    </row>
    <row r="3301" spans="6:20">
      <c r="F3301" s="27"/>
      <c r="G3301" s="28"/>
      <c r="H3301" s="6"/>
      <c r="I3301" s="7"/>
      <c r="J3301" s="6"/>
      <c r="K3301" s="6"/>
      <c r="L3301" s="6"/>
      <c r="M3301" s="6"/>
      <c r="P3301" s="4"/>
      <c r="Q3301" s="4"/>
      <c r="R3301" s="4"/>
      <c r="S3301" s="5"/>
      <c r="T3301" s="6"/>
    </row>
    <row r="3302" spans="6:20">
      <c r="F3302" s="27"/>
      <c r="G3302" s="28"/>
      <c r="H3302" s="6"/>
      <c r="I3302" s="7"/>
      <c r="J3302" s="6"/>
      <c r="K3302" s="6"/>
      <c r="L3302" s="6"/>
      <c r="M3302" s="6"/>
      <c r="P3302" s="4"/>
      <c r="Q3302" s="4"/>
      <c r="R3302" s="4"/>
      <c r="S3302" s="5"/>
      <c r="T3302" s="6"/>
    </row>
    <row r="3303" spans="6:20">
      <c r="F3303" s="27"/>
      <c r="G3303" s="28"/>
      <c r="H3303" s="6"/>
      <c r="I3303" s="7"/>
      <c r="J3303" s="6"/>
      <c r="K3303" s="6"/>
      <c r="L3303" s="6"/>
      <c r="M3303" s="6"/>
      <c r="P3303" s="4"/>
      <c r="Q3303" s="4"/>
      <c r="R3303" s="4"/>
      <c r="S3303" s="5"/>
      <c r="T3303" s="6"/>
    </row>
    <row r="3304" spans="6:20">
      <c r="F3304" s="27"/>
      <c r="G3304" s="28"/>
      <c r="H3304" s="6"/>
      <c r="I3304" s="7"/>
      <c r="J3304" s="6"/>
      <c r="K3304" s="6"/>
      <c r="L3304" s="6"/>
      <c r="M3304" s="6"/>
      <c r="P3304" s="4"/>
      <c r="Q3304" s="4"/>
      <c r="R3304" s="4"/>
      <c r="S3304" s="5"/>
      <c r="T3304" s="6"/>
    </row>
    <row r="3305" spans="6:20">
      <c r="F3305" s="27"/>
      <c r="G3305" s="28"/>
      <c r="H3305" s="6"/>
      <c r="I3305" s="7"/>
      <c r="J3305" s="6"/>
      <c r="K3305" s="6"/>
      <c r="L3305" s="6"/>
      <c r="M3305" s="6"/>
      <c r="P3305" s="4"/>
      <c r="Q3305" s="4"/>
      <c r="R3305" s="4"/>
      <c r="S3305" s="5"/>
      <c r="T3305" s="6"/>
    </row>
    <row r="3306" spans="6:20">
      <c r="F3306" s="27"/>
      <c r="G3306" s="28"/>
      <c r="H3306" s="6"/>
      <c r="I3306" s="7"/>
      <c r="J3306" s="6"/>
      <c r="K3306" s="6"/>
      <c r="L3306" s="6"/>
      <c r="M3306" s="6"/>
      <c r="P3306" s="4"/>
      <c r="Q3306" s="4"/>
      <c r="R3306" s="4"/>
      <c r="S3306" s="5"/>
      <c r="T3306" s="6"/>
    </row>
    <row r="3307" spans="6:20">
      <c r="F3307" s="27"/>
      <c r="G3307" s="28"/>
      <c r="H3307" s="6"/>
      <c r="I3307" s="7"/>
      <c r="J3307" s="6"/>
      <c r="K3307" s="6"/>
      <c r="L3307" s="6"/>
      <c r="M3307" s="6"/>
      <c r="P3307" s="4"/>
      <c r="Q3307" s="4"/>
      <c r="R3307" s="4"/>
      <c r="S3307" s="5"/>
      <c r="T3307" s="6"/>
    </row>
    <row r="3308" spans="6:20">
      <c r="F3308" s="27"/>
      <c r="G3308" s="28"/>
      <c r="H3308" s="6"/>
      <c r="I3308" s="7"/>
      <c r="J3308" s="6"/>
      <c r="K3308" s="6"/>
      <c r="L3308" s="6"/>
      <c r="M3308" s="6"/>
      <c r="P3308" s="4"/>
      <c r="Q3308" s="4"/>
      <c r="R3308" s="4"/>
      <c r="S3308" s="5"/>
      <c r="T3308" s="6"/>
    </row>
    <row r="3309" spans="6:20">
      <c r="F3309" s="27"/>
      <c r="G3309" s="28"/>
      <c r="H3309" s="6"/>
      <c r="I3309" s="7"/>
      <c r="J3309" s="6"/>
      <c r="K3309" s="6"/>
      <c r="L3309" s="6"/>
      <c r="M3309" s="6"/>
      <c r="P3309" s="4"/>
      <c r="Q3309" s="4"/>
      <c r="R3309" s="4"/>
      <c r="S3309" s="5"/>
      <c r="T3309" s="6"/>
    </row>
    <row r="3310" spans="6:20">
      <c r="F3310" s="27"/>
      <c r="G3310" s="28"/>
      <c r="H3310" s="6"/>
      <c r="I3310" s="7"/>
      <c r="J3310" s="6"/>
      <c r="K3310" s="6"/>
      <c r="L3310" s="6"/>
      <c r="M3310" s="6"/>
      <c r="P3310" s="4"/>
      <c r="Q3310" s="4"/>
      <c r="R3310" s="4"/>
      <c r="S3310" s="5"/>
      <c r="T3310" s="6"/>
    </row>
    <row r="3311" spans="6:20">
      <c r="F3311" s="27"/>
      <c r="G3311" s="28"/>
      <c r="H3311" s="6"/>
      <c r="I3311" s="7"/>
      <c r="J3311" s="6"/>
      <c r="K3311" s="6"/>
      <c r="L3311" s="6"/>
      <c r="M3311" s="6"/>
      <c r="P3311" s="4"/>
      <c r="Q3311" s="4"/>
      <c r="R3311" s="4"/>
      <c r="S3311" s="5"/>
      <c r="T3311" s="6"/>
    </row>
    <row r="3312" spans="6:20">
      <c r="F3312" s="27"/>
      <c r="G3312" s="28"/>
      <c r="H3312" s="6"/>
      <c r="I3312" s="7"/>
      <c r="J3312" s="6"/>
      <c r="K3312" s="6"/>
      <c r="L3312" s="6"/>
      <c r="M3312" s="6"/>
      <c r="P3312" s="4"/>
      <c r="Q3312" s="4"/>
      <c r="R3312" s="4"/>
      <c r="S3312" s="5"/>
      <c r="T3312" s="6"/>
    </row>
    <row r="3313" spans="6:20">
      <c r="F3313" s="27"/>
      <c r="G3313" s="28"/>
      <c r="H3313" s="6"/>
      <c r="I3313" s="7"/>
      <c r="J3313" s="6"/>
      <c r="K3313" s="6"/>
      <c r="L3313" s="6"/>
      <c r="M3313" s="6"/>
      <c r="P3313" s="4"/>
      <c r="Q3313" s="4"/>
      <c r="R3313" s="4"/>
      <c r="S3313" s="5"/>
      <c r="T3313" s="6"/>
    </row>
    <row r="3314" spans="6:20">
      <c r="F3314" s="27"/>
      <c r="G3314" s="28"/>
      <c r="H3314" s="6"/>
      <c r="I3314" s="7"/>
      <c r="J3314" s="6"/>
      <c r="K3314" s="6"/>
      <c r="L3314" s="6"/>
      <c r="M3314" s="6"/>
      <c r="P3314" s="4"/>
      <c r="Q3314" s="4"/>
      <c r="R3314" s="4"/>
      <c r="S3314" s="5"/>
      <c r="T3314" s="6"/>
    </row>
    <row r="3315" spans="6:20">
      <c r="F3315" s="27"/>
      <c r="G3315" s="28"/>
      <c r="H3315" s="6"/>
      <c r="I3315" s="7"/>
      <c r="J3315" s="6"/>
      <c r="K3315" s="6"/>
      <c r="L3315" s="6"/>
      <c r="M3315" s="6"/>
      <c r="P3315" s="4"/>
      <c r="Q3315" s="4"/>
      <c r="R3315" s="4"/>
      <c r="S3315" s="5"/>
      <c r="T3315" s="6"/>
    </row>
    <row r="3316" spans="6:20">
      <c r="F3316" s="27"/>
      <c r="G3316" s="28"/>
      <c r="H3316" s="6"/>
      <c r="I3316" s="7"/>
      <c r="J3316" s="6"/>
      <c r="K3316" s="6"/>
      <c r="L3316" s="6"/>
      <c r="M3316" s="6"/>
      <c r="P3316" s="4"/>
      <c r="Q3316" s="4"/>
      <c r="R3316" s="4"/>
      <c r="S3316" s="5"/>
      <c r="T3316" s="6"/>
    </row>
    <row r="3317" spans="6:20">
      <c r="F3317" s="27"/>
      <c r="G3317" s="28"/>
      <c r="H3317" s="6"/>
      <c r="I3317" s="7"/>
      <c r="J3317" s="6"/>
      <c r="K3317" s="6"/>
      <c r="L3317" s="6"/>
      <c r="M3317" s="6"/>
      <c r="P3317" s="4"/>
      <c r="Q3317" s="4"/>
      <c r="R3317" s="4"/>
      <c r="S3317" s="5"/>
      <c r="T3317" s="6"/>
    </row>
    <row r="3318" spans="6:20">
      <c r="F3318" s="27"/>
      <c r="G3318" s="28"/>
      <c r="H3318" s="6"/>
      <c r="I3318" s="7"/>
      <c r="J3318" s="6"/>
      <c r="K3318" s="6"/>
      <c r="L3318" s="6"/>
      <c r="M3318" s="6"/>
      <c r="P3318" s="4"/>
      <c r="Q3318" s="4"/>
      <c r="R3318" s="4"/>
      <c r="S3318" s="5"/>
      <c r="T3318" s="6"/>
    </row>
    <row r="3319" spans="6:20">
      <c r="F3319" s="27"/>
      <c r="G3319" s="28"/>
      <c r="H3319" s="6"/>
      <c r="I3319" s="7"/>
      <c r="J3319" s="6"/>
      <c r="K3319" s="6"/>
      <c r="L3319" s="6"/>
      <c r="M3319" s="6"/>
      <c r="P3319" s="4"/>
      <c r="Q3319" s="4"/>
      <c r="R3319" s="4"/>
      <c r="S3319" s="5"/>
      <c r="T3319" s="6"/>
    </row>
    <row r="3320" spans="6:20">
      <c r="F3320" s="27"/>
      <c r="G3320" s="28"/>
      <c r="H3320" s="6"/>
      <c r="I3320" s="7"/>
      <c r="J3320" s="6"/>
      <c r="K3320" s="6"/>
      <c r="L3320" s="6"/>
      <c r="M3320" s="6"/>
      <c r="P3320" s="4"/>
      <c r="Q3320" s="4"/>
      <c r="R3320" s="4"/>
      <c r="S3320" s="5"/>
      <c r="T3320" s="6"/>
    </row>
    <row r="3321" spans="6:20">
      <c r="F3321" s="27"/>
      <c r="G3321" s="28"/>
      <c r="H3321" s="6"/>
      <c r="I3321" s="7"/>
      <c r="J3321" s="6"/>
      <c r="K3321" s="6"/>
      <c r="L3321" s="6"/>
      <c r="M3321" s="6"/>
      <c r="P3321" s="4"/>
      <c r="Q3321" s="4"/>
      <c r="R3321" s="4"/>
      <c r="S3321" s="5"/>
      <c r="T3321" s="6"/>
    </row>
    <row r="3322" spans="6:20">
      <c r="F3322" s="27"/>
      <c r="G3322" s="28"/>
      <c r="H3322" s="6"/>
      <c r="I3322" s="7"/>
      <c r="J3322" s="6"/>
      <c r="K3322" s="6"/>
      <c r="L3322" s="6"/>
      <c r="M3322" s="6"/>
      <c r="P3322" s="4"/>
      <c r="Q3322" s="4"/>
      <c r="R3322" s="4"/>
      <c r="S3322" s="5"/>
      <c r="T3322" s="6"/>
    </row>
    <row r="3323" spans="6:20">
      <c r="F3323" s="27"/>
      <c r="G3323" s="28"/>
      <c r="H3323" s="6"/>
      <c r="I3323" s="7"/>
      <c r="J3323" s="6"/>
      <c r="K3323" s="6"/>
      <c r="L3323" s="6"/>
      <c r="M3323" s="6"/>
      <c r="P3323" s="4"/>
      <c r="Q3323" s="4"/>
      <c r="R3323" s="4"/>
      <c r="S3323" s="5"/>
      <c r="T3323" s="6"/>
    </row>
    <row r="3324" spans="6:20">
      <c r="F3324" s="27"/>
      <c r="G3324" s="28"/>
      <c r="H3324" s="6"/>
      <c r="I3324" s="7"/>
      <c r="J3324" s="6"/>
      <c r="K3324" s="6"/>
      <c r="L3324" s="6"/>
      <c r="M3324" s="6"/>
      <c r="P3324" s="4"/>
      <c r="Q3324" s="4"/>
      <c r="R3324" s="4"/>
      <c r="S3324" s="5"/>
      <c r="T3324" s="6"/>
    </row>
    <row r="3325" spans="6:20">
      <c r="F3325" s="27"/>
      <c r="G3325" s="28"/>
      <c r="H3325" s="6"/>
      <c r="I3325" s="7"/>
      <c r="J3325" s="6"/>
      <c r="K3325" s="6"/>
      <c r="L3325" s="6"/>
      <c r="M3325" s="6"/>
      <c r="P3325" s="4"/>
      <c r="Q3325" s="4"/>
      <c r="R3325" s="4"/>
      <c r="S3325" s="5"/>
      <c r="T3325" s="6"/>
    </row>
    <row r="3326" spans="6:20">
      <c r="F3326" s="27"/>
      <c r="G3326" s="28"/>
      <c r="H3326" s="6"/>
      <c r="I3326" s="7"/>
      <c r="J3326" s="6"/>
      <c r="K3326" s="6"/>
      <c r="L3326" s="6"/>
      <c r="M3326" s="6"/>
      <c r="P3326" s="4"/>
      <c r="Q3326" s="4"/>
      <c r="R3326" s="4"/>
      <c r="S3326" s="5"/>
      <c r="T3326" s="6"/>
    </row>
    <row r="3327" spans="6:20">
      <c r="F3327" s="27"/>
      <c r="G3327" s="28"/>
      <c r="H3327" s="6"/>
      <c r="I3327" s="7"/>
      <c r="J3327" s="6"/>
      <c r="K3327" s="6"/>
      <c r="L3327" s="6"/>
      <c r="M3327" s="6"/>
      <c r="P3327" s="4"/>
      <c r="Q3327" s="4"/>
      <c r="R3327" s="4"/>
      <c r="S3327" s="5"/>
      <c r="T3327" s="6"/>
    </row>
    <row r="3328" spans="6:20">
      <c r="F3328" s="27"/>
      <c r="G3328" s="28"/>
      <c r="H3328" s="6"/>
      <c r="I3328" s="7"/>
      <c r="J3328" s="6"/>
      <c r="K3328" s="6"/>
      <c r="L3328" s="6"/>
      <c r="M3328" s="6"/>
      <c r="P3328" s="4"/>
      <c r="Q3328" s="4"/>
      <c r="R3328" s="4"/>
      <c r="S3328" s="5"/>
      <c r="T3328" s="6"/>
    </row>
    <row r="3329" spans="6:20">
      <c r="F3329" s="27"/>
      <c r="G3329" s="28"/>
      <c r="H3329" s="6"/>
      <c r="I3329" s="7"/>
      <c r="J3329" s="6"/>
      <c r="K3329" s="6"/>
      <c r="L3329" s="6"/>
      <c r="M3329" s="6"/>
      <c r="P3329" s="4"/>
      <c r="Q3329" s="4"/>
      <c r="R3329" s="4"/>
      <c r="S3329" s="5"/>
      <c r="T3329" s="6"/>
    </row>
    <row r="3330" spans="6:20">
      <c r="F3330" s="27"/>
      <c r="G3330" s="28"/>
      <c r="H3330" s="6"/>
      <c r="I3330" s="7"/>
      <c r="J3330" s="6"/>
      <c r="K3330" s="6"/>
      <c r="L3330" s="6"/>
      <c r="M3330" s="6"/>
      <c r="P3330" s="4"/>
      <c r="Q3330" s="4"/>
      <c r="R3330" s="4"/>
      <c r="S3330" s="5"/>
      <c r="T3330" s="6"/>
    </row>
    <row r="3331" spans="6:20">
      <c r="F3331" s="27"/>
      <c r="G3331" s="28"/>
      <c r="H3331" s="6"/>
      <c r="I3331" s="7"/>
      <c r="J3331" s="6"/>
      <c r="K3331" s="6"/>
      <c r="L3331" s="6"/>
      <c r="M3331" s="6"/>
      <c r="P3331" s="4"/>
      <c r="Q3331" s="4"/>
      <c r="R3331" s="4"/>
      <c r="S3331" s="5"/>
      <c r="T3331" s="6"/>
    </row>
    <row r="3332" spans="6:20">
      <c r="F3332" s="27"/>
      <c r="G3332" s="28"/>
      <c r="H3332" s="6"/>
      <c r="I3332" s="7"/>
      <c r="J3332" s="6"/>
      <c r="K3332" s="6"/>
      <c r="L3332" s="6"/>
      <c r="M3332" s="6"/>
      <c r="P3332" s="4"/>
      <c r="Q3332" s="4"/>
      <c r="R3332" s="4"/>
      <c r="S3332" s="5"/>
      <c r="T3332" s="6"/>
    </row>
    <row r="3333" spans="6:20">
      <c r="F3333" s="27"/>
      <c r="G3333" s="28"/>
      <c r="H3333" s="6"/>
      <c r="I3333" s="7"/>
      <c r="J3333" s="6"/>
      <c r="K3333" s="6"/>
      <c r="L3333" s="6"/>
      <c r="M3333" s="6"/>
      <c r="P3333" s="4"/>
      <c r="Q3333" s="4"/>
      <c r="R3333" s="4"/>
      <c r="S3333" s="5"/>
      <c r="T3333" s="6"/>
    </row>
    <row r="3334" spans="6:20">
      <c r="F3334" s="27"/>
      <c r="G3334" s="28"/>
      <c r="H3334" s="6"/>
      <c r="I3334" s="7"/>
      <c r="J3334" s="6"/>
      <c r="K3334" s="6"/>
      <c r="L3334" s="6"/>
      <c r="M3334" s="6"/>
      <c r="P3334" s="4"/>
      <c r="Q3334" s="4"/>
      <c r="R3334" s="4"/>
      <c r="S3334" s="5"/>
      <c r="T3334" s="6"/>
    </row>
    <row r="3335" spans="6:20">
      <c r="F3335" s="27"/>
      <c r="G3335" s="28"/>
      <c r="H3335" s="6"/>
      <c r="I3335" s="7"/>
      <c r="J3335" s="6"/>
      <c r="K3335" s="6"/>
      <c r="L3335" s="6"/>
      <c r="M3335" s="6"/>
      <c r="P3335" s="4"/>
      <c r="Q3335" s="4"/>
      <c r="R3335" s="4"/>
      <c r="S3335" s="5"/>
      <c r="T3335" s="6"/>
    </row>
    <row r="3336" spans="6:20">
      <c r="F3336" s="27"/>
      <c r="G3336" s="28"/>
      <c r="H3336" s="6"/>
      <c r="I3336" s="7"/>
      <c r="J3336" s="6"/>
      <c r="K3336" s="6"/>
      <c r="L3336" s="6"/>
      <c r="M3336" s="6"/>
      <c r="P3336" s="4"/>
      <c r="Q3336" s="4"/>
      <c r="R3336" s="4"/>
      <c r="S3336" s="5"/>
      <c r="T3336" s="6"/>
    </row>
    <row r="3337" spans="6:20">
      <c r="F3337" s="27"/>
      <c r="G3337" s="28"/>
      <c r="H3337" s="6"/>
      <c r="I3337" s="7"/>
      <c r="J3337" s="6"/>
      <c r="K3337" s="6"/>
      <c r="L3337" s="6"/>
      <c r="M3337" s="6"/>
      <c r="P3337" s="4"/>
      <c r="Q3337" s="4"/>
      <c r="R3337" s="4"/>
      <c r="S3337" s="5"/>
      <c r="T3337" s="6"/>
    </row>
    <row r="3338" spans="6:20">
      <c r="F3338" s="27"/>
      <c r="G3338" s="28"/>
      <c r="H3338" s="6"/>
      <c r="I3338" s="7"/>
      <c r="J3338" s="6"/>
      <c r="K3338" s="6"/>
      <c r="L3338" s="6"/>
      <c r="M3338" s="6"/>
      <c r="P3338" s="4"/>
      <c r="Q3338" s="4"/>
      <c r="R3338" s="4"/>
      <c r="S3338" s="5"/>
      <c r="T3338" s="6"/>
    </row>
    <row r="3339" spans="6:20">
      <c r="F3339" s="27"/>
      <c r="G3339" s="28"/>
      <c r="H3339" s="6"/>
      <c r="I3339" s="7"/>
      <c r="J3339" s="6"/>
      <c r="K3339" s="6"/>
      <c r="L3339" s="6"/>
      <c r="M3339" s="6"/>
      <c r="P3339" s="4"/>
      <c r="Q3339" s="4"/>
      <c r="R3339" s="4"/>
      <c r="S3339" s="5"/>
      <c r="T3339" s="6"/>
    </row>
    <row r="3340" spans="6:20">
      <c r="F3340" s="27"/>
      <c r="G3340" s="28"/>
      <c r="H3340" s="6"/>
      <c r="I3340" s="7"/>
      <c r="J3340" s="6"/>
      <c r="K3340" s="6"/>
      <c r="L3340" s="6"/>
      <c r="M3340" s="6"/>
      <c r="P3340" s="4"/>
      <c r="Q3340" s="4"/>
      <c r="R3340" s="4"/>
      <c r="S3340" s="5"/>
      <c r="T3340" s="6"/>
    </row>
    <row r="3341" spans="6:20">
      <c r="F3341" s="27"/>
      <c r="G3341" s="28"/>
      <c r="H3341" s="6"/>
      <c r="I3341" s="7"/>
      <c r="J3341" s="6"/>
      <c r="K3341" s="6"/>
      <c r="L3341" s="6"/>
      <c r="M3341" s="6"/>
      <c r="P3341" s="4"/>
      <c r="Q3341" s="4"/>
      <c r="R3341" s="4"/>
      <c r="S3341" s="5"/>
      <c r="T3341" s="6"/>
    </row>
    <row r="3342" spans="6:20">
      <c r="F3342" s="27"/>
      <c r="G3342" s="28"/>
      <c r="H3342" s="6"/>
      <c r="I3342" s="7"/>
      <c r="J3342" s="6"/>
      <c r="K3342" s="6"/>
      <c r="L3342" s="6"/>
      <c r="M3342" s="6"/>
      <c r="P3342" s="4"/>
      <c r="Q3342" s="4"/>
      <c r="R3342" s="4"/>
      <c r="S3342" s="5"/>
      <c r="T3342" s="6"/>
    </row>
    <row r="3343" spans="6:20">
      <c r="F3343" s="27"/>
      <c r="G3343" s="28"/>
      <c r="H3343" s="6"/>
      <c r="I3343" s="7"/>
      <c r="J3343" s="6"/>
      <c r="K3343" s="6"/>
      <c r="L3343" s="6"/>
      <c r="M3343" s="6"/>
      <c r="P3343" s="4"/>
      <c r="Q3343" s="4"/>
      <c r="R3343" s="4"/>
      <c r="S3343" s="5"/>
      <c r="T3343" s="6"/>
    </row>
    <row r="3344" spans="6:20">
      <c r="F3344" s="27"/>
      <c r="G3344" s="28"/>
      <c r="H3344" s="6"/>
      <c r="I3344" s="7"/>
      <c r="J3344" s="6"/>
      <c r="K3344" s="6"/>
      <c r="L3344" s="6"/>
      <c r="M3344" s="6"/>
      <c r="P3344" s="4"/>
      <c r="Q3344" s="4"/>
      <c r="R3344" s="4"/>
      <c r="S3344" s="5"/>
      <c r="T3344" s="6"/>
    </row>
    <row r="3345" spans="6:20">
      <c r="F3345" s="27"/>
      <c r="G3345" s="28"/>
      <c r="H3345" s="6"/>
      <c r="I3345" s="7"/>
      <c r="J3345" s="6"/>
      <c r="K3345" s="6"/>
      <c r="L3345" s="6"/>
      <c r="M3345" s="6"/>
      <c r="P3345" s="4"/>
      <c r="Q3345" s="4"/>
      <c r="R3345" s="4"/>
      <c r="S3345" s="5"/>
      <c r="T3345" s="6"/>
    </row>
    <row r="3346" spans="6:20">
      <c r="F3346" s="27"/>
      <c r="G3346" s="28"/>
      <c r="H3346" s="6"/>
      <c r="I3346" s="7"/>
      <c r="J3346" s="6"/>
      <c r="K3346" s="6"/>
      <c r="L3346" s="6"/>
      <c r="M3346" s="6"/>
      <c r="P3346" s="4"/>
      <c r="Q3346" s="4"/>
      <c r="R3346" s="4"/>
      <c r="S3346" s="5"/>
      <c r="T3346" s="6"/>
    </row>
    <row r="3347" spans="6:20">
      <c r="F3347" s="27"/>
      <c r="G3347" s="28"/>
      <c r="H3347" s="6"/>
      <c r="I3347" s="7"/>
      <c r="J3347" s="6"/>
      <c r="K3347" s="6"/>
      <c r="L3347" s="6"/>
      <c r="M3347" s="6"/>
      <c r="P3347" s="4"/>
      <c r="Q3347" s="4"/>
      <c r="R3347" s="4"/>
      <c r="S3347" s="5"/>
      <c r="T3347" s="6"/>
    </row>
    <row r="3348" spans="6:20">
      <c r="F3348" s="27"/>
      <c r="G3348" s="28"/>
      <c r="H3348" s="6"/>
      <c r="I3348" s="7"/>
      <c r="J3348" s="6"/>
      <c r="K3348" s="6"/>
      <c r="L3348" s="6"/>
      <c r="M3348" s="6"/>
      <c r="P3348" s="4"/>
      <c r="Q3348" s="4"/>
      <c r="R3348" s="4"/>
      <c r="S3348" s="5"/>
      <c r="T3348" s="6"/>
    </row>
    <row r="3349" spans="6:20">
      <c r="F3349" s="27"/>
      <c r="G3349" s="28"/>
      <c r="H3349" s="6"/>
      <c r="I3349" s="7"/>
      <c r="J3349" s="6"/>
      <c r="K3349" s="6"/>
      <c r="L3349" s="6"/>
      <c r="M3349" s="6"/>
      <c r="P3349" s="4"/>
      <c r="Q3349" s="4"/>
      <c r="R3349" s="4"/>
      <c r="S3349" s="5"/>
      <c r="T3349" s="6"/>
    </row>
    <row r="3350" spans="6:20">
      <c r="F3350" s="27"/>
      <c r="G3350" s="28"/>
      <c r="H3350" s="6"/>
      <c r="I3350" s="7"/>
      <c r="J3350" s="6"/>
      <c r="K3350" s="6"/>
      <c r="L3350" s="6"/>
      <c r="M3350" s="6"/>
      <c r="P3350" s="4"/>
      <c r="Q3350" s="4"/>
      <c r="R3350" s="4"/>
      <c r="S3350" s="5"/>
      <c r="T3350" s="6"/>
    </row>
    <row r="3351" spans="6:20">
      <c r="F3351" s="27"/>
      <c r="G3351" s="28"/>
      <c r="H3351" s="6"/>
      <c r="I3351" s="7"/>
      <c r="J3351" s="6"/>
      <c r="K3351" s="6"/>
      <c r="L3351" s="6"/>
      <c r="M3351" s="6"/>
      <c r="P3351" s="4"/>
      <c r="Q3351" s="4"/>
      <c r="R3351" s="4"/>
      <c r="S3351" s="5"/>
      <c r="T3351" s="6"/>
    </row>
    <row r="3352" spans="6:20">
      <c r="F3352" s="27"/>
      <c r="G3352" s="28"/>
      <c r="H3352" s="6"/>
      <c r="I3352" s="7"/>
      <c r="J3352" s="6"/>
      <c r="K3352" s="6"/>
      <c r="L3352" s="6"/>
      <c r="M3352" s="6"/>
      <c r="P3352" s="4"/>
      <c r="Q3352" s="4"/>
      <c r="R3352" s="4"/>
      <c r="S3352" s="5"/>
      <c r="T3352" s="6"/>
    </row>
    <row r="3353" spans="6:20">
      <c r="F3353" s="27"/>
      <c r="G3353" s="28"/>
      <c r="H3353" s="6"/>
      <c r="I3353" s="7"/>
      <c r="J3353" s="6"/>
      <c r="K3353" s="6"/>
      <c r="L3353" s="6"/>
      <c r="M3353" s="6"/>
      <c r="P3353" s="4"/>
      <c r="Q3353" s="4"/>
      <c r="R3353" s="4"/>
      <c r="S3353" s="5"/>
      <c r="T3353" s="6"/>
    </row>
    <row r="3354" spans="6:20">
      <c r="F3354" s="27"/>
      <c r="G3354" s="28"/>
      <c r="H3354" s="6"/>
      <c r="I3354" s="7"/>
      <c r="J3354" s="6"/>
      <c r="K3354" s="6"/>
      <c r="L3354" s="6"/>
      <c r="M3354" s="6"/>
      <c r="P3354" s="4"/>
      <c r="Q3354" s="4"/>
      <c r="R3354" s="4"/>
      <c r="S3354" s="5"/>
      <c r="T3354" s="6"/>
    </row>
    <row r="3355" spans="6:20">
      <c r="F3355" s="27"/>
      <c r="G3355" s="28"/>
      <c r="H3355" s="6"/>
      <c r="I3355" s="7"/>
      <c r="J3355" s="6"/>
      <c r="K3355" s="6"/>
      <c r="L3355" s="6"/>
      <c r="M3355" s="6"/>
      <c r="P3355" s="4"/>
      <c r="Q3355" s="4"/>
      <c r="R3355" s="4"/>
      <c r="S3355" s="5"/>
      <c r="T3355" s="6"/>
    </row>
    <row r="3356" spans="6:20">
      <c r="F3356" s="27"/>
      <c r="G3356" s="28"/>
      <c r="H3356" s="6"/>
      <c r="I3356" s="7"/>
      <c r="J3356" s="6"/>
      <c r="K3356" s="6"/>
      <c r="L3356" s="6"/>
      <c r="M3356" s="6"/>
      <c r="P3356" s="4"/>
      <c r="Q3356" s="4"/>
      <c r="R3356" s="4"/>
      <c r="S3356" s="5"/>
      <c r="T3356" s="6"/>
    </row>
    <row r="3357" spans="6:20">
      <c r="F3357" s="27"/>
      <c r="G3357" s="28"/>
      <c r="H3357" s="6"/>
      <c r="I3357" s="7"/>
      <c r="J3357" s="6"/>
      <c r="K3357" s="6"/>
      <c r="L3357" s="6"/>
      <c r="M3357" s="6"/>
      <c r="P3357" s="4"/>
      <c r="Q3357" s="4"/>
      <c r="R3357" s="4"/>
      <c r="S3357" s="5"/>
      <c r="T3357" s="6"/>
    </row>
    <row r="3358" spans="6:20">
      <c r="F3358" s="27"/>
      <c r="G3358" s="28"/>
      <c r="H3358" s="6"/>
      <c r="I3358" s="7"/>
      <c r="J3358" s="6"/>
      <c r="K3358" s="6"/>
      <c r="L3358" s="6"/>
      <c r="M3358" s="6"/>
      <c r="P3358" s="4"/>
      <c r="Q3358" s="4"/>
      <c r="R3358" s="4"/>
      <c r="S3358" s="5"/>
      <c r="T3358" s="6"/>
    </row>
    <row r="3359" spans="6:20">
      <c r="F3359" s="27"/>
      <c r="G3359" s="28"/>
      <c r="H3359" s="6"/>
      <c r="I3359" s="7"/>
      <c r="J3359" s="6"/>
      <c r="K3359" s="6"/>
      <c r="L3359" s="6"/>
      <c r="M3359" s="6"/>
      <c r="P3359" s="4"/>
      <c r="Q3359" s="4"/>
      <c r="R3359" s="4"/>
      <c r="S3359" s="5"/>
      <c r="T3359" s="6"/>
    </row>
    <row r="3360" spans="6:20">
      <c r="F3360" s="27"/>
      <c r="G3360" s="28"/>
      <c r="H3360" s="6"/>
      <c r="I3360" s="7"/>
      <c r="J3360" s="6"/>
      <c r="K3360" s="6"/>
      <c r="L3360" s="6"/>
      <c r="M3360" s="6"/>
      <c r="P3360" s="4"/>
      <c r="Q3360" s="4"/>
      <c r="R3360" s="4"/>
      <c r="S3360" s="5"/>
      <c r="T3360" s="6"/>
    </row>
    <row r="3361" spans="6:20">
      <c r="F3361" s="27"/>
      <c r="G3361" s="28"/>
      <c r="H3361" s="6"/>
      <c r="I3361" s="7"/>
      <c r="J3361" s="6"/>
      <c r="K3361" s="6"/>
      <c r="L3361" s="6"/>
      <c r="M3361" s="6"/>
      <c r="P3361" s="4"/>
      <c r="Q3361" s="4"/>
      <c r="R3361" s="4"/>
      <c r="S3361" s="5"/>
      <c r="T3361" s="6"/>
    </row>
    <row r="3362" spans="6:20">
      <c r="F3362" s="27"/>
      <c r="G3362" s="28"/>
      <c r="H3362" s="6"/>
      <c r="I3362" s="7"/>
      <c r="J3362" s="6"/>
      <c r="K3362" s="6"/>
      <c r="L3362" s="6"/>
      <c r="M3362" s="6"/>
      <c r="P3362" s="4"/>
      <c r="Q3362" s="4"/>
      <c r="R3362" s="4"/>
      <c r="S3362" s="5"/>
      <c r="T3362" s="6"/>
    </row>
    <row r="3363" spans="6:20">
      <c r="F3363" s="27"/>
      <c r="G3363" s="28"/>
      <c r="H3363" s="6"/>
      <c r="I3363" s="7"/>
      <c r="J3363" s="6"/>
      <c r="K3363" s="6"/>
      <c r="L3363" s="6"/>
      <c r="M3363" s="6"/>
      <c r="P3363" s="4"/>
      <c r="Q3363" s="4"/>
      <c r="R3363" s="4"/>
      <c r="S3363" s="5"/>
      <c r="T3363" s="6"/>
    </row>
    <row r="3364" spans="6:20">
      <c r="F3364" s="27"/>
      <c r="G3364" s="28"/>
      <c r="H3364" s="6"/>
      <c r="I3364" s="7"/>
      <c r="J3364" s="6"/>
      <c r="K3364" s="6"/>
      <c r="L3364" s="6"/>
      <c r="M3364" s="6"/>
      <c r="P3364" s="4"/>
      <c r="Q3364" s="4"/>
      <c r="R3364" s="4"/>
      <c r="S3364" s="5"/>
      <c r="T3364" s="6"/>
    </row>
    <row r="3365" spans="6:20">
      <c r="F3365" s="27"/>
      <c r="G3365" s="28"/>
      <c r="H3365" s="6"/>
      <c r="I3365" s="7"/>
      <c r="J3365" s="6"/>
      <c r="K3365" s="6"/>
      <c r="L3365" s="6"/>
      <c r="M3365" s="6"/>
      <c r="P3365" s="4"/>
      <c r="Q3365" s="4"/>
      <c r="R3365" s="4"/>
      <c r="S3365" s="5"/>
      <c r="T3365" s="6"/>
    </row>
    <row r="3366" spans="6:20">
      <c r="F3366" s="27"/>
      <c r="G3366" s="28"/>
      <c r="H3366" s="6"/>
      <c r="I3366" s="7"/>
      <c r="J3366" s="6"/>
      <c r="K3366" s="6"/>
      <c r="L3366" s="6"/>
      <c r="M3366" s="6"/>
      <c r="P3366" s="4"/>
      <c r="Q3366" s="4"/>
      <c r="R3366" s="4"/>
      <c r="S3366" s="5"/>
      <c r="T3366" s="6"/>
    </row>
    <row r="3367" spans="6:20">
      <c r="F3367" s="27"/>
      <c r="G3367" s="28"/>
      <c r="H3367" s="6"/>
      <c r="I3367" s="7"/>
      <c r="J3367" s="6"/>
      <c r="K3367" s="6"/>
      <c r="L3367" s="6"/>
      <c r="M3367" s="6"/>
      <c r="P3367" s="4"/>
      <c r="Q3367" s="4"/>
      <c r="R3367" s="4"/>
      <c r="S3367" s="5"/>
      <c r="T3367" s="6"/>
    </row>
    <row r="3368" spans="6:20">
      <c r="F3368" s="27"/>
      <c r="G3368" s="28"/>
      <c r="H3368" s="6"/>
      <c r="I3368" s="7"/>
      <c r="J3368" s="6"/>
      <c r="K3368" s="6"/>
      <c r="L3368" s="6"/>
      <c r="M3368" s="6"/>
      <c r="P3368" s="4"/>
      <c r="Q3368" s="4"/>
      <c r="R3368" s="4"/>
      <c r="S3368" s="5"/>
      <c r="T3368" s="6"/>
    </row>
    <row r="3369" spans="6:20">
      <c r="F3369" s="27"/>
      <c r="G3369" s="28"/>
      <c r="H3369" s="6"/>
      <c r="I3369" s="7"/>
      <c r="J3369" s="6"/>
      <c r="K3369" s="6"/>
      <c r="L3369" s="6"/>
      <c r="M3369" s="6"/>
      <c r="P3369" s="4"/>
      <c r="Q3369" s="4"/>
      <c r="R3369" s="4"/>
      <c r="S3369" s="5"/>
      <c r="T3369" s="6"/>
    </row>
    <row r="3370" spans="6:20">
      <c r="F3370" s="27"/>
      <c r="G3370" s="28"/>
      <c r="H3370" s="6"/>
      <c r="I3370" s="7"/>
      <c r="J3370" s="6"/>
      <c r="K3370" s="6"/>
      <c r="L3370" s="6"/>
      <c r="M3370" s="6"/>
      <c r="P3370" s="4"/>
      <c r="Q3370" s="4"/>
      <c r="R3370" s="4"/>
      <c r="S3370" s="5"/>
      <c r="T3370" s="6"/>
    </row>
    <row r="3371" spans="6:20">
      <c r="F3371" s="27"/>
      <c r="G3371" s="28"/>
      <c r="H3371" s="6"/>
      <c r="I3371" s="7"/>
      <c r="J3371" s="6"/>
      <c r="K3371" s="6"/>
      <c r="L3371" s="6"/>
      <c r="M3371" s="6"/>
      <c r="P3371" s="4"/>
      <c r="Q3371" s="4"/>
      <c r="R3371" s="4"/>
      <c r="S3371" s="5"/>
      <c r="T3371" s="6"/>
    </row>
    <row r="3372" spans="6:20">
      <c r="F3372" s="27"/>
      <c r="G3372" s="28"/>
      <c r="H3372" s="6"/>
      <c r="I3372" s="7"/>
      <c r="J3372" s="6"/>
      <c r="K3372" s="6"/>
      <c r="L3372" s="6"/>
      <c r="M3372" s="6"/>
      <c r="P3372" s="4"/>
      <c r="Q3372" s="4"/>
      <c r="R3372" s="4"/>
      <c r="S3372" s="5"/>
      <c r="T3372" s="6"/>
    </row>
    <row r="3373" spans="6:20">
      <c r="F3373" s="27"/>
      <c r="G3373" s="28"/>
      <c r="H3373" s="6"/>
      <c r="I3373" s="7"/>
      <c r="J3373" s="6"/>
      <c r="K3373" s="6"/>
      <c r="L3373" s="6"/>
      <c r="M3373" s="6"/>
      <c r="P3373" s="4"/>
      <c r="Q3373" s="4"/>
      <c r="R3373" s="4"/>
      <c r="S3373" s="5"/>
      <c r="T3373" s="6"/>
    </row>
    <row r="3374" spans="6:20">
      <c r="F3374" s="27"/>
      <c r="G3374" s="28"/>
      <c r="H3374" s="6"/>
      <c r="I3374" s="7"/>
      <c r="J3374" s="6"/>
      <c r="K3374" s="6"/>
      <c r="L3374" s="6"/>
      <c r="M3374" s="6"/>
      <c r="P3374" s="4"/>
      <c r="Q3374" s="4"/>
      <c r="R3374" s="4"/>
      <c r="S3374" s="5"/>
      <c r="T3374" s="6"/>
    </row>
    <row r="3375" spans="6:20">
      <c r="F3375" s="27"/>
      <c r="G3375" s="28"/>
      <c r="H3375" s="6"/>
      <c r="I3375" s="7"/>
      <c r="J3375" s="6"/>
      <c r="K3375" s="6"/>
      <c r="L3375" s="6"/>
      <c r="M3375" s="6"/>
      <c r="P3375" s="4"/>
      <c r="Q3375" s="4"/>
      <c r="R3375" s="4"/>
      <c r="S3375" s="5"/>
      <c r="T3375" s="6"/>
    </row>
    <row r="3376" spans="6:20">
      <c r="F3376" s="27"/>
      <c r="G3376" s="28"/>
      <c r="H3376" s="6"/>
      <c r="I3376" s="7"/>
      <c r="J3376" s="6"/>
      <c r="K3376" s="6"/>
      <c r="L3376" s="6"/>
      <c r="M3376" s="6"/>
      <c r="P3376" s="4"/>
      <c r="Q3376" s="4"/>
      <c r="R3376" s="4"/>
      <c r="S3376" s="5"/>
      <c r="T3376" s="6"/>
    </row>
    <row r="3377" spans="6:20">
      <c r="F3377" s="27"/>
      <c r="G3377" s="28"/>
      <c r="H3377" s="6"/>
      <c r="I3377" s="7"/>
      <c r="J3377" s="6"/>
      <c r="K3377" s="6"/>
      <c r="L3377" s="6"/>
      <c r="M3377" s="6"/>
      <c r="P3377" s="4"/>
      <c r="Q3377" s="4"/>
      <c r="R3377" s="4"/>
      <c r="S3377" s="5"/>
      <c r="T3377" s="6"/>
    </row>
    <row r="3378" spans="6:20">
      <c r="F3378" s="27"/>
      <c r="G3378" s="28"/>
      <c r="H3378" s="6"/>
      <c r="I3378" s="7"/>
      <c r="J3378" s="6"/>
      <c r="K3378" s="6"/>
      <c r="L3378" s="6"/>
      <c r="M3378" s="6"/>
      <c r="P3378" s="4"/>
      <c r="Q3378" s="4"/>
      <c r="R3378" s="4"/>
      <c r="S3378" s="5"/>
      <c r="T3378" s="6"/>
    </row>
    <row r="3379" spans="6:20">
      <c r="F3379" s="27"/>
      <c r="G3379" s="28"/>
      <c r="H3379" s="6"/>
      <c r="I3379" s="7"/>
      <c r="J3379" s="6"/>
      <c r="K3379" s="6"/>
      <c r="L3379" s="6"/>
      <c r="M3379" s="6"/>
      <c r="P3379" s="4"/>
      <c r="Q3379" s="4"/>
      <c r="R3379" s="4"/>
      <c r="S3379" s="5"/>
      <c r="T3379" s="6"/>
    </row>
    <row r="3380" spans="6:20">
      <c r="F3380" s="27"/>
      <c r="G3380" s="28"/>
      <c r="H3380" s="6"/>
      <c r="I3380" s="7"/>
      <c r="J3380" s="6"/>
      <c r="K3380" s="6"/>
      <c r="L3380" s="6"/>
      <c r="M3380" s="6"/>
      <c r="P3380" s="4"/>
      <c r="Q3380" s="4"/>
      <c r="R3380" s="4"/>
      <c r="S3380" s="5"/>
      <c r="T3380" s="6"/>
    </row>
    <row r="3381" spans="6:20">
      <c r="F3381" s="27"/>
      <c r="G3381" s="28"/>
      <c r="H3381" s="6"/>
      <c r="I3381" s="7"/>
      <c r="J3381" s="6"/>
      <c r="K3381" s="6"/>
      <c r="L3381" s="6"/>
      <c r="M3381" s="6"/>
      <c r="P3381" s="4"/>
      <c r="Q3381" s="4"/>
      <c r="R3381" s="4"/>
      <c r="S3381" s="5"/>
      <c r="T3381" s="6"/>
    </row>
    <row r="3382" spans="6:20">
      <c r="F3382" s="27"/>
      <c r="G3382" s="28"/>
      <c r="H3382" s="6"/>
      <c r="I3382" s="7"/>
      <c r="J3382" s="6"/>
      <c r="K3382" s="6"/>
      <c r="L3382" s="6"/>
      <c r="M3382" s="6"/>
      <c r="P3382" s="4"/>
      <c r="Q3382" s="4"/>
      <c r="R3382" s="4"/>
      <c r="S3382" s="5"/>
      <c r="T3382" s="6"/>
    </row>
    <row r="3383" spans="6:20">
      <c r="F3383" s="27"/>
      <c r="G3383" s="28"/>
      <c r="H3383" s="6"/>
      <c r="I3383" s="7"/>
      <c r="J3383" s="6"/>
      <c r="K3383" s="6"/>
      <c r="L3383" s="6"/>
      <c r="M3383" s="6"/>
      <c r="P3383" s="4"/>
      <c r="Q3383" s="4"/>
      <c r="R3383" s="4"/>
      <c r="S3383" s="5"/>
      <c r="T3383" s="6"/>
    </row>
    <row r="3384" spans="6:20">
      <c r="F3384" s="27"/>
      <c r="G3384" s="28"/>
      <c r="H3384" s="6"/>
      <c r="I3384" s="7"/>
      <c r="J3384" s="6"/>
      <c r="K3384" s="6"/>
      <c r="L3384" s="6"/>
      <c r="M3384" s="6"/>
      <c r="P3384" s="4"/>
      <c r="Q3384" s="4"/>
      <c r="R3384" s="4"/>
      <c r="S3384" s="5"/>
      <c r="T3384" s="6"/>
    </row>
    <row r="3385" spans="6:20">
      <c r="F3385" s="27"/>
      <c r="G3385" s="28"/>
      <c r="H3385" s="6"/>
      <c r="I3385" s="7"/>
      <c r="J3385" s="6"/>
      <c r="K3385" s="6"/>
      <c r="L3385" s="6"/>
      <c r="M3385" s="6"/>
      <c r="P3385" s="4"/>
      <c r="Q3385" s="4"/>
      <c r="R3385" s="4"/>
      <c r="S3385" s="5"/>
      <c r="T3385" s="6"/>
    </row>
    <row r="3386" spans="6:20">
      <c r="F3386" s="27"/>
      <c r="G3386" s="28"/>
      <c r="H3386" s="6"/>
      <c r="I3386" s="7"/>
      <c r="J3386" s="6"/>
      <c r="K3386" s="6"/>
      <c r="L3386" s="6"/>
      <c r="M3386" s="6"/>
      <c r="P3386" s="4"/>
      <c r="Q3386" s="4"/>
      <c r="R3386" s="4"/>
      <c r="S3386" s="5"/>
      <c r="T3386" s="6"/>
    </row>
    <row r="3387" spans="6:20">
      <c r="F3387" s="27"/>
      <c r="G3387" s="28"/>
      <c r="H3387" s="6"/>
      <c r="I3387" s="7"/>
      <c r="J3387" s="6"/>
      <c r="K3387" s="6"/>
      <c r="L3387" s="6"/>
      <c r="M3387" s="6"/>
      <c r="P3387" s="4"/>
      <c r="Q3387" s="4"/>
      <c r="R3387" s="4"/>
      <c r="S3387" s="5"/>
      <c r="T3387" s="6"/>
    </row>
    <row r="3388" spans="6:20">
      <c r="F3388" s="27"/>
      <c r="G3388" s="28"/>
      <c r="H3388" s="6"/>
      <c r="I3388" s="7"/>
      <c r="J3388" s="6"/>
      <c r="K3388" s="6"/>
      <c r="L3388" s="6"/>
      <c r="M3388" s="6"/>
      <c r="P3388" s="4"/>
      <c r="Q3388" s="4"/>
      <c r="R3388" s="4"/>
      <c r="S3388" s="5"/>
      <c r="T3388" s="6"/>
    </row>
    <row r="3389" spans="6:20">
      <c r="F3389" s="27"/>
      <c r="G3389" s="28"/>
      <c r="H3389" s="6"/>
      <c r="I3389" s="7"/>
      <c r="J3389" s="6"/>
      <c r="K3389" s="6"/>
      <c r="L3389" s="6"/>
      <c r="M3389" s="6"/>
      <c r="P3389" s="4"/>
      <c r="Q3389" s="4"/>
      <c r="R3389" s="4"/>
      <c r="S3389" s="5"/>
      <c r="T3389" s="6"/>
    </row>
    <row r="3390" spans="6:20">
      <c r="F3390" s="27"/>
      <c r="G3390" s="28"/>
      <c r="H3390" s="6"/>
      <c r="I3390" s="7"/>
      <c r="J3390" s="6"/>
      <c r="K3390" s="6"/>
      <c r="L3390" s="6"/>
      <c r="M3390" s="6"/>
      <c r="P3390" s="4"/>
      <c r="Q3390" s="4"/>
      <c r="R3390" s="4"/>
      <c r="S3390" s="5"/>
      <c r="T3390" s="6"/>
    </row>
    <row r="3391" spans="6:20">
      <c r="F3391" s="27"/>
      <c r="G3391" s="28"/>
      <c r="H3391" s="6"/>
      <c r="I3391" s="7"/>
      <c r="J3391" s="6"/>
      <c r="K3391" s="6"/>
      <c r="L3391" s="6"/>
      <c r="M3391" s="6"/>
      <c r="P3391" s="4"/>
      <c r="Q3391" s="4"/>
      <c r="R3391" s="4"/>
      <c r="S3391" s="5"/>
      <c r="T3391" s="6"/>
    </row>
    <row r="3392" spans="6:20">
      <c r="F3392" s="27"/>
      <c r="G3392" s="28"/>
      <c r="H3392" s="6"/>
      <c r="I3392" s="7"/>
      <c r="J3392" s="6"/>
      <c r="K3392" s="6"/>
      <c r="L3392" s="6"/>
      <c r="M3392" s="6"/>
      <c r="P3392" s="4"/>
      <c r="Q3392" s="4"/>
      <c r="R3392" s="4"/>
      <c r="S3392" s="5"/>
      <c r="T3392" s="6"/>
    </row>
    <row r="3393" spans="6:20">
      <c r="F3393" s="27"/>
      <c r="G3393" s="28"/>
      <c r="H3393" s="6"/>
      <c r="I3393" s="7"/>
      <c r="J3393" s="6"/>
      <c r="K3393" s="6"/>
      <c r="L3393" s="6"/>
      <c r="M3393" s="6"/>
      <c r="P3393" s="4"/>
      <c r="Q3393" s="4"/>
      <c r="R3393" s="4"/>
      <c r="S3393" s="5"/>
      <c r="T3393" s="6"/>
    </row>
    <row r="3394" spans="6:20">
      <c r="F3394" s="27"/>
      <c r="G3394" s="28"/>
      <c r="H3394" s="6"/>
      <c r="I3394" s="7"/>
      <c r="J3394" s="6"/>
      <c r="K3394" s="6"/>
      <c r="L3394" s="6"/>
      <c r="M3394" s="6"/>
      <c r="P3394" s="4"/>
      <c r="Q3394" s="4"/>
      <c r="R3394" s="4"/>
      <c r="S3394" s="5"/>
      <c r="T3394" s="6"/>
    </row>
    <row r="3395" spans="6:20">
      <c r="F3395" s="27"/>
      <c r="G3395" s="28"/>
      <c r="H3395" s="6"/>
      <c r="I3395" s="7"/>
      <c r="J3395" s="6"/>
      <c r="K3395" s="6"/>
      <c r="L3395" s="6"/>
      <c r="M3395" s="6"/>
      <c r="P3395" s="4"/>
      <c r="Q3395" s="4"/>
      <c r="R3395" s="4"/>
      <c r="S3395" s="5"/>
      <c r="T3395" s="6"/>
    </row>
    <row r="3396" spans="6:20">
      <c r="F3396" s="27"/>
      <c r="G3396" s="28"/>
      <c r="H3396" s="6"/>
      <c r="I3396" s="7"/>
      <c r="J3396" s="6"/>
      <c r="K3396" s="6"/>
      <c r="L3396" s="6"/>
      <c r="M3396" s="6"/>
      <c r="P3396" s="4"/>
      <c r="Q3396" s="4"/>
      <c r="R3396" s="4"/>
      <c r="S3396" s="5"/>
      <c r="T3396" s="6"/>
    </row>
    <row r="3397" spans="6:20">
      <c r="F3397" s="27"/>
      <c r="G3397" s="28"/>
      <c r="H3397" s="6"/>
      <c r="I3397" s="7"/>
      <c r="J3397" s="6"/>
      <c r="K3397" s="6"/>
      <c r="L3397" s="6"/>
      <c r="M3397" s="6"/>
      <c r="P3397" s="4"/>
      <c r="Q3397" s="4"/>
      <c r="R3397" s="4"/>
      <c r="S3397" s="5"/>
      <c r="T3397" s="6"/>
    </row>
    <row r="3398" spans="6:20">
      <c r="F3398" s="27"/>
      <c r="G3398" s="28"/>
      <c r="H3398" s="6"/>
      <c r="I3398" s="7"/>
      <c r="J3398" s="6"/>
      <c r="K3398" s="6"/>
      <c r="L3398" s="6"/>
      <c r="M3398" s="6"/>
      <c r="P3398" s="4"/>
      <c r="Q3398" s="4"/>
      <c r="R3398" s="4"/>
      <c r="S3398" s="5"/>
      <c r="T3398" s="6"/>
    </row>
    <row r="3399" spans="6:20">
      <c r="F3399" s="27"/>
      <c r="G3399" s="28"/>
      <c r="H3399" s="6"/>
      <c r="I3399" s="7"/>
      <c r="J3399" s="6"/>
      <c r="K3399" s="6"/>
      <c r="L3399" s="6"/>
      <c r="M3399" s="6"/>
      <c r="P3399" s="4"/>
      <c r="Q3399" s="4"/>
      <c r="R3399" s="4"/>
      <c r="S3399" s="5"/>
      <c r="T3399" s="6"/>
    </row>
    <row r="3400" spans="6:20">
      <c r="F3400" s="27"/>
      <c r="G3400" s="28"/>
      <c r="H3400" s="6"/>
      <c r="I3400" s="7"/>
      <c r="J3400" s="6"/>
      <c r="K3400" s="6"/>
      <c r="L3400" s="6"/>
      <c r="M3400" s="6"/>
      <c r="P3400" s="4"/>
      <c r="Q3400" s="4"/>
      <c r="R3400" s="4"/>
      <c r="S3400" s="5"/>
      <c r="T3400" s="6"/>
    </row>
    <row r="3401" spans="6:20">
      <c r="F3401" s="27"/>
      <c r="G3401" s="28"/>
      <c r="H3401" s="6"/>
      <c r="I3401" s="7"/>
      <c r="J3401" s="6"/>
      <c r="K3401" s="6"/>
      <c r="L3401" s="6"/>
      <c r="M3401" s="6"/>
      <c r="P3401" s="4"/>
      <c r="Q3401" s="4"/>
      <c r="R3401" s="4"/>
      <c r="S3401" s="5"/>
      <c r="T3401" s="6"/>
    </row>
    <row r="3402" spans="6:20">
      <c r="F3402" s="27"/>
      <c r="G3402" s="28"/>
      <c r="H3402" s="6"/>
      <c r="I3402" s="7"/>
      <c r="J3402" s="6"/>
      <c r="K3402" s="6"/>
      <c r="L3402" s="6"/>
      <c r="M3402" s="6"/>
      <c r="P3402" s="4"/>
      <c r="Q3402" s="4"/>
      <c r="R3402" s="4"/>
      <c r="S3402" s="5"/>
      <c r="T3402" s="6"/>
    </row>
    <row r="3403" spans="6:20">
      <c r="F3403" s="27"/>
      <c r="G3403" s="28"/>
      <c r="H3403" s="6"/>
      <c r="I3403" s="7"/>
      <c r="J3403" s="6"/>
      <c r="K3403" s="6"/>
      <c r="L3403" s="6"/>
      <c r="M3403" s="6"/>
      <c r="P3403" s="4"/>
      <c r="Q3403" s="4"/>
      <c r="R3403" s="4"/>
      <c r="S3403" s="5"/>
      <c r="T3403" s="6"/>
    </row>
    <row r="3404" spans="6:20">
      <c r="F3404" s="27"/>
      <c r="G3404" s="28"/>
      <c r="H3404" s="6"/>
      <c r="I3404" s="7"/>
      <c r="J3404" s="6"/>
      <c r="K3404" s="6"/>
      <c r="L3404" s="6"/>
      <c r="M3404" s="6"/>
      <c r="P3404" s="4"/>
      <c r="Q3404" s="4"/>
      <c r="R3404" s="4"/>
      <c r="S3404" s="5"/>
      <c r="T3404" s="6"/>
    </row>
    <row r="3405" spans="6:20">
      <c r="F3405" s="27"/>
      <c r="G3405" s="28"/>
      <c r="H3405" s="6"/>
      <c r="I3405" s="7"/>
      <c r="J3405" s="6"/>
      <c r="K3405" s="6"/>
      <c r="L3405" s="6"/>
      <c r="M3405" s="6"/>
      <c r="P3405" s="4"/>
      <c r="Q3405" s="4"/>
      <c r="R3405" s="4"/>
      <c r="S3405" s="5"/>
      <c r="T3405" s="6"/>
    </row>
    <row r="3406" spans="6:20">
      <c r="F3406" s="27"/>
      <c r="G3406" s="28"/>
      <c r="H3406" s="6"/>
      <c r="I3406" s="7"/>
      <c r="J3406" s="6"/>
      <c r="K3406" s="6"/>
      <c r="L3406" s="6"/>
      <c r="M3406" s="6"/>
      <c r="P3406" s="4"/>
      <c r="Q3406" s="4"/>
      <c r="R3406" s="4"/>
      <c r="S3406" s="5"/>
      <c r="T3406" s="6"/>
    </row>
    <row r="3407" spans="6:20">
      <c r="F3407" s="27"/>
      <c r="G3407" s="28"/>
      <c r="H3407" s="6"/>
      <c r="I3407" s="7"/>
      <c r="J3407" s="6"/>
      <c r="K3407" s="6"/>
      <c r="L3407" s="6"/>
      <c r="M3407" s="6"/>
      <c r="P3407" s="4"/>
      <c r="Q3407" s="4"/>
      <c r="R3407" s="4"/>
      <c r="S3407" s="5"/>
      <c r="T3407" s="6"/>
    </row>
    <row r="3408" spans="6:20">
      <c r="F3408" s="27"/>
      <c r="G3408" s="28"/>
      <c r="H3408" s="6"/>
      <c r="I3408" s="7"/>
      <c r="J3408" s="6"/>
      <c r="K3408" s="6"/>
      <c r="L3408" s="6"/>
      <c r="M3408" s="6"/>
      <c r="P3408" s="4"/>
      <c r="Q3408" s="4"/>
      <c r="R3408" s="4"/>
      <c r="S3408" s="5"/>
      <c r="T3408" s="6"/>
    </row>
    <row r="3409" spans="6:20">
      <c r="F3409" s="27"/>
      <c r="G3409" s="28"/>
      <c r="H3409" s="6"/>
      <c r="I3409" s="7"/>
      <c r="J3409" s="6"/>
      <c r="K3409" s="6"/>
      <c r="L3409" s="6"/>
      <c r="M3409" s="6"/>
      <c r="P3409" s="4"/>
      <c r="Q3409" s="4"/>
      <c r="R3409" s="4"/>
      <c r="S3409" s="5"/>
      <c r="T3409" s="6"/>
    </row>
    <row r="3410" spans="6:20">
      <c r="F3410" s="27"/>
      <c r="G3410" s="28"/>
      <c r="H3410" s="6"/>
      <c r="I3410" s="7"/>
      <c r="J3410" s="6"/>
      <c r="K3410" s="6"/>
      <c r="L3410" s="6"/>
      <c r="M3410" s="6"/>
      <c r="P3410" s="4"/>
      <c r="Q3410" s="4"/>
      <c r="R3410" s="4"/>
      <c r="S3410" s="5"/>
      <c r="T3410" s="6"/>
    </row>
    <row r="3411" spans="6:20">
      <c r="F3411" s="27"/>
      <c r="G3411" s="28"/>
      <c r="H3411" s="6"/>
      <c r="I3411" s="7"/>
      <c r="J3411" s="6"/>
      <c r="K3411" s="6"/>
      <c r="L3411" s="6"/>
      <c r="M3411" s="6"/>
      <c r="P3411" s="4"/>
      <c r="Q3411" s="4"/>
      <c r="R3411" s="4"/>
      <c r="S3411" s="5"/>
      <c r="T3411" s="6"/>
    </row>
    <row r="3412" spans="6:20">
      <c r="F3412" s="27"/>
      <c r="G3412" s="28"/>
      <c r="H3412" s="6"/>
      <c r="I3412" s="7"/>
      <c r="J3412" s="6"/>
      <c r="K3412" s="6"/>
      <c r="L3412" s="6"/>
      <c r="M3412" s="6"/>
      <c r="P3412" s="4"/>
      <c r="Q3412" s="4"/>
      <c r="R3412" s="4"/>
      <c r="S3412" s="5"/>
      <c r="T3412" s="6"/>
    </row>
    <row r="3413" spans="6:20">
      <c r="F3413" s="27"/>
      <c r="G3413" s="28"/>
      <c r="H3413" s="6"/>
      <c r="I3413" s="7"/>
      <c r="J3413" s="6"/>
      <c r="K3413" s="6"/>
      <c r="L3413" s="6"/>
      <c r="M3413" s="6"/>
      <c r="P3413" s="4"/>
      <c r="Q3413" s="4"/>
      <c r="R3413" s="4"/>
      <c r="S3413" s="5"/>
      <c r="T3413" s="6"/>
    </row>
    <row r="3414" spans="6:20">
      <c r="F3414" s="27"/>
      <c r="G3414" s="28"/>
      <c r="H3414" s="6"/>
      <c r="I3414" s="7"/>
      <c r="J3414" s="6"/>
      <c r="K3414" s="6"/>
      <c r="L3414" s="6"/>
      <c r="M3414" s="6"/>
      <c r="P3414" s="4"/>
      <c r="Q3414" s="4"/>
      <c r="R3414" s="4"/>
      <c r="S3414" s="5"/>
      <c r="T3414" s="6"/>
    </row>
    <row r="3415" spans="6:20">
      <c r="F3415" s="27"/>
      <c r="G3415" s="28"/>
      <c r="H3415" s="6"/>
      <c r="I3415" s="7"/>
      <c r="J3415" s="6"/>
      <c r="K3415" s="6"/>
      <c r="L3415" s="6"/>
      <c r="M3415" s="6"/>
      <c r="P3415" s="4"/>
      <c r="Q3415" s="4"/>
      <c r="R3415" s="4"/>
      <c r="S3415" s="5"/>
      <c r="T3415" s="6"/>
    </row>
    <row r="3416" spans="6:20">
      <c r="F3416" s="27"/>
      <c r="G3416" s="28"/>
      <c r="H3416" s="6"/>
      <c r="I3416" s="7"/>
      <c r="J3416" s="6"/>
      <c r="K3416" s="6"/>
      <c r="L3416" s="6"/>
      <c r="M3416" s="6"/>
      <c r="P3416" s="4"/>
      <c r="Q3416" s="4"/>
      <c r="R3416" s="4"/>
      <c r="S3416" s="5"/>
      <c r="T3416" s="6"/>
    </row>
    <row r="3417" spans="6:20">
      <c r="F3417" s="27"/>
      <c r="G3417" s="28"/>
      <c r="H3417" s="6"/>
      <c r="I3417" s="7"/>
      <c r="J3417" s="6"/>
      <c r="K3417" s="6"/>
      <c r="L3417" s="6"/>
      <c r="M3417" s="6"/>
      <c r="P3417" s="4"/>
      <c r="Q3417" s="4"/>
      <c r="R3417" s="4"/>
      <c r="S3417" s="5"/>
      <c r="T3417" s="6"/>
    </row>
    <row r="3418" spans="6:20">
      <c r="F3418" s="27"/>
      <c r="G3418" s="28"/>
      <c r="H3418" s="6"/>
      <c r="I3418" s="7"/>
      <c r="J3418" s="6"/>
      <c r="K3418" s="6"/>
      <c r="L3418" s="6"/>
      <c r="M3418" s="6"/>
      <c r="P3418" s="4"/>
      <c r="Q3418" s="4"/>
      <c r="R3418" s="4"/>
      <c r="S3418" s="5"/>
      <c r="T3418" s="6"/>
    </row>
    <row r="3419" spans="6:20">
      <c r="F3419" s="27"/>
      <c r="G3419" s="28"/>
      <c r="H3419" s="6"/>
      <c r="I3419" s="7"/>
      <c r="J3419" s="6"/>
      <c r="K3419" s="6"/>
      <c r="L3419" s="6"/>
      <c r="M3419" s="6"/>
      <c r="P3419" s="4"/>
      <c r="Q3419" s="4"/>
      <c r="R3419" s="4"/>
      <c r="S3419" s="5"/>
      <c r="T3419" s="6"/>
    </row>
    <row r="3420" spans="6:20">
      <c r="F3420" s="27"/>
      <c r="G3420" s="28"/>
      <c r="H3420" s="6"/>
      <c r="I3420" s="7"/>
      <c r="J3420" s="6"/>
      <c r="K3420" s="6"/>
      <c r="L3420" s="6"/>
      <c r="M3420" s="6"/>
      <c r="P3420" s="4"/>
      <c r="Q3420" s="4"/>
      <c r="R3420" s="4"/>
      <c r="S3420" s="5"/>
      <c r="T3420" s="6"/>
    </row>
    <row r="3421" spans="6:20">
      <c r="F3421" s="27"/>
      <c r="G3421" s="28"/>
      <c r="H3421" s="6"/>
      <c r="I3421" s="7"/>
      <c r="J3421" s="6"/>
      <c r="K3421" s="6"/>
      <c r="L3421" s="6"/>
      <c r="M3421" s="6"/>
      <c r="P3421" s="4"/>
      <c r="Q3421" s="4"/>
      <c r="R3421" s="4"/>
      <c r="S3421" s="5"/>
      <c r="T3421" s="6"/>
    </row>
    <row r="3422" spans="6:20">
      <c r="F3422" s="27"/>
      <c r="G3422" s="28"/>
      <c r="H3422" s="6"/>
      <c r="I3422" s="7"/>
      <c r="J3422" s="6"/>
      <c r="K3422" s="6"/>
      <c r="L3422" s="6"/>
      <c r="M3422" s="6"/>
      <c r="P3422" s="4"/>
      <c r="Q3422" s="4"/>
      <c r="R3422" s="4"/>
      <c r="S3422" s="5"/>
      <c r="T3422" s="6"/>
    </row>
    <row r="3423" spans="6:20">
      <c r="F3423" s="27"/>
      <c r="G3423" s="28"/>
      <c r="H3423" s="6"/>
      <c r="I3423" s="7"/>
      <c r="J3423" s="6"/>
      <c r="K3423" s="6"/>
      <c r="L3423" s="6"/>
      <c r="M3423" s="6"/>
      <c r="P3423" s="4"/>
      <c r="Q3423" s="4"/>
      <c r="R3423" s="4"/>
      <c r="S3423" s="5"/>
      <c r="T3423" s="6"/>
    </row>
    <row r="3424" spans="6:20">
      <c r="F3424" s="27"/>
      <c r="G3424" s="28"/>
      <c r="H3424" s="6"/>
      <c r="I3424" s="7"/>
      <c r="J3424" s="6"/>
      <c r="K3424" s="6"/>
      <c r="L3424" s="6"/>
      <c r="M3424" s="6"/>
      <c r="P3424" s="4"/>
      <c r="Q3424" s="4"/>
      <c r="R3424" s="4"/>
      <c r="S3424" s="5"/>
      <c r="T3424" s="6"/>
    </row>
    <row r="3425" spans="6:20">
      <c r="F3425" s="27"/>
      <c r="G3425" s="28"/>
      <c r="H3425" s="6"/>
      <c r="I3425" s="7"/>
      <c r="J3425" s="6"/>
      <c r="K3425" s="6"/>
      <c r="L3425" s="6"/>
      <c r="M3425" s="6"/>
      <c r="P3425" s="4"/>
      <c r="Q3425" s="4"/>
      <c r="R3425" s="4"/>
      <c r="S3425" s="5"/>
      <c r="T3425" s="6"/>
    </row>
    <row r="3426" spans="6:20">
      <c r="F3426" s="27"/>
      <c r="G3426" s="28"/>
      <c r="H3426" s="6"/>
      <c r="I3426" s="7"/>
      <c r="J3426" s="6"/>
      <c r="K3426" s="6"/>
      <c r="L3426" s="6"/>
      <c r="M3426" s="6"/>
      <c r="P3426" s="4"/>
      <c r="Q3426" s="4"/>
      <c r="R3426" s="4"/>
      <c r="S3426" s="5"/>
      <c r="T3426" s="6"/>
    </row>
    <row r="3427" spans="6:20">
      <c r="F3427" s="27"/>
      <c r="G3427" s="28"/>
      <c r="H3427" s="6"/>
      <c r="I3427" s="7"/>
      <c r="J3427" s="6"/>
      <c r="K3427" s="6"/>
      <c r="L3427" s="6"/>
      <c r="M3427" s="6"/>
      <c r="P3427" s="4"/>
      <c r="Q3427" s="4"/>
      <c r="R3427" s="4"/>
      <c r="S3427" s="5"/>
      <c r="T3427" s="6"/>
    </row>
    <row r="3428" spans="6:20">
      <c r="F3428" s="27"/>
      <c r="G3428" s="28"/>
      <c r="H3428" s="6"/>
      <c r="I3428" s="7"/>
      <c r="J3428" s="6"/>
      <c r="K3428" s="6"/>
      <c r="L3428" s="6"/>
      <c r="M3428" s="6"/>
      <c r="P3428" s="4"/>
      <c r="Q3428" s="4"/>
      <c r="R3428" s="4"/>
      <c r="S3428" s="5"/>
      <c r="T3428" s="6"/>
    </row>
    <row r="3429" spans="6:20">
      <c r="F3429" s="27"/>
      <c r="G3429" s="28"/>
      <c r="H3429" s="6"/>
      <c r="I3429" s="7"/>
      <c r="J3429" s="6"/>
      <c r="K3429" s="6"/>
      <c r="L3429" s="6"/>
      <c r="M3429" s="6"/>
      <c r="P3429" s="4"/>
      <c r="Q3429" s="4"/>
      <c r="R3429" s="4"/>
      <c r="S3429" s="5"/>
      <c r="T3429" s="6"/>
    </row>
    <row r="3430" spans="6:20">
      <c r="F3430" s="27"/>
      <c r="G3430" s="28"/>
      <c r="H3430" s="6"/>
      <c r="I3430" s="7"/>
      <c r="J3430" s="6"/>
      <c r="K3430" s="6"/>
      <c r="L3430" s="6"/>
      <c r="M3430" s="6"/>
      <c r="P3430" s="4"/>
      <c r="Q3430" s="4"/>
      <c r="R3430" s="4"/>
      <c r="S3430" s="5"/>
      <c r="T3430" s="6"/>
    </row>
    <row r="3431" spans="6:20">
      <c r="F3431" s="27"/>
      <c r="G3431" s="28"/>
      <c r="H3431" s="6"/>
      <c r="I3431" s="7"/>
      <c r="J3431" s="6"/>
      <c r="K3431" s="6"/>
      <c r="L3431" s="6"/>
      <c r="M3431" s="6"/>
      <c r="P3431" s="4"/>
      <c r="Q3431" s="4"/>
      <c r="R3431" s="4"/>
      <c r="S3431" s="5"/>
      <c r="T3431" s="6"/>
    </row>
    <row r="3432" spans="6:20">
      <c r="F3432" s="27"/>
      <c r="G3432" s="28"/>
      <c r="H3432" s="6"/>
      <c r="I3432" s="7"/>
      <c r="J3432" s="6"/>
      <c r="K3432" s="6"/>
      <c r="L3432" s="6"/>
      <c r="M3432" s="6"/>
      <c r="P3432" s="4"/>
      <c r="Q3432" s="4"/>
      <c r="R3432" s="4"/>
      <c r="S3432" s="5"/>
      <c r="T3432" s="6"/>
    </row>
    <row r="3433" spans="6:20">
      <c r="F3433" s="27"/>
      <c r="G3433" s="28"/>
      <c r="H3433" s="6"/>
      <c r="I3433" s="7"/>
      <c r="J3433" s="6"/>
      <c r="K3433" s="6"/>
      <c r="L3433" s="6"/>
      <c r="M3433" s="6"/>
      <c r="P3433" s="4"/>
      <c r="Q3433" s="4"/>
      <c r="R3433" s="4"/>
      <c r="S3433" s="5"/>
      <c r="T3433" s="6"/>
    </row>
    <row r="3434" spans="6:20">
      <c r="F3434" s="27"/>
      <c r="G3434" s="28"/>
      <c r="H3434" s="6"/>
      <c r="I3434" s="7"/>
      <c r="J3434" s="6"/>
      <c r="K3434" s="6"/>
      <c r="L3434" s="6"/>
      <c r="M3434" s="6"/>
      <c r="P3434" s="4"/>
      <c r="Q3434" s="4"/>
      <c r="R3434" s="4"/>
      <c r="S3434" s="5"/>
      <c r="T3434" s="6"/>
    </row>
    <row r="3435" spans="6:20">
      <c r="F3435" s="27"/>
      <c r="G3435" s="28"/>
      <c r="H3435" s="6"/>
      <c r="I3435" s="7"/>
      <c r="J3435" s="6"/>
      <c r="K3435" s="6"/>
      <c r="L3435" s="6"/>
      <c r="M3435" s="6"/>
      <c r="P3435" s="4"/>
      <c r="Q3435" s="4"/>
      <c r="R3435" s="4"/>
      <c r="S3435" s="5"/>
      <c r="T3435" s="6"/>
    </row>
    <row r="3436" spans="6:20">
      <c r="F3436" s="27"/>
      <c r="G3436" s="28"/>
      <c r="H3436" s="6"/>
      <c r="I3436" s="7"/>
      <c r="J3436" s="6"/>
      <c r="K3436" s="6"/>
      <c r="L3436" s="6"/>
      <c r="M3436" s="6"/>
      <c r="P3436" s="4"/>
      <c r="Q3436" s="4"/>
      <c r="R3436" s="4"/>
      <c r="S3436" s="5"/>
      <c r="T3436" s="6"/>
    </row>
    <row r="3437" spans="6:20">
      <c r="F3437" s="27"/>
      <c r="G3437" s="28"/>
      <c r="H3437" s="6"/>
      <c r="I3437" s="7"/>
      <c r="J3437" s="6"/>
      <c r="K3437" s="6"/>
      <c r="L3437" s="6"/>
      <c r="M3437" s="6"/>
      <c r="P3437" s="4"/>
      <c r="Q3437" s="4"/>
      <c r="R3437" s="4"/>
      <c r="S3437" s="5"/>
      <c r="T3437" s="6"/>
    </row>
    <row r="3438" spans="6:20">
      <c r="F3438" s="27"/>
      <c r="G3438" s="28"/>
      <c r="H3438" s="6"/>
      <c r="I3438" s="7"/>
      <c r="J3438" s="6"/>
      <c r="K3438" s="6"/>
      <c r="L3438" s="6"/>
      <c r="M3438" s="6"/>
      <c r="P3438" s="4"/>
      <c r="Q3438" s="4"/>
      <c r="R3438" s="4"/>
      <c r="S3438" s="5"/>
      <c r="T3438" s="6"/>
    </row>
    <row r="3439" spans="6:20">
      <c r="F3439" s="27"/>
      <c r="G3439" s="28"/>
      <c r="H3439" s="6"/>
      <c r="I3439" s="7"/>
      <c r="J3439" s="6"/>
      <c r="K3439" s="6"/>
      <c r="L3439" s="6"/>
      <c r="M3439" s="6"/>
      <c r="P3439" s="4"/>
      <c r="Q3439" s="4"/>
      <c r="R3439" s="4"/>
      <c r="S3439" s="5"/>
      <c r="T3439" s="6"/>
    </row>
    <row r="3440" spans="6:20">
      <c r="F3440" s="27"/>
      <c r="G3440" s="28"/>
      <c r="H3440" s="6"/>
      <c r="I3440" s="7"/>
      <c r="J3440" s="6"/>
      <c r="K3440" s="6"/>
      <c r="L3440" s="6"/>
      <c r="M3440" s="6"/>
      <c r="P3440" s="4"/>
      <c r="Q3440" s="4"/>
      <c r="R3440" s="4"/>
      <c r="S3440" s="5"/>
      <c r="T3440" s="6"/>
    </row>
    <row r="3441" spans="6:20">
      <c r="F3441" s="27"/>
      <c r="G3441" s="28"/>
      <c r="H3441" s="6"/>
      <c r="I3441" s="7"/>
      <c r="J3441" s="6"/>
      <c r="K3441" s="6"/>
      <c r="L3441" s="6"/>
      <c r="M3441" s="6"/>
      <c r="P3441" s="4"/>
      <c r="Q3441" s="4"/>
      <c r="R3441" s="4"/>
      <c r="S3441" s="5"/>
      <c r="T3441" s="6"/>
    </row>
    <row r="3442" spans="6:20">
      <c r="F3442" s="27"/>
      <c r="G3442" s="28"/>
      <c r="H3442" s="6"/>
      <c r="I3442" s="7"/>
      <c r="J3442" s="6"/>
      <c r="K3442" s="6"/>
      <c r="L3442" s="6"/>
      <c r="M3442" s="6"/>
      <c r="P3442" s="4"/>
      <c r="Q3442" s="4"/>
      <c r="R3442" s="4"/>
      <c r="S3442" s="5"/>
      <c r="T3442" s="6"/>
    </row>
    <row r="3443" spans="6:20">
      <c r="F3443" s="27"/>
      <c r="G3443" s="28"/>
      <c r="H3443" s="6"/>
      <c r="I3443" s="7"/>
      <c r="J3443" s="6"/>
      <c r="K3443" s="6"/>
      <c r="L3443" s="6"/>
      <c r="M3443" s="6"/>
      <c r="P3443" s="4"/>
      <c r="Q3443" s="4"/>
      <c r="R3443" s="4"/>
      <c r="S3443" s="5"/>
      <c r="T3443" s="6"/>
    </row>
    <row r="3444" spans="6:20">
      <c r="F3444" s="27"/>
      <c r="G3444" s="28"/>
      <c r="H3444" s="6"/>
      <c r="I3444" s="7"/>
      <c r="J3444" s="6"/>
      <c r="K3444" s="6"/>
      <c r="L3444" s="6"/>
      <c r="M3444" s="6"/>
      <c r="P3444" s="4"/>
      <c r="Q3444" s="4"/>
      <c r="R3444" s="4"/>
      <c r="S3444" s="5"/>
      <c r="T3444" s="6"/>
    </row>
    <row r="3445" spans="6:20">
      <c r="F3445" s="27"/>
      <c r="G3445" s="28"/>
      <c r="H3445" s="6"/>
      <c r="I3445" s="7"/>
      <c r="J3445" s="6"/>
      <c r="K3445" s="6"/>
      <c r="L3445" s="6"/>
      <c r="M3445" s="6"/>
      <c r="P3445" s="4"/>
      <c r="Q3445" s="4"/>
      <c r="R3445" s="4"/>
      <c r="S3445" s="5"/>
      <c r="T3445" s="6"/>
    </row>
    <row r="3446" spans="6:20">
      <c r="F3446" s="27"/>
      <c r="G3446" s="28"/>
      <c r="H3446" s="6"/>
      <c r="I3446" s="7"/>
      <c r="J3446" s="6"/>
      <c r="K3446" s="6"/>
      <c r="L3446" s="6"/>
      <c r="M3446" s="6"/>
      <c r="P3446" s="4"/>
      <c r="Q3446" s="4"/>
      <c r="R3446" s="4"/>
      <c r="S3446" s="5"/>
      <c r="T3446" s="6"/>
    </row>
    <row r="3447" spans="6:20">
      <c r="F3447" s="27"/>
      <c r="G3447" s="28"/>
      <c r="H3447" s="6"/>
      <c r="I3447" s="7"/>
      <c r="J3447" s="6"/>
      <c r="K3447" s="6"/>
      <c r="L3447" s="6"/>
      <c r="M3447" s="6"/>
      <c r="P3447" s="4"/>
      <c r="Q3447" s="4"/>
      <c r="R3447" s="4"/>
      <c r="S3447" s="5"/>
      <c r="T3447" s="6"/>
    </row>
    <row r="3448" spans="6:20">
      <c r="F3448" s="27"/>
      <c r="G3448" s="28"/>
      <c r="H3448" s="6"/>
      <c r="I3448" s="7"/>
      <c r="J3448" s="6"/>
      <c r="K3448" s="6"/>
      <c r="L3448" s="6"/>
      <c r="M3448" s="6"/>
      <c r="P3448" s="4"/>
      <c r="Q3448" s="4"/>
      <c r="R3448" s="4"/>
      <c r="S3448" s="5"/>
      <c r="T3448" s="6"/>
    </row>
    <row r="3449" spans="6:20">
      <c r="F3449" s="27"/>
      <c r="G3449" s="28"/>
      <c r="H3449" s="6"/>
      <c r="I3449" s="7"/>
      <c r="J3449" s="6"/>
      <c r="K3449" s="6"/>
      <c r="L3449" s="6"/>
      <c r="M3449" s="6"/>
      <c r="P3449" s="4"/>
      <c r="Q3449" s="4"/>
      <c r="R3449" s="4"/>
      <c r="S3449" s="5"/>
      <c r="T3449" s="6"/>
    </row>
    <row r="3450" spans="6:20">
      <c r="F3450" s="27"/>
      <c r="G3450" s="28"/>
      <c r="H3450" s="6"/>
      <c r="I3450" s="7"/>
      <c r="J3450" s="6"/>
      <c r="K3450" s="6"/>
      <c r="L3450" s="6"/>
      <c r="M3450" s="6"/>
      <c r="P3450" s="4"/>
      <c r="Q3450" s="4"/>
      <c r="R3450" s="4"/>
      <c r="S3450" s="5"/>
      <c r="T3450" s="6"/>
    </row>
    <row r="3451" spans="6:20">
      <c r="F3451" s="27"/>
      <c r="G3451" s="28"/>
      <c r="H3451" s="6"/>
      <c r="I3451" s="7"/>
      <c r="J3451" s="6"/>
      <c r="K3451" s="6"/>
      <c r="L3451" s="6"/>
      <c r="M3451" s="6"/>
      <c r="P3451" s="4"/>
      <c r="Q3451" s="4"/>
      <c r="R3451" s="4"/>
      <c r="S3451" s="5"/>
      <c r="T3451" s="6"/>
    </row>
    <row r="3452" spans="6:20">
      <c r="F3452" s="27"/>
      <c r="G3452" s="28"/>
      <c r="H3452" s="6"/>
      <c r="I3452" s="7"/>
      <c r="J3452" s="6"/>
      <c r="K3452" s="6"/>
      <c r="L3452" s="6"/>
      <c r="M3452" s="6"/>
      <c r="P3452" s="4"/>
      <c r="Q3452" s="4"/>
      <c r="R3452" s="4"/>
      <c r="S3452" s="5"/>
      <c r="T3452" s="6"/>
    </row>
    <row r="3453" spans="6:20">
      <c r="F3453" s="27"/>
      <c r="G3453" s="28"/>
      <c r="H3453" s="6"/>
      <c r="I3453" s="7"/>
      <c r="J3453" s="6"/>
      <c r="K3453" s="6"/>
      <c r="L3453" s="6"/>
      <c r="M3453" s="6"/>
      <c r="P3453" s="4"/>
      <c r="Q3453" s="4"/>
      <c r="R3453" s="4"/>
      <c r="S3453" s="5"/>
      <c r="T3453" s="6"/>
    </row>
    <row r="3454" spans="6:20">
      <c r="F3454" s="27"/>
      <c r="G3454" s="28"/>
      <c r="H3454" s="6"/>
      <c r="I3454" s="7"/>
      <c r="J3454" s="6"/>
      <c r="K3454" s="6"/>
      <c r="L3454" s="6"/>
      <c r="M3454" s="6"/>
      <c r="P3454" s="4"/>
      <c r="Q3454" s="4"/>
      <c r="R3454" s="4"/>
      <c r="S3454" s="5"/>
      <c r="T3454" s="6"/>
    </row>
    <row r="3455" spans="6:20">
      <c r="F3455" s="27"/>
      <c r="G3455" s="28"/>
      <c r="H3455" s="6"/>
      <c r="I3455" s="7"/>
      <c r="J3455" s="6"/>
      <c r="K3455" s="6"/>
      <c r="L3455" s="6"/>
      <c r="M3455" s="6"/>
      <c r="P3455" s="4"/>
      <c r="Q3455" s="4"/>
      <c r="R3455" s="4"/>
      <c r="S3455" s="5"/>
      <c r="T3455" s="6"/>
    </row>
    <row r="3456" spans="6:20">
      <c r="F3456" s="27"/>
      <c r="G3456" s="28"/>
      <c r="H3456" s="6"/>
      <c r="I3456" s="7"/>
      <c r="J3456" s="6"/>
      <c r="K3456" s="6"/>
      <c r="L3456" s="6"/>
      <c r="M3456" s="6"/>
      <c r="P3456" s="4"/>
      <c r="Q3456" s="4"/>
      <c r="R3456" s="4"/>
      <c r="S3456" s="5"/>
      <c r="T3456" s="6"/>
    </row>
    <row r="3457" spans="6:20">
      <c r="F3457" s="27"/>
      <c r="G3457" s="28"/>
      <c r="H3457" s="6"/>
      <c r="I3457" s="7"/>
      <c r="J3457" s="6"/>
      <c r="K3457" s="6"/>
      <c r="L3457" s="6"/>
      <c r="M3457" s="6"/>
      <c r="P3457" s="4"/>
      <c r="Q3457" s="4"/>
      <c r="R3457" s="4"/>
      <c r="S3457" s="5"/>
      <c r="T3457" s="6"/>
    </row>
    <row r="3458" spans="6:20">
      <c r="F3458" s="27"/>
      <c r="G3458" s="28"/>
      <c r="H3458" s="6"/>
      <c r="I3458" s="7"/>
      <c r="J3458" s="6"/>
      <c r="K3458" s="6"/>
      <c r="L3458" s="6"/>
      <c r="M3458" s="6"/>
      <c r="P3458" s="4"/>
      <c r="Q3458" s="4"/>
      <c r="R3458" s="4"/>
      <c r="S3458" s="5"/>
      <c r="T3458" s="6"/>
    </row>
    <row r="3459" spans="6:20">
      <c r="F3459" s="27"/>
      <c r="G3459" s="28"/>
      <c r="H3459" s="6"/>
      <c r="I3459" s="7"/>
      <c r="J3459" s="6"/>
      <c r="K3459" s="6"/>
      <c r="L3459" s="6"/>
      <c r="M3459" s="6"/>
      <c r="P3459" s="4"/>
      <c r="Q3459" s="4"/>
      <c r="R3459" s="4"/>
      <c r="S3459" s="5"/>
      <c r="T3459" s="6"/>
    </row>
    <row r="3460" spans="6:20">
      <c r="F3460" s="27"/>
      <c r="G3460" s="28"/>
      <c r="H3460" s="6"/>
      <c r="I3460" s="7"/>
      <c r="J3460" s="6"/>
      <c r="K3460" s="6"/>
      <c r="L3460" s="6"/>
      <c r="M3460" s="6"/>
      <c r="P3460" s="4"/>
      <c r="Q3460" s="4"/>
      <c r="R3460" s="4"/>
      <c r="S3460" s="5"/>
      <c r="T3460" s="6"/>
    </row>
    <row r="3461" spans="6:20">
      <c r="F3461" s="27"/>
      <c r="G3461" s="28"/>
      <c r="H3461" s="6"/>
      <c r="I3461" s="7"/>
      <c r="J3461" s="6"/>
      <c r="K3461" s="6"/>
      <c r="L3461" s="6"/>
      <c r="M3461" s="6"/>
      <c r="P3461" s="4"/>
      <c r="Q3461" s="4"/>
      <c r="R3461" s="4"/>
      <c r="S3461" s="5"/>
      <c r="T3461" s="6"/>
    </row>
    <row r="3462" spans="6:20">
      <c r="F3462" s="27"/>
      <c r="G3462" s="28"/>
      <c r="H3462" s="6"/>
      <c r="I3462" s="7"/>
      <c r="J3462" s="6"/>
      <c r="K3462" s="6"/>
      <c r="L3462" s="6"/>
      <c r="M3462" s="6"/>
      <c r="P3462" s="4"/>
      <c r="Q3462" s="4"/>
      <c r="R3462" s="4"/>
      <c r="S3462" s="5"/>
      <c r="T3462" s="6"/>
    </row>
    <row r="3463" spans="6:20">
      <c r="F3463" s="27"/>
      <c r="G3463" s="28"/>
      <c r="H3463" s="6"/>
      <c r="I3463" s="7"/>
      <c r="J3463" s="6"/>
      <c r="K3463" s="6"/>
      <c r="L3463" s="6"/>
      <c r="M3463" s="6"/>
      <c r="P3463" s="4"/>
      <c r="Q3463" s="4"/>
      <c r="R3463" s="4"/>
      <c r="S3463" s="5"/>
      <c r="T3463" s="6"/>
    </row>
    <row r="3464" spans="6:20">
      <c r="F3464" s="27"/>
      <c r="G3464" s="28"/>
      <c r="H3464" s="6"/>
      <c r="I3464" s="7"/>
      <c r="J3464" s="6"/>
      <c r="K3464" s="6"/>
      <c r="L3464" s="6"/>
      <c r="M3464" s="6"/>
      <c r="P3464" s="4"/>
      <c r="Q3464" s="4"/>
      <c r="R3464" s="4"/>
      <c r="S3464" s="5"/>
      <c r="T3464" s="6"/>
    </row>
    <row r="3465" spans="6:20">
      <c r="F3465" s="27"/>
      <c r="G3465" s="28"/>
      <c r="H3465" s="6"/>
      <c r="I3465" s="7"/>
      <c r="J3465" s="6"/>
      <c r="K3465" s="6"/>
      <c r="L3465" s="6"/>
      <c r="M3465" s="6"/>
      <c r="P3465" s="4"/>
      <c r="Q3465" s="4"/>
      <c r="R3465" s="4"/>
      <c r="S3465" s="5"/>
      <c r="T3465" s="6"/>
    </row>
    <row r="3466" spans="6:20">
      <c r="F3466" s="27"/>
      <c r="G3466" s="28"/>
      <c r="H3466" s="6"/>
      <c r="I3466" s="7"/>
      <c r="J3466" s="6"/>
      <c r="K3466" s="6"/>
      <c r="L3466" s="6"/>
      <c r="M3466" s="6"/>
      <c r="P3466" s="4"/>
      <c r="Q3466" s="4"/>
      <c r="R3466" s="4"/>
      <c r="S3466" s="5"/>
      <c r="T3466" s="6"/>
    </row>
    <row r="3467" spans="6:20">
      <c r="F3467" s="27"/>
      <c r="G3467" s="28"/>
      <c r="H3467" s="6"/>
      <c r="I3467" s="7"/>
      <c r="J3467" s="6"/>
      <c r="K3467" s="6"/>
      <c r="L3467" s="6"/>
      <c r="M3467" s="6"/>
      <c r="P3467" s="4"/>
      <c r="Q3467" s="4"/>
      <c r="R3467" s="4"/>
      <c r="S3467" s="5"/>
      <c r="T3467" s="6"/>
    </row>
    <row r="3468" spans="6:20">
      <c r="F3468" s="27"/>
      <c r="G3468" s="28"/>
      <c r="H3468" s="6"/>
      <c r="I3468" s="7"/>
      <c r="J3468" s="6"/>
      <c r="K3468" s="6"/>
      <c r="L3468" s="6"/>
      <c r="M3468" s="6"/>
      <c r="P3468" s="4"/>
      <c r="Q3468" s="4"/>
      <c r="R3468" s="4"/>
      <c r="S3468" s="5"/>
      <c r="T3468" s="6"/>
    </row>
    <row r="3469" spans="6:20">
      <c r="F3469" s="27"/>
      <c r="G3469" s="28"/>
      <c r="H3469" s="6"/>
      <c r="I3469" s="7"/>
      <c r="J3469" s="6"/>
      <c r="K3469" s="6"/>
      <c r="L3469" s="6"/>
      <c r="M3469" s="6"/>
      <c r="P3469" s="4"/>
      <c r="Q3469" s="4"/>
      <c r="R3469" s="4"/>
      <c r="S3469" s="5"/>
      <c r="T3469" s="6"/>
    </row>
    <row r="3470" spans="6:20">
      <c r="F3470" s="27"/>
      <c r="G3470" s="28"/>
      <c r="H3470" s="6"/>
      <c r="I3470" s="7"/>
      <c r="J3470" s="6"/>
      <c r="K3470" s="6"/>
      <c r="L3470" s="6"/>
      <c r="M3470" s="6"/>
      <c r="P3470" s="4"/>
      <c r="Q3470" s="4"/>
      <c r="R3470" s="4"/>
      <c r="S3470" s="5"/>
      <c r="T3470" s="6"/>
    </row>
    <row r="3471" spans="6:20">
      <c r="F3471" s="27"/>
      <c r="G3471" s="28"/>
      <c r="H3471" s="6"/>
      <c r="I3471" s="7"/>
      <c r="J3471" s="6"/>
      <c r="K3471" s="6"/>
      <c r="L3471" s="6"/>
      <c r="M3471" s="6"/>
      <c r="P3471" s="4"/>
      <c r="Q3471" s="4"/>
      <c r="R3471" s="4"/>
      <c r="S3471" s="5"/>
      <c r="T3471" s="6"/>
    </row>
    <row r="3472" spans="6:20">
      <c r="F3472" s="27"/>
      <c r="G3472" s="28"/>
      <c r="H3472" s="6"/>
      <c r="I3472" s="7"/>
      <c r="J3472" s="6"/>
      <c r="K3472" s="6"/>
      <c r="L3472" s="6"/>
      <c r="M3472" s="6"/>
      <c r="P3472" s="4"/>
      <c r="Q3472" s="4"/>
      <c r="R3472" s="4"/>
      <c r="S3472" s="5"/>
      <c r="T3472" s="6"/>
    </row>
    <row r="3473" spans="6:20">
      <c r="F3473" s="27"/>
      <c r="G3473" s="28"/>
      <c r="H3473" s="6"/>
      <c r="I3473" s="7"/>
      <c r="J3473" s="6"/>
      <c r="K3473" s="6"/>
      <c r="L3473" s="6"/>
      <c r="M3473" s="6"/>
      <c r="P3473" s="4"/>
      <c r="Q3473" s="4"/>
      <c r="R3473" s="4"/>
      <c r="S3473" s="5"/>
      <c r="T3473" s="6"/>
    </row>
    <row r="3474" spans="6:20">
      <c r="F3474" s="27"/>
      <c r="G3474" s="28"/>
      <c r="H3474" s="6"/>
      <c r="I3474" s="7"/>
      <c r="J3474" s="6"/>
      <c r="K3474" s="6"/>
      <c r="L3474" s="6"/>
      <c r="M3474" s="6"/>
      <c r="P3474" s="4"/>
      <c r="Q3474" s="4"/>
      <c r="R3474" s="4"/>
      <c r="S3474" s="5"/>
      <c r="T3474" s="6"/>
    </row>
    <row r="3475" spans="6:20">
      <c r="F3475" s="27"/>
      <c r="G3475" s="28"/>
      <c r="H3475" s="6"/>
      <c r="I3475" s="7"/>
      <c r="J3475" s="6"/>
      <c r="K3475" s="6"/>
      <c r="L3475" s="6"/>
      <c r="M3475" s="6"/>
      <c r="P3475" s="4"/>
      <c r="Q3475" s="4"/>
      <c r="R3475" s="4"/>
      <c r="S3475" s="5"/>
      <c r="T3475" s="6"/>
    </row>
    <row r="3476" spans="6:20">
      <c r="F3476" s="27"/>
      <c r="G3476" s="28"/>
      <c r="H3476" s="6"/>
      <c r="I3476" s="7"/>
      <c r="J3476" s="6"/>
      <c r="K3476" s="6"/>
      <c r="L3476" s="6"/>
      <c r="M3476" s="6"/>
      <c r="P3476" s="4"/>
      <c r="Q3476" s="4"/>
      <c r="R3476" s="4"/>
      <c r="S3476" s="5"/>
      <c r="T3476" s="6"/>
    </row>
    <row r="3477" spans="6:20">
      <c r="F3477" s="27"/>
      <c r="G3477" s="28"/>
      <c r="H3477" s="6"/>
      <c r="I3477" s="7"/>
      <c r="J3477" s="6"/>
      <c r="K3477" s="6"/>
      <c r="L3477" s="6"/>
      <c r="M3477" s="6"/>
      <c r="P3477" s="4"/>
      <c r="Q3477" s="4"/>
      <c r="R3477" s="4"/>
      <c r="S3477" s="5"/>
      <c r="T3477" s="6"/>
    </row>
    <row r="3478" spans="6:20">
      <c r="F3478" s="27"/>
      <c r="G3478" s="28"/>
      <c r="H3478" s="6"/>
      <c r="I3478" s="7"/>
      <c r="J3478" s="6"/>
      <c r="K3478" s="6"/>
      <c r="L3478" s="6"/>
      <c r="M3478" s="6"/>
      <c r="P3478" s="4"/>
      <c r="Q3478" s="4"/>
      <c r="R3478" s="4"/>
      <c r="S3478" s="5"/>
      <c r="T3478" s="6"/>
    </row>
    <row r="3479" spans="6:20">
      <c r="F3479" s="27"/>
      <c r="G3479" s="28"/>
      <c r="H3479" s="6"/>
      <c r="I3479" s="7"/>
      <c r="J3479" s="6"/>
      <c r="K3479" s="6"/>
      <c r="L3479" s="6"/>
      <c r="M3479" s="6"/>
      <c r="P3479" s="4"/>
      <c r="Q3479" s="4"/>
      <c r="R3479" s="4"/>
      <c r="S3479" s="5"/>
      <c r="T3479" s="6"/>
    </row>
    <row r="3480" spans="6:20">
      <c r="F3480" s="27"/>
      <c r="G3480" s="28"/>
      <c r="H3480" s="6"/>
      <c r="I3480" s="7"/>
      <c r="J3480" s="6"/>
      <c r="K3480" s="6"/>
      <c r="L3480" s="6"/>
      <c r="M3480" s="6"/>
      <c r="P3480" s="4"/>
      <c r="Q3480" s="4"/>
      <c r="R3480" s="4"/>
      <c r="S3480" s="5"/>
      <c r="T3480" s="6"/>
    </row>
    <row r="3481" spans="6:20">
      <c r="F3481" s="27"/>
      <c r="G3481" s="28"/>
      <c r="H3481" s="6"/>
      <c r="I3481" s="7"/>
      <c r="J3481" s="6"/>
      <c r="K3481" s="6"/>
      <c r="L3481" s="6"/>
      <c r="M3481" s="6"/>
      <c r="P3481" s="4"/>
      <c r="Q3481" s="4"/>
      <c r="R3481" s="4"/>
      <c r="S3481" s="5"/>
      <c r="T3481" s="6"/>
    </row>
    <row r="3482" spans="6:20">
      <c r="F3482" s="27"/>
      <c r="G3482" s="28"/>
      <c r="H3482" s="6"/>
      <c r="I3482" s="7"/>
      <c r="J3482" s="6"/>
      <c r="K3482" s="6"/>
      <c r="L3482" s="6"/>
      <c r="M3482" s="6"/>
      <c r="P3482" s="4"/>
      <c r="Q3482" s="4"/>
      <c r="R3482" s="4"/>
      <c r="S3482" s="5"/>
      <c r="T3482" s="6"/>
    </row>
    <row r="3483" spans="6:20">
      <c r="F3483" s="27"/>
      <c r="G3483" s="28"/>
      <c r="H3483" s="6"/>
      <c r="I3483" s="7"/>
      <c r="J3483" s="6"/>
      <c r="K3483" s="6"/>
      <c r="L3483" s="6"/>
      <c r="M3483" s="6"/>
      <c r="P3483" s="4"/>
      <c r="Q3483" s="4"/>
      <c r="R3483" s="4"/>
      <c r="S3483" s="5"/>
      <c r="T3483" s="6"/>
    </row>
    <row r="3484" spans="6:20">
      <c r="F3484" s="27"/>
      <c r="G3484" s="28"/>
      <c r="H3484" s="6"/>
      <c r="I3484" s="7"/>
      <c r="J3484" s="6"/>
      <c r="K3484" s="6"/>
      <c r="L3484" s="6"/>
      <c r="M3484" s="6"/>
      <c r="P3484" s="4"/>
      <c r="Q3484" s="4"/>
      <c r="R3484" s="4"/>
      <c r="S3484" s="5"/>
      <c r="T3484" s="6"/>
    </row>
    <row r="3485" spans="6:20">
      <c r="F3485" s="27"/>
      <c r="G3485" s="28"/>
      <c r="H3485" s="6"/>
      <c r="I3485" s="7"/>
      <c r="J3485" s="6"/>
      <c r="K3485" s="6"/>
      <c r="L3485" s="6"/>
      <c r="M3485" s="6"/>
      <c r="P3485" s="4"/>
      <c r="Q3485" s="4"/>
      <c r="R3485" s="4"/>
      <c r="S3485" s="5"/>
      <c r="T3485" s="6"/>
    </row>
    <row r="3486" spans="6:20">
      <c r="F3486" s="27"/>
      <c r="G3486" s="28"/>
      <c r="H3486" s="6"/>
      <c r="I3486" s="7"/>
      <c r="J3486" s="6"/>
      <c r="K3486" s="6"/>
      <c r="L3486" s="6"/>
      <c r="M3486" s="6"/>
      <c r="P3486" s="4"/>
      <c r="Q3486" s="4"/>
      <c r="R3486" s="4"/>
      <c r="S3486" s="5"/>
      <c r="T3486" s="6"/>
    </row>
    <row r="3487" spans="6:20">
      <c r="F3487" s="27"/>
      <c r="G3487" s="28"/>
      <c r="H3487" s="6"/>
      <c r="I3487" s="7"/>
      <c r="J3487" s="6"/>
      <c r="K3487" s="6"/>
      <c r="L3487" s="6"/>
      <c r="M3487" s="6"/>
      <c r="P3487" s="4"/>
      <c r="Q3487" s="4"/>
      <c r="R3487" s="4"/>
      <c r="S3487" s="5"/>
      <c r="T3487" s="6"/>
    </row>
    <row r="3488" spans="6:20">
      <c r="F3488" s="27"/>
      <c r="G3488" s="28"/>
      <c r="H3488" s="6"/>
      <c r="I3488" s="7"/>
      <c r="J3488" s="6"/>
      <c r="K3488" s="6"/>
      <c r="L3488" s="6"/>
      <c r="M3488" s="6"/>
      <c r="P3488" s="4"/>
      <c r="Q3488" s="4"/>
      <c r="R3488" s="4"/>
      <c r="S3488" s="5"/>
      <c r="T3488" s="6"/>
    </row>
    <row r="3489" spans="6:20">
      <c r="F3489" s="27"/>
      <c r="G3489" s="28"/>
      <c r="H3489" s="6"/>
      <c r="I3489" s="7"/>
      <c r="J3489" s="6"/>
      <c r="K3489" s="6"/>
      <c r="L3489" s="6"/>
      <c r="M3489" s="6"/>
      <c r="P3489" s="4"/>
      <c r="Q3489" s="4"/>
      <c r="R3489" s="4"/>
      <c r="S3489" s="5"/>
      <c r="T3489" s="6"/>
    </row>
    <row r="3490" spans="6:20">
      <c r="F3490" s="27"/>
      <c r="G3490" s="28"/>
      <c r="H3490" s="6"/>
      <c r="I3490" s="7"/>
      <c r="J3490" s="6"/>
      <c r="K3490" s="6"/>
      <c r="L3490" s="6"/>
      <c r="M3490" s="6"/>
      <c r="P3490" s="4"/>
      <c r="Q3490" s="4"/>
      <c r="R3490" s="4"/>
      <c r="S3490" s="5"/>
      <c r="T3490" s="6"/>
    </row>
    <row r="3491" spans="6:20">
      <c r="F3491" s="27"/>
      <c r="G3491" s="28"/>
      <c r="H3491" s="6"/>
      <c r="I3491" s="7"/>
      <c r="J3491" s="6"/>
      <c r="K3491" s="6"/>
      <c r="L3491" s="6"/>
      <c r="M3491" s="6"/>
      <c r="P3491" s="4"/>
      <c r="Q3491" s="4"/>
      <c r="R3491" s="4"/>
      <c r="S3491" s="5"/>
      <c r="T3491" s="6"/>
    </row>
    <row r="3492" spans="6:20">
      <c r="F3492" s="27"/>
      <c r="G3492" s="28"/>
      <c r="H3492" s="6"/>
      <c r="I3492" s="7"/>
      <c r="J3492" s="6"/>
      <c r="K3492" s="6"/>
      <c r="L3492" s="6"/>
      <c r="M3492" s="6"/>
      <c r="P3492" s="4"/>
      <c r="Q3492" s="4"/>
      <c r="R3492" s="4"/>
      <c r="S3492" s="5"/>
      <c r="T3492" s="6"/>
    </row>
    <row r="3493" spans="6:20">
      <c r="F3493" s="27"/>
      <c r="G3493" s="28"/>
      <c r="H3493" s="6"/>
      <c r="I3493" s="7"/>
      <c r="J3493" s="6"/>
      <c r="K3493" s="6"/>
      <c r="L3493" s="6"/>
      <c r="M3493" s="6"/>
      <c r="P3493" s="4"/>
      <c r="Q3493" s="4"/>
      <c r="R3493" s="4"/>
      <c r="S3493" s="5"/>
      <c r="T3493" s="6"/>
    </row>
    <row r="3494" spans="6:20">
      <c r="F3494" s="27"/>
      <c r="G3494" s="28"/>
      <c r="H3494" s="6"/>
      <c r="I3494" s="7"/>
      <c r="J3494" s="6"/>
      <c r="K3494" s="6"/>
      <c r="L3494" s="6"/>
      <c r="M3494" s="6"/>
      <c r="P3494" s="4"/>
      <c r="Q3494" s="4"/>
      <c r="R3494" s="4"/>
      <c r="S3494" s="5"/>
      <c r="T3494" s="6"/>
    </row>
    <row r="3495" spans="6:20">
      <c r="F3495" s="27"/>
      <c r="G3495" s="28"/>
      <c r="H3495" s="6"/>
      <c r="I3495" s="7"/>
      <c r="J3495" s="6"/>
      <c r="K3495" s="6"/>
      <c r="L3495" s="6"/>
      <c r="M3495" s="6"/>
      <c r="P3495" s="4"/>
      <c r="Q3495" s="4"/>
      <c r="R3495" s="4"/>
      <c r="S3495" s="5"/>
      <c r="T3495" s="6"/>
    </row>
    <row r="3496" spans="6:20">
      <c r="F3496" s="27"/>
      <c r="G3496" s="28"/>
      <c r="H3496" s="6"/>
      <c r="I3496" s="7"/>
      <c r="J3496" s="6"/>
      <c r="K3496" s="6"/>
      <c r="L3496" s="6"/>
      <c r="M3496" s="6"/>
      <c r="P3496" s="4"/>
      <c r="Q3496" s="4"/>
      <c r="R3496" s="4"/>
      <c r="S3496" s="5"/>
      <c r="T3496" s="6"/>
    </row>
    <row r="3497" spans="6:20">
      <c r="F3497" s="27"/>
      <c r="G3497" s="28"/>
      <c r="H3497" s="6"/>
      <c r="I3497" s="7"/>
      <c r="J3497" s="6"/>
      <c r="K3497" s="6"/>
      <c r="L3497" s="6"/>
      <c r="M3497" s="6"/>
      <c r="P3497" s="4"/>
      <c r="Q3497" s="4"/>
      <c r="R3497" s="4"/>
      <c r="S3497" s="5"/>
      <c r="T3497" s="6"/>
    </row>
    <row r="3498" spans="6:20">
      <c r="F3498" s="27"/>
      <c r="G3498" s="28"/>
      <c r="H3498" s="6"/>
      <c r="I3498" s="7"/>
      <c r="J3498" s="6"/>
      <c r="K3498" s="6"/>
      <c r="L3498" s="6"/>
      <c r="M3498" s="6"/>
      <c r="P3498" s="4"/>
      <c r="Q3498" s="4"/>
      <c r="R3498" s="4"/>
      <c r="S3498" s="5"/>
      <c r="T3498" s="6"/>
    </row>
    <row r="3499" spans="6:20">
      <c r="F3499" s="27"/>
      <c r="G3499" s="28"/>
      <c r="H3499" s="6"/>
      <c r="I3499" s="7"/>
      <c r="J3499" s="6"/>
      <c r="K3499" s="6"/>
      <c r="L3499" s="6"/>
      <c r="M3499" s="6"/>
      <c r="P3499" s="4"/>
      <c r="Q3499" s="4"/>
      <c r="R3499" s="4"/>
      <c r="S3499" s="5"/>
      <c r="T3499" s="6"/>
    </row>
    <row r="3500" spans="6:20">
      <c r="F3500" s="27"/>
      <c r="G3500" s="28"/>
      <c r="H3500" s="6"/>
      <c r="I3500" s="7"/>
      <c r="J3500" s="6"/>
      <c r="K3500" s="6"/>
      <c r="L3500" s="6"/>
      <c r="M3500" s="6"/>
      <c r="P3500" s="4"/>
      <c r="Q3500" s="4"/>
      <c r="R3500" s="4"/>
      <c r="S3500" s="5"/>
      <c r="T3500" s="6"/>
    </row>
    <row r="3501" spans="6:20">
      <c r="F3501" s="27"/>
      <c r="G3501" s="28"/>
      <c r="H3501" s="6"/>
      <c r="I3501" s="7"/>
      <c r="J3501" s="6"/>
      <c r="K3501" s="6"/>
      <c r="L3501" s="6"/>
      <c r="M3501" s="6"/>
      <c r="P3501" s="4"/>
      <c r="Q3501" s="4"/>
      <c r="R3501" s="4"/>
      <c r="S3501" s="5"/>
      <c r="T3501" s="6"/>
    </row>
    <row r="3502" spans="6:20">
      <c r="F3502" s="27"/>
      <c r="G3502" s="28"/>
      <c r="H3502" s="6"/>
      <c r="I3502" s="7"/>
      <c r="J3502" s="6"/>
      <c r="K3502" s="6"/>
      <c r="L3502" s="6"/>
      <c r="M3502" s="6"/>
      <c r="P3502" s="4"/>
      <c r="Q3502" s="4"/>
      <c r="R3502" s="4"/>
      <c r="S3502" s="5"/>
      <c r="T3502" s="6"/>
    </row>
    <row r="3503" spans="6:20">
      <c r="F3503" s="27"/>
      <c r="G3503" s="28"/>
      <c r="H3503" s="6"/>
      <c r="I3503" s="7"/>
      <c r="J3503" s="6"/>
      <c r="K3503" s="6"/>
      <c r="L3503" s="6"/>
      <c r="M3503" s="6"/>
      <c r="P3503" s="4"/>
      <c r="Q3503" s="4"/>
      <c r="R3503" s="4"/>
      <c r="S3503" s="5"/>
      <c r="T3503" s="6"/>
    </row>
    <row r="3504" spans="6:20">
      <c r="F3504" s="27"/>
      <c r="G3504" s="28"/>
      <c r="H3504" s="6"/>
      <c r="I3504" s="7"/>
      <c r="J3504" s="6"/>
      <c r="K3504" s="6"/>
      <c r="L3504" s="6"/>
      <c r="M3504" s="6"/>
      <c r="P3504" s="4"/>
      <c r="Q3504" s="4"/>
      <c r="R3504" s="4"/>
      <c r="S3504" s="5"/>
      <c r="T3504" s="6"/>
    </row>
    <row r="3505" spans="6:20">
      <c r="F3505" s="27"/>
      <c r="G3505" s="28"/>
      <c r="H3505" s="6"/>
      <c r="I3505" s="7"/>
      <c r="J3505" s="6"/>
      <c r="K3505" s="6"/>
      <c r="L3505" s="6"/>
      <c r="M3505" s="6"/>
      <c r="P3505" s="4"/>
      <c r="Q3505" s="4"/>
      <c r="R3505" s="4"/>
      <c r="S3505" s="5"/>
      <c r="T3505" s="6"/>
    </row>
    <row r="3506" spans="6:20">
      <c r="F3506" s="27"/>
      <c r="G3506" s="28"/>
      <c r="H3506" s="6"/>
      <c r="I3506" s="7"/>
      <c r="J3506" s="6"/>
      <c r="K3506" s="6"/>
      <c r="L3506" s="6"/>
      <c r="M3506" s="6"/>
      <c r="P3506" s="4"/>
      <c r="Q3506" s="4"/>
      <c r="R3506" s="4"/>
      <c r="S3506" s="5"/>
      <c r="T3506" s="6"/>
    </row>
    <row r="3507" spans="6:20">
      <c r="F3507" s="27"/>
      <c r="G3507" s="28"/>
      <c r="H3507" s="6"/>
      <c r="I3507" s="7"/>
      <c r="J3507" s="6"/>
      <c r="K3507" s="6"/>
      <c r="L3507" s="6"/>
      <c r="M3507" s="6"/>
      <c r="P3507" s="4"/>
      <c r="Q3507" s="4"/>
      <c r="R3507" s="4"/>
      <c r="S3507" s="5"/>
      <c r="T3507" s="6"/>
    </row>
    <row r="3508" spans="6:20">
      <c r="F3508" s="27"/>
      <c r="G3508" s="28"/>
      <c r="H3508" s="6"/>
      <c r="I3508" s="7"/>
      <c r="J3508" s="6"/>
      <c r="K3508" s="6"/>
      <c r="L3508" s="6"/>
      <c r="M3508" s="6"/>
      <c r="P3508" s="4"/>
      <c r="Q3508" s="4"/>
      <c r="R3508" s="4"/>
      <c r="S3508" s="5"/>
      <c r="T3508" s="6"/>
    </row>
    <row r="3509" spans="6:20">
      <c r="F3509" s="27"/>
      <c r="G3509" s="28"/>
      <c r="H3509" s="6"/>
      <c r="I3509" s="7"/>
      <c r="J3509" s="6"/>
      <c r="K3509" s="6"/>
      <c r="L3509" s="6"/>
      <c r="M3509" s="6"/>
      <c r="P3509" s="4"/>
      <c r="Q3509" s="4"/>
      <c r="R3509" s="4"/>
      <c r="S3509" s="5"/>
      <c r="T3509" s="6"/>
    </row>
    <row r="3510" spans="6:20">
      <c r="F3510" s="27"/>
      <c r="G3510" s="28"/>
      <c r="H3510" s="6"/>
      <c r="I3510" s="7"/>
      <c r="J3510" s="6"/>
      <c r="K3510" s="6"/>
      <c r="L3510" s="6"/>
      <c r="M3510" s="6"/>
      <c r="P3510" s="4"/>
      <c r="Q3510" s="4"/>
      <c r="R3510" s="4"/>
      <c r="S3510" s="5"/>
      <c r="T3510" s="6"/>
    </row>
    <row r="3511" spans="6:20">
      <c r="F3511" s="27"/>
      <c r="G3511" s="28"/>
      <c r="H3511" s="6"/>
      <c r="I3511" s="7"/>
      <c r="J3511" s="6"/>
      <c r="K3511" s="6"/>
      <c r="L3511" s="6"/>
      <c r="M3511" s="6"/>
      <c r="P3511" s="4"/>
      <c r="Q3511" s="4"/>
      <c r="R3511" s="4"/>
      <c r="S3511" s="5"/>
      <c r="T3511" s="6"/>
    </row>
    <row r="3512" spans="6:20">
      <c r="F3512" s="27"/>
      <c r="G3512" s="28"/>
      <c r="H3512" s="6"/>
      <c r="I3512" s="7"/>
      <c r="J3512" s="6"/>
      <c r="K3512" s="6"/>
      <c r="L3512" s="6"/>
      <c r="M3512" s="6"/>
      <c r="P3512" s="4"/>
      <c r="Q3512" s="4"/>
      <c r="R3512" s="4"/>
      <c r="S3512" s="5"/>
      <c r="T3512" s="6"/>
    </row>
    <row r="3513" spans="6:20">
      <c r="F3513" s="27"/>
      <c r="G3513" s="28"/>
      <c r="H3513" s="6"/>
      <c r="I3513" s="7"/>
      <c r="J3513" s="6"/>
      <c r="K3513" s="6"/>
      <c r="L3513" s="6"/>
      <c r="M3513" s="6"/>
      <c r="P3513" s="4"/>
      <c r="Q3513" s="4"/>
      <c r="R3513" s="4"/>
      <c r="S3513" s="5"/>
      <c r="T3513" s="6"/>
    </row>
    <row r="3514" spans="6:20">
      <c r="F3514" s="27"/>
      <c r="G3514" s="28"/>
      <c r="H3514" s="6"/>
      <c r="I3514" s="7"/>
      <c r="J3514" s="6"/>
      <c r="K3514" s="6"/>
      <c r="L3514" s="6"/>
      <c r="M3514" s="6"/>
      <c r="P3514" s="4"/>
      <c r="Q3514" s="4"/>
      <c r="R3514" s="4"/>
      <c r="S3514" s="5"/>
      <c r="T3514" s="6"/>
    </row>
    <row r="3515" spans="6:20">
      <c r="F3515" s="27"/>
      <c r="G3515" s="28"/>
      <c r="H3515" s="6"/>
      <c r="I3515" s="7"/>
      <c r="J3515" s="6"/>
      <c r="K3515" s="6"/>
      <c r="L3515" s="6"/>
      <c r="M3515" s="6"/>
      <c r="P3515" s="4"/>
      <c r="Q3515" s="4"/>
      <c r="R3515" s="4"/>
      <c r="S3515" s="5"/>
      <c r="T3515" s="6"/>
    </row>
    <row r="3516" spans="6:20">
      <c r="F3516" s="27"/>
      <c r="G3516" s="28"/>
      <c r="H3516" s="6"/>
      <c r="I3516" s="7"/>
      <c r="J3516" s="6"/>
      <c r="K3516" s="6"/>
      <c r="L3516" s="6"/>
      <c r="M3516" s="6"/>
      <c r="P3516" s="4"/>
      <c r="Q3516" s="4"/>
      <c r="R3516" s="4"/>
      <c r="S3516" s="5"/>
      <c r="T3516" s="6"/>
    </row>
    <row r="3517" spans="6:20">
      <c r="F3517" s="27"/>
      <c r="G3517" s="28"/>
      <c r="H3517" s="6"/>
      <c r="I3517" s="7"/>
      <c r="J3517" s="6"/>
      <c r="K3517" s="6"/>
      <c r="L3517" s="6"/>
      <c r="M3517" s="6"/>
      <c r="P3517" s="4"/>
      <c r="Q3517" s="4"/>
      <c r="R3517" s="4"/>
      <c r="S3517" s="5"/>
      <c r="T3517" s="6"/>
    </row>
    <row r="3518" spans="6:20">
      <c r="F3518" s="27"/>
      <c r="G3518" s="28"/>
      <c r="H3518" s="6"/>
      <c r="I3518" s="7"/>
      <c r="J3518" s="6"/>
      <c r="K3518" s="6"/>
      <c r="L3518" s="6"/>
      <c r="M3518" s="6"/>
      <c r="P3518" s="4"/>
      <c r="Q3518" s="4"/>
      <c r="R3518" s="4"/>
      <c r="S3518" s="5"/>
      <c r="T3518" s="6"/>
    </row>
    <row r="3519" spans="6:20">
      <c r="F3519" s="27"/>
      <c r="G3519" s="28"/>
      <c r="H3519" s="6"/>
      <c r="I3519" s="7"/>
      <c r="J3519" s="6"/>
      <c r="K3519" s="6"/>
      <c r="L3519" s="6"/>
      <c r="M3519" s="6"/>
      <c r="P3519" s="4"/>
      <c r="Q3519" s="4"/>
      <c r="R3519" s="4"/>
      <c r="S3519" s="5"/>
      <c r="T3519" s="6"/>
    </row>
    <row r="3520" spans="6:20">
      <c r="F3520" s="27"/>
      <c r="G3520" s="28"/>
      <c r="H3520" s="6"/>
      <c r="I3520" s="7"/>
      <c r="J3520" s="6"/>
      <c r="K3520" s="6"/>
      <c r="L3520" s="6"/>
      <c r="M3520" s="6"/>
      <c r="P3520" s="4"/>
      <c r="Q3520" s="4"/>
      <c r="R3520" s="4"/>
      <c r="S3520" s="5"/>
      <c r="T3520" s="6"/>
    </row>
    <row r="3521" spans="6:20">
      <c r="F3521" s="27"/>
      <c r="G3521" s="28"/>
      <c r="H3521" s="6"/>
      <c r="I3521" s="7"/>
      <c r="J3521" s="6"/>
      <c r="K3521" s="6"/>
      <c r="L3521" s="6"/>
      <c r="M3521" s="6"/>
      <c r="P3521" s="4"/>
      <c r="Q3521" s="4"/>
      <c r="R3521" s="4"/>
      <c r="S3521" s="5"/>
      <c r="T3521" s="6"/>
    </row>
    <row r="3522" spans="6:20">
      <c r="F3522" s="27"/>
      <c r="G3522" s="28"/>
      <c r="H3522" s="6"/>
      <c r="I3522" s="7"/>
      <c r="J3522" s="6"/>
      <c r="K3522" s="6"/>
      <c r="L3522" s="6"/>
      <c r="M3522" s="6"/>
      <c r="P3522" s="4"/>
      <c r="Q3522" s="4"/>
      <c r="R3522" s="4"/>
      <c r="S3522" s="5"/>
      <c r="T3522" s="6"/>
    </row>
    <row r="3523" spans="6:20">
      <c r="F3523" s="27"/>
      <c r="G3523" s="28"/>
      <c r="H3523" s="6"/>
      <c r="I3523" s="7"/>
      <c r="J3523" s="6"/>
      <c r="K3523" s="6"/>
      <c r="L3523" s="6"/>
      <c r="M3523" s="6"/>
      <c r="P3523" s="4"/>
      <c r="Q3523" s="4"/>
      <c r="R3523" s="4"/>
      <c r="S3523" s="5"/>
      <c r="T3523" s="6"/>
    </row>
    <row r="3524" spans="6:20">
      <c r="F3524" s="27"/>
      <c r="G3524" s="28"/>
      <c r="H3524" s="6"/>
      <c r="I3524" s="7"/>
      <c r="J3524" s="6"/>
      <c r="K3524" s="6"/>
      <c r="L3524" s="6"/>
      <c r="M3524" s="6"/>
      <c r="P3524" s="4"/>
      <c r="Q3524" s="4"/>
      <c r="R3524" s="4"/>
      <c r="S3524" s="5"/>
      <c r="T3524" s="6"/>
    </row>
    <row r="3525" spans="6:20">
      <c r="F3525" s="27"/>
      <c r="G3525" s="28"/>
      <c r="H3525" s="6"/>
      <c r="I3525" s="7"/>
      <c r="J3525" s="6"/>
      <c r="K3525" s="6"/>
      <c r="L3525" s="6"/>
      <c r="M3525" s="6"/>
      <c r="P3525" s="4"/>
      <c r="Q3525" s="4"/>
      <c r="R3525" s="4"/>
      <c r="S3525" s="5"/>
      <c r="T3525" s="6"/>
    </row>
    <row r="3526" spans="6:20">
      <c r="F3526" s="27"/>
      <c r="G3526" s="28"/>
      <c r="H3526" s="6"/>
      <c r="I3526" s="7"/>
      <c r="J3526" s="6"/>
      <c r="K3526" s="6"/>
      <c r="L3526" s="6"/>
      <c r="M3526" s="6"/>
      <c r="P3526" s="4"/>
      <c r="Q3526" s="4"/>
      <c r="R3526" s="4"/>
      <c r="S3526" s="5"/>
      <c r="T3526" s="6"/>
    </row>
    <row r="3527" spans="6:20">
      <c r="F3527" s="27"/>
      <c r="G3527" s="28"/>
      <c r="H3527" s="6"/>
      <c r="I3527" s="7"/>
      <c r="J3527" s="6"/>
      <c r="K3527" s="6"/>
      <c r="L3527" s="6"/>
      <c r="M3527" s="6"/>
      <c r="P3527" s="4"/>
      <c r="Q3527" s="4"/>
      <c r="R3527" s="4"/>
      <c r="S3527" s="5"/>
      <c r="T3527" s="6"/>
    </row>
    <row r="3528" spans="6:20">
      <c r="F3528" s="27"/>
      <c r="G3528" s="28"/>
      <c r="H3528" s="6"/>
      <c r="I3528" s="7"/>
      <c r="J3528" s="6"/>
      <c r="K3528" s="6"/>
      <c r="L3528" s="6"/>
      <c r="M3528" s="6"/>
      <c r="P3528" s="4"/>
      <c r="Q3528" s="4"/>
      <c r="R3528" s="4"/>
      <c r="S3528" s="5"/>
      <c r="T3528" s="6"/>
    </row>
    <row r="3529" spans="6:20">
      <c r="F3529" s="27"/>
      <c r="G3529" s="28"/>
      <c r="H3529" s="6"/>
      <c r="I3529" s="7"/>
      <c r="J3529" s="6"/>
      <c r="K3529" s="6"/>
      <c r="L3529" s="6"/>
      <c r="M3529" s="6"/>
      <c r="P3529" s="4"/>
      <c r="Q3529" s="4"/>
      <c r="R3529" s="4"/>
      <c r="S3529" s="5"/>
      <c r="T3529" s="6"/>
    </row>
    <row r="3530" spans="6:20">
      <c r="F3530" s="27"/>
      <c r="G3530" s="28"/>
      <c r="H3530" s="6"/>
      <c r="I3530" s="7"/>
      <c r="J3530" s="6"/>
      <c r="K3530" s="6"/>
      <c r="L3530" s="6"/>
      <c r="M3530" s="6"/>
      <c r="P3530" s="4"/>
      <c r="Q3530" s="4"/>
      <c r="R3530" s="4"/>
      <c r="S3530" s="5"/>
      <c r="T3530" s="6"/>
    </row>
    <row r="3531" spans="6:20">
      <c r="F3531" s="27"/>
      <c r="G3531" s="28"/>
      <c r="H3531" s="6"/>
      <c r="I3531" s="7"/>
      <c r="J3531" s="6"/>
      <c r="K3531" s="6"/>
      <c r="L3531" s="6"/>
      <c r="M3531" s="6"/>
      <c r="P3531" s="4"/>
      <c r="Q3531" s="4"/>
      <c r="R3531" s="4"/>
      <c r="S3531" s="5"/>
      <c r="T3531" s="6"/>
    </row>
    <row r="3532" spans="6:20">
      <c r="F3532" s="27"/>
      <c r="G3532" s="28"/>
      <c r="H3532" s="6"/>
      <c r="I3532" s="7"/>
      <c r="J3532" s="6"/>
      <c r="K3532" s="6"/>
      <c r="L3532" s="6"/>
      <c r="M3532" s="6"/>
      <c r="P3532" s="4"/>
      <c r="Q3532" s="4"/>
      <c r="R3532" s="4"/>
      <c r="S3532" s="5"/>
      <c r="T3532" s="6"/>
    </row>
    <row r="3533" spans="6:20">
      <c r="F3533" s="27"/>
      <c r="G3533" s="28"/>
      <c r="H3533" s="6"/>
      <c r="I3533" s="7"/>
      <c r="J3533" s="6"/>
      <c r="K3533" s="6"/>
      <c r="L3533" s="6"/>
      <c r="M3533" s="6"/>
      <c r="P3533" s="4"/>
      <c r="Q3533" s="4"/>
      <c r="R3533" s="4"/>
      <c r="S3533" s="5"/>
      <c r="T3533" s="6"/>
    </row>
    <row r="3534" spans="6:20">
      <c r="F3534" s="27"/>
      <c r="G3534" s="28"/>
      <c r="H3534" s="6"/>
      <c r="I3534" s="7"/>
      <c r="J3534" s="6"/>
      <c r="K3534" s="6"/>
      <c r="L3534" s="6"/>
      <c r="M3534" s="6"/>
      <c r="P3534" s="4"/>
      <c r="Q3534" s="4"/>
      <c r="R3534" s="4"/>
      <c r="S3534" s="5"/>
      <c r="T3534" s="6"/>
    </row>
    <row r="3535" spans="6:20">
      <c r="F3535" s="27"/>
      <c r="G3535" s="28"/>
      <c r="H3535" s="6"/>
      <c r="I3535" s="7"/>
      <c r="J3535" s="6"/>
      <c r="K3535" s="6"/>
      <c r="L3535" s="6"/>
      <c r="M3535" s="6"/>
      <c r="P3535" s="4"/>
      <c r="Q3535" s="4"/>
      <c r="R3535" s="4"/>
      <c r="S3535" s="5"/>
      <c r="T3535" s="6"/>
    </row>
    <row r="3536" spans="6:20">
      <c r="F3536" s="27"/>
      <c r="G3536" s="28"/>
      <c r="H3536" s="6"/>
      <c r="I3536" s="7"/>
      <c r="J3536" s="6"/>
      <c r="K3536" s="6"/>
      <c r="L3536" s="6"/>
      <c r="M3536" s="6"/>
      <c r="P3536" s="4"/>
      <c r="Q3536" s="4"/>
      <c r="R3536" s="4"/>
      <c r="S3536" s="5"/>
      <c r="T3536" s="6"/>
    </row>
    <row r="3537" spans="6:20">
      <c r="F3537" s="27"/>
      <c r="G3537" s="28"/>
      <c r="H3537" s="6"/>
      <c r="I3537" s="7"/>
      <c r="J3537" s="6"/>
      <c r="K3537" s="6"/>
      <c r="L3537" s="6"/>
      <c r="M3537" s="6"/>
      <c r="P3537" s="4"/>
      <c r="Q3537" s="4"/>
      <c r="R3537" s="4"/>
      <c r="S3537" s="5"/>
      <c r="T3537" s="6"/>
    </row>
    <row r="3538" spans="6:20">
      <c r="F3538" s="27"/>
      <c r="G3538" s="28"/>
      <c r="H3538" s="6"/>
      <c r="I3538" s="7"/>
      <c r="J3538" s="6"/>
      <c r="K3538" s="6"/>
      <c r="L3538" s="6"/>
      <c r="M3538" s="6"/>
      <c r="P3538" s="4"/>
      <c r="Q3538" s="4"/>
      <c r="R3538" s="4"/>
      <c r="S3538" s="5"/>
      <c r="T3538" s="6"/>
    </row>
    <row r="3539" spans="6:20">
      <c r="F3539" s="27"/>
      <c r="G3539" s="28"/>
      <c r="H3539" s="6"/>
      <c r="I3539" s="7"/>
      <c r="J3539" s="6"/>
      <c r="K3539" s="6"/>
      <c r="L3539" s="6"/>
      <c r="M3539" s="6"/>
      <c r="P3539" s="4"/>
      <c r="Q3539" s="4"/>
      <c r="R3539" s="4"/>
      <c r="S3539" s="5"/>
      <c r="T3539" s="6"/>
    </row>
    <row r="3540" spans="6:20">
      <c r="F3540" s="27"/>
      <c r="G3540" s="28"/>
      <c r="H3540" s="6"/>
      <c r="I3540" s="7"/>
      <c r="J3540" s="6"/>
      <c r="K3540" s="6"/>
      <c r="L3540" s="6"/>
      <c r="M3540" s="6"/>
      <c r="P3540" s="4"/>
      <c r="Q3540" s="4"/>
      <c r="R3540" s="4"/>
      <c r="S3540" s="5"/>
      <c r="T3540" s="6"/>
    </row>
    <row r="3541" spans="6:20">
      <c r="F3541" s="27"/>
      <c r="G3541" s="28"/>
      <c r="H3541" s="6"/>
      <c r="I3541" s="7"/>
      <c r="J3541" s="6"/>
      <c r="K3541" s="6"/>
      <c r="L3541" s="6"/>
      <c r="M3541" s="6"/>
      <c r="P3541" s="4"/>
      <c r="Q3541" s="4"/>
      <c r="R3541" s="4"/>
      <c r="S3541" s="5"/>
      <c r="T3541" s="6"/>
    </row>
    <row r="3542" spans="6:20">
      <c r="F3542" s="27"/>
      <c r="G3542" s="28"/>
      <c r="H3542" s="6"/>
      <c r="I3542" s="7"/>
      <c r="J3542" s="6"/>
      <c r="K3542" s="6"/>
      <c r="L3542" s="6"/>
      <c r="M3542" s="6"/>
      <c r="P3542" s="4"/>
      <c r="Q3542" s="4"/>
      <c r="R3542" s="4"/>
      <c r="S3542" s="5"/>
      <c r="T3542" s="6"/>
    </row>
    <row r="3543" spans="6:20">
      <c r="F3543" s="27"/>
      <c r="G3543" s="28"/>
      <c r="H3543" s="6"/>
      <c r="I3543" s="7"/>
      <c r="J3543" s="6"/>
      <c r="K3543" s="6"/>
      <c r="L3543" s="6"/>
      <c r="M3543" s="6"/>
      <c r="P3543" s="4"/>
      <c r="Q3543" s="4"/>
      <c r="R3543" s="4"/>
      <c r="S3543" s="5"/>
      <c r="T3543" s="6"/>
    </row>
    <row r="3544" spans="6:20">
      <c r="F3544" s="27"/>
      <c r="G3544" s="28"/>
      <c r="H3544" s="6"/>
      <c r="I3544" s="7"/>
      <c r="J3544" s="6"/>
      <c r="K3544" s="6"/>
      <c r="L3544" s="6"/>
      <c r="M3544" s="6"/>
      <c r="P3544" s="4"/>
      <c r="Q3544" s="4"/>
      <c r="R3544" s="4"/>
      <c r="S3544" s="5"/>
      <c r="T3544" s="6"/>
    </row>
    <row r="3545" spans="6:20">
      <c r="F3545" s="27"/>
      <c r="G3545" s="28"/>
      <c r="H3545" s="6"/>
      <c r="I3545" s="7"/>
      <c r="J3545" s="6"/>
      <c r="K3545" s="6"/>
      <c r="L3545" s="6"/>
      <c r="M3545" s="6"/>
      <c r="P3545" s="4"/>
      <c r="Q3545" s="4"/>
      <c r="R3545" s="4"/>
      <c r="S3545" s="5"/>
      <c r="T3545" s="6"/>
    </row>
    <row r="3546" spans="6:20">
      <c r="F3546" s="27"/>
      <c r="G3546" s="28"/>
      <c r="H3546" s="6"/>
      <c r="I3546" s="7"/>
      <c r="J3546" s="6"/>
      <c r="K3546" s="6"/>
      <c r="L3546" s="6"/>
      <c r="M3546" s="6"/>
      <c r="P3546" s="4"/>
      <c r="Q3546" s="4"/>
      <c r="R3546" s="4"/>
      <c r="S3546" s="5"/>
      <c r="T3546" s="6"/>
    </row>
    <row r="3547" spans="6:20">
      <c r="F3547" s="27"/>
      <c r="G3547" s="28"/>
      <c r="H3547" s="6"/>
      <c r="I3547" s="7"/>
      <c r="J3547" s="6"/>
      <c r="K3547" s="6"/>
      <c r="L3547" s="6"/>
      <c r="M3547" s="6"/>
      <c r="P3547" s="4"/>
      <c r="Q3547" s="4"/>
      <c r="R3547" s="4"/>
      <c r="S3547" s="5"/>
      <c r="T3547" s="6"/>
    </row>
    <row r="3548" spans="6:20">
      <c r="F3548" s="27"/>
      <c r="G3548" s="28"/>
      <c r="H3548" s="6"/>
      <c r="I3548" s="7"/>
      <c r="J3548" s="6"/>
      <c r="K3548" s="6"/>
      <c r="L3548" s="6"/>
      <c r="M3548" s="6"/>
      <c r="P3548" s="4"/>
      <c r="Q3548" s="4"/>
      <c r="R3548" s="4"/>
      <c r="S3548" s="5"/>
      <c r="T3548" s="6"/>
    </row>
    <row r="3549" spans="6:20">
      <c r="F3549" s="27"/>
      <c r="G3549" s="28"/>
      <c r="H3549" s="6"/>
      <c r="I3549" s="7"/>
      <c r="J3549" s="6"/>
      <c r="K3549" s="6"/>
      <c r="L3549" s="6"/>
      <c r="M3549" s="6"/>
      <c r="P3549" s="4"/>
      <c r="Q3549" s="4"/>
      <c r="R3549" s="4"/>
      <c r="S3549" s="5"/>
      <c r="T3549" s="6"/>
    </row>
    <row r="3550" spans="6:20">
      <c r="F3550" s="27"/>
      <c r="G3550" s="28"/>
      <c r="H3550" s="6"/>
      <c r="I3550" s="7"/>
      <c r="J3550" s="6"/>
      <c r="K3550" s="6"/>
      <c r="L3550" s="6"/>
      <c r="M3550" s="6"/>
      <c r="P3550" s="4"/>
      <c r="Q3550" s="4"/>
      <c r="R3550" s="4"/>
      <c r="S3550" s="5"/>
      <c r="T3550" s="6"/>
    </row>
    <row r="3551" spans="6:20">
      <c r="F3551" s="27"/>
      <c r="G3551" s="28"/>
      <c r="H3551" s="6"/>
      <c r="I3551" s="7"/>
      <c r="J3551" s="6"/>
      <c r="K3551" s="6"/>
      <c r="L3551" s="6"/>
      <c r="M3551" s="6"/>
      <c r="P3551" s="4"/>
      <c r="Q3551" s="4"/>
      <c r="R3551" s="4"/>
      <c r="S3551" s="5"/>
      <c r="T3551" s="6"/>
    </row>
    <row r="3552" spans="6:20">
      <c r="F3552" s="27"/>
      <c r="G3552" s="28"/>
      <c r="H3552" s="6"/>
      <c r="I3552" s="7"/>
      <c r="J3552" s="6"/>
      <c r="K3552" s="6"/>
      <c r="L3552" s="6"/>
      <c r="M3552" s="6"/>
      <c r="P3552" s="4"/>
      <c r="Q3552" s="4"/>
      <c r="R3552" s="4"/>
      <c r="S3552" s="5"/>
      <c r="T3552" s="6"/>
    </row>
    <row r="3553" spans="6:20">
      <c r="F3553" s="27"/>
      <c r="G3553" s="28"/>
      <c r="H3553" s="6"/>
      <c r="I3553" s="7"/>
      <c r="J3553" s="6"/>
      <c r="K3553" s="6"/>
      <c r="L3553" s="6"/>
      <c r="M3553" s="6"/>
      <c r="P3553" s="4"/>
      <c r="Q3553" s="4"/>
      <c r="R3553" s="4"/>
      <c r="S3553" s="5"/>
      <c r="T3553" s="6"/>
    </row>
    <row r="3554" spans="6:20">
      <c r="F3554" s="27"/>
      <c r="G3554" s="28"/>
      <c r="H3554" s="6"/>
      <c r="I3554" s="7"/>
      <c r="J3554" s="6"/>
      <c r="K3554" s="6"/>
      <c r="L3554" s="6"/>
      <c r="M3554" s="6"/>
      <c r="P3554" s="4"/>
      <c r="Q3554" s="4"/>
      <c r="R3554" s="4"/>
      <c r="S3554" s="5"/>
      <c r="T3554" s="6"/>
    </row>
    <row r="3555" spans="6:20">
      <c r="F3555" s="27"/>
      <c r="G3555" s="28"/>
      <c r="H3555" s="6"/>
      <c r="I3555" s="7"/>
      <c r="J3555" s="6"/>
      <c r="K3555" s="6"/>
      <c r="L3555" s="6"/>
      <c r="M3555" s="6"/>
      <c r="P3555" s="4"/>
      <c r="Q3555" s="4"/>
      <c r="R3555" s="4"/>
      <c r="S3555" s="5"/>
      <c r="T3555" s="6"/>
    </row>
    <row r="3556" spans="6:20">
      <c r="F3556" s="27"/>
      <c r="G3556" s="28"/>
      <c r="H3556" s="6"/>
      <c r="I3556" s="7"/>
      <c r="J3556" s="6"/>
      <c r="K3556" s="6"/>
      <c r="L3556" s="6"/>
      <c r="M3556" s="6"/>
      <c r="P3556" s="4"/>
      <c r="Q3556" s="4"/>
      <c r="R3556" s="4"/>
      <c r="S3556" s="5"/>
      <c r="T3556" s="6"/>
    </row>
    <row r="3557" spans="6:20">
      <c r="F3557" s="27"/>
      <c r="G3557" s="28"/>
      <c r="H3557" s="6"/>
      <c r="I3557" s="7"/>
      <c r="J3557" s="6"/>
      <c r="K3557" s="6"/>
      <c r="L3557" s="6"/>
      <c r="M3557" s="6"/>
      <c r="P3557" s="4"/>
      <c r="Q3557" s="4"/>
      <c r="R3557" s="4"/>
      <c r="S3557" s="5"/>
      <c r="T3557" s="6"/>
    </row>
    <row r="3558" spans="6:20">
      <c r="F3558" s="27"/>
      <c r="G3558" s="28"/>
      <c r="H3558" s="6"/>
      <c r="I3558" s="7"/>
      <c r="J3558" s="6"/>
      <c r="K3558" s="6"/>
      <c r="L3558" s="6"/>
      <c r="M3558" s="6"/>
      <c r="P3558" s="4"/>
      <c r="Q3558" s="4"/>
      <c r="R3558" s="4"/>
      <c r="S3558" s="5"/>
      <c r="T3558" s="6"/>
    </row>
    <row r="3559" spans="6:20">
      <c r="F3559" s="27"/>
      <c r="G3559" s="28"/>
      <c r="H3559" s="6"/>
      <c r="I3559" s="7"/>
      <c r="J3559" s="6"/>
      <c r="K3559" s="6"/>
      <c r="L3559" s="6"/>
      <c r="M3559" s="6"/>
      <c r="P3559" s="4"/>
      <c r="Q3559" s="4"/>
      <c r="R3559" s="4"/>
      <c r="S3559" s="5"/>
      <c r="T3559" s="6"/>
    </row>
    <row r="3560" spans="6:20">
      <c r="F3560" s="27"/>
      <c r="G3560" s="28"/>
      <c r="H3560" s="6"/>
      <c r="I3560" s="7"/>
      <c r="J3560" s="6"/>
      <c r="K3560" s="6"/>
      <c r="L3560" s="6"/>
      <c r="M3560" s="6"/>
      <c r="P3560" s="4"/>
      <c r="Q3560" s="4"/>
      <c r="R3560" s="4"/>
      <c r="S3560" s="5"/>
      <c r="T3560" s="6"/>
    </row>
    <row r="3561" spans="6:20">
      <c r="F3561" s="27"/>
      <c r="G3561" s="28"/>
      <c r="H3561" s="6"/>
      <c r="I3561" s="7"/>
      <c r="J3561" s="6"/>
      <c r="K3561" s="6"/>
      <c r="L3561" s="6"/>
      <c r="M3561" s="6"/>
      <c r="P3561" s="4"/>
      <c r="Q3561" s="4"/>
      <c r="R3561" s="4"/>
      <c r="S3561" s="5"/>
      <c r="T3561" s="6"/>
    </row>
    <row r="3562" spans="6:20">
      <c r="F3562" s="27"/>
      <c r="G3562" s="28"/>
      <c r="H3562" s="6"/>
      <c r="I3562" s="7"/>
      <c r="J3562" s="6"/>
      <c r="K3562" s="6"/>
      <c r="L3562" s="6"/>
      <c r="M3562" s="6"/>
      <c r="P3562" s="4"/>
      <c r="Q3562" s="4"/>
      <c r="R3562" s="4"/>
      <c r="S3562" s="5"/>
      <c r="T3562" s="6"/>
    </row>
    <row r="3563" spans="6:20">
      <c r="F3563" s="27"/>
      <c r="G3563" s="28"/>
      <c r="H3563" s="6"/>
      <c r="I3563" s="7"/>
      <c r="J3563" s="6"/>
      <c r="K3563" s="6"/>
      <c r="L3563" s="6"/>
      <c r="M3563" s="6"/>
      <c r="P3563" s="4"/>
      <c r="Q3563" s="4"/>
      <c r="R3563" s="4"/>
      <c r="S3563" s="5"/>
      <c r="T3563" s="6"/>
    </row>
    <row r="3564" spans="6:20">
      <c r="F3564" s="27"/>
      <c r="G3564" s="28"/>
      <c r="H3564" s="6"/>
      <c r="I3564" s="7"/>
      <c r="J3564" s="6"/>
      <c r="K3564" s="6"/>
      <c r="L3564" s="6"/>
      <c r="M3564" s="6"/>
      <c r="P3564" s="4"/>
      <c r="Q3564" s="4"/>
      <c r="R3564" s="4"/>
      <c r="S3564" s="5"/>
      <c r="T3564" s="6"/>
    </row>
    <row r="3565" spans="6:20">
      <c r="F3565" s="27"/>
      <c r="G3565" s="28"/>
      <c r="H3565" s="6"/>
      <c r="I3565" s="7"/>
      <c r="J3565" s="6"/>
      <c r="K3565" s="6"/>
      <c r="L3565" s="6"/>
      <c r="M3565" s="6"/>
      <c r="P3565" s="4"/>
      <c r="Q3565" s="4"/>
      <c r="R3565" s="4"/>
      <c r="S3565" s="5"/>
      <c r="T3565" s="6"/>
    </row>
    <row r="3566" spans="6:20">
      <c r="F3566" s="27"/>
      <c r="G3566" s="28"/>
      <c r="H3566" s="6"/>
      <c r="I3566" s="7"/>
      <c r="J3566" s="6"/>
      <c r="K3566" s="6"/>
      <c r="L3566" s="6"/>
      <c r="M3566" s="6"/>
      <c r="P3566" s="4"/>
      <c r="Q3566" s="4"/>
      <c r="R3566" s="4"/>
      <c r="S3566" s="5"/>
      <c r="T3566" s="6"/>
    </row>
    <row r="3567" spans="6:20">
      <c r="F3567" s="27"/>
      <c r="G3567" s="28"/>
      <c r="H3567" s="6"/>
      <c r="I3567" s="7"/>
      <c r="J3567" s="6"/>
      <c r="K3567" s="6"/>
      <c r="L3567" s="6"/>
      <c r="M3567" s="6"/>
      <c r="P3567" s="4"/>
      <c r="Q3567" s="4"/>
      <c r="R3567" s="4"/>
      <c r="S3567" s="5"/>
      <c r="T3567" s="6"/>
    </row>
    <row r="3568" spans="6:20">
      <c r="F3568" s="27"/>
      <c r="G3568" s="28"/>
      <c r="H3568" s="6"/>
      <c r="I3568" s="7"/>
      <c r="J3568" s="6"/>
      <c r="K3568" s="6"/>
      <c r="L3568" s="6"/>
      <c r="M3568" s="6"/>
      <c r="P3568" s="4"/>
      <c r="Q3568" s="4"/>
      <c r="R3568" s="4"/>
      <c r="S3568" s="5"/>
      <c r="T3568" s="6"/>
    </row>
    <row r="3569" spans="6:20">
      <c r="F3569" s="27"/>
      <c r="G3569" s="28"/>
      <c r="H3569" s="6"/>
      <c r="I3569" s="7"/>
      <c r="J3569" s="6"/>
      <c r="K3569" s="6"/>
      <c r="L3569" s="6"/>
      <c r="M3569" s="6"/>
      <c r="P3569" s="4"/>
      <c r="Q3569" s="4"/>
      <c r="R3569" s="4"/>
      <c r="S3569" s="5"/>
      <c r="T3569" s="6"/>
    </row>
    <row r="3570" spans="6:20">
      <c r="F3570" s="27"/>
      <c r="G3570" s="28"/>
      <c r="H3570" s="6"/>
      <c r="I3570" s="7"/>
      <c r="J3570" s="6"/>
      <c r="K3570" s="6"/>
      <c r="L3570" s="6"/>
      <c r="M3570" s="6"/>
      <c r="P3570" s="4"/>
      <c r="Q3570" s="4"/>
      <c r="R3570" s="4"/>
      <c r="S3570" s="5"/>
      <c r="T3570" s="6"/>
    </row>
    <row r="3571" spans="6:20">
      <c r="F3571" s="27"/>
      <c r="G3571" s="28"/>
      <c r="H3571" s="6"/>
      <c r="I3571" s="7"/>
      <c r="J3571" s="6"/>
      <c r="K3571" s="6"/>
      <c r="L3571" s="6"/>
      <c r="M3571" s="6"/>
      <c r="P3571" s="4"/>
      <c r="Q3571" s="4"/>
      <c r="R3571" s="4"/>
      <c r="S3571" s="5"/>
      <c r="T3571" s="6"/>
    </row>
    <row r="3572" spans="6:20">
      <c r="F3572" s="27"/>
      <c r="G3572" s="28"/>
      <c r="H3572" s="6"/>
      <c r="I3572" s="7"/>
      <c r="J3572" s="6"/>
      <c r="K3572" s="6"/>
      <c r="L3572" s="6"/>
      <c r="M3572" s="6"/>
      <c r="P3572" s="4"/>
      <c r="Q3572" s="4"/>
      <c r="R3572" s="4"/>
      <c r="S3572" s="5"/>
      <c r="T3572" s="6"/>
    </row>
    <row r="3573" spans="6:20">
      <c r="F3573" s="27"/>
      <c r="G3573" s="28"/>
      <c r="H3573" s="6"/>
      <c r="I3573" s="7"/>
      <c r="J3573" s="6"/>
      <c r="K3573" s="6"/>
      <c r="L3573" s="6"/>
      <c r="M3573" s="6"/>
      <c r="P3573" s="4"/>
      <c r="Q3573" s="4"/>
      <c r="R3573" s="4"/>
      <c r="S3573" s="5"/>
      <c r="T3573" s="6"/>
    </row>
    <row r="3574" spans="6:20">
      <c r="F3574" s="27"/>
      <c r="G3574" s="28"/>
      <c r="H3574" s="6"/>
      <c r="I3574" s="7"/>
      <c r="J3574" s="6"/>
      <c r="K3574" s="6"/>
      <c r="L3574" s="6"/>
      <c r="M3574" s="6"/>
      <c r="P3574" s="4"/>
      <c r="Q3574" s="4"/>
      <c r="R3574" s="4"/>
      <c r="S3574" s="5"/>
      <c r="T3574" s="6"/>
    </row>
    <row r="3575" spans="6:20">
      <c r="F3575" s="27"/>
      <c r="G3575" s="28"/>
      <c r="H3575" s="6"/>
      <c r="I3575" s="7"/>
      <c r="J3575" s="6"/>
      <c r="K3575" s="6"/>
      <c r="L3575" s="6"/>
      <c r="M3575" s="6"/>
      <c r="P3575" s="4"/>
      <c r="Q3575" s="4"/>
      <c r="R3575" s="4"/>
      <c r="S3575" s="5"/>
      <c r="T3575" s="6"/>
    </row>
    <row r="3576" spans="6:20">
      <c r="F3576" s="27"/>
      <c r="G3576" s="28"/>
      <c r="H3576" s="6"/>
      <c r="I3576" s="7"/>
      <c r="J3576" s="6"/>
      <c r="K3576" s="6"/>
      <c r="L3576" s="6"/>
      <c r="M3576" s="6"/>
      <c r="P3576" s="4"/>
      <c r="Q3576" s="4"/>
      <c r="R3576" s="4"/>
      <c r="S3576" s="5"/>
      <c r="T3576" s="6"/>
    </row>
    <row r="3577" spans="6:20">
      <c r="F3577" s="27"/>
      <c r="G3577" s="28"/>
      <c r="H3577" s="6"/>
      <c r="I3577" s="7"/>
      <c r="J3577" s="6"/>
      <c r="K3577" s="6"/>
      <c r="L3577" s="6"/>
      <c r="M3577" s="6"/>
      <c r="P3577" s="4"/>
      <c r="Q3577" s="4"/>
      <c r="R3577" s="4"/>
      <c r="S3577" s="5"/>
      <c r="T3577" s="6"/>
    </row>
    <row r="3578" spans="6:20">
      <c r="F3578" s="27"/>
      <c r="G3578" s="28"/>
      <c r="H3578" s="6"/>
      <c r="I3578" s="7"/>
      <c r="J3578" s="6"/>
      <c r="K3578" s="6"/>
      <c r="L3578" s="6"/>
      <c r="M3578" s="6"/>
      <c r="P3578" s="4"/>
      <c r="Q3578" s="4"/>
      <c r="R3578" s="4"/>
      <c r="S3578" s="5"/>
      <c r="T3578" s="6"/>
    </row>
    <row r="3579" spans="6:20">
      <c r="F3579" s="27"/>
      <c r="G3579" s="28"/>
      <c r="H3579" s="6"/>
      <c r="I3579" s="7"/>
      <c r="J3579" s="6"/>
      <c r="K3579" s="6"/>
      <c r="L3579" s="6"/>
      <c r="M3579" s="6"/>
      <c r="P3579" s="4"/>
      <c r="Q3579" s="4"/>
      <c r="R3579" s="4"/>
      <c r="S3579" s="5"/>
      <c r="T3579" s="6"/>
    </row>
    <row r="3580" spans="6:20">
      <c r="F3580" s="27"/>
      <c r="G3580" s="28"/>
      <c r="H3580" s="6"/>
      <c r="I3580" s="7"/>
      <c r="J3580" s="6"/>
      <c r="K3580" s="6"/>
      <c r="L3580" s="6"/>
      <c r="M3580" s="6"/>
      <c r="P3580" s="4"/>
      <c r="Q3580" s="4"/>
      <c r="R3580" s="4"/>
      <c r="S3580" s="5"/>
      <c r="T3580" s="6"/>
    </row>
    <row r="3581" spans="6:20">
      <c r="F3581" s="27"/>
      <c r="G3581" s="28"/>
      <c r="H3581" s="6"/>
      <c r="I3581" s="7"/>
      <c r="J3581" s="6"/>
      <c r="K3581" s="6"/>
      <c r="L3581" s="6"/>
      <c r="M3581" s="6"/>
      <c r="P3581" s="4"/>
      <c r="Q3581" s="4"/>
      <c r="R3581" s="4"/>
      <c r="S3581" s="5"/>
      <c r="T3581" s="6"/>
    </row>
    <row r="3582" spans="6:20">
      <c r="F3582" s="27"/>
      <c r="G3582" s="28"/>
      <c r="H3582" s="6"/>
      <c r="I3582" s="7"/>
      <c r="J3582" s="6"/>
      <c r="K3582" s="6"/>
      <c r="L3582" s="6"/>
      <c r="M3582" s="6"/>
      <c r="P3582" s="4"/>
      <c r="Q3582" s="4"/>
      <c r="R3582" s="4"/>
      <c r="S3582" s="5"/>
      <c r="T3582" s="6"/>
    </row>
    <row r="3583" spans="6:20">
      <c r="F3583" s="27"/>
      <c r="G3583" s="28"/>
      <c r="H3583" s="6"/>
      <c r="I3583" s="7"/>
      <c r="J3583" s="6"/>
      <c r="K3583" s="6"/>
      <c r="L3583" s="6"/>
      <c r="M3583" s="6"/>
      <c r="P3583" s="4"/>
      <c r="Q3583" s="4"/>
      <c r="R3583" s="4"/>
      <c r="S3583" s="5"/>
      <c r="T3583" s="6"/>
    </row>
    <row r="3584" spans="6:20">
      <c r="F3584" s="27"/>
      <c r="G3584" s="28"/>
      <c r="H3584" s="6"/>
      <c r="I3584" s="7"/>
      <c r="J3584" s="6"/>
      <c r="K3584" s="6"/>
      <c r="L3584" s="6"/>
      <c r="M3584" s="6"/>
      <c r="P3584" s="4"/>
      <c r="Q3584" s="4"/>
      <c r="R3584" s="4"/>
      <c r="S3584" s="5"/>
      <c r="T3584" s="6"/>
    </row>
    <row r="3585" spans="6:20">
      <c r="F3585" s="27"/>
      <c r="G3585" s="28"/>
      <c r="H3585" s="6"/>
      <c r="I3585" s="7"/>
      <c r="J3585" s="6"/>
      <c r="K3585" s="6"/>
      <c r="L3585" s="6"/>
      <c r="M3585" s="6"/>
      <c r="P3585" s="4"/>
      <c r="Q3585" s="4"/>
      <c r="R3585" s="4"/>
      <c r="S3585" s="5"/>
      <c r="T3585" s="6"/>
    </row>
    <row r="3586" spans="6:20">
      <c r="F3586" s="27"/>
      <c r="G3586" s="28"/>
      <c r="H3586" s="6"/>
      <c r="I3586" s="7"/>
      <c r="J3586" s="6"/>
      <c r="K3586" s="6"/>
      <c r="L3586" s="6"/>
      <c r="M3586" s="6"/>
      <c r="P3586" s="4"/>
      <c r="Q3586" s="4"/>
      <c r="R3586" s="4"/>
      <c r="S3586" s="5"/>
      <c r="T3586" s="6"/>
    </row>
    <row r="3587" spans="6:20">
      <c r="F3587" s="27"/>
      <c r="G3587" s="28"/>
      <c r="H3587" s="6"/>
      <c r="I3587" s="7"/>
      <c r="J3587" s="6"/>
      <c r="K3587" s="6"/>
      <c r="L3587" s="6"/>
      <c r="M3587" s="6"/>
      <c r="P3587" s="4"/>
      <c r="Q3587" s="4"/>
      <c r="R3587" s="4"/>
      <c r="S3587" s="5"/>
      <c r="T3587" s="6"/>
    </row>
    <row r="3588" spans="6:20">
      <c r="F3588" s="27"/>
      <c r="G3588" s="28"/>
      <c r="H3588" s="6"/>
      <c r="I3588" s="7"/>
      <c r="J3588" s="6"/>
      <c r="K3588" s="6"/>
      <c r="L3588" s="6"/>
      <c r="M3588" s="6"/>
      <c r="P3588" s="4"/>
      <c r="Q3588" s="4"/>
      <c r="R3588" s="4"/>
      <c r="S3588" s="5"/>
      <c r="T3588" s="6"/>
    </row>
    <row r="3589" spans="6:20">
      <c r="F3589" s="27"/>
      <c r="G3589" s="28"/>
      <c r="H3589" s="6"/>
      <c r="I3589" s="7"/>
      <c r="J3589" s="6"/>
      <c r="K3589" s="6"/>
      <c r="L3589" s="6"/>
      <c r="M3589" s="6"/>
      <c r="P3589" s="4"/>
      <c r="Q3589" s="4"/>
      <c r="R3589" s="4"/>
      <c r="S3589" s="5"/>
      <c r="T3589" s="6"/>
    </row>
    <row r="3590" spans="6:20">
      <c r="F3590" s="27"/>
      <c r="G3590" s="28"/>
      <c r="H3590" s="6"/>
      <c r="I3590" s="7"/>
      <c r="J3590" s="6"/>
      <c r="K3590" s="6"/>
      <c r="L3590" s="6"/>
      <c r="M3590" s="6"/>
      <c r="P3590" s="4"/>
      <c r="Q3590" s="4"/>
      <c r="R3590" s="4"/>
      <c r="S3590" s="5"/>
      <c r="T3590" s="6"/>
    </row>
    <row r="3591" spans="6:20">
      <c r="F3591" s="27"/>
      <c r="G3591" s="28"/>
      <c r="H3591" s="6"/>
      <c r="I3591" s="7"/>
      <c r="J3591" s="6"/>
      <c r="K3591" s="6"/>
      <c r="L3591" s="6"/>
      <c r="M3591" s="6"/>
      <c r="P3591" s="4"/>
      <c r="Q3591" s="4"/>
      <c r="R3591" s="4"/>
      <c r="S3591" s="5"/>
      <c r="T3591" s="6"/>
    </row>
    <row r="3592" spans="6:20">
      <c r="F3592" s="27"/>
      <c r="G3592" s="28"/>
      <c r="H3592" s="6"/>
      <c r="I3592" s="7"/>
      <c r="J3592" s="6"/>
      <c r="K3592" s="6"/>
      <c r="L3592" s="6"/>
      <c r="M3592" s="6"/>
      <c r="P3592" s="4"/>
      <c r="Q3592" s="4"/>
      <c r="R3592" s="4"/>
      <c r="S3592" s="5"/>
      <c r="T3592" s="6"/>
    </row>
    <row r="3593" spans="6:20">
      <c r="F3593" s="27"/>
      <c r="G3593" s="28"/>
      <c r="H3593" s="6"/>
      <c r="I3593" s="7"/>
      <c r="J3593" s="6"/>
      <c r="K3593" s="6"/>
      <c r="L3593" s="6"/>
      <c r="M3593" s="6"/>
      <c r="P3593" s="4"/>
      <c r="Q3593" s="4"/>
      <c r="R3593" s="4"/>
      <c r="S3593" s="5"/>
      <c r="T3593" s="6"/>
    </row>
    <row r="3594" spans="6:20">
      <c r="F3594" s="27"/>
      <c r="G3594" s="28"/>
      <c r="H3594" s="6"/>
      <c r="I3594" s="7"/>
      <c r="J3594" s="6"/>
      <c r="K3594" s="6"/>
      <c r="L3594" s="6"/>
      <c r="M3594" s="6"/>
      <c r="P3594" s="4"/>
      <c r="Q3594" s="4"/>
      <c r="R3594" s="4"/>
      <c r="S3594" s="5"/>
      <c r="T3594" s="6"/>
    </row>
    <row r="3595" spans="6:20">
      <c r="F3595" s="27"/>
      <c r="G3595" s="28"/>
      <c r="H3595" s="6"/>
      <c r="I3595" s="7"/>
      <c r="J3595" s="6"/>
      <c r="K3595" s="6"/>
      <c r="L3595" s="6"/>
      <c r="M3595" s="6"/>
      <c r="P3595" s="4"/>
      <c r="Q3595" s="4"/>
      <c r="R3595" s="4"/>
      <c r="S3595" s="5"/>
      <c r="T3595" s="6"/>
    </row>
    <row r="3596" spans="6:20">
      <c r="F3596" s="27"/>
      <c r="G3596" s="28"/>
      <c r="H3596" s="6"/>
      <c r="I3596" s="7"/>
      <c r="J3596" s="6"/>
      <c r="K3596" s="6"/>
      <c r="L3596" s="6"/>
      <c r="M3596" s="6"/>
      <c r="P3596" s="4"/>
      <c r="Q3596" s="4"/>
      <c r="R3596" s="4"/>
      <c r="S3596" s="5"/>
      <c r="T3596" s="6"/>
    </row>
    <row r="3597" spans="6:20">
      <c r="F3597" s="27"/>
      <c r="G3597" s="28"/>
      <c r="H3597" s="6"/>
      <c r="I3597" s="7"/>
      <c r="J3597" s="6"/>
      <c r="K3597" s="6"/>
      <c r="L3597" s="6"/>
      <c r="M3597" s="6"/>
      <c r="P3597" s="4"/>
      <c r="Q3597" s="4"/>
      <c r="R3597" s="4"/>
      <c r="S3597" s="5"/>
      <c r="T3597" s="6"/>
    </row>
    <row r="3598" spans="6:20">
      <c r="F3598" s="27"/>
      <c r="G3598" s="28"/>
      <c r="H3598" s="6"/>
      <c r="I3598" s="7"/>
      <c r="J3598" s="6"/>
      <c r="K3598" s="6"/>
      <c r="L3598" s="6"/>
      <c r="M3598" s="6"/>
      <c r="P3598" s="4"/>
      <c r="Q3598" s="4"/>
      <c r="R3598" s="4"/>
      <c r="S3598" s="5"/>
      <c r="T3598" s="6"/>
    </row>
    <row r="3599" spans="6:20">
      <c r="F3599" s="27"/>
      <c r="G3599" s="28"/>
      <c r="H3599" s="6"/>
      <c r="I3599" s="7"/>
      <c r="J3599" s="6"/>
      <c r="K3599" s="6"/>
      <c r="L3599" s="6"/>
      <c r="M3599" s="6"/>
      <c r="P3599" s="4"/>
      <c r="Q3599" s="4"/>
      <c r="R3599" s="4"/>
      <c r="S3599" s="5"/>
      <c r="T3599" s="6"/>
    </row>
    <row r="3600" spans="6:20">
      <c r="F3600" s="27"/>
      <c r="G3600" s="28"/>
      <c r="H3600" s="6"/>
      <c r="I3600" s="7"/>
      <c r="J3600" s="6"/>
      <c r="K3600" s="6"/>
      <c r="L3600" s="6"/>
      <c r="M3600" s="6"/>
      <c r="P3600" s="4"/>
      <c r="Q3600" s="4"/>
      <c r="R3600" s="4"/>
      <c r="S3600" s="5"/>
      <c r="T3600" s="6"/>
    </row>
    <row r="3601" spans="6:20">
      <c r="F3601" s="27"/>
      <c r="G3601" s="28"/>
      <c r="H3601" s="6"/>
      <c r="I3601" s="7"/>
      <c r="J3601" s="6"/>
      <c r="K3601" s="6"/>
      <c r="L3601" s="6"/>
      <c r="M3601" s="6"/>
      <c r="P3601" s="4"/>
      <c r="Q3601" s="4"/>
      <c r="R3601" s="4"/>
      <c r="S3601" s="5"/>
      <c r="T3601" s="6"/>
    </row>
    <row r="3602" spans="6:20">
      <c r="F3602" s="27"/>
      <c r="G3602" s="28"/>
      <c r="H3602" s="6"/>
      <c r="I3602" s="7"/>
      <c r="J3602" s="6"/>
      <c r="K3602" s="6"/>
      <c r="L3602" s="6"/>
      <c r="M3602" s="6"/>
      <c r="P3602" s="4"/>
      <c r="Q3602" s="4"/>
      <c r="R3602" s="4"/>
      <c r="S3602" s="5"/>
      <c r="T3602" s="6"/>
    </row>
    <row r="3603" spans="6:20">
      <c r="F3603" s="27"/>
      <c r="G3603" s="28"/>
      <c r="H3603" s="6"/>
      <c r="I3603" s="7"/>
      <c r="J3603" s="6"/>
      <c r="K3603" s="6"/>
      <c r="L3603" s="6"/>
      <c r="M3603" s="6"/>
      <c r="P3603" s="4"/>
      <c r="Q3603" s="4"/>
      <c r="R3603" s="4"/>
      <c r="S3603" s="5"/>
      <c r="T3603" s="6"/>
    </row>
    <row r="3604" spans="6:20">
      <c r="F3604" s="27"/>
      <c r="G3604" s="28"/>
      <c r="H3604" s="6"/>
      <c r="I3604" s="7"/>
      <c r="J3604" s="6"/>
      <c r="K3604" s="6"/>
      <c r="L3604" s="6"/>
      <c r="M3604" s="6"/>
      <c r="P3604" s="4"/>
      <c r="Q3604" s="4"/>
      <c r="R3604" s="4"/>
      <c r="S3604" s="5"/>
      <c r="T3604" s="6"/>
    </row>
    <row r="3605" spans="6:20">
      <c r="F3605" s="27"/>
      <c r="G3605" s="28"/>
      <c r="H3605" s="6"/>
      <c r="I3605" s="7"/>
      <c r="J3605" s="6"/>
      <c r="K3605" s="6"/>
      <c r="L3605" s="6"/>
      <c r="M3605" s="6"/>
      <c r="P3605" s="4"/>
      <c r="Q3605" s="4"/>
      <c r="R3605" s="4"/>
      <c r="S3605" s="5"/>
      <c r="T3605" s="6"/>
    </row>
    <row r="3606" spans="6:20">
      <c r="F3606" s="27"/>
      <c r="G3606" s="28"/>
      <c r="H3606" s="6"/>
      <c r="I3606" s="7"/>
      <c r="J3606" s="6"/>
      <c r="K3606" s="6"/>
      <c r="L3606" s="6"/>
      <c r="M3606" s="6"/>
      <c r="P3606" s="4"/>
      <c r="Q3606" s="4"/>
      <c r="R3606" s="4"/>
      <c r="S3606" s="5"/>
      <c r="T3606" s="6"/>
    </row>
    <row r="3607" spans="6:20">
      <c r="F3607" s="27"/>
      <c r="G3607" s="28"/>
      <c r="H3607" s="6"/>
      <c r="I3607" s="7"/>
      <c r="J3607" s="6"/>
      <c r="K3607" s="6"/>
      <c r="L3607" s="6"/>
      <c r="M3607" s="6"/>
      <c r="P3607" s="4"/>
      <c r="Q3607" s="4"/>
      <c r="R3607" s="4"/>
      <c r="S3607" s="5"/>
      <c r="T3607" s="6"/>
    </row>
    <row r="3608" spans="6:20">
      <c r="F3608" s="27"/>
      <c r="G3608" s="28"/>
      <c r="H3608" s="6"/>
      <c r="I3608" s="7"/>
      <c r="J3608" s="6"/>
      <c r="K3608" s="6"/>
      <c r="L3608" s="6"/>
      <c r="M3608" s="6"/>
      <c r="P3608" s="4"/>
      <c r="Q3608" s="4"/>
      <c r="R3608" s="4"/>
      <c r="S3608" s="5"/>
      <c r="T3608" s="6"/>
    </row>
    <row r="3609" spans="6:20">
      <c r="F3609" s="27"/>
      <c r="G3609" s="28"/>
      <c r="H3609" s="6"/>
      <c r="I3609" s="7"/>
      <c r="J3609" s="6"/>
      <c r="K3609" s="6"/>
      <c r="L3609" s="6"/>
      <c r="M3609" s="6"/>
      <c r="P3609" s="4"/>
      <c r="Q3609" s="4"/>
      <c r="R3609" s="4"/>
      <c r="S3609" s="5"/>
      <c r="T3609" s="6"/>
    </row>
    <row r="3610" spans="6:20">
      <c r="F3610" s="27"/>
      <c r="G3610" s="28"/>
      <c r="H3610" s="6"/>
      <c r="I3610" s="7"/>
      <c r="J3610" s="6"/>
      <c r="K3610" s="6"/>
      <c r="L3610" s="6"/>
      <c r="M3610" s="6"/>
      <c r="P3610" s="4"/>
      <c r="Q3610" s="4"/>
      <c r="R3610" s="4"/>
      <c r="S3610" s="5"/>
      <c r="T3610" s="6"/>
    </row>
    <row r="3611" spans="6:20">
      <c r="F3611" s="27"/>
      <c r="G3611" s="28"/>
      <c r="H3611" s="6"/>
      <c r="I3611" s="7"/>
      <c r="J3611" s="6"/>
      <c r="K3611" s="6"/>
      <c r="L3611" s="6"/>
      <c r="M3611" s="6"/>
      <c r="P3611" s="4"/>
      <c r="Q3611" s="4"/>
      <c r="R3611" s="4"/>
      <c r="S3611" s="5"/>
      <c r="T3611" s="6"/>
    </row>
    <row r="3612" spans="6:20">
      <c r="F3612" s="27"/>
      <c r="G3612" s="28"/>
      <c r="H3612" s="6"/>
      <c r="I3612" s="7"/>
      <c r="J3612" s="6"/>
      <c r="K3612" s="6"/>
      <c r="L3612" s="6"/>
      <c r="M3612" s="6"/>
      <c r="P3612" s="4"/>
      <c r="Q3612" s="4"/>
      <c r="R3612" s="4"/>
      <c r="S3612" s="5"/>
      <c r="T3612" s="6"/>
    </row>
    <row r="3613" spans="6:20">
      <c r="F3613" s="27"/>
      <c r="G3613" s="28"/>
      <c r="H3613" s="6"/>
      <c r="I3613" s="7"/>
      <c r="J3613" s="6"/>
      <c r="K3613" s="6"/>
      <c r="L3613" s="6"/>
      <c r="M3613" s="6"/>
      <c r="P3613" s="4"/>
      <c r="Q3613" s="4"/>
      <c r="R3613" s="4"/>
      <c r="S3613" s="5"/>
      <c r="T3613" s="6"/>
    </row>
    <row r="3614" spans="6:20">
      <c r="F3614" s="27"/>
      <c r="G3614" s="28"/>
      <c r="H3614" s="6"/>
      <c r="I3614" s="7"/>
      <c r="J3614" s="6"/>
      <c r="K3614" s="6"/>
      <c r="L3614" s="6"/>
      <c r="M3614" s="6"/>
      <c r="P3614" s="4"/>
      <c r="Q3614" s="4"/>
      <c r="R3614" s="4"/>
      <c r="S3614" s="5"/>
      <c r="T3614" s="6"/>
    </row>
    <row r="3615" spans="6:20">
      <c r="F3615" s="27"/>
      <c r="G3615" s="28"/>
      <c r="H3615" s="6"/>
      <c r="I3615" s="7"/>
      <c r="J3615" s="6"/>
      <c r="K3615" s="6"/>
      <c r="L3615" s="6"/>
      <c r="M3615" s="6"/>
      <c r="P3615" s="4"/>
      <c r="Q3615" s="4"/>
      <c r="R3615" s="4"/>
      <c r="S3615" s="5"/>
      <c r="T3615" s="6"/>
    </row>
    <row r="3616" spans="6:20">
      <c r="F3616" s="27"/>
      <c r="G3616" s="28"/>
      <c r="H3616" s="6"/>
      <c r="I3616" s="7"/>
      <c r="J3616" s="6"/>
      <c r="K3616" s="6"/>
      <c r="L3616" s="6"/>
      <c r="M3616" s="6"/>
      <c r="P3616" s="4"/>
      <c r="Q3616" s="4"/>
      <c r="R3616" s="4"/>
      <c r="S3616" s="5"/>
      <c r="T3616" s="6"/>
    </row>
    <row r="3617" spans="6:20">
      <c r="F3617" s="27"/>
      <c r="G3617" s="28"/>
      <c r="H3617" s="6"/>
      <c r="I3617" s="7"/>
      <c r="J3617" s="6"/>
      <c r="K3617" s="6"/>
      <c r="L3617" s="6"/>
      <c r="M3617" s="6"/>
      <c r="P3617" s="4"/>
      <c r="Q3617" s="4"/>
      <c r="R3617" s="4"/>
      <c r="S3617" s="5"/>
      <c r="T3617" s="6"/>
    </row>
    <row r="3618" spans="6:20">
      <c r="F3618" s="27"/>
      <c r="G3618" s="28"/>
      <c r="H3618" s="6"/>
      <c r="I3618" s="7"/>
      <c r="J3618" s="6"/>
      <c r="K3618" s="6"/>
      <c r="L3618" s="6"/>
      <c r="M3618" s="6"/>
      <c r="P3618" s="4"/>
      <c r="Q3618" s="4"/>
      <c r="R3618" s="4"/>
      <c r="S3618" s="5"/>
      <c r="T3618" s="6"/>
    </row>
    <row r="3619" spans="6:20">
      <c r="F3619" s="27"/>
      <c r="G3619" s="28"/>
      <c r="H3619" s="6"/>
      <c r="I3619" s="7"/>
      <c r="J3619" s="6"/>
      <c r="K3619" s="6"/>
      <c r="L3619" s="6"/>
      <c r="M3619" s="6"/>
      <c r="P3619" s="4"/>
      <c r="Q3619" s="4"/>
      <c r="R3619" s="4"/>
      <c r="S3619" s="5"/>
      <c r="T3619" s="6"/>
    </row>
    <row r="3620" spans="6:20">
      <c r="F3620" s="27"/>
      <c r="G3620" s="28"/>
      <c r="H3620" s="6"/>
      <c r="I3620" s="7"/>
      <c r="J3620" s="6"/>
      <c r="K3620" s="6"/>
      <c r="L3620" s="6"/>
      <c r="M3620" s="6"/>
      <c r="P3620" s="4"/>
      <c r="Q3620" s="4"/>
      <c r="R3620" s="4"/>
      <c r="S3620" s="5"/>
      <c r="T3620" s="6"/>
    </row>
    <row r="3621" spans="6:20">
      <c r="F3621" s="27"/>
      <c r="G3621" s="28"/>
      <c r="H3621" s="6"/>
      <c r="I3621" s="7"/>
      <c r="J3621" s="6"/>
      <c r="K3621" s="6"/>
      <c r="L3621" s="6"/>
      <c r="M3621" s="6"/>
      <c r="P3621" s="4"/>
      <c r="Q3621" s="4"/>
      <c r="R3621" s="4"/>
      <c r="S3621" s="5"/>
      <c r="T3621" s="6"/>
    </row>
    <row r="3622" spans="6:20">
      <c r="F3622" s="27"/>
      <c r="G3622" s="28"/>
      <c r="H3622" s="6"/>
      <c r="I3622" s="7"/>
      <c r="J3622" s="6"/>
      <c r="K3622" s="6"/>
      <c r="L3622" s="6"/>
      <c r="M3622" s="6"/>
      <c r="P3622" s="4"/>
      <c r="Q3622" s="4"/>
      <c r="R3622" s="4"/>
      <c r="S3622" s="5"/>
      <c r="T3622" s="6"/>
    </row>
    <row r="3623" spans="6:20">
      <c r="F3623" s="27"/>
      <c r="G3623" s="28"/>
      <c r="H3623" s="6"/>
      <c r="I3623" s="7"/>
      <c r="J3623" s="6"/>
      <c r="K3623" s="6"/>
      <c r="L3623" s="6"/>
      <c r="M3623" s="6"/>
      <c r="P3623" s="4"/>
      <c r="Q3623" s="4"/>
      <c r="R3623" s="4"/>
      <c r="S3623" s="5"/>
      <c r="T3623" s="6"/>
    </row>
    <row r="3624" spans="6:20">
      <c r="F3624" s="27"/>
      <c r="G3624" s="28"/>
      <c r="H3624" s="6"/>
      <c r="I3624" s="7"/>
      <c r="J3624" s="6"/>
      <c r="K3624" s="6"/>
      <c r="L3624" s="6"/>
      <c r="M3624" s="6"/>
      <c r="P3624" s="4"/>
      <c r="Q3624" s="4"/>
      <c r="R3624" s="4"/>
      <c r="S3624" s="5"/>
      <c r="T3624" s="6"/>
    </row>
    <row r="3625" spans="6:20">
      <c r="F3625" s="27"/>
      <c r="G3625" s="28"/>
      <c r="H3625" s="6"/>
      <c r="I3625" s="7"/>
      <c r="J3625" s="6"/>
      <c r="K3625" s="6"/>
      <c r="L3625" s="6"/>
      <c r="M3625" s="6"/>
      <c r="P3625" s="4"/>
      <c r="Q3625" s="4"/>
      <c r="R3625" s="4"/>
      <c r="S3625" s="5"/>
      <c r="T3625" s="6"/>
    </row>
    <row r="3626" spans="6:20">
      <c r="F3626" s="27"/>
      <c r="G3626" s="28"/>
      <c r="H3626" s="6"/>
      <c r="I3626" s="7"/>
      <c r="J3626" s="6"/>
      <c r="K3626" s="6"/>
      <c r="L3626" s="6"/>
      <c r="M3626" s="6"/>
      <c r="P3626" s="4"/>
      <c r="Q3626" s="4"/>
      <c r="R3626" s="4"/>
      <c r="S3626" s="5"/>
      <c r="T3626" s="6"/>
    </row>
    <row r="3627" spans="6:20">
      <c r="F3627" s="27"/>
      <c r="G3627" s="28"/>
      <c r="H3627" s="6"/>
      <c r="I3627" s="7"/>
      <c r="J3627" s="6"/>
      <c r="K3627" s="6"/>
      <c r="L3627" s="6"/>
      <c r="M3627" s="6"/>
      <c r="P3627" s="4"/>
      <c r="Q3627" s="4"/>
      <c r="R3627" s="4"/>
      <c r="S3627" s="5"/>
      <c r="T3627" s="6"/>
    </row>
    <row r="3628" spans="6:20">
      <c r="F3628" s="27"/>
      <c r="G3628" s="28"/>
      <c r="H3628" s="6"/>
      <c r="I3628" s="7"/>
      <c r="J3628" s="6"/>
      <c r="K3628" s="6"/>
      <c r="L3628" s="6"/>
      <c r="M3628" s="6"/>
      <c r="P3628" s="4"/>
      <c r="Q3628" s="4"/>
      <c r="R3628" s="4"/>
      <c r="S3628" s="5"/>
      <c r="T3628" s="6"/>
    </row>
    <row r="3629" spans="6:20">
      <c r="F3629" s="27"/>
      <c r="G3629" s="28"/>
      <c r="H3629" s="6"/>
      <c r="I3629" s="7"/>
      <c r="J3629" s="6"/>
      <c r="K3629" s="6"/>
      <c r="L3629" s="6"/>
      <c r="M3629" s="6"/>
      <c r="P3629" s="4"/>
      <c r="Q3629" s="4"/>
      <c r="R3629" s="4"/>
      <c r="S3629" s="5"/>
      <c r="T3629" s="6"/>
    </row>
    <row r="3630" spans="6:20">
      <c r="F3630" s="27"/>
      <c r="G3630" s="28"/>
      <c r="H3630" s="6"/>
      <c r="I3630" s="7"/>
      <c r="J3630" s="6"/>
      <c r="K3630" s="6"/>
      <c r="L3630" s="6"/>
      <c r="M3630" s="6"/>
      <c r="P3630" s="4"/>
      <c r="Q3630" s="4"/>
      <c r="R3630" s="4"/>
      <c r="S3630" s="5"/>
      <c r="T3630" s="6"/>
    </row>
    <row r="3631" spans="6:20">
      <c r="F3631" s="27"/>
      <c r="G3631" s="28"/>
      <c r="H3631" s="6"/>
      <c r="I3631" s="7"/>
      <c r="J3631" s="6"/>
      <c r="K3631" s="6"/>
      <c r="L3631" s="6"/>
      <c r="M3631" s="6"/>
      <c r="P3631" s="4"/>
      <c r="Q3631" s="4"/>
      <c r="R3631" s="4"/>
      <c r="S3631" s="5"/>
      <c r="T3631" s="6"/>
    </row>
    <row r="3632" spans="6:20">
      <c r="F3632" s="27"/>
      <c r="G3632" s="28"/>
      <c r="H3632" s="6"/>
      <c r="I3632" s="7"/>
      <c r="J3632" s="6"/>
      <c r="K3632" s="6"/>
      <c r="L3632" s="6"/>
      <c r="M3632" s="6"/>
      <c r="P3632" s="4"/>
      <c r="Q3632" s="4"/>
      <c r="R3632" s="4"/>
      <c r="S3632" s="5"/>
      <c r="T3632" s="6"/>
    </row>
    <row r="3633" spans="6:20">
      <c r="F3633" s="27"/>
      <c r="G3633" s="28"/>
      <c r="H3633" s="6"/>
      <c r="I3633" s="7"/>
      <c r="J3633" s="6"/>
      <c r="K3633" s="6"/>
      <c r="L3633" s="6"/>
      <c r="M3633" s="6"/>
      <c r="P3633" s="4"/>
      <c r="Q3633" s="4"/>
      <c r="R3633" s="4"/>
      <c r="S3633" s="5"/>
      <c r="T3633" s="6"/>
    </row>
    <row r="3634" spans="6:20">
      <c r="F3634" s="27"/>
      <c r="G3634" s="28"/>
      <c r="H3634" s="6"/>
      <c r="I3634" s="7"/>
      <c r="J3634" s="6"/>
      <c r="K3634" s="6"/>
      <c r="L3634" s="6"/>
      <c r="M3634" s="6"/>
      <c r="P3634" s="4"/>
      <c r="Q3634" s="4"/>
      <c r="R3634" s="4"/>
      <c r="S3634" s="5"/>
      <c r="T3634" s="6"/>
    </row>
    <row r="3635" spans="6:20">
      <c r="F3635" s="27"/>
      <c r="G3635" s="28"/>
      <c r="H3635" s="6"/>
      <c r="I3635" s="7"/>
      <c r="J3635" s="6"/>
      <c r="K3635" s="6"/>
      <c r="L3635" s="6"/>
      <c r="M3635" s="6"/>
      <c r="P3635" s="4"/>
      <c r="Q3635" s="4"/>
      <c r="R3635" s="4"/>
      <c r="S3635" s="5"/>
      <c r="T3635" s="6"/>
    </row>
    <row r="3636" spans="6:20">
      <c r="F3636" s="27"/>
      <c r="G3636" s="28"/>
      <c r="H3636" s="6"/>
      <c r="I3636" s="7"/>
      <c r="J3636" s="6"/>
      <c r="K3636" s="6"/>
      <c r="L3636" s="6"/>
      <c r="M3636" s="6"/>
      <c r="P3636" s="4"/>
      <c r="Q3636" s="4"/>
      <c r="R3636" s="4"/>
      <c r="S3636" s="5"/>
      <c r="T3636" s="6"/>
    </row>
    <row r="3637" spans="6:20">
      <c r="F3637" s="27"/>
      <c r="G3637" s="28"/>
      <c r="H3637" s="6"/>
      <c r="I3637" s="7"/>
      <c r="J3637" s="6"/>
      <c r="K3637" s="6"/>
      <c r="L3637" s="6"/>
      <c r="M3637" s="6"/>
      <c r="P3637" s="4"/>
      <c r="Q3637" s="4"/>
      <c r="R3637" s="4"/>
      <c r="S3637" s="5"/>
      <c r="T3637" s="6"/>
    </row>
    <row r="3638" spans="6:20">
      <c r="F3638" s="27"/>
      <c r="G3638" s="28"/>
      <c r="H3638" s="6"/>
      <c r="I3638" s="7"/>
      <c r="J3638" s="6"/>
      <c r="K3638" s="6"/>
      <c r="L3638" s="6"/>
      <c r="M3638" s="6"/>
      <c r="P3638" s="4"/>
      <c r="Q3638" s="4"/>
      <c r="R3638" s="4"/>
      <c r="S3638" s="5"/>
      <c r="T3638" s="6"/>
    </row>
    <row r="3639" spans="6:20">
      <c r="F3639" s="27"/>
      <c r="G3639" s="28"/>
      <c r="H3639" s="6"/>
      <c r="I3639" s="7"/>
      <c r="J3639" s="6"/>
      <c r="K3639" s="6"/>
      <c r="L3639" s="6"/>
      <c r="M3639" s="6"/>
      <c r="P3639" s="4"/>
      <c r="Q3639" s="4"/>
      <c r="R3639" s="4"/>
      <c r="S3639" s="5"/>
      <c r="T3639" s="6"/>
    </row>
    <row r="3640" spans="6:20">
      <c r="F3640" s="27"/>
      <c r="G3640" s="28"/>
      <c r="H3640" s="6"/>
      <c r="I3640" s="7"/>
      <c r="J3640" s="6"/>
      <c r="K3640" s="6"/>
      <c r="L3640" s="6"/>
      <c r="M3640" s="6"/>
      <c r="P3640" s="4"/>
      <c r="Q3640" s="4"/>
      <c r="R3640" s="4"/>
      <c r="S3640" s="5"/>
      <c r="T3640" s="6"/>
    </row>
    <row r="3641" spans="6:20">
      <c r="F3641" s="27"/>
      <c r="G3641" s="28"/>
      <c r="H3641" s="6"/>
      <c r="I3641" s="7"/>
      <c r="J3641" s="6"/>
      <c r="K3641" s="6"/>
      <c r="L3641" s="6"/>
      <c r="M3641" s="6"/>
      <c r="P3641" s="4"/>
      <c r="Q3641" s="4"/>
      <c r="R3641" s="4"/>
      <c r="S3641" s="5"/>
      <c r="T3641" s="6"/>
    </row>
    <row r="3642" spans="6:20">
      <c r="F3642" s="27"/>
      <c r="G3642" s="28"/>
      <c r="H3642" s="6"/>
      <c r="I3642" s="7"/>
      <c r="J3642" s="6"/>
      <c r="K3642" s="6"/>
      <c r="L3642" s="6"/>
      <c r="M3642" s="6"/>
      <c r="P3642" s="4"/>
      <c r="Q3642" s="4"/>
      <c r="R3642" s="4"/>
      <c r="S3642" s="5"/>
      <c r="T3642" s="6"/>
    </row>
    <row r="3643" spans="6:20">
      <c r="F3643" s="27"/>
      <c r="G3643" s="28"/>
      <c r="H3643" s="6"/>
      <c r="I3643" s="7"/>
      <c r="J3643" s="6"/>
      <c r="K3643" s="6"/>
      <c r="L3643" s="6"/>
      <c r="M3643" s="6"/>
      <c r="P3643" s="4"/>
      <c r="Q3643" s="4"/>
      <c r="R3643" s="4"/>
      <c r="S3643" s="5"/>
      <c r="T3643" s="6"/>
    </row>
    <row r="3644" spans="6:20">
      <c r="F3644" s="27"/>
      <c r="G3644" s="28"/>
      <c r="H3644" s="6"/>
      <c r="I3644" s="7"/>
      <c r="J3644" s="6"/>
      <c r="K3644" s="6"/>
      <c r="L3644" s="6"/>
      <c r="M3644" s="6"/>
      <c r="P3644" s="4"/>
      <c r="Q3644" s="4"/>
      <c r="R3644" s="4"/>
      <c r="S3644" s="5"/>
      <c r="T3644" s="6"/>
    </row>
    <row r="3645" spans="6:20">
      <c r="F3645" s="27"/>
      <c r="G3645" s="28"/>
      <c r="H3645" s="6"/>
      <c r="I3645" s="7"/>
      <c r="J3645" s="6"/>
      <c r="K3645" s="6"/>
      <c r="L3645" s="6"/>
      <c r="M3645" s="6"/>
      <c r="P3645" s="4"/>
      <c r="Q3645" s="4"/>
      <c r="R3645" s="4"/>
      <c r="S3645" s="5"/>
      <c r="T3645" s="6"/>
    </row>
    <row r="3646" spans="6:20">
      <c r="F3646" s="27"/>
      <c r="G3646" s="28"/>
      <c r="H3646" s="6"/>
      <c r="I3646" s="7"/>
      <c r="J3646" s="6"/>
      <c r="K3646" s="6"/>
      <c r="L3646" s="6"/>
      <c r="M3646" s="6"/>
      <c r="P3646" s="4"/>
      <c r="Q3646" s="4"/>
      <c r="R3646" s="4"/>
      <c r="S3646" s="5"/>
      <c r="T3646" s="6"/>
    </row>
    <row r="3647" spans="6:20">
      <c r="F3647" s="27"/>
      <c r="G3647" s="28"/>
      <c r="H3647" s="6"/>
      <c r="I3647" s="7"/>
      <c r="J3647" s="6"/>
      <c r="K3647" s="6"/>
      <c r="L3647" s="6"/>
      <c r="M3647" s="6"/>
      <c r="P3647" s="4"/>
      <c r="Q3647" s="4"/>
      <c r="R3647" s="4"/>
      <c r="S3647" s="5"/>
      <c r="T3647" s="6"/>
    </row>
    <row r="3648" spans="6:20">
      <c r="F3648" s="27"/>
      <c r="G3648" s="28"/>
      <c r="H3648" s="6"/>
      <c r="I3648" s="7"/>
      <c r="J3648" s="6"/>
      <c r="K3648" s="6"/>
      <c r="L3648" s="6"/>
      <c r="M3648" s="6"/>
      <c r="P3648" s="4"/>
      <c r="Q3648" s="4"/>
      <c r="R3648" s="4"/>
      <c r="S3648" s="5"/>
      <c r="T3648" s="6"/>
    </row>
    <row r="3649" spans="6:20">
      <c r="F3649" s="27"/>
      <c r="G3649" s="28"/>
      <c r="H3649" s="6"/>
      <c r="I3649" s="7"/>
      <c r="J3649" s="6"/>
      <c r="K3649" s="6"/>
      <c r="L3649" s="6"/>
      <c r="M3649" s="6"/>
      <c r="P3649" s="4"/>
      <c r="Q3649" s="4"/>
      <c r="R3649" s="4"/>
      <c r="S3649" s="5"/>
      <c r="T3649" s="6"/>
    </row>
    <row r="3650" spans="6:20">
      <c r="F3650" s="27"/>
      <c r="G3650" s="28"/>
      <c r="H3650" s="6"/>
      <c r="I3650" s="7"/>
      <c r="J3650" s="6"/>
      <c r="K3650" s="6"/>
      <c r="L3650" s="6"/>
      <c r="M3650" s="6"/>
      <c r="P3650" s="4"/>
      <c r="Q3650" s="4"/>
      <c r="R3650" s="4"/>
      <c r="S3650" s="5"/>
      <c r="T3650" s="6"/>
    </row>
    <row r="3651" spans="6:20">
      <c r="F3651" s="27"/>
      <c r="G3651" s="28"/>
      <c r="H3651" s="6"/>
      <c r="I3651" s="7"/>
      <c r="J3651" s="6"/>
      <c r="K3651" s="6"/>
      <c r="L3651" s="6"/>
      <c r="M3651" s="6"/>
      <c r="P3651" s="4"/>
      <c r="Q3651" s="4"/>
      <c r="R3651" s="4"/>
      <c r="S3651" s="5"/>
      <c r="T3651" s="6"/>
    </row>
    <row r="3652" spans="6:20">
      <c r="F3652" s="27"/>
      <c r="G3652" s="28"/>
      <c r="H3652" s="6"/>
      <c r="I3652" s="7"/>
      <c r="J3652" s="6"/>
      <c r="K3652" s="6"/>
      <c r="L3652" s="6"/>
      <c r="M3652" s="6"/>
      <c r="P3652" s="4"/>
      <c r="Q3652" s="4"/>
      <c r="R3652" s="4"/>
      <c r="S3652" s="5"/>
      <c r="T3652" s="6"/>
    </row>
    <row r="3653" spans="6:20">
      <c r="F3653" s="27"/>
      <c r="G3653" s="28"/>
      <c r="H3653" s="6"/>
      <c r="I3653" s="7"/>
      <c r="J3653" s="6"/>
      <c r="K3653" s="6"/>
      <c r="L3653" s="6"/>
      <c r="M3653" s="6"/>
      <c r="P3653" s="4"/>
      <c r="Q3653" s="4"/>
      <c r="R3653" s="4"/>
      <c r="S3653" s="5"/>
      <c r="T3653" s="6"/>
    </row>
    <row r="3654" spans="6:20">
      <c r="F3654" s="27"/>
      <c r="G3654" s="28"/>
      <c r="H3654" s="6"/>
      <c r="I3654" s="7"/>
      <c r="J3654" s="6"/>
      <c r="K3654" s="6"/>
      <c r="L3654" s="6"/>
      <c r="M3654" s="6"/>
      <c r="P3654" s="4"/>
      <c r="Q3654" s="4"/>
      <c r="R3654" s="4"/>
      <c r="S3654" s="5"/>
      <c r="T3654" s="6"/>
    </row>
    <row r="3655" spans="6:20">
      <c r="F3655" s="27"/>
      <c r="G3655" s="28"/>
      <c r="H3655" s="6"/>
      <c r="I3655" s="7"/>
      <c r="J3655" s="6"/>
      <c r="K3655" s="6"/>
      <c r="L3655" s="6"/>
      <c r="M3655" s="6"/>
      <c r="P3655" s="4"/>
      <c r="Q3655" s="4"/>
      <c r="R3655" s="4"/>
      <c r="S3655" s="5"/>
      <c r="T3655" s="6"/>
    </row>
    <row r="3656" spans="6:20">
      <c r="F3656" s="27"/>
      <c r="G3656" s="28"/>
      <c r="H3656" s="6"/>
      <c r="I3656" s="7"/>
      <c r="J3656" s="6"/>
      <c r="K3656" s="6"/>
      <c r="L3656" s="6"/>
      <c r="M3656" s="6"/>
      <c r="P3656" s="4"/>
      <c r="Q3656" s="4"/>
      <c r="R3656" s="4"/>
      <c r="S3656" s="5"/>
      <c r="T3656" s="6"/>
    </row>
    <row r="3657" spans="6:20">
      <c r="F3657" s="27"/>
      <c r="G3657" s="28"/>
      <c r="H3657" s="6"/>
      <c r="I3657" s="7"/>
      <c r="J3657" s="6"/>
      <c r="K3657" s="6"/>
      <c r="L3657" s="6"/>
      <c r="M3657" s="6"/>
      <c r="P3657" s="4"/>
      <c r="Q3657" s="4"/>
      <c r="R3657" s="4"/>
      <c r="S3657" s="5"/>
      <c r="T3657" s="6"/>
    </row>
    <row r="3658" spans="6:20">
      <c r="F3658" s="27"/>
      <c r="G3658" s="28"/>
      <c r="H3658" s="6"/>
      <c r="I3658" s="7"/>
      <c r="J3658" s="6"/>
      <c r="K3658" s="6"/>
      <c r="L3658" s="6"/>
      <c r="M3658" s="6"/>
      <c r="P3658" s="4"/>
      <c r="Q3658" s="4"/>
      <c r="R3658" s="4"/>
      <c r="S3658" s="5"/>
      <c r="T3658" s="6"/>
    </row>
    <row r="3659" spans="6:20">
      <c r="F3659" s="27"/>
      <c r="G3659" s="28"/>
      <c r="H3659" s="6"/>
      <c r="I3659" s="7"/>
      <c r="J3659" s="6"/>
      <c r="K3659" s="6"/>
      <c r="L3659" s="6"/>
      <c r="M3659" s="6"/>
      <c r="P3659" s="4"/>
      <c r="Q3659" s="4"/>
      <c r="R3659" s="4"/>
      <c r="S3659" s="5"/>
      <c r="T3659" s="6"/>
    </row>
    <row r="3660" spans="6:20">
      <c r="F3660" s="27"/>
      <c r="G3660" s="28"/>
      <c r="H3660" s="6"/>
      <c r="I3660" s="7"/>
      <c r="J3660" s="6"/>
      <c r="K3660" s="6"/>
      <c r="L3660" s="6"/>
      <c r="M3660" s="6"/>
      <c r="P3660" s="4"/>
      <c r="Q3660" s="4"/>
      <c r="R3660" s="4"/>
      <c r="S3660" s="5"/>
      <c r="T3660" s="6"/>
    </row>
    <row r="3661" spans="6:20">
      <c r="F3661" s="27"/>
      <c r="G3661" s="28"/>
      <c r="H3661" s="6"/>
      <c r="I3661" s="7"/>
      <c r="J3661" s="6"/>
      <c r="K3661" s="6"/>
      <c r="L3661" s="6"/>
      <c r="M3661" s="6"/>
      <c r="P3661" s="4"/>
      <c r="Q3661" s="4"/>
      <c r="R3661" s="4"/>
      <c r="S3661" s="5"/>
      <c r="T3661" s="6"/>
    </row>
    <row r="3662" spans="6:20">
      <c r="F3662" s="27"/>
      <c r="G3662" s="28"/>
      <c r="H3662" s="6"/>
      <c r="I3662" s="7"/>
      <c r="J3662" s="6"/>
      <c r="K3662" s="6"/>
      <c r="L3662" s="6"/>
      <c r="M3662" s="6"/>
      <c r="P3662" s="4"/>
      <c r="Q3662" s="4"/>
      <c r="R3662" s="4"/>
      <c r="S3662" s="5"/>
      <c r="T3662" s="6"/>
    </row>
    <row r="3663" spans="6:20">
      <c r="F3663" s="27"/>
      <c r="G3663" s="28"/>
      <c r="H3663" s="6"/>
      <c r="I3663" s="7"/>
      <c r="J3663" s="6"/>
      <c r="K3663" s="6"/>
      <c r="L3663" s="6"/>
      <c r="M3663" s="6"/>
      <c r="P3663" s="4"/>
      <c r="Q3663" s="4"/>
      <c r="R3663" s="4"/>
      <c r="S3663" s="5"/>
      <c r="T3663" s="6"/>
    </row>
    <row r="3664" spans="6:20">
      <c r="F3664" s="27"/>
      <c r="G3664" s="28"/>
      <c r="H3664" s="6"/>
      <c r="I3664" s="7"/>
      <c r="J3664" s="6"/>
      <c r="K3664" s="6"/>
      <c r="L3664" s="6"/>
      <c r="M3664" s="6"/>
      <c r="P3664" s="4"/>
      <c r="Q3664" s="4"/>
      <c r="R3664" s="4"/>
      <c r="S3664" s="5"/>
      <c r="T3664" s="6"/>
    </row>
    <row r="3665" spans="6:20">
      <c r="F3665" s="27"/>
      <c r="G3665" s="28"/>
      <c r="H3665" s="6"/>
      <c r="I3665" s="7"/>
      <c r="J3665" s="6"/>
      <c r="K3665" s="6"/>
      <c r="L3665" s="6"/>
      <c r="M3665" s="6"/>
      <c r="P3665" s="4"/>
      <c r="Q3665" s="4"/>
      <c r="R3665" s="4"/>
      <c r="S3665" s="5"/>
      <c r="T3665" s="6"/>
    </row>
    <row r="3666" spans="6:20">
      <c r="F3666" s="27"/>
      <c r="G3666" s="28"/>
      <c r="H3666" s="6"/>
      <c r="I3666" s="7"/>
      <c r="J3666" s="6"/>
      <c r="K3666" s="6"/>
      <c r="L3666" s="6"/>
      <c r="M3666" s="6"/>
      <c r="P3666" s="4"/>
      <c r="Q3666" s="4"/>
      <c r="R3666" s="4"/>
      <c r="S3666" s="5"/>
      <c r="T3666" s="6"/>
    </row>
    <row r="3667" spans="6:20">
      <c r="F3667" s="27"/>
      <c r="G3667" s="28"/>
      <c r="H3667" s="6"/>
      <c r="I3667" s="7"/>
      <c r="J3667" s="6"/>
      <c r="K3667" s="6"/>
      <c r="L3667" s="6"/>
      <c r="M3667" s="6"/>
      <c r="P3667" s="4"/>
      <c r="Q3667" s="4"/>
      <c r="R3667" s="4"/>
      <c r="S3667" s="5"/>
      <c r="T3667" s="6"/>
    </row>
    <row r="3668" spans="6:20">
      <c r="F3668" s="27"/>
      <c r="G3668" s="28"/>
      <c r="H3668" s="6"/>
      <c r="I3668" s="7"/>
      <c r="J3668" s="6"/>
      <c r="K3668" s="6"/>
      <c r="L3668" s="6"/>
      <c r="M3668" s="6"/>
      <c r="P3668" s="4"/>
      <c r="Q3668" s="4"/>
      <c r="R3668" s="4"/>
      <c r="S3668" s="5"/>
      <c r="T3668" s="6"/>
    </row>
    <row r="3669" spans="6:20">
      <c r="F3669" s="27"/>
      <c r="G3669" s="28"/>
      <c r="H3669" s="6"/>
      <c r="I3669" s="7"/>
      <c r="J3669" s="6"/>
      <c r="K3669" s="6"/>
      <c r="L3669" s="6"/>
      <c r="M3669" s="6"/>
      <c r="P3669" s="4"/>
      <c r="Q3669" s="4"/>
      <c r="R3669" s="4"/>
      <c r="S3669" s="5"/>
      <c r="T3669" s="6"/>
    </row>
    <row r="3670" spans="6:20">
      <c r="F3670" s="27"/>
      <c r="G3670" s="28"/>
      <c r="H3670" s="6"/>
      <c r="I3670" s="7"/>
      <c r="J3670" s="6"/>
      <c r="K3670" s="6"/>
      <c r="L3670" s="6"/>
      <c r="M3670" s="6"/>
      <c r="P3670" s="4"/>
      <c r="Q3670" s="4"/>
      <c r="R3670" s="4"/>
      <c r="S3670" s="5"/>
      <c r="T3670" s="6"/>
    </row>
    <row r="3671" spans="6:20">
      <c r="F3671" s="27"/>
      <c r="G3671" s="28"/>
      <c r="H3671" s="6"/>
      <c r="I3671" s="7"/>
      <c r="J3671" s="6"/>
      <c r="K3671" s="6"/>
      <c r="L3671" s="6"/>
      <c r="M3671" s="6"/>
      <c r="P3671" s="4"/>
      <c r="Q3671" s="4"/>
      <c r="R3671" s="4"/>
      <c r="S3671" s="5"/>
      <c r="T3671" s="6"/>
    </row>
    <row r="3672" spans="6:20">
      <c r="F3672" s="27"/>
      <c r="G3672" s="28"/>
      <c r="H3672" s="6"/>
      <c r="I3672" s="7"/>
      <c r="J3672" s="6"/>
      <c r="K3672" s="6"/>
      <c r="L3672" s="6"/>
      <c r="M3672" s="6"/>
      <c r="P3672" s="4"/>
      <c r="Q3672" s="4"/>
      <c r="R3672" s="4"/>
      <c r="S3672" s="5"/>
      <c r="T3672" s="6"/>
    </row>
    <row r="3673" spans="6:20">
      <c r="F3673" s="27"/>
      <c r="G3673" s="28"/>
      <c r="H3673" s="6"/>
      <c r="I3673" s="7"/>
      <c r="J3673" s="6"/>
      <c r="K3673" s="6"/>
      <c r="L3673" s="6"/>
      <c r="M3673" s="6"/>
      <c r="P3673" s="4"/>
      <c r="Q3673" s="4"/>
      <c r="R3673" s="4"/>
      <c r="S3673" s="5"/>
      <c r="T3673" s="6"/>
    </row>
  </sheetData>
  <conditionalFormatting sqref="C29:D3673 C14:C28">
    <cfRule type="duplicateValues" dxfId="3" priority="2"/>
  </conditionalFormatting>
  <conditionalFormatting sqref="M14:M3673">
    <cfRule type="expression" dxfId="2" priority="1">
      <formula>$M14 &lt;&gt; $L14</formula>
    </cfRule>
  </conditionalFormatting>
  <hyperlinks>
    <hyperlink ref="B1" location="ecommerce_dataset_updated!" display="Link Data: " xr:uid="{C9DAD8DE-4AF6-4C00-9587-2D95022E5A1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41A70-A80B-4638-BDAE-2C08AE53451A}">
  <sheetPr>
    <tabColor theme="9" tint="0.79998168889431442"/>
  </sheetPr>
  <dimension ref="A1:BS138"/>
  <sheetViews>
    <sheetView showGridLines="0" tabSelected="1" topLeftCell="A97" zoomScaleNormal="100" workbookViewId="0">
      <selection activeCell="I126" sqref="I126"/>
    </sheetView>
  </sheetViews>
  <sheetFormatPr defaultRowHeight="14.4"/>
  <cols>
    <col min="1" max="1" width="15.77734375" bestFit="1" customWidth="1"/>
    <col min="2" max="2" width="14.109375" customWidth="1"/>
    <col min="3" max="3" width="7" bestFit="1" customWidth="1"/>
    <col min="4" max="4" width="14.109375" bestFit="1" customWidth="1"/>
    <col min="5" max="5" width="10.77734375" bestFit="1" customWidth="1"/>
    <col min="6" max="6" width="8.21875" customWidth="1"/>
    <col min="7" max="7" width="8" bestFit="1" customWidth="1"/>
    <col min="8" max="8" width="10.5546875" bestFit="1" customWidth="1"/>
    <col min="9" max="9" width="14.6640625" bestFit="1" customWidth="1"/>
    <col min="10" max="10" width="8.21875" bestFit="1" customWidth="1"/>
    <col min="11" max="11" width="7.109375" customWidth="1"/>
    <col min="12" max="12" width="10.77734375" bestFit="1" customWidth="1"/>
    <col min="13" max="13" width="14.109375" bestFit="1" customWidth="1"/>
    <col min="14" max="14" width="10.77734375" bestFit="1" customWidth="1"/>
    <col min="15" max="15" width="6.109375" bestFit="1" customWidth="1"/>
    <col min="16" max="16" width="8" bestFit="1" customWidth="1"/>
    <col min="17" max="17" width="10.5546875" bestFit="1" customWidth="1"/>
    <col min="18" max="18" width="13.88671875" bestFit="1" customWidth="1"/>
    <col min="19" max="19" width="6.5546875" bestFit="1" customWidth="1"/>
    <col min="20" max="20" width="7.21875" bestFit="1" customWidth="1"/>
    <col min="33" max="33" width="8.88671875" style="51"/>
    <col min="34" max="34" width="18.109375" bestFit="1" customWidth="1"/>
    <col min="35" max="35" width="9.33203125" bestFit="1" customWidth="1"/>
    <col min="36" max="36" width="6.88671875" bestFit="1" customWidth="1"/>
    <col min="37" max="37" width="11.33203125" bestFit="1" customWidth="1"/>
    <col min="38" max="38" width="8.88671875" bestFit="1" customWidth="1"/>
    <col min="39" max="39" width="14.33203125" bestFit="1" customWidth="1"/>
    <col min="40" max="40" width="16.33203125" bestFit="1" customWidth="1"/>
    <col min="41" max="41" width="10" bestFit="1" customWidth="1"/>
    <col min="42" max="42" width="10.77734375" bestFit="1" customWidth="1"/>
    <col min="43" max="43" width="11.88671875" bestFit="1" customWidth="1"/>
    <col min="62" max="62" width="8.88671875" style="60"/>
    <col min="63" max="63" width="21" bestFit="1" customWidth="1"/>
  </cols>
  <sheetData>
    <row r="1" spans="1:71" ht="31.2" customHeight="1">
      <c r="A1" s="175" t="s">
        <v>14040</v>
      </c>
      <c r="B1" s="175"/>
      <c r="C1" s="175"/>
      <c r="D1" s="175"/>
      <c r="E1" s="175"/>
      <c r="F1" s="175"/>
      <c r="G1" s="175"/>
      <c r="H1" s="175"/>
    </row>
    <row r="2" spans="1:71" ht="44.4" customHeight="1">
      <c r="A2" s="171" t="s">
        <v>14121</v>
      </c>
      <c r="B2" s="171"/>
      <c r="C2" s="171"/>
      <c r="D2" s="171"/>
      <c r="E2" s="171"/>
      <c r="F2" s="171"/>
      <c r="G2" s="171"/>
      <c r="H2" s="171"/>
      <c r="I2" s="171"/>
      <c r="J2" s="171"/>
      <c r="K2" s="171"/>
      <c r="L2" s="50" t="b">
        <v>1</v>
      </c>
      <c r="M2" s="38"/>
      <c r="N2" s="38"/>
      <c r="O2" s="38"/>
      <c r="P2" s="38"/>
    </row>
    <row r="3" spans="1:71" ht="39" customHeight="1">
      <c r="A3" s="176" t="s">
        <v>14218</v>
      </c>
      <c r="B3" s="176"/>
      <c r="C3" s="176"/>
      <c r="D3" s="176"/>
      <c r="E3" s="176"/>
      <c r="F3" s="176"/>
      <c r="G3" s="176"/>
      <c r="H3" s="176"/>
      <c r="I3" s="176"/>
      <c r="J3" s="176"/>
      <c r="K3" s="176"/>
      <c r="L3" s="50" t="b">
        <v>1</v>
      </c>
      <c r="M3" s="49"/>
      <c r="N3" s="38"/>
      <c r="O3" s="38"/>
      <c r="P3" s="38"/>
      <c r="BK3" s="54" t="s">
        <v>14128</v>
      </c>
    </row>
    <row r="4" spans="1:71" s="13" customFormat="1" ht="33" customHeight="1">
      <c r="A4" s="171" t="s">
        <v>14217</v>
      </c>
      <c r="B4" s="172"/>
      <c r="C4" s="172"/>
      <c r="D4" s="172"/>
      <c r="E4" s="172"/>
      <c r="F4" s="172"/>
      <c r="G4" s="172"/>
      <c r="H4" s="172"/>
      <c r="I4" s="172"/>
      <c r="J4" s="172"/>
      <c r="K4" s="172"/>
      <c r="L4" s="50" t="b">
        <v>1</v>
      </c>
      <c r="Q4" s="29"/>
      <c r="R4" s="29"/>
      <c r="S4" s="29"/>
      <c r="T4" s="29"/>
      <c r="U4" s="29"/>
      <c r="V4" s="29"/>
      <c r="W4" s="29"/>
      <c r="X4" s="29"/>
      <c r="Y4" s="29"/>
      <c r="AE4"/>
      <c r="AF4"/>
      <c r="AG4" s="51"/>
      <c r="BJ4" s="61"/>
      <c r="BK4" s="12" t="s">
        <v>14123</v>
      </c>
      <c r="BL4" s="12" t="s">
        <v>2</v>
      </c>
      <c r="BM4"/>
      <c r="BN4"/>
      <c r="BO4"/>
      <c r="BP4"/>
      <c r="BQ4"/>
      <c r="BR4"/>
      <c r="BS4"/>
    </row>
    <row r="5" spans="1:71" s="13" customFormat="1" ht="18.600000000000001" customHeight="1">
      <c r="L5" s="48"/>
      <c r="Q5" s="29"/>
      <c r="R5" s="29"/>
      <c r="S5" s="29"/>
      <c r="T5" s="29"/>
      <c r="U5" s="29"/>
      <c r="V5" s="29"/>
      <c r="W5" s="29"/>
      <c r="X5" s="29"/>
      <c r="Y5" s="29"/>
      <c r="AE5"/>
      <c r="AF5"/>
      <c r="AG5" s="51"/>
      <c r="BJ5" s="61"/>
      <c r="BK5" s="12" t="s">
        <v>14078</v>
      </c>
      <c r="BL5" s="53" t="s">
        <v>39</v>
      </c>
      <c r="BM5" s="53" t="s">
        <v>45</v>
      </c>
      <c r="BN5" s="53" t="s">
        <v>18</v>
      </c>
      <c r="BO5" s="53" t="s">
        <v>114</v>
      </c>
      <c r="BP5" s="53" t="s">
        <v>68</v>
      </c>
      <c r="BQ5" s="53" t="s">
        <v>10</v>
      </c>
      <c r="BR5" s="53" t="s">
        <v>32</v>
      </c>
      <c r="BS5"/>
    </row>
    <row r="6" spans="1:71" s="13" customFormat="1" ht="18.600000000000001" customHeight="1">
      <c r="L6" s="48"/>
      <c r="Q6" s="29"/>
      <c r="R6" s="29"/>
      <c r="S6" s="29"/>
      <c r="T6" s="29"/>
      <c r="U6" s="29"/>
      <c r="V6" s="29"/>
      <c r="W6" s="29"/>
      <c r="X6" s="29"/>
      <c r="Y6" s="29"/>
      <c r="AE6"/>
      <c r="AF6"/>
      <c r="AG6" s="52"/>
      <c r="BJ6" s="61"/>
      <c r="BK6" s="36" t="s">
        <v>14111</v>
      </c>
      <c r="BL6">
        <v>62</v>
      </c>
      <c r="BM6">
        <v>53</v>
      </c>
      <c r="BN6">
        <v>60</v>
      </c>
      <c r="BO6">
        <v>61</v>
      </c>
      <c r="BP6">
        <v>59</v>
      </c>
      <c r="BQ6">
        <v>63</v>
      </c>
      <c r="BR6">
        <v>70</v>
      </c>
      <c r="BS6"/>
    </row>
    <row r="7" spans="1:71">
      <c r="A7" s="1"/>
      <c r="B7" s="1"/>
      <c r="C7" s="1"/>
      <c r="H7" s="1"/>
      <c r="I7" s="1"/>
      <c r="J7" s="11"/>
      <c r="K7" s="11"/>
      <c r="L7" s="11"/>
      <c r="M7" s="11"/>
      <c r="N7" s="11"/>
      <c r="O7" s="11"/>
      <c r="P7" s="11"/>
      <c r="Q7" s="11"/>
      <c r="R7" s="11"/>
      <c r="S7" s="11"/>
      <c r="BK7" s="36" t="s">
        <v>14112</v>
      </c>
      <c r="BL7">
        <v>73</v>
      </c>
      <c r="BM7">
        <v>75</v>
      </c>
      <c r="BN7">
        <v>61</v>
      </c>
      <c r="BO7">
        <v>49</v>
      </c>
      <c r="BP7">
        <v>69</v>
      </c>
      <c r="BQ7">
        <v>67</v>
      </c>
      <c r="BR7">
        <v>60</v>
      </c>
    </row>
    <row r="8" spans="1:71">
      <c r="A8" s="43" t="s">
        <v>14043</v>
      </c>
      <c r="B8" s="44" t="s">
        <v>14087</v>
      </c>
      <c r="C8" s="44" t="s">
        <v>14074</v>
      </c>
      <c r="D8" s="44" t="s">
        <v>14088</v>
      </c>
      <c r="E8" s="44" t="s">
        <v>14089</v>
      </c>
      <c r="F8" s="44" t="s">
        <v>14090</v>
      </c>
      <c r="G8" s="44" t="s">
        <v>14075</v>
      </c>
      <c r="H8" s="44" t="s">
        <v>14107</v>
      </c>
      <c r="I8" s="44" t="s">
        <v>14108</v>
      </c>
      <c r="J8" s="44" t="s">
        <v>14198</v>
      </c>
      <c r="K8" s="44" t="s">
        <v>14109</v>
      </c>
      <c r="L8" s="44" t="s">
        <v>14046</v>
      </c>
      <c r="M8" s="11"/>
      <c r="BK8" s="36" t="s">
        <v>14113</v>
      </c>
      <c r="BL8">
        <v>66</v>
      </c>
      <c r="BM8">
        <v>65</v>
      </c>
      <c r="BN8">
        <v>64</v>
      </c>
      <c r="BO8">
        <v>81</v>
      </c>
      <c r="BP8">
        <v>84</v>
      </c>
      <c r="BQ8">
        <v>57</v>
      </c>
      <c r="BR8">
        <v>60</v>
      </c>
    </row>
    <row r="9" spans="1:71" ht="21.6" customHeight="1">
      <c r="A9" t="s">
        <v>14077</v>
      </c>
      <c r="B9" s="15">
        <f xml:space="preserve"> AVERAGE(ecommerce_dataset_updated['[Discount (%)']])</f>
        <v>18.825136612021858</v>
      </c>
      <c r="C9" s="10" cm="1">
        <f t="array" ref="C9:G9" xml:space="preserve"> TRANSPOSE( _xlfn.QUARTILE.INC(ecommerce_dataset_updated['[Discount (%)']], _xlfn.SEQUENCE(5,,0,1)))</f>
        <v>0</v>
      </c>
      <c r="D9" s="16">
        <v>5</v>
      </c>
      <c r="E9" s="16">
        <v>15</v>
      </c>
      <c r="F9" s="16">
        <v>25</v>
      </c>
      <c r="G9" s="16">
        <v>50</v>
      </c>
      <c r="H9" s="7">
        <f>G9-C9</f>
        <v>50</v>
      </c>
      <c r="I9" s="16">
        <f xml:space="preserve"> $F9-$D9</f>
        <v>20</v>
      </c>
      <c r="J9" s="15">
        <f xml:space="preserve">  _xlfn.STDEV.S(ecommerce_dataset_updated['[Discount (%)']])</f>
        <v>14.731338104095192</v>
      </c>
      <c r="K9" s="15">
        <f xml:space="preserve"> SKEW(ecommerce_dataset_updated['[Discount (%)']])</f>
        <v>0.76611327363898729</v>
      </c>
      <c r="L9" s="15" cm="1">
        <f t="array" ref="L9" xml:space="preserve"> _xlfn.MODE.MULT(ecommerce_dataset_updated['[Discount (%)']])</f>
        <v>0</v>
      </c>
      <c r="BK9" s="36" t="s">
        <v>14114</v>
      </c>
      <c r="BL9">
        <v>59</v>
      </c>
      <c r="BM9">
        <v>72</v>
      </c>
      <c r="BN9">
        <v>71</v>
      </c>
      <c r="BO9">
        <v>70</v>
      </c>
      <c r="BP9">
        <v>71</v>
      </c>
      <c r="BQ9">
        <v>69</v>
      </c>
      <c r="BR9">
        <v>72</v>
      </c>
    </row>
    <row r="10" spans="1:71" ht="21.6" customHeight="1">
      <c r="A10" s="45" t="s">
        <v>14078</v>
      </c>
      <c r="B10" s="46">
        <f xml:space="preserve"> AVERAGE(ecommerce_dataset_updated['[Final_Price(Rs.)']])</f>
        <v>206.9065792349723</v>
      </c>
      <c r="C10" s="46" cm="1">
        <f t="array" ref="C10:G10" xml:space="preserve"> TRANSPOSE( _xlfn.QUARTILE.INC(ecommerce_dataset_updated['[Final_Price(Rs.)']], _xlfn.SEQUENCE(5,,0,1)))</f>
        <v>5.89</v>
      </c>
      <c r="D10" s="46">
        <v>104.51249999999999</v>
      </c>
      <c r="E10" s="46">
        <v>199.185</v>
      </c>
      <c r="F10" s="46">
        <v>304.11749999999995</v>
      </c>
      <c r="G10" s="46">
        <v>496.82</v>
      </c>
      <c r="H10" s="47">
        <f>G10-C10</f>
        <v>490.93</v>
      </c>
      <c r="I10" s="46">
        <f xml:space="preserve"> $F10-$D10</f>
        <v>199.60499999999996</v>
      </c>
      <c r="J10" s="46">
        <f xml:space="preserve">  _xlfn.STDEV.S(ecommerce_dataset_updated['[Final_Price(Rs.)']])</f>
        <v>122.68784393226993</v>
      </c>
      <c r="K10" s="46">
        <f xml:space="preserve"> SKEW(ecommerce_dataset_updated['[Final_Price(Rs.)']])</f>
        <v>0.23760411981836838</v>
      </c>
      <c r="L10" s="46" cm="1">
        <f t="array" ref="L10" xml:space="preserve"> _xlfn.MODE.MULT(ecommerce_dataset_updated['[Final_Price(Rs.)']])</f>
        <v>259.10000000000002</v>
      </c>
      <c r="BK10" s="36" t="s">
        <v>14115</v>
      </c>
      <c r="BL10">
        <v>56</v>
      </c>
      <c r="BM10">
        <v>76</v>
      </c>
      <c r="BN10">
        <v>58</v>
      </c>
      <c r="BO10">
        <v>65</v>
      </c>
      <c r="BP10">
        <v>79</v>
      </c>
      <c r="BQ10">
        <v>68</v>
      </c>
      <c r="BR10">
        <v>78</v>
      </c>
    </row>
    <row r="11" spans="1:71" ht="21.6" customHeight="1">
      <c r="A11" t="s">
        <v>14076</v>
      </c>
      <c r="B11" s="15">
        <f xml:space="preserve"> AVERAGE(ecommerce_dataset_updated['[Price (Rs.)']])</f>
        <v>254.80067486338828</v>
      </c>
      <c r="C11" s="10" cm="1">
        <f t="array" ref="C11:G11" xml:space="preserve"> TRANSPOSE( _xlfn.QUARTILE.INC(ecommerce_dataset_updated['[Price (Rs.)']], _xlfn.SEQUENCE(5,,0,1)))</f>
        <v>10.09</v>
      </c>
      <c r="D11" s="15">
        <v>134.01249999999999</v>
      </c>
      <c r="E11" s="15">
        <v>253.845</v>
      </c>
      <c r="F11" s="15">
        <v>377.59500000000003</v>
      </c>
      <c r="G11" s="15">
        <v>499.96</v>
      </c>
      <c r="H11" s="6">
        <f>G11-C11</f>
        <v>489.87</v>
      </c>
      <c r="I11" s="15">
        <f xml:space="preserve"> $F11-$D11</f>
        <v>243.58250000000004</v>
      </c>
      <c r="J11" s="15">
        <f xml:space="preserve">  _xlfn.STDEV.S(ecommerce_dataset_updated['[Price (Rs.)']])</f>
        <v>141.68262131940887</v>
      </c>
      <c r="K11" s="15">
        <f xml:space="preserve"> SKEW(ecommerce_dataset_updated['[Price (Rs.)']])</f>
        <v>-5.3505679781015959E-3</v>
      </c>
      <c r="L11" cm="1">
        <f t="array" ref="L11:L14" xml:space="preserve"> _xlfn.MODE.MULT(ecommerce_dataset_updated['[Price (Rs.)']])</f>
        <v>286.08999999999997</v>
      </c>
      <c r="BK11" s="36" t="s">
        <v>14116</v>
      </c>
      <c r="BL11">
        <v>49</v>
      </c>
      <c r="BM11">
        <v>51</v>
      </c>
      <c r="BN11">
        <v>51</v>
      </c>
      <c r="BO11">
        <v>59</v>
      </c>
      <c r="BP11">
        <v>66</v>
      </c>
      <c r="BQ11">
        <v>53</v>
      </c>
      <c r="BR11">
        <v>53</v>
      </c>
    </row>
    <row r="12" spans="1:71">
      <c r="I12" s="15"/>
      <c r="L12">
        <v>410.07</v>
      </c>
      <c r="BK12" s="36" t="s">
        <v>14117</v>
      </c>
      <c r="BL12">
        <v>63</v>
      </c>
      <c r="BM12">
        <v>62</v>
      </c>
      <c r="BN12">
        <v>66</v>
      </c>
      <c r="BO12">
        <v>47</v>
      </c>
      <c r="BP12">
        <v>51</v>
      </c>
      <c r="BQ12">
        <v>65</v>
      </c>
      <c r="BR12">
        <v>51</v>
      </c>
    </row>
    <row r="13" spans="1:71">
      <c r="I13" s="15"/>
      <c r="L13">
        <v>335.09</v>
      </c>
      <c r="BK13" s="36" t="s">
        <v>14118</v>
      </c>
      <c r="BL13">
        <v>40</v>
      </c>
      <c r="BM13">
        <v>48</v>
      </c>
      <c r="BN13">
        <v>52</v>
      </c>
      <c r="BO13">
        <v>34</v>
      </c>
      <c r="BP13">
        <v>36</v>
      </c>
      <c r="BQ13">
        <v>43</v>
      </c>
      <c r="BR13">
        <v>39</v>
      </c>
    </row>
    <row r="14" spans="1:71">
      <c r="I14" s="15"/>
      <c r="L14">
        <v>185.53</v>
      </c>
      <c r="BK14" s="36" t="s">
        <v>14119</v>
      </c>
      <c r="BL14">
        <v>21</v>
      </c>
      <c r="BM14">
        <v>22</v>
      </c>
      <c r="BN14">
        <v>35</v>
      </c>
      <c r="BO14">
        <v>30</v>
      </c>
      <c r="BP14">
        <v>20</v>
      </c>
      <c r="BQ14">
        <v>23</v>
      </c>
      <c r="BR14">
        <v>33</v>
      </c>
    </row>
    <row r="15" spans="1:71">
      <c r="I15" s="10"/>
      <c r="BK15" s="36" t="s">
        <v>14120</v>
      </c>
      <c r="BL15">
        <v>16</v>
      </c>
      <c r="BM15">
        <v>10</v>
      </c>
      <c r="BN15">
        <v>13</v>
      </c>
      <c r="BO15">
        <v>2</v>
      </c>
      <c r="BP15">
        <v>14</v>
      </c>
      <c r="BQ15">
        <v>12</v>
      </c>
      <c r="BR15">
        <v>7</v>
      </c>
    </row>
    <row r="16" spans="1:71">
      <c r="BK16" s="36" t="s">
        <v>14085</v>
      </c>
      <c r="BL16">
        <v>505</v>
      </c>
      <c r="BM16">
        <v>534</v>
      </c>
      <c r="BN16">
        <v>531</v>
      </c>
      <c r="BO16">
        <v>498</v>
      </c>
      <c r="BP16">
        <v>549</v>
      </c>
      <c r="BQ16">
        <v>520</v>
      </c>
      <c r="BR16">
        <v>523</v>
      </c>
    </row>
    <row r="20" spans="1:68">
      <c r="BK20" s="12" t="s">
        <v>14123</v>
      </c>
      <c r="BL20" s="12" t="s">
        <v>6</v>
      </c>
    </row>
    <row r="21" spans="1:68">
      <c r="BK21" s="12" t="s">
        <v>14078</v>
      </c>
      <c r="BL21" s="53" t="s">
        <v>77</v>
      </c>
      <c r="BM21" s="53" t="s">
        <v>28</v>
      </c>
      <c r="BN21" s="53" t="s">
        <v>120</v>
      </c>
      <c r="BO21" s="53" t="s">
        <v>14</v>
      </c>
      <c r="BP21" s="53" t="s">
        <v>35</v>
      </c>
    </row>
    <row r="22" spans="1:68">
      <c r="I22" s="10"/>
      <c r="BK22" s="36" t="s">
        <v>14111</v>
      </c>
      <c r="BL22">
        <v>80</v>
      </c>
      <c r="BM22">
        <v>86</v>
      </c>
      <c r="BN22">
        <v>80</v>
      </c>
      <c r="BO22">
        <v>90</v>
      </c>
      <c r="BP22">
        <v>92</v>
      </c>
    </row>
    <row r="23" spans="1:68">
      <c r="I23" s="5"/>
      <c r="BK23" s="36" t="s">
        <v>14112</v>
      </c>
      <c r="BL23">
        <v>91</v>
      </c>
      <c r="BM23">
        <v>101</v>
      </c>
      <c r="BN23">
        <v>87</v>
      </c>
      <c r="BO23">
        <v>82</v>
      </c>
      <c r="BP23">
        <v>93</v>
      </c>
    </row>
    <row r="24" spans="1:68">
      <c r="BK24" s="36" t="s">
        <v>14113</v>
      </c>
      <c r="BL24">
        <v>90</v>
      </c>
      <c r="BM24">
        <v>98</v>
      </c>
      <c r="BN24">
        <v>95</v>
      </c>
      <c r="BO24">
        <v>88</v>
      </c>
      <c r="BP24">
        <v>106</v>
      </c>
    </row>
    <row r="25" spans="1:68">
      <c r="M25" s="12" t="s">
        <v>14110</v>
      </c>
      <c r="N25" s="12" t="s">
        <v>2</v>
      </c>
      <c r="BK25" s="36" t="s">
        <v>14114</v>
      </c>
      <c r="BL25">
        <v>90</v>
      </c>
      <c r="BM25">
        <v>114</v>
      </c>
      <c r="BN25">
        <v>89</v>
      </c>
      <c r="BO25">
        <v>93</v>
      </c>
      <c r="BP25">
        <v>98</v>
      </c>
    </row>
    <row r="26" spans="1:68">
      <c r="A26" s="12" t="s">
        <v>14077</v>
      </c>
      <c r="B26" t="s">
        <v>14110</v>
      </c>
      <c r="M26" s="12" t="s">
        <v>4</v>
      </c>
      <c r="N26" t="s">
        <v>39</v>
      </c>
      <c r="O26" t="s">
        <v>45</v>
      </c>
      <c r="P26" t="s">
        <v>18</v>
      </c>
      <c r="Q26" t="s">
        <v>114</v>
      </c>
      <c r="R26" t="s">
        <v>14122</v>
      </c>
      <c r="S26" t="s">
        <v>10</v>
      </c>
      <c r="T26" t="s">
        <v>32</v>
      </c>
      <c r="BK26" s="36" t="s">
        <v>14115</v>
      </c>
      <c r="BL26">
        <v>81</v>
      </c>
      <c r="BM26">
        <v>83</v>
      </c>
      <c r="BN26">
        <v>108</v>
      </c>
      <c r="BO26">
        <v>115</v>
      </c>
      <c r="BP26">
        <v>93</v>
      </c>
    </row>
    <row r="27" spans="1:68">
      <c r="A27" s="14">
        <v>0</v>
      </c>
      <c r="B27">
        <v>480</v>
      </c>
      <c r="M27" s="14">
        <v>0</v>
      </c>
      <c r="N27">
        <v>66</v>
      </c>
      <c r="O27">
        <v>70</v>
      </c>
      <c r="P27">
        <v>68</v>
      </c>
      <c r="Q27">
        <v>67</v>
      </c>
      <c r="R27">
        <v>67</v>
      </c>
      <c r="S27">
        <v>72</v>
      </c>
      <c r="T27">
        <v>70</v>
      </c>
      <c r="BK27" s="36" t="s">
        <v>14116</v>
      </c>
      <c r="BL27">
        <v>73</v>
      </c>
      <c r="BM27">
        <v>81</v>
      </c>
      <c r="BN27">
        <v>87</v>
      </c>
      <c r="BO27">
        <v>68</v>
      </c>
      <c r="BP27">
        <v>73</v>
      </c>
    </row>
    <row r="28" spans="1:68">
      <c r="A28" s="14">
        <v>5</v>
      </c>
      <c r="B28">
        <v>470</v>
      </c>
      <c r="M28" s="14">
        <v>5</v>
      </c>
      <c r="N28">
        <v>68</v>
      </c>
      <c r="O28">
        <v>71</v>
      </c>
      <c r="P28">
        <v>61</v>
      </c>
      <c r="Q28">
        <v>59</v>
      </c>
      <c r="R28">
        <v>68</v>
      </c>
      <c r="S28">
        <v>69</v>
      </c>
      <c r="T28">
        <v>74</v>
      </c>
      <c r="BK28" s="36" t="s">
        <v>14117</v>
      </c>
      <c r="BL28">
        <v>63</v>
      </c>
      <c r="BM28">
        <v>86</v>
      </c>
      <c r="BN28">
        <v>74</v>
      </c>
      <c r="BO28">
        <v>80</v>
      </c>
      <c r="BP28">
        <v>102</v>
      </c>
    </row>
    <row r="29" spans="1:68">
      <c r="A29" s="14">
        <v>10</v>
      </c>
      <c r="B29">
        <v>473</v>
      </c>
      <c r="M29" s="14">
        <v>10</v>
      </c>
      <c r="N29">
        <v>63</v>
      </c>
      <c r="O29">
        <v>64</v>
      </c>
      <c r="P29">
        <v>79</v>
      </c>
      <c r="Q29">
        <v>68</v>
      </c>
      <c r="R29">
        <v>62</v>
      </c>
      <c r="S29">
        <v>58</v>
      </c>
      <c r="T29">
        <v>79</v>
      </c>
      <c r="BK29" s="36" t="s">
        <v>14118</v>
      </c>
      <c r="BL29">
        <v>79</v>
      </c>
      <c r="BM29">
        <v>59</v>
      </c>
      <c r="BN29">
        <v>52</v>
      </c>
      <c r="BO29">
        <v>54</v>
      </c>
      <c r="BP29">
        <v>48</v>
      </c>
    </row>
    <row r="30" spans="1:68">
      <c r="A30" s="14">
        <v>15</v>
      </c>
      <c r="B30">
        <v>474</v>
      </c>
      <c r="M30" s="14">
        <v>15</v>
      </c>
      <c r="N30">
        <v>71</v>
      </c>
      <c r="O30">
        <v>71</v>
      </c>
      <c r="P30">
        <v>83</v>
      </c>
      <c r="Q30">
        <v>65</v>
      </c>
      <c r="R30">
        <v>73</v>
      </c>
      <c r="S30">
        <v>55</v>
      </c>
      <c r="T30">
        <v>56</v>
      </c>
      <c r="BK30" s="36" t="s">
        <v>14119</v>
      </c>
      <c r="BL30">
        <v>38</v>
      </c>
      <c r="BM30">
        <v>38</v>
      </c>
      <c r="BN30">
        <v>40</v>
      </c>
      <c r="BO30">
        <v>36</v>
      </c>
      <c r="BP30">
        <v>32</v>
      </c>
    </row>
    <row r="31" spans="1:68">
      <c r="A31" s="14">
        <v>20</v>
      </c>
      <c r="B31">
        <v>472</v>
      </c>
      <c r="M31" s="14">
        <v>20</v>
      </c>
      <c r="N31">
        <v>63</v>
      </c>
      <c r="O31">
        <v>68</v>
      </c>
      <c r="P31">
        <v>76</v>
      </c>
      <c r="Q31">
        <v>51</v>
      </c>
      <c r="R31">
        <v>77</v>
      </c>
      <c r="S31">
        <v>70</v>
      </c>
      <c r="T31">
        <v>67</v>
      </c>
      <c r="BK31" s="36" t="s">
        <v>14120</v>
      </c>
      <c r="BL31">
        <v>11</v>
      </c>
      <c r="BM31">
        <v>14</v>
      </c>
      <c r="BN31">
        <v>19</v>
      </c>
      <c r="BO31">
        <v>10</v>
      </c>
      <c r="BP31">
        <v>20</v>
      </c>
    </row>
    <row r="32" spans="1:68">
      <c r="A32" s="14">
        <v>25</v>
      </c>
      <c r="B32">
        <v>412</v>
      </c>
      <c r="M32" s="14">
        <v>25</v>
      </c>
      <c r="N32">
        <v>49</v>
      </c>
      <c r="O32">
        <v>63</v>
      </c>
      <c r="P32">
        <v>57</v>
      </c>
      <c r="Q32">
        <v>63</v>
      </c>
      <c r="R32">
        <v>58</v>
      </c>
      <c r="S32">
        <v>60</v>
      </c>
      <c r="T32">
        <v>62</v>
      </c>
      <c r="BK32" s="36" t="s">
        <v>14085</v>
      </c>
      <c r="BL32">
        <v>696</v>
      </c>
      <c r="BM32">
        <v>760</v>
      </c>
      <c r="BN32">
        <v>731</v>
      </c>
      <c r="BO32">
        <v>716</v>
      </c>
      <c r="BP32">
        <v>757</v>
      </c>
    </row>
    <row r="33" spans="1:20">
      <c r="A33" s="14">
        <v>30</v>
      </c>
      <c r="B33">
        <v>449</v>
      </c>
      <c r="M33" s="14">
        <v>30</v>
      </c>
      <c r="N33">
        <v>72</v>
      </c>
      <c r="O33">
        <v>59</v>
      </c>
      <c r="P33">
        <v>56</v>
      </c>
      <c r="Q33">
        <v>60</v>
      </c>
      <c r="R33">
        <v>74</v>
      </c>
      <c r="S33">
        <v>70</v>
      </c>
      <c r="T33">
        <v>58</v>
      </c>
    </row>
    <row r="34" spans="1:20" ht="13.8" customHeight="1">
      <c r="A34" s="14">
        <v>50</v>
      </c>
      <c r="B34">
        <v>430</v>
      </c>
      <c r="M34" s="14">
        <v>50</v>
      </c>
      <c r="N34">
        <v>53</v>
      </c>
      <c r="O34">
        <v>68</v>
      </c>
      <c r="P34">
        <v>51</v>
      </c>
      <c r="Q34">
        <v>65</v>
      </c>
      <c r="R34">
        <v>70</v>
      </c>
      <c r="S34">
        <v>66</v>
      </c>
      <c r="T34">
        <v>57</v>
      </c>
    </row>
    <row r="35" spans="1:20">
      <c r="A35" s="14" t="s">
        <v>14085</v>
      </c>
      <c r="B35">
        <v>3660</v>
      </c>
    </row>
    <row r="37" spans="1:20" ht="18" customHeight="1"/>
    <row r="40" spans="1:20" ht="21" customHeight="1"/>
    <row r="49" spans="1:62">
      <c r="A49" s="148"/>
      <c r="B49" s="148"/>
      <c r="C49" s="148"/>
      <c r="D49" s="148"/>
      <c r="E49" s="148"/>
      <c r="F49" s="148"/>
      <c r="G49" s="148"/>
      <c r="H49" s="148"/>
      <c r="I49" s="148"/>
      <c r="J49" s="148"/>
      <c r="K49" s="148"/>
      <c r="L49" s="148"/>
      <c r="M49" s="148"/>
      <c r="N49" s="148"/>
      <c r="O49" s="148"/>
      <c r="P49" s="148"/>
      <c r="Q49" s="148"/>
    </row>
    <row r="50" spans="1:62" s="13" customFormat="1" ht="72.599999999999994" customHeight="1">
      <c r="A50" s="178" t="s">
        <v>14219</v>
      </c>
      <c r="B50" s="178"/>
      <c r="C50" s="178"/>
      <c r="D50" s="178"/>
      <c r="E50" s="178"/>
      <c r="F50" s="178"/>
      <c r="G50" s="178"/>
      <c r="H50" s="178"/>
      <c r="I50" s="178"/>
      <c r="J50" s="178"/>
      <c r="K50" s="178"/>
      <c r="L50" s="178"/>
      <c r="M50" s="178"/>
      <c r="N50" s="178"/>
      <c r="O50" s="178"/>
      <c r="P50" s="178"/>
      <c r="R50" s="146"/>
      <c r="S50" s="146"/>
      <c r="T50" s="146"/>
      <c r="U50" s="146"/>
      <c r="V50" s="146"/>
      <c r="W50" s="146"/>
      <c r="X50" s="146"/>
      <c r="Y50" s="146"/>
      <c r="Z50" s="146"/>
      <c r="AA50" s="146"/>
      <c r="AB50" s="146"/>
      <c r="AC50" s="146"/>
      <c r="AD50" s="146"/>
      <c r="AE50" s="146"/>
      <c r="AF50" s="146"/>
      <c r="AG50" s="147"/>
      <c r="BJ50" s="61"/>
    </row>
    <row r="53" spans="1:62">
      <c r="A53" s="12" t="s">
        <v>14076</v>
      </c>
      <c r="B53" t="s">
        <v>14110</v>
      </c>
    </row>
    <row r="54" spans="1:62">
      <c r="A54" s="36" t="s">
        <v>14111</v>
      </c>
      <c r="B54">
        <v>310</v>
      </c>
    </row>
    <row r="55" spans="1:62">
      <c r="A55" s="36" t="s">
        <v>14112</v>
      </c>
      <c r="B55">
        <v>372</v>
      </c>
    </row>
    <row r="56" spans="1:62">
      <c r="A56" s="36" t="s">
        <v>14113</v>
      </c>
      <c r="B56">
        <v>356</v>
      </c>
    </row>
    <row r="57" spans="1:62">
      <c r="A57" s="36" t="s">
        <v>14114</v>
      </c>
      <c r="B57">
        <v>369</v>
      </c>
    </row>
    <row r="58" spans="1:62">
      <c r="A58" s="36" t="s">
        <v>14115</v>
      </c>
      <c r="B58">
        <v>392</v>
      </c>
    </row>
    <row r="59" spans="1:62">
      <c r="A59" s="36" t="s">
        <v>14116</v>
      </c>
      <c r="B59">
        <v>367</v>
      </c>
    </row>
    <row r="60" spans="1:62">
      <c r="A60" s="36" t="s">
        <v>14117</v>
      </c>
      <c r="B60">
        <v>367</v>
      </c>
    </row>
    <row r="61" spans="1:62">
      <c r="A61" s="36" t="s">
        <v>14118</v>
      </c>
      <c r="B61">
        <v>386</v>
      </c>
    </row>
    <row r="62" spans="1:62">
      <c r="A62" s="36" t="s">
        <v>14119</v>
      </c>
      <c r="B62">
        <v>368</v>
      </c>
    </row>
    <row r="63" spans="1:62">
      <c r="A63" s="36" t="s">
        <v>14120</v>
      </c>
      <c r="B63">
        <v>373</v>
      </c>
    </row>
    <row r="64" spans="1:62">
      <c r="A64" s="36" t="s">
        <v>14085</v>
      </c>
      <c r="B64">
        <v>3660</v>
      </c>
    </row>
    <row r="72" spans="1:2">
      <c r="A72" s="12" t="s">
        <v>14078</v>
      </c>
      <c r="B72" t="s">
        <v>14110</v>
      </c>
    </row>
    <row r="73" spans="1:2">
      <c r="A73" s="36" t="s">
        <v>14111</v>
      </c>
      <c r="B73">
        <v>428</v>
      </c>
    </row>
    <row r="74" spans="1:2">
      <c r="A74" s="36" t="s">
        <v>14112</v>
      </c>
      <c r="B74">
        <v>454</v>
      </c>
    </row>
    <row r="75" spans="1:2">
      <c r="A75" s="36" t="s">
        <v>14113</v>
      </c>
      <c r="B75">
        <v>477</v>
      </c>
    </row>
    <row r="76" spans="1:2">
      <c r="A76" s="36" t="s">
        <v>14114</v>
      </c>
      <c r="B76">
        <v>484</v>
      </c>
    </row>
    <row r="77" spans="1:2">
      <c r="A77" s="36" t="s">
        <v>14115</v>
      </c>
      <c r="B77">
        <v>480</v>
      </c>
    </row>
    <row r="78" spans="1:2">
      <c r="A78" s="36" t="s">
        <v>14116</v>
      </c>
      <c r="B78">
        <v>382</v>
      </c>
    </row>
    <row r="79" spans="1:2">
      <c r="A79" s="36" t="s">
        <v>14117</v>
      </c>
      <c r="B79">
        <v>405</v>
      </c>
    </row>
    <row r="80" spans="1:2">
      <c r="A80" s="36" t="s">
        <v>14118</v>
      </c>
      <c r="B80">
        <v>292</v>
      </c>
    </row>
    <row r="81" spans="1:12">
      <c r="A81" s="36" t="s">
        <v>14119</v>
      </c>
      <c r="B81">
        <v>184</v>
      </c>
    </row>
    <row r="82" spans="1:12">
      <c r="A82" s="36" t="s">
        <v>14120</v>
      </c>
      <c r="B82">
        <v>74</v>
      </c>
    </row>
    <row r="83" spans="1:12">
      <c r="A83" s="36" t="s">
        <v>14085</v>
      </c>
      <c r="B83">
        <v>3660</v>
      </c>
    </row>
    <row r="91" spans="1:12">
      <c r="L91" s="36"/>
    </row>
    <row r="98" spans="1:33" ht="21" customHeight="1">
      <c r="A98" s="177" t="s">
        <v>14180</v>
      </c>
      <c r="B98" s="177"/>
      <c r="C98" s="177"/>
      <c r="D98" s="177"/>
      <c r="E98" s="177"/>
      <c r="F98" s="177"/>
      <c r="G98" s="177"/>
      <c r="H98" s="177"/>
      <c r="I98" s="177"/>
      <c r="J98" s="177"/>
      <c r="K98" s="177"/>
      <c r="L98" s="177"/>
      <c r="M98" s="177"/>
      <c r="N98" s="177"/>
      <c r="O98" s="65"/>
      <c r="P98" s="65"/>
      <c r="Q98" s="65"/>
      <c r="R98" s="65"/>
      <c r="S98" s="65"/>
      <c r="T98" s="65"/>
      <c r="U98" s="65"/>
      <c r="V98" s="65"/>
      <c r="W98" s="65"/>
      <c r="X98" s="65"/>
      <c r="Y98" s="65"/>
      <c r="Z98" s="65"/>
      <c r="AA98" s="65"/>
      <c r="AB98" s="65"/>
      <c r="AC98" s="65"/>
      <c r="AD98" s="65"/>
      <c r="AE98" s="65"/>
      <c r="AF98" s="65"/>
      <c r="AG98" s="65"/>
    </row>
    <row r="100" spans="1:33">
      <c r="A100" s="13"/>
      <c r="B100" s="13"/>
      <c r="C100" s="13"/>
      <c r="D100" s="13"/>
      <c r="E100" s="13"/>
      <c r="F100" s="13"/>
      <c r="G100" s="13"/>
      <c r="H100" s="13"/>
      <c r="I100" s="13"/>
      <c r="J100" s="13"/>
      <c r="K100" s="13"/>
    </row>
    <row r="101" spans="1:33">
      <c r="A101" s="13"/>
      <c r="B101" s="13"/>
      <c r="C101" s="13"/>
      <c r="D101" s="13"/>
      <c r="E101" s="13"/>
      <c r="F101" s="13"/>
      <c r="G101" s="13"/>
      <c r="H101" s="13"/>
      <c r="I101" s="13"/>
      <c r="J101" s="13"/>
      <c r="K101" s="13"/>
    </row>
    <row r="102" spans="1:33">
      <c r="A102" s="13"/>
      <c r="B102" s="13"/>
      <c r="C102" s="13"/>
      <c r="D102" s="13"/>
      <c r="E102" s="13"/>
      <c r="F102" s="13"/>
      <c r="G102" s="13"/>
      <c r="H102" s="13"/>
      <c r="I102" s="13"/>
      <c r="J102" s="13"/>
      <c r="K102" s="13"/>
    </row>
    <row r="107" spans="1:33">
      <c r="M107" s="13"/>
      <c r="N107" s="13"/>
      <c r="O107" s="13"/>
      <c r="P107" s="13"/>
      <c r="Q107" s="13"/>
      <c r="R107" s="13"/>
      <c r="S107" s="13"/>
      <c r="T107" s="13"/>
      <c r="U107" s="13"/>
      <c r="V107" s="13"/>
      <c r="W107" s="13"/>
      <c r="X107" s="13"/>
      <c r="Y107" s="13"/>
      <c r="Z107" s="13"/>
      <c r="AA107" s="13"/>
      <c r="AB107" s="13"/>
    </row>
    <row r="108" spans="1:33">
      <c r="M108" s="13"/>
      <c r="N108" s="13"/>
      <c r="O108" s="13"/>
      <c r="P108" s="13"/>
      <c r="Q108" s="13"/>
      <c r="R108" s="13"/>
      <c r="S108" s="13"/>
      <c r="T108" s="13"/>
      <c r="U108" s="13"/>
      <c r="V108" s="13"/>
      <c r="W108" s="13"/>
      <c r="X108" s="13"/>
      <c r="Y108" s="13"/>
      <c r="Z108" s="13"/>
      <c r="AA108" s="13"/>
      <c r="AB108" s="13"/>
    </row>
    <row r="109" spans="1:33">
      <c r="M109" s="13"/>
      <c r="N109" s="13"/>
      <c r="O109" s="13"/>
      <c r="P109" s="13"/>
      <c r="Q109" s="13"/>
      <c r="R109" s="13"/>
      <c r="S109" s="13"/>
      <c r="T109" s="13"/>
      <c r="U109" s="13"/>
      <c r="V109" s="13"/>
      <c r="W109" s="13"/>
      <c r="X109" s="13"/>
      <c r="Y109" s="13"/>
      <c r="Z109" s="13"/>
      <c r="AA109" s="13"/>
      <c r="AB109" s="13"/>
    </row>
    <row r="116" spans="1:11" ht="18">
      <c r="A116" s="173" t="s">
        <v>14129</v>
      </c>
      <c r="B116" s="174"/>
    </row>
    <row r="117" spans="1:11">
      <c r="A117" s="55" t="s">
        <v>2</v>
      </c>
      <c r="B117" t="s">
        <v>14124</v>
      </c>
      <c r="C117" t="s">
        <v>14126</v>
      </c>
      <c r="D117" t="s">
        <v>14125</v>
      </c>
      <c r="E117" t="s">
        <v>14127</v>
      </c>
      <c r="F117" s="129"/>
      <c r="G117" s="130" t="s">
        <v>2</v>
      </c>
      <c r="H117" s="131" t="s">
        <v>14124</v>
      </c>
      <c r="I117" s="131" t="s">
        <v>14126</v>
      </c>
      <c r="J117" s="131" t="s">
        <v>14125</v>
      </c>
      <c r="K117" s="131" t="s">
        <v>14127</v>
      </c>
    </row>
    <row r="118" spans="1:11">
      <c r="A118" s="53" t="s">
        <v>114</v>
      </c>
      <c r="B118" s="56">
        <v>100462.22999999986</v>
      </c>
      <c r="C118" s="56">
        <v>498</v>
      </c>
      <c r="D118" s="59">
        <v>0.13266227116992507</v>
      </c>
      <c r="E118" s="59">
        <v>0.1360655737704918</v>
      </c>
      <c r="F118" s="129"/>
      <c r="G118" s="132" t="s">
        <v>114</v>
      </c>
      <c r="H118" s="133">
        <v>100462.22999999986</v>
      </c>
      <c r="I118" s="133">
        <v>498</v>
      </c>
      <c r="J118" s="134">
        <v>0.13266227116992507</v>
      </c>
      <c r="K118" s="134">
        <v>0.1360655737704918</v>
      </c>
    </row>
    <row r="119" spans="1:11">
      <c r="A119" s="53" t="s">
        <v>39</v>
      </c>
      <c r="B119" s="56">
        <v>104215.09999999998</v>
      </c>
      <c r="C119" s="56">
        <v>505</v>
      </c>
      <c r="D119" s="59">
        <v>0.13761800684895084</v>
      </c>
      <c r="E119" s="59">
        <v>0.13797814207650272</v>
      </c>
      <c r="F119" s="129"/>
      <c r="G119" s="132" t="s">
        <v>39</v>
      </c>
      <c r="H119" s="133">
        <v>104215.09999999998</v>
      </c>
      <c r="I119" s="133">
        <v>505</v>
      </c>
      <c r="J119" s="134">
        <v>0.13761800684895084</v>
      </c>
      <c r="K119" s="134">
        <v>0.13797814207650272</v>
      </c>
    </row>
    <row r="120" spans="1:11">
      <c r="A120" s="53" t="s">
        <v>32</v>
      </c>
      <c r="B120" s="56">
        <v>107289.68999999987</v>
      </c>
      <c r="C120" s="56">
        <v>523</v>
      </c>
      <c r="D120" s="59">
        <v>0.14167806098388619</v>
      </c>
      <c r="E120" s="59">
        <v>0.14289617486338799</v>
      </c>
      <c r="F120" s="129"/>
      <c r="G120" s="132" t="s">
        <v>32</v>
      </c>
      <c r="H120" s="133">
        <v>107289.68999999987</v>
      </c>
      <c r="I120" s="133">
        <v>523</v>
      </c>
      <c r="J120" s="134">
        <v>0.14167806098388619</v>
      </c>
      <c r="K120" s="134">
        <v>0.14289617486338799</v>
      </c>
    </row>
    <row r="121" spans="1:11">
      <c r="A121" s="53" t="s">
        <v>10</v>
      </c>
      <c r="B121" s="56">
        <v>108518.79000000007</v>
      </c>
      <c r="C121" s="56">
        <v>520</v>
      </c>
      <c r="D121" s="59">
        <v>0.14330111073596696</v>
      </c>
      <c r="E121" s="59">
        <v>0.14207650273224043</v>
      </c>
      <c r="F121" s="129"/>
      <c r="G121" s="132" t="s">
        <v>10</v>
      </c>
      <c r="H121" s="133">
        <v>108518.79000000007</v>
      </c>
      <c r="I121" s="133">
        <v>520</v>
      </c>
      <c r="J121" s="134">
        <v>0.14330111073596696</v>
      </c>
      <c r="K121" s="134">
        <v>0.14207650273224043</v>
      </c>
    </row>
    <row r="122" spans="1:11">
      <c r="A122" s="53" t="s">
        <v>68</v>
      </c>
      <c r="B122" s="56">
        <v>110328.07999999996</v>
      </c>
      <c r="C122" s="56">
        <v>549</v>
      </c>
      <c r="D122" s="59">
        <v>0.14569031233546378</v>
      </c>
      <c r="E122" s="59">
        <v>0.15</v>
      </c>
      <c r="F122" s="129"/>
      <c r="G122" s="132" t="s">
        <v>68</v>
      </c>
      <c r="H122" s="133">
        <v>110328.07999999996</v>
      </c>
      <c r="I122" s="133">
        <v>549</v>
      </c>
      <c r="J122" s="134">
        <v>0.14569031233546378</v>
      </c>
      <c r="K122" s="134">
        <v>0.15</v>
      </c>
    </row>
    <row r="123" spans="1:11">
      <c r="A123" s="53" t="s">
        <v>45</v>
      </c>
      <c r="B123" s="56">
        <v>111149.35000000009</v>
      </c>
      <c r="C123" s="56">
        <v>534</v>
      </c>
      <c r="D123" s="59">
        <v>0.14677481487381819</v>
      </c>
      <c r="E123" s="59">
        <v>0.14590163934426228</v>
      </c>
      <c r="F123" s="129"/>
      <c r="G123" s="132" t="s">
        <v>45</v>
      </c>
      <c r="H123" s="133">
        <v>111149.35000000009</v>
      </c>
      <c r="I123" s="133">
        <v>534</v>
      </c>
      <c r="J123" s="134">
        <v>0.14677481487381819</v>
      </c>
      <c r="K123" s="134">
        <v>0.14590163934426228</v>
      </c>
    </row>
    <row r="124" spans="1:11">
      <c r="A124" s="53" t="s">
        <v>18</v>
      </c>
      <c r="B124" s="56">
        <v>115314.83999999991</v>
      </c>
      <c r="C124" s="56">
        <v>531</v>
      </c>
      <c r="D124" s="59">
        <v>0.15227542305199207</v>
      </c>
      <c r="E124" s="59">
        <v>0.14508196721311475</v>
      </c>
      <c r="F124" s="129"/>
      <c r="G124" s="132" t="s">
        <v>18</v>
      </c>
      <c r="H124" s="133">
        <v>115314.83999999991</v>
      </c>
      <c r="I124" s="133">
        <v>531</v>
      </c>
      <c r="J124" s="134">
        <v>0.15227542305199207</v>
      </c>
      <c r="K124" s="134">
        <v>0.14508196721311475</v>
      </c>
    </row>
    <row r="125" spans="1:11">
      <c r="A125" s="13" t="s">
        <v>14085</v>
      </c>
      <c r="B125" s="56">
        <v>757278.0799999974</v>
      </c>
      <c r="C125" s="56">
        <v>3660</v>
      </c>
      <c r="D125" s="58">
        <v>1</v>
      </c>
      <c r="E125" s="58">
        <v>1</v>
      </c>
      <c r="F125" s="129"/>
      <c r="G125" s="129"/>
      <c r="H125" s="129"/>
      <c r="I125" s="129"/>
      <c r="J125" s="129"/>
      <c r="K125" s="129"/>
    </row>
    <row r="126" spans="1:11">
      <c r="F126" s="129"/>
      <c r="G126" s="129"/>
      <c r="H126" s="129"/>
      <c r="I126" s="129"/>
      <c r="J126" s="129"/>
      <c r="K126" s="129"/>
    </row>
    <row r="127" spans="1:11">
      <c r="F127" s="129"/>
      <c r="G127" s="129"/>
      <c r="H127" s="129"/>
      <c r="I127" s="129"/>
      <c r="J127" s="129"/>
      <c r="K127" s="129"/>
    </row>
    <row r="128" spans="1:11">
      <c r="F128" s="129"/>
      <c r="G128" s="129"/>
      <c r="H128" s="129"/>
      <c r="I128" s="129"/>
      <c r="J128" s="129"/>
      <c r="K128" s="129"/>
    </row>
    <row r="129" spans="1:11">
      <c r="F129" s="129"/>
      <c r="G129" s="129"/>
      <c r="H129" s="129"/>
      <c r="I129" s="129"/>
      <c r="J129" s="129"/>
      <c r="K129" s="129"/>
    </row>
    <row r="130" spans="1:11">
      <c r="A130" s="12" t="s">
        <v>6</v>
      </c>
      <c r="B130" t="s">
        <v>14124</v>
      </c>
      <c r="C130" t="s">
        <v>14126</v>
      </c>
      <c r="D130" t="s">
        <v>14125</v>
      </c>
      <c r="E130" t="s">
        <v>14127</v>
      </c>
      <c r="F130" s="129"/>
      <c r="G130" s="131" t="s">
        <v>6</v>
      </c>
      <c r="H130" s="131" t="s">
        <v>14124</v>
      </c>
      <c r="I130" s="131" t="s">
        <v>14126</v>
      </c>
      <c r="J130" s="131" t="s">
        <v>14125</v>
      </c>
      <c r="K130" s="131" t="s">
        <v>14127</v>
      </c>
    </row>
    <row r="131" spans="1:11">
      <c r="A131" s="13" t="s">
        <v>77</v>
      </c>
      <c r="B131" s="56">
        <v>146408.58999999991</v>
      </c>
      <c r="C131" s="56">
        <v>696</v>
      </c>
      <c r="D131" s="58">
        <v>0.19333530689281272</v>
      </c>
      <c r="E131" s="58">
        <v>0.1901639344262295</v>
      </c>
      <c r="F131" s="129"/>
      <c r="G131" s="135" t="s">
        <v>77</v>
      </c>
      <c r="H131" s="133">
        <v>146408.58999999991</v>
      </c>
      <c r="I131" s="133">
        <v>696</v>
      </c>
      <c r="J131" s="134">
        <v>0.19333530689281272</v>
      </c>
      <c r="K131" s="134">
        <v>0.1901639344262295</v>
      </c>
    </row>
    <row r="132" spans="1:11">
      <c r="A132" s="13" t="s">
        <v>14</v>
      </c>
      <c r="B132" s="56">
        <v>146804.39999999988</v>
      </c>
      <c r="C132" s="56">
        <v>716</v>
      </c>
      <c r="D132" s="58">
        <v>0.19385798146963393</v>
      </c>
      <c r="E132" s="58">
        <v>0.19562841530054645</v>
      </c>
      <c r="F132" s="129"/>
      <c r="G132" s="135" t="s">
        <v>14</v>
      </c>
      <c r="H132" s="133">
        <v>146804.39999999988</v>
      </c>
      <c r="I132" s="133">
        <v>716</v>
      </c>
      <c r="J132" s="134">
        <v>0.19385798146963393</v>
      </c>
      <c r="K132" s="134">
        <v>0.19562841530054645</v>
      </c>
    </row>
    <row r="133" spans="1:11">
      <c r="A133" s="13" t="s">
        <v>120</v>
      </c>
      <c r="B133" s="56">
        <v>153362.25999999986</v>
      </c>
      <c r="C133" s="56">
        <v>731</v>
      </c>
      <c r="D133" s="58">
        <v>0.20251775939427685</v>
      </c>
      <c r="E133" s="58">
        <v>0.19972677595628416</v>
      </c>
      <c r="F133" s="129"/>
      <c r="G133" s="135" t="s">
        <v>120</v>
      </c>
      <c r="H133" s="133">
        <v>153362.25999999986</v>
      </c>
      <c r="I133" s="133">
        <v>731</v>
      </c>
      <c r="J133" s="134">
        <v>0.20251775939427685</v>
      </c>
      <c r="K133" s="134">
        <v>0.19972677595628416</v>
      </c>
    </row>
    <row r="134" spans="1:11">
      <c r="A134" s="13" t="s">
        <v>35</v>
      </c>
      <c r="B134" s="56">
        <v>154684.80999999979</v>
      </c>
      <c r="C134" s="56">
        <v>757</v>
      </c>
      <c r="D134" s="58">
        <v>0.20426421163544028</v>
      </c>
      <c r="E134" s="58">
        <v>0.20683060109289617</v>
      </c>
      <c r="F134" s="129"/>
      <c r="G134" s="135" t="s">
        <v>35</v>
      </c>
      <c r="H134" s="133">
        <v>154684.80999999979</v>
      </c>
      <c r="I134" s="133">
        <v>757</v>
      </c>
      <c r="J134" s="134">
        <v>0.20426421163544028</v>
      </c>
      <c r="K134" s="134">
        <v>0.20683060109289617</v>
      </c>
    </row>
    <row r="135" spans="1:11">
      <c r="A135" s="13" t="s">
        <v>28</v>
      </c>
      <c r="B135" s="56">
        <v>156018.01999999984</v>
      </c>
      <c r="C135" s="56">
        <v>760</v>
      </c>
      <c r="D135" s="58">
        <v>0.20602474060783579</v>
      </c>
      <c r="E135" s="58">
        <v>0.20765027322404372</v>
      </c>
      <c r="F135" s="129"/>
      <c r="G135" s="135" t="s">
        <v>28</v>
      </c>
      <c r="H135" s="133">
        <v>156018.01999999984</v>
      </c>
      <c r="I135" s="133">
        <v>760</v>
      </c>
      <c r="J135" s="134">
        <v>0.20602474060783579</v>
      </c>
      <c r="K135" s="134">
        <v>0.20765027322404372</v>
      </c>
    </row>
    <row r="136" spans="1:11">
      <c r="A136" s="13" t="s">
        <v>14085</v>
      </c>
      <c r="B136" s="56">
        <v>757278.07999999961</v>
      </c>
      <c r="C136" s="56">
        <v>3660</v>
      </c>
      <c r="D136" s="58">
        <v>1</v>
      </c>
      <c r="E136" s="58">
        <v>1</v>
      </c>
      <c r="F136" s="129"/>
      <c r="G136" s="129"/>
      <c r="H136" s="129"/>
      <c r="I136" s="129"/>
      <c r="J136" s="129"/>
      <c r="K136" s="129"/>
    </row>
    <row r="137" spans="1:11">
      <c r="F137" s="129"/>
      <c r="G137" s="129"/>
      <c r="H137" s="129"/>
      <c r="I137" s="129"/>
      <c r="J137" s="129"/>
      <c r="K137" s="129"/>
    </row>
    <row r="138" spans="1:11">
      <c r="F138" s="129"/>
      <c r="G138" s="129"/>
      <c r="H138" s="129"/>
      <c r="I138" s="129"/>
      <c r="J138" s="129"/>
      <c r="K138" s="129"/>
    </row>
  </sheetData>
  <mergeCells count="7">
    <mergeCell ref="A4:K4"/>
    <mergeCell ref="A116:B116"/>
    <mergeCell ref="A1:H1"/>
    <mergeCell ref="A2:K2"/>
    <mergeCell ref="A3:K3"/>
    <mergeCell ref="A98:N98"/>
    <mergeCell ref="A50:P50"/>
  </mergeCells>
  <conditionalFormatting pivot="1" sqref="N27:N34">
    <cfRule type="top10" dxfId="48" priority="38" rank="1"/>
  </conditionalFormatting>
  <conditionalFormatting pivot="1" sqref="O27:O34">
    <cfRule type="top10" dxfId="47" priority="37" rank="1"/>
  </conditionalFormatting>
  <conditionalFormatting pivot="1" sqref="P27:P34">
    <cfRule type="top10" dxfId="46" priority="36" rank="1"/>
  </conditionalFormatting>
  <conditionalFormatting pivot="1" sqref="Q27:Q34">
    <cfRule type="top10" dxfId="45" priority="35" rank="1"/>
  </conditionalFormatting>
  <conditionalFormatting pivot="1" sqref="Q27:Q34">
    <cfRule type="top10" dxfId="44" priority="34" rank="1"/>
  </conditionalFormatting>
  <conditionalFormatting pivot="1" sqref="R27:R34">
    <cfRule type="top10" dxfId="43" priority="33" rank="1"/>
  </conditionalFormatting>
  <conditionalFormatting pivot="1" sqref="S27:S34">
    <cfRule type="top10" dxfId="42" priority="32" rank="1"/>
  </conditionalFormatting>
  <conditionalFormatting pivot="1" sqref="T27:T34">
    <cfRule type="top10" dxfId="41" priority="31" rank="1"/>
  </conditionalFormatting>
  <conditionalFormatting pivot="1" sqref="BL6:BL15">
    <cfRule type="top10" dxfId="40" priority="29" rank="1"/>
  </conditionalFormatting>
  <conditionalFormatting pivot="1" sqref="BM6:BM15">
    <cfRule type="top10" dxfId="39" priority="28" rank="1"/>
  </conditionalFormatting>
  <conditionalFormatting pivot="1" sqref="BN6:BN15">
    <cfRule type="top10" dxfId="38" priority="27" rank="1"/>
  </conditionalFormatting>
  <conditionalFormatting pivot="1" sqref="BO6:BO15">
    <cfRule type="top10" dxfId="37" priority="26" rank="1"/>
  </conditionalFormatting>
  <conditionalFormatting pivot="1" sqref="BP6:BP15">
    <cfRule type="top10" dxfId="36" priority="25" rank="1"/>
  </conditionalFormatting>
  <conditionalFormatting pivot="1" sqref="BQ6:BQ15">
    <cfRule type="top10" dxfId="35" priority="24" rank="1"/>
  </conditionalFormatting>
  <conditionalFormatting pivot="1" sqref="BR6:BR15">
    <cfRule type="top10" dxfId="34" priority="23" rank="1"/>
  </conditionalFormatting>
  <conditionalFormatting pivot="1">
    <cfRule type="top10" dxfId="33" priority="22" rank="1"/>
  </conditionalFormatting>
  <conditionalFormatting pivot="1">
    <cfRule type="top10" dxfId="32" priority="14" rank="1"/>
  </conditionalFormatting>
  <conditionalFormatting pivot="1" sqref="BO22:BO31">
    <cfRule type="top10" dxfId="31" priority="13" rank="1"/>
  </conditionalFormatting>
  <conditionalFormatting pivot="1" sqref="BP22:BP31">
    <cfRule type="top10" dxfId="30" priority="12" rank="1"/>
  </conditionalFormatting>
  <conditionalFormatting pivot="1" sqref="BN22:BN31">
    <cfRule type="top10" dxfId="29" priority="11" rank="1"/>
  </conditionalFormatting>
  <conditionalFormatting pivot="1" sqref="BM22:BM31">
    <cfRule type="top10" dxfId="28" priority="10" rank="1"/>
  </conditionalFormatting>
  <conditionalFormatting pivot="1" sqref="BL22:BL31">
    <cfRule type="top10" dxfId="27" priority="9" rank="1"/>
  </conditionalFormatting>
  <conditionalFormatting sqref="A73:B82">
    <cfRule type="expression" dxfId="26" priority="64">
      <formula xml:space="preserve"> MAX($B$73:$B$82) = $B73</formula>
    </cfRule>
  </conditionalFormatting>
  <conditionalFormatting sqref="A54:B63 A91">
    <cfRule type="expression" dxfId="25" priority="65">
      <formula>MAX($B$54:$B$63) = $B54</formula>
    </cfRule>
  </conditionalFormatting>
  <conditionalFormatting sqref="A27:B34">
    <cfRule type="expression" dxfId="24" priority="66">
      <formula xml:space="preserve"> MAX($B$27:$B$34) = $B27</formula>
    </cfRule>
  </conditionalFormatting>
  <pageMargins left="0.7" right="0.7" top="0.75" bottom="0.75" header="0.3" footer="0.3"/>
  <drawing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C6BC5-428E-4DED-909C-6BCB9833B065}">
  <sheetPr>
    <tabColor theme="9" tint="0.79998168889431442"/>
  </sheetPr>
  <dimension ref="A1:AJ3661"/>
  <sheetViews>
    <sheetView showGridLines="0" topLeftCell="A107" zoomScale="50" zoomScaleNormal="50" workbookViewId="0">
      <selection activeCell="O160" sqref="O160"/>
    </sheetView>
  </sheetViews>
  <sheetFormatPr defaultRowHeight="14.4"/>
  <cols>
    <col min="1" max="1" width="17.5546875" customWidth="1"/>
    <col min="2" max="2" width="12.77734375" customWidth="1"/>
    <col min="3" max="3" width="14.88671875" customWidth="1"/>
    <col min="4" max="4" width="15" customWidth="1"/>
    <col min="5" max="5" width="10.88671875" customWidth="1"/>
    <col min="6" max="6" width="9.6640625" customWidth="1"/>
    <col min="7" max="7" width="15.44140625" bestFit="1" customWidth="1"/>
    <col min="8" max="8" width="9.6640625" bestFit="1" customWidth="1"/>
    <col min="9" max="9" width="9.6640625" customWidth="1"/>
    <col min="10" max="10" width="16.109375" bestFit="1" customWidth="1"/>
    <col min="11" max="11" width="12.6640625" bestFit="1" customWidth="1"/>
    <col min="12" max="12" width="13.5546875" bestFit="1" customWidth="1"/>
    <col min="13" max="13" width="17.21875" bestFit="1" customWidth="1"/>
    <col min="14" max="14" width="11.5546875" bestFit="1" customWidth="1"/>
    <col min="15" max="15" width="11.21875" bestFit="1" customWidth="1"/>
    <col min="16" max="17" width="16.88671875" bestFit="1" customWidth="1"/>
    <col min="18" max="18" width="11.5546875" customWidth="1"/>
    <col min="19" max="19" width="10.109375" bestFit="1" customWidth="1"/>
    <col min="21" max="21" width="13.6640625" bestFit="1" customWidth="1"/>
    <col min="22" max="22" width="9.88671875" bestFit="1" customWidth="1"/>
    <col min="23" max="23" width="11.77734375" bestFit="1" customWidth="1"/>
    <col min="24" max="24" width="14.33203125" bestFit="1" customWidth="1"/>
    <col min="25" max="25" width="11.77734375" bestFit="1" customWidth="1"/>
    <col min="26" max="26" width="14.33203125" bestFit="1" customWidth="1"/>
    <col min="28" max="28" width="13.88671875" style="76" customWidth="1"/>
    <col min="29" max="29" width="16.6640625" customWidth="1"/>
    <col min="30" max="30" width="18.77734375" customWidth="1"/>
    <col min="31" max="31" width="14.44140625" style="6" customWidth="1"/>
    <col min="33" max="33" width="13.88671875" style="76" customWidth="1"/>
    <col min="34" max="34" width="16.6640625" customWidth="1"/>
    <col min="35" max="35" width="18.77734375" customWidth="1"/>
    <col min="36" max="36" width="12.5546875" customWidth="1"/>
  </cols>
  <sheetData>
    <row r="1" spans="1:36" ht="28.2" customHeight="1">
      <c r="A1" s="175" t="s">
        <v>14173</v>
      </c>
      <c r="B1" s="175"/>
      <c r="C1" s="175"/>
      <c r="D1" s="175"/>
      <c r="E1" s="175"/>
      <c r="F1" s="175"/>
      <c r="G1" s="175"/>
      <c r="H1" s="175"/>
      <c r="I1" s="175"/>
      <c r="J1" s="175"/>
      <c r="K1" s="175"/>
      <c r="L1" s="175"/>
      <c r="M1" s="175"/>
      <c r="N1" s="175"/>
      <c r="O1" s="175"/>
      <c r="P1" s="175"/>
      <c r="AB1" s="80" t="s">
        <v>14076</v>
      </c>
      <c r="AC1" s="1" t="s">
        <v>14077</v>
      </c>
      <c r="AD1" s="1" t="s">
        <v>14078</v>
      </c>
      <c r="AE1" s="1" t="s">
        <v>14149</v>
      </c>
      <c r="AG1" s="1" t="s">
        <v>14076</v>
      </c>
      <c r="AH1" s="1" t="s">
        <v>14077</v>
      </c>
      <c r="AI1" s="1" t="s">
        <v>14078</v>
      </c>
      <c r="AJ1" s="1" t="s">
        <v>14150</v>
      </c>
    </row>
    <row r="2" spans="1:36">
      <c r="A2" s="182" t="s">
        <v>14130</v>
      </c>
      <c r="B2" s="182"/>
      <c r="C2" s="182"/>
      <c r="D2" s="182"/>
      <c r="E2" s="182"/>
      <c r="F2" s="182"/>
      <c r="G2" s="182"/>
      <c r="H2" s="182"/>
      <c r="I2" s="182"/>
      <c r="J2" s="182"/>
      <c r="K2" s="182"/>
      <c r="L2" s="182"/>
      <c r="M2" s="64"/>
      <c r="N2" s="64"/>
      <c r="O2" s="64"/>
      <c r="P2" s="64"/>
      <c r="AB2" s="75">
        <v>415.36</v>
      </c>
      <c r="AC2" s="7">
        <v>50</v>
      </c>
      <c r="AD2" s="6">
        <v>207.68</v>
      </c>
      <c r="AE2" s="7" t="s">
        <v>14167</v>
      </c>
      <c r="AG2">
        <v>173.19</v>
      </c>
      <c r="AH2">
        <v>25</v>
      </c>
      <c r="AI2">
        <v>129.88999999999999</v>
      </c>
      <c r="AJ2" t="s">
        <v>14156</v>
      </c>
    </row>
    <row r="3" spans="1:36">
      <c r="A3" s="183" t="s">
        <v>14131</v>
      </c>
      <c r="B3" s="183"/>
      <c r="C3" s="183"/>
      <c r="D3" s="183"/>
      <c r="E3" s="183"/>
      <c r="F3" s="183"/>
      <c r="G3" s="183"/>
      <c r="H3" s="183"/>
      <c r="I3" s="183"/>
      <c r="J3" s="183"/>
      <c r="K3" s="183"/>
      <c r="L3" s="183"/>
      <c r="M3" s="63" t="b">
        <v>1</v>
      </c>
      <c r="O3" s="62"/>
      <c r="P3" s="62"/>
      <c r="AB3" s="75">
        <v>24.17</v>
      </c>
      <c r="AC3" s="7">
        <v>25</v>
      </c>
      <c r="AD3" s="6">
        <v>18.13</v>
      </c>
      <c r="AE3" s="7" t="s">
        <v>14167</v>
      </c>
      <c r="AG3">
        <v>379.81</v>
      </c>
      <c r="AH3">
        <v>5</v>
      </c>
      <c r="AI3">
        <v>360.82</v>
      </c>
      <c r="AJ3" t="s">
        <v>14156</v>
      </c>
    </row>
    <row r="4" spans="1:36">
      <c r="A4" s="183" t="s">
        <v>14132</v>
      </c>
      <c r="B4" s="183"/>
      <c r="C4" s="183"/>
      <c r="D4" s="183"/>
      <c r="E4" s="183"/>
      <c r="F4" s="183"/>
      <c r="G4" s="183"/>
      <c r="H4" s="183"/>
      <c r="I4" s="183"/>
      <c r="J4" s="183"/>
      <c r="K4" s="183"/>
      <c r="L4" s="183"/>
      <c r="M4" s="63" t="b">
        <v>1</v>
      </c>
      <c r="O4" s="62"/>
      <c r="P4" s="62"/>
      <c r="AB4" s="75">
        <v>35.25</v>
      </c>
      <c r="AC4" s="7">
        <v>15</v>
      </c>
      <c r="AD4" s="6">
        <v>29.96</v>
      </c>
      <c r="AE4" s="7" t="s">
        <v>14167</v>
      </c>
      <c r="AG4">
        <v>73.09</v>
      </c>
      <c r="AH4">
        <v>10</v>
      </c>
      <c r="AI4">
        <v>65.78</v>
      </c>
      <c r="AJ4" t="s">
        <v>14156</v>
      </c>
    </row>
    <row r="5" spans="1:36">
      <c r="A5" s="183" t="s">
        <v>14172</v>
      </c>
      <c r="B5" s="183"/>
      <c r="C5" s="183"/>
      <c r="D5" s="183"/>
      <c r="E5" s="183"/>
      <c r="F5" s="183"/>
      <c r="G5" s="183"/>
      <c r="H5" s="183"/>
      <c r="I5" s="183"/>
      <c r="J5" s="183"/>
      <c r="K5" s="183"/>
      <c r="L5" s="183"/>
      <c r="M5" s="63" t="b">
        <v>1</v>
      </c>
      <c r="O5" s="62"/>
      <c r="P5" s="62"/>
      <c r="AB5" s="75">
        <v>334.77</v>
      </c>
      <c r="AC5" s="7">
        <v>15</v>
      </c>
      <c r="AD5" s="6">
        <v>284.55</v>
      </c>
      <c r="AE5" s="7" t="s">
        <v>14167</v>
      </c>
      <c r="AG5">
        <v>166.75</v>
      </c>
      <c r="AH5">
        <v>0</v>
      </c>
      <c r="AI5">
        <v>166.75</v>
      </c>
      <c r="AJ5" t="s">
        <v>14156</v>
      </c>
    </row>
    <row r="6" spans="1:36" ht="15" thickBot="1">
      <c r="AB6" s="75">
        <v>173.51</v>
      </c>
      <c r="AC6" s="7">
        <v>20</v>
      </c>
      <c r="AD6" s="6">
        <v>138.81</v>
      </c>
      <c r="AE6" s="7" t="s">
        <v>14167</v>
      </c>
      <c r="AG6">
        <v>352.95</v>
      </c>
      <c r="AH6">
        <v>50</v>
      </c>
      <c r="AI6">
        <v>176.47</v>
      </c>
      <c r="AJ6" t="s">
        <v>14156</v>
      </c>
    </row>
    <row r="7" spans="1:36" ht="21.6" thickTop="1">
      <c r="A7" s="105"/>
      <c r="B7" s="105"/>
      <c r="C7" s="105"/>
      <c r="D7" s="105"/>
      <c r="E7" s="105"/>
      <c r="F7" s="105"/>
      <c r="G7" s="105"/>
      <c r="H7" s="105"/>
      <c r="I7" s="105"/>
      <c r="J7" s="105"/>
      <c r="K7" s="106"/>
      <c r="L7" s="105"/>
      <c r="M7" s="105"/>
      <c r="N7" s="107"/>
      <c r="O7" s="107"/>
      <c r="P7" s="106"/>
      <c r="Q7" s="107"/>
      <c r="R7" s="107"/>
      <c r="S7" s="107"/>
      <c r="T7" s="107"/>
      <c r="U7" s="107"/>
      <c r="V7" s="107"/>
      <c r="W7" s="107"/>
      <c r="X7" s="107"/>
      <c r="Y7" s="107"/>
      <c r="Z7" s="107"/>
      <c r="AA7" s="108"/>
      <c r="AB7" s="75">
        <v>486.62</v>
      </c>
      <c r="AC7" s="7">
        <v>25</v>
      </c>
      <c r="AD7" s="6">
        <v>364.97</v>
      </c>
      <c r="AE7" s="7" t="s">
        <v>14167</v>
      </c>
      <c r="AG7">
        <v>389.72</v>
      </c>
      <c r="AH7">
        <v>10</v>
      </c>
      <c r="AI7">
        <v>350.75</v>
      </c>
      <c r="AJ7" t="s">
        <v>14156</v>
      </c>
    </row>
    <row r="8" spans="1:36" ht="21">
      <c r="A8" s="89" t="s">
        <v>14131</v>
      </c>
      <c r="AA8" s="78"/>
      <c r="AB8" s="75">
        <v>312.3</v>
      </c>
      <c r="AC8" s="7">
        <v>10</v>
      </c>
      <c r="AD8" s="6">
        <v>281.07</v>
      </c>
      <c r="AE8" s="7" t="s">
        <v>14167</v>
      </c>
      <c r="AG8">
        <v>88.07</v>
      </c>
      <c r="AH8">
        <v>30</v>
      </c>
      <c r="AI8">
        <v>61.65</v>
      </c>
      <c r="AJ8" t="s">
        <v>14156</v>
      </c>
    </row>
    <row r="9" spans="1:36">
      <c r="AA9" s="78"/>
      <c r="AB9" s="75">
        <v>496.05</v>
      </c>
      <c r="AC9" s="7">
        <v>5</v>
      </c>
      <c r="AD9" s="6">
        <v>471.25</v>
      </c>
      <c r="AE9" s="7" t="s">
        <v>14167</v>
      </c>
      <c r="AG9">
        <v>24.17</v>
      </c>
      <c r="AH9">
        <v>25</v>
      </c>
      <c r="AI9">
        <v>18.13</v>
      </c>
      <c r="AJ9" t="s">
        <v>14156</v>
      </c>
    </row>
    <row r="10" spans="1:36">
      <c r="AA10" s="78"/>
      <c r="AB10" s="75">
        <v>90.2</v>
      </c>
      <c r="AC10" s="7">
        <v>10</v>
      </c>
      <c r="AD10" s="6">
        <v>81.180000000000007</v>
      </c>
      <c r="AE10" s="7" t="s">
        <v>14167</v>
      </c>
      <c r="AG10">
        <v>188.07</v>
      </c>
      <c r="AH10">
        <v>50</v>
      </c>
      <c r="AI10">
        <v>94.03</v>
      </c>
      <c r="AJ10" t="s">
        <v>14156</v>
      </c>
    </row>
    <row r="11" spans="1:36">
      <c r="F11" s="86"/>
      <c r="K11" s="86"/>
      <c r="P11" s="86"/>
      <c r="AA11" s="78"/>
      <c r="AB11" s="75">
        <v>431.44</v>
      </c>
      <c r="AC11" s="7">
        <v>50</v>
      </c>
      <c r="AD11" s="6">
        <v>215.72</v>
      </c>
      <c r="AE11" s="7" t="s">
        <v>14167</v>
      </c>
      <c r="AG11">
        <v>350.61</v>
      </c>
      <c r="AH11">
        <v>10</v>
      </c>
      <c r="AI11">
        <v>315.55</v>
      </c>
      <c r="AJ11" t="s">
        <v>14156</v>
      </c>
    </row>
    <row r="12" spans="1:36">
      <c r="A12" s="22" t="s">
        <v>2</v>
      </c>
      <c r="B12" s="23" t="s">
        <v>14110</v>
      </c>
      <c r="F12" s="86"/>
      <c r="G12" s="22" t="s">
        <v>6</v>
      </c>
      <c r="H12" s="23" t="s">
        <v>14110</v>
      </c>
      <c r="K12" s="86"/>
      <c r="L12" s="22" t="s">
        <v>14077</v>
      </c>
      <c r="M12" s="24" t="s">
        <v>14110</v>
      </c>
      <c r="P12" s="86"/>
      <c r="Q12" s="87" t="s">
        <v>14152</v>
      </c>
      <c r="R12" s="87" t="s">
        <v>14149</v>
      </c>
      <c r="S12" s="87" t="s">
        <v>14110</v>
      </c>
      <c r="V12" s="57"/>
      <c r="AA12" s="78"/>
      <c r="AB12" s="75">
        <v>322.93</v>
      </c>
      <c r="AC12" s="7">
        <v>5</v>
      </c>
      <c r="AD12" s="6">
        <v>306.77999999999997</v>
      </c>
      <c r="AE12" s="7" t="s">
        <v>14167</v>
      </c>
      <c r="AG12">
        <v>225.17</v>
      </c>
      <c r="AH12">
        <v>30</v>
      </c>
      <c r="AI12">
        <v>157.62</v>
      </c>
      <c r="AJ12" t="s">
        <v>14156</v>
      </c>
    </row>
    <row r="13" spans="1:36">
      <c r="A13" s="17" t="str" cm="1">
        <f t="array" ref="A13:A19" xml:space="preserve"> _xlfn.SORTBY(_xlfn.UNIQUE(ecommerce_dataset_updated[Category]),COUNTIF(ecommerce_dataset_updated[Category], _xlfn.UNIQUE(ecommerce_dataset_updated[Category])),-1)</f>
        <v>Home &amp; Kitchen</v>
      </c>
      <c r="B13" s="18" cm="1">
        <f t="array" ref="B13:B19" xml:space="preserve"> COUNTIF(ecommerce_dataset_updated[Category],_xlfn.ANCHORARRAY( A13))</f>
        <v>549</v>
      </c>
      <c r="F13" s="86"/>
      <c r="G13" s="19" t="str" cm="1">
        <f t="array" ref="G13:G17" xml:space="preserve"> _xlfn.SORTBY(_xlfn.UNIQUE(ecommerce_dataset_updated[Payment_Method]),COUNTIF(ecommerce_dataset_updated[Payment_Method], _xlfn.UNIQUE(ecommerce_dataset_updated[Payment_Method])),-1)</f>
        <v>Credit Card</v>
      </c>
      <c r="H13" s="18" cm="1">
        <f t="array" ref="H13:H17" xml:space="preserve"> COUNTIF(ecommerce_dataset_updated[Payment_Method],_xlfn.ANCHORARRAY( G13))</f>
        <v>760</v>
      </c>
      <c r="K13" s="86"/>
      <c r="L13" s="19" cm="1">
        <f t="array" ref="L13:L20" xml:space="preserve"> _xlfn._xlws.SORT(_xlfn.UNIQUE(ecommerce_dataset_updated['[Discount (%)']]),,1)</f>
        <v>0</v>
      </c>
      <c r="M13" s="18" cm="1">
        <f t="array" ref="M13:M20" xml:space="preserve"> COUNTIF(ecommerce_dataset_updated['[Discount (%)']],_xlfn.ANCHORARRAY( L13))</f>
        <v>480</v>
      </c>
      <c r="P13" s="86"/>
      <c r="Q13" s="10" t="str" cm="1">
        <f t="array" ref="Q13:Q23" xml:space="preserve"> _xlfn._xlws.SORT(_xlfn.UNIQUE(ecommerce_dataset_updated[MM]),,1)</f>
        <v>01</v>
      </c>
      <c r="R13" s="88" t="str">
        <f>TEXT(DATE(2024,Q13,1),"mmm")</f>
        <v>Jan</v>
      </c>
      <c r="S13" cm="1">
        <f t="array" ref="S13:S23" xml:space="preserve"> COUNTIF(ecommerce_dataset_updated[MM],_xlfn.ANCHORARRAY( Q13))</f>
        <v>340</v>
      </c>
      <c r="V13" s="57"/>
      <c r="AA13" s="78"/>
      <c r="AB13" s="75">
        <v>239.67</v>
      </c>
      <c r="AC13" s="7">
        <v>15</v>
      </c>
      <c r="AD13" s="6">
        <v>203.72</v>
      </c>
      <c r="AE13" s="7" t="s">
        <v>14167</v>
      </c>
      <c r="AG13">
        <v>380.81</v>
      </c>
      <c r="AH13">
        <v>20</v>
      </c>
      <c r="AI13">
        <v>304.64999999999998</v>
      </c>
      <c r="AJ13" t="s">
        <v>14156</v>
      </c>
    </row>
    <row r="14" spans="1:36">
      <c r="A14" s="19" t="str">
        <v>Books</v>
      </c>
      <c r="B14" s="18">
        <v>534</v>
      </c>
      <c r="F14" s="86"/>
      <c r="G14" s="19" t="str">
        <v>UPI</v>
      </c>
      <c r="H14" s="18">
        <v>757</v>
      </c>
      <c r="K14" s="86"/>
      <c r="L14" s="19">
        <v>5</v>
      </c>
      <c r="M14" s="18">
        <v>470</v>
      </c>
      <c r="P14" s="86"/>
      <c r="Q14" t="str">
        <v>02</v>
      </c>
      <c r="R14" s="88" t="str">
        <f t="shared" ref="R14:R23" si="0">TEXT(DATE(2024,Q14,1),"mmm")</f>
        <v>Feb</v>
      </c>
      <c r="S14">
        <v>308</v>
      </c>
      <c r="V14" s="57"/>
      <c r="AA14" s="78"/>
      <c r="AB14" s="75">
        <v>433.59</v>
      </c>
      <c r="AC14" s="7">
        <v>25</v>
      </c>
      <c r="AD14" s="6">
        <v>325.19</v>
      </c>
      <c r="AE14" s="7" t="s">
        <v>14167</v>
      </c>
      <c r="AG14">
        <v>334.77</v>
      </c>
      <c r="AH14">
        <v>15</v>
      </c>
      <c r="AI14">
        <v>284.55</v>
      </c>
      <c r="AJ14" t="s">
        <v>14156</v>
      </c>
    </row>
    <row r="15" spans="1:36">
      <c r="A15" s="19" t="str">
        <v>Clothing</v>
      </c>
      <c r="B15" s="18">
        <v>531</v>
      </c>
      <c r="F15" s="86"/>
      <c r="G15" s="19" t="str">
        <v>Debit Card</v>
      </c>
      <c r="H15" s="18">
        <v>731</v>
      </c>
      <c r="K15" s="86"/>
      <c r="L15" s="19">
        <v>10</v>
      </c>
      <c r="M15" s="18">
        <v>473</v>
      </c>
      <c r="P15" s="86"/>
      <c r="Q15" t="str">
        <v>03</v>
      </c>
      <c r="R15" s="88" t="str">
        <f t="shared" si="0"/>
        <v>Mar</v>
      </c>
      <c r="S15">
        <v>355</v>
      </c>
      <c r="W15" s="57"/>
      <c r="AA15" s="78"/>
      <c r="AB15" s="75">
        <v>199.88</v>
      </c>
      <c r="AC15" s="7">
        <v>10</v>
      </c>
      <c r="AD15" s="6">
        <v>179.89</v>
      </c>
      <c r="AE15" s="7" t="s">
        <v>14167</v>
      </c>
      <c r="AG15">
        <v>93.08</v>
      </c>
      <c r="AH15">
        <v>20</v>
      </c>
      <c r="AI15">
        <v>74.459999999999994</v>
      </c>
      <c r="AJ15" t="s">
        <v>14156</v>
      </c>
    </row>
    <row r="16" spans="1:36">
      <c r="A16" s="19" t="str">
        <v>Toys</v>
      </c>
      <c r="B16" s="18">
        <v>523</v>
      </c>
      <c r="F16" s="86"/>
      <c r="G16" s="19" t="str">
        <v>Net Banking</v>
      </c>
      <c r="H16" s="18">
        <v>716</v>
      </c>
      <c r="K16" s="86"/>
      <c r="L16" s="19">
        <v>15</v>
      </c>
      <c r="M16" s="18">
        <v>474</v>
      </c>
      <c r="P16" s="86"/>
      <c r="Q16" t="str">
        <v>04</v>
      </c>
      <c r="R16" s="88" t="str">
        <f t="shared" si="0"/>
        <v>Apr</v>
      </c>
      <c r="S16">
        <v>362</v>
      </c>
      <c r="AA16" s="78"/>
      <c r="AB16" s="75">
        <v>430.16</v>
      </c>
      <c r="AC16" s="7">
        <v>20</v>
      </c>
      <c r="AD16" s="6">
        <v>344.13</v>
      </c>
      <c r="AE16" s="7" t="s">
        <v>14167</v>
      </c>
      <c r="AG16">
        <v>280.66000000000003</v>
      </c>
      <c r="AH16">
        <v>15</v>
      </c>
      <c r="AI16">
        <v>238.56</v>
      </c>
      <c r="AJ16" t="s">
        <v>14156</v>
      </c>
    </row>
    <row r="17" spans="1:36">
      <c r="A17" s="19" t="str">
        <v>Sports</v>
      </c>
      <c r="B17" s="18">
        <v>520</v>
      </c>
      <c r="F17" s="86"/>
      <c r="G17" s="20" t="str">
        <v>Cash on Delivery</v>
      </c>
      <c r="H17" s="21">
        <v>696</v>
      </c>
      <c r="K17" s="86"/>
      <c r="L17" s="19">
        <v>20</v>
      </c>
      <c r="M17" s="18">
        <v>472</v>
      </c>
      <c r="P17" s="86"/>
      <c r="Q17" t="str">
        <v>05</v>
      </c>
      <c r="R17" s="88" t="str">
        <f t="shared" si="0"/>
        <v>May</v>
      </c>
      <c r="S17">
        <v>333</v>
      </c>
      <c r="AA17" s="78"/>
      <c r="AB17" s="75">
        <v>431.98</v>
      </c>
      <c r="AC17" s="7">
        <v>25</v>
      </c>
      <c r="AD17" s="6">
        <v>323.99</v>
      </c>
      <c r="AE17" s="7" t="s">
        <v>14167</v>
      </c>
      <c r="AG17">
        <v>40.869999999999997</v>
      </c>
      <c r="AH17">
        <v>15</v>
      </c>
      <c r="AI17">
        <v>34.74</v>
      </c>
      <c r="AJ17" t="s">
        <v>14156</v>
      </c>
    </row>
    <row r="18" spans="1:36">
      <c r="A18" s="19" t="str">
        <v>Beauty</v>
      </c>
      <c r="B18" s="18">
        <v>505</v>
      </c>
      <c r="F18" s="86"/>
      <c r="K18" s="86"/>
      <c r="L18" s="19">
        <v>25</v>
      </c>
      <c r="M18" s="18">
        <v>412</v>
      </c>
      <c r="P18" s="86"/>
      <c r="Q18" t="str">
        <v>06</v>
      </c>
      <c r="R18" s="88" t="str">
        <f t="shared" si="0"/>
        <v>Jun</v>
      </c>
      <c r="S18">
        <v>323</v>
      </c>
      <c r="AA18" s="78"/>
      <c r="AB18" s="75">
        <v>315.89</v>
      </c>
      <c r="AC18" s="7">
        <v>0</v>
      </c>
      <c r="AD18" s="6">
        <v>315.89</v>
      </c>
      <c r="AE18" s="7" t="s">
        <v>14167</v>
      </c>
      <c r="AG18">
        <v>83.58</v>
      </c>
      <c r="AH18">
        <v>20</v>
      </c>
      <c r="AI18">
        <v>66.86</v>
      </c>
      <c r="AJ18" t="s">
        <v>14156</v>
      </c>
    </row>
    <row r="19" spans="1:36">
      <c r="A19" s="20" t="str">
        <v>Electronics</v>
      </c>
      <c r="B19" s="21">
        <v>498</v>
      </c>
      <c r="F19" s="86"/>
      <c r="K19" s="86"/>
      <c r="L19" s="19">
        <v>30</v>
      </c>
      <c r="M19" s="18">
        <v>449</v>
      </c>
      <c r="P19" s="86"/>
      <c r="Q19" t="str">
        <v>07</v>
      </c>
      <c r="R19" s="88" t="str">
        <f t="shared" si="0"/>
        <v>Jul</v>
      </c>
      <c r="S19">
        <v>346</v>
      </c>
      <c r="AA19" s="78"/>
      <c r="AB19" s="75">
        <v>231.08</v>
      </c>
      <c r="AC19" s="7">
        <v>10</v>
      </c>
      <c r="AD19" s="6">
        <v>207.97</v>
      </c>
      <c r="AE19" s="7" t="s">
        <v>14167</v>
      </c>
      <c r="AG19">
        <v>107.11</v>
      </c>
      <c r="AH19">
        <v>30</v>
      </c>
      <c r="AI19">
        <v>74.98</v>
      </c>
      <c r="AJ19" t="s">
        <v>14156</v>
      </c>
    </row>
    <row r="20" spans="1:36">
      <c r="F20" s="86"/>
      <c r="K20" s="86"/>
      <c r="L20" s="20">
        <v>50</v>
      </c>
      <c r="M20" s="21">
        <v>430</v>
      </c>
      <c r="P20" s="86"/>
      <c r="Q20" t="str">
        <v>08</v>
      </c>
      <c r="R20" s="88" t="str">
        <f t="shared" si="0"/>
        <v>Aug</v>
      </c>
      <c r="S20">
        <v>344</v>
      </c>
      <c r="AA20" s="78"/>
      <c r="AB20" s="75">
        <v>446.14</v>
      </c>
      <c r="AC20" s="7">
        <v>0</v>
      </c>
      <c r="AD20" s="6">
        <v>446.14</v>
      </c>
      <c r="AE20" s="7" t="s">
        <v>14167</v>
      </c>
      <c r="AG20">
        <v>384.8</v>
      </c>
      <c r="AH20">
        <v>25</v>
      </c>
      <c r="AI20">
        <v>288.60000000000002</v>
      </c>
      <c r="AJ20" t="s">
        <v>14156</v>
      </c>
    </row>
    <row r="21" spans="1:36">
      <c r="F21" s="86"/>
      <c r="K21" s="86"/>
      <c r="P21" s="86"/>
      <c r="Q21" t="str">
        <v>09</v>
      </c>
      <c r="R21" s="88" t="str">
        <f t="shared" si="0"/>
        <v>Sep</v>
      </c>
      <c r="S21">
        <v>342</v>
      </c>
      <c r="AA21" s="78"/>
      <c r="AB21" s="75">
        <v>374.32</v>
      </c>
      <c r="AC21" s="7">
        <v>50</v>
      </c>
      <c r="AD21" s="6">
        <v>187.16</v>
      </c>
      <c r="AE21" s="7" t="s">
        <v>14167</v>
      </c>
      <c r="AG21">
        <v>236.7</v>
      </c>
      <c r="AH21">
        <v>0</v>
      </c>
      <c r="AI21">
        <v>236.7</v>
      </c>
      <c r="AJ21" t="s">
        <v>14156</v>
      </c>
    </row>
    <row r="22" spans="1:36">
      <c r="F22" s="86"/>
      <c r="K22" s="86"/>
      <c r="P22" s="86"/>
      <c r="Q22" t="str">
        <v>10</v>
      </c>
      <c r="R22" s="88" t="str">
        <f t="shared" si="0"/>
        <v>Oct</v>
      </c>
      <c r="S22">
        <v>362</v>
      </c>
      <c r="AA22" s="78"/>
      <c r="AB22" s="75">
        <v>61.82</v>
      </c>
      <c r="AC22" s="7">
        <v>20</v>
      </c>
      <c r="AD22" s="6">
        <v>49.46</v>
      </c>
      <c r="AE22" s="7" t="s">
        <v>14167</v>
      </c>
      <c r="AG22">
        <v>62.46</v>
      </c>
      <c r="AH22">
        <v>30</v>
      </c>
      <c r="AI22">
        <v>43.72</v>
      </c>
      <c r="AJ22" t="s">
        <v>14156</v>
      </c>
    </row>
    <row r="23" spans="1:36">
      <c r="F23" s="86"/>
      <c r="K23" s="86"/>
      <c r="P23" s="86"/>
      <c r="Q23" t="str">
        <v>11</v>
      </c>
      <c r="R23" s="88" t="str">
        <f t="shared" si="0"/>
        <v>Nov</v>
      </c>
      <c r="S23">
        <v>245</v>
      </c>
      <c r="AA23" s="78"/>
      <c r="AB23" s="75">
        <v>70.489999999999995</v>
      </c>
      <c r="AC23" s="7">
        <v>15</v>
      </c>
      <c r="AD23" s="6">
        <v>59.92</v>
      </c>
      <c r="AE23" s="7" t="s">
        <v>14167</v>
      </c>
      <c r="AG23">
        <v>86.95</v>
      </c>
      <c r="AH23">
        <v>25</v>
      </c>
      <c r="AI23">
        <v>65.209999999999994</v>
      </c>
      <c r="AJ23" t="s">
        <v>14156</v>
      </c>
    </row>
    <row r="24" spans="1:36">
      <c r="F24" s="86"/>
      <c r="K24" s="86"/>
      <c r="P24" s="86"/>
      <c r="AA24" s="78"/>
      <c r="AB24" s="75">
        <v>243.69</v>
      </c>
      <c r="AC24" s="7">
        <v>50</v>
      </c>
      <c r="AD24" s="6">
        <v>121.84</v>
      </c>
      <c r="AE24" s="7" t="s">
        <v>14167</v>
      </c>
      <c r="AG24">
        <v>155.75</v>
      </c>
      <c r="AH24">
        <v>50</v>
      </c>
      <c r="AI24">
        <v>77.88</v>
      </c>
      <c r="AJ24" t="s">
        <v>14156</v>
      </c>
    </row>
    <row r="25" spans="1:36">
      <c r="F25" s="86"/>
      <c r="K25" s="86"/>
      <c r="P25" s="86"/>
      <c r="AA25" s="78"/>
      <c r="AB25" s="75">
        <v>166.89</v>
      </c>
      <c r="AC25" s="7">
        <v>10</v>
      </c>
      <c r="AD25" s="6">
        <v>150.19999999999999</v>
      </c>
      <c r="AE25" s="7" t="s">
        <v>14167</v>
      </c>
      <c r="AG25">
        <v>203.43</v>
      </c>
      <c r="AH25">
        <v>5</v>
      </c>
      <c r="AI25">
        <v>193.26</v>
      </c>
      <c r="AJ25" t="s">
        <v>14156</v>
      </c>
    </row>
    <row r="26" spans="1:36">
      <c r="F26" s="86"/>
      <c r="K26" s="86"/>
      <c r="P26" s="86"/>
      <c r="AA26" s="78"/>
      <c r="AB26" s="75">
        <v>443.05</v>
      </c>
      <c r="AC26" s="7">
        <v>30</v>
      </c>
      <c r="AD26" s="6">
        <v>310.13</v>
      </c>
      <c r="AE26" s="7" t="s">
        <v>14167</v>
      </c>
      <c r="AG26">
        <v>368.74</v>
      </c>
      <c r="AH26">
        <v>5</v>
      </c>
      <c r="AI26">
        <v>350.3</v>
      </c>
      <c r="AJ26" t="s">
        <v>14156</v>
      </c>
    </row>
    <row r="27" spans="1:36">
      <c r="F27" s="86"/>
      <c r="K27" s="86"/>
      <c r="P27" s="86"/>
      <c r="AA27" s="78"/>
      <c r="AB27" s="75">
        <v>24.75</v>
      </c>
      <c r="AC27" s="7">
        <v>50</v>
      </c>
      <c r="AD27" s="6">
        <v>12.38</v>
      </c>
      <c r="AE27" s="7" t="s">
        <v>14167</v>
      </c>
      <c r="AG27">
        <v>260.82</v>
      </c>
      <c r="AH27">
        <v>0</v>
      </c>
      <c r="AI27">
        <v>260.82</v>
      </c>
      <c r="AJ27" t="s">
        <v>14156</v>
      </c>
    </row>
    <row r="28" spans="1:36">
      <c r="F28" s="86"/>
      <c r="K28" s="86"/>
      <c r="P28" s="86"/>
      <c r="AA28" s="78"/>
      <c r="AB28" s="75">
        <v>350.5</v>
      </c>
      <c r="AC28" s="7">
        <v>15</v>
      </c>
      <c r="AD28" s="6">
        <v>297.93</v>
      </c>
      <c r="AE28" s="7" t="s">
        <v>14167</v>
      </c>
      <c r="AG28">
        <v>169.71</v>
      </c>
      <c r="AH28">
        <v>25</v>
      </c>
      <c r="AI28">
        <v>127.28</v>
      </c>
      <c r="AJ28" t="s">
        <v>14156</v>
      </c>
    </row>
    <row r="29" spans="1:36">
      <c r="F29" s="86"/>
      <c r="K29" s="86"/>
      <c r="P29" s="86"/>
      <c r="Q29" s="74" t="s">
        <v>14179</v>
      </c>
      <c r="R29" s="74" t="s">
        <v>14150</v>
      </c>
      <c r="S29" s="74" t="s">
        <v>14110</v>
      </c>
      <c r="AA29" s="78"/>
      <c r="AB29" s="75">
        <v>117.95</v>
      </c>
      <c r="AC29" s="7">
        <v>15</v>
      </c>
      <c r="AD29" s="6">
        <v>100.26</v>
      </c>
      <c r="AE29" s="7" t="s">
        <v>14167</v>
      </c>
      <c r="AG29">
        <v>398.85</v>
      </c>
      <c r="AH29">
        <v>10</v>
      </c>
      <c r="AI29">
        <v>358.97</v>
      </c>
      <c r="AJ29" t="s">
        <v>14156</v>
      </c>
    </row>
    <row r="30" spans="1:36">
      <c r="F30" s="86"/>
      <c r="K30" s="86"/>
      <c r="P30" s="86"/>
      <c r="Q30">
        <v>2</v>
      </c>
      <c r="R30" t="s">
        <v>14156</v>
      </c>
      <c r="S30" cm="1">
        <f t="array" ref="S30:S36" xml:space="preserve"> COUNTIF(ecommerce_dataset_updated[Weekday_],R30:R36)</f>
        <v>522</v>
      </c>
      <c r="AA30" s="78"/>
      <c r="AB30" s="75">
        <v>262.14999999999998</v>
      </c>
      <c r="AC30" s="7">
        <v>15</v>
      </c>
      <c r="AD30" s="6">
        <v>222.83</v>
      </c>
      <c r="AE30" s="7" t="s">
        <v>14167</v>
      </c>
      <c r="AG30">
        <v>41.2</v>
      </c>
      <c r="AH30">
        <v>5</v>
      </c>
      <c r="AI30">
        <v>39.14</v>
      </c>
      <c r="AJ30" t="s">
        <v>14156</v>
      </c>
    </row>
    <row r="31" spans="1:36">
      <c r="F31" s="86"/>
      <c r="K31" s="86"/>
      <c r="P31" s="86"/>
      <c r="Q31">
        <v>3</v>
      </c>
      <c r="R31" t="s">
        <v>14153</v>
      </c>
      <c r="S31">
        <v>542</v>
      </c>
      <c r="AA31" s="78"/>
      <c r="AB31" s="75">
        <v>47.18</v>
      </c>
      <c r="AC31" s="7">
        <v>0</v>
      </c>
      <c r="AD31" s="6">
        <v>47.18</v>
      </c>
      <c r="AE31" s="7" t="s">
        <v>14167</v>
      </c>
      <c r="AG31">
        <v>114.84</v>
      </c>
      <c r="AH31">
        <v>20</v>
      </c>
      <c r="AI31">
        <v>91.87</v>
      </c>
      <c r="AJ31" t="s">
        <v>14156</v>
      </c>
    </row>
    <row r="32" spans="1:36">
      <c r="F32" s="86"/>
      <c r="K32" s="86"/>
      <c r="P32" s="86"/>
      <c r="Q32">
        <v>4</v>
      </c>
      <c r="R32" t="s">
        <v>14158</v>
      </c>
      <c r="S32">
        <v>509</v>
      </c>
      <c r="AA32" s="78"/>
      <c r="AB32" s="75">
        <v>250.41</v>
      </c>
      <c r="AC32" s="7">
        <v>50</v>
      </c>
      <c r="AD32" s="6">
        <v>125.2</v>
      </c>
      <c r="AE32" s="7" t="s">
        <v>14167</v>
      </c>
      <c r="AG32">
        <v>84.28</v>
      </c>
      <c r="AH32">
        <v>10</v>
      </c>
      <c r="AI32">
        <v>75.849999999999994</v>
      </c>
      <c r="AJ32" t="s">
        <v>14156</v>
      </c>
    </row>
    <row r="33" spans="1:36">
      <c r="F33" s="86"/>
      <c r="K33" s="86"/>
      <c r="P33" s="86"/>
      <c r="Q33">
        <v>5</v>
      </c>
      <c r="R33" t="s">
        <v>14157</v>
      </c>
      <c r="S33">
        <v>525</v>
      </c>
      <c r="AA33" s="78"/>
      <c r="AB33" s="75">
        <v>61.98</v>
      </c>
      <c r="AC33" s="7">
        <v>0</v>
      </c>
      <c r="AD33" s="6">
        <v>61.98</v>
      </c>
      <c r="AE33" s="7" t="s">
        <v>14167</v>
      </c>
      <c r="AG33">
        <v>326.51</v>
      </c>
      <c r="AH33">
        <v>20</v>
      </c>
      <c r="AI33">
        <v>261.20999999999998</v>
      </c>
      <c r="AJ33" t="s">
        <v>14156</v>
      </c>
    </row>
    <row r="34" spans="1:36">
      <c r="F34" s="86"/>
      <c r="K34" s="86"/>
      <c r="P34" s="86"/>
      <c r="Q34">
        <v>6</v>
      </c>
      <c r="R34" t="s">
        <v>14154</v>
      </c>
      <c r="S34">
        <v>519</v>
      </c>
      <c r="AA34" s="78"/>
      <c r="AB34" s="75">
        <v>278.77999999999997</v>
      </c>
      <c r="AC34" s="7">
        <v>15</v>
      </c>
      <c r="AD34" s="6">
        <v>236.96</v>
      </c>
      <c r="AE34" s="7" t="s">
        <v>14167</v>
      </c>
      <c r="AG34">
        <v>205.82</v>
      </c>
      <c r="AH34">
        <v>5</v>
      </c>
      <c r="AI34">
        <v>195.53</v>
      </c>
      <c r="AJ34" t="s">
        <v>14156</v>
      </c>
    </row>
    <row r="35" spans="1:36">
      <c r="F35" s="86"/>
      <c r="K35" s="86"/>
      <c r="P35" s="86"/>
      <c r="Q35">
        <v>7</v>
      </c>
      <c r="R35" t="s">
        <v>14159</v>
      </c>
      <c r="S35">
        <v>477</v>
      </c>
      <c r="AA35" s="78"/>
      <c r="AB35" s="75">
        <v>348.15</v>
      </c>
      <c r="AC35" s="7">
        <v>15</v>
      </c>
      <c r="AD35" s="6">
        <v>295.93</v>
      </c>
      <c r="AE35" s="7" t="s">
        <v>14167</v>
      </c>
      <c r="AG35">
        <v>69.77</v>
      </c>
      <c r="AH35">
        <v>5</v>
      </c>
      <c r="AI35">
        <v>66.28</v>
      </c>
      <c r="AJ35" t="s">
        <v>14156</v>
      </c>
    </row>
    <row r="36" spans="1:36">
      <c r="F36" s="86"/>
      <c r="K36" s="86"/>
      <c r="P36" s="86"/>
      <c r="Q36">
        <v>8</v>
      </c>
      <c r="R36" t="s">
        <v>14155</v>
      </c>
      <c r="S36">
        <v>566</v>
      </c>
      <c r="AA36" s="78"/>
      <c r="AB36" s="75">
        <v>382.83</v>
      </c>
      <c r="AC36" s="7">
        <v>30</v>
      </c>
      <c r="AD36" s="6">
        <v>267.98</v>
      </c>
      <c r="AE36" s="7" t="s">
        <v>14167</v>
      </c>
      <c r="AG36">
        <v>490.75</v>
      </c>
      <c r="AH36">
        <v>30</v>
      </c>
      <c r="AI36">
        <v>343.52</v>
      </c>
      <c r="AJ36" t="s">
        <v>14156</v>
      </c>
    </row>
    <row r="37" spans="1:36">
      <c r="F37" s="86"/>
      <c r="K37" s="86"/>
      <c r="P37" s="86"/>
      <c r="AA37" s="78"/>
      <c r="AB37" s="75">
        <v>213</v>
      </c>
      <c r="AC37" s="7">
        <v>50</v>
      </c>
      <c r="AD37" s="6">
        <v>106.5</v>
      </c>
      <c r="AE37" s="7" t="s">
        <v>14167</v>
      </c>
      <c r="AG37">
        <v>444.27</v>
      </c>
      <c r="AH37">
        <v>10</v>
      </c>
      <c r="AI37">
        <v>399.84</v>
      </c>
      <c r="AJ37" t="s">
        <v>14156</v>
      </c>
    </row>
    <row r="38" spans="1:36">
      <c r="F38" s="86"/>
      <c r="K38" s="86"/>
      <c r="P38" s="86"/>
      <c r="AA38" s="78"/>
      <c r="AB38" s="75">
        <v>392.26</v>
      </c>
      <c r="AC38" s="7">
        <v>5</v>
      </c>
      <c r="AD38" s="6">
        <v>372.65</v>
      </c>
      <c r="AE38" s="7" t="s">
        <v>14167</v>
      </c>
      <c r="AG38">
        <v>214.64</v>
      </c>
      <c r="AH38">
        <v>20</v>
      </c>
      <c r="AI38">
        <v>171.71</v>
      </c>
      <c r="AJ38" t="s">
        <v>14156</v>
      </c>
    </row>
    <row r="39" spans="1:36">
      <c r="F39" s="86"/>
      <c r="K39" s="86"/>
      <c r="P39" s="86"/>
      <c r="AA39" s="78"/>
      <c r="AB39" s="75">
        <v>135.22</v>
      </c>
      <c r="AC39" s="7">
        <v>25</v>
      </c>
      <c r="AD39" s="6">
        <v>101.41</v>
      </c>
      <c r="AE39" s="7" t="s">
        <v>14167</v>
      </c>
      <c r="AG39">
        <v>220.37</v>
      </c>
      <c r="AH39">
        <v>20</v>
      </c>
      <c r="AI39">
        <v>176.3</v>
      </c>
      <c r="AJ39" t="s">
        <v>14156</v>
      </c>
    </row>
    <row r="40" spans="1:36">
      <c r="F40" s="86"/>
      <c r="K40" s="86"/>
      <c r="P40" s="86"/>
      <c r="AB40" s="75">
        <v>241.76</v>
      </c>
      <c r="AC40" s="7">
        <v>50</v>
      </c>
      <c r="AD40" s="6">
        <v>120.88</v>
      </c>
      <c r="AE40" s="7" t="s">
        <v>14167</v>
      </c>
      <c r="AG40">
        <v>128.88999999999999</v>
      </c>
      <c r="AH40">
        <v>25</v>
      </c>
      <c r="AI40">
        <v>96.67</v>
      </c>
      <c r="AJ40" t="s">
        <v>14156</v>
      </c>
    </row>
    <row r="41" spans="1:36">
      <c r="F41" s="86"/>
      <c r="K41" s="86"/>
      <c r="AB41" s="75">
        <v>190.26</v>
      </c>
      <c r="AC41" s="7">
        <v>0</v>
      </c>
      <c r="AD41" s="6">
        <v>190.26</v>
      </c>
      <c r="AE41" s="7" t="s">
        <v>14167</v>
      </c>
      <c r="AG41">
        <v>419.54</v>
      </c>
      <c r="AH41">
        <v>10</v>
      </c>
      <c r="AI41">
        <v>377.59</v>
      </c>
      <c r="AJ41" t="s">
        <v>14156</v>
      </c>
    </row>
    <row r="42" spans="1:36">
      <c r="F42" s="86"/>
      <c r="K42" s="86"/>
      <c r="AB42" s="75">
        <v>251.84</v>
      </c>
      <c r="AC42" s="7">
        <v>5</v>
      </c>
      <c r="AD42" s="6">
        <v>239.25</v>
      </c>
      <c r="AE42" s="7" t="s">
        <v>14167</v>
      </c>
      <c r="AG42">
        <v>172.11</v>
      </c>
      <c r="AH42">
        <v>25</v>
      </c>
      <c r="AI42">
        <v>129.08000000000001</v>
      </c>
      <c r="AJ42" t="s">
        <v>14156</v>
      </c>
    </row>
    <row r="43" spans="1:36">
      <c r="AB43" s="75">
        <v>122.79</v>
      </c>
      <c r="AC43" s="7">
        <v>25</v>
      </c>
      <c r="AD43" s="6">
        <v>92.09</v>
      </c>
      <c r="AE43" s="7" t="s">
        <v>14167</v>
      </c>
      <c r="AG43">
        <v>440.57</v>
      </c>
      <c r="AH43">
        <v>5</v>
      </c>
      <c r="AI43">
        <v>418.54</v>
      </c>
      <c r="AJ43" t="s">
        <v>14156</v>
      </c>
    </row>
    <row r="44" spans="1:36" ht="22.8" customHeight="1">
      <c r="AB44" s="75">
        <v>77.790000000000006</v>
      </c>
      <c r="AC44" s="7">
        <v>10</v>
      </c>
      <c r="AD44" s="6">
        <v>70.010000000000005</v>
      </c>
      <c r="AE44" s="7" t="s">
        <v>14167</v>
      </c>
      <c r="AG44">
        <v>286.37</v>
      </c>
      <c r="AH44">
        <v>25</v>
      </c>
      <c r="AI44">
        <v>214.78</v>
      </c>
      <c r="AJ44" t="s">
        <v>14156</v>
      </c>
    </row>
    <row r="45" spans="1:36">
      <c r="AB45" s="75">
        <v>43.02</v>
      </c>
      <c r="AC45" s="7">
        <v>10</v>
      </c>
      <c r="AD45" s="6">
        <v>38.72</v>
      </c>
      <c r="AE45" s="7" t="s">
        <v>14167</v>
      </c>
      <c r="AG45">
        <v>404.07</v>
      </c>
      <c r="AH45">
        <v>15</v>
      </c>
      <c r="AI45">
        <v>343.46</v>
      </c>
      <c r="AJ45" t="s">
        <v>14156</v>
      </c>
    </row>
    <row r="46" spans="1:36">
      <c r="AB46" s="75">
        <v>358.89</v>
      </c>
      <c r="AC46" s="7">
        <v>0</v>
      </c>
      <c r="AD46" s="6">
        <v>358.89</v>
      </c>
      <c r="AE46" s="7" t="s">
        <v>14167</v>
      </c>
      <c r="AG46">
        <v>142.53</v>
      </c>
      <c r="AH46">
        <v>10</v>
      </c>
      <c r="AI46">
        <v>128.28</v>
      </c>
      <c r="AJ46" t="s">
        <v>14156</v>
      </c>
    </row>
    <row r="47" spans="1:36">
      <c r="F47" s="86"/>
      <c r="P47" s="86"/>
      <c r="AA47" s="78"/>
      <c r="AB47" s="75">
        <v>133.61000000000001</v>
      </c>
      <c r="AC47" s="7">
        <v>10</v>
      </c>
      <c r="AD47" s="6">
        <v>120.25</v>
      </c>
      <c r="AE47" s="7" t="s">
        <v>14167</v>
      </c>
      <c r="AG47">
        <v>353.77</v>
      </c>
      <c r="AH47">
        <v>15</v>
      </c>
      <c r="AI47">
        <v>300.7</v>
      </c>
      <c r="AJ47" t="s">
        <v>14156</v>
      </c>
    </row>
    <row r="48" spans="1:36" ht="15" thickBot="1">
      <c r="A48" s="109"/>
      <c r="B48" s="109"/>
      <c r="C48" s="109"/>
      <c r="D48" s="109"/>
      <c r="E48" s="109"/>
      <c r="F48" s="109"/>
      <c r="G48" s="109"/>
      <c r="H48" s="109"/>
      <c r="I48" s="109"/>
      <c r="J48" s="109"/>
      <c r="K48" s="109"/>
      <c r="L48" s="109"/>
      <c r="M48" s="109"/>
      <c r="N48" s="109"/>
      <c r="O48" s="109"/>
      <c r="P48" s="110"/>
      <c r="Q48" s="109"/>
      <c r="R48" s="109"/>
      <c r="S48" s="109"/>
      <c r="T48" s="109"/>
      <c r="U48" s="109"/>
      <c r="V48" s="109"/>
      <c r="W48" s="109"/>
      <c r="X48" s="109"/>
      <c r="Y48" s="109"/>
      <c r="Z48" s="109"/>
      <c r="AA48" s="111"/>
      <c r="AB48" s="75">
        <v>221.24</v>
      </c>
      <c r="AC48" s="7">
        <v>0</v>
      </c>
      <c r="AD48" s="6">
        <v>221.24</v>
      </c>
      <c r="AE48" s="7" t="s">
        <v>14167</v>
      </c>
      <c r="AG48">
        <v>381.05</v>
      </c>
      <c r="AH48">
        <v>10</v>
      </c>
      <c r="AI48">
        <v>342.94</v>
      </c>
      <c r="AJ48" t="s">
        <v>14156</v>
      </c>
    </row>
    <row r="49" spans="1:36" ht="15" thickTop="1">
      <c r="AB49" s="75">
        <v>435.45</v>
      </c>
      <c r="AC49" s="7">
        <v>0</v>
      </c>
      <c r="AD49" s="6">
        <v>435.45</v>
      </c>
      <c r="AE49" s="7" t="s">
        <v>14167</v>
      </c>
      <c r="AG49">
        <v>56.78</v>
      </c>
      <c r="AH49">
        <v>10</v>
      </c>
      <c r="AI49">
        <v>51.1</v>
      </c>
      <c r="AJ49" t="s">
        <v>14156</v>
      </c>
    </row>
    <row r="50" spans="1:36">
      <c r="AB50" s="75">
        <v>126.42</v>
      </c>
      <c r="AC50" s="7">
        <v>5</v>
      </c>
      <c r="AD50" s="6">
        <v>120.1</v>
      </c>
      <c r="AE50" s="7" t="s">
        <v>14167</v>
      </c>
      <c r="AG50">
        <v>183.1</v>
      </c>
      <c r="AH50">
        <v>5</v>
      </c>
      <c r="AI50">
        <v>173.94</v>
      </c>
      <c r="AJ50" t="s">
        <v>14156</v>
      </c>
    </row>
    <row r="51" spans="1:36" ht="21">
      <c r="A51" s="89" t="s">
        <v>14132</v>
      </c>
      <c r="AB51" s="75">
        <v>15.67</v>
      </c>
      <c r="AC51" s="7">
        <v>5</v>
      </c>
      <c r="AD51" s="6">
        <v>14.89</v>
      </c>
      <c r="AE51" s="7" t="s">
        <v>14167</v>
      </c>
      <c r="AG51">
        <v>227.68</v>
      </c>
      <c r="AH51">
        <v>10</v>
      </c>
      <c r="AI51">
        <v>204.91</v>
      </c>
      <c r="AJ51" t="s">
        <v>14156</v>
      </c>
    </row>
    <row r="52" spans="1:36">
      <c r="AB52" s="75">
        <v>340.26</v>
      </c>
      <c r="AC52" s="7">
        <v>5</v>
      </c>
      <c r="AD52" s="6">
        <v>323.25</v>
      </c>
      <c r="AE52" s="7" t="s">
        <v>14167</v>
      </c>
      <c r="AG52">
        <v>69.31</v>
      </c>
      <c r="AH52">
        <v>50</v>
      </c>
      <c r="AI52">
        <v>34.659999999999997</v>
      </c>
      <c r="AJ52" t="s">
        <v>14156</v>
      </c>
    </row>
    <row r="53" spans="1:36" ht="18.600000000000001" thickBot="1">
      <c r="C53" s="179" t="s">
        <v>3</v>
      </c>
      <c r="D53" s="179"/>
      <c r="E53" s="90"/>
      <c r="G53" s="180" t="s">
        <v>5</v>
      </c>
      <c r="H53" s="180"/>
      <c r="J53" s="181" t="s">
        <v>14147</v>
      </c>
      <c r="K53" s="181"/>
      <c r="L53" s="181"/>
      <c r="M53" s="181"/>
      <c r="N53" s="181"/>
      <c r="U53" s="3" t="s">
        <v>14148</v>
      </c>
      <c r="AB53" s="75">
        <v>15.56</v>
      </c>
      <c r="AC53" s="7">
        <v>10</v>
      </c>
      <c r="AD53" s="6">
        <v>14</v>
      </c>
      <c r="AE53" s="7" t="s">
        <v>14167</v>
      </c>
      <c r="AG53">
        <v>473.12</v>
      </c>
      <c r="AH53">
        <v>10</v>
      </c>
      <c r="AI53">
        <v>425.81</v>
      </c>
      <c r="AJ53" t="s">
        <v>14156</v>
      </c>
    </row>
    <row r="54" spans="1:36">
      <c r="A54" s="67" t="s">
        <v>14133</v>
      </c>
      <c r="C54" s="67" t="s">
        <v>14133</v>
      </c>
      <c r="D54" s="67" t="s">
        <v>14110</v>
      </c>
      <c r="E54" s="91"/>
      <c r="G54" s="67" t="s">
        <v>14133</v>
      </c>
      <c r="H54" s="67" t="s">
        <v>14110</v>
      </c>
      <c r="J54" s="68" t="s">
        <v>3</v>
      </c>
      <c r="K54" s="68"/>
      <c r="M54" s="68" t="s">
        <v>5</v>
      </c>
      <c r="N54" s="68"/>
      <c r="U54" s="67"/>
      <c r="V54" s="67" t="s">
        <v>3</v>
      </c>
      <c r="W54" s="67" t="s">
        <v>4</v>
      </c>
      <c r="X54" s="67" t="s">
        <v>5</v>
      </c>
      <c r="AB54" s="75">
        <v>58.24</v>
      </c>
      <c r="AC54" s="7">
        <v>50</v>
      </c>
      <c r="AD54" s="6">
        <v>29.12</v>
      </c>
      <c r="AE54" s="7" t="s">
        <v>14167</v>
      </c>
      <c r="AG54">
        <v>321.07</v>
      </c>
      <c r="AH54">
        <v>20</v>
      </c>
      <c r="AI54">
        <v>256.86</v>
      </c>
      <c r="AJ54" t="s">
        <v>14156</v>
      </c>
    </row>
    <row r="55" spans="1:36">
      <c r="A55">
        <v>0</v>
      </c>
      <c r="C55">
        <v>0</v>
      </c>
      <c r="D55">
        <v>0</v>
      </c>
      <c r="G55">
        <v>0</v>
      </c>
      <c r="H55">
        <v>0</v>
      </c>
      <c r="I55" s="57"/>
      <c r="U55" t="s">
        <v>3</v>
      </c>
      <c r="V55">
        <v>1</v>
      </c>
      <c r="AB55" s="75">
        <v>12.32</v>
      </c>
      <c r="AC55" s="7">
        <v>10</v>
      </c>
      <c r="AD55" s="6">
        <v>11.09</v>
      </c>
      <c r="AE55" s="7" t="s">
        <v>14167</v>
      </c>
      <c r="AG55">
        <v>481.63</v>
      </c>
      <c r="AH55">
        <v>20</v>
      </c>
      <c r="AI55">
        <v>385.3</v>
      </c>
      <c r="AJ55" t="s">
        <v>14156</v>
      </c>
    </row>
    <row r="56" spans="1:36">
      <c r="A56">
        <v>10</v>
      </c>
      <c r="C56">
        <v>10</v>
      </c>
      <c r="D56">
        <v>0</v>
      </c>
      <c r="G56">
        <v>10</v>
      </c>
      <c r="H56">
        <v>21</v>
      </c>
      <c r="I56" s="57"/>
      <c r="J56" t="s">
        <v>14135</v>
      </c>
      <c r="K56" s="69">
        <v>254.80067486338828</v>
      </c>
      <c r="M56" t="s">
        <v>14135</v>
      </c>
      <c r="N56" s="69">
        <v>206.9065792349723</v>
      </c>
      <c r="U56" t="s">
        <v>4</v>
      </c>
      <c r="V56" s="72">
        <v>-3.4733790555470552E-3</v>
      </c>
      <c r="W56">
        <v>1</v>
      </c>
      <c r="AB56" s="75">
        <v>355.88</v>
      </c>
      <c r="AC56" s="7">
        <v>5</v>
      </c>
      <c r="AD56" s="6">
        <v>338.09</v>
      </c>
      <c r="AE56" s="7" t="s">
        <v>14167</v>
      </c>
      <c r="AG56">
        <v>226.97</v>
      </c>
      <c r="AH56">
        <v>25</v>
      </c>
      <c r="AI56">
        <v>170.23</v>
      </c>
      <c r="AJ56" t="s">
        <v>14156</v>
      </c>
    </row>
    <row r="57" spans="1:36" ht="15" thickBot="1">
      <c r="A57">
        <v>20</v>
      </c>
      <c r="C57">
        <v>20</v>
      </c>
      <c r="D57">
        <v>80</v>
      </c>
      <c r="G57">
        <v>20</v>
      </c>
      <c r="H57">
        <v>99</v>
      </c>
      <c r="I57" s="57"/>
      <c r="J57" t="s">
        <v>14136</v>
      </c>
      <c r="K57" s="69">
        <v>2.3419414896548854</v>
      </c>
      <c r="M57" t="s">
        <v>14136</v>
      </c>
      <c r="N57" s="69">
        <v>2.0279675044516257</v>
      </c>
      <c r="U57" s="66" t="s">
        <v>5</v>
      </c>
      <c r="V57" s="73">
        <v>0.93569111198137123</v>
      </c>
      <c r="W57" s="73">
        <v>-0.31151491324319652</v>
      </c>
      <c r="X57" s="66">
        <v>1</v>
      </c>
      <c r="AB57" s="75">
        <v>143.63</v>
      </c>
      <c r="AC57" s="7">
        <v>25</v>
      </c>
      <c r="AD57" s="6">
        <v>107.72</v>
      </c>
      <c r="AE57" s="7" t="s">
        <v>14167</v>
      </c>
      <c r="AG57">
        <v>277.14</v>
      </c>
      <c r="AH57">
        <v>10</v>
      </c>
      <c r="AI57">
        <v>249.43</v>
      </c>
      <c r="AJ57" t="s">
        <v>14156</v>
      </c>
    </row>
    <row r="58" spans="1:36">
      <c r="A58">
        <v>30</v>
      </c>
      <c r="C58">
        <v>30</v>
      </c>
      <c r="D58">
        <v>63</v>
      </c>
      <c r="G58">
        <v>30</v>
      </c>
      <c r="H58">
        <v>105</v>
      </c>
      <c r="I58" s="57"/>
      <c r="J58" t="s">
        <v>14137</v>
      </c>
      <c r="K58" s="69">
        <v>253.845</v>
      </c>
      <c r="M58" t="s">
        <v>14137</v>
      </c>
      <c r="N58" s="69">
        <v>199.185</v>
      </c>
      <c r="AB58" s="75">
        <v>167.31</v>
      </c>
      <c r="AC58" s="7">
        <v>20</v>
      </c>
      <c r="AD58" s="6">
        <v>133.85</v>
      </c>
      <c r="AE58" s="7" t="s">
        <v>14167</v>
      </c>
      <c r="AG58">
        <v>360.88</v>
      </c>
      <c r="AH58">
        <v>30</v>
      </c>
      <c r="AI58">
        <v>252.62</v>
      </c>
      <c r="AJ58" t="s">
        <v>14156</v>
      </c>
    </row>
    <row r="59" spans="1:36">
      <c r="A59">
        <v>40</v>
      </c>
      <c r="C59">
        <v>40</v>
      </c>
      <c r="D59">
        <v>81</v>
      </c>
      <c r="G59">
        <v>40</v>
      </c>
      <c r="H59">
        <v>103</v>
      </c>
      <c r="I59" s="57"/>
      <c r="J59" t="s">
        <v>14138</v>
      </c>
      <c r="K59" s="69">
        <v>286.08999999999997</v>
      </c>
      <c r="M59" t="s">
        <v>14138</v>
      </c>
      <c r="N59" s="69">
        <v>259.10000000000002</v>
      </c>
      <c r="AB59" s="75">
        <v>494.3</v>
      </c>
      <c r="AC59" s="7">
        <v>20</v>
      </c>
      <c r="AD59" s="6">
        <v>395.44</v>
      </c>
      <c r="AE59" s="7" t="s">
        <v>14167</v>
      </c>
      <c r="AG59">
        <v>215.34</v>
      </c>
      <c r="AH59">
        <v>5</v>
      </c>
      <c r="AI59">
        <v>204.57</v>
      </c>
      <c r="AJ59" t="s">
        <v>14156</v>
      </c>
    </row>
    <row r="60" spans="1:36">
      <c r="A60">
        <v>50</v>
      </c>
      <c r="C60">
        <v>50</v>
      </c>
      <c r="D60">
        <v>86</v>
      </c>
      <c r="G60">
        <v>50</v>
      </c>
      <c r="H60">
        <v>100</v>
      </c>
      <c r="I60" s="57"/>
      <c r="J60" t="s">
        <v>14139</v>
      </c>
      <c r="K60" s="69">
        <v>141.68262131940887</v>
      </c>
      <c r="M60" t="s">
        <v>14139</v>
      </c>
      <c r="N60" s="69">
        <v>122.68784393226993</v>
      </c>
      <c r="AB60" s="75">
        <v>341.04</v>
      </c>
      <c r="AC60" s="7">
        <v>10</v>
      </c>
      <c r="AD60" s="6">
        <v>306.94</v>
      </c>
      <c r="AE60" s="7" t="s">
        <v>14167</v>
      </c>
      <c r="AG60">
        <v>382.83</v>
      </c>
      <c r="AH60">
        <v>30</v>
      </c>
      <c r="AI60">
        <v>267.98</v>
      </c>
      <c r="AJ60" t="s">
        <v>14156</v>
      </c>
    </row>
    <row r="61" spans="1:36">
      <c r="A61">
        <v>60</v>
      </c>
      <c r="C61">
        <v>60</v>
      </c>
      <c r="D61">
        <v>92</v>
      </c>
      <c r="G61">
        <v>60</v>
      </c>
      <c r="H61">
        <v>86</v>
      </c>
      <c r="I61" s="57"/>
      <c r="J61" t="s">
        <v>14140</v>
      </c>
      <c r="K61" s="69">
        <v>20073.965183939014</v>
      </c>
      <c r="M61" t="s">
        <v>14140</v>
      </c>
      <c r="N61" s="69">
        <v>15052.307048749022</v>
      </c>
      <c r="AB61" s="75">
        <v>179.92</v>
      </c>
      <c r="AC61" s="7">
        <v>25</v>
      </c>
      <c r="AD61" s="6">
        <v>134.94</v>
      </c>
      <c r="AE61" s="7" t="s">
        <v>14167</v>
      </c>
      <c r="AG61">
        <v>213</v>
      </c>
      <c r="AH61">
        <v>50</v>
      </c>
      <c r="AI61">
        <v>106.5</v>
      </c>
      <c r="AJ61" t="s">
        <v>14156</v>
      </c>
    </row>
    <row r="62" spans="1:36">
      <c r="A62">
        <v>70</v>
      </c>
      <c r="C62">
        <v>70</v>
      </c>
      <c r="D62">
        <v>69</v>
      </c>
      <c r="G62">
        <v>70</v>
      </c>
      <c r="H62">
        <v>84</v>
      </c>
      <c r="I62" s="57"/>
      <c r="J62" t="s">
        <v>14141</v>
      </c>
      <c r="K62" s="69">
        <v>-1.1948892341651132</v>
      </c>
      <c r="M62" t="s">
        <v>14141</v>
      </c>
      <c r="N62" s="69">
        <v>-0.94622187871721364</v>
      </c>
      <c r="AB62" s="75">
        <v>424.82</v>
      </c>
      <c r="AC62" s="7">
        <v>50</v>
      </c>
      <c r="AD62" s="6">
        <v>212.41</v>
      </c>
      <c r="AE62" s="7" t="s">
        <v>14167</v>
      </c>
      <c r="AG62">
        <v>373.26</v>
      </c>
      <c r="AH62">
        <v>50</v>
      </c>
      <c r="AI62">
        <v>186.63</v>
      </c>
      <c r="AJ62" t="s">
        <v>14156</v>
      </c>
    </row>
    <row r="63" spans="1:36">
      <c r="A63">
        <v>80</v>
      </c>
      <c r="C63">
        <v>80</v>
      </c>
      <c r="D63">
        <v>72</v>
      </c>
      <c r="G63">
        <v>80</v>
      </c>
      <c r="H63">
        <v>94</v>
      </c>
      <c r="I63" s="57"/>
      <c r="J63" t="s">
        <v>14142</v>
      </c>
      <c r="K63" s="69">
        <v>-5.3505679781015959E-3</v>
      </c>
      <c r="M63" t="s">
        <v>14142</v>
      </c>
      <c r="N63" s="69">
        <v>0.23760411981836838</v>
      </c>
      <c r="AB63" s="75">
        <v>150.55000000000001</v>
      </c>
      <c r="AC63" s="7">
        <v>25</v>
      </c>
      <c r="AD63" s="6">
        <v>112.91</v>
      </c>
      <c r="AE63" s="7" t="s">
        <v>14167</v>
      </c>
      <c r="AG63">
        <v>451.25</v>
      </c>
      <c r="AH63">
        <v>30</v>
      </c>
      <c r="AI63">
        <v>315.88</v>
      </c>
      <c r="AJ63" t="s">
        <v>14156</v>
      </c>
    </row>
    <row r="64" spans="1:36">
      <c r="A64">
        <v>90</v>
      </c>
      <c r="C64">
        <v>90</v>
      </c>
      <c r="D64">
        <v>58</v>
      </c>
      <c r="G64">
        <v>90</v>
      </c>
      <c r="H64">
        <v>94</v>
      </c>
      <c r="I64" s="57"/>
      <c r="J64" t="s">
        <v>14143</v>
      </c>
      <c r="K64" s="69">
        <v>489.87</v>
      </c>
      <c r="M64" t="s">
        <v>14143</v>
      </c>
      <c r="N64" s="69">
        <v>490.93</v>
      </c>
      <c r="AB64" s="75">
        <v>294.52</v>
      </c>
      <c r="AC64" s="7">
        <v>10</v>
      </c>
      <c r="AD64" s="6">
        <v>265.07</v>
      </c>
      <c r="AE64" s="7" t="s">
        <v>14167</v>
      </c>
      <c r="AG64">
        <v>244.73</v>
      </c>
      <c r="AH64">
        <v>50</v>
      </c>
      <c r="AI64">
        <v>122.36</v>
      </c>
      <c r="AJ64" t="s">
        <v>14156</v>
      </c>
    </row>
    <row r="65" spans="1:36">
      <c r="A65">
        <v>100</v>
      </c>
      <c r="C65">
        <v>100</v>
      </c>
      <c r="D65">
        <v>81</v>
      </c>
      <c r="G65">
        <v>100</v>
      </c>
      <c r="H65">
        <v>96</v>
      </c>
      <c r="I65" s="57"/>
      <c r="J65" t="s">
        <v>14144</v>
      </c>
      <c r="K65" s="69">
        <v>10.09</v>
      </c>
      <c r="M65" t="s">
        <v>14144</v>
      </c>
      <c r="N65" s="69">
        <v>5.89</v>
      </c>
      <c r="AB65" s="75">
        <v>214.26</v>
      </c>
      <c r="AC65" s="7">
        <v>10</v>
      </c>
      <c r="AD65" s="6">
        <v>192.83</v>
      </c>
      <c r="AE65" s="7" t="s">
        <v>14167</v>
      </c>
      <c r="AG65">
        <v>369.36</v>
      </c>
      <c r="AH65">
        <v>10</v>
      </c>
      <c r="AI65">
        <v>332.42</v>
      </c>
      <c r="AJ65" t="s">
        <v>14156</v>
      </c>
    </row>
    <row r="66" spans="1:36">
      <c r="A66">
        <v>110</v>
      </c>
      <c r="C66">
        <v>110</v>
      </c>
      <c r="D66">
        <v>71</v>
      </c>
      <c r="G66">
        <v>110</v>
      </c>
      <c r="H66">
        <v>92</v>
      </c>
      <c r="I66" s="57"/>
      <c r="J66" t="s">
        <v>14145</v>
      </c>
      <c r="K66" s="69">
        <v>499.96</v>
      </c>
      <c r="M66" t="s">
        <v>14145</v>
      </c>
      <c r="N66" s="69">
        <v>496.82</v>
      </c>
      <c r="AB66" s="75">
        <v>304.33</v>
      </c>
      <c r="AC66" s="7">
        <v>50</v>
      </c>
      <c r="AD66" s="6">
        <v>152.16</v>
      </c>
      <c r="AE66" s="7" t="s">
        <v>14167</v>
      </c>
      <c r="AG66">
        <v>241.76</v>
      </c>
      <c r="AH66">
        <v>50</v>
      </c>
      <c r="AI66">
        <v>120.88</v>
      </c>
      <c r="AJ66" t="s">
        <v>14156</v>
      </c>
    </row>
    <row r="67" spans="1:36">
      <c r="A67">
        <v>120</v>
      </c>
      <c r="C67">
        <v>120</v>
      </c>
      <c r="D67">
        <v>67</v>
      </c>
      <c r="G67">
        <v>120</v>
      </c>
      <c r="H67">
        <v>89</v>
      </c>
      <c r="I67" s="57"/>
      <c r="J67" t="s">
        <v>14146</v>
      </c>
      <c r="K67" s="69">
        <v>932570.47000000114</v>
      </c>
      <c r="M67" t="s">
        <v>14146</v>
      </c>
      <c r="N67" s="69">
        <v>757278.07999999856</v>
      </c>
      <c r="AB67" s="75">
        <v>403.2</v>
      </c>
      <c r="AC67" s="7">
        <v>10</v>
      </c>
      <c r="AD67" s="6">
        <v>362.88</v>
      </c>
      <c r="AE67" s="7" t="s">
        <v>14167</v>
      </c>
      <c r="AG67">
        <v>59.42</v>
      </c>
      <c r="AH67">
        <v>20</v>
      </c>
      <c r="AI67">
        <v>47.54</v>
      </c>
      <c r="AJ67" t="s">
        <v>14156</v>
      </c>
    </row>
    <row r="68" spans="1:36" ht="15" thickBot="1">
      <c r="A68">
        <v>130</v>
      </c>
      <c r="C68">
        <v>130</v>
      </c>
      <c r="D68">
        <v>64</v>
      </c>
      <c r="G68">
        <v>130</v>
      </c>
      <c r="H68">
        <v>112</v>
      </c>
      <c r="I68" s="57"/>
      <c r="J68" s="66" t="s">
        <v>14086</v>
      </c>
      <c r="K68" s="70">
        <v>3660</v>
      </c>
      <c r="M68" s="66" t="s">
        <v>14086</v>
      </c>
      <c r="N68" s="70">
        <v>3660</v>
      </c>
      <c r="AB68" s="75">
        <v>89.92</v>
      </c>
      <c r="AC68" s="7">
        <v>50</v>
      </c>
      <c r="AD68" s="6">
        <v>44.96</v>
      </c>
      <c r="AE68" s="7" t="s">
        <v>14167</v>
      </c>
      <c r="AG68">
        <v>127.92</v>
      </c>
      <c r="AH68">
        <v>10</v>
      </c>
      <c r="AI68">
        <v>115.13</v>
      </c>
      <c r="AJ68" t="s">
        <v>14156</v>
      </c>
    </row>
    <row r="69" spans="1:36">
      <c r="A69">
        <v>140</v>
      </c>
      <c r="C69">
        <v>140</v>
      </c>
      <c r="D69">
        <v>75</v>
      </c>
      <c r="G69">
        <v>140</v>
      </c>
      <c r="H69">
        <v>89</v>
      </c>
      <c r="I69" s="57"/>
      <c r="AB69" s="75">
        <v>311.55</v>
      </c>
      <c r="AC69" s="7">
        <v>25</v>
      </c>
      <c r="AD69" s="6">
        <v>233.66</v>
      </c>
      <c r="AE69" s="7" t="s">
        <v>14167</v>
      </c>
      <c r="AG69">
        <v>190.26</v>
      </c>
      <c r="AH69">
        <v>0</v>
      </c>
      <c r="AI69">
        <v>190.26</v>
      </c>
      <c r="AJ69" t="s">
        <v>14156</v>
      </c>
    </row>
    <row r="70" spans="1:36">
      <c r="A70">
        <v>150</v>
      </c>
      <c r="C70">
        <v>150</v>
      </c>
      <c r="D70">
        <v>79</v>
      </c>
      <c r="G70">
        <v>150</v>
      </c>
      <c r="H70">
        <v>95</v>
      </c>
      <c r="I70" s="57"/>
      <c r="AB70" s="75">
        <v>40.1</v>
      </c>
      <c r="AC70" s="7">
        <v>5</v>
      </c>
      <c r="AD70" s="6">
        <v>38.090000000000003</v>
      </c>
      <c r="AE70" s="7" t="s">
        <v>14167</v>
      </c>
      <c r="AG70">
        <v>482.78</v>
      </c>
      <c r="AH70">
        <v>30</v>
      </c>
      <c r="AI70">
        <v>337.95</v>
      </c>
      <c r="AJ70" t="s">
        <v>14156</v>
      </c>
    </row>
    <row r="71" spans="1:36">
      <c r="A71">
        <v>160</v>
      </c>
      <c r="C71">
        <v>160</v>
      </c>
      <c r="D71">
        <v>65</v>
      </c>
      <c r="G71">
        <v>160</v>
      </c>
      <c r="H71">
        <v>96</v>
      </c>
      <c r="I71" s="57"/>
      <c r="AB71" s="75">
        <v>160.13</v>
      </c>
      <c r="AC71" s="7">
        <v>15</v>
      </c>
      <c r="AD71" s="6">
        <v>136.11000000000001</v>
      </c>
      <c r="AE71" s="7" t="s">
        <v>14167</v>
      </c>
      <c r="AG71">
        <v>66.290000000000006</v>
      </c>
      <c r="AH71">
        <v>50</v>
      </c>
      <c r="AI71">
        <v>33.15</v>
      </c>
      <c r="AJ71" t="s">
        <v>14156</v>
      </c>
    </row>
    <row r="72" spans="1:36">
      <c r="A72">
        <v>170</v>
      </c>
      <c r="C72">
        <v>170</v>
      </c>
      <c r="D72">
        <v>73</v>
      </c>
      <c r="G72">
        <v>170</v>
      </c>
      <c r="H72">
        <v>101</v>
      </c>
      <c r="I72" s="57"/>
      <c r="AB72" s="75">
        <v>345.47</v>
      </c>
      <c r="AC72" s="7">
        <v>25</v>
      </c>
      <c r="AD72" s="6">
        <v>259.10000000000002</v>
      </c>
      <c r="AE72" s="7" t="s">
        <v>14167</v>
      </c>
      <c r="AG72">
        <v>59.16</v>
      </c>
      <c r="AH72">
        <v>20</v>
      </c>
      <c r="AI72">
        <v>47.33</v>
      </c>
      <c r="AJ72" t="s">
        <v>14156</v>
      </c>
    </row>
    <row r="73" spans="1:36">
      <c r="A73">
        <v>180</v>
      </c>
      <c r="C73">
        <v>180</v>
      </c>
      <c r="D73">
        <v>88</v>
      </c>
      <c r="G73">
        <v>180</v>
      </c>
      <c r="H73">
        <v>84</v>
      </c>
      <c r="I73" s="57"/>
      <c r="AB73" s="75">
        <v>457.07</v>
      </c>
      <c r="AC73" s="7">
        <v>0</v>
      </c>
      <c r="AD73" s="6">
        <v>457.07</v>
      </c>
      <c r="AE73" s="7" t="s">
        <v>14167</v>
      </c>
      <c r="AG73">
        <v>278.69</v>
      </c>
      <c r="AH73">
        <v>30</v>
      </c>
      <c r="AI73">
        <v>195.08</v>
      </c>
      <c r="AJ73" t="s">
        <v>14156</v>
      </c>
    </row>
    <row r="74" spans="1:36">
      <c r="A74">
        <v>190</v>
      </c>
      <c r="C74">
        <v>190</v>
      </c>
      <c r="D74">
        <v>77</v>
      </c>
      <c r="G74">
        <v>190</v>
      </c>
      <c r="H74">
        <v>106</v>
      </c>
      <c r="I74" s="57"/>
      <c r="AB74" s="75">
        <v>251.88</v>
      </c>
      <c r="AC74" s="7">
        <v>10</v>
      </c>
      <c r="AD74" s="6">
        <v>226.69</v>
      </c>
      <c r="AE74" s="7" t="s">
        <v>14167</v>
      </c>
      <c r="AG74">
        <v>416.29</v>
      </c>
      <c r="AH74">
        <v>25</v>
      </c>
      <c r="AI74">
        <v>312.22000000000003</v>
      </c>
      <c r="AJ74" t="s">
        <v>14156</v>
      </c>
    </row>
    <row r="75" spans="1:36">
      <c r="A75">
        <v>200</v>
      </c>
      <c r="C75">
        <v>200</v>
      </c>
      <c r="D75">
        <v>66</v>
      </c>
      <c r="G75">
        <v>200</v>
      </c>
      <c r="H75">
        <v>97</v>
      </c>
      <c r="I75" s="57"/>
      <c r="AB75" s="75">
        <v>484.74</v>
      </c>
      <c r="AC75" s="7">
        <v>30</v>
      </c>
      <c r="AD75" s="6">
        <v>339.32</v>
      </c>
      <c r="AE75" s="7" t="s">
        <v>14167</v>
      </c>
      <c r="AG75">
        <v>128.19999999999999</v>
      </c>
      <c r="AH75">
        <v>15</v>
      </c>
      <c r="AI75">
        <v>108.97</v>
      </c>
      <c r="AJ75" t="s">
        <v>14156</v>
      </c>
    </row>
    <row r="76" spans="1:36">
      <c r="A76">
        <v>210</v>
      </c>
      <c r="C76">
        <v>210</v>
      </c>
      <c r="D76">
        <v>79</v>
      </c>
      <c r="G76">
        <v>210</v>
      </c>
      <c r="H76">
        <v>93</v>
      </c>
      <c r="I76" s="57"/>
      <c r="AB76" s="75">
        <v>67.540000000000006</v>
      </c>
      <c r="AC76" s="7">
        <v>20</v>
      </c>
      <c r="AD76" s="6">
        <v>54.03</v>
      </c>
      <c r="AE76" s="7" t="s">
        <v>14167</v>
      </c>
      <c r="AG76">
        <v>382.33</v>
      </c>
      <c r="AH76">
        <v>15</v>
      </c>
      <c r="AI76">
        <v>324.98</v>
      </c>
      <c r="AJ76" t="s">
        <v>14156</v>
      </c>
    </row>
    <row r="77" spans="1:36">
      <c r="A77">
        <v>220</v>
      </c>
      <c r="C77">
        <v>220</v>
      </c>
      <c r="D77">
        <v>87</v>
      </c>
      <c r="G77">
        <v>220</v>
      </c>
      <c r="H77">
        <v>107</v>
      </c>
      <c r="I77" s="57"/>
      <c r="AB77" s="75">
        <v>230.09</v>
      </c>
      <c r="AC77" s="7">
        <v>15</v>
      </c>
      <c r="AD77" s="6">
        <v>195.58</v>
      </c>
      <c r="AE77" s="7" t="s">
        <v>14167</v>
      </c>
      <c r="AG77">
        <v>422.63</v>
      </c>
      <c r="AH77">
        <v>50</v>
      </c>
      <c r="AI77">
        <v>211.31</v>
      </c>
      <c r="AJ77" t="s">
        <v>14156</v>
      </c>
    </row>
    <row r="78" spans="1:36">
      <c r="A78">
        <v>230</v>
      </c>
      <c r="C78">
        <v>230</v>
      </c>
      <c r="D78">
        <v>81</v>
      </c>
      <c r="G78">
        <v>230</v>
      </c>
      <c r="H78">
        <v>86</v>
      </c>
      <c r="I78" s="57"/>
      <c r="AB78" s="75">
        <v>370.12</v>
      </c>
      <c r="AC78" s="7">
        <v>10</v>
      </c>
      <c r="AD78" s="6">
        <v>333.11</v>
      </c>
      <c r="AE78" s="7" t="s">
        <v>14167</v>
      </c>
      <c r="AG78">
        <v>254.19</v>
      </c>
      <c r="AH78">
        <v>10</v>
      </c>
      <c r="AI78">
        <v>228.77</v>
      </c>
      <c r="AJ78" t="s">
        <v>14156</v>
      </c>
    </row>
    <row r="79" spans="1:36">
      <c r="A79">
        <v>240</v>
      </c>
      <c r="C79">
        <v>240</v>
      </c>
      <c r="D79">
        <v>66</v>
      </c>
      <c r="G79">
        <v>240</v>
      </c>
      <c r="H79">
        <v>102</v>
      </c>
      <c r="I79" s="57"/>
      <c r="AB79" s="75">
        <v>97.7</v>
      </c>
      <c r="AC79" s="7">
        <v>15</v>
      </c>
      <c r="AD79" s="6">
        <v>83.05</v>
      </c>
      <c r="AE79" s="7" t="s">
        <v>14167</v>
      </c>
      <c r="AG79">
        <v>379.65</v>
      </c>
      <c r="AH79">
        <v>30</v>
      </c>
      <c r="AI79">
        <v>265.75</v>
      </c>
      <c r="AJ79" t="s">
        <v>14156</v>
      </c>
    </row>
    <row r="80" spans="1:36">
      <c r="A80">
        <v>250</v>
      </c>
      <c r="C80">
        <v>250</v>
      </c>
      <c r="D80">
        <v>80</v>
      </c>
      <c r="G80">
        <v>250</v>
      </c>
      <c r="H80">
        <v>92</v>
      </c>
      <c r="I80" s="57"/>
      <c r="AB80" s="75">
        <v>145.1</v>
      </c>
      <c r="AC80" s="7">
        <v>25</v>
      </c>
      <c r="AD80" s="6">
        <v>108.82</v>
      </c>
      <c r="AE80" s="7" t="s">
        <v>14167</v>
      </c>
      <c r="AG80">
        <v>440.27</v>
      </c>
      <c r="AH80">
        <v>20</v>
      </c>
      <c r="AI80">
        <v>352.22</v>
      </c>
      <c r="AJ80" t="s">
        <v>14156</v>
      </c>
    </row>
    <row r="81" spans="1:36">
      <c r="A81">
        <v>260</v>
      </c>
      <c r="C81">
        <v>260</v>
      </c>
      <c r="D81">
        <v>79</v>
      </c>
      <c r="G81">
        <v>260</v>
      </c>
      <c r="H81">
        <v>77</v>
      </c>
      <c r="I81" s="57"/>
      <c r="AB81" s="75">
        <v>153.55000000000001</v>
      </c>
      <c r="AC81" s="7">
        <v>30</v>
      </c>
      <c r="AD81" s="6">
        <v>107.48</v>
      </c>
      <c r="AE81" s="7" t="s">
        <v>14167</v>
      </c>
      <c r="AG81">
        <v>330.67</v>
      </c>
      <c r="AH81">
        <v>15</v>
      </c>
      <c r="AI81">
        <v>281.07</v>
      </c>
      <c r="AJ81" t="s">
        <v>14156</v>
      </c>
    </row>
    <row r="82" spans="1:36">
      <c r="A82">
        <v>270</v>
      </c>
      <c r="C82">
        <v>270</v>
      </c>
      <c r="D82">
        <v>82</v>
      </c>
      <c r="G82">
        <v>270</v>
      </c>
      <c r="H82">
        <v>83</v>
      </c>
      <c r="I82" s="57"/>
      <c r="AB82" s="75">
        <v>83.47</v>
      </c>
      <c r="AC82" s="7">
        <v>20</v>
      </c>
      <c r="AD82" s="6">
        <v>66.78</v>
      </c>
      <c r="AE82" s="7" t="s">
        <v>14167</v>
      </c>
      <c r="AG82">
        <v>319.29000000000002</v>
      </c>
      <c r="AH82">
        <v>50</v>
      </c>
      <c r="AI82">
        <v>159.65</v>
      </c>
      <c r="AJ82" t="s">
        <v>14156</v>
      </c>
    </row>
    <row r="83" spans="1:36">
      <c r="A83">
        <v>280</v>
      </c>
      <c r="C83">
        <v>280</v>
      </c>
      <c r="D83">
        <v>72</v>
      </c>
      <c r="G83">
        <v>280</v>
      </c>
      <c r="H83">
        <v>63</v>
      </c>
      <c r="I83" s="57"/>
      <c r="AB83" s="75">
        <v>329.64</v>
      </c>
      <c r="AC83" s="7">
        <v>15</v>
      </c>
      <c r="AD83" s="6">
        <v>280.19</v>
      </c>
      <c r="AE83" s="7" t="s">
        <v>14167</v>
      </c>
      <c r="AG83">
        <v>473.16</v>
      </c>
      <c r="AH83">
        <v>30</v>
      </c>
      <c r="AI83">
        <v>331.21</v>
      </c>
      <c r="AJ83" t="s">
        <v>14156</v>
      </c>
    </row>
    <row r="84" spans="1:36">
      <c r="A84">
        <v>290</v>
      </c>
      <c r="C84">
        <v>290</v>
      </c>
      <c r="D84">
        <v>71</v>
      </c>
      <c r="G84">
        <v>290</v>
      </c>
      <c r="H84">
        <v>77</v>
      </c>
      <c r="I84" s="57"/>
      <c r="AB84" s="75">
        <v>79.12</v>
      </c>
      <c r="AC84" s="7">
        <v>50</v>
      </c>
      <c r="AD84" s="6">
        <v>39.56</v>
      </c>
      <c r="AE84" s="7" t="s">
        <v>14167</v>
      </c>
      <c r="AG84">
        <v>197.26</v>
      </c>
      <c r="AH84">
        <v>20</v>
      </c>
      <c r="AI84">
        <v>157.81</v>
      </c>
      <c r="AJ84" t="s">
        <v>14156</v>
      </c>
    </row>
    <row r="85" spans="1:36">
      <c r="A85">
        <v>300</v>
      </c>
      <c r="C85">
        <v>300</v>
      </c>
      <c r="D85">
        <v>62</v>
      </c>
      <c r="G85">
        <v>300</v>
      </c>
      <c r="H85">
        <v>83</v>
      </c>
      <c r="I85" s="57"/>
      <c r="AB85" s="75">
        <v>93.6</v>
      </c>
      <c r="AC85" s="7">
        <v>0</v>
      </c>
      <c r="AD85" s="6">
        <v>93.6</v>
      </c>
      <c r="AE85" s="7" t="s">
        <v>14167</v>
      </c>
      <c r="AG85">
        <v>453.66</v>
      </c>
      <c r="AH85">
        <v>0</v>
      </c>
      <c r="AI85">
        <v>453.66</v>
      </c>
      <c r="AJ85" t="s">
        <v>14156</v>
      </c>
    </row>
    <row r="86" spans="1:36">
      <c r="A86">
        <v>310</v>
      </c>
      <c r="C86">
        <v>310</v>
      </c>
      <c r="D86">
        <v>66</v>
      </c>
      <c r="G86">
        <v>310</v>
      </c>
      <c r="H86">
        <v>83</v>
      </c>
      <c r="I86" s="57"/>
      <c r="AB86" s="75">
        <v>126.22</v>
      </c>
      <c r="AC86" s="7">
        <v>0</v>
      </c>
      <c r="AD86" s="6">
        <v>126.22</v>
      </c>
      <c r="AE86" s="7" t="s">
        <v>14167</v>
      </c>
      <c r="AG86">
        <v>262.8</v>
      </c>
      <c r="AH86">
        <v>0</v>
      </c>
      <c r="AI86">
        <v>262.8</v>
      </c>
      <c r="AJ86" t="s">
        <v>14156</v>
      </c>
    </row>
    <row r="87" spans="1:36">
      <c r="A87">
        <v>320</v>
      </c>
      <c r="C87">
        <v>320</v>
      </c>
      <c r="D87">
        <v>71</v>
      </c>
      <c r="G87">
        <v>320</v>
      </c>
      <c r="H87">
        <v>83</v>
      </c>
      <c r="I87" s="57"/>
      <c r="AB87" s="75">
        <v>73.239999999999995</v>
      </c>
      <c r="AC87" s="7">
        <v>10</v>
      </c>
      <c r="AD87" s="6">
        <v>65.92</v>
      </c>
      <c r="AE87" s="7" t="s">
        <v>14167</v>
      </c>
      <c r="AG87">
        <v>257.67</v>
      </c>
      <c r="AH87">
        <v>0</v>
      </c>
      <c r="AI87">
        <v>257.67</v>
      </c>
      <c r="AJ87" t="s">
        <v>14156</v>
      </c>
    </row>
    <row r="88" spans="1:36">
      <c r="A88">
        <v>330</v>
      </c>
      <c r="C88">
        <v>330</v>
      </c>
      <c r="D88">
        <v>77</v>
      </c>
      <c r="G88">
        <v>330</v>
      </c>
      <c r="H88">
        <v>80</v>
      </c>
      <c r="I88" s="57"/>
      <c r="AB88" s="75">
        <v>342.32</v>
      </c>
      <c r="AC88" s="7">
        <v>20</v>
      </c>
      <c r="AD88" s="6">
        <v>273.86</v>
      </c>
      <c r="AE88" s="7" t="s">
        <v>14167</v>
      </c>
      <c r="AG88">
        <v>68.53</v>
      </c>
      <c r="AH88">
        <v>0</v>
      </c>
      <c r="AI88">
        <v>68.53</v>
      </c>
      <c r="AJ88" t="s">
        <v>14156</v>
      </c>
    </row>
    <row r="89" spans="1:36">
      <c r="A89">
        <v>340</v>
      </c>
      <c r="C89">
        <v>340</v>
      </c>
      <c r="D89">
        <v>90</v>
      </c>
      <c r="G89">
        <v>340</v>
      </c>
      <c r="H89">
        <v>72</v>
      </c>
      <c r="I89" s="57"/>
      <c r="AB89" s="75">
        <v>181.18</v>
      </c>
      <c r="AC89" s="7">
        <v>20</v>
      </c>
      <c r="AD89" s="6">
        <v>144.94</v>
      </c>
      <c r="AE89" s="7" t="s">
        <v>14167</v>
      </c>
      <c r="AG89">
        <v>66.37</v>
      </c>
      <c r="AH89">
        <v>25</v>
      </c>
      <c r="AI89">
        <v>49.78</v>
      </c>
      <c r="AJ89" t="s">
        <v>14156</v>
      </c>
    </row>
    <row r="90" spans="1:36">
      <c r="A90">
        <v>350</v>
      </c>
      <c r="C90">
        <v>350</v>
      </c>
      <c r="D90">
        <v>63</v>
      </c>
      <c r="G90">
        <v>350</v>
      </c>
      <c r="H90">
        <v>86</v>
      </c>
      <c r="I90" s="57"/>
      <c r="AB90" s="75">
        <v>94.02</v>
      </c>
      <c r="AC90" s="7">
        <v>20</v>
      </c>
      <c r="AD90" s="6">
        <v>75.22</v>
      </c>
      <c r="AE90" s="7" t="s">
        <v>14167</v>
      </c>
      <c r="AG90">
        <v>281.60000000000002</v>
      </c>
      <c r="AH90">
        <v>50</v>
      </c>
      <c r="AI90">
        <v>140.80000000000001</v>
      </c>
      <c r="AJ90" t="s">
        <v>14156</v>
      </c>
    </row>
    <row r="91" spans="1:36">
      <c r="A91">
        <v>360</v>
      </c>
      <c r="C91">
        <v>360</v>
      </c>
      <c r="D91">
        <v>80</v>
      </c>
      <c r="G91">
        <v>360</v>
      </c>
      <c r="H91">
        <v>66</v>
      </c>
      <c r="I91" s="57"/>
      <c r="AB91" s="75">
        <v>61.62</v>
      </c>
      <c r="AC91" s="7">
        <v>15</v>
      </c>
      <c r="AD91" s="6">
        <v>52.38</v>
      </c>
      <c r="AE91" s="7" t="s">
        <v>14167</v>
      </c>
      <c r="AG91">
        <v>96.27</v>
      </c>
      <c r="AH91">
        <v>30</v>
      </c>
      <c r="AI91">
        <v>67.39</v>
      </c>
      <c r="AJ91" t="s">
        <v>14156</v>
      </c>
    </row>
    <row r="92" spans="1:36">
      <c r="A92">
        <v>370</v>
      </c>
      <c r="C92">
        <v>370</v>
      </c>
      <c r="D92">
        <v>79</v>
      </c>
      <c r="G92">
        <v>370</v>
      </c>
      <c r="H92">
        <v>65</v>
      </c>
      <c r="I92" s="57"/>
      <c r="AB92" s="75">
        <v>459.49</v>
      </c>
      <c r="AC92" s="7">
        <v>15</v>
      </c>
      <c r="AD92" s="6">
        <v>390.57</v>
      </c>
      <c r="AE92" s="7" t="s">
        <v>14167</v>
      </c>
      <c r="AG92">
        <v>143.25</v>
      </c>
      <c r="AH92">
        <v>20</v>
      </c>
      <c r="AI92">
        <v>114.6</v>
      </c>
      <c r="AJ92" t="s">
        <v>14156</v>
      </c>
    </row>
    <row r="93" spans="1:36">
      <c r="A93">
        <v>380</v>
      </c>
      <c r="C93">
        <v>380</v>
      </c>
      <c r="D93">
        <v>71</v>
      </c>
      <c r="G93">
        <v>380</v>
      </c>
      <c r="H93">
        <v>58</v>
      </c>
      <c r="I93" s="57"/>
      <c r="AB93" s="75">
        <v>242.13</v>
      </c>
      <c r="AC93" s="7">
        <v>30</v>
      </c>
      <c r="AD93" s="6">
        <v>169.49</v>
      </c>
      <c r="AE93" s="7" t="s">
        <v>14167</v>
      </c>
      <c r="AG93">
        <v>83.48</v>
      </c>
      <c r="AH93">
        <v>50</v>
      </c>
      <c r="AI93">
        <v>41.74</v>
      </c>
      <c r="AJ93" t="s">
        <v>14156</v>
      </c>
    </row>
    <row r="94" spans="1:36">
      <c r="A94">
        <v>390</v>
      </c>
      <c r="C94">
        <v>390</v>
      </c>
      <c r="D94">
        <v>74</v>
      </c>
      <c r="G94">
        <v>390</v>
      </c>
      <c r="H94">
        <v>47</v>
      </c>
      <c r="I94" s="57"/>
      <c r="AB94" s="75">
        <v>358.31</v>
      </c>
      <c r="AC94" s="7">
        <v>15</v>
      </c>
      <c r="AD94" s="6">
        <v>304.56</v>
      </c>
      <c r="AE94" s="7" t="s">
        <v>14167</v>
      </c>
      <c r="AG94">
        <v>265.86</v>
      </c>
      <c r="AH94">
        <v>15</v>
      </c>
      <c r="AI94">
        <v>225.98</v>
      </c>
      <c r="AJ94" t="s">
        <v>14156</v>
      </c>
    </row>
    <row r="95" spans="1:36">
      <c r="A95">
        <v>400</v>
      </c>
      <c r="C95">
        <v>400</v>
      </c>
      <c r="D95">
        <v>82</v>
      </c>
      <c r="G95">
        <v>400</v>
      </c>
      <c r="H95">
        <v>56</v>
      </c>
      <c r="I95" s="57"/>
      <c r="AB95" s="75">
        <v>46.68</v>
      </c>
      <c r="AC95" s="7">
        <v>20</v>
      </c>
      <c r="AD95" s="6">
        <v>37.340000000000003</v>
      </c>
      <c r="AE95" s="7" t="s">
        <v>14167</v>
      </c>
      <c r="AG95">
        <v>202.03</v>
      </c>
      <c r="AH95">
        <v>25</v>
      </c>
      <c r="AI95">
        <v>151.52000000000001</v>
      </c>
      <c r="AJ95" t="s">
        <v>14156</v>
      </c>
    </row>
    <row r="96" spans="1:36">
      <c r="A96">
        <v>410</v>
      </c>
      <c r="C96">
        <v>410</v>
      </c>
      <c r="D96">
        <v>73</v>
      </c>
      <c r="G96">
        <v>410</v>
      </c>
      <c r="H96">
        <v>36</v>
      </c>
      <c r="I96" s="57"/>
      <c r="AB96" s="75">
        <v>83.67</v>
      </c>
      <c r="AC96" s="7">
        <v>10</v>
      </c>
      <c r="AD96" s="6">
        <v>75.3</v>
      </c>
      <c r="AE96" s="7" t="s">
        <v>14167</v>
      </c>
      <c r="AG96">
        <v>175.77</v>
      </c>
      <c r="AH96">
        <v>25</v>
      </c>
      <c r="AI96">
        <v>131.83000000000001</v>
      </c>
      <c r="AJ96" t="s">
        <v>14156</v>
      </c>
    </row>
    <row r="97" spans="1:36">
      <c r="A97">
        <v>420</v>
      </c>
      <c r="C97">
        <v>420</v>
      </c>
      <c r="D97">
        <v>70</v>
      </c>
      <c r="G97">
        <v>420</v>
      </c>
      <c r="H97">
        <v>44</v>
      </c>
      <c r="I97" s="57"/>
      <c r="AB97" s="75">
        <v>145.31</v>
      </c>
      <c r="AC97" s="7">
        <v>15</v>
      </c>
      <c r="AD97" s="6">
        <v>123.51</v>
      </c>
      <c r="AE97" s="7" t="s">
        <v>14167</v>
      </c>
      <c r="AG97">
        <v>365.39</v>
      </c>
      <c r="AH97">
        <v>5</v>
      </c>
      <c r="AI97">
        <v>347.12</v>
      </c>
      <c r="AJ97" t="s">
        <v>14156</v>
      </c>
    </row>
    <row r="98" spans="1:36">
      <c r="A98">
        <v>430</v>
      </c>
      <c r="C98">
        <v>430</v>
      </c>
      <c r="D98">
        <v>75</v>
      </c>
      <c r="G98">
        <v>430</v>
      </c>
      <c r="H98">
        <v>41</v>
      </c>
      <c r="I98" s="57"/>
      <c r="AB98" s="75">
        <v>167.63</v>
      </c>
      <c r="AC98" s="7">
        <v>25</v>
      </c>
      <c r="AD98" s="6">
        <v>125.72</v>
      </c>
      <c r="AE98" s="7" t="s">
        <v>14167</v>
      </c>
      <c r="AG98">
        <v>12.32</v>
      </c>
      <c r="AH98">
        <v>10</v>
      </c>
      <c r="AI98">
        <v>11.09</v>
      </c>
      <c r="AJ98" t="s">
        <v>14156</v>
      </c>
    </row>
    <row r="99" spans="1:36">
      <c r="A99">
        <v>440</v>
      </c>
      <c r="C99">
        <v>440</v>
      </c>
      <c r="D99">
        <v>89</v>
      </c>
      <c r="G99">
        <v>440</v>
      </c>
      <c r="H99">
        <v>34</v>
      </c>
      <c r="I99" s="57"/>
      <c r="AB99" s="75">
        <v>178.91</v>
      </c>
      <c r="AC99" s="7">
        <v>30</v>
      </c>
      <c r="AD99" s="6">
        <v>125.24</v>
      </c>
      <c r="AE99" s="7" t="s">
        <v>14167</v>
      </c>
      <c r="AG99">
        <v>355.88</v>
      </c>
      <c r="AH99">
        <v>5</v>
      </c>
      <c r="AI99">
        <v>338.09</v>
      </c>
      <c r="AJ99" t="s">
        <v>14156</v>
      </c>
    </row>
    <row r="100" spans="1:36">
      <c r="A100">
        <v>450</v>
      </c>
      <c r="C100">
        <v>450</v>
      </c>
      <c r="D100">
        <v>61</v>
      </c>
      <c r="G100">
        <v>450</v>
      </c>
      <c r="H100">
        <v>29</v>
      </c>
      <c r="I100" s="57"/>
      <c r="AB100" s="75">
        <v>309.89999999999998</v>
      </c>
      <c r="AC100" s="7">
        <v>5</v>
      </c>
      <c r="AD100" s="6">
        <v>294.39999999999998</v>
      </c>
      <c r="AE100" s="7" t="s">
        <v>14167</v>
      </c>
      <c r="AG100">
        <v>23.78</v>
      </c>
      <c r="AH100">
        <v>5</v>
      </c>
      <c r="AI100">
        <v>22.59</v>
      </c>
      <c r="AJ100" t="s">
        <v>14156</v>
      </c>
    </row>
    <row r="101" spans="1:36">
      <c r="A101">
        <v>460</v>
      </c>
      <c r="C101">
        <v>460</v>
      </c>
      <c r="D101">
        <v>70</v>
      </c>
      <c r="G101">
        <v>460</v>
      </c>
      <c r="H101">
        <v>29</v>
      </c>
      <c r="I101" s="57"/>
      <c r="AB101" s="75">
        <v>277.17</v>
      </c>
      <c r="AC101" s="7">
        <v>30</v>
      </c>
      <c r="AD101" s="6">
        <v>194.02</v>
      </c>
      <c r="AE101" s="7" t="s">
        <v>14167</v>
      </c>
      <c r="AG101">
        <v>23.62</v>
      </c>
      <c r="AH101">
        <v>15</v>
      </c>
      <c r="AI101">
        <v>20.079999999999998</v>
      </c>
      <c r="AJ101" t="s">
        <v>14156</v>
      </c>
    </row>
    <row r="102" spans="1:36">
      <c r="A102">
        <v>470</v>
      </c>
      <c r="C102">
        <v>470</v>
      </c>
      <c r="D102">
        <v>73</v>
      </c>
      <c r="G102">
        <v>470</v>
      </c>
      <c r="H102">
        <v>17</v>
      </c>
      <c r="I102" s="57"/>
      <c r="AB102" s="75">
        <v>209.19</v>
      </c>
      <c r="AC102" s="7">
        <v>20</v>
      </c>
      <c r="AD102" s="6">
        <v>167.35</v>
      </c>
      <c r="AE102" s="7" t="s">
        <v>14167</v>
      </c>
      <c r="AG102">
        <v>308.08999999999997</v>
      </c>
      <c r="AH102">
        <v>0</v>
      </c>
      <c r="AI102">
        <v>308.08999999999997</v>
      </c>
      <c r="AJ102" t="s">
        <v>14156</v>
      </c>
    </row>
    <row r="103" spans="1:36">
      <c r="A103">
        <v>480</v>
      </c>
      <c r="C103">
        <v>480</v>
      </c>
      <c r="D103">
        <v>83</v>
      </c>
      <c r="G103">
        <v>480</v>
      </c>
      <c r="H103">
        <v>19</v>
      </c>
      <c r="I103" s="57"/>
      <c r="AB103" s="75">
        <v>100.78</v>
      </c>
      <c r="AC103" s="7">
        <v>0</v>
      </c>
      <c r="AD103" s="6">
        <v>100.78</v>
      </c>
      <c r="AE103" s="7" t="s">
        <v>14167</v>
      </c>
      <c r="AG103">
        <v>268.87</v>
      </c>
      <c r="AH103">
        <v>10</v>
      </c>
      <c r="AI103">
        <v>241.98</v>
      </c>
      <c r="AJ103" t="s">
        <v>14156</v>
      </c>
    </row>
    <row r="104" spans="1:36">
      <c r="A104">
        <v>490</v>
      </c>
      <c r="C104">
        <v>490</v>
      </c>
      <c r="D104">
        <v>72</v>
      </c>
      <c r="G104">
        <v>490</v>
      </c>
      <c r="H104">
        <v>4</v>
      </c>
      <c r="I104" s="57"/>
      <c r="AB104" s="75">
        <v>34.07</v>
      </c>
      <c r="AC104" s="7">
        <v>10</v>
      </c>
      <c r="AD104" s="6">
        <v>30.66</v>
      </c>
      <c r="AE104" s="7" t="s">
        <v>14167</v>
      </c>
      <c r="AG104">
        <v>398.4</v>
      </c>
      <c r="AH104">
        <v>10</v>
      </c>
      <c r="AI104">
        <v>358.56</v>
      </c>
      <c r="AJ104" t="s">
        <v>14156</v>
      </c>
    </row>
    <row r="105" spans="1:36">
      <c r="A105">
        <v>500</v>
      </c>
      <c r="C105">
        <v>500</v>
      </c>
      <c r="D105">
        <v>75</v>
      </c>
      <c r="G105">
        <v>500</v>
      </c>
      <c r="H105">
        <v>5</v>
      </c>
      <c r="I105" s="57"/>
      <c r="AA105" s="112"/>
      <c r="AB105" s="77">
        <v>247.76</v>
      </c>
      <c r="AC105" s="7">
        <v>25</v>
      </c>
      <c r="AD105" s="6">
        <v>185.82</v>
      </c>
      <c r="AE105" s="7" t="s">
        <v>14167</v>
      </c>
      <c r="AG105">
        <v>447.35</v>
      </c>
      <c r="AH105">
        <v>0</v>
      </c>
      <c r="AI105">
        <v>447.35</v>
      </c>
      <c r="AJ105" t="s">
        <v>14156</v>
      </c>
    </row>
    <row r="106" spans="1:36" ht="15" thickBot="1">
      <c r="C106" s="66" t="s">
        <v>14134</v>
      </c>
      <c r="D106" s="66">
        <v>0</v>
      </c>
      <c r="G106" s="66" t="s">
        <v>14134</v>
      </c>
      <c r="H106" s="66">
        <v>0</v>
      </c>
      <c r="I106" s="57"/>
      <c r="AA106" s="112"/>
      <c r="AB106" s="77">
        <v>252.65</v>
      </c>
      <c r="AC106" s="7">
        <v>10</v>
      </c>
      <c r="AD106" s="6">
        <v>227.39</v>
      </c>
      <c r="AE106" s="7" t="s">
        <v>14167</v>
      </c>
      <c r="AG106">
        <v>197.76</v>
      </c>
      <c r="AH106">
        <v>0</v>
      </c>
      <c r="AI106">
        <v>197.76</v>
      </c>
      <c r="AJ106" t="s">
        <v>14156</v>
      </c>
    </row>
    <row r="107" spans="1:36">
      <c r="C107" s="57"/>
      <c r="AA107" s="112"/>
      <c r="AB107" s="77">
        <v>61.37</v>
      </c>
      <c r="AC107" s="7">
        <v>20</v>
      </c>
      <c r="AD107" s="6">
        <v>49.1</v>
      </c>
      <c r="AE107" s="7" t="s">
        <v>14167</v>
      </c>
      <c r="AG107">
        <v>150.55000000000001</v>
      </c>
      <c r="AH107">
        <v>25</v>
      </c>
      <c r="AI107">
        <v>112.91</v>
      </c>
      <c r="AJ107" t="s">
        <v>14156</v>
      </c>
    </row>
    <row r="108" spans="1:36">
      <c r="C108" s="57"/>
      <c r="G108" s="57"/>
      <c r="AA108" s="112"/>
      <c r="AB108" s="77">
        <v>365.26</v>
      </c>
      <c r="AC108" s="7">
        <v>0</v>
      </c>
      <c r="AD108" s="6">
        <v>365.26</v>
      </c>
      <c r="AE108" s="7" t="s">
        <v>14167</v>
      </c>
      <c r="AG108">
        <v>42.93</v>
      </c>
      <c r="AH108">
        <v>0</v>
      </c>
      <c r="AI108">
        <v>42.93</v>
      </c>
      <c r="AJ108" t="s">
        <v>14156</v>
      </c>
    </row>
    <row r="109" spans="1:36">
      <c r="C109" s="57"/>
      <c r="G109" s="57"/>
      <c r="AA109" s="112"/>
      <c r="AB109" s="77">
        <v>243.52</v>
      </c>
      <c r="AC109" s="7">
        <v>15</v>
      </c>
      <c r="AD109" s="6">
        <v>206.99</v>
      </c>
      <c r="AE109" s="7" t="s">
        <v>14167</v>
      </c>
      <c r="AG109">
        <v>434.51</v>
      </c>
      <c r="AH109">
        <v>15</v>
      </c>
      <c r="AI109">
        <v>369.33</v>
      </c>
      <c r="AJ109" t="s">
        <v>14156</v>
      </c>
    </row>
    <row r="110" spans="1:36">
      <c r="C110" s="57"/>
      <c r="G110" s="57"/>
      <c r="AA110" s="112"/>
      <c r="AB110" s="77">
        <v>394.83</v>
      </c>
      <c r="AC110" s="7">
        <v>20</v>
      </c>
      <c r="AD110" s="6">
        <v>315.86</v>
      </c>
      <c r="AE110" s="7" t="s">
        <v>14167</v>
      </c>
      <c r="AG110">
        <v>350.78</v>
      </c>
      <c r="AH110">
        <v>10</v>
      </c>
      <c r="AI110">
        <v>315.7</v>
      </c>
      <c r="AJ110" t="s">
        <v>14156</v>
      </c>
    </row>
    <row r="111" spans="1:36">
      <c r="C111" s="57"/>
      <c r="G111" s="57"/>
      <c r="AA111" s="112"/>
      <c r="AB111" s="77">
        <v>143.21</v>
      </c>
      <c r="AC111" s="7">
        <v>5</v>
      </c>
      <c r="AD111" s="6">
        <v>136.05000000000001</v>
      </c>
      <c r="AE111" s="7" t="s">
        <v>14167</v>
      </c>
      <c r="AG111">
        <v>131.08000000000001</v>
      </c>
      <c r="AH111">
        <v>50</v>
      </c>
      <c r="AI111">
        <v>65.540000000000006</v>
      </c>
      <c r="AJ111" t="s">
        <v>14156</v>
      </c>
    </row>
    <row r="112" spans="1:36">
      <c r="C112" s="57"/>
      <c r="G112" s="57"/>
      <c r="AA112" s="112"/>
      <c r="AB112" s="77">
        <v>152.52000000000001</v>
      </c>
      <c r="AC112" s="7">
        <v>0</v>
      </c>
      <c r="AD112" s="6">
        <v>152.52000000000001</v>
      </c>
      <c r="AE112" s="7" t="s">
        <v>14167</v>
      </c>
      <c r="AG112">
        <v>477</v>
      </c>
      <c r="AH112">
        <v>25</v>
      </c>
      <c r="AI112">
        <v>357.75</v>
      </c>
      <c r="AJ112" t="s">
        <v>14156</v>
      </c>
    </row>
    <row r="113" spans="1:36" ht="21">
      <c r="A113" s="71" t="s">
        <v>14171</v>
      </c>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c r="AA113" s="113"/>
      <c r="AB113" s="77">
        <v>320.98</v>
      </c>
      <c r="AC113" s="7">
        <v>10</v>
      </c>
      <c r="AD113" s="6">
        <v>288.88</v>
      </c>
      <c r="AE113" s="7" t="s">
        <v>14167</v>
      </c>
      <c r="AG113">
        <v>304.33</v>
      </c>
      <c r="AH113">
        <v>50</v>
      </c>
      <c r="AI113">
        <v>152.16</v>
      </c>
      <c r="AJ113" t="s">
        <v>14156</v>
      </c>
    </row>
    <row r="114" spans="1:36">
      <c r="AA114" s="112"/>
      <c r="AB114" s="77">
        <v>207.06</v>
      </c>
      <c r="AC114" s="7">
        <v>30</v>
      </c>
      <c r="AD114" s="6">
        <v>144.94</v>
      </c>
      <c r="AE114" s="7" t="s">
        <v>14167</v>
      </c>
      <c r="AG114">
        <v>476.57</v>
      </c>
      <c r="AH114">
        <v>5</v>
      </c>
      <c r="AI114">
        <v>452.74</v>
      </c>
      <c r="AJ114" t="s">
        <v>14156</v>
      </c>
    </row>
    <row r="115" spans="1:36">
      <c r="AA115" s="112"/>
      <c r="AB115" s="77">
        <v>311.01</v>
      </c>
      <c r="AC115" s="7">
        <v>5</v>
      </c>
      <c r="AD115" s="6">
        <v>295.45999999999998</v>
      </c>
      <c r="AE115" s="7" t="s">
        <v>14167</v>
      </c>
      <c r="AG115">
        <v>430.99</v>
      </c>
      <c r="AH115">
        <v>30</v>
      </c>
      <c r="AI115">
        <v>301.69</v>
      </c>
      <c r="AJ115" t="s">
        <v>14156</v>
      </c>
    </row>
    <row r="116" spans="1:36">
      <c r="AA116" s="112"/>
      <c r="AB116" s="77">
        <v>252</v>
      </c>
      <c r="AC116" s="7">
        <v>30</v>
      </c>
      <c r="AD116" s="6">
        <v>176.4</v>
      </c>
      <c r="AE116" s="7" t="s">
        <v>14167</v>
      </c>
      <c r="AG116">
        <v>323.64</v>
      </c>
      <c r="AH116">
        <v>50</v>
      </c>
      <c r="AI116">
        <v>161.82</v>
      </c>
      <c r="AJ116" t="s">
        <v>14156</v>
      </c>
    </row>
    <row r="117" spans="1:36">
      <c r="AA117" s="112"/>
      <c r="AB117" s="77">
        <v>431.13</v>
      </c>
      <c r="AC117" s="7">
        <v>50</v>
      </c>
      <c r="AD117" s="6">
        <v>215.56</v>
      </c>
      <c r="AE117" s="7" t="s">
        <v>14167</v>
      </c>
      <c r="AG117">
        <v>340.18</v>
      </c>
      <c r="AH117">
        <v>20</v>
      </c>
      <c r="AI117">
        <v>272.14</v>
      </c>
      <c r="AJ117" t="s">
        <v>14156</v>
      </c>
    </row>
    <row r="118" spans="1:36">
      <c r="AA118" s="112"/>
      <c r="AB118" s="77">
        <v>317.45999999999998</v>
      </c>
      <c r="AC118" s="7">
        <v>0</v>
      </c>
      <c r="AD118" s="6">
        <v>317.45999999999998</v>
      </c>
      <c r="AE118" s="7" t="s">
        <v>14167</v>
      </c>
      <c r="AG118">
        <v>330.76</v>
      </c>
      <c r="AH118">
        <v>10</v>
      </c>
      <c r="AI118">
        <v>297.68</v>
      </c>
      <c r="AJ118" t="s">
        <v>14156</v>
      </c>
    </row>
    <row r="119" spans="1:36">
      <c r="AA119" s="112"/>
      <c r="AB119" s="77">
        <v>423.01</v>
      </c>
      <c r="AC119" s="7">
        <v>5</v>
      </c>
      <c r="AD119" s="6">
        <v>401.86</v>
      </c>
      <c r="AE119" s="7" t="s">
        <v>14167</v>
      </c>
      <c r="AG119">
        <v>345.47</v>
      </c>
      <c r="AH119">
        <v>25</v>
      </c>
      <c r="AI119">
        <v>259.10000000000002</v>
      </c>
      <c r="AJ119" t="s">
        <v>14156</v>
      </c>
    </row>
    <row r="120" spans="1:36">
      <c r="AA120" s="112"/>
      <c r="AB120" s="77">
        <v>376.52</v>
      </c>
      <c r="AC120" s="7">
        <v>0</v>
      </c>
      <c r="AD120" s="6">
        <v>376.52</v>
      </c>
      <c r="AE120" s="7" t="s">
        <v>14167</v>
      </c>
      <c r="AG120">
        <v>302.72000000000003</v>
      </c>
      <c r="AH120">
        <v>50</v>
      </c>
      <c r="AI120">
        <v>151.36000000000001</v>
      </c>
      <c r="AJ120" t="s">
        <v>14156</v>
      </c>
    </row>
    <row r="121" spans="1:36">
      <c r="AA121" s="112"/>
      <c r="AB121" s="77">
        <v>364.44</v>
      </c>
      <c r="AC121" s="7">
        <v>20</v>
      </c>
      <c r="AD121" s="6">
        <v>291.55</v>
      </c>
      <c r="AE121" s="7" t="s">
        <v>14167</v>
      </c>
      <c r="AG121">
        <v>384.44</v>
      </c>
      <c r="AH121">
        <v>10</v>
      </c>
      <c r="AI121">
        <v>346</v>
      </c>
      <c r="AJ121" t="s">
        <v>14156</v>
      </c>
    </row>
    <row r="122" spans="1:36">
      <c r="AA122" s="112"/>
      <c r="AB122" s="77">
        <v>461.31</v>
      </c>
      <c r="AC122" s="7">
        <v>30</v>
      </c>
      <c r="AD122" s="6">
        <v>322.92</v>
      </c>
      <c r="AE122" s="7" t="s">
        <v>14167</v>
      </c>
      <c r="AG122">
        <v>458.34</v>
      </c>
      <c r="AH122">
        <v>0</v>
      </c>
      <c r="AI122">
        <v>458.34</v>
      </c>
      <c r="AJ122" t="s">
        <v>14156</v>
      </c>
    </row>
    <row r="123" spans="1:36">
      <c r="AA123" s="112"/>
      <c r="AB123" s="77">
        <v>466.36</v>
      </c>
      <c r="AC123" s="7">
        <v>0</v>
      </c>
      <c r="AD123" s="6">
        <v>466.36</v>
      </c>
      <c r="AE123" s="7" t="s">
        <v>14167</v>
      </c>
      <c r="AG123">
        <v>108.86</v>
      </c>
      <c r="AH123">
        <v>5</v>
      </c>
      <c r="AI123">
        <v>103.42</v>
      </c>
      <c r="AJ123" t="s">
        <v>14156</v>
      </c>
    </row>
    <row r="124" spans="1:36">
      <c r="AA124" s="112"/>
      <c r="AB124" s="77">
        <v>135.86000000000001</v>
      </c>
      <c r="AC124" s="7">
        <v>15</v>
      </c>
      <c r="AD124" s="6">
        <v>115.48</v>
      </c>
      <c r="AE124" s="7" t="s">
        <v>14167</v>
      </c>
      <c r="AG124">
        <v>475.59</v>
      </c>
      <c r="AH124">
        <v>20</v>
      </c>
      <c r="AI124">
        <v>380.47</v>
      </c>
      <c r="AJ124" t="s">
        <v>14156</v>
      </c>
    </row>
    <row r="125" spans="1:36">
      <c r="AA125" s="78"/>
      <c r="AB125" s="75">
        <v>172.45</v>
      </c>
      <c r="AC125" s="7">
        <v>0</v>
      </c>
      <c r="AD125" s="6">
        <v>172.45</v>
      </c>
      <c r="AE125" s="7" t="s">
        <v>14167</v>
      </c>
      <c r="AG125">
        <v>259.36</v>
      </c>
      <c r="AH125">
        <v>5</v>
      </c>
      <c r="AI125">
        <v>246.39</v>
      </c>
      <c r="AJ125" t="s">
        <v>14156</v>
      </c>
    </row>
    <row r="126" spans="1:36">
      <c r="AA126" s="78"/>
      <c r="AB126" s="75">
        <v>304.57</v>
      </c>
      <c r="AC126" s="7">
        <v>5</v>
      </c>
      <c r="AD126" s="6">
        <v>289.33999999999997</v>
      </c>
      <c r="AE126" s="7" t="s">
        <v>14167</v>
      </c>
      <c r="AG126">
        <v>313.20999999999998</v>
      </c>
      <c r="AH126">
        <v>30</v>
      </c>
      <c r="AI126">
        <v>219.25</v>
      </c>
      <c r="AJ126" t="s">
        <v>14156</v>
      </c>
    </row>
    <row r="127" spans="1:36">
      <c r="AA127" s="78"/>
      <c r="AB127" s="75">
        <v>158.57</v>
      </c>
      <c r="AC127" s="7">
        <v>25</v>
      </c>
      <c r="AD127" s="6">
        <v>118.93</v>
      </c>
      <c r="AE127" s="7" t="s">
        <v>14167</v>
      </c>
      <c r="AG127">
        <v>250.31</v>
      </c>
      <c r="AH127">
        <v>50</v>
      </c>
      <c r="AI127">
        <v>125.16</v>
      </c>
      <c r="AJ127" t="s">
        <v>14156</v>
      </c>
    </row>
    <row r="128" spans="1:36">
      <c r="AA128" s="78"/>
      <c r="AB128" s="75">
        <v>221.1</v>
      </c>
      <c r="AC128" s="7">
        <v>5</v>
      </c>
      <c r="AD128" s="6">
        <v>210.04</v>
      </c>
      <c r="AE128" s="7" t="s">
        <v>14167</v>
      </c>
      <c r="AG128">
        <v>120.68</v>
      </c>
      <c r="AH128">
        <v>15</v>
      </c>
      <c r="AI128">
        <v>102.58</v>
      </c>
      <c r="AJ128" t="s">
        <v>14156</v>
      </c>
    </row>
    <row r="129" spans="27:36">
      <c r="AA129" s="78"/>
      <c r="AB129" s="75">
        <v>377.15</v>
      </c>
      <c r="AC129" s="7">
        <v>0</v>
      </c>
      <c r="AD129" s="6">
        <v>377.15</v>
      </c>
      <c r="AE129" s="7" t="s">
        <v>14167</v>
      </c>
      <c r="AG129">
        <v>365.33</v>
      </c>
      <c r="AH129">
        <v>5</v>
      </c>
      <c r="AI129">
        <v>347.06</v>
      </c>
      <c r="AJ129" t="s">
        <v>14156</v>
      </c>
    </row>
    <row r="130" spans="27:36">
      <c r="AA130" s="78"/>
      <c r="AB130" s="75">
        <v>189.9</v>
      </c>
      <c r="AC130" s="7">
        <v>15</v>
      </c>
      <c r="AD130" s="6">
        <v>161.41</v>
      </c>
      <c r="AE130" s="7" t="s">
        <v>14167</v>
      </c>
      <c r="AG130">
        <v>298.26</v>
      </c>
      <c r="AH130">
        <v>20</v>
      </c>
      <c r="AI130">
        <v>238.61</v>
      </c>
      <c r="AJ130" t="s">
        <v>14156</v>
      </c>
    </row>
    <row r="131" spans="27:36">
      <c r="AA131" s="78"/>
      <c r="AB131" s="75">
        <v>246.05</v>
      </c>
      <c r="AC131" s="7">
        <v>30</v>
      </c>
      <c r="AD131" s="6">
        <v>172.23</v>
      </c>
      <c r="AE131" s="7" t="s">
        <v>14167</v>
      </c>
      <c r="AG131">
        <v>221.53</v>
      </c>
      <c r="AH131">
        <v>0</v>
      </c>
      <c r="AI131">
        <v>221.53</v>
      </c>
      <c r="AJ131" t="s">
        <v>14156</v>
      </c>
    </row>
    <row r="132" spans="27:36">
      <c r="AA132" s="78"/>
      <c r="AB132" s="75">
        <v>399.82</v>
      </c>
      <c r="AC132" s="7">
        <v>50</v>
      </c>
      <c r="AD132" s="6">
        <v>199.91</v>
      </c>
      <c r="AE132" s="7" t="s">
        <v>14167</v>
      </c>
      <c r="AG132">
        <v>168.59</v>
      </c>
      <c r="AH132">
        <v>20</v>
      </c>
      <c r="AI132">
        <v>134.87</v>
      </c>
      <c r="AJ132" t="s">
        <v>14156</v>
      </c>
    </row>
    <row r="133" spans="27:36">
      <c r="AA133" s="78"/>
      <c r="AB133" s="75">
        <v>196.43</v>
      </c>
      <c r="AC133" s="7">
        <v>15</v>
      </c>
      <c r="AD133" s="6">
        <v>166.97</v>
      </c>
      <c r="AE133" s="7" t="s">
        <v>14167</v>
      </c>
      <c r="AG133">
        <v>18.84</v>
      </c>
      <c r="AH133">
        <v>0</v>
      </c>
      <c r="AI133">
        <v>18.84</v>
      </c>
      <c r="AJ133" t="s">
        <v>14156</v>
      </c>
    </row>
    <row r="134" spans="27:36">
      <c r="AB134" s="75">
        <v>51.45</v>
      </c>
      <c r="AC134" s="7">
        <v>15</v>
      </c>
      <c r="AD134" s="6">
        <v>43.73</v>
      </c>
      <c r="AE134" s="7" t="s">
        <v>14167</v>
      </c>
      <c r="AG134">
        <v>68.680000000000007</v>
      </c>
      <c r="AH134">
        <v>30</v>
      </c>
      <c r="AI134">
        <v>48.08</v>
      </c>
      <c r="AJ134" t="s">
        <v>14156</v>
      </c>
    </row>
    <row r="135" spans="27:36">
      <c r="AB135" s="75">
        <v>70.91</v>
      </c>
      <c r="AC135" s="7">
        <v>10</v>
      </c>
      <c r="AD135" s="6">
        <v>63.82</v>
      </c>
      <c r="AE135" s="7" t="s">
        <v>14167</v>
      </c>
      <c r="AG135">
        <v>289.83</v>
      </c>
      <c r="AH135">
        <v>10</v>
      </c>
      <c r="AI135">
        <v>260.85000000000002</v>
      </c>
      <c r="AJ135" t="s">
        <v>14156</v>
      </c>
    </row>
    <row r="136" spans="27:36">
      <c r="AB136" s="75">
        <v>298.89</v>
      </c>
      <c r="AC136" s="7">
        <v>0</v>
      </c>
      <c r="AD136" s="6">
        <v>298.89</v>
      </c>
      <c r="AE136" s="7" t="s">
        <v>14167</v>
      </c>
      <c r="AG136">
        <v>182.28</v>
      </c>
      <c r="AH136">
        <v>20</v>
      </c>
      <c r="AI136">
        <v>145.82</v>
      </c>
      <c r="AJ136" t="s">
        <v>14156</v>
      </c>
    </row>
    <row r="137" spans="27:36">
      <c r="AB137" s="75">
        <v>191.38</v>
      </c>
      <c r="AC137" s="7">
        <v>15</v>
      </c>
      <c r="AD137" s="6">
        <v>162.66999999999999</v>
      </c>
      <c r="AE137" s="7" t="s">
        <v>14167</v>
      </c>
      <c r="AG137">
        <v>140.84</v>
      </c>
      <c r="AH137">
        <v>25</v>
      </c>
      <c r="AI137">
        <v>105.63</v>
      </c>
      <c r="AJ137" t="s">
        <v>14156</v>
      </c>
    </row>
    <row r="138" spans="27:36">
      <c r="AB138" s="75">
        <v>315.06</v>
      </c>
      <c r="AC138" s="7">
        <v>25</v>
      </c>
      <c r="AD138" s="6">
        <v>236.3</v>
      </c>
      <c r="AE138" s="7" t="s">
        <v>14167</v>
      </c>
      <c r="AG138">
        <v>443</v>
      </c>
      <c r="AH138">
        <v>5</v>
      </c>
      <c r="AI138">
        <v>420.85</v>
      </c>
      <c r="AJ138" t="s">
        <v>14156</v>
      </c>
    </row>
    <row r="139" spans="27:36">
      <c r="AB139" s="75">
        <v>247.91</v>
      </c>
      <c r="AC139" s="7">
        <v>20</v>
      </c>
      <c r="AD139" s="6">
        <v>198.33</v>
      </c>
      <c r="AE139" s="7" t="s">
        <v>14167</v>
      </c>
      <c r="AG139">
        <v>133.13999999999999</v>
      </c>
      <c r="AH139">
        <v>25</v>
      </c>
      <c r="AI139">
        <v>99.85</v>
      </c>
      <c r="AJ139" t="s">
        <v>14156</v>
      </c>
    </row>
    <row r="140" spans="27:36">
      <c r="AB140" s="75">
        <v>219.9</v>
      </c>
      <c r="AC140" s="7">
        <v>0</v>
      </c>
      <c r="AD140" s="6">
        <v>219.9</v>
      </c>
      <c r="AE140" s="7" t="s">
        <v>14167</v>
      </c>
      <c r="AG140">
        <v>302.08</v>
      </c>
      <c r="AH140">
        <v>25</v>
      </c>
      <c r="AI140">
        <v>226.56</v>
      </c>
      <c r="AJ140" t="s">
        <v>14156</v>
      </c>
    </row>
    <row r="141" spans="27:36">
      <c r="AB141" s="75">
        <v>139.02000000000001</v>
      </c>
      <c r="AC141" s="7">
        <v>30</v>
      </c>
      <c r="AD141" s="6">
        <v>97.31</v>
      </c>
      <c r="AE141" s="7" t="s">
        <v>14167</v>
      </c>
      <c r="AG141">
        <v>474.64</v>
      </c>
      <c r="AH141">
        <v>5</v>
      </c>
      <c r="AI141">
        <v>450.91</v>
      </c>
      <c r="AJ141" t="s">
        <v>14156</v>
      </c>
    </row>
    <row r="142" spans="27:36">
      <c r="AB142" s="75">
        <v>470.95</v>
      </c>
      <c r="AC142" s="7">
        <v>20</v>
      </c>
      <c r="AD142" s="6">
        <v>376.76</v>
      </c>
      <c r="AE142" s="7" t="s">
        <v>14167</v>
      </c>
      <c r="AG142">
        <v>12.14</v>
      </c>
      <c r="AH142">
        <v>15</v>
      </c>
      <c r="AI142">
        <v>10.32</v>
      </c>
      <c r="AJ142" t="s">
        <v>14156</v>
      </c>
    </row>
    <row r="143" spans="27:36">
      <c r="AB143" s="75">
        <v>309.45999999999998</v>
      </c>
      <c r="AC143" s="7">
        <v>0</v>
      </c>
      <c r="AD143" s="6">
        <v>309.45999999999998</v>
      </c>
      <c r="AE143" s="7" t="s">
        <v>14167</v>
      </c>
      <c r="AG143">
        <v>362.96</v>
      </c>
      <c r="AH143">
        <v>10</v>
      </c>
      <c r="AI143">
        <v>326.66000000000003</v>
      </c>
      <c r="AJ143" t="s">
        <v>14156</v>
      </c>
    </row>
    <row r="144" spans="27:36">
      <c r="AB144" s="75">
        <v>55.74</v>
      </c>
      <c r="AC144" s="7">
        <v>20</v>
      </c>
      <c r="AD144" s="6">
        <v>44.59</v>
      </c>
      <c r="AE144" s="7" t="s">
        <v>14167</v>
      </c>
      <c r="AG144">
        <v>163.27000000000001</v>
      </c>
      <c r="AH144">
        <v>25</v>
      </c>
      <c r="AI144">
        <v>122.45</v>
      </c>
      <c r="AJ144" t="s">
        <v>14156</v>
      </c>
    </row>
    <row r="145" spans="28:36">
      <c r="AB145" s="75">
        <v>96.7</v>
      </c>
      <c r="AC145" s="7">
        <v>15</v>
      </c>
      <c r="AD145" s="6">
        <v>82.19</v>
      </c>
      <c r="AE145" s="7" t="s">
        <v>14167</v>
      </c>
      <c r="AG145">
        <v>223.69</v>
      </c>
      <c r="AH145">
        <v>20</v>
      </c>
      <c r="AI145">
        <v>178.95</v>
      </c>
      <c r="AJ145" t="s">
        <v>14156</v>
      </c>
    </row>
    <row r="146" spans="28:36">
      <c r="AB146" s="75">
        <v>354.3</v>
      </c>
      <c r="AC146" s="7">
        <v>25</v>
      </c>
      <c r="AD146" s="6">
        <v>265.73</v>
      </c>
      <c r="AE146" s="7" t="s">
        <v>14167</v>
      </c>
      <c r="AG146">
        <v>383.65</v>
      </c>
      <c r="AH146">
        <v>15</v>
      </c>
      <c r="AI146">
        <v>326.10000000000002</v>
      </c>
      <c r="AJ146" t="s">
        <v>14156</v>
      </c>
    </row>
    <row r="147" spans="28:36">
      <c r="AB147" s="75">
        <v>357.28</v>
      </c>
      <c r="AC147" s="7">
        <v>10</v>
      </c>
      <c r="AD147" s="6">
        <v>321.55</v>
      </c>
      <c r="AE147" s="7" t="s">
        <v>14167</v>
      </c>
      <c r="AG147">
        <v>56.54</v>
      </c>
      <c r="AH147">
        <v>50</v>
      </c>
      <c r="AI147">
        <v>28.27</v>
      </c>
      <c r="AJ147" t="s">
        <v>14156</v>
      </c>
    </row>
    <row r="148" spans="28:36">
      <c r="AB148" s="75">
        <v>355.37</v>
      </c>
      <c r="AC148" s="7">
        <v>10</v>
      </c>
      <c r="AD148" s="6">
        <v>319.83</v>
      </c>
      <c r="AE148" s="7" t="s">
        <v>14167</v>
      </c>
      <c r="AG148">
        <v>200.97</v>
      </c>
      <c r="AH148">
        <v>25</v>
      </c>
      <c r="AI148">
        <v>150.72999999999999</v>
      </c>
      <c r="AJ148" t="s">
        <v>14156</v>
      </c>
    </row>
    <row r="149" spans="28:36">
      <c r="AB149" s="75">
        <v>114.15</v>
      </c>
      <c r="AC149" s="7">
        <v>20</v>
      </c>
      <c r="AD149" s="6">
        <v>91.32</v>
      </c>
      <c r="AE149" s="7" t="s">
        <v>14167</v>
      </c>
      <c r="AG149">
        <v>329.64</v>
      </c>
      <c r="AH149">
        <v>15</v>
      </c>
      <c r="AI149">
        <v>280.19</v>
      </c>
      <c r="AJ149" t="s">
        <v>14156</v>
      </c>
    </row>
    <row r="150" spans="28:36">
      <c r="AB150" s="75">
        <v>92.19</v>
      </c>
      <c r="AC150" s="7">
        <v>10</v>
      </c>
      <c r="AD150" s="6">
        <v>82.97</v>
      </c>
      <c r="AE150" s="7" t="s">
        <v>14167</v>
      </c>
      <c r="AG150">
        <v>79.12</v>
      </c>
      <c r="AH150">
        <v>50</v>
      </c>
      <c r="AI150">
        <v>39.56</v>
      </c>
      <c r="AJ150" t="s">
        <v>14156</v>
      </c>
    </row>
    <row r="151" spans="28:36">
      <c r="AB151" s="75">
        <v>154.47</v>
      </c>
      <c r="AC151" s="7">
        <v>5</v>
      </c>
      <c r="AD151" s="6">
        <v>146.75</v>
      </c>
      <c r="AE151" s="7" t="s">
        <v>14167</v>
      </c>
      <c r="AG151">
        <v>242.01</v>
      </c>
      <c r="AH151">
        <v>50</v>
      </c>
      <c r="AI151">
        <v>121</v>
      </c>
      <c r="AJ151" t="s">
        <v>14156</v>
      </c>
    </row>
    <row r="152" spans="28:36">
      <c r="AB152" s="75">
        <v>57.82</v>
      </c>
      <c r="AC152" s="7">
        <v>10</v>
      </c>
      <c r="AD152" s="6">
        <v>52.04</v>
      </c>
      <c r="AE152" s="7" t="s">
        <v>14167</v>
      </c>
      <c r="AG152">
        <v>347.13</v>
      </c>
      <c r="AH152">
        <v>5</v>
      </c>
      <c r="AI152">
        <v>329.77</v>
      </c>
      <c r="AJ152" t="s">
        <v>14156</v>
      </c>
    </row>
    <row r="153" spans="28:36">
      <c r="AB153" s="75">
        <v>493.56</v>
      </c>
      <c r="AC153" s="7">
        <v>30</v>
      </c>
      <c r="AD153" s="6">
        <v>345.49</v>
      </c>
      <c r="AE153" s="7" t="s">
        <v>14167</v>
      </c>
      <c r="AG153">
        <v>161.02000000000001</v>
      </c>
      <c r="AH153">
        <v>30</v>
      </c>
      <c r="AI153">
        <v>112.71</v>
      </c>
      <c r="AJ153" t="s">
        <v>14156</v>
      </c>
    </row>
    <row r="154" spans="28:36">
      <c r="AB154" s="75">
        <v>202.5</v>
      </c>
      <c r="AC154" s="7">
        <v>50</v>
      </c>
      <c r="AD154" s="6">
        <v>101.25</v>
      </c>
      <c r="AE154" s="7" t="s">
        <v>14167</v>
      </c>
      <c r="AG154">
        <v>40.020000000000003</v>
      </c>
      <c r="AH154">
        <v>50</v>
      </c>
      <c r="AI154">
        <v>20.010000000000002</v>
      </c>
      <c r="AJ154" t="s">
        <v>14156</v>
      </c>
    </row>
    <row r="155" spans="28:36">
      <c r="AB155" s="75">
        <v>358.33</v>
      </c>
      <c r="AC155" s="7">
        <v>5</v>
      </c>
      <c r="AD155" s="6">
        <v>340.41</v>
      </c>
      <c r="AE155" s="7" t="s">
        <v>14167</v>
      </c>
      <c r="AG155">
        <v>374.81</v>
      </c>
      <c r="AH155">
        <v>50</v>
      </c>
      <c r="AI155">
        <v>187.41</v>
      </c>
      <c r="AJ155" t="s">
        <v>14156</v>
      </c>
    </row>
    <row r="156" spans="28:36">
      <c r="AB156" s="75">
        <v>497.98</v>
      </c>
      <c r="AC156" s="7">
        <v>50</v>
      </c>
      <c r="AD156" s="6">
        <v>248.99</v>
      </c>
      <c r="AE156" s="7" t="s">
        <v>14167</v>
      </c>
      <c r="AG156">
        <v>309.01</v>
      </c>
      <c r="AH156">
        <v>25</v>
      </c>
      <c r="AI156">
        <v>231.76</v>
      </c>
      <c r="AJ156" t="s">
        <v>14156</v>
      </c>
    </row>
    <row r="157" spans="28:36">
      <c r="AB157" s="75">
        <v>415.94</v>
      </c>
      <c r="AC157" s="7">
        <v>10</v>
      </c>
      <c r="AD157" s="6">
        <v>374.35</v>
      </c>
      <c r="AE157" s="7" t="s">
        <v>14167</v>
      </c>
      <c r="AG157">
        <v>187.72</v>
      </c>
      <c r="AH157">
        <v>30</v>
      </c>
      <c r="AI157">
        <v>131.4</v>
      </c>
      <c r="AJ157" t="s">
        <v>14156</v>
      </c>
    </row>
    <row r="158" spans="28:36">
      <c r="AB158" s="75">
        <v>473.15</v>
      </c>
      <c r="AC158" s="7">
        <v>10</v>
      </c>
      <c r="AD158" s="6">
        <v>425.83</v>
      </c>
      <c r="AE158" s="7" t="s">
        <v>14167</v>
      </c>
      <c r="AG158">
        <v>389.7</v>
      </c>
      <c r="AH158">
        <v>10</v>
      </c>
      <c r="AI158">
        <v>350.73</v>
      </c>
      <c r="AJ158" t="s">
        <v>14156</v>
      </c>
    </row>
    <row r="159" spans="28:36">
      <c r="AB159" s="75">
        <v>347.93</v>
      </c>
      <c r="AC159" s="7">
        <v>15</v>
      </c>
      <c r="AD159" s="6">
        <v>295.74</v>
      </c>
      <c r="AE159" s="7" t="s">
        <v>14167</v>
      </c>
      <c r="AG159">
        <v>205.38</v>
      </c>
      <c r="AH159">
        <v>10</v>
      </c>
      <c r="AI159">
        <v>184.84</v>
      </c>
      <c r="AJ159" t="s">
        <v>14156</v>
      </c>
    </row>
    <row r="160" spans="28:36">
      <c r="AB160" s="75">
        <v>282.41000000000003</v>
      </c>
      <c r="AC160" s="7">
        <v>5</v>
      </c>
      <c r="AD160" s="6">
        <v>268.29000000000002</v>
      </c>
      <c r="AE160" s="7" t="s">
        <v>14167</v>
      </c>
      <c r="AG160">
        <v>361.79</v>
      </c>
      <c r="AH160">
        <v>50</v>
      </c>
      <c r="AI160">
        <v>180.9</v>
      </c>
      <c r="AJ160" t="s">
        <v>14156</v>
      </c>
    </row>
    <row r="161" spans="28:36">
      <c r="AB161" s="75">
        <v>139.5</v>
      </c>
      <c r="AC161" s="7">
        <v>25</v>
      </c>
      <c r="AD161" s="6">
        <v>104.62</v>
      </c>
      <c r="AE161" s="7" t="s">
        <v>14167</v>
      </c>
      <c r="AG161">
        <v>166.63</v>
      </c>
      <c r="AH161">
        <v>30</v>
      </c>
      <c r="AI161">
        <v>116.64</v>
      </c>
      <c r="AJ161" t="s">
        <v>14156</v>
      </c>
    </row>
    <row r="162" spans="28:36">
      <c r="AB162" s="75">
        <v>37.42</v>
      </c>
      <c r="AC162" s="7">
        <v>5</v>
      </c>
      <c r="AD162" s="6">
        <v>35.549999999999997</v>
      </c>
      <c r="AE162" s="7" t="s">
        <v>14167</v>
      </c>
      <c r="AG162">
        <v>420.31</v>
      </c>
      <c r="AH162">
        <v>50</v>
      </c>
      <c r="AI162">
        <v>210.16</v>
      </c>
      <c r="AJ162" t="s">
        <v>14156</v>
      </c>
    </row>
    <row r="163" spans="28:36">
      <c r="AB163" s="75">
        <v>439.39</v>
      </c>
      <c r="AC163" s="7">
        <v>50</v>
      </c>
      <c r="AD163" s="6">
        <v>219.69</v>
      </c>
      <c r="AE163" s="7" t="s">
        <v>14167</v>
      </c>
      <c r="AG163">
        <v>56.1</v>
      </c>
      <c r="AH163">
        <v>25</v>
      </c>
      <c r="AI163">
        <v>42.08</v>
      </c>
      <c r="AJ163" t="s">
        <v>14156</v>
      </c>
    </row>
    <row r="164" spans="28:36">
      <c r="AB164" s="75">
        <v>429.22</v>
      </c>
      <c r="AC164" s="7">
        <v>25</v>
      </c>
      <c r="AD164" s="6">
        <v>321.92</v>
      </c>
      <c r="AE164" s="7" t="s">
        <v>14167</v>
      </c>
      <c r="AG164">
        <v>330.31</v>
      </c>
      <c r="AH164">
        <v>15</v>
      </c>
      <c r="AI164">
        <v>280.76</v>
      </c>
      <c r="AJ164" t="s">
        <v>14156</v>
      </c>
    </row>
    <row r="165" spans="28:36">
      <c r="AB165" s="75">
        <v>12.15</v>
      </c>
      <c r="AC165" s="7">
        <v>5</v>
      </c>
      <c r="AD165" s="6">
        <v>11.54</v>
      </c>
      <c r="AE165" s="7" t="s">
        <v>14167</v>
      </c>
      <c r="AG165">
        <v>116.1</v>
      </c>
      <c r="AH165">
        <v>10</v>
      </c>
      <c r="AI165">
        <v>104.49</v>
      </c>
      <c r="AJ165" t="s">
        <v>14156</v>
      </c>
    </row>
    <row r="166" spans="28:36">
      <c r="AB166" s="75">
        <v>115.08</v>
      </c>
      <c r="AC166" s="7">
        <v>15</v>
      </c>
      <c r="AD166" s="6">
        <v>97.82</v>
      </c>
      <c r="AE166" s="7" t="s">
        <v>14167</v>
      </c>
      <c r="AG166">
        <v>33.25</v>
      </c>
      <c r="AH166">
        <v>5</v>
      </c>
      <c r="AI166">
        <v>31.59</v>
      </c>
      <c r="AJ166" t="s">
        <v>14156</v>
      </c>
    </row>
    <row r="167" spans="28:36">
      <c r="AB167" s="75">
        <v>347.22</v>
      </c>
      <c r="AC167" s="7">
        <v>15</v>
      </c>
      <c r="AD167" s="6">
        <v>295.14</v>
      </c>
      <c r="AE167" s="7" t="s">
        <v>14167</v>
      </c>
      <c r="AG167">
        <v>449.09</v>
      </c>
      <c r="AH167">
        <v>25</v>
      </c>
      <c r="AI167">
        <v>336.82</v>
      </c>
      <c r="AJ167" t="s">
        <v>14156</v>
      </c>
    </row>
    <row r="168" spans="28:36">
      <c r="AB168" s="75">
        <v>331.13</v>
      </c>
      <c r="AC168" s="7">
        <v>20</v>
      </c>
      <c r="AD168" s="6">
        <v>264.89999999999998</v>
      </c>
      <c r="AE168" s="7" t="s">
        <v>14167</v>
      </c>
      <c r="AG168">
        <v>19.55</v>
      </c>
      <c r="AH168">
        <v>5</v>
      </c>
      <c r="AI168">
        <v>18.57</v>
      </c>
      <c r="AJ168" t="s">
        <v>14156</v>
      </c>
    </row>
    <row r="169" spans="28:36">
      <c r="AB169" s="75">
        <v>156.51</v>
      </c>
      <c r="AC169" s="7">
        <v>15</v>
      </c>
      <c r="AD169" s="6">
        <v>133.03</v>
      </c>
      <c r="AE169" s="7" t="s">
        <v>14167</v>
      </c>
      <c r="AG169">
        <v>211.62</v>
      </c>
      <c r="AH169">
        <v>0</v>
      </c>
      <c r="AI169">
        <v>211.62</v>
      </c>
      <c r="AJ169" t="s">
        <v>14156</v>
      </c>
    </row>
    <row r="170" spans="28:36">
      <c r="AB170" s="75">
        <v>462.11</v>
      </c>
      <c r="AC170" s="7">
        <v>30</v>
      </c>
      <c r="AD170" s="6">
        <v>323.48</v>
      </c>
      <c r="AE170" s="7" t="s">
        <v>14167</v>
      </c>
      <c r="AG170">
        <v>152.24</v>
      </c>
      <c r="AH170">
        <v>50</v>
      </c>
      <c r="AI170">
        <v>76.12</v>
      </c>
      <c r="AJ170" t="s">
        <v>14156</v>
      </c>
    </row>
    <row r="171" spans="28:36">
      <c r="AB171" s="75">
        <v>421.62</v>
      </c>
      <c r="AC171" s="7">
        <v>15</v>
      </c>
      <c r="AD171" s="6">
        <v>358.38</v>
      </c>
      <c r="AE171" s="7" t="s">
        <v>14167</v>
      </c>
      <c r="AG171">
        <v>222.36</v>
      </c>
      <c r="AH171">
        <v>0</v>
      </c>
      <c r="AI171">
        <v>222.36</v>
      </c>
      <c r="AJ171" t="s">
        <v>14156</v>
      </c>
    </row>
    <row r="172" spans="28:36">
      <c r="AB172" s="75">
        <v>481.16</v>
      </c>
      <c r="AC172" s="7">
        <v>15</v>
      </c>
      <c r="AD172" s="6">
        <v>408.99</v>
      </c>
      <c r="AE172" s="7" t="s">
        <v>14167</v>
      </c>
      <c r="AG172">
        <v>335.09</v>
      </c>
      <c r="AH172">
        <v>0</v>
      </c>
      <c r="AI172">
        <v>335.09</v>
      </c>
      <c r="AJ172" t="s">
        <v>14156</v>
      </c>
    </row>
    <row r="173" spans="28:36">
      <c r="AB173" s="75">
        <v>289.48</v>
      </c>
      <c r="AC173" s="7">
        <v>20</v>
      </c>
      <c r="AD173" s="6">
        <v>231.58</v>
      </c>
      <c r="AE173" s="7" t="s">
        <v>14167</v>
      </c>
      <c r="AG173">
        <v>170.1</v>
      </c>
      <c r="AH173">
        <v>15</v>
      </c>
      <c r="AI173">
        <v>144.58000000000001</v>
      </c>
      <c r="AJ173" t="s">
        <v>14156</v>
      </c>
    </row>
    <row r="174" spans="28:36">
      <c r="AB174" s="75">
        <v>298.47000000000003</v>
      </c>
      <c r="AC174" s="7">
        <v>0</v>
      </c>
      <c r="AD174" s="6">
        <v>298.47000000000003</v>
      </c>
      <c r="AE174" s="7" t="s">
        <v>14167</v>
      </c>
      <c r="AG174">
        <v>496.29</v>
      </c>
      <c r="AH174">
        <v>10</v>
      </c>
      <c r="AI174">
        <v>446.66</v>
      </c>
      <c r="AJ174" t="s">
        <v>14156</v>
      </c>
    </row>
    <row r="175" spans="28:36">
      <c r="AB175" s="75">
        <v>158.41999999999999</v>
      </c>
      <c r="AC175" s="7">
        <v>25</v>
      </c>
      <c r="AD175" s="6">
        <v>118.81</v>
      </c>
      <c r="AE175" s="7" t="s">
        <v>14167</v>
      </c>
      <c r="AG175">
        <v>63.98</v>
      </c>
      <c r="AH175">
        <v>25</v>
      </c>
      <c r="AI175">
        <v>47.98</v>
      </c>
      <c r="AJ175" t="s">
        <v>14156</v>
      </c>
    </row>
    <row r="176" spans="28:36">
      <c r="AB176" s="75">
        <v>421.16</v>
      </c>
      <c r="AC176" s="7">
        <v>30</v>
      </c>
      <c r="AD176" s="6">
        <v>294.81</v>
      </c>
      <c r="AE176" s="7" t="s">
        <v>14167</v>
      </c>
      <c r="AG176">
        <v>46.68</v>
      </c>
      <c r="AH176">
        <v>20</v>
      </c>
      <c r="AI176">
        <v>37.340000000000003</v>
      </c>
      <c r="AJ176" t="s">
        <v>14156</v>
      </c>
    </row>
    <row r="177" spans="28:36">
      <c r="AB177" s="75">
        <v>204.03</v>
      </c>
      <c r="AC177" s="7">
        <v>20</v>
      </c>
      <c r="AD177" s="6">
        <v>163.22</v>
      </c>
      <c r="AE177" s="7" t="s">
        <v>14167</v>
      </c>
      <c r="AG177">
        <v>300.95999999999998</v>
      </c>
      <c r="AH177">
        <v>0</v>
      </c>
      <c r="AI177">
        <v>300.95999999999998</v>
      </c>
      <c r="AJ177" t="s">
        <v>14156</v>
      </c>
    </row>
    <row r="178" spans="28:36">
      <c r="AB178" s="75">
        <v>62.19</v>
      </c>
      <c r="AC178" s="7">
        <v>50</v>
      </c>
      <c r="AD178" s="6">
        <v>31.09</v>
      </c>
      <c r="AE178" s="7" t="s">
        <v>14167</v>
      </c>
      <c r="AG178">
        <v>179.55</v>
      </c>
      <c r="AH178">
        <v>10</v>
      </c>
      <c r="AI178">
        <v>161.6</v>
      </c>
      <c r="AJ178" t="s">
        <v>14156</v>
      </c>
    </row>
    <row r="179" spans="28:36">
      <c r="AB179" s="75">
        <v>316.10000000000002</v>
      </c>
      <c r="AC179" s="7">
        <v>5</v>
      </c>
      <c r="AD179" s="6">
        <v>300.3</v>
      </c>
      <c r="AE179" s="7" t="s">
        <v>14167</v>
      </c>
      <c r="AG179">
        <v>348.31</v>
      </c>
      <c r="AH179">
        <v>15</v>
      </c>
      <c r="AI179">
        <v>296.06</v>
      </c>
      <c r="AJ179" t="s">
        <v>14156</v>
      </c>
    </row>
    <row r="180" spans="28:36">
      <c r="AB180" s="75">
        <v>471.77</v>
      </c>
      <c r="AC180" s="7">
        <v>15</v>
      </c>
      <c r="AD180" s="6">
        <v>401</v>
      </c>
      <c r="AE180" s="7" t="s">
        <v>14167</v>
      </c>
      <c r="AG180">
        <v>330.53</v>
      </c>
      <c r="AH180">
        <v>50</v>
      </c>
      <c r="AI180">
        <v>165.26</v>
      </c>
      <c r="AJ180" t="s">
        <v>14156</v>
      </c>
    </row>
    <row r="181" spans="28:36">
      <c r="AB181" s="75">
        <v>492.41</v>
      </c>
      <c r="AC181" s="7">
        <v>0</v>
      </c>
      <c r="AD181" s="6">
        <v>492.41</v>
      </c>
      <c r="AE181" s="7" t="s">
        <v>14167</v>
      </c>
      <c r="AG181">
        <v>407.12</v>
      </c>
      <c r="AH181">
        <v>20</v>
      </c>
      <c r="AI181">
        <v>325.7</v>
      </c>
      <c r="AJ181" t="s">
        <v>14156</v>
      </c>
    </row>
    <row r="182" spans="28:36">
      <c r="AB182" s="75">
        <v>132.66999999999999</v>
      </c>
      <c r="AC182" s="7">
        <v>20</v>
      </c>
      <c r="AD182" s="6">
        <v>106.14</v>
      </c>
      <c r="AE182" s="7" t="s">
        <v>14167</v>
      </c>
      <c r="AG182">
        <v>305.33999999999997</v>
      </c>
      <c r="AH182">
        <v>15</v>
      </c>
      <c r="AI182">
        <v>259.54000000000002</v>
      </c>
      <c r="AJ182" t="s">
        <v>14156</v>
      </c>
    </row>
    <row r="183" spans="28:36">
      <c r="AB183" s="75">
        <v>254.11</v>
      </c>
      <c r="AC183" s="7">
        <v>25</v>
      </c>
      <c r="AD183" s="6">
        <v>190.58</v>
      </c>
      <c r="AE183" s="7" t="s">
        <v>14167</v>
      </c>
      <c r="AG183">
        <v>412.71</v>
      </c>
      <c r="AH183">
        <v>20</v>
      </c>
      <c r="AI183">
        <v>330.17</v>
      </c>
      <c r="AJ183" t="s">
        <v>14156</v>
      </c>
    </row>
    <row r="184" spans="28:36">
      <c r="AB184" s="75">
        <v>273.02999999999997</v>
      </c>
      <c r="AC184" s="7">
        <v>10</v>
      </c>
      <c r="AD184" s="6">
        <v>245.73</v>
      </c>
      <c r="AE184" s="7" t="s">
        <v>14167</v>
      </c>
      <c r="AG184">
        <v>480.49</v>
      </c>
      <c r="AH184">
        <v>0</v>
      </c>
      <c r="AI184">
        <v>480.49</v>
      </c>
      <c r="AJ184" t="s">
        <v>14156</v>
      </c>
    </row>
    <row r="185" spans="28:36">
      <c r="AB185" s="75">
        <v>83.14</v>
      </c>
      <c r="AC185" s="7">
        <v>0</v>
      </c>
      <c r="AD185" s="6">
        <v>83.14</v>
      </c>
      <c r="AE185" s="7" t="s">
        <v>14167</v>
      </c>
      <c r="AG185">
        <v>338</v>
      </c>
      <c r="AH185">
        <v>10</v>
      </c>
      <c r="AI185">
        <v>304.2</v>
      </c>
      <c r="AJ185" t="s">
        <v>14156</v>
      </c>
    </row>
    <row r="186" spans="28:36">
      <c r="AB186" s="75">
        <v>162.91999999999999</v>
      </c>
      <c r="AC186" s="7">
        <v>20</v>
      </c>
      <c r="AD186" s="6">
        <v>130.34</v>
      </c>
      <c r="AE186" s="7" t="s">
        <v>14167</v>
      </c>
      <c r="AG186">
        <v>451.34</v>
      </c>
      <c r="AH186">
        <v>10</v>
      </c>
      <c r="AI186">
        <v>406.21</v>
      </c>
      <c r="AJ186" t="s">
        <v>14156</v>
      </c>
    </row>
    <row r="187" spans="28:36">
      <c r="AB187" s="75">
        <v>292.99</v>
      </c>
      <c r="AC187" s="7">
        <v>20</v>
      </c>
      <c r="AD187" s="6">
        <v>234.39</v>
      </c>
      <c r="AE187" s="7" t="s">
        <v>14167</v>
      </c>
      <c r="AG187">
        <v>30.46</v>
      </c>
      <c r="AH187">
        <v>30</v>
      </c>
      <c r="AI187">
        <v>21.32</v>
      </c>
      <c r="AJ187" t="s">
        <v>14156</v>
      </c>
    </row>
    <row r="188" spans="28:36">
      <c r="AB188" s="75">
        <v>109.89</v>
      </c>
      <c r="AC188" s="7">
        <v>50</v>
      </c>
      <c r="AD188" s="6">
        <v>54.95</v>
      </c>
      <c r="AE188" s="7" t="s">
        <v>14167</v>
      </c>
      <c r="AG188">
        <v>427.29</v>
      </c>
      <c r="AH188">
        <v>5</v>
      </c>
      <c r="AI188">
        <v>405.93</v>
      </c>
      <c r="AJ188" t="s">
        <v>14156</v>
      </c>
    </row>
    <row r="189" spans="28:36">
      <c r="AB189" s="75">
        <v>444.15</v>
      </c>
      <c r="AC189" s="7">
        <v>5</v>
      </c>
      <c r="AD189" s="6">
        <v>421.94</v>
      </c>
      <c r="AE189" s="7" t="s">
        <v>14167</v>
      </c>
      <c r="AG189">
        <v>289.27</v>
      </c>
      <c r="AH189">
        <v>15</v>
      </c>
      <c r="AI189">
        <v>245.88</v>
      </c>
      <c r="AJ189" t="s">
        <v>14156</v>
      </c>
    </row>
    <row r="190" spans="28:36">
      <c r="AB190" s="75">
        <v>478.62</v>
      </c>
      <c r="AC190" s="7">
        <v>10</v>
      </c>
      <c r="AD190" s="6">
        <v>430.76</v>
      </c>
      <c r="AE190" s="7" t="s">
        <v>14167</v>
      </c>
      <c r="AG190">
        <v>32.700000000000003</v>
      </c>
      <c r="AH190">
        <v>5</v>
      </c>
      <c r="AI190">
        <v>31.07</v>
      </c>
      <c r="AJ190" t="s">
        <v>14156</v>
      </c>
    </row>
    <row r="191" spans="28:36">
      <c r="AB191" s="75">
        <v>90.76</v>
      </c>
      <c r="AC191" s="7">
        <v>25</v>
      </c>
      <c r="AD191" s="6">
        <v>68.069999999999993</v>
      </c>
      <c r="AE191" s="7" t="s">
        <v>14167</v>
      </c>
      <c r="AG191">
        <v>474.41</v>
      </c>
      <c r="AH191">
        <v>0</v>
      </c>
      <c r="AI191">
        <v>474.41</v>
      </c>
      <c r="AJ191" t="s">
        <v>14156</v>
      </c>
    </row>
    <row r="192" spans="28:36">
      <c r="AB192" s="75">
        <v>323.20999999999998</v>
      </c>
      <c r="AC192" s="7">
        <v>25</v>
      </c>
      <c r="AD192" s="6">
        <v>242.41</v>
      </c>
      <c r="AE192" s="7" t="s">
        <v>14167</v>
      </c>
      <c r="AG192">
        <v>243.52</v>
      </c>
      <c r="AH192">
        <v>15</v>
      </c>
      <c r="AI192">
        <v>206.99</v>
      </c>
      <c r="AJ192" t="s">
        <v>14156</v>
      </c>
    </row>
    <row r="193" spans="28:36">
      <c r="AB193" s="75">
        <v>193.15</v>
      </c>
      <c r="AC193" s="7">
        <v>50</v>
      </c>
      <c r="AD193" s="6">
        <v>96.58</v>
      </c>
      <c r="AE193" s="7" t="s">
        <v>14167</v>
      </c>
      <c r="AG193">
        <v>143.21</v>
      </c>
      <c r="AH193">
        <v>5</v>
      </c>
      <c r="AI193">
        <v>136.05000000000001</v>
      </c>
      <c r="AJ193" t="s">
        <v>14156</v>
      </c>
    </row>
    <row r="194" spans="28:36">
      <c r="AB194" s="75">
        <v>144.66999999999999</v>
      </c>
      <c r="AC194" s="7">
        <v>0</v>
      </c>
      <c r="AD194" s="6">
        <v>144.66999999999999</v>
      </c>
      <c r="AE194" s="7" t="s">
        <v>14167</v>
      </c>
      <c r="AG194">
        <v>222.65</v>
      </c>
      <c r="AH194">
        <v>20</v>
      </c>
      <c r="AI194">
        <v>178.12</v>
      </c>
      <c r="AJ194" t="s">
        <v>14156</v>
      </c>
    </row>
    <row r="195" spans="28:36">
      <c r="AB195" s="75">
        <v>296.22000000000003</v>
      </c>
      <c r="AC195" s="7">
        <v>0</v>
      </c>
      <c r="AD195" s="6">
        <v>296.22000000000003</v>
      </c>
      <c r="AE195" s="7" t="s">
        <v>14167</v>
      </c>
      <c r="AG195">
        <v>152.52000000000001</v>
      </c>
      <c r="AH195">
        <v>0</v>
      </c>
      <c r="AI195">
        <v>152.52000000000001</v>
      </c>
      <c r="AJ195" t="s">
        <v>14156</v>
      </c>
    </row>
    <row r="196" spans="28:36">
      <c r="AB196" s="75">
        <v>91.27</v>
      </c>
      <c r="AC196" s="7">
        <v>0</v>
      </c>
      <c r="AD196" s="6">
        <v>91.27</v>
      </c>
      <c r="AE196" s="7" t="s">
        <v>14167</v>
      </c>
      <c r="AG196">
        <v>432.11</v>
      </c>
      <c r="AH196">
        <v>10</v>
      </c>
      <c r="AI196">
        <v>388.9</v>
      </c>
      <c r="AJ196" t="s">
        <v>14156</v>
      </c>
    </row>
    <row r="197" spans="28:36">
      <c r="AB197" s="75">
        <v>394.9</v>
      </c>
      <c r="AC197" s="7">
        <v>30</v>
      </c>
      <c r="AD197" s="6">
        <v>276.43</v>
      </c>
      <c r="AE197" s="7" t="s">
        <v>14167</v>
      </c>
      <c r="AG197">
        <v>33.799999999999997</v>
      </c>
      <c r="AH197">
        <v>30</v>
      </c>
      <c r="AI197">
        <v>23.66</v>
      </c>
      <c r="AJ197" t="s">
        <v>14156</v>
      </c>
    </row>
    <row r="198" spans="28:36">
      <c r="AB198" s="75">
        <v>64.22</v>
      </c>
      <c r="AC198" s="7">
        <v>15</v>
      </c>
      <c r="AD198" s="6">
        <v>54.59</v>
      </c>
      <c r="AE198" s="7" t="s">
        <v>14167</v>
      </c>
      <c r="AG198">
        <v>420.41</v>
      </c>
      <c r="AH198">
        <v>0</v>
      </c>
      <c r="AI198">
        <v>420.41</v>
      </c>
      <c r="AJ198" t="s">
        <v>14156</v>
      </c>
    </row>
    <row r="199" spans="28:36">
      <c r="AB199" s="75">
        <v>430.99</v>
      </c>
      <c r="AC199" s="7">
        <v>5</v>
      </c>
      <c r="AD199" s="6">
        <v>409.44</v>
      </c>
      <c r="AE199" s="7" t="s">
        <v>14167</v>
      </c>
      <c r="AG199">
        <v>25.95</v>
      </c>
      <c r="AH199">
        <v>15</v>
      </c>
      <c r="AI199">
        <v>22.06</v>
      </c>
      <c r="AJ199" t="s">
        <v>14156</v>
      </c>
    </row>
    <row r="200" spans="28:36">
      <c r="AB200" s="75">
        <v>203.25</v>
      </c>
      <c r="AC200" s="7">
        <v>30</v>
      </c>
      <c r="AD200" s="6">
        <v>142.27000000000001</v>
      </c>
      <c r="AE200" s="7" t="s">
        <v>14167</v>
      </c>
      <c r="AG200">
        <v>386.46</v>
      </c>
      <c r="AH200">
        <v>30</v>
      </c>
      <c r="AI200">
        <v>270.52</v>
      </c>
      <c r="AJ200" t="s">
        <v>14156</v>
      </c>
    </row>
    <row r="201" spans="28:36">
      <c r="AB201" s="75">
        <v>158.66999999999999</v>
      </c>
      <c r="AC201" s="7">
        <v>0</v>
      </c>
      <c r="AD201" s="6">
        <v>158.66999999999999</v>
      </c>
      <c r="AE201" s="7" t="s">
        <v>14167</v>
      </c>
      <c r="AG201">
        <v>36.340000000000003</v>
      </c>
      <c r="AH201">
        <v>50</v>
      </c>
      <c r="AI201">
        <v>18.170000000000002</v>
      </c>
      <c r="AJ201" t="s">
        <v>14156</v>
      </c>
    </row>
    <row r="202" spans="28:36">
      <c r="AB202" s="75">
        <v>398.89</v>
      </c>
      <c r="AC202" s="7">
        <v>50</v>
      </c>
      <c r="AD202" s="6">
        <v>199.44</v>
      </c>
      <c r="AE202" s="7" t="s">
        <v>14167</v>
      </c>
      <c r="AG202">
        <v>471.41</v>
      </c>
      <c r="AH202">
        <v>25</v>
      </c>
      <c r="AI202">
        <v>353.56</v>
      </c>
      <c r="AJ202" t="s">
        <v>14156</v>
      </c>
    </row>
    <row r="203" spans="28:36">
      <c r="AB203" s="75">
        <v>353.97</v>
      </c>
      <c r="AC203" s="7">
        <v>0</v>
      </c>
      <c r="AD203" s="6">
        <v>353.97</v>
      </c>
      <c r="AE203" s="7" t="s">
        <v>14167</v>
      </c>
      <c r="AG203">
        <v>431.13</v>
      </c>
      <c r="AH203">
        <v>50</v>
      </c>
      <c r="AI203">
        <v>215.56</v>
      </c>
      <c r="AJ203" t="s">
        <v>14156</v>
      </c>
    </row>
    <row r="204" spans="28:36">
      <c r="AB204" s="75">
        <v>190.88</v>
      </c>
      <c r="AC204" s="7">
        <v>10</v>
      </c>
      <c r="AD204" s="6">
        <v>171.79</v>
      </c>
      <c r="AE204" s="7" t="s">
        <v>14167</v>
      </c>
      <c r="AG204">
        <v>54.61</v>
      </c>
      <c r="AH204">
        <v>0</v>
      </c>
      <c r="AI204">
        <v>54.61</v>
      </c>
      <c r="AJ204" t="s">
        <v>14156</v>
      </c>
    </row>
    <row r="205" spans="28:36">
      <c r="AB205" s="75">
        <v>213.59</v>
      </c>
      <c r="AC205" s="7">
        <v>0</v>
      </c>
      <c r="AD205" s="6">
        <v>213.59</v>
      </c>
      <c r="AE205" s="7" t="s">
        <v>14167</v>
      </c>
      <c r="AG205">
        <v>90.79</v>
      </c>
      <c r="AH205">
        <v>0</v>
      </c>
      <c r="AI205">
        <v>90.79</v>
      </c>
      <c r="AJ205" t="s">
        <v>14156</v>
      </c>
    </row>
    <row r="206" spans="28:36">
      <c r="AB206" s="75">
        <v>410.07</v>
      </c>
      <c r="AC206" s="7">
        <v>20</v>
      </c>
      <c r="AD206" s="6">
        <v>328.06</v>
      </c>
      <c r="AE206" s="7" t="s">
        <v>14167</v>
      </c>
      <c r="AG206">
        <v>53.79</v>
      </c>
      <c r="AH206">
        <v>5</v>
      </c>
      <c r="AI206">
        <v>51.1</v>
      </c>
      <c r="AJ206" t="s">
        <v>14156</v>
      </c>
    </row>
    <row r="207" spans="28:36">
      <c r="AB207" s="75">
        <v>318.02</v>
      </c>
      <c r="AC207" s="7">
        <v>50</v>
      </c>
      <c r="AD207" s="6">
        <v>159.01</v>
      </c>
      <c r="AE207" s="7" t="s">
        <v>14167</v>
      </c>
      <c r="AG207">
        <v>312.85000000000002</v>
      </c>
      <c r="AH207">
        <v>25</v>
      </c>
      <c r="AI207">
        <v>234.64</v>
      </c>
      <c r="AJ207" t="s">
        <v>14156</v>
      </c>
    </row>
    <row r="208" spans="28:36">
      <c r="AB208" s="75">
        <v>233.8</v>
      </c>
      <c r="AC208" s="7">
        <v>10</v>
      </c>
      <c r="AD208" s="6">
        <v>210.42</v>
      </c>
      <c r="AE208" s="7" t="s">
        <v>14167</v>
      </c>
      <c r="AG208">
        <v>200.44</v>
      </c>
      <c r="AH208">
        <v>50</v>
      </c>
      <c r="AI208">
        <v>100.22</v>
      </c>
      <c r="AJ208" t="s">
        <v>14156</v>
      </c>
    </row>
    <row r="209" spans="28:36">
      <c r="AB209" s="75">
        <v>297.60000000000002</v>
      </c>
      <c r="AC209" s="7">
        <v>50</v>
      </c>
      <c r="AD209" s="6">
        <v>148.80000000000001</v>
      </c>
      <c r="AE209" s="7" t="s">
        <v>14167</v>
      </c>
      <c r="AG209">
        <v>304.57</v>
      </c>
      <c r="AH209">
        <v>5</v>
      </c>
      <c r="AI209">
        <v>289.33999999999997</v>
      </c>
      <c r="AJ209" t="s">
        <v>14156</v>
      </c>
    </row>
    <row r="210" spans="28:36">
      <c r="AB210" s="75">
        <v>67.02</v>
      </c>
      <c r="AC210" s="7">
        <v>5</v>
      </c>
      <c r="AD210" s="6">
        <v>63.67</v>
      </c>
      <c r="AE210" s="7" t="s">
        <v>14167</v>
      </c>
      <c r="AG210">
        <v>158.57</v>
      </c>
      <c r="AH210">
        <v>25</v>
      </c>
      <c r="AI210">
        <v>118.93</v>
      </c>
      <c r="AJ210" t="s">
        <v>14156</v>
      </c>
    </row>
    <row r="211" spans="28:36">
      <c r="AB211" s="75">
        <v>49.79</v>
      </c>
      <c r="AC211" s="7">
        <v>15</v>
      </c>
      <c r="AD211" s="6">
        <v>42.32</v>
      </c>
      <c r="AE211" s="7" t="s">
        <v>14167</v>
      </c>
      <c r="AG211">
        <v>303.27999999999997</v>
      </c>
      <c r="AH211">
        <v>0</v>
      </c>
      <c r="AI211">
        <v>303.27999999999997</v>
      </c>
      <c r="AJ211" t="s">
        <v>14156</v>
      </c>
    </row>
    <row r="212" spans="28:36">
      <c r="AB212" s="75">
        <v>352.73</v>
      </c>
      <c r="AC212" s="7">
        <v>25</v>
      </c>
      <c r="AD212" s="6">
        <v>264.55</v>
      </c>
      <c r="AE212" s="7" t="s">
        <v>14167</v>
      </c>
      <c r="AG212">
        <v>204.25</v>
      </c>
      <c r="AH212">
        <v>20</v>
      </c>
      <c r="AI212">
        <v>163.4</v>
      </c>
      <c r="AJ212" t="s">
        <v>14156</v>
      </c>
    </row>
    <row r="213" spans="28:36">
      <c r="AB213" s="75">
        <v>368.07</v>
      </c>
      <c r="AC213" s="7">
        <v>5</v>
      </c>
      <c r="AD213" s="6">
        <v>349.67</v>
      </c>
      <c r="AE213" s="7" t="s">
        <v>14167</v>
      </c>
      <c r="AG213">
        <v>486.62</v>
      </c>
      <c r="AH213">
        <v>30</v>
      </c>
      <c r="AI213">
        <v>340.63</v>
      </c>
      <c r="AJ213" t="s">
        <v>14156</v>
      </c>
    </row>
    <row r="214" spans="28:36">
      <c r="AB214" s="75">
        <v>200.86</v>
      </c>
      <c r="AC214" s="7">
        <v>10</v>
      </c>
      <c r="AD214" s="6">
        <v>180.77</v>
      </c>
      <c r="AE214" s="7" t="s">
        <v>14167</v>
      </c>
      <c r="AG214">
        <v>214.8</v>
      </c>
      <c r="AH214">
        <v>25</v>
      </c>
      <c r="AI214">
        <v>161.1</v>
      </c>
      <c r="AJ214" t="s">
        <v>14156</v>
      </c>
    </row>
    <row r="215" spans="28:36">
      <c r="AB215" s="75">
        <v>406.13</v>
      </c>
      <c r="AC215" s="7">
        <v>50</v>
      </c>
      <c r="AD215" s="6">
        <v>203.06</v>
      </c>
      <c r="AE215" s="7" t="s">
        <v>14167</v>
      </c>
      <c r="AG215">
        <v>34.93</v>
      </c>
      <c r="AH215">
        <v>50</v>
      </c>
      <c r="AI215">
        <v>17.46</v>
      </c>
      <c r="AJ215" t="s">
        <v>14156</v>
      </c>
    </row>
    <row r="216" spans="28:36">
      <c r="AB216" s="75">
        <v>374.98</v>
      </c>
      <c r="AC216" s="7">
        <v>30</v>
      </c>
      <c r="AD216" s="6">
        <v>262.49</v>
      </c>
      <c r="AE216" s="7" t="s">
        <v>14167</v>
      </c>
      <c r="AG216">
        <v>141.63999999999999</v>
      </c>
      <c r="AH216">
        <v>50</v>
      </c>
      <c r="AI216">
        <v>70.819999999999993</v>
      </c>
      <c r="AJ216" t="s">
        <v>14156</v>
      </c>
    </row>
    <row r="217" spans="28:36">
      <c r="AB217" s="75">
        <v>403.49</v>
      </c>
      <c r="AC217" s="7">
        <v>10</v>
      </c>
      <c r="AD217" s="6">
        <v>363.14</v>
      </c>
      <c r="AE217" s="7" t="s">
        <v>14167</v>
      </c>
      <c r="AG217">
        <v>14.98</v>
      </c>
      <c r="AH217">
        <v>50</v>
      </c>
      <c r="AI217">
        <v>7.49</v>
      </c>
      <c r="AJ217" t="s">
        <v>14156</v>
      </c>
    </row>
    <row r="218" spans="28:36">
      <c r="AB218" s="75">
        <v>497.92</v>
      </c>
      <c r="AC218" s="7">
        <v>25</v>
      </c>
      <c r="AD218" s="6">
        <v>373.44</v>
      </c>
      <c r="AE218" s="7" t="s">
        <v>14167</v>
      </c>
      <c r="AG218">
        <v>159.68</v>
      </c>
      <c r="AH218">
        <v>30</v>
      </c>
      <c r="AI218">
        <v>111.78</v>
      </c>
      <c r="AJ218" t="s">
        <v>14156</v>
      </c>
    </row>
    <row r="219" spans="28:36">
      <c r="AB219" s="75">
        <v>494.49</v>
      </c>
      <c r="AC219" s="7">
        <v>30</v>
      </c>
      <c r="AD219" s="6">
        <v>346.14</v>
      </c>
      <c r="AE219" s="7" t="s">
        <v>14167</v>
      </c>
      <c r="AG219">
        <v>382</v>
      </c>
      <c r="AH219">
        <v>20</v>
      </c>
      <c r="AI219">
        <v>305.60000000000002</v>
      </c>
      <c r="AJ219" t="s">
        <v>14156</v>
      </c>
    </row>
    <row r="220" spans="28:36">
      <c r="AB220" s="75">
        <v>443.26</v>
      </c>
      <c r="AC220" s="7">
        <v>10</v>
      </c>
      <c r="AD220" s="6">
        <v>398.93</v>
      </c>
      <c r="AE220" s="7" t="s">
        <v>14167</v>
      </c>
      <c r="AG220">
        <v>367.95</v>
      </c>
      <c r="AH220">
        <v>30</v>
      </c>
      <c r="AI220">
        <v>257.56</v>
      </c>
      <c r="AJ220" t="s">
        <v>14156</v>
      </c>
    </row>
    <row r="221" spans="28:36">
      <c r="AB221" s="75">
        <v>353.08</v>
      </c>
      <c r="AC221" s="7">
        <v>0</v>
      </c>
      <c r="AD221" s="6">
        <v>353.08</v>
      </c>
      <c r="AE221" s="7" t="s">
        <v>14167</v>
      </c>
      <c r="AG221">
        <v>339.34</v>
      </c>
      <c r="AH221">
        <v>15</v>
      </c>
      <c r="AI221">
        <v>288.44</v>
      </c>
      <c r="AJ221" t="s">
        <v>14156</v>
      </c>
    </row>
    <row r="222" spans="28:36">
      <c r="AB222" s="75">
        <v>243.88</v>
      </c>
      <c r="AC222" s="7">
        <v>20</v>
      </c>
      <c r="AD222" s="6">
        <v>195.1</v>
      </c>
      <c r="AE222" s="7" t="s">
        <v>14167</v>
      </c>
      <c r="AG222">
        <v>489.79</v>
      </c>
      <c r="AH222">
        <v>50</v>
      </c>
      <c r="AI222">
        <v>244.9</v>
      </c>
      <c r="AJ222" t="s">
        <v>14156</v>
      </c>
    </row>
    <row r="223" spans="28:36">
      <c r="AB223" s="75">
        <v>479.54</v>
      </c>
      <c r="AC223" s="7">
        <v>0</v>
      </c>
      <c r="AD223" s="6">
        <v>479.54</v>
      </c>
      <c r="AE223" s="7" t="s">
        <v>14167</v>
      </c>
      <c r="AG223">
        <v>196.54</v>
      </c>
      <c r="AH223">
        <v>0</v>
      </c>
      <c r="AI223">
        <v>196.54</v>
      </c>
      <c r="AJ223" t="s">
        <v>14156</v>
      </c>
    </row>
    <row r="224" spans="28:36">
      <c r="AB224" s="75">
        <v>313.68</v>
      </c>
      <c r="AC224" s="7">
        <v>0</v>
      </c>
      <c r="AD224" s="6">
        <v>313.68</v>
      </c>
      <c r="AE224" s="7" t="s">
        <v>14167</v>
      </c>
      <c r="AG224">
        <v>343.77</v>
      </c>
      <c r="AH224">
        <v>30</v>
      </c>
      <c r="AI224">
        <v>240.64</v>
      </c>
      <c r="AJ224" t="s">
        <v>14156</v>
      </c>
    </row>
    <row r="225" spans="28:36">
      <c r="AB225" s="75">
        <v>224.68</v>
      </c>
      <c r="AC225" s="7">
        <v>30</v>
      </c>
      <c r="AD225" s="6">
        <v>157.28</v>
      </c>
      <c r="AE225" s="7" t="s">
        <v>14167</v>
      </c>
      <c r="AG225">
        <v>12.31</v>
      </c>
      <c r="AH225">
        <v>10</v>
      </c>
      <c r="AI225">
        <v>11.08</v>
      </c>
      <c r="AJ225" t="s">
        <v>14156</v>
      </c>
    </row>
    <row r="226" spans="28:36">
      <c r="AB226" s="75">
        <v>135.13</v>
      </c>
      <c r="AC226" s="7">
        <v>5</v>
      </c>
      <c r="AD226" s="6">
        <v>128.37</v>
      </c>
      <c r="AE226" s="7" t="s">
        <v>14167</v>
      </c>
      <c r="AG226">
        <v>219.54</v>
      </c>
      <c r="AH226">
        <v>15</v>
      </c>
      <c r="AI226">
        <v>186.61</v>
      </c>
      <c r="AJ226" t="s">
        <v>14156</v>
      </c>
    </row>
    <row r="227" spans="28:36">
      <c r="AB227" s="75">
        <v>455.26</v>
      </c>
      <c r="AC227" s="7">
        <v>15</v>
      </c>
      <c r="AD227" s="6">
        <v>386.97</v>
      </c>
      <c r="AE227" s="7" t="s">
        <v>14167</v>
      </c>
      <c r="AG227">
        <v>247.73</v>
      </c>
      <c r="AH227">
        <v>20</v>
      </c>
      <c r="AI227">
        <v>198.18</v>
      </c>
      <c r="AJ227" t="s">
        <v>14156</v>
      </c>
    </row>
    <row r="228" spans="28:36">
      <c r="AB228" s="75">
        <v>190.85</v>
      </c>
      <c r="AC228" s="7">
        <v>15</v>
      </c>
      <c r="AD228" s="6">
        <v>162.22</v>
      </c>
      <c r="AE228" s="7" t="s">
        <v>14167</v>
      </c>
      <c r="AG228">
        <v>114.99</v>
      </c>
      <c r="AH228">
        <v>5</v>
      </c>
      <c r="AI228">
        <v>109.24</v>
      </c>
      <c r="AJ228" t="s">
        <v>14156</v>
      </c>
    </row>
    <row r="229" spans="28:36">
      <c r="AB229" s="75">
        <v>332.54</v>
      </c>
      <c r="AC229" s="7">
        <v>30</v>
      </c>
      <c r="AD229" s="6">
        <v>232.78</v>
      </c>
      <c r="AE229" s="7" t="s">
        <v>14167</v>
      </c>
      <c r="AG229">
        <v>428.52</v>
      </c>
      <c r="AH229">
        <v>50</v>
      </c>
      <c r="AI229">
        <v>214.26</v>
      </c>
      <c r="AJ229" t="s">
        <v>14156</v>
      </c>
    </row>
    <row r="230" spans="28:36">
      <c r="AB230" s="75">
        <v>438.9</v>
      </c>
      <c r="AC230" s="7">
        <v>30</v>
      </c>
      <c r="AD230" s="6">
        <v>307.23</v>
      </c>
      <c r="AE230" s="7" t="s">
        <v>14167</v>
      </c>
      <c r="AG230">
        <v>49.72</v>
      </c>
      <c r="AH230">
        <v>10</v>
      </c>
      <c r="AI230">
        <v>44.75</v>
      </c>
      <c r="AJ230" t="s">
        <v>14156</v>
      </c>
    </row>
    <row r="231" spans="28:36">
      <c r="AB231" s="75">
        <v>426.84</v>
      </c>
      <c r="AC231" s="7">
        <v>15</v>
      </c>
      <c r="AD231" s="6">
        <v>362.81</v>
      </c>
      <c r="AE231" s="7" t="s">
        <v>14167</v>
      </c>
      <c r="AG231">
        <v>51.29</v>
      </c>
      <c r="AH231">
        <v>30</v>
      </c>
      <c r="AI231">
        <v>35.9</v>
      </c>
      <c r="AJ231" t="s">
        <v>14156</v>
      </c>
    </row>
    <row r="232" spans="28:36">
      <c r="AB232" s="75">
        <v>383.01</v>
      </c>
      <c r="AC232" s="7">
        <v>0</v>
      </c>
      <c r="AD232" s="6">
        <v>383.01</v>
      </c>
      <c r="AE232" s="7" t="s">
        <v>14167</v>
      </c>
      <c r="AG232">
        <v>267.60000000000002</v>
      </c>
      <c r="AH232">
        <v>20</v>
      </c>
      <c r="AI232">
        <v>214.08</v>
      </c>
      <c r="AJ232" t="s">
        <v>14156</v>
      </c>
    </row>
    <row r="233" spans="28:36">
      <c r="AB233" s="75">
        <v>209.3</v>
      </c>
      <c r="AC233" s="7">
        <v>5</v>
      </c>
      <c r="AD233" s="6">
        <v>198.84</v>
      </c>
      <c r="AE233" s="7" t="s">
        <v>14167</v>
      </c>
      <c r="AG233">
        <v>270.51</v>
      </c>
      <c r="AH233">
        <v>25</v>
      </c>
      <c r="AI233">
        <v>202.88</v>
      </c>
      <c r="AJ233" t="s">
        <v>14156</v>
      </c>
    </row>
    <row r="234" spans="28:36">
      <c r="AB234" s="75">
        <v>132.78</v>
      </c>
      <c r="AC234" s="7">
        <v>0</v>
      </c>
      <c r="AD234" s="6">
        <v>132.78</v>
      </c>
      <c r="AE234" s="7" t="s">
        <v>14167</v>
      </c>
      <c r="AG234">
        <v>486.77</v>
      </c>
      <c r="AH234">
        <v>30</v>
      </c>
      <c r="AI234">
        <v>340.74</v>
      </c>
      <c r="AJ234" t="s">
        <v>14156</v>
      </c>
    </row>
    <row r="235" spans="28:36">
      <c r="AB235" s="75">
        <v>468.83</v>
      </c>
      <c r="AC235" s="7">
        <v>30</v>
      </c>
      <c r="AD235" s="6">
        <v>328.18</v>
      </c>
      <c r="AE235" s="7" t="s">
        <v>14167</v>
      </c>
      <c r="AG235">
        <v>286.08999999999997</v>
      </c>
      <c r="AH235">
        <v>25</v>
      </c>
      <c r="AI235">
        <v>214.57</v>
      </c>
      <c r="AJ235" t="s">
        <v>14156</v>
      </c>
    </row>
    <row r="236" spans="28:36">
      <c r="AB236" s="75">
        <v>205.75</v>
      </c>
      <c r="AC236" s="7">
        <v>50</v>
      </c>
      <c r="AD236" s="6">
        <v>102.88</v>
      </c>
      <c r="AE236" s="7" t="s">
        <v>14167</v>
      </c>
      <c r="AG236">
        <v>330.62</v>
      </c>
      <c r="AH236">
        <v>30</v>
      </c>
      <c r="AI236">
        <v>231.43</v>
      </c>
      <c r="AJ236" t="s">
        <v>14156</v>
      </c>
    </row>
    <row r="237" spans="28:36">
      <c r="AB237" s="75">
        <v>80.010000000000005</v>
      </c>
      <c r="AC237" s="7">
        <v>15</v>
      </c>
      <c r="AD237" s="6">
        <v>68.010000000000005</v>
      </c>
      <c r="AE237" s="7" t="s">
        <v>14167</v>
      </c>
      <c r="AG237">
        <v>332.62</v>
      </c>
      <c r="AH237">
        <v>20</v>
      </c>
      <c r="AI237">
        <v>266.10000000000002</v>
      </c>
      <c r="AJ237" t="s">
        <v>14156</v>
      </c>
    </row>
    <row r="238" spans="28:36">
      <c r="AB238" s="75">
        <v>78.92</v>
      </c>
      <c r="AC238" s="7">
        <v>25</v>
      </c>
      <c r="AD238" s="6">
        <v>59.19</v>
      </c>
      <c r="AE238" s="7" t="s">
        <v>14167</v>
      </c>
      <c r="AG238">
        <v>173.97</v>
      </c>
      <c r="AH238">
        <v>30</v>
      </c>
      <c r="AI238">
        <v>121.78</v>
      </c>
      <c r="AJ238" t="s">
        <v>14156</v>
      </c>
    </row>
    <row r="239" spans="28:36">
      <c r="AB239" s="75">
        <v>183.74</v>
      </c>
      <c r="AC239" s="7">
        <v>20</v>
      </c>
      <c r="AD239" s="6">
        <v>146.99</v>
      </c>
      <c r="AE239" s="7" t="s">
        <v>14167</v>
      </c>
      <c r="AG239">
        <v>285.02999999999997</v>
      </c>
      <c r="AH239">
        <v>25</v>
      </c>
      <c r="AI239">
        <v>213.77</v>
      </c>
      <c r="AJ239" t="s">
        <v>14156</v>
      </c>
    </row>
    <row r="240" spans="28:36">
      <c r="AB240" s="75">
        <v>185.28</v>
      </c>
      <c r="AC240" s="7">
        <v>30</v>
      </c>
      <c r="AD240" s="6">
        <v>129.69999999999999</v>
      </c>
      <c r="AE240" s="7" t="s">
        <v>14167</v>
      </c>
      <c r="AG240">
        <v>98.06</v>
      </c>
      <c r="AH240">
        <v>0</v>
      </c>
      <c r="AI240">
        <v>98.06</v>
      </c>
      <c r="AJ240" t="s">
        <v>14156</v>
      </c>
    </row>
    <row r="241" spans="28:36">
      <c r="AB241" s="75">
        <v>158.02000000000001</v>
      </c>
      <c r="AC241" s="7">
        <v>5</v>
      </c>
      <c r="AD241" s="6">
        <v>150.12</v>
      </c>
      <c r="AE241" s="7" t="s">
        <v>14167</v>
      </c>
      <c r="AG241">
        <v>357.28</v>
      </c>
      <c r="AH241">
        <v>10</v>
      </c>
      <c r="AI241">
        <v>321.55</v>
      </c>
      <c r="AJ241" t="s">
        <v>14156</v>
      </c>
    </row>
    <row r="242" spans="28:36">
      <c r="AB242" s="75">
        <v>42.85</v>
      </c>
      <c r="AC242" s="7">
        <v>0</v>
      </c>
      <c r="AD242" s="6">
        <v>42.85</v>
      </c>
      <c r="AE242" s="7" t="s">
        <v>14167</v>
      </c>
      <c r="AG242">
        <v>471.26</v>
      </c>
      <c r="AH242">
        <v>15</v>
      </c>
      <c r="AI242">
        <v>400.57</v>
      </c>
      <c r="AJ242" t="s">
        <v>14156</v>
      </c>
    </row>
    <row r="243" spans="28:36">
      <c r="AB243" s="75">
        <v>106.47</v>
      </c>
      <c r="AC243" s="7">
        <v>30</v>
      </c>
      <c r="AD243" s="6">
        <v>74.53</v>
      </c>
      <c r="AE243" s="7" t="s">
        <v>14167</v>
      </c>
      <c r="AG243">
        <v>266.52</v>
      </c>
      <c r="AH243">
        <v>20</v>
      </c>
      <c r="AI243">
        <v>213.22</v>
      </c>
      <c r="AJ243" t="s">
        <v>14156</v>
      </c>
    </row>
    <row r="244" spans="28:36">
      <c r="AB244" s="75">
        <v>299.87</v>
      </c>
      <c r="AC244" s="7">
        <v>5</v>
      </c>
      <c r="AD244" s="6">
        <v>284.88</v>
      </c>
      <c r="AE244" s="7" t="s">
        <v>14167</v>
      </c>
      <c r="AG244">
        <v>355.37</v>
      </c>
      <c r="AH244">
        <v>10</v>
      </c>
      <c r="AI244">
        <v>319.83</v>
      </c>
      <c r="AJ244" t="s">
        <v>14156</v>
      </c>
    </row>
    <row r="245" spans="28:36">
      <c r="AB245" s="75">
        <v>210.35</v>
      </c>
      <c r="AC245" s="7">
        <v>30</v>
      </c>
      <c r="AD245" s="6">
        <v>147.24</v>
      </c>
      <c r="AE245" s="7" t="s">
        <v>14167</v>
      </c>
      <c r="AG245">
        <v>114.15</v>
      </c>
      <c r="AH245">
        <v>20</v>
      </c>
      <c r="AI245">
        <v>91.32</v>
      </c>
      <c r="AJ245" t="s">
        <v>14156</v>
      </c>
    </row>
    <row r="246" spans="28:36">
      <c r="AB246" s="75">
        <v>16.47</v>
      </c>
      <c r="AC246" s="7">
        <v>5</v>
      </c>
      <c r="AD246" s="6">
        <v>15.65</v>
      </c>
      <c r="AE246" s="7" t="s">
        <v>14167</v>
      </c>
      <c r="AG246">
        <v>476.41</v>
      </c>
      <c r="AH246">
        <v>10</v>
      </c>
      <c r="AI246">
        <v>428.77</v>
      </c>
      <c r="AJ246" t="s">
        <v>14156</v>
      </c>
    </row>
    <row r="247" spans="28:36">
      <c r="AB247" s="75">
        <v>108.79</v>
      </c>
      <c r="AC247" s="7">
        <v>10</v>
      </c>
      <c r="AD247" s="6">
        <v>97.91</v>
      </c>
      <c r="AE247" s="7" t="s">
        <v>14167</v>
      </c>
      <c r="AG247">
        <v>129.27000000000001</v>
      </c>
      <c r="AH247">
        <v>15</v>
      </c>
      <c r="AI247">
        <v>109.88</v>
      </c>
      <c r="AJ247" t="s">
        <v>14156</v>
      </c>
    </row>
    <row r="248" spans="28:36">
      <c r="AB248" s="75">
        <v>381.94</v>
      </c>
      <c r="AC248" s="7">
        <v>15</v>
      </c>
      <c r="AD248" s="6">
        <v>324.64999999999998</v>
      </c>
      <c r="AE248" s="7" t="s">
        <v>14167</v>
      </c>
      <c r="AG248">
        <v>298.05</v>
      </c>
      <c r="AH248">
        <v>5</v>
      </c>
      <c r="AI248">
        <v>283.14999999999998</v>
      </c>
      <c r="AJ248" t="s">
        <v>14156</v>
      </c>
    </row>
    <row r="249" spans="28:36">
      <c r="AB249" s="75">
        <v>228.68</v>
      </c>
      <c r="AC249" s="7">
        <v>5</v>
      </c>
      <c r="AD249" s="6">
        <v>217.25</v>
      </c>
      <c r="AE249" s="7" t="s">
        <v>14167</v>
      </c>
      <c r="AG249">
        <v>273.85000000000002</v>
      </c>
      <c r="AH249">
        <v>0</v>
      </c>
      <c r="AI249">
        <v>273.85000000000002</v>
      </c>
      <c r="AJ249" t="s">
        <v>14156</v>
      </c>
    </row>
    <row r="250" spans="28:36">
      <c r="AB250" s="75">
        <v>49.6</v>
      </c>
      <c r="AC250" s="7">
        <v>20</v>
      </c>
      <c r="AD250" s="6">
        <v>39.68</v>
      </c>
      <c r="AE250" s="7" t="s">
        <v>14167</v>
      </c>
      <c r="AG250">
        <v>191.08</v>
      </c>
      <c r="AH250">
        <v>20</v>
      </c>
      <c r="AI250">
        <v>152.86000000000001</v>
      </c>
      <c r="AJ250" t="s">
        <v>14156</v>
      </c>
    </row>
    <row r="251" spans="28:36">
      <c r="AB251" s="75">
        <v>280.75</v>
      </c>
      <c r="AC251" s="7">
        <v>0</v>
      </c>
      <c r="AD251" s="6">
        <v>280.75</v>
      </c>
      <c r="AE251" s="7" t="s">
        <v>14167</v>
      </c>
      <c r="AG251">
        <v>425.53</v>
      </c>
      <c r="AH251">
        <v>30</v>
      </c>
      <c r="AI251">
        <v>297.87</v>
      </c>
      <c r="AJ251" t="s">
        <v>14156</v>
      </c>
    </row>
    <row r="252" spans="28:36">
      <c r="AB252" s="75">
        <v>326.32</v>
      </c>
      <c r="AC252" s="7">
        <v>15</v>
      </c>
      <c r="AD252" s="6">
        <v>277.37</v>
      </c>
      <c r="AE252" s="7" t="s">
        <v>14167</v>
      </c>
      <c r="AG252">
        <v>415.94</v>
      </c>
      <c r="AH252">
        <v>10</v>
      </c>
      <c r="AI252">
        <v>374.35</v>
      </c>
      <c r="AJ252" t="s">
        <v>14156</v>
      </c>
    </row>
    <row r="253" spans="28:36">
      <c r="AB253" s="75">
        <v>83.5</v>
      </c>
      <c r="AC253" s="7">
        <v>20</v>
      </c>
      <c r="AD253" s="6">
        <v>66.8</v>
      </c>
      <c r="AE253" s="7" t="s">
        <v>14167</v>
      </c>
      <c r="AG253">
        <v>57.71</v>
      </c>
      <c r="AH253">
        <v>15</v>
      </c>
      <c r="AI253">
        <v>49.05</v>
      </c>
      <c r="AJ253" t="s">
        <v>14156</v>
      </c>
    </row>
    <row r="254" spans="28:36">
      <c r="AB254" s="75">
        <v>24.5</v>
      </c>
      <c r="AC254" s="7">
        <v>15</v>
      </c>
      <c r="AD254" s="6">
        <v>20.82</v>
      </c>
      <c r="AE254" s="7" t="s">
        <v>14167</v>
      </c>
      <c r="AG254">
        <v>415.71</v>
      </c>
      <c r="AH254">
        <v>5</v>
      </c>
      <c r="AI254">
        <v>394.92</v>
      </c>
      <c r="AJ254" t="s">
        <v>14156</v>
      </c>
    </row>
    <row r="255" spans="28:36">
      <c r="AB255" s="75">
        <v>351.98</v>
      </c>
      <c r="AC255" s="7">
        <v>50</v>
      </c>
      <c r="AD255" s="6">
        <v>175.99</v>
      </c>
      <c r="AE255" s="7" t="s">
        <v>14167</v>
      </c>
      <c r="AG255">
        <v>213.18</v>
      </c>
      <c r="AH255">
        <v>15</v>
      </c>
      <c r="AI255">
        <v>181.2</v>
      </c>
      <c r="AJ255" t="s">
        <v>14156</v>
      </c>
    </row>
    <row r="256" spans="28:36">
      <c r="AB256" s="75">
        <v>177.4</v>
      </c>
      <c r="AC256" s="7">
        <v>25</v>
      </c>
      <c r="AD256" s="6">
        <v>133.05000000000001</v>
      </c>
      <c r="AE256" s="7" t="s">
        <v>14167</v>
      </c>
      <c r="AG256">
        <v>347.93</v>
      </c>
      <c r="AH256">
        <v>15</v>
      </c>
      <c r="AI256">
        <v>295.74</v>
      </c>
      <c r="AJ256" t="s">
        <v>14156</v>
      </c>
    </row>
    <row r="257" spans="28:36">
      <c r="AB257" s="75">
        <v>491.98</v>
      </c>
      <c r="AC257" s="7">
        <v>5</v>
      </c>
      <c r="AD257" s="6">
        <v>467.38</v>
      </c>
      <c r="AE257" s="7" t="s">
        <v>14167</v>
      </c>
      <c r="AG257">
        <v>431.65</v>
      </c>
      <c r="AH257">
        <v>25</v>
      </c>
      <c r="AI257">
        <v>323.74</v>
      </c>
      <c r="AJ257" t="s">
        <v>14156</v>
      </c>
    </row>
    <row r="258" spans="28:36">
      <c r="AB258" s="75">
        <v>439.73</v>
      </c>
      <c r="AC258" s="7">
        <v>10</v>
      </c>
      <c r="AD258" s="6">
        <v>395.76</v>
      </c>
      <c r="AE258" s="7" t="s">
        <v>14167</v>
      </c>
      <c r="AG258">
        <v>256.82</v>
      </c>
      <c r="AH258">
        <v>15</v>
      </c>
      <c r="AI258">
        <v>218.3</v>
      </c>
      <c r="AJ258" t="s">
        <v>14156</v>
      </c>
    </row>
    <row r="259" spans="28:36">
      <c r="AB259" s="75">
        <v>52</v>
      </c>
      <c r="AC259" s="7">
        <v>15</v>
      </c>
      <c r="AD259" s="6">
        <v>44.2</v>
      </c>
      <c r="AE259" s="7" t="s">
        <v>14167</v>
      </c>
      <c r="AG259">
        <v>117.91</v>
      </c>
      <c r="AH259">
        <v>0</v>
      </c>
      <c r="AI259">
        <v>117.91</v>
      </c>
      <c r="AJ259" t="s">
        <v>14156</v>
      </c>
    </row>
    <row r="260" spans="28:36">
      <c r="AB260" s="75">
        <v>198.5</v>
      </c>
      <c r="AC260" s="7">
        <v>30</v>
      </c>
      <c r="AD260" s="6">
        <v>138.94999999999999</v>
      </c>
      <c r="AE260" s="7" t="s">
        <v>14167</v>
      </c>
      <c r="AG260">
        <v>37.42</v>
      </c>
      <c r="AH260">
        <v>5</v>
      </c>
      <c r="AI260">
        <v>35.549999999999997</v>
      </c>
      <c r="AJ260" t="s">
        <v>14156</v>
      </c>
    </row>
    <row r="261" spans="28:36">
      <c r="AB261" s="75">
        <v>278.70999999999998</v>
      </c>
      <c r="AC261" s="7">
        <v>50</v>
      </c>
      <c r="AD261" s="6">
        <v>139.35</v>
      </c>
      <c r="AE261" s="7" t="s">
        <v>14167</v>
      </c>
      <c r="AG261">
        <v>439.39</v>
      </c>
      <c r="AH261">
        <v>50</v>
      </c>
      <c r="AI261">
        <v>219.69</v>
      </c>
      <c r="AJ261" t="s">
        <v>14156</v>
      </c>
    </row>
    <row r="262" spans="28:36">
      <c r="AB262" s="75">
        <v>24.51</v>
      </c>
      <c r="AC262" s="7">
        <v>0</v>
      </c>
      <c r="AD262" s="6">
        <v>24.51</v>
      </c>
      <c r="AE262" s="7" t="s">
        <v>14167</v>
      </c>
      <c r="AG262">
        <v>73.180000000000007</v>
      </c>
      <c r="AH262">
        <v>50</v>
      </c>
      <c r="AI262">
        <v>36.590000000000003</v>
      </c>
      <c r="AJ262" t="s">
        <v>14156</v>
      </c>
    </row>
    <row r="263" spans="28:36">
      <c r="AB263" s="75">
        <v>399.53</v>
      </c>
      <c r="AC263" s="7">
        <v>0</v>
      </c>
      <c r="AD263" s="6">
        <v>399.53</v>
      </c>
      <c r="AE263" s="7" t="s">
        <v>14167</v>
      </c>
      <c r="AG263">
        <v>166.33</v>
      </c>
      <c r="AH263">
        <v>50</v>
      </c>
      <c r="AI263">
        <v>83.17</v>
      </c>
      <c r="AJ263" t="s">
        <v>14156</v>
      </c>
    </row>
    <row r="264" spans="28:36">
      <c r="AB264" s="75">
        <v>491.37</v>
      </c>
      <c r="AC264" s="7">
        <v>20</v>
      </c>
      <c r="AD264" s="6">
        <v>393.1</v>
      </c>
      <c r="AE264" s="7" t="s">
        <v>14167</v>
      </c>
      <c r="AG264">
        <v>151.5</v>
      </c>
      <c r="AH264">
        <v>10</v>
      </c>
      <c r="AI264">
        <v>136.35</v>
      </c>
      <c r="AJ264" t="s">
        <v>14156</v>
      </c>
    </row>
    <row r="265" spans="28:36">
      <c r="AB265" s="75">
        <v>256.93</v>
      </c>
      <c r="AC265" s="7">
        <v>20</v>
      </c>
      <c r="AD265" s="6">
        <v>205.54</v>
      </c>
      <c r="AE265" s="7" t="s">
        <v>14167</v>
      </c>
      <c r="AG265">
        <v>447.34</v>
      </c>
      <c r="AH265">
        <v>30</v>
      </c>
      <c r="AI265">
        <v>313.14</v>
      </c>
      <c r="AJ265" t="s">
        <v>14156</v>
      </c>
    </row>
    <row r="266" spans="28:36">
      <c r="AB266" s="75">
        <v>153.36000000000001</v>
      </c>
      <c r="AC266" s="7">
        <v>0</v>
      </c>
      <c r="AD266" s="6">
        <v>153.36000000000001</v>
      </c>
      <c r="AE266" s="7" t="s">
        <v>14167</v>
      </c>
      <c r="AG266">
        <v>264.31</v>
      </c>
      <c r="AH266">
        <v>5</v>
      </c>
      <c r="AI266">
        <v>251.09</v>
      </c>
      <c r="AJ266" t="s">
        <v>14156</v>
      </c>
    </row>
    <row r="267" spans="28:36">
      <c r="AB267" s="75">
        <v>215.45</v>
      </c>
      <c r="AC267" s="7">
        <v>20</v>
      </c>
      <c r="AD267" s="6">
        <v>172.36</v>
      </c>
      <c r="AE267" s="7" t="s">
        <v>14167</v>
      </c>
      <c r="AG267">
        <v>94.05</v>
      </c>
      <c r="AH267">
        <v>25</v>
      </c>
      <c r="AI267">
        <v>70.540000000000006</v>
      </c>
      <c r="AJ267" t="s">
        <v>14156</v>
      </c>
    </row>
    <row r="268" spans="28:36">
      <c r="AB268" s="75">
        <v>425.24</v>
      </c>
      <c r="AC268" s="7">
        <v>10</v>
      </c>
      <c r="AD268" s="6">
        <v>382.72</v>
      </c>
      <c r="AE268" s="7" t="s">
        <v>14167</v>
      </c>
      <c r="AG268">
        <v>333.98</v>
      </c>
      <c r="AH268">
        <v>30</v>
      </c>
      <c r="AI268">
        <v>233.79</v>
      </c>
      <c r="AJ268" t="s">
        <v>14156</v>
      </c>
    </row>
    <row r="269" spans="28:36">
      <c r="AB269" s="75">
        <v>29.79</v>
      </c>
      <c r="AC269" s="7">
        <v>15</v>
      </c>
      <c r="AD269" s="6">
        <v>25.32</v>
      </c>
      <c r="AE269" s="7" t="s">
        <v>14167</v>
      </c>
      <c r="AG269">
        <v>324.33</v>
      </c>
      <c r="AH269">
        <v>0</v>
      </c>
      <c r="AI269">
        <v>324.33</v>
      </c>
      <c r="AJ269" t="s">
        <v>14156</v>
      </c>
    </row>
    <row r="270" spans="28:36">
      <c r="AB270" s="75">
        <v>186.27</v>
      </c>
      <c r="AC270" s="7">
        <v>0</v>
      </c>
      <c r="AD270" s="6">
        <v>186.27</v>
      </c>
      <c r="AE270" s="7" t="s">
        <v>14167</v>
      </c>
      <c r="AG270">
        <v>416.78</v>
      </c>
      <c r="AH270">
        <v>50</v>
      </c>
      <c r="AI270">
        <v>208.39</v>
      </c>
      <c r="AJ270" t="s">
        <v>14156</v>
      </c>
    </row>
    <row r="271" spans="28:36">
      <c r="AB271" s="75">
        <v>34.93</v>
      </c>
      <c r="AC271" s="7">
        <v>30</v>
      </c>
      <c r="AD271" s="6">
        <v>24.45</v>
      </c>
      <c r="AE271" s="7" t="s">
        <v>14167</v>
      </c>
      <c r="AG271">
        <v>471.43</v>
      </c>
      <c r="AH271">
        <v>0</v>
      </c>
      <c r="AI271">
        <v>471.43</v>
      </c>
      <c r="AJ271" t="s">
        <v>14156</v>
      </c>
    </row>
    <row r="272" spans="28:36">
      <c r="AB272" s="75">
        <v>475.44</v>
      </c>
      <c r="AC272" s="7">
        <v>15</v>
      </c>
      <c r="AD272" s="6">
        <v>404.12</v>
      </c>
      <c r="AE272" s="7" t="s">
        <v>14167</v>
      </c>
      <c r="AG272">
        <v>230.47</v>
      </c>
      <c r="AH272">
        <v>0</v>
      </c>
      <c r="AI272">
        <v>230.47</v>
      </c>
      <c r="AJ272" t="s">
        <v>14156</v>
      </c>
    </row>
    <row r="273" spans="28:36">
      <c r="AB273" s="75">
        <v>409.01</v>
      </c>
      <c r="AC273" s="7">
        <v>25</v>
      </c>
      <c r="AD273" s="6">
        <v>306.76</v>
      </c>
      <c r="AE273" s="7" t="s">
        <v>14167</v>
      </c>
      <c r="AG273">
        <v>187.72</v>
      </c>
      <c r="AH273">
        <v>20</v>
      </c>
      <c r="AI273">
        <v>150.18</v>
      </c>
      <c r="AJ273" t="s">
        <v>14156</v>
      </c>
    </row>
    <row r="274" spans="28:36">
      <c r="AB274" s="75">
        <v>252.08</v>
      </c>
      <c r="AC274" s="7">
        <v>10</v>
      </c>
      <c r="AD274" s="6">
        <v>226.87</v>
      </c>
      <c r="AE274" s="7" t="s">
        <v>14167</v>
      </c>
      <c r="AG274">
        <v>156.47</v>
      </c>
      <c r="AH274">
        <v>15</v>
      </c>
      <c r="AI274">
        <v>133</v>
      </c>
      <c r="AJ274" t="s">
        <v>14156</v>
      </c>
    </row>
    <row r="275" spans="28:36">
      <c r="AB275" s="75">
        <v>254.93</v>
      </c>
      <c r="AC275" s="7">
        <v>30</v>
      </c>
      <c r="AD275" s="6">
        <v>178.45</v>
      </c>
      <c r="AE275" s="7" t="s">
        <v>14167</v>
      </c>
      <c r="AG275">
        <v>403.62</v>
      </c>
      <c r="AH275">
        <v>50</v>
      </c>
      <c r="AI275">
        <v>201.81</v>
      </c>
      <c r="AJ275" t="s">
        <v>14156</v>
      </c>
    </row>
    <row r="276" spans="28:36">
      <c r="AB276" s="75">
        <v>118.84</v>
      </c>
      <c r="AC276" s="7">
        <v>25</v>
      </c>
      <c r="AD276" s="6">
        <v>89.13</v>
      </c>
      <c r="AE276" s="7" t="s">
        <v>14167</v>
      </c>
      <c r="AG276">
        <v>119.15</v>
      </c>
      <c r="AH276">
        <v>30</v>
      </c>
      <c r="AI276">
        <v>83.41</v>
      </c>
      <c r="AJ276" t="s">
        <v>14156</v>
      </c>
    </row>
    <row r="277" spans="28:36">
      <c r="AB277" s="75">
        <v>374.41</v>
      </c>
      <c r="AC277" s="7">
        <v>10</v>
      </c>
      <c r="AD277" s="6">
        <v>336.97</v>
      </c>
      <c r="AE277" s="7" t="s">
        <v>14167</v>
      </c>
      <c r="AG277">
        <v>352.66</v>
      </c>
      <c r="AH277">
        <v>5</v>
      </c>
      <c r="AI277">
        <v>335.03</v>
      </c>
      <c r="AJ277" t="s">
        <v>14156</v>
      </c>
    </row>
    <row r="278" spans="28:36">
      <c r="AB278" s="75">
        <v>90.62</v>
      </c>
      <c r="AC278" s="7">
        <v>5</v>
      </c>
      <c r="AD278" s="6">
        <v>86.09</v>
      </c>
      <c r="AE278" s="7" t="s">
        <v>14167</v>
      </c>
      <c r="AG278">
        <v>349.16</v>
      </c>
      <c r="AH278">
        <v>15</v>
      </c>
      <c r="AI278">
        <v>296.79000000000002</v>
      </c>
      <c r="AJ278" t="s">
        <v>14156</v>
      </c>
    </row>
    <row r="279" spans="28:36">
      <c r="AB279" s="75">
        <v>347.3</v>
      </c>
      <c r="AC279" s="7">
        <v>15</v>
      </c>
      <c r="AD279" s="6">
        <v>295.2</v>
      </c>
      <c r="AE279" s="7" t="s">
        <v>14167</v>
      </c>
      <c r="AG279">
        <v>204.03</v>
      </c>
      <c r="AH279">
        <v>20</v>
      </c>
      <c r="AI279">
        <v>163.22</v>
      </c>
      <c r="AJ279" t="s">
        <v>14156</v>
      </c>
    </row>
    <row r="280" spans="28:36">
      <c r="AB280" s="75">
        <v>230.4</v>
      </c>
      <c r="AC280" s="7">
        <v>5</v>
      </c>
      <c r="AD280" s="6">
        <v>218.88</v>
      </c>
      <c r="AE280" s="7" t="s">
        <v>14167</v>
      </c>
      <c r="AG280">
        <v>130.16</v>
      </c>
      <c r="AH280">
        <v>50</v>
      </c>
      <c r="AI280">
        <v>65.08</v>
      </c>
      <c r="AJ280" t="s">
        <v>14156</v>
      </c>
    </row>
    <row r="281" spans="28:36">
      <c r="AB281" s="75">
        <v>481.77</v>
      </c>
      <c r="AC281" s="7">
        <v>5</v>
      </c>
      <c r="AD281" s="6">
        <v>457.68</v>
      </c>
      <c r="AE281" s="7" t="s">
        <v>14167</v>
      </c>
      <c r="AG281">
        <v>470.92</v>
      </c>
      <c r="AH281">
        <v>50</v>
      </c>
      <c r="AI281">
        <v>235.46</v>
      </c>
      <c r="AJ281" t="s">
        <v>14156</v>
      </c>
    </row>
    <row r="282" spans="28:36">
      <c r="AB282" s="75">
        <v>49.18</v>
      </c>
      <c r="AC282" s="7">
        <v>20</v>
      </c>
      <c r="AD282" s="6">
        <v>39.340000000000003</v>
      </c>
      <c r="AE282" s="7" t="s">
        <v>14167</v>
      </c>
      <c r="AG282">
        <v>182.35</v>
      </c>
      <c r="AH282">
        <v>0</v>
      </c>
      <c r="AI282">
        <v>182.35</v>
      </c>
      <c r="AJ282" t="s">
        <v>14156</v>
      </c>
    </row>
    <row r="283" spans="28:36">
      <c r="AB283" s="75">
        <v>30.69</v>
      </c>
      <c r="AC283" s="7">
        <v>10</v>
      </c>
      <c r="AD283" s="6">
        <v>27.62</v>
      </c>
      <c r="AE283" s="7" t="s">
        <v>14167</v>
      </c>
      <c r="AG283">
        <v>100.72</v>
      </c>
      <c r="AH283">
        <v>30</v>
      </c>
      <c r="AI283">
        <v>70.5</v>
      </c>
      <c r="AJ283" t="s">
        <v>14156</v>
      </c>
    </row>
    <row r="284" spans="28:36">
      <c r="AB284" s="75">
        <v>89.74</v>
      </c>
      <c r="AC284" s="7">
        <v>30</v>
      </c>
      <c r="AD284" s="6">
        <v>62.82</v>
      </c>
      <c r="AE284" s="7" t="s">
        <v>14167</v>
      </c>
      <c r="AG284">
        <v>336.27</v>
      </c>
      <c r="AH284">
        <v>0</v>
      </c>
      <c r="AI284">
        <v>336.27</v>
      </c>
      <c r="AJ284" t="s">
        <v>14156</v>
      </c>
    </row>
    <row r="285" spans="28:36">
      <c r="AB285" s="75">
        <v>149.07</v>
      </c>
      <c r="AC285" s="7">
        <v>25</v>
      </c>
      <c r="AD285" s="6">
        <v>111.8</v>
      </c>
      <c r="AE285" s="7" t="s">
        <v>14167</v>
      </c>
      <c r="AG285">
        <v>469.29</v>
      </c>
      <c r="AH285">
        <v>5</v>
      </c>
      <c r="AI285">
        <v>445.83</v>
      </c>
      <c r="AJ285" t="s">
        <v>14156</v>
      </c>
    </row>
    <row r="286" spans="28:36">
      <c r="AB286" s="75">
        <v>70.53</v>
      </c>
      <c r="AC286" s="7">
        <v>15</v>
      </c>
      <c r="AD286" s="6">
        <v>59.95</v>
      </c>
      <c r="AE286" s="7" t="s">
        <v>14167</v>
      </c>
      <c r="AG286">
        <v>137.04</v>
      </c>
      <c r="AH286">
        <v>0</v>
      </c>
      <c r="AI286">
        <v>137.04</v>
      </c>
      <c r="AJ286" t="s">
        <v>14156</v>
      </c>
    </row>
    <row r="287" spans="28:36">
      <c r="AB287" s="75">
        <v>65.53</v>
      </c>
      <c r="AC287" s="7">
        <v>15</v>
      </c>
      <c r="AD287" s="6">
        <v>55.7</v>
      </c>
      <c r="AE287" s="7" t="s">
        <v>14167</v>
      </c>
      <c r="AG287">
        <v>107.27</v>
      </c>
      <c r="AH287">
        <v>10</v>
      </c>
      <c r="AI287">
        <v>96.54</v>
      </c>
      <c r="AJ287" t="s">
        <v>14156</v>
      </c>
    </row>
    <row r="288" spans="28:36">
      <c r="AB288" s="75">
        <v>303.08999999999997</v>
      </c>
      <c r="AC288" s="7">
        <v>10</v>
      </c>
      <c r="AD288" s="6">
        <v>272.77999999999997</v>
      </c>
      <c r="AE288" s="7" t="s">
        <v>14167</v>
      </c>
      <c r="AG288">
        <v>205.1</v>
      </c>
      <c r="AH288">
        <v>50</v>
      </c>
      <c r="AI288">
        <v>102.55</v>
      </c>
      <c r="AJ288" t="s">
        <v>14156</v>
      </c>
    </row>
    <row r="289" spans="28:36">
      <c r="AB289" s="75">
        <v>197.02</v>
      </c>
      <c r="AC289" s="7">
        <v>25</v>
      </c>
      <c r="AD289" s="6">
        <v>147.77000000000001</v>
      </c>
      <c r="AE289" s="7" t="s">
        <v>14167</v>
      </c>
      <c r="AG289">
        <v>54.3</v>
      </c>
      <c r="AH289">
        <v>0</v>
      </c>
      <c r="AI289">
        <v>54.3</v>
      </c>
      <c r="AJ289" t="s">
        <v>14156</v>
      </c>
    </row>
    <row r="290" spans="28:36">
      <c r="AB290" s="75">
        <v>450.73</v>
      </c>
      <c r="AC290" s="7">
        <v>50</v>
      </c>
      <c r="AD290" s="6">
        <v>225.37</v>
      </c>
      <c r="AE290" s="7" t="s">
        <v>14167</v>
      </c>
      <c r="AG290">
        <v>491.18</v>
      </c>
      <c r="AH290">
        <v>5</v>
      </c>
      <c r="AI290">
        <v>466.62</v>
      </c>
      <c r="AJ290" t="s">
        <v>14156</v>
      </c>
    </row>
    <row r="291" spans="28:36">
      <c r="AB291" s="75">
        <v>381.42</v>
      </c>
      <c r="AC291" s="7">
        <v>0</v>
      </c>
      <c r="AD291" s="6">
        <v>381.42</v>
      </c>
      <c r="AE291" s="7" t="s">
        <v>14167</v>
      </c>
      <c r="AG291">
        <v>130.19</v>
      </c>
      <c r="AH291">
        <v>5</v>
      </c>
      <c r="AI291">
        <v>123.68</v>
      </c>
      <c r="AJ291" t="s">
        <v>14156</v>
      </c>
    </row>
    <row r="292" spans="28:36">
      <c r="AB292" s="75">
        <v>268.31</v>
      </c>
      <c r="AC292" s="7">
        <v>25</v>
      </c>
      <c r="AD292" s="6">
        <v>201.23</v>
      </c>
      <c r="AE292" s="7" t="s">
        <v>14167</v>
      </c>
      <c r="AG292">
        <v>273.02999999999997</v>
      </c>
      <c r="AH292">
        <v>10</v>
      </c>
      <c r="AI292">
        <v>245.73</v>
      </c>
      <c r="AJ292" t="s">
        <v>14156</v>
      </c>
    </row>
    <row r="293" spans="28:36">
      <c r="AB293" s="75">
        <v>268.42</v>
      </c>
      <c r="AC293" s="7">
        <v>5</v>
      </c>
      <c r="AD293" s="6">
        <v>255</v>
      </c>
      <c r="AE293" s="7" t="s">
        <v>14167</v>
      </c>
      <c r="AG293">
        <v>469.67</v>
      </c>
      <c r="AH293">
        <v>50</v>
      </c>
      <c r="AI293">
        <v>234.84</v>
      </c>
      <c r="AJ293" t="s">
        <v>14156</v>
      </c>
    </row>
    <row r="294" spans="28:36">
      <c r="AB294" s="75">
        <v>430.37</v>
      </c>
      <c r="AC294" s="7">
        <v>5</v>
      </c>
      <c r="AD294" s="6">
        <v>408.85</v>
      </c>
      <c r="AE294" s="7" t="s">
        <v>14167</v>
      </c>
      <c r="AG294">
        <v>422.91</v>
      </c>
      <c r="AH294">
        <v>25</v>
      </c>
      <c r="AI294">
        <v>317.18</v>
      </c>
      <c r="AJ294" t="s">
        <v>14156</v>
      </c>
    </row>
    <row r="295" spans="28:36">
      <c r="AB295" s="75">
        <v>14</v>
      </c>
      <c r="AC295" s="7">
        <v>5</v>
      </c>
      <c r="AD295" s="6">
        <v>13.3</v>
      </c>
      <c r="AE295" s="7" t="s">
        <v>14167</v>
      </c>
      <c r="AG295">
        <v>487.32</v>
      </c>
      <c r="AH295">
        <v>10</v>
      </c>
      <c r="AI295">
        <v>438.59</v>
      </c>
      <c r="AJ295" t="s">
        <v>14156</v>
      </c>
    </row>
    <row r="296" spans="28:36">
      <c r="AB296" s="75">
        <v>140.83000000000001</v>
      </c>
      <c r="AC296" s="7">
        <v>10</v>
      </c>
      <c r="AD296" s="6">
        <v>126.75</v>
      </c>
      <c r="AE296" s="7" t="s">
        <v>14167</v>
      </c>
      <c r="AG296">
        <v>171.89</v>
      </c>
      <c r="AH296">
        <v>10</v>
      </c>
      <c r="AI296">
        <v>154.69999999999999</v>
      </c>
      <c r="AJ296" t="s">
        <v>14156</v>
      </c>
    </row>
    <row r="297" spans="28:36">
      <c r="AB297" s="75">
        <v>136.1</v>
      </c>
      <c r="AC297" s="7">
        <v>0</v>
      </c>
      <c r="AD297" s="6">
        <v>136.1</v>
      </c>
      <c r="AE297" s="7" t="s">
        <v>14167</v>
      </c>
      <c r="AG297">
        <v>175.5</v>
      </c>
      <c r="AH297">
        <v>25</v>
      </c>
      <c r="AI297">
        <v>131.62</v>
      </c>
      <c r="AJ297" t="s">
        <v>14156</v>
      </c>
    </row>
    <row r="298" spans="28:36">
      <c r="AB298" s="75">
        <v>420.58</v>
      </c>
      <c r="AC298" s="7">
        <v>15</v>
      </c>
      <c r="AD298" s="6">
        <v>357.49</v>
      </c>
      <c r="AE298" s="7" t="s">
        <v>14167</v>
      </c>
      <c r="AG298">
        <v>323.20999999999998</v>
      </c>
      <c r="AH298">
        <v>25</v>
      </c>
      <c r="AI298">
        <v>242.41</v>
      </c>
      <c r="AJ298" t="s">
        <v>14156</v>
      </c>
    </row>
    <row r="299" spans="28:36">
      <c r="AB299" s="75">
        <v>346.17</v>
      </c>
      <c r="AC299" s="7">
        <v>30</v>
      </c>
      <c r="AD299" s="6">
        <v>242.32</v>
      </c>
      <c r="AE299" s="7" t="s">
        <v>14167</v>
      </c>
      <c r="AG299">
        <v>56.77</v>
      </c>
      <c r="AH299">
        <v>10</v>
      </c>
      <c r="AI299">
        <v>51.09</v>
      </c>
      <c r="AJ299" t="s">
        <v>14156</v>
      </c>
    </row>
    <row r="300" spans="28:36">
      <c r="AB300" s="75">
        <v>108.02</v>
      </c>
      <c r="AC300" s="7">
        <v>20</v>
      </c>
      <c r="AD300" s="6">
        <v>86.42</v>
      </c>
      <c r="AE300" s="7" t="s">
        <v>14167</v>
      </c>
      <c r="AG300">
        <v>479.32</v>
      </c>
      <c r="AH300">
        <v>25</v>
      </c>
      <c r="AI300">
        <v>359.49</v>
      </c>
      <c r="AJ300" t="s">
        <v>14156</v>
      </c>
    </row>
    <row r="301" spans="28:36">
      <c r="AB301" s="75">
        <v>433.97</v>
      </c>
      <c r="AC301" s="7">
        <v>20</v>
      </c>
      <c r="AD301" s="6">
        <v>347.18</v>
      </c>
      <c r="AE301" s="7" t="s">
        <v>14167</v>
      </c>
      <c r="AG301">
        <v>217.35</v>
      </c>
      <c r="AH301">
        <v>0</v>
      </c>
      <c r="AI301">
        <v>217.35</v>
      </c>
      <c r="AJ301" t="s">
        <v>14156</v>
      </c>
    </row>
    <row r="302" spans="28:36">
      <c r="AB302" s="75">
        <v>89.3</v>
      </c>
      <c r="AC302" s="7">
        <v>30</v>
      </c>
      <c r="AD302" s="6">
        <v>62.51</v>
      </c>
      <c r="AE302" s="7" t="s">
        <v>14167</v>
      </c>
      <c r="AG302">
        <v>498.58</v>
      </c>
      <c r="AH302">
        <v>25</v>
      </c>
      <c r="AI302">
        <v>373.94</v>
      </c>
      <c r="AJ302" t="s">
        <v>14156</v>
      </c>
    </row>
    <row r="303" spans="28:36">
      <c r="AB303" s="75">
        <v>160.88</v>
      </c>
      <c r="AC303" s="7">
        <v>25</v>
      </c>
      <c r="AD303" s="6">
        <v>120.66</v>
      </c>
      <c r="AE303" s="7" t="s">
        <v>14167</v>
      </c>
      <c r="AG303">
        <v>55.95</v>
      </c>
      <c r="AH303">
        <v>10</v>
      </c>
      <c r="AI303">
        <v>50.36</v>
      </c>
      <c r="AJ303" t="s">
        <v>14156</v>
      </c>
    </row>
    <row r="304" spans="28:36">
      <c r="AB304" s="75">
        <v>123.79</v>
      </c>
      <c r="AC304" s="7">
        <v>0</v>
      </c>
      <c r="AD304" s="6">
        <v>123.79</v>
      </c>
      <c r="AE304" s="7" t="s">
        <v>14167</v>
      </c>
      <c r="AG304">
        <v>243.84</v>
      </c>
      <c r="AH304">
        <v>50</v>
      </c>
      <c r="AI304">
        <v>121.92</v>
      </c>
      <c r="AJ304" t="s">
        <v>14156</v>
      </c>
    </row>
    <row r="305" spans="28:36">
      <c r="AB305" s="75">
        <v>489.29</v>
      </c>
      <c r="AC305" s="7">
        <v>10</v>
      </c>
      <c r="AD305" s="6">
        <v>440.36</v>
      </c>
      <c r="AE305" s="7" t="s">
        <v>14167</v>
      </c>
      <c r="AG305">
        <v>488.06</v>
      </c>
      <c r="AH305">
        <v>30</v>
      </c>
      <c r="AI305">
        <v>341.64</v>
      </c>
      <c r="AJ305" t="s">
        <v>14156</v>
      </c>
    </row>
    <row r="306" spans="28:36">
      <c r="AB306" s="75">
        <v>235.18</v>
      </c>
      <c r="AC306" s="7">
        <v>0</v>
      </c>
      <c r="AD306" s="6">
        <v>235.18</v>
      </c>
      <c r="AE306" s="7" t="s">
        <v>14167</v>
      </c>
      <c r="AG306">
        <v>91.27</v>
      </c>
      <c r="AH306">
        <v>0</v>
      </c>
      <c r="AI306">
        <v>91.27</v>
      </c>
      <c r="AJ306" t="s">
        <v>14156</v>
      </c>
    </row>
    <row r="307" spans="28:36">
      <c r="AB307" s="75">
        <v>329.03</v>
      </c>
      <c r="AC307" s="7">
        <v>25</v>
      </c>
      <c r="AD307" s="6">
        <v>246.77</v>
      </c>
      <c r="AE307" s="7" t="s">
        <v>14167</v>
      </c>
      <c r="AG307">
        <v>408.64</v>
      </c>
      <c r="AH307">
        <v>25</v>
      </c>
      <c r="AI307">
        <v>306.48</v>
      </c>
      <c r="AJ307" t="s">
        <v>14156</v>
      </c>
    </row>
    <row r="308" spans="28:36">
      <c r="AB308" s="75">
        <v>122.79</v>
      </c>
      <c r="AC308" s="7">
        <v>15</v>
      </c>
      <c r="AD308" s="6">
        <v>104.37</v>
      </c>
      <c r="AE308" s="7" t="s">
        <v>14167</v>
      </c>
      <c r="AG308">
        <v>491.7</v>
      </c>
      <c r="AH308">
        <v>0</v>
      </c>
      <c r="AI308">
        <v>491.7</v>
      </c>
      <c r="AJ308" t="s">
        <v>14156</v>
      </c>
    </row>
    <row r="309" spans="28:36">
      <c r="AB309" s="75">
        <v>417.07</v>
      </c>
      <c r="AC309" s="7">
        <v>50</v>
      </c>
      <c r="AD309" s="6">
        <v>208.53</v>
      </c>
      <c r="AE309" s="7" t="s">
        <v>14167</v>
      </c>
      <c r="AG309">
        <v>255.6</v>
      </c>
      <c r="AH309">
        <v>25</v>
      </c>
      <c r="AI309">
        <v>191.7</v>
      </c>
      <c r="AJ309" t="s">
        <v>14156</v>
      </c>
    </row>
    <row r="310" spans="28:36">
      <c r="AB310" s="75">
        <v>205.68</v>
      </c>
      <c r="AC310" s="7">
        <v>10</v>
      </c>
      <c r="AD310" s="6">
        <v>185.11</v>
      </c>
      <c r="AE310" s="7" t="s">
        <v>14167</v>
      </c>
      <c r="AG310">
        <v>177.67</v>
      </c>
      <c r="AH310">
        <v>10</v>
      </c>
      <c r="AI310">
        <v>159.9</v>
      </c>
      <c r="AJ310" t="s">
        <v>14156</v>
      </c>
    </row>
    <row r="311" spans="28:36">
      <c r="AB311" s="75">
        <v>294.06</v>
      </c>
      <c r="AC311" s="7">
        <v>20</v>
      </c>
      <c r="AD311" s="6">
        <v>235.25</v>
      </c>
      <c r="AE311" s="7" t="s">
        <v>14167</v>
      </c>
      <c r="AG311">
        <v>203.25</v>
      </c>
      <c r="AH311">
        <v>30</v>
      </c>
      <c r="AI311">
        <v>142.27000000000001</v>
      </c>
      <c r="AJ311" t="s">
        <v>14156</v>
      </c>
    </row>
    <row r="312" spans="28:36">
      <c r="AB312" s="75">
        <v>437.28</v>
      </c>
      <c r="AC312" s="7">
        <v>10</v>
      </c>
      <c r="AD312" s="6">
        <v>393.55</v>
      </c>
      <c r="AE312" s="7" t="s">
        <v>14167</v>
      </c>
      <c r="AG312">
        <v>221.76</v>
      </c>
      <c r="AH312">
        <v>0</v>
      </c>
      <c r="AI312">
        <v>221.76</v>
      </c>
      <c r="AJ312" t="s">
        <v>14156</v>
      </c>
    </row>
    <row r="313" spans="28:36">
      <c r="AB313" s="75">
        <v>369.95</v>
      </c>
      <c r="AC313" s="7">
        <v>15</v>
      </c>
      <c r="AD313" s="6">
        <v>314.45999999999998</v>
      </c>
      <c r="AE313" s="7" t="s">
        <v>14167</v>
      </c>
      <c r="AG313">
        <v>470.18</v>
      </c>
      <c r="AH313">
        <v>50</v>
      </c>
      <c r="AI313">
        <v>235.09</v>
      </c>
      <c r="AJ313" t="s">
        <v>14156</v>
      </c>
    </row>
    <row r="314" spans="28:36">
      <c r="AB314" s="75">
        <v>58.77</v>
      </c>
      <c r="AC314" s="7">
        <v>25</v>
      </c>
      <c r="AD314" s="6">
        <v>44.08</v>
      </c>
      <c r="AE314" s="7" t="s">
        <v>14167</v>
      </c>
      <c r="AG314">
        <v>376.89</v>
      </c>
      <c r="AH314">
        <v>30</v>
      </c>
      <c r="AI314">
        <v>263.82</v>
      </c>
      <c r="AJ314" t="s">
        <v>14156</v>
      </c>
    </row>
    <row r="315" spans="28:36">
      <c r="AB315" s="75">
        <v>39.49</v>
      </c>
      <c r="AC315" s="7">
        <v>0</v>
      </c>
      <c r="AD315" s="6">
        <v>39.49</v>
      </c>
      <c r="AE315" s="7" t="s">
        <v>14167</v>
      </c>
      <c r="AG315">
        <v>213.59</v>
      </c>
      <c r="AH315">
        <v>0</v>
      </c>
      <c r="AI315">
        <v>213.59</v>
      </c>
      <c r="AJ315" t="s">
        <v>14156</v>
      </c>
    </row>
    <row r="316" spans="28:36">
      <c r="AB316" s="75">
        <v>251.69</v>
      </c>
      <c r="AC316" s="7">
        <v>50</v>
      </c>
      <c r="AD316" s="6">
        <v>125.84</v>
      </c>
      <c r="AE316" s="7" t="s">
        <v>14167</v>
      </c>
      <c r="AG316">
        <v>254.27</v>
      </c>
      <c r="AH316">
        <v>5</v>
      </c>
      <c r="AI316">
        <v>241.56</v>
      </c>
      <c r="AJ316" t="s">
        <v>14156</v>
      </c>
    </row>
    <row r="317" spans="28:36">
      <c r="AB317" s="75">
        <v>219.22</v>
      </c>
      <c r="AC317" s="7">
        <v>30</v>
      </c>
      <c r="AD317" s="6">
        <v>153.44999999999999</v>
      </c>
      <c r="AE317" s="7" t="s">
        <v>14167</v>
      </c>
      <c r="AG317">
        <v>235.02</v>
      </c>
      <c r="AH317">
        <v>15</v>
      </c>
      <c r="AI317">
        <v>199.77</v>
      </c>
      <c r="AJ317" t="s">
        <v>14156</v>
      </c>
    </row>
    <row r="318" spans="28:36">
      <c r="AB318" s="75">
        <v>36.700000000000003</v>
      </c>
      <c r="AC318" s="7">
        <v>30</v>
      </c>
      <c r="AD318" s="6">
        <v>25.69</v>
      </c>
      <c r="AE318" s="7" t="s">
        <v>14167</v>
      </c>
      <c r="AG318">
        <v>135.87</v>
      </c>
      <c r="AH318">
        <v>25</v>
      </c>
      <c r="AI318">
        <v>101.9</v>
      </c>
      <c r="AJ318" t="s">
        <v>14156</v>
      </c>
    </row>
    <row r="319" spans="28:36">
      <c r="AB319" s="75">
        <v>40.840000000000003</v>
      </c>
      <c r="AC319" s="7">
        <v>25</v>
      </c>
      <c r="AD319" s="6">
        <v>30.63</v>
      </c>
      <c r="AE319" s="7" t="s">
        <v>14167</v>
      </c>
      <c r="AG319">
        <v>149.91</v>
      </c>
      <c r="AH319">
        <v>25</v>
      </c>
      <c r="AI319">
        <v>112.43</v>
      </c>
      <c r="AJ319" t="s">
        <v>14156</v>
      </c>
    </row>
    <row r="320" spans="28:36">
      <c r="AB320" s="75">
        <v>382.26</v>
      </c>
      <c r="AC320" s="7">
        <v>25</v>
      </c>
      <c r="AD320" s="6">
        <v>286.69</v>
      </c>
      <c r="AE320" s="7" t="s">
        <v>14167</v>
      </c>
      <c r="AG320">
        <v>37.39</v>
      </c>
      <c r="AH320">
        <v>50</v>
      </c>
      <c r="AI320">
        <v>18.7</v>
      </c>
      <c r="AJ320" t="s">
        <v>14156</v>
      </c>
    </row>
    <row r="321" spans="28:36">
      <c r="AB321" s="75">
        <v>111.69</v>
      </c>
      <c r="AC321" s="7">
        <v>0</v>
      </c>
      <c r="AD321" s="6">
        <v>111.69</v>
      </c>
      <c r="AE321" s="7" t="s">
        <v>14167</v>
      </c>
      <c r="AG321">
        <v>250.1</v>
      </c>
      <c r="AH321">
        <v>25</v>
      </c>
      <c r="AI321">
        <v>187.57</v>
      </c>
      <c r="AJ321" t="s">
        <v>14156</v>
      </c>
    </row>
    <row r="322" spans="28:36">
      <c r="AB322" s="75">
        <v>229.31</v>
      </c>
      <c r="AC322" s="7">
        <v>0</v>
      </c>
      <c r="AD322" s="6">
        <v>229.31</v>
      </c>
      <c r="AE322" s="7" t="s">
        <v>14167</v>
      </c>
      <c r="AG322">
        <v>333.61</v>
      </c>
      <c r="AH322">
        <v>10</v>
      </c>
      <c r="AI322">
        <v>300.25</v>
      </c>
      <c r="AJ322" t="s">
        <v>14156</v>
      </c>
    </row>
    <row r="323" spans="28:36">
      <c r="AB323" s="75">
        <v>265.39999999999998</v>
      </c>
      <c r="AC323" s="7">
        <v>50</v>
      </c>
      <c r="AD323" s="6">
        <v>132.69999999999999</v>
      </c>
      <c r="AE323" s="7" t="s">
        <v>14167</v>
      </c>
      <c r="AG323">
        <v>352.73</v>
      </c>
      <c r="AH323">
        <v>25</v>
      </c>
      <c r="AI323">
        <v>264.55</v>
      </c>
      <c r="AJ323" t="s">
        <v>14156</v>
      </c>
    </row>
    <row r="324" spans="28:36">
      <c r="AB324" s="75">
        <v>116.25</v>
      </c>
      <c r="AC324" s="7">
        <v>0</v>
      </c>
      <c r="AD324" s="6">
        <v>116.25</v>
      </c>
      <c r="AE324" s="7" t="s">
        <v>14167</v>
      </c>
      <c r="AG324">
        <v>315.52999999999997</v>
      </c>
      <c r="AH324">
        <v>0</v>
      </c>
      <c r="AI324">
        <v>315.52999999999997</v>
      </c>
      <c r="AJ324" t="s">
        <v>14156</v>
      </c>
    </row>
    <row r="325" spans="28:36">
      <c r="AB325" s="75">
        <v>51.66</v>
      </c>
      <c r="AC325" s="7">
        <v>30</v>
      </c>
      <c r="AD325" s="6">
        <v>36.159999999999997</v>
      </c>
      <c r="AE325" s="7" t="s">
        <v>14167</v>
      </c>
      <c r="AG325">
        <v>103.8</v>
      </c>
      <c r="AH325">
        <v>0</v>
      </c>
      <c r="AI325">
        <v>103.8</v>
      </c>
      <c r="AJ325" t="s">
        <v>14156</v>
      </c>
    </row>
    <row r="326" spans="28:36">
      <c r="AB326" s="75">
        <v>286.82</v>
      </c>
      <c r="AC326" s="7">
        <v>30</v>
      </c>
      <c r="AD326" s="6">
        <v>200.77</v>
      </c>
      <c r="AE326" s="7" t="s">
        <v>14167</v>
      </c>
      <c r="AG326">
        <v>227.48</v>
      </c>
      <c r="AH326">
        <v>0</v>
      </c>
      <c r="AI326">
        <v>227.48</v>
      </c>
      <c r="AJ326" t="s">
        <v>14156</v>
      </c>
    </row>
    <row r="327" spans="28:36">
      <c r="AB327" s="75">
        <v>308</v>
      </c>
      <c r="AC327" s="7">
        <v>25</v>
      </c>
      <c r="AD327" s="6">
        <v>231</v>
      </c>
      <c r="AE327" s="7" t="s">
        <v>14167</v>
      </c>
      <c r="AG327">
        <v>32.659999999999997</v>
      </c>
      <c r="AH327">
        <v>15</v>
      </c>
      <c r="AI327">
        <v>27.76</v>
      </c>
      <c r="AJ327" t="s">
        <v>14156</v>
      </c>
    </row>
    <row r="328" spans="28:36">
      <c r="AB328" s="75">
        <v>93.17</v>
      </c>
      <c r="AC328" s="7">
        <v>0</v>
      </c>
      <c r="AD328" s="6">
        <v>93.17</v>
      </c>
      <c r="AE328" s="7" t="s">
        <v>14167</v>
      </c>
      <c r="AG328">
        <v>442.91</v>
      </c>
      <c r="AH328">
        <v>0</v>
      </c>
      <c r="AI328">
        <v>442.91</v>
      </c>
      <c r="AJ328" t="s">
        <v>14156</v>
      </c>
    </row>
    <row r="329" spans="28:36">
      <c r="AB329" s="75">
        <v>335.21</v>
      </c>
      <c r="AC329" s="7">
        <v>15</v>
      </c>
      <c r="AD329" s="6">
        <v>284.93</v>
      </c>
      <c r="AE329" s="7" t="s">
        <v>14167</v>
      </c>
      <c r="AG329">
        <v>233.79</v>
      </c>
      <c r="AH329">
        <v>20</v>
      </c>
      <c r="AI329">
        <v>187.03</v>
      </c>
      <c r="AJ329" t="s">
        <v>14156</v>
      </c>
    </row>
    <row r="330" spans="28:36">
      <c r="AB330" s="75">
        <v>309.54000000000002</v>
      </c>
      <c r="AC330" s="7">
        <v>15</v>
      </c>
      <c r="AD330" s="6">
        <v>263.11</v>
      </c>
      <c r="AE330" s="7" t="s">
        <v>14167</v>
      </c>
      <c r="AG330">
        <v>262.70999999999998</v>
      </c>
      <c r="AH330">
        <v>10</v>
      </c>
      <c r="AI330">
        <v>236.44</v>
      </c>
      <c r="AJ330" t="s">
        <v>14156</v>
      </c>
    </row>
    <row r="331" spans="28:36">
      <c r="AB331" s="75">
        <v>425.9</v>
      </c>
      <c r="AC331" s="7">
        <v>5</v>
      </c>
      <c r="AD331" s="6">
        <v>404.6</v>
      </c>
      <c r="AE331" s="7" t="s">
        <v>14167</v>
      </c>
      <c r="AG331">
        <v>374.98</v>
      </c>
      <c r="AH331">
        <v>30</v>
      </c>
      <c r="AI331">
        <v>262.49</v>
      </c>
      <c r="AJ331" t="s">
        <v>14156</v>
      </c>
    </row>
    <row r="332" spans="28:36">
      <c r="AB332" s="75">
        <v>105.99</v>
      </c>
      <c r="AC332" s="7">
        <v>15</v>
      </c>
      <c r="AD332" s="6">
        <v>90.09</v>
      </c>
      <c r="AE332" s="7" t="s">
        <v>14167</v>
      </c>
      <c r="AG332">
        <v>72.08</v>
      </c>
      <c r="AH332">
        <v>15</v>
      </c>
      <c r="AI332">
        <v>61.27</v>
      </c>
      <c r="AJ332" t="s">
        <v>14156</v>
      </c>
    </row>
    <row r="333" spans="28:36">
      <c r="AB333" s="75">
        <v>155.41999999999999</v>
      </c>
      <c r="AC333" s="7">
        <v>20</v>
      </c>
      <c r="AD333" s="6">
        <v>124.34</v>
      </c>
      <c r="AE333" s="7" t="s">
        <v>14167</v>
      </c>
      <c r="AG333">
        <v>333.66</v>
      </c>
      <c r="AH333">
        <v>5</v>
      </c>
      <c r="AI333">
        <v>316.98</v>
      </c>
      <c r="AJ333" t="s">
        <v>14156</v>
      </c>
    </row>
    <row r="334" spans="28:36">
      <c r="AB334" s="75">
        <v>336.44</v>
      </c>
      <c r="AC334" s="7">
        <v>25</v>
      </c>
      <c r="AD334" s="6">
        <v>252.33</v>
      </c>
      <c r="AE334" s="7" t="s">
        <v>14167</v>
      </c>
      <c r="AG334">
        <v>494.49</v>
      </c>
      <c r="AH334">
        <v>30</v>
      </c>
      <c r="AI334">
        <v>346.14</v>
      </c>
      <c r="AJ334" t="s">
        <v>14156</v>
      </c>
    </row>
    <row r="335" spans="28:36">
      <c r="AB335" s="75">
        <v>96.15</v>
      </c>
      <c r="AC335" s="7">
        <v>25</v>
      </c>
      <c r="AD335" s="6">
        <v>72.11</v>
      </c>
      <c r="AE335" s="7" t="s">
        <v>14167</v>
      </c>
      <c r="AG335">
        <v>421.99</v>
      </c>
      <c r="AH335">
        <v>0</v>
      </c>
      <c r="AI335">
        <v>421.99</v>
      </c>
      <c r="AJ335" t="s">
        <v>14156</v>
      </c>
    </row>
    <row r="336" spans="28:36">
      <c r="AB336" s="75">
        <v>302.93</v>
      </c>
      <c r="AC336" s="7">
        <v>5</v>
      </c>
      <c r="AD336" s="6">
        <v>287.77999999999997</v>
      </c>
      <c r="AE336" s="7" t="s">
        <v>14167</v>
      </c>
      <c r="AG336">
        <v>266.23</v>
      </c>
      <c r="AH336">
        <v>30</v>
      </c>
      <c r="AI336">
        <v>186.36</v>
      </c>
      <c r="AJ336" t="s">
        <v>14156</v>
      </c>
    </row>
    <row r="337" spans="28:36">
      <c r="AB337" s="75">
        <v>31.24</v>
      </c>
      <c r="AC337" s="7">
        <v>5</v>
      </c>
      <c r="AD337" s="6">
        <v>29.68</v>
      </c>
      <c r="AE337" s="7" t="s">
        <v>14167</v>
      </c>
      <c r="AG337">
        <v>52.29</v>
      </c>
      <c r="AH337">
        <v>0</v>
      </c>
      <c r="AI337">
        <v>52.29</v>
      </c>
      <c r="AJ337" t="s">
        <v>14156</v>
      </c>
    </row>
    <row r="338" spans="28:36">
      <c r="AB338" s="75">
        <v>218.12</v>
      </c>
      <c r="AC338" s="7">
        <v>5</v>
      </c>
      <c r="AD338" s="6">
        <v>207.21</v>
      </c>
      <c r="AE338" s="7" t="s">
        <v>14167</v>
      </c>
      <c r="AG338">
        <v>261.8</v>
      </c>
      <c r="AH338">
        <v>50</v>
      </c>
      <c r="AI338">
        <v>130.9</v>
      </c>
      <c r="AJ338" t="s">
        <v>14156</v>
      </c>
    </row>
    <row r="339" spans="28:36">
      <c r="AB339" s="75">
        <v>438.09</v>
      </c>
      <c r="AC339" s="7">
        <v>20</v>
      </c>
      <c r="AD339" s="6">
        <v>350.47</v>
      </c>
      <c r="AE339" s="7" t="s">
        <v>14167</v>
      </c>
      <c r="AG339">
        <v>414.73</v>
      </c>
      <c r="AH339">
        <v>20</v>
      </c>
      <c r="AI339">
        <v>331.78</v>
      </c>
      <c r="AJ339" t="s">
        <v>14156</v>
      </c>
    </row>
    <row r="340" spans="28:36">
      <c r="AB340" s="75">
        <v>392.74</v>
      </c>
      <c r="AC340" s="7">
        <v>5</v>
      </c>
      <c r="AD340" s="6">
        <v>373.1</v>
      </c>
      <c r="AE340" s="7" t="s">
        <v>14167</v>
      </c>
      <c r="AG340">
        <v>370.53</v>
      </c>
      <c r="AH340">
        <v>0</v>
      </c>
      <c r="AI340">
        <v>370.53</v>
      </c>
      <c r="AJ340" t="s">
        <v>14156</v>
      </c>
    </row>
    <row r="341" spans="28:36">
      <c r="AB341" s="75">
        <v>370.72</v>
      </c>
      <c r="AC341" s="7">
        <v>10</v>
      </c>
      <c r="AD341" s="6">
        <v>333.65</v>
      </c>
      <c r="AE341" s="7" t="s">
        <v>14167</v>
      </c>
      <c r="AG341">
        <v>261.25</v>
      </c>
      <c r="AH341">
        <v>30</v>
      </c>
      <c r="AI341">
        <v>182.88</v>
      </c>
      <c r="AJ341" t="s">
        <v>14156</v>
      </c>
    </row>
    <row r="342" spans="28:36">
      <c r="AB342" s="75">
        <v>232.79</v>
      </c>
      <c r="AC342" s="7">
        <v>20</v>
      </c>
      <c r="AD342" s="6">
        <v>186.23</v>
      </c>
      <c r="AE342" s="7" t="s">
        <v>14161</v>
      </c>
      <c r="AG342">
        <v>190.85</v>
      </c>
      <c r="AH342">
        <v>15</v>
      </c>
      <c r="AI342">
        <v>162.22</v>
      </c>
      <c r="AJ342" t="s">
        <v>14156</v>
      </c>
    </row>
    <row r="343" spans="28:36">
      <c r="AB343" s="75">
        <v>379.81</v>
      </c>
      <c r="AC343" s="7">
        <v>5</v>
      </c>
      <c r="AD343" s="6">
        <v>360.82</v>
      </c>
      <c r="AE343" s="7" t="s">
        <v>14161</v>
      </c>
      <c r="AG343">
        <v>271.29000000000002</v>
      </c>
      <c r="AH343">
        <v>0</v>
      </c>
      <c r="AI343">
        <v>271.29000000000002</v>
      </c>
      <c r="AJ343" t="s">
        <v>14156</v>
      </c>
    </row>
    <row r="344" spans="28:36">
      <c r="AB344" s="75">
        <v>332</v>
      </c>
      <c r="AC344" s="7">
        <v>20</v>
      </c>
      <c r="AD344" s="6">
        <v>265.60000000000002</v>
      </c>
      <c r="AE344" s="7" t="s">
        <v>14161</v>
      </c>
      <c r="AG344">
        <v>147.97</v>
      </c>
      <c r="AH344">
        <v>5</v>
      </c>
      <c r="AI344">
        <v>140.57</v>
      </c>
      <c r="AJ344" t="s">
        <v>14156</v>
      </c>
    </row>
    <row r="345" spans="28:36">
      <c r="AB345" s="75">
        <v>319.29000000000002</v>
      </c>
      <c r="AC345" s="7">
        <v>5</v>
      </c>
      <c r="AD345" s="6">
        <v>303.33</v>
      </c>
      <c r="AE345" s="7" t="s">
        <v>14161</v>
      </c>
      <c r="AG345">
        <v>360.82</v>
      </c>
      <c r="AH345">
        <v>5</v>
      </c>
      <c r="AI345">
        <v>342.78</v>
      </c>
      <c r="AJ345" t="s">
        <v>14156</v>
      </c>
    </row>
    <row r="346" spans="28:36">
      <c r="AB346" s="75">
        <v>432.89</v>
      </c>
      <c r="AC346" s="7">
        <v>15</v>
      </c>
      <c r="AD346" s="6">
        <v>367.96</v>
      </c>
      <c r="AE346" s="7" t="s">
        <v>14161</v>
      </c>
      <c r="AG346">
        <v>74.900000000000006</v>
      </c>
      <c r="AH346">
        <v>5</v>
      </c>
      <c r="AI346">
        <v>71.16</v>
      </c>
      <c r="AJ346" t="s">
        <v>14156</v>
      </c>
    </row>
    <row r="347" spans="28:36">
      <c r="AB347" s="75">
        <v>125.65</v>
      </c>
      <c r="AC347" s="7">
        <v>10</v>
      </c>
      <c r="AD347" s="6">
        <v>113.09</v>
      </c>
      <c r="AE347" s="7" t="s">
        <v>14161</v>
      </c>
      <c r="AG347">
        <v>296.55</v>
      </c>
      <c r="AH347">
        <v>5</v>
      </c>
      <c r="AI347">
        <v>281.72000000000003</v>
      </c>
      <c r="AJ347" t="s">
        <v>14156</v>
      </c>
    </row>
    <row r="348" spans="28:36">
      <c r="AB348" s="75">
        <v>292.67</v>
      </c>
      <c r="AC348" s="7">
        <v>25</v>
      </c>
      <c r="AD348" s="6">
        <v>219.5</v>
      </c>
      <c r="AE348" s="7" t="s">
        <v>14161</v>
      </c>
      <c r="AG348">
        <v>139.84</v>
      </c>
      <c r="AH348">
        <v>0</v>
      </c>
      <c r="AI348">
        <v>139.84</v>
      </c>
      <c r="AJ348" t="s">
        <v>14156</v>
      </c>
    </row>
    <row r="349" spans="28:36">
      <c r="AB349" s="75">
        <v>81.41</v>
      </c>
      <c r="AC349" s="7">
        <v>5</v>
      </c>
      <c r="AD349" s="6">
        <v>77.34</v>
      </c>
      <c r="AE349" s="7" t="s">
        <v>14161</v>
      </c>
      <c r="AG349">
        <v>492.78</v>
      </c>
      <c r="AH349">
        <v>5</v>
      </c>
      <c r="AI349">
        <v>468.14</v>
      </c>
      <c r="AJ349" t="s">
        <v>14156</v>
      </c>
    </row>
    <row r="350" spans="28:36">
      <c r="AB350" s="75">
        <v>417.57</v>
      </c>
      <c r="AC350" s="7">
        <v>50</v>
      </c>
      <c r="AD350" s="6">
        <v>208.78</v>
      </c>
      <c r="AE350" s="7" t="s">
        <v>14161</v>
      </c>
      <c r="AG350">
        <v>458.94</v>
      </c>
      <c r="AH350">
        <v>0</v>
      </c>
      <c r="AI350">
        <v>458.94</v>
      </c>
      <c r="AJ350" t="s">
        <v>14156</v>
      </c>
    </row>
    <row r="351" spans="28:36">
      <c r="AB351" s="75">
        <v>187.86</v>
      </c>
      <c r="AC351" s="7">
        <v>0</v>
      </c>
      <c r="AD351" s="6">
        <v>187.86</v>
      </c>
      <c r="AE351" s="7" t="s">
        <v>14161</v>
      </c>
      <c r="AG351">
        <v>268.81</v>
      </c>
      <c r="AH351">
        <v>0</v>
      </c>
      <c r="AI351">
        <v>268.81</v>
      </c>
      <c r="AJ351" t="s">
        <v>14156</v>
      </c>
    </row>
    <row r="352" spans="28:36">
      <c r="AB352" s="75">
        <v>317.67</v>
      </c>
      <c r="AC352" s="7">
        <v>20</v>
      </c>
      <c r="AD352" s="6">
        <v>254.14</v>
      </c>
      <c r="AE352" s="7" t="s">
        <v>14161</v>
      </c>
      <c r="AG352">
        <v>98.89</v>
      </c>
      <c r="AH352">
        <v>15</v>
      </c>
      <c r="AI352">
        <v>84.06</v>
      </c>
      <c r="AJ352" t="s">
        <v>14156</v>
      </c>
    </row>
    <row r="353" spans="28:36">
      <c r="AB353" s="75">
        <v>171.63</v>
      </c>
      <c r="AC353" s="7">
        <v>50</v>
      </c>
      <c r="AD353" s="6">
        <v>85.81</v>
      </c>
      <c r="AE353" s="7" t="s">
        <v>14161</v>
      </c>
      <c r="AG353">
        <v>475.72</v>
      </c>
      <c r="AH353">
        <v>10</v>
      </c>
      <c r="AI353">
        <v>428.15</v>
      </c>
      <c r="AJ353" t="s">
        <v>14156</v>
      </c>
    </row>
    <row r="354" spans="28:36">
      <c r="AB354" s="75">
        <v>390.2</v>
      </c>
      <c r="AC354" s="7">
        <v>0</v>
      </c>
      <c r="AD354" s="6">
        <v>390.2</v>
      </c>
      <c r="AE354" s="7" t="s">
        <v>14161</v>
      </c>
      <c r="AG354">
        <v>365.44</v>
      </c>
      <c r="AH354">
        <v>20</v>
      </c>
      <c r="AI354">
        <v>292.35000000000002</v>
      </c>
      <c r="AJ354" t="s">
        <v>14156</v>
      </c>
    </row>
    <row r="355" spans="28:36">
      <c r="AB355" s="75">
        <v>368.74</v>
      </c>
      <c r="AC355" s="7">
        <v>5</v>
      </c>
      <c r="AD355" s="6">
        <v>350.3</v>
      </c>
      <c r="AE355" s="7" t="s">
        <v>14161</v>
      </c>
      <c r="AG355">
        <v>217.91</v>
      </c>
      <c r="AH355">
        <v>10</v>
      </c>
      <c r="AI355">
        <v>196.12</v>
      </c>
      <c r="AJ355" t="s">
        <v>14156</v>
      </c>
    </row>
    <row r="356" spans="28:36">
      <c r="AB356" s="75">
        <v>260.82</v>
      </c>
      <c r="AC356" s="7">
        <v>0</v>
      </c>
      <c r="AD356" s="6">
        <v>260.82</v>
      </c>
      <c r="AE356" s="7" t="s">
        <v>14161</v>
      </c>
      <c r="AG356">
        <v>90.01</v>
      </c>
      <c r="AH356">
        <v>30</v>
      </c>
      <c r="AI356">
        <v>63.01</v>
      </c>
      <c r="AJ356" t="s">
        <v>14156</v>
      </c>
    </row>
    <row r="357" spans="28:36">
      <c r="AB357" s="75">
        <v>332.57</v>
      </c>
      <c r="AC357" s="7">
        <v>0</v>
      </c>
      <c r="AD357" s="6">
        <v>332.57</v>
      </c>
      <c r="AE357" s="7" t="s">
        <v>14161</v>
      </c>
      <c r="AG357">
        <v>388.41</v>
      </c>
      <c r="AH357">
        <v>25</v>
      </c>
      <c r="AI357">
        <v>291.31</v>
      </c>
      <c r="AJ357" t="s">
        <v>14156</v>
      </c>
    </row>
    <row r="358" spans="28:36">
      <c r="AB358" s="75">
        <v>367.98</v>
      </c>
      <c r="AC358" s="7">
        <v>5</v>
      </c>
      <c r="AD358" s="6">
        <v>349.58</v>
      </c>
      <c r="AE358" s="7" t="s">
        <v>14161</v>
      </c>
      <c r="AG358">
        <v>494.21</v>
      </c>
      <c r="AH358">
        <v>10</v>
      </c>
      <c r="AI358">
        <v>444.79</v>
      </c>
      <c r="AJ358" t="s">
        <v>14156</v>
      </c>
    </row>
    <row r="359" spans="28:36">
      <c r="AB359" s="75">
        <v>460.83</v>
      </c>
      <c r="AC359" s="7">
        <v>30</v>
      </c>
      <c r="AD359" s="6">
        <v>322.58</v>
      </c>
      <c r="AE359" s="7" t="s">
        <v>14161</v>
      </c>
      <c r="AG359">
        <v>308.57</v>
      </c>
      <c r="AH359">
        <v>10</v>
      </c>
      <c r="AI359">
        <v>277.70999999999998</v>
      </c>
      <c r="AJ359" t="s">
        <v>14156</v>
      </c>
    </row>
    <row r="360" spans="28:36">
      <c r="AB360" s="75">
        <v>429.69</v>
      </c>
      <c r="AC360" s="7">
        <v>30</v>
      </c>
      <c r="AD360" s="6">
        <v>300.77999999999997</v>
      </c>
      <c r="AE360" s="7" t="s">
        <v>14161</v>
      </c>
      <c r="AG360">
        <v>457.48</v>
      </c>
      <c r="AH360">
        <v>30</v>
      </c>
      <c r="AI360">
        <v>320.24</v>
      </c>
      <c r="AJ360" t="s">
        <v>14156</v>
      </c>
    </row>
    <row r="361" spans="28:36">
      <c r="AB361" s="75">
        <v>72.87</v>
      </c>
      <c r="AC361" s="7">
        <v>20</v>
      </c>
      <c r="AD361" s="6">
        <v>58.3</v>
      </c>
      <c r="AE361" s="7" t="s">
        <v>14161</v>
      </c>
      <c r="AG361">
        <v>341.41</v>
      </c>
      <c r="AH361">
        <v>10</v>
      </c>
      <c r="AI361">
        <v>307.27</v>
      </c>
      <c r="AJ361" t="s">
        <v>14156</v>
      </c>
    </row>
    <row r="362" spans="28:36">
      <c r="AB362" s="75">
        <v>444.27</v>
      </c>
      <c r="AC362" s="7">
        <v>10</v>
      </c>
      <c r="AD362" s="6">
        <v>399.84</v>
      </c>
      <c r="AE362" s="7" t="s">
        <v>14161</v>
      </c>
      <c r="AG362">
        <v>168.56</v>
      </c>
      <c r="AH362">
        <v>0</v>
      </c>
      <c r="AI362">
        <v>168.56</v>
      </c>
      <c r="AJ362" t="s">
        <v>14156</v>
      </c>
    </row>
    <row r="363" spans="28:36">
      <c r="AB363" s="75">
        <v>220.37</v>
      </c>
      <c r="AC363" s="7">
        <v>20</v>
      </c>
      <c r="AD363" s="6">
        <v>176.3</v>
      </c>
      <c r="AE363" s="7" t="s">
        <v>14161</v>
      </c>
      <c r="AG363">
        <v>232.96</v>
      </c>
      <c r="AH363">
        <v>50</v>
      </c>
      <c r="AI363">
        <v>116.48</v>
      </c>
      <c r="AJ363" t="s">
        <v>14156</v>
      </c>
    </row>
    <row r="364" spans="28:36">
      <c r="AB364" s="75">
        <v>150.09</v>
      </c>
      <c r="AC364" s="7">
        <v>10</v>
      </c>
      <c r="AD364" s="6">
        <v>135.08000000000001</v>
      </c>
      <c r="AE364" s="7" t="s">
        <v>14161</v>
      </c>
      <c r="AG364">
        <v>328.41</v>
      </c>
      <c r="AH364">
        <v>20</v>
      </c>
      <c r="AI364">
        <v>262.73</v>
      </c>
      <c r="AJ364" t="s">
        <v>14156</v>
      </c>
    </row>
    <row r="365" spans="28:36">
      <c r="AB365" s="75">
        <v>470.9</v>
      </c>
      <c r="AC365" s="7">
        <v>10</v>
      </c>
      <c r="AD365" s="6">
        <v>423.81</v>
      </c>
      <c r="AE365" s="7" t="s">
        <v>14161</v>
      </c>
      <c r="AG365">
        <v>468.72</v>
      </c>
      <c r="AH365">
        <v>30</v>
      </c>
      <c r="AI365">
        <v>328.1</v>
      </c>
      <c r="AJ365" t="s">
        <v>14156</v>
      </c>
    </row>
    <row r="366" spans="28:36">
      <c r="AB366" s="75">
        <v>417.34</v>
      </c>
      <c r="AC366" s="7">
        <v>30</v>
      </c>
      <c r="AD366" s="6">
        <v>292.14</v>
      </c>
      <c r="AE366" s="7" t="s">
        <v>14161</v>
      </c>
      <c r="AG366">
        <v>396.57</v>
      </c>
      <c r="AH366">
        <v>20</v>
      </c>
      <c r="AI366">
        <v>317.26</v>
      </c>
      <c r="AJ366" t="s">
        <v>14156</v>
      </c>
    </row>
    <row r="367" spans="28:36">
      <c r="AB367" s="75">
        <v>324.93</v>
      </c>
      <c r="AC367" s="7">
        <v>25</v>
      </c>
      <c r="AD367" s="6">
        <v>243.7</v>
      </c>
      <c r="AE367" s="7" t="s">
        <v>14161</v>
      </c>
      <c r="AG367">
        <v>373.51</v>
      </c>
      <c r="AH367">
        <v>5</v>
      </c>
      <c r="AI367">
        <v>354.83</v>
      </c>
      <c r="AJ367" t="s">
        <v>14156</v>
      </c>
    </row>
    <row r="368" spans="28:36">
      <c r="AB368" s="75">
        <v>353.77</v>
      </c>
      <c r="AC368" s="7">
        <v>15</v>
      </c>
      <c r="AD368" s="6">
        <v>300.7</v>
      </c>
      <c r="AE368" s="7" t="s">
        <v>14161</v>
      </c>
      <c r="AG368">
        <v>310.58</v>
      </c>
      <c r="AH368">
        <v>20</v>
      </c>
      <c r="AI368">
        <v>248.46</v>
      </c>
      <c r="AJ368" t="s">
        <v>14156</v>
      </c>
    </row>
    <row r="369" spans="28:36">
      <c r="AB369" s="75">
        <v>278.02999999999997</v>
      </c>
      <c r="AC369" s="7">
        <v>10</v>
      </c>
      <c r="AD369" s="6">
        <v>250.23</v>
      </c>
      <c r="AE369" s="7" t="s">
        <v>14161</v>
      </c>
      <c r="AG369">
        <v>399.88</v>
      </c>
      <c r="AH369">
        <v>5</v>
      </c>
      <c r="AI369">
        <v>379.89</v>
      </c>
      <c r="AJ369" t="s">
        <v>14156</v>
      </c>
    </row>
    <row r="370" spans="28:36">
      <c r="AB370" s="75">
        <v>375.41</v>
      </c>
      <c r="AC370" s="7">
        <v>30</v>
      </c>
      <c r="AD370" s="6">
        <v>262.79000000000002</v>
      </c>
      <c r="AE370" s="7" t="s">
        <v>14161</v>
      </c>
      <c r="AG370">
        <v>340.11</v>
      </c>
      <c r="AH370">
        <v>25</v>
      </c>
      <c r="AI370">
        <v>255.08</v>
      </c>
      <c r="AJ370" t="s">
        <v>14156</v>
      </c>
    </row>
    <row r="371" spans="28:36">
      <c r="AB371" s="75">
        <v>181.68</v>
      </c>
      <c r="AC371" s="7">
        <v>10</v>
      </c>
      <c r="AD371" s="6">
        <v>163.51</v>
      </c>
      <c r="AE371" s="7" t="s">
        <v>14161</v>
      </c>
      <c r="AG371">
        <v>320.98</v>
      </c>
      <c r="AH371">
        <v>5</v>
      </c>
      <c r="AI371">
        <v>304.93</v>
      </c>
      <c r="AJ371" t="s">
        <v>14156</v>
      </c>
    </row>
    <row r="372" spans="28:36">
      <c r="AB372" s="75">
        <v>209.89</v>
      </c>
      <c r="AC372" s="7">
        <v>30</v>
      </c>
      <c r="AD372" s="6">
        <v>146.91999999999999</v>
      </c>
      <c r="AE372" s="7" t="s">
        <v>14161</v>
      </c>
      <c r="AG372">
        <v>438.61</v>
      </c>
      <c r="AH372">
        <v>30</v>
      </c>
      <c r="AI372">
        <v>307.02999999999997</v>
      </c>
      <c r="AJ372" t="s">
        <v>14156</v>
      </c>
    </row>
    <row r="373" spans="28:36">
      <c r="AB373" s="75">
        <v>422.68</v>
      </c>
      <c r="AC373" s="7">
        <v>15</v>
      </c>
      <c r="AD373" s="6">
        <v>359.28</v>
      </c>
      <c r="AE373" s="7" t="s">
        <v>14161</v>
      </c>
      <c r="AG373">
        <v>379.45</v>
      </c>
      <c r="AH373">
        <v>0</v>
      </c>
      <c r="AI373">
        <v>379.45</v>
      </c>
      <c r="AJ373" t="s">
        <v>14156</v>
      </c>
    </row>
    <row r="374" spans="28:36">
      <c r="AB374" s="75">
        <v>101.29</v>
      </c>
      <c r="AC374" s="7">
        <v>15</v>
      </c>
      <c r="AD374" s="6">
        <v>86.1</v>
      </c>
      <c r="AE374" s="7" t="s">
        <v>14161</v>
      </c>
      <c r="AG374">
        <v>381.94</v>
      </c>
      <c r="AH374">
        <v>15</v>
      </c>
      <c r="AI374">
        <v>324.64999999999998</v>
      </c>
      <c r="AJ374" t="s">
        <v>14156</v>
      </c>
    </row>
    <row r="375" spans="28:36">
      <c r="AB375" s="75">
        <v>181.69</v>
      </c>
      <c r="AC375" s="7">
        <v>10</v>
      </c>
      <c r="AD375" s="6">
        <v>163.52000000000001</v>
      </c>
      <c r="AE375" s="7" t="s">
        <v>14161</v>
      </c>
      <c r="AG375">
        <v>247.08</v>
      </c>
      <c r="AH375">
        <v>20</v>
      </c>
      <c r="AI375">
        <v>197.66</v>
      </c>
      <c r="AJ375" t="s">
        <v>14156</v>
      </c>
    </row>
    <row r="376" spans="28:36">
      <c r="AB376" s="75">
        <v>138.51</v>
      </c>
      <c r="AC376" s="7">
        <v>15</v>
      </c>
      <c r="AD376" s="6">
        <v>117.73</v>
      </c>
      <c r="AE376" s="7" t="s">
        <v>14161</v>
      </c>
      <c r="AG376">
        <v>64.680000000000007</v>
      </c>
      <c r="AH376">
        <v>15</v>
      </c>
      <c r="AI376">
        <v>54.98</v>
      </c>
      <c r="AJ376" t="s">
        <v>14156</v>
      </c>
    </row>
    <row r="377" spans="28:36">
      <c r="AB377" s="75">
        <v>99.23</v>
      </c>
      <c r="AC377" s="7">
        <v>20</v>
      </c>
      <c r="AD377" s="6">
        <v>79.38</v>
      </c>
      <c r="AE377" s="7" t="s">
        <v>14161</v>
      </c>
      <c r="AG377">
        <v>323.02999999999997</v>
      </c>
      <c r="AH377">
        <v>10</v>
      </c>
      <c r="AI377">
        <v>290.73</v>
      </c>
      <c r="AJ377" t="s">
        <v>14156</v>
      </c>
    </row>
    <row r="378" spans="28:36">
      <c r="AB378" s="75">
        <v>436.86</v>
      </c>
      <c r="AC378" s="7">
        <v>5</v>
      </c>
      <c r="AD378" s="6">
        <v>415.02</v>
      </c>
      <c r="AE378" s="7" t="s">
        <v>14161</v>
      </c>
      <c r="AG378">
        <v>69.19</v>
      </c>
      <c r="AH378">
        <v>15</v>
      </c>
      <c r="AI378">
        <v>58.81</v>
      </c>
      <c r="AJ378" t="s">
        <v>14156</v>
      </c>
    </row>
    <row r="379" spans="28:36">
      <c r="AB379" s="75">
        <v>431.89</v>
      </c>
      <c r="AC379" s="7">
        <v>15</v>
      </c>
      <c r="AD379" s="6">
        <v>367.11</v>
      </c>
      <c r="AE379" s="7" t="s">
        <v>14161</v>
      </c>
      <c r="AG379">
        <v>228.68</v>
      </c>
      <c r="AH379">
        <v>5</v>
      </c>
      <c r="AI379">
        <v>217.25</v>
      </c>
      <c r="AJ379" t="s">
        <v>14156</v>
      </c>
    </row>
    <row r="380" spans="28:36">
      <c r="AB380" s="75">
        <v>373.26</v>
      </c>
      <c r="AC380" s="7">
        <v>50</v>
      </c>
      <c r="AD380" s="6">
        <v>186.63</v>
      </c>
      <c r="AE380" s="7" t="s">
        <v>14161</v>
      </c>
      <c r="AG380">
        <v>493.43</v>
      </c>
      <c r="AH380">
        <v>20</v>
      </c>
      <c r="AI380">
        <v>394.74</v>
      </c>
      <c r="AJ380" t="s">
        <v>14156</v>
      </c>
    </row>
    <row r="381" spans="28:36">
      <c r="AB381" s="75">
        <v>384.61</v>
      </c>
      <c r="AC381" s="7">
        <v>0</v>
      </c>
      <c r="AD381" s="6">
        <v>384.61</v>
      </c>
      <c r="AE381" s="7" t="s">
        <v>14161</v>
      </c>
      <c r="AG381">
        <v>147.84</v>
      </c>
      <c r="AH381">
        <v>20</v>
      </c>
      <c r="AI381">
        <v>118.27</v>
      </c>
      <c r="AJ381" t="s">
        <v>14156</v>
      </c>
    </row>
    <row r="382" spans="28:36">
      <c r="AB382" s="75">
        <v>204.49</v>
      </c>
      <c r="AC382" s="7">
        <v>5</v>
      </c>
      <c r="AD382" s="6">
        <v>194.27</v>
      </c>
      <c r="AE382" s="7" t="s">
        <v>14161</v>
      </c>
      <c r="AG382">
        <v>255.19</v>
      </c>
      <c r="AH382">
        <v>0</v>
      </c>
      <c r="AI382">
        <v>255.19</v>
      </c>
      <c r="AJ382" t="s">
        <v>14156</v>
      </c>
    </row>
    <row r="383" spans="28:36">
      <c r="AB383" s="75">
        <v>364.65</v>
      </c>
      <c r="AC383" s="7">
        <v>5</v>
      </c>
      <c r="AD383" s="6">
        <v>346.42</v>
      </c>
      <c r="AE383" s="7" t="s">
        <v>14161</v>
      </c>
      <c r="AG383">
        <v>169.83</v>
      </c>
      <c r="AH383">
        <v>50</v>
      </c>
      <c r="AI383">
        <v>84.92</v>
      </c>
      <c r="AJ383" t="s">
        <v>14156</v>
      </c>
    </row>
    <row r="384" spans="28:36">
      <c r="AB384" s="75">
        <v>352.89</v>
      </c>
      <c r="AC384" s="7">
        <v>10</v>
      </c>
      <c r="AD384" s="6">
        <v>317.60000000000002</v>
      </c>
      <c r="AE384" s="7" t="s">
        <v>14161</v>
      </c>
      <c r="AG384">
        <v>128.82</v>
      </c>
      <c r="AH384">
        <v>15</v>
      </c>
      <c r="AI384">
        <v>109.5</v>
      </c>
      <c r="AJ384" t="s">
        <v>14156</v>
      </c>
    </row>
    <row r="385" spans="28:36">
      <c r="AB385" s="75">
        <v>145.56</v>
      </c>
      <c r="AC385" s="7">
        <v>50</v>
      </c>
      <c r="AD385" s="6">
        <v>72.78</v>
      </c>
      <c r="AE385" s="7" t="s">
        <v>14161</v>
      </c>
      <c r="AG385">
        <v>34.79</v>
      </c>
      <c r="AH385">
        <v>20</v>
      </c>
      <c r="AI385">
        <v>27.83</v>
      </c>
      <c r="AJ385" t="s">
        <v>14156</v>
      </c>
    </row>
    <row r="386" spans="28:36">
      <c r="AB386" s="75">
        <v>149.93</v>
      </c>
      <c r="AC386" s="7">
        <v>0</v>
      </c>
      <c r="AD386" s="6">
        <v>149.93</v>
      </c>
      <c r="AE386" s="7" t="s">
        <v>14161</v>
      </c>
      <c r="AG386">
        <v>275.25</v>
      </c>
      <c r="AH386">
        <v>20</v>
      </c>
      <c r="AI386">
        <v>220.2</v>
      </c>
      <c r="AJ386" t="s">
        <v>14156</v>
      </c>
    </row>
    <row r="387" spans="28:36">
      <c r="AB387" s="75">
        <v>342.6</v>
      </c>
      <c r="AC387" s="7">
        <v>20</v>
      </c>
      <c r="AD387" s="6">
        <v>274.08</v>
      </c>
      <c r="AE387" s="7" t="s">
        <v>14161</v>
      </c>
      <c r="AG387">
        <v>95.18</v>
      </c>
      <c r="AH387">
        <v>25</v>
      </c>
      <c r="AI387">
        <v>71.39</v>
      </c>
      <c r="AJ387" t="s">
        <v>14156</v>
      </c>
    </row>
    <row r="388" spans="28:36">
      <c r="AB388" s="75">
        <v>236.16</v>
      </c>
      <c r="AC388" s="7">
        <v>15</v>
      </c>
      <c r="AD388" s="6">
        <v>200.74</v>
      </c>
      <c r="AE388" s="7" t="s">
        <v>14161</v>
      </c>
      <c r="AG388">
        <v>116.68</v>
      </c>
      <c r="AH388">
        <v>50</v>
      </c>
      <c r="AI388">
        <v>58.34</v>
      </c>
      <c r="AJ388" t="s">
        <v>14156</v>
      </c>
    </row>
    <row r="389" spans="28:36">
      <c r="AB389" s="75">
        <v>112.35</v>
      </c>
      <c r="AC389" s="7">
        <v>5</v>
      </c>
      <c r="AD389" s="6">
        <v>106.73</v>
      </c>
      <c r="AE389" s="7" t="s">
        <v>14161</v>
      </c>
      <c r="AG389">
        <v>42.01</v>
      </c>
      <c r="AH389">
        <v>5</v>
      </c>
      <c r="AI389">
        <v>39.909999999999997</v>
      </c>
      <c r="AJ389" t="s">
        <v>14156</v>
      </c>
    </row>
    <row r="390" spans="28:36">
      <c r="AB390" s="75">
        <v>287.69</v>
      </c>
      <c r="AC390" s="7">
        <v>10</v>
      </c>
      <c r="AD390" s="6">
        <v>258.92</v>
      </c>
      <c r="AE390" s="7" t="s">
        <v>14161</v>
      </c>
      <c r="AG390">
        <v>177.4</v>
      </c>
      <c r="AH390">
        <v>25</v>
      </c>
      <c r="AI390">
        <v>133.05000000000001</v>
      </c>
      <c r="AJ390" t="s">
        <v>14156</v>
      </c>
    </row>
    <row r="391" spans="28:36">
      <c r="AB391" s="75">
        <v>357.02</v>
      </c>
      <c r="AC391" s="7">
        <v>5</v>
      </c>
      <c r="AD391" s="6">
        <v>339.17</v>
      </c>
      <c r="AE391" s="7" t="s">
        <v>14161</v>
      </c>
      <c r="AG391">
        <v>383.46</v>
      </c>
      <c r="AH391">
        <v>15</v>
      </c>
      <c r="AI391">
        <v>325.94</v>
      </c>
      <c r="AJ391" t="s">
        <v>14156</v>
      </c>
    </row>
    <row r="392" spans="28:36">
      <c r="AB392" s="75">
        <v>197.79</v>
      </c>
      <c r="AC392" s="7">
        <v>30</v>
      </c>
      <c r="AD392" s="6">
        <v>138.44999999999999</v>
      </c>
      <c r="AE392" s="7" t="s">
        <v>14161</v>
      </c>
      <c r="AG392">
        <v>450.07</v>
      </c>
      <c r="AH392">
        <v>15</v>
      </c>
      <c r="AI392">
        <v>382.56</v>
      </c>
      <c r="AJ392" t="s">
        <v>14156</v>
      </c>
    </row>
    <row r="393" spans="28:36">
      <c r="AB393" s="75">
        <v>279.38</v>
      </c>
      <c r="AC393" s="7">
        <v>20</v>
      </c>
      <c r="AD393" s="6">
        <v>223.5</v>
      </c>
      <c r="AE393" s="7" t="s">
        <v>14161</v>
      </c>
      <c r="AG393">
        <v>226.85</v>
      </c>
      <c r="AH393">
        <v>30</v>
      </c>
      <c r="AI393">
        <v>158.79</v>
      </c>
      <c r="AJ393" t="s">
        <v>14156</v>
      </c>
    </row>
    <row r="394" spans="28:36">
      <c r="AB394" s="75">
        <v>209.44</v>
      </c>
      <c r="AC394" s="7">
        <v>15</v>
      </c>
      <c r="AD394" s="6">
        <v>178.02</v>
      </c>
      <c r="AE394" s="7" t="s">
        <v>14161</v>
      </c>
      <c r="AG394">
        <v>52</v>
      </c>
      <c r="AH394">
        <v>15</v>
      </c>
      <c r="AI394">
        <v>44.2</v>
      </c>
      <c r="AJ394" t="s">
        <v>14156</v>
      </c>
    </row>
    <row r="395" spans="28:36">
      <c r="AB395" s="75">
        <v>291.97000000000003</v>
      </c>
      <c r="AC395" s="7">
        <v>15</v>
      </c>
      <c r="AD395" s="6">
        <v>248.17</v>
      </c>
      <c r="AE395" s="7" t="s">
        <v>14161</v>
      </c>
      <c r="AG395">
        <v>41.08</v>
      </c>
      <c r="AH395">
        <v>30</v>
      </c>
      <c r="AI395">
        <v>28.76</v>
      </c>
      <c r="AJ395" t="s">
        <v>14156</v>
      </c>
    </row>
    <row r="396" spans="28:36">
      <c r="AB396" s="75">
        <v>164.37</v>
      </c>
      <c r="AC396" s="7">
        <v>30</v>
      </c>
      <c r="AD396" s="6">
        <v>115.06</v>
      </c>
      <c r="AE396" s="7" t="s">
        <v>14161</v>
      </c>
      <c r="AG396">
        <v>22.37</v>
      </c>
      <c r="AH396">
        <v>5</v>
      </c>
      <c r="AI396">
        <v>21.25</v>
      </c>
      <c r="AJ396" t="s">
        <v>14156</v>
      </c>
    </row>
    <row r="397" spans="28:36">
      <c r="AB397" s="75">
        <v>327.52999999999997</v>
      </c>
      <c r="AC397" s="7">
        <v>30</v>
      </c>
      <c r="AD397" s="6">
        <v>229.27</v>
      </c>
      <c r="AE397" s="7" t="s">
        <v>14161</v>
      </c>
      <c r="AG397">
        <v>213.66</v>
      </c>
      <c r="AH397">
        <v>20</v>
      </c>
      <c r="AI397">
        <v>170.93</v>
      </c>
      <c r="AJ397" t="s">
        <v>14156</v>
      </c>
    </row>
    <row r="398" spans="28:36">
      <c r="AB398" s="75">
        <v>61.7</v>
      </c>
      <c r="AC398" s="7">
        <v>5</v>
      </c>
      <c r="AD398" s="6">
        <v>58.62</v>
      </c>
      <c r="AE398" s="7" t="s">
        <v>14161</v>
      </c>
      <c r="AG398">
        <v>147.84</v>
      </c>
      <c r="AH398">
        <v>20</v>
      </c>
      <c r="AI398">
        <v>118.27</v>
      </c>
      <c r="AJ398" t="s">
        <v>14156</v>
      </c>
    </row>
    <row r="399" spans="28:36">
      <c r="AB399" s="75">
        <v>417.36</v>
      </c>
      <c r="AC399" s="7">
        <v>0</v>
      </c>
      <c r="AD399" s="6">
        <v>417.36</v>
      </c>
      <c r="AE399" s="7" t="s">
        <v>14161</v>
      </c>
      <c r="AG399">
        <v>430.43</v>
      </c>
      <c r="AH399">
        <v>50</v>
      </c>
      <c r="AI399">
        <v>215.22</v>
      </c>
      <c r="AJ399" t="s">
        <v>14156</v>
      </c>
    </row>
    <row r="400" spans="28:36">
      <c r="AB400" s="75">
        <v>232.51</v>
      </c>
      <c r="AC400" s="7">
        <v>20</v>
      </c>
      <c r="AD400" s="6">
        <v>186.01</v>
      </c>
      <c r="AE400" s="7" t="s">
        <v>14161</v>
      </c>
      <c r="AG400">
        <v>219.64</v>
      </c>
      <c r="AH400">
        <v>5</v>
      </c>
      <c r="AI400">
        <v>208.66</v>
      </c>
      <c r="AJ400" t="s">
        <v>14156</v>
      </c>
    </row>
    <row r="401" spans="28:36">
      <c r="AB401" s="75">
        <v>363.52</v>
      </c>
      <c r="AC401" s="7">
        <v>30</v>
      </c>
      <c r="AD401" s="6">
        <v>254.46</v>
      </c>
      <c r="AE401" s="7" t="s">
        <v>14161</v>
      </c>
      <c r="AG401">
        <v>93.61</v>
      </c>
      <c r="AH401">
        <v>30</v>
      </c>
      <c r="AI401">
        <v>65.53</v>
      </c>
      <c r="AJ401" t="s">
        <v>14156</v>
      </c>
    </row>
    <row r="402" spans="28:36">
      <c r="AB402" s="75">
        <v>293.2</v>
      </c>
      <c r="AC402" s="7">
        <v>50</v>
      </c>
      <c r="AD402" s="6">
        <v>146.6</v>
      </c>
      <c r="AE402" s="7" t="s">
        <v>14161</v>
      </c>
      <c r="AG402">
        <v>271.43</v>
      </c>
      <c r="AH402">
        <v>50</v>
      </c>
      <c r="AI402">
        <v>135.72</v>
      </c>
      <c r="AJ402" t="s">
        <v>14156</v>
      </c>
    </row>
    <row r="403" spans="28:36">
      <c r="AB403" s="75">
        <v>323.83999999999997</v>
      </c>
      <c r="AC403" s="7">
        <v>30</v>
      </c>
      <c r="AD403" s="6">
        <v>226.69</v>
      </c>
      <c r="AE403" s="7" t="s">
        <v>14161</v>
      </c>
      <c r="AG403">
        <v>478.35</v>
      </c>
      <c r="AH403">
        <v>10</v>
      </c>
      <c r="AI403">
        <v>430.52</v>
      </c>
      <c r="AJ403" t="s">
        <v>14156</v>
      </c>
    </row>
    <row r="404" spans="28:36">
      <c r="AB404" s="75">
        <v>74.430000000000007</v>
      </c>
      <c r="AC404" s="7">
        <v>15</v>
      </c>
      <c r="AD404" s="6">
        <v>63.27</v>
      </c>
      <c r="AE404" s="7" t="s">
        <v>14161</v>
      </c>
      <c r="AG404">
        <v>399.49</v>
      </c>
      <c r="AH404">
        <v>50</v>
      </c>
      <c r="AI404">
        <v>199.75</v>
      </c>
      <c r="AJ404" t="s">
        <v>14156</v>
      </c>
    </row>
    <row r="405" spans="28:36">
      <c r="AB405" s="75">
        <v>323.64</v>
      </c>
      <c r="AC405" s="7">
        <v>50</v>
      </c>
      <c r="AD405" s="6">
        <v>161.82</v>
      </c>
      <c r="AE405" s="7" t="s">
        <v>14161</v>
      </c>
      <c r="AG405">
        <v>168.52</v>
      </c>
      <c r="AH405">
        <v>30</v>
      </c>
      <c r="AI405">
        <v>117.96</v>
      </c>
      <c r="AJ405" t="s">
        <v>14156</v>
      </c>
    </row>
    <row r="406" spans="28:36">
      <c r="AB406" s="75">
        <v>340.18</v>
      </c>
      <c r="AC406" s="7">
        <v>20</v>
      </c>
      <c r="AD406" s="6">
        <v>272.14</v>
      </c>
      <c r="AE406" s="7" t="s">
        <v>14161</v>
      </c>
      <c r="AG406">
        <v>243.15</v>
      </c>
      <c r="AH406">
        <v>25</v>
      </c>
      <c r="AI406">
        <v>182.36</v>
      </c>
      <c r="AJ406" t="s">
        <v>14156</v>
      </c>
    </row>
    <row r="407" spans="28:36">
      <c r="AB407" s="75">
        <v>404.19</v>
      </c>
      <c r="AC407" s="7">
        <v>15</v>
      </c>
      <c r="AD407" s="6">
        <v>343.56</v>
      </c>
      <c r="AE407" s="7" t="s">
        <v>14161</v>
      </c>
      <c r="AG407">
        <v>464.98</v>
      </c>
      <c r="AH407">
        <v>10</v>
      </c>
      <c r="AI407">
        <v>418.48</v>
      </c>
      <c r="AJ407" t="s">
        <v>14156</v>
      </c>
    </row>
    <row r="408" spans="28:36">
      <c r="AB408" s="75">
        <v>359.46</v>
      </c>
      <c r="AC408" s="7">
        <v>50</v>
      </c>
      <c r="AD408" s="6">
        <v>179.73</v>
      </c>
      <c r="AE408" s="7" t="s">
        <v>14161</v>
      </c>
      <c r="AG408">
        <v>108.04</v>
      </c>
      <c r="AH408">
        <v>25</v>
      </c>
      <c r="AI408">
        <v>81.03</v>
      </c>
      <c r="AJ408" t="s">
        <v>14156</v>
      </c>
    </row>
    <row r="409" spans="28:36">
      <c r="AB409" s="75">
        <v>264.43</v>
      </c>
      <c r="AC409" s="7">
        <v>0</v>
      </c>
      <c r="AD409" s="6">
        <v>264.43</v>
      </c>
      <c r="AE409" s="7" t="s">
        <v>14161</v>
      </c>
      <c r="AG409">
        <v>231.39</v>
      </c>
      <c r="AH409">
        <v>20</v>
      </c>
      <c r="AI409">
        <v>185.11</v>
      </c>
      <c r="AJ409" t="s">
        <v>14156</v>
      </c>
    </row>
    <row r="410" spans="28:36">
      <c r="AB410" s="75">
        <v>273.61</v>
      </c>
      <c r="AC410" s="7">
        <v>30</v>
      </c>
      <c r="AD410" s="6">
        <v>191.53</v>
      </c>
      <c r="AE410" s="7" t="s">
        <v>14161</v>
      </c>
      <c r="AG410">
        <v>149.52000000000001</v>
      </c>
      <c r="AH410">
        <v>30</v>
      </c>
      <c r="AI410">
        <v>104.66</v>
      </c>
      <c r="AJ410" t="s">
        <v>14156</v>
      </c>
    </row>
    <row r="411" spans="28:36">
      <c r="AB411" s="75">
        <v>373.45</v>
      </c>
      <c r="AC411" s="7">
        <v>30</v>
      </c>
      <c r="AD411" s="6">
        <v>261.41000000000003</v>
      </c>
      <c r="AE411" s="7" t="s">
        <v>14161</v>
      </c>
      <c r="AG411">
        <v>402.82</v>
      </c>
      <c r="AH411">
        <v>0</v>
      </c>
      <c r="AI411">
        <v>402.82</v>
      </c>
      <c r="AJ411" t="s">
        <v>14156</v>
      </c>
    </row>
    <row r="412" spans="28:36">
      <c r="AB412" s="75">
        <v>102.51</v>
      </c>
      <c r="AC412" s="7">
        <v>20</v>
      </c>
      <c r="AD412" s="6">
        <v>82.01</v>
      </c>
      <c r="AE412" s="7" t="s">
        <v>14161</v>
      </c>
      <c r="AG412">
        <v>186.27</v>
      </c>
      <c r="AH412">
        <v>0</v>
      </c>
      <c r="AI412">
        <v>186.27</v>
      </c>
      <c r="AJ412" t="s">
        <v>14156</v>
      </c>
    </row>
    <row r="413" spans="28:36">
      <c r="AB413" s="75">
        <v>466.18</v>
      </c>
      <c r="AC413" s="7">
        <v>0</v>
      </c>
      <c r="AD413" s="6">
        <v>466.18</v>
      </c>
      <c r="AE413" s="7" t="s">
        <v>14161</v>
      </c>
      <c r="AG413">
        <v>34.93</v>
      </c>
      <c r="AH413">
        <v>30</v>
      </c>
      <c r="AI413">
        <v>24.45</v>
      </c>
      <c r="AJ413" t="s">
        <v>14156</v>
      </c>
    </row>
    <row r="414" spans="28:36">
      <c r="AB414" s="75">
        <v>226.02</v>
      </c>
      <c r="AC414" s="7">
        <v>5</v>
      </c>
      <c r="AD414" s="6">
        <v>214.72</v>
      </c>
      <c r="AE414" s="7" t="s">
        <v>14161</v>
      </c>
      <c r="AG414">
        <v>301.12</v>
      </c>
      <c r="AH414">
        <v>0</v>
      </c>
      <c r="AI414">
        <v>301.12</v>
      </c>
      <c r="AJ414" t="s">
        <v>14156</v>
      </c>
    </row>
    <row r="415" spans="28:36">
      <c r="AB415" s="75">
        <v>44.18</v>
      </c>
      <c r="AC415" s="7">
        <v>30</v>
      </c>
      <c r="AD415" s="6">
        <v>30.93</v>
      </c>
      <c r="AE415" s="7" t="s">
        <v>14161</v>
      </c>
      <c r="AG415">
        <v>20.86</v>
      </c>
      <c r="AH415">
        <v>5</v>
      </c>
      <c r="AI415">
        <v>19.82</v>
      </c>
      <c r="AJ415" t="s">
        <v>14156</v>
      </c>
    </row>
    <row r="416" spans="28:36">
      <c r="AB416" s="75">
        <v>52.16</v>
      </c>
      <c r="AC416" s="7">
        <v>10</v>
      </c>
      <c r="AD416" s="6">
        <v>46.94</v>
      </c>
      <c r="AE416" s="7" t="s">
        <v>14161</v>
      </c>
      <c r="AG416">
        <v>41.53</v>
      </c>
      <c r="AH416">
        <v>0</v>
      </c>
      <c r="AI416">
        <v>41.53</v>
      </c>
      <c r="AJ416" t="s">
        <v>14156</v>
      </c>
    </row>
    <row r="417" spans="28:36">
      <c r="AB417" s="75">
        <v>207.44</v>
      </c>
      <c r="AC417" s="7">
        <v>20</v>
      </c>
      <c r="AD417" s="6">
        <v>165.95</v>
      </c>
      <c r="AE417" s="7" t="s">
        <v>14161</v>
      </c>
      <c r="AG417">
        <v>205.9</v>
      </c>
      <c r="AH417">
        <v>30</v>
      </c>
      <c r="AI417">
        <v>144.13</v>
      </c>
      <c r="AJ417" t="s">
        <v>14156</v>
      </c>
    </row>
    <row r="418" spans="28:36">
      <c r="AB418" s="75">
        <v>210.96</v>
      </c>
      <c r="AC418" s="7">
        <v>15</v>
      </c>
      <c r="AD418" s="6">
        <v>179.32</v>
      </c>
      <c r="AE418" s="7" t="s">
        <v>14161</v>
      </c>
      <c r="AG418">
        <v>237.25</v>
      </c>
      <c r="AH418">
        <v>25</v>
      </c>
      <c r="AI418">
        <v>177.94</v>
      </c>
      <c r="AJ418" t="s">
        <v>14156</v>
      </c>
    </row>
    <row r="419" spans="28:36">
      <c r="AB419" s="75">
        <v>388.38</v>
      </c>
      <c r="AC419" s="7">
        <v>5</v>
      </c>
      <c r="AD419" s="6">
        <v>368.96</v>
      </c>
      <c r="AE419" s="7" t="s">
        <v>14161</v>
      </c>
      <c r="AG419">
        <v>409.01</v>
      </c>
      <c r="AH419">
        <v>25</v>
      </c>
      <c r="AI419">
        <v>306.76</v>
      </c>
      <c r="AJ419" t="s">
        <v>14156</v>
      </c>
    </row>
    <row r="420" spans="28:36">
      <c r="AB420" s="75">
        <v>200.93</v>
      </c>
      <c r="AC420" s="7">
        <v>30</v>
      </c>
      <c r="AD420" s="6">
        <v>140.65</v>
      </c>
      <c r="AE420" s="7" t="s">
        <v>14161</v>
      </c>
      <c r="AG420">
        <v>248.11</v>
      </c>
      <c r="AH420">
        <v>30</v>
      </c>
      <c r="AI420">
        <v>173.68</v>
      </c>
      <c r="AJ420" t="s">
        <v>14156</v>
      </c>
    </row>
    <row r="421" spans="28:36">
      <c r="AB421" s="75">
        <v>116.39</v>
      </c>
      <c r="AC421" s="7">
        <v>25</v>
      </c>
      <c r="AD421" s="6">
        <v>87.29</v>
      </c>
      <c r="AE421" s="7" t="s">
        <v>14161</v>
      </c>
      <c r="AG421">
        <v>118.84</v>
      </c>
      <c r="AH421">
        <v>25</v>
      </c>
      <c r="AI421">
        <v>89.13</v>
      </c>
      <c r="AJ421" t="s">
        <v>14156</v>
      </c>
    </row>
    <row r="422" spans="28:36">
      <c r="AB422" s="75">
        <v>460.68</v>
      </c>
      <c r="AC422" s="7">
        <v>10</v>
      </c>
      <c r="AD422" s="6">
        <v>414.61</v>
      </c>
      <c r="AE422" s="7" t="s">
        <v>14161</v>
      </c>
      <c r="AG422">
        <v>79.25</v>
      </c>
      <c r="AH422">
        <v>25</v>
      </c>
      <c r="AI422">
        <v>59.44</v>
      </c>
      <c r="AJ422" t="s">
        <v>14156</v>
      </c>
    </row>
    <row r="423" spans="28:36">
      <c r="AB423" s="75">
        <v>306.02999999999997</v>
      </c>
      <c r="AC423" s="7">
        <v>50</v>
      </c>
      <c r="AD423" s="6">
        <v>153.01</v>
      </c>
      <c r="AE423" s="7" t="s">
        <v>14161</v>
      </c>
      <c r="AG423">
        <v>151.13999999999999</v>
      </c>
      <c r="AH423">
        <v>10</v>
      </c>
      <c r="AI423">
        <v>136.03</v>
      </c>
      <c r="AJ423" t="s">
        <v>14156</v>
      </c>
    </row>
    <row r="424" spans="28:36">
      <c r="AB424" s="75">
        <v>265.27</v>
      </c>
      <c r="AC424" s="7">
        <v>25</v>
      </c>
      <c r="AD424" s="6">
        <v>198.95</v>
      </c>
      <c r="AE424" s="7" t="s">
        <v>14161</v>
      </c>
      <c r="AG424">
        <v>407.72</v>
      </c>
      <c r="AH424">
        <v>5</v>
      </c>
      <c r="AI424">
        <v>387.33</v>
      </c>
      <c r="AJ424" t="s">
        <v>14156</v>
      </c>
    </row>
    <row r="425" spans="28:36">
      <c r="AB425" s="75">
        <v>270.76</v>
      </c>
      <c r="AC425" s="7">
        <v>30</v>
      </c>
      <c r="AD425" s="6">
        <v>189.53</v>
      </c>
      <c r="AE425" s="7" t="s">
        <v>14161</v>
      </c>
      <c r="AG425">
        <v>30.69</v>
      </c>
      <c r="AH425">
        <v>10</v>
      </c>
      <c r="AI425">
        <v>27.62</v>
      </c>
      <c r="AJ425" t="s">
        <v>14156</v>
      </c>
    </row>
    <row r="426" spans="28:36">
      <c r="AB426" s="75">
        <v>310.77999999999997</v>
      </c>
      <c r="AC426" s="7">
        <v>5</v>
      </c>
      <c r="AD426" s="6">
        <v>295.24</v>
      </c>
      <c r="AE426" s="7" t="s">
        <v>14161</v>
      </c>
      <c r="AG426">
        <v>72.87</v>
      </c>
      <c r="AH426">
        <v>10</v>
      </c>
      <c r="AI426">
        <v>65.58</v>
      </c>
      <c r="AJ426" t="s">
        <v>14156</v>
      </c>
    </row>
    <row r="427" spans="28:36">
      <c r="AB427" s="75">
        <v>464.92</v>
      </c>
      <c r="AC427" s="7">
        <v>15</v>
      </c>
      <c r="AD427" s="6">
        <v>395.18</v>
      </c>
      <c r="AE427" s="7" t="s">
        <v>14161</v>
      </c>
      <c r="AG427">
        <v>264.02</v>
      </c>
      <c r="AH427">
        <v>30</v>
      </c>
      <c r="AI427">
        <v>184.81</v>
      </c>
      <c r="AJ427" t="s">
        <v>14156</v>
      </c>
    </row>
    <row r="428" spans="28:36">
      <c r="AB428" s="75">
        <v>200.97</v>
      </c>
      <c r="AC428" s="7">
        <v>25</v>
      </c>
      <c r="AD428" s="6">
        <v>150.72999999999999</v>
      </c>
      <c r="AE428" s="7" t="s">
        <v>14161</v>
      </c>
      <c r="AG428">
        <v>474.78</v>
      </c>
      <c r="AH428">
        <v>30</v>
      </c>
      <c r="AI428">
        <v>332.35</v>
      </c>
      <c r="AJ428" t="s">
        <v>14156</v>
      </c>
    </row>
    <row r="429" spans="28:36">
      <c r="AB429" s="75">
        <v>141.16</v>
      </c>
      <c r="AC429" s="7">
        <v>5</v>
      </c>
      <c r="AD429" s="6">
        <v>134.1</v>
      </c>
      <c r="AE429" s="7" t="s">
        <v>14161</v>
      </c>
      <c r="AG429">
        <v>74.87</v>
      </c>
      <c r="AH429">
        <v>50</v>
      </c>
      <c r="AI429">
        <v>37.44</v>
      </c>
      <c r="AJ429" t="s">
        <v>14156</v>
      </c>
    </row>
    <row r="430" spans="28:36">
      <c r="AB430" s="75">
        <v>291.79000000000002</v>
      </c>
      <c r="AC430" s="7">
        <v>20</v>
      </c>
      <c r="AD430" s="6">
        <v>233.43</v>
      </c>
      <c r="AE430" s="7" t="s">
        <v>14161</v>
      </c>
      <c r="AG430">
        <v>303.08999999999997</v>
      </c>
      <c r="AH430">
        <v>10</v>
      </c>
      <c r="AI430">
        <v>272.77999999999997</v>
      </c>
      <c r="AJ430" t="s">
        <v>14156</v>
      </c>
    </row>
    <row r="431" spans="28:36">
      <c r="AB431" s="75">
        <v>261.58</v>
      </c>
      <c r="AC431" s="7">
        <v>30</v>
      </c>
      <c r="AD431" s="6">
        <v>183.11</v>
      </c>
      <c r="AE431" s="7" t="s">
        <v>14161</v>
      </c>
      <c r="AG431">
        <v>197.02</v>
      </c>
      <c r="AH431">
        <v>25</v>
      </c>
      <c r="AI431">
        <v>147.77000000000001</v>
      </c>
      <c r="AJ431" t="s">
        <v>14156</v>
      </c>
    </row>
    <row r="432" spans="28:36">
      <c r="AB432" s="75">
        <v>471.23</v>
      </c>
      <c r="AC432" s="7">
        <v>20</v>
      </c>
      <c r="AD432" s="6">
        <v>376.98</v>
      </c>
      <c r="AE432" s="7" t="s">
        <v>14161</v>
      </c>
      <c r="AG432">
        <v>56.67</v>
      </c>
      <c r="AH432">
        <v>30</v>
      </c>
      <c r="AI432">
        <v>39.67</v>
      </c>
      <c r="AJ432" t="s">
        <v>14156</v>
      </c>
    </row>
    <row r="433" spans="28:36">
      <c r="AB433" s="75">
        <v>420.22</v>
      </c>
      <c r="AC433" s="7">
        <v>0</v>
      </c>
      <c r="AD433" s="6">
        <v>420.22</v>
      </c>
      <c r="AE433" s="7" t="s">
        <v>14161</v>
      </c>
      <c r="AG433">
        <v>58.66</v>
      </c>
      <c r="AH433">
        <v>15</v>
      </c>
      <c r="AI433">
        <v>49.86</v>
      </c>
      <c r="AJ433" t="s">
        <v>14156</v>
      </c>
    </row>
    <row r="434" spans="28:36">
      <c r="AB434" s="75">
        <v>187.72</v>
      </c>
      <c r="AC434" s="7">
        <v>30</v>
      </c>
      <c r="AD434" s="6">
        <v>131.4</v>
      </c>
      <c r="AE434" s="7" t="s">
        <v>14161</v>
      </c>
      <c r="AG434">
        <v>83.76</v>
      </c>
      <c r="AH434">
        <v>15</v>
      </c>
      <c r="AI434">
        <v>71.2</v>
      </c>
      <c r="AJ434" t="s">
        <v>14156</v>
      </c>
    </row>
    <row r="435" spans="28:36">
      <c r="AB435" s="75">
        <v>256.97000000000003</v>
      </c>
      <c r="AC435" s="7">
        <v>50</v>
      </c>
      <c r="AD435" s="6">
        <v>128.49</v>
      </c>
      <c r="AE435" s="7" t="s">
        <v>14161</v>
      </c>
      <c r="AG435">
        <v>353.55</v>
      </c>
      <c r="AH435">
        <v>15</v>
      </c>
      <c r="AI435">
        <v>300.52</v>
      </c>
      <c r="AJ435" t="s">
        <v>14156</v>
      </c>
    </row>
    <row r="436" spans="28:36">
      <c r="AB436" s="75">
        <v>333.36</v>
      </c>
      <c r="AC436" s="7">
        <v>10</v>
      </c>
      <c r="AD436" s="6">
        <v>300.02</v>
      </c>
      <c r="AE436" s="7" t="s">
        <v>14161</v>
      </c>
      <c r="AG436">
        <v>489.86</v>
      </c>
      <c r="AH436">
        <v>30</v>
      </c>
      <c r="AI436">
        <v>342.9</v>
      </c>
      <c r="AJ436" t="s">
        <v>14156</v>
      </c>
    </row>
    <row r="437" spans="28:36">
      <c r="AB437" s="75">
        <v>222.11</v>
      </c>
      <c r="AC437" s="7">
        <v>50</v>
      </c>
      <c r="AD437" s="6">
        <v>111.06</v>
      </c>
      <c r="AE437" s="7" t="s">
        <v>14161</v>
      </c>
      <c r="AG437">
        <v>189.68</v>
      </c>
      <c r="AH437">
        <v>5</v>
      </c>
      <c r="AI437">
        <v>180.2</v>
      </c>
      <c r="AJ437" t="s">
        <v>14156</v>
      </c>
    </row>
    <row r="438" spans="28:36">
      <c r="AB438" s="75">
        <v>12.24</v>
      </c>
      <c r="AC438" s="7">
        <v>10</v>
      </c>
      <c r="AD438" s="6">
        <v>11.02</v>
      </c>
      <c r="AE438" s="7" t="s">
        <v>14161</v>
      </c>
      <c r="AG438">
        <v>447.22</v>
      </c>
      <c r="AH438">
        <v>15</v>
      </c>
      <c r="AI438">
        <v>380.14</v>
      </c>
      <c r="AJ438" t="s">
        <v>14156</v>
      </c>
    </row>
    <row r="439" spans="28:36">
      <c r="AB439" s="75">
        <v>496.29</v>
      </c>
      <c r="AC439" s="7">
        <v>10</v>
      </c>
      <c r="AD439" s="6">
        <v>446.66</v>
      </c>
      <c r="AE439" s="7" t="s">
        <v>14161</v>
      </c>
      <c r="AG439">
        <v>336.93</v>
      </c>
      <c r="AH439">
        <v>5</v>
      </c>
      <c r="AI439">
        <v>320.08</v>
      </c>
      <c r="AJ439" t="s">
        <v>14156</v>
      </c>
    </row>
    <row r="440" spans="28:36">
      <c r="AB440" s="75">
        <v>227.08</v>
      </c>
      <c r="AC440" s="7">
        <v>15</v>
      </c>
      <c r="AD440" s="6">
        <v>193.02</v>
      </c>
      <c r="AE440" s="7" t="s">
        <v>14161</v>
      </c>
      <c r="AG440">
        <v>182.15</v>
      </c>
      <c r="AH440">
        <v>20</v>
      </c>
      <c r="AI440">
        <v>145.72</v>
      </c>
      <c r="AJ440" t="s">
        <v>14156</v>
      </c>
    </row>
    <row r="441" spans="28:36">
      <c r="AB441" s="75">
        <v>96.68</v>
      </c>
      <c r="AC441" s="7">
        <v>30</v>
      </c>
      <c r="AD441" s="6">
        <v>67.680000000000007</v>
      </c>
      <c r="AE441" s="7" t="s">
        <v>14161</v>
      </c>
      <c r="AG441">
        <v>420.58</v>
      </c>
      <c r="AH441">
        <v>15</v>
      </c>
      <c r="AI441">
        <v>357.49</v>
      </c>
      <c r="AJ441" t="s">
        <v>14156</v>
      </c>
    </row>
    <row r="442" spans="28:36">
      <c r="AB442" s="75">
        <v>322.75</v>
      </c>
      <c r="AC442" s="7">
        <v>15</v>
      </c>
      <c r="AD442" s="6">
        <v>274.33999999999997</v>
      </c>
      <c r="AE442" s="7" t="s">
        <v>14161</v>
      </c>
      <c r="AG442">
        <v>214.62</v>
      </c>
      <c r="AH442">
        <v>0</v>
      </c>
      <c r="AI442">
        <v>214.62</v>
      </c>
      <c r="AJ442" t="s">
        <v>14156</v>
      </c>
    </row>
    <row r="443" spans="28:36">
      <c r="AB443" s="75">
        <v>275.42</v>
      </c>
      <c r="AC443" s="7">
        <v>10</v>
      </c>
      <c r="AD443" s="6">
        <v>247.88</v>
      </c>
      <c r="AE443" s="7" t="s">
        <v>14161</v>
      </c>
      <c r="AG443">
        <v>338.44</v>
      </c>
      <c r="AH443">
        <v>10</v>
      </c>
      <c r="AI443">
        <v>304.60000000000002</v>
      </c>
      <c r="AJ443" t="s">
        <v>14156</v>
      </c>
    </row>
    <row r="444" spans="28:36">
      <c r="AB444" s="75">
        <v>412.71</v>
      </c>
      <c r="AC444" s="7">
        <v>20</v>
      </c>
      <c r="AD444" s="6">
        <v>330.17</v>
      </c>
      <c r="AE444" s="7" t="s">
        <v>14161</v>
      </c>
      <c r="AG444">
        <v>341.06</v>
      </c>
      <c r="AH444">
        <v>10</v>
      </c>
      <c r="AI444">
        <v>306.95</v>
      </c>
      <c r="AJ444" t="s">
        <v>14156</v>
      </c>
    </row>
    <row r="445" spans="28:36">
      <c r="AB445" s="75">
        <v>150.05000000000001</v>
      </c>
      <c r="AC445" s="7">
        <v>0</v>
      </c>
      <c r="AD445" s="6">
        <v>150.05000000000001</v>
      </c>
      <c r="AE445" s="7" t="s">
        <v>14161</v>
      </c>
      <c r="AG445">
        <v>198.11</v>
      </c>
      <c r="AH445">
        <v>50</v>
      </c>
      <c r="AI445">
        <v>99.06</v>
      </c>
      <c r="AJ445" t="s">
        <v>14156</v>
      </c>
    </row>
    <row r="446" spans="28:36">
      <c r="AB446" s="75">
        <v>460.19</v>
      </c>
      <c r="AC446" s="7">
        <v>50</v>
      </c>
      <c r="AD446" s="6">
        <v>230.09</v>
      </c>
      <c r="AE446" s="7" t="s">
        <v>14161</v>
      </c>
      <c r="AG446">
        <v>142.15</v>
      </c>
      <c r="AH446">
        <v>50</v>
      </c>
      <c r="AI446">
        <v>71.08</v>
      </c>
      <c r="AJ446" t="s">
        <v>14156</v>
      </c>
    </row>
    <row r="447" spans="28:36">
      <c r="AB447" s="75">
        <v>327.39</v>
      </c>
      <c r="AC447" s="7">
        <v>15</v>
      </c>
      <c r="AD447" s="6">
        <v>278.27999999999997</v>
      </c>
      <c r="AE447" s="7" t="s">
        <v>14161</v>
      </c>
      <c r="AG447">
        <v>287.77</v>
      </c>
      <c r="AH447">
        <v>10</v>
      </c>
      <c r="AI447">
        <v>258.99</v>
      </c>
      <c r="AJ447" t="s">
        <v>14156</v>
      </c>
    </row>
    <row r="448" spans="28:36">
      <c r="AB448" s="75">
        <v>277.05</v>
      </c>
      <c r="AC448" s="7">
        <v>25</v>
      </c>
      <c r="AD448" s="6">
        <v>207.79</v>
      </c>
      <c r="AE448" s="7" t="s">
        <v>14161</v>
      </c>
      <c r="AG448">
        <v>56.34</v>
      </c>
      <c r="AH448">
        <v>10</v>
      </c>
      <c r="AI448">
        <v>50.71</v>
      </c>
      <c r="AJ448" t="s">
        <v>14156</v>
      </c>
    </row>
    <row r="449" spans="28:36">
      <c r="AB449" s="75">
        <v>159.03</v>
      </c>
      <c r="AC449" s="7">
        <v>20</v>
      </c>
      <c r="AD449" s="6">
        <v>127.22</v>
      </c>
      <c r="AE449" s="7" t="s">
        <v>14161</v>
      </c>
      <c r="AG449">
        <v>271.62</v>
      </c>
      <c r="AH449">
        <v>20</v>
      </c>
      <c r="AI449">
        <v>217.3</v>
      </c>
      <c r="AJ449" t="s">
        <v>14156</v>
      </c>
    </row>
    <row r="450" spans="28:36">
      <c r="AB450" s="75">
        <v>33.799999999999997</v>
      </c>
      <c r="AC450" s="7">
        <v>30</v>
      </c>
      <c r="AD450" s="6">
        <v>23.66</v>
      </c>
      <c r="AE450" s="7" t="s">
        <v>14161</v>
      </c>
      <c r="AG450">
        <v>250.78</v>
      </c>
      <c r="AH450">
        <v>0</v>
      </c>
      <c r="AI450">
        <v>250.78</v>
      </c>
      <c r="AJ450" t="s">
        <v>14156</v>
      </c>
    </row>
    <row r="451" spans="28:36">
      <c r="AB451" s="75">
        <v>328.64</v>
      </c>
      <c r="AC451" s="7">
        <v>25</v>
      </c>
      <c r="AD451" s="6">
        <v>246.48</v>
      </c>
      <c r="AE451" s="7" t="s">
        <v>14161</v>
      </c>
      <c r="AG451">
        <v>147.46</v>
      </c>
      <c r="AH451">
        <v>30</v>
      </c>
      <c r="AI451">
        <v>103.22</v>
      </c>
      <c r="AJ451" t="s">
        <v>14156</v>
      </c>
    </row>
    <row r="452" spans="28:36">
      <c r="AB452" s="75">
        <v>212.42</v>
      </c>
      <c r="AC452" s="7">
        <v>50</v>
      </c>
      <c r="AD452" s="6">
        <v>106.21</v>
      </c>
      <c r="AE452" s="7" t="s">
        <v>14161</v>
      </c>
      <c r="AG452">
        <v>187.36</v>
      </c>
      <c r="AH452">
        <v>5</v>
      </c>
      <c r="AI452">
        <v>177.99</v>
      </c>
      <c r="AJ452" t="s">
        <v>14156</v>
      </c>
    </row>
    <row r="453" spans="28:36">
      <c r="AB453" s="75">
        <v>280.99</v>
      </c>
      <c r="AC453" s="7">
        <v>30</v>
      </c>
      <c r="AD453" s="6">
        <v>196.69</v>
      </c>
      <c r="AE453" s="7" t="s">
        <v>14161</v>
      </c>
      <c r="AG453">
        <v>231.04</v>
      </c>
      <c r="AH453">
        <v>10</v>
      </c>
      <c r="AI453">
        <v>207.94</v>
      </c>
      <c r="AJ453" t="s">
        <v>14156</v>
      </c>
    </row>
    <row r="454" spans="28:36">
      <c r="AB454" s="75">
        <v>218.68</v>
      </c>
      <c r="AC454" s="7">
        <v>10</v>
      </c>
      <c r="AD454" s="6">
        <v>196.81</v>
      </c>
      <c r="AE454" s="7" t="s">
        <v>14161</v>
      </c>
      <c r="AG454">
        <v>433.94</v>
      </c>
      <c r="AH454">
        <v>0</v>
      </c>
      <c r="AI454">
        <v>433.94</v>
      </c>
      <c r="AJ454" t="s">
        <v>14156</v>
      </c>
    </row>
    <row r="455" spans="28:36">
      <c r="AB455" s="75">
        <v>56.45</v>
      </c>
      <c r="AC455" s="7">
        <v>50</v>
      </c>
      <c r="AD455" s="6">
        <v>28.23</v>
      </c>
      <c r="AE455" s="7" t="s">
        <v>14161</v>
      </c>
      <c r="AG455">
        <v>160.88</v>
      </c>
      <c r="AH455">
        <v>25</v>
      </c>
      <c r="AI455">
        <v>120.66</v>
      </c>
      <c r="AJ455" t="s">
        <v>14156</v>
      </c>
    </row>
    <row r="456" spans="28:36">
      <c r="AB456" s="75">
        <v>132.22999999999999</v>
      </c>
      <c r="AC456" s="7">
        <v>25</v>
      </c>
      <c r="AD456" s="6">
        <v>99.17</v>
      </c>
      <c r="AE456" s="7" t="s">
        <v>14161</v>
      </c>
      <c r="AG456">
        <v>276.95</v>
      </c>
      <c r="AH456">
        <v>20</v>
      </c>
      <c r="AI456">
        <v>221.56</v>
      </c>
      <c r="AJ456" t="s">
        <v>14156</v>
      </c>
    </row>
    <row r="457" spans="28:36">
      <c r="AB457" s="75">
        <v>217.61</v>
      </c>
      <c r="AC457" s="7">
        <v>10</v>
      </c>
      <c r="AD457" s="6">
        <v>195.85</v>
      </c>
      <c r="AE457" s="7" t="s">
        <v>14161</v>
      </c>
      <c r="AG457">
        <v>361.04</v>
      </c>
      <c r="AH457">
        <v>0</v>
      </c>
      <c r="AI457">
        <v>361.04</v>
      </c>
      <c r="AJ457" t="s">
        <v>14156</v>
      </c>
    </row>
    <row r="458" spans="28:36">
      <c r="AB458" s="75">
        <v>371.81</v>
      </c>
      <c r="AC458" s="7">
        <v>50</v>
      </c>
      <c r="AD458" s="6">
        <v>185.91</v>
      </c>
      <c r="AE458" s="7" t="s">
        <v>14161</v>
      </c>
      <c r="AG458">
        <v>393.9</v>
      </c>
      <c r="AH458">
        <v>50</v>
      </c>
      <c r="AI458">
        <v>196.95</v>
      </c>
      <c r="AJ458" t="s">
        <v>14156</v>
      </c>
    </row>
    <row r="459" spans="28:36">
      <c r="AB459" s="75">
        <v>259.47000000000003</v>
      </c>
      <c r="AC459" s="7">
        <v>15</v>
      </c>
      <c r="AD459" s="6">
        <v>220.55</v>
      </c>
      <c r="AE459" s="7" t="s">
        <v>14161</v>
      </c>
      <c r="AG459">
        <v>101.83</v>
      </c>
      <c r="AH459">
        <v>25</v>
      </c>
      <c r="AI459">
        <v>76.37</v>
      </c>
      <c r="AJ459" t="s">
        <v>14156</v>
      </c>
    </row>
    <row r="460" spans="28:36">
      <c r="AB460" s="75">
        <v>274.39999999999998</v>
      </c>
      <c r="AC460" s="7">
        <v>25</v>
      </c>
      <c r="AD460" s="6">
        <v>205.8</v>
      </c>
      <c r="AE460" s="7" t="s">
        <v>14161</v>
      </c>
      <c r="AG460">
        <v>106.14</v>
      </c>
      <c r="AH460">
        <v>0</v>
      </c>
      <c r="AI460">
        <v>106.14</v>
      </c>
      <c r="AJ460" t="s">
        <v>14156</v>
      </c>
    </row>
    <row r="461" spans="28:36">
      <c r="AB461" s="75">
        <v>488.14</v>
      </c>
      <c r="AC461" s="7">
        <v>50</v>
      </c>
      <c r="AD461" s="6">
        <v>244.07</v>
      </c>
      <c r="AE461" s="7" t="s">
        <v>14161</v>
      </c>
      <c r="AG461">
        <v>291.89</v>
      </c>
      <c r="AH461">
        <v>10</v>
      </c>
      <c r="AI461">
        <v>262.7</v>
      </c>
      <c r="AJ461" t="s">
        <v>14156</v>
      </c>
    </row>
    <row r="462" spans="28:36">
      <c r="AB462" s="75">
        <v>70.44</v>
      </c>
      <c r="AC462" s="7">
        <v>25</v>
      </c>
      <c r="AD462" s="6">
        <v>52.83</v>
      </c>
      <c r="AE462" s="7" t="s">
        <v>14161</v>
      </c>
      <c r="AG462">
        <v>279.35000000000002</v>
      </c>
      <c r="AH462">
        <v>5</v>
      </c>
      <c r="AI462">
        <v>265.38</v>
      </c>
      <c r="AJ462" t="s">
        <v>14156</v>
      </c>
    </row>
    <row r="463" spans="28:36">
      <c r="AB463" s="75">
        <v>198.3</v>
      </c>
      <c r="AC463" s="7">
        <v>30</v>
      </c>
      <c r="AD463" s="6">
        <v>138.81</v>
      </c>
      <c r="AE463" s="7" t="s">
        <v>14161</v>
      </c>
      <c r="AG463">
        <v>383.36</v>
      </c>
      <c r="AH463">
        <v>0</v>
      </c>
      <c r="AI463">
        <v>383.36</v>
      </c>
      <c r="AJ463" t="s">
        <v>14156</v>
      </c>
    </row>
    <row r="464" spans="28:36">
      <c r="AB464" s="75">
        <v>178.58</v>
      </c>
      <c r="AC464" s="7">
        <v>50</v>
      </c>
      <c r="AD464" s="6">
        <v>89.29</v>
      </c>
      <c r="AE464" s="7" t="s">
        <v>14161</v>
      </c>
      <c r="AG464">
        <v>146.46</v>
      </c>
      <c r="AH464">
        <v>5</v>
      </c>
      <c r="AI464">
        <v>139.13999999999999</v>
      </c>
      <c r="AJ464" t="s">
        <v>14156</v>
      </c>
    </row>
    <row r="465" spans="28:36">
      <c r="AB465" s="75">
        <v>276.05</v>
      </c>
      <c r="AC465" s="7">
        <v>10</v>
      </c>
      <c r="AD465" s="6">
        <v>248.45</v>
      </c>
      <c r="AE465" s="7" t="s">
        <v>14161</v>
      </c>
      <c r="AG465">
        <v>481.16</v>
      </c>
      <c r="AH465">
        <v>25</v>
      </c>
      <c r="AI465">
        <v>360.87</v>
      </c>
      <c r="AJ465" t="s">
        <v>14156</v>
      </c>
    </row>
    <row r="466" spans="28:36">
      <c r="AB466" s="75">
        <v>131.56</v>
      </c>
      <c r="AC466" s="7">
        <v>30</v>
      </c>
      <c r="AD466" s="6">
        <v>92.09</v>
      </c>
      <c r="AE466" s="7" t="s">
        <v>14161</v>
      </c>
      <c r="AG466">
        <v>361.85</v>
      </c>
      <c r="AH466">
        <v>25</v>
      </c>
      <c r="AI466">
        <v>271.39</v>
      </c>
      <c r="AJ466" t="s">
        <v>14156</v>
      </c>
    </row>
    <row r="467" spans="28:36">
      <c r="AB467" s="75">
        <v>420.46</v>
      </c>
      <c r="AC467" s="7">
        <v>5</v>
      </c>
      <c r="AD467" s="6">
        <v>399.44</v>
      </c>
      <c r="AE467" s="7" t="s">
        <v>14161</v>
      </c>
      <c r="AG467">
        <v>245.25</v>
      </c>
      <c r="AH467">
        <v>20</v>
      </c>
      <c r="AI467">
        <v>196.2</v>
      </c>
      <c r="AJ467" t="s">
        <v>14156</v>
      </c>
    </row>
    <row r="468" spans="28:36">
      <c r="AB468" s="75">
        <v>222.53</v>
      </c>
      <c r="AC468" s="7">
        <v>30</v>
      </c>
      <c r="AD468" s="6">
        <v>155.77000000000001</v>
      </c>
      <c r="AE468" s="7" t="s">
        <v>14161</v>
      </c>
      <c r="AG468">
        <v>265.25</v>
      </c>
      <c r="AH468">
        <v>0</v>
      </c>
      <c r="AI468">
        <v>265.25</v>
      </c>
      <c r="AJ468" t="s">
        <v>14156</v>
      </c>
    </row>
    <row r="469" spans="28:36">
      <c r="AB469" s="75">
        <v>332.28</v>
      </c>
      <c r="AC469" s="7">
        <v>5</v>
      </c>
      <c r="AD469" s="6">
        <v>315.67</v>
      </c>
      <c r="AE469" s="7" t="s">
        <v>14161</v>
      </c>
      <c r="AG469">
        <v>166.78</v>
      </c>
      <c r="AH469">
        <v>20</v>
      </c>
      <c r="AI469">
        <v>133.41999999999999</v>
      </c>
      <c r="AJ469" t="s">
        <v>14156</v>
      </c>
    </row>
    <row r="470" spans="28:36">
      <c r="AB470" s="75">
        <v>43.45</v>
      </c>
      <c r="AC470" s="7">
        <v>25</v>
      </c>
      <c r="AD470" s="6">
        <v>32.590000000000003</v>
      </c>
      <c r="AE470" s="7" t="s">
        <v>14161</v>
      </c>
      <c r="AG470">
        <v>64.64</v>
      </c>
      <c r="AH470">
        <v>25</v>
      </c>
      <c r="AI470">
        <v>48.48</v>
      </c>
      <c r="AJ470" t="s">
        <v>14156</v>
      </c>
    </row>
    <row r="471" spans="28:36">
      <c r="AB471" s="75">
        <v>302.29000000000002</v>
      </c>
      <c r="AC471" s="7">
        <v>10</v>
      </c>
      <c r="AD471" s="6">
        <v>272.06</v>
      </c>
      <c r="AE471" s="7" t="s">
        <v>14161</v>
      </c>
      <c r="AG471">
        <v>338.85</v>
      </c>
      <c r="AH471">
        <v>5</v>
      </c>
      <c r="AI471">
        <v>321.91000000000003</v>
      </c>
      <c r="AJ471" t="s">
        <v>14156</v>
      </c>
    </row>
    <row r="472" spans="28:36">
      <c r="AB472" s="75">
        <v>204.21</v>
      </c>
      <c r="AC472" s="7">
        <v>15</v>
      </c>
      <c r="AD472" s="6">
        <v>173.58</v>
      </c>
      <c r="AE472" s="7" t="s">
        <v>14161</v>
      </c>
      <c r="AG472">
        <v>26.45</v>
      </c>
      <c r="AH472">
        <v>25</v>
      </c>
      <c r="AI472">
        <v>19.84</v>
      </c>
      <c r="AJ472" t="s">
        <v>14156</v>
      </c>
    </row>
    <row r="473" spans="28:36">
      <c r="AB473" s="75">
        <v>338.65</v>
      </c>
      <c r="AC473" s="7">
        <v>30</v>
      </c>
      <c r="AD473" s="6">
        <v>237.05</v>
      </c>
      <c r="AE473" s="7" t="s">
        <v>14161</v>
      </c>
      <c r="AG473">
        <v>282.33</v>
      </c>
      <c r="AH473">
        <v>10</v>
      </c>
      <c r="AI473">
        <v>254.1</v>
      </c>
      <c r="AJ473" t="s">
        <v>14156</v>
      </c>
    </row>
    <row r="474" spans="28:36">
      <c r="AB474" s="75">
        <v>161.34</v>
      </c>
      <c r="AC474" s="7">
        <v>0</v>
      </c>
      <c r="AD474" s="6">
        <v>161.34</v>
      </c>
      <c r="AE474" s="7" t="s">
        <v>14161</v>
      </c>
      <c r="AG474">
        <v>369.95</v>
      </c>
      <c r="AH474">
        <v>15</v>
      </c>
      <c r="AI474">
        <v>314.45999999999998</v>
      </c>
      <c r="AJ474" t="s">
        <v>14156</v>
      </c>
    </row>
    <row r="475" spans="28:36">
      <c r="AB475" s="75">
        <v>12.81</v>
      </c>
      <c r="AC475" s="7">
        <v>0</v>
      </c>
      <c r="AD475" s="6">
        <v>12.81</v>
      </c>
      <c r="AE475" s="7" t="s">
        <v>14161</v>
      </c>
      <c r="AG475">
        <v>347.27</v>
      </c>
      <c r="AH475">
        <v>0</v>
      </c>
      <c r="AI475">
        <v>347.27</v>
      </c>
      <c r="AJ475" t="s">
        <v>14156</v>
      </c>
    </row>
    <row r="476" spans="28:36">
      <c r="AB476" s="75">
        <v>367.66</v>
      </c>
      <c r="AC476" s="7">
        <v>20</v>
      </c>
      <c r="AD476" s="6">
        <v>294.13</v>
      </c>
      <c r="AE476" s="7" t="s">
        <v>14161</v>
      </c>
      <c r="AG476">
        <v>378.49</v>
      </c>
      <c r="AH476">
        <v>30</v>
      </c>
      <c r="AI476">
        <v>264.94</v>
      </c>
      <c r="AJ476" t="s">
        <v>14156</v>
      </c>
    </row>
    <row r="477" spans="28:36">
      <c r="AB477" s="75">
        <v>414.58</v>
      </c>
      <c r="AC477" s="7">
        <v>20</v>
      </c>
      <c r="AD477" s="6">
        <v>331.66</v>
      </c>
      <c r="AE477" s="7" t="s">
        <v>14161</v>
      </c>
      <c r="AG477">
        <v>480.02</v>
      </c>
      <c r="AH477">
        <v>50</v>
      </c>
      <c r="AI477">
        <v>240.01</v>
      </c>
      <c r="AJ477" t="s">
        <v>14156</v>
      </c>
    </row>
    <row r="478" spans="28:36">
      <c r="AB478" s="75">
        <v>313.73</v>
      </c>
      <c r="AC478" s="7">
        <v>30</v>
      </c>
      <c r="AD478" s="6">
        <v>219.61</v>
      </c>
      <c r="AE478" s="7" t="s">
        <v>14161</v>
      </c>
      <c r="AG478">
        <v>144.46</v>
      </c>
      <c r="AH478">
        <v>15</v>
      </c>
      <c r="AI478">
        <v>122.79</v>
      </c>
      <c r="AJ478" t="s">
        <v>14156</v>
      </c>
    </row>
    <row r="479" spans="28:36">
      <c r="AB479" s="75">
        <v>267.60000000000002</v>
      </c>
      <c r="AC479" s="7">
        <v>20</v>
      </c>
      <c r="AD479" s="6">
        <v>214.08</v>
      </c>
      <c r="AE479" s="7" t="s">
        <v>14161</v>
      </c>
      <c r="AG479">
        <v>210.7</v>
      </c>
      <c r="AH479">
        <v>10</v>
      </c>
      <c r="AI479">
        <v>189.63</v>
      </c>
      <c r="AJ479" t="s">
        <v>14156</v>
      </c>
    </row>
    <row r="480" spans="28:36">
      <c r="AB480" s="75">
        <v>47.82</v>
      </c>
      <c r="AC480" s="7">
        <v>50</v>
      </c>
      <c r="AD480" s="6">
        <v>23.91</v>
      </c>
      <c r="AE480" s="7" t="s">
        <v>14161</v>
      </c>
      <c r="AG480">
        <v>327.52999999999997</v>
      </c>
      <c r="AH480">
        <v>0</v>
      </c>
      <c r="AI480">
        <v>327.52999999999997</v>
      </c>
      <c r="AJ480" t="s">
        <v>14156</v>
      </c>
    </row>
    <row r="481" spans="28:36">
      <c r="AB481" s="75">
        <v>315.17</v>
      </c>
      <c r="AC481" s="7">
        <v>0</v>
      </c>
      <c r="AD481" s="6">
        <v>315.17</v>
      </c>
      <c r="AE481" s="7" t="s">
        <v>14161</v>
      </c>
      <c r="AG481">
        <v>201.72</v>
      </c>
      <c r="AH481">
        <v>10</v>
      </c>
      <c r="AI481">
        <v>181.55</v>
      </c>
      <c r="AJ481" t="s">
        <v>14156</v>
      </c>
    </row>
    <row r="482" spans="28:36">
      <c r="AB482" s="75">
        <v>330.62</v>
      </c>
      <c r="AC482" s="7">
        <v>30</v>
      </c>
      <c r="AD482" s="6">
        <v>231.43</v>
      </c>
      <c r="AE482" s="7" t="s">
        <v>14161</v>
      </c>
      <c r="AG482">
        <v>391.64</v>
      </c>
      <c r="AH482">
        <v>25</v>
      </c>
      <c r="AI482">
        <v>293.73</v>
      </c>
      <c r="AJ482" t="s">
        <v>14156</v>
      </c>
    </row>
    <row r="483" spans="28:36">
      <c r="AB483" s="75">
        <v>68.81</v>
      </c>
      <c r="AC483" s="7">
        <v>25</v>
      </c>
      <c r="AD483" s="6">
        <v>51.61</v>
      </c>
      <c r="AE483" s="7" t="s">
        <v>14161</v>
      </c>
      <c r="AG483">
        <v>256.66000000000003</v>
      </c>
      <c r="AH483">
        <v>10</v>
      </c>
      <c r="AI483">
        <v>230.99</v>
      </c>
      <c r="AJ483" t="s">
        <v>14156</v>
      </c>
    </row>
    <row r="484" spans="28:36">
      <c r="AB484" s="75">
        <v>395.77</v>
      </c>
      <c r="AC484" s="7">
        <v>20</v>
      </c>
      <c r="AD484" s="6">
        <v>316.62</v>
      </c>
      <c r="AE484" s="7" t="s">
        <v>14161</v>
      </c>
      <c r="AG484">
        <v>336.04</v>
      </c>
      <c r="AH484">
        <v>20</v>
      </c>
      <c r="AI484">
        <v>268.83</v>
      </c>
      <c r="AJ484" t="s">
        <v>14156</v>
      </c>
    </row>
    <row r="485" spans="28:36">
      <c r="AB485" s="75">
        <v>258.60000000000002</v>
      </c>
      <c r="AC485" s="7">
        <v>15</v>
      </c>
      <c r="AD485" s="6">
        <v>219.81</v>
      </c>
      <c r="AE485" s="7" t="s">
        <v>14161</v>
      </c>
      <c r="AG485">
        <v>463.83</v>
      </c>
      <c r="AH485">
        <v>10</v>
      </c>
      <c r="AI485">
        <v>417.45</v>
      </c>
      <c r="AJ485" t="s">
        <v>14156</v>
      </c>
    </row>
    <row r="486" spans="28:36">
      <c r="AB486" s="75">
        <v>434.22</v>
      </c>
      <c r="AC486" s="7">
        <v>25</v>
      </c>
      <c r="AD486" s="6">
        <v>325.67</v>
      </c>
      <c r="AE486" s="7" t="s">
        <v>14161</v>
      </c>
      <c r="AG486">
        <v>75.39</v>
      </c>
      <c r="AH486">
        <v>15</v>
      </c>
      <c r="AI486">
        <v>64.08</v>
      </c>
      <c r="AJ486" t="s">
        <v>14156</v>
      </c>
    </row>
    <row r="487" spans="28:36">
      <c r="AB487" s="75">
        <v>359.75</v>
      </c>
      <c r="AC487" s="7">
        <v>30</v>
      </c>
      <c r="AD487" s="6">
        <v>251.82</v>
      </c>
      <c r="AE487" s="7" t="s">
        <v>14161</v>
      </c>
      <c r="AG487">
        <v>67.930000000000007</v>
      </c>
      <c r="AH487">
        <v>20</v>
      </c>
      <c r="AI487">
        <v>54.34</v>
      </c>
      <c r="AJ487" t="s">
        <v>14156</v>
      </c>
    </row>
    <row r="488" spans="28:36">
      <c r="AB488" s="75">
        <v>425.53</v>
      </c>
      <c r="AC488" s="7">
        <v>30</v>
      </c>
      <c r="AD488" s="6">
        <v>297.87</v>
      </c>
      <c r="AE488" s="7" t="s">
        <v>14161</v>
      </c>
      <c r="AG488">
        <v>496.58</v>
      </c>
      <c r="AH488">
        <v>25</v>
      </c>
      <c r="AI488">
        <v>372.44</v>
      </c>
      <c r="AJ488" t="s">
        <v>14156</v>
      </c>
    </row>
    <row r="489" spans="28:36">
      <c r="AB489" s="75">
        <v>418.85</v>
      </c>
      <c r="AC489" s="7">
        <v>0</v>
      </c>
      <c r="AD489" s="6">
        <v>418.85</v>
      </c>
      <c r="AE489" s="7" t="s">
        <v>14161</v>
      </c>
      <c r="AG489">
        <v>121.91</v>
      </c>
      <c r="AH489">
        <v>5</v>
      </c>
      <c r="AI489">
        <v>115.81</v>
      </c>
      <c r="AJ489" t="s">
        <v>14156</v>
      </c>
    </row>
    <row r="490" spans="28:36">
      <c r="AB490" s="75">
        <v>415.71</v>
      </c>
      <c r="AC490" s="7">
        <v>5</v>
      </c>
      <c r="AD490" s="6">
        <v>394.92</v>
      </c>
      <c r="AE490" s="7" t="s">
        <v>14161</v>
      </c>
      <c r="AG490">
        <v>387.72</v>
      </c>
      <c r="AH490">
        <v>20</v>
      </c>
      <c r="AI490">
        <v>310.18</v>
      </c>
      <c r="AJ490" t="s">
        <v>14156</v>
      </c>
    </row>
    <row r="491" spans="28:36">
      <c r="AB491" s="75">
        <v>197.33</v>
      </c>
      <c r="AC491" s="7">
        <v>20</v>
      </c>
      <c r="AD491" s="6">
        <v>157.86000000000001</v>
      </c>
      <c r="AE491" s="7" t="s">
        <v>14161</v>
      </c>
      <c r="AG491">
        <v>403.11</v>
      </c>
      <c r="AH491">
        <v>20</v>
      </c>
      <c r="AI491">
        <v>322.49</v>
      </c>
      <c r="AJ491" t="s">
        <v>14156</v>
      </c>
    </row>
    <row r="492" spans="28:36">
      <c r="AB492" s="75">
        <v>488.2</v>
      </c>
      <c r="AC492" s="7">
        <v>5</v>
      </c>
      <c r="AD492" s="6">
        <v>463.79</v>
      </c>
      <c r="AE492" s="7" t="s">
        <v>14161</v>
      </c>
      <c r="AG492">
        <v>28.03</v>
      </c>
      <c r="AH492">
        <v>20</v>
      </c>
      <c r="AI492">
        <v>22.42</v>
      </c>
      <c r="AJ492" t="s">
        <v>14156</v>
      </c>
    </row>
    <row r="493" spans="28:36">
      <c r="AB493" s="75">
        <v>442.96</v>
      </c>
      <c r="AC493" s="7">
        <v>5</v>
      </c>
      <c r="AD493" s="6">
        <v>420.81</v>
      </c>
      <c r="AE493" s="7" t="s">
        <v>14161</v>
      </c>
      <c r="AG493">
        <v>93.17</v>
      </c>
      <c r="AH493">
        <v>0</v>
      </c>
      <c r="AI493">
        <v>93.17</v>
      </c>
      <c r="AJ493" t="s">
        <v>14156</v>
      </c>
    </row>
    <row r="494" spans="28:36">
      <c r="AB494" s="75">
        <v>389.12</v>
      </c>
      <c r="AC494" s="7">
        <v>25</v>
      </c>
      <c r="AD494" s="6">
        <v>291.83999999999997</v>
      </c>
      <c r="AE494" s="7" t="s">
        <v>14161</v>
      </c>
      <c r="AG494">
        <v>188.19</v>
      </c>
      <c r="AH494">
        <v>50</v>
      </c>
      <c r="AI494">
        <v>94.09</v>
      </c>
      <c r="AJ494" t="s">
        <v>14156</v>
      </c>
    </row>
    <row r="495" spans="28:36">
      <c r="AB495" s="75">
        <v>423.67</v>
      </c>
      <c r="AC495" s="7">
        <v>50</v>
      </c>
      <c r="AD495" s="6">
        <v>211.84</v>
      </c>
      <c r="AE495" s="7" t="s">
        <v>14161</v>
      </c>
      <c r="AG495">
        <v>260.92</v>
      </c>
      <c r="AH495">
        <v>5</v>
      </c>
      <c r="AI495">
        <v>247.87</v>
      </c>
      <c r="AJ495" t="s">
        <v>14156</v>
      </c>
    </row>
    <row r="496" spans="28:36">
      <c r="AB496" s="75">
        <v>424.75</v>
      </c>
      <c r="AC496" s="7">
        <v>20</v>
      </c>
      <c r="AD496" s="6">
        <v>339.8</v>
      </c>
      <c r="AE496" s="7" t="s">
        <v>14161</v>
      </c>
      <c r="AG496">
        <v>161.16</v>
      </c>
      <c r="AH496">
        <v>30</v>
      </c>
      <c r="AI496">
        <v>112.81</v>
      </c>
      <c r="AJ496" t="s">
        <v>14156</v>
      </c>
    </row>
    <row r="497" spans="28:36">
      <c r="AB497" s="75">
        <v>187.72</v>
      </c>
      <c r="AC497" s="7">
        <v>20</v>
      </c>
      <c r="AD497" s="6">
        <v>150.18</v>
      </c>
      <c r="AE497" s="7" t="s">
        <v>14161</v>
      </c>
      <c r="AG497">
        <v>92.91</v>
      </c>
      <c r="AH497">
        <v>15</v>
      </c>
      <c r="AI497">
        <v>78.97</v>
      </c>
      <c r="AJ497" t="s">
        <v>14156</v>
      </c>
    </row>
    <row r="498" spans="28:36">
      <c r="AB498" s="75">
        <v>144.04</v>
      </c>
      <c r="AC498" s="7">
        <v>0</v>
      </c>
      <c r="AD498" s="6">
        <v>144.04</v>
      </c>
      <c r="AE498" s="7" t="s">
        <v>14161</v>
      </c>
      <c r="AG498">
        <v>137.33000000000001</v>
      </c>
      <c r="AH498">
        <v>10</v>
      </c>
      <c r="AI498">
        <v>123.6</v>
      </c>
      <c r="AJ498" t="s">
        <v>14156</v>
      </c>
    </row>
    <row r="499" spans="28:36">
      <c r="AB499" s="75">
        <v>461.93</v>
      </c>
      <c r="AC499" s="7">
        <v>25</v>
      </c>
      <c r="AD499" s="6">
        <v>346.45</v>
      </c>
      <c r="AE499" s="7" t="s">
        <v>14161</v>
      </c>
      <c r="AG499">
        <v>326.79000000000002</v>
      </c>
      <c r="AH499">
        <v>15</v>
      </c>
      <c r="AI499">
        <v>277.77</v>
      </c>
      <c r="AJ499" t="s">
        <v>14156</v>
      </c>
    </row>
    <row r="500" spans="28:36">
      <c r="AB500" s="75">
        <v>328.87</v>
      </c>
      <c r="AC500" s="7">
        <v>5</v>
      </c>
      <c r="AD500" s="6">
        <v>312.43</v>
      </c>
      <c r="AE500" s="7" t="s">
        <v>14161</v>
      </c>
      <c r="AG500">
        <v>436.56</v>
      </c>
      <c r="AH500">
        <v>0</v>
      </c>
      <c r="AI500">
        <v>436.56</v>
      </c>
      <c r="AJ500" t="s">
        <v>14156</v>
      </c>
    </row>
    <row r="501" spans="28:36">
      <c r="AB501" s="75">
        <v>276.08</v>
      </c>
      <c r="AC501" s="7">
        <v>25</v>
      </c>
      <c r="AD501" s="6">
        <v>207.06</v>
      </c>
      <c r="AE501" s="7" t="s">
        <v>14161</v>
      </c>
      <c r="AG501">
        <v>315.8</v>
      </c>
      <c r="AH501">
        <v>0</v>
      </c>
      <c r="AI501">
        <v>315.8</v>
      </c>
      <c r="AJ501" t="s">
        <v>14156</v>
      </c>
    </row>
    <row r="502" spans="28:36">
      <c r="AB502" s="75">
        <v>324.41000000000003</v>
      </c>
      <c r="AC502" s="7">
        <v>50</v>
      </c>
      <c r="AD502" s="6">
        <v>162.21</v>
      </c>
      <c r="AE502" s="7" t="s">
        <v>14161</v>
      </c>
      <c r="AG502">
        <v>168.18</v>
      </c>
      <c r="AH502">
        <v>0</v>
      </c>
      <c r="AI502">
        <v>168.18</v>
      </c>
      <c r="AJ502" t="s">
        <v>14156</v>
      </c>
    </row>
    <row r="503" spans="28:36">
      <c r="AB503" s="75">
        <v>41.11</v>
      </c>
      <c r="AC503" s="7">
        <v>25</v>
      </c>
      <c r="AD503" s="6">
        <v>30.83</v>
      </c>
      <c r="AE503" s="7" t="s">
        <v>14161</v>
      </c>
      <c r="AG503">
        <v>140.68</v>
      </c>
      <c r="AH503">
        <v>10</v>
      </c>
      <c r="AI503">
        <v>126.61</v>
      </c>
      <c r="AJ503" t="s">
        <v>14156</v>
      </c>
    </row>
    <row r="504" spans="28:36">
      <c r="AB504" s="75">
        <v>134.04</v>
      </c>
      <c r="AC504" s="7">
        <v>50</v>
      </c>
      <c r="AD504" s="6">
        <v>67.02</v>
      </c>
      <c r="AE504" s="7" t="s">
        <v>14161</v>
      </c>
      <c r="AG504">
        <v>472.32</v>
      </c>
      <c r="AH504">
        <v>0</v>
      </c>
      <c r="AI504">
        <v>472.32</v>
      </c>
      <c r="AJ504" t="s">
        <v>14156</v>
      </c>
    </row>
    <row r="505" spans="28:36">
      <c r="AB505" s="75">
        <v>100.72</v>
      </c>
      <c r="AC505" s="7">
        <v>30</v>
      </c>
      <c r="AD505" s="6">
        <v>70.5</v>
      </c>
      <c r="AE505" s="7" t="s">
        <v>14161</v>
      </c>
      <c r="AG505">
        <v>27.26</v>
      </c>
      <c r="AH505">
        <v>30</v>
      </c>
      <c r="AI505">
        <v>19.079999999999998</v>
      </c>
      <c r="AJ505" t="s">
        <v>14156</v>
      </c>
    </row>
    <row r="506" spans="28:36">
      <c r="AB506" s="75">
        <v>194.92</v>
      </c>
      <c r="AC506" s="7">
        <v>25</v>
      </c>
      <c r="AD506" s="6">
        <v>146.19</v>
      </c>
      <c r="AE506" s="7" t="s">
        <v>14161</v>
      </c>
      <c r="AG506">
        <v>281.87</v>
      </c>
      <c r="AH506">
        <v>50</v>
      </c>
      <c r="AI506">
        <v>140.94</v>
      </c>
      <c r="AJ506" t="s">
        <v>14156</v>
      </c>
    </row>
    <row r="507" spans="28:36">
      <c r="AB507" s="75">
        <v>249.81</v>
      </c>
      <c r="AC507" s="7">
        <v>10</v>
      </c>
      <c r="AD507" s="6">
        <v>224.83</v>
      </c>
      <c r="AE507" s="7" t="s">
        <v>14161</v>
      </c>
      <c r="AG507">
        <v>299.63</v>
      </c>
      <c r="AH507">
        <v>15</v>
      </c>
      <c r="AI507">
        <v>254.69</v>
      </c>
      <c r="AJ507" t="s">
        <v>14156</v>
      </c>
    </row>
    <row r="508" spans="28:36">
      <c r="AB508" s="75">
        <v>469.67</v>
      </c>
      <c r="AC508" s="7">
        <v>50</v>
      </c>
      <c r="AD508" s="6">
        <v>234.84</v>
      </c>
      <c r="AE508" s="7" t="s">
        <v>14161</v>
      </c>
      <c r="AG508">
        <v>215.89</v>
      </c>
      <c r="AH508">
        <v>50</v>
      </c>
      <c r="AI508">
        <v>107.94</v>
      </c>
      <c r="AJ508" t="s">
        <v>14156</v>
      </c>
    </row>
    <row r="509" spans="28:36">
      <c r="AB509" s="75">
        <v>89.73</v>
      </c>
      <c r="AC509" s="7">
        <v>0</v>
      </c>
      <c r="AD509" s="6">
        <v>89.73</v>
      </c>
      <c r="AE509" s="7" t="s">
        <v>14161</v>
      </c>
      <c r="AG509">
        <v>69.38</v>
      </c>
      <c r="AH509">
        <v>15</v>
      </c>
      <c r="AI509">
        <v>58.97</v>
      </c>
      <c r="AJ509" t="s">
        <v>14156</v>
      </c>
    </row>
    <row r="510" spans="28:36">
      <c r="AB510" s="75">
        <v>271.54000000000002</v>
      </c>
      <c r="AC510" s="7">
        <v>15</v>
      </c>
      <c r="AD510" s="6">
        <v>230.81</v>
      </c>
      <c r="AE510" s="7" t="s">
        <v>14161</v>
      </c>
      <c r="AG510">
        <v>304.06</v>
      </c>
      <c r="AH510">
        <v>5</v>
      </c>
      <c r="AI510">
        <v>288.86</v>
      </c>
      <c r="AJ510" t="s">
        <v>14156</v>
      </c>
    </row>
    <row r="511" spans="28:36">
      <c r="AB511" s="75">
        <v>231.78</v>
      </c>
      <c r="AC511" s="7">
        <v>15</v>
      </c>
      <c r="AD511" s="6">
        <v>197.01</v>
      </c>
      <c r="AE511" s="7" t="s">
        <v>14161</v>
      </c>
      <c r="AG511">
        <v>302.93</v>
      </c>
      <c r="AH511">
        <v>5</v>
      </c>
      <c r="AI511">
        <v>287.77999999999997</v>
      </c>
      <c r="AJ511" t="s">
        <v>14156</v>
      </c>
    </row>
    <row r="512" spans="28:36">
      <c r="AB512" s="75">
        <v>17.86</v>
      </c>
      <c r="AC512" s="7">
        <v>20</v>
      </c>
      <c r="AD512" s="6">
        <v>14.29</v>
      </c>
      <c r="AE512" s="7" t="s">
        <v>14161</v>
      </c>
      <c r="AG512">
        <v>439.88</v>
      </c>
      <c r="AH512">
        <v>5</v>
      </c>
      <c r="AI512">
        <v>417.89</v>
      </c>
      <c r="AJ512" t="s">
        <v>14156</v>
      </c>
    </row>
    <row r="513" spans="28:36">
      <c r="AB513" s="75">
        <v>214.24</v>
      </c>
      <c r="AC513" s="7">
        <v>0</v>
      </c>
      <c r="AD513" s="6">
        <v>214.24</v>
      </c>
      <c r="AE513" s="7" t="s">
        <v>14161</v>
      </c>
      <c r="AG513">
        <v>95.24</v>
      </c>
      <c r="AH513">
        <v>15</v>
      </c>
      <c r="AI513">
        <v>80.95</v>
      </c>
      <c r="AJ513" t="s">
        <v>14156</v>
      </c>
    </row>
    <row r="514" spans="28:36">
      <c r="AB514" s="75">
        <v>373.59</v>
      </c>
      <c r="AC514" s="7">
        <v>50</v>
      </c>
      <c r="AD514" s="6">
        <v>186.79</v>
      </c>
      <c r="AE514" s="7" t="s">
        <v>14161</v>
      </c>
      <c r="AG514">
        <v>432.01</v>
      </c>
      <c r="AH514">
        <v>5</v>
      </c>
      <c r="AI514">
        <v>410.41</v>
      </c>
      <c r="AJ514" t="s">
        <v>14156</v>
      </c>
    </row>
    <row r="515" spans="28:36">
      <c r="AB515" s="75">
        <v>376.39</v>
      </c>
      <c r="AC515" s="7">
        <v>10</v>
      </c>
      <c r="AD515" s="6">
        <v>338.75</v>
      </c>
      <c r="AE515" s="7" t="s">
        <v>14161</v>
      </c>
      <c r="AG515">
        <v>484.56</v>
      </c>
      <c r="AH515">
        <v>0</v>
      </c>
      <c r="AI515">
        <v>484.56</v>
      </c>
      <c r="AJ515" t="s">
        <v>14156</v>
      </c>
    </row>
    <row r="516" spans="28:36">
      <c r="AB516" s="75">
        <v>273.16000000000003</v>
      </c>
      <c r="AC516" s="7">
        <v>25</v>
      </c>
      <c r="AD516" s="6">
        <v>204.87</v>
      </c>
      <c r="AE516" s="7" t="s">
        <v>14161</v>
      </c>
      <c r="AG516">
        <v>108.02</v>
      </c>
      <c r="AH516">
        <v>10</v>
      </c>
      <c r="AI516">
        <v>97.22</v>
      </c>
      <c r="AJ516" t="s">
        <v>14156</v>
      </c>
    </row>
    <row r="517" spans="28:36">
      <c r="AB517" s="75">
        <v>480.84</v>
      </c>
      <c r="AC517" s="7">
        <v>10</v>
      </c>
      <c r="AD517" s="6">
        <v>432.76</v>
      </c>
      <c r="AE517" s="7" t="s">
        <v>14161</v>
      </c>
      <c r="AG517">
        <v>401.08</v>
      </c>
      <c r="AH517">
        <v>5</v>
      </c>
      <c r="AI517">
        <v>381.03</v>
      </c>
      <c r="AJ517" t="s">
        <v>14156</v>
      </c>
    </row>
    <row r="518" spans="28:36">
      <c r="AB518" s="75">
        <v>392.77</v>
      </c>
      <c r="AC518" s="7">
        <v>10</v>
      </c>
      <c r="AD518" s="6">
        <v>353.49</v>
      </c>
      <c r="AE518" s="7" t="s">
        <v>14161</v>
      </c>
      <c r="AG518">
        <v>247.48</v>
      </c>
      <c r="AH518">
        <v>50</v>
      </c>
      <c r="AI518">
        <v>123.74</v>
      </c>
      <c r="AJ518" t="s">
        <v>14156</v>
      </c>
    </row>
    <row r="519" spans="28:36">
      <c r="AB519" s="75">
        <v>279.95999999999998</v>
      </c>
      <c r="AC519" s="7">
        <v>15</v>
      </c>
      <c r="AD519" s="6">
        <v>237.97</v>
      </c>
      <c r="AE519" s="7" t="s">
        <v>14161</v>
      </c>
      <c r="AG519">
        <v>78.14</v>
      </c>
      <c r="AH519">
        <v>0</v>
      </c>
      <c r="AI519">
        <v>78.14</v>
      </c>
      <c r="AJ519" t="s">
        <v>14156</v>
      </c>
    </row>
    <row r="520" spans="28:36">
      <c r="AB520" s="75">
        <v>173.69</v>
      </c>
      <c r="AC520" s="7">
        <v>20</v>
      </c>
      <c r="AD520" s="6">
        <v>138.94999999999999</v>
      </c>
      <c r="AE520" s="7" t="s">
        <v>14161</v>
      </c>
      <c r="AG520">
        <v>265.64999999999998</v>
      </c>
      <c r="AH520">
        <v>25</v>
      </c>
      <c r="AI520">
        <v>199.24</v>
      </c>
      <c r="AJ520" t="s">
        <v>14156</v>
      </c>
    </row>
    <row r="521" spans="28:36">
      <c r="AB521" s="75">
        <v>119.63</v>
      </c>
      <c r="AC521" s="7">
        <v>15</v>
      </c>
      <c r="AD521" s="6">
        <v>101.69</v>
      </c>
      <c r="AE521" s="7" t="s">
        <v>14161</v>
      </c>
      <c r="AG521">
        <v>381.75</v>
      </c>
      <c r="AH521">
        <v>50</v>
      </c>
      <c r="AI521">
        <v>190.88</v>
      </c>
      <c r="AJ521" t="s">
        <v>14156</v>
      </c>
    </row>
    <row r="522" spans="28:36">
      <c r="AB522" s="75">
        <v>249.98</v>
      </c>
      <c r="AC522" s="7">
        <v>5</v>
      </c>
      <c r="AD522" s="6">
        <v>237.48</v>
      </c>
      <c r="AE522" s="7" t="s">
        <v>14161</v>
      </c>
      <c r="AG522">
        <v>259.27999999999997</v>
      </c>
      <c r="AH522">
        <v>5</v>
      </c>
      <c r="AI522">
        <v>246.32</v>
      </c>
      <c r="AJ522" t="s">
        <v>14156</v>
      </c>
    </row>
    <row r="523" spans="28:36">
      <c r="AB523" s="75">
        <v>403.54</v>
      </c>
      <c r="AC523" s="7">
        <v>15</v>
      </c>
      <c r="AD523" s="6">
        <v>343.01</v>
      </c>
      <c r="AE523" s="7" t="s">
        <v>14161</v>
      </c>
      <c r="AG523">
        <v>135.71</v>
      </c>
      <c r="AH523">
        <v>50</v>
      </c>
      <c r="AI523">
        <v>67.86</v>
      </c>
      <c r="AJ523" t="s">
        <v>14156</v>
      </c>
    </row>
    <row r="524" spans="28:36">
      <c r="AB524" s="75">
        <v>221.76</v>
      </c>
      <c r="AC524" s="7">
        <v>0</v>
      </c>
      <c r="AD524" s="6">
        <v>221.76</v>
      </c>
      <c r="AE524" s="7" t="s">
        <v>14161</v>
      </c>
      <c r="AG524">
        <v>36.53</v>
      </c>
      <c r="AH524">
        <v>15</v>
      </c>
      <c r="AI524">
        <v>31.05</v>
      </c>
      <c r="AJ524" t="s">
        <v>14153</v>
      </c>
    </row>
    <row r="525" spans="28:36">
      <c r="AB525" s="75">
        <v>31.22</v>
      </c>
      <c r="AC525" s="7">
        <v>50</v>
      </c>
      <c r="AD525" s="6">
        <v>15.61</v>
      </c>
      <c r="AE525" s="7" t="s">
        <v>14161</v>
      </c>
      <c r="AG525">
        <v>393.77</v>
      </c>
      <c r="AH525">
        <v>15</v>
      </c>
      <c r="AI525">
        <v>334.7</v>
      </c>
      <c r="AJ525" t="s">
        <v>14153</v>
      </c>
    </row>
    <row r="526" spans="28:36">
      <c r="AB526" s="75">
        <v>458.91</v>
      </c>
      <c r="AC526" s="7">
        <v>5</v>
      </c>
      <c r="AD526" s="6">
        <v>435.96</v>
      </c>
      <c r="AE526" s="7" t="s">
        <v>14161</v>
      </c>
      <c r="AG526">
        <v>235.13</v>
      </c>
      <c r="AH526">
        <v>25</v>
      </c>
      <c r="AI526">
        <v>176.35</v>
      </c>
      <c r="AJ526" t="s">
        <v>14153</v>
      </c>
    </row>
    <row r="527" spans="28:36">
      <c r="AB527" s="75">
        <v>173.36</v>
      </c>
      <c r="AC527" s="7">
        <v>15</v>
      </c>
      <c r="AD527" s="6">
        <v>147.36000000000001</v>
      </c>
      <c r="AE527" s="7" t="s">
        <v>14161</v>
      </c>
      <c r="AG527">
        <v>224.52</v>
      </c>
      <c r="AH527">
        <v>50</v>
      </c>
      <c r="AI527">
        <v>112.26</v>
      </c>
      <c r="AJ527" t="s">
        <v>14153</v>
      </c>
    </row>
    <row r="528" spans="28:36">
      <c r="AB528" s="75">
        <v>266.64999999999998</v>
      </c>
      <c r="AC528" s="7">
        <v>15</v>
      </c>
      <c r="AD528" s="6">
        <v>226.65</v>
      </c>
      <c r="AE528" s="7" t="s">
        <v>14161</v>
      </c>
      <c r="AG528">
        <v>319.29000000000002</v>
      </c>
      <c r="AH528">
        <v>5</v>
      </c>
      <c r="AI528">
        <v>303.33</v>
      </c>
      <c r="AJ528" t="s">
        <v>14153</v>
      </c>
    </row>
    <row r="529" spans="28:36">
      <c r="AB529" s="75">
        <v>397.37</v>
      </c>
      <c r="AC529" s="7">
        <v>10</v>
      </c>
      <c r="AD529" s="6">
        <v>357.63</v>
      </c>
      <c r="AE529" s="7" t="s">
        <v>14161</v>
      </c>
      <c r="AG529">
        <v>337.81</v>
      </c>
      <c r="AH529">
        <v>25</v>
      </c>
      <c r="AI529">
        <v>253.36</v>
      </c>
      <c r="AJ529" t="s">
        <v>14153</v>
      </c>
    </row>
    <row r="530" spans="28:36">
      <c r="AB530" s="75">
        <v>203.99</v>
      </c>
      <c r="AC530" s="7">
        <v>20</v>
      </c>
      <c r="AD530" s="6">
        <v>163.19</v>
      </c>
      <c r="AE530" s="7" t="s">
        <v>14161</v>
      </c>
      <c r="AG530">
        <v>154.62</v>
      </c>
      <c r="AH530">
        <v>50</v>
      </c>
      <c r="AI530">
        <v>77.31</v>
      </c>
      <c r="AJ530" t="s">
        <v>14153</v>
      </c>
    </row>
    <row r="531" spans="28:36">
      <c r="AB531" s="75">
        <v>453.99</v>
      </c>
      <c r="AC531" s="7">
        <v>5</v>
      </c>
      <c r="AD531" s="6">
        <v>431.29</v>
      </c>
      <c r="AE531" s="7" t="s">
        <v>14161</v>
      </c>
      <c r="AG531">
        <v>237.95</v>
      </c>
      <c r="AH531">
        <v>15</v>
      </c>
      <c r="AI531">
        <v>202.26</v>
      </c>
      <c r="AJ531" t="s">
        <v>14153</v>
      </c>
    </row>
    <row r="532" spans="28:36">
      <c r="AB532" s="75">
        <v>324.68</v>
      </c>
      <c r="AC532" s="7">
        <v>25</v>
      </c>
      <c r="AD532" s="6">
        <v>243.51</v>
      </c>
      <c r="AE532" s="7" t="s">
        <v>14161</v>
      </c>
      <c r="AG532">
        <v>125.65</v>
      </c>
      <c r="AH532">
        <v>10</v>
      </c>
      <c r="AI532">
        <v>113.09</v>
      </c>
      <c r="AJ532" t="s">
        <v>14153</v>
      </c>
    </row>
    <row r="533" spans="28:36">
      <c r="AB533" s="75">
        <v>423.28</v>
      </c>
      <c r="AC533" s="7">
        <v>0</v>
      </c>
      <c r="AD533" s="6">
        <v>423.28</v>
      </c>
      <c r="AE533" s="7" t="s">
        <v>14161</v>
      </c>
      <c r="AG533">
        <v>274.87</v>
      </c>
      <c r="AH533">
        <v>50</v>
      </c>
      <c r="AI533">
        <v>137.44</v>
      </c>
      <c r="AJ533" t="s">
        <v>14153</v>
      </c>
    </row>
    <row r="534" spans="28:36">
      <c r="AB534" s="75">
        <v>24.55</v>
      </c>
      <c r="AC534" s="7">
        <v>10</v>
      </c>
      <c r="AD534" s="6">
        <v>22.1</v>
      </c>
      <c r="AE534" s="7" t="s">
        <v>14161</v>
      </c>
      <c r="AG534">
        <v>486.62</v>
      </c>
      <c r="AH534">
        <v>25</v>
      </c>
      <c r="AI534">
        <v>364.97</v>
      </c>
      <c r="AJ534" t="s">
        <v>14153</v>
      </c>
    </row>
    <row r="535" spans="28:36">
      <c r="AB535" s="75">
        <v>146.37</v>
      </c>
      <c r="AC535" s="7">
        <v>25</v>
      </c>
      <c r="AD535" s="6">
        <v>109.78</v>
      </c>
      <c r="AE535" s="7" t="s">
        <v>14161</v>
      </c>
      <c r="AG535">
        <v>336.49</v>
      </c>
      <c r="AH535">
        <v>20</v>
      </c>
      <c r="AI535">
        <v>269.19</v>
      </c>
      <c r="AJ535" t="s">
        <v>14153</v>
      </c>
    </row>
    <row r="536" spans="28:36">
      <c r="AB536" s="75">
        <v>323.14</v>
      </c>
      <c r="AC536" s="7">
        <v>25</v>
      </c>
      <c r="AD536" s="6">
        <v>242.35</v>
      </c>
      <c r="AE536" s="7" t="s">
        <v>14161</v>
      </c>
      <c r="AG536">
        <v>138.83000000000001</v>
      </c>
      <c r="AH536">
        <v>10</v>
      </c>
      <c r="AI536">
        <v>124.95</v>
      </c>
      <c r="AJ536" t="s">
        <v>14153</v>
      </c>
    </row>
    <row r="537" spans="28:36">
      <c r="AB537" s="75">
        <v>12.7</v>
      </c>
      <c r="AC537" s="7">
        <v>50</v>
      </c>
      <c r="AD537" s="6">
        <v>6.35</v>
      </c>
      <c r="AE537" s="7" t="s">
        <v>14161</v>
      </c>
      <c r="AG537">
        <v>292.67</v>
      </c>
      <c r="AH537">
        <v>25</v>
      </c>
      <c r="AI537">
        <v>219.5</v>
      </c>
      <c r="AJ537" t="s">
        <v>14153</v>
      </c>
    </row>
    <row r="538" spans="28:36">
      <c r="AB538" s="75">
        <v>46.81</v>
      </c>
      <c r="AC538" s="7">
        <v>20</v>
      </c>
      <c r="AD538" s="6">
        <v>37.450000000000003</v>
      </c>
      <c r="AE538" s="7" t="s">
        <v>14161</v>
      </c>
      <c r="AG538">
        <v>193.28</v>
      </c>
      <c r="AH538">
        <v>10</v>
      </c>
      <c r="AI538">
        <v>173.95</v>
      </c>
      <c r="AJ538" t="s">
        <v>14153</v>
      </c>
    </row>
    <row r="539" spans="28:36">
      <c r="AB539" s="75">
        <v>236.71</v>
      </c>
      <c r="AC539" s="7">
        <v>25</v>
      </c>
      <c r="AD539" s="6">
        <v>177.53</v>
      </c>
      <c r="AE539" s="7" t="s">
        <v>14161</v>
      </c>
      <c r="AG539">
        <v>81.41</v>
      </c>
      <c r="AH539">
        <v>5</v>
      </c>
      <c r="AI539">
        <v>77.34</v>
      </c>
      <c r="AJ539" t="s">
        <v>14153</v>
      </c>
    </row>
    <row r="540" spans="28:36">
      <c r="AB540" s="75">
        <v>471.02</v>
      </c>
      <c r="AC540" s="7">
        <v>20</v>
      </c>
      <c r="AD540" s="6">
        <v>376.82</v>
      </c>
      <c r="AE540" s="7" t="s">
        <v>14161</v>
      </c>
      <c r="AG540">
        <v>496.05</v>
      </c>
      <c r="AH540">
        <v>5</v>
      </c>
      <c r="AI540">
        <v>471.25</v>
      </c>
      <c r="AJ540" t="s">
        <v>14153</v>
      </c>
    </row>
    <row r="541" spans="28:36">
      <c r="AB541" s="75">
        <v>121.2</v>
      </c>
      <c r="AC541" s="7">
        <v>20</v>
      </c>
      <c r="AD541" s="6">
        <v>96.96</v>
      </c>
      <c r="AE541" s="7" t="s">
        <v>14161</v>
      </c>
      <c r="AG541">
        <v>92.92</v>
      </c>
      <c r="AH541">
        <v>10</v>
      </c>
      <c r="AI541">
        <v>83.63</v>
      </c>
      <c r="AJ541" t="s">
        <v>14153</v>
      </c>
    </row>
    <row r="542" spans="28:36">
      <c r="AB542" s="75">
        <v>286.43</v>
      </c>
      <c r="AC542" s="7">
        <v>15</v>
      </c>
      <c r="AD542" s="6">
        <v>243.47</v>
      </c>
      <c r="AE542" s="7" t="s">
        <v>14161</v>
      </c>
      <c r="AG542">
        <v>496.36</v>
      </c>
      <c r="AH542">
        <v>25</v>
      </c>
      <c r="AI542">
        <v>372.27</v>
      </c>
      <c r="AJ542" t="s">
        <v>14153</v>
      </c>
    </row>
    <row r="543" spans="28:36">
      <c r="AB543" s="75">
        <v>20.79</v>
      </c>
      <c r="AC543" s="7">
        <v>50</v>
      </c>
      <c r="AD543" s="6">
        <v>10.39</v>
      </c>
      <c r="AE543" s="7" t="s">
        <v>14161</v>
      </c>
      <c r="AG543">
        <v>440.5</v>
      </c>
      <c r="AH543">
        <v>50</v>
      </c>
      <c r="AI543">
        <v>220.25</v>
      </c>
      <c r="AJ543" t="s">
        <v>14153</v>
      </c>
    </row>
    <row r="544" spans="28:36">
      <c r="AB544" s="75">
        <v>412.15</v>
      </c>
      <c r="AC544" s="7">
        <v>20</v>
      </c>
      <c r="AD544" s="6">
        <v>329.72</v>
      </c>
      <c r="AE544" s="7" t="s">
        <v>14161</v>
      </c>
      <c r="AG544">
        <v>124.56</v>
      </c>
      <c r="AH544">
        <v>0</v>
      </c>
      <c r="AI544">
        <v>124.56</v>
      </c>
      <c r="AJ544" t="s">
        <v>14153</v>
      </c>
    </row>
    <row r="545" spans="28:36">
      <c r="AB545" s="75">
        <v>235.54</v>
      </c>
      <c r="AC545" s="7">
        <v>30</v>
      </c>
      <c r="AD545" s="6">
        <v>164.88</v>
      </c>
      <c r="AE545" s="7" t="s">
        <v>14161</v>
      </c>
      <c r="AG545">
        <v>51.73</v>
      </c>
      <c r="AH545">
        <v>30</v>
      </c>
      <c r="AI545">
        <v>36.21</v>
      </c>
      <c r="AJ545" t="s">
        <v>14153</v>
      </c>
    </row>
    <row r="546" spans="28:36">
      <c r="AB546" s="75">
        <v>386.36</v>
      </c>
      <c r="AC546" s="7">
        <v>20</v>
      </c>
      <c r="AD546" s="6">
        <v>309.08999999999997</v>
      </c>
      <c r="AE546" s="7" t="s">
        <v>14161</v>
      </c>
      <c r="AG546">
        <v>388.94</v>
      </c>
      <c r="AH546">
        <v>20</v>
      </c>
      <c r="AI546">
        <v>311.14999999999998</v>
      </c>
      <c r="AJ546" t="s">
        <v>14153</v>
      </c>
    </row>
    <row r="547" spans="28:36">
      <c r="AB547" s="75">
        <v>165.23</v>
      </c>
      <c r="AC547" s="7">
        <v>15</v>
      </c>
      <c r="AD547" s="6">
        <v>140.44999999999999</v>
      </c>
      <c r="AE547" s="7" t="s">
        <v>14161</v>
      </c>
      <c r="AG547">
        <v>85.98</v>
      </c>
      <c r="AH547">
        <v>20</v>
      </c>
      <c r="AI547">
        <v>68.78</v>
      </c>
      <c r="AJ547" t="s">
        <v>14153</v>
      </c>
    </row>
    <row r="548" spans="28:36">
      <c r="AB548" s="75">
        <v>139.84</v>
      </c>
      <c r="AC548" s="7">
        <v>0</v>
      </c>
      <c r="AD548" s="6">
        <v>139.84</v>
      </c>
      <c r="AE548" s="7" t="s">
        <v>14161</v>
      </c>
      <c r="AG548">
        <v>376.63</v>
      </c>
      <c r="AH548">
        <v>15</v>
      </c>
      <c r="AI548">
        <v>320.14</v>
      </c>
      <c r="AJ548" t="s">
        <v>14153</v>
      </c>
    </row>
    <row r="549" spans="28:36">
      <c r="AB549" s="75">
        <v>365.04</v>
      </c>
      <c r="AC549" s="7">
        <v>30</v>
      </c>
      <c r="AD549" s="6">
        <v>255.53</v>
      </c>
      <c r="AE549" s="7" t="s">
        <v>14161</v>
      </c>
      <c r="AG549">
        <v>462.91</v>
      </c>
      <c r="AH549">
        <v>20</v>
      </c>
      <c r="AI549">
        <v>370.33</v>
      </c>
      <c r="AJ549" t="s">
        <v>14153</v>
      </c>
    </row>
    <row r="550" spans="28:36">
      <c r="AB550" s="75">
        <v>170.91</v>
      </c>
      <c r="AC550" s="7">
        <v>10</v>
      </c>
      <c r="AD550" s="6">
        <v>153.82</v>
      </c>
      <c r="AE550" s="7" t="s">
        <v>14161</v>
      </c>
      <c r="AG550">
        <v>41.61</v>
      </c>
      <c r="AH550">
        <v>15</v>
      </c>
      <c r="AI550">
        <v>35.369999999999997</v>
      </c>
      <c r="AJ550" t="s">
        <v>14153</v>
      </c>
    </row>
    <row r="551" spans="28:36">
      <c r="AB551" s="75">
        <v>61.68</v>
      </c>
      <c r="AC551" s="7">
        <v>10</v>
      </c>
      <c r="AD551" s="6">
        <v>55.51</v>
      </c>
      <c r="AE551" s="7" t="s">
        <v>14161</v>
      </c>
      <c r="AG551">
        <v>334.28</v>
      </c>
      <c r="AH551">
        <v>15</v>
      </c>
      <c r="AI551">
        <v>284.14</v>
      </c>
      <c r="AJ551" t="s">
        <v>14153</v>
      </c>
    </row>
    <row r="552" spans="28:36">
      <c r="AB552" s="75">
        <v>308.57</v>
      </c>
      <c r="AC552" s="7">
        <v>10</v>
      </c>
      <c r="AD552" s="6">
        <v>277.70999999999998</v>
      </c>
      <c r="AE552" s="7" t="s">
        <v>14161</v>
      </c>
      <c r="AG552">
        <v>211.85</v>
      </c>
      <c r="AH552">
        <v>20</v>
      </c>
      <c r="AI552">
        <v>169.48</v>
      </c>
      <c r="AJ552" t="s">
        <v>14153</v>
      </c>
    </row>
    <row r="553" spans="28:36">
      <c r="AB553" s="75">
        <v>376.51</v>
      </c>
      <c r="AC553" s="7">
        <v>15</v>
      </c>
      <c r="AD553" s="6">
        <v>320.02999999999997</v>
      </c>
      <c r="AE553" s="7" t="s">
        <v>14161</v>
      </c>
      <c r="AG553">
        <v>269.87</v>
      </c>
      <c r="AH553">
        <v>50</v>
      </c>
      <c r="AI553">
        <v>134.94</v>
      </c>
      <c r="AJ553" t="s">
        <v>14153</v>
      </c>
    </row>
    <row r="554" spans="28:36">
      <c r="AB554" s="75">
        <v>52.31</v>
      </c>
      <c r="AC554" s="7">
        <v>30</v>
      </c>
      <c r="AD554" s="6">
        <v>36.619999999999997</v>
      </c>
      <c r="AE554" s="7" t="s">
        <v>14161</v>
      </c>
      <c r="AG554">
        <v>458.8</v>
      </c>
      <c r="AH554">
        <v>50</v>
      </c>
      <c r="AI554">
        <v>229.4</v>
      </c>
      <c r="AJ554" t="s">
        <v>14153</v>
      </c>
    </row>
    <row r="555" spans="28:36">
      <c r="AB555" s="75">
        <v>292.11</v>
      </c>
      <c r="AC555" s="7">
        <v>30</v>
      </c>
      <c r="AD555" s="6">
        <v>204.48</v>
      </c>
      <c r="AE555" s="7" t="s">
        <v>14161</v>
      </c>
      <c r="AG555">
        <v>295.86</v>
      </c>
      <c r="AH555">
        <v>30</v>
      </c>
      <c r="AI555">
        <v>207.1</v>
      </c>
      <c r="AJ555" t="s">
        <v>14153</v>
      </c>
    </row>
    <row r="556" spans="28:36">
      <c r="AB556" s="75">
        <v>477.51</v>
      </c>
      <c r="AC556" s="7">
        <v>30</v>
      </c>
      <c r="AD556" s="6">
        <v>334.26</v>
      </c>
      <c r="AE556" s="7" t="s">
        <v>14161</v>
      </c>
      <c r="AG556">
        <v>270.73</v>
      </c>
      <c r="AH556">
        <v>20</v>
      </c>
      <c r="AI556">
        <v>216.58</v>
      </c>
      <c r="AJ556" t="s">
        <v>14153</v>
      </c>
    </row>
    <row r="557" spans="28:36">
      <c r="AB557" s="75">
        <v>152.91999999999999</v>
      </c>
      <c r="AC557" s="7">
        <v>20</v>
      </c>
      <c r="AD557" s="6">
        <v>122.34</v>
      </c>
      <c r="AE557" s="7" t="s">
        <v>14161</v>
      </c>
      <c r="AG557">
        <v>180.6</v>
      </c>
      <c r="AH557">
        <v>0</v>
      </c>
      <c r="AI557">
        <v>180.6</v>
      </c>
      <c r="AJ557" t="s">
        <v>14153</v>
      </c>
    </row>
    <row r="558" spans="28:36">
      <c r="AB558" s="75">
        <v>166.25</v>
      </c>
      <c r="AC558" s="7">
        <v>0</v>
      </c>
      <c r="AD558" s="6">
        <v>166.25</v>
      </c>
      <c r="AE558" s="7" t="s">
        <v>14161</v>
      </c>
      <c r="AG558">
        <v>11.14</v>
      </c>
      <c r="AH558">
        <v>15</v>
      </c>
      <c r="AI558">
        <v>9.4700000000000006</v>
      </c>
      <c r="AJ558" t="s">
        <v>14153</v>
      </c>
    </row>
    <row r="559" spans="28:36">
      <c r="AB559" s="75">
        <v>377</v>
      </c>
      <c r="AC559" s="7">
        <v>0</v>
      </c>
      <c r="AD559" s="6">
        <v>377</v>
      </c>
      <c r="AE559" s="7" t="s">
        <v>14161</v>
      </c>
      <c r="AG559">
        <v>203.49</v>
      </c>
      <c r="AH559">
        <v>30</v>
      </c>
      <c r="AI559">
        <v>142.44</v>
      </c>
      <c r="AJ559" t="s">
        <v>14153</v>
      </c>
    </row>
    <row r="560" spans="28:36">
      <c r="AB560" s="75">
        <v>244.89</v>
      </c>
      <c r="AC560" s="7">
        <v>0</v>
      </c>
      <c r="AD560" s="6">
        <v>244.89</v>
      </c>
      <c r="AE560" s="7" t="s">
        <v>14161</v>
      </c>
      <c r="AG560">
        <v>255.74</v>
      </c>
      <c r="AH560">
        <v>25</v>
      </c>
      <c r="AI560">
        <v>191.81</v>
      </c>
      <c r="AJ560" t="s">
        <v>14153</v>
      </c>
    </row>
    <row r="561" spans="28:36">
      <c r="AB561" s="75">
        <v>438.61</v>
      </c>
      <c r="AC561" s="7">
        <v>30</v>
      </c>
      <c r="AD561" s="6">
        <v>307.02999999999997</v>
      </c>
      <c r="AE561" s="7" t="s">
        <v>14161</v>
      </c>
      <c r="AG561">
        <v>317.98</v>
      </c>
      <c r="AH561">
        <v>5</v>
      </c>
      <c r="AI561">
        <v>302.08</v>
      </c>
      <c r="AJ561" t="s">
        <v>14153</v>
      </c>
    </row>
    <row r="562" spans="28:36">
      <c r="AB562" s="75">
        <v>468.35</v>
      </c>
      <c r="AC562" s="7">
        <v>15</v>
      </c>
      <c r="AD562" s="6">
        <v>398.1</v>
      </c>
      <c r="AE562" s="7" t="s">
        <v>14161</v>
      </c>
      <c r="AG562">
        <v>165.06</v>
      </c>
      <c r="AH562">
        <v>30</v>
      </c>
      <c r="AI562">
        <v>115.54</v>
      </c>
      <c r="AJ562" t="s">
        <v>14153</v>
      </c>
    </row>
    <row r="563" spans="28:36">
      <c r="AB563" s="75">
        <v>340.1</v>
      </c>
      <c r="AC563" s="7">
        <v>10</v>
      </c>
      <c r="AD563" s="6">
        <v>306.08999999999997</v>
      </c>
      <c r="AE563" s="7" t="s">
        <v>14161</v>
      </c>
      <c r="AG563">
        <v>404.92</v>
      </c>
      <c r="AH563">
        <v>50</v>
      </c>
      <c r="AI563">
        <v>202.46</v>
      </c>
      <c r="AJ563" t="s">
        <v>14153</v>
      </c>
    </row>
    <row r="564" spans="28:36">
      <c r="AB564" s="75">
        <v>64.680000000000007</v>
      </c>
      <c r="AC564" s="7">
        <v>15</v>
      </c>
      <c r="AD564" s="6">
        <v>54.98</v>
      </c>
      <c r="AE564" s="7" t="s">
        <v>14161</v>
      </c>
      <c r="AG564">
        <v>205.06</v>
      </c>
      <c r="AH564">
        <v>25</v>
      </c>
      <c r="AI564">
        <v>153.80000000000001</v>
      </c>
      <c r="AJ564" t="s">
        <v>14153</v>
      </c>
    </row>
    <row r="565" spans="28:36">
      <c r="AB565" s="75">
        <v>47.44</v>
      </c>
      <c r="AC565" s="7">
        <v>10</v>
      </c>
      <c r="AD565" s="6">
        <v>42.7</v>
      </c>
      <c r="AE565" s="7" t="s">
        <v>14161</v>
      </c>
      <c r="AG565">
        <v>187.2</v>
      </c>
      <c r="AH565">
        <v>25</v>
      </c>
      <c r="AI565">
        <v>140.4</v>
      </c>
      <c r="AJ565" t="s">
        <v>14153</v>
      </c>
    </row>
    <row r="566" spans="28:36">
      <c r="AB566" s="75">
        <v>328.65</v>
      </c>
      <c r="AC566" s="7">
        <v>0</v>
      </c>
      <c r="AD566" s="6">
        <v>328.65</v>
      </c>
      <c r="AE566" s="7" t="s">
        <v>14161</v>
      </c>
      <c r="AG566">
        <v>232.12</v>
      </c>
      <c r="AH566">
        <v>5</v>
      </c>
      <c r="AI566">
        <v>220.51</v>
      </c>
      <c r="AJ566" t="s">
        <v>14153</v>
      </c>
    </row>
    <row r="567" spans="28:36">
      <c r="AB567" s="75">
        <v>388.74</v>
      </c>
      <c r="AC567" s="7">
        <v>15</v>
      </c>
      <c r="AD567" s="6">
        <v>330.43</v>
      </c>
      <c r="AE567" s="7" t="s">
        <v>14161</v>
      </c>
      <c r="AG567">
        <v>71.34</v>
      </c>
      <c r="AH567">
        <v>0</v>
      </c>
      <c r="AI567">
        <v>71.34</v>
      </c>
      <c r="AJ567" t="s">
        <v>14153</v>
      </c>
    </row>
    <row r="568" spans="28:36">
      <c r="AB568" s="75">
        <v>406.69</v>
      </c>
      <c r="AC568" s="7">
        <v>0</v>
      </c>
      <c r="AD568" s="6">
        <v>406.69</v>
      </c>
      <c r="AE568" s="7" t="s">
        <v>14161</v>
      </c>
      <c r="AG568">
        <v>430.96</v>
      </c>
      <c r="AH568">
        <v>15</v>
      </c>
      <c r="AI568">
        <v>366.32</v>
      </c>
      <c r="AJ568" t="s">
        <v>14153</v>
      </c>
    </row>
    <row r="569" spans="28:36">
      <c r="AB569" s="75">
        <v>183.4</v>
      </c>
      <c r="AC569" s="7">
        <v>5</v>
      </c>
      <c r="AD569" s="6">
        <v>174.23</v>
      </c>
      <c r="AE569" s="7" t="s">
        <v>14161</v>
      </c>
      <c r="AG569">
        <v>315.89</v>
      </c>
      <c r="AH569">
        <v>0</v>
      </c>
      <c r="AI569">
        <v>315.89</v>
      </c>
      <c r="AJ569" t="s">
        <v>14153</v>
      </c>
    </row>
    <row r="570" spans="28:36">
      <c r="AB570" s="75">
        <v>50.79</v>
      </c>
      <c r="AC570" s="7">
        <v>25</v>
      </c>
      <c r="AD570" s="6">
        <v>38.090000000000003</v>
      </c>
      <c r="AE570" s="7" t="s">
        <v>14161</v>
      </c>
      <c r="AG570">
        <v>211.67</v>
      </c>
      <c r="AH570">
        <v>50</v>
      </c>
      <c r="AI570">
        <v>105.83</v>
      </c>
      <c r="AJ570" t="s">
        <v>14153</v>
      </c>
    </row>
    <row r="571" spans="28:36">
      <c r="AB571" s="75">
        <v>42.72</v>
      </c>
      <c r="AC571" s="7">
        <v>25</v>
      </c>
      <c r="AD571" s="6">
        <v>32.04</v>
      </c>
      <c r="AE571" s="7" t="s">
        <v>14161</v>
      </c>
      <c r="AG571">
        <v>74.67</v>
      </c>
      <c r="AH571">
        <v>20</v>
      </c>
      <c r="AI571">
        <v>59.74</v>
      </c>
      <c r="AJ571" t="s">
        <v>14153</v>
      </c>
    </row>
    <row r="572" spans="28:36">
      <c r="AB572" s="75">
        <v>162.97999999999999</v>
      </c>
      <c r="AC572" s="7">
        <v>5</v>
      </c>
      <c r="AD572" s="6">
        <v>154.83000000000001</v>
      </c>
      <c r="AE572" s="7" t="s">
        <v>14161</v>
      </c>
      <c r="AG572">
        <v>166.89</v>
      </c>
      <c r="AH572">
        <v>10</v>
      </c>
      <c r="AI572">
        <v>150.19999999999999</v>
      </c>
      <c r="AJ572" t="s">
        <v>14153</v>
      </c>
    </row>
    <row r="573" spans="28:36">
      <c r="AB573" s="75">
        <v>317.02</v>
      </c>
      <c r="AC573" s="7">
        <v>0</v>
      </c>
      <c r="AD573" s="6">
        <v>317.02</v>
      </c>
      <c r="AE573" s="7" t="s">
        <v>14161</v>
      </c>
      <c r="AG573">
        <v>150.09</v>
      </c>
      <c r="AH573">
        <v>10</v>
      </c>
      <c r="AI573">
        <v>135.08000000000001</v>
      </c>
      <c r="AJ573" t="s">
        <v>14153</v>
      </c>
    </row>
    <row r="574" spans="28:36">
      <c r="AB574" s="75">
        <v>61.67</v>
      </c>
      <c r="AC574" s="7">
        <v>15</v>
      </c>
      <c r="AD574" s="6">
        <v>52.42</v>
      </c>
      <c r="AE574" s="7" t="s">
        <v>14161</v>
      </c>
      <c r="AG574">
        <v>121.31</v>
      </c>
      <c r="AH574">
        <v>15</v>
      </c>
      <c r="AI574">
        <v>103.11</v>
      </c>
      <c r="AJ574" t="s">
        <v>14153</v>
      </c>
    </row>
    <row r="575" spans="28:36">
      <c r="AB575" s="75">
        <v>408.9</v>
      </c>
      <c r="AC575" s="7">
        <v>30</v>
      </c>
      <c r="AD575" s="6">
        <v>286.23</v>
      </c>
      <c r="AE575" s="7" t="s">
        <v>14161</v>
      </c>
      <c r="AG575">
        <v>470.9</v>
      </c>
      <c r="AH575">
        <v>10</v>
      </c>
      <c r="AI575">
        <v>423.81</v>
      </c>
      <c r="AJ575" t="s">
        <v>14153</v>
      </c>
    </row>
    <row r="576" spans="28:36">
      <c r="AB576" s="75">
        <v>226.85</v>
      </c>
      <c r="AC576" s="7">
        <v>30</v>
      </c>
      <c r="AD576" s="6">
        <v>158.79</v>
      </c>
      <c r="AE576" s="7" t="s">
        <v>14161</v>
      </c>
      <c r="AG576">
        <v>398.36</v>
      </c>
      <c r="AH576">
        <v>0</v>
      </c>
      <c r="AI576">
        <v>398.36</v>
      </c>
      <c r="AJ576" t="s">
        <v>14153</v>
      </c>
    </row>
    <row r="577" spans="28:36">
      <c r="AB577" s="75">
        <v>114.7</v>
      </c>
      <c r="AC577" s="7">
        <v>10</v>
      </c>
      <c r="AD577" s="6">
        <v>103.23</v>
      </c>
      <c r="AE577" s="7" t="s">
        <v>14161</v>
      </c>
      <c r="AG577">
        <v>486.15</v>
      </c>
      <c r="AH577">
        <v>5</v>
      </c>
      <c r="AI577">
        <v>461.84</v>
      </c>
      <c r="AJ577" t="s">
        <v>14153</v>
      </c>
    </row>
    <row r="578" spans="28:36">
      <c r="AB578" s="75">
        <v>51.2</v>
      </c>
      <c r="AC578" s="7">
        <v>10</v>
      </c>
      <c r="AD578" s="6">
        <v>46.08</v>
      </c>
      <c r="AE578" s="7" t="s">
        <v>14161</v>
      </c>
      <c r="AG578">
        <v>44.29</v>
      </c>
      <c r="AH578">
        <v>0</v>
      </c>
      <c r="AI578">
        <v>44.29</v>
      </c>
      <c r="AJ578" t="s">
        <v>14153</v>
      </c>
    </row>
    <row r="579" spans="28:36">
      <c r="AB579" s="75">
        <v>365.95</v>
      </c>
      <c r="AC579" s="7">
        <v>10</v>
      </c>
      <c r="AD579" s="6">
        <v>329.36</v>
      </c>
      <c r="AE579" s="7" t="s">
        <v>14161</v>
      </c>
      <c r="AG579">
        <v>152.97999999999999</v>
      </c>
      <c r="AH579">
        <v>15</v>
      </c>
      <c r="AI579">
        <v>130.03</v>
      </c>
      <c r="AJ579" t="s">
        <v>14153</v>
      </c>
    </row>
    <row r="580" spans="28:36">
      <c r="AB580" s="75">
        <v>456.22</v>
      </c>
      <c r="AC580" s="7">
        <v>5</v>
      </c>
      <c r="AD580" s="6">
        <v>433.41</v>
      </c>
      <c r="AE580" s="7" t="s">
        <v>14161</v>
      </c>
      <c r="AG580">
        <v>34.299999999999997</v>
      </c>
      <c r="AH580">
        <v>10</v>
      </c>
      <c r="AI580">
        <v>30.87</v>
      </c>
      <c r="AJ580" t="s">
        <v>14153</v>
      </c>
    </row>
    <row r="581" spans="28:36">
      <c r="AB581" s="75">
        <v>478.35</v>
      </c>
      <c r="AC581" s="7">
        <v>10</v>
      </c>
      <c r="AD581" s="6">
        <v>430.52</v>
      </c>
      <c r="AE581" s="7" t="s">
        <v>14161</v>
      </c>
      <c r="AG581">
        <v>41.11</v>
      </c>
      <c r="AH581">
        <v>20</v>
      </c>
      <c r="AI581">
        <v>32.89</v>
      </c>
      <c r="AJ581" t="s">
        <v>14153</v>
      </c>
    </row>
    <row r="582" spans="28:36">
      <c r="AB582" s="75">
        <v>404.26</v>
      </c>
      <c r="AC582" s="7">
        <v>0</v>
      </c>
      <c r="AD582" s="6">
        <v>404.26</v>
      </c>
      <c r="AE582" s="7" t="s">
        <v>14161</v>
      </c>
      <c r="AG582">
        <v>386.32</v>
      </c>
      <c r="AH582">
        <v>10</v>
      </c>
      <c r="AI582">
        <v>347.69</v>
      </c>
      <c r="AJ582" t="s">
        <v>14153</v>
      </c>
    </row>
    <row r="583" spans="28:36">
      <c r="AB583" s="75">
        <v>399.49</v>
      </c>
      <c r="AC583" s="7">
        <v>50</v>
      </c>
      <c r="AD583" s="6">
        <v>199.75</v>
      </c>
      <c r="AE583" s="7" t="s">
        <v>14161</v>
      </c>
      <c r="AG583">
        <v>375.41</v>
      </c>
      <c r="AH583">
        <v>30</v>
      </c>
      <c r="AI583">
        <v>262.79000000000002</v>
      </c>
      <c r="AJ583" t="s">
        <v>14153</v>
      </c>
    </row>
    <row r="584" spans="28:36">
      <c r="AB584" s="75">
        <v>195.95</v>
      </c>
      <c r="AC584" s="7">
        <v>25</v>
      </c>
      <c r="AD584" s="6">
        <v>146.96</v>
      </c>
      <c r="AE584" s="7" t="s">
        <v>14161</v>
      </c>
      <c r="AG584">
        <v>278.54000000000002</v>
      </c>
      <c r="AH584">
        <v>15</v>
      </c>
      <c r="AI584">
        <v>236.76</v>
      </c>
      <c r="AJ584" t="s">
        <v>14153</v>
      </c>
    </row>
    <row r="585" spans="28:36">
      <c r="AB585" s="75">
        <v>356.81</v>
      </c>
      <c r="AC585" s="7">
        <v>15</v>
      </c>
      <c r="AD585" s="6">
        <v>303.29000000000002</v>
      </c>
      <c r="AE585" s="7" t="s">
        <v>14161</v>
      </c>
      <c r="AG585">
        <v>267.88</v>
      </c>
      <c r="AH585">
        <v>50</v>
      </c>
      <c r="AI585">
        <v>133.94</v>
      </c>
      <c r="AJ585" t="s">
        <v>14153</v>
      </c>
    </row>
    <row r="586" spans="28:36">
      <c r="AB586" s="75">
        <v>418.98</v>
      </c>
      <c r="AC586" s="7">
        <v>15</v>
      </c>
      <c r="AD586" s="6">
        <v>356.13</v>
      </c>
      <c r="AE586" s="7" t="s">
        <v>14161</v>
      </c>
      <c r="AG586">
        <v>221.39</v>
      </c>
      <c r="AH586">
        <v>20</v>
      </c>
      <c r="AI586">
        <v>177.11</v>
      </c>
      <c r="AJ586" t="s">
        <v>14153</v>
      </c>
    </row>
    <row r="587" spans="28:36">
      <c r="AB587" s="75">
        <v>344.67</v>
      </c>
      <c r="AC587" s="7">
        <v>15</v>
      </c>
      <c r="AD587" s="6">
        <v>292.97000000000003</v>
      </c>
      <c r="AE587" s="7" t="s">
        <v>14161</v>
      </c>
      <c r="AG587">
        <v>138.51</v>
      </c>
      <c r="AH587">
        <v>15</v>
      </c>
      <c r="AI587">
        <v>117.73</v>
      </c>
      <c r="AJ587" t="s">
        <v>14153</v>
      </c>
    </row>
    <row r="588" spans="28:36">
      <c r="AB588" s="75">
        <v>402.82</v>
      </c>
      <c r="AC588" s="7">
        <v>0</v>
      </c>
      <c r="AD588" s="6">
        <v>402.82</v>
      </c>
      <c r="AE588" s="7" t="s">
        <v>14161</v>
      </c>
      <c r="AG588">
        <v>152.43</v>
      </c>
      <c r="AH588">
        <v>20</v>
      </c>
      <c r="AI588">
        <v>121.94</v>
      </c>
      <c r="AJ588" t="s">
        <v>14153</v>
      </c>
    </row>
    <row r="589" spans="28:36">
      <c r="AB589" s="75">
        <v>187.12</v>
      </c>
      <c r="AC589" s="7">
        <v>0</v>
      </c>
      <c r="AD589" s="6">
        <v>187.12</v>
      </c>
      <c r="AE589" s="7" t="s">
        <v>14161</v>
      </c>
      <c r="AG589">
        <v>489.42</v>
      </c>
      <c r="AH589">
        <v>50</v>
      </c>
      <c r="AI589">
        <v>244.71</v>
      </c>
      <c r="AJ589" t="s">
        <v>14153</v>
      </c>
    </row>
    <row r="590" spans="28:36">
      <c r="AB590" s="75">
        <v>67.849999999999994</v>
      </c>
      <c r="AC590" s="7">
        <v>15</v>
      </c>
      <c r="AD590" s="6">
        <v>57.67</v>
      </c>
      <c r="AE590" s="7" t="s">
        <v>14161</v>
      </c>
      <c r="AG590">
        <v>176.6</v>
      </c>
      <c r="AH590">
        <v>0</v>
      </c>
      <c r="AI590">
        <v>176.6</v>
      </c>
      <c r="AJ590" t="s">
        <v>14153</v>
      </c>
    </row>
    <row r="591" spans="28:36">
      <c r="AB591" s="75">
        <v>162.91</v>
      </c>
      <c r="AC591" s="7">
        <v>5</v>
      </c>
      <c r="AD591" s="6">
        <v>154.76</v>
      </c>
      <c r="AE591" s="7" t="s">
        <v>14161</v>
      </c>
      <c r="AG591">
        <v>302.97000000000003</v>
      </c>
      <c r="AH591">
        <v>15</v>
      </c>
      <c r="AI591">
        <v>257.52</v>
      </c>
      <c r="AJ591" t="s">
        <v>14153</v>
      </c>
    </row>
    <row r="592" spans="28:36">
      <c r="AB592" s="75">
        <v>467.03</v>
      </c>
      <c r="AC592" s="7">
        <v>0</v>
      </c>
      <c r="AD592" s="6">
        <v>467.03</v>
      </c>
      <c r="AE592" s="7" t="s">
        <v>14161</v>
      </c>
      <c r="AG592">
        <v>76.69</v>
      </c>
      <c r="AH592">
        <v>0</v>
      </c>
      <c r="AI592">
        <v>76.69</v>
      </c>
      <c r="AJ592" t="s">
        <v>14153</v>
      </c>
    </row>
    <row r="593" spans="28:36">
      <c r="AB593" s="75">
        <v>483.9</v>
      </c>
      <c r="AC593" s="7">
        <v>15</v>
      </c>
      <c r="AD593" s="6">
        <v>411.31</v>
      </c>
      <c r="AE593" s="7" t="s">
        <v>14161</v>
      </c>
      <c r="AG593">
        <v>392.26</v>
      </c>
      <c r="AH593">
        <v>5</v>
      </c>
      <c r="AI593">
        <v>372.65</v>
      </c>
      <c r="AJ593" t="s">
        <v>14153</v>
      </c>
    </row>
    <row r="594" spans="28:36">
      <c r="AB594" s="75">
        <v>86.11</v>
      </c>
      <c r="AC594" s="7">
        <v>30</v>
      </c>
      <c r="AD594" s="6">
        <v>60.28</v>
      </c>
      <c r="AE594" s="7" t="s">
        <v>14161</v>
      </c>
      <c r="AG594">
        <v>169.92</v>
      </c>
      <c r="AH594">
        <v>25</v>
      </c>
      <c r="AI594">
        <v>127.44</v>
      </c>
      <c r="AJ594" t="s">
        <v>14153</v>
      </c>
    </row>
    <row r="595" spans="28:36">
      <c r="AB595" s="75">
        <v>413.43</v>
      </c>
      <c r="AC595" s="7">
        <v>5</v>
      </c>
      <c r="AD595" s="6">
        <v>392.76</v>
      </c>
      <c r="AE595" s="7" t="s">
        <v>14161</v>
      </c>
      <c r="AG595">
        <v>119.61</v>
      </c>
      <c r="AH595">
        <v>50</v>
      </c>
      <c r="AI595">
        <v>59.8</v>
      </c>
      <c r="AJ595" t="s">
        <v>14153</v>
      </c>
    </row>
    <row r="596" spans="28:36">
      <c r="AB596" s="75">
        <v>404.71</v>
      </c>
      <c r="AC596" s="7">
        <v>0</v>
      </c>
      <c r="AD596" s="6">
        <v>404.71</v>
      </c>
      <c r="AE596" s="7" t="s">
        <v>14161</v>
      </c>
      <c r="AG596">
        <v>435.73</v>
      </c>
      <c r="AH596">
        <v>50</v>
      </c>
      <c r="AI596">
        <v>217.87</v>
      </c>
      <c r="AJ596" t="s">
        <v>14153</v>
      </c>
    </row>
    <row r="597" spans="28:36">
      <c r="AB597" s="75">
        <v>79.22</v>
      </c>
      <c r="AC597" s="7">
        <v>0</v>
      </c>
      <c r="AD597" s="6">
        <v>79.22</v>
      </c>
      <c r="AE597" s="7" t="s">
        <v>14161</v>
      </c>
      <c r="AG597">
        <v>203.19</v>
      </c>
      <c r="AH597">
        <v>20</v>
      </c>
      <c r="AI597">
        <v>162.55000000000001</v>
      </c>
      <c r="AJ597" t="s">
        <v>14153</v>
      </c>
    </row>
    <row r="598" spans="28:36">
      <c r="AB598" s="75">
        <v>395.04</v>
      </c>
      <c r="AC598" s="7">
        <v>20</v>
      </c>
      <c r="AD598" s="6">
        <v>316.02999999999997</v>
      </c>
      <c r="AE598" s="7" t="s">
        <v>14161</v>
      </c>
      <c r="AG598">
        <v>407.45</v>
      </c>
      <c r="AH598">
        <v>30</v>
      </c>
      <c r="AI598">
        <v>285.20999999999998</v>
      </c>
      <c r="AJ598" t="s">
        <v>14153</v>
      </c>
    </row>
    <row r="599" spans="28:36">
      <c r="AB599" s="75">
        <v>361.89</v>
      </c>
      <c r="AC599" s="7">
        <v>0</v>
      </c>
      <c r="AD599" s="6">
        <v>361.89</v>
      </c>
      <c r="AE599" s="7" t="s">
        <v>14161</v>
      </c>
      <c r="AG599">
        <v>245.54</v>
      </c>
      <c r="AH599">
        <v>15</v>
      </c>
      <c r="AI599">
        <v>208.71</v>
      </c>
      <c r="AJ599" t="s">
        <v>14153</v>
      </c>
    </row>
    <row r="600" spans="28:36">
      <c r="AB600" s="75">
        <v>83.76</v>
      </c>
      <c r="AC600" s="7">
        <v>15</v>
      </c>
      <c r="AD600" s="6">
        <v>71.2</v>
      </c>
      <c r="AE600" s="7" t="s">
        <v>14161</v>
      </c>
      <c r="AG600">
        <v>141.24</v>
      </c>
      <c r="AH600">
        <v>50</v>
      </c>
      <c r="AI600">
        <v>70.62</v>
      </c>
      <c r="AJ600" t="s">
        <v>14153</v>
      </c>
    </row>
    <row r="601" spans="28:36">
      <c r="AB601" s="75">
        <v>189.68</v>
      </c>
      <c r="AC601" s="7">
        <v>5</v>
      </c>
      <c r="AD601" s="6">
        <v>180.2</v>
      </c>
      <c r="AE601" s="7" t="s">
        <v>14161</v>
      </c>
      <c r="AG601">
        <v>419.81</v>
      </c>
      <c r="AH601">
        <v>15</v>
      </c>
      <c r="AI601">
        <v>356.84</v>
      </c>
      <c r="AJ601" t="s">
        <v>14153</v>
      </c>
    </row>
    <row r="602" spans="28:36">
      <c r="AB602" s="75">
        <v>311.3</v>
      </c>
      <c r="AC602" s="7">
        <v>25</v>
      </c>
      <c r="AD602" s="6">
        <v>233.48</v>
      </c>
      <c r="AE602" s="7" t="s">
        <v>14161</v>
      </c>
      <c r="AG602">
        <v>389.67</v>
      </c>
      <c r="AH602">
        <v>0</v>
      </c>
      <c r="AI602">
        <v>389.67</v>
      </c>
      <c r="AJ602" t="s">
        <v>14153</v>
      </c>
    </row>
    <row r="603" spans="28:36">
      <c r="AB603" s="75">
        <v>159.05000000000001</v>
      </c>
      <c r="AC603" s="7">
        <v>30</v>
      </c>
      <c r="AD603" s="6">
        <v>111.34</v>
      </c>
      <c r="AE603" s="7" t="s">
        <v>14161</v>
      </c>
      <c r="AG603">
        <v>109.99</v>
      </c>
      <c r="AH603">
        <v>15</v>
      </c>
      <c r="AI603">
        <v>93.49</v>
      </c>
      <c r="AJ603" t="s">
        <v>14153</v>
      </c>
    </row>
    <row r="604" spans="28:36">
      <c r="AB604" s="75">
        <v>491.63</v>
      </c>
      <c r="AC604" s="7">
        <v>15</v>
      </c>
      <c r="AD604" s="6">
        <v>417.89</v>
      </c>
      <c r="AE604" s="7" t="s">
        <v>14161</v>
      </c>
      <c r="AG604">
        <v>423.41</v>
      </c>
      <c r="AH604">
        <v>25</v>
      </c>
      <c r="AI604">
        <v>317.56</v>
      </c>
      <c r="AJ604" t="s">
        <v>14153</v>
      </c>
    </row>
    <row r="605" spans="28:36">
      <c r="AB605" s="75">
        <v>494.16</v>
      </c>
      <c r="AC605" s="7">
        <v>50</v>
      </c>
      <c r="AD605" s="6">
        <v>247.08</v>
      </c>
      <c r="AE605" s="7" t="s">
        <v>14161</v>
      </c>
      <c r="AG605">
        <v>14.4</v>
      </c>
      <c r="AH605">
        <v>20</v>
      </c>
      <c r="AI605">
        <v>11.52</v>
      </c>
      <c r="AJ605" t="s">
        <v>14153</v>
      </c>
    </row>
    <row r="606" spans="28:36">
      <c r="AB606" s="75">
        <v>118.21</v>
      </c>
      <c r="AC606" s="7">
        <v>30</v>
      </c>
      <c r="AD606" s="6">
        <v>82.75</v>
      </c>
      <c r="AE606" s="7" t="s">
        <v>14161</v>
      </c>
      <c r="AG606">
        <v>238.92</v>
      </c>
      <c r="AH606">
        <v>25</v>
      </c>
      <c r="AI606">
        <v>179.19</v>
      </c>
      <c r="AJ606" t="s">
        <v>14153</v>
      </c>
    </row>
    <row r="607" spans="28:36">
      <c r="AB607" s="75">
        <v>316.89999999999998</v>
      </c>
      <c r="AC607" s="7">
        <v>20</v>
      </c>
      <c r="AD607" s="6">
        <v>253.52</v>
      </c>
      <c r="AE607" s="7" t="s">
        <v>14161</v>
      </c>
      <c r="AG607">
        <v>251.84</v>
      </c>
      <c r="AH607">
        <v>5</v>
      </c>
      <c r="AI607">
        <v>239.25</v>
      </c>
      <c r="AJ607" t="s">
        <v>14153</v>
      </c>
    </row>
    <row r="608" spans="28:36">
      <c r="AB608" s="75">
        <v>250.78</v>
      </c>
      <c r="AC608" s="7">
        <v>0</v>
      </c>
      <c r="AD608" s="6">
        <v>250.78</v>
      </c>
      <c r="AE608" s="7" t="s">
        <v>14161</v>
      </c>
      <c r="AG608">
        <v>122.79</v>
      </c>
      <c r="AH608">
        <v>25</v>
      </c>
      <c r="AI608">
        <v>92.09</v>
      </c>
      <c r="AJ608" t="s">
        <v>14153</v>
      </c>
    </row>
    <row r="609" spans="28:36">
      <c r="AB609" s="75">
        <v>200.58</v>
      </c>
      <c r="AC609" s="7">
        <v>5</v>
      </c>
      <c r="AD609" s="6">
        <v>190.55</v>
      </c>
      <c r="AE609" s="7" t="s">
        <v>14161</v>
      </c>
      <c r="AG609">
        <v>446.45</v>
      </c>
      <c r="AH609">
        <v>5</v>
      </c>
      <c r="AI609">
        <v>424.13</v>
      </c>
      <c r="AJ609" t="s">
        <v>14153</v>
      </c>
    </row>
    <row r="610" spans="28:36">
      <c r="AB610" s="75">
        <v>169.52</v>
      </c>
      <c r="AC610" s="7">
        <v>0</v>
      </c>
      <c r="AD610" s="6">
        <v>169.52</v>
      </c>
      <c r="AE610" s="7" t="s">
        <v>14161</v>
      </c>
      <c r="AG610">
        <v>19.440000000000001</v>
      </c>
      <c r="AH610">
        <v>15</v>
      </c>
      <c r="AI610">
        <v>16.52</v>
      </c>
      <c r="AJ610" t="s">
        <v>14153</v>
      </c>
    </row>
    <row r="611" spans="28:36">
      <c r="AB611" s="75">
        <v>176.69</v>
      </c>
      <c r="AC611" s="7">
        <v>25</v>
      </c>
      <c r="AD611" s="6">
        <v>132.52000000000001</v>
      </c>
      <c r="AE611" s="7" t="s">
        <v>14161</v>
      </c>
      <c r="AG611">
        <v>71.260000000000005</v>
      </c>
      <c r="AH611">
        <v>0</v>
      </c>
      <c r="AI611">
        <v>71.260000000000005</v>
      </c>
      <c r="AJ611" t="s">
        <v>14153</v>
      </c>
    </row>
    <row r="612" spans="28:36">
      <c r="AB612" s="75">
        <v>230.16</v>
      </c>
      <c r="AC612" s="7">
        <v>50</v>
      </c>
      <c r="AD612" s="6">
        <v>115.08</v>
      </c>
      <c r="AE612" s="7" t="s">
        <v>14161</v>
      </c>
      <c r="AG612">
        <v>261.33</v>
      </c>
      <c r="AH612">
        <v>30</v>
      </c>
      <c r="AI612">
        <v>182.93</v>
      </c>
      <c r="AJ612" t="s">
        <v>14153</v>
      </c>
    </row>
    <row r="613" spans="28:36">
      <c r="AB613" s="75">
        <v>291.89</v>
      </c>
      <c r="AC613" s="7">
        <v>10</v>
      </c>
      <c r="AD613" s="6">
        <v>262.7</v>
      </c>
      <c r="AE613" s="7" t="s">
        <v>14161</v>
      </c>
      <c r="AG613">
        <v>332.48</v>
      </c>
      <c r="AH613">
        <v>5</v>
      </c>
      <c r="AI613">
        <v>315.86</v>
      </c>
      <c r="AJ613" t="s">
        <v>14153</v>
      </c>
    </row>
    <row r="614" spans="28:36">
      <c r="AB614" s="75">
        <v>471.68</v>
      </c>
      <c r="AC614" s="7">
        <v>20</v>
      </c>
      <c r="AD614" s="6">
        <v>377.34</v>
      </c>
      <c r="AE614" s="7" t="s">
        <v>14161</v>
      </c>
      <c r="AG614">
        <v>194.6</v>
      </c>
      <c r="AH614">
        <v>50</v>
      </c>
      <c r="AI614">
        <v>97.3</v>
      </c>
      <c r="AJ614" t="s">
        <v>14153</v>
      </c>
    </row>
    <row r="615" spans="28:36">
      <c r="AB615" s="75">
        <v>361.85</v>
      </c>
      <c r="AC615" s="7">
        <v>25</v>
      </c>
      <c r="AD615" s="6">
        <v>271.39</v>
      </c>
      <c r="AE615" s="7" t="s">
        <v>14161</v>
      </c>
      <c r="AG615">
        <v>145.56</v>
      </c>
      <c r="AH615">
        <v>50</v>
      </c>
      <c r="AI615">
        <v>72.78</v>
      </c>
      <c r="AJ615" t="s">
        <v>14153</v>
      </c>
    </row>
    <row r="616" spans="28:36">
      <c r="AB616" s="75">
        <v>318.95999999999998</v>
      </c>
      <c r="AC616" s="7">
        <v>30</v>
      </c>
      <c r="AD616" s="6">
        <v>223.27</v>
      </c>
      <c r="AE616" s="7" t="s">
        <v>14161</v>
      </c>
      <c r="AG616">
        <v>203.54</v>
      </c>
      <c r="AH616">
        <v>25</v>
      </c>
      <c r="AI616">
        <v>152.66</v>
      </c>
      <c r="AJ616" t="s">
        <v>14153</v>
      </c>
    </row>
    <row r="617" spans="28:36">
      <c r="AB617" s="75">
        <v>327.94</v>
      </c>
      <c r="AC617" s="7">
        <v>30</v>
      </c>
      <c r="AD617" s="6">
        <v>229.56</v>
      </c>
      <c r="AE617" s="7" t="s">
        <v>14161</v>
      </c>
      <c r="AG617">
        <v>170.5</v>
      </c>
      <c r="AH617">
        <v>10</v>
      </c>
      <c r="AI617">
        <v>153.44999999999999</v>
      </c>
      <c r="AJ617" t="s">
        <v>14153</v>
      </c>
    </row>
    <row r="618" spans="28:36">
      <c r="AB618" s="75">
        <v>448.57</v>
      </c>
      <c r="AC618" s="7">
        <v>20</v>
      </c>
      <c r="AD618" s="6">
        <v>358.86</v>
      </c>
      <c r="AE618" s="7" t="s">
        <v>14161</v>
      </c>
      <c r="AG618">
        <v>287.69</v>
      </c>
      <c r="AH618">
        <v>10</v>
      </c>
      <c r="AI618">
        <v>258.92</v>
      </c>
      <c r="AJ618" t="s">
        <v>14153</v>
      </c>
    </row>
    <row r="619" spans="28:36">
      <c r="AB619" s="75">
        <v>264.45</v>
      </c>
      <c r="AC619" s="7">
        <v>5</v>
      </c>
      <c r="AD619" s="6">
        <v>251.23</v>
      </c>
      <c r="AE619" s="7" t="s">
        <v>14161</v>
      </c>
      <c r="AG619">
        <v>216.75</v>
      </c>
      <c r="AH619">
        <v>0</v>
      </c>
      <c r="AI619">
        <v>216.75</v>
      </c>
      <c r="AJ619" t="s">
        <v>14153</v>
      </c>
    </row>
    <row r="620" spans="28:36">
      <c r="AB620" s="75">
        <v>496.31</v>
      </c>
      <c r="AC620" s="7">
        <v>25</v>
      </c>
      <c r="AD620" s="6">
        <v>372.23</v>
      </c>
      <c r="AE620" s="7" t="s">
        <v>14161</v>
      </c>
      <c r="AG620">
        <v>442.41</v>
      </c>
      <c r="AH620">
        <v>15</v>
      </c>
      <c r="AI620">
        <v>376.05</v>
      </c>
      <c r="AJ620" t="s">
        <v>14153</v>
      </c>
    </row>
    <row r="621" spans="28:36">
      <c r="AB621" s="75">
        <v>281.5</v>
      </c>
      <c r="AC621" s="7">
        <v>20</v>
      </c>
      <c r="AD621" s="6">
        <v>225.2</v>
      </c>
      <c r="AE621" s="7" t="s">
        <v>14161</v>
      </c>
      <c r="AG621">
        <v>186.96</v>
      </c>
      <c r="AH621">
        <v>20</v>
      </c>
      <c r="AI621">
        <v>149.57</v>
      </c>
      <c r="AJ621" t="s">
        <v>14153</v>
      </c>
    </row>
    <row r="622" spans="28:36">
      <c r="AB622" s="75">
        <v>397.97</v>
      </c>
      <c r="AC622" s="7">
        <v>15</v>
      </c>
      <c r="AD622" s="6">
        <v>338.27</v>
      </c>
      <c r="AE622" s="7" t="s">
        <v>14161</v>
      </c>
      <c r="AG622">
        <v>74.55</v>
      </c>
      <c r="AH622">
        <v>30</v>
      </c>
      <c r="AI622">
        <v>52.18</v>
      </c>
      <c r="AJ622" t="s">
        <v>14153</v>
      </c>
    </row>
    <row r="623" spans="28:36">
      <c r="AB623" s="75">
        <v>191.29</v>
      </c>
      <c r="AC623" s="7">
        <v>25</v>
      </c>
      <c r="AD623" s="6">
        <v>143.47</v>
      </c>
      <c r="AE623" s="7" t="s">
        <v>14161</v>
      </c>
      <c r="AG623">
        <v>421.25</v>
      </c>
      <c r="AH623">
        <v>25</v>
      </c>
      <c r="AI623">
        <v>315.94</v>
      </c>
      <c r="AJ623" t="s">
        <v>14153</v>
      </c>
    </row>
    <row r="624" spans="28:36">
      <c r="AB624" s="75">
        <v>327.52999999999997</v>
      </c>
      <c r="AC624" s="7">
        <v>0</v>
      </c>
      <c r="AD624" s="6">
        <v>327.52999999999997</v>
      </c>
      <c r="AE624" s="7" t="s">
        <v>14161</v>
      </c>
      <c r="AG624">
        <v>483.93</v>
      </c>
      <c r="AH624">
        <v>50</v>
      </c>
      <c r="AI624">
        <v>241.97</v>
      </c>
      <c r="AJ624" t="s">
        <v>14153</v>
      </c>
    </row>
    <row r="625" spans="28:36">
      <c r="AB625" s="75">
        <v>395.74</v>
      </c>
      <c r="AC625" s="7">
        <v>20</v>
      </c>
      <c r="AD625" s="6">
        <v>316.58999999999997</v>
      </c>
      <c r="AE625" s="7" t="s">
        <v>14161</v>
      </c>
      <c r="AG625">
        <v>84.34</v>
      </c>
      <c r="AH625">
        <v>50</v>
      </c>
      <c r="AI625">
        <v>42.17</v>
      </c>
      <c r="AJ625" t="s">
        <v>14153</v>
      </c>
    </row>
    <row r="626" spans="28:36">
      <c r="AB626" s="75">
        <v>359.08</v>
      </c>
      <c r="AC626" s="7">
        <v>10</v>
      </c>
      <c r="AD626" s="6">
        <v>323.17</v>
      </c>
      <c r="AE626" s="7" t="s">
        <v>14161</v>
      </c>
      <c r="AG626">
        <v>87.2</v>
      </c>
      <c r="AH626">
        <v>5</v>
      </c>
      <c r="AI626">
        <v>82.84</v>
      </c>
      <c r="AJ626" t="s">
        <v>14153</v>
      </c>
    </row>
    <row r="627" spans="28:36">
      <c r="AB627" s="75">
        <v>400.48</v>
      </c>
      <c r="AC627" s="7">
        <v>5</v>
      </c>
      <c r="AD627" s="6">
        <v>380.46</v>
      </c>
      <c r="AE627" s="7" t="s">
        <v>14161</v>
      </c>
      <c r="AG627">
        <v>340.26</v>
      </c>
      <c r="AH627">
        <v>5</v>
      </c>
      <c r="AI627">
        <v>323.25</v>
      </c>
      <c r="AJ627" t="s">
        <v>14153</v>
      </c>
    </row>
    <row r="628" spans="28:36">
      <c r="AB628" s="75">
        <v>214.98</v>
      </c>
      <c r="AC628" s="7">
        <v>10</v>
      </c>
      <c r="AD628" s="6">
        <v>193.48</v>
      </c>
      <c r="AE628" s="7" t="s">
        <v>14161</v>
      </c>
      <c r="AG628">
        <v>72.959999999999994</v>
      </c>
      <c r="AH628">
        <v>5</v>
      </c>
      <c r="AI628">
        <v>69.31</v>
      </c>
      <c r="AJ628" t="s">
        <v>14153</v>
      </c>
    </row>
    <row r="629" spans="28:36">
      <c r="AB629" s="75">
        <v>333.75</v>
      </c>
      <c r="AC629" s="7">
        <v>5</v>
      </c>
      <c r="AD629" s="6">
        <v>317.06</v>
      </c>
      <c r="AE629" s="7" t="s">
        <v>14161</v>
      </c>
      <c r="AG629">
        <v>184.8</v>
      </c>
      <c r="AH629">
        <v>30</v>
      </c>
      <c r="AI629">
        <v>129.36000000000001</v>
      </c>
      <c r="AJ629" t="s">
        <v>14153</v>
      </c>
    </row>
    <row r="630" spans="28:36">
      <c r="AB630" s="75">
        <v>434.24</v>
      </c>
      <c r="AC630" s="7">
        <v>10</v>
      </c>
      <c r="AD630" s="6">
        <v>390.82</v>
      </c>
      <c r="AE630" s="7" t="s">
        <v>14161</v>
      </c>
      <c r="AG630">
        <v>174.56</v>
      </c>
      <c r="AH630">
        <v>0</v>
      </c>
      <c r="AI630">
        <v>174.56</v>
      </c>
      <c r="AJ630" t="s">
        <v>14153</v>
      </c>
    </row>
    <row r="631" spans="28:36">
      <c r="AB631" s="75">
        <v>379.55</v>
      </c>
      <c r="AC631" s="7">
        <v>15</v>
      </c>
      <c r="AD631" s="6">
        <v>322.62</v>
      </c>
      <c r="AE631" s="7" t="s">
        <v>14161</v>
      </c>
      <c r="AG631">
        <v>291.97000000000003</v>
      </c>
      <c r="AH631">
        <v>15</v>
      </c>
      <c r="AI631">
        <v>248.17</v>
      </c>
      <c r="AJ631" t="s">
        <v>14153</v>
      </c>
    </row>
    <row r="632" spans="28:36">
      <c r="AB632" s="75">
        <v>18.829999999999998</v>
      </c>
      <c r="AC632" s="7">
        <v>20</v>
      </c>
      <c r="AD632" s="6">
        <v>15.06</v>
      </c>
      <c r="AE632" s="7" t="s">
        <v>14161</v>
      </c>
      <c r="AG632">
        <v>351.99</v>
      </c>
      <c r="AH632">
        <v>10</v>
      </c>
      <c r="AI632">
        <v>316.79000000000002</v>
      </c>
      <c r="AJ632" t="s">
        <v>14153</v>
      </c>
    </row>
    <row r="633" spans="28:36">
      <c r="AB633" s="75">
        <v>67.930000000000007</v>
      </c>
      <c r="AC633" s="7">
        <v>20</v>
      </c>
      <c r="AD633" s="6">
        <v>54.34</v>
      </c>
      <c r="AE633" s="7" t="s">
        <v>14161</v>
      </c>
      <c r="AG633">
        <v>143.63</v>
      </c>
      <c r="AH633">
        <v>25</v>
      </c>
      <c r="AI633">
        <v>107.72</v>
      </c>
      <c r="AJ633" t="s">
        <v>14153</v>
      </c>
    </row>
    <row r="634" spans="28:36">
      <c r="AB634" s="75">
        <v>495.47</v>
      </c>
      <c r="AC634" s="7">
        <v>5</v>
      </c>
      <c r="AD634" s="6">
        <v>470.7</v>
      </c>
      <c r="AE634" s="7" t="s">
        <v>14161</v>
      </c>
      <c r="AG634">
        <v>140.41999999999999</v>
      </c>
      <c r="AH634">
        <v>0</v>
      </c>
      <c r="AI634">
        <v>140.41999999999999</v>
      </c>
      <c r="AJ634" t="s">
        <v>14153</v>
      </c>
    </row>
    <row r="635" spans="28:36">
      <c r="AB635" s="75">
        <v>26.84</v>
      </c>
      <c r="AC635" s="7">
        <v>10</v>
      </c>
      <c r="AD635" s="6">
        <v>24.16</v>
      </c>
      <c r="AE635" s="7" t="s">
        <v>14161</v>
      </c>
      <c r="AG635">
        <v>243.15</v>
      </c>
      <c r="AH635">
        <v>50</v>
      </c>
      <c r="AI635">
        <v>121.58</v>
      </c>
      <c r="AJ635" t="s">
        <v>14153</v>
      </c>
    </row>
    <row r="636" spans="28:36">
      <c r="AB636" s="75">
        <v>411.18</v>
      </c>
      <c r="AC636" s="7">
        <v>5</v>
      </c>
      <c r="AD636" s="6">
        <v>390.62</v>
      </c>
      <c r="AE636" s="7" t="s">
        <v>14161</v>
      </c>
      <c r="AG636">
        <v>218.58</v>
      </c>
      <c r="AH636">
        <v>5</v>
      </c>
      <c r="AI636">
        <v>207.65</v>
      </c>
      <c r="AJ636" t="s">
        <v>14153</v>
      </c>
    </row>
    <row r="637" spans="28:36">
      <c r="AB637" s="75">
        <v>253.16</v>
      </c>
      <c r="AC637" s="7">
        <v>50</v>
      </c>
      <c r="AD637" s="6">
        <v>126.58</v>
      </c>
      <c r="AE637" s="7" t="s">
        <v>14161</v>
      </c>
      <c r="AG637">
        <v>48.18</v>
      </c>
      <c r="AH637">
        <v>50</v>
      </c>
      <c r="AI637">
        <v>24.09</v>
      </c>
      <c r="AJ637" t="s">
        <v>14153</v>
      </c>
    </row>
    <row r="638" spans="28:36">
      <c r="AB638" s="75">
        <v>159.01</v>
      </c>
      <c r="AC638" s="7">
        <v>30</v>
      </c>
      <c r="AD638" s="6">
        <v>111.31</v>
      </c>
      <c r="AE638" s="7" t="s">
        <v>14161</v>
      </c>
      <c r="AG638">
        <v>138.63999999999999</v>
      </c>
      <c r="AH638">
        <v>20</v>
      </c>
      <c r="AI638">
        <v>110.91</v>
      </c>
      <c r="AJ638" t="s">
        <v>14153</v>
      </c>
    </row>
    <row r="639" spans="28:36">
      <c r="AB639" s="75">
        <v>338.28</v>
      </c>
      <c r="AC639" s="7">
        <v>10</v>
      </c>
      <c r="AD639" s="6">
        <v>304.45</v>
      </c>
      <c r="AE639" s="7" t="s">
        <v>14161</v>
      </c>
      <c r="AG639">
        <v>274.22000000000003</v>
      </c>
      <c r="AH639">
        <v>25</v>
      </c>
      <c r="AI639">
        <v>205.67</v>
      </c>
      <c r="AJ639" t="s">
        <v>14153</v>
      </c>
    </row>
    <row r="640" spans="28:36">
      <c r="AB640" s="75">
        <v>207.02</v>
      </c>
      <c r="AC640" s="7">
        <v>30</v>
      </c>
      <c r="AD640" s="6">
        <v>144.91</v>
      </c>
      <c r="AE640" s="7" t="s">
        <v>14161</v>
      </c>
      <c r="AG640">
        <v>261.36</v>
      </c>
      <c r="AH640">
        <v>10</v>
      </c>
      <c r="AI640">
        <v>235.22</v>
      </c>
      <c r="AJ640" t="s">
        <v>14153</v>
      </c>
    </row>
    <row r="641" spans="28:36">
      <c r="AB641" s="75">
        <v>74.67</v>
      </c>
      <c r="AC641" s="7">
        <v>30</v>
      </c>
      <c r="AD641" s="6">
        <v>52.27</v>
      </c>
      <c r="AE641" s="7" t="s">
        <v>14161</v>
      </c>
      <c r="AG641">
        <v>415.54</v>
      </c>
      <c r="AH641">
        <v>10</v>
      </c>
      <c r="AI641">
        <v>373.99</v>
      </c>
      <c r="AJ641" t="s">
        <v>14153</v>
      </c>
    </row>
    <row r="642" spans="28:36">
      <c r="AB642" s="75">
        <v>148.44</v>
      </c>
      <c r="AC642" s="7">
        <v>10</v>
      </c>
      <c r="AD642" s="6">
        <v>133.6</v>
      </c>
      <c r="AE642" s="7" t="s">
        <v>14161</v>
      </c>
      <c r="AG642">
        <v>395.41</v>
      </c>
      <c r="AH642">
        <v>10</v>
      </c>
      <c r="AI642">
        <v>355.87</v>
      </c>
      <c r="AJ642" t="s">
        <v>14153</v>
      </c>
    </row>
    <row r="643" spans="28:36">
      <c r="AB643" s="75">
        <v>409.61</v>
      </c>
      <c r="AC643" s="7">
        <v>10</v>
      </c>
      <c r="AD643" s="6">
        <v>368.65</v>
      </c>
      <c r="AE643" s="7" t="s">
        <v>14161</v>
      </c>
      <c r="AG643">
        <v>314.33999999999997</v>
      </c>
      <c r="AH643">
        <v>50</v>
      </c>
      <c r="AI643">
        <v>157.16999999999999</v>
      </c>
      <c r="AJ643" t="s">
        <v>14153</v>
      </c>
    </row>
    <row r="644" spans="28:36">
      <c r="AB644" s="75">
        <v>397.79</v>
      </c>
      <c r="AC644" s="7">
        <v>25</v>
      </c>
      <c r="AD644" s="6">
        <v>298.33999999999997</v>
      </c>
      <c r="AE644" s="7" t="s">
        <v>14161</v>
      </c>
      <c r="AG644">
        <v>105.16</v>
      </c>
      <c r="AH644">
        <v>5</v>
      </c>
      <c r="AI644">
        <v>99.9</v>
      </c>
      <c r="AJ644" t="s">
        <v>14153</v>
      </c>
    </row>
    <row r="645" spans="28:36">
      <c r="AB645" s="75">
        <v>313.68</v>
      </c>
      <c r="AC645" s="7">
        <v>25</v>
      </c>
      <c r="AD645" s="6">
        <v>235.26</v>
      </c>
      <c r="AE645" s="7" t="s">
        <v>14161</v>
      </c>
      <c r="AG645">
        <v>89.92</v>
      </c>
      <c r="AH645">
        <v>50</v>
      </c>
      <c r="AI645">
        <v>44.96</v>
      </c>
      <c r="AJ645" t="s">
        <v>14153</v>
      </c>
    </row>
    <row r="646" spans="28:36">
      <c r="AB646" s="75">
        <v>287.25</v>
      </c>
      <c r="AC646" s="7">
        <v>20</v>
      </c>
      <c r="AD646" s="6">
        <v>229.8</v>
      </c>
      <c r="AE646" s="7" t="s">
        <v>14161</v>
      </c>
      <c r="AG646">
        <v>74.430000000000007</v>
      </c>
      <c r="AH646">
        <v>15</v>
      </c>
      <c r="AI646">
        <v>63.27</v>
      </c>
      <c r="AJ646" t="s">
        <v>14153</v>
      </c>
    </row>
    <row r="647" spans="28:36">
      <c r="AB647" s="75">
        <v>401.08</v>
      </c>
      <c r="AC647" s="7">
        <v>5</v>
      </c>
      <c r="AD647" s="6">
        <v>381.03</v>
      </c>
      <c r="AE647" s="7" t="s">
        <v>14161</v>
      </c>
      <c r="AG647">
        <v>481.22</v>
      </c>
      <c r="AH647">
        <v>5</v>
      </c>
      <c r="AI647">
        <v>457.16</v>
      </c>
      <c r="AJ647" t="s">
        <v>14153</v>
      </c>
    </row>
    <row r="648" spans="28:36">
      <c r="AB648" s="75">
        <v>235.21</v>
      </c>
      <c r="AC648" s="7">
        <v>10</v>
      </c>
      <c r="AD648" s="6">
        <v>211.69</v>
      </c>
      <c r="AE648" s="7" t="s">
        <v>14161</v>
      </c>
      <c r="AG648">
        <v>39.97</v>
      </c>
      <c r="AH648">
        <v>20</v>
      </c>
      <c r="AI648">
        <v>31.98</v>
      </c>
      <c r="AJ648" t="s">
        <v>14153</v>
      </c>
    </row>
    <row r="649" spans="28:36">
      <c r="AB649" s="75">
        <v>248.01</v>
      </c>
      <c r="AC649" s="7">
        <v>50</v>
      </c>
      <c r="AD649" s="6">
        <v>124</v>
      </c>
      <c r="AE649" s="7" t="s">
        <v>14161</v>
      </c>
      <c r="AG649">
        <v>77.45</v>
      </c>
      <c r="AH649">
        <v>20</v>
      </c>
      <c r="AI649">
        <v>61.96</v>
      </c>
      <c r="AJ649" t="s">
        <v>14153</v>
      </c>
    </row>
    <row r="650" spans="28:36">
      <c r="AB650" s="75">
        <v>76.91</v>
      </c>
      <c r="AC650" s="7">
        <v>5</v>
      </c>
      <c r="AD650" s="6">
        <v>73.06</v>
      </c>
      <c r="AE650" s="7" t="s">
        <v>14165</v>
      </c>
      <c r="AG650">
        <v>223.01</v>
      </c>
      <c r="AH650">
        <v>25</v>
      </c>
      <c r="AI650">
        <v>167.26</v>
      </c>
      <c r="AJ650" t="s">
        <v>14153</v>
      </c>
    </row>
    <row r="651" spans="28:36">
      <c r="AB651" s="75">
        <v>287.69</v>
      </c>
      <c r="AC651" s="7">
        <v>10</v>
      </c>
      <c r="AD651" s="6">
        <v>258.92</v>
      </c>
      <c r="AE651" s="7" t="s">
        <v>14165</v>
      </c>
      <c r="AG651">
        <v>252.68</v>
      </c>
      <c r="AH651">
        <v>0</v>
      </c>
      <c r="AI651">
        <v>252.68</v>
      </c>
      <c r="AJ651" t="s">
        <v>14153</v>
      </c>
    </row>
    <row r="652" spans="28:36">
      <c r="AB652" s="75">
        <v>40.78</v>
      </c>
      <c r="AC652" s="7">
        <v>50</v>
      </c>
      <c r="AD652" s="6">
        <v>20.39</v>
      </c>
      <c r="AE652" s="7" t="s">
        <v>14165</v>
      </c>
      <c r="AG652">
        <v>439.67</v>
      </c>
      <c r="AH652">
        <v>50</v>
      </c>
      <c r="AI652">
        <v>219.84</v>
      </c>
      <c r="AJ652" t="s">
        <v>14153</v>
      </c>
    </row>
    <row r="653" spans="28:36">
      <c r="AB653" s="75">
        <v>105.1</v>
      </c>
      <c r="AC653" s="7">
        <v>25</v>
      </c>
      <c r="AD653" s="6">
        <v>78.819999999999993</v>
      </c>
      <c r="AE653" s="7" t="s">
        <v>14165</v>
      </c>
      <c r="AG653">
        <v>152.63</v>
      </c>
      <c r="AH653">
        <v>30</v>
      </c>
      <c r="AI653">
        <v>106.84</v>
      </c>
      <c r="AJ653" t="s">
        <v>14153</v>
      </c>
    </row>
    <row r="654" spans="28:36">
      <c r="AB654" s="75">
        <v>394.12</v>
      </c>
      <c r="AC654" s="7">
        <v>25</v>
      </c>
      <c r="AD654" s="6">
        <v>295.58999999999997</v>
      </c>
      <c r="AE654" s="7" t="s">
        <v>14165</v>
      </c>
      <c r="AG654">
        <v>435.67</v>
      </c>
      <c r="AH654">
        <v>0</v>
      </c>
      <c r="AI654">
        <v>435.67</v>
      </c>
      <c r="AJ654" t="s">
        <v>14153</v>
      </c>
    </row>
    <row r="655" spans="28:36">
      <c r="AB655" s="75">
        <v>93.08</v>
      </c>
      <c r="AC655" s="7">
        <v>20</v>
      </c>
      <c r="AD655" s="6">
        <v>74.459999999999994</v>
      </c>
      <c r="AE655" s="7" t="s">
        <v>14165</v>
      </c>
      <c r="AG655">
        <v>201.3</v>
      </c>
      <c r="AH655">
        <v>5</v>
      </c>
      <c r="AI655">
        <v>191.24</v>
      </c>
      <c r="AJ655" t="s">
        <v>14153</v>
      </c>
    </row>
    <row r="656" spans="28:36">
      <c r="AB656" s="75">
        <v>490.71</v>
      </c>
      <c r="AC656" s="7">
        <v>5</v>
      </c>
      <c r="AD656" s="6">
        <v>466.17</v>
      </c>
      <c r="AE656" s="7" t="s">
        <v>14165</v>
      </c>
      <c r="AG656">
        <v>408.28</v>
      </c>
      <c r="AH656">
        <v>25</v>
      </c>
      <c r="AI656">
        <v>306.20999999999998</v>
      </c>
      <c r="AJ656" t="s">
        <v>14153</v>
      </c>
    </row>
    <row r="657" spans="28:36">
      <c r="AB657" s="75">
        <v>40.869999999999997</v>
      </c>
      <c r="AC657" s="7">
        <v>15</v>
      </c>
      <c r="AD657" s="6">
        <v>34.74</v>
      </c>
      <c r="AE657" s="7" t="s">
        <v>14165</v>
      </c>
      <c r="AG657">
        <v>373.25</v>
      </c>
      <c r="AH657">
        <v>10</v>
      </c>
      <c r="AI657">
        <v>335.93</v>
      </c>
      <c r="AJ657" t="s">
        <v>14153</v>
      </c>
    </row>
    <row r="658" spans="28:36">
      <c r="AB658" s="75">
        <v>216.18</v>
      </c>
      <c r="AC658" s="7">
        <v>30</v>
      </c>
      <c r="AD658" s="6">
        <v>151.33000000000001</v>
      </c>
      <c r="AE658" s="7" t="s">
        <v>14165</v>
      </c>
      <c r="AG658">
        <v>201.42</v>
      </c>
      <c r="AH658">
        <v>20</v>
      </c>
      <c r="AI658">
        <v>161.13999999999999</v>
      </c>
      <c r="AJ658" t="s">
        <v>14153</v>
      </c>
    </row>
    <row r="659" spans="28:36">
      <c r="AB659" s="75">
        <v>320.08999999999997</v>
      </c>
      <c r="AC659" s="7">
        <v>0</v>
      </c>
      <c r="AD659" s="6">
        <v>320.08999999999997</v>
      </c>
      <c r="AE659" s="7" t="s">
        <v>14165</v>
      </c>
      <c r="AG659">
        <v>129.47999999999999</v>
      </c>
      <c r="AH659">
        <v>15</v>
      </c>
      <c r="AI659">
        <v>110.06</v>
      </c>
      <c r="AJ659" t="s">
        <v>14153</v>
      </c>
    </row>
    <row r="660" spans="28:36">
      <c r="AB660" s="75">
        <v>33.21</v>
      </c>
      <c r="AC660" s="7">
        <v>20</v>
      </c>
      <c r="AD660" s="6">
        <v>26.57</v>
      </c>
      <c r="AE660" s="7" t="s">
        <v>14165</v>
      </c>
      <c r="AG660">
        <v>261.74</v>
      </c>
      <c r="AH660">
        <v>30</v>
      </c>
      <c r="AI660">
        <v>183.22</v>
      </c>
      <c r="AJ660" t="s">
        <v>14153</v>
      </c>
    </row>
    <row r="661" spans="28:36">
      <c r="AB661" s="75">
        <v>428.47</v>
      </c>
      <c r="AC661" s="7">
        <v>0</v>
      </c>
      <c r="AD661" s="6">
        <v>428.47</v>
      </c>
      <c r="AE661" s="7" t="s">
        <v>14165</v>
      </c>
      <c r="AG661">
        <v>155.97999999999999</v>
      </c>
      <c r="AH661">
        <v>20</v>
      </c>
      <c r="AI661">
        <v>124.78</v>
      </c>
      <c r="AJ661" t="s">
        <v>14153</v>
      </c>
    </row>
    <row r="662" spans="28:36">
      <c r="AB662" s="75">
        <v>406.06</v>
      </c>
      <c r="AC662" s="7">
        <v>50</v>
      </c>
      <c r="AD662" s="6">
        <v>203.03</v>
      </c>
      <c r="AE662" s="7" t="s">
        <v>14165</v>
      </c>
      <c r="AG662">
        <v>26.86</v>
      </c>
      <c r="AH662">
        <v>15</v>
      </c>
      <c r="AI662">
        <v>22.83</v>
      </c>
      <c r="AJ662" t="s">
        <v>14153</v>
      </c>
    </row>
    <row r="663" spans="28:36">
      <c r="AB663" s="75">
        <v>268.42</v>
      </c>
      <c r="AC663" s="7">
        <v>5</v>
      </c>
      <c r="AD663" s="6">
        <v>255</v>
      </c>
      <c r="AE663" s="7" t="s">
        <v>14165</v>
      </c>
      <c r="AG663">
        <v>442.46</v>
      </c>
      <c r="AH663">
        <v>0</v>
      </c>
      <c r="AI663">
        <v>442.46</v>
      </c>
      <c r="AJ663" t="s">
        <v>14153</v>
      </c>
    </row>
    <row r="664" spans="28:36">
      <c r="AB664" s="75">
        <v>378.27</v>
      </c>
      <c r="AC664" s="7">
        <v>0</v>
      </c>
      <c r="AD664" s="6">
        <v>378.27</v>
      </c>
      <c r="AE664" s="7" t="s">
        <v>14165</v>
      </c>
      <c r="AG664">
        <v>255.81</v>
      </c>
      <c r="AH664">
        <v>50</v>
      </c>
      <c r="AI664">
        <v>127.91</v>
      </c>
      <c r="AJ664" t="s">
        <v>14153</v>
      </c>
    </row>
    <row r="665" spans="28:36">
      <c r="AB665" s="75">
        <v>394.35</v>
      </c>
      <c r="AC665" s="7">
        <v>15</v>
      </c>
      <c r="AD665" s="6">
        <v>335.2</v>
      </c>
      <c r="AE665" s="7" t="s">
        <v>14165</v>
      </c>
      <c r="AG665">
        <v>32.89</v>
      </c>
      <c r="AH665">
        <v>0</v>
      </c>
      <c r="AI665">
        <v>32.89</v>
      </c>
      <c r="AJ665" t="s">
        <v>14153</v>
      </c>
    </row>
    <row r="666" spans="28:36">
      <c r="AB666" s="75">
        <v>169.53</v>
      </c>
      <c r="AC666" s="7">
        <v>50</v>
      </c>
      <c r="AD666" s="6">
        <v>84.77</v>
      </c>
      <c r="AE666" s="7" t="s">
        <v>14165</v>
      </c>
      <c r="AG666">
        <v>251.88</v>
      </c>
      <c r="AH666">
        <v>10</v>
      </c>
      <c r="AI666">
        <v>226.69</v>
      </c>
      <c r="AJ666" t="s">
        <v>14153</v>
      </c>
    </row>
    <row r="667" spans="28:36">
      <c r="AB667" s="75">
        <v>34.130000000000003</v>
      </c>
      <c r="AC667" s="7">
        <v>50</v>
      </c>
      <c r="AD667" s="6">
        <v>17.07</v>
      </c>
      <c r="AE667" s="7" t="s">
        <v>14165</v>
      </c>
      <c r="AG667">
        <v>329.85</v>
      </c>
      <c r="AH667">
        <v>10</v>
      </c>
      <c r="AI667">
        <v>296.87</v>
      </c>
      <c r="AJ667" t="s">
        <v>14153</v>
      </c>
    </row>
    <row r="668" spans="28:36">
      <c r="AB668" s="75">
        <v>11.14</v>
      </c>
      <c r="AC668" s="7">
        <v>15</v>
      </c>
      <c r="AD668" s="6">
        <v>9.4700000000000006</v>
      </c>
      <c r="AE668" s="7" t="s">
        <v>14165</v>
      </c>
      <c r="AG668">
        <v>359.03</v>
      </c>
      <c r="AH668">
        <v>25</v>
      </c>
      <c r="AI668">
        <v>269.27</v>
      </c>
      <c r="AJ668" t="s">
        <v>14153</v>
      </c>
    </row>
    <row r="669" spans="28:36">
      <c r="AB669" s="75">
        <v>472.77</v>
      </c>
      <c r="AC669" s="7">
        <v>20</v>
      </c>
      <c r="AD669" s="6">
        <v>378.22</v>
      </c>
      <c r="AE669" s="7" t="s">
        <v>14165</v>
      </c>
      <c r="AG669">
        <v>384.7</v>
      </c>
      <c r="AH669">
        <v>15</v>
      </c>
      <c r="AI669">
        <v>327</v>
      </c>
      <c r="AJ669" t="s">
        <v>14153</v>
      </c>
    </row>
    <row r="670" spans="28:36">
      <c r="AB670" s="75">
        <v>189.84</v>
      </c>
      <c r="AC670" s="7">
        <v>20</v>
      </c>
      <c r="AD670" s="6">
        <v>151.87</v>
      </c>
      <c r="AE670" s="7" t="s">
        <v>14165</v>
      </c>
      <c r="AG670">
        <v>176.01</v>
      </c>
      <c r="AH670">
        <v>0</v>
      </c>
      <c r="AI670">
        <v>176.01</v>
      </c>
      <c r="AJ670" t="s">
        <v>14153</v>
      </c>
    </row>
    <row r="671" spans="28:36">
      <c r="AB671" s="75">
        <v>413.31</v>
      </c>
      <c r="AC671" s="7">
        <v>30</v>
      </c>
      <c r="AD671" s="6">
        <v>289.32</v>
      </c>
      <c r="AE671" s="7" t="s">
        <v>14165</v>
      </c>
      <c r="AG671">
        <v>67.540000000000006</v>
      </c>
      <c r="AH671">
        <v>20</v>
      </c>
      <c r="AI671">
        <v>54.03</v>
      </c>
      <c r="AJ671" t="s">
        <v>14153</v>
      </c>
    </row>
    <row r="672" spans="28:36">
      <c r="AB672" s="75">
        <v>444.87</v>
      </c>
      <c r="AC672" s="7">
        <v>30</v>
      </c>
      <c r="AD672" s="6">
        <v>311.41000000000003</v>
      </c>
      <c r="AE672" s="7" t="s">
        <v>14165</v>
      </c>
      <c r="AG672">
        <v>388.38</v>
      </c>
      <c r="AH672">
        <v>5</v>
      </c>
      <c r="AI672">
        <v>368.96</v>
      </c>
      <c r="AJ672" t="s">
        <v>14153</v>
      </c>
    </row>
    <row r="673" spans="28:36">
      <c r="AB673" s="75">
        <v>220.76</v>
      </c>
      <c r="AC673" s="7">
        <v>15</v>
      </c>
      <c r="AD673" s="6">
        <v>187.65</v>
      </c>
      <c r="AE673" s="7" t="s">
        <v>14165</v>
      </c>
      <c r="AG673">
        <v>494.14</v>
      </c>
      <c r="AH673">
        <v>50</v>
      </c>
      <c r="AI673">
        <v>247.07</v>
      </c>
      <c r="AJ673" t="s">
        <v>14153</v>
      </c>
    </row>
    <row r="674" spans="28:36">
      <c r="AB674" s="75">
        <v>204.56</v>
      </c>
      <c r="AC674" s="7">
        <v>0</v>
      </c>
      <c r="AD674" s="6">
        <v>204.56</v>
      </c>
      <c r="AE674" s="7" t="s">
        <v>14165</v>
      </c>
      <c r="AG674">
        <v>200.93</v>
      </c>
      <c r="AH674">
        <v>30</v>
      </c>
      <c r="AI674">
        <v>140.65</v>
      </c>
      <c r="AJ674" t="s">
        <v>14153</v>
      </c>
    </row>
    <row r="675" spans="28:36">
      <c r="AB675" s="75">
        <v>28.12</v>
      </c>
      <c r="AC675" s="7">
        <v>0</v>
      </c>
      <c r="AD675" s="6">
        <v>28.12</v>
      </c>
      <c r="AE675" s="7" t="s">
        <v>14165</v>
      </c>
      <c r="AG675">
        <v>78.87</v>
      </c>
      <c r="AH675">
        <v>5</v>
      </c>
      <c r="AI675">
        <v>74.930000000000007</v>
      </c>
      <c r="AJ675" t="s">
        <v>14153</v>
      </c>
    </row>
    <row r="676" spans="28:36">
      <c r="AB676" s="75">
        <v>31.93</v>
      </c>
      <c r="AC676" s="7">
        <v>15</v>
      </c>
      <c r="AD676" s="6">
        <v>27.14</v>
      </c>
      <c r="AE676" s="7" t="s">
        <v>14165</v>
      </c>
      <c r="AG676">
        <v>50.63</v>
      </c>
      <c r="AH676">
        <v>50</v>
      </c>
      <c r="AI676">
        <v>25.32</v>
      </c>
      <c r="AJ676" t="s">
        <v>14153</v>
      </c>
    </row>
    <row r="677" spans="28:36">
      <c r="AB677" s="75">
        <v>46.99</v>
      </c>
      <c r="AC677" s="7">
        <v>25</v>
      </c>
      <c r="AD677" s="6">
        <v>35.24</v>
      </c>
      <c r="AE677" s="7" t="s">
        <v>14165</v>
      </c>
      <c r="AG677">
        <v>33.880000000000003</v>
      </c>
      <c r="AH677">
        <v>10</v>
      </c>
      <c r="AI677">
        <v>30.49</v>
      </c>
      <c r="AJ677" t="s">
        <v>14153</v>
      </c>
    </row>
    <row r="678" spans="28:36">
      <c r="AB678" s="75">
        <v>151.72</v>
      </c>
      <c r="AC678" s="7">
        <v>5</v>
      </c>
      <c r="AD678" s="6">
        <v>144.13</v>
      </c>
      <c r="AE678" s="7" t="s">
        <v>14165</v>
      </c>
      <c r="AG678">
        <v>464.05</v>
      </c>
      <c r="AH678">
        <v>20</v>
      </c>
      <c r="AI678">
        <v>371.24</v>
      </c>
      <c r="AJ678" t="s">
        <v>14153</v>
      </c>
    </row>
    <row r="679" spans="28:36">
      <c r="AB679" s="75">
        <v>26.95</v>
      </c>
      <c r="AC679" s="7">
        <v>20</v>
      </c>
      <c r="AD679" s="6">
        <v>21.56</v>
      </c>
      <c r="AE679" s="7" t="s">
        <v>14165</v>
      </c>
      <c r="AG679">
        <v>94.97</v>
      </c>
      <c r="AH679">
        <v>30</v>
      </c>
      <c r="AI679">
        <v>66.48</v>
      </c>
      <c r="AJ679" t="s">
        <v>14153</v>
      </c>
    </row>
    <row r="680" spans="28:36">
      <c r="AB680" s="75">
        <v>398.36</v>
      </c>
      <c r="AC680" s="7">
        <v>0</v>
      </c>
      <c r="AD680" s="6">
        <v>398.36</v>
      </c>
      <c r="AE680" s="7" t="s">
        <v>14165</v>
      </c>
      <c r="AG680">
        <v>116.39</v>
      </c>
      <c r="AH680">
        <v>25</v>
      </c>
      <c r="AI680">
        <v>87.29</v>
      </c>
      <c r="AJ680" t="s">
        <v>14153</v>
      </c>
    </row>
    <row r="681" spans="28:36">
      <c r="AB681" s="75">
        <v>286.37</v>
      </c>
      <c r="AC681" s="7">
        <v>25</v>
      </c>
      <c r="AD681" s="6">
        <v>214.78</v>
      </c>
      <c r="AE681" s="7" t="s">
        <v>14165</v>
      </c>
      <c r="AG681">
        <v>167.4</v>
      </c>
      <c r="AH681">
        <v>10</v>
      </c>
      <c r="AI681">
        <v>150.66</v>
      </c>
      <c r="AJ681" t="s">
        <v>14153</v>
      </c>
    </row>
    <row r="682" spans="28:36">
      <c r="AB682" s="75">
        <v>199.16</v>
      </c>
      <c r="AC682" s="7">
        <v>15</v>
      </c>
      <c r="AD682" s="6">
        <v>169.29</v>
      </c>
      <c r="AE682" s="7" t="s">
        <v>14165</v>
      </c>
      <c r="AG682">
        <v>134.41</v>
      </c>
      <c r="AH682">
        <v>20</v>
      </c>
      <c r="AI682">
        <v>107.53</v>
      </c>
      <c r="AJ682" t="s">
        <v>14153</v>
      </c>
    </row>
    <row r="683" spans="28:36">
      <c r="AB683" s="75">
        <v>384.71</v>
      </c>
      <c r="AC683" s="7">
        <v>10</v>
      </c>
      <c r="AD683" s="6">
        <v>346.24</v>
      </c>
      <c r="AE683" s="7" t="s">
        <v>14165</v>
      </c>
      <c r="AG683">
        <v>277.93</v>
      </c>
      <c r="AH683">
        <v>50</v>
      </c>
      <c r="AI683">
        <v>138.97</v>
      </c>
      <c r="AJ683" t="s">
        <v>14153</v>
      </c>
    </row>
    <row r="684" spans="28:36">
      <c r="AB684" s="75">
        <v>318.14999999999998</v>
      </c>
      <c r="AC684" s="7">
        <v>10</v>
      </c>
      <c r="AD684" s="6">
        <v>286.33</v>
      </c>
      <c r="AE684" s="7" t="s">
        <v>14165</v>
      </c>
      <c r="AG684">
        <v>311.67</v>
      </c>
      <c r="AH684">
        <v>15</v>
      </c>
      <c r="AI684">
        <v>264.92</v>
      </c>
      <c r="AJ684" t="s">
        <v>14153</v>
      </c>
    </row>
    <row r="685" spans="28:36">
      <c r="AB685" s="75">
        <v>56.78</v>
      </c>
      <c r="AC685" s="7">
        <v>10</v>
      </c>
      <c r="AD685" s="6">
        <v>51.1</v>
      </c>
      <c r="AE685" s="7" t="s">
        <v>14165</v>
      </c>
      <c r="AG685">
        <v>145.1</v>
      </c>
      <c r="AH685">
        <v>25</v>
      </c>
      <c r="AI685">
        <v>108.82</v>
      </c>
      <c r="AJ685" t="s">
        <v>14153</v>
      </c>
    </row>
    <row r="686" spans="28:36">
      <c r="AB686" s="75">
        <v>183.1</v>
      </c>
      <c r="AC686" s="7">
        <v>5</v>
      </c>
      <c r="AD686" s="6">
        <v>173.94</v>
      </c>
      <c r="AE686" s="7" t="s">
        <v>14165</v>
      </c>
      <c r="AG686">
        <v>417.94</v>
      </c>
      <c r="AH686">
        <v>0</v>
      </c>
      <c r="AI686">
        <v>417.94</v>
      </c>
      <c r="AJ686" t="s">
        <v>14153</v>
      </c>
    </row>
    <row r="687" spans="28:36">
      <c r="AB687" s="75">
        <v>95.3</v>
      </c>
      <c r="AC687" s="7">
        <v>15</v>
      </c>
      <c r="AD687" s="6">
        <v>81</v>
      </c>
      <c r="AE687" s="7" t="s">
        <v>14165</v>
      </c>
      <c r="AG687">
        <v>497.52</v>
      </c>
      <c r="AH687">
        <v>50</v>
      </c>
      <c r="AI687">
        <v>248.76</v>
      </c>
      <c r="AJ687" t="s">
        <v>14153</v>
      </c>
    </row>
    <row r="688" spans="28:36">
      <c r="AB688" s="75">
        <v>163.54</v>
      </c>
      <c r="AC688" s="7">
        <v>25</v>
      </c>
      <c r="AD688" s="6">
        <v>122.66</v>
      </c>
      <c r="AE688" s="7" t="s">
        <v>14165</v>
      </c>
      <c r="AG688">
        <v>362.5</v>
      </c>
      <c r="AH688">
        <v>10</v>
      </c>
      <c r="AI688">
        <v>326.25</v>
      </c>
      <c r="AJ688" t="s">
        <v>14153</v>
      </c>
    </row>
    <row r="689" spans="28:36">
      <c r="AB689" s="75">
        <v>444.98</v>
      </c>
      <c r="AC689" s="7">
        <v>0</v>
      </c>
      <c r="AD689" s="6">
        <v>444.98</v>
      </c>
      <c r="AE689" s="7" t="s">
        <v>14165</v>
      </c>
      <c r="AG689">
        <v>411.6</v>
      </c>
      <c r="AH689">
        <v>30</v>
      </c>
      <c r="AI689">
        <v>288.12</v>
      </c>
      <c r="AJ689" t="s">
        <v>14153</v>
      </c>
    </row>
    <row r="690" spans="28:36">
      <c r="AB690" s="75">
        <v>306.97000000000003</v>
      </c>
      <c r="AC690" s="7">
        <v>20</v>
      </c>
      <c r="AD690" s="6">
        <v>245.58</v>
      </c>
      <c r="AE690" s="7" t="s">
        <v>14165</v>
      </c>
      <c r="AG690">
        <v>27.22</v>
      </c>
      <c r="AH690">
        <v>20</v>
      </c>
      <c r="AI690">
        <v>21.78</v>
      </c>
      <c r="AJ690" t="s">
        <v>14153</v>
      </c>
    </row>
    <row r="691" spans="28:36">
      <c r="AB691" s="75">
        <v>176.6</v>
      </c>
      <c r="AC691" s="7">
        <v>0</v>
      </c>
      <c r="AD691" s="6">
        <v>176.6</v>
      </c>
      <c r="AE691" s="7" t="s">
        <v>14165</v>
      </c>
      <c r="AG691">
        <v>153.01</v>
      </c>
      <c r="AH691">
        <v>10</v>
      </c>
      <c r="AI691">
        <v>137.71</v>
      </c>
      <c r="AJ691" t="s">
        <v>14153</v>
      </c>
    </row>
    <row r="692" spans="28:36">
      <c r="AB692" s="75">
        <v>215.34</v>
      </c>
      <c r="AC692" s="7">
        <v>5</v>
      </c>
      <c r="AD692" s="6">
        <v>204.57</v>
      </c>
      <c r="AE692" s="7" t="s">
        <v>14165</v>
      </c>
      <c r="AG692">
        <v>202.59</v>
      </c>
      <c r="AH692">
        <v>30</v>
      </c>
      <c r="AI692">
        <v>141.81</v>
      </c>
      <c r="AJ692" t="s">
        <v>14153</v>
      </c>
    </row>
    <row r="693" spans="28:36">
      <c r="AB693" s="75">
        <v>117.18</v>
      </c>
      <c r="AC693" s="7">
        <v>10</v>
      </c>
      <c r="AD693" s="6">
        <v>105.46</v>
      </c>
      <c r="AE693" s="7" t="s">
        <v>14165</v>
      </c>
      <c r="AG693">
        <v>52.37</v>
      </c>
      <c r="AH693">
        <v>50</v>
      </c>
      <c r="AI693">
        <v>26.18</v>
      </c>
      <c r="AJ693" t="s">
        <v>14153</v>
      </c>
    </row>
    <row r="694" spans="28:36">
      <c r="AB694" s="75">
        <v>451.22</v>
      </c>
      <c r="AC694" s="7">
        <v>5</v>
      </c>
      <c r="AD694" s="6">
        <v>428.66</v>
      </c>
      <c r="AE694" s="7" t="s">
        <v>14165</v>
      </c>
      <c r="AG694">
        <v>291.79000000000002</v>
      </c>
      <c r="AH694">
        <v>20</v>
      </c>
      <c r="AI694">
        <v>233.43</v>
      </c>
      <c r="AJ694" t="s">
        <v>14153</v>
      </c>
    </row>
    <row r="695" spans="28:36">
      <c r="AB695" s="75">
        <v>450.17</v>
      </c>
      <c r="AC695" s="7">
        <v>0</v>
      </c>
      <c r="AD695" s="6">
        <v>450.17</v>
      </c>
      <c r="AE695" s="7" t="s">
        <v>14165</v>
      </c>
      <c r="AG695">
        <v>208.52</v>
      </c>
      <c r="AH695">
        <v>15</v>
      </c>
      <c r="AI695">
        <v>177.24</v>
      </c>
      <c r="AJ695" t="s">
        <v>14153</v>
      </c>
    </row>
    <row r="696" spans="28:36">
      <c r="AB696" s="75">
        <v>345.49</v>
      </c>
      <c r="AC696" s="7">
        <v>25</v>
      </c>
      <c r="AD696" s="6">
        <v>259.12</v>
      </c>
      <c r="AE696" s="7" t="s">
        <v>14165</v>
      </c>
      <c r="AG696">
        <v>43.97</v>
      </c>
      <c r="AH696">
        <v>10</v>
      </c>
      <c r="AI696">
        <v>39.57</v>
      </c>
      <c r="AJ696" t="s">
        <v>14153</v>
      </c>
    </row>
    <row r="697" spans="28:36">
      <c r="AB697" s="75">
        <v>200.63</v>
      </c>
      <c r="AC697" s="7">
        <v>5</v>
      </c>
      <c r="AD697" s="6">
        <v>190.6</v>
      </c>
      <c r="AE697" s="7" t="s">
        <v>14165</v>
      </c>
      <c r="AG697">
        <v>407.91</v>
      </c>
      <c r="AH697">
        <v>10</v>
      </c>
      <c r="AI697">
        <v>367.12</v>
      </c>
      <c r="AJ697" t="s">
        <v>14153</v>
      </c>
    </row>
    <row r="698" spans="28:36">
      <c r="AB698" s="75">
        <v>221.6</v>
      </c>
      <c r="AC698" s="7">
        <v>20</v>
      </c>
      <c r="AD698" s="6">
        <v>177.28</v>
      </c>
      <c r="AE698" s="7" t="s">
        <v>14165</v>
      </c>
      <c r="AG698">
        <v>480.8</v>
      </c>
      <c r="AH698">
        <v>25</v>
      </c>
      <c r="AI698">
        <v>360.6</v>
      </c>
      <c r="AJ698" t="s">
        <v>14153</v>
      </c>
    </row>
    <row r="699" spans="28:36">
      <c r="AB699" s="75">
        <v>203.19</v>
      </c>
      <c r="AC699" s="7">
        <v>20</v>
      </c>
      <c r="AD699" s="6">
        <v>162.55000000000001</v>
      </c>
      <c r="AE699" s="7" t="s">
        <v>14165</v>
      </c>
      <c r="AG699">
        <v>301.17</v>
      </c>
      <c r="AH699">
        <v>25</v>
      </c>
      <c r="AI699">
        <v>225.88</v>
      </c>
      <c r="AJ699" t="s">
        <v>14153</v>
      </c>
    </row>
    <row r="700" spans="28:36">
      <c r="AB700" s="75">
        <v>496.76</v>
      </c>
      <c r="AC700" s="7">
        <v>5</v>
      </c>
      <c r="AD700" s="6">
        <v>471.92</v>
      </c>
      <c r="AE700" s="7" t="s">
        <v>14165</v>
      </c>
      <c r="AG700">
        <v>474.05</v>
      </c>
      <c r="AH700">
        <v>20</v>
      </c>
      <c r="AI700">
        <v>379.24</v>
      </c>
      <c r="AJ700" t="s">
        <v>14153</v>
      </c>
    </row>
    <row r="701" spans="28:36">
      <c r="AB701" s="75">
        <v>366.79</v>
      </c>
      <c r="AC701" s="7">
        <v>20</v>
      </c>
      <c r="AD701" s="6">
        <v>293.43</v>
      </c>
      <c r="AE701" s="7" t="s">
        <v>14165</v>
      </c>
      <c r="AG701">
        <v>130.13</v>
      </c>
      <c r="AH701">
        <v>10</v>
      </c>
      <c r="AI701">
        <v>117.12</v>
      </c>
      <c r="AJ701" t="s">
        <v>14153</v>
      </c>
    </row>
    <row r="702" spans="28:36">
      <c r="AB702" s="75">
        <v>59.16</v>
      </c>
      <c r="AC702" s="7">
        <v>20</v>
      </c>
      <c r="AD702" s="6">
        <v>47.33</v>
      </c>
      <c r="AE702" s="7" t="s">
        <v>14165</v>
      </c>
      <c r="AG702">
        <v>343.71</v>
      </c>
      <c r="AH702">
        <v>50</v>
      </c>
      <c r="AI702">
        <v>171.85</v>
      </c>
      <c r="AJ702" t="s">
        <v>14153</v>
      </c>
    </row>
    <row r="703" spans="28:36">
      <c r="AB703" s="75">
        <v>482.74</v>
      </c>
      <c r="AC703" s="7">
        <v>20</v>
      </c>
      <c r="AD703" s="6">
        <v>386.19</v>
      </c>
      <c r="AE703" s="7" t="s">
        <v>14165</v>
      </c>
      <c r="AG703">
        <v>407.74</v>
      </c>
      <c r="AH703">
        <v>5</v>
      </c>
      <c r="AI703">
        <v>387.35</v>
      </c>
      <c r="AJ703" t="s">
        <v>14153</v>
      </c>
    </row>
    <row r="704" spans="28:36">
      <c r="AB704" s="75">
        <v>356.78</v>
      </c>
      <c r="AC704" s="7">
        <v>20</v>
      </c>
      <c r="AD704" s="6">
        <v>285.42</v>
      </c>
      <c r="AE704" s="7" t="s">
        <v>14165</v>
      </c>
      <c r="AG704">
        <v>274.57</v>
      </c>
      <c r="AH704">
        <v>10</v>
      </c>
      <c r="AI704">
        <v>247.11</v>
      </c>
      <c r="AJ704" t="s">
        <v>14153</v>
      </c>
    </row>
    <row r="705" spans="28:36">
      <c r="AB705" s="75">
        <v>400.63</v>
      </c>
      <c r="AC705" s="7">
        <v>30</v>
      </c>
      <c r="AD705" s="6">
        <v>280.44</v>
      </c>
      <c r="AE705" s="7" t="s">
        <v>14165</v>
      </c>
      <c r="AG705">
        <v>181.18</v>
      </c>
      <c r="AH705">
        <v>20</v>
      </c>
      <c r="AI705">
        <v>144.94</v>
      </c>
      <c r="AJ705" t="s">
        <v>14153</v>
      </c>
    </row>
    <row r="706" spans="28:36">
      <c r="AB706" s="75">
        <v>215.61</v>
      </c>
      <c r="AC706" s="7">
        <v>15</v>
      </c>
      <c r="AD706" s="6">
        <v>183.27</v>
      </c>
      <c r="AE706" s="7" t="s">
        <v>14165</v>
      </c>
      <c r="AG706">
        <v>186.09</v>
      </c>
      <c r="AH706">
        <v>0</v>
      </c>
      <c r="AI706">
        <v>186.09</v>
      </c>
      <c r="AJ706" t="s">
        <v>14153</v>
      </c>
    </row>
    <row r="707" spans="28:36">
      <c r="AB707" s="75">
        <v>180.06</v>
      </c>
      <c r="AC707" s="7">
        <v>5</v>
      </c>
      <c r="AD707" s="6">
        <v>171.06</v>
      </c>
      <c r="AE707" s="7" t="s">
        <v>14165</v>
      </c>
      <c r="AG707">
        <v>172.66</v>
      </c>
      <c r="AH707">
        <v>0</v>
      </c>
      <c r="AI707">
        <v>172.66</v>
      </c>
      <c r="AJ707" t="s">
        <v>14153</v>
      </c>
    </row>
    <row r="708" spans="28:36">
      <c r="AB708" s="75">
        <v>478.62</v>
      </c>
      <c r="AC708" s="7">
        <v>5</v>
      </c>
      <c r="AD708" s="6">
        <v>454.69</v>
      </c>
      <c r="AE708" s="7" t="s">
        <v>14165</v>
      </c>
      <c r="AG708">
        <v>233.2</v>
      </c>
      <c r="AH708">
        <v>20</v>
      </c>
      <c r="AI708">
        <v>186.56</v>
      </c>
      <c r="AJ708" t="s">
        <v>14153</v>
      </c>
    </row>
    <row r="709" spans="28:36">
      <c r="AB709" s="75">
        <v>421.76</v>
      </c>
      <c r="AC709" s="7">
        <v>50</v>
      </c>
      <c r="AD709" s="6">
        <v>210.88</v>
      </c>
      <c r="AE709" s="7" t="s">
        <v>14165</v>
      </c>
      <c r="AG709">
        <v>124.42</v>
      </c>
      <c r="AH709">
        <v>0</v>
      </c>
      <c r="AI709">
        <v>124.42</v>
      </c>
      <c r="AJ709" t="s">
        <v>14153</v>
      </c>
    </row>
    <row r="710" spans="28:36">
      <c r="AB710" s="75">
        <v>203.54</v>
      </c>
      <c r="AC710" s="7">
        <v>25</v>
      </c>
      <c r="AD710" s="6">
        <v>152.66</v>
      </c>
      <c r="AE710" s="7" t="s">
        <v>14165</v>
      </c>
      <c r="AG710">
        <v>27.16</v>
      </c>
      <c r="AH710">
        <v>10</v>
      </c>
      <c r="AI710">
        <v>24.44</v>
      </c>
      <c r="AJ710" t="s">
        <v>14153</v>
      </c>
    </row>
    <row r="711" spans="28:36">
      <c r="AB711" s="75">
        <v>442.41</v>
      </c>
      <c r="AC711" s="7">
        <v>15</v>
      </c>
      <c r="AD711" s="6">
        <v>376.05</v>
      </c>
      <c r="AE711" s="7" t="s">
        <v>14165</v>
      </c>
      <c r="AG711">
        <v>402.37</v>
      </c>
      <c r="AH711">
        <v>0</v>
      </c>
      <c r="AI711">
        <v>402.37</v>
      </c>
      <c r="AJ711" t="s">
        <v>14153</v>
      </c>
    </row>
    <row r="712" spans="28:36">
      <c r="AB712" s="75">
        <v>262.8</v>
      </c>
      <c r="AC712" s="7">
        <v>0</v>
      </c>
      <c r="AD712" s="6">
        <v>262.8</v>
      </c>
      <c r="AE712" s="7" t="s">
        <v>14165</v>
      </c>
      <c r="AG712">
        <v>367.38</v>
      </c>
      <c r="AH712">
        <v>15</v>
      </c>
      <c r="AI712">
        <v>312.27</v>
      </c>
      <c r="AJ712" t="s">
        <v>14153</v>
      </c>
    </row>
    <row r="713" spans="28:36">
      <c r="AB713" s="75">
        <v>410.02</v>
      </c>
      <c r="AC713" s="7">
        <v>30</v>
      </c>
      <c r="AD713" s="6">
        <v>287.01</v>
      </c>
      <c r="AE713" s="7" t="s">
        <v>14165</v>
      </c>
      <c r="AG713">
        <v>481.77</v>
      </c>
      <c r="AH713">
        <v>10</v>
      </c>
      <c r="AI713">
        <v>433.59</v>
      </c>
      <c r="AJ713" t="s">
        <v>14153</v>
      </c>
    </row>
    <row r="714" spans="28:36">
      <c r="AB714" s="75">
        <v>83.48</v>
      </c>
      <c r="AC714" s="7">
        <v>50</v>
      </c>
      <c r="AD714" s="6">
        <v>41.74</v>
      </c>
      <c r="AE714" s="7" t="s">
        <v>14165</v>
      </c>
      <c r="AG714">
        <v>333.36</v>
      </c>
      <c r="AH714">
        <v>10</v>
      </c>
      <c r="AI714">
        <v>300.02</v>
      </c>
      <c r="AJ714" t="s">
        <v>14153</v>
      </c>
    </row>
    <row r="715" spans="28:36">
      <c r="AB715" s="75">
        <v>16.079999999999998</v>
      </c>
      <c r="AC715" s="7">
        <v>30</v>
      </c>
      <c r="AD715" s="6">
        <v>11.26</v>
      </c>
      <c r="AE715" s="7" t="s">
        <v>14165</v>
      </c>
      <c r="AG715">
        <v>151.85</v>
      </c>
      <c r="AH715">
        <v>15</v>
      </c>
      <c r="AI715">
        <v>129.07</v>
      </c>
      <c r="AJ715" t="s">
        <v>14153</v>
      </c>
    </row>
    <row r="716" spans="28:36">
      <c r="AB716" s="75">
        <v>13.43</v>
      </c>
      <c r="AC716" s="7">
        <v>10</v>
      </c>
      <c r="AD716" s="6">
        <v>12.09</v>
      </c>
      <c r="AE716" s="7" t="s">
        <v>14165</v>
      </c>
      <c r="AG716">
        <v>276.74</v>
      </c>
      <c r="AH716">
        <v>0</v>
      </c>
      <c r="AI716">
        <v>276.74</v>
      </c>
      <c r="AJ716" t="s">
        <v>14153</v>
      </c>
    </row>
    <row r="717" spans="28:36">
      <c r="AB717" s="75">
        <v>308.08999999999997</v>
      </c>
      <c r="AC717" s="7">
        <v>0</v>
      </c>
      <c r="AD717" s="6">
        <v>308.08999999999997</v>
      </c>
      <c r="AE717" s="7" t="s">
        <v>14165</v>
      </c>
      <c r="AG717">
        <v>345.43</v>
      </c>
      <c r="AH717">
        <v>15</v>
      </c>
      <c r="AI717">
        <v>293.62</v>
      </c>
      <c r="AJ717" t="s">
        <v>14153</v>
      </c>
    </row>
    <row r="718" spans="28:36">
      <c r="AB718" s="75">
        <v>112.69</v>
      </c>
      <c r="AC718" s="7">
        <v>15</v>
      </c>
      <c r="AD718" s="6">
        <v>95.79</v>
      </c>
      <c r="AE718" s="7" t="s">
        <v>14165</v>
      </c>
      <c r="AG718">
        <v>350.58</v>
      </c>
      <c r="AH718">
        <v>0</v>
      </c>
      <c r="AI718">
        <v>350.58</v>
      </c>
      <c r="AJ718" t="s">
        <v>14153</v>
      </c>
    </row>
    <row r="719" spans="28:36">
      <c r="AB719" s="75">
        <v>169.15</v>
      </c>
      <c r="AC719" s="7">
        <v>0</v>
      </c>
      <c r="AD719" s="6">
        <v>169.15</v>
      </c>
      <c r="AE719" s="7" t="s">
        <v>14165</v>
      </c>
      <c r="AG719">
        <v>222.11</v>
      </c>
      <c r="AH719">
        <v>50</v>
      </c>
      <c r="AI719">
        <v>111.06</v>
      </c>
      <c r="AJ719" t="s">
        <v>14153</v>
      </c>
    </row>
    <row r="720" spans="28:36">
      <c r="AB720" s="75">
        <v>426.82</v>
      </c>
      <c r="AC720" s="7">
        <v>20</v>
      </c>
      <c r="AD720" s="6">
        <v>341.46</v>
      </c>
      <c r="AE720" s="7" t="s">
        <v>14165</v>
      </c>
      <c r="AG720">
        <v>206.19</v>
      </c>
      <c r="AH720">
        <v>0</v>
      </c>
      <c r="AI720">
        <v>206.19</v>
      </c>
      <c r="AJ720" t="s">
        <v>14153</v>
      </c>
    </row>
    <row r="721" spans="28:36">
      <c r="AB721" s="75">
        <v>274.22000000000003</v>
      </c>
      <c r="AC721" s="7">
        <v>25</v>
      </c>
      <c r="AD721" s="6">
        <v>205.67</v>
      </c>
      <c r="AE721" s="7" t="s">
        <v>14165</v>
      </c>
      <c r="AG721">
        <v>12.24</v>
      </c>
      <c r="AH721">
        <v>10</v>
      </c>
      <c r="AI721">
        <v>11.02</v>
      </c>
      <c r="AJ721" t="s">
        <v>14153</v>
      </c>
    </row>
    <row r="722" spans="28:36">
      <c r="AB722" s="75">
        <v>415.54</v>
      </c>
      <c r="AC722" s="7">
        <v>10</v>
      </c>
      <c r="AD722" s="6">
        <v>373.99</v>
      </c>
      <c r="AE722" s="7" t="s">
        <v>14165</v>
      </c>
      <c r="AG722">
        <v>269.06</v>
      </c>
      <c r="AH722">
        <v>10</v>
      </c>
      <c r="AI722">
        <v>242.15</v>
      </c>
      <c r="AJ722" t="s">
        <v>14153</v>
      </c>
    </row>
    <row r="723" spans="28:36">
      <c r="AB723" s="75">
        <v>375</v>
      </c>
      <c r="AC723" s="7">
        <v>20</v>
      </c>
      <c r="AD723" s="6">
        <v>300</v>
      </c>
      <c r="AE723" s="7" t="s">
        <v>14165</v>
      </c>
      <c r="AG723">
        <v>227.08</v>
      </c>
      <c r="AH723">
        <v>15</v>
      </c>
      <c r="AI723">
        <v>193.02</v>
      </c>
      <c r="AJ723" t="s">
        <v>14153</v>
      </c>
    </row>
    <row r="724" spans="28:36">
      <c r="AB724" s="75">
        <v>60.63</v>
      </c>
      <c r="AC724" s="7">
        <v>25</v>
      </c>
      <c r="AD724" s="6">
        <v>45.47</v>
      </c>
      <c r="AE724" s="7" t="s">
        <v>14165</v>
      </c>
      <c r="AG724">
        <v>286.47000000000003</v>
      </c>
      <c r="AH724">
        <v>25</v>
      </c>
      <c r="AI724">
        <v>214.85</v>
      </c>
      <c r="AJ724" t="s">
        <v>14153</v>
      </c>
    </row>
    <row r="725" spans="28:36">
      <c r="AB725" s="75">
        <v>314.33999999999997</v>
      </c>
      <c r="AC725" s="7">
        <v>50</v>
      </c>
      <c r="AD725" s="6">
        <v>157.16999999999999</v>
      </c>
      <c r="AE725" s="7" t="s">
        <v>14165</v>
      </c>
      <c r="AG725">
        <v>77.64</v>
      </c>
      <c r="AH725">
        <v>25</v>
      </c>
      <c r="AI725">
        <v>58.23</v>
      </c>
      <c r="AJ725" t="s">
        <v>14153</v>
      </c>
    </row>
    <row r="726" spans="28:36">
      <c r="AB726" s="75">
        <v>271.74</v>
      </c>
      <c r="AC726" s="7">
        <v>30</v>
      </c>
      <c r="AD726" s="6">
        <v>190.22</v>
      </c>
      <c r="AE726" s="7" t="s">
        <v>14165</v>
      </c>
      <c r="AG726">
        <v>375.73</v>
      </c>
      <c r="AH726">
        <v>25</v>
      </c>
      <c r="AI726">
        <v>281.8</v>
      </c>
      <c r="AJ726" t="s">
        <v>14153</v>
      </c>
    </row>
    <row r="727" spans="28:36">
      <c r="AB727" s="75">
        <v>390.11</v>
      </c>
      <c r="AC727" s="7">
        <v>0</v>
      </c>
      <c r="AD727" s="6">
        <v>390.11</v>
      </c>
      <c r="AE727" s="7" t="s">
        <v>14165</v>
      </c>
      <c r="AG727">
        <v>431.38</v>
      </c>
      <c r="AH727">
        <v>0</v>
      </c>
      <c r="AI727">
        <v>431.38</v>
      </c>
      <c r="AJ727" t="s">
        <v>14153</v>
      </c>
    </row>
    <row r="728" spans="28:36">
      <c r="AB728" s="75">
        <v>219.61</v>
      </c>
      <c r="AC728" s="7">
        <v>15</v>
      </c>
      <c r="AD728" s="6">
        <v>186.67</v>
      </c>
      <c r="AE728" s="7" t="s">
        <v>14165</v>
      </c>
      <c r="AG728">
        <v>96.68</v>
      </c>
      <c r="AH728">
        <v>30</v>
      </c>
      <c r="AI728">
        <v>67.680000000000007</v>
      </c>
      <c r="AJ728" t="s">
        <v>14153</v>
      </c>
    </row>
    <row r="729" spans="28:36">
      <c r="AB729" s="75">
        <v>111.14</v>
      </c>
      <c r="AC729" s="7">
        <v>0</v>
      </c>
      <c r="AD729" s="6">
        <v>111.14</v>
      </c>
      <c r="AE729" s="7" t="s">
        <v>14165</v>
      </c>
      <c r="AG729">
        <v>178.91</v>
      </c>
      <c r="AH729">
        <v>30</v>
      </c>
      <c r="AI729">
        <v>125.24</v>
      </c>
      <c r="AJ729" t="s">
        <v>14153</v>
      </c>
    </row>
    <row r="730" spans="28:36">
      <c r="AB730" s="75">
        <v>334.28</v>
      </c>
      <c r="AC730" s="7">
        <v>30</v>
      </c>
      <c r="AD730" s="6">
        <v>234</v>
      </c>
      <c r="AE730" s="7" t="s">
        <v>14165</v>
      </c>
      <c r="AG730">
        <v>182.13</v>
      </c>
      <c r="AH730">
        <v>50</v>
      </c>
      <c r="AI730">
        <v>91.06</v>
      </c>
      <c r="AJ730" t="s">
        <v>14153</v>
      </c>
    </row>
    <row r="731" spans="28:36">
      <c r="AB731" s="75">
        <v>412.92</v>
      </c>
      <c r="AC731" s="7">
        <v>50</v>
      </c>
      <c r="AD731" s="6">
        <v>206.46</v>
      </c>
      <c r="AE731" s="7" t="s">
        <v>14165</v>
      </c>
      <c r="AG731">
        <v>277.17</v>
      </c>
      <c r="AH731">
        <v>30</v>
      </c>
      <c r="AI731">
        <v>194.02</v>
      </c>
      <c r="AJ731" t="s">
        <v>14153</v>
      </c>
    </row>
    <row r="732" spans="28:36">
      <c r="AB732" s="75">
        <v>326.52</v>
      </c>
      <c r="AC732" s="7">
        <v>10</v>
      </c>
      <c r="AD732" s="6">
        <v>293.87</v>
      </c>
      <c r="AE732" s="7" t="s">
        <v>14165</v>
      </c>
      <c r="AG732">
        <v>258.77999999999997</v>
      </c>
      <c r="AH732">
        <v>15</v>
      </c>
      <c r="AI732">
        <v>219.96</v>
      </c>
      <c r="AJ732" t="s">
        <v>14153</v>
      </c>
    </row>
    <row r="733" spans="28:36">
      <c r="AB733" s="75">
        <v>368.62</v>
      </c>
      <c r="AC733" s="7">
        <v>25</v>
      </c>
      <c r="AD733" s="6">
        <v>276.47000000000003</v>
      </c>
      <c r="AE733" s="7" t="s">
        <v>14165</v>
      </c>
      <c r="AG733">
        <v>31.79</v>
      </c>
      <c r="AH733">
        <v>0</v>
      </c>
      <c r="AI733">
        <v>31.79</v>
      </c>
      <c r="AJ733" t="s">
        <v>14153</v>
      </c>
    </row>
    <row r="734" spans="28:36">
      <c r="AB734" s="75">
        <v>201.3</v>
      </c>
      <c r="AC734" s="7">
        <v>5</v>
      </c>
      <c r="AD734" s="6">
        <v>191.24</v>
      </c>
      <c r="AE734" s="7" t="s">
        <v>14165</v>
      </c>
      <c r="AG734">
        <v>448.81</v>
      </c>
      <c r="AH734">
        <v>20</v>
      </c>
      <c r="AI734">
        <v>359.05</v>
      </c>
      <c r="AJ734" t="s">
        <v>14153</v>
      </c>
    </row>
    <row r="735" spans="28:36">
      <c r="AB735" s="75">
        <v>279.07</v>
      </c>
      <c r="AC735" s="7">
        <v>10</v>
      </c>
      <c r="AD735" s="6">
        <v>251.16</v>
      </c>
      <c r="AE735" s="7" t="s">
        <v>14165</v>
      </c>
      <c r="AG735">
        <v>34.07</v>
      </c>
      <c r="AH735">
        <v>10</v>
      </c>
      <c r="AI735">
        <v>30.66</v>
      </c>
      <c r="AJ735" t="s">
        <v>14153</v>
      </c>
    </row>
    <row r="736" spans="28:36">
      <c r="AB736" s="75">
        <v>298.79000000000002</v>
      </c>
      <c r="AC736" s="7">
        <v>15</v>
      </c>
      <c r="AD736" s="6">
        <v>253.97</v>
      </c>
      <c r="AE736" s="7" t="s">
        <v>14165</v>
      </c>
      <c r="AG736">
        <v>416.88</v>
      </c>
      <c r="AH736">
        <v>25</v>
      </c>
      <c r="AI736">
        <v>312.66000000000003</v>
      </c>
      <c r="AJ736" t="s">
        <v>14153</v>
      </c>
    </row>
    <row r="737" spans="28:36">
      <c r="AB737" s="75">
        <v>255.81</v>
      </c>
      <c r="AC737" s="7">
        <v>50</v>
      </c>
      <c r="AD737" s="6">
        <v>127.91</v>
      </c>
      <c r="AE737" s="7" t="s">
        <v>14165</v>
      </c>
      <c r="AG737">
        <v>247.76</v>
      </c>
      <c r="AH737">
        <v>25</v>
      </c>
      <c r="AI737">
        <v>185.82</v>
      </c>
      <c r="AJ737" t="s">
        <v>14153</v>
      </c>
    </row>
    <row r="738" spans="28:36">
      <c r="AB738" s="75">
        <v>463.6</v>
      </c>
      <c r="AC738" s="7">
        <v>25</v>
      </c>
      <c r="AD738" s="6">
        <v>347.7</v>
      </c>
      <c r="AE738" s="7" t="s">
        <v>14165</v>
      </c>
      <c r="AG738">
        <v>21.41</v>
      </c>
      <c r="AH738">
        <v>5</v>
      </c>
      <c r="AI738">
        <v>20.34</v>
      </c>
      <c r="AJ738" t="s">
        <v>14153</v>
      </c>
    </row>
    <row r="739" spans="28:36">
      <c r="AB739" s="75">
        <v>365.33</v>
      </c>
      <c r="AC739" s="7">
        <v>5</v>
      </c>
      <c r="AD739" s="6">
        <v>347.06</v>
      </c>
      <c r="AE739" s="7" t="s">
        <v>14165</v>
      </c>
      <c r="AG739">
        <v>320.98</v>
      </c>
      <c r="AH739">
        <v>10</v>
      </c>
      <c r="AI739">
        <v>288.88</v>
      </c>
      <c r="AJ739" t="s">
        <v>14153</v>
      </c>
    </row>
    <row r="740" spans="28:36">
      <c r="AB740" s="75">
        <v>298.26</v>
      </c>
      <c r="AC740" s="7">
        <v>20</v>
      </c>
      <c r="AD740" s="6">
        <v>238.61</v>
      </c>
      <c r="AE740" s="7" t="s">
        <v>14165</v>
      </c>
      <c r="AG740">
        <v>104.47</v>
      </c>
      <c r="AH740">
        <v>10</v>
      </c>
      <c r="AI740">
        <v>94.02</v>
      </c>
      <c r="AJ740" t="s">
        <v>14153</v>
      </c>
    </row>
    <row r="741" spans="28:36">
      <c r="AB741" s="75">
        <v>455.94</v>
      </c>
      <c r="AC741" s="7">
        <v>30</v>
      </c>
      <c r="AD741" s="6">
        <v>319.16000000000003</v>
      </c>
      <c r="AE741" s="7" t="s">
        <v>14165</v>
      </c>
      <c r="AG741">
        <v>159.03</v>
      </c>
      <c r="AH741">
        <v>20</v>
      </c>
      <c r="AI741">
        <v>127.22</v>
      </c>
      <c r="AJ741" t="s">
        <v>14153</v>
      </c>
    </row>
    <row r="742" spans="28:36">
      <c r="AB742" s="75">
        <v>98.61</v>
      </c>
      <c r="AC742" s="7">
        <v>0</v>
      </c>
      <c r="AD742" s="6">
        <v>98.61</v>
      </c>
      <c r="AE742" s="7" t="s">
        <v>14165</v>
      </c>
      <c r="AG742">
        <v>417.51</v>
      </c>
      <c r="AH742">
        <v>0</v>
      </c>
      <c r="AI742">
        <v>417.51</v>
      </c>
      <c r="AJ742" t="s">
        <v>14153</v>
      </c>
    </row>
    <row r="743" spans="28:36">
      <c r="AB743" s="75">
        <v>198.38</v>
      </c>
      <c r="AC743" s="7">
        <v>25</v>
      </c>
      <c r="AD743" s="6">
        <v>148.78</v>
      </c>
      <c r="AE743" s="7" t="s">
        <v>14165</v>
      </c>
      <c r="AG743">
        <v>311.01</v>
      </c>
      <c r="AH743">
        <v>5</v>
      </c>
      <c r="AI743">
        <v>295.45999999999998</v>
      </c>
      <c r="AJ743" t="s">
        <v>14153</v>
      </c>
    </row>
    <row r="744" spans="28:36">
      <c r="AB744" s="75">
        <v>343.43</v>
      </c>
      <c r="AC744" s="7">
        <v>25</v>
      </c>
      <c r="AD744" s="6">
        <v>257.57</v>
      </c>
      <c r="AE744" s="7" t="s">
        <v>14165</v>
      </c>
      <c r="AG744">
        <v>60.79</v>
      </c>
      <c r="AH744">
        <v>20</v>
      </c>
      <c r="AI744">
        <v>48.63</v>
      </c>
      <c r="AJ744" t="s">
        <v>14153</v>
      </c>
    </row>
    <row r="745" spans="28:36">
      <c r="AB745" s="75">
        <v>196.34</v>
      </c>
      <c r="AC745" s="7">
        <v>5</v>
      </c>
      <c r="AD745" s="6">
        <v>186.52</v>
      </c>
      <c r="AE745" s="7" t="s">
        <v>14165</v>
      </c>
      <c r="AG745">
        <v>191.77</v>
      </c>
      <c r="AH745">
        <v>25</v>
      </c>
      <c r="AI745">
        <v>143.83000000000001</v>
      </c>
      <c r="AJ745" t="s">
        <v>14153</v>
      </c>
    </row>
    <row r="746" spans="28:36">
      <c r="AB746" s="75">
        <v>140.84</v>
      </c>
      <c r="AC746" s="7">
        <v>25</v>
      </c>
      <c r="AD746" s="6">
        <v>105.63</v>
      </c>
      <c r="AE746" s="7" t="s">
        <v>14165</v>
      </c>
      <c r="AG746">
        <v>239.31</v>
      </c>
      <c r="AH746">
        <v>10</v>
      </c>
      <c r="AI746">
        <v>215.38</v>
      </c>
      <c r="AJ746" t="s">
        <v>14153</v>
      </c>
    </row>
    <row r="747" spans="28:36">
      <c r="AB747" s="75">
        <v>33.880000000000003</v>
      </c>
      <c r="AC747" s="7">
        <v>10</v>
      </c>
      <c r="AD747" s="6">
        <v>30.49</v>
      </c>
      <c r="AE747" s="7" t="s">
        <v>14165</v>
      </c>
      <c r="AG747">
        <v>209.08</v>
      </c>
      <c r="AH747">
        <v>5</v>
      </c>
      <c r="AI747">
        <v>198.63</v>
      </c>
      <c r="AJ747" t="s">
        <v>14153</v>
      </c>
    </row>
    <row r="748" spans="28:36">
      <c r="AB748" s="75">
        <v>336.05</v>
      </c>
      <c r="AC748" s="7">
        <v>30</v>
      </c>
      <c r="AD748" s="6">
        <v>235.23</v>
      </c>
      <c r="AE748" s="7" t="s">
        <v>14165</v>
      </c>
      <c r="AG748">
        <v>424.33</v>
      </c>
      <c r="AH748">
        <v>5</v>
      </c>
      <c r="AI748">
        <v>403.11</v>
      </c>
      <c r="AJ748" t="s">
        <v>14153</v>
      </c>
    </row>
    <row r="749" spans="28:36">
      <c r="AB749" s="75">
        <v>146.22</v>
      </c>
      <c r="AC749" s="7">
        <v>50</v>
      </c>
      <c r="AD749" s="6">
        <v>73.11</v>
      </c>
      <c r="AE749" s="7" t="s">
        <v>14165</v>
      </c>
      <c r="AG749">
        <v>56.69</v>
      </c>
      <c r="AH749">
        <v>25</v>
      </c>
      <c r="AI749">
        <v>42.52</v>
      </c>
      <c r="AJ749" t="s">
        <v>14153</v>
      </c>
    </row>
    <row r="750" spans="28:36">
      <c r="AB750" s="75">
        <v>16.7</v>
      </c>
      <c r="AC750" s="7">
        <v>50</v>
      </c>
      <c r="AD750" s="6">
        <v>8.35</v>
      </c>
      <c r="AE750" s="7" t="s">
        <v>14165</v>
      </c>
      <c r="AG750">
        <v>45.8</v>
      </c>
      <c r="AH750">
        <v>25</v>
      </c>
      <c r="AI750">
        <v>34.35</v>
      </c>
      <c r="AJ750" t="s">
        <v>14153</v>
      </c>
    </row>
    <row r="751" spans="28:36">
      <c r="AB751" s="75">
        <v>493.7</v>
      </c>
      <c r="AC751" s="7">
        <v>20</v>
      </c>
      <c r="AD751" s="6">
        <v>394.96</v>
      </c>
      <c r="AE751" s="7" t="s">
        <v>14165</v>
      </c>
      <c r="AG751">
        <v>301.60000000000002</v>
      </c>
      <c r="AH751">
        <v>20</v>
      </c>
      <c r="AI751">
        <v>241.28</v>
      </c>
      <c r="AJ751" t="s">
        <v>14153</v>
      </c>
    </row>
    <row r="752" spans="28:36">
      <c r="AB752" s="75">
        <v>497.52</v>
      </c>
      <c r="AC752" s="7">
        <v>50</v>
      </c>
      <c r="AD752" s="6">
        <v>248.76</v>
      </c>
      <c r="AE752" s="7" t="s">
        <v>14165</v>
      </c>
      <c r="AG752">
        <v>335.84</v>
      </c>
      <c r="AH752">
        <v>5</v>
      </c>
      <c r="AI752">
        <v>319.05</v>
      </c>
      <c r="AJ752" t="s">
        <v>14153</v>
      </c>
    </row>
    <row r="753" spans="28:36">
      <c r="AB753" s="75">
        <v>153.01</v>
      </c>
      <c r="AC753" s="7">
        <v>10</v>
      </c>
      <c r="AD753" s="6">
        <v>137.71</v>
      </c>
      <c r="AE753" s="7" t="s">
        <v>14165</v>
      </c>
      <c r="AG753">
        <v>132.22999999999999</v>
      </c>
      <c r="AH753">
        <v>25</v>
      </c>
      <c r="AI753">
        <v>99.17</v>
      </c>
      <c r="AJ753" t="s">
        <v>14153</v>
      </c>
    </row>
    <row r="754" spans="28:36">
      <c r="AB754" s="75">
        <v>208.52</v>
      </c>
      <c r="AC754" s="7">
        <v>15</v>
      </c>
      <c r="AD754" s="6">
        <v>177.24</v>
      </c>
      <c r="AE754" s="7" t="s">
        <v>14165</v>
      </c>
      <c r="AG754">
        <v>227.44</v>
      </c>
      <c r="AH754">
        <v>10</v>
      </c>
      <c r="AI754">
        <v>204.7</v>
      </c>
      <c r="AJ754" t="s">
        <v>14153</v>
      </c>
    </row>
    <row r="755" spans="28:36">
      <c r="AB755" s="75">
        <v>419.33</v>
      </c>
      <c r="AC755" s="7">
        <v>20</v>
      </c>
      <c r="AD755" s="6">
        <v>335.46</v>
      </c>
      <c r="AE755" s="7" t="s">
        <v>14165</v>
      </c>
      <c r="AG755">
        <v>352.47</v>
      </c>
      <c r="AH755">
        <v>0</v>
      </c>
      <c r="AI755">
        <v>352.47</v>
      </c>
      <c r="AJ755" t="s">
        <v>14153</v>
      </c>
    </row>
    <row r="756" spans="28:36">
      <c r="AB756" s="75">
        <v>284.88</v>
      </c>
      <c r="AC756" s="7">
        <v>30</v>
      </c>
      <c r="AD756" s="6">
        <v>199.42</v>
      </c>
      <c r="AE756" s="7" t="s">
        <v>14165</v>
      </c>
      <c r="AG756">
        <v>11.54</v>
      </c>
      <c r="AH756">
        <v>25</v>
      </c>
      <c r="AI756">
        <v>8.65</v>
      </c>
      <c r="AJ756" t="s">
        <v>14153</v>
      </c>
    </row>
    <row r="757" spans="28:36">
      <c r="AB757" s="75">
        <v>341.83</v>
      </c>
      <c r="AC757" s="7">
        <v>5</v>
      </c>
      <c r="AD757" s="6">
        <v>324.74</v>
      </c>
      <c r="AE757" s="7" t="s">
        <v>14165</v>
      </c>
      <c r="AG757">
        <v>371.81</v>
      </c>
      <c r="AH757">
        <v>50</v>
      </c>
      <c r="AI757">
        <v>185.91</v>
      </c>
      <c r="AJ757" t="s">
        <v>14153</v>
      </c>
    </row>
    <row r="758" spans="28:36">
      <c r="AB758" s="75">
        <v>15.04</v>
      </c>
      <c r="AC758" s="7">
        <v>25</v>
      </c>
      <c r="AD758" s="6">
        <v>11.28</v>
      </c>
      <c r="AE758" s="7" t="s">
        <v>14165</v>
      </c>
      <c r="AG758">
        <v>245.52</v>
      </c>
      <c r="AH758">
        <v>20</v>
      </c>
      <c r="AI758">
        <v>196.42</v>
      </c>
      <c r="AJ758" t="s">
        <v>14153</v>
      </c>
    </row>
    <row r="759" spans="28:36">
      <c r="AB759" s="75">
        <v>392.04</v>
      </c>
      <c r="AC759" s="7">
        <v>20</v>
      </c>
      <c r="AD759" s="6">
        <v>313.63</v>
      </c>
      <c r="AE759" s="7" t="s">
        <v>14165</v>
      </c>
      <c r="AG759">
        <v>29.3</v>
      </c>
      <c r="AH759">
        <v>0</v>
      </c>
      <c r="AI759">
        <v>29.3</v>
      </c>
      <c r="AJ759" t="s">
        <v>14153</v>
      </c>
    </row>
    <row r="760" spans="28:36">
      <c r="AB760" s="75">
        <v>343.71</v>
      </c>
      <c r="AC760" s="7">
        <v>50</v>
      </c>
      <c r="AD760" s="6">
        <v>171.85</v>
      </c>
      <c r="AE760" s="7" t="s">
        <v>14165</v>
      </c>
      <c r="AG760">
        <v>333.18</v>
      </c>
      <c r="AH760">
        <v>10</v>
      </c>
      <c r="AI760">
        <v>299.86</v>
      </c>
      <c r="AJ760" t="s">
        <v>14153</v>
      </c>
    </row>
    <row r="761" spans="28:36">
      <c r="AB761" s="75">
        <v>458.94</v>
      </c>
      <c r="AC761" s="7">
        <v>0</v>
      </c>
      <c r="AD761" s="6">
        <v>458.94</v>
      </c>
      <c r="AE761" s="7" t="s">
        <v>14165</v>
      </c>
      <c r="AG761">
        <v>225.4</v>
      </c>
      <c r="AH761">
        <v>15</v>
      </c>
      <c r="AI761">
        <v>191.59</v>
      </c>
      <c r="AJ761" t="s">
        <v>14153</v>
      </c>
    </row>
    <row r="762" spans="28:36">
      <c r="AB762" s="75">
        <v>493.04</v>
      </c>
      <c r="AC762" s="7">
        <v>0</v>
      </c>
      <c r="AD762" s="6">
        <v>493.04</v>
      </c>
      <c r="AE762" s="7" t="s">
        <v>14165</v>
      </c>
      <c r="AG762">
        <v>172.45</v>
      </c>
      <c r="AH762">
        <v>0</v>
      </c>
      <c r="AI762">
        <v>172.45</v>
      </c>
      <c r="AJ762" t="s">
        <v>14153</v>
      </c>
    </row>
    <row r="763" spans="28:36">
      <c r="AB763" s="75">
        <v>130.6</v>
      </c>
      <c r="AC763" s="7">
        <v>0</v>
      </c>
      <c r="AD763" s="6">
        <v>130.6</v>
      </c>
      <c r="AE763" s="7" t="s">
        <v>14165</v>
      </c>
      <c r="AG763">
        <v>53.1</v>
      </c>
      <c r="AH763">
        <v>50</v>
      </c>
      <c r="AI763">
        <v>26.55</v>
      </c>
      <c r="AJ763" t="s">
        <v>14153</v>
      </c>
    </row>
    <row r="764" spans="28:36">
      <c r="AB764" s="75">
        <v>49.99</v>
      </c>
      <c r="AC764" s="7">
        <v>20</v>
      </c>
      <c r="AD764" s="6">
        <v>39.99</v>
      </c>
      <c r="AE764" s="7" t="s">
        <v>14165</v>
      </c>
      <c r="AG764">
        <v>221.1</v>
      </c>
      <c r="AH764">
        <v>5</v>
      </c>
      <c r="AI764">
        <v>210.04</v>
      </c>
      <c r="AJ764" t="s">
        <v>14153</v>
      </c>
    </row>
    <row r="765" spans="28:36">
      <c r="AB765" s="75">
        <v>223.13</v>
      </c>
      <c r="AC765" s="7">
        <v>5</v>
      </c>
      <c r="AD765" s="6">
        <v>211.97</v>
      </c>
      <c r="AE765" s="7" t="s">
        <v>14165</v>
      </c>
      <c r="AG765">
        <v>198.3</v>
      </c>
      <c r="AH765">
        <v>30</v>
      </c>
      <c r="AI765">
        <v>138.81</v>
      </c>
      <c r="AJ765" t="s">
        <v>14153</v>
      </c>
    </row>
    <row r="766" spans="28:36">
      <c r="AB766" s="75">
        <v>166.63</v>
      </c>
      <c r="AC766" s="7">
        <v>30</v>
      </c>
      <c r="AD766" s="6">
        <v>116.64</v>
      </c>
      <c r="AE766" s="7" t="s">
        <v>14165</v>
      </c>
      <c r="AG766">
        <v>34.090000000000003</v>
      </c>
      <c r="AH766">
        <v>20</v>
      </c>
      <c r="AI766">
        <v>27.27</v>
      </c>
      <c r="AJ766" t="s">
        <v>14153</v>
      </c>
    </row>
    <row r="767" spans="28:36">
      <c r="AB767" s="75">
        <v>420.31</v>
      </c>
      <c r="AC767" s="7">
        <v>50</v>
      </c>
      <c r="AD767" s="6">
        <v>210.16</v>
      </c>
      <c r="AE767" s="7" t="s">
        <v>14165</v>
      </c>
      <c r="AG767">
        <v>468.37</v>
      </c>
      <c r="AH767">
        <v>15</v>
      </c>
      <c r="AI767">
        <v>398.11</v>
      </c>
      <c r="AJ767" t="s">
        <v>14153</v>
      </c>
    </row>
    <row r="768" spans="28:36">
      <c r="AB768" s="75">
        <v>33.25</v>
      </c>
      <c r="AC768" s="7">
        <v>5</v>
      </c>
      <c r="AD768" s="6">
        <v>31.59</v>
      </c>
      <c r="AE768" s="7" t="s">
        <v>14165</v>
      </c>
      <c r="AG768">
        <v>494.04</v>
      </c>
      <c r="AH768">
        <v>5</v>
      </c>
      <c r="AI768">
        <v>469.34</v>
      </c>
      <c r="AJ768" t="s">
        <v>14153</v>
      </c>
    </row>
    <row r="769" spans="28:36">
      <c r="AB769" s="75">
        <v>491.44</v>
      </c>
      <c r="AC769" s="7">
        <v>50</v>
      </c>
      <c r="AD769" s="6">
        <v>245.72</v>
      </c>
      <c r="AE769" s="7" t="s">
        <v>14165</v>
      </c>
      <c r="AG769">
        <v>405.3</v>
      </c>
      <c r="AH769">
        <v>20</v>
      </c>
      <c r="AI769">
        <v>324.24</v>
      </c>
      <c r="AJ769" t="s">
        <v>14153</v>
      </c>
    </row>
    <row r="770" spans="28:36">
      <c r="AB770" s="75">
        <v>130.6</v>
      </c>
      <c r="AC770" s="7">
        <v>10</v>
      </c>
      <c r="AD770" s="6">
        <v>117.54</v>
      </c>
      <c r="AE770" s="7" t="s">
        <v>14165</v>
      </c>
      <c r="AG770">
        <v>50.18</v>
      </c>
      <c r="AH770">
        <v>50</v>
      </c>
      <c r="AI770">
        <v>25.09</v>
      </c>
      <c r="AJ770" t="s">
        <v>14153</v>
      </c>
    </row>
    <row r="771" spans="28:36">
      <c r="AB771" s="75">
        <v>265.67</v>
      </c>
      <c r="AC771" s="7">
        <v>50</v>
      </c>
      <c r="AD771" s="6">
        <v>132.84</v>
      </c>
      <c r="AE771" s="7" t="s">
        <v>14165</v>
      </c>
      <c r="AG771">
        <v>302.29000000000002</v>
      </c>
      <c r="AH771">
        <v>10</v>
      </c>
      <c r="AI771">
        <v>272.06</v>
      </c>
      <c r="AJ771" t="s">
        <v>14153</v>
      </c>
    </row>
    <row r="772" spans="28:36">
      <c r="AB772" s="75">
        <v>101.4</v>
      </c>
      <c r="AC772" s="7">
        <v>5</v>
      </c>
      <c r="AD772" s="6">
        <v>96.33</v>
      </c>
      <c r="AE772" s="7" t="s">
        <v>14165</v>
      </c>
      <c r="AG772">
        <v>435.68</v>
      </c>
      <c r="AH772">
        <v>0</v>
      </c>
      <c r="AI772">
        <v>435.68</v>
      </c>
      <c r="AJ772" t="s">
        <v>14153</v>
      </c>
    </row>
    <row r="773" spans="28:36">
      <c r="AB773" s="75">
        <v>407.12</v>
      </c>
      <c r="AC773" s="7">
        <v>20</v>
      </c>
      <c r="AD773" s="6">
        <v>325.7</v>
      </c>
      <c r="AE773" s="7" t="s">
        <v>14165</v>
      </c>
      <c r="AG773">
        <v>358.92</v>
      </c>
      <c r="AH773">
        <v>30</v>
      </c>
      <c r="AI773">
        <v>251.24</v>
      </c>
      <c r="AJ773" t="s">
        <v>14153</v>
      </c>
    </row>
    <row r="774" spans="28:36">
      <c r="AB774" s="75">
        <v>170.31</v>
      </c>
      <c r="AC774" s="7">
        <v>20</v>
      </c>
      <c r="AD774" s="6">
        <v>136.25</v>
      </c>
      <c r="AE774" s="7" t="s">
        <v>14165</v>
      </c>
      <c r="AG774">
        <v>24.9</v>
      </c>
      <c r="AH774">
        <v>10</v>
      </c>
      <c r="AI774">
        <v>22.41</v>
      </c>
      <c r="AJ774" t="s">
        <v>14153</v>
      </c>
    </row>
    <row r="775" spans="28:36">
      <c r="AB775" s="75">
        <v>431.38</v>
      </c>
      <c r="AC775" s="7">
        <v>0</v>
      </c>
      <c r="AD775" s="6">
        <v>431.38</v>
      </c>
      <c r="AE775" s="7" t="s">
        <v>14165</v>
      </c>
      <c r="AG775">
        <v>196.43</v>
      </c>
      <c r="AH775">
        <v>15</v>
      </c>
      <c r="AI775">
        <v>166.97</v>
      </c>
      <c r="AJ775" t="s">
        <v>14153</v>
      </c>
    </row>
    <row r="776" spans="28:36">
      <c r="AB776" s="75">
        <v>84.09</v>
      </c>
      <c r="AC776" s="7">
        <v>5</v>
      </c>
      <c r="AD776" s="6">
        <v>79.89</v>
      </c>
      <c r="AE776" s="7" t="s">
        <v>14165</v>
      </c>
      <c r="AG776">
        <v>79.33</v>
      </c>
      <c r="AH776">
        <v>20</v>
      </c>
      <c r="AI776">
        <v>63.46</v>
      </c>
      <c r="AJ776" t="s">
        <v>14153</v>
      </c>
    </row>
    <row r="777" spans="28:36">
      <c r="AB777" s="75">
        <v>307.89999999999998</v>
      </c>
      <c r="AC777" s="7">
        <v>15</v>
      </c>
      <c r="AD777" s="6">
        <v>261.70999999999998</v>
      </c>
      <c r="AE777" s="7" t="s">
        <v>14165</v>
      </c>
      <c r="AG777">
        <v>109.25</v>
      </c>
      <c r="AH777">
        <v>5</v>
      </c>
      <c r="AI777">
        <v>103.79</v>
      </c>
      <c r="AJ777" t="s">
        <v>14153</v>
      </c>
    </row>
    <row r="778" spans="28:36">
      <c r="AB778" s="75">
        <v>136.24</v>
      </c>
      <c r="AC778" s="7">
        <v>0</v>
      </c>
      <c r="AD778" s="6">
        <v>136.24</v>
      </c>
      <c r="AE778" s="7" t="s">
        <v>14165</v>
      </c>
      <c r="AG778">
        <v>60.45</v>
      </c>
      <c r="AH778">
        <v>20</v>
      </c>
      <c r="AI778">
        <v>48.36</v>
      </c>
      <c r="AJ778" t="s">
        <v>14153</v>
      </c>
    </row>
    <row r="779" spans="28:36">
      <c r="AB779" s="75">
        <v>12.1</v>
      </c>
      <c r="AC779" s="7">
        <v>20</v>
      </c>
      <c r="AD779" s="6">
        <v>9.68</v>
      </c>
      <c r="AE779" s="7" t="s">
        <v>14165</v>
      </c>
      <c r="AG779">
        <v>332.45</v>
      </c>
      <c r="AH779">
        <v>50</v>
      </c>
      <c r="AI779">
        <v>166.22</v>
      </c>
      <c r="AJ779" t="s">
        <v>14153</v>
      </c>
    </row>
    <row r="780" spans="28:36">
      <c r="AB780" s="75">
        <v>432.11</v>
      </c>
      <c r="AC780" s="7">
        <v>10</v>
      </c>
      <c r="AD780" s="6">
        <v>388.9</v>
      </c>
      <c r="AE780" s="7" t="s">
        <v>14165</v>
      </c>
      <c r="AG780">
        <v>191.38</v>
      </c>
      <c r="AH780">
        <v>15</v>
      </c>
      <c r="AI780">
        <v>162.66999999999999</v>
      </c>
      <c r="AJ780" t="s">
        <v>14153</v>
      </c>
    </row>
    <row r="781" spans="28:36">
      <c r="AB781" s="75">
        <v>463.55</v>
      </c>
      <c r="AC781" s="7">
        <v>15</v>
      </c>
      <c r="AD781" s="6">
        <v>394.02</v>
      </c>
      <c r="AE781" s="7" t="s">
        <v>14165</v>
      </c>
      <c r="AG781">
        <v>38.909999999999997</v>
      </c>
      <c r="AH781">
        <v>50</v>
      </c>
      <c r="AI781">
        <v>19.45</v>
      </c>
      <c r="AJ781" t="s">
        <v>14153</v>
      </c>
    </row>
    <row r="782" spans="28:36">
      <c r="AB782" s="75">
        <v>311.89999999999998</v>
      </c>
      <c r="AC782" s="7">
        <v>0</v>
      </c>
      <c r="AD782" s="6">
        <v>311.89999999999998</v>
      </c>
      <c r="AE782" s="7" t="s">
        <v>14165</v>
      </c>
      <c r="AG782">
        <v>135.72999999999999</v>
      </c>
      <c r="AH782">
        <v>15</v>
      </c>
      <c r="AI782">
        <v>115.37</v>
      </c>
      <c r="AJ782" t="s">
        <v>14153</v>
      </c>
    </row>
    <row r="783" spans="28:36">
      <c r="AB783" s="75">
        <v>100.64</v>
      </c>
      <c r="AC783" s="7">
        <v>15</v>
      </c>
      <c r="AD783" s="6">
        <v>85.54</v>
      </c>
      <c r="AE783" s="7" t="s">
        <v>14165</v>
      </c>
      <c r="AG783">
        <v>219.9</v>
      </c>
      <c r="AH783">
        <v>0</v>
      </c>
      <c r="AI783">
        <v>219.9</v>
      </c>
      <c r="AJ783" t="s">
        <v>14153</v>
      </c>
    </row>
    <row r="784" spans="28:36">
      <c r="AB784" s="75">
        <v>30.28</v>
      </c>
      <c r="AC784" s="7">
        <v>30</v>
      </c>
      <c r="AD784" s="6">
        <v>21.2</v>
      </c>
      <c r="AE784" s="7" t="s">
        <v>14165</v>
      </c>
      <c r="AG784">
        <v>470.95</v>
      </c>
      <c r="AH784">
        <v>20</v>
      </c>
      <c r="AI784">
        <v>376.76</v>
      </c>
      <c r="AJ784" t="s">
        <v>14153</v>
      </c>
    </row>
    <row r="785" spans="28:36">
      <c r="AB785" s="75">
        <v>338</v>
      </c>
      <c r="AC785" s="7">
        <v>0</v>
      </c>
      <c r="AD785" s="6">
        <v>338</v>
      </c>
      <c r="AE785" s="7" t="s">
        <v>14165</v>
      </c>
      <c r="AG785">
        <v>442.58</v>
      </c>
      <c r="AH785">
        <v>5</v>
      </c>
      <c r="AI785">
        <v>420.45</v>
      </c>
      <c r="AJ785" t="s">
        <v>14153</v>
      </c>
    </row>
    <row r="786" spans="28:36">
      <c r="AB786" s="75">
        <v>488.06</v>
      </c>
      <c r="AC786" s="7">
        <v>15</v>
      </c>
      <c r="AD786" s="6">
        <v>414.85</v>
      </c>
      <c r="AE786" s="7" t="s">
        <v>14165</v>
      </c>
      <c r="AG786">
        <v>105.15</v>
      </c>
      <c r="AH786">
        <v>5</v>
      </c>
      <c r="AI786">
        <v>99.89</v>
      </c>
      <c r="AJ786" t="s">
        <v>14153</v>
      </c>
    </row>
    <row r="787" spans="28:36">
      <c r="AB787" s="75">
        <v>334.67</v>
      </c>
      <c r="AC787" s="7">
        <v>50</v>
      </c>
      <c r="AD787" s="6">
        <v>167.34</v>
      </c>
      <c r="AE787" s="7" t="s">
        <v>14165</v>
      </c>
      <c r="AG787">
        <v>253.96</v>
      </c>
      <c r="AH787">
        <v>10</v>
      </c>
      <c r="AI787">
        <v>228.56</v>
      </c>
      <c r="AJ787" t="s">
        <v>14153</v>
      </c>
    </row>
    <row r="788" spans="28:36">
      <c r="AB788" s="75">
        <v>56.69</v>
      </c>
      <c r="AC788" s="7">
        <v>25</v>
      </c>
      <c r="AD788" s="6">
        <v>42.52</v>
      </c>
      <c r="AE788" s="7" t="s">
        <v>14165</v>
      </c>
      <c r="AG788">
        <v>313.73</v>
      </c>
      <c r="AH788">
        <v>30</v>
      </c>
      <c r="AI788">
        <v>219.61</v>
      </c>
      <c r="AJ788" t="s">
        <v>14153</v>
      </c>
    </row>
    <row r="789" spans="28:36">
      <c r="AB789" s="75">
        <v>53.79</v>
      </c>
      <c r="AC789" s="7">
        <v>5</v>
      </c>
      <c r="AD789" s="6">
        <v>51.1</v>
      </c>
      <c r="AE789" s="7" t="s">
        <v>14165</v>
      </c>
      <c r="AG789">
        <v>167.14</v>
      </c>
      <c r="AH789">
        <v>10</v>
      </c>
      <c r="AI789">
        <v>150.43</v>
      </c>
      <c r="AJ789" t="s">
        <v>14153</v>
      </c>
    </row>
    <row r="790" spans="28:36">
      <c r="AB790" s="75">
        <v>96.34</v>
      </c>
      <c r="AC790" s="7">
        <v>20</v>
      </c>
      <c r="AD790" s="6">
        <v>77.069999999999993</v>
      </c>
      <c r="AE790" s="7" t="s">
        <v>14165</v>
      </c>
      <c r="AG790">
        <v>248.35</v>
      </c>
      <c r="AH790">
        <v>0</v>
      </c>
      <c r="AI790">
        <v>248.35</v>
      </c>
      <c r="AJ790" t="s">
        <v>14153</v>
      </c>
    </row>
    <row r="791" spans="28:36">
      <c r="AB791" s="75">
        <v>40.04</v>
      </c>
      <c r="AC791" s="7">
        <v>0</v>
      </c>
      <c r="AD791" s="6">
        <v>40.04</v>
      </c>
      <c r="AE791" s="7" t="s">
        <v>14165</v>
      </c>
      <c r="AG791">
        <v>68.81</v>
      </c>
      <c r="AH791">
        <v>25</v>
      </c>
      <c r="AI791">
        <v>51.61</v>
      </c>
      <c r="AJ791" t="s">
        <v>14153</v>
      </c>
    </row>
    <row r="792" spans="28:36">
      <c r="AB792" s="75">
        <v>384.6</v>
      </c>
      <c r="AC792" s="7">
        <v>5</v>
      </c>
      <c r="AD792" s="6">
        <v>365.37</v>
      </c>
      <c r="AE792" s="7" t="s">
        <v>14165</v>
      </c>
      <c r="AG792">
        <v>354.3</v>
      </c>
      <c r="AH792">
        <v>25</v>
      </c>
      <c r="AI792">
        <v>265.73</v>
      </c>
      <c r="AJ792" t="s">
        <v>14153</v>
      </c>
    </row>
    <row r="793" spans="28:36">
      <c r="AB793" s="75">
        <v>483.34</v>
      </c>
      <c r="AC793" s="7">
        <v>5</v>
      </c>
      <c r="AD793" s="6">
        <v>459.17</v>
      </c>
      <c r="AE793" s="7" t="s">
        <v>14165</v>
      </c>
      <c r="AG793">
        <v>14.61</v>
      </c>
      <c r="AH793">
        <v>5</v>
      </c>
      <c r="AI793">
        <v>13.88</v>
      </c>
      <c r="AJ793" t="s">
        <v>14153</v>
      </c>
    </row>
    <row r="794" spans="28:36">
      <c r="AB794" s="75">
        <v>89.42</v>
      </c>
      <c r="AC794" s="7">
        <v>5</v>
      </c>
      <c r="AD794" s="6">
        <v>84.95</v>
      </c>
      <c r="AE794" s="7" t="s">
        <v>14165</v>
      </c>
      <c r="AG794">
        <v>395.77</v>
      </c>
      <c r="AH794">
        <v>20</v>
      </c>
      <c r="AI794">
        <v>316.62</v>
      </c>
      <c r="AJ794" t="s">
        <v>14153</v>
      </c>
    </row>
    <row r="795" spans="28:36">
      <c r="AB795" s="75">
        <v>402.85</v>
      </c>
      <c r="AC795" s="7">
        <v>15</v>
      </c>
      <c r="AD795" s="6">
        <v>342.42</v>
      </c>
      <c r="AE795" s="7" t="s">
        <v>14165</v>
      </c>
      <c r="AG795">
        <v>433.77</v>
      </c>
      <c r="AH795">
        <v>20</v>
      </c>
      <c r="AI795">
        <v>347.02</v>
      </c>
      <c r="AJ795" t="s">
        <v>14153</v>
      </c>
    </row>
    <row r="796" spans="28:36">
      <c r="AB796" s="75">
        <v>64.64</v>
      </c>
      <c r="AC796" s="7">
        <v>50</v>
      </c>
      <c r="AD796" s="6">
        <v>32.32</v>
      </c>
      <c r="AE796" s="7" t="s">
        <v>14165</v>
      </c>
      <c r="AG796">
        <v>373.86</v>
      </c>
      <c r="AH796">
        <v>30</v>
      </c>
      <c r="AI796">
        <v>261.7</v>
      </c>
      <c r="AJ796" t="s">
        <v>14153</v>
      </c>
    </row>
    <row r="797" spans="28:36">
      <c r="AB797" s="75">
        <v>34.090000000000003</v>
      </c>
      <c r="AC797" s="7">
        <v>20</v>
      </c>
      <c r="AD797" s="6">
        <v>27.27</v>
      </c>
      <c r="AE797" s="7" t="s">
        <v>14165</v>
      </c>
      <c r="AG797">
        <v>235.71</v>
      </c>
      <c r="AH797">
        <v>20</v>
      </c>
      <c r="AI797">
        <v>188.57</v>
      </c>
      <c r="AJ797" t="s">
        <v>14153</v>
      </c>
    </row>
    <row r="798" spans="28:36">
      <c r="AB798" s="75">
        <v>358.92</v>
      </c>
      <c r="AC798" s="7">
        <v>30</v>
      </c>
      <c r="AD798" s="6">
        <v>251.24</v>
      </c>
      <c r="AE798" s="7" t="s">
        <v>14165</v>
      </c>
      <c r="AG798">
        <v>271.58999999999997</v>
      </c>
      <c r="AH798">
        <v>25</v>
      </c>
      <c r="AI798">
        <v>203.69</v>
      </c>
      <c r="AJ798" t="s">
        <v>14153</v>
      </c>
    </row>
    <row r="799" spans="28:36">
      <c r="AB799" s="75">
        <v>342.06</v>
      </c>
      <c r="AC799" s="7">
        <v>15</v>
      </c>
      <c r="AD799" s="6">
        <v>290.75</v>
      </c>
      <c r="AE799" s="7" t="s">
        <v>14165</v>
      </c>
      <c r="AG799">
        <v>12.56</v>
      </c>
      <c r="AH799">
        <v>20</v>
      </c>
      <c r="AI799">
        <v>10.050000000000001</v>
      </c>
      <c r="AJ799" t="s">
        <v>14153</v>
      </c>
    </row>
    <row r="800" spans="28:36">
      <c r="AB800" s="75">
        <v>479.55</v>
      </c>
      <c r="AC800" s="7">
        <v>50</v>
      </c>
      <c r="AD800" s="6">
        <v>239.78</v>
      </c>
      <c r="AE800" s="7" t="s">
        <v>14165</v>
      </c>
      <c r="AG800">
        <v>133.11000000000001</v>
      </c>
      <c r="AH800">
        <v>10</v>
      </c>
      <c r="AI800">
        <v>119.8</v>
      </c>
      <c r="AJ800" t="s">
        <v>14153</v>
      </c>
    </row>
    <row r="801" spans="28:36">
      <c r="AB801" s="75">
        <v>343.3</v>
      </c>
      <c r="AC801" s="7">
        <v>30</v>
      </c>
      <c r="AD801" s="6">
        <v>240.31</v>
      </c>
      <c r="AE801" s="7" t="s">
        <v>14165</v>
      </c>
      <c r="AG801">
        <v>480.65</v>
      </c>
      <c r="AH801">
        <v>30</v>
      </c>
      <c r="AI801">
        <v>336.45</v>
      </c>
      <c r="AJ801" t="s">
        <v>14153</v>
      </c>
    </row>
    <row r="802" spans="28:36">
      <c r="AB802" s="75">
        <v>130.80000000000001</v>
      </c>
      <c r="AC802" s="7">
        <v>25</v>
      </c>
      <c r="AD802" s="6">
        <v>98.1</v>
      </c>
      <c r="AE802" s="7" t="s">
        <v>14165</v>
      </c>
      <c r="AG802">
        <v>323.61</v>
      </c>
      <c r="AH802">
        <v>5</v>
      </c>
      <c r="AI802">
        <v>307.43</v>
      </c>
      <c r="AJ802" t="s">
        <v>14153</v>
      </c>
    </row>
    <row r="803" spans="28:36">
      <c r="AB803" s="75">
        <v>49.72</v>
      </c>
      <c r="AC803" s="7">
        <v>10</v>
      </c>
      <c r="AD803" s="6">
        <v>44.75</v>
      </c>
      <c r="AE803" s="7" t="s">
        <v>14165</v>
      </c>
      <c r="AG803">
        <v>488.2</v>
      </c>
      <c r="AH803">
        <v>5</v>
      </c>
      <c r="AI803">
        <v>463.79</v>
      </c>
      <c r="AJ803" t="s">
        <v>14153</v>
      </c>
    </row>
    <row r="804" spans="28:36">
      <c r="AB804" s="75">
        <v>161.07</v>
      </c>
      <c r="AC804" s="7">
        <v>10</v>
      </c>
      <c r="AD804" s="6">
        <v>144.96</v>
      </c>
      <c r="AE804" s="7" t="s">
        <v>14165</v>
      </c>
      <c r="AG804">
        <v>478.77</v>
      </c>
      <c r="AH804">
        <v>20</v>
      </c>
      <c r="AI804">
        <v>383.02</v>
      </c>
      <c r="AJ804" t="s">
        <v>14153</v>
      </c>
    </row>
    <row r="805" spans="28:36">
      <c r="AB805" s="75">
        <v>282.58999999999997</v>
      </c>
      <c r="AC805" s="7">
        <v>25</v>
      </c>
      <c r="AD805" s="6">
        <v>211.94</v>
      </c>
      <c r="AE805" s="7" t="s">
        <v>14165</v>
      </c>
      <c r="AG805">
        <v>442.96</v>
      </c>
      <c r="AH805">
        <v>5</v>
      </c>
      <c r="AI805">
        <v>420.81</v>
      </c>
      <c r="AJ805" t="s">
        <v>14153</v>
      </c>
    </row>
    <row r="806" spans="28:36">
      <c r="AB806" s="75">
        <v>70.75</v>
      </c>
      <c r="AC806" s="7">
        <v>30</v>
      </c>
      <c r="AD806" s="6">
        <v>49.52</v>
      </c>
      <c r="AE806" s="7" t="s">
        <v>14165</v>
      </c>
      <c r="AG806">
        <v>90.24</v>
      </c>
      <c r="AH806">
        <v>0</v>
      </c>
      <c r="AI806">
        <v>90.24</v>
      </c>
      <c r="AJ806" t="s">
        <v>14153</v>
      </c>
    </row>
    <row r="807" spans="28:36">
      <c r="AB807" s="75">
        <v>103.58</v>
      </c>
      <c r="AC807" s="7">
        <v>30</v>
      </c>
      <c r="AD807" s="6">
        <v>72.510000000000005</v>
      </c>
      <c r="AE807" s="7" t="s">
        <v>14165</v>
      </c>
      <c r="AG807">
        <v>429.22</v>
      </c>
      <c r="AH807">
        <v>25</v>
      </c>
      <c r="AI807">
        <v>321.92</v>
      </c>
      <c r="AJ807" t="s">
        <v>14153</v>
      </c>
    </row>
    <row r="808" spans="28:36">
      <c r="AB808" s="75">
        <v>279.24</v>
      </c>
      <c r="AC808" s="7">
        <v>50</v>
      </c>
      <c r="AD808" s="6">
        <v>139.62</v>
      </c>
      <c r="AE808" s="7" t="s">
        <v>14165</v>
      </c>
      <c r="AG808">
        <v>12.15</v>
      </c>
      <c r="AH808">
        <v>5</v>
      </c>
      <c r="AI808">
        <v>11.54</v>
      </c>
      <c r="AJ808" t="s">
        <v>14153</v>
      </c>
    </row>
    <row r="809" spans="28:36">
      <c r="AB809" s="75">
        <v>100.84</v>
      </c>
      <c r="AC809" s="7">
        <v>20</v>
      </c>
      <c r="AD809" s="6">
        <v>80.67</v>
      </c>
      <c r="AE809" s="7" t="s">
        <v>14165</v>
      </c>
      <c r="AG809">
        <v>176.27</v>
      </c>
      <c r="AH809">
        <v>10</v>
      </c>
      <c r="AI809">
        <v>158.63999999999999</v>
      </c>
      <c r="AJ809" t="s">
        <v>14153</v>
      </c>
    </row>
    <row r="810" spans="28:36">
      <c r="AB810" s="75">
        <v>475.29</v>
      </c>
      <c r="AC810" s="7">
        <v>25</v>
      </c>
      <c r="AD810" s="6">
        <v>356.47</v>
      </c>
      <c r="AE810" s="7" t="s">
        <v>14165</v>
      </c>
      <c r="AG810">
        <v>477.27</v>
      </c>
      <c r="AH810">
        <v>30</v>
      </c>
      <c r="AI810">
        <v>334.09</v>
      </c>
      <c r="AJ810" t="s">
        <v>14153</v>
      </c>
    </row>
    <row r="811" spans="28:36">
      <c r="AB811" s="75">
        <v>394.76</v>
      </c>
      <c r="AC811" s="7">
        <v>25</v>
      </c>
      <c r="AD811" s="6">
        <v>296.07</v>
      </c>
      <c r="AE811" s="7" t="s">
        <v>14165</v>
      </c>
      <c r="AG811">
        <v>344.29</v>
      </c>
      <c r="AH811">
        <v>20</v>
      </c>
      <c r="AI811">
        <v>275.43</v>
      </c>
      <c r="AJ811" t="s">
        <v>14153</v>
      </c>
    </row>
    <row r="812" spans="28:36">
      <c r="AB812" s="75">
        <v>72.64</v>
      </c>
      <c r="AC812" s="7">
        <v>20</v>
      </c>
      <c r="AD812" s="6">
        <v>58.11</v>
      </c>
      <c r="AE812" s="7" t="s">
        <v>14165</v>
      </c>
      <c r="AG812">
        <v>55.69</v>
      </c>
      <c r="AH812">
        <v>50</v>
      </c>
      <c r="AI812">
        <v>27.84</v>
      </c>
      <c r="AJ812" t="s">
        <v>14153</v>
      </c>
    </row>
    <row r="813" spans="28:36">
      <c r="AB813" s="75">
        <v>94.64</v>
      </c>
      <c r="AC813" s="7">
        <v>30</v>
      </c>
      <c r="AD813" s="6">
        <v>66.25</v>
      </c>
      <c r="AE813" s="7" t="s">
        <v>14165</v>
      </c>
      <c r="AG813">
        <v>41.41</v>
      </c>
      <c r="AH813">
        <v>20</v>
      </c>
      <c r="AI813">
        <v>33.130000000000003</v>
      </c>
      <c r="AJ813" t="s">
        <v>14153</v>
      </c>
    </row>
    <row r="814" spans="28:36">
      <c r="AB814" s="75">
        <v>341.68</v>
      </c>
      <c r="AC814" s="7">
        <v>10</v>
      </c>
      <c r="AD814" s="6">
        <v>307.51</v>
      </c>
      <c r="AE814" s="7" t="s">
        <v>14165</v>
      </c>
      <c r="AG814">
        <v>132.08000000000001</v>
      </c>
      <c r="AH814">
        <v>20</v>
      </c>
      <c r="AI814">
        <v>105.66</v>
      </c>
      <c r="AJ814" t="s">
        <v>14153</v>
      </c>
    </row>
    <row r="815" spans="28:36">
      <c r="AB815" s="75">
        <v>12.56</v>
      </c>
      <c r="AC815" s="7">
        <v>20</v>
      </c>
      <c r="AD815" s="6">
        <v>10.050000000000001</v>
      </c>
      <c r="AE815" s="7" t="s">
        <v>14165</v>
      </c>
      <c r="AG815">
        <v>92.61</v>
      </c>
      <c r="AH815">
        <v>50</v>
      </c>
      <c r="AI815">
        <v>46.3</v>
      </c>
      <c r="AJ815" t="s">
        <v>14153</v>
      </c>
    </row>
    <row r="816" spans="28:36">
      <c r="AB816" s="75">
        <v>152.19</v>
      </c>
      <c r="AC816" s="7">
        <v>15</v>
      </c>
      <c r="AD816" s="6">
        <v>129.36000000000001</v>
      </c>
      <c r="AE816" s="7" t="s">
        <v>14165</v>
      </c>
      <c r="AG816">
        <v>424.68</v>
      </c>
      <c r="AH816">
        <v>15</v>
      </c>
      <c r="AI816">
        <v>360.98</v>
      </c>
      <c r="AJ816" t="s">
        <v>14153</v>
      </c>
    </row>
    <row r="817" spans="28:36">
      <c r="AB817" s="75">
        <v>212.6</v>
      </c>
      <c r="AC817" s="7">
        <v>0</v>
      </c>
      <c r="AD817" s="6">
        <v>212.6</v>
      </c>
      <c r="AE817" s="7" t="s">
        <v>14165</v>
      </c>
      <c r="AG817">
        <v>38.619999999999997</v>
      </c>
      <c r="AH817">
        <v>50</v>
      </c>
      <c r="AI817">
        <v>19.309999999999999</v>
      </c>
      <c r="AJ817" t="s">
        <v>14153</v>
      </c>
    </row>
    <row r="818" spans="28:36">
      <c r="AB818" s="75">
        <v>55.84</v>
      </c>
      <c r="AC818" s="7">
        <v>0</v>
      </c>
      <c r="AD818" s="6">
        <v>55.84</v>
      </c>
      <c r="AE818" s="7" t="s">
        <v>14165</v>
      </c>
      <c r="AG818">
        <v>158.66</v>
      </c>
      <c r="AH818">
        <v>5</v>
      </c>
      <c r="AI818">
        <v>150.72999999999999</v>
      </c>
      <c r="AJ818" t="s">
        <v>14153</v>
      </c>
    </row>
    <row r="819" spans="28:36">
      <c r="AB819" s="75">
        <v>390.3</v>
      </c>
      <c r="AC819" s="7">
        <v>20</v>
      </c>
      <c r="AD819" s="6">
        <v>312.24</v>
      </c>
      <c r="AE819" s="7" t="s">
        <v>14165</v>
      </c>
      <c r="AG819">
        <v>182.16</v>
      </c>
      <c r="AH819">
        <v>0</v>
      </c>
      <c r="AI819">
        <v>182.16</v>
      </c>
      <c r="AJ819" t="s">
        <v>14153</v>
      </c>
    </row>
    <row r="820" spans="28:36">
      <c r="AB820" s="75">
        <v>452.36</v>
      </c>
      <c r="AC820" s="7">
        <v>5</v>
      </c>
      <c r="AD820" s="6">
        <v>429.74</v>
      </c>
      <c r="AE820" s="7" t="s">
        <v>14165</v>
      </c>
      <c r="AG820">
        <v>289.48</v>
      </c>
      <c r="AH820">
        <v>20</v>
      </c>
      <c r="AI820">
        <v>231.58</v>
      </c>
      <c r="AJ820" t="s">
        <v>14153</v>
      </c>
    </row>
    <row r="821" spans="28:36">
      <c r="AB821" s="75">
        <v>220.71</v>
      </c>
      <c r="AC821" s="7">
        <v>10</v>
      </c>
      <c r="AD821" s="6">
        <v>198.64</v>
      </c>
      <c r="AE821" s="7" t="s">
        <v>14165</v>
      </c>
      <c r="AG821">
        <v>324.41000000000003</v>
      </c>
      <c r="AH821">
        <v>50</v>
      </c>
      <c r="AI821">
        <v>162.21</v>
      </c>
      <c r="AJ821" t="s">
        <v>14153</v>
      </c>
    </row>
    <row r="822" spans="28:36">
      <c r="AB822" s="75">
        <v>442.08</v>
      </c>
      <c r="AC822" s="7">
        <v>50</v>
      </c>
      <c r="AD822" s="6">
        <v>221.04</v>
      </c>
      <c r="AE822" s="7" t="s">
        <v>14165</v>
      </c>
      <c r="AG822">
        <v>250</v>
      </c>
      <c r="AH822">
        <v>25</v>
      </c>
      <c r="AI822">
        <v>187.5</v>
      </c>
      <c r="AJ822" t="s">
        <v>14153</v>
      </c>
    </row>
    <row r="823" spans="28:36">
      <c r="AB823" s="75">
        <v>140.52000000000001</v>
      </c>
      <c r="AC823" s="7">
        <v>30</v>
      </c>
      <c r="AD823" s="6">
        <v>98.36</v>
      </c>
      <c r="AE823" s="7" t="s">
        <v>14165</v>
      </c>
      <c r="AG823">
        <v>122.81</v>
      </c>
      <c r="AH823">
        <v>20</v>
      </c>
      <c r="AI823">
        <v>98.25</v>
      </c>
      <c r="AJ823" t="s">
        <v>14153</v>
      </c>
    </row>
    <row r="824" spans="28:36">
      <c r="AB824" s="75">
        <v>30.49</v>
      </c>
      <c r="AC824" s="7">
        <v>20</v>
      </c>
      <c r="AD824" s="6">
        <v>24.39</v>
      </c>
      <c r="AE824" s="7" t="s">
        <v>14165</v>
      </c>
      <c r="AG824">
        <v>147.44</v>
      </c>
      <c r="AH824">
        <v>25</v>
      </c>
      <c r="AI824">
        <v>110.58</v>
      </c>
      <c r="AJ824" t="s">
        <v>14153</v>
      </c>
    </row>
    <row r="825" spans="28:36">
      <c r="AB825" s="75">
        <v>469.59</v>
      </c>
      <c r="AC825" s="7">
        <v>5</v>
      </c>
      <c r="AD825" s="6">
        <v>446.11</v>
      </c>
      <c r="AE825" s="7" t="s">
        <v>14165</v>
      </c>
      <c r="AG825">
        <v>11.94</v>
      </c>
      <c r="AH825">
        <v>20</v>
      </c>
      <c r="AI825">
        <v>9.5500000000000007</v>
      </c>
      <c r="AJ825" t="s">
        <v>14153</v>
      </c>
    </row>
    <row r="826" spans="28:36">
      <c r="AB826" s="75">
        <v>391.14</v>
      </c>
      <c r="AC826" s="7">
        <v>15</v>
      </c>
      <c r="AD826" s="6">
        <v>332.47</v>
      </c>
      <c r="AE826" s="7" t="s">
        <v>14165</v>
      </c>
      <c r="AG826">
        <v>426.71</v>
      </c>
      <c r="AH826">
        <v>50</v>
      </c>
      <c r="AI826">
        <v>213.35</v>
      </c>
      <c r="AJ826" t="s">
        <v>14153</v>
      </c>
    </row>
    <row r="827" spans="28:36">
      <c r="AB827" s="75">
        <v>92.61</v>
      </c>
      <c r="AC827" s="7">
        <v>50</v>
      </c>
      <c r="AD827" s="6">
        <v>46.3</v>
      </c>
      <c r="AE827" s="7" t="s">
        <v>14165</v>
      </c>
      <c r="AG827">
        <v>394.07</v>
      </c>
      <c r="AH827">
        <v>5</v>
      </c>
      <c r="AI827">
        <v>374.37</v>
      </c>
      <c r="AJ827" t="s">
        <v>14153</v>
      </c>
    </row>
    <row r="828" spans="28:36">
      <c r="AB828" s="75">
        <v>424.68</v>
      </c>
      <c r="AC828" s="7">
        <v>15</v>
      </c>
      <c r="AD828" s="6">
        <v>360.98</v>
      </c>
      <c r="AE828" s="7" t="s">
        <v>14165</v>
      </c>
      <c r="AG828">
        <v>492.41</v>
      </c>
      <c r="AH828">
        <v>0</v>
      </c>
      <c r="AI828">
        <v>492.41</v>
      </c>
      <c r="AJ828" t="s">
        <v>14153</v>
      </c>
    </row>
    <row r="829" spans="28:36">
      <c r="AB829" s="75">
        <v>26.81</v>
      </c>
      <c r="AC829" s="7">
        <v>50</v>
      </c>
      <c r="AD829" s="6">
        <v>13.4</v>
      </c>
      <c r="AE829" s="7" t="s">
        <v>14165</v>
      </c>
      <c r="AG829">
        <v>224.84</v>
      </c>
      <c r="AH829">
        <v>15</v>
      </c>
      <c r="AI829">
        <v>191.11</v>
      </c>
      <c r="AJ829" t="s">
        <v>14153</v>
      </c>
    </row>
    <row r="830" spans="28:36">
      <c r="AB830" s="75">
        <v>79.069999999999993</v>
      </c>
      <c r="AC830" s="7">
        <v>30</v>
      </c>
      <c r="AD830" s="6">
        <v>55.35</v>
      </c>
      <c r="AE830" s="7" t="s">
        <v>14165</v>
      </c>
      <c r="AG830">
        <v>401.02</v>
      </c>
      <c r="AH830">
        <v>50</v>
      </c>
      <c r="AI830">
        <v>200.51</v>
      </c>
      <c r="AJ830" t="s">
        <v>14153</v>
      </c>
    </row>
    <row r="831" spans="28:36">
      <c r="AB831" s="75">
        <v>431.46</v>
      </c>
      <c r="AC831" s="7">
        <v>10</v>
      </c>
      <c r="AD831" s="6">
        <v>388.31</v>
      </c>
      <c r="AE831" s="7" t="s">
        <v>14165</v>
      </c>
      <c r="AG831">
        <v>310.88</v>
      </c>
      <c r="AH831">
        <v>30</v>
      </c>
      <c r="AI831">
        <v>217.62</v>
      </c>
      <c r="AJ831" t="s">
        <v>14153</v>
      </c>
    </row>
    <row r="832" spans="28:36">
      <c r="AB832" s="75">
        <v>46.25</v>
      </c>
      <c r="AC832" s="7">
        <v>15</v>
      </c>
      <c r="AD832" s="6">
        <v>39.31</v>
      </c>
      <c r="AE832" s="7" t="s">
        <v>14165</v>
      </c>
      <c r="AG832">
        <v>119.18</v>
      </c>
      <c r="AH832">
        <v>10</v>
      </c>
      <c r="AI832">
        <v>107.26</v>
      </c>
      <c r="AJ832" t="s">
        <v>14153</v>
      </c>
    </row>
    <row r="833" spans="28:36">
      <c r="AB833" s="75">
        <v>175.16</v>
      </c>
      <c r="AC833" s="7">
        <v>5</v>
      </c>
      <c r="AD833" s="6">
        <v>166.4</v>
      </c>
      <c r="AE833" s="7" t="s">
        <v>14165</v>
      </c>
      <c r="AG833">
        <v>393.18</v>
      </c>
      <c r="AH833">
        <v>50</v>
      </c>
      <c r="AI833">
        <v>196.59</v>
      </c>
      <c r="AJ833" t="s">
        <v>14153</v>
      </c>
    </row>
    <row r="834" spans="28:36">
      <c r="AB834" s="75">
        <v>352.66</v>
      </c>
      <c r="AC834" s="7">
        <v>5</v>
      </c>
      <c r="AD834" s="6">
        <v>335.03</v>
      </c>
      <c r="AE834" s="7" t="s">
        <v>14165</v>
      </c>
      <c r="AG834">
        <v>384.99</v>
      </c>
      <c r="AH834">
        <v>15</v>
      </c>
      <c r="AI834">
        <v>327.24</v>
      </c>
      <c r="AJ834" t="s">
        <v>14153</v>
      </c>
    </row>
    <row r="835" spans="28:36">
      <c r="AB835" s="75">
        <v>349.16</v>
      </c>
      <c r="AC835" s="7">
        <v>15</v>
      </c>
      <c r="AD835" s="6">
        <v>296.79000000000002</v>
      </c>
      <c r="AE835" s="7" t="s">
        <v>14165</v>
      </c>
      <c r="AG835">
        <v>415.44</v>
      </c>
      <c r="AH835">
        <v>5</v>
      </c>
      <c r="AI835">
        <v>394.67</v>
      </c>
      <c r="AJ835" t="s">
        <v>14153</v>
      </c>
    </row>
    <row r="836" spans="28:36">
      <c r="AB836" s="75">
        <v>276.12</v>
      </c>
      <c r="AC836" s="7">
        <v>20</v>
      </c>
      <c r="AD836" s="6">
        <v>220.9</v>
      </c>
      <c r="AE836" s="7" t="s">
        <v>14165</v>
      </c>
      <c r="AG836">
        <v>214.24</v>
      </c>
      <c r="AH836">
        <v>0</v>
      </c>
      <c r="AI836">
        <v>214.24</v>
      </c>
      <c r="AJ836" t="s">
        <v>14153</v>
      </c>
    </row>
    <row r="837" spans="28:36">
      <c r="AB837" s="75">
        <v>70.94</v>
      </c>
      <c r="AC837" s="7">
        <v>25</v>
      </c>
      <c r="AD837" s="6">
        <v>53.2</v>
      </c>
      <c r="AE837" s="7" t="s">
        <v>14165</v>
      </c>
      <c r="AG837">
        <v>70.14</v>
      </c>
      <c r="AH837">
        <v>30</v>
      </c>
      <c r="AI837">
        <v>49.1</v>
      </c>
      <c r="AJ837" t="s">
        <v>14153</v>
      </c>
    </row>
    <row r="838" spans="28:36">
      <c r="AB838" s="75">
        <v>463.2</v>
      </c>
      <c r="AC838" s="7">
        <v>10</v>
      </c>
      <c r="AD838" s="6">
        <v>416.88</v>
      </c>
      <c r="AE838" s="7" t="s">
        <v>14165</v>
      </c>
      <c r="AG838">
        <v>313.29000000000002</v>
      </c>
      <c r="AH838">
        <v>15</v>
      </c>
      <c r="AI838">
        <v>266.3</v>
      </c>
      <c r="AJ838" t="s">
        <v>14153</v>
      </c>
    </row>
    <row r="839" spans="28:36">
      <c r="AB839" s="75">
        <v>170.46</v>
      </c>
      <c r="AC839" s="7">
        <v>10</v>
      </c>
      <c r="AD839" s="6">
        <v>153.41</v>
      </c>
      <c r="AE839" s="7" t="s">
        <v>14165</v>
      </c>
      <c r="AG839">
        <v>478.62</v>
      </c>
      <c r="AH839">
        <v>10</v>
      </c>
      <c r="AI839">
        <v>430.76</v>
      </c>
      <c r="AJ839" t="s">
        <v>14153</v>
      </c>
    </row>
    <row r="840" spans="28:36">
      <c r="AB840" s="75">
        <v>191.05</v>
      </c>
      <c r="AC840" s="7">
        <v>50</v>
      </c>
      <c r="AD840" s="6">
        <v>95.53</v>
      </c>
      <c r="AE840" s="7" t="s">
        <v>14165</v>
      </c>
      <c r="AG840">
        <v>352.6</v>
      </c>
      <c r="AH840">
        <v>0</v>
      </c>
      <c r="AI840">
        <v>352.6</v>
      </c>
      <c r="AJ840" t="s">
        <v>14153</v>
      </c>
    </row>
    <row r="841" spans="28:36">
      <c r="AB841" s="75">
        <v>180.07</v>
      </c>
      <c r="AC841" s="7">
        <v>25</v>
      </c>
      <c r="AD841" s="6">
        <v>135.05000000000001</v>
      </c>
      <c r="AE841" s="7" t="s">
        <v>14165</v>
      </c>
      <c r="AG841">
        <v>361.24</v>
      </c>
      <c r="AH841">
        <v>50</v>
      </c>
      <c r="AI841">
        <v>180.62</v>
      </c>
      <c r="AJ841" t="s">
        <v>14153</v>
      </c>
    </row>
    <row r="842" spans="28:36">
      <c r="AB842" s="75">
        <v>425.7</v>
      </c>
      <c r="AC842" s="7">
        <v>20</v>
      </c>
      <c r="AD842" s="6">
        <v>340.56</v>
      </c>
      <c r="AE842" s="7" t="s">
        <v>14165</v>
      </c>
      <c r="AG842">
        <v>41.68</v>
      </c>
      <c r="AH842">
        <v>0</v>
      </c>
      <c r="AI842">
        <v>41.68</v>
      </c>
      <c r="AJ842" t="s">
        <v>14153</v>
      </c>
    </row>
    <row r="843" spans="28:36">
      <c r="AB843" s="75">
        <v>145.88999999999999</v>
      </c>
      <c r="AC843" s="7">
        <v>15</v>
      </c>
      <c r="AD843" s="6">
        <v>124.01</v>
      </c>
      <c r="AE843" s="7" t="s">
        <v>14165</v>
      </c>
      <c r="AG843">
        <v>173.69</v>
      </c>
      <c r="AH843">
        <v>20</v>
      </c>
      <c r="AI843">
        <v>138.94999999999999</v>
      </c>
      <c r="AJ843" t="s">
        <v>14153</v>
      </c>
    </row>
    <row r="844" spans="28:36">
      <c r="AB844" s="75">
        <v>373.65</v>
      </c>
      <c r="AC844" s="7">
        <v>0</v>
      </c>
      <c r="AD844" s="6">
        <v>373.65</v>
      </c>
      <c r="AE844" s="7" t="s">
        <v>14165</v>
      </c>
      <c r="AG844">
        <v>394.9</v>
      </c>
      <c r="AH844">
        <v>30</v>
      </c>
      <c r="AI844">
        <v>276.43</v>
      </c>
      <c r="AJ844" t="s">
        <v>14153</v>
      </c>
    </row>
    <row r="845" spans="28:36">
      <c r="AB845" s="75">
        <v>408.64</v>
      </c>
      <c r="AC845" s="7">
        <v>25</v>
      </c>
      <c r="AD845" s="6">
        <v>306.48</v>
      </c>
      <c r="AE845" s="7" t="s">
        <v>14165</v>
      </c>
      <c r="AG845">
        <v>29.46</v>
      </c>
      <c r="AH845">
        <v>30</v>
      </c>
      <c r="AI845">
        <v>20.62</v>
      </c>
      <c r="AJ845" t="s">
        <v>14153</v>
      </c>
    </row>
    <row r="846" spans="28:36">
      <c r="AB846" s="75">
        <v>261</v>
      </c>
      <c r="AC846" s="7">
        <v>10</v>
      </c>
      <c r="AD846" s="6">
        <v>234.9</v>
      </c>
      <c r="AE846" s="7" t="s">
        <v>14165</v>
      </c>
      <c r="AG846">
        <v>273.52</v>
      </c>
      <c r="AH846">
        <v>25</v>
      </c>
      <c r="AI846">
        <v>205.14</v>
      </c>
      <c r="AJ846" t="s">
        <v>14153</v>
      </c>
    </row>
    <row r="847" spans="28:36">
      <c r="AB847" s="75">
        <v>29.46</v>
      </c>
      <c r="AC847" s="7">
        <v>30</v>
      </c>
      <c r="AD847" s="6">
        <v>20.62</v>
      </c>
      <c r="AE847" s="7" t="s">
        <v>14165</v>
      </c>
      <c r="AG847">
        <v>56.11</v>
      </c>
      <c r="AH847">
        <v>20</v>
      </c>
      <c r="AI847">
        <v>44.89</v>
      </c>
      <c r="AJ847" t="s">
        <v>14153</v>
      </c>
    </row>
    <row r="848" spans="28:36">
      <c r="AB848" s="75">
        <v>42.89</v>
      </c>
      <c r="AC848" s="7">
        <v>30</v>
      </c>
      <c r="AD848" s="6">
        <v>30.02</v>
      </c>
      <c r="AE848" s="7" t="s">
        <v>14165</v>
      </c>
      <c r="AG848">
        <v>382.07</v>
      </c>
      <c r="AH848">
        <v>0</v>
      </c>
      <c r="AI848">
        <v>382.07</v>
      </c>
      <c r="AJ848" t="s">
        <v>14153</v>
      </c>
    </row>
    <row r="849" spans="28:36">
      <c r="AB849" s="75">
        <v>357.91</v>
      </c>
      <c r="AC849" s="7">
        <v>10</v>
      </c>
      <c r="AD849" s="6">
        <v>322.12</v>
      </c>
      <c r="AE849" s="7" t="s">
        <v>14165</v>
      </c>
      <c r="AG849">
        <v>301.37</v>
      </c>
      <c r="AH849">
        <v>0</v>
      </c>
      <c r="AI849">
        <v>301.37</v>
      </c>
      <c r="AJ849" t="s">
        <v>14153</v>
      </c>
    </row>
    <row r="850" spans="28:36">
      <c r="AB850" s="75">
        <v>382.07</v>
      </c>
      <c r="AC850" s="7">
        <v>0</v>
      </c>
      <c r="AD850" s="6">
        <v>382.07</v>
      </c>
      <c r="AE850" s="7" t="s">
        <v>14165</v>
      </c>
      <c r="AG850">
        <v>457.4</v>
      </c>
      <c r="AH850">
        <v>50</v>
      </c>
      <c r="AI850">
        <v>228.7</v>
      </c>
      <c r="AJ850" t="s">
        <v>14153</v>
      </c>
    </row>
    <row r="851" spans="28:36">
      <c r="AB851" s="75">
        <v>94.33</v>
      </c>
      <c r="AC851" s="7">
        <v>10</v>
      </c>
      <c r="AD851" s="6">
        <v>84.9</v>
      </c>
      <c r="AE851" s="7" t="s">
        <v>14165</v>
      </c>
      <c r="AG851">
        <v>410.07</v>
      </c>
      <c r="AH851">
        <v>20</v>
      </c>
      <c r="AI851">
        <v>328.06</v>
      </c>
      <c r="AJ851" t="s">
        <v>14153</v>
      </c>
    </row>
    <row r="852" spans="28:36">
      <c r="AB852" s="75">
        <v>102.67</v>
      </c>
      <c r="AC852" s="7">
        <v>50</v>
      </c>
      <c r="AD852" s="6">
        <v>51.34</v>
      </c>
      <c r="AE852" s="7" t="s">
        <v>14165</v>
      </c>
      <c r="AG852">
        <v>418.07</v>
      </c>
      <c r="AH852">
        <v>15</v>
      </c>
      <c r="AI852">
        <v>355.36</v>
      </c>
      <c r="AJ852" t="s">
        <v>14153</v>
      </c>
    </row>
    <row r="853" spans="28:36">
      <c r="AB853" s="75">
        <v>186.37</v>
      </c>
      <c r="AC853" s="7">
        <v>20</v>
      </c>
      <c r="AD853" s="6">
        <v>149.1</v>
      </c>
      <c r="AE853" s="7" t="s">
        <v>14165</v>
      </c>
      <c r="AG853">
        <v>221.03</v>
      </c>
      <c r="AH853">
        <v>0</v>
      </c>
      <c r="AI853">
        <v>221.03</v>
      </c>
      <c r="AJ853" t="s">
        <v>14153</v>
      </c>
    </row>
    <row r="854" spans="28:36">
      <c r="AB854" s="75">
        <v>15.38</v>
      </c>
      <c r="AC854" s="7">
        <v>50</v>
      </c>
      <c r="AD854" s="6">
        <v>7.69</v>
      </c>
      <c r="AE854" s="7" t="s">
        <v>14165</v>
      </c>
      <c r="AG854">
        <v>29.8</v>
      </c>
      <c r="AH854">
        <v>10</v>
      </c>
      <c r="AI854">
        <v>26.82</v>
      </c>
      <c r="AJ854" t="s">
        <v>14153</v>
      </c>
    </row>
    <row r="855" spans="28:36">
      <c r="AB855" s="75">
        <v>376.89</v>
      </c>
      <c r="AC855" s="7">
        <v>30</v>
      </c>
      <c r="AD855" s="6">
        <v>263.82</v>
      </c>
      <c r="AE855" s="7" t="s">
        <v>14165</v>
      </c>
      <c r="AG855">
        <v>135.49</v>
      </c>
      <c r="AH855">
        <v>25</v>
      </c>
      <c r="AI855">
        <v>101.62</v>
      </c>
      <c r="AJ855" t="s">
        <v>14153</v>
      </c>
    </row>
    <row r="856" spans="28:36">
      <c r="AB856" s="75">
        <v>71.25</v>
      </c>
      <c r="AC856" s="7">
        <v>0</v>
      </c>
      <c r="AD856" s="6">
        <v>71.25</v>
      </c>
      <c r="AE856" s="7" t="s">
        <v>14165</v>
      </c>
      <c r="AG856">
        <v>404.46</v>
      </c>
      <c r="AH856">
        <v>25</v>
      </c>
      <c r="AI856">
        <v>303.33999999999997</v>
      </c>
      <c r="AJ856" t="s">
        <v>14153</v>
      </c>
    </row>
    <row r="857" spans="28:36">
      <c r="AB857" s="75">
        <v>333.61</v>
      </c>
      <c r="AC857" s="7">
        <v>10</v>
      </c>
      <c r="AD857" s="6">
        <v>300.25</v>
      </c>
      <c r="AE857" s="7" t="s">
        <v>14165</v>
      </c>
      <c r="AG857">
        <v>415.48</v>
      </c>
      <c r="AH857">
        <v>15</v>
      </c>
      <c r="AI857">
        <v>353.16</v>
      </c>
      <c r="AJ857" t="s">
        <v>14153</v>
      </c>
    </row>
    <row r="858" spans="28:36">
      <c r="AB858" s="75">
        <v>29.8</v>
      </c>
      <c r="AC858" s="7">
        <v>10</v>
      </c>
      <c r="AD858" s="6">
        <v>26.82</v>
      </c>
      <c r="AE858" s="7" t="s">
        <v>14165</v>
      </c>
      <c r="AG858">
        <v>428.53</v>
      </c>
      <c r="AH858">
        <v>15</v>
      </c>
      <c r="AI858">
        <v>364.25</v>
      </c>
      <c r="AJ858" t="s">
        <v>14153</v>
      </c>
    </row>
    <row r="859" spans="28:36">
      <c r="AB859" s="75">
        <v>441.72</v>
      </c>
      <c r="AC859" s="7">
        <v>0</v>
      </c>
      <c r="AD859" s="6">
        <v>441.72</v>
      </c>
      <c r="AE859" s="7" t="s">
        <v>14165</v>
      </c>
      <c r="AG859">
        <v>24.55</v>
      </c>
      <c r="AH859">
        <v>10</v>
      </c>
      <c r="AI859">
        <v>22.1</v>
      </c>
      <c r="AJ859" t="s">
        <v>14153</v>
      </c>
    </row>
    <row r="860" spans="28:36">
      <c r="AB860" s="75">
        <v>308.60000000000002</v>
      </c>
      <c r="AC860" s="7">
        <v>10</v>
      </c>
      <c r="AD860" s="6">
        <v>277.74</v>
      </c>
      <c r="AE860" s="7" t="s">
        <v>14165</v>
      </c>
      <c r="AG860">
        <v>186.5</v>
      </c>
      <c r="AH860">
        <v>50</v>
      </c>
      <c r="AI860">
        <v>93.25</v>
      </c>
      <c r="AJ860" t="s">
        <v>14153</v>
      </c>
    </row>
    <row r="861" spans="28:36">
      <c r="AB861" s="75">
        <v>186.5</v>
      </c>
      <c r="AC861" s="7">
        <v>50</v>
      </c>
      <c r="AD861" s="6">
        <v>93.25</v>
      </c>
      <c r="AE861" s="7" t="s">
        <v>14165</v>
      </c>
      <c r="AG861">
        <v>75.650000000000006</v>
      </c>
      <c r="AH861">
        <v>15</v>
      </c>
      <c r="AI861">
        <v>64.3</v>
      </c>
      <c r="AJ861" t="s">
        <v>14153</v>
      </c>
    </row>
    <row r="862" spans="28:36">
      <c r="AB862" s="75">
        <v>117.37</v>
      </c>
      <c r="AC862" s="7">
        <v>0</v>
      </c>
      <c r="AD862" s="6">
        <v>117.37</v>
      </c>
      <c r="AE862" s="7" t="s">
        <v>14165</v>
      </c>
      <c r="AG862">
        <v>479.89</v>
      </c>
      <c r="AH862">
        <v>15</v>
      </c>
      <c r="AI862">
        <v>407.91</v>
      </c>
      <c r="AJ862" t="s">
        <v>14153</v>
      </c>
    </row>
    <row r="863" spans="28:36">
      <c r="AB863" s="75">
        <v>339.34</v>
      </c>
      <c r="AC863" s="7">
        <v>0</v>
      </c>
      <c r="AD863" s="6">
        <v>339.34</v>
      </c>
      <c r="AE863" s="7" t="s">
        <v>14165</v>
      </c>
      <c r="AG863">
        <v>440.49</v>
      </c>
      <c r="AH863">
        <v>5</v>
      </c>
      <c r="AI863">
        <v>418.47</v>
      </c>
      <c r="AJ863" t="s">
        <v>14153</v>
      </c>
    </row>
    <row r="864" spans="28:36">
      <c r="AB864" s="75">
        <v>58.82</v>
      </c>
      <c r="AC864" s="7">
        <v>5</v>
      </c>
      <c r="AD864" s="6">
        <v>55.88</v>
      </c>
      <c r="AE864" s="7" t="s">
        <v>14165</v>
      </c>
      <c r="AG864">
        <v>216.4</v>
      </c>
      <c r="AH864">
        <v>0</v>
      </c>
      <c r="AI864">
        <v>216.4</v>
      </c>
      <c r="AJ864" t="s">
        <v>14153</v>
      </c>
    </row>
    <row r="865" spans="28:36">
      <c r="AB865" s="75">
        <v>407.75</v>
      </c>
      <c r="AC865" s="7">
        <v>25</v>
      </c>
      <c r="AD865" s="6">
        <v>305.81</v>
      </c>
      <c r="AE865" s="7" t="s">
        <v>14165</v>
      </c>
      <c r="AG865">
        <v>403.49</v>
      </c>
      <c r="AH865">
        <v>10</v>
      </c>
      <c r="AI865">
        <v>363.14</v>
      </c>
      <c r="AJ865" t="s">
        <v>14153</v>
      </c>
    </row>
    <row r="866" spans="28:36">
      <c r="AB866" s="75">
        <v>164.7</v>
      </c>
      <c r="AC866" s="7">
        <v>10</v>
      </c>
      <c r="AD866" s="6">
        <v>148.22999999999999</v>
      </c>
      <c r="AE866" s="7" t="s">
        <v>14165</v>
      </c>
      <c r="AG866">
        <v>266.16000000000003</v>
      </c>
      <c r="AH866">
        <v>5</v>
      </c>
      <c r="AI866">
        <v>252.85</v>
      </c>
      <c r="AJ866" t="s">
        <v>14153</v>
      </c>
    </row>
    <row r="867" spans="28:36">
      <c r="AB867" s="75">
        <v>357.41</v>
      </c>
      <c r="AC867" s="7">
        <v>25</v>
      </c>
      <c r="AD867" s="6">
        <v>268.06</v>
      </c>
      <c r="AE867" s="7" t="s">
        <v>14165</v>
      </c>
      <c r="AG867">
        <v>181.73</v>
      </c>
      <c r="AH867">
        <v>15</v>
      </c>
      <c r="AI867">
        <v>154.47</v>
      </c>
      <c r="AJ867" t="s">
        <v>14153</v>
      </c>
    </row>
    <row r="868" spans="28:36">
      <c r="AB868" s="75">
        <v>22.12</v>
      </c>
      <c r="AC868" s="7">
        <v>50</v>
      </c>
      <c r="AD868" s="6">
        <v>11.06</v>
      </c>
      <c r="AE868" s="7" t="s">
        <v>14165</v>
      </c>
      <c r="AG868">
        <v>362.98</v>
      </c>
      <c r="AH868">
        <v>0</v>
      </c>
      <c r="AI868">
        <v>362.98</v>
      </c>
      <c r="AJ868" t="s">
        <v>14153</v>
      </c>
    </row>
    <row r="869" spans="28:36">
      <c r="AB869" s="75">
        <v>464.54</v>
      </c>
      <c r="AC869" s="7">
        <v>10</v>
      </c>
      <c r="AD869" s="6">
        <v>418.09</v>
      </c>
      <c r="AE869" s="7" t="s">
        <v>14165</v>
      </c>
      <c r="AG869">
        <v>493.51</v>
      </c>
      <c r="AH869">
        <v>10</v>
      </c>
      <c r="AI869">
        <v>444.16</v>
      </c>
      <c r="AJ869" t="s">
        <v>14153</v>
      </c>
    </row>
    <row r="870" spans="28:36">
      <c r="AB870" s="75">
        <v>245.22</v>
      </c>
      <c r="AC870" s="7">
        <v>50</v>
      </c>
      <c r="AD870" s="6">
        <v>122.61</v>
      </c>
      <c r="AE870" s="7" t="s">
        <v>14165</v>
      </c>
      <c r="AG870">
        <v>443.26</v>
      </c>
      <c r="AH870">
        <v>10</v>
      </c>
      <c r="AI870">
        <v>398.93</v>
      </c>
      <c r="AJ870" t="s">
        <v>14153</v>
      </c>
    </row>
    <row r="871" spans="28:36">
      <c r="AB871" s="75">
        <v>495.55</v>
      </c>
      <c r="AC871" s="7">
        <v>5</v>
      </c>
      <c r="AD871" s="6">
        <v>470.77</v>
      </c>
      <c r="AE871" s="7" t="s">
        <v>14165</v>
      </c>
      <c r="AG871">
        <v>496.13</v>
      </c>
      <c r="AH871">
        <v>15</v>
      </c>
      <c r="AI871">
        <v>421.71</v>
      </c>
      <c r="AJ871" t="s">
        <v>14153</v>
      </c>
    </row>
    <row r="872" spans="28:36">
      <c r="AB872" s="75">
        <v>337.7</v>
      </c>
      <c r="AC872" s="7">
        <v>10</v>
      </c>
      <c r="AD872" s="6">
        <v>303.93</v>
      </c>
      <c r="AE872" s="7" t="s">
        <v>14165</v>
      </c>
      <c r="AG872">
        <v>476.97</v>
      </c>
      <c r="AH872">
        <v>10</v>
      </c>
      <c r="AI872">
        <v>429.27</v>
      </c>
      <c r="AJ872" t="s">
        <v>14153</v>
      </c>
    </row>
    <row r="873" spans="28:36">
      <c r="AB873" s="75">
        <v>140</v>
      </c>
      <c r="AC873" s="7">
        <v>5</v>
      </c>
      <c r="AD873" s="6">
        <v>133</v>
      </c>
      <c r="AE873" s="7" t="s">
        <v>14165</v>
      </c>
      <c r="AG873">
        <v>97.64</v>
      </c>
      <c r="AH873">
        <v>10</v>
      </c>
      <c r="AI873">
        <v>87.88</v>
      </c>
      <c r="AJ873" t="s">
        <v>14153</v>
      </c>
    </row>
    <row r="874" spans="28:36">
      <c r="AB874" s="75">
        <v>425.83</v>
      </c>
      <c r="AC874" s="7">
        <v>10</v>
      </c>
      <c r="AD874" s="6">
        <v>383.25</v>
      </c>
      <c r="AE874" s="7" t="s">
        <v>14165</v>
      </c>
      <c r="AG874">
        <v>222.65</v>
      </c>
      <c r="AH874">
        <v>15</v>
      </c>
      <c r="AI874">
        <v>189.25</v>
      </c>
      <c r="AJ874" t="s">
        <v>14153</v>
      </c>
    </row>
    <row r="875" spans="28:36">
      <c r="AB875" s="75">
        <v>17.03</v>
      </c>
      <c r="AC875" s="7">
        <v>25</v>
      </c>
      <c r="AD875" s="6">
        <v>12.77</v>
      </c>
      <c r="AE875" s="7" t="s">
        <v>14165</v>
      </c>
      <c r="AG875">
        <v>433.53</v>
      </c>
      <c r="AH875">
        <v>10</v>
      </c>
      <c r="AI875">
        <v>390.18</v>
      </c>
      <c r="AJ875" t="s">
        <v>14153</v>
      </c>
    </row>
    <row r="876" spans="28:36">
      <c r="AB876" s="75">
        <v>220.92</v>
      </c>
      <c r="AC876" s="7">
        <v>5</v>
      </c>
      <c r="AD876" s="6">
        <v>209.87</v>
      </c>
      <c r="AE876" s="7" t="s">
        <v>14165</v>
      </c>
      <c r="AG876">
        <v>479.54</v>
      </c>
      <c r="AH876">
        <v>0</v>
      </c>
      <c r="AI876">
        <v>479.54</v>
      </c>
      <c r="AJ876" t="s">
        <v>14153</v>
      </c>
    </row>
    <row r="877" spans="28:36">
      <c r="AB877" s="75">
        <v>385.34</v>
      </c>
      <c r="AC877" s="7">
        <v>20</v>
      </c>
      <c r="AD877" s="6">
        <v>308.27</v>
      </c>
      <c r="AE877" s="7" t="s">
        <v>14165</v>
      </c>
      <c r="AG877">
        <v>143.24</v>
      </c>
      <c r="AH877">
        <v>5</v>
      </c>
      <c r="AI877">
        <v>136.08000000000001</v>
      </c>
      <c r="AJ877" t="s">
        <v>14153</v>
      </c>
    </row>
    <row r="878" spans="28:36">
      <c r="AB878" s="75">
        <v>228.46</v>
      </c>
      <c r="AC878" s="7">
        <v>5</v>
      </c>
      <c r="AD878" s="6">
        <v>217.04</v>
      </c>
      <c r="AE878" s="7" t="s">
        <v>14165</v>
      </c>
      <c r="AG878">
        <v>63.37</v>
      </c>
      <c r="AH878">
        <v>20</v>
      </c>
      <c r="AI878">
        <v>50.7</v>
      </c>
      <c r="AJ878" t="s">
        <v>14153</v>
      </c>
    </row>
    <row r="879" spans="28:36">
      <c r="AB879" s="75">
        <v>390.22</v>
      </c>
      <c r="AC879" s="7">
        <v>10</v>
      </c>
      <c r="AD879" s="6">
        <v>351.2</v>
      </c>
      <c r="AE879" s="7" t="s">
        <v>14165</v>
      </c>
      <c r="AG879">
        <v>478.79</v>
      </c>
      <c r="AH879">
        <v>5</v>
      </c>
      <c r="AI879">
        <v>454.85</v>
      </c>
      <c r="AJ879" t="s">
        <v>14153</v>
      </c>
    </row>
    <row r="880" spans="28:36">
      <c r="AB880" s="75">
        <v>312.27999999999997</v>
      </c>
      <c r="AC880" s="7">
        <v>15</v>
      </c>
      <c r="AD880" s="6">
        <v>265.44</v>
      </c>
      <c r="AE880" s="7" t="s">
        <v>14165</v>
      </c>
      <c r="AG880">
        <v>52.51</v>
      </c>
      <c r="AH880">
        <v>25</v>
      </c>
      <c r="AI880">
        <v>39.380000000000003</v>
      </c>
      <c r="AJ880" t="s">
        <v>14153</v>
      </c>
    </row>
    <row r="881" spans="28:36">
      <c r="AB881" s="75">
        <v>217.91</v>
      </c>
      <c r="AC881" s="7">
        <v>10</v>
      </c>
      <c r="AD881" s="6">
        <v>196.12</v>
      </c>
      <c r="AE881" s="7" t="s">
        <v>14165</v>
      </c>
      <c r="AG881">
        <v>425.83</v>
      </c>
      <c r="AH881">
        <v>10</v>
      </c>
      <c r="AI881">
        <v>383.25</v>
      </c>
      <c r="AJ881" t="s">
        <v>14153</v>
      </c>
    </row>
    <row r="882" spans="28:36">
      <c r="AB882" s="75">
        <v>390.58</v>
      </c>
      <c r="AC882" s="7">
        <v>5</v>
      </c>
      <c r="AD882" s="6">
        <v>371.05</v>
      </c>
      <c r="AE882" s="7" t="s">
        <v>14165</v>
      </c>
      <c r="AG882">
        <v>265.18</v>
      </c>
      <c r="AH882">
        <v>5</v>
      </c>
      <c r="AI882">
        <v>251.92</v>
      </c>
      <c r="AJ882" t="s">
        <v>14153</v>
      </c>
    </row>
    <row r="883" spans="28:36">
      <c r="AB883" s="75">
        <v>208.23</v>
      </c>
      <c r="AC883" s="7">
        <v>50</v>
      </c>
      <c r="AD883" s="6">
        <v>104.11</v>
      </c>
      <c r="AE883" s="7" t="s">
        <v>14165</v>
      </c>
      <c r="AG883">
        <v>20.79</v>
      </c>
      <c r="AH883">
        <v>50</v>
      </c>
      <c r="AI883">
        <v>10.39</v>
      </c>
      <c r="AJ883" t="s">
        <v>14153</v>
      </c>
    </row>
    <row r="884" spans="28:36">
      <c r="AB884" s="75">
        <v>323.74</v>
      </c>
      <c r="AC884" s="7">
        <v>10</v>
      </c>
      <c r="AD884" s="6">
        <v>291.37</v>
      </c>
      <c r="AE884" s="7" t="s">
        <v>14165</v>
      </c>
      <c r="AG884">
        <v>394.16</v>
      </c>
      <c r="AH884">
        <v>0</v>
      </c>
      <c r="AI884">
        <v>394.16</v>
      </c>
      <c r="AJ884" t="s">
        <v>14153</v>
      </c>
    </row>
    <row r="885" spans="28:36">
      <c r="AB885" s="75">
        <v>117.78</v>
      </c>
      <c r="AC885" s="7">
        <v>25</v>
      </c>
      <c r="AD885" s="6">
        <v>88.34</v>
      </c>
      <c r="AE885" s="7" t="s">
        <v>14165</v>
      </c>
      <c r="AG885">
        <v>438.9</v>
      </c>
      <c r="AH885">
        <v>30</v>
      </c>
      <c r="AI885">
        <v>307.23</v>
      </c>
      <c r="AJ885" t="s">
        <v>14153</v>
      </c>
    </row>
    <row r="886" spans="28:36">
      <c r="AB886" s="75">
        <v>331.06</v>
      </c>
      <c r="AC886" s="7">
        <v>20</v>
      </c>
      <c r="AD886" s="6">
        <v>264.85000000000002</v>
      </c>
      <c r="AE886" s="7" t="s">
        <v>14165</v>
      </c>
      <c r="AG886">
        <v>25.36</v>
      </c>
      <c r="AH886">
        <v>25</v>
      </c>
      <c r="AI886">
        <v>19.02</v>
      </c>
      <c r="AJ886" t="s">
        <v>14153</v>
      </c>
    </row>
    <row r="887" spans="28:36">
      <c r="AB887" s="75">
        <v>399.06</v>
      </c>
      <c r="AC887" s="7">
        <v>5</v>
      </c>
      <c r="AD887" s="6">
        <v>379.11</v>
      </c>
      <c r="AE887" s="7" t="s">
        <v>14165</v>
      </c>
      <c r="AG887">
        <v>104.5</v>
      </c>
      <c r="AH887">
        <v>20</v>
      </c>
      <c r="AI887">
        <v>83.6</v>
      </c>
      <c r="AJ887" t="s">
        <v>14153</v>
      </c>
    </row>
    <row r="888" spans="28:36">
      <c r="AB888" s="75">
        <v>76.11</v>
      </c>
      <c r="AC888" s="7">
        <v>50</v>
      </c>
      <c r="AD888" s="6">
        <v>38.049999999999997</v>
      </c>
      <c r="AE888" s="7" t="s">
        <v>14165</v>
      </c>
      <c r="AG888">
        <v>25.98</v>
      </c>
      <c r="AH888">
        <v>15</v>
      </c>
      <c r="AI888">
        <v>22.08</v>
      </c>
      <c r="AJ888" t="s">
        <v>14153</v>
      </c>
    </row>
    <row r="889" spans="28:36">
      <c r="AB889" s="75">
        <v>373.51</v>
      </c>
      <c r="AC889" s="7">
        <v>5</v>
      </c>
      <c r="AD889" s="6">
        <v>354.83</v>
      </c>
      <c r="AE889" s="7" t="s">
        <v>14165</v>
      </c>
      <c r="AG889">
        <v>134.41999999999999</v>
      </c>
      <c r="AH889">
        <v>25</v>
      </c>
      <c r="AI889">
        <v>100.81</v>
      </c>
      <c r="AJ889" t="s">
        <v>14153</v>
      </c>
    </row>
    <row r="890" spans="28:36">
      <c r="AB890" s="75">
        <v>379.29</v>
      </c>
      <c r="AC890" s="7">
        <v>5</v>
      </c>
      <c r="AD890" s="6">
        <v>360.33</v>
      </c>
      <c r="AE890" s="7" t="s">
        <v>14165</v>
      </c>
      <c r="AG890">
        <v>287.43</v>
      </c>
      <c r="AH890">
        <v>50</v>
      </c>
      <c r="AI890">
        <v>143.72</v>
      </c>
      <c r="AJ890" t="s">
        <v>14153</v>
      </c>
    </row>
    <row r="891" spans="28:36">
      <c r="AB891" s="75">
        <v>310.58</v>
      </c>
      <c r="AC891" s="7">
        <v>20</v>
      </c>
      <c r="AD891" s="6">
        <v>248.46</v>
      </c>
      <c r="AE891" s="7" t="s">
        <v>14165</v>
      </c>
      <c r="AG891">
        <v>228.46</v>
      </c>
      <c r="AH891">
        <v>5</v>
      </c>
      <c r="AI891">
        <v>217.04</v>
      </c>
      <c r="AJ891" t="s">
        <v>14153</v>
      </c>
    </row>
    <row r="892" spans="28:36">
      <c r="AB892" s="75">
        <v>449.47</v>
      </c>
      <c r="AC892" s="7">
        <v>30</v>
      </c>
      <c r="AD892" s="6">
        <v>314.63</v>
      </c>
      <c r="AE892" s="7" t="s">
        <v>14165</v>
      </c>
      <c r="AG892">
        <v>390.22</v>
      </c>
      <c r="AH892">
        <v>10</v>
      </c>
      <c r="AI892">
        <v>351.2</v>
      </c>
      <c r="AJ892" t="s">
        <v>14153</v>
      </c>
    </row>
    <row r="893" spans="28:36">
      <c r="AB893" s="75">
        <v>310.93</v>
      </c>
      <c r="AC893" s="7">
        <v>15</v>
      </c>
      <c r="AD893" s="6">
        <v>264.29000000000002</v>
      </c>
      <c r="AE893" s="7" t="s">
        <v>14165</v>
      </c>
      <c r="AG893">
        <v>170.91</v>
      </c>
      <c r="AH893">
        <v>10</v>
      </c>
      <c r="AI893">
        <v>153.82</v>
      </c>
      <c r="AJ893" t="s">
        <v>14153</v>
      </c>
    </row>
    <row r="894" spans="28:36">
      <c r="AB894" s="75">
        <v>83.78</v>
      </c>
      <c r="AC894" s="7">
        <v>15</v>
      </c>
      <c r="AD894" s="6">
        <v>71.209999999999994</v>
      </c>
      <c r="AE894" s="7" t="s">
        <v>14165</v>
      </c>
      <c r="AG894">
        <v>365.18</v>
      </c>
      <c r="AH894">
        <v>15</v>
      </c>
      <c r="AI894">
        <v>310.39999999999998</v>
      </c>
      <c r="AJ894" t="s">
        <v>14153</v>
      </c>
    </row>
    <row r="895" spans="28:36">
      <c r="AB895" s="75">
        <v>174.34</v>
      </c>
      <c r="AC895" s="7">
        <v>25</v>
      </c>
      <c r="AD895" s="6">
        <v>130.75</v>
      </c>
      <c r="AE895" s="7" t="s">
        <v>14165</v>
      </c>
      <c r="AG895">
        <v>323.74</v>
      </c>
      <c r="AH895">
        <v>10</v>
      </c>
      <c r="AI895">
        <v>291.37</v>
      </c>
      <c r="AJ895" t="s">
        <v>14153</v>
      </c>
    </row>
    <row r="896" spans="28:36">
      <c r="AB896" s="75">
        <v>255.72</v>
      </c>
      <c r="AC896" s="7">
        <v>5</v>
      </c>
      <c r="AD896" s="6">
        <v>242.93</v>
      </c>
      <c r="AE896" s="7" t="s">
        <v>14165</v>
      </c>
      <c r="AG896">
        <v>207.86</v>
      </c>
      <c r="AH896">
        <v>10</v>
      </c>
      <c r="AI896">
        <v>187.07</v>
      </c>
      <c r="AJ896" t="s">
        <v>14153</v>
      </c>
    </row>
    <row r="897" spans="28:36">
      <c r="AB897" s="75">
        <v>166.1</v>
      </c>
      <c r="AC897" s="7">
        <v>5</v>
      </c>
      <c r="AD897" s="6">
        <v>157.79</v>
      </c>
      <c r="AE897" s="7" t="s">
        <v>14165</v>
      </c>
      <c r="AG897">
        <v>356.61</v>
      </c>
      <c r="AH897">
        <v>20</v>
      </c>
      <c r="AI897">
        <v>285.29000000000002</v>
      </c>
      <c r="AJ897" t="s">
        <v>14153</v>
      </c>
    </row>
    <row r="898" spans="28:36">
      <c r="AB898" s="75">
        <v>94.31</v>
      </c>
      <c r="AC898" s="7">
        <v>15</v>
      </c>
      <c r="AD898" s="6">
        <v>80.16</v>
      </c>
      <c r="AE898" s="7" t="s">
        <v>14165</v>
      </c>
      <c r="AG898">
        <v>468.83</v>
      </c>
      <c r="AH898">
        <v>30</v>
      </c>
      <c r="AI898">
        <v>328.18</v>
      </c>
      <c r="AJ898" t="s">
        <v>14153</v>
      </c>
    </row>
    <row r="899" spans="28:36">
      <c r="AB899" s="75">
        <v>32.71</v>
      </c>
      <c r="AC899" s="7">
        <v>50</v>
      </c>
      <c r="AD899" s="6">
        <v>16.36</v>
      </c>
      <c r="AE899" s="7" t="s">
        <v>14165</v>
      </c>
      <c r="AG899">
        <v>80.010000000000005</v>
      </c>
      <c r="AH899">
        <v>15</v>
      </c>
      <c r="AI899">
        <v>68.010000000000005</v>
      </c>
      <c r="AJ899" t="s">
        <v>14153</v>
      </c>
    </row>
    <row r="900" spans="28:36">
      <c r="AB900" s="75">
        <v>324.64999999999998</v>
      </c>
      <c r="AC900" s="7">
        <v>25</v>
      </c>
      <c r="AD900" s="6">
        <v>243.49</v>
      </c>
      <c r="AE900" s="7" t="s">
        <v>14165</v>
      </c>
      <c r="AG900">
        <v>430.85</v>
      </c>
      <c r="AH900">
        <v>20</v>
      </c>
      <c r="AI900">
        <v>344.68</v>
      </c>
      <c r="AJ900" t="s">
        <v>14153</v>
      </c>
    </row>
    <row r="901" spans="28:36">
      <c r="AB901" s="75">
        <v>193.51</v>
      </c>
      <c r="AC901" s="7">
        <v>20</v>
      </c>
      <c r="AD901" s="6">
        <v>154.81</v>
      </c>
      <c r="AE901" s="7" t="s">
        <v>14165</v>
      </c>
      <c r="AG901">
        <v>183.74</v>
      </c>
      <c r="AH901">
        <v>20</v>
      </c>
      <c r="AI901">
        <v>146.99</v>
      </c>
      <c r="AJ901" t="s">
        <v>14153</v>
      </c>
    </row>
    <row r="902" spans="28:36">
      <c r="AB902" s="75">
        <v>247.08</v>
      </c>
      <c r="AC902" s="7">
        <v>20</v>
      </c>
      <c r="AD902" s="6">
        <v>197.66</v>
      </c>
      <c r="AE902" s="7" t="s">
        <v>14165</v>
      </c>
      <c r="AG902">
        <v>377.73</v>
      </c>
      <c r="AH902">
        <v>0</v>
      </c>
      <c r="AI902">
        <v>377.73</v>
      </c>
      <c r="AJ902" t="s">
        <v>14153</v>
      </c>
    </row>
    <row r="903" spans="28:36">
      <c r="AB903" s="75">
        <v>76.16</v>
      </c>
      <c r="AC903" s="7">
        <v>25</v>
      </c>
      <c r="AD903" s="6">
        <v>57.12</v>
      </c>
      <c r="AE903" s="7" t="s">
        <v>14165</v>
      </c>
      <c r="AG903">
        <v>310.93</v>
      </c>
      <c r="AH903">
        <v>15</v>
      </c>
      <c r="AI903">
        <v>264.29000000000002</v>
      </c>
      <c r="AJ903" t="s">
        <v>14153</v>
      </c>
    </row>
    <row r="904" spans="28:36">
      <c r="AB904" s="75">
        <v>169.83</v>
      </c>
      <c r="AC904" s="7">
        <v>50</v>
      </c>
      <c r="AD904" s="6">
        <v>84.92</v>
      </c>
      <c r="AE904" s="7" t="s">
        <v>14165</v>
      </c>
      <c r="AG904">
        <v>281.83999999999997</v>
      </c>
      <c r="AH904">
        <v>25</v>
      </c>
      <c r="AI904">
        <v>211.38</v>
      </c>
      <c r="AJ904" t="s">
        <v>14153</v>
      </c>
    </row>
    <row r="905" spans="28:36">
      <c r="AB905" s="75">
        <v>337.11</v>
      </c>
      <c r="AC905" s="7">
        <v>50</v>
      </c>
      <c r="AD905" s="6">
        <v>168.56</v>
      </c>
      <c r="AE905" s="7" t="s">
        <v>14165</v>
      </c>
      <c r="AG905">
        <v>176.41</v>
      </c>
      <c r="AH905">
        <v>20</v>
      </c>
      <c r="AI905">
        <v>141.13</v>
      </c>
      <c r="AJ905" t="s">
        <v>14153</v>
      </c>
    </row>
    <row r="906" spans="28:36">
      <c r="AB906" s="75">
        <v>147.43</v>
      </c>
      <c r="AC906" s="7">
        <v>15</v>
      </c>
      <c r="AD906" s="6">
        <v>125.32</v>
      </c>
      <c r="AE906" s="7" t="s">
        <v>14165</v>
      </c>
      <c r="AG906">
        <v>244.89</v>
      </c>
      <c r="AH906">
        <v>0</v>
      </c>
      <c r="AI906">
        <v>244.89</v>
      </c>
      <c r="AJ906" t="s">
        <v>14153</v>
      </c>
    </row>
    <row r="907" spans="28:36">
      <c r="AB907" s="75">
        <v>34.79</v>
      </c>
      <c r="AC907" s="7">
        <v>20</v>
      </c>
      <c r="AD907" s="6">
        <v>27.83</v>
      </c>
      <c r="AE907" s="7" t="s">
        <v>14165</v>
      </c>
      <c r="AG907">
        <v>184.6</v>
      </c>
      <c r="AH907">
        <v>20</v>
      </c>
      <c r="AI907">
        <v>147.68</v>
      </c>
      <c r="AJ907" t="s">
        <v>14153</v>
      </c>
    </row>
    <row r="908" spans="28:36">
      <c r="AB908" s="75">
        <v>11.6</v>
      </c>
      <c r="AC908" s="7">
        <v>0</v>
      </c>
      <c r="AD908" s="6">
        <v>11.6</v>
      </c>
      <c r="AE908" s="7" t="s">
        <v>14165</v>
      </c>
      <c r="AG908">
        <v>446.06</v>
      </c>
      <c r="AH908">
        <v>15</v>
      </c>
      <c r="AI908">
        <v>379.15</v>
      </c>
      <c r="AJ908" t="s">
        <v>14153</v>
      </c>
    </row>
    <row r="909" spans="28:36">
      <c r="AB909" s="75">
        <v>264.77</v>
      </c>
      <c r="AC909" s="7">
        <v>10</v>
      </c>
      <c r="AD909" s="6">
        <v>238.29</v>
      </c>
      <c r="AE909" s="7" t="s">
        <v>14165</v>
      </c>
      <c r="AG909">
        <v>94.31</v>
      </c>
      <c r="AH909">
        <v>15</v>
      </c>
      <c r="AI909">
        <v>80.16</v>
      </c>
      <c r="AJ909" t="s">
        <v>14153</v>
      </c>
    </row>
    <row r="910" spans="28:36">
      <c r="AB910" s="75">
        <v>53.34</v>
      </c>
      <c r="AC910" s="7">
        <v>15</v>
      </c>
      <c r="AD910" s="6">
        <v>45.34</v>
      </c>
      <c r="AE910" s="7" t="s">
        <v>14165</v>
      </c>
      <c r="AG910">
        <v>202.49</v>
      </c>
      <c r="AH910">
        <v>25</v>
      </c>
      <c r="AI910">
        <v>151.87</v>
      </c>
      <c r="AJ910" t="s">
        <v>14153</v>
      </c>
    </row>
    <row r="911" spans="28:36">
      <c r="AB911" s="75">
        <v>264.45999999999998</v>
      </c>
      <c r="AC911" s="7">
        <v>20</v>
      </c>
      <c r="AD911" s="6">
        <v>211.57</v>
      </c>
      <c r="AE911" s="7" t="s">
        <v>14165</v>
      </c>
      <c r="AG911">
        <v>49.6</v>
      </c>
      <c r="AH911">
        <v>20</v>
      </c>
      <c r="AI911">
        <v>39.68</v>
      </c>
      <c r="AJ911" t="s">
        <v>14153</v>
      </c>
    </row>
    <row r="912" spans="28:36">
      <c r="AB912" s="75">
        <v>375.03</v>
      </c>
      <c r="AC912" s="7">
        <v>25</v>
      </c>
      <c r="AD912" s="6">
        <v>281.27</v>
      </c>
      <c r="AE912" s="7" t="s">
        <v>14165</v>
      </c>
      <c r="AG912">
        <v>183.4</v>
      </c>
      <c r="AH912">
        <v>5</v>
      </c>
      <c r="AI912">
        <v>174.23</v>
      </c>
      <c r="AJ912" t="s">
        <v>14153</v>
      </c>
    </row>
    <row r="913" spans="28:36">
      <c r="AB913" s="75">
        <v>149.93</v>
      </c>
      <c r="AC913" s="7">
        <v>30</v>
      </c>
      <c r="AD913" s="6">
        <v>104.95</v>
      </c>
      <c r="AE913" s="7" t="s">
        <v>14165</v>
      </c>
      <c r="AG913">
        <v>80.88</v>
      </c>
      <c r="AH913">
        <v>10</v>
      </c>
      <c r="AI913">
        <v>72.790000000000006</v>
      </c>
      <c r="AJ913" t="s">
        <v>14153</v>
      </c>
    </row>
    <row r="914" spans="28:36">
      <c r="AB914" s="75">
        <v>228.99</v>
      </c>
      <c r="AC914" s="7">
        <v>5</v>
      </c>
      <c r="AD914" s="6">
        <v>217.54</v>
      </c>
      <c r="AE914" s="7" t="s">
        <v>14165</v>
      </c>
      <c r="AG914">
        <v>357.6</v>
      </c>
      <c r="AH914">
        <v>20</v>
      </c>
      <c r="AI914">
        <v>286.08</v>
      </c>
      <c r="AJ914" t="s">
        <v>14153</v>
      </c>
    </row>
    <row r="915" spans="28:36">
      <c r="AB915" s="75">
        <v>328.06</v>
      </c>
      <c r="AC915" s="7">
        <v>0</v>
      </c>
      <c r="AD915" s="6">
        <v>328.06</v>
      </c>
      <c r="AE915" s="7" t="s">
        <v>14165</v>
      </c>
      <c r="AG915">
        <v>426.03</v>
      </c>
      <c r="AH915">
        <v>15</v>
      </c>
      <c r="AI915">
        <v>362.13</v>
      </c>
      <c r="AJ915" t="s">
        <v>14153</v>
      </c>
    </row>
    <row r="916" spans="28:36">
      <c r="AB916" s="75">
        <v>236.31</v>
      </c>
      <c r="AC916" s="7">
        <v>20</v>
      </c>
      <c r="AD916" s="6">
        <v>189.05</v>
      </c>
      <c r="AE916" s="7" t="s">
        <v>14165</v>
      </c>
      <c r="AG916">
        <v>42.72</v>
      </c>
      <c r="AH916">
        <v>25</v>
      </c>
      <c r="AI916">
        <v>32.04</v>
      </c>
      <c r="AJ916" t="s">
        <v>14153</v>
      </c>
    </row>
    <row r="917" spans="28:36">
      <c r="AB917" s="75">
        <v>402.29</v>
      </c>
      <c r="AC917" s="7">
        <v>20</v>
      </c>
      <c r="AD917" s="6">
        <v>321.83</v>
      </c>
      <c r="AE917" s="7" t="s">
        <v>14165</v>
      </c>
      <c r="AG917">
        <v>280.75</v>
      </c>
      <c r="AH917">
        <v>0</v>
      </c>
      <c r="AI917">
        <v>280.75</v>
      </c>
      <c r="AJ917" t="s">
        <v>14153</v>
      </c>
    </row>
    <row r="918" spans="28:36">
      <c r="AB918" s="75">
        <v>219.64</v>
      </c>
      <c r="AC918" s="7">
        <v>5</v>
      </c>
      <c r="AD918" s="6">
        <v>208.66</v>
      </c>
      <c r="AE918" s="7" t="s">
        <v>14165</v>
      </c>
      <c r="AG918">
        <v>147.43</v>
      </c>
      <c r="AH918">
        <v>15</v>
      </c>
      <c r="AI918">
        <v>125.32</v>
      </c>
      <c r="AJ918" t="s">
        <v>14153</v>
      </c>
    </row>
    <row r="919" spans="28:36">
      <c r="AB919" s="75">
        <v>312.88</v>
      </c>
      <c r="AC919" s="7">
        <v>50</v>
      </c>
      <c r="AD919" s="6">
        <v>156.44</v>
      </c>
      <c r="AE919" s="7" t="s">
        <v>14165</v>
      </c>
      <c r="AG919">
        <v>452.02</v>
      </c>
      <c r="AH919">
        <v>10</v>
      </c>
      <c r="AI919">
        <v>406.82</v>
      </c>
      <c r="AJ919" t="s">
        <v>14153</v>
      </c>
    </row>
    <row r="920" spans="28:36">
      <c r="AB920" s="75">
        <v>233.66</v>
      </c>
      <c r="AC920" s="7">
        <v>20</v>
      </c>
      <c r="AD920" s="6">
        <v>186.93</v>
      </c>
      <c r="AE920" s="7" t="s">
        <v>14165</v>
      </c>
      <c r="AG920">
        <v>219.2</v>
      </c>
      <c r="AH920">
        <v>30</v>
      </c>
      <c r="AI920">
        <v>153.44</v>
      </c>
      <c r="AJ920" t="s">
        <v>14153</v>
      </c>
    </row>
    <row r="921" spans="28:36">
      <c r="AB921" s="75">
        <v>340.4</v>
      </c>
      <c r="AC921" s="7">
        <v>10</v>
      </c>
      <c r="AD921" s="6">
        <v>306.36</v>
      </c>
      <c r="AE921" s="7" t="s">
        <v>14165</v>
      </c>
      <c r="AG921">
        <v>46.78</v>
      </c>
      <c r="AH921">
        <v>15</v>
      </c>
      <c r="AI921">
        <v>39.76</v>
      </c>
      <c r="AJ921" t="s">
        <v>14153</v>
      </c>
    </row>
    <row r="922" spans="28:36">
      <c r="AB922" s="75">
        <v>47.54</v>
      </c>
      <c r="AC922" s="7">
        <v>10</v>
      </c>
      <c r="AD922" s="6">
        <v>42.79</v>
      </c>
      <c r="AE922" s="7" t="s">
        <v>14165</v>
      </c>
      <c r="AG922">
        <v>11.6</v>
      </c>
      <c r="AH922">
        <v>0</v>
      </c>
      <c r="AI922">
        <v>11.6</v>
      </c>
      <c r="AJ922" t="s">
        <v>14153</v>
      </c>
    </row>
    <row r="923" spans="28:36">
      <c r="AB923" s="75">
        <v>433.2</v>
      </c>
      <c r="AC923" s="7">
        <v>15</v>
      </c>
      <c r="AD923" s="6">
        <v>368.22</v>
      </c>
      <c r="AE923" s="7" t="s">
        <v>14165</v>
      </c>
      <c r="AG923">
        <v>264.77</v>
      </c>
      <c r="AH923">
        <v>10</v>
      </c>
      <c r="AI923">
        <v>238.29</v>
      </c>
      <c r="AJ923" t="s">
        <v>14153</v>
      </c>
    </row>
    <row r="924" spans="28:36">
      <c r="AB924" s="75">
        <v>147.82</v>
      </c>
      <c r="AC924" s="7">
        <v>20</v>
      </c>
      <c r="AD924" s="6">
        <v>118.26</v>
      </c>
      <c r="AE924" s="7" t="s">
        <v>14165</v>
      </c>
      <c r="AG924">
        <v>264.45999999999998</v>
      </c>
      <c r="AH924">
        <v>20</v>
      </c>
      <c r="AI924">
        <v>211.57</v>
      </c>
      <c r="AJ924" t="s">
        <v>14153</v>
      </c>
    </row>
    <row r="925" spans="28:36">
      <c r="AB925" s="75">
        <v>20.86</v>
      </c>
      <c r="AC925" s="7">
        <v>5</v>
      </c>
      <c r="AD925" s="6">
        <v>19.82</v>
      </c>
      <c r="AE925" s="7" t="s">
        <v>14165</v>
      </c>
      <c r="AG925">
        <v>221.56</v>
      </c>
      <c r="AH925">
        <v>50</v>
      </c>
      <c r="AI925">
        <v>110.78</v>
      </c>
      <c r="AJ925" t="s">
        <v>14153</v>
      </c>
    </row>
    <row r="926" spans="28:36">
      <c r="AB926" s="75">
        <v>499</v>
      </c>
      <c r="AC926" s="7">
        <v>50</v>
      </c>
      <c r="AD926" s="6">
        <v>249.5</v>
      </c>
      <c r="AE926" s="7" t="s">
        <v>14165</v>
      </c>
      <c r="AG926">
        <v>339.89</v>
      </c>
      <c r="AH926">
        <v>10</v>
      </c>
      <c r="AI926">
        <v>305.89999999999998</v>
      </c>
      <c r="AJ926" t="s">
        <v>14153</v>
      </c>
    </row>
    <row r="927" spans="28:36">
      <c r="AB927" s="75">
        <v>35.47</v>
      </c>
      <c r="AC927" s="7">
        <v>25</v>
      </c>
      <c r="AD927" s="6">
        <v>26.6</v>
      </c>
      <c r="AE927" s="7" t="s">
        <v>14165</v>
      </c>
      <c r="AG927">
        <v>407.94</v>
      </c>
      <c r="AH927">
        <v>0</v>
      </c>
      <c r="AI927">
        <v>407.94</v>
      </c>
      <c r="AJ927" t="s">
        <v>14153</v>
      </c>
    </row>
    <row r="928" spans="28:36">
      <c r="AB928" s="75">
        <v>164.41</v>
      </c>
      <c r="AC928" s="7">
        <v>20</v>
      </c>
      <c r="AD928" s="6">
        <v>131.53</v>
      </c>
      <c r="AE928" s="7" t="s">
        <v>14165</v>
      </c>
      <c r="AG928">
        <v>375.81</v>
      </c>
      <c r="AH928">
        <v>30</v>
      </c>
      <c r="AI928">
        <v>263.07</v>
      </c>
      <c r="AJ928" t="s">
        <v>14153</v>
      </c>
    </row>
    <row r="929" spans="28:36">
      <c r="AB929" s="75">
        <v>433.77</v>
      </c>
      <c r="AC929" s="7">
        <v>15</v>
      </c>
      <c r="AD929" s="6">
        <v>368.7</v>
      </c>
      <c r="AE929" s="7" t="s">
        <v>14165</v>
      </c>
      <c r="AG929">
        <v>31.08</v>
      </c>
      <c r="AH929">
        <v>15</v>
      </c>
      <c r="AI929">
        <v>26.42</v>
      </c>
      <c r="AJ929" t="s">
        <v>14153</v>
      </c>
    </row>
    <row r="930" spans="28:36">
      <c r="AB930" s="75">
        <v>496.95</v>
      </c>
      <c r="AC930" s="7">
        <v>25</v>
      </c>
      <c r="AD930" s="6">
        <v>372.71</v>
      </c>
      <c r="AE930" s="7" t="s">
        <v>14165</v>
      </c>
      <c r="AG930">
        <v>221.02</v>
      </c>
      <c r="AH930">
        <v>15</v>
      </c>
      <c r="AI930">
        <v>187.87</v>
      </c>
      <c r="AJ930" t="s">
        <v>14153</v>
      </c>
    </row>
    <row r="931" spans="28:36">
      <c r="AB931" s="75">
        <v>381.45</v>
      </c>
      <c r="AC931" s="7">
        <v>15</v>
      </c>
      <c r="AD931" s="6">
        <v>324.23</v>
      </c>
      <c r="AE931" s="7" t="s">
        <v>14165</v>
      </c>
      <c r="AG931">
        <v>420.6</v>
      </c>
      <c r="AH931">
        <v>25</v>
      </c>
      <c r="AI931">
        <v>315.45</v>
      </c>
      <c r="AJ931" t="s">
        <v>14153</v>
      </c>
    </row>
    <row r="932" spans="28:36">
      <c r="AB932" s="75">
        <v>468.31</v>
      </c>
      <c r="AC932" s="7">
        <v>30</v>
      </c>
      <c r="AD932" s="6">
        <v>327.82</v>
      </c>
      <c r="AE932" s="7" t="s">
        <v>14165</v>
      </c>
      <c r="AG932">
        <v>491.98</v>
      </c>
      <c r="AH932">
        <v>5</v>
      </c>
      <c r="AI932">
        <v>467.38</v>
      </c>
      <c r="AJ932" t="s">
        <v>14153</v>
      </c>
    </row>
    <row r="933" spans="28:36">
      <c r="AB933" s="75">
        <v>76.89</v>
      </c>
      <c r="AC933" s="7">
        <v>15</v>
      </c>
      <c r="AD933" s="6">
        <v>65.36</v>
      </c>
      <c r="AE933" s="7" t="s">
        <v>14165</v>
      </c>
      <c r="AG933">
        <v>112.67</v>
      </c>
      <c r="AH933">
        <v>50</v>
      </c>
      <c r="AI933">
        <v>56.34</v>
      </c>
      <c r="AJ933" t="s">
        <v>14153</v>
      </c>
    </row>
    <row r="934" spans="28:36">
      <c r="AB934" s="75">
        <v>487.28</v>
      </c>
      <c r="AC934" s="7">
        <v>10</v>
      </c>
      <c r="AD934" s="6">
        <v>438.55</v>
      </c>
      <c r="AE934" s="7" t="s">
        <v>14165</v>
      </c>
      <c r="AG934">
        <v>221.29</v>
      </c>
      <c r="AH934">
        <v>20</v>
      </c>
      <c r="AI934">
        <v>177.03</v>
      </c>
      <c r="AJ934" t="s">
        <v>14153</v>
      </c>
    </row>
    <row r="935" spans="28:36">
      <c r="AB935" s="75">
        <v>254.57</v>
      </c>
      <c r="AC935" s="7">
        <v>50</v>
      </c>
      <c r="AD935" s="6">
        <v>127.28</v>
      </c>
      <c r="AE935" s="7" t="s">
        <v>14165</v>
      </c>
      <c r="AG935">
        <v>146.09</v>
      </c>
      <c r="AH935">
        <v>0</v>
      </c>
      <c r="AI935">
        <v>146.09</v>
      </c>
      <c r="AJ935" t="s">
        <v>14153</v>
      </c>
    </row>
    <row r="936" spans="28:36">
      <c r="AB936" s="75">
        <v>222.78</v>
      </c>
      <c r="AC936" s="7">
        <v>15</v>
      </c>
      <c r="AD936" s="6">
        <v>189.36</v>
      </c>
      <c r="AE936" s="7" t="s">
        <v>14165</v>
      </c>
      <c r="AG936">
        <v>286.85000000000002</v>
      </c>
      <c r="AH936">
        <v>5</v>
      </c>
      <c r="AI936">
        <v>272.51</v>
      </c>
      <c r="AJ936" t="s">
        <v>14153</v>
      </c>
    </row>
    <row r="937" spans="28:36">
      <c r="AB937" s="75">
        <v>67.34</v>
      </c>
      <c r="AC937" s="7">
        <v>5</v>
      </c>
      <c r="AD937" s="6">
        <v>63.97</v>
      </c>
      <c r="AE937" s="7" t="s">
        <v>14165</v>
      </c>
      <c r="AG937">
        <v>289.79000000000002</v>
      </c>
      <c r="AH937">
        <v>10</v>
      </c>
      <c r="AI937">
        <v>260.81</v>
      </c>
      <c r="AJ937" t="s">
        <v>14153</v>
      </c>
    </row>
    <row r="938" spans="28:36">
      <c r="AB938" s="75">
        <v>360.74</v>
      </c>
      <c r="AC938" s="7">
        <v>5</v>
      </c>
      <c r="AD938" s="6">
        <v>342.7</v>
      </c>
      <c r="AE938" s="7" t="s">
        <v>14165</v>
      </c>
      <c r="AG938">
        <v>273.42</v>
      </c>
      <c r="AH938">
        <v>0</v>
      </c>
      <c r="AI938">
        <v>273.42</v>
      </c>
      <c r="AJ938" t="s">
        <v>14153</v>
      </c>
    </row>
    <row r="939" spans="28:36">
      <c r="AB939" s="75">
        <v>334.97</v>
      </c>
      <c r="AC939" s="7">
        <v>30</v>
      </c>
      <c r="AD939" s="6">
        <v>234.48</v>
      </c>
      <c r="AE939" s="7" t="s">
        <v>14165</v>
      </c>
      <c r="AG939">
        <v>24.51</v>
      </c>
      <c r="AH939">
        <v>0</v>
      </c>
      <c r="AI939">
        <v>24.51</v>
      </c>
      <c r="AJ939" t="s">
        <v>14153</v>
      </c>
    </row>
    <row r="940" spans="28:36">
      <c r="AB940" s="75">
        <v>470.39</v>
      </c>
      <c r="AC940" s="7">
        <v>30</v>
      </c>
      <c r="AD940" s="6">
        <v>329.27</v>
      </c>
      <c r="AE940" s="7" t="s">
        <v>14165</v>
      </c>
      <c r="AG940">
        <v>389.25</v>
      </c>
      <c r="AH940">
        <v>15</v>
      </c>
      <c r="AI940">
        <v>330.86</v>
      </c>
      <c r="AJ940" t="s">
        <v>14153</v>
      </c>
    </row>
    <row r="941" spans="28:36">
      <c r="AB941" s="75">
        <v>472.19</v>
      </c>
      <c r="AC941" s="7">
        <v>0</v>
      </c>
      <c r="AD941" s="6">
        <v>472.19</v>
      </c>
      <c r="AE941" s="7" t="s">
        <v>14165</v>
      </c>
      <c r="AG941">
        <v>233.66</v>
      </c>
      <c r="AH941">
        <v>20</v>
      </c>
      <c r="AI941">
        <v>186.93</v>
      </c>
      <c r="AJ941" t="s">
        <v>14153</v>
      </c>
    </row>
    <row r="942" spans="28:36">
      <c r="AB942" s="75">
        <v>70.290000000000006</v>
      </c>
      <c r="AC942" s="7">
        <v>50</v>
      </c>
      <c r="AD942" s="6">
        <v>35.15</v>
      </c>
      <c r="AE942" s="7" t="s">
        <v>14165</v>
      </c>
      <c r="AG942">
        <v>155.04</v>
      </c>
      <c r="AH942">
        <v>20</v>
      </c>
      <c r="AI942">
        <v>124.03</v>
      </c>
      <c r="AJ942" t="s">
        <v>14153</v>
      </c>
    </row>
    <row r="943" spans="28:36">
      <c r="AB943" s="75">
        <v>124.79</v>
      </c>
      <c r="AC943" s="7">
        <v>20</v>
      </c>
      <c r="AD943" s="6">
        <v>99.83</v>
      </c>
      <c r="AE943" s="7" t="s">
        <v>14165</v>
      </c>
      <c r="AG943">
        <v>340.4</v>
      </c>
      <c r="AH943">
        <v>10</v>
      </c>
      <c r="AI943">
        <v>306.36</v>
      </c>
      <c r="AJ943" t="s">
        <v>14153</v>
      </c>
    </row>
    <row r="944" spans="28:36">
      <c r="AB944" s="75">
        <v>358.47</v>
      </c>
      <c r="AC944" s="7">
        <v>50</v>
      </c>
      <c r="AD944" s="6">
        <v>179.24</v>
      </c>
      <c r="AE944" s="7" t="s">
        <v>14165</v>
      </c>
      <c r="AG944">
        <v>495.02</v>
      </c>
      <c r="AH944">
        <v>0</v>
      </c>
      <c r="AI944">
        <v>495.02</v>
      </c>
      <c r="AJ944" t="s">
        <v>14153</v>
      </c>
    </row>
    <row r="945" spans="28:36">
      <c r="AB945" s="75">
        <v>461.12</v>
      </c>
      <c r="AC945" s="7">
        <v>50</v>
      </c>
      <c r="AD945" s="6">
        <v>230.56</v>
      </c>
      <c r="AE945" s="7" t="s">
        <v>14165</v>
      </c>
      <c r="AG945">
        <v>152.57</v>
      </c>
      <c r="AH945">
        <v>0</v>
      </c>
      <c r="AI945">
        <v>152.57</v>
      </c>
      <c r="AJ945" t="s">
        <v>14153</v>
      </c>
    </row>
    <row r="946" spans="28:36">
      <c r="AB946" s="75">
        <v>107.73</v>
      </c>
      <c r="AC946" s="7">
        <v>10</v>
      </c>
      <c r="AD946" s="6">
        <v>96.96</v>
      </c>
      <c r="AE946" s="7" t="s">
        <v>14165</v>
      </c>
      <c r="AG946">
        <v>433.2</v>
      </c>
      <c r="AH946">
        <v>15</v>
      </c>
      <c r="AI946">
        <v>368.22</v>
      </c>
      <c r="AJ946" t="s">
        <v>14153</v>
      </c>
    </row>
    <row r="947" spans="28:36">
      <c r="AB947" s="75">
        <v>177.35</v>
      </c>
      <c r="AC947" s="7">
        <v>20</v>
      </c>
      <c r="AD947" s="6">
        <v>141.88</v>
      </c>
      <c r="AE947" s="7" t="s">
        <v>14165</v>
      </c>
      <c r="AG947">
        <v>338.68</v>
      </c>
      <c r="AH947">
        <v>10</v>
      </c>
      <c r="AI947">
        <v>304.81</v>
      </c>
      <c r="AJ947" t="s">
        <v>14153</v>
      </c>
    </row>
    <row r="948" spans="28:36">
      <c r="AB948" s="75">
        <v>150.85</v>
      </c>
      <c r="AC948" s="7">
        <v>10</v>
      </c>
      <c r="AD948" s="6">
        <v>135.76</v>
      </c>
      <c r="AE948" s="7" t="s">
        <v>14165</v>
      </c>
      <c r="AG948">
        <v>145.86000000000001</v>
      </c>
      <c r="AH948">
        <v>50</v>
      </c>
      <c r="AI948">
        <v>72.930000000000007</v>
      </c>
      <c r="AJ948" t="s">
        <v>14153</v>
      </c>
    </row>
    <row r="949" spans="28:36">
      <c r="AB949" s="75">
        <v>182.15</v>
      </c>
      <c r="AC949" s="7">
        <v>20</v>
      </c>
      <c r="AD949" s="6">
        <v>145.72</v>
      </c>
      <c r="AE949" s="7" t="s">
        <v>14165</v>
      </c>
      <c r="AG949">
        <v>206.99</v>
      </c>
      <c r="AH949">
        <v>20</v>
      </c>
      <c r="AI949">
        <v>165.59</v>
      </c>
      <c r="AJ949" t="s">
        <v>14153</v>
      </c>
    </row>
    <row r="950" spans="28:36">
      <c r="AB950" s="75">
        <v>437.53</v>
      </c>
      <c r="AC950" s="7">
        <v>15</v>
      </c>
      <c r="AD950" s="6">
        <v>371.9</v>
      </c>
      <c r="AE950" s="7" t="s">
        <v>14165</v>
      </c>
      <c r="AG950">
        <v>499.36</v>
      </c>
      <c r="AH950">
        <v>20</v>
      </c>
      <c r="AI950">
        <v>399.49</v>
      </c>
      <c r="AJ950" t="s">
        <v>14153</v>
      </c>
    </row>
    <row r="951" spans="28:36">
      <c r="AB951" s="75">
        <v>355.35</v>
      </c>
      <c r="AC951" s="7">
        <v>5</v>
      </c>
      <c r="AD951" s="6">
        <v>337.58</v>
      </c>
      <c r="AE951" s="7" t="s">
        <v>14165</v>
      </c>
      <c r="AG951">
        <v>149.97999999999999</v>
      </c>
      <c r="AH951">
        <v>0</v>
      </c>
      <c r="AI951">
        <v>149.97999999999999</v>
      </c>
      <c r="AJ951" t="s">
        <v>14153</v>
      </c>
    </row>
    <row r="952" spans="28:36">
      <c r="AB952" s="75">
        <v>378.63</v>
      </c>
      <c r="AC952" s="7">
        <v>20</v>
      </c>
      <c r="AD952" s="6">
        <v>302.89999999999998</v>
      </c>
      <c r="AE952" s="7" t="s">
        <v>14165</v>
      </c>
      <c r="AG952">
        <v>499</v>
      </c>
      <c r="AH952">
        <v>50</v>
      </c>
      <c r="AI952">
        <v>249.5</v>
      </c>
      <c r="AJ952" t="s">
        <v>14153</v>
      </c>
    </row>
    <row r="953" spans="28:36">
      <c r="AB953" s="75">
        <v>179.09</v>
      </c>
      <c r="AC953" s="7">
        <v>50</v>
      </c>
      <c r="AD953" s="6">
        <v>89.55</v>
      </c>
      <c r="AE953" s="7" t="s">
        <v>14165</v>
      </c>
      <c r="AG953">
        <v>213.47</v>
      </c>
      <c r="AH953">
        <v>20</v>
      </c>
      <c r="AI953">
        <v>170.78</v>
      </c>
      <c r="AJ953" t="s">
        <v>14153</v>
      </c>
    </row>
    <row r="954" spans="28:36">
      <c r="AB954" s="75">
        <v>56.34</v>
      </c>
      <c r="AC954" s="7">
        <v>10</v>
      </c>
      <c r="AD954" s="6">
        <v>50.71</v>
      </c>
      <c r="AE954" s="7" t="s">
        <v>14165</v>
      </c>
      <c r="AG954">
        <v>308.25</v>
      </c>
      <c r="AH954">
        <v>50</v>
      </c>
      <c r="AI954">
        <v>154.12</v>
      </c>
      <c r="AJ954" t="s">
        <v>14153</v>
      </c>
    </row>
    <row r="955" spans="28:36">
      <c r="AB955" s="75">
        <v>147.46</v>
      </c>
      <c r="AC955" s="7">
        <v>30</v>
      </c>
      <c r="AD955" s="6">
        <v>103.22</v>
      </c>
      <c r="AE955" s="7" t="s">
        <v>14165</v>
      </c>
      <c r="AG955">
        <v>130.53</v>
      </c>
      <c r="AH955">
        <v>15</v>
      </c>
      <c r="AI955">
        <v>110.95</v>
      </c>
      <c r="AJ955" t="s">
        <v>14153</v>
      </c>
    </row>
    <row r="956" spans="28:36">
      <c r="AB956" s="75">
        <v>187.36</v>
      </c>
      <c r="AC956" s="7">
        <v>5</v>
      </c>
      <c r="AD956" s="6">
        <v>177.99</v>
      </c>
      <c r="AE956" s="7" t="s">
        <v>14165</v>
      </c>
      <c r="AG956">
        <v>252.08</v>
      </c>
      <c r="AH956">
        <v>10</v>
      </c>
      <c r="AI956">
        <v>226.87</v>
      </c>
      <c r="AJ956" t="s">
        <v>14153</v>
      </c>
    </row>
    <row r="957" spans="28:36">
      <c r="AB957" s="75">
        <v>257.48</v>
      </c>
      <c r="AC957" s="7">
        <v>15</v>
      </c>
      <c r="AD957" s="6">
        <v>218.86</v>
      </c>
      <c r="AE957" s="7" t="s">
        <v>14165</v>
      </c>
      <c r="AG957">
        <v>235.61</v>
      </c>
      <c r="AH957">
        <v>15</v>
      </c>
      <c r="AI957">
        <v>200.27</v>
      </c>
      <c r="AJ957" t="s">
        <v>14153</v>
      </c>
    </row>
    <row r="958" spans="28:36">
      <c r="AB958" s="75">
        <v>252.94</v>
      </c>
      <c r="AC958" s="7">
        <v>30</v>
      </c>
      <c r="AD958" s="6">
        <v>177.06</v>
      </c>
      <c r="AE958" s="7" t="s">
        <v>14165</v>
      </c>
      <c r="AG958">
        <v>90.62</v>
      </c>
      <c r="AH958">
        <v>5</v>
      </c>
      <c r="AI958">
        <v>86.09</v>
      </c>
      <c r="AJ958" t="s">
        <v>14153</v>
      </c>
    </row>
    <row r="959" spans="28:36">
      <c r="AB959" s="75">
        <v>218.86</v>
      </c>
      <c r="AC959" s="7">
        <v>10</v>
      </c>
      <c r="AD959" s="6">
        <v>196.97</v>
      </c>
      <c r="AE959" s="7" t="s">
        <v>14165</v>
      </c>
      <c r="AG959">
        <v>273</v>
      </c>
      <c r="AH959">
        <v>0</v>
      </c>
      <c r="AI959">
        <v>273</v>
      </c>
      <c r="AJ959" t="s">
        <v>14153</v>
      </c>
    </row>
    <row r="960" spans="28:36">
      <c r="AB960" s="75">
        <v>367.33</v>
      </c>
      <c r="AC960" s="7">
        <v>50</v>
      </c>
      <c r="AD960" s="6">
        <v>183.66</v>
      </c>
      <c r="AE960" s="7" t="s">
        <v>14165</v>
      </c>
      <c r="AG960">
        <v>70.67</v>
      </c>
      <c r="AH960">
        <v>25</v>
      </c>
      <c r="AI960">
        <v>53</v>
      </c>
      <c r="AJ960" t="s">
        <v>14153</v>
      </c>
    </row>
    <row r="961" spans="28:36">
      <c r="AB961" s="75">
        <v>383.36</v>
      </c>
      <c r="AC961" s="7">
        <v>0</v>
      </c>
      <c r="AD961" s="6">
        <v>383.36</v>
      </c>
      <c r="AE961" s="7" t="s">
        <v>14165</v>
      </c>
      <c r="AG961">
        <v>483.9</v>
      </c>
      <c r="AH961">
        <v>15</v>
      </c>
      <c r="AI961">
        <v>411.31</v>
      </c>
      <c r="AJ961" t="s">
        <v>14153</v>
      </c>
    </row>
    <row r="962" spans="28:36">
      <c r="AB962" s="75">
        <v>192.73</v>
      </c>
      <c r="AC962" s="7">
        <v>25</v>
      </c>
      <c r="AD962" s="6">
        <v>144.55000000000001</v>
      </c>
      <c r="AE962" s="7" t="s">
        <v>14165</v>
      </c>
      <c r="AG962">
        <v>458.09</v>
      </c>
      <c r="AH962">
        <v>10</v>
      </c>
      <c r="AI962">
        <v>412.28</v>
      </c>
      <c r="AJ962" t="s">
        <v>14153</v>
      </c>
    </row>
    <row r="963" spans="28:36">
      <c r="AB963" s="75">
        <v>168.21</v>
      </c>
      <c r="AC963" s="7">
        <v>0</v>
      </c>
      <c r="AD963" s="6">
        <v>168.21</v>
      </c>
      <c r="AE963" s="7" t="s">
        <v>14165</v>
      </c>
      <c r="AG963">
        <v>31.43</v>
      </c>
      <c r="AH963">
        <v>10</v>
      </c>
      <c r="AI963">
        <v>28.29</v>
      </c>
      <c r="AJ963" t="s">
        <v>14153</v>
      </c>
    </row>
    <row r="964" spans="28:36">
      <c r="AB964" s="75">
        <v>142.61000000000001</v>
      </c>
      <c r="AC964" s="7">
        <v>10</v>
      </c>
      <c r="AD964" s="6">
        <v>128.35</v>
      </c>
      <c r="AE964" s="7" t="s">
        <v>14165</v>
      </c>
      <c r="AG964">
        <v>49.18</v>
      </c>
      <c r="AH964">
        <v>20</v>
      </c>
      <c r="AI964">
        <v>39.340000000000003</v>
      </c>
      <c r="AJ964" t="s">
        <v>14153</v>
      </c>
    </row>
    <row r="965" spans="28:36">
      <c r="AB965" s="75">
        <v>313.5</v>
      </c>
      <c r="AC965" s="7">
        <v>10</v>
      </c>
      <c r="AD965" s="6">
        <v>282.14999999999998</v>
      </c>
      <c r="AE965" s="7" t="s">
        <v>14165</v>
      </c>
      <c r="AG965">
        <v>99.78</v>
      </c>
      <c r="AH965">
        <v>20</v>
      </c>
      <c r="AI965">
        <v>79.819999999999993</v>
      </c>
      <c r="AJ965" t="s">
        <v>14153</v>
      </c>
    </row>
    <row r="966" spans="28:36">
      <c r="AB966" s="75">
        <v>166.78</v>
      </c>
      <c r="AC966" s="7">
        <v>20</v>
      </c>
      <c r="AD966" s="6">
        <v>133.41999999999999</v>
      </c>
      <c r="AE966" s="7" t="s">
        <v>14165</v>
      </c>
      <c r="AG966">
        <v>112.45</v>
      </c>
      <c r="AH966">
        <v>5</v>
      </c>
      <c r="AI966">
        <v>106.83</v>
      </c>
      <c r="AJ966" t="s">
        <v>14153</v>
      </c>
    </row>
    <row r="967" spans="28:36">
      <c r="AB967" s="75">
        <v>80.69</v>
      </c>
      <c r="AC967" s="7">
        <v>0</v>
      </c>
      <c r="AD967" s="6">
        <v>80.69</v>
      </c>
      <c r="AE967" s="7" t="s">
        <v>14165</v>
      </c>
      <c r="AG967">
        <v>49.61</v>
      </c>
      <c r="AH967">
        <v>10</v>
      </c>
      <c r="AI967">
        <v>44.65</v>
      </c>
      <c r="AJ967" t="s">
        <v>14153</v>
      </c>
    </row>
    <row r="968" spans="28:36">
      <c r="AB968" s="75">
        <v>459.93</v>
      </c>
      <c r="AC968" s="7">
        <v>15</v>
      </c>
      <c r="AD968" s="6">
        <v>390.94</v>
      </c>
      <c r="AE968" s="7" t="s">
        <v>14165</v>
      </c>
      <c r="AG968">
        <v>176.59</v>
      </c>
      <c r="AH968">
        <v>20</v>
      </c>
      <c r="AI968">
        <v>141.27000000000001</v>
      </c>
      <c r="AJ968" t="s">
        <v>14153</v>
      </c>
    </row>
    <row r="969" spans="28:36">
      <c r="AB969" s="75">
        <v>50.88</v>
      </c>
      <c r="AC969" s="7">
        <v>15</v>
      </c>
      <c r="AD969" s="6">
        <v>43.25</v>
      </c>
      <c r="AE969" s="7" t="s">
        <v>14165</v>
      </c>
      <c r="AG969">
        <v>291.52999999999997</v>
      </c>
      <c r="AH969">
        <v>0</v>
      </c>
      <c r="AI969">
        <v>291.52999999999997</v>
      </c>
      <c r="AJ969" t="s">
        <v>14153</v>
      </c>
    </row>
    <row r="970" spans="28:36">
      <c r="AB970" s="75">
        <v>353.92</v>
      </c>
      <c r="AC970" s="7">
        <v>20</v>
      </c>
      <c r="AD970" s="6">
        <v>283.14</v>
      </c>
      <c r="AE970" s="7" t="s">
        <v>14165</v>
      </c>
      <c r="AG970">
        <v>65.53</v>
      </c>
      <c r="AH970">
        <v>15</v>
      </c>
      <c r="AI970">
        <v>55.7</v>
      </c>
      <c r="AJ970" t="s">
        <v>14153</v>
      </c>
    </row>
    <row r="971" spans="28:36">
      <c r="AB971" s="75">
        <v>42.18</v>
      </c>
      <c r="AC971" s="7">
        <v>30</v>
      </c>
      <c r="AD971" s="6">
        <v>29.53</v>
      </c>
      <c r="AE971" s="7" t="s">
        <v>14165</v>
      </c>
      <c r="AG971">
        <v>450.73</v>
      </c>
      <c r="AH971">
        <v>50</v>
      </c>
      <c r="AI971">
        <v>225.37</v>
      </c>
      <c r="AJ971" t="s">
        <v>14153</v>
      </c>
    </row>
    <row r="972" spans="28:36">
      <c r="AB972" s="75">
        <v>318.69</v>
      </c>
      <c r="AC972" s="7">
        <v>25</v>
      </c>
      <c r="AD972" s="6">
        <v>239.02</v>
      </c>
      <c r="AE972" s="7" t="s">
        <v>14165</v>
      </c>
      <c r="AG972">
        <v>360.74</v>
      </c>
      <c r="AH972">
        <v>5</v>
      </c>
      <c r="AI972">
        <v>342.7</v>
      </c>
      <c r="AJ972" t="s">
        <v>14153</v>
      </c>
    </row>
    <row r="973" spans="28:36">
      <c r="AB973" s="75">
        <v>109.76</v>
      </c>
      <c r="AC973" s="7">
        <v>20</v>
      </c>
      <c r="AD973" s="6">
        <v>87.81</v>
      </c>
      <c r="AE973" s="7" t="s">
        <v>14165</v>
      </c>
      <c r="AG973">
        <v>214.73</v>
      </c>
      <c r="AH973">
        <v>50</v>
      </c>
      <c r="AI973">
        <v>107.36</v>
      </c>
      <c r="AJ973" t="s">
        <v>14153</v>
      </c>
    </row>
    <row r="974" spans="28:36">
      <c r="AB974" s="75">
        <v>32.18</v>
      </c>
      <c r="AC974" s="7">
        <v>50</v>
      </c>
      <c r="AD974" s="6">
        <v>16.09</v>
      </c>
      <c r="AE974" s="7" t="s">
        <v>14165</v>
      </c>
      <c r="AG974">
        <v>381.42</v>
      </c>
      <c r="AH974">
        <v>0</v>
      </c>
      <c r="AI974">
        <v>381.42</v>
      </c>
      <c r="AJ974" t="s">
        <v>14153</v>
      </c>
    </row>
    <row r="975" spans="28:36">
      <c r="AB975" s="75">
        <v>59.97</v>
      </c>
      <c r="AC975" s="7">
        <v>0</v>
      </c>
      <c r="AD975" s="6">
        <v>59.97</v>
      </c>
      <c r="AE975" s="7" t="s">
        <v>14165</v>
      </c>
      <c r="AG975">
        <v>334.97</v>
      </c>
      <c r="AH975">
        <v>30</v>
      </c>
      <c r="AI975">
        <v>234.48</v>
      </c>
      <c r="AJ975" t="s">
        <v>14153</v>
      </c>
    </row>
    <row r="976" spans="28:36">
      <c r="AB976" s="75">
        <v>418.67</v>
      </c>
      <c r="AC976" s="7">
        <v>50</v>
      </c>
      <c r="AD976" s="6">
        <v>209.34</v>
      </c>
      <c r="AE976" s="7" t="s">
        <v>14165</v>
      </c>
      <c r="AG976">
        <v>268.39999999999998</v>
      </c>
      <c r="AH976">
        <v>10</v>
      </c>
      <c r="AI976">
        <v>241.56</v>
      </c>
      <c r="AJ976" t="s">
        <v>14153</v>
      </c>
    </row>
    <row r="977" spans="28:36">
      <c r="AB977" s="75">
        <v>323.13</v>
      </c>
      <c r="AC977" s="7">
        <v>30</v>
      </c>
      <c r="AD977" s="6">
        <v>226.19</v>
      </c>
      <c r="AE977" s="7" t="s">
        <v>14165</v>
      </c>
      <c r="AG977">
        <v>395.04</v>
      </c>
      <c r="AH977">
        <v>20</v>
      </c>
      <c r="AI977">
        <v>316.02999999999997</v>
      </c>
      <c r="AJ977" t="s">
        <v>14153</v>
      </c>
    </row>
    <row r="978" spans="28:36">
      <c r="AB978" s="75">
        <v>214.85</v>
      </c>
      <c r="AC978" s="7">
        <v>25</v>
      </c>
      <c r="AD978" s="6">
        <v>161.13999999999999</v>
      </c>
      <c r="AE978" s="7" t="s">
        <v>14165</v>
      </c>
      <c r="AG978">
        <v>336.21</v>
      </c>
      <c r="AH978">
        <v>10</v>
      </c>
      <c r="AI978">
        <v>302.58999999999997</v>
      </c>
      <c r="AJ978" t="s">
        <v>14153</v>
      </c>
    </row>
    <row r="979" spans="28:36">
      <c r="AB979" s="75">
        <v>242.71</v>
      </c>
      <c r="AC979" s="7">
        <v>50</v>
      </c>
      <c r="AD979" s="6">
        <v>121.36</v>
      </c>
      <c r="AE979" s="7" t="s">
        <v>14165</v>
      </c>
      <c r="AG979">
        <v>361.89</v>
      </c>
      <c r="AH979">
        <v>0</v>
      </c>
      <c r="AI979">
        <v>361.89</v>
      </c>
      <c r="AJ979" t="s">
        <v>14153</v>
      </c>
    </row>
    <row r="980" spans="28:36">
      <c r="AB980" s="75">
        <v>166.34</v>
      </c>
      <c r="AC980" s="7">
        <v>5</v>
      </c>
      <c r="AD980" s="6">
        <v>158.02000000000001</v>
      </c>
      <c r="AE980" s="7" t="s">
        <v>14165</v>
      </c>
      <c r="AG980">
        <v>389.18</v>
      </c>
      <c r="AH980">
        <v>20</v>
      </c>
      <c r="AI980">
        <v>311.33999999999997</v>
      </c>
      <c r="AJ980" t="s">
        <v>14153</v>
      </c>
    </row>
    <row r="981" spans="28:36">
      <c r="AB981" s="75">
        <v>432.35</v>
      </c>
      <c r="AC981" s="7">
        <v>15</v>
      </c>
      <c r="AD981" s="6">
        <v>367.5</v>
      </c>
      <c r="AE981" s="7" t="s">
        <v>14165</v>
      </c>
      <c r="AG981">
        <v>14</v>
      </c>
      <c r="AH981">
        <v>5</v>
      </c>
      <c r="AI981">
        <v>13.3</v>
      </c>
      <c r="AJ981" t="s">
        <v>14153</v>
      </c>
    </row>
    <row r="982" spans="28:36">
      <c r="AB982" s="75">
        <v>42.08</v>
      </c>
      <c r="AC982" s="7">
        <v>25</v>
      </c>
      <c r="AD982" s="6">
        <v>31.56</v>
      </c>
      <c r="AE982" s="7" t="s">
        <v>14165</v>
      </c>
      <c r="AG982">
        <v>223.91</v>
      </c>
      <c r="AH982">
        <v>30</v>
      </c>
      <c r="AI982">
        <v>156.74</v>
      </c>
      <c r="AJ982" t="s">
        <v>14153</v>
      </c>
    </row>
    <row r="983" spans="28:36">
      <c r="AB983" s="75">
        <v>145.56</v>
      </c>
      <c r="AC983" s="7">
        <v>0</v>
      </c>
      <c r="AD983" s="6">
        <v>145.56</v>
      </c>
      <c r="AE983" s="7" t="s">
        <v>14165</v>
      </c>
      <c r="AG983">
        <v>471.46</v>
      </c>
      <c r="AH983">
        <v>15</v>
      </c>
      <c r="AI983">
        <v>400.74</v>
      </c>
      <c r="AJ983" t="s">
        <v>14153</v>
      </c>
    </row>
    <row r="984" spans="28:36">
      <c r="AB984" s="75">
        <v>464.22</v>
      </c>
      <c r="AC984" s="7">
        <v>20</v>
      </c>
      <c r="AD984" s="6">
        <v>371.38</v>
      </c>
      <c r="AE984" s="7" t="s">
        <v>14165</v>
      </c>
      <c r="AG984">
        <v>436.53</v>
      </c>
      <c r="AH984">
        <v>0</v>
      </c>
      <c r="AI984">
        <v>436.53</v>
      </c>
      <c r="AJ984" t="s">
        <v>14153</v>
      </c>
    </row>
    <row r="985" spans="28:36">
      <c r="AB985" s="75">
        <v>405.44</v>
      </c>
      <c r="AC985" s="7">
        <v>15</v>
      </c>
      <c r="AD985" s="6">
        <v>344.62</v>
      </c>
      <c r="AE985" s="7" t="s">
        <v>14165</v>
      </c>
      <c r="AG985">
        <v>128.94999999999999</v>
      </c>
      <c r="AH985">
        <v>0</v>
      </c>
      <c r="AI985">
        <v>128.94999999999999</v>
      </c>
      <c r="AJ985" t="s">
        <v>14153</v>
      </c>
    </row>
    <row r="986" spans="28:36">
      <c r="AB986" s="75">
        <v>377.17</v>
      </c>
      <c r="AC986" s="7">
        <v>20</v>
      </c>
      <c r="AD986" s="6">
        <v>301.74</v>
      </c>
      <c r="AE986" s="7" t="s">
        <v>14165</v>
      </c>
      <c r="AG986">
        <v>457.41</v>
      </c>
      <c r="AH986">
        <v>25</v>
      </c>
      <c r="AI986">
        <v>343.06</v>
      </c>
      <c r="AJ986" t="s">
        <v>14153</v>
      </c>
    </row>
    <row r="987" spans="28:36">
      <c r="AB987" s="75">
        <v>496.92</v>
      </c>
      <c r="AC987" s="7">
        <v>15</v>
      </c>
      <c r="AD987" s="6">
        <v>422.38</v>
      </c>
      <c r="AE987" s="7" t="s">
        <v>14165</v>
      </c>
      <c r="AG987">
        <v>346.17</v>
      </c>
      <c r="AH987">
        <v>30</v>
      </c>
      <c r="AI987">
        <v>242.32</v>
      </c>
      <c r="AJ987" t="s">
        <v>14153</v>
      </c>
    </row>
    <row r="988" spans="28:36">
      <c r="AB988" s="75">
        <v>44.04</v>
      </c>
      <c r="AC988" s="7">
        <v>15</v>
      </c>
      <c r="AD988" s="6">
        <v>37.43</v>
      </c>
      <c r="AE988" s="7" t="s">
        <v>14165</v>
      </c>
      <c r="AG988">
        <v>179.09</v>
      </c>
      <c r="AH988">
        <v>50</v>
      </c>
      <c r="AI988">
        <v>89.55</v>
      </c>
      <c r="AJ988" t="s">
        <v>14153</v>
      </c>
    </row>
    <row r="989" spans="28:36">
      <c r="AB989" s="75">
        <v>226.03</v>
      </c>
      <c r="AC989" s="7">
        <v>20</v>
      </c>
      <c r="AD989" s="6">
        <v>180.82</v>
      </c>
      <c r="AE989" s="7" t="s">
        <v>14165</v>
      </c>
      <c r="AG989">
        <v>85.67</v>
      </c>
      <c r="AH989">
        <v>30</v>
      </c>
      <c r="AI989">
        <v>59.97</v>
      </c>
      <c r="AJ989" t="s">
        <v>14153</v>
      </c>
    </row>
    <row r="990" spans="28:36">
      <c r="AB990" s="75">
        <v>176.73</v>
      </c>
      <c r="AC990" s="7">
        <v>30</v>
      </c>
      <c r="AD990" s="6">
        <v>123.71</v>
      </c>
      <c r="AE990" s="7" t="s">
        <v>14165</v>
      </c>
      <c r="AG990">
        <v>411.25</v>
      </c>
      <c r="AH990">
        <v>10</v>
      </c>
      <c r="AI990">
        <v>370.12</v>
      </c>
      <c r="AJ990" t="s">
        <v>14153</v>
      </c>
    </row>
    <row r="991" spans="28:36">
      <c r="AB991" s="75">
        <v>25.9</v>
      </c>
      <c r="AC991" s="7">
        <v>10</v>
      </c>
      <c r="AD991" s="6">
        <v>23.31</v>
      </c>
      <c r="AE991" s="7" t="s">
        <v>14165</v>
      </c>
      <c r="AG991">
        <v>129.1</v>
      </c>
      <c r="AH991">
        <v>50</v>
      </c>
      <c r="AI991">
        <v>64.55</v>
      </c>
      <c r="AJ991" t="s">
        <v>14153</v>
      </c>
    </row>
    <row r="992" spans="28:36">
      <c r="AB992" s="75">
        <v>320.44</v>
      </c>
      <c r="AC992" s="7">
        <v>0</v>
      </c>
      <c r="AD992" s="6">
        <v>320.44</v>
      </c>
      <c r="AE992" s="7" t="s">
        <v>14165</v>
      </c>
      <c r="AG992">
        <v>427.4</v>
      </c>
      <c r="AH992">
        <v>20</v>
      </c>
      <c r="AI992">
        <v>341.92</v>
      </c>
      <c r="AJ992" t="s">
        <v>14153</v>
      </c>
    </row>
    <row r="993" spans="28:36">
      <c r="AB993" s="75">
        <v>315.8</v>
      </c>
      <c r="AC993" s="7">
        <v>0</v>
      </c>
      <c r="AD993" s="6">
        <v>315.8</v>
      </c>
      <c r="AE993" s="7" t="s">
        <v>14165</v>
      </c>
      <c r="AG993">
        <v>295.26</v>
      </c>
      <c r="AH993">
        <v>15</v>
      </c>
      <c r="AI993">
        <v>250.97</v>
      </c>
      <c r="AJ993" t="s">
        <v>14153</v>
      </c>
    </row>
    <row r="994" spans="28:36">
      <c r="AB994" s="75">
        <v>168.18</v>
      </c>
      <c r="AC994" s="7">
        <v>0</v>
      </c>
      <c r="AD994" s="6">
        <v>168.18</v>
      </c>
      <c r="AE994" s="7" t="s">
        <v>14165</v>
      </c>
      <c r="AG994">
        <v>106.96</v>
      </c>
      <c r="AH994">
        <v>10</v>
      </c>
      <c r="AI994">
        <v>96.26</v>
      </c>
      <c r="AJ994" t="s">
        <v>14153</v>
      </c>
    </row>
    <row r="995" spans="28:36">
      <c r="AB995" s="75">
        <v>268.63</v>
      </c>
      <c r="AC995" s="7">
        <v>15</v>
      </c>
      <c r="AD995" s="6">
        <v>228.34</v>
      </c>
      <c r="AE995" s="7" t="s">
        <v>14165</v>
      </c>
      <c r="AG995">
        <v>394.59</v>
      </c>
      <c r="AH995">
        <v>0</v>
      </c>
      <c r="AI995">
        <v>394.59</v>
      </c>
      <c r="AJ995" t="s">
        <v>14153</v>
      </c>
    </row>
    <row r="996" spans="28:36">
      <c r="AB996" s="75">
        <v>213.68</v>
      </c>
      <c r="AC996" s="7">
        <v>15</v>
      </c>
      <c r="AD996" s="6">
        <v>181.63</v>
      </c>
      <c r="AE996" s="7" t="s">
        <v>14165</v>
      </c>
      <c r="AG996">
        <v>237.6</v>
      </c>
      <c r="AH996">
        <v>5</v>
      </c>
      <c r="AI996">
        <v>225.72</v>
      </c>
      <c r="AJ996" t="s">
        <v>14153</v>
      </c>
    </row>
    <row r="997" spans="28:36">
      <c r="AB997" s="75">
        <v>140.68</v>
      </c>
      <c r="AC997" s="7">
        <v>10</v>
      </c>
      <c r="AD997" s="6">
        <v>126.61</v>
      </c>
      <c r="AE997" s="7" t="s">
        <v>14165</v>
      </c>
      <c r="AG997">
        <v>386.36</v>
      </c>
      <c r="AH997">
        <v>20</v>
      </c>
      <c r="AI997">
        <v>309.08999999999997</v>
      </c>
      <c r="AJ997" t="s">
        <v>14153</v>
      </c>
    </row>
    <row r="998" spans="28:36">
      <c r="AB998" s="75">
        <v>133.19999999999999</v>
      </c>
      <c r="AC998" s="7">
        <v>20</v>
      </c>
      <c r="AD998" s="6">
        <v>106.56</v>
      </c>
      <c r="AE998" s="7" t="s">
        <v>14165</v>
      </c>
      <c r="AG998">
        <v>331.21</v>
      </c>
      <c r="AH998">
        <v>30</v>
      </c>
      <c r="AI998">
        <v>231.85</v>
      </c>
      <c r="AJ998" t="s">
        <v>14153</v>
      </c>
    </row>
    <row r="999" spans="28:36">
      <c r="AB999" s="75">
        <v>216.55</v>
      </c>
      <c r="AC999" s="7">
        <v>20</v>
      </c>
      <c r="AD999" s="6">
        <v>173.24</v>
      </c>
      <c r="AE999" s="7" t="s">
        <v>14165</v>
      </c>
      <c r="AG999">
        <v>249.34</v>
      </c>
      <c r="AH999">
        <v>20</v>
      </c>
      <c r="AI999">
        <v>199.47</v>
      </c>
      <c r="AJ999" t="s">
        <v>14153</v>
      </c>
    </row>
    <row r="1000" spans="28:36">
      <c r="AB1000" s="75">
        <v>282.62</v>
      </c>
      <c r="AC1000" s="7">
        <v>0</v>
      </c>
      <c r="AD1000" s="6">
        <v>282.62</v>
      </c>
      <c r="AE1000" s="7" t="s">
        <v>14165</v>
      </c>
      <c r="AG1000">
        <v>463.31</v>
      </c>
      <c r="AH1000">
        <v>15</v>
      </c>
      <c r="AI1000">
        <v>393.81</v>
      </c>
      <c r="AJ1000" t="s">
        <v>14153</v>
      </c>
    </row>
    <row r="1001" spans="28:36">
      <c r="AB1001" s="75">
        <v>259.27999999999997</v>
      </c>
      <c r="AC1001" s="7">
        <v>5</v>
      </c>
      <c r="AD1001" s="6">
        <v>246.32</v>
      </c>
      <c r="AE1001" s="7" t="s">
        <v>14165</v>
      </c>
      <c r="AG1001">
        <v>123.79</v>
      </c>
      <c r="AH1001">
        <v>0</v>
      </c>
      <c r="AI1001">
        <v>123.79</v>
      </c>
      <c r="AJ1001" t="s">
        <v>14153</v>
      </c>
    </row>
    <row r="1002" spans="28:36">
      <c r="AB1002" s="75">
        <v>217.51</v>
      </c>
      <c r="AC1002" s="7">
        <v>30</v>
      </c>
      <c r="AD1002" s="6">
        <v>152.26</v>
      </c>
      <c r="AE1002" s="7" t="s">
        <v>14165</v>
      </c>
      <c r="AG1002">
        <v>382.64</v>
      </c>
      <c r="AH1002">
        <v>30</v>
      </c>
      <c r="AI1002">
        <v>267.85000000000002</v>
      </c>
      <c r="AJ1002" t="s">
        <v>14153</v>
      </c>
    </row>
    <row r="1003" spans="28:36">
      <c r="AB1003" s="75">
        <v>218.44</v>
      </c>
      <c r="AC1003" s="7">
        <v>25</v>
      </c>
      <c r="AD1003" s="6">
        <v>163.83000000000001</v>
      </c>
      <c r="AE1003" s="7" t="s">
        <v>14165</v>
      </c>
      <c r="AG1003">
        <v>272.05</v>
      </c>
      <c r="AH1003">
        <v>15</v>
      </c>
      <c r="AI1003">
        <v>231.24</v>
      </c>
      <c r="AJ1003" t="s">
        <v>14153</v>
      </c>
    </row>
    <row r="1004" spans="28:36">
      <c r="AB1004" s="75">
        <v>334.79</v>
      </c>
      <c r="AC1004" s="7">
        <v>25</v>
      </c>
      <c r="AD1004" s="6">
        <v>251.09</v>
      </c>
      <c r="AE1004" s="7" t="s">
        <v>14165</v>
      </c>
      <c r="AG1004">
        <v>192.95</v>
      </c>
      <c r="AH1004">
        <v>5</v>
      </c>
      <c r="AI1004">
        <v>183.3</v>
      </c>
      <c r="AJ1004" t="s">
        <v>14153</v>
      </c>
    </row>
    <row r="1005" spans="28:36">
      <c r="AB1005" s="75">
        <v>173.19</v>
      </c>
      <c r="AC1005" s="7">
        <v>25</v>
      </c>
      <c r="AD1005" s="6">
        <v>129.88999999999999</v>
      </c>
      <c r="AE1005" s="7" t="s">
        <v>14163</v>
      </c>
      <c r="AG1005">
        <v>53.15</v>
      </c>
      <c r="AH1005">
        <v>0</v>
      </c>
      <c r="AI1005">
        <v>53.15</v>
      </c>
      <c r="AJ1005" t="s">
        <v>14153</v>
      </c>
    </row>
    <row r="1006" spans="28:36">
      <c r="AB1006" s="75">
        <v>113.71</v>
      </c>
      <c r="AC1006" s="7">
        <v>5</v>
      </c>
      <c r="AD1006" s="6">
        <v>108.02</v>
      </c>
      <c r="AE1006" s="7" t="s">
        <v>14163</v>
      </c>
      <c r="AG1006">
        <v>298.24</v>
      </c>
      <c r="AH1006">
        <v>30</v>
      </c>
      <c r="AI1006">
        <v>208.77</v>
      </c>
      <c r="AJ1006" t="s">
        <v>14153</v>
      </c>
    </row>
    <row r="1007" spans="28:36">
      <c r="AB1007" s="75">
        <v>28.6</v>
      </c>
      <c r="AC1007" s="7">
        <v>25</v>
      </c>
      <c r="AD1007" s="6">
        <v>21.45</v>
      </c>
      <c r="AE1007" s="7" t="s">
        <v>14163</v>
      </c>
      <c r="AG1007">
        <v>265.56</v>
      </c>
      <c r="AH1007">
        <v>25</v>
      </c>
      <c r="AI1007">
        <v>199.17</v>
      </c>
      <c r="AJ1007" t="s">
        <v>14153</v>
      </c>
    </row>
    <row r="1008" spans="28:36">
      <c r="AB1008" s="75">
        <v>375.59</v>
      </c>
      <c r="AC1008" s="7">
        <v>30</v>
      </c>
      <c r="AD1008" s="6">
        <v>262.91000000000003</v>
      </c>
      <c r="AE1008" s="7" t="s">
        <v>14163</v>
      </c>
      <c r="AG1008">
        <v>189.35</v>
      </c>
      <c r="AH1008">
        <v>50</v>
      </c>
      <c r="AI1008">
        <v>94.67</v>
      </c>
      <c r="AJ1008" t="s">
        <v>14153</v>
      </c>
    </row>
    <row r="1009" spans="28:36">
      <c r="AB1009" s="75">
        <v>389.72</v>
      </c>
      <c r="AC1009" s="7">
        <v>10</v>
      </c>
      <c r="AD1009" s="6">
        <v>350.75</v>
      </c>
      <c r="AE1009" s="7" t="s">
        <v>14163</v>
      </c>
      <c r="AG1009">
        <v>205.66</v>
      </c>
      <c r="AH1009">
        <v>20</v>
      </c>
      <c r="AI1009">
        <v>164.53</v>
      </c>
      <c r="AJ1009" t="s">
        <v>14153</v>
      </c>
    </row>
    <row r="1010" spans="28:36">
      <c r="AB1010" s="75">
        <v>95.41</v>
      </c>
      <c r="AC1010" s="7">
        <v>15</v>
      </c>
      <c r="AD1010" s="6">
        <v>81.099999999999994</v>
      </c>
      <c r="AE1010" s="7" t="s">
        <v>14163</v>
      </c>
      <c r="AG1010">
        <v>294.06</v>
      </c>
      <c r="AH1010">
        <v>20</v>
      </c>
      <c r="AI1010">
        <v>235.25</v>
      </c>
      <c r="AJ1010" t="s">
        <v>14153</v>
      </c>
    </row>
    <row r="1011" spans="28:36">
      <c r="AB1011" s="75">
        <v>435.6</v>
      </c>
      <c r="AC1011" s="7">
        <v>50</v>
      </c>
      <c r="AD1011" s="6">
        <v>217.8</v>
      </c>
      <c r="AE1011" s="7" t="s">
        <v>14163</v>
      </c>
      <c r="AG1011">
        <v>481</v>
      </c>
      <c r="AH1011">
        <v>30</v>
      </c>
      <c r="AI1011">
        <v>336.7</v>
      </c>
      <c r="AJ1011" t="s">
        <v>14153</v>
      </c>
    </row>
    <row r="1012" spans="28:36">
      <c r="AB1012" s="75">
        <v>380.81</v>
      </c>
      <c r="AC1012" s="7">
        <v>20</v>
      </c>
      <c r="AD1012" s="6">
        <v>304.64999999999998</v>
      </c>
      <c r="AE1012" s="7" t="s">
        <v>14163</v>
      </c>
      <c r="AG1012">
        <v>437.28</v>
      </c>
      <c r="AH1012">
        <v>10</v>
      </c>
      <c r="AI1012">
        <v>393.55</v>
      </c>
      <c r="AJ1012" t="s">
        <v>14153</v>
      </c>
    </row>
    <row r="1013" spans="28:36">
      <c r="AB1013" s="75">
        <v>30.8</v>
      </c>
      <c r="AC1013" s="7">
        <v>50</v>
      </c>
      <c r="AD1013" s="6">
        <v>15.4</v>
      </c>
      <c r="AE1013" s="7" t="s">
        <v>14163</v>
      </c>
      <c r="AG1013">
        <v>486.64</v>
      </c>
      <c r="AH1013">
        <v>10</v>
      </c>
      <c r="AI1013">
        <v>437.98</v>
      </c>
      <c r="AJ1013" t="s">
        <v>14153</v>
      </c>
    </row>
    <row r="1014" spans="28:36">
      <c r="AB1014" s="75">
        <v>282.5</v>
      </c>
      <c r="AC1014" s="7">
        <v>5</v>
      </c>
      <c r="AD1014" s="6">
        <v>268.38</v>
      </c>
      <c r="AE1014" s="7" t="s">
        <v>14163</v>
      </c>
      <c r="AG1014">
        <v>59.31</v>
      </c>
      <c r="AH1014">
        <v>20</v>
      </c>
      <c r="AI1014">
        <v>47.45</v>
      </c>
      <c r="AJ1014" t="s">
        <v>14153</v>
      </c>
    </row>
    <row r="1015" spans="28:36">
      <c r="AB1015" s="75">
        <v>133.93</v>
      </c>
      <c r="AC1015" s="7">
        <v>0</v>
      </c>
      <c r="AD1015" s="6">
        <v>133.93</v>
      </c>
      <c r="AE1015" s="7" t="s">
        <v>14163</v>
      </c>
      <c r="AG1015">
        <v>422.68</v>
      </c>
      <c r="AH1015">
        <v>50</v>
      </c>
      <c r="AI1015">
        <v>211.34</v>
      </c>
      <c r="AJ1015" t="s">
        <v>14153</v>
      </c>
    </row>
    <row r="1016" spans="28:36">
      <c r="AB1016" s="75">
        <v>83.58</v>
      </c>
      <c r="AC1016" s="7">
        <v>20</v>
      </c>
      <c r="AD1016" s="6">
        <v>66.86</v>
      </c>
      <c r="AE1016" s="7" t="s">
        <v>14163</v>
      </c>
      <c r="AG1016">
        <v>195.24</v>
      </c>
      <c r="AH1016">
        <v>5</v>
      </c>
      <c r="AI1016">
        <v>185.48</v>
      </c>
      <c r="AJ1016" t="s">
        <v>14153</v>
      </c>
    </row>
    <row r="1017" spans="28:36">
      <c r="AB1017" s="75">
        <v>92.92</v>
      </c>
      <c r="AC1017" s="7">
        <v>10</v>
      </c>
      <c r="AD1017" s="6">
        <v>83.63</v>
      </c>
      <c r="AE1017" s="7" t="s">
        <v>14163</v>
      </c>
      <c r="AG1017">
        <v>106.65</v>
      </c>
      <c r="AH1017">
        <v>30</v>
      </c>
      <c r="AI1017">
        <v>74.66</v>
      </c>
      <c r="AJ1017" t="s">
        <v>14153</v>
      </c>
    </row>
    <row r="1018" spans="28:36">
      <c r="AB1018" s="75">
        <v>61.84</v>
      </c>
      <c r="AC1018" s="7">
        <v>50</v>
      </c>
      <c r="AD1018" s="6">
        <v>30.92</v>
      </c>
      <c r="AE1018" s="7" t="s">
        <v>14163</v>
      </c>
      <c r="AG1018">
        <v>45.3</v>
      </c>
      <c r="AH1018">
        <v>5</v>
      </c>
      <c r="AI1018">
        <v>43.03</v>
      </c>
      <c r="AJ1018" t="s">
        <v>14153</v>
      </c>
    </row>
    <row r="1019" spans="28:36">
      <c r="AB1019" s="75">
        <v>107.11</v>
      </c>
      <c r="AC1019" s="7">
        <v>30</v>
      </c>
      <c r="AD1019" s="6">
        <v>74.98</v>
      </c>
      <c r="AE1019" s="7" t="s">
        <v>14163</v>
      </c>
      <c r="AG1019">
        <v>168.76</v>
      </c>
      <c r="AH1019">
        <v>20</v>
      </c>
      <c r="AI1019">
        <v>135.01</v>
      </c>
      <c r="AJ1019" t="s">
        <v>14153</v>
      </c>
    </row>
    <row r="1020" spans="28:36">
      <c r="AB1020" s="75">
        <v>124.56</v>
      </c>
      <c r="AC1020" s="7">
        <v>0</v>
      </c>
      <c r="AD1020" s="6">
        <v>124.56</v>
      </c>
      <c r="AE1020" s="7" t="s">
        <v>14163</v>
      </c>
      <c r="AG1020">
        <v>359.08</v>
      </c>
      <c r="AH1020">
        <v>10</v>
      </c>
      <c r="AI1020">
        <v>323.17</v>
      </c>
      <c r="AJ1020" t="s">
        <v>14153</v>
      </c>
    </row>
    <row r="1021" spans="28:36">
      <c r="AB1021" s="75">
        <v>248.95</v>
      </c>
      <c r="AC1021" s="7">
        <v>15</v>
      </c>
      <c r="AD1021" s="6">
        <v>211.61</v>
      </c>
      <c r="AE1021" s="7" t="s">
        <v>14163</v>
      </c>
      <c r="AG1021">
        <v>494.06</v>
      </c>
      <c r="AH1021">
        <v>10</v>
      </c>
      <c r="AI1021">
        <v>444.65</v>
      </c>
      <c r="AJ1021" t="s">
        <v>14153</v>
      </c>
    </row>
    <row r="1022" spans="28:36">
      <c r="AB1022" s="75">
        <v>238.9</v>
      </c>
      <c r="AC1022" s="7">
        <v>25</v>
      </c>
      <c r="AD1022" s="6">
        <v>179.18</v>
      </c>
      <c r="AE1022" s="7" t="s">
        <v>14163</v>
      </c>
      <c r="AG1022">
        <v>214.85</v>
      </c>
      <c r="AH1022">
        <v>25</v>
      </c>
      <c r="AI1022">
        <v>161.13999999999999</v>
      </c>
      <c r="AJ1022" t="s">
        <v>14153</v>
      </c>
    </row>
    <row r="1023" spans="28:36">
      <c r="AB1023" s="75">
        <v>470.33</v>
      </c>
      <c r="AC1023" s="7">
        <v>0</v>
      </c>
      <c r="AD1023" s="6">
        <v>470.33</v>
      </c>
      <c r="AE1023" s="7" t="s">
        <v>14163</v>
      </c>
      <c r="AG1023">
        <v>428.42</v>
      </c>
      <c r="AH1023">
        <v>30</v>
      </c>
      <c r="AI1023">
        <v>299.89</v>
      </c>
      <c r="AJ1023" t="s">
        <v>14153</v>
      </c>
    </row>
    <row r="1024" spans="28:36">
      <c r="AB1024" s="75">
        <v>118.52</v>
      </c>
      <c r="AC1024" s="7">
        <v>5</v>
      </c>
      <c r="AD1024" s="6">
        <v>112.59</v>
      </c>
      <c r="AE1024" s="7" t="s">
        <v>14163</v>
      </c>
      <c r="AG1024">
        <v>429.9</v>
      </c>
      <c r="AH1024">
        <v>25</v>
      </c>
      <c r="AI1024">
        <v>322.42</v>
      </c>
      <c r="AJ1024" t="s">
        <v>14153</v>
      </c>
    </row>
    <row r="1025" spans="28:36">
      <c r="AB1025" s="75">
        <v>267.39999999999998</v>
      </c>
      <c r="AC1025" s="7">
        <v>5</v>
      </c>
      <c r="AD1025" s="6">
        <v>254.03</v>
      </c>
      <c r="AE1025" s="7" t="s">
        <v>14163</v>
      </c>
      <c r="AG1025">
        <v>333.75</v>
      </c>
      <c r="AH1025">
        <v>5</v>
      </c>
      <c r="AI1025">
        <v>317.06</v>
      </c>
      <c r="AJ1025" t="s">
        <v>14153</v>
      </c>
    </row>
    <row r="1026" spans="28:36">
      <c r="AB1026" s="75">
        <v>287.08999999999997</v>
      </c>
      <c r="AC1026" s="7">
        <v>20</v>
      </c>
      <c r="AD1026" s="6">
        <v>229.67</v>
      </c>
      <c r="AE1026" s="7" t="s">
        <v>14163</v>
      </c>
      <c r="AG1026">
        <v>33.67</v>
      </c>
      <c r="AH1026">
        <v>20</v>
      </c>
      <c r="AI1026">
        <v>26.94</v>
      </c>
      <c r="AJ1026" t="s">
        <v>14153</v>
      </c>
    </row>
    <row r="1027" spans="28:36">
      <c r="AB1027" s="75">
        <v>414.08</v>
      </c>
      <c r="AC1027" s="7">
        <v>20</v>
      </c>
      <c r="AD1027" s="6">
        <v>331.26</v>
      </c>
      <c r="AE1027" s="7" t="s">
        <v>14163</v>
      </c>
      <c r="AG1027">
        <v>16.809999999999999</v>
      </c>
      <c r="AH1027">
        <v>25</v>
      </c>
      <c r="AI1027">
        <v>12.61</v>
      </c>
      <c r="AJ1027" t="s">
        <v>14153</v>
      </c>
    </row>
    <row r="1028" spans="28:36">
      <c r="AB1028" s="75">
        <v>203.49</v>
      </c>
      <c r="AC1028" s="7">
        <v>30</v>
      </c>
      <c r="AD1028" s="6">
        <v>142.44</v>
      </c>
      <c r="AE1028" s="7" t="s">
        <v>14163</v>
      </c>
      <c r="AG1028">
        <v>375.08</v>
      </c>
      <c r="AH1028">
        <v>20</v>
      </c>
      <c r="AI1028">
        <v>300.06</v>
      </c>
      <c r="AJ1028" t="s">
        <v>14153</v>
      </c>
    </row>
    <row r="1029" spans="28:36">
      <c r="AB1029" s="75">
        <v>106.34</v>
      </c>
      <c r="AC1029" s="7">
        <v>20</v>
      </c>
      <c r="AD1029" s="6">
        <v>85.07</v>
      </c>
      <c r="AE1029" s="7" t="s">
        <v>14163</v>
      </c>
      <c r="AG1029">
        <v>462.62</v>
      </c>
      <c r="AH1029">
        <v>30</v>
      </c>
      <c r="AI1029">
        <v>323.83</v>
      </c>
      <c r="AJ1029" t="s">
        <v>14153</v>
      </c>
    </row>
    <row r="1030" spans="28:36">
      <c r="AB1030" s="75">
        <v>129.88999999999999</v>
      </c>
      <c r="AC1030" s="7">
        <v>5</v>
      </c>
      <c r="AD1030" s="6">
        <v>123.4</v>
      </c>
      <c r="AE1030" s="7" t="s">
        <v>14163</v>
      </c>
      <c r="AG1030">
        <v>229.31</v>
      </c>
      <c r="AH1030">
        <v>0</v>
      </c>
      <c r="AI1030">
        <v>229.31</v>
      </c>
      <c r="AJ1030" t="s">
        <v>14153</v>
      </c>
    </row>
    <row r="1031" spans="28:36">
      <c r="AB1031" s="75">
        <v>398.16</v>
      </c>
      <c r="AC1031" s="7">
        <v>5</v>
      </c>
      <c r="AD1031" s="6">
        <v>378.25</v>
      </c>
      <c r="AE1031" s="7" t="s">
        <v>14163</v>
      </c>
      <c r="AG1031">
        <v>203.87</v>
      </c>
      <c r="AH1031">
        <v>5</v>
      </c>
      <c r="AI1031">
        <v>193.68</v>
      </c>
      <c r="AJ1031" t="s">
        <v>14153</v>
      </c>
    </row>
    <row r="1032" spans="28:36">
      <c r="AB1032" s="75">
        <v>439.4</v>
      </c>
      <c r="AC1032" s="7">
        <v>10</v>
      </c>
      <c r="AD1032" s="6">
        <v>395.46</v>
      </c>
      <c r="AE1032" s="7" t="s">
        <v>14163</v>
      </c>
      <c r="AG1032">
        <v>341.35</v>
      </c>
      <c r="AH1032">
        <v>30</v>
      </c>
      <c r="AI1032">
        <v>238.94</v>
      </c>
      <c r="AJ1032" t="s">
        <v>14153</v>
      </c>
    </row>
    <row r="1033" spans="28:36">
      <c r="AB1033" s="75">
        <v>311.05</v>
      </c>
      <c r="AC1033" s="7">
        <v>30</v>
      </c>
      <c r="AD1033" s="6">
        <v>217.73</v>
      </c>
      <c r="AE1033" s="7" t="s">
        <v>14163</v>
      </c>
      <c r="AG1033">
        <v>182.3</v>
      </c>
      <c r="AH1033">
        <v>15</v>
      </c>
      <c r="AI1033">
        <v>154.96</v>
      </c>
      <c r="AJ1033" t="s">
        <v>14153</v>
      </c>
    </row>
    <row r="1034" spans="28:36">
      <c r="AB1034" s="75">
        <v>49.61</v>
      </c>
      <c r="AC1034" s="7">
        <v>20</v>
      </c>
      <c r="AD1034" s="6">
        <v>39.69</v>
      </c>
      <c r="AE1034" s="7" t="s">
        <v>14163</v>
      </c>
      <c r="AG1034">
        <v>331.23</v>
      </c>
      <c r="AH1034">
        <v>5</v>
      </c>
      <c r="AI1034">
        <v>314.67</v>
      </c>
      <c r="AJ1034" t="s">
        <v>14153</v>
      </c>
    </row>
    <row r="1035" spans="28:36">
      <c r="AB1035" s="75">
        <v>37.67</v>
      </c>
      <c r="AC1035" s="7">
        <v>25</v>
      </c>
      <c r="AD1035" s="6">
        <v>28.25</v>
      </c>
      <c r="AE1035" s="7" t="s">
        <v>14163</v>
      </c>
      <c r="AG1035">
        <v>225.18</v>
      </c>
      <c r="AH1035">
        <v>30</v>
      </c>
      <c r="AI1035">
        <v>157.63</v>
      </c>
      <c r="AJ1035" t="s">
        <v>14153</v>
      </c>
    </row>
    <row r="1036" spans="28:36">
      <c r="AB1036" s="75">
        <v>214.45</v>
      </c>
      <c r="AC1036" s="7">
        <v>0</v>
      </c>
      <c r="AD1036" s="6">
        <v>214.45</v>
      </c>
      <c r="AE1036" s="7" t="s">
        <v>14163</v>
      </c>
      <c r="AG1036">
        <v>71.209999999999994</v>
      </c>
      <c r="AH1036">
        <v>20</v>
      </c>
      <c r="AI1036">
        <v>56.97</v>
      </c>
      <c r="AJ1036" t="s">
        <v>14153</v>
      </c>
    </row>
    <row r="1037" spans="28:36">
      <c r="AB1037" s="75">
        <v>27.88</v>
      </c>
      <c r="AC1037" s="7">
        <v>50</v>
      </c>
      <c r="AD1037" s="6">
        <v>13.94</v>
      </c>
      <c r="AE1037" s="7" t="s">
        <v>14163</v>
      </c>
      <c r="AG1037">
        <v>285.77</v>
      </c>
      <c r="AH1037">
        <v>15</v>
      </c>
      <c r="AI1037">
        <v>242.9</v>
      </c>
      <c r="AJ1037" t="s">
        <v>14153</v>
      </c>
    </row>
    <row r="1038" spans="28:36">
      <c r="AB1038" s="75">
        <v>254.31</v>
      </c>
      <c r="AC1038" s="7">
        <v>0</v>
      </c>
      <c r="AD1038" s="6">
        <v>254.31</v>
      </c>
      <c r="AE1038" s="7" t="s">
        <v>14163</v>
      </c>
      <c r="AG1038">
        <v>464.22</v>
      </c>
      <c r="AH1038">
        <v>20</v>
      </c>
      <c r="AI1038">
        <v>371.38</v>
      </c>
      <c r="AJ1038" t="s">
        <v>14153</v>
      </c>
    </row>
    <row r="1039" spans="28:36">
      <c r="AB1039" s="75">
        <v>190.47</v>
      </c>
      <c r="AC1039" s="7">
        <v>20</v>
      </c>
      <c r="AD1039" s="6">
        <v>152.38</v>
      </c>
      <c r="AE1039" s="7" t="s">
        <v>14163</v>
      </c>
      <c r="AG1039">
        <v>494.64</v>
      </c>
      <c r="AH1039">
        <v>15</v>
      </c>
      <c r="AI1039">
        <v>420.44</v>
      </c>
      <c r="AJ1039" t="s">
        <v>14153</v>
      </c>
    </row>
    <row r="1040" spans="28:36">
      <c r="AB1040" s="75">
        <v>94.21</v>
      </c>
      <c r="AC1040" s="7">
        <v>25</v>
      </c>
      <c r="AD1040" s="6">
        <v>70.66</v>
      </c>
      <c r="AE1040" s="7" t="s">
        <v>14163</v>
      </c>
      <c r="AG1040">
        <v>464.83</v>
      </c>
      <c r="AH1040">
        <v>50</v>
      </c>
      <c r="AI1040">
        <v>232.41</v>
      </c>
      <c r="AJ1040" t="s">
        <v>14153</v>
      </c>
    </row>
    <row r="1041" spans="28:36">
      <c r="AB1041" s="75">
        <v>386.32</v>
      </c>
      <c r="AC1041" s="7">
        <v>10</v>
      </c>
      <c r="AD1041" s="6">
        <v>347.69</v>
      </c>
      <c r="AE1041" s="7" t="s">
        <v>14163</v>
      </c>
      <c r="AG1041">
        <v>452.7</v>
      </c>
      <c r="AH1041">
        <v>30</v>
      </c>
      <c r="AI1041">
        <v>316.89</v>
      </c>
      <c r="AJ1041" t="s">
        <v>14153</v>
      </c>
    </row>
    <row r="1042" spans="28:36">
      <c r="AB1042" s="75">
        <v>474.63</v>
      </c>
      <c r="AC1042" s="7">
        <v>5</v>
      </c>
      <c r="AD1042" s="6">
        <v>450.9</v>
      </c>
      <c r="AE1042" s="7" t="s">
        <v>14163</v>
      </c>
      <c r="AG1042">
        <v>25.72</v>
      </c>
      <c r="AH1042">
        <v>20</v>
      </c>
      <c r="AI1042">
        <v>20.58</v>
      </c>
      <c r="AJ1042" t="s">
        <v>14153</v>
      </c>
    </row>
    <row r="1043" spans="28:36">
      <c r="AB1043" s="75">
        <v>152.43</v>
      </c>
      <c r="AC1043" s="7">
        <v>20</v>
      </c>
      <c r="AD1043" s="6">
        <v>121.94</v>
      </c>
      <c r="AE1043" s="7" t="s">
        <v>14163</v>
      </c>
      <c r="AG1043">
        <v>335.21</v>
      </c>
      <c r="AH1043">
        <v>15</v>
      </c>
      <c r="AI1043">
        <v>284.93</v>
      </c>
      <c r="AJ1043" t="s">
        <v>14153</v>
      </c>
    </row>
    <row r="1044" spans="28:36">
      <c r="AB1044" s="75">
        <v>388.45</v>
      </c>
      <c r="AC1044" s="7">
        <v>15</v>
      </c>
      <c r="AD1044" s="6">
        <v>330.18</v>
      </c>
      <c r="AE1044" s="7" t="s">
        <v>14163</v>
      </c>
      <c r="AG1044">
        <v>496.92</v>
      </c>
      <c r="AH1044">
        <v>15</v>
      </c>
      <c r="AI1044">
        <v>422.38</v>
      </c>
      <c r="AJ1044" t="s">
        <v>14153</v>
      </c>
    </row>
    <row r="1045" spans="28:36">
      <c r="AB1045" s="75">
        <v>353.61</v>
      </c>
      <c r="AC1045" s="7">
        <v>20</v>
      </c>
      <c r="AD1045" s="6">
        <v>282.89</v>
      </c>
      <c r="AE1045" s="7" t="s">
        <v>14163</v>
      </c>
      <c r="AG1045">
        <v>75.900000000000006</v>
      </c>
      <c r="AH1045">
        <v>30</v>
      </c>
      <c r="AI1045">
        <v>53.13</v>
      </c>
      <c r="AJ1045" t="s">
        <v>14153</v>
      </c>
    </row>
    <row r="1046" spans="28:36">
      <c r="AB1046" s="75">
        <v>37.729999999999997</v>
      </c>
      <c r="AC1046" s="7">
        <v>15</v>
      </c>
      <c r="AD1046" s="6">
        <v>32.07</v>
      </c>
      <c r="AE1046" s="7" t="s">
        <v>14163</v>
      </c>
      <c r="AG1046">
        <v>159.01</v>
      </c>
      <c r="AH1046">
        <v>30</v>
      </c>
      <c r="AI1046">
        <v>111.31</v>
      </c>
      <c r="AJ1046" t="s">
        <v>14153</v>
      </c>
    </row>
    <row r="1047" spans="28:36">
      <c r="AB1047" s="75">
        <v>473.96</v>
      </c>
      <c r="AC1047" s="7">
        <v>25</v>
      </c>
      <c r="AD1047" s="6">
        <v>355.47</v>
      </c>
      <c r="AE1047" s="7" t="s">
        <v>14163</v>
      </c>
      <c r="AG1047">
        <v>309.54000000000002</v>
      </c>
      <c r="AH1047">
        <v>15</v>
      </c>
      <c r="AI1047">
        <v>263.11</v>
      </c>
      <c r="AJ1047" t="s">
        <v>14153</v>
      </c>
    </row>
    <row r="1048" spans="28:36">
      <c r="AB1048" s="75">
        <v>453.53</v>
      </c>
      <c r="AC1048" s="7">
        <v>20</v>
      </c>
      <c r="AD1048" s="6">
        <v>362.82</v>
      </c>
      <c r="AE1048" s="7" t="s">
        <v>14163</v>
      </c>
      <c r="AG1048">
        <v>399.41</v>
      </c>
      <c r="AH1048">
        <v>20</v>
      </c>
      <c r="AI1048">
        <v>319.52999999999997</v>
      </c>
      <c r="AJ1048" t="s">
        <v>14153</v>
      </c>
    </row>
    <row r="1049" spans="28:36">
      <c r="AB1049" s="75">
        <v>169.92</v>
      </c>
      <c r="AC1049" s="7">
        <v>25</v>
      </c>
      <c r="AD1049" s="6">
        <v>127.44</v>
      </c>
      <c r="AE1049" s="7" t="s">
        <v>14163</v>
      </c>
      <c r="AG1049">
        <v>283.36</v>
      </c>
      <c r="AH1049">
        <v>50</v>
      </c>
      <c r="AI1049">
        <v>141.68</v>
      </c>
      <c r="AJ1049" t="s">
        <v>14153</v>
      </c>
    </row>
    <row r="1050" spans="28:36">
      <c r="AB1050" s="75">
        <v>344.08</v>
      </c>
      <c r="AC1050" s="7">
        <v>30</v>
      </c>
      <c r="AD1050" s="6">
        <v>240.86</v>
      </c>
      <c r="AE1050" s="7" t="s">
        <v>14163</v>
      </c>
      <c r="AG1050">
        <v>409.56</v>
      </c>
      <c r="AH1050">
        <v>10</v>
      </c>
      <c r="AI1050">
        <v>368.6</v>
      </c>
      <c r="AJ1050" t="s">
        <v>14153</v>
      </c>
    </row>
    <row r="1051" spans="28:36">
      <c r="AB1051" s="75">
        <v>245.53</v>
      </c>
      <c r="AC1051" s="7">
        <v>0</v>
      </c>
      <c r="AD1051" s="6">
        <v>245.53</v>
      </c>
      <c r="AE1051" s="7" t="s">
        <v>14163</v>
      </c>
      <c r="AG1051">
        <v>409.61</v>
      </c>
      <c r="AH1051">
        <v>10</v>
      </c>
      <c r="AI1051">
        <v>368.65</v>
      </c>
      <c r="AJ1051" t="s">
        <v>14153</v>
      </c>
    </row>
    <row r="1052" spans="28:36">
      <c r="AB1052" s="75">
        <v>168.52</v>
      </c>
      <c r="AC1052" s="7">
        <v>5</v>
      </c>
      <c r="AD1052" s="6">
        <v>160.09</v>
      </c>
      <c r="AE1052" s="7" t="s">
        <v>14163</v>
      </c>
      <c r="AG1052">
        <v>222.24</v>
      </c>
      <c r="AH1052">
        <v>25</v>
      </c>
      <c r="AI1052">
        <v>166.68</v>
      </c>
      <c r="AJ1052" t="s">
        <v>14153</v>
      </c>
    </row>
    <row r="1053" spans="28:36">
      <c r="AB1053" s="75">
        <v>153.13</v>
      </c>
      <c r="AC1053" s="7">
        <v>5</v>
      </c>
      <c r="AD1053" s="6">
        <v>145.47</v>
      </c>
      <c r="AE1053" s="7" t="s">
        <v>14163</v>
      </c>
      <c r="AG1053">
        <v>101.38</v>
      </c>
      <c r="AH1053">
        <v>20</v>
      </c>
      <c r="AI1053">
        <v>81.099999999999994</v>
      </c>
      <c r="AJ1053" t="s">
        <v>14153</v>
      </c>
    </row>
    <row r="1054" spans="28:36">
      <c r="AB1054" s="75">
        <v>407.45</v>
      </c>
      <c r="AC1054" s="7">
        <v>30</v>
      </c>
      <c r="AD1054" s="6">
        <v>285.20999999999998</v>
      </c>
      <c r="AE1054" s="7" t="s">
        <v>14163</v>
      </c>
      <c r="AG1054">
        <v>373.78</v>
      </c>
      <c r="AH1054">
        <v>25</v>
      </c>
      <c r="AI1054">
        <v>280.33</v>
      </c>
      <c r="AJ1054" t="s">
        <v>14153</v>
      </c>
    </row>
    <row r="1055" spans="28:36">
      <c r="AB1055" s="75">
        <v>430.8</v>
      </c>
      <c r="AC1055" s="7">
        <v>50</v>
      </c>
      <c r="AD1055" s="6">
        <v>215.4</v>
      </c>
      <c r="AE1055" s="7" t="s">
        <v>14163</v>
      </c>
      <c r="AG1055">
        <v>68.94</v>
      </c>
      <c r="AH1055">
        <v>30</v>
      </c>
      <c r="AI1055">
        <v>48.26</v>
      </c>
      <c r="AJ1055" t="s">
        <v>14153</v>
      </c>
    </row>
    <row r="1056" spans="28:36">
      <c r="AB1056" s="75">
        <v>419.81</v>
      </c>
      <c r="AC1056" s="7">
        <v>15</v>
      </c>
      <c r="AD1056" s="6">
        <v>356.84</v>
      </c>
      <c r="AE1056" s="7" t="s">
        <v>14163</v>
      </c>
      <c r="AG1056">
        <v>393.77</v>
      </c>
      <c r="AH1056">
        <v>5</v>
      </c>
      <c r="AI1056">
        <v>374.08</v>
      </c>
      <c r="AJ1056" t="s">
        <v>14153</v>
      </c>
    </row>
    <row r="1057" spans="28:36">
      <c r="AB1057" s="75">
        <v>426.13</v>
      </c>
      <c r="AC1057" s="7">
        <v>20</v>
      </c>
      <c r="AD1057" s="6">
        <v>340.9</v>
      </c>
      <c r="AE1057" s="7" t="s">
        <v>14163</v>
      </c>
      <c r="AG1057">
        <v>431.57</v>
      </c>
      <c r="AH1057">
        <v>25</v>
      </c>
      <c r="AI1057">
        <v>323.68</v>
      </c>
      <c r="AJ1057" t="s">
        <v>14153</v>
      </c>
    </row>
    <row r="1058" spans="28:36">
      <c r="AB1058" s="75">
        <v>440.27</v>
      </c>
      <c r="AC1058" s="7">
        <v>20</v>
      </c>
      <c r="AD1058" s="6">
        <v>352.22</v>
      </c>
      <c r="AE1058" s="7" t="s">
        <v>14163</v>
      </c>
      <c r="AG1058">
        <v>218.12</v>
      </c>
      <c r="AH1058">
        <v>5</v>
      </c>
      <c r="AI1058">
        <v>207.21</v>
      </c>
      <c r="AJ1058" t="s">
        <v>14153</v>
      </c>
    </row>
    <row r="1059" spans="28:36">
      <c r="AB1059" s="75">
        <v>463.05</v>
      </c>
      <c r="AC1059" s="7">
        <v>15</v>
      </c>
      <c r="AD1059" s="6">
        <v>393.59</v>
      </c>
      <c r="AE1059" s="7" t="s">
        <v>14163</v>
      </c>
      <c r="AG1059">
        <v>146.55000000000001</v>
      </c>
      <c r="AH1059">
        <v>20</v>
      </c>
      <c r="AI1059">
        <v>117.24</v>
      </c>
      <c r="AJ1059" t="s">
        <v>14153</v>
      </c>
    </row>
    <row r="1060" spans="28:36">
      <c r="AB1060" s="75">
        <v>261.33</v>
      </c>
      <c r="AC1060" s="7">
        <v>30</v>
      </c>
      <c r="AD1060" s="6">
        <v>182.93</v>
      </c>
      <c r="AE1060" s="7" t="s">
        <v>14163</v>
      </c>
      <c r="AG1060">
        <v>79.42</v>
      </c>
      <c r="AH1060">
        <v>50</v>
      </c>
      <c r="AI1060">
        <v>39.71</v>
      </c>
      <c r="AJ1060" t="s">
        <v>14153</v>
      </c>
    </row>
    <row r="1061" spans="28:36">
      <c r="AB1061" s="75">
        <v>398.25</v>
      </c>
      <c r="AC1061" s="7">
        <v>15</v>
      </c>
      <c r="AD1061" s="6">
        <v>338.51</v>
      </c>
      <c r="AE1061" s="7" t="s">
        <v>14163</v>
      </c>
      <c r="AG1061">
        <v>339.17</v>
      </c>
      <c r="AH1061">
        <v>30</v>
      </c>
      <c r="AI1061">
        <v>237.42</v>
      </c>
      <c r="AJ1061" t="s">
        <v>14153</v>
      </c>
    </row>
    <row r="1062" spans="28:36">
      <c r="AB1062" s="75">
        <v>130.27000000000001</v>
      </c>
      <c r="AC1062" s="7">
        <v>20</v>
      </c>
      <c r="AD1062" s="6">
        <v>104.22</v>
      </c>
      <c r="AE1062" s="7" t="s">
        <v>14163</v>
      </c>
      <c r="AG1062">
        <v>218.44</v>
      </c>
      <c r="AH1062">
        <v>25</v>
      </c>
      <c r="AI1062">
        <v>163.83000000000001</v>
      </c>
      <c r="AJ1062" t="s">
        <v>14153</v>
      </c>
    </row>
    <row r="1063" spans="28:36">
      <c r="AB1063" s="75">
        <v>479.63</v>
      </c>
      <c r="AC1063" s="7">
        <v>0</v>
      </c>
      <c r="AD1063" s="6">
        <v>479.63</v>
      </c>
      <c r="AE1063" s="7" t="s">
        <v>14163</v>
      </c>
      <c r="AG1063">
        <v>486.79</v>
      </c>
      <c r="AH1063">
        <v>0</v>
      </c>
      <c r="AI1063">
        <v>486.79</v>
      </c>
      <c r="AJ1063" t="s">
        <v>14153</v>
      </c>
    </row>
    <row r="1064" spans="28:36">
      <c r="AB1064" s="75">
        <v>122.84</v>
      </c>
      <c r="AC1064" s="7">
        <v>5</v>
      </c>
      <c r="AD1064" s="6">
        <v>116.7</v>
      </c>
      <c r="AE1064" s="7" t="s">
        <v>14163</v>
      </c>
      <c r="AG1064">
        <v>212.87</v>
      </c>
      <c r="AH1064">
        <v>15</v>
      </c>
      <c r="AI1064">
        <v>180.94</v>
      </c>
      <c r="AJ1064" t="s">
        <v>14153</v>
      </c>
    </row>
    <row r="1065" spans="28:36">
      <c r="AB1065" s="75">
        <v>209.68</v>
      </c>
      <c r="AC1065" s="7">
        <v>5</v>
      </c>
      <c r="AD1065" s="6">
        <v>199.2</v>
      </c>
      <c r="AE1065" s="7" t="s">
        <v>14163</v>
      </c>
      <c r="AG1065">
        <v>447.66</v>
      </c>
      <c r="AH1065">
        <v>30</v>
      </c>
      <c r="AI1065">
        <v>313.36</v>
      </c>
      <c r="AJ1065" t="s">
        <v>14153</v>
      </c>
    </row>
    <row r="1066" spans="28:36">
      <c r="AB1066" s="75">
        <v>421.25</v>
      </c>
      <c r="AC1066" s="7">
        <v>25</v>
      </c>
      <c r="AD1066" s="6">
        <v>315.94</v>
      </c>
      <c r="AE1066" s="7" t="s">
        <v>14163</v>
      </c>
      <c r="AG1066">
        <v>213.23</v>
      </c>
      <c r="AH1066">
        <v>20</v>
      </c>
      <c r="AI1066">
        <v>170.58</v>
      </c>
      <c r="AJ1066" t="s">
        <v>14158</v>
      </c>
    </row>
    <row r="1067" spans="28:36">
      <c r="AB1067" s="75">
        <v>281.60000000000002</v>
      </c>
      <c r="AC1067" s="7">
        <v>50</v>
      </c>
      <c r="AD1067" s="6">
        <v>140.80000000000001</v>
      </c>
      <c r="AE1067" s="7" t="s">
        <v>14163</v>
      </c>
      <c r="AG1067">
        <v>40.78</v>
      </c>
      <c r="AH1067">
        <v>50</v>
      </c>
      <c r="AI1067">
        <v>20.39</v>
      </c>
      <c r="AJ1067" t="s">
        <v>14158</v>
      </c>
    </row>
    <row r="1068" spans="28:36">
      <c r="AB1068" s="75">
        <v>355.16</v>
      </c>
      <c r="AC1068" s="7">
        <v>10</v>
      </c>
      <c r="AD1068" s="6">
        <v>319.64</v>
      </c>
      <c r="AE1068" s="7" t="s">
        <v>14163</v>
      </c>
      <c r="AG1068">
        <v>310.86</v>
      </c>
      <c r="AH1068">
        <v>10</v>
      </c>
      <c r="AI1068">
        <v>279.77</v>
      </c>
      <c r="AJ1068" t="s">
        <v>14158</v>
      </c>
    </row>
    <row r="1069" spans="28:36">
      <c r="AB1069" s="75">
        <v>487.54</v>
      </c>
      <c r="AC1069" s="7">
        <v>50</v>
      </c>
      <c r="AD1069" s="6">
        <v>243.77</v>
      </c>
      <c r="AE1069" s="7" t="s">
        <v>14163</v>
      </c>
      <c r="AG1069">
        <v>15.81</v>
      </c>
      <c r="AH1069">
        <v>25</v>
      </c>
      <c r="AI1069">
        <v>11.86</v>
      </c>
      <c r="AJ1069" t="s">
        <v>14158</v>
      </c>
    </row>
    <row r="1070" spans="28:36">
      <c r="AB1070" s="75">
        <v>422.69</v>
      </c>
      <c r="AC1070" s="7">
        <v>20</v>
      </c>
      <c r="AD1070" s="6">
        <v>338.15</v>
      </c>
      <c r="AE1070" s="7" t="s">
        <v>14163</v>
      </c>
      <c r="AG1070">
        <v>342.66</v>
      </c>
      <c r="AH1070">
        <v>30</v>
      </c>
      <c r="AI1070">
        <v>239.86</v>
      </c>
      <c r="AJ1070" t="s">
        <v>14158</v>
      </c>
    </row>
    <row r="1071" spans="28:36">
      <c r="AB1071" s="75">
        <v>83.16</v>
      </c>
      <c r="AC1071" s="7">
        <v>0</v>
      </c>
      <c r="AD1071" s="6">
        <v>83.16</v>
      </c>
      <c r="AE1071" s="7" t="s">
        <v>14163</v>
      </c>
      <c r="AG1071">
        <v>454.39</v>
      </c>
      <c r="AH1071">
        <v>25</v>
      </c>
      <c r="AI1071">
        <v>340.79</v>
      </c>
      <c r="AJ1071" t="s">
        <v>14158</v>
      </c>
    </row>
    <row r="1072" spans="28:36">
      <c r="AB1072" s="75">
        <v>414.86</v>
      </c>
      <c r="AC1072" s="7">
        <v>50</v>
      </c>
      <c r="AD1072" s="6">
        <v>207.43</v>
      </c>
      <c r="AE1072" s="7" t="s">
        <v>14163</v>
      </c>
      <c r="AG1072">
        <v>33.020000000000003</v>
      </c>
      <c r="AH1072">
        <v>15</v>
      </c>
      <c r="AI1072">
        <v>28.07</v>
      </c>
      <c r="AJ1072" t="s">
        <v>14158</v>
      </c>
    </row>
    <row r="1073" spans="28:36">
      <c r="AB1073" s="75">
        <v>84.13</v>
      </c>
      <c r="AC1073" s="7">
        <v>30</v>
      </c>
      <c r="AD1073" s="6">
        <v>58.89</v>
      </c>
      <c r="AE1073" s="7" t="s">
        <v>14163</v>
      </c>
      <c r="AG1073">
        <v>327.39999999999998</v>
      </c>
      <c r="AH1073">
        <v>30</v>
      </c>
      <c r="AI1073">
        <v>229.18</v>
      </c>
      <c r="AJ1073" t="s">
        <v>14158</v>
      </c>
    </row>
    <row r="1074" spans="28:36">
      <c r="AB1074" s="75">
        <v>375.79</v>
      </c>
      <c r="AC1074" s="7">
        <v>30</v>
      </c>
      <c r="AD1074" s="6">
        <v>263.05</v>
      </c>
      <c r="AE1074" s="7" t="s">
        <v>14163</v>
      </c>
      <c r="AG1074">
        <v>309.67</v>
      </c>
      <c r="AH1074">
        <v>25</v>
      </c>
      <c r="AI1074">
        <v>232.25</v>
      </c>
      <c r="AJ1074" t="s">
        <v>14158</v>
      </c>
    </row>
    <row r="1075" spans="28:36">
      <c r="AB1075" s="75">
        <v>23.78</v>
      </c>
      <c r="AC1075" s="7">
        <v>5</v>
      </c>
      <c r="AD1075" s="6">
        <v>22.59</v>
      </c>
      <c r="AE1075" s="7" t="s">
        <v>14163</v>
      </c>
      <c r="AG1075">
        <v>312.3</v>
      </c>
      <c r="AH1075">
        <v>10</v>
      </c>
      <c r="AI1075">
        <v>281.07</v>
      </c>
      <c r="AJ1075" t="s">
        <v>14158</v>
      </c>
    </row>
    <row r="1076" spans="28:36">
      <c r="AB1076" s="75">
        <v>23.62</v>
      </c>
      <c r="AC1076" s="7">
        <v>15</v>
      </c>
      <c r="AD1076" s="6">
        <v>20.079999999999998</v>
      </c>
      <c r="AE1076" s="7" t="s">
        <v>14163</v>
      </c>
      <c r="AG1076">
        <v>216.18</v>
      </c>
      <c r="AH1076">
        <v>30</v>
      </c>
      <c r="AI1076">
        <v>151.33000000000001</v>
      </c>
      <c r="AJ1076" t="s">
        <v>14158</v>
      </c>
    </row>
    <row r="1077" spans="28:36">
      <c r="AB1077" s="75">
        <v>466.59</v>
      </c>
      <c r="AC1077" s="7">
        <v>50</v>
      </c>
      <c r="AD1077" s="6">
        <v>233.29</v>
      </c>
      <c r="AE1077" s="7" t="s">
        <v>14163</v>
      </c>
      <c r="AG1077">
        <v>133.93</v>
      </c>
      <c r="AH1077">
        <v>0</v>
      </c>
      <c r="AI1077">
        <v>133.93</v>
      </c>
      <c r="AJ1077" t="s">
        <v>14158</v>
      </c>
    </row>
    <row r="1078" spans="28:36">
      <c r="AB1078" s="75">
        <v>308.89999999999998</v>
      </c>
      <c r="AC1078" s="7">
        <v>30</v>
      </c>
      <c r="AD1078" s="6">
        <v>216.23</v>
      </c>
      <c r="AE1078" s="7" t="s">
        <v>14163</v>
      </c>
      <c r="AG1078">
        <v>322.93</v>
      </c>
      <c r="AH1078">
        <v>5</v>
      </c>
      <c r="AI1078">
        <v>306.77999999999997</v>
      </c>
      <c r="AJ1078" t="s">
        <v>14158</v>
      </c>
    </row>
    <row r="1079" spans="28:36">
      <c r="AB1079" s="75">
        <v>259.42</v>
      </c>
      <c r="AC1079" s="7">
        <v>20</v>
      </c>
      <c r="AD1079" s="6">
        <v>207.54</v>
      </c>
      <c r="AE1079" s="7" t="s">
        <v>14163</v>
      </c>
      <c r="AG1079">
        <v>29.92</v>
      </c>
      <c r="AH1079">
        <v>50</v>
      </c>
      <c r="AI1079">
        <v>14.96</v>
      </c>
      <c r="AJ1079" t="s">
        <v>14158</v>
      </c>
    </row>
    <row r="1080" spans="28:36">
      <c r="AB1080" s="75">
        <v>80.569999999999993</v>
      </c>
      <c r="AC1080" s="7">
        <v>25</v>
      </c>
      <c r="AD1080" s="6">
        <v>60.43</v>
      </c>
      <c r="AE1080" s="7" t="s">
        <v>14163</v>
      </c>
      <c r="AG1080">
        <v>451.3</v>
      </c>
      <c r="AH1080">
        <v>20</v>
      </c>
      <c r="AI1080">
        <v>361.04</v>
      </c>
      <c r="AJ1080" t="s">
        <v>14158</v>
      </c>
    </row>
    <row r="1081" spans="28:36">
      <c r="AB1081" s="75">
        <v>131.08000000000001</v>
      </c>
      <c r="AC1081" s="7">
        <v>50</v>
      </c>
      <c r="AD1081" s="6">
        <v>65.540000000000006</v>
      </c>
      <c r="AE1081" s="7" t="s">
        <v>14163</v>
      </c>
      <c r="AG1081">
        <v>238.9</v>
      </c>
      <c r="AH1081">
        <v>25</v>
      </c>
      <c r="AI1081">
        <v>179.18</v>
      </c>
      <c r="AJ1081" t="s">
        <v>14158</v>
      </c>
    </row>
    <row r="1082" spans="28:36">
      <c r="AB1082" s="75">
        <v>325.63</v>
      </c>
      <c r="AC1082" s="7">
        <v>50</v>
      </c>
      <c r="AD1082" s="6">
        <v>162.81</v>
      </c>
      <c r="AE1082" s="7" t="s">
        <v>14163</v>
      </c>
      <c r="AG1082">
        <v>385.98</v>
      </c>
      <c r="AH1082">
        <v>15</v>
      </c>
      <c r="AI1082">
        <v>328.08</v>
      </c>
      <c r="AJ1082" t="s">
        <v>14158</v>
      </c>
    </row>
    <row r="1083" spans="28:36">
      <c r="AB1083" s="75">
        <v>152.84</v>
      </c>
      <c r="AC1083" s="7">
        <v>5</v>
      </c>
      <c r="AD1083" s="6">
        <v>145.19999999999999</v>
      </c>
      <c r="AE1083" s="7" t="s">
        <v>14163</v>
      </c>
      <c r="AG1083">
        <v>311</v>
      </c>
      <c r="AH1083">
        <v>25</v>
      </c>
      <c r="AI1083">
        <v>233.25</v>
      </c>
      <c r="AJ1083" t="s">
        <v>14158</v>
      </c>
    </row>
    <row r="1084" spans="28:36">
      <c r="AB1084" s="75">
        <v>482.4</v>
      </c>
      <c r="AC1084" s="7">
        <v>50</v>
      </c>
      <c r="AD1084" s="6">
        <v>241.2</v>
      </c>
      <c r="AE1084" s="7" t="s">
        <v>14163</v>
      </c>
      <c r="AG1084">
        <v>185.46</v>
      </c>
      <c r="AH1084">
        <v>10</v>
      </c>
      <c r="AI1084">
        <v>166.91</v>
      </c>
      <c r="AJ1084" t="s">
        <v>14158</v>
      </c>
    </row>
    <row r="1085" spans="28:36">
      <c r="AB1085" s="75">
        <v>422.91</v>
      </c>
      <c r="AC1085" s="7">
        <v>10</v>
      </c>
      <c r="AD1085" s="6">
        <v>380.62</v>
      </c>
      <c r="AE1085" s="7" t="s">
        <v>14163</v>
      </c>
      <c r="AG1085">
        <v>171.63</v>
      </c>
      <c r="AH1085">
        <v>50</v>
      </c>
      <c r="AI1085">
        <v>85.81</v>
      </c>
      <c r="AJ1085" t="s">
        <v>14158</v>
      </c>
    </row>
    <row r="1086" spans="28:36">
      <c r="AB1086" s="75">
        <v>373.25</v>
      </c>
      <c r="AC1086" s="7">
        <v>10</v>
      </c>
      <c r="AD1086" s="6">
        <v>335.93</v>
      </c>
      <c r="AE1086" s="7" t="s">
        <v>14163</v>
      </c>
      <c r="AG1086">
        <v>287.08999999999997</v>
      </c>
      <c r="AH1086">
        <v>20</v>
      </c>
      <c r="AI1086">
        <v>229.67</v>
      </c>
      <c r="AJ1086" t="s">
        <v>14158</v>
      </c>
    </row>
    <row r="1087" spans="28:36">
      <c r="AB1087" s="75">
        <v>18.989999999999998</v>
      </c>
      <c r="AC1087" s="7">
        <v>5</v>
      </c>
      <c r="AD1087" s="6">
        <v>18.04</v>
      </c>
      <c r="AE1087" s="7" t="s">
        <v>14163</v>
      </c>
      <c r="AG1087">
        <v>421</v>
      </c>
      <c r="AH1087">
        <v>10</v>
      </c>
      <c r="AI1087">
        <v>378.9</v>
      </c>
      <c r="AJ1087" t="s">
        <v>14158</v>
      </c>
    </row>
    <row r="1088" spans="28:36">
      <c r="AB1088" s="75">
        <v>259.36</v>
      </c>
      <c r="AC1088" s="7">
        <v>5</v>
      </c>
      <c r="AD1088" s="6">
        <v>246.39</v>
      </c>
      <c r="AE1088" s="7" t="s">
        <v>14163</v>
      </c>
      <c r="AG1088">
        <v>394.35</v>
      </c>
      <c r="AH1088">
        <v>15</v>
      </c>
      <c r="AI1088">
        <v>335.2</v>
      </c>
      <c r="AJ1088" t="s">
        <v>14158</v>
      </c>
    </row>
    <row r="1089" spans="28:36">
      <c r="AB1089" s="75">
        <v>250.31</v>
      </c>
      <c r="AC1089" s="7">
        <v>50</v>
      </c>
      <c r="AD1089" s="6">
        <v>125.16</v>
      </c>
      <c r="AE1089" s="7" t="s">
        <v>14163</v>
      </c>
      <c r="AG1089">
        <v>414.08</v>
      </c>
      <c r="AH1089">
        <v>20</v>
      </c>
      <c r="AI1089">
        <v>331.26</v>
      </c>
      <c r="AJ1089" t="s">
        <v>14158</v>
      </c>
    </row>
    <row r="1090" spans="28:36">
      <c r="AB1090" s="75">
        <v>330.56</v>
      </c>
      <c r="AC1090" s="7">
        <v>15</v>
      </c>
      <c r="AD1090" s="6">
        <v>280.98</v>
      </c>
      <c r="AE1090" s="7" t="s">
        <v>14163</v>
      </c>
      <c r="AG1090">
        <v>430.43</v>
      </c>
      <c r="AH1090">
        <v>0</v>
      </c>
      <c r="AI1090">
        <v>430.43</v>
      </c>
      <c r="AJ1090" t="s">
        <v>14158</v>
      </c>
    </row>
    <row r="1091" spans="28:36">
      <c r="AB1091" s="75">
        <v>400.84</v>
      </c>
      <c r="AC1091" s="7">
        <v>10</v>
      </c>
      <c r="AD1091" s="6">
        <v>360.76</v>
      </c>
      <c r="AE1091" s="7" t="s">
        <v>14163</v>
      </c>
      <c r="AG1091">
        <v>315.8</v>
      </c>
      <c r="AH1091">
        <v>0</v>
      </c>
      <c r="AI1091">
        <v>315.8</v>
      </c>
      <c r="AJ1091" t="s">
        <v>14158</v>
      </c>
    </row>
    <row r="1092" spans="28:36">
      <c r="AB1092" s="75">
        <v>362.83</v>
      </c>
      <c r="AC1092" s="7">
        <v>30</v>
      </c>
      <c r="AD1092" s="6">
        <v>253.98</v>
      </c>
      <c r="AE1092" s="7" t="s">
        <v>14163</v>
      </c>
      <c r="AG1092">
        <v>261.23</v>
      </c>
      <c r="AH1092">
        <v>20</v>
      </c>
      <c r="AI1092">
        <v>208.98</v>
      </c>
      <c r="AJ1092" t="s">
        <v>14158</v>
      </c>
    </row>
    <row r="1093" spans="28:36">
      <c r="AB1093" s="75">
        <v>109.89</v>
      </c>
      <c r="AC1093" s="7">
        <v>15</v>
      </c>
      <c r="AD1093" s="6">
        <v>93.41</v>
      </c>
      <c r="AE1093" s="7" t="s">
        <v>14163</v>
      </c>
      <c r="AG1093">
        <v>169.53</v>
      </c>
      <c r="AH1093">
        <v>50</v>
      </c>
      <c r="AI1093">
        <v>84.77</v>
      </c>
      <c r="AJ1093" t="s">
        <v>14158</v>
      </c>
    </row>
    <row r="1094" spans="28:36">
      <c r="AB1094" s="75">
        <v>28.61</v>
      </c>
      <c r="AC1094" s="7">
        <v>10</v>
      </c>
      <c r="AD1094" s="6">
        <v>25.75</v>
      </c>
      <c r="AE1094" s="7" t="s">
        <v>14163</v>
      </c>
      <c r="AG1094">
        <v>369.15</v>
      </c>
      <c r="AH1094">
        <v>0</v>
      </c>
      <c r="AI1094">
        <v>369.15</v>
      </c>
      <c r="AJ1094" t="s">
        <v>14158</v>
      </c>
    </row>
    <row r="1095" spans="28:36">
      <c r="AB1095" s="75">
        <v>14.54</v>
      </c>
      <c r="AC1095" s="7">
        <v>5</v>
      </c>
      <c r="AD1095" s="6">
        <v>13.81</v>
      </c>
      <c r="AE1095" s="7" t="s">
        <v>14163</v>
      </c>
      <c r="AG1095">
        <v>84.26</v>
      </c>
      <c r="AH1095">
        <v>5</v>
      </c>
      <c r="AI1095">
        <v>80.05</v>
      </c>
      <c r="AJ1095" t="s">
        <v>14158</v>
      </c>
    </row>
    <row r="1096" spans="28:36">
      <c r="AB1096" s="75">
        <v>302.08</v>
      </c>
      <c r="AC1096" s="7">
        <v>25</v>
      </c>
      <c r="AD1096" s="6">
        <v>226.56</v>
      </c>
      <c r="AE1096" s="7" t="s">
        <v>14163</v>
      </c>
      <c r="AG1096">
        <v>440.74</v>
      </c>
      <c r="AH1096">
        <v>30</v>
      </c>
      <c r="AI1096">
        <v>308.52</v>
      </c>
      <c r="AJ1096" t="s">
        <v>14158</v>
      </c>
    </row>
    <row r="1097" spans="28:36">
      <c r="AB1097" s="75">
        <v>277.93</v>
      </c>
      <c r="AC1097" s="7">
        <v>50</v>
      </c>
      <c r="AD1097" s="6">
        <v>138.97</v>
      </c>
      <c r="AE1097" s="7" t="s">
        <v>14163</v>
      </c>
      <c r="AG1097">
        <v>192.48</v>
      </c>
      <c r="AH1097">
        <v>15</v>
      </c>
      <c r="AI1097">
        <v>163.61000000000001</v>
      </c>
      <c r="AJ1097" t="s">
        <v>14158</v>
      </c>
    </row>
    <row r="1098" spans="28:36">
      <c r="AB1098" s="75">
        <v>72.75</v>
      </c>
      <c r="AC1098" s="7">
        <v>20</v>
      </c>
      <c r="AD1098" s="6">
        <v>58.2</v>
      </c>
      <c r="AE1098" s="7" t="s">
        <v>14163</v>
      </c>
      <c r="AG1098">
        <v>430.16</v>
      </c>
      <c r="AH1098">
        <v>20</v>
      </c>
      <c r="AI1098">
        <v>344.13</v>
      </c>
      <c r="AJ1098" t="s">
        <v>14158</v>
      </c>
    </row>
    <row r="1099" spans="28:36">
      <c r="AB1099" s="75">
        <v>234.62</v>
      </c>
      <c r="AC1099" s="7">
        <v>15</v>
      </c>
      <c r="AD1099" s="6">
        <v>199.43</v>
      </c>
      <c r="AE1099" s="7" t="s">
        <v>14163</v>
      </c>
      <c r="AG1099">
        <v>93.05</v>
      </c>
      <c r="AH1099">
        <v>50</v>
      </c>
      <c r="AI1099">
        <v>46.52</v>
      </c>
      <c r="AJ1099" t="s">
        <v>14158</v>
      </c>
    </row>
    <row r="1100" spans="28:36">
      <c r="AB1100" s="75">
        <v>417.94</v>
      </c>
      <c r="AC1100" s="7">
        <v>0</v>
      </c>
      <c r="AD1100" s="6">
        <v>417.94</v>
      </c>
      <c r="AE1100" s="7" t="s">
        <v>14163</v>
      </c>
      <c r="AG1100">
        <v>439.4</v>
      </c>
      <c r="AH1100">
        <v>10</v>
      </c>
      <c r="AI1100">
        <v>395.46</v>
      </c>
      <c r="AJ1100" t="s">
        <v>14158</v>
      </c>
    </row>
    <row r="1101" spans="28:36">
      <c r="AB1101" s="75">
        <v>458.08</v>
      </c>
      <c r="AC1101" s="7">
        <v>10</v>
      </c>
      <c r="AD1101" s="6">
        <v>412.27</v>
      </c>
      <c r="AE1101" s="7" t="s">
        <v>14163</v>
      </c>
      <c r="AG1101">
        <v>49.61</v>
      </c>
      <c r="AH1101">
        <v>20</v>
      </c>
      <c r="AI1101">
        <v>39.69</v>
      </c>
      <c r="AJ1101" t="s">
        <v>14158</v>
      </c>
    </row>
    <row r="1102" spans="28:36">
      <c r="AB1102" s="75">
        <v>284.25</v>
      </c>
      <c r="AC1102" s="7">
        <v>20</v>
      </c>
      <c r="AD1102" s="6">
        <v>227.4</v>
      </c>
      <c r="AE1102" s="7" t="s">
        <v>14163</v>
      </c>
      <c r="AG1102">
        <v>429.69</v>
      </c>
      <c r="AH1102">
        <v>30</v>
      </c>
      <c r="AI1102">
        <v>300.77999999999997</v>
      </c>
      <c r="AJ1102" t="s">
        <v>14158</v>
      </c>
    </row>
    <row r="1103" spans="28:36">
      <c r="AB1103" s="75">
        <v>71.33</v>
      </c>
      <c r="AC1103" s="7">
        <v>20</v>
      </c>
      <c r="AD1103" s="6">
        <v>57.06</v>
      </c>
      <c r="AE1103" s="7" t="s">
        <v>14163</v>
      </c>
      <c r="AG1103">
        <v>72.87</v>
      </c>
      <c r="AH1103">
        <v>20</v>
      </c>
      <c r="AI1103">
        <v>58.3</v>
      </c>
      <c r="AJ1103" t="s">
        <v>14158</v>
      </c>
    </row>
    <row r="1104" spans="28:36">
      <c r="AB1104" s="75">
        <v>251.47</v>
      </c>
      <c r="AC1104" s="7">
        <v>25</v>
      </c>
      <c r="AD1104" s="6">
        <v>188.6</v>
      </c>
      <c r="AE1104" s="7" t="s">
        <v>14163</v>
      </c>
      <c r="AG1104">
        <v>231.08</v>
      </c>
      <c r="AH1104">
        <v>10</v>
      </c>
      <c r="AI1104">
        <v>207.97</v>
      </c>
      <c r="AJ1104" t="s">
        <v>14158</v>
      </c>
    </row>
    <row r="1105" spans="28:36">
      <c r="AB1105" s="75">
        <v>300.06</v>
      </c>
      <c r="AC1105" s="7">
        <v>0</v>
      </c>
      <c r="AD1105" s="6">
        <v>300.06</v>
      </c>
      <c r="AE1105" s="7" t="s">
        <v>14163</v>
      </c>
      <c r="AG1105">
        <v>446.14</v>
      </c>
      <c r="AH1105">
        <v>0</v>
      </c>
      <c r="AI1105">
        <v>446.14</v>
      </c>
      <c r="AJ1105" t="s">
        <v>14158</v>
      </c>
    </row>
    <row r="1106" spans="28:36">
      <c r="AB1106" s="75">
        <v>382.18</v>
      </c>
      <c r="AC1106" s="7">
        <v>10</v>
      </c>
      <c r="AD1106" s="6">
        <v>343.96</v>
      </c>
      <c r="AE1106" s="7" t="s">
        <v>14163</v>
      </c>
      <c r="AG1106">
        <v>204.56</v>
      </c>
      <c r="AH1106">
        <v>0</v>
      </c>
      <c r="AI1106">
        <v>204.56</v>
      </c>
      <c r="AJ1106" t="s">
        <v>14158</v>
      </c>
    </row>
    <row r="1107" spans="28:36">
      <c r="AB1107" s="75">
        <v>441.92</v>
      </c>
      <c r="AC1107" s="7">
        <v>30</v>
      </c>
      <c r="AD1107" s="6">
        <v>309.33999999999997</v>
      </c>
      <c r="AE1107" s="7" t="s">
        <v>14163</v>
      </c>
      <c r="AG1107">
        <v>132.47999999999999</v>
      </c>
      <c r="AH1107">
        <v>20</v>
      </c>
      <c r="AI1107">
        <v>105.98</v>
      </c>
      <c r="AJ1107" t="s">
        <v>14158</v>
      </c>
    </row>
    <row r="1108" spans="28:36">
      <c r="AB1108" s="75">
        <v>496.82</v>
      </c>
      <c r="AC1108" s="7">
        <v>0</v>
      </c>
      <c r="AD1108" s="6">
        <v>496.82</v>
      </c>
      <c r="AE1108" s="7" t="s">
        <v>14163</v>
      </c>
      <c r="AG1108">
        <v>334.55</v>
      </c>
      <c r="AH1108">
        <v>5</v>
      </c>
      <c r="AI1108">
        <v>317.82</v>
      </c>
      <c r="AJ1108" t="s">
        <v>14158</v>
      </c>
    </row>
    <row r="1109" spans="28:36">
      <c r="AB1109" s="75">
        <v>407.74</v>
      </c>
      <c r="AC1109" s="7">
        <v>5</v>
      </c>
      <c r="AD1109" s="6">
        <v>387.35</v>
      </c>
      <c r="AE1109" s="7" t="s">
        <v>14163</v>
      </c>
      <c r="AG1109">
        <v>70.489999999999995</v>
      </c>
      <c r="AH1109">
        <v>15</v>
      </c>
      <c r="AI1109">
        <v>59.92</v>
      </c>
      <c r="AJ1109" t="s">
        <v>14158</v>
      </c>
    </row>
    <row r="1110" spans="28:36">
      <c r="AB1110" s="75">
        <v>274.57</v>
      </c>
      <c r="AC1110" s="7">
        <v>10</v>
      </c>
      <c r="AD1110" s="6">
        <v>247.11</v>
      </c>
      <c r="AE1110" s="7" t="s">
        <v>14163</v>
      </c>
      <c r="AG1110">
        <v>112.53</v>
      </c>
      <c r="AH1110">
        <v>15</v>
      </c>
      <c r="AI1110">
        <v>95.65</v>
      </c>
      <c r="AJ1110" t="s">
        <v>14158</v>
      </c>
    </row>
    <row r="1111" spans="28:36">
      <c r="AB1111" s="75">
        <v>374.81</v>
      </c>
      <c r="AC1111" s="7">
        <v>50</v>
      </c>
      <c r="AD1111" s="6">
        <v>187.41</v>
      </c>
      <c r="AE1111" s="7" t="s">
        <v>14163</v>
      </c>
      <c r="AG1111">
        <v>237.27</v>
      </c>
      <c r="AH1111">
        <v>0</v>
      </c>
      <c r="AI1111">
        <v>237.27</v>
      </c>
      <c r="AJ1111" t="s">
        <v>14158</v>
      </c>
    </row>
    <row r="1112" spans="28:36">
      <c r="AB1112" s="75">
        <v>172.71</v>
      </c>
      <c r="AC1112" s="7">
        <v>25</v>
      </c>
      <c r="AD1112" s="6">
        <v>129.53</v>
      </c>
      <c r="AE1112" s="7" t="s">
        <v>14163</v>
      </c>
      <c r="AG1112">
        <v>27.88</v>
      </c>
      <c r="AH1112">
        <v>50</v>
      </c>
      <c r="AI1112">
        <v>13.94</v>
      </c>
      <c r="AJ1112" t="s">
        <v>14158</v>
      </c>
    </row>
    <row r="1113" spans="28:36">
      <c r="AB1113" s="75">
        <v>224.05</v>
      </c>
      <c r="AC1113" s="7">
        <v>10</v>
      </c>
      <c r="AD1113" s="6">
        <v>201.65</v>
      </c>
      <c r="AE1113" s="7" t="s">
        <v>14163</v>
      </c>
      <c r="AG1113">
        <v>207.54</v>
      </c>
      <c r="AH1113">
        <v>10</v>
      </c>
      <c r="AI1113">
        <v>186.79</v>
      </c>
      <c r="AJ1113" t="s">
        <v>14158</v>
      </c>
    </row>
    <row r="1114" spans="28:36">
      <c r="AB1114" s="75">
        <v>27.16</v>
      </c>
      <c r="AC1114" s="7">
        <v>10</v>
      </c>
      <c r="AD1114" s="6">
        <v>24.44</v>
      </c>
      <c r="AE1114" s="7" t="s">
        <v>14163</v>
      </c>
      <c r="AG1114">
        <v>459.93</v>
      </c>
      <c r="AH1114">
        <v>0</v>
      </c>
      <c r="AI1114">
        <v>459.93</v>
      </c>
      <c r="AJ1114" t="s">
        <v>14158</v>
      </c>
    </row>
    <row r="1115" spans="28:36">
      <c r="AB1115" s="75">
        <v>389.7</v>
      </c>
      <c r="AC1115" s="7">
        <v>10</v>
      </c>
      <c r="AD1115" s="6">
        <v>350.73</v>
      </c>
      <c r="AE1115" s="7" t="s">
        <v>14163</v>
      </c>
      <c r="AG1115">
        <v>481.53</v>
      </c>
      <c r="AH1115">
        <v>25</v>
      </c>
      <c r="AI1115">
        <v>361.15</v>
      </c>
      <c r="AJ1115" t="s">
        <v>14158</v>
      </c>
    </row>
    <row r="1116" spans="28:36">
      <c r="AB1116" s="75">
        <v>460.93</v>
      </c>
      <c r="AC1116" s="7">
        <v>20</v>
      </c>
      <c r="AD1116" s="6">
        <v>368.74</v>
      </c>
      <c r="AE1116" s="7" t="s">
        <v>14163</v>
      </c>
      <c r="AG1116">
        <v>63.31</v>
      </c>
      <c r="AH1116">
        <v>20</v>
      </c>
      <c r="AI1116">
        <v>50.65</v>
      </c>
      <c r="AJ1116" t="s">
        <v>14158</v>
      </c>
    </row>
    <row r="1117" spans="28:36">
      <c r="AB1117" s="75">
        <v>152.24</v>
      </c>
      <c r="AC1117" s="7">
        <v>50</v>
      </c>
      <c r="AD1117" s="6">
        <v>76.12</v>
      </c>
      <c r="AE1117" s="7" t="s">
        <v>14163</v>
      </c>
      <c r="AG1117">
        <v>199.16</v>
      </c>
      <c r="AH1117">
        <v>15</v>
      </c>
      <c r="AI1117">
        <v>169.29</v>
      </c>
      <c r="AJ1117" t="s">
        <v>14158</v>
      </c>
    </row>
    <row r="1118" spans="28:36">
      <c r="AB1118" s="75">
        <v>95.92</v>
      </c>
      <c r="AC1118" s="7">
        <v>25</v>
      </c>
      <c r="AD1118" s="6">
        <v>71.94</v>
      </c>
      <c r="AE1118" s="7" t="s">
        <v>14163</v>
      </c>
      <c r="AG1118">
        <v>38.68</v>
      </c>
      <c r="AH1118">
        <v>5</v>
      </c>
      <c r="AI1118">
        <v>36.75</v>
      </c>
      <c r="AJ1118" t="s">
        <v>14158</v>
      </c>
    </row>
    <row r="1119" spans="28:36">
      <c r="AB1119" s="75">
        <v>330.53</v>
      </c>
      <c r="AC1119" s="7">
        <v>50</v>
      </c>
      <c r="AD1119" s="6">
        <v>165.26</v>
      </c>
      <c r="AE1119" s="7" t="s">
        <v>14163</v>
      </c>
      <c r="AG1119">
        <v>257.35000000000002</v>
      </c>
      <c r="AH1119">
        <v>50</v>
      </c>
      <c r="AI1119">
        <v>128.68</v>
      </c>
      <c r="AJ1119" t="s">
        <v>14158</v>
      </c>
    </row>
    <row r="1120" spans="28:36">
      <c r="AB1120" s="75">
        <v>110.52</v>
      </c>
      <c r="AC1120" s="7">
        <v>10</v>
      </c>
      <c r="AD1120" s="6">
        <v>99.47</v>
      </c>
      <c r="AE1120" s="7" t="s">
        <v>14163</v>
      </c>
      <c r="AG1120">
        <v>278.02999999999997</v>
      </c>
      <c r="AH1120">
        <v>10</v>
      </c>
      <c r="AI1120">
        <v>250.23</v>
      </c>
      <c r="AJ1120" t="s">
        <v>14158</v>
      </c>
    </row>
    <row r="1121" spans="28:36">
      <c r="AB1121" s="75">
        <v>375.73</v>
      </c>
      <c r="AC1121" s="7">
        <v>25</v>
      </c>
      <c r="AD1121" s="6">
        <v>281.8</v>
      </c>
      <c r="AE1121" s="7" t="s">
        <v>14163</v>
      </c>
      <c r="AG1121">
        <v>225.59</v>
      </c>
      <c r="AH1121">
        <v>25</v>
      </c>
      <c r="AI1121">
        <v>169.19</v>
      </c>
      <c r="AJ1121" t="s">
        <v>14158</v>
      </c>
    </row>
    <row r="1122" spans="28:36">
      <c r="AB1122" s="75">
        <v>203.98</v>
      </c>
      <c r="AC1122" s="7">
        <v>10</v>
      </c>
      <c r="AD1122" s="6">
        <v>183.58</v>
      </c>
      <c r="AE1122" s="7" t="s">
        <v>14163</v>
      </c>
      <c r="AG1122">
        <v>181.68</v>
      </c>
      <c r="AH1122">
        <v>10</v>
      </c>
      <c r="AI1122">
        <v>163.51</v>
      </c>
      <c r="AJ1122" t="s">
        <v>14158</v>
      </c>
    </row>
    <row r="1123" spans="28:36">
      <c r="AB1123" s="75">
        <v>221.16</v>
      </c>
      <c r="AC1123" s="7">
        <v>30</v>
      </c>
      <c r="AD1123" s="6">
        <v>154.81</v>
      </c>
      <c r="AE1123" s="7" t="s">
        <v>14163</v>
      </c>
      <c r="AG1123">
        <v>138.46</v>
      </c>
      <c r="AH1123">
        <v>0</v>
      </c>
      <c r="AI1123">
        <v>138.46</v>
      </c>
      <c r="AJ1123" t="s">
        <v>14158</v>
      </c>
    </row>
    <row r="1124" spans="28:36">
      <c r="AB1124" s="75">
        <v>182.13</v>
      </c>
      <c r="AC1124" s="7">
        <v>50</v>
      </c>
      <c r="AD1124" s="6">
        <v>91.06</v>
      </c>
      <c r="AE1124" s="7" t="s">
        <v>14163</v>
      </c>
      <c r="AG1124">
        <v>151.91999999999999</v>
      </c>
      <c r="AH1124">
        <v>5</v>
      </c>
      <c r="AI1124">
        <v>144.32</v>
      </c>
      <c r="AJ1124" t="s">
        <v>14158</v>
      </c>
    </row>
    <row r="1125" spans="28:36">
      <c r="AB1125" s="75">
        <v>258.77999999999997</v>
      </c>
      <c r="AC1125" s="7">
        <v>15</v>
      </c>
      <c r="AD1125" s="6">
        <v>219.96</v>
      </c>
      <c r="AE1125" s="7" t="s">
        <v>14163</v>
      </c>
      <c r="AG1125">
        <v>286.08999999999997</v>
      </c>
      <c r="AH1125">
        <v>30</v>
      </c>
      <c r="AI1125">
        <v>200.26</v>
      </c>
      <c r="AJ1125" t="s">
        <v>14158</v>
      </c>
    </row>
    <row r="1126" spans="28:36">
      <c r="AB1126" s="75">
        <v>493.53</v>
      </c>
      <c r="AC1126" s="7">
        <v>30</v>
      </c>
      <c r="AD1126" s="6">
        <v>345.47</v>
      </c>
      <c r="AE1126" s="7" t="s">
        <v>14163</v>
      </c>
      <c r="AG1126">
        <v>454.14</v>
      </c>
      <c r="AH1126">
        <v>10</v>
      </c>
      <c r="AI1126">
        <v>408.73</v>
      </c>
      <c r="AJ1126" t="s">
        <v>14158</v>
      </c>
    </row>
    <row r="1127" spans="28:36">
      <c r="AB1127" s="75">
        <v>451.34</v>
      </c>
      <c r="AC1127" s="7">
        <v>10</v>
      </c>
      <c r="AD1127" s="6">
        <v>406.21</v>
      </c>
      <c r="AE1127" s="7" t="s">
        <v>14163</v>
      </c>
      <c r="AG1127">
        <v>223.73</v>
      </c>
      <c r="AH1127">
        <v>30</v>
      </c>
      <c r="AI1127">
        <v>156.61000000000001</v>
      </c>
      <c r="AJ1127" t="s">
        <v>14158</v>
      </c>
    </row>
    <row r="1128" spans="28:36">
      <c r="AB1128" s="75">
        <v>21.41</v>
      </c>
      <c r="AC1128" s="7">
        <v>5</v>
      </c>
      <c r="AD1128" s="6">
        <v>20.34</v>
      </c>
      <c r="AE1128" s="7" t="s">
        <v>14163</v>
      </c>
      <c r="AG1128">
        <v>351.26</v>
      </c>
      <c r="AH1128">
        <v>10</v>
      </c>
      <c r="AI1128">
        <v>316.13</v>
      </c>
      <c r="AJ1128" t="s">
        <v>14158</v>
      </c>
    </row>
    <row r="1129" spans="28:36">
      <c r="AB1129" s="75">
        <v>56.97</v>
      </c>
      <c r="AC1129" s="7">
        <v>0</v>
      </c>
      <c r="AD1129" s="6">
        <v>56.97</v>
      </c>
      <c r="AE1129" s="7" t="s">
        <v>14163</v>
      </c>
      <c r="AG1129">
        <v>412.47</v>
      </c>
      <c r="AH1129">
        <v>15</v>
      </c>
      <c r="AI1129">
        <v>350.6</v>
      </c>
      <c r="AJ1129" t="s">
        <v>14158</v>
      </c>
    </row>
    <row r="1130" spans="28:36">
      <c r="AB1130" s="75">
        <v>289.27</v>
      </c>
      <c r="AC1130" s="7">
        <v>15</v>
      </c>
      <c r="AD1130" s="6">
        <v>245.88</v>
      </c>
      <c r="AE1130" s="7" t="s">
        <v>14163</v>
      </c>
      <c r="AG1130">
        <v>47.18</v>
      </c>
      <c r="AH1130">
        <v>0</v>
      </c>
      <c r="AI1130">
        <v>47.18</v>
      </c>
      <c r="AJ1130" t="s">
        <v>14158</v>
      </c>
    </row>
    <row r="1131" spans="28:36">
      <c r="AB1131" s="75">
        <v>430.5</v>
      </c>
      <c r="AC1131" s="7">
        <v>5</v>
      </c>
      <c r="AD1131" s="6">
        <v>408.97</v>
      </c>
      <c r="AE1131" s="7" t="s">
        <v>14163</v>
      </c>
      <c r="AG1131">
        <v>112</v>
      </c>
      <c r="AH1131">
        <v>0</v>
      </c>
      <c r="AI1131">
        <v>112</v>
      </c>
      <c r="AJ1131" t="s">
        <v>14158</v>
      </c>
    </row>
    <row r="1132" spans="28:36">
      <c r="AB1132" s="75">
        <v>237.77</v>
      </c>
      <c r="AC1132" s="7">
        <v>20</v>
      </c>
      <c r="AD1132" s="6">
        <v>190.22</v>
      </c>
      <c r="AE1132" s="7" t="s">
        <v>14163</v>
      </c>
      <c r="AG1132">
        <v>479.52</v>
      </c>
      <c r="AH1132">
        <v>15</v>
      </c>
      <c r="AI1132">
        <v>407.59</v>
      </c>
      <c r="AJ1132" t="s">
        <v>14158</v>
      </c>
    </row>
    <row r="1133" spans="28:36">
      <c r="AB1133" s="75">
        <v>222.65</v>
      </c>
      <c r="AC1133" s="7">
        <v>20</v>
      </c>
      <c r="AD1133" s="6">
        <v>178.12</v>
      </c>
      <c r="AE1133" s="7" t="s">
        <v>14163</v>
      </c>
      <c r="AG1133">
        <v>258.08</v>
      </c>
      <c r="AH1133">
        <v>25</v>
      </c>
      <c r="AI1133">
        <v>193.56</v>
      </c>
      <c r="AJ1133" t="s">
        <v>14158</v>
      </c>
    </row>
    <row r="1134" spans="28:36">
      <c r="AB1134" s="75">
        <v>448.26</v>
      </c>
      <c r="AC1134" s="7">
        <v>30</v>
      </c>
      <c r="AD1134" s="6">
        <v>313.77999999999997</v>
      </c>
      <c r="AE1134" s="7" t="s">
        <v>14163</v>
      </c>
      <c r="AG1134">
        <v>61.98</v>
      </c>
      <c r="AH1134">
        <v>0</v>
      </c>
      <c r="AI1134">
        <v>61.98</v>
      </c>
      <c r="AJ1134" t="s">
        <v>14158</v>
      </c>
    </row>
    <row r="1135" spans="28:36">
      <c r="AB1135" s="75">
        <v>249.4</v>
      </c>
      <c r="AC1135" s="7">
        <v>30</v>
      </c>
      <c r="AD1135" s="6">
        <v>174.58</v>
      </c>
      <c r="AE1135" s="7" t="s">
        <v>14163</v>
      </c>
      <c r="AG1135">
        <v>99.23</v>
      </c>
      <c r="AH1135">
        <v>20</v>
      </c>
      <c r="AI1135">
        <v>79.38</v>
      </c>
      <c r="AJ1135" t="s">
        <v>14158</v>
      </c>
    </row>
    <row r="1136" spans="28:36">
      <c r="AB1136" s="75">
        <v>420.41</v>
      </c>
      <c r="AC1136" s="7">
        <v>0</v>
      </c>
      <c r="AD1136" s="6">
        <v>420.41</v>
      </c>
      <c r="AE1136" s="7" t="s">
        <v>14163</v>
      </c>
      <c r="AG1136">
        <v>200.14</v>
      </c>
      <c r="AH1136">
        <v>10</v>
      </c>
      <c r="AI1136">
        <v>180.13</v>
      </c>
      <c r="AJ1136" t="s">
        <v>14158</v>
      </c>
    </row>
    <row r="1137" spans="28:36">
      <c r="AB1137" s="75">
        <v>36.340000000000003</v>
      </c>
      <c r="AC1137" s="7">
        <v>50</v>
      </c>
      <c r="AD1137" s="6">
        <v>18.170000000000002</v>
      </c>
      <c r="AE1137" s="7" t="s">
        <v>14163</v>
      </c>
      <c r="AG1137">
        <v>348.15</v>
      </c>
      <c r="AH1137">
        <v>15</v>
      </c>
      <c r="AI1137">
        <v>295.93</v>
      </c>
      <c r="AJ1137" t="s">
        <v>14158</v>
      </c>
    </row>
    <row r="1138" spans="28:36">
      <c r="AB1138" s="75">
        <v>310.66000000000003</v>
      </c>
      <c r="AC1138" s="7">
        <v>50</v>
      </c>
      <c r="AD1138" s="6">
        <v>155.33000000000001</v>
      </c>
      <c r="AE1138" s="7" t="s">
        <v>14163</v>
      </c>
      <c r="AG1138">
        <v>81.819999999999993</v>
      </c>
      <c r="AH1138">
        <v>10</v>
      </c>
      <c r="AI1138">
        <v>73.64</v>
      </c>
      <c r="AJ1138" t="s">
        <v>14158</v>
      </c>
    </row>
    <row r="1139" spans="28:36">
      <c r="AB1139" s="75">
        <v>317.58999999999997</v>
      </c>
      <c r="AC1139" s="7">
        <v>30</v>
      </c>
      <c r="AD1139" s="6">
        <v>222.31</v>
      </c>
      <c r="AE1139" s="7" t="s">
        <v>14163</v>
      </c>
      <c r="AG1139">
        <v>251.98</v>
      </c>
      <c r="AH1139">
        <v>50</v>
      </c>
      <c r="AI1139">
        <v>125.99</v>
      </c>
      <c r="AJ1139" t="s">
        <v>14158</v>
      </c>
    </row>
    <row r="1140" spans="28:36">
      <c r="AB1140" s="75">
        <v>209.44</v>
      </c>
      <c r="AC1140" s="7">
        <v>30</v>
      </c>
      <c r="AD1140" s="6">
        <v>146.61000000000001</v>
      </c>
      <c r="AE1140" s="7" t="s">
        <v>14163</v>
      </c>
      <c r="AG1140">
        <v>345.49</v>
      </c>
      <c r="AH1140">
        <v>25</v>
      </c>
      <c r="AI1140">
        <v>259.12</v>
      </c>
      <c r="AJ1140" t="s">
        <v>14158</v>
      </c>
    </row>
    <row r="1141" spans="28:36">
      <c r="AB1141" s="75">
        <v>333.18</v>
      </c>
      <c r="AC1141" s="7">
        <v>10</v>
      </c>
      <c r="AD1141" s="6">
        <v>299.86</v>
      </c>
      <c r="AE1141" s="7" t="s">
        <v>14163</v>
      </c>
      <c r="AG1141">
        <v>26.71</v>
      </c>
      <c r="AH1141">
        <v>30</v>
      </c>
      <c r="AI1141">
        <v>18.7</v>
      </c>
      <c r="AJ1141" t="s">
        <v>14158</v>
      </c>
    </row>
    <row r="1142" spans="28:36">
      <c r="AB1142" s="75">
        <v>225.4</v>
      </c>
      <c r="AC1142" s="7">
        <v>15</v>
      </c>
      <c r="AD1142" s="6">
        <v>191.59</v>
      </c>
      <c r="AE1142" s="7" t="s">
        <v>14163</v>
      </c>
      <c r="AG1142">
        <v>191.54</v>
      </c>
      <c r="AH1142">
        <v>0</v>
      </c>
      <c r="AI1142">
        <v>191.54</v>
      </c>
      <c r="AJ1142" t="s">
        <v>14158</v>
      </c>
    </row>
    <row r="1143" spans="28:36">
      <c r="AB1143" s="75">
        <v>107.61</v>
      </c>
      <c r="AC1143" s="7">
        <v>25</v>
      </c>
      <c r="AD1143" s="6">
        <v>80.709999999999994</v>
      </c>
      <c r="AE1143" s="7" t="s">
        <v>14163</v>
      </c>
      <c r="AG1143">
        <v>473.96</v>
      </c>
      <c r="AH1143">
        <v>25</v>
      </c>
      <c r="AI1143">
        <v>355.47</v>
      </c>
      <c r="AJ1143" t="s">
        <v>14158</v>
      </c>
    </row>
    <row r="1144" spans="28:36">
      <c r="AB1144" s="75">
        <v>53.1</v>
      </c>
      <c r="AC1144" s="7">
        <v>50</v>
      </c>
      <c r="AD1144" s="6">
        <v>26.55</v>
      </c>
      <c r="AE1144" s="7" t="s">
        <v>14163</v>
      </c>
      <c r="AG1144">
        <v>347.43</v>
      </c>
      <c r="AH1144">
        <v>15</v>
      </c>
      <c r="AI1144">
        <v>295.32</v>
      </c>
      <c r="AJ1144" t="s">
        <v>14158</v>
      </c>
    </row>
    <row r="1145" spans="28:36">
      <c r="AB1145" s="75">
        <v>117.23</v>
      </c>
      <c r="AC1145" s="7">
        <v>0</v>
      </c>
      <c r="AD1145" s="6">
        <v>117.23</v>
      </c>
      <c r="AE1145" s="7" t="s">
        <v>14163</v>
      </c>
      <c r="AG1145">
        <v>47.45</v>
      </c>
      <c r="AH1145">
        <v>25</v>
      </c>
      <c r="AI1145">
        <v>35.590000000000003</v>
      </c>
      <c r="AJ1145" t="s">
        <v>14158</v>
      </c>
    </row>
    <row r="1146" spans="28:36">
      <c r="AB1146" s="75">
        <v>34.93</v>
      </c>
      <c r="AC1146" s="7">
        <v>50</v>
      </c>
      <c r="AD1146" s="6">
        <v>17.46</v>
      </c>
      <c r="AE1146" s="7" t="s">
        <v>14163</v>
      </c>
      <c r="AG1146">
        <v>321.66000000000003</v>
      </c>
      <c r="AH1146">
        <v>0</v>
      </c>
      <c r="AI1146">
        <v>321.66000000000003</v>
      </c>
      <c r="AJ1146" t="s">
        <v>14158</v>
      </c>
    </row>
    <row r="1147" spans="28:36">
      <c r="AB1147" s="75">
        <v>494.04</v>
      </c>
      <c r="AC1147" s="7">
        <v>5</v>
      </c>
      <c r="AD1147" s="6">
        <v>469.34</v>
      </c>
      <c r="AE1147" s="7" t="s">
        <v>14163</v>
      </c>
      <c r="AG1147">
        <v>344.08</v>
      </c>
      <c r="AH1147">
        <v>30</v>
      </c>
      <c r="AI1147">
        <v>240.86</v>
      </c>
      <c r="AJ1147" t="s">
        <v>14158</v>
      </c>
    </row>
    <row r="1148" spans="28:36">
      <c r="AB1148" s="75">
        <v>405.3</v>
      </c>
      <c r="AC1148" s="7">
        <v>20</v>
      </c>
      <c r="AD1148" s="6">
        <v>324.24</v>
      </c>
      <c r="AE1148" s="7" t="s">
        <v>14163</v>
      </c>
      <c r="AG1148">
        <v>371.72</v>
      </c>
      <c r="AH1148">
        <v>15</v>
      </c>
      <c r="AI1148">
        <v>315.95999999999998</v>
      </c>
      <c r="AJ1148" t="s">
        <v>14158</v>
      </c>
    </row>
    <row r="1149" spans="28:36">
      <c r="AB1149" s="75">
        <v>141.63999999999999</v>
      </c>
      <c r="AC1149" s="7">
        <v>50</v>
      </c>
      <c r="AD1149" s="6">
        <v>70.819999999999993</v>
      </c>
      <c r="AE1149" s="7" t="s">
        <v>14163</v>
      </c>
      <c r="AG1149">
        <v>399.88</v>
      </c>
      <c r="AH1149">
        <v>5</v>
      </c>
      <c r="AI1149">
        <v>379.89</v>
      </c>
      <c r="AJ1149" t="s">
        <v>14158</v>
      </c>
    </row>
    <row r="1150" spans="28:36">
      <c r="AB1150" s="75">
        <v>469.25</v>
      </c>
      <c r="AC1150" s="7">
        <v>15</v>
      </c>
      <c r="AD1150" s="6">
        <v>398.86</v>
      </c>
      <c r="AE1150" s="7" t="s">
        <v>14163</v>
      </c>
      <c r="AG1150">
        <v>168.52</v>
      </c>
      <c r="AH1150">
        <v>5</v>
      </c>
      <c r="AI1150">
        <v>160.09</v>
      </c>
      <c r="AJ1150" t="s">
        <v>14158</v>
      </c>
    </row>
    <row r="1151" spans="28:36">
      <c r="AB1151" s="75">
        <v>472.29</v>
      </c>
      <c r="AC1151" s="7">
        <v>0</v>
      </c>
      <c r="AD1151" s="6">
        <v>472.29</v>
      </c>
      <c r="AE1151" s="7" t="s">
        <v>14163</v>
      </c>
      <c r="AG1151">
        <v>272.8</v>
      </c>
      <c r="AH1151">
        <v>30</v>
      </c>
      <c r="AI1151">
        <v>190.96</v>
      </c>
      <c r="AJ1151" t="s">
        <v>14158</v>
      </c>
    </row>
    <row r="1152" spans="28:36">
      <c r="AB1152" s="75">
        <v>487.58</v>
      </c>
      <c r="AC1152" s="7">
        <v>15</v>
      </c>
      <c r="AD1152" s="6">
        <v>414.44</v>
      </c>
      <c r="AE1152" s="7" t="s">
        <v>14163</v>
      </c>
      <c r="AG1152">
        <v>20.309999999999999</v>
      </c>
      <c r="AH1152">
        <v>5</v>
      </c>
      <c r="AI1152">
        <v>19.29</v>
      </c>
      <c r="AJ1152" t="s">
        <v>14158</v>
      </c>
    </row>
    <row r="1153" spans="28:36">
      <c r="AB1153" s="75">
        <v>299.60000000000002</v>
      </c>
      <c r="AC1153" s="7">
        <v>25</v>
      </c>
      <c r="AD1153" s="6">
        <v>224.7</v>
      </c>
      <c r="AE1153" s="7" t="s">
        <v>14163</v>
      </c>
      <c r="AG1153">
        <v>122.14</v>
      </c>
      <c r="AH1153">
        <v>5</v>
      </c>
      <c r="AI1153">
        <v>116.03</v>
      </c>
      <c r="AJ1153" t="s">
        <v>14158</v>
      </c>
    </row>
    <row r="1154" spans="28:36">
      <c r="AB1154" s="75">
        <v>24.9</v>
      </c>
      <c r="AC1154" s="7">
        <v>10</v>
      </c>
      <c r="AD1154" s="6">
        <v>22.41</v>
      </c>
      <c r="AE1154" s="7" t="s">
        <v>14163</v>
      </c>
      <c r="AG1154">
        <v>430.8</v>
      </c>
      <c r="AH1154">
        <v>50</v>
      </c>
      <c r="AI1154">
        <v>215.4</v>
      </c>
      <c r="AJ1154" t="s">
        <v>14158</v>
      </c>
    </row>
    <row r="1155" spans="28:36">
      <c r="AB1155" s="75">
        <v>489.79</v>
      </c>
      <c r="AC1155" s="7">
        <v>50</v>
      </c>
      <c r="AD1155" s="6">
        <v>244.9</v>
      </c>
      <c r="AE1155" s="7" t="s">
        <v>14163</v>
      </c>
      <c r="AG1155">
        <v>411.1</v>
      </c>
      <c r="AH1155">
        <v>30</v>
      </c>
      <c r="AI1155">
        <v>287.77</v>
      </c>
      <c r="AJ1155" t="s">
        <v>14158</v>
      </c>
    </row>
    <row r="1156" spans="28:36">
      <c r="AB1156" s="75">
        <v>60.45</v>
      </c>
      <c r="AC1156" s="7">
        <v>20</v>
      </c>
      <c r="AD1156" s="6">
        <v>48.36</v>
      </c>
      <c r="AE1156" s="7" t="s">
        <v>14163</v>
      </c>
      <c r="AG1156">
        <v>152.62</v>
      </c>
      <c r="AH1156">
        <v>50</v>
      </c>
      <c r="AI1156">
        <v>76.31</v>
      </c>
      <c r="AJ1156" t="s">
        <v>14158</v>
      </c>
    </row>
    <row r="1157" spans="28:36">
      <c r="AB1157" s="75">
        <v>15.53</v>
      </c>
      <c r="AC1157" s="7">
        <v>10</v>
      </c>
      <c r="AD1157" s="6">
        <v>13.98</v>
      </c>
      <c r="AE1157" s="7" t="s">
        <v>14163</v>
      </c>
      <c r="AG1157">
        <v>350.82</v>
      </c>
      <c r="AH1157">
        <v>30</v>
      </c>
      <c r="AI1157">
        <v>245.57</v>
      </c>
      <c r="AJ1157" t="s">
        <v>14158</v>
      </c>
    </row>
    <row r="1158" spans="28:36">
      <c r="AB1158" s="75">
        <v>352.62</v>
      </c>
      <c r="AC1158" s="7">
        <v>0</v>
      </c>
      <c r="AD1158" s="6">
        <v>352.62</v>
      </c>
      <c r="AE1158" s="7" t="s">
        <v>14163</v>
      </c>
      <c r="AG1158">
        <v>221.92</v>
      </c>
      <c r="AH1158">
        <v>20</v>
      </c>
      <c r="AI1158">
        <v>177.54</v>
      </c>
      <c r="AJ1158" t="s">
        <v>14158</v>
      </c>
    </row>
    <row r="1159" spans="28:36">
      <c r="AB1159" s="75">
        <v>283.16000000000003</v>
      </c>
      <c r="AC1159" s="7">
        <v>30</v>
      </c>
      <c r="AD1159" s="6">
        <v>198.21</v>
      </c>
      <c r="AE1159" s="7" t="s">
        <v>14163</v>
      </c>
      <c r="AG1159">
        <v>436.15</v>
      </c>
      <c r="AH1159">
        <v>30</v>
      </c>
      <c r="AI1159">
        <v>305.3</v>
      </c>
      <c r="AJ1159" t="s">
        <v>14158</v>
      </c>
    </row>
    <row r="1160" spans="28:36">
      <c r="AB1160" s="75">
        <v>343.77</v>
      </c>
      <c r="AC1160" s="7">
        <v>30</v>
      </c>
      <c r="AD1160" s="6">
        <v>240.64</v>
      </c>
      <c r="AE1160" s="7" t="s">
        <v>14163</v>
      </c>
      <c r="AG1160">
        <v>14.66</v>
      </c>
      <c r="AH1160">
        <v>50</v>
      </c>
      <c r="AI1160">
        <v>7.33</v>
      </c>
      <c r="AJ1160" t="s">
        <v>14158</v>
      </c>
    </row>
    <row r="1161" spans="28:36">
      <c r="AB1161" s="75">
        <v>111.63</v>
      </c>
      <c r="AC1161" s="7">
        <v>30</v>
      </c>
      <c r="AD1161" s="6">
        <v>78.14</v>
      </c>
      <c r="AE1161" s="7" t="s">
        <v>14163</v>
      </c>
      <c r="AG1161">
        <v>180.06</v>
      </c>
      <c r="AH1161">
        <v>5</v>
      </c>
      <c r="AI1161">
        <v>171.06</v>
      </c>
      <c r="AJ1161" t="s">
        <v>14158</v>
      </c>
    </row>
    <row r="1162" spans="28:36">
      <c r="AB1162" s="75">
        <v>219.54</v>
      </c>
      <c r="AC1162" s="7">
        <v>15</v>
      </c>
      <c r="AD1162" s="6">
        <v>186.61</v>
      </c>
      <c r="AE1162" s="7" t="s">
        <v>14163</v>
      </c>
      <c r="AG1162">
        <v>380.5</v>
      </c>
      <c r="AH1162">
        <v>25</v>
      </c>
      <c r="AI1162">
        <v>285.38</v>
      </c>
      <c r="AJ1162" t="s">
        <v>14158</v>
      </c>
    </row>
    <row r="1163" spans="28:36">
      <c r="AB1163" s="75">
        <v>114.99</v>
      </c>
      <c r="AC1163" s="7">
        <v>5</v>
      </c>
      <c r="AD1163" s="6">
        <v>109.24</v>
      </c>
      <c r="AE1163" s="7" t="s">
        <v>14163</v>
      </c>
      <c r="AG1163">
        <v>484.89</v>
      </c>
      <c r="AH1163">
        <v>20</v>
      </c>
      <c r="AI1163">
        <v>387.91</v>
      </c>
      <c r="AJ1163" t="s">
        <v>14158</v>
      </c>
    </row>
    <row r="1164" spans="28:36">
      <c r="AB1164" s="75">
        <v>253.96</v>
      </c>
      <c r="AC1164" s="7">
        <v>10</v>
      </c>
      <c r="AD1164" s="6">
        <v>228.56</v>
      </c>
      <c r="AE1164" s="7" t="s">
        <v>14163</v>
      </c>
      <c r="AG1164">
        <v>37.79</v>
      </c>
      <c r="AH1164">
        <v>10</v>
      </c>
      <c r="AI1164">
        <v>34.01</v>
      </c>
      <c r="AJ1164" t="s">
        <v>14158</v>
      </c>
    </row>
    <row r="1165" spans="28:36">
      <c r="AB1165" s="75">
        <v>70.290000000000006</v>
      </c>
      <c r="AC1165" s="7">
        <v>25</v>
      </c>
      <c r="AD1165" s="6">
        <v>52.72</v>
      </c>
      <c r="AE1165" s="7" t="s">
        <v>14163</v>
      </c>
      <c r="AG1165">
        <v>269.25</v>
      </c>
      <c r="AH1165">
        <v>30</v>
      </c>
      <c r="AI1165">
        <v>188.47</v>
      </c>
      <c r="AJ1165" t="s">
        <v>14158</v>
      </c>
    </row>
    <row r="1166" spans="28:36">
      <c r="AB1166" s="75">
        <v>499.03</v>
      </c>
      <c r="AC1166" s="7">
        <v>50</v>
      </c>
      <c r="AD1166" s="6">
        <v>249.51</v>
      </c>
      <c r="AE1166" s="7" t="s">
        <v>14163</v>
      </c>
      <c r="AG1166">
        <v>126.42</v>
      </c>
      <c r="AH1166">
        <v>5</v>
      </c>
      <c r="AI1166">
        <v>120.1</v>
      </c>
      <c r="AJ1166" t="s">
        <v>14158</v>
      </c>
    </row>
    <row r="1167" spans="28:36">
      <c r="AB1167" s="75">
        <v>208.82</v>
      </c>
      <c r="AC1167" s="7">
        <v>0</v>
      </c>
      <c r="AD1167" s="6">
        <v>208.82</v>
      </c>
      <c r="AE1167" s="7" t="s">
        <v>14163</v>
      </c>
      <c r="AG1167">
        <v>307.25</v>
      </c>
      <c r="AH1167">
        <v>10</v>
      </c>
      <c r="AI1167">
        <v>276.52999999999997</v>
      </c>
      <c r="AJ1167" t="s">
        <v>14158</v>
      </c>
    </row>
    <row r="1168" spans="28:36">
      <c r="AB1168" s="75">
        <v>316.26</v>
      </c>
      <c r="AC1168" s="7">
        <v>0</v>
      </c>
      <c r="AD1168" s="6">
        <v>316.26</v>
      </c>
      <c r="AE1168" s="7" t="s">
        <v>14163</v>
      </c>
      <c r="AG1168">
        <v>83.16</v>
      </c>
      <c r="AH1168">
        <v>0</v>
      </c>
      <c r="AI1168">
        <v>83.16</v>
      </c>
      <c r="AJ1168" t="s">
        <v>14158</v>
      </c>
    </row>
    <row r="1169" spans="28:36">
      <c r="AB1169" s="75">
        <v>18.66</v>
      </c>
      <c r="AC1169" s="7">
        <v>0</v>
      </c>
      <c r="AD1169" s="6">
        <v>18.66</v>
      </c>
      <c r="AE1169" s="7" t="s">
        <v>14163</v>
      </c>
      <c r="AG1169">
        <v>246.49</v>
      </c>
      <c r="AH1169">
        <v>15</v>
      </c>
      <c r="AI1169">
        <v>209.52</v>
      </c>
      <c r="AJ1169" t="s">
        <v>14158</v>
      </c>
    </row>
    <row r="1170" spans="28:36">
      <c r="AB1170" s="75">
        <v>14.61</v>
      </c>
      <c r="AC1170" s="7">
        <v>5</v>
      </c>
      <c r="AD1170" s="6">
        <v>13.88</v>
      </c>
      <c r="AE1170" s="7" t="s">
        <v>14163</v>
      </c>
      <c r="AG1170">
        <v>414.86</v>
      </c>
      <c r="AH1170">
        <v>50</v>
      </c>
      <c r="AI1170">
        <v>207.43</v>
      </c>
      <c r="AJ1170" t="s">
        <v>14158</v>
      </c>
    </row>
    <row r="1171" spans="28:36">
      <c r="AB1171" s="75">
        <v>397.35</v>
      </c>
      <c r="AC1171" s="7">
        <v>10</v>
      </c>
      <c r="AD1171" s="6">
        <v>357.62</v>
      </c>
      <c r="AE1171" s="7" t="s">
        <v>14163</v>
      </c>
      <c r="AG1171">
        <v>15.67</v>
      </c>
      <c r="AH1171">
        <v>5</v>
      </c>
      <c r="AI1171">
        <v>14.89</v>
      </c>
      <c r="AJ1171" t="s">
        <v>14158</v>
      </c>
    </row>
    <row r="1172" spans="28:36">
      <c r="AB1172" s="75">
        <v>298.05</v>
      </c>
      <c r="AC1172" s="7">
        <v>5</v>
      </c>
      <c r="AD1172" s="6">
        <v>283.14999999999998</v>
      </c>
      <c r="AE1172" s="7" t="s">
        <v>14163</v>
      </c>
      <c r="AG1172">
        <v>64.47</v>
      </c>
      <c r="AH1172">
        <v>15</v>
      </c>
      <c r="AI1172">
        <v>54.8</v>
      </c>
      <c r="AJ1172" t="s">
        <v>14158</v>
      </c>
    </row>
    <row r="1173" spans="28:36">
      <c r="AB1173" s="75">
        <v>321.56</v>
      </c>
      <c r="AC1173" s="7">
        <v>25</v>
      </c>
      <c r="AD1173" s="6">
        <v>241.17</v>
      </c>
      <c r="AE1173" s="7" t="s">
        <v>14163</v>
      </c>
      <c r="AG1173">
        <v>364.19</v>
      </c>
      <c r="AH1173">
        <v>10</v>
      </c>
      <c r="AI1173">
        <v>327.77</v>
      </c>
      <c r="AJ1173" t="s">
        <v>14158</v>
      </c>
    </row>
    <row r="1174" spans="28:36">
      <c r="AB1174" s="75">
        <v>116.19</v>
      </c>
      <c r="AC1174" s="7">
        <v>20</v>
      </c>
      <c r="AD1174" s="6">
        <v>92.95</v>
      </c>
      <c r="AE1174" s="7" t="s">
        <v>14163</v>
      </c>
      <c r="AG1174">
        <v>412.27</v>
      </c>
      <c r="AH1174">
        <v>20</v>
      </c>
      <c r="AI1174">
        <v>329.82</v>
      </c>
      <c r="AJ1174" t="s">
        <v>14158</v>
      </c>
    </row>
    <row r="1175" spans="28:36">
      <c r="AB1175" s="75">
        <v>57.71</v>
      </c>
      <c r="AC1175" s="7">
        <v>15</v>
      </c>
      <c r="AD1175" s="6">
        <v>49.05</v>
      </c>
      <c r="AE1175" s="7" t="s">
        <v>14163</v>
      </c>
      <c r="AG1175">
        <v>15.56</v>
      </c>
      <c r="AH1175">
        <v>10</v>
      </c>
      <c r="AI1175">
        <v>14</v>
      </c>
      <c r="AJ1175" t="s">
        <v>14158</v>
      </c>
    </row>
    <row r="1176" spans="28:36">
      <c r="AB1176" s="75">
        <v>51.09</v>
      </c>
      <c r="AC1176" s="7">
        <v>10</v>
      </c>
      <c r="AD1176" s="6">
        <v>45.98</v>
      </c>
      <c r="AE1176" s="7" t="s">
        <v>14163</v>
      </c>
      <c r="AG1176">
        <v>209.44</v>
      </c>
      <c r="AH1176">
        <v>15</v>
      </c>
      <c r="AI1176">
        <v>178.02</v>
      </c>
      <c r="AJ1176" t="s">
        <v>14158</v>
      </c>
    </row>
    <row r="1177" spans="28:36">
      <c r="AB1177" s="75">
        <v>244.52</v>
      </c>
      <c r="AC1177" s="7">
        <v>5</v>
      </c>
      <c r="AD1177" s="6">
        <v>232.29</v>
      </c>
      <c r="AE1177" s="7" t="s">
        <v>14163</v>
      </c>
      <c r="AG1177">
        <v>335.49</v>
      </c>
      <c r="AH1177">
        <v>0</v>
      </c>
      <c r="AI1177">
        <v>335.49</v>
      </c>
      <c r="AJ1177" t="s">
        <v>14158</v>
      </c>
    </row>
    <row r="1178" spans="28:36">
      <c r="AB1178" s="75">
        <v>323.61</v>
      </c>
      <c r="AC1178" s="7">
        <v>5</v>
      </c>
      <c r="AD1178" s="6">
        <v>307.43</v>
      </c>
      <c r="AE1178" s="7" t="s">
        <v>14163</v>
      </c>
      <c r="AG1178">
        <v>462.7</v>
      </c>
      <c r="AH1178">
        <v>15</v>
      </c>
      <c r="AI1178">
        <v>393.29</v>
      </c>
      <c r="AJ1178" t="s">
        <v>14158</v>
      </c>
    </row>
    <row r="1179" spans="28:36">
      <c r="AB1179" s="75">
        <v>37.22</v>
      </c>
      <c r="AC1179" s="7">
        <v>30</v>
      </c>
      <c r="AD1179" s="6">
        <v>26.05</v>
      </c>
      <c r="AE1179" s="7" t="s">
        <v>14163</v>
      </c>
      <c r="AG1179">
        <v>167.31</v>
      </c>
      <c r="AH1179">
        <v>20</v>
      </c>
      <c r="AI1179">
        <v>133.85</v>
      </c>
      <c r="AJ1179" t="s">
        <v>14158</v>
      </c>
    </row>
    <row r="1180" spans="28:36">
      <c r="AB1180" s="75">
        <v>230.19</v>
      </c>
      <c r="AC1180" s="7">
        <v>25</v>
      </c>
      <c r="AD1180" s="6">
        <v>172.64</v>
      </c>
      <c r="AE1180" s="7" t="s">
        <v>14163</v>
      </c>
      <c r="AG1180">
        <v>181.26</v>
      </c>
      <c r="AH1180">
        <v>50</v>
      </c>
      <c r="AI1180">
        <v>90.63</v>
      </c>
      <c r="AJ1180" t="s">
        <v>14158</v>
      </c>
    </row>
    <row r="1181" spans="28:36">
      <c r="AB1181" s="75">
        <v>450.24</v>
      </c>
      <c r="AC1181" s="7">
        <v>0</v>
      </c>
      <c r="AD1181" s="6">
        <v>450.24</v>
      </c>
      <c r="AE1181" s="7" t="s">
        <v>14163</v>
      </c>
      <c r="AG1181">
        <v>347.3</v>
      </c>
      <c r="AH1181">
        <v>0</v>
      </c>
      <c r="AI1181">
        <v>347.3</v>
      </c>
      <c r="AJ1181" t="s">
        <v>14158</v>
      </c>
    </row>
    <row r="1182" spans="28:36">
      <c r="AB1182" s="75">
        <v>343.88</v>
      </c>
      <c r="AC1182" s="7">
        <v>5</v>
      </c>
      <c r="AD1182" s="6">
        <v>326.69</v>
      </c>
      <c r="AE1182" s="7" t="s">
        <v>14163</v>
      </c>
      <c r="AG1182">
        <v>341.04</v>
      </c>
      <c r="AH1182">
        <v>10</v>
      </c>
      <c r="AI1182">
        <v>306.94</v>
      </c>
      <c r="AJ1182" t="s">
        <v>14158</v>
      </c>
    </row>
    <row r="1183" spans="28:36">
      <c r="AB1183" s="75">
        <v>493.32</v>
      </c>
      <c r="AC1183" s="7">
        <v>10</v>
      </c>
      <c r="AD1183" s="6">
        <v>443.99</v>
      </c>
      <c r="AE1183" s="7" t="s">
        <v>14163</v>
      </c>
      <c r="AG1183">
        <v>112.69</v>
      </c>
      <c r="AH1183">
        <v>15</v>
      </c>
      <c r="AI1183">
        <v>95.79</v>
      </c>
      <c r="AJ1183" t="s">
        <v>14158</v>
      </c>
    </row>
    <row r="1184" spans="28:36">
      <c r="AB1184" s="75">
        <v>59.22</v>
      </c>
      <c r="AC1184" s="7">
        <v>10</v>
      </c>
      <c r="AD1184" s="6">
        <v>53.3</v>
      </c>
      <c r="AE1184" s="7" t="s">
        <v>14163</v>
      </c>
      <c r="AG1184">
        <v>424.82</v>
      </c>
      <c r="AH1184">
        <v>50</v>
      </c>
      <c r="AI1184">
        <v>212.41</v>
      </c>
      <c r="AJ1184" t="s">
        <v>14158</v>
      </c>
    </row>
    <row r="1185" spans="28:36">
      <c r="AB1185" s="75">
        <v>269.81</v>
      </c>
      <c r="AC1185" s="7">
        <v>5</v>
      </c>
      <c r="AD1185" s="6">
        <v>256.32</v>
      </c>
      <c r="AE1185" s="7" t="s">
        <v>14163</v>
      </c>
      <c r="AG1185">
        <v>305.91000000000003</v>
      </c>
      <c r="AH1185">
        <v>20</v>
      </c>
      <c r="AI1185">
        <v>244.73</v>
      </c>
      <c r="AJ1185" t="s">
        <v>14158</v>
      </c>
    </row>
    <row r="1186" spans="28:36">
      <c r="AB1186" s="75">
        <v>176.27</v>
      </c>
      <c r="AC1186" s="7">
        <v>10</v>
      </c>
      <c r="AD1186" s="6">
        <v>158.63999999999999</v>
      </c>
      <c r="AE1186" s="7" t="s">
        <v>14163</v>
      </c>
      <c r="AG1186">
        <v>457.22</v>
      </c>
      <c r="AH1186">
        <v>5</v>
      </c>
      <c r="AI1186">
        <v>434.36</v>
      </c>
      <c r="AJ1186" t="s">
        <v>14158</v>
      </c>
    </row>
    <row r="1187" spans="28:36">
      <c r="AB1187" s="75">
        <v>289.27999999999997</v>
      </c>
      <c r="AC1187" s="7">
        <v>20</v>
      </c>
      <c r="AD1187" s="6">
        <v>231.42</v>
      </c>
      <c r="AE1187" s="7" t="s">
        <v>14163</v>
      </c>
      <c r="AG1187">
        <v>417.36</v>
      </c>
      <c r="AH1187">
        <v>0</v>
      </c>
      <c r="AI1187">
        <v>417.36</v>
      </c>
      <c r="AJ1187" t="s">
        <v>14158</v>
      </c>
    </row>
    <row r="1188" spans="28:36">
      <c r="AB1188" s="75">
        <v>166.33</v>
      </c>
      <c r="AC1188" s="7">
        <v>50</v>
      </c>
      <c r="AD1188" s="6">
        <v>83.17</v>
      </c>
      <c r="AE1188" s="7" t="s">
        <v>14163</v>
      </c>
      <c r="AG1188">
        <v>294.52</v>
      </c>
      <c r="AH1188">
        <v>10</v>
      </c>
      <c r="AI1188">
        <v>265.07</v>
      </c>
      <c r="AJ1188" t="s">
        <v>14158</v>
      </c>
    </row>
    <row r="1189" spans="28:36">
      <c r="AB1189" s="75">
        <v>161.32</v>
      </c>
      <c r="AC1189" s="7">
        <v>0</v>
      </c>
      <c r="AD1189" s="6">
        <v>161.32</v>
      </c>
      <c r="AE1189" s="7" t="s">
        <v>14163</v>
      </c>
      <c r="AG1189">
        <v>214.26</v>
      </c>
      <c r="AH1189">
        <v>10</v>
      </c>
      <c r="AI1189">
        <v>192.83</v>
      </c>
      <c r="AJ1189" t="s">
        <v>14158</v>
      </c>
    </row>
    <row r="1190" spans="28:36">
      <c r="AB1190" s="75">
        <v>255.65</v>
      </c>
      <c r="AC1190" s="7">
        <v>10</v>
      </c>
      <c r="AD1190" s="6">
        <v>230.09</v>
      </c>
      <c r="AE1190" s="7" t="s">
        <v>14163</v>
      </c>
      <c r="AG1190">
        <v>317.23</v>
      </c>
      <c r="AH1190">
        <v>30</v>
      </c>
      <c r="AI1190">
        <v>222.06</v>
      </c>
      <c r="AJ1190" t="s">
        <v>14158</v>
      </c>
    </row>
    <row r="1191" spans="28:36">
      <c r="AB1191" s="75">
        <v>105</v>
      </c>
      <c r="AC1191" s="7">
        <v>10</v>
      </c>
      <c r="AD1191" s="6">
        <v>94.5</v>
      </c>
      <c r="AE1191" s="7" t="s">
        <v>14163</v>
      </c>
      <c r="AG1191">
        <v>231.11</v>
      </c>
      <c r="AH1191">
        <v>20</v>
      </c>
      <c r="AI1191">
        <v>184.89</v>
      </c>
      <c r="AJ1191" t="s">
        <v>14158</v>
      </c>
    </row>
    <row r="1192" spans="28:36">
      <c r="AB1192" s="75">
        <v>38.74</v>
      </c>
      <c r="AC1192" s="7">
        <v>10</v>
      </c>
      <c r="AD1192" s="6">
        <v>34.869999999999997</v>
      </c>
      <c r="AE1192" s="7" t="s">
        <v>14163</v>
      </c>
      <c r="AG1192">
        <v>171.28</v>
      </c>
      <c r="AH1192">
        <v>30</v>
      </c>
      <c r="AI1192">
        <v>119.9</v>
      </c>
      <c r="AJ1192" t="s">
        <v>14158</v>
      </c>
    </row>
    <row r="1193" spans="28:36">
      <c r="AB1193" s="75">
        <v>38.619999999999997</v>
      </c>
      <c r="AC1193" s="7">
        <v>50</v>
      </c>
      <c r="AD1193" s="6">
        <v>19.309999999999999</v>
      </c>
      <c r="AE1193" s="7" t="s">
        <v>14163</v>
      </c>
      <c r="AG1193">
        <v>290.57</v>
      </c>
      <c r="AH1193">
        <v>5</v>
      </c>
      <c r="AI1193">
        <v>276.04000000000002</v>
      </c>
      <c r="AJ1193" t="s">
        <v>14158</v>
      </c>
    </row>
    <row r="1194" spans="28:36">
      <c r="AB1194" s="75">
        <v>316.12</v>
      </c>
      <c r="AC1194" s="7">
        <v>25</v>
      </c>
      <c r="AD1194" s="6">
        <v>237.09</v>
      </c>
      <c r="AE1194" s="7" t="s">
        <v>14163</v>
      </c>
      <c r="AG1194">
        <v>465.37</v>
      </c>
      <c r="AH1194">
        <v>50</v>
      </c>
      <c r="AI1194">
        <v>232.69</v>
      </c>
      <c r="AJ1194" t="s">
        <v>14158</v>
      </c>
    </row>
    <row r="1195" spans="28:36">
      <c r="AB1195" s="75">
        <v>118.28</v>
      </c>
      <c r="AC1195" s="7">
        <v>15</v>
      </c>
      <c r="AD1195" s="6">
        <v>100.54</v>
      </c>
      <c r="AE1195" s="7" t="s">
        <v>14163</v>
      </c>
      <c r="AG1195">
        <v>98.93</v>
      </c>
      <c r="AH1195">
        <v>0</v>
      </c>
      <c r="AI1195">
        <v>98.93</v>
      </c>
      <c r="AJ1195" t="s">
        <v>14158</v>
      </c>
    </row>
    <row r="1196" spans="28:36">
      <c r="AB1196" s="75">
        <v>334.87</v>
      </c>
      <c r="AC1196" s="7">
        <v>15</v>
      </c>
      <c r="AD1196" s="6">
        <v>284.64</v>
      </c>
      <c r="AE1196" s="7" t="s">
        <v>14163</v>
      </c>
      <c r="AG1196">
        <v>219.61</v>
      </c>
      <c r="AH1196">
        <v>15</v>
      </c>
      <c r="AI1196">
        <v>186.67</v>
      </c>
      <c r="AJ1196" t="s">
        <v>14158</v>
      </c>
    </row>
    <row r="1197" spans="28:36">
      <c r="AB1197" s="75">
        <v>233.88</v>
      </c>
      <c r="AC1197" s="7">
        <v>10</v>
      </c>
      <c r="AD1197" s="6">
        <v>210.49</v>
      </c>
      <c r="AE1197" s="7" t="s">
        <v>14163</v>
      </c>
      <c r="AG1197">
        <v>10.37</v>
      </c>
      <c r="AH1197">
        <v>5</v>
      </c>
      <c r="AI1197">
        <v>9.85</v>
      </c>
      <c r="AJ1197" t="s">
        <v>14158</v>
      </c>
    </row>
    <row r="1198" spans="28:36">
      <c r="AB1198" s="75">
        <v>230.47</v>
      </c>
      <c r="AC1198" s="7">
        <v>0</v>
      </c>
      <c r="AD1198" s="6">
        <v>230.47</v>
      </c>
      <c r="AE1198" s="7" t="s">
        <v>14163</v>
      </c>
      <c r="AG1198">
        <v>404.19</v>
      </c>
      <c r="AH1198">
        <v>15</v>
      </c>
      <c r="AI1198">
        <v>343.56</v>
      </c>
      <c r="AJ1198" t="s">
        <v>14158</v>
      </c>
    </row>
    <row r="1199" spans="28:36">
      <c r="AB1199" s="75">
        <v>154.02000000000001</v>
      </c>
      <c r="AC1199" s="7">
        <v>30</v>
      </c>
      <c r="AD1199" s="6">
        <v>107.81</v>
      </c>
      <c r="AE1199" s="7" t="s">
        <v>14163</v>
      </c>
      <c r="AG1199">
        <v>151.55000000000001</v>
      </c>
      <c r="AH1199">
        <v>10</v>
      </c>
      <c r="AI1199">
        <v>136.4</v>
      </c>
      <c r="AJ1199" t="s">
        <v>14158</v>
      </c>
    </row>
    <row r="1200" spans="28:36">
      <c r="AB1200" s="75">
        <v>346.81</v>
      </c>
      <c r="AC1200" s="7">
        <v>15</v>
      </c>
      <c r="AD1200" s="6">
        <v>294.79000000000002</v>
      </c>
      <c r="AE1200" s="7" t="s">
        <v>14163</v>
      </c>
      <c r="AG1200">
        <v>368.62</v>
      </c>
      <c r="AH1200">
        <v>25</v>
      </c>
      <c r="AI1200">
        <v>276.47000000000003</v>
      </c>
      <c r="AJ1200" t="s">
        <v>14158</v>
      </c>
    </row>
    <row r="1201" spans="28:36">
      <c r="AB1201" s="75">
        <v>61.37</v>
      </c>
      <c r="AC1201" s="7">
        <v>5</v>
      </c>
      <c r="AD1201" s="6">
        <v>58.3</v>
      </c>
      <c r="AE1201" s="7" t="s">
        <v>14163</v>
      </c>
      <c r="AG1201">
        <v>408.46</v>
      </c>
      <c r="AH1201">
        <v>50</v>
      </c>
      <c r="AI1201">
        <v>204.23</v>
      </c>
      <c r="AJ1201" t="s">
        <v>14158</v>
      </c>
    </row>
    <row r="1202" spans="28:36">
      <c r="AB1202" s="75">
        <v>122.81</v>
      </c>
      <c r="AC1202" s="7">
        <v>20</v>
      </c>
      <c r="AD1202" s="6">
        <v>98.25</v>
      </c>
      <c r="AE1202" s="7" t="s">
        <v>14163</v>
      </c>
      <c r="AG1202">
        <v>323.45999999999998</v>
      </c>
      <c r="AH1202">
        <v>10</v>
      </c>
      <c r="AI1202">
        <v>291.11</v>
      </c>
      <c r="AJ1202" t="s">
        <v>14158</v>
      </c>
    </row>
    <row r="1203" spans="28:36">
      <c r="AB1203" s="75">
        <v>334.65</v>
      </c>
      <c r="AC1203" s="7">
        <v>50</v>
      </c>
      <c r="AD1203" s="6">
        <v>167.32</v>
      </c>
      <c r="AE1203" s="7" t="s">
        <v>14163</v>
      </c>
      <c r="AG1203">
        <v>495.35</v>
      </c>
      <c r="AH1203">
        <v>30</v>
      </c>
      <c r="AI1203">
        <v>346.75</v>
      </c>
      <c r="AJ1203" t="s">
        <v>14158</v>
      </c>
    </row>
    <row r="1204" spans="28:36">
      <c r="AB1204" s="75">
        <v>368.17</v>
      </c>
      <c r="AC1204" s="7">
        <v>50</v>
      </c>
      <c r="AD1204" s="6">
        <v>184.09</v>
      </c>
      <c r="AE1204" s="7" t="s">
        <v>14163</v>
      </c>
      <c r="AG1204">
        <v>221.53</v>
      </c>
      <c r="AH1204">
        <v>30</v>
      </c>
      <c r="AI1204">
        <v>155.07</v>
      </c>
      <c r="AJ1204" t="s">
        <v>14158</v>
      </c>
    </row>
    <row r="1205" spans="28:36">
      <c r="AB1205" s="75">
        <v>180.91</v>
      </c>
      <c r="AC1205" s="7">
        <v>10</v>
      </c>
      <c r="AD1205" s="6">
        <v>162.82</v>
      </c>
      <c r="AE1205" s="7" t="s">
        <v>14163</v>
      </c>
      <c r="AG1205">
        <v>293.83999999999997</v>
      </c>
      <c r="AH1205">
        <v>15</v>
      </c>
      <c r="AI1205">
        <v>249.76</v>
      </c>
      <c r="AJ1205" t="s">
        <v>14158</v>
      </c>
    </row>
    <row r="1206" spans="28:36">
      <c r="AB1206" s="75">
        <v>119.22</v>
      </c>
      <c r="AC1206" s="7">
        <v>20</v>
      </c>
      <c r="AD1206" s="6">
        <v>95.38</v>
      </c>
      <c r="AE1206" s="7" t="s">
        <v>14163</v>
      </c>
      <c r="AG1206">
        <v>367.27</v>
      </c>
      <c r="AH1206">
        <v>25</v>
      </c>
      <c r="AI1206">
        <v>275.45</v>
      </c>
      <c r="AJ1206" t="s">
        <v>14158</v>
      </c>
    </row>
    <row r="1207" spans="28:36">
      <c r="AB1207" s="75">
        <v>473.47</v>
      </c>
      <c r="AC1207" s="7">
        <v>5</v>
      </c>
      <c r="AD1207" s="6">
        <v>449.8</v>
      </c>
      <c r="AE1207" s="7" t="s">
        <v>14163</v>
      </c>
      <c r="AG1207">
        <v>124.31</v>
      </c>
      <c r="AH1207">
        <v>50</v>
      </c>
      <c r="AI1207">
        <v>62.16</v>
      </c>
      <c r="AJ1207" t="s">
        <v>14158</v>
      </c>
    </row>
    <row r="1208" spans="28:36">
      <c r="AB1208" s="75">
        <v>462.61</v>
      </c>
      <c r="AC1208" s="7">
        <v>0</v>
      </c>
      <c r="AD1208" s="6">
        <v>462.61</v>
      </c>
      <c r="AE1208" s="7" t="s">
        <v>14163</v>
      </c>
      <c r="AG1208">
        <v>149.94</v>
      </c>
      <c r="AH1208">
        <v>20</v>
      </c>
      <c r="AI1208">
        <v>119.95</v>
      </c>
      <c r="AJ1208" t="s">
        <v>14158</v>
      </c>
    </row>
    <row r="1209" spans="28:36">
      <c r="AB1209" s="75">
        <v>278.52</v>
      </c>
      <c r="AC1209" s="7">
        <v>50</v>
      </c>
      <c r="AD1209" s="6">
        <v>139.26</v>
      </c>
      <c r="AE1209" s="7" t="s">
        <v>14163</v>
      </c>
      <c r="AG1209">
        <v>457.07</v>
      </c>
      <c r="AH1209">
        <v>0</v>
      </c>
      <c r="AI1209">
        <v>457.07</v>
      </c>
      <c r="AJ1209" t="s">
        <v>14158</v>
      </c>
    </row>
    <row r="1210" spans="28:36">
      <c r="AB1210" s="75">
        <v>46.11</v>
      </c>
      <c r="AC1210" s="7">
        <v>0</v>
      </c>
      <c r="AD1210" s="6">
        <v>46.11</v>
      </c>
      <c r="AE1210" s="7" t="s">
        <v>14163</v>
      </c>
      <c r="AG1210">
        <v>437.06</v>
      </c>
      <c r="AH1210">
        <v>0</v>
      </c>
      <c r="AI1210">
        <v>437.06</v>
      </c>
      <c r="AJ1210" t="s">
        <v>14158</v>
      </c>
    </row>
    <row r="1211" spans="28:36">
      <c r="AB1211" s="75">
        <v>21.3</v>
      </c>
      <c r="AC1211" s="7">
        <v>5</v>
      </c>
      <c r="AD1211" s="6">
        <v>20.23</v>
      </c>
      <c r="AE1211" s="7" t="s">
        <v>14163</v>
      </c>
      <c r="AG1211">
        <v>298.02</v>
      </c>
      <c r="AH1211">
        <v>25</v>
      </c>
      <c r="AI1211">
        <v>223.51</v>
      </c>
      <c r="AJ1211" t="s">
        <v>14158</v>
      </c>
    </row>
    <row r="1212" spans="28:36">
      <c r="AB1212" s="75">
        <v>393.1</v>
      </c>
      <c r="AC1212" s="7">
        <v>15</v>
      </c>
      <c r="AD1212" s="6">
        <v>334.13</v>
      </c>
      <c r="AE1212" s="7" t="s">
        <v>14163</v>
      </c>
      <c r="AG1212">
        <v>16.11</v>
      </c>
      <c r="AH1212">
        <v>15</v>
      </c>
      <c r="AI1212">
        <v>13.69</v>
      </c>
      <c r="AJ1212" t="s">
        <v>14158</v>
      </c>
    </row>
    <row r="1213" spans="28:36">
      <c r="AB1213" s="75">
        <v>204.93</v>
      </c>
      <c r="AC1213" s="7">
        <v>50</v>
      </c>
      <c r="AD1213" s="6">
        <v>102.47</v>
      </c>
      <c r="AE1213" s="7" t="s">
        <v>14163</v>
      </c>
      <c r="AG1213">
        <v>401.8</v>
      </c>
      <c r="AH1213">
        <v>10</v>
      </c>
      <c r="AI1213">
        <v>361.62</v>
      </c>
      <c r="AJ1213" t="s">
        <v>14158</v>
      </c>
    </row>
    <row r="1214" spans="28:36">
      <c r="AB1214" s="75">
        <v>336.97</v>
      </c>
      <c r="AC1214" s="7">
        <v>0</v>
      </c>
      <c r="AD1214" s="6">
        <v>336.97</v>
      </c>
      <c r="AE1214" s="7" t="s">
        <v>14163</v>
      </c>
      <c r="AG1214">
        <v>28.61</v>
      </c>
      <c r="AH1214">
        <v>10</v>
      </c>
      <c r="AI1214">
        <v>25.75</v>
      </c>
      <c r="AJ1214" t="s">
        <v>14158</v>
      </c>
    </row>
    <row r="1215" spans="28:36">
      <c r="AB1215" s="75">
        <v>313.29000000000002</v>
      </c>
      <c r="AC1215" s="7">
        <v>15</v>
      </c>
      <c r="AD1215" s="6">
        <v>266.3</v>
      </c>
      <c r="AE1215" s="7" t="s">
        <v>14163</v>
      </c>
      <c r="AG1215">
        <v>180.19</v>
      </c>
      <c r="AH1215">
        <v>30</v>
      </c>
      <c r="AI1215">
        <v>126.13</v>
      </c>
      <c r="AJ1215" t="s">
        <v>14158</v>
      </c>
    </row>
    <row r="1216" spans="28:36">
      <c r="AB1216" s="75">
        <v>56.77</v>
      </c>
      <c r="AC1216" s="7">
        <v>10</v>
      </c>
      <c r="AD1216" s="6">
        <v>51.09</v>
      </c>
      <c r="AE1216" s="7" t="s">
        <v>14163</v>
      </c>
      <c r="AG1216">
        <v>284.26</v>
      </c>
      <c r="AH1216">
        <v>50</v>
      </c>
      <c r="AI1216">
        <v>142.13</v>
      </c>
      <c r="AJ1216" t="s">
        <v>14158</v>
      </c>
    </row>
    <row r="1217" spans="28:36">
      <c r="AB1217" s="75">
        <v>352.6</v>
      </c>
      <c r="AC1217" s="7">
        <v>0</v>
      </c>
      <c r="AD1217" s="6">
        <v>352.6</v>
      </c>
      <c r="AE1217" s="7" t="s">
        <v>14163</v>
      </c>
      <c r="AG1217">
        <v>333.82</v>
      </c>
      <c r="AH1217">
        <v>30</v>
      </c>
      <c r="AI1217">
        <v>233.67</v>
      </c>
      <c r="AJ1217" t="s">
        <v>14158</v>
      </c>
    </row>
    <row r="1218" spans="28:36">
      <c r="AB1218" s="75">
        <v>255.6</v>
      </c>
      <c r="AC1218" s="7">
        <v>25</v>
      </c>
      <c r="AD1218" s="6">
        <v>191.7</v>
      </c>
      <c r="AE1218" s="7" t="s">
        <v>14163</v>
      </c>
      <c r="AG1218">
        <v>109.9</v>
      </c>
      <c r="AH1218">
        <v>15</v>
      </c>
      <c r="AI1218">
        <v>93.42</v>
      </c>
      <c r="AJ1218" t="s">
        <v>14158</v>
      </c>
    </row>
    <row r="1219" spans="28:36">
      <c r="AB1219" s="75">
        <v>56.11</v>
      </c>
      <c r="AC1219" s="7">
        <v>20</v>
      </c>
      <c r="AD1219" s="6">
        <v>44.89</v>
      </c>
      <c r="AE1219" s="7" t="s">
        <v>14163</v>
      </c>
      <c r="AG1219">
        <v>460.68</v>
      </c>
      <c r="AH1219">
        <v>10</v>
      </c>
      <c r="AI1219">
        <v>414.61</v>
      </c>
      <c r="AJ1219" t="s">
        <v>14158</v>
      </c>
    </row>
    <row r="1220" spans="28:36">
      <c r="AB1220" s="75">
        <v>385.62</v>
      </c>
      <c r="AC1220" s="7">
        <v>25</v>
      </c>
      <c r="AD1220" s="6">
        <v>289.22000000000003</v>
      </c>
      <c r="AE1220" s="7" t="s">
        <v>14163</v>
      </c>
      <c r="AG1220">
        <v>259.10000000000002</v>
      </c>
      <c r="AH1220">
        <v>0</v>
      </c>
      <c r="AI1220">
        <v>259.10000000000002</v>
      </c>
      <c r="AJ1220" t="s">
        <v>14158</v>
      </c>
    </row>
    <row r="1221" spans="28:36">
      <c r="AB1221" s="75">
        <v>105.25</v>
      </c>
      <c r="AC1221" s="7">
        <v>30</v>
      </c>
      <c r="AD1221" s="6">
        <v>73.67</v>
      </c>
      <c r="AE1221" s="7" t="s">
        <v>14163</v>
      </c>
      <c r="AG1221">
        <v>232.55</v>
      </c>
      <c r="AH1221">
        <v>25</v>
      </c>
      <c r="AI1221">
        <v>174.41</v>
      </c>
      <c r="AJ1221" t="s">
        <v>14158</v>
      </c>
    </row>
    <row r="1222" spans="28:36">
      <c r="AB1222" s="75">
        <v>476.73</v>
      </c>
      <c r="AC1222" s="7">
        <v>20</v>
      </c>
      <c r="AD1222" s="6">
        <v>381.38</v>
      </c>
      <c r="AE1222" s="7" t="s">
        <v>14163</v>
      </c>
      <c r="AG1222">
        <v>277.94</v>
      </c>
      <c r="AH1222">
        <v>5</v>
      </c>
      <c r="AI1222">
        <v>264.04000000000002</v>
      </c>
      <c r="AJ1222" t="s">
        <v>14158</v>
      </c>
    </row>
    <row r="1223" spans="28:36">
      <c r="AB1223" s="75">
        <v>293.02999999999997</v>
      </c>
      <c r="AC1223" s="7">
        <v>5</v>
      </c>
      <c r="AD1223" s="6">
        <v>278.38</v>
      </c>
      <c r="AE1223" s="7" t="s">
        <v>14163</v>
      </c>
      <c r="AG1223">
        <v>379.22</v>
      </c>
      <c r="AH1223">
        <v>15</v>
      </c>
      <c r="AI1223">
        <v>322.33999999999997</v>
      </c>
      <c r="AJ1223" t="s">
        <v>14158</v>
      </c>
    </row>
    <row r="1224" spans="28:36">
      <c r="AB1224" s="75">
        <v>39.82</v>
      </c>
      <c r="AC1224" s="7">
        <v>5</v>
      </c>
      <c r="AD1224" s="6">
        <v>37.83</v>
      </c>
      <c r="AE1224" s="7" t="s">
        <v>14163</v>
      </c>
      <c r="AG1224">
        <v>265.27</v>
      </c>
      <c r="AH1224">
        <v>25</v>
      </c>
      <c r="AI1224">
        <v>198.95</v>
      </c>
      <c r="AJ1224" t="s">
        <v>14158</v>
      </c>
    </row>
    <row r="1225" spans="28:36">
      <c r="AB1225" s="75">
        <v>10.33</v>
      </c>
      <c r="AC1225" s="7">
        <v>0</v>
      </c>
      <c r="AD1225" s="6">
        <v>10.33</v>
      </c>
      <c r="AE1225" s="7" t="s">
        <v>14163</v>
      </c>
      <c r="AG1225">
        <v>369.05</v>
      </c>
      <c r="AH1225">
        <v>5</v>
      </c>
      <c r="AI1225">
        <v>350.6</v>
      </c>
      <c r="AJ1225" t="s">
        <v>14158</v>
      </c>
    </row>
    <row r="1226" spans="28:36">
      <c r="AB1226" s="75">
        <v>428.53</v>
      </c>
      <c r="AC1226" s="7">
        <v>15</v>
      </c>
      <c r="AD1226" s="6">
        <v>364.25</v>
      </c>
      <c r="AE1226" s="7" t="s">
        <v>14163</v>
      </c>
      <c r="AG1226">
        <v>493.7</v>
      </c>
      <c r="AH1226">
        <v>20</v>
      </c>
      <c r="AI1226">
        <v>394.96</v>
      </c>
      <c r="AJ1226" t="s">
        <v>14158</v>
      </c>
    </row>
    <row r="1227" spans="28:36">
      <c r="AB1227" s="75">
        <v>227.48</v>
      </c>
      <c r="AC1227" s="7">
        <v>0</v>
      </c>
      <c r="AD1227" s="6">
        <v>227.48</v>
      </c>
      <c r="AE1227" s="7" t="s">
        <v>14163</v>
      </c>
      <c r="AG1227">
        <v>407.43</v>
      </c>
      <c r="AH1227">
        <v>5</v>
      </c>
      <c r="AI1227">
        <v>387.06</v>
      </c>
      <c r="AJ1227" t="s">
        <v>14158</v>
      </c>
    </row>
    <row r="1228" spans="28:36">
      <c r="AB1228" s="75">
        <v>318.83</v>
      </c>
      <c r="AC1228" s="7">
        <v>20</v>
      </c>
      <c r="AD1228" s="6">
        <v>255.06</v>
      </c>
      <c r="AE1228" s="7" t="s">
        <v>14163</v>
      </c>
      <c r="AG1228">
        <v>71.33</v>
      </c>
      <c r="AH1228">
        <v>20</v>
      </c>
      <c r="AI1228">
        <v>57.06</v>
      </c>
      <c r="AJ1228" t="s">
        <v>14158</v>
      </c>
    </row>
    <row r="1229" spans="28:36">
      <c r="AB1229" s="75">
        <v>141.28</v>
      </c>
      <c r="AC1229" s="7">
        <v>20</v>
      </c>
      <c r="AD1229" s="6">
        <v>113.02</v>
      </c>
      <c r="AE1229" s="7" t="s">
        <v>14163</v>
      </c>
      <c r="AG1229">
        <v>327.60000000000002</v>
      </c>
      <c r="AH1229">
        <v>30</v>
      </c>
      <c r="AI1229">
        <v>229.32</v>
      </c>
      <c r="AJ1229" t="s">
        <v>14158</v>
      </c>
    </row>
    <row r="1230" spans="28:36">
      <c r="AB1230" s="75">
        <v>10.82</v>
      </c>
      <c r="AC1230" s="7">
        <v>25</v>
      </c>
      <c r="AD1230" s="6">
        <v>8.1199999999999992</v>
      </c>
      <c r="AE1230" s="7" t="s">
        <v>14163</v>
      </c>
      <c r="AG1230">
        <v>485.37</v>
      </c>
      <c r="AH1230">
        <v>15</v>
      </c>
      <c r="AI1230">
        <v>412.56</v>
      </c>
      <c r="AJ1230" t="s">
        <v>14158</v>
      </c>
    </row>
    <row r="1231" spans="28:36">
      <c r="AB1231" s="75">
        <v>498.59</v>
      </c>
      <c r="AC1231" s="7">
        <v>10</v>
      </c>
      <c r="AD1231" s="6">
        <v>448.73</v>
      </c>
      <c r="AE1231" s="7" t="s">
        <v>14163</v>
      </c>
      <c r="AG1231">
        <v>284.88</v>
      </c>
      <c r="AH1231">
        <v>30</v>
      </c>
      <c r="AI1231">
        <v>199.42</v>
      </c>
      <c r="AJ1231" t="s">
        <v>14158</v>
      </c>
    </row>
    <row r="1232" spans="28:36">
      <c r="AB1232" s="75">
        <v>276.83999999999997</v>
      </c>
      <c r="AC1232" s="7">
        <v>30</v>
      </c>
      <c r="AD1232" s="6">
        <v>193.79</v>
      </c>
      <c r="AE1232" s="7" t="s">
        <v>14163</v>
      </c>
      <c r="AG1232">
        <v>341.83</v>
      </c>
      <c r="AH1232">
        <v>5</v>
      </c>
      <c r="AI1232">
        <v>324.74</v>
      </c>
      <c r="AJ1232" t="s">
        <v>14158</v>
      </c>
    </row>
    <row r="1233" spans="28:36">
      <c r="AB1233" s="75">
        <v>75.650000000000006</v>
      </c>
      <c r="AC1233" s="7">
        <v>15</v>
      </c>
      <c r="AD1233" s="6">
        <v>64.3</v>
      </c>
      <c r="AE1233" s="7" t="s">
        <v>14163</v>
      </c>
      <c r="AG1233">
        <v>441.84</v>
      </c>
      <c r="AH1233">
        <v>25</v>
      </c>
      <c r="AI1233">
        <v>331.38</v>
      </c>
      <c r="AJ1233" t="s">
        <v>14158</v>
      </c>
    </row>
    <row r="1234" spans="28:36">
      <c r="AB1234" s="75">
        <v>467.8</v>
      </c>
      <c r="AC1234" s="7">
        <v>0</v>
      </c>
      <c r="AD1234" s="6">
        <v>467.8</v>
      </c>
      <c r="AE1234" s="7" t="s">
        <v>14163</v>
      </c>
      <c r="AG1234">
        <v>261.58</v>
      </c>
      <c r="AH1234">
        <v>30</v>
      </c>
      <c r="AI1234">
        <v>183.11</v>
      </c>
      <c r="AJ1234" t="s">
        <v>14158</v>
      </c>
    </row>
    <row r="1235" spans="28:36">
      <c r="AB1235" s="75">
        <v>48.15</v>
      </c>
      <c r="AC1235" s="7">
        <v>10</v>
      </c>
      <c r="AD1235" s="6">
        <v>43.34</v>
      </c>
      <c r="AE1235" s="7" t="s">
        <v>14163</v>
      </c>
      <c r="AG1235">
        <v>69.64</v>
      </c>
      <c r="AH1235">
        <v>20</v>
      </c>
      <c r="AI1235">
        <v>55.71</v>
      </c>
      <c r="AJ1235" t="s">
        <v>14158</v>
      </c>
    </row>
    <row r="1236" spans="28:36">
      <c r="AB1236" s="75">
        <v>122.58</v>
      </c>
      <c r="AC1236" s="7">
        <v>20</v>
      </c>
      <c r="AD1236" s="6">
        <v>98.06</v>
      </c>
      <c r="AE1236" s="7" t="s">
        <v>14163</v>
      </c>
      <c r="AG1236">
        <v>99.49</v>
      </c>
      <c r="AH1236">
        <v>20</v>
      </c>
      <c r="AI1236">
        <v>79.59</v>
      </c>
      <c r="AJ1236" t="s">
        <v>14158</v>
      </c>
    </row>
    <row r="1237" spans="28:36">
      <c r="AB1237" s="75">
        <v>416.11</v>
      </c>
      <c r="AC1237" s="7">
        <v>0</v>
      </c>
      <c r="AD1237" s="6">
        <v>416.11</v>
      </c>
      <c r="AE1237" s="7" t="s">
        <v>14163</v>
      </c>
      <c r="AG1237">
        <v>206.43</v>
      </c>
      <c r="AH1237">
        <v>25</v>
      </c>
      <c r="AI1237">
        <v>154.82</v>
      </c>
      <c r="AJ1237" t="s">
        <v>14158</v>
      </c>
    </row>
    <row r="1238" spans="28:36">
      <c r="AB1238" s="75">
        <v>219.2</v>
      </c>
      <c r="AC1238" s="7">
        <v>30</v>
      </c>
      <c r="AD1238" s="6">
        <v>153.44</v>
      </c>
      <c r="AE1238" s="7" t="s">
        <v>14163</v>
      </c>
      <c r="AG1238">
        <v>285.95</v>
      </c>
      <c r="AH1238">
        <v>20</v>
      </c>
      <c r="AI1238">
        <v>228.76</v>
      </c>
      <c r="AJ1238" t="s">
        <v>14158</v>
      </c>
    </row>
    <row r="1239" spans="28:36">
      <c r="AB1239" s="75">
        <v>258.5</v>
      </c>
      <c r="AC1239" s="7">
        <v>20</v>
      </c>
      <c r="AD1239" s="6">
        <v>206.8</v>
      </c>
      <c r="AE1239" s="7" t="s">
        <v>14163</v>
      </c>
      <c r="AG1239">
        <v>471.23</v>
      </c>
      <c r="AH1239">
        <v>20</v>
      </c>
      <c r="AI1239">
        <v>376.98</v>
      </c>
      <c r="AJ1239" t="s">
        <v>14158</v>
      </c>
    </row>
    <row r="1240" spans="28:36">
      <c r="AB1240" s="75">
        <v>234.28</v>
      </c>
      <c r="AC1240" s="7">
        <v>25</v>
      </c>
      <c r="AD1240" s="6">
        <v>175.71</v>
      </c>
      <c r="AE1240" s="7" t="s">
        <v>14163</v>
      </c>
      <c r="AG1240">
        <v>94.02</v>
      </c>
      <c r="AH1240">
        <v>20</v>
      </c>
      <c r="AI1240">
        <v>75.22</v>
      </c>
      <c r="AJ1240" t="s">
        <v>14158</v>
      </c>
    </row>
    <row r="1241" spans="28:36">
      <c r="AB1241" s="75">
        <v>266.23</v>
      </c>
      <c r="AC1241" s="7">
        <v>30</v>
      </c>
      <c r="AD1241" s="6">
        <v>186.36</v>
      </c>
      <c r="AE1241" s="7" t="s">
        <v>14163</v>
      </c>
      <c r="AG1241">
        <v>93.28</v>
      </c>
      <c r="AH1241">
        <v>15</v>
      </c>
      <c r="AI1241">
        <v>79.290000000000006</v>
      </c>
      <c r="AJ1241" t="s">
        <v>14158</v>
      </c>
    </row>
    <row r="1242" spans="28:36">
      <c r="AB1242" s="75">
        <v>222.65</v>
      </c>
      <c r="AC1242" s="7">
        <v>15</v>
      </c>
      <c r="AD1242" s="6">
        <v>189.25</v>
      </c>
      <c r="AE1242" s="7" t="s">
        <v>14163</v>
      </c>
      <c r="AG1242">
        <v>459.49</v>
      </c>
      <c r="AH1242">
        <v>15</v>
      </c>
      <c r="AI1242">
        <v>390.57</v>
      </c>
      <c r="AJ1242" t="s">
        <v>14158</v>
      </c>
    </row>
    <row r="1243" spans="28:36">
      <c r="AB1243" s="75">
        <v>436.99</v>
      </c>
      <c r="AC1243" s="7">
        <v>20</v>
      </c>
      <c r="AD1243" s="6">
        <v>349.59</v>
      </c>
      <c r="AE1243" s="7" t="s">
        <v>14163</v>
      </c>
      <c r="AG1243">
        <v>49.99</v>
      </c>
      <c r="AH1243">
        <v>20</v>
      </c>
      <c r="AI1243">
        <v>39.99</v>
      </c>
      <c r="AJ1243" t="s">
        <v>14158</v>
      </c>
    </row>
    <row r="1244" spans="28:36">
      <c r="AB1244" s="75">
        <v>63.37</v>
      </c>
      <c r="AC1244" s="7">
        <v>20</v>
      </c>
      <c r="AD1244" s="6">
        <v>50.7</v>
      </c>
      <c r="AE1244" s="7" t="s">
        <v>14163</v>
      </c>
      <c r="AG1244">
        <v>393.83</v>
      </c>
      <c r="AH1244">
        <v>50</v>
      </c>
      <c r="AI1244">
        <v>196.91</v>
      </c>
      <c r="AJ1244" t="s">
        <v>14158</v>
      </c>
    </row>
    <row r="1245" spans="28:36">
      <c r="AB1245" s="75">
        <v>488.6</v>
      </c>
      <c r="AC1245" s="7">
        <v>25</v>
      </c>
      <c r="AD1245" s="6">
        <v>366.45</v>
      </c>
      <c r="AE1245" s="7" t="s">
        <v>14163</v>
      </c>
      <c r="AG1245">
        <v>389.96</v>
      </c>
      <c r="AH1245">
        <v>15</v>
      </c>
      <c r="AI1245">
        <v>331.47</v>
      </c>
      <c r="AJ1245" t="s">
        <v>14158</v>
      </c>
    </row>
    <row r="1246" spans="28:36">
      <c r="AB1246" s="75">
        <v>241.58</v>
      </c>
      <c r="AC1246" s="7">
        <v>30</v>
      </c>
      <c r="AD1246" s="6">
        <v>169.11</v>
      </c>
      <c r="AE1246" s="7" t="s">
        <v>14163</v>
      </c>
      <c r="AG1246">
        <v>226.93</v>
      </c>
      <c r="AH1246">
        <v>30</v>
      </c>
      <c r="AI1246">
        <v>158.85</v>
      </c>
      <c r="AJ1246" t="s">
        <v>14158</v>
      </c>
    </row>
    <row r="1247" spans="28:36">
      <c r="AB1247" s="75">
        <v>394.16</v>
      </c>
      <c r="AC1247" s="7">
        <v>0</v>
      </c>
      <c r="AD1247" s="6">
        <v>394.16</v>
      </c>
      <c r="AE1247" s="7" t="s">
        <v>14163</v>
      </c>
      <c r="AG1247">
        <v>181.56</v>
      </c>
      <c r="AH1247">
        <v>0</v>
      </c>
      <c r="AI1247">
        <v>181.56</v>
      </c>
      <c r="AJ1247" t="s">
        <v>14158</v>
      </c>
    </row>
    <row r="1248" spans="28:36">
      <c r="AB1248" s="75">
        <v>290.57</v>
      </c>
      <c r="AC1248" s="7">
        <v>25</v>
      </c>
      <c r="AD1248" s="6">
        <v>217.93</v>
      </c>
      <c r="AE1248" s="7" t="s">
        <v>14163</v>
      </c>
      <c r="AG1248">
        <v>177.91</v>
      </c>
      <c r="AH1248">
        <v>5</v>
      </c>
      <c r="AI1248">
        <v>169.01</v>
      </c>
      <c r="AJ1248" t="s">
        <v>14158</v>
      </c>
    </row>
    <row r="1249" spans="28:36">
      <c r="AB1249" s="75">
        <v>25.36</v>
      </c>
      <c r="AC1249" s="7">
        <v>25</v>
      </c>
      <c r="AD1249" s="6">
        <v>19.02</v>
      </c>
      <c r="AE1249" s="7" t="s">
        <v>14163</v>
      </c>
      <c r="AG1249">
        <v>53.69</v>
      </c>
      <c r="AH1249">
        <v>20</v>
      </c>
      <c r="AI1249">
        <v>42.95</v>
      </c>
      <c r="AJ1249" t="s">
        <v>14158</v>
      </c>
    </row>
    <row r="1250" spans="28:36">
      <c r="AB1250" s="75">
        <v>210.68</v>
      </c>
      <c r="AC1250" s="7">
        <v>30</v>
      </c>
      <c r="AD1250" s="6">
        <v>147.47999999999999</v>
      </c>
      <c r="AE1250" s="7" t="s">
        <v>14163</v>
      </c>
      <c r="AG1250">
        <v>84.09</v>
      </c>
      <c r="AH1250">
        <v>5</v>
      </c>
      <c r="AI1250">
        <v>79.89</v>
      </c>
      <c r="AJ1250" t="s">
        <v>14158</v>
      </c>
    </row>
    <row r="1251" spans="28:36">
      <c r="AB1251" s="75">
        <v>142.35</v>
      </c>
      <c r="AC1251" s="7">
        <v>5</v>
      </c>
      <c r="AD1251" s="6">
        <v>135.22999999999999</v>
      </c>
      <c r="AE1251" s="7" t="s">
        <v>14163</v>
      </c>
      <c r="AG1251">
        <v>432.25</v>
      </c>
      <c r="AH1251">
        <v>0</v>
      </c>
      <c r="AI1251">
        <v>432.25</v>
      </c>
      <c r="AJ1251" t="s">
        <v>14158</v>
      </c>
    </row>
    <row r="1252" spans="28:36">
      <c r="AB1252" s="75">
        <v>98.89</v>
      </c>
      <c r="AC1252" s="7">
        <v>15</v>
      </c>
      <c r="AD1252" s="6">
        <v>84.06</v>
      </c>
      <c r="AE1252" s="7" t="s">
        <v>14163</v>
      </c>
      <c r="AG1252">
        <v>179.62</v>
      </c>
      <c r="AH1252">
        <v>50</v>
      </c>
      <c r="AI1252">
        <v>89.81</v>
      </c>
      <c r="AJ1252" t="s">
        <v>14158</v>
      </c>
    </row>
    <row r="1253" spans="28:36">
      <c r="AB1253" s="75">
        <v>365.44</v>
      </c>
      <c r="AC1253" s="7">
        <v>20</v>
      </c>
      <c r="AD1253" s="6">
        <v>292.35000000000002</v>
      </c>
      <c r="AE1253" s="7" t="s">
        <v>14163</v>
      </c>
      <c r="AG1253">
        <v>167.63</v>
      </c>
      <c r="AH1253">
        <v>25</v>
      </c>
      <c r="AI1253">
        <v>125.72</v>
      </c>
      <c r="AJ1253" t="s">
        <v>14158</v>
      </c>
    </row>
    <row r="1254" spans="28:36">
      <c r="AB1254" s="75">
        <v>207.86</v>
      </c>
      <c r="AC1254" s="7">
        <v>10</v>
      </c>
      <c r="AD1254" s="6">
        <v>187.07</v>
      </c>
      <c r="AE1254" s="7" t="s">
        <v>14163</v>
      </c>
      <c r="AG1254">
        <v>275.42</v>
      </c>
      <c r="AH1254">
        <v>10</v>
      </c>
      <c r="AI1254">
        <v>247.88</v>
      </c>
      <c r="AJ1254" t="s">
        <v>14158</v>
      </c>
    </row>
    <row r="1255" spans="28:36">
      <c r="AB1255" s="75">
        <v>89.61</v>
      </c>
      <c r="AC1255" s="7">
        <v>20</v>
      </c>
      <c r="AD1255" s="6">
        <v>71.69</v>
      </c>
      <c r="AE1255" s="7" t="s">
        <v>14163</v>
      </c>
      <c r="AG1255">
        <v>444.49</v>
      </c>
      <c r="AH1255">
        <v>50</v>
      </c>
      <c r="AI1255">
        <v>222.25</v>
      </c>
      <c r="AJ1255" t="s">
        <v>14158</v>
      </c>
    </row>
    <row r="1256" spans="28:36">
      <c r="AB1256" s="75">
        <v>323.33999999999997</v>
      </c>
      <c r="AC1256" s="7">
        <v>30</v>
      </c>
      <c r="AD1256" s="6">
        <v>226.34</v>
      </c>
      <c r="AE1256" s="7" t="s">
        <v>14163</v>
      </c>
      <c r="AG1256">
        <v>235.28</v>
      </c>
      <c r="AH1256">
        <v>25</v>
      </c>
      <c r="AI1256">
        <v>176.46</v>
      </c>
      <c r="AJ1256" t="s">
        <v>14158</v>
      </c>
    </row>
    <row r="1257" spans="28:36">
      <c r="AB1257" s="75">
        <v>437.91</v>
      </c>
      <c r="AC1257" s="7">
        <v>5</v>
      </c>
      <c r="AD1257" s="6">
        <v>416.01</v>
      </c>
      <c r="AE1257" s="7" t="s">
        <v>14163</v>
      </c>
      <c r="AG1257">
        <v>323</v>
      </c>
      <c r="AH1257">
        <v>0</v>
      </c>
      <c r="AI1257">
        <v>323</v>
      </c>
      <c r="AJ1257" t="s">
        <v>14158</v>
      </c>
    </row>
    <row r="1258" spans="28:36">
      <c r="AB1258" s="75">
        <v>430.85</v>
      </c>
      <c r="AC1258" s="7">
        <v>20</v>
      </c>
      <c r="AD1258" s="6">
        <v>344.68</v>
      </c>
      <c r="AE1258" s="7" t="s">
        <v>14163</v>
      </c>
      <c r="AG1258">
        <v>354.49</v>
      </c>
      <c r="AH1258">
        <v>30</v>
      </c>
      <c r="AI1258">
        <v>248.14</v>
      </c>
      <c r="AJ1258" t="s">
        <v>14158</v>
      </c>
    </row>
    <row r="1259" spans="28:36">
      <c r="AB1259" s="75">
        <v>396.49</v>
      </c>
      <c r="AC1259" s="7">
        <v>0</v>
      </c>
      <c r="AD1259" s="6">
        <v>396.49</v>
      </c>
      <c r="AE1259" s="7" t="s">
        <v>14163</v>
      </c>
      <c r="AG1259">
        <v>100.78</v>
      </c>
      <c r="AH1259">
        <v>0</v>
      </c>
      <c r="AI1259">
        <v>100.78</v>
      </c>
      <c r="AJ1259" t="s">
        <v>14158</v>
      </c>
    </row>
    <row r="1260" spans="28:36">
      <c r="AB1260" s="75">
        <v>60.84</v>
      </c>
      <c r="AC1260" s="7">
        <v>10</v>
      </c>
      <c r="AD1260" s="6">
        <v>54.76</v>
      </c>
      <c r="AE1260" s="7" t="s">
        <v>14163</v>
      </c>
      <c r="AG1260">
        <v>286.47000000000003</v>
      </c>
      <c r="AH1260">
        <v>5</v>
      </c>
      <c r="AI1260">
        <v>272.14999999999998</v>
      </c>
      <c r="AJ1260" t="s">
        <v>14158</v>
      </c>
    </row>
    <row r="1261" spans="28:36">
      <c r="AB1261" s="75">
        <v>380.07</v>
      </c>
      <c r="AC1261" s="7">
        <v>10</v>
      </c>
      <c r="AD1261" s="6">
        <v>342.06</v>
      </c>
      <c r="AE1261" s="7" t="s">
        <v>14163</v>
      </c>
      <c r="AG1261">
        <v>134.52000000000001</v>
      </c>
      <c r="AH1261">
        <v>30</v>
      </c>
      <c r="AI1261">
        <v>94.16</v>
      </c>
      <c r="AJ1261" t="s">
        <v>14158</v>
      </c>
    </row>
    <row r="1262" spans="28:36">
      <c r="AB1262" s="75">
        <v>25.16</v>
      </c>
      <c r="AC1262" s="7">
        <v>50</v>
      </c>
      <c r="AD1262" s="6">
        <v>12.58</v>
      </c>
      <c r="AE1262" s="7" t="s">
        <v>14163</v>
      </c>
      <c r="AG1262">
        <v>357.9</v>
      </c>
      <c r="AH1262">
        <v>30</v>
      </c>
      <c r="AI1262">
        <v>250.53</v>
      </c>
      <c r="AJ1262" t="s">
        <v>14158</v>
      </c>
    </row>
    <row r="1263" spans="28:36">
      <c r="AB1263" s="75">
        <v>446.06</v>
      </c>
      <c r="AC1263" s="7">
        <v>15</v>
      </c>
      <c r="AD1263" s="6">
        <v>379.15</v>
      </c>
      <c r="AE1263" s="7" t="s">
        <v>14163</v>
      </c>
      <c r="AG1263">
        <v>27.03</v>
      </c>
      <c r="AH1263">
        <v>15</v>
      </c>
      <c r="AI1263">
        <v>22.98</v>
      </c>
      <c r="AJ1263" t="s">
        <v>14158</v>
      </c>
    </row>
    <row r="1264" spans="28:36">
      <c r="AB1264" s="75">
        <v>16.559999999999999</v>
      </c>
      <c r="AC1264" s="7">
        <v>25</v>
      </c>
      <c r="AD1264" s="6">
        <v>12.42</v>
      </c>
      <c r="AE1264" s="7" t="s">
        <v>14163</v>
      </c>
      <c r="AG1264">
        <v>170.97</v>
      </c>
      <c r="AH1264">
        <v>50</v>
      </c>
      <c r="AI1264">
        <v>85.48</v>
      </c>
      <c r="AJ1264" t="s">
        <v>14158</v>
      </c>
    </row>
    <row r="1265" spans="28:36">
      <c r="AB1265" s="75">
        <v>473.74</v>
      </c>
      <c r="AC1265" s="7">
        <v>15</v>
      </c>
      <c r="AD1265" s="6">
        <v>402.68</v>
      </c>
      <c r="AE1265" s="7" t="s">
        <v>14163</v>
      </c>
      <c r="AG1265">
        <v>69.37</v>
      </c>
      <c r="AH1265">
        <v>0</v>
      </c>
      <c r="AI1265">
        <v>69.37</v>
      </c>
      <c r="AJ1265" t="s">
        <v>14158</v>
      </c>
    </row>
    <row r="1266" spans="28:36">
      <c r="AB1266" s="75">
        <v>416.42</v>
      </c>
      <c r="AC1266" s="7">
        <v>50</v>
      </c>
      <c r="AD1266" s="6">
        <v>208.21</v>
      </c>
      <c r="AE1266" s="7" t="s">
        <v>14163</v>
      </c>
      <c r="AG1266">
        <v>252.65</v>
      </c>
      <c r="AH1266">
        <v>10</v>
      </c>
      <c r="AI1266">
        <v>227.39</v>
      </c>
      <c r="AJ1266" t="s">
        <v>14158</v>
      </c>
    </row>
    <row r="1267" spans="28:36">
      <c r="AB1267" s="75">
        <v>64.989999999999995</v>
      </c>
      <c r="AC1267" s="7">
        <v>15</v>
      </c>
      <c r="AD1267" s="6">
        <v>55.24</v>
      </c>
      <c r="AE1267" s="7" t="s">
        <v>14163</v>
      </c>
      <c r="AG1267">
        <v>61.37</v>
      </c>
      <c r="AH1267">
        <v>20</v>
      </c>
      <c r="AI1267">
        <v>49.1</v>
      </c>
      <c r="AJ1267" t="s">
        <v>14158</v>
      </c>
    </row>
    <row r="1268" spans="28:36">
      <c r="AB1268" s="75">
        <v>171.02</v>
      </c>
      <c r="AC1268" s="7">
        <v>5</v>
      </c>
      <c r="AD1268" s="6">
        <v>162.47</v>
      </c>
      <c r="AE1268" s="7" t="s">
        <v>14163</v>
      </c>
      <c r="AG1268">
        <v>56.97</v>
      </c>
      <c r="AH1268">
        <v>0</v>
      </c>
      <c r="AI1268">
        <v>56.97</v>
      </c>
      <c r="AJ1268" t="s">
        <v>14158</v>
      </c>
    </row>
    <row r="1269" spans="28:36">
      <c r="AB1269" s="75">
        <v>473.92</v>
      </c>
      <c r="AC1269" s="7">
        <v>15</v>
      </c>
      <c r="AD1269" s="6">
        <v>402.83</v>
      </c>
      <c r="AE1269" s="7" t="s">
        <v>14163</v>
      </c>
      <c r="AG1269">
        <v>82.48</v>
      </c>
      <c r="AH1269">
        <v>10</v>
      </c>
      <c r="AI1269">
        <v>74.23</v>
      </c>
      <c r="AJ1269" t="s">
        <v>14158</v>
      </c>
    </row>
    <row r="1270" spans="28:36">
      <c r="AB1270" s="75">
        <v>228.39</v>
      </c>
      <c r="AC1270" s="7">
        <v>20</v>
      </c>
      <c r="AD1270" s="6">
        <v>182.71</v>
      </c>
      <c r="AE1270" s="7" t="s">
        <v>14163</v>
      </c>
      <c r="AG1270">
        <v>348.18</v>
      </c>
      <c r="AH1270">
        <v>0</v>
      </c>
      <c r="AI1270">
        <v>348.18</v>
      </c>
      <c r="AJ1270" t="s">
        <v>14158</v>
      </c>
    </row>
    <row r="1271" spans="28:36">
      <c r="AB1271" s="75">
        <v>387.94</v>
      </c>
      <c r="AC1271" s="7">
        <v>5</v>
      </c>
      <c r="AD1271" s="6">
        <v>368.54</v>
      </c>
      <c r="AE1271" s="7" t="s">
        <v>14163</v>
      </c>
      <c r="AG1271">
        <v>358.64</v>
      </c>
      <c r="AH1271">
        <v>5</v>
      </c>
      <c r="AI1271">
        <v>340.71</v>
      </c>
      <c r="AJ1271" t="s">
        <v>14158</v>
      </c>
    </row>
    <row r="1272" spans="28:36">
      <c r="AB1272" s="75">
        <v>419.52</v>
      </c>
      <c r="AC1272" s="7">
        <v>25</v>
      </c>
      <c r="AD1272" s="6">
        <v>314.64</v>
      </c>
      <c r="AE1272" s="7" t="s">
        <v>14163</v>
      </c>
      <c r="AG1272">
        <v>230.14</v>
      </c>
      <c r="AH1272">
        <v>20</v>
      </c>
      <c r="AI1272">
        <v>184.11</v>
      </c>
      <c r="AJ1272" t="s">
        <v>14158</v>
      </c>
    </row>
    <row r="1273" spans="28:36">
      <c r="AB1273" s="75">
        <v>407.94</v>
      </c>
      <c r="AC1273" s="7">
        <v>0</v>
      </c>
      <c r="AD1273" s="6">
        <v>407.94</v>
      </c>
      <c r="AE1273" s="7" t="s">
        <v>14163</v>
      </c>
      <c r="AG1273">
        <v>160.11000000000001</v>
      </c>
      <c r="AH1273">
        <v>30</v>
      </c>
      <c r="AI1273">
        <v>112.08</v>
      </c>
      <c r="AJ1273" t="s">
        <v>14158</v>
      </c>
    </row>
    <row r="1274" spans="28:36">
      <c r="AB1274" s="75">
        <v>258.67</v>
      </c>
      <c r="AC1274" s="7">
        <v>25</v>
      </c>
      <c r="AD1274" s="6">
        <v>194</v>
      </c>
      <c r="AE1274" s="7" t="s">
        <v>14163</v>
      </c>
      <c r="AG1274">
        <v>43.47</v>
      </c>
      <c r="AH1274">
        <v>50</v>
      </c>
      <c r="AI1274">
        <v>21.73</v>
      </c>
      <c r="AJ1274" t="s">
        <v>14158</v>
      </c>
    </row>
    <row r="1275" spans="28:36">
      <c r="AB1275" s="75">
        <v>480.15</v>
      </c>
      <c r="AC1275" s="7">
        <v>10</v>
      </c>
      <c r="AD1275" s="6">
        <v>432.13</v>
      </c>
      <c r="AE1275" s="7" t="s">
        <v>14163</v>
      </c>
      <c r="AG1275">
        <v>328.64</v>
      </c>
      <c r="AH1275">
        <v>25</v>
      </c>
      <c r="AI1275">
        <v>246.48</v>
      </c>
      <c r="AJ1275" t="s">
        <v>14158</v>
      </c>
    </row>
    <row r="1276" spans="28:36">
      <c r="AB1276" s="75">
        <v>286.5</v>
      </c>
      <c r="AC1276" s="7">
        <v>10</v>
      </c>
      <c r="AD1276" s="6">
        <v>257.85000000000002</v>
      </c>
      <c r="AE1276" s="7" t="s">
        <v>14163</v>
      </c>
      <c r="AG1276">
        <v>141.52000000000001</v>
      </c>
      <c r="AH1276">
        <v>20</v>
      </c>
      <c r="AI1276">
        <v>113.22</v>
      </c>
      <c r="AJ1276" t="s">
        <v>14158</v>
      </c>
    </row>
    <row r="1277" spans="28:36">
      <c r="AB1277" s="75">
        <v>196.87</v>
      </c>
      <c r="AC1277" s="7">
        <v>50</v>
      </c>
      <c r="AD1277" s="6">
        <v>98.44</v>
      </c>
      <c r="AE1277" s="7" t="s">
        <v>14163</v>
      </c>
      <c r="AG1277">
        <v>305.94</v>
      </c>
      <c r="AH1277">
        <v>5</v>
      </c>
      <c r="AI1277">
        <v>290.64</v>
      </c>
      <c r="AJ1277" t="s">
        <v>14158</v>
      </c>
    </row>
    <row r="1278" spans="28:36">
      <c r="AB1278" s="75">
        <v>479.26</v>
      </c>
      <c r="AC1278" s="7">
        <v>10</v>
      </c>
      <c r="AD1278" s="6">
        <v>431.33</v>
      </c>
      <c r="AE1278" s="7" t="s">
        <v>14163</v>
      </c>
      <c r="AG1278">
        <v>280.99</v>
      </c>
      <c r="AH1278">
        <v>30</v>
      </c>
      <c r="AI1278">
        <v>196.69</v>
      </c>
      <c r="AJ1278" t="s">
        <v>14158</v>
      </c>
    </row>
    <row r="1279" spans="28:36">
      <c r="AB1279" s="75">
        <v>105.58</v>
      </c>
      <c r="AC1279" s="7">
        <v>30</v>
      </c>
      <c r="AD1279" s="6">
        <v>73.91</v>
      </c>
      <c r="AE1279" s="7" t="s">
        <v>14163</v>
      </c>
      <c r="AG1279">
        <v>171.64</v>
      </c>
      <c r="AH1279">
        <v>20</v>
      </c>
      <c r="AI1279">
        <v>137.31</v>
      </c>
      <c r="AJ1279" t="s">
        <v>14158</v>
      </c>
    </row>
    <row r="1280" spans="28:36">
      <c r="AB1280" s="75">
        <v>213.66</v>
      </c>
      <c r="AC1280" s="7">
        <v>20</v>
      </c>
      <c r="AD1280" s="6">
        <v>170.93</v>
      </c>
      <c r="AE1280" s="7" t="s">
        <v>14163</v>
      </c>
      <c r="AG1280">
        <v>353.93</v>
      </c>
      <c r="AH1280">
        <v>0</v>
      </c>
      <c r="AI1280">
        <v>353.93</v>
      </c>
      <c r="AJ1280" t="s">
        <v>14158</v>
      </c>
    </row>
    <row r="1281" spans="28:36">
      <c r="AB1281" s="75">
        <v>276.2</v>
      </c>
      <c r="AC1281" s="7">
        <v>5</v>
      </c>
      <c r="AD1281" s="6">
        <v>262.39</v>
      </c>
      <c r="AE1281" s="7" t="s">
        <v>14163</v>
      </c>
      <c r="AG1281">
        <v>241.97</v>
      </c>
      <c r="AH1281">
        <v>10</v>
      </c>
      <c r="AI1281">
        <v>217.77</v>
      </c>
      <c r="AJ1281" t="s">
        <v>14158</v>
      </c>
    </row>
    <row r="1282" spans="28:36">
      <c r="AB1282" s="75">
        <v>357.95</v>
      </c>
      <c r="AC1282" s="7">
        <v>50</v>
      </c>
      <c r="AD1282" s="6">
        <v>178.97</v>
      </c>
      <c r="AE1282" s="7" t="s">
        <v>14163</v>
      </c>
      <c r="AG1282">
        <v>217.61</v>
      </c>
      <c r="AH1282">
        <v>10</v>
      </c>
      <c r="AI1282">
        <v>195.85</v>
      </c>
      <c r="AJ1282" t="s">
        <v>14158</v>
      </c>
    </row>
    <row r="1283" spans="28:36">
      <c r="AB1283" s="75">
        <v>271.43</v>
      </c>
      <c r="AC1283" s="7">
        <v>50</v>
      </c>
      <c r="AD1283" s="6">
        <v>135.72</v>
      </c>
      <c r="AE1283" s="7" t="s">
        <v>14163</v>
      </c>
      <c r="AG1283">
        <v>154.15</v>
      </c>
      <c r="AH1283">
        <v>20</v>
      </c>
      <c r="AI1283">
        <v>123.32</v>
      </c>
      <c r="AJ1283" t="s">
        <v>14158</v>
      </c>
    </row>
    <row r="1284" spans="28:36">
      <c r="AB1284" s="75">
        <v>252.82</v>
      </c>
      <c r="AC1284" s="7">
        <v>5</v>
      </c>
      <c r="AD1284" s="6">
        <v>240.18</v>
      </c>
      <c r="AE1284" s="7" t="s">
        <v>14163</v>
      </c>
      <c r="AG1284">
        <v>423.01</v>
      </c>
      <c r="AH1284">
        <v>5</v>
      </c>
      <c r="AI1284">
        <v>401.86</v>
      </c>
      <c r="AJ1284" t="s">
        <v>14158</v>
      </c>
    </row>
    <row r="1285" spans="28:36">
      <c r="AB1285" s="75">
        <v>495.02</v>
      </c>
      <c r="AC1285" s="7">
        <v>0</v>
      </c>
      <c r="AD1285" s="6">
        <v>495.02</v>
      </c>
      <c r="AE1285" s="7" t="s">
        <v>14163</v>
      </c>
      <c r="AG1285">
        <v>258.91000000000003</v>
      </c>
      <c r="AH1285">
        <v>25</v>
      </c>
      <c r="AI1285">
        <v>194.18</v>
      </c>
      <c r="AJ1285" t="s">
        <v>14158</v>
      </c>
    </row>
    <row r="1286" spans="28:36">
      <c r="AB1286" s="75">
        <v>335.27</v>
      </c>
      <c r="AC1286" s="7">
        <v>5</v>
      </c>
      <c r="AD1286" s="6">
        <v>318.51</v>
      </c>
      <c r="AE1286" s="7" t="s">
        <v>14163</v>
      </c>
      <c r="AG1286">
        <v>209.44</v>
      </c>
      <c r="AH1286">
        <v>30</v>
      </c>
      <c r="AI1286">
        <v>146.61000000000001</v>
      </c>
      <c r="AJ1286" t="s">
        <v>14158</v>
      </c>
    </row>
    <row r="1287" spans="28:36">
      <c r="AB1287" s="75">
        <v>383.4</v>
      </c>
      <c r="AC1287" s="7">
        <v>50</v>
      </c>
      <c r="AD1287" s="6">
        <v>191.7</v>
      </c>
      <c r="AE1287" s="7" t="s">
        <v>14163</v>
      </c>
      <c r="AG1287">
        <v>44.29</v>
      </c>
      <c r="AH1287">
        <v>10</v>
      </c>
      <c r="AI1287">
        <v>39.86</v>
      </c>
      <c r="AJ1287" t="s">
        <v>14158</v>
      </c>
    </row>
    <row r="1288" spans="28:36">
      <c r="AB1288" s="75">
        <v>248.11</v>
      </c>
      <c r="AC1288" s="7">
        <v>30</v>
      </c>
      <c r="AD1288" s="6">
        <v>173.68</v>
      </c>
      <c r="AE1288" s="7" t="s">
        <v>14163</v>
      </c>
      <c r="AG1288">
        <v>89.42</v>
      </c>
      <c r="AH1288">
        <v>5</v>
      </c>
      <c r="AI1288">
        <v>84.95</v>
      </c>
      <c r="AJ1288" t="s">
        <v>14158</v>
      </c>
    </row>
    <row r="1289" spans="28:36">
      <c r="AB1289" s="75">
        <v>319.97000000000003</v>
      </c>
      <c r="AC1289" s="7">
        <v>15</v>
      </c>
      <c r="AD1289" s="6">
        <v>271.97000000000003</v>
      </c>
      <c r="AE1289" s="7" t="s">
        <v>14163</v>
      </c>
      <c r="AG1289">
        <v>295.8</v>
      </c>
      <c r="AH1289">
        <v>0</v>
      </c>
      <c r="AI1289">
        <v>295.8</v>
      </c>
      <c r="AJ1289" t="s">
        <v>14158</v>
      </c>
    </row>
    <row r="1290" spans="28:36">
      <c r="AB1290" s="75">
        <v>185.03</v>
      </c>
      <c r="AC1290" s="7">
        <v>30</v>
      </c>
      <c r="AD1290" s="6">
        <v>129.52000000000001</v>
      </c>
      <c r="AE1290" s="7" t="s">
        <v>14163</v>
      </c>
      <c r="AG1290">
        <v>308.79000000000002</v>
      </c>
      <c r="AH1290">
        <v>25</v>
      </c>
      <c r="AI1290">
        <v>231.59</v>
      </c>
      <c r="AJ1290" t="s">
        <v>14158</v>
      </c>
    </row>
    <row r="1291" spans="28:36">
      <c r="AB1291" s="75">
        <v>40.21</v>
      </c>
      <c r="AC1291" s="7">
        <v>10</v>
      </c>
      <c r="AD1291" s="6">
        <v>36.19</v>
      </c>
      <c r="AE1291" s="7" t="s">
        <v>14163</v>
      </c>
      <c r="AG1291">
        <v>156.30000000000001</v>
      </c>
      <c r="AH1291">
        <v>0</v>
      </c>
      <c r="AI1291">
        <v>156.30000000000001</v>
      </c>
      <c r="AJ1291" t="s">
        <v>14158</v>
      </c>
    </row>
    <row r="1292" spans="28:36">
      <c r="AB1292" s="75">
        <v>263.81</v>
      </c>
      <c r="AC1292" s="7">
        <v>0</v>
      </c>
      <c r="AD1292" s="6">
        <v>263.81</v>
      </c>
      <c r="AE1292" s="7" t="s">
        <v>14163</v>
      </c>
      <c r="AG1292">
        <v>377.15</v>
      </c>
      <c r="AH1292">
        <v>0</v>
      </c>
      <c r="AI1292">
        <v>377.15</v>
      </c>
      <c r="AJ1292" t="s">
        <v>14158</v>
      </c>
    </row>
    <row r="1293" spans="28:36">
      <c r="AB1293" s="75">
        <v>11.83</v>
      </c>
      <c r="AC1293" s="7">
        <v>5</v>
      </c>
      <c r="AD1293" s="6">
        <v>11.24</v>
      </c>
      <c r="AE1293" s="7" t="s">
        <v>14163</v>
      </c>
      <c r="AG1293">
        <v>237.9</v>
      </c>
      <c r="AH1293">
        <v>30</v>
      </c>
      <c r="AI1293">
        <v>166.53</v>
      </c>
      <c r="AJ1293" t="s">
        <v>14158</v>
      </c>
    </row>
    <row r="1294" spans="28:36">
      <c r="AB1294" s="75">
        <v>10.58</v>
      </c>
      <c r="AC1294" s="7">
        <v>5</v>
      </c>
      <c r="AD1294" s="6">
        <v>10.050000000000001</v>
      </c>
      <c r="AE1294" s="7" t="s">
        <v>14163</v>
      </c>
      <c r="AG1294">
        <v>170.08</v>
      </c>
      <c r="AH1294">
        <v>50</v>
      </c>
      <c r="AI1294">
        <v>85.04</v>
      </c>
      <c r="AJ1294" t="s">
        <v>14158</v>
      </c>
    </row>
    <row r="1295" spans="28:36">
      <c r="AB1295" s="75">
        <v>436.53</v>
      </c>
      <c r="AC1295" s="7">
        <v>0</v>
      </c>
      <c r="AD1295" s="6">
        <v>436.53</v>
      </c>
      <c r="AE1295" s="7" t="s">
        <v>14163</v>
      </c>
      <c r="AG1295">
        <v>229.69</v>
      </c>
      <c r="AH1295">
        <v>25</v>
      </c>
      <c r="AI1295">
        <v>172.27</v>
      </c>
      <c r="AJ1295" t="s">
        <v>14158</v>
      </c>
    </row>
    <row r="1296" spans="28:36">
      <c r="AB1296" s="75">
        <v>204.49</v>
      </c>
      <c r="AC1296" s="7">
        <v>50</v>
      </c>
      <c r="AD1296" s="6">
        <v>102.25</v>
      </c>
      <c r="AE1296" s="7" t="s">
        <v>14163</v>
      </c>
      <c r="AG1296">
        <v>41.21</v>
      </c>
      <c r="AH1296">
        <v>0</v>
      </c>
      <c r="AI1296">
        <v>41.21</v>
      </c>
      <c r="AJ1296" t="s">
        <v>14158</v>
      </c>
    </row>
    <row r="1297" spans="28:36">
      <c r="AB1297" s="75">
        <v>341.06</v>
      </c>
      <c r="AC1297" s="7">
        <v>10</v>
      </c>
      <c r="AD1297" s="6">
        <v>306.95</v>
      </c>
      <c r="AE1297" s="7" t="s">
        <v>14163</v>
      </c>
      <c r="AG1297">
        <v>131.13999999999999</v>
      </c>
      <c r="AH1297">
        <v>5</v>
      </c>
      <c r="AI1297">
        <v>124.58</v>
      </c>
      <c r="AJ1297" t="s">
        <v>14158</v>
      </c>
    </row>
    <row r="1298" spans="28:36">
      <c r="AB1298" s="75">
        <v>416.7</v>
      </c>
      <c r="AC1298" s="7">
        <v>0</v>
      </c>
      <c r="AD1298" s="6">
        <v>416.7</v>
      </c>
      <c r="AE1298" s="7" t="s">
        <v>14163</v>
      </c>
      <c r="AG1298">
        <v>70.91</v>
      </c>
      <c r="AH1298">
        <v>10</v>
      </c>
      <c r="AI1298">
        <v>63.82</v>
      </c>
      <c r="AJ1298" t="s">
        <v>14158</v>
      </c>
    </row>
    <row r="1299" spans="28:36">
      <c r="AB1299" s="75">
        <v>51.82</v>
      </c>
      <c r="AC1299" s="7">
        <v>0</v>
      </c>
      <c r="AD1299" s="6">
        <v>51.82</v>
      </c>
      <c r="AE1299" s="7" t="s">
        <v>14163</v>
      </c>
      <c r="AG1299">
        <v>169.63</v>
      </c>
      <c r="AH1299">
        <v>0</v>
      </c>
      <c r="AI1299">
        <v>169.63</v>
      </c>
      <c r="AJ1299" t="s">
        <v>14158</v>
      </c>
    </row>
    <row r="1300" spans="28:36">
      <c r="AB1300" s="75">
        <v>464.8</v>
      </c>
      <c r="AC1300" s="7">
        <v>30</v>
      </c>
      <c r="AD1300" s="6">
        <v>325.36</v>
      </c>
      <c r="AE1300" s="7" t="s">
        <v>14163</v>
      </c>
      <c r="AG1300">
        <v>298.89</v>
      </c>
      <c r="AH1300">
        <v>0</v>
      </c>
      <c r="AI1300">
        <v>298.89</v>
      </c>
      <c r="AJ1300" t="s">
        <v>14158</v>
      </c>
    </row>
    <row r="1301" spans="28:36">
      <c r="AB1301" s="75">
        <v>85.67</v>
      </c>
      <c r="AC1301" s="7">
        <v>30</v>
      </c>
      <c r="AD1301" s="6">
        <v>59.97</v>
      </c>
      <c r="AE1301" s="7" t="s">
        <v>14163</v>
      </c>
      <c r="AG1301">
        <v>44.62</v>
      </c>
      <c r="AH1301">
        <v>50</v>
      </c>
      <c r="AI1301">
        <v>22.31</v>
      </c>
      <c r="AJ1301" t="s">
        <v>14158</v>
      </c>
    </row>
    <row r="1302" spans="28:36">
      <c r="AB1302" s="75">
        <v>271.62</v>
      </c>
      <c r="AC1302" s="7">
        <v>20</v>
      </c>
      <c r="AD1302" s="6">
        <v>217.3</v>
      </c>
      <c r="AE1302" s="7" t="s">
        <v>14163</v>
      </c>
      <c r="AG1302">
        <v>466.55</v>
      </c>
      <c r="AH1302">
        <v>25</v>
      </c>
      <c r="AI1302">
        <v>349.91</v>
      </c>
      <c r="AJ1302" t="s">
        <v>14158</v>
      </c>
    </row>
    <row r="1303" spans="28:36">
      <c r="AB1303" s="75">
        <v>138.58000000000001</v>
      </c>
      <c r="AC1303" s="7">
        <v>15</v>
      </c>
      <c r="AD1303" s="6">
        <v>117.79</v>
      </c>
      <c r="AE1303" s="7" t="s">
        <v>14163</v>
      </c>
      <c r="AG1303">
        <v>363.65</v>
      </c>
      <c r="AH1303">
        <v>25</v>
      </c>
      <c r="AI1303">
        <v>272.74</v>
      </c>
      <c r="AJ1303" t="s">
        <v>14158</v>
      </c>
    </row>
    <row r="1304" spans="28:36">
      <c r="AB1304" s="75">
        <v>231.04</v>
      </c>
      <c r="AC1304" s="7">
        <v>10</v>
      </c>
      <c r="AD1304" s="6">
        <v>207.94</v>
      </c>
      <c r="AE1304" s="7" t="s">
        <v>14163</v>
      </c>
      <c r="AG1304">
        <v>70.540000000000006</v>
      </c>
      <c r="AH1304">
        <v>30</v>
      </c>
      <c r="AI1304">
        <v>49.38</v>
      </c>
      <c r="AJ1304" t="s">
        <v>14158</v>
      </c>
    </row>
    <row r="1305" spans="28:36">
      <c r="AB1305" s="75">
        <v>190.17</v>
      </c>
      <c r="AC1305" s="7">
        <v>0</v>
      </c>
      <c r="AD1305" s="6">
        <v>190.17</v>
      </c>
      <c r="AE1305" s="7" t="s">
        <v>14163</v>
      </c>
      <c r="AG1305">
        <v>479.55</v>
      </c>
      <c r="AH1305">
        <v>50</v>
      </c>
      <c r="AI1305">
        <v>239.78</v>
      </c>
      <c r="AJ1305" t="s">
        <v>14158</v>
      </c>
    </row>
    <row r="1306" spans="28:36">
      <c r="AB1306" s="75">
        <v>276.95</v>
      </c>
      <c r="AC1306" s="7">
        <v>20</v>
      </c>
      <c r="AD1306" s="6">
        <v>221.56</v>
      </c>
      <c r="AE1306" s="7" t="s">
        <v>14163</v>
      </c>
      <c r="AG1306">
        <v>12.81</v>
      </c>
      <c r="AH1306">
        <v>0</v>
      </c>
      <c r="AI1306">
        <v>12.81</v>
      </c>
      <c r="AJ1306" t="s">
        <v>14158</v>
      </c>
    </row>
    <row r="1307" spans="28:36">
      <c r="AB1307" s="75">
        <v>361.04</v>
      </c>
      <c r="AC1307" s="7">
        <v>0</v>
      </c>
      <c r="AD1307" s="6">
        <v>361.04</v>
      </c>
      <c r="AE1307" s="7" t="s">
        <v>14163</v>
      </c>
      <c r="AG1307">
        <v>186.72</v>
      </c>
      <c r="AH1307">
        <v>50</v>
      </c>
      <c r="AI1307">
        <v>93.36</v>
      </c>
      <c r="AJ1307" t="s">
        <v>14158</v>
      </c>
    </row>
    <row r="1308" spans="28:36">
      <c r="AB1308" s="75">
        <v>31.89</v>
      </c>
      <c r="AC1308" s="7">
        <v>25</v>
      </c>
      <c r="AD1308" s="6">
        <v>23.92</v>
      </c>
      <c r="AE1308" s="7" t="s">
        <v>14163</v>
      </c>
      <c r="AG1308">
        <v>169.17</v>
      </c>
      <c r="AH1308">
        <v>25</v>
      </c>
      <c r="AI1308">
        <v>126.88</v>
      </c>
      <c r="AJ1308" t="s">
        <v>14158</v>
      </c>
    </row>
    <row r="1309" spans="28:36">
      <c r="AB1309" s="75">
        <v>285.27</v>
      </c>
      <c r="AC1309" s="7">
        <v>25</v>
      </c>
      <c r="AD1309" s="6">
        <v>213.95</v>
      </c>
      <c r="AE1309" s="7" t="s">
        <v>14163</v>
      </c>
      <c r="AG1309">
        <v>11.78</v>
      </c>
      <c r="AH1309">
        <v>50</v>
      </c>
      <c r="AI1309">
        <v>5.89</v>
      </c>
      <c r="AJ1309" t="s">
        <v>14158</v>
      </c>
    </row>
    <row r="1310" spans="28:36">
      <c r="AB1310" s="75">
        <v>279.35000000000002</v>
      </c>
      <c r="AC1310" s="7">
        <v>5</v>
      </c>
      <c r="AD1310" s="6">
        <v>265.38</v>
      </c>
      <c r="AE1310" s="7" t="s">
        <v>14163</v>
      </c>
      <c r="AG1310">
        <v>15.28</v>
      </c>
      <c r="AH1310">
        <v>20</v>
      </c>
      <c r="AI1310">
        <v>12.22</v>
      </c>
      <c r="AJ1310" t="s">
        <v>14158</v>
      </c>
    </row>
    <row r="1311" spans="28:36">
      <c r="AB1311" s="75">
        <v>331.21</v>
      </c>
      <c r="AC1311" s="7">
        <v>30</v>
      </c>
      <c r="AD1311" s="6">
        <v>231.85</v>
      </c>
      <c r="AE1311" s="7" t="s">
        <v>14163</v>
      </c>
      <c r="AG1311">
        <v>499.03</v>
      </c>
      <c r="AH1311">
        <v>50</v>
      </c>
      <c r="AI1311">
        <v>249.51</v>
      </c>
      <c r="AJ1311" t="s">
        <v>14158</v>
      </c>
    </row>
    <row r="1312" spans="28:36">
      <c r="AB1312" s="75">
        <v>463.31</v>
      </c>
      <c r="AC1312" s="7">
        <v>15</v>
      </c>
      <c r="AD1312" s="6">
        <v>393.81</v>
      </c>
      <c r="AE1312" s="7" t="s">
        <v>14163</v>
      </c>
      <c r="AG1312">
        <v>55.74</v>
      </c>
      <c r="AH1312">
        <v>20</v>
      </c>
      <c r="AI1312">
        <v>44.59</v>
      </c>
      <c r="AJ1312" t="s">
        <v>14158</v>
      </c>
    </row>
    <row r="1313" spans="28:36">
      <c r="AB1313" s="75">
        <v>167.77</v>
      </c>
      <c r="AC1313" s="7">
        <v>30</v>
      </c>
      <c r="AD1313" s="6">
        <v>117.44</v>
      </c>
      <c r="AE1313" s="7" t="s">
        <v>14163</v>
      </c>
      <c r="AG1313">
        <v>305.11</v>
      </c>
      <c r="AH1313">
        <v>5</v>
      </c>
      <c r="AI1313">
        <v>289.85000000000002</v>
      </c>
      <c r="AJ1313" t="s">
        <v>14158</v>
      </c>
    </row>
    <row r="1314" spans="28:36">
      <c r="AB1314" s="75">
        <v>159.94999999999999</v>
      </c>
      <c r="AC1314" s="7">
        <v>30</v>
      </c>
      <c r="AD1314" s="6">
        <v>111.96</v>
      </c>
      <c r="AE1314" s="7" t="s">
        <v>14163</v>
      </c>
      <c r="AG1314">
        <v>391.15</v>
      </c>
      <c r="AH1314">
        <v>30</v>
      </c>
      <c r="AI1314">
        <v>273.8</v>
      </c>
      <c r="AJ1314" t="s">
        <v>14158</v>
      </c>
    </row>
    <row r="1315" spans="28:36">
      <c r="AB1315" s="75">
        <v>33.31</v>
      </c>
      <c r="AC1315" s="7">
        <v>15</v>
      </c>
      <c r="AD1315" s="6">
        <v>28.31</v>
      </c>
      <c r="AE1315" s="7" t="s">
        <v>14163</v>
      </c>
      <c r="AG1315">
        <v>342.44</v>
      </c>
      <c r="AH1315">
        <v>20</v>
      </c>
      <c r="AI1315">
        <v>273.95</v>
      </c>
      <c r="AJ1315" t="s">
        <v>14158</v>
      </c>
    </row>
    <row r="1316" spans="28:36">
      <c r="AB1316" s="75">
        <v>197.88</v>
      </c>
      <c r="AC1316" s="7">
        <v>10</v>
      </c>
      <c r="AD1316" s="6">
        <v>178.09</v>
      </c>
      <c r="AE1316" s="7" t="s">
        <v>14163</v>
      </c>
      <c r="AG1316">
        <v>168.6</v>
      </c>
      <c r="AH1316">
        <v>15</v>
      </c>
      <c r="AI1316">
        <v>143.31</v>
      </c>
      <c r="AJ1316" t="s">
        <v>14158</v>
      </c>
    </row>
    <row r="1317" spans="28:36">
      <c r="AB1317" s="75">
        <v>290.14</v>
      </c>
      <c r="AC1317" s="7">
        <v>15</v>
      </c>
      <c r="AD1317" s="6">
        <v>246.62</v>
      </c>
      <c r="AE1317" s="7" t="s">
        <v>14163</v>
      </c>
      <c r="AG1317">
        <v>279.24</v>
      </c>
      <c r="AH1317">
        <v>50</v>
      </c>
      <c r="AI1317">
        <v>139.62</v>
      </c>
      <c r="AJ1317" t="s">
        <v>14158</v>
      </c>
    </row>
    <row r="1318" spans="28:36">
      <c r="AB1318" s="75">
        <v>265.56</v>
      </c>
      <c r="AC1318" s="7">
        <v>25</v>
      </c>
      <c r="AD1318" s="6">
        <v>199.17</v>
      </c>
      <c r="AE1318" s="7" t="s">
        <v>14163</v>
      </c>
      <c r="AG1318">
        <v>157.19999999999999</v>
      </c>
      <c r="AH1318">
        <v>10</v>
      </c>
      <c r="AI1318">
        <v>141.47999999999999</v>
      </c>
      <c r="AJ1318" t="s">
        <v>14158</v>
      </c>
    </row>
    <row r="1319" spans="28:36">
      <c r="AB1319" s="75">
        <v>96.31</v>
      </c>
      <c r="AC1319" s="7">
        <v>5</v>
      </c>
      <c r="AD1319" s="6">
        <v>91.49</v>
      </c>
      <c r="AE1319" s="7" t="s">
        <v>14163</v>
      </c>
      <c r="AG1319">
        <v>411.94</v>
      </c>
      <c r="AH1319">
        <v>0</v>
      </c>
      <c r="AI1319">
        <v>411.94</v>
      </c>
      <c r="AJ1319" t="s">
        <v>14158</v>
      </c>
    </row>
    <row r="1320" spans="28:36">
      <c r="AB1320" s="75">
        <v>464.26</v>
      </c>
      <c r="AC1320" s="7">
        <v>30</v>
      </c>
      <c r="AD1320" s="6">
        <v>324.98</v>
      </c>
      <c r="AE1320" s="7" t="s">
        <v>14163</v>
      </c>
      <c r="AG1320">
        <v>123.37</v>
      </c>
      <c r="AH1320">
        <v>25</v>
      </c>
      <c r="AI1320">
        <v>92.53</v>
      </c>
      <c r="AJ1320" t="s">
        <v>14158</v>
      </c>
    </row>
    <row r="1321" spans="28:36">
      <c r="AB1321" s="75">
        <v>338.85</v>
      </c>
      <c r="AC1321" s="7">
        <v>5</v>
      </c>
      <c r="AD1321" s="6">
        <v>321.91000000000003</v>
      </c>
      <c r="AE1321" s="7" t="s">
        <v>14163</v>
      </c>
      <c r="AG1321">
        <v>326.73</v>
      </c>
      <c r="AH1321">
        <v>15</v>
      </c>
      <c r="AI1321">
        <v>277.72000000000003</v>
      </c>
      <c r="AJ1321" t="s">
        <v>14158</v>
      </c>
    </row>
    <row r="1322" spans="28:36">
      <c r="AB1322" s="75">
        <v>59.56</v>
      </c>
      <c r="AC1322" s="7">
        <v>25</v>
      </c>
      <c r="AD1322" s="6">
        <v>44.67</v>
      </c>
      <c r="AE1322" s="7" t="s">
        <v>14163</v>
      </c>
      <c r="AG1322">
        <v>182.2</v>
      </c>
      <c r="AH1322">
        <v>30</v>
      </c>
      <c r="AI1322">
        <v>127.54</v>
      </c>
      <c r="AJ1322" t="s">
        <v>14158</v>
      </c>
    </row>
    <row r="1323" spans="28:36">
      <c r="AB1323" s="75">
        <v>322.39</v>
      </c>
      <c r="AC1323" s="7">
        <v>5</v>
      </c>
      <c r="AD1323" s="6">
        <v>306.27</v>
      </c>
      <c r="AE1323" s="7" t="s">
        <v>14163</v>
      </c>
      <c r="AG1323">
        <v>92.19</v>
      </c>
      <c r="AH1323">
        <v>10</v>
      </c>
      <c r="AI1323">
        <v>82.97</v>
      </c>
      <c r="AJ1323" t="s">
        <v>14158</v>
      </c>
    </row>
    <row r="1324" spans="28:36">
      <c r="AB1324" s="75">
        <v>265.70999999999998</v>
      </c>
      <c r="AC1324" s="7">
        <v>25</v>
      </c>
      <c r="AD1324" s="6">
        <v>199.28</v>
      </c>
      <c r="AE1324" s="7" t="s">
        <v>14163</v>
      </c>
      <c r="AG1324">
        <v>154.47</v>
      </c>
      <c r="AH1324">
        <v>5</v>
      </c>
      <c r="AI1324">
        <v>146.75</v>
      </c>
      <c r="AJ1324" t="s">
        <v>14158</v>
      </c>
    </row>
    <row r="1325" spans="28:36">
      <c r="AB1325" s="75">
        <v>357.62</v>
      </c>
      <c r="AC1325" s="7">
        <v>50</v>
      </c>
      <c r="AD1325" s="6">
        <v>178.81</v>
      </c>
      <c r="AE1325" s="7" t="s">
        <v>14163</v>
      </c>
      <c r="AG1325">
        <v>493.56</v>
      </c>
      <c r="AH1325">
        <v>30</v>
      </c>
      <c r="AI1325">
        <v>345.49</v>
      </c>
      <c r="AJ1325" t="s">
        <v>14158</v>
      </c>
    </row>
    <row r="1326" spans="28:36">
      <c r="AB1326" s="75">
        <v>479.45</v>
      </c>
      <c r="AC1326" s="7">
        <v>20</v>
      </c>
      <c r="AD1326" s="6">
        <v>383.56</v>
      </c>
      <c r="AE1326" s="7" t="s">
        <v>14163</v>
      </c>
      <c r="AG1326">
        <v>116.85</v>
      </c>
      <c r="AH1326">
        <v>30</v>
      </c>
      <c r="AI1326">
        <v>81.790000000000006</v>
      </c>
      <c r="AJ1326" t="s">
        <v>14158</v>
      </c>
    </row>
    <row r="1327" spans="28:36">
      <c r="AB1327" s="75">
        <v>229.63</v>
      </c>
      <c r="AC1327" s="7">
        <v>15</v>
      </c>
      <c r="AD1327" s="6">
        <v>195.19</v>
      </c>
      <c r="AE1327" s="7" t="s">
        <v>14163</v>
      </c>
      <c r="AG1327">
        <v>356.66</v>
      </c>
      <c r="AH1327">
        <v>5</v>
      </c>
      <c r="AI1327">
        <v>338.83</v>
      </c>
      <c r="AJ1327" t="s">
        <v>14158</v>
      </c>
    </row>
    <row r="1328" spans="28:36">
      <c r="AB1328" s="75">
        <v>378.49</v>
      </c>
      <c r="AC1328" s="7">
        <v>30</v>
      </c>
      <c r="AD1328" s="6">
        <v>264.94</v>
      </c>
      <c r="AE1328" s="7" t="s">
        <v>14163</v>
      </c>
      <c r="AG1328">
        <v>187.86</v>
      </c>
      <c r="AH1328">
        <v>20</v>
      </c>
      <c r="AI1328">
        <v>150.29</v>
      </c>
      <c r="AJ1328" t="s">
        <v>14158</v>
      </c>
    </row>
    <row r="1329" spans="28:36">
      <c r="AB1329" s="75">
        <v>171.96</v>
      </c>
      <c r="AC1329" s="7">
        <v>20</v>
      </c>
      <c r="AD1329" s="6">
        <v>137.57</v>
      </c>
      <c r="AE1329" s="7" t="s">
        <v>14163</v>
      </c>
      <c r="AG1329">
        <v>116.19</v>
      </c>
      <c r="AH1329">
        <v>20</v>
      </c>
      <c r="AI1329">
        <v>92.95</v>
      </c>
      <c r="AJ1329" t="s">
        <v>14158</v>
      </c>
    </row>
    <row r="1330" spans="28:36">
      <c r="AB1330" s="75">
        <v>142.25</v>
      </c>
      <c r="AC1330" s="7">
        <v>15</v>
      </c>
      <c r="AD1330" s="6">
        <v>120.91</v>
      </c>
      <c r="AE1330" s="7" t="s">
        <v>14163</v>
      </c>
      <c r="AG1330">
        <v>495.95</v>
      </c>
      <c r="AH1330">
        <v>5</v>
      </c>
      <c r="AI1330">
        <v>471.15</v>
      </c>
      <c r="AJ1330" t="s">
        <v>14158</v>
      </c>
    </row>
    <row r="1331" spans="28:36">
      <c r="AB1331" s="75">
        <v>115.36</v>
      </c>
      <c r="AC1331" s="7">
        <v>5</v>
      </c>
      <c r="AD1331" s="6">
        <v>109.59</v>
      </c>
      <c r="AE1331" s="7" t="s">
        <v>14163</v>
      </c>
      <c r="AG1331">
        <v>244.52</v>
      </c>
      <c r="AH1331">
        <v>5</v>
      </c>
      <c r="AI1331">
        <v>232.29</v>
      </c>
      <c r="AJ1331" t="s">
        <v>14158</v>
      </c>
    </row>
    <row r="1332" spans="28:36">
      <c r="AB1332" s="75">
        <v>124.53</v>
      </c>
      <c r="AC1332" s="7">
        <v>30</v>
      </c>
      <c r="AD1332" s="6">
        <v>87.17</v>
      </c>
      <c r="AE1332" s="7" t="s">
        <v>14163</v>
      </c>
      <c r="AG1332">
        <v>74.239999999999995</v>
      </c>
      <c r="AH1332">
        <v>10</v>
      </c>
      <c r="AI1332">
        <v>66.819999999999993</v>
      </c>
      <c r="AJ1332" t="s">
        <v>14158</v>
      </c>
    </row>
    <row r="1333" spans="28:36">
      <c r="AB1333" s="75">
        <v>187.93</v>
      </c>
      <c r="AC1333" s="7">
        <v>20</v>
      </c>
      <c r="AD1333" s="6">
        <v>150.34</v>
      </c>
      <c r="AE1333" s="7" t="s">
        <v>14163</v>
      </c>
      <c r="AG1333">
        <v>439.29</v>
      </c>
      <c r="AH1333">
        <v>20</v>
      </c>
      <c r="AI1333">
        <v>351.43</v>
      </c>
      <c r="AJ1333" t="s">
        <v>14158</v>
      </c>
    </row>
    <row r="1334" spans="28:36">
      <c r="AB1334" s="75">
        <v>392.7</v>
      </c>
      <c r="AC1334" s="7">
        <v>25</v>
      </c>
      <c r="AD1334" s="6">
        <v>294.52</v>
      </c>
      <c r="AE1334" s="7" t="s">
        <v>14163</v>
      </c>
      <c r="AG1334">
        <v>238.75</v>
      </c>
      <c r="AH1334">
        <v>20</v>
      </c>
      <c r="AI1334">
        <v>191</v>
      </c>
      <c r="AJ1334" t="s">
        <v>14158</v>
      </c>
    </row>
    <row r="1335" spans="28:36">
      <c r="AB1335" s="75">
        <v>428.42</v>
      </c>
      <c r="AC1335" s="7">
        <v>30</v>
      </c>
      <c r="AD1335" s="6">
        <v>299.89</v>
      </c>
      <c r="AE1335" s="7" t="s">
        <v>14163</v>
      </c>
      <c r="AG1335">
        <v>230.19</v>
      </c>
      <c r="AH1335">
        <v>25</v>
      </c>
      <c r="AI1335">
        <v>172.64</v>
      </c>
      <c r="AJ1335" t="s">
        <v>14158</v>
      </c>
    </row>
    <row r="1336" spans="28:36">
      <c r="AB1336" s="75">
        <v>250.19</v>
      </c>
      <c r="AC1336" s="7">
        <v>20</v>
      </c>
      <c r="AD1336" s="6">
        <v>200.15</v>
      </c>
      <c r="AE1336" s="7" t="s">
        <v>14163</v>
      </c>
      <c r="AG1336">
        <v>32.72</v>
      </c>
      <c r="AH1336">
        <v>30</v>
      </c>
      <c r="AI1336">
        <v>22.9</v>
      </c>
      <c r="AJ1336" t="s">
        <v>14158</v>
      </c>
    </row>
    <row r="1337" spans="28:36">
      <c r="AB1337" s="75">
        <v>265.32</v>
      </c>
      <c r="AC1337" s="7">
        <v>20</v>
      </c>
      <c r="AD1337" s="6">
        <v>212.26</v>
      </c>
      <c r="AE1337" s="7" t="s">
        <v>14163</v>
      </c>
      <c r="AG1337">
        <v>483.73</v>
      </c>
      <c r="AH1337">
        <v>20</v>
      </c>
      <c r="AI1337">
        <v>386.98</v>
      </c>
      <c r="AJ1337" t="s">
        <v>14158</v>
      </c>
    </row>
    <row r="1338" spans="28:36">
      <c r="AB1338" s="75">
        <v>33.67</v>
      </c>
      <c r="AC1338" s="7">
        <v>20</v>
      </c>
      <c r="AD1338" s="6">
        <v>26.94</v>
      </c>
      <c r="AE1338" s="7" t="s">
        <v>14163</v>
      </c>
      <c r="AG1338">
        <v>164.11</v>
      </c>
      <c r="AH1338">
        <v>5</v>
      </c>
      <c r="AI1338">
        <v>155.9</v>
      </c>
      <c r="AJ1338" t="s">
        <v>14158</v>
      </c>
    </row>
    <row r="1339" spans="28:36">
      <c r="AB1339" s="75">
        <v>277.08</v>
      </c>
      <c r="AC1339" s="7">
        <v>5</v>
      </c>
      <c r="AD1339" s="6">
        <v>263.23</v>
      </c>
      <c r="AE1339" s="7" t="s">
        <v>14163</v>
      </c>
      <c r="AG1339">
        <v>413.16</v>
      </c>
      <c r="AH1339">
        <v>15</v>
      </c>
      <c r="AI1339">
        <v>351.19</v>
      </c>
      <c r="AJ1339" t="s">
        <v>14158</v>
      </c>
    </row>
    <row r="1340" spans="28:36">
      <c r="AB1340" s="75">
        <v>284.31</v>
      </c>
      <c r="AC1340" s="7">
        <v>30</v>
      </c>
      <c r="AD1340" s="6">
        <v>199.02</v>
      </c>
      <c r="AE1340" s="7" t="s">
        <v>14163</v>
      </c>
      <c r="AG1340">
        <v>325.14</v>
      </c>
      <c r="AH1340">
        <v>20</v>
      </c>
      <c r="AI1340">
        <v>260.11</v>
      </c>
      <c r="AJ1340" t="s">
        <v>14158</v>
      </c>
    </row>
    <row r="1341" spans="28:36">
      <c r="AB1341" s="75">
        <v>496.58</v>
      </c>
      <c r="AC1341" s="7">
        <v>25</v>
      </c>
      <c r="AD1341" s="6">
        <v>372.44</v>
      </c>
      <c r="AE1341" s="7" t="s">
        <v>14163</v>
      </c>
      <c r="AG1341">
        <v>115.08</v>
      </c>
      <c r="AH1341">
        <v>15</v>
      </c>
      <c r="AI1341">
        <v>97.82</v>
      </c>
      <c r="AJ1341" t="s">
        <v>14158</v>
      </c>
    </row>
    <row r="1342" spans="28:36">
      <c r="AB1342" s="75">
        <v>71.209999999999994</v>
      </c>
      <c r="AC1342" s="7">
        <v>20</v>
      </c>
      <c r="AD1342" s="6">
        <v>56.97</v>
      </c>
      <c r="AE1342" s="7" t="s">
        <v>14163</v>
      </c>
      <c r="AG1342">
        <v>256.77</v>
      </c>
      <c r="AH1342">
        <v>10</v>
      </c>
      <c r="AI1342">
        <v>231.09</v>
      </c>
      <c r="AJ1342" t="s">
        <v>14158</v>
      </c>
    </row>
    <row r="1343" spans="28:36">
      <c r="AB1343" s="75">
        <v>459.92</v>
      </c>
      <c r="AC1343" s="7">
        <v>20</v>
      </c>
      <c r="AD1343" s="6">
        <v>367.94</v>
      </c>
      <c r="AE1343" s="7" t="s">
        <v>14163</v>
      </c>
      <c r="AG1343">
        <v>464.61</v>
      </c>
      <c r="AH1343">
        <v>0</v>
      </c>
      <c r="AI1343">
        <v>464.61</v>
      </c>
      <c r="AJ1343" t="s">
        <v>14158</v>
      </c>
    </row>
    <row r="1344" spans="28:36">
      <c r="AB1344" s="75">
        <v>121.91</v>
      </c>
      <c r="AC1344" s="7">
        <v>5</v>
      </c>
      <c r="AD1344" s="6">
        <v>115.81</v>
      </c>
      <c r="AE1344" s="7" t="s">
        <v>14163</v>
      </c>
      <c r="AG1344">
        <v>331.13</v>
      </c>
      <c r="AH1344">
        <v>20</v>
      </c>
      <c r="AI1344">
        <v>264.89999999999998</v>
      </c>
      <c r="AJ1344" t="s">
        <v>14158</v>
      </c>
    </row>
    <row r="1345" spans="28:36">
      <c r="AB1345" s="75">
        <v>454.48</v>
      </c>
      <c r="AC1345" s="7">
        <v>0</v>
      </c>
      <c r="AD1345" s="6">
        <v>454.48</v>
      </c>
      <c r="AE1345" s="7" t="s">
        <v>14163</v>
      </c>
      <c r="AG1345">
        <v>138.81</v>
      </c>
      <c r="AH1345">
        <v>50</v>
      </c>
      <c r="AI1345">
        <v>69.41</v>
      </c>
      <c r="AJ1345" t="s">
        <v>14158</v>
      </c>
    </row>
    <row r="1346" spans="28:36">
      <c r="AB1346" s="75">
        <v>365.46</v>
      </c>
      <c r="AC1346" s="7">
        <v>20</v>
      </c>
      <c r="AD1346" s="6">
        <v>292.37</v>
      </c>
      <c r="AE1346" s="7" t="s">
        <v>14163</v>
      </c>
      <c r="AG1346">
        <v>26.81</v>
      </c>
      <c r="AH1346">
        <v>50</v>
      </c>
      <c r="AI1346">
        <v>13.4</v>
      </c>
      <c r="AJ1346" t="s">
        <v>14158</v>
      </c>
    </row>
    <row r="1347" spans="28:36">
      <c r="AB1347" s="75">
        <v>285.77</v>
      </c>
      <c r="AC1347" s="7">
        <v>15</v>
      </c>
      <c r="AD1347" s="6">
        <v>242.9</v>
      </c>
      <c r="AE1347" s="7" t="s">
        <v>14163</v>
      </c>
      <c r="AG1347">
        <v>248.07</v>
      </c>
      <c r="AH1347">
        <v>15</v>
      </c>
      <c r="AI1347">
        <v>210.86</v>
      </c>
      <c r="AJ1347" t="s">
        <v>14158</v>
      </c>
    </row>
    <row r="1348" spans="28:36">
      <c r="AB1348" s="75">
        <v>470.63</v>
      </c>
      <c r="AC1348" s="7">
        <v>30</v>
      </c>
      <c r="AD1348" s="6">
        <v>329.44</v>
      </c>
      <c r="AE1348" s="7" t="s">
        <v>14163</v>
      </c>
      <c r="AG1348">
        <v>469.76</v>
      </c>
      <c r="AH1348">
        <v>20</v>
      </c>
      <c r="AI1348">
        <v>375.81</v>
      </c>
      <c r="AJ1348" t="s">
        <v>14158</v>
      </c>
    </row>
    <row r="1349" spans="28:36">
      <c r="AB1349" s="75">
        <v>494.64</v>
      </c>
      <c r="AC1349" s="7">
        <v>15</v>
      </c>
      <c r="AD1349" s="6">
        <v>420.44</v>
      </c>
      <c r="AE1349" s="7" t="s">
        <v>14163</v>
      </c>
      <c r="AG1349">
        <v>489.95</v>
      </c>
      <c r="AH1349">
        <v>20</v>
      </c>
      <c r="AI1349">
        <v>391.96</v>
      </c>
      <c r="AJ1349" t="s">
        <v>14158</v>
      </c>
    </row>
    <row r="1350" spans="28:36">
      <c r="AB1350" s="75">
        <v>464.83</v>
      </c>
      <c r="AC1350" s="7">
        <v>50</v>
      </c>
      <c r="AD1350" s="6">
        <v>232.41</v>
      </c>
      <c r="AE1350" s="7" t="s">
        <v>14163</v>
      </c>
      <c r="AG1350">
        <v>158.41999999999999</v>
      </c>
      <c r="AH1350">
        <v>25</v>
      </c>
      <c r="AI1350">
        <v>118.81</v>
      </c>
      <c r="AJ1350" t="s">
        <v>14158</v>
      </c>
    </row>
    <row r="1351" spans="28:36">
      <c r="AB1351" s="75">
        <v>111.4</v>
      </c>
      <c r="AC1351" s="7">
        <v>25</v>
      </c>
      <c r="AD1351" s="6">
        <v>83.55</v>
      </c>
      <c r="AE1351" s="7" t="s">
        <v>14163</v>
      </c>
      <c r="AG1351">
        <v>276.08</v>
      </c>
      <c r="AH1351">
        <v>25</v>
      </c>
      <c r="AI1351">
        <v>207.06</v>
      </c>
      <c r="AJ1351" t="s">
        <v>14158</v>
      </c>
    </row>
    <row r="1352" spans="28:36">
      <c r="AB1352" s="75">
        <v>401.32</v>
      </c>
      <c r="AC1352" s="7">
        <v>50</v>
      </c>
      <c r="AD1352" s="6">
        <v>200.66</v>
      </c>
      <c r="AE1352" s="7" t="s">
        <v>14163</v>
      </c>
      <c r="AG1352">
        <v>480.82</v>
      </c>
      <c r="AH1352">
        <v>5</v>
      </c>
      <c r="AI1352">
        <v>456.78</v>
      </c>
      <c r="AJ1352" t="s">
        <v>14158</v>
      </c>
    </row>
    <row r="1353" spans="28:36">
      <c r="AB1353" s="75">
        <v>15.79</v>
      </c>
      <c r="AC1353" s="7">
        <v>15</v>
      </c>
      <c r="AD1353" s="6">
        <v>13.42</v>
      </c>
      <c r="AE1353" s="7" t="s">
        <v>14163</v>
      </c>
      <c r="AG1353">
        <v>53.55</v>
      </c>
      <c r="AH1353">
        <v>30</v>
      </c>
      <c r="AI1353">
        <v>37.479999999999997</v>
      </c>
      <c r="AJ1353" t="s">
        <v>14158</v>
      </c>
    </row>
    <row r="1354" spans="28:36">
      <c r="AB1354" s="75">
        <v>66.61</v>
      </c>
      <c r="AC1354" s="7">
        <v>0</v>
      </c>
      <c r="AD1354" s="6">
        <v>66.61</v>
      </c>
      <c r="AE1354" s="7" t="s">
        <v>14163</v>
      </c>
      <c r="AG1354">
        <v>19.09</v>
      </c>
      <c r="AH1354">
        <v>5</v>
      </c>
      <c r="AI1354">
        <v>18.14</v>
      </c>
      <c r="AJ1354" t="s">
        <v>14158</v>
      </c>
    </row>
    <row r="1355" spans="28:36">
      <c r="AB1355" s="75">
        <v>177.14</v>
      </c>
      <c r="AC1355" s="7">
        <v>25</v>
      </c>
      <c r="AD1355" s="6">
        <v>132.85</v>
      </c>
      <c r="AE1355" s="7" t="s">
        <v>14163</v>
      </c>
      <c r="AG1355">
        <v>194.92</v>
      </c>
      <c r="AH1355">
        <v>25</v>
      </c>
      <c r="AI1355">
        <v>146.19</v>
      </c>
      <c r="AJ1355" t="s">
        <v>14158</v>
      </c>
    </row>
    <row r="1356" spans="28:36">
      <c r="AB1356" s="75">
        <v>188.19</v>
      </c>
      <c r="AC1356" s="7">
        <v>50</v>
      </c>
      <c r="AD1356" s="6">
        <v>94.09</v>
      </c>
      <c r="AE1356" s="7" t="s">
        <v>14163</v>
      </c>
      <c r="AG1356">
        <v>30.81</v>
      </c>
      <c r="AH1356">
        <v>25</v>
      </c>
      <c r="AI1356">
        <v>23.11</v>
      </c>
      <c r="AJ1356" t="s">
        <v>14158</v>
      </c>
    </row>
    <row r="1357" spans="28:36">
      <c r="AB1357" s="75">
        <v>177.58</v>
      </c>
      <c r="AC1357" s="7">
        <v>20</v>
      </c>
      <c r="AD1357" s="6">
        <v>142.06</v>
      </c>
      <c r="AE1357" s="7" t="s">
        <v>14163</v>
      </c>
      <c r="AG1357">
        <v>134.53</v>
      </c>
      <c r="AH1357">
        <v>15</v>
      </c>
      <c r="AI1357">
        <v>114.35</v>
      </c>
      <c r="AJ1357" t="s">
        <v>14158</v>
      </c>
    </row>
    <row r="1358" spans="28:36">
      <c r="AB1358" s="75">
        <v>221.5</v>
      </c>
      <c r="AC1358" s="7">
        <v>50</v>
      </c>
      <c r="AD1358" s="6">
        <v>110.75</v>
      </c>
      <c r="AE1358" s="7" t="s">
        <v>14163</v>
      </c>
      <c r="AG1358">
        <v>56.51</v>
      </c>
      <c r="AH1358">
        <v>5</v>
      </c>
      <c r="AI1358">
        <v>53.68</v>
      </c>
      <c r="AJ1358" t="s">
        <v>14158</v>
      </c>
    </row>
    <row r="1359" spans="28:36">
      <c r="AB1359" s="75">
        <v>409.56</v>
      </c>
      <c r="AC1359" s="7">
        <v>10</v>
      </c>
      <c r="AD1359" s="6">
        <v>368.6</v>
      </c>
      <c r="AE1359" s="7" t="s">
        <v>14163</v>
      </c>
      <c r="AG1359">
        <v>414.68</v>
      </c>
      <c r="AH1359">
        <v>5</v>
      </c>
      <c r="AI1359">
        <v>393.95</v>
      </c>
      <c r="AJ1359" t="s">
        <v>14158</v>
      </c>
    </row>
    <row r="1360" spans="28:36">
      <c r="AB1360" s="75">
        <v>68.94</v>
      </c>
      <c r="AC1360" s="7">
        <v>30</v>
      </c>
      <c r="AD1360" s="6">
        <v>48.26</v>
      </c>
      <c r="AE1360" s="7" t="s">
        <v>14163</v>
      </c>
      <c r="AG1360">
        <v>124.21</v>
      </c>
      <c r="AH1360">
        <v>0</v>
      </c>
      <c r="AI1360">
        <v>124.21</v>
      </c>
      <c r="AJ1360" t="s">
        <v>14158</v>
      </c>
    </row>
    <row r="1361" spans="28:36">
      <c r="AB1361" s="75">
        <v>275.43</v>
      </c>
      <c r="AC1361" s="7">
        <v>50</v>
      </c>
      <c r="AD1361" s="6">
        <v>137.72</v>
      </c>
      <c r="AE1361" s="7" t="s">
        <v>14163</v>
      </c>
      <c r="AG1361">
        <v>132.66999999999999</v>
      </c>
      <c r="AH1361">
        <v>20</v>
      </c>
      <c r="AI1361">
        <v>106.14</v>
      </c>
      <c r="AJ1361" t="s">
        <v>14158</v>
      </c>
    </row>
    <row r="1362" spans="28:36">
      <c r="AB1362" s="75">
        <v>439.88</v>
      </c>
      <c r="AC1362" s="7">
        <v>5</v>
      </c>
      <c r="AD1362" s="6">
        <v>417.89</v>
      </c>
      <c r="AE1362" s="7" t="s">
        <v>14163</v>
      </c>
      <c r="AG1362">
        <v>254.11</v>
      </c>
      <c r="AH1362">
        <v>25</v>
      </c>
      <c r="AI1362">
        <v>190.58</v>
      </c>
      <c r="AJ1362" t="s">
        <v>14158</v>
      </c>
    </row>
    <row r="1363" spans="28:36">
      <c r="AB1363" s="75">
        <v>101.33</v>
      </c>
      <c r="AC1363" s="7">
        <v>15</v>
      </c>
      <c r="AD1363" s="6">
        <v>86.13</v>
      </c>
      <c r="AE1363" s="7" t="s">
        <v>14163</v>
      </c>
      <c r="AG1363">
        <v>89.73</v>
      </c>
      <c r="AH1363">
        <v>0</v>
      </c>
      <c r="AI1363">
        <v>89.73</v>
      </c>
      <c r="AJ1363" t="s">
        <v>14158</v>
      </c>
    </row>
    <row r="1364" spans="28:36">
      <c r="AB1364" s="75">
        <v>428.23</v>
      </c>
      <c r="AC1364" s="7">
        <v>20</v>
      </c>
      <c r="AD1364" s="6">
        <v>342.58</v>
      </c>
      <c r="AE1364" s="7" t="s">
        <v>14163</v>
      </c>
      <c r="AG1364">
        <v>212.45</v>
      </c>
      <c r="AH1364">
        <v>20</v>
      </c>
      <c r="AI1364">
        <v>169.96</v>
      </c>
      <c r="AJ1364" t="s">
        <v>14158</v>
      </c>
    </row>
    <row r="1365" spans="28:36">
      <c r="AB1365" s="75">
        <v>230</v>
      </c>
      <c r="AC1365" s="7">
        <v>25</v>
      </c>
      <c r="AD1365" s="6">
        <v>172.5</v>
      </c>
      <c r="AE1365" s="7" t="s">
        <v>14163</v>
      </c>
      <c r="AG1365">
        <v>180.07</v>
      </c>
      <c r="AH1365">
        <v>25</v>
      </c>
      <c r="AI1365">
        <v>135.05000000000001</v>
      </c>
      <c r="AJ1365" t="s">
        <v>14158</v>
      </c>
    </row>
    <row r="1366" spans="28:36">
      <c r="AB1366" s="75">
        <v>235.77</v>
      </c>
      <c r="AC1366" s="7">
        <v>30</v>
      </c>
      <c r="AD1366" s="6">
        <v>165.04</v>
      </c>
      <c r="AE1366" s="7" t="s">
        <v>14163</v>
      </c>
      <c r="AG1366">
        <v>26.18</v>
      </c>
      <c r="AH1366">
        <v>20</v>
      </c>
      <c r="AI1366">
        <v>20.94</v>
      </c>
      <c r="AJ1366" t="s">
        <v>14158</v>
      </c>
    </row>
    <row r="1367" spans="28:36">
      <c r="AB1367" s="75">
        <v>213.23</v>
      </c>
      <c r="AC1367" s="7">
        <v>20</v>
      </c>
      <c r="AD1367" s="6">
        <v>170.58</v>
      </c>
      <c r="AE1367" s="7" t="s">
        <v>14166</v>
      </c>
      <c r="AG1367">
        <v>46.11</v>
      </c>
      <c r="AH1367">
        <v>0</v>
      </c>
      <c r="AI1367">
        <v>46.11</v>
      </c>
      <c r="AJ1367" t="s">
        <v>14158</v>
      </c>
    </row>
    <row r="1368" spans="28:36">
      <c r="AB1368" s="75">
        <v>26.26</v>
      </c>
      <c r="AC1368" s="7">
        <v>50</v>
      </c>
      <c r="AD1368" s="6">
        <v>13.13</v>
      </c>
      <c r="AE1368" s="7" t="s">
        <v>14166</v>
      </c>
      <c r="AG1368">
        <v>30.52</v>
      </c>
      <c r="AH1368">
        <v>20</v>
      </c>
      <c r="AI1368">
        <v>24.42</v>
      </c>
      <c r="AJ1368" t="s">
        <v>14158</v>
      </c>
    </row>
    <row r="1369" spans="28:36">
      <c r="AB1369" s="75">
        <v>224.52</v>
      </c>
      <c r="AC1369" s="7">
        <v>50</v>
      </c>
      <c r="AD1369" s="6">
        <v>112.26</v>
      </c>
      <c r="AE1369" s="7" t="s">
        <v>14166</v>
      </c>
      <c r="AG1369">
        <v>171.84</v>
      </c>
      <c r="AH1369">
        <v>30</v>
      </c>
      <c r="AI1369">
        <v>120.29</v>
      </c>
      <c r="AJ1369" t="s">
        <v>14158</v>
      </c>
    </row>
    <row r="1370" spans="28:36">
      <c r="AB1370" s="75">
        <v>303.14</v>
      </c>
      <c r="AC1370" s="7">
        <v>0</v>
      </c>
      <c r="AD1370" s="6">
        <v>303.14</v>
      </c>
      <c r="AE1370" s="7" t="s">
        <v>14166</v>
      </c>
      <c r="AG1370">
        <v>447.8</v>
      </c>
      <c r="AH1370">
        <v>20</v>
      </c>
      <c r="AI1370">
        <v>358.24</v>
      </c>
      <c r="AJ1370" t="s">
        <v>14158</v>
      </c>
    </row>
    <row r="1371" spans="28:36">
      <c r="AB1371" s="75">
        <v>272.92</v>
      </c>
      <c r="AC1371" s="7">
        <v>30</v>
      </c>
      <c r="AD1371" s="6">
        <v>191.04</v>
      </c>
      <c r="AE1371" s="7" t="s">
        <v>14166</v>
      </c>
      <c r="AG1371">
        <v>204.93</v>
      </c>
      <c r="AH1371">
        <v>50</v>
      </c>
      <c r="AI1371">
        <v>102.47</v>
      </c>
      <c r="AJ1371" t="s">
        <v>14158</v>
      </c>
    </row>
    <row r="1372" spans="28:36">
      <c r="AB1372" s="75">
        <v>15.81</v>
      </c>
      <c r="AC1372" s="7">
        <v>25</v>
      </c>
      <c r="AD1372" s="6">
        <v>11.86</v>
      </c>
      <c r="AE1372" s="7" t="s">
        <v>14166</v>
      </c>
      <c r="AG1372">
        <v>425.7</v>
      </c>
      <c r="AH1372">
        <v>20</v>
      </c>
      <c r="AI1372">
        <v>340.56</v>
      </c>
      <c r="AJ1372" t="s">
        <v>14158</v>
      </c>
    </row>
    <row r="1373" spans="28:36">
      <c r="AB1373" s="75">
        <v>29.92</v>
      </c>
      <c r="AC1373" s="7">
        <v>50</v>
      </c>
      <c r="AD1373" s="6">
        <v>14.96</v>
      </c>
      <c r="AE1373" s="7" t="s">
        <v>14166</v>
      </c>
      <c r="AG1373">
        <v>407.36</v>
      </c>
      <c r="AH1373">
        <v>0</v>
      </c>
      <c r="AI1373">
        <v>407.36</v>
      </c>
      <c r="AJ1373" t="s">
        <v>14158</v>
      </c>
    </row>
    <row r="1374" spans="28:36">
      <c r="AB1374" s="75">
        <v>163.30000000000001</v>
      </c>
      <c r="AC1374" s="7">
        <v>30</v>
      </c>
      <c r="AD1374" s="6">
        <v>114.31</v>
      </c>
      <c r="AE1374" s="7" t="s">
        <v>14166</v>
      </c>
      <c r="AG1374">
        <v>330.88</v>
      </c>
      <c r="AH1374">
        <v>15</v>
      </c>
      <c r="AI1374">
        <v>281.25</v>
      </c>
      <c r="AJ1374" t="s">
        <v>14158</v>
      </c>
    </row>
    <row r="1375" spans="28:36">
      <c r="AB1375" s="75">
        <v>377.75</v>
      </c>
      <c r="AC1375" s="7">
        <v>50</v>
      </c>
      <c r="AD1375" s="6">
        <v>188.88</v>
      </c>
      <c r="AE1375" s="7" t="s">
        <v>14166</v>
      </c>
      <c r="AG1375">
        <v>267.5</v>
      </c>
      <c r="AH1375">
        <v>25</v>
      </c>
      <c r="AI1375">
        <v>200.62</v>
      </c>
      <c r="AJ1375" t="s">
        <v>14158</v>
      </c>
    </row>
    <row r="1376" spans="28:36">
      <c r="AB1376" s="75">
        <v>285.18</v>
      </c>
      <c r="AC1376" s="7">
        <v>0</v>
      </c>
      <c r="AD1376" s="6">
        <v>285.18</v>
      </c>
      <c r="AE1376" s="7" t="s">
        <v>14166</v>
      </c>
      <c r="AG1376">
        <v>155.81</v>
      </c>
      <c r="AH1376">
        <v>50</v>
      </c>
      <c r="AI1376">
        <v>77.91</v>
      </c>
      <c r="AJ1376" t="s">
        <v>14158</v>
      </c>
    </row>
    <row r="1377" spans="28:36">
      <c r="AB1377" s="75">
        <v>51.73</v>
      </c>
      <c r="AC1377" s="7">
        <v>30</v>
      </c>
      <c r="AD1377" s="6">
        <v>36.21</v>
      </c>
      <c r="AE1377" s="7" t="s">
        <v>14166</v>
      </c>
      <c r="AG1377">
        <v>144.19</v>
      </c>
      <c r="AH1377">
        <v>20</v>
      </c>
      <c r="AI1377">
        <v>115.35</v>
      </c>
      <c r="AJ1377" t="s">
        <v>14158</v>
      </c>
    </row>
    <row r="1378" spans="28:36">
      <c r="AB1378" s="75">
        <v>388.94</v>
      </c>
      <c r="AC1378" s="7">
        <v>20</v>
      </c>
      <c r="AD1378" s="6">
        <v>311.14999999999998</v>
      </c>
      <c r="AE1378" s="7" t="s">
        <v>14166</v>
      </c>
      <c r="AG1378">
        <v>330.71</v>
      </c>
      <c r="AH1378">
        <v>25</v>
      </c>
      <c r="AI1378">
        <v>248.03</v>
      </c>
      <c r="AJ1378" t="s">
        <v>14158</v>
      </c>
    </row>
    <row r="1379" spans="28:36">
      <c r="AB1379" s="75">
        <v>85.98</v>
      </c>
      <c r="AC1379" s="7">
        <v>20</v>
      </c>
      <c r="AD1379" s="6">
        <v>68.78</v>
      </c>
      <c r="AE1379" s="7" t="s">
        <v>14166</v>
      </c>
      <c r="AG1379">
        <v>376.39</v>
      </c>
      <c r="AH1379">
        <v>10</v>
      </c>
      <c r="AI1379">
        <v>338.75</v>
      </c>
      <c r="AJ1379" t="s">
        <v>14158</v>
      </c>
    </row>
    <row r="1380" spans="28:36">
      <c r="AB1380" s="75">
        <v>460.89</v>
      </c>
      <c r="AC1380" s="7">
        <v>10</v>
      </c>
      <c r="AD1380" s="6">
        <v>414.8</v>
      </c>
      <c r="AE1380" s="7" t="s">
        <v>14166</v>
      </c>
      <c r="AG1380">
        <v>334.08</v>
      </c>
      <c r="AH1380">
        <v>15</v>
      </c>
      <c r="AI1380">
        <v>283.97000000000003</v>
      </c>
      <c r="AJ1380" t="s">
        <v>14158</v>
      </c>
    </row>
    <row r="1381" spans="28:36">
      <c r="AB1381" s="75">
        <v>376.63</v>
      </c>
      <c r="AC1381" s="7">
        <v>15</v>
      </c>
      <c r="AD1381" s="6">
        <v>320.14</v>
      </c>
      <c r="AE1381" s="7" t="s">
        <v>14166</v>
      </c>
      <c r="AG1381">
        <v>144.66999999999999</v>
      </c>
      <c r="AH1381">
        <v>0</v>
      </c>
      <c r="AI1381">
        <v>144.66999999999999</v>
      </c>
      <c r="AJ1381" t="s">
        <v>14158</v>
      </c>
    </row>
    <row r="1382" spans="28:36">
      <c r="AB1382" s="75">
        <v>385.98</v>
      </c>
      <c r="AC1382" s="7">
        <v>15</v>
      </c>
      <c r="AD1382" s="6">
        <v>328.08</v>
      </c>
      <c r="AE1382" s="7" t="s">
        <v>14166</v>
      </c>
      <c r="AG1382">
        <v>42.89</v>
      </c>
      <c r="AH1382">
        <v>30</v>
      </c>
      <c r="AI1382">
        <v>30.02</v>
      </c>
      <c r="AJ1382" t="s">
        <v>14158</v>
      </c>
    </row>
    <row r="1383" spans="28:36">
      <c r="AB1383" s="75">
        <v>268.49</v>
      </c>
      <c r="AC1383" s="7">
        <v>25</v>
      </c>
      <c r="AD1383" s="6">
        <v>201.37</v>
      </c>
      <c r="AE1383" s="7" t="s">
        <v>14166</v>
      </c>
      <c r="AG1383">
        <v>64.22</v>
      </c>
      <c r="AH1383">
        <v>15</v>
      </c>
      <c r="AI1383">
        <v>54.59</v>
      </c>
      <c r="AJ1383" t="s">
        <v>14158</v>
      </c>
    </row>
    <row r="1384" spans="28:36">
      <c r="AB1384" s="75">
        <v>242.33</v>
      </c>
      <c r="AC1384" s="7">
        <v>15</v>
      </c>
      <c r="AD1384" s="6">
        <v>205.98</v>
      </c>
      <c r="AE1384" s="7" t="s">
        <v>14166</v>
      </c>
      <c r="AG1384">
        <v>249.98</v>
      </c>
      <c r="AH1384">
        <v>5</v>
      </c>
      <c r="AI1384">
        <v>237.48</v>
      </c>
      <c r="AJ1384" t="s">
        <v>14158</v>
      </c>
    </row>
    <row r="1385" spans="28:36">
      <c r="AB1385" s="75">
        <v>334.28</v>
      </c>
      <c r="AC1385" s="7">
        <v>15</v>
      </c>
      <c r="AD1385" s="6">
        <v>284.14</v>
      </c>
      <c r="AE1385" s="7" t="s">
        <v>14166</v>
      </c>
      <c r="AG1385">
        <v>385.62</v>
      </c>
      <c r="AH1385">
        <v>25</v>
      </c>
      <c r="AI1385">
        <v>289.22000000000003</v>
      </c>
      <c r="AJ1385" t="s">
        <v>14158</v>
      </c>
    </row>
    <row r="1386" spans="28:36">
      <c r="AB1386" s="75">
        <v>211.85</v>
      </c>
      <c r="AC1386" s="7">
        <v>20</v>
      </c>
      <c r="AD1386" s="6">
        <v>169.48</v>
      </c>
      <c r="AE1386" s="7" t="s">
        <v>14166</v>
      </c>
      <c r="AG1386">
        <v>105.25</v>
      </c>
      <c r="AH1386">
        <v>30</v>
      </c>
      <c r="AI1386">
        <v>73.67</v>
      </c>
      <c r="AJ1386" t="s">
        <v>14158</v>
      </c>
    </row>
    <row r="1387" spans="28:36">
      <c r="AB1387" s="75">
        <v>17.010000000000002</v>
      </c>
      <c r="AC1387" s="7">
        <v>30</v>
      </c>
      <c r="AD1387" s="6">
        <v>11.91</v>
      </c>
      <c r="AE1387" s="7" t="s">
        <v>14166</v>
      </c>
      <c r="AG1387">
        <v>125.71</v>
      </c>
      <c r="AH1387">
        <v>5</v>
      </c>
      <c r="AI1387">
        <v>119.42</v>
      </c>
      <c r="AJ1387" t="s">
        <v>14158</v>
      </c>
    </row>
    <row r="1388" spans="28:36">
      <c r="AB1388" s="75">
        <v>246.98</v>
      </c>
      <c r="AC1388" s="7">
        <v>30</v>
      </c>
      <c r="AD1388" s="6">
        <v>172.89</v>
      </c>
      <c r="AE1388" s="7" t="s">
        <v>14166</v>
      </c>
      <c r="AG1388">
        <v>31.22</v>
      </c>
      <c r="AH1388">
        <v>50</v>
      </c>
      <c r="AI1388">
        <v>15.61</v>
      </c>
      <c r="AJ1388" t="s">
        <v>14158</v>
      </c>
    </row>
    <row r="1389" spans="28:36">
      <c r="AB1389" s="75">
        <v>316.83999999999997</v>
      </c>
      <c r="AC1389" s="7">
        <v>25</v>
      </c>
      <c r="AD1389" s="6">
        <v>237.63</v>
      </c>
      <c r="AE1389" s="7" t="s">
        <v>14166</v>
      </c>
      <c r="AG1389">
        <v>266.64999999999998</v>
      </c>
      <c r="AH1389">
        <v>15</v>
      </c>
      <c r="AI1389">
        <v>226.65</v>
      </c>
      <c r="AJ1389" t="s">
        <v>14158</v>
      </c>
    </row>
    <row r="1390" spans="28:36">
      <c r="AB1390" s="75">
        <v>93.05</v>
      </c>
      <c r="AC1390" s="7">
        <v>50</v>
      </c>
      <c r="AD1390" s="6">
        <v>46.52</v>
      </c>
      <c r="AE1390" s="7" t="s">
        <v>14166</v>
      </c>
      <c r="AG1390">
        <v>233.8</v>
      </c>
      <c r="AH1390">
        <v>10</v>
      </c>
      <c r="AI1390">
        <v>210.42</v>
      </c>
      <c r="AJ1390" t="s">
        <v>14158</v>
      </c>
    </row>
    <row r="1391" spans="28:36">
      <c r="AB1391" s="75">
        <v>326.51</v>
      </c>
      <c r="AC1391" s="7">
        <v>20</v>
      </c>
      <c r="AD1391" s="6">
        <v>261.20999999999998</v>
      </c>
      <c r="AE1391" s="7" t="s">
        <v>14166</v>
      </c>
      <c r="AG1391">
        <v>372.91</v>
      </c>
      <c r="AH1391">
        <v>25</v>
      </c>
      <c r="AI1391">
        <v>279.68</v>
      </c>
      <c r="AJ1391" t="s">
        <v>14158</v>
      </c>
    </row>
    <row r="1392" spans="28:36">
      <c r="AB1392" s="75">
        <v>359.51</v>
      </c>
      <c r="AC1392" s="7">
        <v>30</v>
      </c>
      <c r="AD1392" s="6">
        <v>251.66</v>
      </c>
      <c r="AE1392" s="7" t="s">
        <v>14166</v>
      </c>
      <c r="AG1392">
        <v>392.88</v>
      </c>
      <c r="AH1392">
        <v>25</v>
      </c>
      <c r="AI1392">
        <v>294.66000000000003</v>
      </c>
      <c r="AJ1392" t="s">
        <v>14158</v>
      </c>
    </row>
    <row r="1393" spans="28:36">
      <c r="AB1393" s="75">
        <v>187.2</v>
      </c>
      <c r="AC1393" s="7">
        <v>25</v>
      </c>
      <c r="AD1393" s="6">
        <v>140.4</v>
      </c>
      <c r="AE1393" s="7" t="s">
        <v>14166</v>
      </c>
      <c r="AG1393">
        <v>165.56</v>
      </c>
      <c r="AH1393">
        <v>30</v>
      </c>
      <c r="AI1393">
        <v>115.89</v>
      </c>
      <c r="AJ1393" t="s">
        <v>14158</v>
      </c>
    </row>
    <row r="1394" spans="28:36">
      <c r="AB1394" s="75">
        <v>133.33000000000001</v>
      </c>
      <c r="AC1394" s="7">
        <v>5</v>
      </c>
      <c r="AD1394" s="6">
        <v>126.66</v>
      </c>
      <c r="AE1394" s="7" t="s">
        <v>14166</v>
      </c>
      <c r="AG1394">
        <v>67.02</v>
      </c>
      <c r="AH1394">
        <v>5</v>
      </c>
      <c r="AI1394">
        <v>63.67</v>
      </c>
      <c r="AJ1394" t="s">
        <v>14158</v>
      </c>
    </row>
    <row r="1395" spans="28:36">
      <c r="AB1395" s="75">
        <v>211.67</v>
      </c>
      <c r="AC1395" s="7">
        <v>50</v>
      </c>
      <c r="AD1395" s="6">
        <v>105.83</v>
      </c>
      <c r="AE1395" s="7" t="s">
        <v>14166</v>
      </c>
      <c r="AG1395">
        <v>215.06</v>
      </c>
      <c r="AH1395">
        <v>0</v>
      </c>
      <c r="AI1395">
        <v>215.06</v>
      </c>
      <c r="AJ1395" t="s">
        <v>14158</v>
      </c>
    </row>
    <row r="1396" spans="28:36">
      <c r="AB1396" s="75">
        <v>32.39</v>
      </c>
      <c r="AC1396" s="7">
        <v>20</v>
      </c>
      <c r="AD1396" s="6">
        <v>25.91</v>
      </c>
      <c r="AE1396" s="7" t="s">
        <v>14166</v>
      </c>
      <c r="AG1396">
        <v>47.04</v>
      </c>
      <c r="AH1396">
        <v>5</v>
      </c>
      <c r="AI1396">
        <v>44.69</v>
      </c>
      <c r="AJ1396" t="s">
        <v>14158</v>
      </c>
    </row>
    <row r="1397" spans="28:36">
      <c r="AB1397" s="75">
        <v>132.47999999999999</v>
      </c>
      <c r="AC1397" s="7">
        <v>20</v>
      </c>
      <c r="AD1397" s="6">
        <v>105.98</v>
      </c>
      <c r="AE1397" s="7" t="s">
        <v>14166</v>
      </c>
      <c r="AG1397">
        <v>39.82</v>
      </c>
      <c r="AH1397">
        <v>5</v>
      </c>
      <c r="AI1397">
        <v>37.83</v>
      </c>
      <c r="AJ1397" t="s">
        <v>14158</v>
      </c>
    </row>
    <row r="1398" spans="28:36">
      <c r="AB1398" s="75">
        <v>74.67</v>
      </c>
      <c r="AC1398" s="7">
        <v>20</v>
      </c>
      <c r="AD1398" s="6">
        <v>59.74</v>
      </c>
      <c r="AE1398" s="7" t="s">
        <v>14166</v>
      </c>
      <c r="AG1398">
        <v>25.94</v>
      </c>
      <c r="AH1398">
        <v>5</v>
      </c>
      <c r="AI1398">
        <v>24.64</v>
      </c>
      <c r="AJ1398" t="s">
        <v>14158</v>
      </c>
    </row>
    <row r="1399" spans="28:36">
      <c r="AB1399" s="75">
        <v>439.81</v>
      </c>
      <c r="AC1399" s="7">
        <v>15</v>
      </c>
      <c r="AD1399" s="6">
        <v>373.84</v>
      </c>
      <c r="AE1399" s="7" t="s">
        <v>14166</v>
      </c>
      <c r="AG1399">
        <v>477.36</v>
      </c>
      <c r="AH1399">
        <v>25</v>
      </c>
      <c r="AI1399">
        <v>358.02</v>
      </c>
      <c r="AJ1399" t="s">
        <v>14158</v>
      </c>
    </row>
    <row r="1400" spans="28:36">
      <c r="AB1400" s="75">
        <v>481.88</v>
      </c>
      <c r="AC1400" s="7">
        <v>15</v>
      </c>
      <c r="AD1400" s="6">
        <v>409.6</v>
      </c>
      <c r="AE1400" s="7" t="s">
        <v>14166</v>
      </c>
      <c r="AG1400">
        <v>187.4</v>
      </c>
      <c r="AH1400">
        <v>0</v>
      </c>
      <c r="AI1400">
        <v>187.4</v>
      </c>
      <c r="AJ1400" t="s">
        <v>14158</v>
      </c>
    </row>
    <row r="1401" spans="28:36">
      <c r="AB1401" s="75">
        <v>177.59</v>
      </c>
      <c r="AC1401" s="7">
        <v>20</v>
      </c>
      <c r="AD1401" s="6">
        <v>142.07</v>
      </c>
      <c r="AE1401" s="7" t="s">
        <v>14166</v>
      </c>
      <c r="AG1401">
        <v>196.1</v>
      </c>
      <c r="AH1401">
        <v>15</v>
      </c>
      <c r="AI1401">
        <v>166.69</v>
      </c>
      <c r="AJ1401" t="s">
        <v>14158</v>
      </c>
    </row>
    <row r="1402" spans="28:36">
      <c r="AB1402" s="75">
        <v>123.41</v>
      </c>
      <c r="AC1402" s="7">
        <v>25</v>
      </c>
      <c r="AD1402" s="6">
        <v>92.56</v>
      </c>
      <c r="AE1402" s="7" t="s">
        <v>14166</v>
      </c>
      <c r="AG1402">
        <v>121.13</v>
      </c>
      <c r="AH1402">
        <v>0</v>
      </c>
      <c r="AI1402">
        <v>121.13</v>
      </c>
      <c r="AJ1402" t="s">
        <v>14158</v>
      </c>
    </row>
    <row r="1403" spans="28:36">
      <c r="AB1403" s="75">
        <v>432.56</v>
      </c>
      <c r="AC1403" s="7">
        <v>30</v>
      </c>
      <c r="AD1403" s="6">
        <v>302.79000000000002</v>
      </c>
      <c r="AE1403" s="7" t="s">
        <v>14166</v>
      </c>
      <c r="AG1403">
        <v>498.59</v>
      </c>
      <c r="AH1403">
        <v>10</v>
      </c>
      <c r="AI1403">
        <v>448.73</v>
      </c>
      <c r="AJ1403" t="s">
        <v>14158</v>
      </c>
    </row>
    <row r="1404" spans="28:36">
      <c r="AB1404" s="75">
        <v>138.46</v>
      </c>
      <c r="AC1404" s="7">
        <v>0</v>
      </c>
      <c r="AD1404" s="6">
        <v>138.46</v>
      </c>
      <c r="AE1404" s="7" t="s">
        <v>14166</v>
      </c>
      <c r="AG1404">
        <v>370.3</v>
      </c>
      <c r="AH1404">
        <v>30</v>
      </c>
      <c r="AI1404">
        <v>259.20999999999998</v>
      </c>
      <c r="AJ1404" t="s">
        <v>14158</v>
      </c>
    </row>
    <row r="1405" spans="28:36">
      <c r="AB1405" s="75">
        <v>87.6</v>
      </c>
      <c r="AC1405" s="7">
        <v>25</v>
      </c>
      <c r="AD1405" s="6">
        <v>65.7</v>
      </c>
      <c r="AE1405" s="7" t="s">
        <v>14166</v>
      </c>
      <c r="AG1405">
        <v>428.97</v>
      </c>
      <c r="AH1405">
        <v>10</v>
      </c>
      <c r="AI1405">
        <v>386.07</v>
      </c>
      <c r="AJ1405" t="s">
        <v>14158</v>
      </c>
    </row>
    <row r="1406" spans="28:36">
      <c r="AB1406" s="75">
        <v>221.39</v>
      </c>
      <c r="AC1406" s="7">
        <v>20</v>
      </c>
      <c r="AD1406" s="6">
        <v>177.11</v>
      </c>
      <c r="AE1406" s="7" t="s">
        <v>14166</v>
      </c>
      <c r="AG1406">
        <v>206.92</v>
      </c>
      <c r="AH1406">
        <v>25</v>
      </c>
      <c r="AI1406">
        <v>155.19</v>
      </c>
      <c r="AJ1406" t="s">
        <v>14158</v>
      </c>
    </row>
    <row r="1407" spans="28:36">
      <c r="AB1407" s="75">
        <v>363.37</v>
      </c>
      <c r="AC1407" s="7">
        <v>50</v>
      </c>
      <c r="AD1407" s="6">
        <v>181.69</v>
      </c>
      <c r="AE1407" s="7" t="s">
        <v>14166</v>
      </c>
      <c r="AG1407">
        <v>44.95</v>
      </c>
      <c r="AH1407">
        <v>5</v>
      </c>
      <c r="AI1407">
        <v>42.7</v>
      </c>
      <c r="AJ1407" t="s">
        <v>14158</v>
      </c>
    </row>
    <row r="1408" spans="28:36">
      <c r="AB1408" s="75">
        <v>129.71</v>
      </c>
      <c r="AC1408" s="7">
        <v>25</v>
      </c>
      <c r="AD1408" s="6">
        <v>97.28</v>
      </c>
      <c r="AE1408" s="7" t="s">
        <v>14166</v>
      </c>
      <c r="AG1408">
        <v>492.24</v>
      </c>
      <c r="AH1408">
        <v>30</v>
      </c>
      <c r="AI1408">
        <v>344.57</v>
      </c>
      <c r="AJ1408" t="s">
        <v>14158</v>
      </c>
    </row>
    <row r="1409" spans="28:36">
      <c r="AB1409" s="75">
        <v>481.63</v>
      </c>
      <c r="AC1409" s="7">
        <v>20</v>
      </c>
      <c r="AD1409" s="6">
        <v>385.3</v>
      </c>
      <c r="AE1409" s="7" t="s">
        <v>14166</v>
      </c>
      <c r="AG1409">
        <v>176.59</v>
      </c>
      <c r="AH1409">
        <v>50</v>
      </c>
      <c r="AI1409">
        <v>88.3</v>
      </c>
      <c r="AJ1409" t="s">
        <v>14158</v>
      </c>
    </row>
    <row r="1410" spans="28:36">
      <c r="AB1410" s="75">
        <v>337.72</v>
      </c>
      <c r="AC1410" s="7">
        <v>5</v>
      </c>
      <c r="AD1410" s="6">
        <v>320.83</v>
      </c>
      <c r="AE1410" s="7" t="s">
        <v>14166</v>
      </c>
      <c r="AG1410">
        <v>416.11</v>
      </c>
      <c r="AH1410">
        <v>0</v>
      </c>
      <c r="AI1410">
        <v>416.11</v>
      </c>
      <c r="AJ1410" t="s">
        <v>14158</v>
      </c>
    </row>
    <row r="1411" spans="28:36">
      <c r="AB1411" s="75">
        <v>210.4</v>
      </c>
      <c r="AC1411" s="7">
        <v>0</v>
      </c>
      <c r="AD1411" s="6">
        <v>210.4</v>
      </c>
      <c r="AE1411" s="7" t="s">
        <v>14166</v>
      </c>
      <c r="AG1411">
        <v>175.18</v>
      </c>
      <c r="AH1411">
        <v>10</v>
      </c>
      <c r="AI1411">
        <v>157.66</v>
      </c>
      <c r="AJ1411" t="s">
        <v>14158</v>
      </c>
    </row>
    <row r="1412" spans="28:36">
      <c r="AB1412" s="75">
        <v>347.43</v>
      </c>
      <c r="AC1412" s="7">
        <v>15</v>
      </c>
      <c r="AD1412" s="6">
        <v>295.32</v>
      </c>
      <c r="AE1412" s="7" t="s">
        <v>14166</v>
      </c>
      <c r="AG1412">
        <v>409.67</v>
      </c>
      <c r="AH1412">
        <v>20</v>
      </c>
      <c r="AI1412">
        <v>327.74</v>
      </c>
      <c r="AJ1412" t="s">
        <v>14158</v>
      </c>
    </row>
    <row r="1413" spans="28:36">
      <c r="AB1413" s="75">
        <v>47.45</v>
      </c>
      <c r="AC1413" s="7">
        <v>25</v>
      </c>
      <c r="AD1413" s="6">
        <v>35.590000000000003</v>
      </c>
      <c r="AE1413" s="7" t="s">
        <v>14166</v>
      </c>
      <c r="AG1413">
        <v>56.46</v>
      </c>
      <c r="AH1413">
        <v>30</v>
      </c>
      <c r="AI1413">
        <v>39.520000000000003</v>
      </c>
      <c r="AJ1413" t="s">
        <v>14158</v>
      </c>
    </row>
    <row r="1414" spans="28:36">
      <c r="AB1414" s="75">
        <v>321.66000000000003</v>
      </c>
      <c r="AC1414" s="7">
        <v>0</v>
      </c>
      <c r="AD1414" s="6">
        <v>321.66000000000003</v>
      </c>
      <c r="AE1414" s="7" t="s">
        <v>14166</v>
      </c>
      <c r="AG1414">
        <v>149.30000000000001</v>
      </c>
      <c r="AH1414">
        <v>5</v>
      </c>
      <c r="AI1414">
        <v>141.84</v>
      </c>
      <c r="AJ1414" t="s">
        <v>14158</v>
      </c>
    </row>
    <row r="1415" spans="28:36">
      <c r="AB1415" s="75">
        <v>272.8</v>
      </c>
      <c r="AC1415" s="7">
        <v>30</v>
      </c>
      <c r="AD1415" s="6">
        <v>190.96</v>
      </c>
      <c r="AE1415" s="7" t="s">
        <v>14166</v>
      </c>
      <c r="AG1415">
        <v>437.56</v>
      </c>
      <c r="AH1415">
        <v>25</v>
      </c>
      <c r="AI1415">
        <v>328.17</v>
      </c>
      <c r="AJ1415" t="s">
        <v>14158</v>
      </c>
    </row>
    <row r="1416" spans="28:36">
      <c r="AB1416" s="75">
        <v>394.31</v>
      </c>
      <c r="AC1416" s="7">
        <v>20</v>
      </c>
      <c r="AD1416" s="6">
        <v>315.45</v>
      </c>
      <c r="AE1416" s="7" t="s">
        <v>14166</v>
      </c>
      <c r="AG1416">
        <v>371.23</v>
      </c>
      <c r="AH1416">
        <v>5</v>
      </c>
      <c r="AI1416">
        <v>352.67</v>
      </c>
      <c r="AJ1416" t="s">
        <v>14158</v>
      </c>
    </row>
    <row r="1417" spans="28:36">
      <c r="AB1417" s="75">
        <v>122.14</v>
      </c>
      <c r="AC1417" s="7">
        <v>5</v>
      </c>
      <c r="AD1417" s="6">
        <v>116.03</v>
      </c>
      <c r="AE1417" s="7" t="s">
        <v>14166</v>
      </c>
      <c r="AG1417">
        <v>241.58</v>
      </c>
      <c r="AH1417">
        <v>30</v>
      </c>
      <c r="AI1417">
        <v>169.11</v>
      </c>
      <c r="AJ1417" t="s">
        <v>14158</v>
      </c>
    </row>
    <row r="1418" spans="28:36">
      <c r="AB1418" s="75">
        <v>152.62</v>
      </c>
      <c r="AC1418" s="7">
        <v>50</v>
      </c>
      <c r="AD1418" s="6">
        <v>76.31</v>
      </c>
      <c r="AE1418" s="7" t="s">
        <v>14166</v>
      </c>
      <c r="AG1418">
        <v>412.15</v>
      </c>
      <c r="AH1418">
        <v>20</v>
      </c>
      <c r="AI1418">
        <v>329.72</v>
      </c>
      <c r="AJ1418" t="s">
        <v>14158</v>
      </c>
    </row>
    <row r="1419" spans="28:36">
      <c r="AB1419" s="75">
        <v>14.4</v>
      </c>
      <c r="AC1419" s="7">
        <v>20</v>
      </c>
      <c r="AD1419" s="6">
        <v>11.52</v>
      </c>
      <c r="AE1419" s="7" t="s">
        <v>14166</v>
      </c>
      <c r="AG1419">
        <v>227.56</v>
      </c>
      <c r="AH1419">
        <v>5</v>
      </c>
      <c r="AI1419">
        <v>216.18</v>
      </c>
      <c r="AJ1419" t="s">
        <v>14158</v>
      </c>
    </row>
    <row r="1420" spans="28:36">
      <c r="AB1420" s="75">
        <v>350.82</v>
      </c>
      <c r="AC1420" s="7">
        <v>30</v>
      </c>
      <c r="AD1420" s="6">
        <v>245.57</v>
      </c>
      <c r="AE1420" s="7" t="s">
        <v>14166</v>
      </c>
      <c r="AG1420">
        <v>484.75</v>
      </c>
      <c r="AH1420">
        <v>10</v>
      </c>
      <c r="AI1420">
        <v>436.28</v>
      </c>
      <c r="AJ1420" t="s">
        <v>14158</v>
      </c>
    </row>
    <row r="1421" spans="28:36">
      <c r="AB1421" s="75">
        <v>302.73</v>
      </c>
      <c r="AC1421" s="7">
        <v>30</v>
      </c>
      <c r="AD1421" s="6">
        <v>211.91</v>
      </c>
      <c r="AE1421" s="7" t="s">
        <v>14166</v>
      </c>
      <c r="AG1421">
        <v>332.54</v>
      </c>
      <c r="AH1421">
        <v>30</v>
      </c>
      <c r="AI1421">
        <v>232.78</v>
      </c>
      <c r="AJ1421" t="s">
        <v>14158</v>
      </c>
    </row>
    <row r="1422" spans="28:36">
      <c r="AB1422" s="75">
        <v>14.66</v>
      </c>
      <c r="AC1422" s="7">
        <v>50</v>
      </c>
      <c r="AD1422" s="6">
        <v>7.33</v>
      </c>
      <c r="AE1422" s="7" t="s">
        <v>14166</v>
      </c>
      <c r="AG1422">
        <v>249.14</v>
      </c>
      <c r="AH1422">
        <v>15</v>
      </c>
      <c r="AI1422">
        <v>211.77</v>
      </c>
      <c r="AJ1422" t="s">
        <v>14158</v>
      </c>
    </row>
    <row r="1423" spans="28:36">
      <c r="AB1423" s="75">
        <v>330.67</v>
      </c>
      <c r="AC1423" s="7">
        <v>15</v>
      </c>
      <c r="AD1423" s="6">
        <v>281.07</v>
      </c>
      <c r="AE1423" s="7" t="s">
        <v>14166</v>
      </c>
      <c r="AG1423">
        <v>427.72</v>
      </c>
      <c r="AH1423">
        <v>30</v>
      </c>
      <c r="AI1423">
        <v>299.39999999999998</v>
      </c>
      <c r="AJ1423" t="s">
        <v>14158</v>
      </c>
    </row>
    <row r="1424" spans="28:36">
      <c r="AB1424" s="75">
        <v>391.77</v>
      </c>
      <c r="AC1424" s="7">
        <v>30</v>
      </c>
      <c r="AD1424" s="6">
        <v>274.24</v>
      </c>
      <c r="AE1424" s="7" t="s">
        <v>14166</v>
      </c>
      <c r="AG1424">
        <v>301.06</v>
      </c>
      <c r="AH1424">
        <v>5</v>
      </c>
      <c r="AI1424">
        <v>286.01</v>
      </c>
      <c r="AJ1424" t="s">
        <v>14158</v>
      </c>
    </row>
    <row r="1425" spans="28:36">
      <c r="AB1425" s="75">
        <v>484.89</v>
      </c>
      <c r="AC1425" s="7">
        <v>20</v>
      </c>
      <c r="AD1425" s="6">
        <v>387.91</v>
      </c>
      <c r="AE1425" s="7" t="s">
        <v>14166</v>
      </c>
      <c r="AG1425">
        <v>43.23</v>
      </c>
      <c r="AH1425">
        <v>30</v>
      </c>
      <c r="AI1425">
        <v>30.26</v>
      </c>
      <c r="AJ1425" t="s">
        <v>14158</v>
      </c>
    </row>
    <row r="1426" spans="28:36">
      <c r="AB1426" s="75">
        <v>216.75</v>
      </c>
      <c r="AC1426" s="7">
        <v>0</v>
      </c>
      <c r="AD1426" s="6">
        <v>216.75</v>
      </c>
      <c r="AE1426" s="7" t="s">
        <v>14166</v>
      </c>
      <c r="AG1426">
        <v>384.9</v>
      </c>
      <c r="AH1426">
        <v>20</v>
      </c>
      <c r="AI1426">
        <v>307.92</v>
      </c>
      <c r="AJ1426" t="s">
        <v>14158</v>
      </c>
    </row>
    <row r="1427" spans="28:36">
      <c r="AB1427" s="75">
        <v>37.79</v>
      </c>
      <c r="AC1427" s="7">
        <v>10</v>
      </c>
      <c r="AD1427" s="6">
        <v>34.01</v>
      </c>
      <c r="AE1427" s="7" t="s">
        <v>14166</v>
      </c>
      <c r="AG1427">
        <v>59.48</v>
      </c>
      <c r="AH1427">
        <v>50</v>
      </c>
      <c r="AI1427">
        <v>29.74</v>
      </c>
      <c r="AJ1427" t="s">
        <v>14158</v>
      </c>
    </row>
    <row r="1428" spans="28:36">
      <c r="AB1428" s="75">
        <v>100.23</v>
      </c>
      <c r="AC1428" s="7">
        <v>50</v>
      </c>
      <c r="AD1428" s="6">
        <v>50.12</v>
      </c>
      <c r="AE1428" s="7" t="s">
        <v>14166</v>
      </c>
      <c r="AG1428">
        <v>415.39</v>
      </c>
      <c r="AH1428">
        <v>15</v>
      </c>
      <c r="AI1428">
        <v>353.08</v>
      </c>
      <c r="AJ1428" t="s">
        <v>14158</v>
      </c>
    </row>
    <row r="1429" spans="28:36">
      <c r="AB1429" s="75">
        <v>496.79</v>
      </c>
      <c r="AC1429" s="7">
        <v>5</v>
      </c>
      <c r="AD1429" s="6">
        <v>471.95</v>
      </c>
      <c r="AE1429" s="7" t="s">
        <v>14166</v>
      </c>
      <c r="AG1429">
        <v>142.35</v>
      </c>
      <c r="AH1429">
        <v>5</v>
      </c>
      <c r="AI1429">
        <v>135.22999999999999</v>
      </c>
      <c r="AJ1429" t="s">
        <v>14158</v>
      </c>
    </row>
    <row r="1430" spans="28:36">
      <c r="AB1430" s="75">
        <v>83.69</v>
      </c>
      <c r="AC1430" s="7">
        <v>10</v>
      </c>
      <c r="AD1430" s="6">
        <v>75.319999999999993</v>
      </c>
      <c r="AE1430" s="7" t="s">
        <v>14166</v>
      </c>
      <c r="AG1430">
        <v>484.65</v>
      </c>
      <c r="AH1430">
        <v>50</v>
      </c>
      <c r="AI1430">
        <v>242.32</v>
      </c>
      <c r="AJ1430" t="s">
        <v>14158</v>
      </c>
    </row>
    <row r="1431" spans="28:36">
      <c r="AB1431" s="75">
        <v>396.59</v>
      </c>
      <c r="AC1431" s="7">
        <v>15</v>
      </c>
      <c r="AD1431" s="6">
        <v>337.1</v>
      </c>
      <c r="AE1431" s="7" t="s">
        <v>14166</v>
      </c>
      <c r="AG1431">
        <v>37.82</v>
      </c>
      <c r="AH1431">
        <v>5</v>
      </c>
      <c r="AI1431">
        <v>35.93</v>
      </c>
      <c r="AJ1431" t="s">
        <v>14158</v>
      </c>
    </row>
    <row r="1432" spans="28:36">
      <c r="AB1432" s="75">
        <v>364.19</v>
      </c>
      <c r="AC1432" s="7">
        <v>10</v>
      </c>
      <c r="AD1432" s="6">
        <v>327.77</v>
      </c>
      <c r="AE1432" s="7" t="s">
        <v>14166</v>
      </c>
      <c r="AG1432">
        <v>22.6</v>
      </c>
      <c r="AH1432">
        <v>0</v>
      </c>
      <c r="AI1432">
        <v>22.6</v>
      </c>
      <c r="AJ1432" t="s">
        <v>14158</v>
      </c>
    </row>
    <row r="1433" spans="28:36">
      <c r="AB1433" s="75">
        <v>175.77</v>
      </c>
      <c r="AC1433" s="7">
        <v>25</v>
      </c>
      <c r="AD1433" s="6">
        <v>131.83000000000001</v>
      </c>
      <c r="AE1433" s="7" t="s">
        <v>14166</v>
      </c>
      <c r="AG1433">
        <v>406.83</v>
      </c>
      <c r="AH1433">
        <v>15</v>
      </c>
      <c r="AI1433">
        <v>345.81</v>
      </c>
      <c r="AJ1433" t="s">
        <v>14158</v>
      </c>
    </row>
    <row r="1434" spans="28:36">
      <c r="AB1434" s="75">
        <v>155.19999999999999</v>
      </c>
      <c r="AC1434" s="7">
        <v>30</v>
      </c>
      <c r="AD1434" s="6">
        <v>108.64</v>
      </c>
      <c r="AE1434" s="7" t="s">
        <v>14166</v>
      </c>
      <c r="AG1434">
        <v>455.96</v>
      </c>
      <c r="AH1434">
        <v>5</v>
      </c>
      <c r="AI1434">
        <v>433.16</v>
      </c>
      <c r="AJ1434" t="s">
        <v>14158</v>
      </c>
    </row>
    <row r="1435" spans="28:36">
      <c r="AB1435" s="75">
        <v>140.41999999999999</v>
      </c>
      <c r="AC1435" s="7">
        <v>0</v>
      </c>
      <c r="AD1435" s="6">
        <v>140.41999999999999</v>
      </c>
      <c r="AE1435" s="7" t="s">
        <v>14166</v>
      </c>
      <c r="AG1435">
        <v>331.73</v>
      </c>
      <c r="AH1435">
        <v>15</v>
      </c>
      <c r="AI1435">
        <v>281.97000000000003</v>
      </c>
      <c r="AJ1435" t="s">
        <v>14158</v>
      </c>
    </row>
    <row r="1436" spans="28:36">
      <c r="AB1436" s="75">
        <v>30.54</v>
      </c>
      <c r="AC1436" s="7">
        <v>25</v>
      </c>
      <c r="AD1436" s="6">
        <v>22.91</v>
      </c>
      <c r="AE1436" s="7" t="s">
        <v>14166</v>
      </c>
      <c r="AG1436">
        <v>392.84</v>
      </c>
      <c r="AH1436">
        <v>25</v>
      </c>
      <c r="AI1436">
        <v>294.63</v>
      </c>
      <c r="AJ1436" t="s">
        <v>14158</v>
      </c>
    </row>
    <row r="1437" spans="28:36">
      <c r="AB1437" s="75">
        <v>326.97000000000003</v>
      </c>
      <c r="AC1437" s="7">
        <v>20</v>
      </c>
      <c r="AD1437" s="6">
        <v>261.58</v>
      </c>
      <c r="AE1437" s="7" t="s">
        <v>14166</v>
      </c>
      <c r="AG1437">
        <v>158.02000000000001</v>
      </c>
      <c r="AH1437">
        <v>5</v>
      </c>
      <c r="AI1437">
        <v>150.12</v>
      </c>
      <c r="AJ1437" t="s">
        <v>14158</v>
      </c>
    </row>
    <row r="1438" spans="28:36">
      <c r="AB1438" s="75">
        <v>95.75</v>
      </c>
      <c r="AC1438" s="7">
        <v>5</v>
      </c>
      <c r="AD1438" s="6">
        <v>90.96</v>
      </c>
      <c r="AE1438" s="7" t="s">
        <v>14166</v>
      </c>
      <c r="AG1438">
        <v>87.03</v>
      </c>
      <c r="AH1438">
        <v>5</v>
      </c>
      <c r="AI1438">
        <v>82.68</v>
      </c>
      <c r="AJ1438" t="s">
        <v>14158</v>
      </c>
    </row>
    <row r="1439" spans="28:36">
      <c r="AB1439" s="75">
        <v>447.35</v>
      </c>
      <c r="AC1439" s="7">
        <v>0</v>
      </c>
      <c r="AD1439" s="6">
        <v>447.35</v>
      </c>
      <c r="AE1439" s="7" t="s">
        <v>14166</v>
      </c>
      <c r="AG1439">
        <v>366.52</v>
      </c>
      <c r="AH1439">
        <v>20</v>
      </c>
      <c r="AI1439">
        <v>293.22000000000003</v>
      </c>
      <c r="AJ1439" t="s">
        <v>14158</v>
      </c>
    </row>
    <row r="1440" spans="28:36">
      <c r="AB1440" s="75">
        <v>220.98</v>
      </c>
      <c r="AC1440" s="7">
        <v>30</v>
      </c>
      <c r="AD1440" s="6">
        <v>154.69</v>
      </c>
      <c r="AE1440" s="7" t="s">
        <v>14166</v>
      </c>
      <c r="AG1440">
        <v>174.34</v>
      </c>
      <c r="AH1440">
        <v>25</v>
      </c>
      <c r="AI1440">
        <v>130.75</v>
      </c>
      <c r="AJ1440" t="s">
        <v>14158</v>
      </c>
    </row>
    <row r="1441" spans="28:36">
      <c r="AB1441" s="75">
        <v>362.6</v>
      </c>
      <c r="AC1441" s="7">
        <v>20</v>
      </c>
      <c r="AD1441" s="6">
        <v>290.08</v>
      </c>
      <c r="AE1441" s="7" t="s">
        <v>14166</v>
      </c>
      <c r="AG1441">
        <v>92.56</v>
      </c>
      <c r="AH1441">
        <v>10</v>
      </c>
      <c r="AI1441">
        <v>83.3</v>
      </c>
      <c r="AJ1441" t="s">
        <v>14158</v>
      </c>
    </row>
    <row r="1442" spans="28:36">
      <c r="AB1442" s="75">
        <v>246.62</v>
      </c>
      <c r="AC1442" s="7">
        <v>0</v>
      </c>
      <c r="AD1442" s="6">
        <v>246.62</v>
      </c>
      <c r="AE1442" s="7" t="s">
        <v>14166</v>
      </c>
      <c r="AG1442">
        <v>449.76</v>
      </c>
      <c r="AH1442">
        <v>15</v>
      </c>
      <c r="AI1442">
        <v>382.3</v>
      </c>
      <c r="AJ1442" t="s">
        <v>14158</v>
      </c>
    </row>
    <row r="1443" spans="28:36">
      <c r="AB1443" s="75">
        <v>440.6</v>
      </c>
      <c r="AC1443" s="7">
        <v>25</v>
      </c>
      <c r="AD1443" s="6">
        <v>330.45</v>
      </c>
      <c r="AE1443" s="7" t="s">
        <v>14166</v>
      </c>
      <c r="AG1443">
        <v>90.06</v>
      </c>
      <c r="AH1443">
        <v>10</v>
      </c>
      <c r="AI1443">
        <v>81.05</v>
      </c>
      <c r="AJ1443" t="s">
        <v>14158</v>
      </c>
    </row>
    <row r="1444" spans="28:36">
      <c r="AB1444" s="75">
        <v>306.61</v>
      </c>
      <c r="AC1444" s="7">
        <v>20</v>
      </c>
      <c r="AD1444" s="6">
        <v>245.29</v>
      </c>
      <c r="AE1444" s="7" t="s">
        <v>14166</v>
      </c>
      <c r="AG1444">
        <v>388.74</v>
      </c>
      <c r="AH1444">
        <v>15</v>
      </c>
      <c r="AI1444">
        <v>330.43</v>
      </c>
      <c r="AJ1444" t="s">
        <v>14158</v>
      </c>
    </row>
    <row r="1445" spans="28:36">
      <c r="AB1445" s="75">
        <v>443.94</v>
      </c>
      <c r="AC1445" s="7">
        <v>5</v>
      </c>
      <c r="AD1445" s="6">
        <v>421.74</v>
      </c>
      <c r="AE1445" s="7" t="s">
        <v>14166</v>
      </c>
      <c r="AG1445">
        <v>76.16</v>
      </c>
      <c r="AH1445">
        <v>25</v>
      </c>
      <c r="AI1445">
        <v>57.12</v>
      </c>
      <c r="AJ1445" t="s">
        <v>14158</v>
      </c>
    </row>
    <row r="1446" spans="28:36">
      <c r="AB1446" s="75">
        <v>27.49</v>
      </c>
      <c r="AC1446" s="7">
        <v>20</v>
      </c>
      <c r="AD1446" s="6">
        <v>21.99</v>
      </c>
      <c r="AE1446" s="7" t="s">
        <v>14166</v>
      </c>
      <c r="AG1446">
        <v>50.79</v>
      </c>
      <c r="AH1446">
        <v>25</v>
      </c>
      <c r="AI1446">
        <v>38.090000000000003</v>
      </c>
      <c r="AJ1446" t="s">
        <v>14158</v>
      </c>
    </row>
    <row r="1447" spans="28:36">
      <c r="AB1447" s="75">
        <v>77.45</v>
      </c>
      <c r="AC1447" s="7">
        <v>20</v>
      </c>
      <c r="AD1447" s="6">
        <v>61.96</v>
      </c>
      <c r="AE1447" s="7" t="s">
        <v>14166</v>
      </c>
      <c r="AG1447">
        <v>326.32</v>
      </c>
      <c r="AH1447">
        <v>15</v>
      </c>
      <c r="AI1447">
        <v>277.37</v>
      </c>
      <c r="AJ1447" t="s">
        <v>14158</v>
      </c>
    </row>
    <row r="1448" spans="28:36">
      <c r="AB1448" s="75">
        <v>353.96</v>
      </c>
      <c r="AC1448" s="7">
        <v>10</v>
      </c>
      <c r="AD1448" s="6">
        <v>318.56</v>
      </c>
      <c r="AE1448" s="7" t="s">
        <v>14166</v>
      </c>
      <c r="AG1448">
        <v>83.5</v>
      </c>
      <c r="AH1448">
        <v>20</v>
      </c>
      <c r="AI1448">
        <v>66.8</v>
      </c>
      <c r="AJ1448" t="s">
        <v>14158</v>
      </c>
    </row>
    <row r="1449" spans="28:36">
      <c r="AB1449" s="75">
        <v>198.45</v>
      </c>
      <c r="AC1449" s="7">
        <v>25</v>
      </c>
      <c r="AD1449" s="6">
        <v>148.84</v>
      </c>
      <c r="AE1449" s="7" t="s">
        <v>14166</v>
      </c>
      <c r="AG1449">
        <v>45.01</v>
      </c>
      <c r="AH1449">
        <v>10</v>
      </c>
      <c r="AI1449">
        <v>40.51</v>
      </c>
      <c r="AJ1449" t="s">
        <v>14158</v>
      </c>
    </row>
    <row r="1450" spans="28:36">
      <c r="AB1450" s="75">
        <v>253.05</v>
      </c>
      <c r="AC1450" s="7">
        <v>20</v>
      </c>
      <c r="AD1450" s="6">
        <v>202.44</v>
      </c>
      <c r="AE1450" s="7" t="s">
        <v>14166</v>
      </c>
      <c r="AG1450">
        <v>162.97999999999999</v>
      </c>
      <c r="AH1450">
        <v>5</v>
      </c>
      <c r="AI1450">
        <v>154.83000000000001</v>
      </c>
      <c r="AJ1450" t="s">
        <v>14158</v>
      </c>
    </row>
    <row r="1451" spans="28:36">
      <c r="AB1451" s="75">
        <v>495.35</v>
      </c>
      <c r="AC1451" s="7">
        <v>30</v>
      </c>
      <c r="AD1451" s="6">
        <v>346.75</v>
      </c>
      <c r="AE1451" s="7" t="s">
        <v>14166</v>
      </c>
      <c r="AG1451">
        <v>49.46</v>
      </c>
      <c r="AH1451">
        <v>0</v>
      </c>
      <c r="AI1451">
        <v>49.46</v>
      </c>
      <c r="AJ1451" t="s">
        <v>14158</v>
      </c>
    </row>
    <row r="1452" spans="28:36">
      <c r="AB1452" s="75">
        <v>439.67</v>
      </c>
      <c r="AC1452" s="7">
        <v>50</v>
      </c>
      <c r="AD1452" s="6">
        <v>219.84</v>
      </c>
      <c r="AE1452" s="7" t="s">
        <v>14166</v>
      </c>
      <c r="AG1452">
        <v>288.22000000000003</v>
      </c>
      <c r="AH1452">
        <v>0</v>
      </c>
      <c r="AI1452">
        <v>288.22000000000003</v>
      </c>
      <c r="AJ1452" t="s">
        <v>14158</v>
      </c>
    </row>
    <row r="1453" spans="28:36">
      <c r="AB1453" s="75">
        <v>201.42</v>
      </c>
      <c r="AC1453" s="7">
        <v>20</v>
      </c>
      <c r="AD1453" s="6">
        <v>161.13999999999999</v>
      </c>
      <c r="AE1453" s="7" t="s">
        <v>14166</v>
      </c>
      <c r="AG1453">
        <v>286.5</v>
      </c>
      <c r="AH1453">
        <v>10</v>
      </c>
      <c r="AI1453">
        <v>257.85000000000002</v>
      </c>
      <c r="AJ1453" t="s">
        <v>14158</v>
      </c>
    </row>
    <row r="1454" spans="28:36">
      <c r="AB1454" s="75">
        <v>163.15</v>
      </c>
      <c r="AC1454" s="7">
        <v>5</v>
      </c>
      <c r="AD1454" s="6">
        <v>154.99</v>
      </c>
      <c r="AE1454" s="7" t="s">
        <v>14166</v>
      </c>
      <c r="AG1454">
        <v>249.64</v>
      </c>
      <c r="AH1454">
        <v>10</v>
      </c>
      <c r="AI1454">
        <v>224.68</v>
      </c>
      <c r="AJ1454" t="s">
        <v>14158</v>
      </c>
    </row>
    <row r="1455" spans="28:36">
      <c r="AB1455" s="75">
        <v>411.81</v>
      </c>
      <c r="AC1455" s="7">
        <v>5</v>
      </c>
      <c r="AD1455" s="6">
        <v>391.22</v>
      </c>
      <c r="AE1455" s="7" t="s">
        <v>14166</v>
      </c>
      <c r="AG1455">
        <v>479.26</v>
      </c>
      <c r="AH1455">
        <v>10</v>
      </c>
      <c r="AI1455">
        <v>431.33</v>
      </c>
      <c r="AJ1455" t="s">
        <v>14158</v>
      </c>
    </row>
    <row r="1456" spans="28:36">
      <c r="AB1456" s="75">
        <v>337.91</v>
      </c>
      <c r="AC1456" s="7">
        <v>5</v>
      </c>
      <c r="AD1456" s="6">
        <v>321.01</v>
      </c>
      <c r="AE1456" s="7" t="s">
        <v>14166</v>
      </c>
      <c r="AG1456">
        <v>114.7</v>
      </c>
      <c r="AH1456">
        <v>10</v>
      </c>
      <c r="AI1456">
        <v>103.23</v>
      </c>
      <c r="AJ1456" t="s">
        <v>14158</v>
      </c>
    </row>
    <row r="1457" spans="28:36">
      <c r="AB1457" s="75">
        <v>155.97999999999999</v>
      </c>
      <c r="AC1457" s="7">
        <v>20</v>
      </c>
      <c r="AD1457" s="6">
        <v>124.78</v>
      </c>
      <c r="AE1457" s="7" t="s">
        <v>14166</v>
      </c>
      <c r="AG1457">
        <v>328.06</v>
      </c>
      <c r="AH1457">
        <v>0</v>
      </c>
      <c r="AI1457">
        <v>328.06</v>
      </c>
      <c r="AJ1457" t="s">
        <v>14158</v>
      </c>
    </row>
    <row r="1458" spans="28:36">
      <c r="AB1458" s="75">
        <v>298.02</v>
      </c>
      <c r="AC1458" s="7">
        <v>25</v>
      </c>
      <c r="AD1458" s="6">
        <v>223.51</v>
      </c>
      <c r="AE1458" s="7" t="s">
        <v>14166</v>
      </c>
      <c r="AG1458">
        <v>430.38</v>
      </c>
      <c r="AH1458">
        <v>0</v>
      </c>
      <c r="AI1458">
        <v>430.38</v>
      </c>
      <c r="AJ1458" t="s">
        <v>14158</v>
      </c>
    </row>
    <row r="1459" spans="28:36">
      <c r="AB1459" s="75">
        <v>476.64</v>
      </c>
      <c r="AC1459" s="7">
        <v>50</v>
      </c>
      <c r="AD1459" s="6">
        <v>238.32</v>
      </c>
      <c r="AE1459" s="7" t="s">
        <v>14166</v>
      </c>
      <c r="AG1459">
        <v>352.7</v>
      </c>
      <c r="AH1459">
        <v>10</v>
      </c>
      <c r="AI1459">
        <v>317.43</v>
      </c>
      <c r="AJ1459" t="s">
        <v>14158</v>
      </c>
    </row>
    <row r="1460" spans="28:36">
      <c r="AB1460" s="75">
        <v>482.74</v>
      </c>
      <c r="AC1460" s="7">
        <v>5</v>
      </c>
      <c r="AD1460" s="6">
        <v>458.6</v>
      </c>
      <c r="AE1460" s="7" t="s">
        <v>14166</v>
      </c>
      <c r="AG1460">
        <v>335.27</v>
      </c>
      <c r="AH1460">
        <v>5</v>
      </c>
      <c r="AI1460">
        <v>318.51</v>
      </c>
      <c r="AJ1460" t="s">
        <v>14158</v>
      </c>
    </row>
    <row r="1461" spans="28:36">
      <c r="AB1461" s="75">
        <v>378.85</v>
      </c>
      <c r="AC1461" s="7">
        <v>20</v>
      </c>
      <c r="AD1461" s="6">
        <v>303.08</v>
      </c>
      <c r="AE1461" s="7" t="s">
        <v>14166</v>
      </c>
      <c r="AG1461">
        <v>454.39</v>
      </c>
      <c r="AH1461">
        <v>15</v>
      </c>
      <c r="AI1461">
        <v>386.23</v>
      </c>
      <c r="AJ1461" t="s">
        <v>14158</v>
      </c>
    </row>
    <row r="1462" spans="28:36">
      <c r="AB1462" s="75">
        <v>183.04</v>
      </c>
      <c r="AC1462" s="7">
        <v>30</v>
      </c>
      <c r="AD1462" s="6">
        <v>128.13</v>
      </c>
      <c r="AE1462" s="7" t="s">
        <v>14166</v>
      </c>
      <c r="AG1462">
        <v>109.4</v>
      </c>
      <c r="AH1462">
        <v>25</v>
      </c>
      <c r="AI1462">
        <v>82.05</v>
      </c>
      <c r="AJ1462" t="s">
        <v>14158</v>
      </c>
    </row>
    <row r="1463" spans="28:36">
      <c r="AB1463" s="75">
        <v>50.63</v>
      </c>
      <c r="AC1463" s="7">
        <v>50</v>
      </c>
      <c r="AD1463" s="6">
        <v>25.32</v>
      </c>
      <c r="AE1463" s="7" t="s">
        <v>14166</v>
      </c>
      <c r="AG1463">
        <v>35.47</v>
      </c>
      <c r="AH1463">
        <v>25</v>
      </c>
      <c r="AI1463">
        <v>26.6</v>
      </c>
      <c r="AJ1463" t="s">
        <v>14158</v>
      </c>
    </row>
    <row r="1464" spans="28:36">
      <c r="AB1464" s="75">
        <v>464.05</v>
      </c>
      <c r="AC1464" s="7">
        <v>20</v>
      </c>
      <c r="AD1464" s="6">
        <v>371.24</v>
      </c>
      <c r="AE1464" s="7" t="s">
        <v>14166</v>
      </c>
      <c r="AG1464">
        <v>280.8</v>
      </c>
      <c r="AH1464">
        <v>15</v>
      </c>
      <c r="AI1464">
        <v>238.68</v>
      </c>
      <c r="AJ1464" t="s">
        <v>14158</v>
      </c>
    </row>
    <row r="1465" spans="28:36">
      <c r="AB1465" s="75">
        <v>443</v>
      </c>
      <c r="AC1465" s="7">
        <v>5</v>
      </c>
      <c r="AD1465" s="6">
        <v>420.85</v>
      </c>
      <c r="AE1465" s="7" t="s">
        <v>14166</v>
      </c>
      <c r="AG1465">
        <v>449.87</v>
      </c>
      <c r="AH1465">
        <v>5</v>
      </c>
      <c r="AI1465">
        <v>427.38</v>
      </c>
      <c r="AJ1465" t="s">
        <v>14158</v>
      </c>
    </row>
    <row r="1466" spans="28:36">
      <c r="AB1466" s="75">
        <v>134.41</v>
      </c>
      <c r="AC1466" s="7">
        <v>20</v>
      </c>
      <c r="AD1466" s="6">
        <v>107.53</v>
      </c>
      <c r="AE1466" s="7" t="s">
        <v>14166</v>
      </c>
      <c r="AG1466">
        <v>319.97000000000003</v>
      </c>
      <c r="AH1466">
        <v>15</v>
      </c>
      <c r="AI1466">
        <v>271.97000000000003</v>
      </c>
      <c r="AJ1466" t="s">
        <v>14158</v>
      </c>
    </row>
    <row r="1467" spans="28:36">
      <c r="AB1467" s="75">
        <v>12.14</v>
      </c>
      <c r="AC1467" s="7">
        <v>15</v>
      </c>
      <c r="AD1467" s="6">
        <v>10.32</v>
      </c>
      <c r="AE1467" s="7" t="s">
        <v>14166</v>
      </c>
      <c r="AG1467">
        <v>95.15</v>
      </c>
      <c r="AH1467">
        <v>5</v>
      </c>
      <c r="AI1467">
        <v>90.39</v>
      </c>
      <c r="AJ1467" t="s">
        <v>14158</v>
      </c>
    </row>
    <row r="1468" spans="28:36">
      <c r="AB1468" s="75">
        <v>383.65</v>
      </c>
      <c r="AC1468" s="7">
        <v>15</v>
      </c>
      <c r="AD1468" s="6">
        <v>326.10000000000002</v>
      </c>
      <c r="AE1468" s="7" t="s">
        <v>14166</v>
      </c>
      <c r="AG1468">
        <v>57.79</v>
      </c>
      <c r="AH1468">
        <v>30</v>
      </c>
      <c r="AI1468">
        <v>40.450000000000003</v>
      </c>
      <c r="AJ1468" t="s">
        <v>14158</v>
      </c>
    </row>
    <row r="1469" spans="28:36">
      <c r="AB1469" s="75">
        <v>242.01</v>
      </c>
      <c r="AC1469" s="7">
        <v>50</v>
      </c>
      <c r="AD1469" s="6">
        <v>121</v>
      </c>
      <c r="AE1469" s="7" t="s">
        <v>14166</v>
      </c>
      <c r="AG1469">
        <v>468.31</v>
      </c>
      <c r="AH1469">
        <v>30</v>
      </c>
      <c r="AI1469">
        <v>327.82</v>
      </c>
      <c r="AJ1469" t="s">
        <v>14158</v>
      </c>
    </row>
    <row r="1470" spans="28:36">
      <c r="AB1470" s="75">
        <v>474.05</v>
      </c>
      <c r="AC1470" s="7">
        <v>20</v>
      </c>
      <c r="AD1470" s="6">
        <v>379.24</v>
      </c>
      <c r="AE1470" s="7" t="s">
        <v>14166</v>
      </c>
      <c r="AG1470">
        <v>465.65</v>
      </c>
      <c r="AH1470">
        <v>50</v>
      </c>
      <c r="AI1470">
        <v>232.82</v>
      </c>
      <c r="AJ1470" t="s">
        <v>14158</v>
      </c>
    </row>
    <row r="1471" spans="28:36">
      <c r="AB1471" s="75">
        <v>90.77</v>
      </c>
      <c r="AC1471" s="7">
        <v>5</v>
      </c>
      <c r="AD1471" s="6">
        <v>86.23</v>
      </c>
      <c r="AE1471" s="7" t="s">
        <v>14166</v>
      </c>
      <c r="AG1471">
        <v>347.3</v>
      </c>
      <c r="AH1471">
        <v>15</v>
      </c>
      <c r="AI1471">
        <v>295.2</v>
      </c>
      <c r="AJ1471" t="s">
        <v>14158</v>
      </c>
    </row>
    <row r="1472" spans="28:36">
      <c r="AB1472" s="75">
        <v>40.020000000000003</v>
      </c>
      <c r="AC1472" s="7">
        <v>50</v>
      </c>
      <c r="AD1472" s="6">
        <v>20.010000000000002</v>
      </c>
      <c r="AE1472" s="7" t="s">
        <v>14166</v>
      </c>
      <c r="AG1472">
        <v>170.58</v>
      </c>
      <c r="AH1472">
        <v>30</v>
      </c>
      <c r="AI1472">
        <v>119.41</v>
      </c>
      <c r="AJ1472" t="s">
        <v>14158</v>
      </c>
    </row>
    <row r="1473" spans="28:36">
      <c r="AB1473" s="75">
        <v>482.59</v>
      </c>
      <c r="AC1473" s="7">
        <v>15</v>
      </c>
      <c r="AD1473" s="6">
        <v>410.2</v>
      </c>
      <c r="AE1473" s="7" t="s">
        <v>14166</v>
      </c>
      <c r="AG1473">
        <v>254.57</v>
      </c>
      <c r="AH1473">
        <v>50</v>
      </c>
      <c r="AI1473">
        <v>127.28</v>
      </c>
      <c r="AJ1473" t="s">
        <v>14158</v>
      </c>
    </row>
    <row r="1474" spans="28:36">
      <c r="AB1474" s="75">
        <v>138.31</v>
      </c>
      <c r="AC1474" s="7">
        <v>10</v>
      </c>
      <c r="AD1474" s="6">
        <v>124.48</v>
      </c>
      <c r="AE1474" s="7" t="s">
        <v>14166</v>
      </c>
      <c r="AG1474">
        <v>86.11</v>
      </c>
      <c r="AH1474">
        <v>30</v>
      </c>
      <c r="AI1474">
        <v>60.28</v>
      </c>
      <c r="AJ1474" t="s">
        <v>14158</v>
      </c>
    </row>
    <row r="1475" spans="28:36">
      <c r="AB1475" s="75">
        <v>246.03</v>
      </c>
      <c r="AC1475" s="7">
        <v>15</v>
      </c>
      <c r="AD1475" s="6">
        <v>209.13</v>
      </c>
      <c r="AE1475" s="7" t="s">
        <v>14166</v>
      </c>
      <c r="AG1475">
        <v>147.91999999999999</v>
      </c>
      <c r="AH1475">
        <v>5</v>
      </c>
      <c r="AI1475">
        <v>140.52000000000001</v>
      </c>
      <c r="AJ1475" t="s">
        <v>14158</v>
      </c>
    </row>
    <row r="1476" spans="28:36">
      <c r="AB1476" s="75">
        <v>233.2</v>
      </c>
      <c r="AC1476" s="7">
        <v>20</v>
      </c>
      <c r="AD1476" s="6">
        <v>186.56</v>
      </c>
      <c r="AE1476" s="7" t="s">
        <v>14166</v>
      </c>
      <c r="AG1476">
        <v>230.27</v>
      </c>
      <c r="AH1476">
        <v>0</v>
      </c>
      <c r="AI1476">
        <v>230.27</v>
      </c>
      <c r="AJ1476" t="s">
        <v>14158</v>
      </c>
    </row>
    <row r="1477" spans="28:36">
      <c r="AB1477" s="75">
        <v>363.56</v>
      </c>
      <c r="AC1477" s="7">
        <v>50</v>
      </c>
      <c r="AD1477" s="6">
        <v>181.78</v>
      </c>
      <c r="AE1477" s="7" t="s">
        <v>14166</v>
      </c>
      <c r="AG1477">
        <v>215.27</v>
      </c>
      <c r="AH1477">
        <v>10</v>
      </c>
      <c r="AI1477">
        <v>193.74</v>
      </c>
      <c r="AJ1477" t="s">
        <v>14158</v>
      </c>
    </row>
    <row r="1478" spans="28:36">
      <c r="AB1478" s="75">
        <v>415</v>
      </c>
      <c r="AC1478" s="7">
        <v>5</v>
      </c>
      <c r="AD1478" s="6">
        <v>394.25</v>
      </c>
      <c r="AE1478" s="7" t="s">
        <v>14166</v>
      </c>
      <c r="AG1478">
        <v>137.6</v>
      </c>
      <c r="AH1478">
        <v>30</v>
      </c>
      <c r="AI1478">
        <v>96.32</v>
      </c>
      <c r="AJ1478" t="s">
        <v>14158</v>
      </c>
    </row>
    <row r="1479" spans="28:36">
      <c r="AB1479" s="75">
        <v>401.02</v>
      </c>
      <c r="AC1479" s="7">
        <v>15</v>
      </c>
      <c r="AD1479" s="6">
        <v>340.87</v>
      </c>
      <c r="AE1479" s="7" t="s">
        <v>14166</v>
      </c>
      <c r="AG1479">
        <v>311.38</v>
      </c>
      <c r="AH1479">
        <v>15</v>
      </c>
      <c r="AI1479">
        <v>264.67</v>
      </c>
      <c r="AJ1479" t="s">
        <v>14158</v>
      </c>
    </row>
    <row r="1480" spans="28:36">
      <c r="AB1480" s="75">
        <v>376.07</v>
      </c>
      <c r="AC1480" s="7">
        <v>30</v>
      </c>
      <c r="AD1480" s="6">
        <v>263.25</v>
      </c>
      <c r="AE1480" s="7" t="s">
        <v>14166</v>
      </c>
      <c r="AG1480">
        <v>222.4</v>
      </c>
      <c r="AH1480">
        <v>20</v>
      </c>
      <c r="AI1480">
        <v>177.92</v>
      </c>
      <c r="AJ1480" t="s">
        <v>14158</v>
      </c>
    </row>
    <row r="1481" spans="28:36">
      <c r="AB1481" s="75">
        <v>398.76</v>
      </c>
      <c r="AC1481" s="7">
        <v>30</v>
      </c>
      <c r="AD1481" s="6">
        <v>279.13</v>
      </c>
      <c r="AE1481" s="7" t="s">
        <v>14166</v>
      </c>
      <c r="AG1481">
        <v>222.07</v>
      </c>
      <c r="AH1481">
        <v>10</v>
      </c>
      <c r="AI1481">
        <v>199.86</v>
      </c>
      <c r="AJ1481" t="s">
        <v>14158</v>
      </c>
    </row>
    <row r="1482" spans="28:36">
      <c r="AB1482" s="75">
        <v>362.57</v>
      </c>
      <c r="AC1482" s="7">
        <v>5</v>
      </c>
      <c r="AD1482" s="6">
        <v>344.44</v>
      </c>
      <c r="AE1482" s="7" t="s">
        <v>14166</v>
      </c>
      <c r="AG1482">
        <v>222.78</v>
      </c>
      <c r="AH1482">
        <v>15</v>
      </c>
      <c r="AI1482">
        <v>189.36</v>
      </c>
      <c r="AJ1482" t="s">
        <v>14158</v>
      </c>
    </row>
    <row r="1483" spans="28:36">
      <c r="AB1483" s="75">
        <v>361.61</v>
      </c>
      <c r="AC1483" s="7">
        <v>15</v>
      </c>
      <c r="AD1483" s="6">
        <v>307.37</v>
      </c>
      <c r="AE1483" s="7" t="s">
        <v>14166</v>
      </c>
      <c r="AG1483">
        <v>70.53</v>
      </c>
      <c r="AH1483">
        <v>15</v>
      </c>
      <c r="AI1483">
        <v>59.95</v>
      </c>
      <c r="AJ1483" t="s">
        <v>14158</v>
      </c>
    </row>
    <row r="1484" spans="28:36">
      <c r="AB1484" s="75">
        <v>389.96</v>
      </c>
      <c r="AC1484" s="7">
        <v>15</v>
      </c>
      <c r="AD1484" s="6">
        <v>331.47</v>
      </c>
      <c r="AE1484" s="7" t="s">
        <v>14166</v>
      </c>
      <c r="AG1484">
        <v>456.08</v>
      </c>
      <c r="AH1484">
        <v>30</v>
      </c>
      <c r="AI1484">
        <v>319.26</v>
      </c>
      <c r="AJ1484" t="s">
        <v>14158</v>
      </c>
    </row>
    <row r="1485" spans="28:36">
      <c r="AB1485" s="75">
        <v>216.97</v>
      </c>
      <c r="AC1485" s="7">
        <v>50</v>
      </c>
      <c r="AD1485" s="6">
        <v>108.48</v>
      </c>
      <c r="AE1485" s="7" t="s">
        <v>14166</v>
      </c>
      <c r="AG1485">
        <v>437.68</v>
      </c>
      <c r="AH1485">
        <v>10</v>
      </c>
      <c r="AI1485">
        <v>393.91</v>
      </c>
      <c r="AJ1485" t="s">
        <v>14158</v>
      </c>
    </row>
    <row r="1486" spans="28:36">
      <c r="AB1486" s="75">
        <v>145.91</v>
      </c>
      <c r="AC1486" s="7">
        <v>15</v>
      </c>
      <c r="AD1486" s="6">
        <v>124.02</v>
      </c>
      <c r="AE1486" s="7" t="s">
        <v>14166</v>
      </c>
      <c r="AG1486">
        <v>404.71</v>
      </c>
      <c r="AH1486">
        <v>0</v>
      </c>
      <c r="AI1486">
        <v>404.71</v>
      </c>
      <c r="AJ1486" t="s">
        <v>14158</v>
      </c>
    </row>
    <row r="1487" spans="28:36">
      <c r="AB1487" s="75">
        <v>300.95999999999998</v>
      </c>
      <c r="AC1487" s="7">
        <v>0</v>
      </c>
      <c r="AD1487" s="6">
        <v>300.95999999999998</v>
      </c>
      <c r="AE1487" s="7" t="s">
        <v>14166</v>
      </c>
      <c r="AG1487">
        <v>207.67</v>
      </c>
      <c r="AH1487">
        <v>30</v>
      </c>
      <c r="AI1487">
        <v>145.37</v>
      </c>
      <c r="AJ1487" t="s">
        <v>14158</v>
      </c>
    </row>
    <row r="1488" spans="28:36">
      <c r="AB1488" s="75">
        <v>53.69</v>
      </c>
      <c r="AC1488" s="7">
        <v>20</v>
      </c>
      <c r="AD1488" s="6">
        <v>42.95</v>
      </c>
      <c r="AE1488" s="7" t="s">
        <v>14166</v>
      </c>
      <c r="AG1488">
        <v>354.46</v>
      </c>
      <c r="AH1488">
        <v>0</v>
      </c>
      <c r="AI1488">
        <v>354.46</v>
      </c>
      <c r="AJ1488" t="s">
        <v>14158</v>
      </c>
    </row>
    <row r="1489" spans="28:36">
      <c r="AB1489" s="75">
        <v>147.6</v>
      </c>
      <c r="AC1489" s="7">
        <v>50</v>
      </c>
      <c r="AD1489" s="6">
        <v>73.8</v>
      </c>
      <c r="AE1489" s="7" t="s">
        <v>14166</v>
      </c>
      <c r="AG1489">
        <v>368.83</v>
      </c>
      <c r="AH1489">
        <v>10</v>
      </c>
      <c r="AI1489">
        <v>331.95</v>
      </c>
      <c r="AJ1489" t="s">
        <v>14158</v>
      </c>
    </row>
    <row r="1490" spans="28:36">
      <c r="AB1490" s="75">
        <v>499.91</v>
      </c>
      <c r="AC1490" s="7">
        <v>30</v>
      </c>
      <c r="AD1490" s="6">
        <v>349.94</v>
      </c>
      <c r="AE1490" s="7" t="s">
        <v>14166</v>
      </c>
      <c r="AG1490">
        <v>249.63</v>
      </c>
      <c r="AH1490">
        <v>10</v>
      </c>
      <c r="AI1490">
        <v>224.67</v>
      </c>
      <c r="AJ1490" t="s">
        <v>14158</v>
      </c>
    </row>
    <row r="1491" spans="28:36">
      <c r="AB1491" s="75">
        <v>432.25</v>
      </c>
      <c r="AC1491" s="7">
        <v>0</v>
      </c>
      <c r="AD1491" s="6">
        <v>432.25</v>
      </c>
      <c r="AE1491" s="7" t="s">
        <v>14166</v>
      </c>
      <c r="AG1491">
        <v>253.73</v>
      </c>
      <c r="AH1491">
        <v>10</v>
      </c>
      <c r="AI1491">
        <v>228.36</v>
      </c>
      <c r="AJ1491" t="s">
        <v>14158</v>
      </c>
    </row>
    <row r="1492" spans="28:36">
      <c r="AB1492" s="75">
        <v>42.14</v>
      </c>
      <c r="AC1492" s="7">
        <v>25</v>
      </c>
      <c r="AD1492" s="6">
        <v>31.61</v>
      </c>
      <c r="AE1492" s="7" t="s">
        <v>14166</v>
      </c>
      <c r="AG1492">
        <v>470.39</v>
      </c>
      <c r="AH1492">
        <v>30</v>
      </c>
      <c r="AI1492">
        <v>329.27</v>
      </c>
      <c r="AJ1492" t="s">
        <v>14158</v>
      </c>
    </row>
    <row r="1493" spans="28:36">
      <c r="AB1493" s="75">
        <v>361.29</v>
      </c>
      <c r="AC1493" s="7">
        <v>5</v>
      </c>
      <c r="AD1493" s="6">
        <v>343.23</v>
      </c>
      <c r="AE1493" s="7" t="s">
        <v>14166</v>
      </c>
      <c r="AG1493">
        <v>268.31</v>
      </c>
      <c r="AH1493">
        <v>25</v>
      </c>
      <c r="AI1493">
        <v>201.23</v>
      </c>
      <c r="AJ1493" t="s">
        <v>14158</v>
      </c>
    </row>
    <row r="1494" spans="28:36">
      <c r="AB1494" s="75">
        <v>235.28</v>
      </c>
      <c r="AC1494" s="7">
        <v>25</v>
      </c>
      <c r="AD1494" s="6">
        <v>176.46</v>
      </c>
      <c r="AE1494" s="7" t="s">
        <v>14166</v>
      </c>
      <c r="AG1494">
        <v>430.37</v>
      </c>
      <c r="AH1494">
        <v>5</v>
      </c>
      <c r="AI1494">
        <v>408.85</v>
      </c>
      <c r="AJ1494" t="s">
        <v>14158</v>
      </c>
    </row>
    <row r="1495" spans="28:36">
      <c r="AB1495" s="75">
        <v>327.07</v>
      </c>
      <c r="AC1495" s="7">
        <v>5</v>
      </c>
      <c r="AD1495" s="6">
        <v>310.72000000000003</v>
      </c>
      <c r="AE1495" s="7" t="s">
        <v>14166</v>
      </c>
      <c r="AG1495">
        <v>142.54</v>
      </c>
      <c r="AH1495">
        <v>30</v>
      </c>
      <c r="AI1495">
        <v>99.78</v>
      </c>
      <c r="AJ1495" t="s">
        <v>14158</v>
      </c>
    </row>
    <row r="1496" spans="28:36">
      <c r="AB1496" s="75">
        <v>146.47</v>
      </c>
      <c r="AC1496" s="7">
        <v>10</v>
      </c>
      <c r="AD1496" s="6">
        <v>131.82</v>
      </c>
      <c r="AE1496" s="7" t="s">
        <v>14166</v>
      </c>
      <c r="AG1496">
        <v>251.13</v>
      </c>
      <c r="AH1496">
        <v>0</v>
      </c>
      <c r="AI1496">
        <v>251.13</v>
      </c>
      <c r="AJ1496" t="s">
        <v>14158</v>
      </c>
    </row>
    <row r="1497" spans="28:36">
      <c r="AB1497" s="75">
        <v>348.31</v>
      </c>
      <c r="AC1497" s="7">
        <v>20</v>
      </c>
      <c r="AD1497" s="6">
        <v>278.64999999999998</v>
      </c>
      <c r="AE1497" s="7" t="s">
        <v>14166</v>
      </c>
      <c r="AG1497">
        <v>13.49</v>
      </c>
      <c r="AH1497">
        <v>5</v>
      </c>
      <c r="AI1497">
        <v>12.82</v>
      </c>
      <c r="AJ1497" t="s">
        <v>14158</v>
      </c>
    </row>
    <row r="1498" spans="28:36">
      <c r="AB1498" s="75">
        <v>27.03</v>
      </c>
      <c r="AC1498" s="7">
        <v>15</v>
      </c>
      <c r="AD1498" s="6">
        <v>22.98</v>
      </c>
      <c r="AE1498" s="7" t="s">
        <v>14166</v>
      </c>
      <c r="AG1498">
        <v>355.35</v>
      </c>
      <c r="AH1498">
        <v>5</v>
      </c>
      <c r="AI1498">
        <v>337.58</v>
      </c>
      <c r="AJ1498" t="s">
        <v>14158</v>
      </c>
    </row>
    <row r="1499" spans="28:36">
      <c r="AB1499" s="75">
        <v>297.02</v>
      </c>
      <c r="AC1499" s="7">
        <v>5</v>
      </c>
      <c r="AD1499" s="6">
        <v>282.17</v>
      </c>
      <c r="AE1499" s="7" t="s">
        <v>14166</v>
      </c>
      <c r="AG1499">
        <v>491.63</v>
      </c>
      <c r="AH1499">
        <v>15</v>
      </c>
      <c r="AI1499">
        <v>417.89</v>
      </c>
      <c r="AJ1499" t="s">
        <v>14158</v>
      </c>
    </row>
    <row r="1500" spans="28:36">
      <c r="AB1500" s="75">
        <v>105.45</v>
      </c>
      <c r="AC1500" s="7">
        <v>10</v>
      </c>
      <c r="AD1500" s="6">
        <v>94.91</v>
      </c>
      <c r="AE1500" s="7" t="s">
        <v>14166</v>
      </c>
      <c r="AG1500">
        <v>137.13</v>
      </c>
      <c r="AH1500">
        <v>5</v>
      </c>
      <c r="AI1500">
        <v>130.27000000000001</v>
      </c>
      <c r="AJ1500" t="s">
        <v>14158</v>
      </c>
    </row>
    <row r="1501" spans="28:36">
      <c r="AB1501" s="75">
        <v>400.08</v>
      </c>
      <c r="AC1501" s="7">
        <v>50</v>
      </c>
      <c r="AD1501" s="6">
        <v>200.04</v>
      </c>
      <c r="AE1501" s="7" t="s">
        <v>14166</v>
      </c>
      <c r="AG1501">
        <v>471.03</v>
      </c>
      <c r="AH1501">
        <v>0</v>
      </c>
      <c r="AI1501">
        <v>471.03</v>
      </c>
      <c r="AJ1501" t="s">
        <v>14158</v>
      </c>
    </row>
    <row r="1502" spans="28:36">
      <c r="AB1502" s="75">
        <v>200.57</v>
      </c>
      <c r="AC1502" s="7">
        <v>15</v>
      </c>
      <c r="AD1502" s="6">
        <v>170.48</v>
      </c>
      <c r="AE1502" s="7" t="s">
        <v>14166</v>
      </c>
      <c r="AG1502">
        <v>17.079999999999998</v>
      </c>
      <c r="AH1502">
        <v>30</v>
      </c>
      <c r="AI1502">
        <v>11.96</v>
      </c>
      <c r="AJ1502" t="s">
        <v>14158</v>
      </c>
    </row>
    <row r="1503" spans="28:36">
      <c r="AB1503" s="75">
        <v>39.020000000000003</v>
      </c>
      <c r="AC1503" s="7">
        <v>25</v>
      </c>
      <c r="AD1503" s="6">
        <v>29.27</v>
      </c>
      <c r="AE1503" s="7" t="s">
        <v>14166</v>
      </c>
      <c r="AG1503">
        <v>148.97999999999999</v>
      </c>
      <c r="AH1503">
        <v>50</v>
      </c>
      <c r="AI1503">
        <v>74.489999999999995</v>
      </c>
      <c r="AJ1503" t="s">
        <v>14158</v>
      </c>
    </row>
    <row r="1504" spans="28:36">
      <c r="AB1504" s="75">
        <v>408.9</v>
      </c>
      <c r="AC1504" s="7">
        <v>5</v>
      </c>
      <c r="AD1504" s="6">
        <v>388.45</v>
      </c>
      <c r="AE1504" s="7" t="s">
        <v>14166</v>
      </c>
      <c r="AG1504">
        <v>135.91</v>
      </c>
      <c r="AH1504">
        <v>5</v>
      </c>
      <c r="AI1504">
        <v>129.11000000000001</v>
      </c>
      <c r="AJ1504" t="s">
        <v>14158</v>
      </c>
    </row>
    <row r="1505" spans="28:36">
      <c r="AB1505" s="75">
        <v>185.53</v>
      </c>
      <c r="AC1505" s="7">
        <v>20</v>
      </c>
      <c r="AD1505" s="6">
        <v>148.41999999999999</v>
      </c>
      <c r="AE1505" s="7" t="s">
        <v>14166</v>
      </c>
      <c r="AG1505">
        <v>118.21</v>
      </c>
      <c r="AH1505">
        <v>30</v>
      </c>
      <c r="AI1505">
        <v>82.75</v>
      </c>
      <c r="AJ1505" t="s">
        <v>14158</v>
      </c>
    </row>
    <row r="1506" spans="28:36">
      <c r="AB1506" s="75">
        <v>482.52</v>
      </c>
      <c r="AC1506" s="7">
        <v>5</v>
      </c>
      <c r="AD1506" s="6">
        <v>458.39</v>
      </c>
      <c r="AE1506" s="7" t="s">
        <v>14166</v>
      </c>
      <c r="AG1506">
        <v>322.14</v>
      </c>
      <c r="AH1506">
        <v>50</v>
      </c>
      <c r="AI1506">
        <v>161.07</v>
      </c>
      <c r="AJ1506" t="s">
        <v>14158</v>
      </c>
    </row>
    <row r="1507" spans="28:36">
      <c r="AB1507" s="75">
        <v>60.79</v>
      </c>
      <c r="AC1507" s="7">
        <v>20</v>
      </c>
      <c r="AD1507" s="6">
        <v>48.63</v>
      </c>
      <c r="AE1507" s="7" t="s">
        <v>14166</v>
      </c>
      <c r="AG1507">
        <v>138.58000000000001</v>
      </c>
      <c r="AH1507">
        <v>15</v>
      </c>
      <c r="AI1507">
        <v>117.79</v>
      </c>
      <c r="AJ1507" t="s">
        <v>14158</v>
      </c>
    </row>
    <row r="1508" spans="28:36">
      <c r="AB1508" s="75">
        <v>239.31</v>
      </c>
      <c r="AC1508" s="7">
        <v>10</v>
      </c>
      <c r="AD1508" s="6">
        <v>215.38</v>
      </c>
      <c r="AE1508" s="7" t="s">
        <v>14166</v>
      </c>
      <c r="AG1508">
        <v>395.07</v>
      </c>
      <c r="AH1508">
        <v>25</v>
      </c>
      <c r="AI1508">
        <v>296.3</v>
      </c>
      <c r="AJ1508" t="s">
        <v>14158</v>
      </c>
    </row>
    <row r="1509" spans="28:36">
      <c r="AB1509" s="75">
        <v>471.41</v>
      </c>
      <c r="AC1509" s="7">
        <v>25</v>
      </c>
      <c r="AD1509" s="6">
        <v>353.56</v>
      </c>
      <c r="AE1509" s="7" t="s">
        <v>14166</v>
      </c>
      <c r="AG1509">
        <v>214.75</v>
      </c>
      <c r="AH1509">
        <v>0</v>
      </c>
      <c r="AI1509">
        <v>214.75</v>
      </c>
      <c r="AJ1509" t="s">
        <v>14158</v>
      </c>
    </row>
    <row r="1510" spans="28:36">
      <c r="AB1510" s="75">
        <v>175.33</v>
      </c>
      <c r="AC1510" s="7">
        <v>20</v>
      </c>
      <c r="AD1510" s="6">
        <v>140.26</v>
      </c>
      <c r="AE1510" s="7" t="s">
        <v>14166</v>
      </c>
      <c r="AG1510">
        <v>89.3</v>
      </c>
      <c r="AH1510">
        <v>30</v>
      </c>
      <c r="AI1510">
        <v>62.51</v>
      </c>
      <c r="AJ1510" t="s">
        <v>14158</v>
      </c>
    </row>
    <row r="1511" spans="28:36">
      <c r="AB1511" s="75">
        <v>227.44</v>
      </c>
      <c r="AC1511" s="7">
        <v>10</v>
      </c>
      <c r="AD1511" s="6">
        <v>204.7</v>
      </c>
      <c r="AE1511" s="7" t="s">
        <v>14166</v>
      </c>
      <c r="AG1511">
        <v>176.69</v>
      </c>
      <c r="AH1511">
        <v>25</v>
      </c>
      <c r="AI1511">
        <v>132.52000000000001</v>
      </c>
      <c r="AJ1511" t="s">
        <v>14158</v>
      </c>
    </row>
    <row r="1512" spans="28:36">
      <c r="AB1512" s="75">
        <v>11.54</v>
      </c>
      <c r="AC1512" s="7">
        <v>25</v>
      </c>
      <c r="AD1512" s="6">
        <v>8.65</v>
      </c>
      <c r="AE1512" s="7" t="s">
        <v>14166</v>
      </c>
      <c r="AG1512">
        <v>144.11000000000001</v>
      </c>
      <c r="AH1512">
        <v>0</v>
      </c>
      <c r="AI1512">
        <v>144.11000000000001</v>
      </c>
      <c r="AJ1512" t="s">
        <v>14158</v>
      </c>
    </row>
    <row r="1513" spans="28:36">
      <c r="AB1513" s="75">
        <v>258.91000000000003</v>
      </c>
      <c r="AC1513" s="7">
        <v>25</v>
      </c>
      <c r="AD1513" s="6">
        <v>194.18</v>
      </c>
      <c r="AE1513" s="7" t="s">
        <v>14166</v>
      </c>
      <c r="AG1513">
        <v>434.47</v>
      </c>
      <c r="AH1513">
        <v>0</v>
      </c>
      <c r="AI1513">
        <v>434.47</v>
      </c>
      <c r="AJ1513" t="s">
        <v>14158</v>
      </c>
    </row>
    <row r="1514" spans="28:36">
      <c r="AB1514" s="75">
        <v>489.9</v>
      </c>
      <c r="AC1514" s="7">
        <v>10</v>
      </c>
      <c r="AD1514" s="6">
        <v>440.91</v>
      </c>
      <c r="AE1514" s="7" t="s">
        <v>14166</v>
      </c>
      <c r="AG1514">
        <v>31.89</v>
      </c>
      <c r="AH1514">
        <v>25</v>
      </c>
      <c r="AI1514">
        <v>23.92</v>
      </c>
      <c r="AJ1514" t="s">
        <v>14158</v>
      </c>
    </row>
    <row r="1515" spans="28:36">
      <c r="AB1515" s="75">
        <v>253.19</v>
      </c>
      <c r="AC1515" s="7">
        <v>5</v>
      </c>
      <c r="AD1515" s="6">
        <v>240.53</v>
      </c>
      <c r="AE1515" s="7" t="s">
        <v>14166</v>
      </c>
      <c r="AG1515">
        <v>278.99</v>
      </c>
      <c r="AH1515">
        <v>15</v>
      </c>
      <c r="AI1515">
        <v>237.14</v>
      </c>
      <c r="AJ1515" t="s">
        <v>14158</v>
      </c>
    </row>
    <row r="1516" spans="28:36">
      <c r="AB1516" s="75">
        <v>419.4</v>
      </c>
      <c r="AC1516" s="7">
        <v>50</v>
      </c>
      <c r="AD1516" s="6">
        <v>209.7</v>
      </c>
      <c r="AE1516" s="7" t="s">
        <v>14166</v>
      </c>
      <c r="AG1516">
        <v>168.01</v>
      </c>
      <c r="AH1516">
        <v>50</v>
      </c>
      <c r="AI1516">
        <v>84</v>
      </c>
      <c r="AJ1516" t="s">
        <v>14158</v>
      </c>
    </row>
    <row r="1517" spans="28:36">
      <c r="AB1517" s="75">
        <v>430.32</v>
      </c>
      <c r="AC1517" s="7">
        <v>15</v>
      </c>
      <c r="AD1517" s="6">
        <v>365.77</v>
      </c>
      <c r="AE1517" s="7" t="s">
        <v>14166</v>
      </c>
      <c r="AG1517">
        <v>436.07</v>
      </c>
      <c r="AH1517">
        <v>5</v>
      </c>
      <c r="AI1517">
        <v>414.27</v>
      </c>
      <c r="AJ1517" t="s">
        <v>14158</v>
      </c>
    </row>
    <row r="1518" spans="28:36">
      <c r="AB1518" s="75">
        <v>463.05</v>
      </c>
      <c r="AC1518" s="7">
        <v>15</v>
      </c>
      <c r="AD1518" s="6">
        <v>393.59</v>
      </c>
      <c r="AE1518" s="7" t="s">
        <v>14166</v>
      </c>
      <c r="AG1518">
        <v>44.39</v>
      </c>
      <c r="AH1518">
        <v>0</v>
      </c>
      <c r="AI1518">
        <v>44.39</v>
      </c>
      <c r="AJ1518" t="s">
        <v>14158</v>
      </c>
    </row>
    <row r="1519" spans="28:36">
      <c r="AB1519" s="75">
        <v>32.78</v>
      </c>
      <c r="AC1519" s="7">
        <v>30</v>
      </c>
      <c r="AD1519" s="6">
        <v>22.95</v>
      </c>
      <c r="AE1519" s="7" t="s">
        <v>14166</v>
      </c>
      <c r="AG1519">
        <v>367.33</v>
      </c>
      <c r="AH1519">
        <v>50</v>
      </c>
      <c r="AI1519">
        <v>183.66</v>
      </c>
      <c r="AJ1519" t="s">
        <v>14158</v>
      </c>
    </row>
    <row r="1520" spans="28:36">
      <c r="AB1520" s="75">
        <v>10.09</v>
      </c>
      <c r="AC1520" s="7">
        <v>15</v>
      </c>
      <c r="AD1520" s="6">
        <v>8.58</v>
      </c>
      <c r="AE1520" s="7" t="s">
        <v>14166</v>
      </c>
      <c r="AG1520">
        <v>347.27</v>
      </c>
      <c r="AH1520">
        <v>25</v>
      </c>
      <c r="AI1520">
        <v>260.45</v>
      </c>
      <c r="AJ1520" t="s">
        <v>14158</v>
      </c>
    </row>
    <row r="1521" spans="28:36">
      <c r="AB1521" s="75">
        <v>308.79000000000002</v>
      </c>
      <c r="AC1521" s="7">
        <v>25</v>
      </c>
      <c r="AD1521" s="6">
        <v>231.59</v>
      </c>
      <c r="AE1521" s="7" t="s">
        <v>14166</v>
      </c>
      <c r="AG1521">
        <v>329.03</v>
      </c>
      <c r="AH1521">
        <v>25</v>
      </c>
      <c r="AI1521">
        <v>246.77</v>
      </c>
      <c r="AJ1521" t="s">
        <v>14158</v>
      </c>
    </row>
    <row r="1522" spans="28:36">
      <c r="AB1522" s="75">
        <v>204.25</v>
      </c>
      <c r="AC1522" s="7">
        <v>20</v>
      </c>
      <c r="AD1522" s="6">
        <v>163.4</v>
      </c>
      <c r="AE1522" s="7" t="s">
        <v>14166</v>
      </c>
      <c r="AG1522">
        <v>351.68</v>
      </c>
      <c r="AH1522">
        <v>30</v>
      </c>
      <c r="AI1522">
        <v>246.18</v>
      </c>
      <c r="AJ1522" t="s">
        <v>14158</v>
      </c>
    </row>
    <row r="1523" spans="28:36">
      <c r="AB1523" s="75">
        <v>342.2</v>
      </c>
      <c r="AC1523" s="7">
        <v>30</v>
      </c>
      <c r="AD1523" s="6">
        <v>239.54</v>
      </c>
      <c r="AE1523" s="7" t="s">
        <v>14166</v>
      </c>
      <c r="AG1523">
        <v>45.39</v>
      </c>
      <c r="AH1523">
        <v>50</v>
      </c>
      <c r="AI1523">
        <v>22.7</v>
      </c>
      <c r="AJ1523" t="s">
        <v>14158</v>
      </c>
    </row>
    <row r="1524" spans="28:36">
      <c r="AB1524" s="75">
        <v>367.95</v>
      </c>
      <c r="AC1524" s="7">
        <v>30</v>
      </c>
      <c r="AD1524" s="6">
        <v>257.56</v>
      </c>
      <c r="AE1524" s="7" t="s">
        <v>14166</v>
      </c>
      <c r="AG1524">
        <v>215.49</v>
      </c>
      <c r="AH1524">
        <v>5</v>
      </c>
      <c r="AI1524">
        <v>204.72</v>
      </c>
      <c r="AJ1524" t="s">
        <v>14158</v>
      </c>
    </row>
    <row r="1525" spans="28:36">
      <c r="AB1525" s="75">
        <v>271.48</v>
      </c>
      <c r="AC1525" s="7">
        <v>50</v>
      </c>
      <c r="AD1525" s="6">
        <v>135.74</v>
      </c>
      <c r="AE1525" s="7" t="s">
        <v>14166</v>
      </c>
      <c r="AG1525">
        <v>230.21</v>
      </c>
      <c r="AH1525">
        <v>0</v>
      </c>
      <c r="AI1525">
        <v>230.21</v>
      </c>
      <c r="AJ1525" t="s">
        <v>14158</v>
      </c>
    </row>
    <row r="1526" spans="28:36">
      <c r="AB1526" s="75">
        <v>339.34</v>
      </c>
      <c r="AC1526" s="7">
        <v>15</v>
      </c>
      <c r="AD1526" s="6">
        <v>288.44</v>
      </c>
      <c r="AE1526" s="7" t="s">
        <v>14166</v>
      </c>
      <c r="AG1526">
        <v>448.57</v>
      </c>
      <c r="AH1526">
        <v>20</v>
      </c>
      <c r="AI1526">
        <v>358.86</v>
      </c>
      <c r="AJ1526" t="s">
        <v>14158</v>
      </c>
    </row>
    <row r="1527" spans="28:36">
      <c r="AB1527" s="75">
        <v>335.99</v>
      </c>
      <c r="AC1527" s="7">
        <v>20</v>
      </c>
      <c r="AD1527" s="6">
        <v>268.79000000000002</v>
      </c>
      <c r="AE1527" s="7" t="s">
        <v>14166</v>
      </c>
      <c r="AG1527">
        <v>264.45</v>
      </c>
      <c r="AH1527">
        <v>5</v>
      </c>
      <c r="AI1527">
        <v>251.23</v>
      </c>
      <c r="AJ1527" t="s">
        <v>14158</v>
      </c>
    </row>
    <row r="1528" spans="28:36">
      <c r="AB1528" s="75">
        <v>363.65</v>
      </c>
      <c r="AC1528" s="7">
        <v>25</v>
      </c>
      <c r="AD1528" s="6">
        <v>272.74</v>
      </c>
      <c r="AE1528" s="7" t="s">
        <v>14166</v>
      </c>
      <c r="AG1528">
        <v>428.85</v>
      </c>
      <c r="AH1528">
        <v>15</v>
      </c>
      <c r="AI1528">
        <v>364.52</v>
      </c>
      <c r="AJ1528" t="s">
        <v>14158</v>
      </c>
    </row>
    <row r="1529" spans="28:36">
      <c r="AB1529" s="75">
        <v>117.78</v>
      </c>
      <c r="AC1529" s="7">
        <v>10</v>
      </c>
      <c r="AD1529" s="6">
        <v>106</v>
      </c>
      <c r="AE1529" s="7" t="s">
        <v>14166</v>
      </c>
      <c r="AG1529">
        <v>459.93</v>
      </c>
      <c r="AH1529">
        <v>15</v>
      </c>
      <c r="AI1529">
        <v>390.94</v>
      </c>
      <c r="AJ1529" t="s">
        <v>14158</v>
      </c>
    </row>
    <row r="1530" spans="28:36">
      <c r="AB1530" s="75">
        <v>121.26</v>
      </c>
      <c r="AC1530" s="7">
        <v>0</v>
      </c>
      <c r="AD1530" s="6">
        <v>121.26</v>
      </c>
      <c r="AE1530" s="7" t="s">
        <v>14166</v>
      </c>
      <c r="AG1530">
        <v>479.45</v>
      </c>
      <c r="AH1530">
        <v>20</v>
      </c>
      <c r="AI1530">
        <v>383.56</v>
      </c>
      <c r="AJ1530" t="s">
        <v>14158</v>
      </c>
    </row>
    <row r="1531" spans="28:36">
      <c r="AB1531" s="75">
        <v>96.82</v>
      </c>
      <c r="AC1531" s="7">
        <v>5</v>
      </c>
      <c r="AD1531" s="6">
        <v>91.98</v>
      </c>
      <c r="AE1531" s="7" t="s">
        <v>14166</v>
      </c>
      <c r="AG1531">
        <v>81.48</v>
      </c>
      <c r="AH1531">
        <v>5</v>
      </c>
      <c r="AI1531">
        <v>77.41</v>
      </c>
      <c r="AJ1531" t="s">
        <v>14158</v>
      </c>
    </row>
    <row r="1532" spans="28:36">
      <c r="AB1532" s="75">
        <v>102.19</v>
      </c>
      <c r="AC1532" s="7">
        <v>15</v>
      </c>
      <c r="AD1532" s="6">
        <v>86.86</v>
      </c>
      <c r="AE1532" s="7" t="s">
        <v>14166</v>
      </c>
      <c r="AG1532">
        <v>191.29</v>
      </c>
      <c r="AH1532">
        <v>25</v>
      </c>
      <c r="AI1532">
        <v>143.47</v>
      </c>
      <c r="AJ1532" t="s">
        <v>14158</v>
      </c>
    </row>
    <row r="1533" spans="28:36">
      <c r="AB1533" s="75">
        <v>51.29</v>
      </c>
      <c r="AC1533" s="7">
        <v>30</v>
      </c>
      <c r="AD1533" s="6">
        <v>35.9</v>
      </c>
      <c r="AE1533" s="7" t="s">
        <v>14166</v>
      </c>
      <c r="AG1533">
        <v>443.2</v>
      </c>
      <c r="AH1533">
        <v>25</v>
      </c>
      <c r="AI1533">
        <v>332.4</v>
      </c>
      <c r="AJ1533" t="s">
        <v>14158</v>
      </c>
    </row>
    <row r="1534" spans="28:36">
      <c r="AB1534" s="75">
        <v>23.78</v>
      </c>
      <c r="AC1534" s="7">
        <v>25</v>
      </c>
      <c r="AD1534" s="6">
        <v>17.84</v>
      </c>
      <c r="AE1534" s="7" t="s">
        <v>14166</v>
      </c>
      <c r="AG1534">
        <v>109.76</v>
      </c>
      <c r="AH1534">
        <v>20</v>
      </c>
      <c r="AI1534">
        <v>87.81</v>
      </c>
      <c r="AJ1534" t="s">
        <v>14158</v>
      </c>
    </row>
    <row r="1535" spans="28:36">
      <c r="AB1535" s="75">
        <v>168.6</v>
      </c>
      <c r="AC1535" s="7">
        <v>15</v>
      </c>
      <c r="AD1535" s="6">
        <v>143.31</v>
      </c>
      <c r="AE1535" s="7" t="s">
        <v>14166</v>
      </c>
      <c r="AG1535">
        <v>440.43</v>
      </c>
      <c r="AH1535">
        <v>5</v>
      </c>
      <c r="AI1535">
        <v>418.41</v>
      </c>
      <c r="AJ1535" t="s">
        <v>14158</v>
      </c>
    </row>
    <row r="1536" spans="28:36">
      <c r="AB1536" s="75">
        <v>457.3</v>
      </c>
      <c r="AC1536" s="7">
        <v>0</v>
      </c>
      <c r="AD1536" s="6">
        <v>457.3</v>
      </c>
      <c r="AE1536" s="7" t="s">
        <v>14166</v>
      </c>
      <c r="AG1536">
        <v>195.38</v>
      </c>
      <c r="AH1536">
        <v>15</v>
      </c>
      <c r="AI1536">
        <v>166.07</v>
      </c>
      <c r="AJ1536" t="s">
        <v>14158</v>
      </c>
    </row>
    <row r="1537" spans="28:36">
      <c r="AB1537" s="75">
        <v>473.99</v>
      </c>
      <c r="AC1537" s="7">
        <v>30</v>
      </c>
      <c r="AD1537" s="6">
        <v>331.79</v>
      </c>
      <c r="AE1537" s="7" t="s">
        <v>14166</v>
      </c>
      <c r="AG1537">
        <v>122.36</v>
      </c>
      <c r="AH1537">
        <v>0</v>
      </c>
      <c r="AI1537">
        <v>122.36</v>
      </c>
      <c r="AJ1537" t="s">
        <v>14158</v>
      </c>
    </row>
    <row r="1538" spans="28:36">
      <c r="AB1538" s="75">
        <v>157.19999999999999</v>
      </c>
      <c r="AC1538" s="7">
        <v>10</v>
      </c>
      <c r="AD1538" s="6">
        <v>141.47999999999999</v>
      </c>
      <c r="AE1538" s="7" t="s">
        <v>14166</v>
      </c>
      <c r="AG1538">
        <v>294.77999999999997</v>
      </c>
      <c r="AH1538">
        <v>10</v>
      </c>
      <c r="AI1538">
        <v>265.3</v>
      </c>
      <c r="AJ1538" t="s">
        <v>14158</v>
      </c>
    </row>
    <row r="1539" spans="28:36">
      <c r="AB1539" s="75">
        <v>411.94</v>
      </c>
      <c r="AC1539" s="7">
        <v>0</v>
      </c>
      <c r="AD1539" s="6">
        <v>411.94</v>
      </c>
      <c r="AE1539" s="7" t="s">
        <v>14166</v>
      </c>
      <c r="AG1539">
        <v>167.6</v>
      </c>
      <c r="AH1539">
        <v>25</v>
      </c>
      <c r="AI1539">
        <v>125.7</v>
      </c>
      <c r="AJ1539" t="s">
        <v>14158</v>
      </c>
    </row>
    <row r="1540" spans="28:36">
      <c r="AB1540" s="75">
        <v>266.52</v>
      </c>
      <c r="AC1540" s="7">
        <v>20</v>
      </c>
      <c r="AD1540" s="6">
        <v>213.22</v>
      </c>
      <c r="AE1540" s="7" t="s">
        <v>14166</v>
      </c>
      <c r="AG1540">
        <v>229.85</v>
      </c>
      <c r="AH1540">
        <v>5</v>
      </c>
      <c r="AI1540">
        <v>218.36</v>
      </c>
      <c r="AJ1540" t="s">
        <v>14158</v>
      </c>
    </row>
    <row r="1541" spans="28:36">
      <c r="AB1541" s="75">
        <v>340.82</v>
      </c>
      <c r="AC1541" s="7">
        <v>0</v>
      </c>
      <c r="AD1541" s="6">
        <v>340.82</v>
      </c>
      <c r="AE1541" s="7" t="s">
        <v>14166</v>
      </c>
      <c r="AG1541">
        <v>265.32</v>
      </c>
      <c r="AH1541">
        <v>20</v>
      </c>
      <c r="AI1541">
        <v>212.26</v>
      </c>
      <c r="AJ1541" t="s">
        <v>14158</v>
      </c>
    </row>
    <row r="1542" spans="28:36">
      <c r="AB1542" s="75">
        <v>408.43</v>
      </c>
      <c r="AC1542" s="7">
        <v>50</v>
      </c>
      <c r="AD1542" s="6">
        <v>204.22</v>
      </c>
      <c r="AE1542" s="7" t="s">
        <v>14166</v>
      </c>
      <c r="AG1542">
        <v>17.62</v>
      </c>
      <c r="AH1542">
        <v>30</v>
      </c>
      <c r="AI1542">
        <v>12.33</v>
      </c>
      <c r="AJ1542" t="s">
        <v>14158</v>
      </c>
    </row>
    <row r="1543" spans="28:36">
      <c r="AB1543" s="75">
        <v>62.65</v>
      </c>
      <c r="AC1543" s="7">
        <v>50</v>
      </c>
      <c r="AD1543" s="6">
        <v>31.32</v>
      </c>
      <c r="AE1543" s="7" t="s">
        <v>14166</v>
      </c>
      <c r="AG1543">
        <v>362.88</v>
      </c>
      <c r="AH1543">
        <v>25</v>
      </c>
      <c r="AI1543">
        <v>272.16000000000003</v>
      </c>
      <c r="AJ1543" t="s">
        <v>14158</v>
      </c>
    </row>
    <row r="1544" spans="28:36">
      <c r="AB1544" s="75">
        <v>170.72</v>
      </c>
      <c r="AC1544" s="7">
        <v>5</v>
      </c>
      <c r="AD1544" s="6">
        <v>162.18</v>
      </c>
      <c r="AE1544" s="7" t="s">
        <v>14166</v>
      </c>
      <c r="AG1544">
        <v>375.69</v>
      </c>
      <c r="AH1544">
        <v>20</v>
      </c>
      <c r="AI1544">
        <v>300.55</v>
      </c>
      <c r="AJ1544" t="s">
        <v>14158</v>
      </c>
    </row>
    <row r="1545" spans="28:36">
      <c r="AB1545" s="75">
        <v>182.2</v>
      </c>
      <c r="AC1545" s="7">
        <v>30</v>
      </c>
      <c r="AD1545" s="6">
        <v>127.54</v>
      </c>
      <c r="AE1545" s="7" t="s">
        <v>14166</v>
      </c>
      <c r="AG1545">
        <v>40.840000000000003</v>
      </c>
      <c r="AH1545">
        <v>25</v>
      </c>
      <c r="AI1545">
        <v>30.63</v>
      </c>
      <c r="AJ1545" t="s">
        <v>14158</v>
      </c>
    </row>
    <row r="1546" spans="28:36">
      <c r="AB1546" s="75">
        <v>421.02</v>
      </c>
      <c r="AC1546" s="7">
        <v>25</v>
      </c>
      <c r="AD1546" s="6">
        <v>315.76</v>
      </c>
      <c r="AE1546" s="7" t="s">
        <v>14166</v>
      </c>
      <c r="AG1546">
        <v>18.829999999999998</v>
      </c>
      <c r="AH1546">
        <v>20</v>
      </c>
      <c r="AI1546">
        <v>15.06</v>
      </c>
      <c r="AJ1546" t="s">
        <v>14158</v>
      </c>
    </row>
    <row r="1547" spans="28:36">
      <c r="AB1547" s="75">
        <v>476.41</v>
      </c>
      <c r="AC1547" s="7">
        <v>10</v>
      </c>
      <c r="AD1547" s="6">
        <v>428.77</v>
      </c>
      <c r="AE1547" s="7" t="s">
        <v>14166</v>
      </c>
      <c r="AG1547">
        <v>304.77</v>
      </c>
      <c r="AH1547">
        <v>20</v>
      </c>
      <c r="AI1547">
        <v>243.82</v>
      </c>
      <c r="AJ1547" t="s">
        <v>14158</v>
      </c>
    </row>
    <row r="1548" spans="28:36">
      <c r="AB1548" s="75">
        <v>373.86</v>
      </c>
      <c r="AC1548" s="7">
        <v>30</v>
      </c>
      <c r="AD1548" s="6">
        <v>261.7</v>
      </c>
      <c r="AE1548" s="7" t="s">
        <v>14166</v>
      </c>
      <c r="AG1548">
        <v>495.47</v>
      </c>
      <c r="AH1548">
        <v>5</v>
      </c>
      <c r="AI1548">
        <v>470.7</v>
      </c>
      <c r="AJ1548" t="s">
        <v>14158</v>
      </c>
    </row>
    <row r="1549" spans="28:36">
      <c r="AB1549" s="75">
        <v>235.71</v>
      </c>
      <c r="AC1549" s="7">
        <v>20</v>
      </c>
      <c r="AD1549" s="6">
        <v>188.57</v>
      </c>
      <c r="AE1549" s="7" t="s">
        <v>14166</v>
      </c>
      <c r="AG1549">
        <v>14.21</v>
      </c>
      <c r="AH1549">
        <v>30</v>
      </c>
      <c r="AI1549">
        <v>9.9499999999999993</v>
      </c>
      <c r="AJ1549" t="s">
        <v>14158</v>
      </c>
    </row>
    <row r="1550" spans="28:36">
      <c r="AB1550" s="75">
        <v>441.14</v>
      </c>
      <c r="AC1550" s="7">
        <v>15</v>
      </c>
      <c r="AD1550" s="6">
        <v>374.97</v>
      </c>
      <c r="AE1550" s="7" t="s">
        <v>14166</v>
      </c>
      <c r="AG1550">
        <v>110.66</v>
      </c>
      <c r="AH1550">
        <v>0</v>
      </c>
      <c r="AI1550">
        <v>110.66</v>
      </c>
      <c r="AJ1550" t="s">
        <v>14158</v>
      </c>
    </row>
    <row r="1551" spans="28:36">
      <c r="AB1551" s="75">
        <v>209.12</v>
      </c>
      <c r="AC1551" s="7">
        <v>30</v>
      </c>
      <c r="AD1551" s="6">
        <v>146.38</v>
      </c>
      <c r="AE1551" s="7" t="s">
        <v>14166</v>
      </c>
      <c r="AG1551">
        <v>111.4</v>
      </c>
      <c r="AH1551">
        <v>25</v>
      </c>
      <c r="AI1551">
        <v>83.55</v>
      </c>
      <c r="AJ1551" t="s">
        <v>14158</v>
      </c>
    </row>
    <row r="1552" spans="28:36">
      <c r="AB1552" s="75">
        <v>213.18</v>
      </c>
      <c r="AC1552" s="7">
        <v>15</v>
      </c>
      <c r="AD1552" s="6">
        <v>181.2</v>
      </c>
      <c r="AE1552" s="7" t="s">
        <v>14166</v>
      </c>
      <c r="AG1552">
        <v>74.45</v>
      </c>
      <c r="AH1552">
        <v>15</v>
      </c>
      <c r="AI1552">
        <v>63.28</v>
      </c>
      <c r="AJ1552" t="s">
        <v>14158</v>
      </c>
    </row>
    <row r="1553" spans="28:36">
      <c r="AB1553" s="75">
        <v>417.6</v>
      </c>
      <c r="AC1553" s="7">
        <v>20</v>
      </c>
      <c r="AD1553" s="6">
        <v>334.08</v>
      </c>
      <c r="AE1553" s="7" t="s">
        <v>14166</v>
      </c>
      <c r="AG1553">
        <v>265.95999999999998</v>
      </c>
      <c r="AH1553">
        <v>10</v>
      </c>
      <c r="AI1553">
        <v>239.36</v>
      </c>
      <c r="AJ1553" t="s">
        <v>14158</v>
      </c>
    </row>
    <row r="1554" spans="28:36">
      <c r="AB1554" s="75">
        <v>431.65</v>
      </c>
      <c r="AC1554" s="7">
        <v>25</v>
      </c>
      <c r="AD1554" s="6">
        <v>323.74</v>
      </c>
      <c r="AE1554" s="7" t="s">
        <v>14166</v>
      </c>
      <c r="AG1554">
        <v>286.82</v>
      </c>
      <c r="AH1554">
        <v>30</v>
      </c>
      <c r="AI1554">
        <v>200.77</v>
      </c>
      <c r="AJ1554" t="s">
        <v>14158</v>
      </c>
    </row>
    <row r="1555" spans="28:36">
      <c r="AB1555" s="75">
        <v>256.82</v>
      </c>
      <c r="AC1555" s="7">
        <v>15</v>
      </c>
      <c r="AD1555" s="6">
        <v>218.3</v>
      </c>
      <c r="AE1555" s="7" t="s">
        <v>14166</v>
      </c>
      <c r="AG1555">
        <v>151.15</v>
      </c>
      <c r="AH1555">
        <v>50</v>
      </c>
      <c r="AI1555">
        <v>75.58</v>
      </c>
      <c r="AJ1555" t="s">
        <v>14158</v>
      </c>
    </row>
    <row r="1556" spans="28:36">
      <c r="AB1556" s="75">
        <v>90.24</v>
      </c>
      <c r="AC1556" s="7">
        <v>0</v>
      </c>
      <c r="AD1556" s="6">
        <v>90.24</v>
      </c>
      <c r="AE1556" s="7" t="s">
        <v>14166</v>
      </c>
      <c r="AG1556">
        <v>253.16</v>
      </c>
      <c r="AH1556">
        <v>50</v>
      </c>
      <c r="AI1556">
        <v>126.58</v>
      </c>
      <c r="AJ1556" t="s">
        <v>14158</v>
      </c>
    </row>
    <row r="1557" spans="28:36">
      <c r="AB1557" s="75">
        <v>344.85</v>
      </c>
      <c r="AC1557" s="7">
        <v>5</v>
      </c>
      <c r="AD1557" s="6">
        <v>327.61</v>
      </c>
      <c r="AE1557" s="7" t="s">
        <v>14166</v>
      </c>
      <c r="AG1557">
        <v>64.489999999999995</v>
      </c>
      <c r="AH1557">
        <v>50</v>
      </c>
      <c r="AI1557">
        <v>32.24</v>
      </c>
      <c r="AJ1557" t="s">
        <v>14158</v>
      </c>
    </row>
    <row r="1558" spans="28:36">
      <c r="AB1558" s="75">
        <v>367.63</v>
      </c>
      <c r="AC1558" s="7">
        <v>15</v>
      </c>
      <c r="AD1558" s="6">
        <v>312.49</v>
      </c>
      <c r="AE1558" s="7" t="s">
        <v>14166</v>
      </c>
      <c r="AG1558">
        <v>452.56</v>
      </c>
      <c r="AH1558">
        <v>20</v>
      </c>
      <c r="AI1558">
        <v>362.05</v>
      </c>
      <c r="AJ1558" t="s">
        <v>14158</v>
      </c>
    </row>
    <row r="1559" spans="28:36">
      <c r="AB1559" s="75">
        <v>269.57</v>
      </c>
      <c r="AC1559" s="7">
        <v>10</v>
      </c>
      <c r="AD1559" s="6">
        <v>242.61</v>
      </c>
      <c r="AE1559" s="7" t="s">
        <v>14166</v>
      </c>
      <c r="AG1559">
        <v>61.32</v>
      </c>
      <c r="AH1559">
        <v>25</v>
      </c>
      <c r="AI1559">
        <v>45.99</v>
      </c>
      <c r="AJ1559" t="s">
        <v>14158</v>
      </c>
    </row>
    <row r="1560" spans="28:36">
      <c r="AB1560" s="75">
        <v>256.77</v>
      </c>
      <c r="AC1560" s="7">
        <v>10</v>
      </c>
      <c r="AD1560" s="6">
        <v>231.09</v>
      </c>
      <c r="AE1560" s="7" t="s">
        <v>14166</v>
      </c>
      <c r="AG1560">
        <v>425.9</v>
      </c>
      <c r="AH1560">
        <v>5</v>
      </c>
      <c r="AI1560">
        <v>404.6</v>
      </c>
      <c r="AJ1560" t="s">
        <v>14158</v>
      </c>
    </row>
    <row r="1561" spans="28:36">
      <c r="AB1561" s="75">
        <v>240.01</v>
      </c>
      <c r="AC1561" s="7">
        <v>30</v>
      </c>
      <c r="AD1561" s="6">
        <v>168.01</v>
      </c>
      <c r="AE1561" s="7" t="s">
        <v>14166</v>
      </c>
      <c r="AG1561">
        <v>267.16000000000003</v>
      </c>
      <c r="AH1561">
        <v>20</v>
      </c>
      <c r="AI1561">
        <v>213.73</v>
      </c>
      <c r="AJ1561" t="s">
        <v>14158</v>
      </c>
    </row>
    <row r="1562" spans="28:36">
      <c r="AB1562" s="75">
        <v>94.05</v>
      </c>
      <c r="AC1562" s="7">
        <v>25</v>
      </c>
      <c r="AD1562" s="6">
        <v>70.540000000000006</v>
      </c>
      <c r="AE1562" s="7" t="s">
        <v>14166</v>
      </c>
      <c r="AG1562">
        <v>262.88</v>
      </c>
      <c r="AH1562">
        <v>10</v>
      </c>
      <c r="AI1562">
        <v>236.59</v>
      </c>
      <c r="AJ1562" t="s">
        <v>14158</v>
      </c>
    </row>
    <row r="1563" spans="28:36">
      <c r="AB1563" s="75">
        <v>333.98</v>
      </c>
      <c r="AC1563" s="7">
        <v>30</v>
      </c>
      <c r="AD1563" s="6">
        <v>233.79</v>
      </c>
      <c r="AE1563" s="7" t="s">
        <v>14166</v>
      </c>
      <c r="AG1563">
        <v>316.29000000000002</v>
      </c>
      <c r="AH1563">
        <v>30</v>
      </c>
      <c r="AI1563">
        <v>221.4</v>
      </c>
      <c r="AJ1563" t="s">
        <v>14158</v>
      </c>
    </row>
    <row r="1564" spans="28:36">
      <c r="AB1564" s="75">
        <v>471.43</v>
      </c>
      <c r="AC1564" s="7">
        <v>0</v>
      </c>
      <c r="AD1564" s="6">
        <v>471.43</v>
      </c>
      <c r="AE1564" s="7" t="s">
        <v>14166</v>
      </c>
      <c r="AG1564">
        <v>302.86</v>
      </c>
      <c r="AH1564">
        <v>0</v>
      </c>
      <c r="AI1564">
        <v>302.86</v>
      </c>
      <c r="AJ1564" t="s">
        <v>14158</v>
      </c>
    </row>
    <row r="1565" spans="28:36">
      <c r="AB1565" s="75">
        <v>156.47</v>
      </c>
      <c r="AC1565" s="7">
        <v>15</v>
      </c>
      <c r="AD1565" s="6">
        <v>133</v>
      </c>
      <c r="AE1565" s="7" t="s">
        <v>14166</v>
      </c>
      <c r="AG1565">
        <v>286.82</v>
      </c>
      <c r="AH1565">
        <v>25</v>
      </c>
      <c r="AI1565">
        <v>215.12</v>
      </c>
      <c r="AJ1565" t="s">
        <v>14158</v>
      </c>
    </row>
    <row r="1566" spans="28:36">
      <c r="AB1566" s="75">
        <v>210.37</v>
      </c>
      <c r="AC1566" s="7">
        <v>30</v>
      </c>
      <c r="AD1566" s="6">
        <v>147.26</v>
      </c>
      <c r="AE1566" s="7" t="s">
        <v>14166</v>
      </c>
      <c r="AG1566">
        <v>313.68</v>
      </c>
      <c r="AH1566">
        <v>25</v>
      </c>
      <c r="AI1566">
        <v>235.26</v>
      </c>
      <c r="AJ1566" t="s">
        <v>14158</v>
      </c>
    </row>
    <row r="1567" spans="28:36">
      <c r="AB1567" s="75">
        <v>186.17</v>
      </c>
      <c r="AC1567" s="7">
        <v>50</v>
      </c>
      <c r="AD1567" s="6">
        <v>93.08</v>
      </c>
      <c r="AE1567" s="7" t="s">
        <v>14166</v>
      </c>
      <c r="AG1567">
        <v>97.09</v>
      </c>
      <c r="AH1567">
        <v>30</v>
      </c>
      <c r="AI1567">
        <v>67.959999999999994</v>
      </c>
      <c r="AJ1567" t="s">
        <v>14158</v>
      </c>
    </row>
    <row r="1568" spans="28:36">
      <c r="AB1568" s="75">
        <v>130.16</v>
      </c>
      <c r="AC1568" s="7">
        <v>50</v>
      </c>
      <c r="AD1568" s="6">
        <v>65.08</v>
      </c>
      <c r="AE1568" s="7" t="s">
        <v>14166</v>
      </c>
      <c r="AG1568">
        <v>125.28</v>
      </c>
      <c r="AH1568">
        <v>0</v>
      </c>
      <c r="AI1568">
        <v>125.28</v>
      </c>
      <c r="AJ1568" t="s">
        <v>14158</v>
      </c>
    </row>
    <row r="1569" spans="28:36">
      <c r="AB1569" s="75">
        <v>432.41</v>
      </c>
      <c r="AC1569" s="7">
        <v>20</v>
      </c>
      <c r="AD1569" s="6">
        <v>345.93</v>
      </c>
      <c r="AE1569" s="7" t="s">
        <v>14166</v>
      </c>
      <c r="AG1569">
        <v>68.45</v>
      </c>
      <c r="AH1569">
        <v>30</v>
      </c>
      <c r="AI1569">
        <v>47.91</v>
      </c>
      <c r="AJ1569" t="s">
        <v>14158</v>
      </c>
    </row>
    <row r="1570" spans="28:36">
      <c r="AB1570" s="75">
        <v>15.8</v>
      </c>
      <c r="AC1570" s="7">
        <v>30</v>
      </c>
      <c r="AD1570" s="6">
        <v>11.06</v>
      </c>
      <c r="AE1570" s="7" t="s">
        <v>14166</v>
      </c>
      <c r="AG1570">
        <v>406.9</v>
      </c>
      <c r="AH1570">
        <v>20</v>
      </c>
      <c r="AI1570">
        <v>325.52</v>
      </c>
      <c r="AJ1570" t="s">
        <v>14158</v>
      </c>
    </row>
    <row r="1571" spans="28:36">
      <c r="AB1571" s="75">
        <v>56.51</v>
      </c>
      <c r="AC1571" s="7">
        <v>5</v>
      </c>
      <c r="AD1571" s="6">
        <v>53.68</v>
      </c>
      <c r="AE1571" s="7" t="s">
        <v>14166</v>
      </c>
      <c r="AG1571">
        <v>218.68</v>
      </c>
      <c r="AH1571">
        <v>20</v>
      </c>
      <c r="AI1571">
        <v>174.94</v>
      </c>
      <c r="AJ1571" t="s">
        <v>14158</v>
      </c>
    </row>
    <row r="1572" spans="28:36">
      <c r="AB1572" s="75">
        <v>414.68</v>
      </c>
      <c r="AC1572" s="7">
        <v>5</v>
      </c>
      <c r="AD1572" s="6">
        <v>393.95</v>
      </c>
      <c r="AE1572" s="7" t="s">
        <v>14166</v>
      </c>
      <c r="AG1572">
        <v>370.72</v>
      </c>
      <c r="AH1572">
        <v>10</v>
      </c>
      <c r="AI1572">
        <v>333.65</v>
      </c>
      <c r="AJ1572" t="s">
        <v>14158</v>
      </c>
    </row>
    <row r="1573" spans="28:36">
      <c r="AB1573" s="75">
        <v>124.21</v>
      </c>
      <c r="AC1573" s="7">
        <v>0</v>
      </c>
      <c r="AD1573" s="6">
        <v>124.21</v>
      </c>
      <c r="AE1573" s="7" t="s">
        <v>14166</v>
      </c>
      <c r="AG1573">
        <v>431.85</v>
      </c>
      <c r="AH1573">
        <v>15</v>
      </c>
      <c r="AI1573">
        <v>367.07</v>
      </c>
      <c r="AJ1573" t="s">
        <v>14158</v>
      </c>
    </row>
    <row r="1574" spans="28:36">
      <c r="AB1574" s="75">
        <v>191.22</v>
      </c>
      <c r="AC1574" s="7">
        <v>15</v>
      </c>
      <c r="AD1574" s="6">
        <v>162.54</v>
      </c>
      <c r="AE1574" s="7" t="s">
        <v>14166</v>
      </c>
      <c r="AG1574">
        <v>389.76</v>
      </c>
      <c r="AH1574">
        <v>0</v>
      </c>
      <c r="AI1574">
        <v>389.76</v>
      </c>
      <c r="AJ1574" t="s">
        <v>14158</v>
      </c>
    </row>
    <row r="1575" spans="28:36">
      <c r="AB1575" s="75">
        <v>110.59</v>
      </c>
      <c r="AC1575" s="7">
        <v>25</v>
      </c>
      <c r="AD1575" s="6">
        <v>82.94</v>
      </c>
      <c r="AE1575" s="7" t="s">
        <v>14166</v>
      </c>
      <c r="AG1575">
        <v>241.86</v>
      </c>
      <c r="AH1575">
        <v>50</v>
      </c>
      <c r="AI1575">
        <v>120.93</v>
      </c>
      <c r="AJ1575" t="s">
        <v>14157</v>
      </c>
    </row>
    <row r="1576" spans="28:36">
      <c r="AB1576" s="75">
        <v>384.99</v>
      </c>
      <c r="AC1576" s="7">
        <v>15</v>
      </c>
      <c r="AD1576" s="6">
        <v>327.24</v>
      </c>
      <c r="AE1576" s="7" t="s">
        <v>14166</v>
      </c>
      <c r="AG1576">
        <v>76.91</v>
      </c>
      <c r="AH1576">
        <v>5</v>
      </c>
      <c r="AI1576">
        <v>73.06</v>
      </c>
      <c r="AJ1576" t="s">
        <v>14157</v>
      </c>
    </row>
    <row r="1577" spans="28:36">
      <c r="AB1577" s="75">
        <v>393.43</v>
      </c>
      <c r="AC1577" s="7">
        <v>50</v>
      </c>
      <c r="AD1577" s="6">
        <v>196.72</v>
      </c>
      <c r="AE1577" s="7" t="s">
        <v>14166</v>
      </c>
      <c r="AG1577">
        <v>415.36</v>
      </c>
      <c r="AH1577">
        <v>50</v>
      </c>
      <c r="AI1577">
        <v>207.68</v>
      </c>
      <c r="AJ1577" t="s">
        <v>14157</v>
      </c>
    </row>
    <row r="1578" spans="28:36">
      <c r="AB1578" s="75">
        <v>333.31</v>
      </c>
      <c r="AC1578" s="7">
        <v>25</v>
      </c>
      <c r="AD1578" s="6">
        <v>249.98</v>
      </c>
      <c r="AE1578" s="7" t="s">
        <v>14166</v>
      </c>
      <c r="AG1578">
        <v>305.10000000000002</v>
      </c>
      <c r="AH1578">
        <v>25</v>
      </c>
      <c r="AI1578">
        <v>228.83</v>
      </c>
      <c r="AJ1578" t="s">
        <v>14157</v>
      </c>
    </row>
    <row r="1579" spans="28:36">
      <c r="AB1579" s="75">
        <v>144.19</v>
      </c>
      <c r="AC1579" s="7">
        <v>20</v>
      </c>
      <c r="AD1579" s="6">
        <v>115.35</v>
      </c>
      <c r="AE1579" s="7" t="s">
        <v>14166</v>
      </c>
      <c r="AG1579">
        <v>52.98</v>
      </c>
      <c r="AH1579">
        <v>0</v>
      </c>
      <c r="AI1579">
        <v>52.98</v>
      </c>
      <c r="AJ1579" t="s">
        <v>14157</v>
      </c>
    </row>
    <row r="1580" spans="28:36">
      <c r="AB1580" s="75">
        <v>479.32</v>
      </c>
      <c r="AC1580" s="7">
        <v>25</v>
      </c>
      <c r="AD1580" s="6">
        <v>359.49</v>
      </c>
      <c r="AE1580" s="7" t="s">
        <v>14166</v>
      </c>
      <c r="AG1580">
        <v>223.89</v>
      </c>
      <c r="AH1580">
        <v>0</v>
      </c>
      <c r="AI1580">
        <v>223.89</v>
      </c>
      <c r="AJ1580" t="s">
        <v>14157</v>
      </c>
    </row>
    <row r="1581" spans="28:36">
      <c r="AB1581" s="75">
        <v>498.58</v>
      </c>
      <c r="AC1581" s="7">
        <v>25</v>
      </c>
      <c r="AD1581" s="6">
        <v>373.94</v>
      </c>
      <c r="AE1581" s="7" t="s">
        <v>14166</v>
      </c>
      <c r="AG1581">
        <v>395.73</v>
      </c>
      <c r="AH1581">
        <v>15</v>
      </c>
      <c r="AI1581">
        <v>336.37</v>
      </c>
      <c r="AJ1581" t="s">
        <v>14157</v>
      </c>
    </row>
    <row r="1582" spans="28:36">
      <c r="AB1582" s="75">
        <v>92.47</v>
      </c>
      <c r="AC1582" s="7">
        <v>15</v>
      </c>
      <c r="AD1582" s="6">
        <v>78.599999999999994</v>
      </c>
      <c r="AE1582" s="7" t="s">
        <v>14166</v>
      </c>
      <c r="AG1582">
        <v>435.6</v>
      </c>
      <c r="AH1582">
        <v>50</v>
      </c>
      <c r="AI1582">
        <v>217.8</v>
      </c>
      <c r="AJ1582" t="s">
        <v>14157</v>
      </c>
    </row>
    <row r="1583" spans="28:36">
      <c r="AB1583" s="75">
        <v>493.99</v>
      </c>
      <c r="AC1583" s="7">
        <v>50</v>
      </c>
      <c r="AD1583" s="6">
        <v>247</v>
      </c>
      <c r="AE1583" s="7" t="s">
        <v>14166</v>
      </c>
      <c r="AG1583">
        <v>35.25</v>
      </c>
      <c r="AH1583">
        <v>15</v>
      </c>
      <c r="AI1583">
        <v>29.96</v>
      </c>
      <c r="AJ1583" t="s">
        <v>14157</v>
      </c>
    </row>
    <row r="1584" spans="28:36">
      <c r="AB1584" s="75">
        <v>281.70999999999998</v>
      </c>
      <c r="AC1584" s="7">
        <v>0</v>
      </c>
      <c r="AD1584" s="6">
        <v>281.70999999999998</v>
      </c>
      <c r="AE1584" s="7" t="s">
        <v>14166</v>
      </c>
      <c r="AG1584">
        <v>458.12</v>
      </c>
      <c r="AH1584">
        <v>15</v>
      </c>
      <c r="AI1584">
        <v>389.4</v>
      </c>
      <c r="AJ1584" t="s">
        <v>14157</v>
      </c>
    </row>
    <row r="1585" spans="28:36">
      <c r="AB1585" s="75">
        <v>137.79</v>
      </c>
      <c r="AC1585" s="7">
        <v>0</v>
      </c>
      <c r="AD1585" s="6">
        <v>137.79</v>
      </c>
      <c r="AE1585" s="7" t="s">
        <v>14166</v>
      </c>
      <c r="AG1585">
        <v>10.78</v>
      </c>
      <c r="AH1585">
        <v>10</v>
      </c>
      <c r="AI1585">
        <v>9.6999999999999993</v>
      </c>
      <c r="AJ1585" t="s">
        <v>14157</v>
      </c>
    </row>
    <row r="1586" spans="28:36">
      <c r="AB1586" s="75">
        <v>135.87</v>
      </c>
      <c r="AC1586" s="7">
        <v>25</v>
      </c>
      <c r="AD1586" s="6">
        <v>101.9</v>
      </c>
      <c r="AE1586" s="7" t="s">
        <v>14166</v>
      </c>
      <c r="AG1586">
        <v>405.45</v>
      </c>
      <c r="AH1586">
        <v>25</v>
      </c>
      <c r="AI1586">
        <v>304.08999999999997</v>
      </c>
      <c r="AJ1586" t="s">
        <v>14157</v>
      </c>
    </row>
    <row r="1587" spans="28:36">
      <c r="AB1587" s="75">
        <v>410.07</v>
      </c>
      <c r="AC1587" s="7">
        <v>50</v>
      </c>
      <c r="AD1587" s="6">
        <v>205.03</v>
      </c>
      <c r="AE1587" s="7" t="s">
        <v>14166</v>
      </c>
      <c r="AG1587">
        <v>274.11</v>
      </c>
      <c r="AH1587">
        <v>15</v>
      </c>
      <c r="AI1587">
        <v>232.99</v>
      </c>
      <c r="AJ1587" t="s">
        <v>14157</v>
      </c>
    </row>
    <row r="1588" spans="28:36">
      <c r="AB1588" s="75">
        <v>404.85</v>
      </c>
      <c r="AC1588" s="7">
        <v>25</v>
      </c>
      <c r="AD1588" s="6">
        <v>303.64</v>
      </c>
      <c r="AE1588" s="7" t="s">
        <v>14166</v>
      </c>
      <c r="AG1588">
        <v>362.61</v>
      </c>
      <c r="AH1588">
        <v>0</v>
      </c>
      <c r="AI1588">
        <v>362.61</v>
      </c>
      <c r="AJ1588" t="s">
        <v>14157</v>
      </c>
    </row>
    <row r="1589" spans="28:36">
      <c r="AB1589" s="75">
        <v>229.13</v>
      </c>
      <c r="AC1589" s="7">
        <v>50</v>
      </c>
      <c r="AD1589" s="6">
        <v>114.56</v>
      </c>
      <c r="AE1589" s="7" t="s">
        <v>14166</v>
      </c>
      <c r="AG1589">
        <v>417.57</v>
      </c>
      <c r="AH1589">
        <v>50</v>
      </c>
      <c r="AI1589">
        <v>208.78</v>
      </c>
      <c r="AJ1589" t="s">
        <v>14157</v>
      </c>
    </row>
    <row r="1590" spans="28:36">
      <c r="AB1590" s="75">
        <v>187.4</v>
      </c>
      <c r="AC1590" s="7">
        <v>0</v>
      </c>
      <c r="AD1590" s="6">
        <v>187.4</v>
      </c>
      <c r="AE1590" s="7" t="s">
        <v>14166</v>
      </c>
      <c r="AG1590">
        <v>257.20999999999998</v>
      </c>
      <c r="AH1590">
        <v>5</v>
      </c>
      <c r="AI1590">
        <v>244.35</v>
      </c>
      <c r="AJ1590" t="s">
        <v>14157</v>
      </c>
    </row>
    <row r="1591" spans="28:36">
      <c r="AB1591" s="75">
        <v>452</v>
      </c>
      <c r="AC1591" s="7">
        <v>15</v>
      </c>
      <c r="AD1591" s="6">
        <v>384.2</v>
      </c>
      <c r="AE1591" s="7" t="s">
        <v>14166</v>
      </c>
      <c r="AG1591">
        <v>33.21</v>
      </c>
      <c r="AH1591">
        <v>20</v>
      </c>
      <c r="AI1591">
        <v>26.57</v>
      </c>
      <c r="AJ1591" t="s">
        <v>14157</v>
      </c>
    </row>
    <row r="1592" spans="28:36">
      <c r="AB1592" s="75">
        <v>121.13</v>
      </c>
      <c r="AC1592" s="7">
        <v>0</v>
      </c>
      <c r="AD1592" s="6">
        <v>121.13</v>
      </c>
      <c r="AE1592" s="7" t="s">
        <v>14166</v>
      </c>
      <c r="AG1592">
        <v>118.52</v>
      </c>
      <c r="AH1592">
        <v>5</v>
      </c>
      <c r="AI1592">
        <v>112.59</v>
      </c>
      <c r="AJ1592" t="s">
        <v>14157</v>
      </c>
    </row>
    <row r="1593" spans="28:36">
      <c r="AB1593" s="75">
        <v>262.70999999999998</v>
      </c>
      <c r="AC1593" s="7">
        <v>10</v>
      </c>
      <c r="AD1593" s="6">
        <v>236.44</v>
      </c>
      <c r="AE1593" s="7" t="s">
        <v>14166</v>
      </c>
      <c r="AG1593">
        <v>268.49</v>
      </c>
      <c r="AH1593">
        <v>25</v>
      </c>
      <c r="AI1593">
        <v>201.37</v>
      </c>
      <c r="AJ1593" t="s">
        <v>14157</v>
      </c>
    </row>
    <row r="1594" spans="28:36">
      <c r="AB1594" s="75">
        <v>216.4</v>
      </c>
      <c r="AC1594" s="7">
        <v>0</v>
      </c>
      <c r="AD1594" s="6">
        <v>216.4</v>
      </c>
      <c r="AE1594" s="7" t="s">
        <v>14166</v>
      </c>
      <c r="AG1594">
        <v>23.54</v>
      </c>
      <c r="AH1594">
        <v>20</v>
      </c>
      <c r="AI1594">
        <v>18.829999999999998</v>
      </c>
      <c r="AJ1594" t="s">
        <v>14157</v>
      </c>
    </row>
    <row r="1595" spans="28:36">
      <c r="AB1595" s="75">
        <v>59.11</v>
      </c>
      <c r="AC1595" s="7">
        <v>25</v>
      </c>
      <c r="AD1595" s="6">
        <v>44.33</v>
      </c>
      <c r="AE1595" s="7" t="s">
        <v>14166</v>
      </c>
      <c r="AG1595">
        <v>148.21</v>
      </c>
      <c r="AH1595">
        <v>50</v>
      </c>
      <c r="AI1595">
        <v>74.11</v>
      </c>
      <c r="AJ1595" t="s">
        <v>14157</v>
      </c>
    </row>
    <row r="1596" spans="28:36">
      <c r="AB1596" s="75">
        <v>446.21</v>
      </c>
      <c r="AC1596" s="7">
        <v>30</v>
      </c>
      <c r="AD1596" s="6">
        <v>312.35000000000002</v>
      </c>
      <c r="AE1596" s="7" t="s">
        <v>14166</v>
      </c>
      <c r="AG1596">
        <v>497.4</v>
      </c>
      <c r="AH1596">
        <v>50</v>
      </c>
      <c r="AI1596">
        <v>248.7</v>
      </c>
      <c r="AJ1596" t="s">
        <v>14157</v>
      </c>
    </row>
    <row r="1597" spans="28:36">
      <c r="AB1597" s="75">
        <v>345.03</v>
      </c>
      <c r="AC1597" s="7">
        <v>25</v>
      </c>
      <c r="AD1597" s="6">
        <v>258.77</v>
      </c>
      <c r="AE1597" s="7" t="s">
        <v>14166</v>
      </c>
      <c r="AG1597">
        <v>197.33</v>
      </c>
      <c r="AH1597">
        <v>25</v>
      </c>
      <c r="AI1597">
        <v>148</v>
      </c>
      <c r="AJ1597" t="s">
        <v>14157</v>
      </c>
    </row>
    <row r="1598" spans="28:36">
      <c r="AB1598" s="75">
        <v>56.46</v>
      </c>
      <c r="AC1598" s="7">
        <v>30</v>
      </c>
      <c r="AD1598" s="6">
        <v>39.520000000000003</v>
      </c>
      <c r="AE1598" s="7" t="s">
        <v>14166</v>
      </c>
      <c r="AG1598">
        <v>334.87</v>
      </c>
      <c r="AH1598">
        <v>50</v>
      </c>
      <c r="AI1598">
        <v>167.44</v>
      </c>
      <c r="AJ1598" t="s">
        <v>14157</v>
      </c>
    </row>
    <row r="1599" spans="28:36">
      <c r="AB1599" s="75">
        <v>476.97</v>
      </c>
      <c r="AC1599" s="7">
        <v>10</v>
      </c>
      <c r="AD1599" s="6">
        <v>429.27</v>
      </c>
      <c r="AE1599" s="7" t="s">
        <v>14166</v>
      </c>
      <c r="AG1599">
        <v>266.2</v>
      </c>
      <c r="AH1599">
        <v>0</v>
      </c>
      <c r="AI1599">
        <v>266.2</v>
      </c>
      <c r="AJ1599" t="s">
        <v>14157</v>
      </c>
    </row>
    <row r="1600" spans="28:36">
      <c r="AB1600" s="75">
        <v>290.25</v>
      </c>
      <c r="AC1600" s="7">
        <v>0</v>
      </c>
      <c r="AD1600" s="6">
        <v>290.25</v>
      </c>
      <c r="AE1600" s="7" t="s">
        <v>14166</v>
      </c>
      <c r="AG1600">
        <v>106.34</v>
      </c>
      <c r="AH1600">
        <v>20</v>
      </c>
      <c r="AI1600">
        <v>85.07</v>
      </c>
      <c r="AJ1600" t="s">
        <v>14157</v>
      </c>
    </row>
    <row r="1601" spans="28:36">
      <c r="AB1601" s="75">
        <v>222.07</v>
      </c>
      <c r="AC1601" s="7">
        <v>25</v>
      </c>
      <c r="AD1601" s="6">
        <v>166.55</v>
      </c>
      <c r="AE1601" s="7" t="s">
        <v>14166</v>
      </c>
      <c r="AG1601">
        <v>473.18</v>
      </c>
      <c r="AH1601">
        <v>50</v>
      </c>
      <c r="AI1601">
        <v>236.59</v>
      </c>
      <c r="AJ1601" t="s">
        <v>14157</v>
      </c>
    </row>
    <row r="1602" spans="28:36">
      <c r="AB1602" s="75">
        <v>127.6</v>
      </c>
      <c r="AC1602" s="7">
        <v>30</v>
      </c>
      <c r="AD1602" s="6">
        <v>89.32</v>
      </c>
      <c r="AE1602" s="7" t="s">
        <v>14166</v>
      </c>
      <c r="AG1602">
        <v>366.4</v>
      </c>
      <c r="AH1602">
        <v>15</v>
      </c>
      <c r="AI1602">
        <v>311.44</v>
      </c>
      <c r="AJ1602" t="s">
        <v>14157</v>
      </c>
    </row>
    <row r="1603" spans="28:36">
      <c r="AB1603" s="75">
        <v>269.76</v>
      </c>
      <c r="AC1603" s="7">
        <v>20</v>
      </c>
      <c r="AD1603" s="6">
        <v>215.81</v>
      </c>
      <c r="AE1603" s="7" t="s">
        <v>14166</v>
      </c>
      <c r="AG1603">
        <v>440.11</v>
      </c>
      <c r="AH1603">
        <v>5</v>
      </c>
      <c r="AI1603">
        <v>418.1</v>
      </c>
      <c r="AJ1603" t="s">
        <v>14157</v>
      </c>
    </row>
    <row r="1604" spans="28:36">
      <c r="AB1604" s="75">
        <v>261.8</v>
      </c>
      <c r="AC1604" s="7">
        <v>50</v>
      </c>
      <c r="AD1604" s="6">
        <v>130.9</v>
      </c>
      <c r="AE1604" s="7" t="s">
        <v>14166</v>
      </c>
      <c r="AG1604">
        <v>94.52</v>
      </c>
      <c r="AH1604">
        <v>30</v>
      </c>
      <c r="AI1604">
        <v>66.16</v>
      </c>
      <c r="AJ1604" t="s">
        <v>14157</v>
      </c>
    </row>
    <row r="1605" spans="28:36">
      <c r="AB1605" s="75">
        <v>371.23</v>
      </c>
      <c r="AC1605" s="7">
        <v>5</v>
      </c>
      <c r="AD1605" s="6">
        <v>352.67</v>
      </c>
      <c r="AE1605" s="7" t="s">
        <v>14166</v>
      </c>
      <c r="AG1605">
        <v>209.41</v>
      </c>
      <c r="AH1605">
        <v>50</v>
      </c>
      <c r="AI1605">
        <v>104.7</v>
      </c>
      <c r="AJ1605" t="s">
        <v>14157</v>
      </c>
    </row>
    <row r="1606" spans="28:36">
      <c r="AB1606" s="75">
        <v>249.14</v>
      </c>
      <c r="AC1606" s="7">
        <v>15</v>
      </c>
      <c r="AD1606" s="6">
        <v>211.77</v>
      </c>
      <c r="AE1606" s="7" t="s">
        <v>14166</v>
      </c>
      <c r="AG1606">
        <v>413.31</v>
      </c>
      <c r="AH1606">
        <v>30</v>
      </c>
      <c r="AI1606">
        <v>289.32</v>
      </c>
      <c r="AJ1606" t="s">
        <v>14157</v>
      </c>
    </row>
    <row r="1607" spans="28:36">
      <c r="AB1607" s="75">
        <v>172.92</v>
      </c>
      <c r="AC1607" s="7">
        <v>50</v>
      </c>
      <c r="AD1607" s="6">
        <v>86.46</v>
      </c>
      <c r="AE1607" s="7" t="s">
        <v>14166</v>
      </c>
      <c r="AG1607">
        <v>110.73</v>
      </c>
      <c r="AH1607">
        <v>30</v>
      </c>
      <c r="AI1607">
        <v>77.510000000000005</v>
      </c>
      <c r="AJ1607" t="s">
        <v>14157</v>
      </c>
    </row>
    <row r="1608" spans="28:36">
      <c r="AB1608" s="75">
        <v>105.52</v>
      </c>
      <c r="AC1608" s="7">
        <v>0</v>
      </c>
      <c r="AD1608" s="6">
        <v>105.52</v>
      </c>
      <c r="AE1608" s="7" t="s">
        <v>14166</v>
      </c>
      <c r="AG1608">
        <v>144.56</v>
      </c>
      <c r="AH1608">
        <v>10</v>
      </c>
      <c r="AI1608">
        <v>130.1</v>
      </c>
      <c r="AJ1608" t="s">
        <v>14157</v>
      </c>
    </row>
    <row r="1609" spans="28:36">
      <c r="AB1609" s="75">
        <v>338.82</v>
      </c>
      <c r="AC1609" s="7">
        <v>50</v>
      </c>
      <c r="AD1609" s="6">
        <v>169.41</v>
      </c>
      <c r="AE1609" s="7" t="s">
        <v>14166</v>
      </c>
      <c r="AG1609">
        <v>467.35</v>
      </c>
      <c r="AH1609">
        <v>50</v>
      </c>
      <c r="AI1609">
        <v>233.68</v>
      </c>
      <c r="AJ1609" t="s">
        <v>14157</v>
      </c>
    </row>
    <row r="1610" spans="28:36">
      <c r="AB1610" s="75">
        <v>287.43</v>
      </c>
      <c r="AC1610" s="7">
        <v>50</v>
      </c>
      <c r="AD1610" s="6">
        <v>143.72</v>
      </c>
      <c r="AE1610" s="7" t="s">
        <v>14166</v>
      </c>
      <c r="AG1610">
        <v>220.76</v>
      </c>
      <c r="AH1610">
        <v>15</v>
      </c>
      <c r="AI1610">
        <v>187.65</v>
      </c>
      <c r="AJ1610" t="s">
        <v>14157</v>
      </c>
    </row>
    <row r="1611" spans="28:36">
      <c r="AB1611" s="75">
        <v>323.5</v>
      </c>
      <c r="AC1611" s="7">
        <v>5</v>
      </c>
      <c r="AD1611" s="6">
        <v>307.32</v>
      </c>
      <c r="AE1611" s="7" t="s">
        <v>14166</v>
      </c>
      <c r="AG1611">
        <v>31.93</v>
      </c>
      <c r="AH1611">
        <v>15</v>
      </c>
      <c r="AI1611">
        <v>27.14</v>
      </c>
      <c r="AJ1611" t="s">
        <v>14157</v>
      </c>
    </row>
    <row r="1612" spans="28:36">
      <c r="AB1612" s="75">
        <v>356.61</v>
      </c>
      <c r="AC1612" s="7">
        <v>20</v>
      </c>
      <c r="AD1612" s="6">
        <v>285.29000000000002</v>
      </c>
      <c r="AE1612" s="7" t="s">
        <v>14166</v>
      </c>
      <c r="AG1612">
        <v>481.88</v>
      </c>
      <c r="AH1612">
        <v>15</v>
      </c>
      <c r="AI1612">
        <v>409.6</v>
      </c>
      <c r="AJ1612" t="s">
        <v>14157</v>
      </c>
    </row>
    <row r="1613" spans="28:36">
      <c r="AB1613" s="75">
        <v>210.86</v>
      </c>
      <c r="AC1613" s="7">
        <v>10</v>
      </c>
      <c r="AD1613" s="6">
        <v>189.77</v>
      </c>
      <c r="AE1613" s="7" t="s">
        <v>14166</v>
      </c>
      <c r="AG1613">
        <v>235.33</v>
      </c>
      <c r="AH1613">
        <v>50</v>
      </c>
      <c r="AI1613">
        <v>117.67</v>
      </c>
      <c r="AJ1613" t="s">
        <v>14157</v>
      </c>
    </row>
    <row r="1614" spans="28:36">
      <c r="AB1614" s="75">
        <v>455.09</v>
      </c>
      <c r="AC1614" s="7">
        <v>20</v>
      </c>
      <c r="AD1614" s="6">
        <v>364.07</v>
      </c>
      <c r="AE1614" s="7" t="s">
        <v>14166</v>
      </c>
      <c r="AG1614">
        <v>324.93</v>
      </c>
      <c r="AH1614">
        <v>25</v>
      </c>
      <c r="AI1614">
        <v>243.7</v>
      </c>
      <c r="AJ1614" t="s">
        <v>14157</v>
      </c>
    </row>
    <row r="1615" spans="28:36">
      <c r="AB1615" s="75">
        <v>259.14999999999998</v>
      </c>
      <c r="AC1615" s="7">
        <v>0</v>
      </c>
      <c r="AD1615" s="6">
        <v>259.14999999999998</v>
      </c>
      <c r="AE1615" s="7" t="s">
        <v>14166</v>
      </c>
      <c r="AG1615">
        <v>483.48</v>
      </c>
      <c r="AH1615">
        <v>15</v>
      </c>
      <c r="AI1615">
        <v>410.96</v>
      </c>
      <c r="AJ1615" t="s">
        <v>14157</v>
      </c>
    </row>
    <row r="1616" spans="28:36">
      <c r="AB1616" s="75">
        <v>182.87</v>
      </c>
      <c r="AC1616" s="7">
        <v>0</v>
      </c>
      <c r="AD1616" s="6">
        <v>182.87</v>
      </c>
      <c r="AE1616" s="7" t="s">
        <v>14166</v>
      </c>
      <c r="AG1616">
        <v>190.47</v>
      </c>
      <c r="AH1616">
        <v>20</v>
      </c>
      <c r="AI1616">
        <v>152.38</v>
      </c>
      <c r="AJ1616" t="s">
        <v>14157</v>
      </c>
    </row>
    <row r="1617" spans="28:36">
      <c r="AB1617" s="75">
        <v>92.56</v>
      </c>
      <c r="AC1617" s="7">
        <v>10</v>
      </c>
      <c r="AD1617" s="6">
        <v>83.3</v>
      </c>
      <c r="AE1617" s="7" t="s">
        <v>14166</v>
      </c>
      <c r="AG1617">
        <v>387.81</v>
      </c>
      <c r="AH1617">
        <v>20</v>
      </c>
      <c r="AI1617">
        <v>310.25</v>
      </c>
      <c r="AJ1617" t="s">
        <v>14157</v>
      </c>
    </row>
    <row r="1618" spans="28:36">
      <c r="AB1618" s="75">
        <v>118.69</v>
      </c>
      <c r="AC1618" s="7">
        <v>0</v>
      </c>
      <c r="AD1618" s="6">
        <v>118.69</v>
      </c>
      <c r="AE1618" s="7" t="s">
        <v>14166</v>
      </c>
      <c r="AG1618">
        <v>92.21</v>
      </c>
      <c r="AH1618">
        <v>50</v>
      </c>
      <c r="AI1618">
        <v>46.1</v>
      </c>
      <c r="AJ1618" t="s">
        <v>14157</v>
      </c>
    </row>
    <row r="1619" spans="28:36">
      <c r="AB1619" s="75">
        <v>438.95</v>
      </c>
      <c r="AC1619" s="7">
        <v>20</v>
      </c>
      <c r="AD1619" s="6">
        <v>351.16</v>
      </c>
      <c r="AE1619" s="7" t="s">
        <v>14166</v>
      </c>
      <c r="AG1619">
        <v>95.3</v>
      </c>
      <c r="AH1619">
        <v>15</v>
      </c>
      <c r="AI1619">
        <v>81</v>
      </c>
      <c r="AJ1619" t="s">
        <v>14157</v>
      </c>
    </row>
    <row r="1620" spans="28:36">
      <c r="AB1620" s="75">
        <v>342.35</v>
      </c>
      <c r="AC1620" s="7">
        <v>10</v>
      </c>
      <c r="AD1620" s="6">
        <v>308.12</v>
      </c>
      <c r="AE1620" s="7" t="s">
        <v>14166</v>
      </c>
      <c r="AG1620">
        <v>209.89</v>
      </c>
      <c r="AH1620">
        <v>30</v>
      </c>
      <c r="AI1620">
        <v>146.91999999999999</v>
      </c>
      <c r="AJ1620" t="s">
        <v>14157</v>
      </c>
    </row>
    <row r="1621" spans="28:36">
      <c r="AB1621" s="75">
        <v>486.2</v>
      </c>
      <c r="AC1621" s="7">
        <v>30</v>
      </c>
      <c r="AD1621" s="6">
        <v>340.34</v>
      </c>
      <c r="AE1621" s="7" t="s">
        <v>14166</v>
      </c>
      <c r="AG1621">
        <v>87.6</v>
      </c>
      <c r="AH1621">
        <v>25</v>
      </c>
      <c r="AI1621">
        <v>65.7</v>
      </c>
      <c r="AJ1621" t="s">
        <v>14157</v>
      </c>
    </row>
    <row r="1622" spans="28:36">
      <c r="AB1622" s="75">
        <v>54.39</v>
      </c>
      <c r="AC1622" s="7">
        <v>25</v>
      </c>
      <c r="AD1622" s="6">
        <v>40.79</v>
      </c>
      <c r="AE1622" s="7" t="s">
        <v>14166</v>
      </c>
      <c r="AG1622">
        <v>474.63</v>
      </c>
      <c r="AH1622">
        <v>5</v>
      </c>
      <c r="AI1622">
        <v>450.9</v>
      </c>
      <c r="AJ1622" t="s">
        <v>14157</v>
      </c>
    </row>
    <row r="1623" spans="28:36">
      <c r="AB1623" s="75">
        <v>133.72</v>
      </c>
      <c r="AC1623" s="7">
        <v>25</v>
      </c>
      <c r="AD1623" s="6">
        <v>100.29</v>
      </c>
      <c r="AE1623" s="7" t="s">
        <v>14166</v>
      </c>
      <c r="AG1623">
        <v>116.06</v>
      </c>
      <c r="AH1623">
        <v>0</v>
      </c>
      <c r="AI1623">
        <v>116.06</v>
      </c>
      <c r="AJ1623" t="s">
        <v>14157</v>
      </c>
    </row>
    <row r="1624" spans="28:36">
      <c r="AB1624" s="75">
        <v>290.44</v>
      </c>
      <c r="AC1624" s="7">
        <v>5</v>
      </c>
      <c r="AD1624" s="6">
        <v>275.92</v>
      </c>
      <c r="AE1624" s="7" t="s">
        <v>14166</v>
      </c>
      <c r="AG1624">
        <v>306.97000000000003</v>
      </c>
      <c r="AH1624">
        <v>20</v>
      </c>
      <c r="AI1624">
        <v>245.58</v>
      </c>
      <c r="AJ1624" t="s">
        <v>14157</v>
      </c>
    </row>
    <row r="1625" spans="28:36">
      <c r="AB1625" s="75">
        <v>49.46</v>
      </c>
      <c r="AC1625" s="7">
        <v>0</v>
      </c>
      <c r="AD1625" s="6">
        <v>49.46</v>
      </c>
      <c r="AE1625" s="7" t="s">
        <v>14166</v>
      </c>
      <c r="AG1625">
        <v>181.62</v>
      </c>
      <c r="AH1625">
        <v>50</v>
      </c>
      <c r="AI1625">
        <v>90.81</v>
      </c>
      <c r="AJ1625" t="s">
        <v>14157</v>
      </c>
    </row>
    <row r="1626" spans="28:36">
      <c r="AB1626" s="75">
        <v>116.68</v>
      </c>
      <c r="AC1626" s="7">
        <v>50</v>
      </c>
      <c r="AD1626" s="6">
        <v>58.34</v>
      </c>
      <c r="AE1626" s="7" t="s">
        <v>14166</v>
      </c>
      <c r="AG1626">
        <v>399.69</v>
      </c>
      <c r="AH1626">
        <v>25</v>
      </c>
      <c r="AI1626">
        <v>299.77</v>
      </c>
      <c r="AJ1626" t="s">
        <v>14157</v>
      </c>
    </row>
    <row r="1627" spans="28:36">
      <c r="AB1627" s="75">
        <v>22.37</v>
      </c>
      <c r="AC1627" s="7">
        <v>5</v>
      </c>
      <c r="AD1627" s="6">
        <v>21.25</v>
      </c>
      <c r="AE1627" s="7" t="s">
        <v>14166</v>
      </c>
      <c r="AG1627">
        <v>210.4</v>
      </c>
      <c r="AH1627">
        <v>0</v>
      </c>
      <c r="AI1627">
        <v>210.4</v>
      </c>
      <c r="AJ1627" t="s">
        <v>14157</v>
      </c>
    </row>
    <row r="1628" spans="28:36">
      <c r="AB1628" s="75">
        <v>261.76</v>
      </c>
      <c r="AC1628" s="7">
        <v>10</v>
      </c>
      <c r="AD1628" s="6">
        <v>235.58</v>
      </c>
      <c r="AE1628" s="7" t="s">
        <v>14166</v>
      </c>
      <c r="AG1628">
        <v>228.74</v>
      </c>
      <c r="AH1628">
        <v>0</v>
      </c>
      <c r="AI1628">
        <v>228.74</v>
      </c>
      <c r="AJ1628" t="s">
        <v>14157</v>
      </c>
    </row>
    <row r="1629" spans="28:36">
      <c r="AB1629" s="75">
        <v>479.79</v>
      </c>
      <c r="AC1629" s="7">
        <v>50</v>
      </c>
      <c r="AD1629" s="6">
        <v>239.9</v>
      </c>
      <c r="AE1629" s="7" t="s">
        <v>14166</v>
      </c>
      <c r="AG1629">
        <v>219.19</v>
      </c>
      <c r="AH1629">
        <v>25</v>
      </c>
      <c r="AI1629">
        <v>164.39</v>
      </c>
      <c r="AJ1629" t="s">
        <v>14157</v>
      </c>
    </row>
    <row r="1630" spans="28:36">
      <c r="AB1630" s="75">
        <v>273.42</v>
      </c>
      <c r="AC1630" s="7">
        <v>0</v>
      </c>
      <c r="AD1630" s="6">
        <v>273.42</v>
      </c>
      <c r="AE1630" s="7" t="s">
        <v>14166</v>
      </c>
      <c r="AG1630">
        <v>117.18</v>
      </c>
      <c r="AH1630">
        <v>10</v>
      </c>
      <c r="AI1630">
        <v>105.46</v>
      </c>
      <c r="AJ1630" t="s">
        <v>14157</v>
      </c>
    </row>
    <row r="1631" spans="28:36">
      <c r="AB1631" s="75">
        <v>229.58</v>
      </c>
      <c r="AC1631" s="7">
        <v>50</v>
      </c>
      <c r="AD1631" s="6">
        <v>114.79</v>
      </c>
      <c r="AE1631" s="7" t="s">
        <v>14166</v>
      </c>
      <c r="AG1631">
        <v>450.17</v>
      </c>
      <c r="AH1631">
        <v>0</v>
      </c>
      <c r="AI1631">
        <v>450.17</v>
      </c>
      <c r="AJ1631" t="s">
        <v>14157</v>
      </c>
    </row>
    <row r="1632" spans="28:36">
      <c r="AB1632" s="75">
        <v>425.48</v>
      </c>
      <c r="AC1632" s="7">
        <v>15</v>
      </c>
      <c r="AD1632" s="6">
        <v>361.66</v>
      </c>
      <c r="AE1632" s="7" t="s">
        <v>14166</v>
      </c>
      <c r="AG1632">
        <v>378.95</v>
      </c>
      <c r="AH1632">
        <v>20</v>
      </c>
      <c r="AI1632">
        <v>303.16000000000003</v>
      </c>
      <c r="AJ1632" t="s">
        <v>14157</v>
      </c>
    </row>
    <row r="1633" spans="28:36">
      <c r="AB1633" s="75">
        <v>182.47</v>
      </c>
      <c r="AC1633" s="7">
        <v>10</v>
      </c>
      <c r="AD1633" s="6">
        <v>164.22</v>
      </c>
      <c r="AE1633" s="7" t="s">
        <v>14166</v>
      </c>
      <c r="AG1633">
        <v>204.33</v>
      </c>
      <c r="AH1633">
        <v>10</v>
      </c>
      <c r="AI1633">
        <v>183.9</v>
      </c>
      <c r="AJ1633" t="s">
        <v>14157</v>
      </c>
    </row>
    <row r="1634" spans="28:36">
      <c r="AB1634" s="75">
        <v>168.52</v>
      </c>
      <c r="AC1634" s="7">
        <v>30</v>
      </c>
      <c r="AD1634" s="6">
        <v>117.96</v>
      </c>
      <c r="AE1634" s="7" t="s">
        <v>14166</v>
      </c>
      <c r="AG1634">
        <v>384.61</v>
      </c>
      <c r="AH1634">
        <v>0</v>
      </c>
      <c r="AI1634">
        <v>384.61</v>
      </c>
      <c r="AJ1634" t="s">
        <v>14157</v>
      </c>
    </row>
    <row r="1635" spans="28:36">
      <c r="AB1635" s="75">
        <v>213.47</v>
      </c>
      <c r="AC1635" s="7">
        <v>20</v>
      </c>
      <c r="AD1635" s="6">
        <v>170.78</v>
      </c>
      <c r="AE1635" s="7" t="s">
        <v>14166</v>
      </c>
      <c r="AG1635">
        <v>394.31</v>
      </c>
      <c r="AH1635">
        <v>20</v>
      </c>
      <c r="AI1635">
        <v>315.45</v>
      </c>
      <c r="AJ1635" t="s">
        <v>14157</v>
      </c>
    </row>
    <row r="1636" spans="28:36">
      <c r="AB1636" s="75">
        <v>205.9</v>
      </c>
      <c r="AC1636" s="7">
        <v>30</v>
      </c>
      <c r="AD1636" s="6">
        <v>144.13</v>
      </c>
      <c r="AE1636" s="7" t="s">
        <v>14166</v>
      </c>
      <c r="AG1636">
        <v>63.8</v>
      </c>
      <c r="AH1636">
        <v>0</v>
      </c>
      <c r="AI1636">
        <v>63.8</v>
      </c>
      <c r="AJ1636" t="s">
        <v>14157</v>
      </c>
    </row>
    <row r="1637" spans="28:36">
      <c r="AB1637" s="75">
        <v>280.8</v>
      </c>
      <c r="AC1637" s="7">
        <v>15</v>
      </c>
      <c r="AD1637" s="6">
        <v>238.68</v>
      </c>
      <c r="AE1637" s="7" t="s">
        <v>14166</v>
      </c>
      <c r="AG1637">
        <v>364.65</v>
      </c>
      <c r="AH1637">
        <v>5</v>
      </c>
      <c r="AI1637">
        <v>346.42</v>
      </c>
      <c r="AJ1637" t="s">
        <v>14157</v>
      </c>
    </row>
    <row r="1638" spans="28:36">
      <c r="AB1638" s="75">
        <v>179.16</v>
      </c>
      <c r="AC1638" s="7">
        <v>30</v>
      </c>
      <c r="AD1638" s="6">
        <v>125.41</v>
      </c>
      <c r="AE1638" s="7" t="s">
        <v>14166</v>
      </c>
      <c r="AG1638">
        <v>43.02</v>
      </c>
      <c r="AH1638">
        <v>10</v>
      </c>
      <c r="AI1638">
        <v>38.72</v>
      </c>
      <c r="AJ1638" t="s">
        <v>14157</v>
      </c>
    </row>
    <row r="1639" spans="28:36">
      <c r="AB1639" s="75">
        <v>273</v>
      </c>
      <c r="AC1639" s="7">
        <v>0</v>
      </c>
      <c r="AD1639" s="6">
        <v>273</v>
      </c>
      <c r="AE1639" s="7" t="s">
        <v>14166</v>
      </c>
      <c r="AG1639">
        <v>309.92</v>
      </c>
      <c r="AH1639">
        <v>30</v>
      </c>
      <c r="AI1639">
        <v>216.94</v>
      </c>
      <c r="AJ1639" t="s">
        <v>14157</v>
      </c>
    </row>
    <row r="1640" spans="28:36">
      <c r="AB1640" s="75">
        <v>170.58</v>
      </c>
      <c r="AC1640" s="7">
        <v>30</v>
      </c>
      <c r="AD1640" s="6">
        <v>119.41</v>
      </c>
      <c r="AE1640" s="7" t="s">
        <v>14166</v>
      </c>
      <c r="AG1640">
        <v>332.89</v>
      </c>
      <c r="AH1640">
        <v>0</v>
      </c>
      <c r="AI1640">
        <v>332.89</v>
      </c>
      <c r="AJ1640" t="s">
        <v>14157</v>
      </c>
    </row>
    <row r="1641" spans="28:36">
      <c r="AB1641" s="75">
        <v>456.08</v>
      </c>
      <c r="AC1641" s="7">
        <v>30</v>
      </c>
      <c r="AD1641" s="6">
        <v>319.26</v>
      </c>
      <c r="AE1641" s="7" t="s">
        <v>14166</v>
      </c>
      <c r="AG1641">
        <v>358.89</v>
      </c>
      <c r="AH1641">
        <v>0</v>
      </c>
      <c r="AI1641">
        <v>358.89</v>
      </c>
      <c r="AJ1641" t="s">
        <v>14157</v>
      </c>
    </row>
    <row r="1642" spans="28:36">
      <c r="AB1642" s="75">
        <v>92.83</v>
      </c>
      <c r="AC1642" s="7">
        <v>25</v>
      </c>
      <c r="AD1642" s="6">
        <v>69.62</v>
      </c>
      <c r="AE1642" s="7" t="s">
        <v>14166</v>
      </c>
      <c r="AG1642">
        <v>374.15</v>
      </c>
      <c r="AH1642">
        <v>10</v>
      </c>
      <c r="AI1642">
        <v>336.74</v>
      </c>
      <c r="AJ1642" t="s">
        <v>14157</v>
      </c>
    </row>
    <row r="1643" spans="28:36">
      <c r="AB1643" s="75">
        <v>74.87</v>
      </c>
      <c r="AC1643" s="7">
        <v>50</v>
      </c>
      <c r="AD1643" s="6">
        <v>37.44</v>
      </c>
      <c r="AE1643" s="7" t="s">
        <v>14166</v>
      </c>
      <c r="AG1643">
        <v>367.14</v>
      </c>
      <c r="AH1643">
        <v>5</v>
      </c>
      <c r="AI1643">
        <v>348.78</v>
      </c>
      <c r="AJ1643" t="s">
        <v>14157</v>
      </c>
    </row>
    <row r="1644" spans="28:36">
      <c r="AB1644" s="75">
        <v>179.89</v>
      </c>
      <c r="AC1644" s="7">
        <v>50</v>
      </c>
      <c r="AD1644" s="6">
        <v>89.94</v>
      </c>
      <c r="AE1644" s="7" t="s">
        <v>14166</v>
      </c>
      <c r="AG1644">
        <v>96.93</v>
      </c>
      <c r="AH1644">
        <v>50</v>
      </c>
      <c r="AI1644">
        <v>48.47</v>
      </c>
      <c r="AJ1644" t="s">
        <v>14157</v>
      </c>
    </row>
    <row r="1645" spans="28:36">
      <c r="AB1645" s="75">
        <v>342.71</v>
      </c>
      <c r="AC1645" s="7">
        <v>20</v>
      </c>
      <c r="AD1645" s="6">
        <v>274.17</v>
      </c>
      <c r="AE1645" s="7" t="s">
        <v>14166</v>
      </c>
      <c r="AG1645">
        <v>326.94</v>
      </c>
      <c r="AH1645">
        <v>5</v>
      </c>
      <c r="AI1645">
        <v>310.58999999999997</v>
      </c>
      <c r="AJ1645" t="s">
        <v>14157</v>
      </c>
    </row>
    <row r="1646" spans="28:36">
      <c r="AB1646" s="75">
        <v>425.6</v>
      </c>
      <c r="AC1646" s="7">
        <v>20</v>
      </c>
      <c r="AD1646" s="6">
        <v>340.48</v>
      </c>
      <c r="AE1646" s="7" t="s">
        <v>14166</v>
      </c>
      <c r="AG1646">
        <v>391.77</v>
      </c>
      <c r="AH1646">
        <v>30</v>
      </c>
      <c r="AI1646">
        <v>274.24</v>
      </c>
      <c r="AJ1646" t="s">
        <v>14157</v>
      </c>
    </row>
    <row r="1647" spans="28:36">
      <c r="AB1647" s="75">
        <v>172.74</v>
      </c>
      <c r="AC1647" s="7">
        <v>15</v>
      </c>
      <c r="AD1647" s="6">
        <v>146.83000000000001</v>
      </c>
      <c r="AE1647" s="7" t="s">
        <v>14166</v>
      </c>
      <c r="AG1647">
        <v>221.24</v>
      </c>
      <c r="AH1647">
        <v>0</v>
      </c>
      <c r="AI1647">
        <v>221.24</v>
      </c>
      <c r="AJ1647" t="s">
        <v>14157</v>
      </c>
    </row>
    <row r="1648" spans="28:36">
      <c r="AB1648" s="75">
        <v>17.079999999999998</v>
      </c>
      <c r="AC1648" s="7">
        <v>30</v>
      </c>
      <c r="AD1648" s="6">
        <v>11.96</v>
      </c>
      <c r="AE1648" s="7" t="s">
        <v>14166</v>
      </c>
      <c r="AG1648">
        <v>421.76</v>
      </c>
      <c r="AH1648">
        <v>50</v>
      </c>
      <c r="AI1648">
        <v>210.88</v>
      </c>
      <c r="AJ1648" t="s">
        <v>14157</v>
      </c>
    </row>
    <row r="1649" spans="28:36">
      <c r="AB1649" s="75">
        <v>148.97999999999999</v>
      </c>
      <c r="AC1649" s="7">
        <v>50</v>
      </c>
      <c r="AD1649" s="6">
        <v>74.489999999999995</v>
      </c>
      <c r="AE1649" s="7" t="s">
        <v>14166</v>
      </c>
      <c r="AG1649">
        <v>71.16</v>
      </c>
      <c r="AH1649">
        <v>0</v>
      </c>
      <c r="AI1649">
        <v>71.16</v>
      </c>
      <c r="AJ1649" t="s">
        <v>14157</v>
      </c>
    </row>
    <row r="1650" spans="28:36">
      <c r="AB1650" s="75">
        <v>97.95</v>
      </c>
      <c r="AC1650" s="7">
        <v>25</v>
      </c>
      <c r="AD1650" s="6">
        <v>73.459999999999994</v>
      </c>
      <c r="AE1650" s="7" t="s">
        <v>14166</v>
      </c>
      <c r="AG1650">
        <v>431.84</v>
      </c>
      <c r="AH1650">
        <v>10</v>
      </c>
      <c r="AI1650">
        <v>388.66</v>
      </c>
      <c r="AJ1650" t="s">
        <v>14157</v>
      </c>
    </row>
    <row r="1651" spans="28:36">
      <c r="AB1651" s="75">
        <v>158.49</v>
      </c>
      <c r="AC1651" s="7">
        <v>15</v>
      </c>
      <c r="AD1651" s="6">
        <v>134.72</v>
      </c>
      <c r="AE1651" s="7" t="s">
        <v>14166</v>
      </c>
      <c r="AG1651">
        <v>236.16</v>
      </c>
      <c r="AH1651">
        <v>15</v>
      </c>
      <c r="AI1651">
        <v>200.74</v>
      </c>
      <c r="AJ1651" t="s">
        <v>14157</v>
      </c>
    </row>
    <row r="1652" spans="28:36">
      <c r="AB1652" s="75">
        <v>32.57</v>
      </c>
      <c r="AC1652" s="7">
        <v>15</v>
      </c>
      <c r="AD1652" s="6">
        <v>27.68</v>
      </c>
      <c r="AE1652" s="7" t="s">
        <v>14166</v>
      </c>
      <c r="AG1652">
        <v>112.35</v>
      </c>
      <c r="AH1652">
        <v>5</v>
      </c>
      <c r="AI1652">
        <v>106.73</v>
      </c>
      <c r="AJ1652" t="s">
        <v>14157</v>
      </c>
    </row>
    <row r="1653" spans="28:36">
      <c r="AB1653" s="75">
        <v>395.07</v>
      </c>
      <c r="AC1653" s="7">
        <v>25</v>
      </c>
      <c r="AD1653" s="6">
        <v>296.3</v>
      </c>
      <c r="AE1653" s="7" t="s">
        <v>14166</v>
      </c>
      <c r="AG1653">
        <v>410.07</v>
      </c>
      <c r="AH1653">
        <v>50</v>
      </c>
      <c r="AI1653">
        <v>205.03</v>
      </c>
      <c r="AJ1653" t="s">
        <v>14157</v>
      </c>
    </row>
    <row r="1654" spans="28:36">
      <c r="AB1654" s="75">
        <v>31.97</v>
      </c>
      <c r="AC1654" s="7">
        <v>10</v>
      </c>
      <c r="AD1654" s="6">
        <v>28.77</v>
      </c>
      <c r="AE1654" s="7" t="s">
        <v>14166</v>
      </c>
      <c r="AG1654">
        <v>130.27000000000001</v>
      </c>
      <c r="AH1654">
        <v>20</v>
      </c>
      <c r="AI1654">
        <v>104.22</v>
      </c>
      <c r="AJ1654" t="s">
        <v>14157</v>
      </c>
    </row>
    <row r="1655" spans="28:36">
      <c r="AB1655" s="75">
        <v>460.68</v>
      </c>
      <c r="AC1655" s="7">
        <v>5</v>
      </c>
      <c r="AD1655" s="6">
        <v>437.65</v>
      </c>
      <c r="AE1655" s="7" t="s">
        <v>14166</v>
      </c>
      <c r="AG1655">
        <v>235.86</v>
      </c>
      <c r="AH1655">
        <v>20</v>
      </c>
      <c r="AI1655">
        <v>188.69</v>
      </c>
      <c r="AJ1655" t="s">
        <v>14157</v>
      </c>
    </row>
    <row r="1656" spans="28:36">
      <c r="AB1656" s="75">
        <v>434.47</v>
      </c>
      <c r="AC1656" s="7">
        <v>0</v>
      </c>
      <c r="AD1656" s="6">
        <v>434.47</v>
      </c>
      <c r="AE1656" s="7" t="s">
        <v>14166</v>
      </c>
      <c r="AG1656">
        <v>286.08999999999997</v>
      </c>
      <c r="AH1656">
        <v>10</v>
      </c>
      <c r="AI1656">
        <v>257.48</v>
      </c>
      <c r="AJ1656" t="s">
        <v>14157</v>
      </c>
    </row>
    <row r="1657" spans="28:36">
      <c r="AB1657" s="75">
        <v>432.65</v>
      </c>
      <c r="AC1657" s="7">
        <v>30</v>
      </c>
      <c r="AD1657" s="6">
        <v>302.85000000000002</v>
      </c>
      <c r="AE1657" s="7" t="s">
        <v>14166</v>
      </c>
      <c r="AG1657">
        <v>23.85</v>
      </c>
      <c r="AH1657">
        <v>20</v>
      </c>
      <c r="AI1657">
        <v>19.079999999999998</v>
      </c>
      <c r="AJ1657" t="s">
        <v>14157</v>
      </c>
    </row>
    <row r="1658" spans="28:36">
      <c r="AB1658" s="75">
        <v>262.74</v>
      </c>
      <c r="AC1658" s="7">
        <v>15</v>
      </c>
      <c r="AD1658" s="6">
        <v>223.33</v>
      </c>
      <c r="AE1658" s="7" t="s">
        <v>14166</v>
      </c>
      <c r="AG1658">
        <v>401.11</v>
      </c>
      <c r="AH1658">
        <v>5</v>
      </c>
      <c r="AI1658">
        <v>381.05</v>
      </c>
      <c r="AJ1658" t="s">
        <v>14157</v>
      </c>
    </row>
    <row r="1659" spans="28:36">
      <c r="AB1659" s="75">
        <v>34.020000000000003</v>
      </c>
      <c r="AC1659" s="7">
        <v>20</v>
      </c>
      <c r="AD1659" s="6">
        <v>27.22</v>
      </c>
      <c r="AE1659" s="7" t="s">
        <v>14166</v>
      </c>
      <c r="AG1659">
        <v>429.37</v>
      </c>
      <c r="AH1659">
        <v>50</v>
      </c>
      <c r="AI1659">
        <v>214.69</v>
      </c>
      <c r="AJ1659" t="s">
        <v>14157</v>
      </c>
    </row>
    <row r="1660" spans="28:36">
      <c r="AB1660" s="75">
        <v>101.83</v>
      </c>
      <c r="AC1660" s="7">
        <v>25</v>
      </c>
      <c r="AD1660" s="6">
        <v>76.37</v>
      </c>
      <c r="AE1660" s="7" t="s">
        <v>14166</v>
      </c>
      <c r="AG1660">
        <v>481.84</v>
      </c>
      <c r="AH1660">
        <v>5</v>
      </c>
      <c r="AI1660">
        <v>457.75</v>
      </c>
      <c r="AJ1660" t="s">
        <v>14157</v>
      </c>
    </row>
    <row r="1661" spans="28:36">
      <c r="AB1661" s="75">
        <v>233.63</v>
      </c>
      <c r="AC1661" s="7">
        <v>30</v>
      </c>
      <c r="AD1661" s="6">
        <v>163.54</v>
      </c>
      <c r="AE1661" s="7" t="s">
        <v>14166</v>
      </c>
      <c r="AG1661">
        <v>220.98</v>
      </c>
      <c r="AH1661">
        <v>30</v>
      </c>
      <c r="AI1661">
        <v>154.69</v>
      </c>
      <c r="AJ1661" t="s">
        <v>14157</v>
      </c>
    </row>
    <row r="1662" spans="28:36">
      <c r="AB1662" s="75">
        <v>436.07</v>
      </c>
      <c r="AC1662" s="7">
        <v>5</v>
      </c>
      <c r="AD1662" s="6">
        <v>414.27</v>
      </c>
      <c r="AE1662" s="7" t="s">
        <v>14166</v>
      </c>
      <c r="AG1662">
        <v>50.89</v>
      </c>
      <c r="AH1662">
        <v>20</v>
      </c>
      <c r="AI1662">
        <v>40.71</v>
      </c>
      <c r="AJ1662" t="s">
        <v>14157</v>
      </c>
    </row>
    <row r="1663" spans="28:36">
      <c r="AB1663" s="75">
        <v>481.16</v>
      </c>
      <c r="AC1663" s="7">
        <v>25</v>
      </c>
      <c r="AD1663" s="6">
        <v>360.87</v>
      </c>
      <c r="AE1663" s="7" t="s">
        <v>14166</v>
      </c>
      <c r="AG1663">
        <v>327.52999999999997</v>
      </c>
      <c r="AH1663">
        <v>30</v>
      </c>
      <c r="AI1663">
        <v>229.27</v>
      </c>
      <c r="AJ1663" t="s">
        <v>14157</v>
      </c>
    </row>
    <row r="1664" spans="28:36">
      <c r="AB1664" s="75">
        <v>477.68</v>
      </c>
      <c r="AC1664" s="7">
        <v>30</v>
      </c>
      <c r="AD1664" s="6">
        <v>334.38</v>
      </c>
      <c r="AE1664" s="7" t="s">
        <v>14166</v>
      </c>
      <c r="AG1664">
        <v>387.69</v>
      </c>
      <c r="AH1664">
        <v>25</v>
      </c>
      <c r="AI1664">
        <v>290.77</v>
      </c>
      <c r="AJ1664" t="s">
        <v>14157</v>
      </c>
    </row>
    <row r="1665" spans="28:36">
      <c r="AB1665" s="75">
        <v>227.45</v>
      </c>
      <c r="AC1665" s="7">
        <v>20</v>
      </c>
      <c r="AD1665" s="6">
        <v>181.96</v>
      </c>
      <c r="AE1665" s="7" t="s">
        <v>14166</v>
      </c>
      <c r="AG1665">
        <v>18.739999999999998</v>
      </c>
      <c r="AH1665">
        <v>5</v>
      </c>
      <c r="AI1665">
        <v>17.8</v>
      </c>
      <c r="AJ1665" t="s">
        <v>14157</v>
      </c>
    </row>
    <row r="1666" spans="28:36">
      <c r="AB1666" s="75">
        <v>351.68</v>
      </c>
      <c r="AC1666" s="7">
        <v>30</v>
      </c>
      <c r="AD1666" s="6">
        <v>246.18</v>
      </c>
      <c r="AE1666" s="7" t="s">
        <v>14166</v>
      </c>
      <c r="AG1666">
        <v>136.96</v>
      </c>
      <c r="AH1666">
        <v>25</v>
      </c>
      <c r="AI1666">
        <v>102.72</v>
      </c>
      <c r="AJ1666" t="s">
        <v>14157</v>
      </c>
    </row>
    <row r="1667" spans="28:36">
      <c r="AB1667" s="75">
        <v>245.25</v>
      </c>
      <c r="AC1667" s="7">
        <v>20</v>
      </c>
      <c r="AD1667" s="6">
        <v>196.2</v>
      </c>
      <c r="AE1667" s="7" t="s">
        <v>14166</v>
      </c>
      <c r="AG1667">
        <v>440.6</v>
      </c>
      <c r="AH1667">
        <v>25</v>
      </c>
      <c r="AI1667">
        <v>330.45</v>
      </c>
      <c r="AJ1667" t="s">
        <v>14157</v>
      </c>
    </row>
    <row r="1668" spans="28:36">
      <c r="AB1668" s="75">
        <v>483.76</v>
      </c>
      <c r="AC1668" s="7">
        <v>50</v>
      </c>
      <c r="AD1668" s="6">
        <v>241.88</v>
      </c>
      <c r="AE1668" s="7" t="s">
        <v>14166</v>
      </c>
      <c r="AG1668">
        <v>60.63</v>
      </c>
      <c r="AH1668">
        <v>25</v>
      </c>
      <c r="AI1668">
        <v>45.47</v>
      </c>
      <c r="AJ1668" t="s">
        <v>14157</v>
      </c>
    </row>
    <row r="1669" spans="28:36">
      <c r="AB1669" s="75">
        <v>51.92</v>
      </c>
      <c r="AC1669" s="7">
        <v>0</v>
      </c>
      <c r="AD1669" s="6">
        <v>51.92</v>
      </c>
      <c r="AE1669" s="7" t="s">
        <v>14166</v>
      </c>
      <c r="AG1669">
        <v>232.51</v>
      </c>
      <c r="AH1669">
        <v>20</v>
      </c>
      <c r="AI1669">
        <v>186.01</v>
      </c>
      <c r="AJ1669" t="s">
        <v>14157</v>
      </c>
    </row>
    <row r="1670" spans="28:36">
      <c r="AB1670" s="75">
        <v>265.25</v>
      </c>
      <c r="AC1670" s="7">
        <v>0</v>
      </c>
      <c r="AD1670" s="6">
        <v>265.25</v>
      </c>
      <c r="AE1670" s="7" t="s">
        <v>14166</v>
      </c>
      <c r="AG1670">
        <v>363.52</v>
      </c>
      <c r="AH1670">
        <v>30</v>
      </c>
      <c r="AI1670">
        <v>254.46</v>
      </c>
      <c r="AJ1670" t="s">
        <v>14157</v>
      </c>
    </row>
    <row r="1671" spans="28:36">
      <c r="AB1671" s="75">
        <v>81.48</v>
      </c>
      <c r="AC1671" s="7">
        <v>5</v>
      </c>
      <c r="AD1671" s="6">
        <v>77.41</v>
      </c>
      <c r="AE1671" s="7" t="s">
        <v>14166</v>
      </c>
      <c r="AG1671">
        <v>146.93</v>
      </c>
      <c r="AH1671">
        <v>20</v>
      </c>
      <c r="AI1671">
        <v>117.54</v>
      </c>
      <c r="AJ1671" t="s">
        <v>14157</v>
      </c>
    </row>
    <row r="1672" spans="28:36">
      <c r="AB1672" s="75">
        <v>93.6</v>
      </c>
      <c r="AC1672" s="7">
        <v>10</v>
      </c>
      <c r="AD1672" s="6">
        <v>84.24</v>
      </c>
      <c r="AE1672" s="7" t="s">
        <v>14166</v>
      </c>
      <c r="AG1672">
        <v>27.49</v>
      </c>
      <c r="AH1672">
        <v>20</v>
      </c>
      <c r="AI1672">
        <v>21.99</v>
      </c>
      <c r="AJ1672" t="s">
        <v>14157</v>
      </c>
    </row>
    <row r="1673" spans="28:36">
      <c r="AB1673" s="75">
        <v>403.71</v>
      </c>
      <c r="AC1673" s="7">
        <v>50</v>
      </c>
      <c r="AD1673" s="6">
        <v>201.85</v>
      </c>
      <c r="AE1673" s="7" t="s">
        <v>14166</v>
      </c>
      <c r="AG1673">
        <v>111.14</v>
      </c>
      <c r="AH1673">
        <v>0</v>
      </c>
      <c r="AI1673">
        <v>111.14</v>
      </c>
      <c r="AJ1673" t="s">
        <v>14157</v>
      </c>
    </row>
    <row r="1674" spans="28:36">
      <c r="AB1674" s="75">
        <v>386.53</v>
      </c>
      <c r="AC1674" s="7">
        <v>10</v>
      </c>
      <c r="AD1674" s="6">
        <v>347.88</v>
      </c>
      <c r="AE1674" s="7" t="s">
        <v>14166</v>
      </c>
      <c r="AG1674">
        <v>235.75</v>
      </c>
      <c r="AH1674">
        <v>20</v>
      </c>
      <c r="AI1674">
        <v>188.6</v>
      </c>
      <c r="AJ1674" t="s">
        <v>14157</v>
      </c>
    </row>
    <row r="1675" spans="28:36">
      <c r="AB1675" s="75">
        <v>294.77999999999997</v>
      </c>
      <c r="AC1675" s="7">
        <v>10</v>
      </c>
      <c r="AD1675" s="6">
        <v>265.3</v>
      </c>
      <c r="AE1675" s="7" t="s">
        <v>14166</v>
      </c>
      <c r="AG1675">
        <v>40.1</v>
      </c>
      <c r="AH1675">
        <v>5</v>
      </c>
      <c r="AI1675">
        <v>38.090000000000003</v>
      </c>
      <c r="AJ1675" t="s">
        <v>14157</v>
      </c>
    </row>
    <row r="1676" spans="28:36">
      <c r="AB1676" s="75">
        <v>238.8</v>
      </c>
      <c r="AC1676" s="7">
        <v>10</v>
      </c>
      <c r="AD1676" s="6">
        <v>214.92</v>
      </c>
      <c r="AE1676" s="7" t="s">
        <v>14166</v>
      </c>
      <c r="AG1676">
        <v>379.07</v>
      </c>
      <c r="AH1676">
        <v>20</v>
      </c>
      <c r="AI1676">
        <v>303.26</v>
      </c>
      <c r="AJ1676" t="s">
        <v>14157</v>
      </c>
    </row>
    <row r="1677" spans="28:36">
      <c r="AB1677" s="75">
        <v>11.62</v>
      </c>
      <c r="AC1677" s="7">
        <v>15</v>
      </c>
      <c r="AD1677" s="6">
        <v>9.8800000000000008</v>
      </c>
      <c r="AE1677" s="7" t="s">
        <v>14166</v>
      </c>
      <c r="AG1677">
        <v>334.28</v>
      </c>
      <c r="AH1677">
        <v>30</v>
      </c>
      <c r="AI1677">
        <v>234</v>
      </c>
      <c r="AJ1677" t="s">
        <v>14157</v>
      </c>
    </row>
    <row r="1678" spans="28:36">
      <c r="AB1678" s="75">
        <v>247.95</v>
      </c>
      <c r="AC1678" s="7">
        <v>15</v>
      </c>
      <c r="AD1678" s="6">
        <v>210.76</v>
      </c>
      <c r="AE1678" s="7" t="s">
        <v>14166</v>
      </c>
      <c r="AG1678">
        <v>152.84</v>
      </c>
      <c r="AH1678">
        <v>5</v>
      </c>
      <c r="AI1678">
        <v>145.19999999999999</v>
      </c>
      <c r="AJ1678" t="s">
        <v>14157</v>
      </c>
    </row>
    <row r="1679" spans="28:36">
      <c r="AB1679" s="75">
        <v>304.77</v>
      </c>
      <c r="AC1679" s="7">
        <v>20</v>
      </c>
      <c r="AD1679" s="6">
        <v>243.82</v>
      </c>
      <c r="AE1679" s="7" t="s">
        <v>14166</v>
      </c>
      <c r="AG1679">
        <v>412.92</v>
      </c>
      <c r="AH1679">
        <v>50</v>
      </c>
      <c r="AI1679">
        <v>206.46</v>
      </c>
      <c r="AJ1679" t="s">
        <v>14157</v>
      </c>
    </row>
    <row r="1680" spans="28:36">
      <c r="AB1680" s="75">
        <v>331.23</v>
      </c>
      <c r="AC1680" s="7">
        <v>5</v>
      </c>
      <c r="AD1680" s="6">
        <v>314.67</v>
      </c>
      <c r="AE1680" s="7" t="s">
        <v>14166</v>
      </c>
      <c r="AG1680">
        <v>198.45</v>
      </c>
      <c r="AH1680">
        <v>25</v>
      </c>
      <c r="AI1680">
        <v>148.84</v>
      </c>
      <c r="AJ1680" t="s">
        <v>14157</v>
      </c>
    </row>
    <row r="1681" spans="28:36">
      <c r="AB1681" s="75">
        <v>77.58</v>
      </c>
      <c r="AC1681" s="7">
        <v>10</v>
      </c>
      <c r="AD1681" s="6">
        <v>69.819999999999993</v>
      </c>
      <c r="AE1681" s="7" t="s">
        <v>14166</v>
      </c>
      <c r="AG1681">
        <v>374.41</v>
      </c>
      <c r="AH1681">
        <v>20</v>
      </c>
      <c r="AI1681">
        <v>299.52999999999997</v>
      </c>
      <c r="AJ1681" t="s">
        <v>14157</v>
      </c>
    </row>
    <row r="1682" spans="28:36">
      <c r="AB1682" s="75">
        <v>225.18</v>
      </c>
      <c r="AC1682" s="7">
        <v>30</v>
      </c>
      <c r="AD1682" s="6">
        <v>157.63</v>
      </c>
      <c r="AE1682" s="7" t="s">
        <v>14166</v>
      </c>
      <c r="AG1682">
        <v>131.99</v>
      </c>
      <c r="AH1682">
        <v>50</v>
      </c>
      <c r="AI1682">
        <v>66</v>
      </c>
      <c r="AJ1682" t="s">
        <v>14157</v>
      </c>
    </row>
    <row r="1683" spans="28:36">
      <c r="AB1683" s="75">
        <v>467.12</v>
      </c>
      <c r="AC1683" s="7">
        <v>0</v>
      </c>
      <c r="AD1683" s="6">
        <v>467.12</v>
      </c>
      <c r="AE1683" s="7" t="s">
        <v>14166</v>
      </c>
      <c r="AG1683">
        <v>475.5</v>
      </c>
      <c r="AH1683">
        <v>10</v>
      </c>
      <c r="AI1683">
        <v>427.95</v>
      </c>
      <c r="AJ1683" t="s">
        <v>14157</v>
      </c>
    </row>
    <row r="1684" spans="28:36">
      <c r="AB1684" s="75">
        <v>452.56</v>
      </c>
      <c r="AC1684" s="7">
        <v>20</v>
      </c>
      <c r="AD1684" s="6">
        <v>362.05</v>
      </c>
      <c r="AE1684" s="7" t="s">
        <v>14166</v>
      </c>
      <c r="AG1684">
        <v>389.59</v>
      </c>
      <c r="AH1684">
        <v>10</v>
      </c>
      <c r="AI1684">
        <v>350.63</v>
      </c>
      <c r="AJ1684" t="s">
        <v>14157</v>
      </c>
    </row>
    <row r="1685" spans="28:36">
      <c r="AB1685" s="75">
        <v>212.78</v>
      </c>
      <c r="AC1685" s="7">
        <v>15</v>
      </c>
      <c r="AD1685" s="6">
        <v>180.86</v>
      </c>
      <c r="AE1685" s="7" t="s">
        <v>14166</v>
      </c>
      <c r="AG1685">
        <v>18.989999999999998</v>
      </c>
      <c r="AH1685">
        <v>5</v>
      </c>
      <c r="AI1685">
        <v>18.04</v>
      </c>
      <c r="AJ1685" t="s">
        <v>14157</v>
      </c>
    </row>
    <row r="1686" spans="28:36">
      <c r="AB1686" s="75">
        <v>395.32</v>
      </c>
      <c r="AC1686" s="7">
        <v>50</v>
      </c>
      <c r="AD1686" s="6">
        <v>197.66</v>
      </c>
      <c r="AE1686" s="7" t="s">
        <v>14166</v>
      </c>
      <c r="AG1686">
        <v>373.45</v>
      </c>
      <c r="AH1686">
        <v>30</v>
      </c>
      <c r="AI1686">
        <v>261.41000000000003</v>
      </c>
      <c r="AJ1686" t="s">
        <v>14157</v>
      </c>
    </row>
    <row r="1687" spans="28:36">
      <c r="AB1687" s="75">
        <v>359.22</v>
      </c>
      <c r="AC1687" s="7">
        <v>25</v>
      </c>
      <c r="AD1687" s="6">
        <v>269.42</v>
      </c>
      <c r="AE1687" s="7" t="s">
        <v>14166</v>
      </c>
      <c r="AG1687">
        <v>411.81</v>
      </c>
      <c r="AH1687">
        <v>5</v>
      </c>
      <c r="AI1687">
        <v>391.22</v>
      </c>
      <c r="AJ1687" t="s">
        <v>14157</v>
      </c>
    </row>
    <row r="1688" spans="28:36">
      <c r="AB1688" s="75">
        <v>267.16000000000003</v>
      </c>
      <c r="AC1688" s="7">
        <v>20</v>
      </c>
      <c r="AD1688" s="6">
        <v>213.73</v>
      </c>
      <c r="AE1688" s="7" t="s">
        <v>14166</v>
      </c>
      <c r="AG1688">
        <v>330.56</v>
      </c>
      <c r="AH1688">
        <v>15</v>
      </c>
      <c r="AI1688">
        <v>280.98</v>
      </c>
      <c r="AJ1688" t="s">
        <v>14157</v>
      </c>
    </row>
    <row r="1689" spans="28:36">
      <c r="AB1689" s="75">
        <v>283.36</v>
      </c>
      <c r="AC1689" s="7">
        <v>50</v>
      </c>
      <c r="AD1689" s="6">
        <v>141.68</v>
      </c>
      <c r="AE1689" s="7" t="s">
        <v>14166</v>
      </c>
      <c r="AG1689">
        <v>263.22000000000003</v>
      </c>
      <c r="AH1689">
        <v>15</v>
      </c>
      <c r="AI1689">
        <v>223.74</v>
      </c>
      <c r="AJ1689" t="s">
        <v>14157</v>
      </c>
    </row>
    <row r="1690" spans="28:36">
      <c r="AB1690" s="75">
        <v>83.57</v>
      </c>
      <c r="AC1690" s="7">
        <v>5</v>
      </c>
      <c r="AD1690" s="6">
        <v>79.39</v>
      </c>
      <c r="AE1690" s="7" t="s">
        <v>14166</v>
      </c>
      <c r="AG1690">
        <v>30.21</v>
      </c>
      <c r="AH1690">
        <v>10</v>
      </c>
      <c r="AI1690">
        <v>27.19</v>
      </c>
      <c r="AJ1690" t="s">
        <v>14157</v>
      </c>
    </row>
    <row r="1691" spans="28:36">
      <c r="AB1691" s="75">
        <v>241.05</v>
      </c>
      <c r="AC1691" s="7">
        <v>15</v>
      </c>
      <c r="AD1691" s="6">
        <v>204.89</v>
      </c>
      <c r="AE1691" s="7" t="s">
        <v>14166</v>
      </c>
      <c r="AG1691">
        <v>484.74</v>
      </c>
      <c r="AH1691">
        <v>30</v>
      </c>
      <c r="AI1691">
        <v>339.32</v>
      </c>
      <c r="AJ1691" t="s">
        <v>14157</v>
      </c>
    </row>
    <row r="1692" spans="28:36">
      <c r="AB1692" s="75">
        <v>457.39</v>
      </c>
      <c r="AC1692" s="7">
        <v>50</v>
      </c>
      <c r="AD1692" s="6">
        <v>228.69</v>
      </c>
      <c r="AE1692" s="7" t="s">
        <v>14166</v>
      </c>
      <c r="AG1692">
        <v>210.96</v>
      </c>
      <c r="AH1692">
        <v>15</v>
      </c>
      <c r="AI1692">
        <v>179.32</v>
      </c>
      <c r="AJ1692" t="s">
        <v>14157</v>
      </c>
    </row>
    <row r="1693" spans="28:36">
      <c r="AB1693" s="75">
        <v>431.57</v>
      </c>
      <c r="AC1693" s="7">
        <v>25</v>
      </c>
      <c r="AD1693" s="6">
        <v>323.68</v>
      </c>
      <c r="AE1693" s="7" t="s">
        <v>14166</v>
      </c>
      <c r="AG1693">
        <v>482.74</v>
      </c>
      <c r="AH1693">
        <v>5</v>
      </c>
      <c r="AI1693">
        <v>458.6</v>
      </c>
      <c r="AJ1693" t="s">
        <v>14157</v>
      </c>
    </row>
    <row r="1694" spans="28:36">
      <c r="AB1694" s="75">
        <v>95.24</v>
      </c>
      <c r="AC1694" s="7">
        <v>15</v>
      </c>
      <c r="AD1694" s="6">
        <v>80.95</v>
      </c>
      <c r="AE1694" s="7" t="s">
        <v>14166</v>
      </c>
      <c r="AG1694">
        <v>98.61</v>
      </c>
      <c r="AH1694">
        <v>0</v>
      </c>
      <c r="AI1694">
        <v>98.61</v>
      </c>
      <c r="AJ1694" t="s">
        <v>14157</v>
      </c>
    </row>
    <row r="1695" spans="28:36">
      <c r="AB1695" s="75">
        <v>432.01</v>
      </c>
      <c r="AC1695" s="7">
        <v>5</v>
      </c>
      <c r="AD1695" s="6">
        <v>410.41</v>
      </c>
      <c r="AE1695" s="7" t="s">
        <v>14166</v>
      </c>
      <c r="AG1695">
        <v>471.66</v>
      </c>
      <c r="AH1695">
        <v>5</v>
      </c>
      <c r="AI1695">
        <v>448.08</v>
      </c>
      <c r="AJ1695" t="s">
        <v>14157</v>
      </c>
    </row>
    <row r="1696" spans="28:36">
      <c r="AB1696" s="75">
        <v>247.48</v>
      </c>
      <c r="AC1696" s="7">
        <v>50</v>
      </c>
      <c r="AD1696" s="6">
        <v>123.74</v>
      </c>
      <c r="AE1696" s="7" t="s">
        <v>14166</v>
      </c>
      <c r="AG1696">
        <v>196.34</v>
      </c>
      <c r="AH1696">
        <v>5</v>
      </c>
      <c r="AI1696">
        <v>186.52</v>
      </c>
      <c r="AJ1696" t="s">
        <v>14157</v>
      </c>
    </row>
    <row r="1697" spans="28:36">
      <c r="AB1697" s="75">
        <v>323.52999999999997</v>
      </c>
      <c r="AC1697" s="7">
        <v>15</v>
      </c>
      <c r="AD1697" s="6">
        <v>275</v>
      </c>
      <c r="AE1697" s="7" t="s">
        <v>14166</v>
      </c>
      <c r="AG1697">
        <v>183.04</v>
      </c>
      <c r="AH1697">
        <v>30</v>
      </c>
      <c r="AI1697">
        <v>128.13</v>
      </c>
      <c r="AJ1697" t="s">
        <v>14157</v>
      </c>
    </row>
    <row r="1698" spans="28:36">
      <c r="AB1698" s="75">
        <v>486.79</v>
      </c>
      <c r="AC1698" s="7">
        <v>0</v>
      </c>
      <c r="AD1698" s="6">
        <v>486.79</v>
      </c>
      <c r="AE1698" s="7" t="s">
        <v>14166</v>
      </c>
      <c r="AG1698">
        <v>329.94</v>
      </c>
      <c r="AH1698">
        <v>15</v>
      </c>
      <c r="AI1698">
        <v>280.45</v>
      </c>
      <c r="AJ1698" t="s">
        <v>14157</v>
      </c>
    </row>
    <row r="1699" spans="28:36">
      <c r="AB1699" s="75">
        <v>447.66</v>
      </c>
      <c r="AC1699" s="7">
        <v>30</v>
      </c>
      <c r="AD1699" s="6">
        <v>313.36</v>
      </c>
      <c r="AE1699" s="7" t="s">
        <v>14166</v>
      </c>
      <c r="AG1699">
        <v>230.09</v>
      </c>
      <c r="AH1699">
        <v>15</v>
      </c>
      <c r="AI1699">
        <v>195.58</v>
      </c>
      <c r="AJ1699" t="s">
        <v>14157</v>
      </c>
    </row>
    <row r="1700" spans="28:36">
      <c r="AB1700" s="75">
        <v>305.10000000000002</v>
      </c>
      <c r="AC1700" s="7">
        <v>25</v>
      </c>
      <c r="AD1700" s="6">
        <v>228.83</v>
      </c>
      <c r="AE1700" s="7" t="s">
        <v>14169</v>
      </c>
      <c r="AG1700">
        <v>397.3</v>
      </c>
      <c r="AH1700">
        <v>50</v>
      </c>
      <c r="AI1700">
        <v>198.65</v>
      </c>
      <c r="AJ1700" t="s">
        <v>14157</v>
      </c>
    </row>
    <row r="1701" spans="28:36">
      <c r="AB1701" s="75">
        <v>223.89</v>
      </c>
      <c r="AC1701" s="7">
        <v>0</v>
      </c>
      <c r="AD1701" s="6">
        <v>223.89</v>
      </c>
      <c r="AE1701" s="7" t="s">
        <v>14169</v>
      </c>
      <c r="AG1701">
        <v>191.15</v>
      </c>
      <c r="AH1701">
        <v>50</v>
      </c>
      <c r="AI1701">
        <v>95.58</v>
      </c>
      <c r="AJ1701" t="s">
        <v>14157</v>
      </c>
    </row>
    <row r="1702" spans="28:36">
      <c r="AB1702" s="75">
        <v>77.22</v>
      </c>
      <c r="AC1702" s="7">
        <v>15</v>
      </c>
      <c r="AD1702" s="6">
        <v>65.64</v>
      </c>
      <c r="AE1702" s="7" t="s">
        <v>14169</v>
      </c>
      <c r="AG1702">
        <v>234.62</v>
      </c>
      <c r="AH1702">
        <v>15</v>
      </c>
      <c r="AI1702">
        <v>199.43</v>
      </c>
      <c r="AJ1702" t="s">
        <v>14157</v>
      </c>
    </row>
    <row r="1703" spans="28:36">
      <c r="AB1703" s="75">
        <v>245.98</v>
      </c>
      <c r="AC1703" s="7">
        <v>15</v>
      </c>
      <c r="AD1703" s="6">
        <v>209.08</v>
      </c>
      <c r="AE1703" s="7" t="s">
        <v>14169</v>
      </c>
      <c r="AG1703">
        <v>285.83</v>
      </c>
      <c r="AH1703">
        <v>10</v>
      </c>
      <c r="AI1703">
        <v>257.25</v>
      </c>
      <c r="AJ1703" t="s">
        <v>14157</v>
      </c>
    </row>
    <row r="1704" spans="28:36">
      <c r="AB1704" s="75">
        <v>300.81</v>
      </c>
      <c r="AC1704" s="7">
        <v>5</v>
      </c>
      <c r="AD1704" s="6">
        <v>285.77</v>
      </c>
      <c r="AE1704" s="7" t="s">
        <v>14169</v>
      </c>
      <c r="AG1704">
        <v>499.65</v>
      </c>
      <c r="AH1704">
        <v>10</v>
      </c>
      <c r="AI1704">
        <v>449.69</v>
      </c>
      <c r="AJ1704" t="s">
        <v>14157</v>
      </c>
    </row>
    <row r="1705" spans="28:36">
      <c r="AB1705" s="75">
        <v>337.81</v>
      </c>
      <c r="AC1705" s="7">
        <v>25</v>
      </c>
      <c r="AD1705" s="6">
        <v>253.36</v>
      </c>
      <c r="AE1705" s="7" t="s">
        <v>14169</v>
      </c>
      <c r="AG1705">
        <v>270.76</v>
      </c>
      <c r="AH1705">
        <v>30</v>
      </c>
      <c r="AI1705">
        <v>189.53</v>
      </c>
      <c r="AJ1705" t="s">
        <v>14157</v>
      </c>
    </row>
    <row r="1706" spans="28:36">
      <c r="AB1706" s="75">
        <v>350.61</v>
      </c>
      <c r="AC1706" s="7">
        <v>10</v>
      </c>
      <c r="AD1706" s="6">
        <v>315.55</v>
      </c>
      <c r="AE1706" s="7" t="s">
        <v>14169</v>
      </c>
      <c r="AG1706">
        <v>348.59</v>
      </c>
      <c r="AH1706">
        <v>5</v>
      </c>
      <c r="AI1706">
        <v>331.16</v>
      </c>
      <c r="AJ1706" t="s">
        <v>14157</v>
      </c>
    </row>
    <row r="1707" spans="28:36">
      <c r="AB1707" s="75">
        <v>414.76</v>
      </c>
      <c r="AC1707" s="7">
        <v>0</v>
      </c>
      <c r="AD1707" s="6">
        <v>414.76</v>
      </c>
      <c r="AE1707" s="7" t="s">
        <v>14169</v>
      </c>
      <c r="AG1707">
        <v>206.82</v>
      </c>
      <c r="AH1707">
        <v>30</v>
      </c>
      <c r="AI1707">
        <v>144.77000000000001</v>
      </c>
      <c r="AJ1707" t="s">
        <v>14157</v>
      </c>
    </row>
    <row r="1708" spans="28:36">
      <c r="AB1708" s="75">
        <v>215.44</v>
      </c>
      <c r="AC1708" s="7">
        <v>50</v>
      </c>
      <c r="AD1708" s="6">
        <v>107.72</v>
      </c>
      <c r="AE1708" s="7" t="s">
        <v>14169</v>
      </c>
      <c r="AG1708">
        <v>354.66</v>
      </c>
      <c r="AH1708">
        <v>30</v>
      </c>
      <c r="AI1708">
        <v>248.26</v>
      </c>
      <c r="AJ1708" t="s">
        <v>14157</v>
      </c>
    </row>
    <row r="1709" spans="28:36">
      <c r="AB1709" s="75">
        <v>138.83000000000001</v>
      </c>
      <c r="AC1709" s="7">
        <v>10</v>
      </c>
      <c r="AD1709" s="6">
        <v>124.95</v>
      </c>
      <c r="AE1709" s="7" t="s">
        <v>14169</v>
      </c>
      <c r="AG1709">
        <v>481.86</v>
      </c>
      <c r="AH1709">
        <v>5</v>
      </c>
      <c r="AI1709">
        <v>457.77</v>
      </c>
      <c r="AJ1709" t="s">
        <v>14157</v>
      </c>
    </row>
    <row r="1710" spans="28:36">
      <c r="AB1710" s="75">
        <v>193.28</v>
      </c>
      <c r="AC1710" s="7">
        <v>10</v>
      </c>
      <c r="AD1710" s="6">
        <v>173.95</v>
      </c>
      <c r="AE1710" s="7" t="s">
        <v>14169</v>
      </c>
      <c r="AG1710">
        <v>428.08</v>
      </c>
      <c r="AH1710">
        <v>30</v>
      </c>
      <c r="AI1710">
        <v>299.66000000000003</v>
      </c>
      <c r="AJ1710" t="s">
        <v>14157</v>
      </c>
    </row>
    <row r="1711" spans="28:36">
      <c r="AB1711" s="75">
        <v>357.54</v>
      </c>
      <c r="AC1711" s="7">
        <v>15</v>
      </c>
      <c r="AD1711" s="6">
        <v>303.91000000000003</v>
      </c>
      <c r="AE1711" s="7" t="s">
        <v>14169</v>
      </c>
      <c r="AG1711">
        <v>278.41000000000003</v>
      </c>
      <c r="AH1711">
        <v>5</v>
      </c>
      <c r="AI1711">
        <v>264.49</v>
      </c>
      <c r="AJ1711" t="s">
        <v>14157</v>
      </c>
    </row>
    <row r="1712" spans="28:36">
      <c r="AB1712" s="75">
        <v>388.1</v>
      </c>
      <c r="AC1712" s="7">
        <v>25</v>
      </c>
      <c r="AD1712" s="6">
        <v>291.08</v>
      </c>
      <c r="AE1712" s="7" t="s">
        <v>14169</v>
      </c>
      <c r="AG1712">
        <v>291.57</v>
      </c>
      <c r="AH1712">
        <v>15</v>
      </c>
      <c r="AI1712">
        <v>247.83</v>
      </c>
      <c r="AJ1712" t="s">
        <v>14157</v>
      </c>
    </row>
    <row r="1713" spans="28:36">
      <c r="AB1713" s="75">
        <v>451.3</v>
      </c>
      <c r="AC1713" s="7">
        <v>20</v>
      </c>
      <c r="AD1713" s="6">
        <v>361.04</v>
      </c>
      <c r="AE1713" s="7" t="s">
        <v>14169</v>
      </c>
      <c r="AG1713">
        <v>376.17</v>
      </c>
      <c r="AH1713">
        <v>50</v>
      </c>
      <c r="AI1713">
        <v>188.09</v>
      </c>
      <c r="AJ1713" t="s">
        <v>14157</v>
      </c>
    </row>
    <row r="1714" spans="28:36">
      <c r="AB1714" s="75">
        <v>62.48</v>
      </c>
      <c r="AC1714" s="7">
        <v>20</v>
      </c>
      <c r="AD1714" s="6">
        <v>49.98</v>
      </c>
      <c r="AE1714" s="7" t="s">
        <v>14169</v>
      </c>
      <c r="AG1714">
        <v>176.92</v>
      </c>
      <c r="AH1714">
        <v>0</v>
      </c>
      <c r="AI1714">
        <v>176.92</v>
      </c>
      <c r="AJ1714" t="s">
        <v>14157</v>
      </c>
    </row>
    <row r="1715" spans="28:36">
      <c r="AB1715" s="75">
        <v>185.46</v>
      </c>
      <c r="AC1715" s="7">
        <v>10</v>
      </c>
      <c r="AD1715" s="6">
        <v>166.91</v>
      </c>
      <c r="AE1715" s="7" t="s">
        <v>14169</v>
      </c>
      <c r="AG1715">
        <v>458.94</v>
      </c>
      <c r="AH1715">
        <v>0</v>
      </c>
      <c r="AI1715">
        <v>458.94</v>
      </c>
      <c r="AJ1715" t="s">
        <v>14157</v>
      </c>
    </row>
    <row r="1716" spans="28:36">
      <c r="AB1716" s="75">
        <v>147.71</v>
      </c>
      <c r="AC1716" s="7">
        <v>0</v>
      </c>
      <c r="AD1716" s="6">
        <v>147.71</v>
      </c>
      <c r="AE1716" s="7" t="s">
        <v>14169</v>
      </c>
      <c r="AG1716">
        <v>304.79000000000002</v>
      </c>
      <c r="AH1716">
        <v>30</v>
      </c>
      <c r="AI1716">
        <v>213.35</v>
      </c>
      <c r="AJ1716" t="s">
        <v>14157</v>
      </c>
    </row>
    <row r="1717" spans="28:36">
      <c r="AB1717" s="75">
        <v>285.47000000000003</v>
      </c>
      <c r="AC1717" s="7">
        <v>20</v>
      </c>
      <c r="AD1717" s="6">
        <v>228.38</v>
      </c>
      <c r="AE1717" s="7" t="s">
        <v>14169</v>
      </c>
      <c r="AG1717">
        <v>256.97000000000003</v>
      </c>
      <c r="AH1717">
        <v>50</v>
      </c>
      <c r="AI1717">
        <v>128.49</v>
      </c>
      <c r="AJ1717" t="s">
        <v>14157</v>
      </c>
    </row>
    <row r="1718" spans="28:36">
      <c r="AB1718" s="75">
        <v>383.58</v>
      </c>
      <c r="AC1718" s="7">
        <v>10</v>
      </c>
      <c r="AD1718" s="6">
        <v>345.22</v>
      </c>
      <c r="AE1718" s="7" t="s">
        <v>14169</v>
      </c>
      <c r="AG1718">
        <v>358.31</v>
      </c>
      <c r="AH1718">
        <v>15</v>
      </c>
      <c r="AI1718">
        <v>304.56</v>
      </c>
      <c r="AJ1718" t="s">
        <v>14157</v>
      </c>
    </row>
    <row r="1719" spans="28:36">
      <c r="AB1719" s="75">
        <v>251.32</v>
      </c>
      <c r="AC1719" s="7">
        <v>5</v>
      </c>
      <c r="AD1719" s="6">
        <v>238.75</v>
      </c>
      <c r="AE1719" s="7" t="s">
        <v>14169</v>
      </c>
      <c r="AG1719">
        <v>361.61</v>
      </c>
      <c r="AH1719">
        <v>15</v>
      </c>
      <c r="AI1719">
        <v>307.37</v>
      </c>
      <c r="AJ1719" t="s">
        <v>14157</v>
      </c>
    </row>
    <row r="1720" spans="28:36">
      <c r="AB1720" s="75">
        <v>422.02</v>
      </c>
      <c r="AC1720" s="7">
        <v>30</v>
      </c>
      <c r="AD1720" s="6">
        <v>295.41000000000003</v>
      </c>
      <c r="AE1720" s="7" t="s">
        <v>14169</v>
      </c>
      <c r="AG1720">
        <v>450.48</v>
      </c>
      <c r="AH1720">
        <v>5</v>
      </c>
      <c r="AI1720">
        <v>427.96</v>
      </c>
      <c r="AJ1720" t="s">
        <v>14157</v>
      </c>
    </row>
    <row r="1721" spans="28:36">
      <c r="AB1721" s="75">
        <v>458.8</v>
      </c>
      <c r="AC1721" s="7">
        <v>50</v>
      </c>
      <c r="AD1721" s="6">
        <v>229.4</v>
      </c>
      <c r="AE1721" s="7" t="s">
        <v>14169</v>
      </c>
      <c r="AG1721">
        <v>216.97</v>
      </c>
      <c r="AH1721">
        <v>50</v>
      </c>
      <c r="AI1721">
        <v>108.48</v>
      </c>
      <c r="AJ1721" t="s">
        <v>14157</v>
      </c>
    </row>
    <row r="1722" spans="28:36">
      <c r="AB1722" s="75">
        <v>369.15</v>
      </c>
      <c r="AC1722" s="7">
        <v>0</v>
      </c>
      <c r="AD1722" s="6">
        <v>369.15</v>
      </c>
      <c r="AE1722" s="7" t="s">
        <v>14169</v>
      </c>
      <c r="AG1722">
        <v>445.45</v>
      </c>
      <c r="AH1722">
        <v>15</v>
      </c>
      <c r="AI1722">
        <v>378.63</v>
      </c>
      <c r="AJ1722" t="s">
        <v>14157</v>
      </c>
    </row>
    <row r="1723" spans="28:36">
      <c r="AB1723" s="75">
        <v>255.74</v>
      </c>
      <c r="AC1723" s="7">
        <v>25</v>
      </c>
      <c r="AD1723" s="6">
        <v>191.81</v>
      </c>
      <c r="AE1723" s="7" t="s">
        <v>14169</v>
      </c>
      <c r="AG1723">
        <v>214.77</v>
      </c>
      <c r="AH1723">
        <v>50</v>
      </c>
      <c r="AI1723">
        <v>107.39</v>
      </c>
      <c r="AJ1723" t="s">
        <v>14157</v>
      </c>
    </row>
    <row r="1724" spans="28:36">
      <c r="AB1724" s="75">
        <v>192.48</v>
      </c>
      <c r="AC1724" s="7">
        <v>15</v>
      </c>
      <c r="AD1724" s="6">
        <v>163.61000000000001</v>
      </c>
      <c r="AE1724" s="7" t="s">
        <v>14169</v>
      </c>
      <c r="AG1724">
        <v>453.64</v>
      </c>
      <c r="AH1724">
        <v>5</v>
      </c>
      <c r="AI1724">
        <v>430.96</v>
      </c>
      <c r="AJ1724" t="s">
        <v>14157</v>
      </c>
    </row>
    <row r="1725" spans="28:36">
      <c r="AB1725" s="75">
        <v>114.84</v>
      </c>
      <c r="AC1725" s="7">
        <v>20</v>
      </c>
      <c r="AD1725" s="6">
        <v>91.87</v>
      </c>
      <c r="AE1725" s="7" t="s">
        <v>14169</v>
      </c>
      <c r="AG1725">
        <v>145.91</v>
      </c>
      <c r="AH1725">
        <v>15</v>
      </c>
      <c r="AI1725">
        <v>124.02</v>
      </c>
      <c r="AJ1725" t="s">
        <v>14157</v>
      </c>
    </row>
    <row r="1726" spans="28:36">
      <c r="AB1726" s="75">
        <v>485.71</v>
      </c>
      <c r="AC1726" s="7">
        <v>20</v>
      </c>
      <c r="AD1726" s="6">
        <v>388.57</v>
      </c>
      <c r="AE1726" s="7" t="s">
        <v>14169</v>
      </c>
      <c r="AG1726">
        <v>465.45</v>
      </c>
      <c r="AH1726">
        <v>15</v>
      </c>
      <c r="AI1726">
        <v>395.63</v>
      </c>
      <c r="AJ1726" t="s">
        <v>14157</v>
      </c>
    </row>
    <row r="1727" spans="28:36">
      <c r="AB1727" s="75">
        <v>236.78</v>
      </c>
      <c r="AC1727" s="7">
        <v>25</v>
      </c>
      <c r="AD1727" s="6">
        <v>177.59</v>
      </c>
      <c r="AE1727" s="7" t="s">
        <v>14169</v>
      </c>
      <c r="AG1727">
        <v>265.67</v>
      </c>
      <c r="AH1727">
        <v>50</v>
      </c>
      <c r="AI1727">
        <v>132.84</v>
      </c>
      <c r="AJ1727" t="s">
        <v>14157</v>
      </c>
    </row>
    <row r="1728" spans="28:36">
      <c r="AB1728" s="75">
        <v>354.11</v>
      </c>
      <c r="AC1728" s="7">
        <v>0</v>
      </c>
      <c r="AD1728" s="6">
        <v>354.11</v>
      </c>
      <c r="AE1728" s="7" t="s">
        <v>14169</v>
      </c>
      <c r="AG1728">
        <v>147.6</v>
      </c>
      <c r="AH1728">
        <v>50</v>
      </c>
      <c r="AI1728">
        <v>73.8</v>
      </c>
      <c r="AJ1728" t="s">
        <v>14157</v>
      </c>
    </row>
    <row r="1729" spans="28:36">
      <c r="AB1729" s="75">
        <v>432.1</v>
      </c>
      <c r="AC1729" s="7">
        <v>5</v>
      </c>
      <c r="AD1729" s="6">
        <v>410.5</v>
      </c>
      <c r="AE1729" s="7" t="s">
        <v>14169</v>
      </c>
      <c r="AG1729">
        <v>499.91</v>
      </c>
      <c r="AH1729">
        <v>30</v>
      </c>
      <c r="AI1729">
        <v>349.94</v>
      </c>
      <c r="AJ1729" t="s">
        <v>14157</v>
      </c>
    </row>
    <row r="1730" spans="28:36">
      <c r="AB1730" s="75">
        <v>69.77</v>
      </c>
      <c r="AC1730" s="7">
        <v>5</v>
      </c>
      <c r="AD1730" s="6">
        <v>66.28</v>
      </c>
      <c r="AE1730" s="7" t="s">
        <v>14169</v>
      </c>
      <c r="AG1730">
        <v>426.79</v>
      </c>
      <c r="AH1730">
        <v>15</v>
      </c>
      <c r="AI1730">
        <v>362.77</v>
      </c>
      <c r="AJ1730" t="s">
        <v>14157</v>
      </c>
    </row>
    <row r="1731" spans="28:36">
      <c r="AB1731" s="75">
        <v>112.53</v>
      </c>
      <c r="AC1731" s="7">
        <v>15</v>
      </c>
      <c r="AD1731" s="6">
        <v>95.65</v>
      </c>
      <c r="AE1731" s="7" t="s">
        <v>14169</v>
      </c>
      <c r="AG1731">
        <v>163.86</v>
      </c>
      <c r="AH1731">
        <v>25</v>
      </c>
      <c r="AI1731">
        <v>122.9</v>
      </c>
      <c r="AJ1731" t="s">
        <v>14157</v>
      </c>
    </row>
    <row r="1732" spans="28:36">
      <c r="AB1732" s="75">
        <v>128.88999999999999</v>
      </c>
      <c r="AC1732" s="7">
        <v>25</v>
      </c>
      <c r="AD1732" s="6">
        <v>96.67</v>
      </c>
      <c r="AE1732" s="7" t="s">
        <v>14169</v>
      </c>
      <c r="AG1732">
        <v>168.92</v>
      </c>
      <c r="AH1732">
        <v>10</v>
      </c>
      <c r="AI1732">
        <v>152.03</v>
      </c>
      <c r="AJ1732" t="s">
        <v>14157</v>
      </c>
    </row>
    <row r="1733" spans="28:36">
      <c r="AB1733" s="75">
        <v>419.54</v>
      </c>
      <c r="AC1733" s="7">
        <v>10</v>
      </c>
      <c r="AD1733" s="6">
        <v>377.59</v>
      </c>
      <c r="AE1733" s="7" t="s">
        <v>14169</v>
      </c>
      <c r="AG1733">
        <v>123.27</v>
      </c>
      <c r="AH1733">
        <v>30</v>
      </c>
      <c r="AI1733">
        <v>86.29</v>
      </c>
      <c r="AJ1733" t="s">
        <v>14157</v>
      </c>
    </row>
    <row r="1734" spans="28:36">
      <c r="AB1734" s="75">
        <v>235.33</v>
      </c>
      <c r="AC1734" s="7">
        <v>50</v>
      </c>
      <c r="AD1734" s="6">
        <v>117.67</v>
      </c>
      <c r="AE1734" s="7" t="s">
        <v>14169</v>
      </c>
      <c r="AG1734">
        <v>493.53</v>
      </c>
      <c r="AH1734">
        <v>30</v>
      </c>
      <c r="AI1734">
        <v>345.47</v>
      </c>
      <c r="AJ1734" t="s">
        <v>14157</v>
      </c>
    </row>
    <row r="1735" spans="28:36">
      <c r="AB1735" s="75">
        <v>207.54</v>
      </c>
      <c r="AC1735" s="7">
        <v>10</v>
      </c>
      <c r="AD1735" s="6">
        <v>186.79</v>
      </c>
      <c r="AE1735" s="7" t="s">
        <v>14169</v>
      </c>
      <c r="AG1735">
        <v>22.77</v>
      </c>
      <c r="AH1735">
        <v>50</v>
      </c>
      <c r="AI1735">
        <v>11.38</v>
      </c>
      <c r="AJ1735" t="s">
        <v>14157</v>
      </c>
    </row>
    <row r="1736" spans="28:36">
      <c r="AB1736" s="75">
        <v>459.93</v>
      </c>
      <c r="AC1736" s="7">
        <v>0</v>
      </c>
      <c r="AD1736" s="6">
        <v>459.93</v>
      </c>
      <c r="AE1736" s="7" t="s">
        <v>14169</v>
      </c>
      <c r="AG1736">
        <v>350.59</v>
      </c>
      <c r="AH1736">
        <v>0</v>
      </c>
      <c r="AI1736">
        <v>350.59</v>
      </c>
      <c r="AJ1736" t="s">
        <v>14157</v>
      </c>
    </row>
    <row r="1737" spans="28:36">
      <c r="AB1737" s="75">
        <v>486.15</v>
      </c>
      <c r="AC1737" s="7">
        <v>5</v>
      </c>
      <c r="AD1737" s="6">
        <v>461.84</v>
      </c>
      <c r="AE1737" s="7" t="s">
        <v>14169</v>
      </c>
      <c r="AG1737">
        <v>297.32</v>
      </c>
      <c r="AH1737">
        <v>0</v>
      </c>
      <c r="AI1737">
        <v>297.32</v>
      </c>
      <c r="AJ1737" t="s">
        <v>14157</v>
      </c>
    </row>
    <row r="1738" spans="28:36">
      <c r="AB1738" s="75">
        <v>63.31</v>
      </c>
      <c r="AC1738" s="7">
        <v>20</v>
      </c>
      <c r="AD1738" s="6">
        <v>50.65</v>
      </c>
      <c r="AE1738" s="7" t="s">
        <v>14169</v>
      </c>
      <c r="AG1738">
        <v>219.48</v>
      </c>
      <c r="AH1738">
        <v>25</v>
      </c>
      <c r="AI1738">
        <v>164.61</v>
      </c>
      <c r="AJ1738" t="s">
        <v>14157</v>
      </c>
    </row>
    <row r="1739" spans="28:36">
      <c r="AB1739" s="75">
        <v>152.97999999999999</v>
      </c>
      <c r="AC1739" s="7">
        <v>15</v>
      </c>
      <c r="AD1739" s="6">
        <v>130.03</v>
      </c>
      <c r="AE1739" s="7" t="s">
        <v>14169</v>
      </c>
      <c r="AG1739">
        <v>339.21</v>
      </c>
      <c r="AH1739">
        <v>25</v>
      </c>
      <c r="AI1739">
        <v>254.41</v>
      </c>
      <c r="AJ1739" t="s">
        <v>14157</v>
      </c>
    </row>
    <row r="1740" spans="28:36">
      <c r="AB1740" s="75">
        <v>498.37</v>
      </c>
      <c r="AC1740" s="7">
        <v>10</v>
      </c>
      <c r="AD1740" s="6">
        <v>448.53</v>
      </c>
      <c r="AE1740" s="7" t="s">
        <v>14169</v>
      </c>
      <c r="AG1740">
        <v>335.09</v>
      </c>
      <c r="AH1740">
        <v>15</v>
      </c>
      <c r="AI1740">
        <v>284.83</v>
      </c>
      <c r="AJ1740" t="s">
        <v>14157</v>
      </c>
    </row>
    <row r="1741" spans="28:36">
      <c r="AB1741" s="75">
        <v>30.56</v>
      </c>
      <c r="AC1741" s="7">
        <v>30</v>
      </c>
      <c r="AD1741" s="6">
        <v>21.39</v>
      </c>
      <c r="AE1741" s="7" t="s">
        <v>14169</v>
      </c>
      <c r="AG1741">
        <v>460.19</v>
      </c>
      <c r="AH1741">
        <v>50</v>
      </c>
      <c r="AI1741">
        <v>230.09</v>
      </c>
      <c r="AJ1741" t="s">
        <v>14157</v>
      </c>
    </row>
    <row r="1742" spans="28:36">
      <c r="AB1742" s="75">
        <v>151.91999999999999</v>
      </c>
      <c r="AC1742" s="7">
        <v>5</v>
      </c>
      <c r="AD1742" s="6">
        <v>144.32</v>
      </c>
      <c r="AE1742" s="7" t="s">
        <v>14169</v>
      </c>
      <c r="AG1742">
        <v>359.48</v>
      </c>
      <c r="AH1742">
        <v>10</v>
      </c>
      <c r="AI1742">
        <v>323.52999999999997</v>
      </c>
      <c r="AJ1742" t="s">
        <v>14157</v>
      </c>
    </row>
    <row r="1743" spans="28:36">
      <c r="AB1743" s="75">
        <v>286.08999999999997</v>
      </c>
      <c r="AC1743" s="7">
        <v>30</v>
      </c>
      <c r="AD1743" s="6">
        <v>200.26</v>
      </c>
      <c r="AE1743" s="7" t="s">
        <v>14169</v>
      </c>
      <c r="AG1743">
        <v>105.45</v>
      </c>
      <c r="AH1743">
        <v>10</v>
      </c>
      <c r="AI1743">
        <v>94.91</v>
      </c>
      <c r="AJ1743" t="s">
        <v>14157</v>
      </c>
    </row>
    <row r="1744" spans="28:36">
      <c r="AB1744" s="75">
        <v>112</v>
      </c>
      <c r="AC1744" s="7">
        <v>0</v>
      </c>
      <c r="AD1744" s="6">
        <v>112</v>
      </c>
      <c r="AE1744" s="7" t="s">
        <v>14169</v>
      </c>
      <c r="AG1744">
        <v>260.81</v>
      </c>
      <c r="AH1744">
        <v>30</v>
      </c>
      <c r="AI1744">
        <v>182.57</v>
      </c>
      <c r="AJ1744" t="s">
        <v>14157</v>
      </c>
    </row>
    <row r="1745" spans="28:36">
      <c r="AB1745" s="75">
        <v>258.08</v>
      </c>
      <c r="AC1745" s="7">
        <v>25</v>
      </c>
      <c r="AD1745" s="6">
        <v>193.56</v>
      </c>
      <c r="AE1745" s="7" t="s">
        <v>14169</v>
      </c>
      <c r="AG1745">
        <v>50.93</v>
      </c>
      <c r="AH1745">
        <v>20</v>
      </c>
      <c r="AI1745">
        <v>40.74</v>
      </c>
      <c r="AJ1745" t="s">
        <v>14157</v>
      </c>
    </row>
    <row r="1746" spans="28:36">
      <c r="AB1746" s="75">
        <v>82.95</v>
      </c>
      <c r="AC1746" s="7">
        <v>10</v>
      </c>
      <c r="AD1746" s="6">
        <v>74.66</v>
      </c>
      <c r="AE1746" s="7" t="s">
        <v>14169</v>
      </c>
      <c r="AG1746">
        <v>200.57</v>
      </c>
      <c r="AH1746">
        <v>15</v>
      </c>
      <c r="AI1746">
        <v>170.48</v>
      </c>
      <c r="AJ1746" t="s">
        <v>14157</v>
      </c>
    </row>
    <row r="1747" spans="28:36">
      <c r="AB1747" s="75">
        <v>268.14</v>
      </c>
      <c r="AC1747" s="7">
        <v>0</v>
      </c>
      <c r="AD1747" s="6">
        <v>268.14</v>
      </c>
      <c r="AE1747" s="7" t="s">
        <v>14169</v>
      </c>
      <c r="AG1747">
        <v>457.69</v>
      </c>
      <c r="AH1747">
        <v>20</v>
      </c>
      <c r="AI1747">
        <v>366.15</v>
      </c>
      <c r="AJ1747" t="s">
        <v>14157</v>
      </c>
    </row>
    <row r="1748" spans="28:36">
      <c r="AB1748" s="75">
        <v>81.819999999999993</v>
      </c>
      <c r="AC1748" s="7">
        <v>10</v>
      </c>
      <c r="AD1748" s="6">
        <v>73.64</v>
      </c>
      <c r="AE1748" s="7" t="s">
        <v>14169</v>
      </c>
      <c r="AG1748">
        <v>256.64</v>
      </c>
      <c r="AH1748">
        <v>10</v>
      </c>
      <c r="AI1748">
        <v>230.98</v>
      </c>
      <c r="AJ1748" t="s">
        <v>14157</v>
      </c>
    </row>
    <row r="1749" spans="28:36">
      <c r="AB1749" s="75">
        <v>26.71</v>
      </c>
      <c r="AC1749" s="7">
        <v>30</v>
      </c>
      <c r="AD1749" s="6">
        <v>18.7</v>
      </c>
      <c r="AE1749" s="7" t="s">
        <v>14169</v>
      </c>
      <c r="AG1749">
        <v>493.82</v>
      </c>
      <c r="AH1749">
        <v>25</v>
      </c>
      <c r="AI1749">
        <v>370.37</v>
      </c>
      <c r="AJ1749" t="s">
        <v>14157</v>
      </c>
    </row>
    <row r="1750" spans="28:36">
      <c r="AB1750" s="75">
        <v>451.25</v>
      </c>
      <c r="AC1750" s="7">
        <v>30</v>
      </c>
      <c r="AD1750" s="6">
        <v>315.88</v>
      </c>
      <c r="AE1750" s="7" t="s">
        <v>14169</v>
      </c>
      <c r="AG1750">
        <v>237.77</v>
      </c>
      <c r="AH1750">
        <v>20</v>
      </c>
      <c r="AI1750">
        <v>190.22</v>
      </c>
      <c r="AJ1750" t="s">
        <v>14157</v>
      </c>
    </row>
    <row r="1751" spans="28:36">
      <c r="AB1751" s="75">
        <v>20.309999999999999</v>
      </c>
      <c r="AC1751" s="7">
        <v>5</v>
      </c>
      <c r="AD1751" s="6">
        <v>19.29</v>
      </c>
      <c r="AE1751" s="7" t="s">
        <v>14169</v>
      </c>
      <c r="AG1751">
        <v>185.53</v>
      </c>
      <c r="AH1751">
        <v>15</v>
      </c>
      <c r="AI1751">
        <v>157.69999999999999</v>
      </c>
      <c r="AJ1751" t="s">
        <v>14157</v>
      </c>
    </row>
    <row r="1752" spans="28:36">
      <c r="AB1752" s="75">
        <v>411.1</v>
      </c>
      <c r="AC1752" s="7">
        <v>30</v>
      </c>
      <c r="AD1752" s="6">
        <v>287.77</v>
      </c>
      <c r="AE1752" s="7" t="s">
        <v>14169</v>
      </c>
      <c r="AG1752">
        <v>207.06</v>
      </c>
      <c r="AH1752">
        <v>30</v>
      </c>
      <c r="AI1752">
        <v>144.94</v>
      </c>
      <c r="AJ1752" t="s">
        <v>14157</v>
      </c>
    </row>
    <row r="1753" spans="28:36">
      <c r="AB1753" s="75">
        <v>389.67</v>
      </c>
      <c r="AC1753" s="7">
        <v>0</v>
      </c>
      <c r="AD1753" s="6">
        <v>389.67</v>
      </c>
      <c r="AE1753" s="7" t="s">
        <v>14169</v>
      </c>
      <c r="AG1753">
        <v>394.82</v>
      </c>
      <c r="AH1753">
        <v>0</v>
      </c>
      <c r="AI1753">
        <v>394.82</v>
      </c>
      <c r="AJ1753" t="s">
        <v>14157</v>
      </c>
    </row>
    <row r="1754" spans="28:36">
      <c r="AB1754" s="75">
        <v>109.99</v>
      </c>
      <c r="AC1754" s="7">
        <v>15</v>
      </c>
      <c r="AD1754" s="6">
        <v>93.49</v>
      </c>
      <c r="AE1754" s="7" t="s">
        <v>14169</v>
      </c>
      <c r="AG1754">
        <v>390.66</v>
      </c>
      <c r="AH1754">
        <v>15</v>
      </c>
      <c r="AI1754">
        <v>332.06</v>
      </c>
      <c r="AJ1754" t="s">
        <v>14157</v>
      </c>
    </row>
    <row r="1755" spans="28:36">
      <c r="AB1755" s="75">
        <v>423.41</v>
      </c>
      <c r="AC1755" s="7">
        <v>25</v>
      </c>
      <c r="AD1755" s="6">
        <v>317.56</v>
      </c>
      <c r="AE1755" s="7" t="s">
        <v>14169</v>
      </c>
      <c r="AG1755">
        <v>448.02</v>
      </c>
      <c r="AH1755">
        <v>30</v>
      </c>
      <c r="AI1755">
        <v>313.61</v>
      </c>
      <c r="AJ1755" t="s">
        <v>14157</v>
      </c>
    </row>
    <row r="1756" spans="28:36">
      <c r="AB1756" s="75">
        <v>197.26</v>
      </c>
      <c r="AC1756" s="7">
        <v>20</v>
      </c>
      <c r="AD1756" s="6">
        <v>157.81</v>
      </c>
      <c r="AE1756" s="7" t="s">
        <v>14169</v>
      </c>
      <c r="AG1756">
        <v>157.11000000000001</v>
      </c>
      <c r="AH1756">
        <v>10</v>
      </c>
      <c r="AI1756">
        <v>141.4</v>
      </c>
      <c r="AJ1756" t="s">
        <v>14157</v>
      </c>
    </row>
    <row r="1757" spans="28:36">
      <c r="AB1757" s="75">
        <v>306.77</v>
      </c>
      <c r="AC1757" s="7">
        <v>50</v>
      </c>
      <c r="AD1757" s="6">
        <v>153.38</v>
      </c>
      <c r="AE1757" s="7" t="s">
        <v>14169</v>
      </c>
      <c r="AG1757">
        <v>317.58999999999997</v>
      </c>
      <c r="AH1757">
        <v>30</v>
      </c>
      <c r="AI1757">
        <v>222.31</v>
      </c>
      <c r="AJ1757" t="s">
        <v>14157</v>
      </c>
    </row>
    <row r="1758" spans="28:36">
      <c r="AB1758" s="75">
        <v>172.78</v>
      </c>
      <c r="AC1758" s="7">
        <v>5</v>
      </c>
      <c r="AD1758" s="6">
        <v>164.14</v>
      </c>
      <c r="AE1758" s="7" t="s">
        <v>14169</v>
      </c>
      <c r="AG1758">
        <v>56.45</v>
      </c>
      <c r="AH1758">
        <v>50</v>
      </c>
      <c r="AI1758">
        <v>28.23</v>
      </c>
      <c r="AJ1758" t="s">
        <v>14157</v>
      </c>
    </row>
    <row r="1759" spans="28:36">
      <c r="AB1759" s="75">
        <v>412.56</v>
      </c>
      <c r="AC1759" s="7">
        <v>50</v>
      </c>
      <c r="AD1759" s="6">
        <v>206.28</v>
      </c>
      <c r="AE1759" s="7" t="s">
        <v>14169</v>
      </c>
      <c r="AG1759">
        <v>85.54</v>
      </c>
      <c r="AH1759">
        <v>25</v>
      </c>
      <c r="AI1759">
        <v>64.16</v>
      </c>
      <c r="AJ1759" t="s">
        <v>14157</v>
      </c>
    </row>
    <row r="1760" spans="28:36">
      <c r="AB1760" s="75">
        <v>125.93</v>
      </c>
      <c r="AC1760" s="7">
        <v>20</v>
      </c>
      <c r="AD1760" s="6">
        <v>100.74</v>
      </c>
      <c r="AE1760" s="7" t="s">
        <v>14169</v>
      </c>
      <c r="AG1760">
        <v>483.34</v>
      </c>
      <c r="AH1760">
        <v>5</v>
      </c>
      <c r="AI1760">
        <v>459.17</v>
      </c>
      <c r="AJ1760" t="s">
        <v>14157</v>
      </c>
    </row>
    <row r="1761" spans="28:36">
      <c r="AB1761" s="75">
        <v>78.34</v>
      </c>
      <c r="AC1761" s="7">
        <v>25</v>
      </c>
      <c r="AD1761" s="6">
        <v>58.76</v>
      </c>
      <c r="AE1761" s="7" t="s">
        <v>14169</v>
      </c>
      <c r="AG1761">
        <v>253.19</v>
      </c>
      <c r="AH1761">
        <v>5</v>
      </c>
      <c r="AI1761">
        <v>240.53</v>
      </c>
      <c r="AJ1761" t="s">
        <v>14157</v>
      </c>
    </row>
    <row r="1762" spans="28:36">
      <c r="AB1762" s="75">
        <v>181.26</v>
      </c>
      <c r="AC1762" s="7">
        <v>50</v>
      </c>
      <c r="AD1762" s="6">
        <v>90.63</v>
      </c>
      <c r="AE1762" s="7" t="s">
        <v>14169</v>
      </c>
      <c r="AG1762">
        <v>67.67</v>
      </c>
      <c r="AH1762">
        <v>50</v>
      </c>
      <c r="AI1762">
        <v>33.840000000000003</v>
      </c>
      <c r="AJ1762" t="s">
        <v>14157</v>
      </c>
    </row>
    <row r="1763" spans="28:36">
      <c r="AB1763" s="75">
        <v>143.47</v>
      </c>
      <c r="AC1763" s="7">
        <v>25</v>
      </c>
      <c r="AD1763" s="6">
        <v>107.6</v>
      </c>
      <c r="AE1763" s="7" t="s">
        <v>14169</v>
      </c>
      <c r="AG1763">
        <v>461.31</v>
      </c>
      <c r="AH1763">
        <v>30</v>
      </c>
      <c r="AI1763">
        <v>322.92</v>
      </c>
      <c r="AJ1763" t="s">
        <v>14157</v>
      </c>
    </row>
    <row r="1764" spans="28:36">
      <c r="AB1764" s="75">
        <v>398.4</v>
      </c>
      <c r="AC1764" s="7">
        <v>10</v>
      </c>
      <c r="AD1764" s="6">
        <v>358.56</v>
      </c>
      <c r="AE1764" s="7" t="s">
        <v>14169</v>
      </c>
      <c r="AG1764">
        <v>473.17</v>
      </c>
      <c r="AH1764">
        <v>10</v>
      </c>
      <c r="AI1764">
        <v>425.85</v>
      </c>
      <c r="AJ1764" t="s">
        <v>14157</v>
      </c>
    </row>
    <row r="1765" spans="28:36">
      <c r="AB1765" s="75">
        <v>369.33</v>
      </c>
      <c r="AC1765" s="7">
        <v>5</v>
      </c>
      <c r="AD1765" s="6">
        <v>350.86</v>
      </c>
      <c r="AE1765" s="7" t="s">
        <v>14169</v>
      </c>
      <c r="AG1765">
        <v>430.32</v>
      </c>
      <c r="AH1765">
        <v>15</v>
      </c>
      <c r="AI1765">
        <v>365.77</v>
      </c>
      <c r="AJ1765" t="s">
        <v>14157</v>
      </c>
    </row>
    <row r="1766" spans="28:36">
      <c r="AB1766" s="75">
        <v>50.89</v>
      </c>
      <c r="AC1766" s="7">
        <v>20</v>
      </c>
      <c r="AD1766" s="6">
        <v>40.71</v>
      </c>
      <c r="AE1766" s="7" t="s">
        <v>14169</v>
      </c>
      <c r="AG1766">
        <v>122.96</v>
      </c>
      <c r="AH1766">
        <v>15</v>
      </c>
      <c r="AI1766">
        <v>104.52</v>
      </c>
      <c r="AJ1766" t="s">
        <v>14157</v>
      </c>
    </row>
    <row r="1767" spans="28:36">
      <c r="AB1767" s="75">
        <v>350.78</v>
      </c>
      <c r="AC1767" s="7">
        <v>10</v>
      </c>
      <c r="AD1767" s="6">
        <v>315.7</v>
      </c>
      <c r="AE1767" s="7" t="s">
        <v>14169</v>
      </c>
      <c r="AG1767">
        <v>221.69</v>
      </c>
      <c r="AH1767">
        <v>5</v>
      </c>
      <c r="AI1767">
        <v>210.61</v>
      </c>
      <c r="AJ1767" t="s">
        <v>14157</v>
      </c>
    </row>
    <row r="1768" spans="28:36">
      <c r="AB1768" s="75">
        <v>317.23</v>
      </c>
      <c r="AC1768" s="7">
        <v>30</v>
      </c>
      <c r="AD1768" s="6">
        <v>222.06</v>
      </c>
      <c r="AE1768" s="7" t="s">
        <v>14169</v>
      </c>
      <c r="AG1768">
        <v>250.53</v>
      </c>
      <c r="AH1768">
        <v>10</v>
      </c>
      <c r="AI1768">
        <v>225.48</v>
      </c>
      <c r="AJ1768" t="s">
        <v>14157</v>
      </c>
    </row>
    <row r="1769" spans="28:36">
      <c r="AB1769" s="75">
        <v>136.16999999999999</v>
      </c>
      <c r="AC1769" s="7">
        <v>10</v>
      </c>
      <c r="AD1769" s="6">
        <v>122.55</v>
      </c>
      <c r="AE1769" s="7" t="s">
        <v>14169</v>
      </c>
      <c r="AG1769">
        <v>107.61</v>
      </c>
      <c r="AH1769">
        <v>25</v>
      </c>
      <c r="AI1769">
        <v>80.709999999999994</v>
      </c>
      <c r="AJ1769" t="s">
        <v>14157</v>
      </c>
    </row>
    <row r="1770" spans="28:36">
      <c r="AB1770" s="75">
        <v>39.97</v>
      </c>
      <c r="AC1770" s="7">
        <v>20</v>
      </c>
      <c r="AD1770" s="6">
        <v>31.98</v>
      </c>
      <c r="AE1770" s="7" t="s">
        <v>14169</v>
      </c>
      <c r="AG1770">
        <v>32.78</v>
      </c>
      <c r="AH1770">
        <v>30</v>
      </c>
      <c r="AI1770">
        <v>22.95</v>
      </c>
      <c r="AJ1770" t="s">
        <v>14157</v>
      </c>
    </row>
    <row r="1771" spans="28:36">
      <c r="AB1771" s="75">
        <v>279.27999999999997</v>
      </c>
      <c r="AC1771" s="7">
        <v>5</v>
      </c>
      <c r="AD1771" s="6">
        <v>265.32</v>
      </c>
      <c r="AE1771" s="7" t="s">
        <v>14169</v>
      </c>
      <c r="AG1771">
        <v>56.83</v>
      </c>
      <c r="AH1771">
        <v>30</v>
      </c>
      <c r="AI1771">
        <v>39.78</v>
      </c>
      <c r="AJ1771" t="s">
        <v>14157</v>
      </c>
    </row>
    <row r="1772" spans="28:36">
      <c r="AB1772" s="75">
        <v>374.41</v>
      </c>
      <c r="AC1772" s="7">
        <v>20</v>
      </c>
      <c r="AD1772" s="6">
        <v>299.52999999999997</v>
      </c>
      <c r="AE1772" s="7" t="s">
        <v>14169</v>
      </c>
      <c r="AG1772">
        <v>181.51</v>
      </c>
      <c r="AH1772">
        <v>15</v>
      </c>
      <c r="AI1772">
        <v>154.28</v>
      </c>
      <c r="AJ1772" t="s">
        <v>14157</v>
      </c>
    </row>
    <row r="1773" spans="28:36">
      <c r="AB1773" s="75">
        <v>340.43</v>
      </c>
      <c r="AC1773" s="7">
        <v>30</v>
      </c>
      <c r="AD1773" s="6">
        <v>238.3</v>
      </c>
      <c r="AE1773" s="7" t="s">
        <v>14169</v>
      </c>
      <c r="AG1773">
        <v>117.23</v>
      </c>
      <c r="AH1773">
        <v>0</v>
      </c>
      <c r="AI1773">
        <v>117.23</v>
      </c>
      <c r="AJ1773" t="s">
        <v>14157</v>
      </c>
    </row>
    <row r="1774" spans="28:36">
      <c r="AB1774" s="75">
        <v>276.94</v>
      </c>
      <c r="AC1774" s="7">
        <v>50</v>
      </c>
      <c r="AD1774" s="6">
        <v>138.47</v>
      </c>
      <c r="AE1774" s="7" t="s">
        <v>14169</v>
      </c>
      <c r="AG1774">
        <v>450.82</v>
      </c>
      <c r="AH1774">
        <v>5</v>
      </c>
      <c r="AI1774">
        <v>428.28</v>
      </c>
      <c r="AJ1774" t="s">
        <v>14157</v>
      </c>
    </row>
    <row r="1775" spans="28:36">
      <c r="AB1775" s="75">
        <v>195.46</v>
      </c>
      <c r="AC1775" s="7">
        <v>0</v>
      </c>
      <c r="AD1775" s="6">
        <v>195.46</v>
      </c>
      <c r="AE1775" s="7" t="s">
        <v>14169</v>
      </c>
      <c r="AG1775">
        <v>276.05</v>
      </c>
      <c r="AH1775">
        <v>10</v>
      </c>
      <c r="AI1775">
        <v>248.45</v>
      </c>
      <c r="AJ1775" t="s">
        <v>14157</v>
      </c>
    </row>
    <row r="1776" spans="28:36">
      <c r="AB1776" s="75">
        <v>124.31</v>
      </c>
      <c r="AC1776" s="7">
        <v>50</v>
      </c>
      <c r="AD1776" s="6">
        <v>62.16</v>
      </c>
      <c r="AE1776" s="7" t="s">
        <v>14169</v>
      </c>
      <c r="AG1776">
        <v>358.01</v>
      </c>
      <c r="AH1776">
        <v>5</v>
      </c>
      <c r="AI1776">
        <v>340.11</v>
      </c>
      <c r="AJ1776" t="s">
        <v>14157</v>
      </c>
    </row>
    <row r="1777" spans="28:36">
      <c r="AB1777" s="75">
        <v>446.49</v>
      </c>
      <c r="AC1777" s="7">
        <v>50</v>
      </c>
      <c r="AD1777" s="6">
        <v>223.25</v>
      </c>
      <c r="AE1777" s="7" t="s">
        <v>14169</v>
      </c>
      <c r="AG1777">
        <v>333.61</v>
      </c>
      <c r="AH1777">
        <v>10</v>
      </c>
      <c r="AI1777">
        <v>300.25</v>
      </c>
      <c r="AJ1777" t="s">
        <v>14157</v>
      </c>
    </row>
    <row r="1778" spans="28:36">
      <c r="AB1778" s="75">
        <v>202.35</v>
      </c>
      <c r="AC1778" s="7">
        <v>30</v>
      </c>
      <c r="AD1778" s="6">
        <v>141.63999999999999</v>
      </c>
      <c r="AE1778" s="7" t="s">
        <v>14169</v>
      </c>
      <c r="AG1778">
        <v>420.46</v>
      </c>
      <c r="AH1778">
        <v>5</v>
      </c>
      <c r="AI1778">
        <v>399.44</v>
      </c>
      <c r="AJ1778" t="s">
        <v>14157</v>
      </c>
    </row>
    <row r="1779" spans="28:36">
      <c r="AB1779" s="75">
        <v>329.85</v>
      </c>
      <c r="AC1779" s="7">
        <v>10</v>
      </c>
      <c r="AD1779" s="6">
        <v>296.87</v>
      </c>
      <c r="AE1779" s="7" t="s">
        <v>14169</v>
      </c>
      <c r="AG1779">
        <v>222.53</v>
      </c>
      <c r="AH1779">
        <v>30</v>
      </c>
      <c r="AI1779">
        <v>155.77000000000001</v>
      </c>
      <c r="AJ1779" t="s">
        <v>14157</v>
      </c>
    </row>
    <row r="1780" spans="28:36">
      <c r="AB1780" s="75">
        <v>16.11</v>
      </c>
      <c r="AC1780" s="7">
        <v>15</v>
      </c>
      <c r="AD1780" s="6">
        <v>13.69</v>
      </c>
      <c r="AE1780" s="7" t="s">
        <v>14169</v>
      </c>
      <c r="AG1780">
        <v>43.45</v>
      </c>
      <c r="AH1780">
        <v>25</v>
      </c>
      <c r="AI1780">
        <v>32.590000000000003</v>
      </c>
      <c r="AJ1780" t="s">
        <v>14157</v>
      </c>
    </row>
    <row r="1781" spans="28:36">
      <c r="AB1781" s="75">
        <v>247.86</v>
      </c>
      <c r="AC1781" s="7">
        <v>20</v>
      </c>
      <c r="AD1781" s="6">
        <v>198.29</v>
      </c>
      <c r="AE1781" s="7" t="s">
        <v>14169</v>
      </c>
      <c r="AG1781">
        <v>469.25</v>
      </c>
      <c r="AH1781">
        <v>15</v>
      </c>
      <c r="AI1781">
        <v>398.86</v>
      </c>
      <c r="AJ1781" t="s">
        <v>14157</v>
      </c>
    </row>
    <row r="1782" spans="28:36">
      <c r="AB1782" s="75">
        <v>168.59</v>
      </c>
      <c r="AC1782" s="7">
        <v>20</v>
      </c>
      <c r="AD1782" s="6">
        <v>134.87</v>
      </c>
      <c r="AE1782" s="7" t="s">
        <v>14169</v>
      </c>
      <c r="AG1782">
        <v>246.05</v>
      </c>
      <c r="AH1782">
        <v>30</v>
      </c>
      <c r="AI1782">
        <v>172.23</v>
      </c>
      <c r="AJ1782" t="s">
        <v>14157</v>
      </c>
    </row>
    <row r="1783" spans="28:36">
      <c r="AB1783" s="75">
        <v>18.84</v>
      </c>
      <c r="AC1783" s="7">
        <v>0</v>
      </c>
      <c r="AD1783" s="6">
        <v>18.84</v>
      </c>
      <c r="AE1783" s="7" t="s">
        <v>14169</v>
      </c>
      <c r="AG1783">
        <v>354.39</v>
      </c>
      <c r="AH1783">
        <v>10</v>
      </c>
      <c r="AI1783">
        <v>318.95</v>
      </c>
      <c r="AJ1783" t="s">
        <v>14157</v>
      </c>
    </row>
    <row r="1784" spans="28:36">
      <c r="AB1784" s="75">
        <v>459.61</v>
      </c>
      <c r="AC1784" s="7">
        <v>10</v>
      </c>
      <c r="AD1784" s="6">
        <v>413.65</v>
      </c>
      <c r="AE1784" s="7" t="s">
        <v>14169</v>
      </c>
      <c r="AG1784">
        <v>299.60000000000002</v>
      </c>
      <c r="AH1784">
        <v>25</v>
      </c>
      <c r="AI1784">
        <v>224.7</v>
      </c>
      <c r="AJ1784" t="s">
        <v>14157</v>
      </c>
    </row>
    <row r="1785" spans="28:36">
      <c r="AB1785" s="75">
        <v>78.87</v>
      </c>
      <c r="AC1785" s="7">
        <v>5</v>
      </c>
      <c r="AD1785" s="6">
        <v>74.930000000000007</v>
      </c>
      <c r="AE1785" s="7" t="s">
        <v>14169</v>
      </c>
      <c r="AG1785">
        <v>493.1</v>
      </c>
      <c r="AH1785">
        <v>25</v>
      </c>
      <c r="AI1785">
        <v>369.83</v>
      </c>
      <c r="AJ1785" t="s">
        <v>14157</v>
      </c>
    </row>
    <row r="1786" spans="28:36">
      <c r="AB1786" s="75">
        <v>471.66</v>
      </c>
      <c r="AC1786" s="7">
        <v>5</v>
      </c>
      <c r="AD1786" s="6">
        <v>448.08</v>
      </c>
      <c r="AE1786" s="7" t="s">
        <v>14169</v>
      </c>
      <c r="AG1786">
        <v>271.48</v>
      </c>
      <c r="AH1786">
        <v>50</v>
      </c>
      <c r="AI1786">
        <v>135.74</v>
      </c>
      <c r="AJ1786" t="s">
        <v>14157</v>
      </c>
    </row>
    <row r="1787" spans="28:36">
      <c r="AB1787" s="75">
        <v>289.83</v>
      </c>
      <c r="AC1787" s="7">
        <v>10</v>
      </c>
      <c r="AD1787" s="6">
        <v>260.85000000000002</v>
      </c>
      <c r="AE1787" s="7" t="s">
        <v>14169</v>
      </c>
      <c r="AG1787">
        <v>57.34</v>
      </c>
      <c r="AH1787">
        <v>20</v>
      </c>
      <c r="AI1787">
        <v>45.87</v>
      </c>
      <c r="AJ1787" t="s">
        <v>14157</v>
      </c>
    </row>
    <row r="1788" spans="28:36">
      <c r="AB1788" s="75">
        <v>73.19</v>
      </c>
      <c r="AC1788" s="7">
        <v>30</v>
      </c>
      <c r="AD1788" s="6">
        <v>51.23</v>
      </c>
      <c r="AE1788" s="7" t="s">
        <v>14169</v>
      </c>
      <c r="AG1788">
        <v>335.99</v>
      </c>
      <c r="AH1788">
        <v>20</v>
      </c>
      <c r="AI1788">
        <v>268.79000000000002</v>
      </c>
      <c r="AJ1788" t="s">
        <v>14157</v>
      </c>
    </row>
    <row r="1789" spans="28:36">
      <c r="AB1789" s="75">
        <v>248.71</v>
      </c>
      <c r="AC1789" s="7">
        <v>15</v>
      </c>
      <c r="AD1789" s="6">
        <v>211.4</v>
      </c>
      <c r="AE1789" s="7" t="s">
        <v>14169</v>
      </c>
      <c r="AG1789">
        <v>15.53</v>
      </c>
      <c r="AH1789">
        <v>10</v>
      </c>
      <c r="AI1789">
        <v>13.98</v>
      </c>
      <c r="AJ1789" t="s">
        <v>14157</v>
      </c>
    </row>
    <row r="1790" spans="28:36">
      <c r="AB1790" s="75">
        <v>95.06</v>
      </c>
      <c r="AC1790" s="7">
        <v>5</v>
      </c>
      <c r="AD1790" s="6">
        <v>90.31</v>
      </c>
      <c r="AE1790" s="7" t="s">
        <v>14169</v>
      </c>
      <c r="AG1790">
        <v>68.930000000000007</v>
      </c>
      <c r="AH1790">
        <v>10</v>
      </c>
      <c r="AI1790">
        <v>62.04</v>
      </c>
      <c r="AJ1790" t="s">
        <v>14157</v>
      </c>
    </row>
    <row r="1791" spans="28:36">
      <c r="AB1791" s="75">
        <v>315.16000000000003</v>
      </c>
      <c r="AC1791" s="7">
        <v>50</v>
      </c>
      <c r="AD1791" s="6">
        <v>157.58000000000001</v>
      </c>
      <c r="AE1791" s="7" t="s">
        <v>14169</v>
      </c>
      <c r="AG1791">
        <v>419.78</v>
      </c>
      <c r="AH1791">
        <v>20</v>
      </c>
      <c r="AI1791">
        <v>335.82</v>
      </c>
      <c r="AJ1791" t="s">
        <v>14157</v>
      </c>
    </row>
    <row r="1792" spans="28:36">
      <c r="AB1792" s="75">
        <v>259.10000000000002</v>
      </c>
      <c r="AC1792" s="7">
        <v>0</v>
      </c>
      <c r="AD1792" s="6">
        <v>259.10000000000002</v>
      </c>
      <c r="AE1792" s="7" t="s">
        <v>14169</v>
      </c>
      <c r="AG1792">
        <v>161.34</v>
      </c>
      <c r="AH1792">
        <v>0</v>
      </c>
      <c r="AI1792">
        <v>161.34</v>
      </c>
      <c r="AJ1792" t="s">
        <v>14157</v>
      </c>
    </row>
    <row r="1793" spans="28:36">
      <c r="AB1793" s="75">
        <v>205.38</v>
      </c>
      <c r="AC1793" s="7">
        <v>30</v>
      </c>
      <c r="AD1793" s="6">
        <v>143.77000000000001</v>
      </c>
      <c r="AE1793" s="7" t="s">
        <v>14169</v>
      </c>
      <c r="AG1793">
        <v>35.85</v>
      </c>
      <c r="AH1793">
        <v>10</v>
      </c>
      <c r="AI1793">
        <v>32.270000000000003</v>
      </c>
      <c r="AJ1793" t="s">
        <v>14157</v>
      </c>
    </row>
    <row r="1794" spans="28:36">
      <c r="AB1794" s="75">
        <v>191.15</v>
      </c>
      <c r="AC1794" s="7">
        <v>50</v>
      </c>
      <c r="AD1794" s="6">
        <v>95.58</v>
      </c>
      <c r="AE1794" s="7" t="s">
        <v>14169</v>
      </c>
      <c r="AG1794">
        <v>139.02000000000001</v>
      </c>
      <c r="AH1794">
        <v>30</v>
      </c>
      <c r="AI1794">
        <v>97.31</v>
      </c>
      <c r="AJ1794" t="s">
        <v>14157</v>
      </c>
    </row>
    <row r="1795" spans="28:36">
      <c r="AB1795" s="75">
        <v>232.55</v>
      </c>
      <c r="AC1795" s="7">
        <v>25</v>
      </c>
      <c r="AD1795" s="6">
        <v>174.41</v>
      </c>
      <c r="AE1795" s="7" t="s">
        <v>14169</v>
      </c>
      <c r="AG1795">
        <v>121.26</v>
      </c>
      <c r="AH1795">
        <v>0</v>
      </c>
      <c r="AI1795">
        <v>121.26</v>
      </c>
      <c r="AJ1795" t="s">
        <v>14157</v>
      </c>
    </row>
    <row r="1796" spans="28:36">
      <c r="AB1796" s="75">
        <v>31.72</v>
      </c>
      <c r="AC1796" s="7">
        <v>20</v>
      </c>
      <c r="AD1796" s="6">
        <v>25.38</v>
      </c>
      <c r="AE1796" s="7" t="s">
        <v>14169</v>
      </c>
      <c r="AG1796">
        <v>62.47</v>
      </c>
      <c r="AH1796">
        <v>15</v>
      </c>
      <c r="AI1796">
        <v>53.1</v>
      </c>
      <c r="AJ1796" t="s">
        <v>14157</v>
      </c>
    </row>
    <row r="1797" spans="28:36">
      <c r="AB1797" s="75">
        <v>285.83</v>
      </c>
      <c r="AC1797" s="7">
        <v>10</v>
      </c>
      <c r="AD1797" s="6">
        <v>257.25</v>
      </c>
      <c r="AE1797" s="7" t="s">
        <v>14169</v>
      </c>
      <c r="AG1797">
        <v>364.33</v>
      </c>
      <c r="AH1797">
        <v>30</v>
      </c>
      <c r="AI1797">
        <v>255.03</v>
      </c>
      <c r="AJ1797" t="s">
        <v>14157</v>
      </c>
    </row>
    <row r="1798" spans="28:36">
      <c r="AB1798" s="75">
        <v>369.05</v>
      </c>
      <c r="AC1798" s="7">
        <v>5</v>
      </c>
      <c r="AD1798" s="6">
        <v>350.6</v>
      </c>
      <c r="AE1798" s="7" t="s">
        <v>14169</v>
      </c>
      <c r="AG1798">
        <v>239.96</v>
      </c>
      <c r="AH1798">
        <v>50</v>
      </c>
      <c r="AI1798">
        <v>119.98</v>
      </c>
      <c r="AJ1798" t="s">
        <v>14157</v>
      </c>
    </row>
    <row r="1799" spans="28:36">
      <c r="AB1799" s="75">
        <v>31.78</v>
      </c>
      <c r="AC1799" s="7">
        <v>15</v>
      </c>
      <c r="AD1799" s="6">
        <v>27.01</v>
      </c>
      <c r="AE1799" s="7" t="s">
        <v>14169</v>
      </c>
      <c r="AG1799">
        <v>102.19</v>
      </c>
      <c r="AH1799">
        <v>15</v>
      </c>
      <c r="AI1799">
        <v>86.86</v>
      </c>
      <c r="AJ1799" t="s">
        <v>14157</v>
      </c>
    </row>
    <row r="1800" spans="28:36">
      <c r="AB1800" s="75">
        <v>206.82</v>
      </c>
      <c r="AC1800" s="7">
        <v>30</v>
      </c>
      <c r="AD1800" s="6">
        <v>144.77000000000001</v>
      </c>
      <c r="AE1800" s="7" t="s">
        <v>14169</v>
      </c>
      <c r="AG1800">
        <v>448.45</v>
      </c>
      <c r="AH1800">
        <v>0</v>
      </c>
      <c r="AI1800">
        <v>448.45</v>
      </c>
      <c r="AJ1800" t="s">
        <v>14157</v>
      </c>
    </row>
    <row r="1801" spans="28:36">
      <c r="AB1801" s="75">
        <v>407.91</v>
      </c>
      <c r="AC1801" s="7">
        <v>10</v>
      </c>
      <c r="AD1801" s="6">
        <v>367.12</v>
      </c>
      <c r="AE1801" s="7" t="s">
        <v>14169</v>
      </c>
      <c r="AG1801">
        <v>369.37</v>
      </c>
      <c r="AH1801">
        <v>0</v>
      </c>
      <c r="AI1801">
        <v>369.37</v>
      </c>
      <c r="AJ1801" t="s">
        <v>14157</v>
      </c>
    </row>
    <row r="1802" spans="28:36">
      <c r="AB1802" s="75">
        <v>277.39</v>
      </c>
      <c r="AC1802" s="7">
        <v>20</v>
      </c>
      <c r="AD1802" s="6">
        <v>221.91</v>
      </c>
      <c r="AE1802" s="7" t="s">
        <v>14169</v>
      </c>
      <c r="AG1802">
        <v>381.47</v>
      </c>
      <c r="AH1802">
        <v>30</v>
      </c>
      <c r="AI1802">
        <v>267.02999999999997</v>
      </c>
      <c r="AJ1802" t="s">
        <v>14157</v>
      </c>
    </row>
    <row r="1803" spans="28:36">
      <c r="AB1803" s="75">
        <v>34.36</v>
      </c>
      <c r="AC1803" s="7">
        <v>5</v>
      </c>
      <c r="AD1803" s="6">
        <v>32.64</v>
      </c>
      <c r="AE1803" s="7" t="s">
        <v>14169</v>
      </c>
      <c r="AG1803">
        <v>309.45999999999998</v>
      </c>
      <c r="AH1803">
        <v>0</v>
      </c>
      <c r="AI1803">
        <v>309.45999999999998</v>
      </c>
      <c r="AJ1803" t="s">
        <v>14157</v>
      </c>
    </row>
    <row r="1804" spans="28:36">
      <c r="AB1804" s="75">
        <v>161.02000000000001</v>
      </c>
      <c r="AC1804" s="7">
        <v>30</v>
      </c>
      <c r="AD1804" s="6">
        <v>112.71</v>
      </c>
      <c r="AE1804" s="7" t="s">
        <v>14169</v>
      </c>
      <c r="AG1804">
        <v>282.58999999999997</v>
      </c>
      <c r="AH1804">
        <v>25</v>
      </c>
      <c r="AI1804">
        <v>211.94</v>
      </c>
      <c r="AJ1804" t="s">
        <v>14157</v>
      </c>
    </row>
    <row r="1805" spans="28:36">
      <c r="AB1805" s="75">
        <v>428.08</v>
      </c>
      <c r="AC1805" s="7">
        <v>30</v>
      </c>
      <c r="AD1805" s="6">
        <v>299.66000000000003</v>
      </c>
      <c r="AE1805" s="7" t="s">
        <v>14169</v>
      </c>
      <c r="AG1805">
        <v>39.08</v>
      </c>
      <c r="AH1805">
        <v>0</v>
      </c>
      <c r="AI1805">
        <v>39.08</v>
      </c>
      <c r="AJ1805" t="s">
        <v>14157</v>
      </c>
    </row>
    <row r="1806" spans="28:36">
      <c r="AB1806" s="75">
        <v>256.51</v>
      </c>
      <c r="AC1806" s="7">
        <v>0</v>
      </c>
      <c r="AD1806" s="6">
        <v>256.51</v>
      </c>
      <c r="AE1806" s="7" t="s">
        <v>14169</v>
      </c>
      <c r="AG1806">
        <v>315.17</v>
      </c>
      <c r="AH1806">
        <v>0</v>
      </c>
      <c r="AI1806">
        <v>315.17</v>
      </c>
      <c r="AJ1806" t="s">
        <v>14157</v>
      </c>
    </row>
    <row r="1807" spans="28:36">
      <c r="AB1807" s="75">
        <v>206.43</v>
      </c>
      <c r="AC1807" s="7">
        <v>25</v>
      </c>
      <c r="AD1807" s="6">
        <v>154.82</v>
      </c>
      <c r="AE1807" s="7" t="s">
        <v>14169</v>
      </c>
      <c r="AG1807">
        <v>316.26</v>
      </c>
      <c r="AH1807">
        <v>0</v>
      </c>
      <c r="AI1807">
        <v>316.26</v>
      </c>
      <c r="AJ1807" t="s">
        <v>14157</v>
      </c>
    </row>
    <row r="1808" spans="28:36">
      <c r="AB1808" s="75">
        <v>186.09</v>
      </c>
      <c r="AC1808" s="7">
        <v>0</v>
      </c>
      <c r="AD1808" s="6">
        <v>186.09</v>
      </c>
      <c r="AE1808" s="7" t="s">
        <v>14169</v>
      </c>
      <c r="AG1808">
        <v>108.21</v>
      </c>
      <c r="AH1808">
        <v>10</v>
      </c>
      <c r="AI1808">
        <v>97.39</v>
      </c>
      <c r="AJ1808" t="s">
        <v>14157</v>
      </c>
    </row>
    <row r="1809" spans="28:36">
      <c r="AB1809" s="75">
        <v>367.38</v>
      </c>
      <c r="AC1809" s="7">
        <v>15</v>
      </c>
      <c r="AD1809" s="6">
        <v>312.27</v>
      </c>
      <c r="AE1809" s="7" t="s">
        <v>14169</v>
      </c>
      <c r="AG1809">
        <v>18.66</v>
      </c>
      <c r="AH1809">
        <v>0</v>
      </c>
      <c r="AI1809">
        <v>18.66</v>
      </c>
      <c r="AJ1809" t="s">
        <v>14157</v>
      </c>
    </row>
    <row r="1810" spans="28:36">
      <c r="AB1810" s="75">
        <v>410.41</v>
      </c>
      <c r="AC1810" s="7">
        <v>50</v>
      </c>
      <c r="AD1810" s="6">
        <v>205.21</v>
      </c>
      <c r="AE1810" s="7" t="s">
        <v>14169</v>
      </c>
      <c r="AG1810">
        <v>457.3</v>
      </c>
      <c r="AH1810">
        <v>0</v>
      </c>
      <c r="AI1810">
        <v>457.3</v>
      </c>
      <c r="AJ1810" t="s">
        <v>14157</v>
      </c>
    </row>
    <row r="1811" spans="28:36">
      <c r="AB1811" s="75">
        <v>455.43</v>
      </c>
      <c r="AC1811" s="7">
        <v>15</v>
      </c>
      <c r="AD1811" s="6">
        <v>387.12</v>
      </c>
      <c r="AE1811" s="7" t="s">
        <v>14169</v>
      </c>
      <c r="AG1811">
        <v>242.2</v>
      </c>
      <c r="AH1811">
        <v>30</v>
      </c>
      <c r="AI1811">
        <v>169.54</v>
      </c>
      <c r="AJ1811" t="s">
        <v>14157</v>
      </c>
    </row>
    <row r="1812" spans="28:36">
      <c r="AB1812" s="75">
        <v>151.85</v>
      </c>
      <c r="AC1812" s="7">
        <v>15</v>
      </c>
      <c r="AD1812" s="6">
        <v>129.07</v>
      </c>
      <c r="AE1812" s="7" t="s">
        <v>14169</v>
      </c>
      <c r="AG1812">
        <v>475.29</v>
      </c>
      <c r="AH1812">
        <v>25</v>
      </c>
      <c r="AI1812">
        <v>356.47</v>
      </c>
      <c r="AJ1812" t="s">
        <v>14157</v>
      </c>
    </row>
    <row r="1813" spans="28:36">
      <c r="AB1813" s="75">
        <v>276.74</v>
      </c>
      <c r="AC1813" s="7">
        <v>0</v>
      </c>
      <c r="AD1813" s="6">
        <v>276.74</v>
      </c>
      <c r="AE1813" s="7" t="s">
        <v>14169</v>
      </c>
      <c r="AG1813">
        <v>394.76</v>
      </c>
      <c r="AH1813">
        <v>25</v>
      </c>
      <c r="AI1813">
        <v>296.07</v>
      </c>
      <c r="AJ1813" t="s">
        <v>14157</v>
      </c>
    </row>
    <row r="1814" spans="28:36">
      <c r="AB1814" s="75">
        <v>116.1</v>
      </c>
      <c r="AC1814" s="7">
        <v>10</v>
      </c>
      <c r="AD1814" s="6">
        <v>104.49</v>
      </c>
      <c r="AE1814" s="7" t="s">
        <v>14169</v>
      </c>
      <c r="AG1814">
        <v>145.13</v>
      </c>
      <c r="AH1814">
        <v>25</v>
      </c>
      <c r="AI1814">
        <v>108.85</v>
      </c>
      <c r="AJ1814" t="s">
        <v>14157</v>
      </c>
    </row>
    <row r="1815" spans="28:36">
      <c r="AB1815" s="75">
        <v>19.55</v>
      </c>
      <c r="AC1815" s="7">
        <v>5</v>
      </c>
      <c r="AD1815" s="6">
        <v>18.57</v>
      </c>
      <c r="AE1815" s="7" t="s">
        <v>14169</v>
      </c>
      <c r="AG1815">
        <v>424.42</v>
      </c>
      <c r="AH1815">
        <v>5</v>
      </c>
      <c r="AI1815">
        <v>403.2</v>
      </c>
      <c r="AJ1815" t="s">
        <v>14157</v>
      </c>
    </row>
    <row r="1816" spans="28:36">
      <c r="AB1816" s="75">
        <v>241.25</v>
      </c>
      <c r="AC1816" s="7">
        <v>20</v>
      </c>
      <c r="AD1816" s="6">
        <v>193</v>
      </c>
      <c r="AE1816" s="7" t="s">
        <v>14169</v>
      </c>
      <c r="AG1816">
        <v>340.82</v>
      </c>
      <c r="AH1816">
        <v>0</v>
      </c>
      <c r="AI1816">
        <v>340.82</v>
      </c>
      <c r="AJ1816" t="s">
        <v>14157</v>
      </c>
    </row>
    <row r="1817" spans="28:36">
      <c r="AB1817" s="75">
        <v>214.77</v>
      </c>
      <c r="AC1817" s="7">
        <v>50</v>
      </c>
      <c r="AD1817" s="6">
        <v>107.39</v>
      </c>
      <c r="AE1817" s="7" t="s">
        <v>14169</v>
      </c>
      <c r="AG1817">
        <v>388.74</v>
      </c>
      <c r="AH1817">
        <v>15</v>
      </c>
      <c r="AI1817">
        <v>330.43</v>
      </c>
      <c r="AJ1817" t="s">
        <v>14157</v>
      </c>
    </row>
    <row r="1818" spans="28:36">
      <c r="AB1818" s="75">
        <v>453.64</v>
      </c>
      <c r="AC1818" s="7">
        <v>5</v>
      </c>
      <c r="AD1818" s="6">
        <v>430.96</v>
      </c>
      <c r="AE1818" s="7" t="s">
        <v>14169</v>
      </c>
      <c r="AG1818">
        <v>196.18</v>
      </c>
      <c r="AH1818">
        <v>30</v>
      </c>
      <c r="AI1818">
        <v>137.33000000000001</v>
      </c>
      <c r="AJ1818" t="s">
        <v>14157</v>
      </c>
    </row>
    <row r="1819" spans="28:36">
      <c r="AB1819" s="75">
        <v>348.31</v>
      </c>
      <c r="AC1819" s="7">
        <v>15</v>
      </c>
      <c r="AD1819" s="6">
        <v>296.06</v>
      </c>
      <c r="AE1819" s="7" t="s">
        <v>14169</v>
      </c>
      <c r="AG1819">
        <v>72.64</v>
      </c>
      <c r="AH1819">
        <v>20</v>
      </c>
      <c r="AI1819">
        <v>58.11</v>
      </c>
      <c r="AJ1819" t="s">
        <v>14157</v>
      </c>
    </row>
    <row r="1820" spans="28:36">
      <c r="AB1820" s="75">
        <v>286.47000000000003</v>
      </c>
      <c r="AC1820" s="7">
        <v>25</v>
      </c>
      <c r="AD1820" s="6">
        <v>214.85</v>
      </c>
      <c r="AE1820" s="7" t="s">
        <v>14169</v>
      </c>
      <c r="AG1820">
        <v>363.85</v>
      </c>
      <c r="AH1820">
        <v>5</v>
      </c>
      <c r="AI1820">
        <v>345.66</v>
      </c>
      <c r="AJ1820" t="s">
        <v>14157</v>
      </c>
    </row>
    <row r="1821" spans="28:36">
      <c r="AB1821" s="75">
        <v>117.74</v>
      </c>
      <c r="AC1821" s="7">
        <v>20</v>
      </c>
      <c r="AD1821" s="6">
        <v>94.19</v>
      </c>
      <c r="AE1821" s="7" t="s">
        <v>14169</v>
      </c>
      <c r="AG1821">
        <v>92.41</v>
      </c>
      <c r="AH1821">
        <v>50</v>
      </c>
      <c r="AI1821">
        <v>46.2</v>
      </c>
      <c r="AJ1821" t="s">
        <v>14157</v>
      </c>
    </row>
    <row r="1822" spans="28:36">
      <c r="AB1822" s="75">
        <v>256.42</v>
      </c>
      <c r="AC1822" s="7">
        <v>0</v>
      </c>
      <c r="AD1822" s="6">
        <v>256.42</v>
      </c>
      <c r="AE1822" s="7" t="s">
        <v>14169</v>
      </c>
      <c r="AG1822">
        <v>368.86</v>
      </c>
      <c r="AH1822">
        <v>50</v>
      </c>
      <c r="AI1822">
        <v>184.43</v>
      </c>
      <c r="AJ1822" t="s">
        <v>14157</v>
      </c>
    </row>
    <row r="1823" spans="28:36">
      <c r="AB1823" s="75">
        <v>345.75</v>
      </c>
      <c r="AC1823" s="7">
        <v>0</v>
      </c>
      <c r="AD1823" s="6">
        <v>345.75</v>
      </c>
      <c r="AE1823" s="7" t="s">
        <v>14169</v>
      </c>
      <c r="AG1823">
        <v>397.35</v>
      </c>
      <c r="AH1823">
        <v>10</v>
      </c>
      <c r="AI1823">
        <v>357.62</v>
      </c>
      <c r="AJ1823" t="s">
        <v>14157</v>
      </c>
    </row>
    <row r="1824" spans="28:36">
      <c r="AB1824" s="75">
        <v>170.44</v>
      </c>
      <c r="AC1824" s="7">
        <v>15</v>
      </c>
      <c r="AD1824" s="6">
        <v>144.87</v>
      </c>
      <c r="AE1824" s="7" t="s">
        <v>14169</v>
      </c>
      <c r="AG1824">
        <v>321.56</v>
      </c>
      <c r="AH1824">
        <v>25</v>
      </c>
      <c r="AI1824">
        <v>241.17</v>
      </c>
      <c r="AJ1824" t="s">
        <v>14157</v>
      </c>
    </row>
    <row r="1825" spans="28:36">
      <c r="AB1825" s="75">
        <v>169.69</v>
      </c>
      <c r="AC1825" s="7">
        <v>20</v>
      </c>
      <c r="AD1825" s="6">
        <v>135.75</v>
      </c>
      <c r="AE1825" s="7" t="s">
        <v>14169</v>
      </c>
      <c r="AG1825">
        <v>498.73</v>
      </c>
      <c r="AH1825">
        <v>25</v>
      </c>
      <c r="AI1825">
        <v>374.05</v>
      </c>
      <c r="AJ1825" t="s">
        <v>14157</v>
      </c>
    </row>
    <row r="1826" spans="28:36">
      <c r="AB1826" s="75">
        <v>22.77</v>
      </c>
      <c r="AC1826" s="7">
        <v>50</v>
      </c>
      <c r="AD1826" s="6">
        <v>11.38</v>
      </c>
      <c r="AE1826" s="7" t="s">
        <v>14169</v>
      </c>
      <c r="AG1826">
        <v>497.98</v>
      </c>
      <c r="AH1826">
        <v>50</v>
      </c>
      <c r="AI1826">
        <v>248.99</v>
      </c>
      <c r="AJ1826" t="s">
        <v>14157</v>
      </c>
    </row>
    <row r="1827" spans="28:36">
      <c r="AB1827" s="75">
        <v>286.47000000000003</v>
      </c>
      <c r="AC1827" s="7">
        <v>5</v>
      </c>
      <c r="AD1827" s="6">
        <v>272.14999999999998</v>
      </c>
      <c r="AE1827" s="7" t="s">
        <v>14169</v>
      </c>
      <c r="AG1827">
        <v>441.14</v>
      </c>
      <c r="AH1827">
        <v>15</v>
      </c>
      <c r="AI1827">
        <v>374.97</v>
      </c>
      <c r="AJ1827" t="s">
        <v>14157</v>
      </c>
    </row>
    <row r="1828" spans="28:36">
      <c r="AB1828" s="75">
        <v>338</v>
      </c>
      <c r="AC1828" s="7">
        <v>10</v>
      </c>
      <c r="AD1828" s="6">
        <v>304.2</v>
      </c>
      <c r="AE1828" s="7" t="s">
        <v>14169</v>
      </c>
      <c r="AG1828">
        <v>209.12</v>
      </c>
      <c r="AH1828">
        <v>30</v>
      </c>
      <c r="AI1828">
        <v>146.38</v>
      </c>
      <c r="AJ1828" t="s">
        <v>14157</v>
      </c>
    </row>
    <row r="1829" spans="28:36">
      <c r="AB1829" s="75">
        <v>457.69</v>
      </c>
      <c r="AC1829" s="7">
        <v>20</v>
      </c>
      <c r="AD1829" s="6">
        <v>366.15</v>
      </c>
      <c r="AE1829" s="7" t="s">
        <v>14169</v>
      </c>
      <c r="AG1829">
        <v>361.98</v>
      </c>
      <c r="AH1829">
        <v>10</v>
      </c>
      <c r="AI1829">
        <v>325.77999999999997</v>
      </c>
      <c r="AJ1829" t="s">
        <v>14157</v>
      </c>
    </row>
    <row r="1830" spans="28:36">
      <c r="AB1830" s="75">
        <v>476.53</v>
      </c>
      <c r="AC1830" s="7">
        <v>15</v>
      </c>
      <c r="AD1830" s="6">
        <v>405.05</v>
      </c>
      <c r="AE1830" s="7" t="s">
        <v>14169</v>
      </c>
      <c r="AG1830">
        <v>404.79</v>
      </c>
      <c r="AH1830">
        <v>5</v>
      </c>
      <c r="AI1830">
        <v>384.55</v>
      </c>
      <c r="AJ1830" t="s">
        <v>14157</v>
      </c>
    </row>
    <row r="1831" spans="28:36">
      <c r="AB1831" s="75">
        <v>309.55</v>
      </c>
      <c r="AC1831" s="7">
        <v>10</v>
      </c>
      <c r="AD1831" s="6">
        <v>278.60000000000002</v>
      </c>
      <c r="AE1831" s="7" t="s">
        <v>14169</v>
      </c>
      <c r="AG1831">
        <v>464.57</v>
      </c>
      <c r="AH1831">
        <v>10</v>
      </c>
      <c r="AI1831">
        <v>418.11</v>
      </c>
      <c r="AJ1831" t="s">
        <v>14157</v>
      </c>
    </row>
    <row r="1832" spans="28:36">
      <c r="AB1832" s="75">
        <v>46.48</v>
      </c>
      <c r="AC1832" s="7">
        <v>0</v>
      </c>
      <c r="AD1832" s="6">
        <v>46.48</v>
      </c>
      <c r="AE1832" s="7" t="s">
        <v>14169</v>
      </c>
      <c r="AG1832">
        <v>254.76</v>
      </c>
      <c r="AH1832">
        <v>0</v>
      </c>
      <c r="AI1832">
        <v>254.76</v>
      </c>
      <c r="AJ1832" t="s">
        <v>14157</v>
      </c>
    </row>
    <row r="1833" spans="28:36">
      <c r="AB1833" s="75">
        <v>448.02</v>
      </c>
      <c r="AC1833" s="7">
        <v>30</v>
      </c>
      <c r="AD1833" s="6">
        <v>313.61</v>
      </c>
      <c r="AE1833" s="7" t="s">
        <v>14169</v>
      </c>
      <c r="AG1833">
        <v>442.08</v>
      </c>
      <c r="AH1833">
        <v>50</v>
      </c>
      <c r="AI1833">
        <v>221.04</v>
      </c>
      <c r="AJ1833" t="s">
        <v>14157</v>
      </c>
    </row>
    <row r="1834" spans="28:36">
      <c r="AB1834" s="75">
        <v>19.420000000000002</v>
      </c>
      <c r="AC1834" s="7">
        <v>0</v>
      </c>
      <c r="AD1834" s="6">
        <v>19.420000000000002</v>
      </c>
      <c r="AE1834" s="7" t="s">
        <v>14169</v>
      </c>
      <c r="AG1834">
        <v>291.45</v>
      </c>
      <c r="AH1834">
        <v>15</v>
      </c>
      <c r="AI1834">
        <v>247.73</v>
      </c>
      <c r="AJ1834" t="s">
        <v>14157</v>
      </c>
    </row>
    <row r="1835" spans="28:36">
      <c r="AB1835" s="75">
        <v>352.47</v>
      </c>
      <c r="AC1835" s="7">
        <v>0</v>
      </c>
      <c r="AD1835" s="6">
        <v>352.47</v>
      </c>
      <c r="AE1835" s="7" t="s">
        <v>14169</v>
      </c>
      <c r="AG1835">
        <v>347.22</v>
      </c>
      <c r="AH1835">
        <v>15</v>
      </c>
      <c r="AI1835">
        <v>295.14</v>
      </c>
      <c r="AJ1835" t="s">
        <v>14157</v>
      </c>
    </row>
    <row r="1836" spans="28:36">
      <c r="AB1836" s="75">
        <v>67.67</v>
      </c>
      <c r="AC1836" s="7">
        <v>50</v>
      </c>
      <c r="AD1836" s="6">
        <v>33.840000000000003</v>
      </c>
      <c r="AE1836" s="7" t="s">
        <v>14169</v>
      </c>
      <c r="AG1836">
        <v>30.49</v>
      </c>
      <c r="AH1836">
        <v>20</v>
      </c>
      <c r="AI1836">
        <v>24.39</v>
      </c>
      <c r="AJ1836" t="s">
        <v>14157</v>
      </c>
    </row>
    <row r="1837" spans="28:36">
      <c r="AB1837" s="75">
        <v>29.3</v>
      </c>
      <c r="AC1837" s="7">
        <v>0</v>
      </c>
      <c r="AD1837" s="6">
        <v>29.3</v>
      </c>
      <c r="AE1837" s="7" t="s">
        <v>14169</v>
      </c>
      <c r="AG1837">
        <v>410.94</v>
      </c>
      <c r="AH1837">
        <v>0</v>
      </c>
      <c r="AI1837">
        <v>410.94</v>
      </c>
      <c r="AJ1837" t="s">
        <v>14157</v>
      </c>
    </row>
    <row r="1838" spans="28:36">
      <c r="AB1838" s="75">
        <v>303.27999999999997</v>
      </c>
      <c r="AC1838" s="7">
        <v>0</v>
      </c>
      <c r="AD1838" s="6">
        <v>303.27999999999997</v>
      </c>
      <c r="AE1838" s="7" t="s">
        <v>14169</v>
      </c>
      <c r="AG1838">
        <v>299.69</v>
      </c>
      <c r="AH1838">
        <v>5</v>
      </c>
      <c r="AI1838">
        <v>284.70999999999998</v>
      </c>
      <c r="AJ1838" t="s">
        <v>14157</v>
      </c>
    </row>
    <row r="1839" spans="28:36">
      <c r="AB1839" s="75">
        <v>448.07</v>
      </c>
      <c r="AC1839" s="7">
        <v>0</v>
      </c>
      <c r="AD1839" s="6">
        <v>448.07</v>
      </c>
      <c r="AE1839" s="7" t="s">
        <v>14169</v>
      </c>
      <c r="AG1839">
        <v>373</v>
      </c>
      <c r="AH1839">
        <v>5</v>
      </c>
      <c r="AI1839">
        <v>354.35</v>
      </c>
      <c r="AJ1839" t="s">
        <v>14157</v>
      </c>
    </row>
    <row r="1840" spans="28:36">
      <c r="AB1840" s="75">
        <v>362.26</v>
      </c>
      <c r="AC1840" s="7">
        <v>0</v>
      </c>
      <c r="AD1840" s="6">
        <v>362.26</v>
      </c>
      <c r="AE1840" s="7" t="s">
        <v>14169</v>
      </c>
      <c r="AG1840">
        <v>105</v>
      </c>
      <c r="AH1840">
        <v>10</v>
      </c>
      <c r="AI1840">
        <v>94.5</v>
      </c>
      <c r="AJ1840" t="s">
        <v>14157</v>
      </c>
    </row>
    <row r="1841" spans="28:36">
      <c r="AB1841" s="75">
        <v>188.56</v>
      </c>
      <c r="AC1841" s="7">
        <v>15</v>
      </c>
      <c r="AD1841" s="6">
        <v>160.28</v>
      </c>
      <c r="AE1841" s="7" t="s">
        <v>14169</v>
      </c>
      <c r="AG1841">
        <v>118.28</v>
      </c>
      <c r="AH1841">
        <v>15</v>
      </c>
      <c r="AI1841">
        <v>100.54</v>
      </c>
      <c r="AJ1841" t="s">
        <v>14157</v>
      </c>
    </row>
    <row r="1842" spans="28:36">
      <c r="AB1842" s="75">
        <v>214.8</v>
      </c>
      <c r="AC1842" s="7">
        <v>25</v>
      </c>
      <c r="AD1842" s="6">
        <v>161.1</v>
      </c>
      <c r="AE1842" s="7" t="s">
        <v>14169</v>
      </c>
      <c r="AG1842">
        <v>334.87</v>
      </c>
      <c r="AH1842">
        <v>15</v>
      </c>
      <c r="AI1842">
        <v>284.64</v>
      </c>
      <c r="AJ1842" t="s">
        <v>14157</v>
      </c>
    </row>
    <row r="1843" spans="28:36">
      <c r="AB1843" s="75">
        <v>237.9</v>
      </c>
      <c r="AC1843" s="7">
        <v>30</v>
      </c>
      <c r="AD1843" s="6">
        <v>166.53</v>
      </c>
      <c r="AE1843" s="7" t="s">
        <v>14169</v>
      </c>
      <c r="AG1843">
        <v>441.45</v>
      </c>
      <c r="AH1843">
        <v>10</v>
      </c>
      <c r="AI1843">
        <v>397.31</v>
      </c>
      <c r="AJ1843" t="s">
        <v>14157</v>
      </c>
    </row>
    <row r="1844" spans="28:36">
      <c r="AB1844" s="75">
        <v>48.61</v>
      </c>
      <c r="AC1844" s="7">
        <v>25</v>
      </c>
      <c r="AD1844" s="6">
        <v>36.46</v>
      </c>
      <c r="AE1844" s="7" t="s">
        <v>14169</v>
      </c>
      <c r="AG1844">
        <v>273.33999999999997</v>
      </c>
      <c r="AH1844">
        <v>15</v>
      </c>
      <c r="AI1844">
        <v>232.34</v>
      </c>
      <c r="AJ1844" t="s">
        <v>14157</v>
      </c>
    </row>
    <row r="1845" spans="28:36">
      <c r="AB1845" s="75">
        <v>367.32</v>
      </c>
      <c r="AC1845" s="7">
        <v>20</v>
      </c>
      <c r="AD1845" s="6">
        <v>293.86</v>
      </c>
      <c r="AE1845" s="7" t="s">
        <v>14169</v>
      </c>
      <c r="AG1845">
        <v>115.88</v>
      </c>
      <c r="AH1845">
        <v>25</v>
      </c>
      <c r="AI1845">
        <v>86.91</v>
      </c>
      <c r="AJ1845" t="s">
        <v>14157</v>
      </c>
    </row>
    <row r="1846" spans="28:36">
      <c r="AB1846" s="75">
        <v>469.59</v>
      </c>
      <c r="AC1846" s="7">
        <v>10</v>
      </c>
      <c r="AD1846" s="6">
        <v>422.63</v>
      </c>
      <c r="AE1846" s="7" t="s">
        <v>14169</v>
      </c>
      <c r="AG1846">
        <v>298.47000000000003</v>
      </c>
      <c r="AH1846">
        <v>0</v>
      </c>
      <c r="AI1846">
        <v>298.47000000000003</v>
      </c>
      <c r="AJ1846" t="s">
        <v>14157</v>
      </c>
    </row>
    <row r="1847" spans="28:36">
      <c r="AB1847" s="75">
        <v>176.77</v>
      </c>
      <c r="AC1847" s="7">
        <v>0</v>
      </c>
      <c r="AD1847" s="6">
        <v>176.77</v>
      </c>
      <c r="AE1847" s="7" t="s">
        <v>14169</v>
      </c>
      <c r="AG1847">
        <v>346.81</v>
      </c>
      <c r="AH1847">
        <v>15</v>
      </c>
      <c r="AI1847">
        <v>294.79000000000002</v>
      </c>
      <c r="AJ1847" t="s">
        <v>14157</v>
      </c>
    </row>
    <row r="1848" spans="28:36">
      <c r="AB1848" s="75">
        <v>39.880000000000003</v>
      </c>
      <c r="AC1848" s="7">
        <v>5</v>
      </c>
      <c r="AD1848" s="6">
        <v>37.89</v>
      </c>
      <c r="AE1848" s="7" t="s">
        <v>14169</v>
      </c>
      <c r="AG1848">
        <v>76.8</v>
      </c>
      <c r="AH1848">
        <v>5</v>
      </c>
      <c r="AI1848">
        <v>72.959999999999994</v>
      </c>
      <c r="AJ1848" t="s">
        <v>14157</v>
      </c>
    </row>
    <row r="1849" spans="28:36">
      <c r="AB1849" s="75">
        <v>131.13999999999999</v>
      </c>
      <c r="AC1849" s="7">
        <v>5</v>
      </c>
      <c r="AD1849" s="6">
        <v>124.58</v>
      </c>
      <c r="AE1849" s="7" t="s">
        <v>14169</v>
      </c>
      <c r="AG1849">
        <v>134.04</v>
      </c>
      <c r="AH1849">
        <v>50</v>
      </c>
      <c r="AI1849">
        <v>67.02</v>
      </c>
      <c r="AJ1849" t="s">
        <v>14157</v>
      </c>
    </row>
    <row r="1850" spans="28:36">
      <c r="AB1850" s="75">
        <v>44.62</v>
      </c>
      <c r="AC1850" s="7">
        <v>50</v>
      </c>
      <c r="AD1850" s="6">
        <v>22.31</v>
      </c>
      <c r="AE1850" s="7" t="s">
        <v>14169</v>
      </c>
      <c r="AG1850">
        <v>463.2</v>
      </c>
      <c r="AH1850">
        <v>10</v>
      </c>
      <c r="AI1850">
        <v>416.88</v>
      </c>
      <c r="AJ1850" t="s">
        <v>14157</v>
      </c>
    </row>
    <row r="1851" spans="28:36">
      <c r="AB1851" s="75">
        <v>332.45</v>
      </c>
      <c r="AC1851" s="7">
        <v>50</v>
      </c>
      <c r="AD1851" s="6">
        <v>166.22</v>
      </c>
      <c r="AE1851" s="7" t="s">
        <v>14169</v>
      </c>
      <c r="AG1851">
        <v>313.85000000000002</v>
      </c>
      <c r="AH1851">
        <v>0</v>
      </c>
      <c r="AI1851">
        <v>313.85000000000002</v>
      </c>
      <c r="AJ1851" t="s">
        <v>14157</v>
      </c>
    </row>
    <row r="1852" spans="28:36">
      <c r="AB1852" s="75">
        <v>283.44</v>
      </c>
      <c r="AC1852" s="7">
        <v>15</v>
      </c>
      <c r="AD1852" s="6">
        <v>240.92</v>
      </c>
      <c r="AE1852" s="7" t="s">
        <v>14169</v>
      </c>
      <c r="AG1852">
        <v>170.46</v>
      </c>
      <c r="AH1852">
        <v>10</v>
      </c>
      <c r="AI1852">
        <v>153.41</v>
      </c>
      <c r="AJ1852" t="s">
        <v>14157</v>
      </c>
    </row>
    <row r="1853" spans="28:36">
      <c r="AB1853" s="75">
        <v>442.58</v>
      </c>
      <c r="AC1853" s="7">
        <v>5</v>
      </c>
      <c r="AD1853" s="6">
        <v>420.45</v>
      </c>
      <c r="AE1853" s="7" t="s">
        <v>14169</v>
      </c>
      <c r="AG1853">
        <v>191.05</v>
      </c>
      <c r="AH1853">
        <v>50</v>
      </c>
      <c r="AI1853">
        <v>95.53</v>
      </c>
      <c r="AJ1853" t="s">
        <v>14157</v>
      </c>
    </row>
    <row r="1854" spans="28:36">
      <c r="AB1854" s="75">
        <v>486.77</v>
      </c>
      <c r="AC1854" s="7">
        <v>30</v>
      </c>
      <c r="AD1854" s="6">
        <v>340.74</v>
      </c>
      <c r="AE1854" s="7" t="s">
        <v>14169</v>
      </c>
      <c r="AG1854">
        <v>154.93</v>
      </c>
      <c r="AH1854">
        <v>30</v>
      </c>
      <c r="AI1854">
        <v>108.45</v>
      </c>
      <c r="AJ1854" t="s">
        <v>14157</v>
      </c>
    </row>
    <row r="1855" spans="28:36">
      <c r="AB1855" s="75">
        <v>39.08</v>
      </c>
      <c r="AC1855" s="7">
        <v>0</v>
      </c>
      <c r="AD1855" s="6">
        <v>39.08</v>
      </c>
      <c r="AE1855" s="7" t="s">
        <v>14169</v>
      </c>
      <c r="AG1855">
        <v>462.61</v>
      </c>
      <c r="AH1855">
        <v>0</v>
      </c>
      <c r="AI1855">
        <v>462.61</v>
      </c>
      <c r="AJ1855" t="s">
        <v>14157</v>
      </c>
    </row>
    <row r="1856" spans="28:36">
      <c r="AB1856" s="75">
        <v>248.35</v>
      </c>
      <c r="AC1856" s="7">
        <v>0</v>
      </c>
      <c r="AD1856" s="6">
        <v>248.35</v>
      </c>
      <c r="AE1856" s="7" t="s">
        <v>14169</v>
      </c>
      <c r="AG1856">
        <v>278.52</v>
      </c>
      <c r="AH1856">
        <v>50</v>
      </c>
      <c r="AI1856">
        <v>139.26</v>
      </c>
      <c r="AJ1856" t="s">
        <v>14157</v>
      </c>
    </row>
    <row r="1857" spans="28:36">
      <c r="AB1857" s="75">
        <v>374.73</v>
      </c>
      <c r="AC1857" s="7">
        <v>15</v>
      </c>
      <c r="AD1857" s="6">
        <v>318.52</v>
      </c>
      <c r="AE1857" s="7" t="s">
        <v>14169</v>
      </c>
      <c r="AG1857">
        <v>471.76</v>
      </c>
      <c r="AH1857">
        <v>10</v>
      </c>
      <c r="AI1857">
        <v>424.58</v>
      </c>
      <c r="AJ1857" t="s">
        <v>14157</v>
      </c>
    </row>
    <row r="1858" spans="28:36">
      <c r="AB1858" s="75">
        <v>145.13</v>
      </c>
      <c r="AC1858" s="7">
        <v>25</v>
      </c>
      <c r="AD1858" s="6">
        <v>108.85</v>
      </c>
      <c r="AE1858" s="7" t="s">
        <v>14169</v>
      </c>
      <c r="AG1858">
        <v>263.49</v>
      </c>
      <c r="AH1858">
        <v>20</v>
      </c>
      <c r="AI1858">
        <v>210.79</v>
      </c>
      <c r="AJ1858" t="s">
        <v>14157</v>
      </c>
    </row>
    <row r="1859" spans="28:36">
      <c r="AB1859" s="75">
        <v>107.22</v>
      </c>
      <c r="AC1859" s="7">
        <v>0</v>
      </c>
      <c r="AD1859" s="6">
        <v>107.22</v>
      </c>
      <c r="AE1859" s="7" t="s">
        <v>14169</v>
      </c>
      <c r="AG1859">
        <v>428.84</v>
      </c>
      <c r="AH1859">
        <v>0</v>
      </c>
      <c r="AI1859">
        <v>428.84</v>
      </c>
      <c r="AJ1859" t="s">
        <v>14157</v>
      </c>
    </row>
    <row r="1860" spans="28:36">
      <c r="AB1860" s="75">
        <v>123.37</v>
      </c>
      <c r="AC1860" s="7">
        <v>25</v>
      </c>
      <c r="AD1860" s="6">
        <v>92.53</v>
      </c>
      <c r="AE1860" s="7" t="s">
        <v>14169</v>
      </c>
      <c r="AG1860">
        <v>118.57</v>
      </c>
      <c r="AH1860">
        <v>30</v>
      </c>
      <c r="AI1860">
        <v>83</v>
      </c>
      <c r="AJ1860" t="s">
        <v>14157</v>
      </c>
    </row>
    <row r="1861" spans="28:36">
      <c r="AB1861" s="75">
        <v>191.08</v>
      </c>
      <c r="AC1861" s="7">
        <v>20</v>
      </c>
      <c r="AD1861" s="6">
        <v>152.86000000000001</v>
      </c>
      <c r="AE1861" s="7" t="s">
        <v>14169</v>
      </c>
      <c r="AG1861">
        <v>333.31</v>
      </c>
      <c r="AH1861">
        <v>25</v>
      </c>
      <c r="AI1861">
        <v>249.98</v>
      </c>
      <c r="AJ1861" t="s">
        <v>14157</v>
      </c>
    </row>
    <row r="1862" spans="28:36">
      <c r="AB1862" s="75">
        <v>133.11000000000001</v>
      </c>
      <c r="AC1862" s="7">
        <v>10</v>
      </c>
      <c r="AD1862" s="6">
        <v>119.8</v>
      </c>
      <c r="AE1862" s="7" t="s">
        <v>14169</v>
      </c>
      <c r="AG1862">
        <v>17.86</v>
      </c>
      <c r="AH1862">
        <v>20</v>
      </c>
      <c r="AI1862">
        <v>14.29</v>
      </c>
      <c r="AJ1862" t="s">
        <v>14157</v>
      </c>
    </row>
    <row r="1863" spans="28:36">
      <c r="AB1863" s="75">
        <v>55.64</v>
      </c>
      <c r="AC1863" s="7">
        <v>15</v>
      </c>
      <c r="AD1863" s="6">
        <v>47.29</v>
      </c>
      <c r="AE1863" s="7" t="s">
        <v>14169</v>
      </c>
      <c r="AG1863">
        <v>444.15</v>
      </c>
      <c r="AH1863">
        <v>5</v>
      </c>
      <c r="AI1863">
        <v>421.94</v>
      </c>
      <c r="AJ1863" t="s">
        <v>14157</v>
      </c>
    </row>
    <row r="1864" spans="28:36">
      <c r="AB1864" s="75">
        <v>485.72</v>
      </c>
      <c r="AC1864" s="7">
        <v>10</v>
      </c>
      <c r="AD1864" s="6">
        <v>437.15</v>
      </c>
      <c r="AE1864" s="7" t="s">
        <v>14169</v>
      </c>
      <c r="AG1864">
        <v>373.65</v>
      </c>
      <c r="AH1864">
        <v>0</v>
      </c>
      <c r="AI1864">
        <v>373.65</v>
      </c>
      <c r="AJ1864" t="s">
        <v>14157</v>
      </c>
    </row>
    <row r="1865" spans="28:36">
      <c r="AB1865" s="75">
        <v>439.29</v>
      </c>
      <c r="AC1865" s="7">
        <v>20</v>
      </c>
      <c r="AD1865" s="6">
        <v>351.43</v>
      </c>
      <c r="AE1865" s="7" t="s">
        <v>14169</v>
      </c>
      <c r="AG1865">
        <v>262.23</v>
      </c>
      <c r="AH1865">
        <v>20</v>
      </c>
      <c r="AI1865">
        <v>209.78</v>
      </c>
      <c r="AJ1865" t="s">
        <v>14157</v>
      </c>
    </row>
    <row r="1866" spans="28:36">
      <c r="AB1866" s="75">
        <v>90.16</v>
      </c>
      <c r="AC1866" s="7">
        <v>5</v>
      </c>
      <c r="AD1866" s="6">
        <v>85.65</v>
      </c>
      <c r="AE1866" s="7" t="s">
        <v>14169</v>
      </c>
      <c r="AG1866">
        <v>33.14</v>
      </c>
      <c r="AH1866">
        <v>50</v>
      </c>
      <c r="AI1866">
        <v>16.57</v>
      </c>
      <c r="AJ1866" t="s">
        <v>14157</v>
      </c>
    </row>
    <row r="1867" spans="28:36">
      <c r="AB1867" s="75">
        <v>464.57</v>
      </c>
      <c r="AC1867" s="7">
        <v>10</v>
      </c>
      <c r="AD1867" s="6">
        <v>418.11</v>
      </c>
      <c r="AE1867" s="7" t="s">
        <v>14169</v>
      </c>
      <c r="AG1867">
        <v>392.77</v>
      </c>
      <c r="AH1867">
        <v>10</v>
      </c>
      <c r="AI1867">
        <v>353.49</v>
      </c>
      <c r="AJ1867" t="s">
        <v>14157</v>
      </c>
    </row>
    <row r="1868" spans="28:36">
      <c r="AB1868" s="75">
        <v>57.23</v>
      </c>
      <c r="AC1868" s="7">
        <v>5</v>
      </c>
      <c r="AD1868" s="6">
        <v>54.37</v>
      </c>
      <c r="AE1868" s="7" t="s">
        <v>14169</v>
      </c>
      <c r="AG1868">
        <v>279.95999999999998</v>
      </c>
      <c r="AH1868">
        <v>15</v>
      </c>
      <c r="AI1868">
        <v>237.97</v>
      </c>
      <c r="AJ1868" t="s">
        <v>14157</v>
      </c>
    </row>
    <row r="1869" spans="28:36">
      <c r="AB1869" s="75">
        <v>254.76</v>
      </c>
      <c r="AC1869" s="7">
        <v>0</v>
      </c>
      <c r="AD1869" s="6">
        <v>254.76</v>
      </c>
      <c r="AE1869" s="7" t="s">
        <v>14169</v>
      </c>
      <c r="AG1869">
        <v>260.12</v>
      </c>
      <c r="AH1869">
        <v>0</v>
      </c>
      <c r="AI1869">
        <v>260.12</v>
      </c>
      <c r="AJ1869" t="s">
        <v>14157</v>
      </c>
    </row>
    <row r="1870" spans="28:36">
      <c r="AB1870" s="75">
        <v>344.29</v>
      </c>
      <c r="AC1870" s="7">
        <v>20</v>
      </c>
      <c r="AD1870" s="6">
        <v>275.43</v>
      </c>
      <c r="AE1870" s="7" t="s">
        <v>14169</v>
      </c>
      <c r="AG1870">
        <v>18.63</v>
      </c>
      <c r="AH1870">
        <v>50</v>
      </c>
      <c r="AI1870">
        <v>9.31</v>
      </c>
      <c r="AJ1870" t="s">
        <v>14157</v>
      </c>
    </row>
    <row r="1871" spans="28:36">
      <c r="AB1871" s="75">
        <v>214.77</v>
      </c>
      <c r="AC1871" s="7">
        <v>20</v>
      </c>
      <c r="AD1871" s="6">
        <v>171.82</v>
      </c>
      <c r="AE1871" s="7" t="s">
        <v>14169</v>
      </c>
      <c r="AG1871">
        <v>15.38</v>
      </c>
      <c r="AH1871">
        <v>50</v>
      </c>
      <c r="AI1871">
        <v>7.69</v>
      </c>
      <c r="AJ1871" t="s">
        <v>14157</v>
      </c>
    </row>
    <row r="1872" spans="28:36">
      <c r="AB1872" s="75">
        <v>55.69</v>
      </c>
      <c r="AC1872" s="7">
        <v>50</v>
      </c>
      <c r="AD1872" s="6">
        <v>27.84</v>
      </c>
      <c r="AE1872" s="7" t="s">
        <v>14169</v>
      </c>
      <c r="AG1872">
        <v>184.21</v>
      </c>
      <c r="AH1872">
        <v>5</v>
      </c>
      <c r="AI1872">
        <v>175</v>
      </c>
      <c r="AJ1872" t="s">
        <v>14157</v>
      </c>
    </row>
    <row r="1873" spans="28:36">
      <c r="AB1873" s="75">
        <v>151.5</v>
      </c>
      <c r="AC1873" s="7">
        <v>10</v>
      </c>
      <c r="AD1873" s="6">
        <v>136.35</v>
      </c>
      <c r="AE1873" s="7" t="s">
        <v>14169</v>
      </c>
      <c r="AG1873">
        <v>458.91</v>
      </c>
      <c r="AH1873">
        <v>5</v>
      </c>
      <c r="AI1873">
        <v>435.96</v>
      </c>
      <c r="AJ1873" t="s">
        <v>14157</v>
      </c>
    </row>
    <row r="1874" spans="28:36">
      <c r="AB1874" s="75">
        <v>41.41</v>
      </c>
      <c r="AC1874" s="7">
        <v>20</v>
      </c>
      <c r="AD1874" s="6">
        <v>33.130000000000003</v>
      </c>
      <c r="AE1874" s="7" t="s">
        <v>14169</v>
      </c>
      <c r="AG1874">
        <v>173.36</v>
      </c>
      <c r="AH1874">
        <v>15</v>
      </c>
      <c r="AI1874">
        <v>147.36000000000001</v>
      </c>
      <c r="AJ1874" t="s">
        <v>14157</v>
      </c>
    </row>
    <row r="1875" spans="28:36">
      <c r="AB1875" s="75">
        <v>264.31</v>
      </c>
      <c r="AC1875" s="7">
        <v>5</v>
      </c>
      <c r="AD1875" s="6">
        <v>251.09</v>
      </c>
      <c r="AE1875" s="7" t="s">
        <v>14169</v>
      </c>
      <c r="AG1875">
        <v>137.79</v>
      </c>
      <c r="AH1875">
        <v>0</v>
      </c>
      <c r="AI1875">
        <v>137.79</v>
      </c>
      <c r="AJ1875" t="s">
        <v>14157</v>
      </c>
    </row>
    <row r="1876" spans="28:36">
      <c r="AB1876" s="75">
        <v>185.13</v>
      </c>
      <c r="AC1876" s="7">
        <v>5</v>
      </c>
      <c r="AD1876" s="6">
        <v>175.87</v>
      </c>
      <c r="AE1876" s="7" t="s">
        <v>14169</v>
      </c>
      <c r="AG1876">
        <v>306.61</v>
      </c>
      <c r="AH1876">
        <v>50</v>
      </c>
      <c r="AI1876">
        <v>153.31</v>
      </c>
      <c r="AJ1876" t="s">
        <v>14157</v>
      </c>
    </row>
    <row r="1877" spans="28:36">
      <c r="AB1877" s="75">
        <v>341.92</v>
      </c>
      <c r="AC1877" s="7">
        <v>20</v>
      </c>
      <c r="AD1877" s="6">
        <v>273.54000000000002</v>
      </c>
      <c r="AE1877" s="7" t="s">
        <v>14169</v>
      </c>
      <c r="AG1877">
        <v>297.60000000000002</v>
      </c>
      <c r="AH1877">
        <v>50</v>
      </c>
      <c r="AI1877">
        <v>148.80000000000001</v>
      </c>
      <c r="AJ1877" t="s">
        <v>14157</v>
      </c>
    </row>
    <row r="1878" spans="28:36">
      <c r="AB1878" s="75">
        <v>273.33999999999997</v>
      </c>
      <c r="AC1878" s="7">
        <v>15</v>
      </c>
      <c r="AD1878" s="6">
        <v>232.34</v>
      </c>
      <c r="AE1878" s="7" t="s">
        <v>14169</v>
      </c>
      <c r="AG1878">
        <v>484.14</v>
      </c>
      <c r="AH1878">
        <v>25</v>
      </c>
      <c r="AI1878">
        <v>363.11</v>
      </c>
      <c r="AJ1878" t="s">
        <v>14157</v>
      </c>
    </row>
    <row r="1879" spans="28:36">
      <c r="AB1879" s="75">
        <v>127.78</v>
      </c>
      <c r="AC1879" s="7">
        <v>0</v>
      </c>
      <c r="AD1879" s="6">
        <v>127.78</v>
      </c>
      <c r="AE1879" s="7" t="s">
        <v>14169</v>
      </c>
      <c r="AG1879">
        <v>323.64999999999998</v>
      </c>
      <c r="AH1879">
        <v>30</v>
      </c>
      <c r="AI1879">
        <v>226.55</v>
      </c>
      <c r="AJ1879" t="s">
        <v>14157</v>
      </c>
    </row>
    <row r="1880" spans="28:36">
      <c r="AB1880" s="75">
        <v>76.8</v>
      </c>
      <c r="AC1880" s="7">
        <v>5</v>
      </c>
      <c r="AD1880" s="6">
        <v>72.959999999999994</v>
      </c>
      <c r="AE1880" s="7" t="s">
        <v>14169</v>
      </c>
      <c r="AG1880">
        <v>71.25</v>
      </c>
      <c r="AH1880">
        <v>0</v>
      </c>
      <c r="AI1880">
        <v>71.25</v>
      </c>
      <c r="AJ1880" t="s">
        <v>14157</v>
      </c>
    </row>
    <row r="1881" spans="28:36">
      <c r="AB1881" s="75">
        <v>174.43</v>
      </c>
      <c r="AC1881" s="7">
        <v>30</v>
      </c>
      <c r="AD1881" s="6">
        <v>122.1</v>
      </c>
      <c r="AE1881" s="7" t="s">
        <v>14169</v>
      </c>
      <c r="AG1881">
        <v>293.02999999999997</v>
      </c>
      <c r="AH1881">
        <v>5</v>
      </c>
      <c r="AI1881">
        <v>278.38</v>
      </c>
      <c r="AJ1881" t="s">
        <v>14157</v>
      </c>
    </row>
    <row r="1882" spans="28:36">
      <c r="AB1882" s="75">
        <v>250</v>
      </c>
      <c r="AC1882" s="7">
        <v>25</v>
      </c>
      <c r="AD1882" s="6">
        <v>187.5</v>
      </c>
      <c r="AE1882" s="7" t="s">
        <v>14169</v>
      </c>
      <c r="AG1882">
        <v>274.85000000000002</v>
      </c>
      <c r="AH1882">
        <v>5</v>
      </c>
      <c r="AI1882">
        <v>261.11</v>
      </c>
      <c r="AJ1882" t="s">
        <v>14157</v>
      </c>
    </row>
    <row r="1883" spans="28:36">
      <c r="AB1883" s="75">
        <v>124.29</v>
      </c>
      <c r="AC1883" s="7">
        <v>50</v>
      </c>
      <c r="AD1883" s="6">
        <v>62.15</v>
      </c>
      <c r="AE1883" s="7" t="s">
        <v>14169</v>
      </c>
      <c r="AG1883">
        <v>297.32</v>
      </c>
      <c r="AH1883">
        <v>0</v>
      </c>
      <c r="AI1883">
        <v>297.32</v>
      </c>
      <c r="AJ1883" t="s">
        <v>14157</v>
      </c>
    </row>
    <row r="1884" spans="28:36">
      <c r="AB1884" s="75">
        <v>426.71</v>
      </c>
      <c r="AC1884" s="7">
        <v>50</v>
      </c>
      <c r="AD1884" s="6">
        <v>213.35</v>
      </c>
      <c r="AE1884" s="7" t="s">
        <v>14169</v>
      </c>
      <c r="AG1884">
        <v>404.85</v>
      </c>
      <c r="AH1884">
        <v>25</v>
      </c>
      <c r="AI1884">
        <v>303.64</v>
      </c>
      <c r="AJ1884" t="s">
        <v>14157</v>
      </c>
    </row>
    <row r="1885" spans="28:36">
      <c r="AB1885" s="75">
        <v>107.27</v>
      </c>
      <c r="AC1885" s="7">
        <v>10</v>
      </c>
      <c r="AD1885" s="6">
        <v>96.54</v>
      </c>
      <c r="AE1885" s="7" t="s">
        <v>14169</v>
      </c>
      <c r="AG1885">
        <v>96.8</v>
      </c>
      <c r="AH1885">
        <v>50</v>
      </c>
      <c r="AI1885">
        <v>48.4</v>
      </c>
      <c r="AJ1885" t="s">
        <v>14157</v>
      </c>
    </row>
    <row r="1886" spans="28:36">
      <c r="AB1886" s="75">
        <v>96.86</v>
      </c>
      <c r="AC1886" s="7">
        <v>10</v>
      </c>
      <c r="AD1886" s="6">
        <v>87.17</v>
      </c>
      <c r="AE1886" s="7" t="s">
        <v>14169</v>
      </c>
      <c r="AG1886">
        <v>441.72</v>
      </c>
      <c r="AH1886">
        <v>0</v>
      </c>
      <c r="AI1886">
        <v>441.72</v>
      </c>
      <c r="AJ1886" t="s">
        <v>14157</v>
      </c>
    </row>
    <row r="1887" spans="28:36">
      <c r="AB1887" s="75">
        <v>212.45</v>
      </c>
      <c r="AC1887" s="7">
        <v>20</v>
      </c>
      <c r="AD1887" s="6">
        <v>169.96</v>
      </c>
      <c r="AE1887" s="7" t="s">
        <v>14169</v>
      </c>
      <c r="AG1887">
        <v>399.38</v>
      </c>
      <c r="AH1887">
        <v>50</v>
      </c>
      <c r="AI1887">
        <v>199.69</v>
      </c>
      <c r="AJ1887" t="s">
        <v>14157</v>
      </c>
    </row>
    <row r="1888" spans="28:36">
      <c r="AB1888" s="75">
        <v>107.85</v>
      </c>
      <c r="AC1888" s="7">
        <v>0</v>
      </c>
      <c r="AD1888" s="6">
        <v>107.85</v>
      </c>
      <c r="AE1888" s="7" t="s">
        <v>14169</v>
      </c>
      <c r="AG1888">
        <v>452</v>
      </c>
      <c r="AH1888">
        <v>15</v>
      </c>
      <c r="AI1888">
        <v>384.2</v>
      </c>
      <c r="AJ1888" t="s">
        <v>14157</v>
      </c>
    </row>
    <row r="1889" spans="28:36">
      <c r="AB1889" s="75">
        <v>41.5</v>
      </c>
      <c r="AC1889" s="7">
        <v>5</v>
      </c>
      <c r="AD1889" s="6">
        <v>39.42</v>
      </c>
      <c r="AE1889" s="7" t="s">
        <v>14169</v>
      </c>
      <c r="AG1889">
        <v>233.42</v>
      </c>
      <c r="AH1889">
        <v>0</v>
      </c>
      <c r="AI1889">
        <v>233.42</v>
      </c>
      <c r="AJ1889" t="s">
        <v>14157</v>
      </c>
    </row>
    <row r="1890" spans="28:36">
      <c r="AB1890" s="75">
        <v>393.18</v>
      </c>
      <c r="AC1890" s="7">
        <v>50</v>
      </c>
      <c r="AD1890" s="6">
        <v>196.59</v>
      </c>
      <c r="AE1890" s="7" t="s">
        <v>14169</v>
      </c>
      <c r="AG1890">
        <v>200.86</v>
      </c>
      <c r="AH1890">
        <v>10</v>
      </c>
      <c r="AI1890">
        <v>180.77</v>
      </c>
      <c r="AJ1890" t="s">
        <v>14157</v>
      </c>
    </row>
    <row r="1891" spans="28:36">
      <c r="AB1891" s="75">
        <v>415.44</v>
      </c>
      <c r="AC1891" s="7">
        <v>5</v>
      </c>
      <c r="AD1891" s="6">
        <v>394.67</v>
      </c>
      <c r="AE1891" s="7" t="s">
        <v>14169</v>
      </c>
      <c r="AG1891">
        <v>451.74</v>
      </c>
      <c r="AH1891">
        <v>20</v>
      </c>
      <c r="AI1891">
        <v>361.39</v>
      </c>
      <c r="AJ1891" t="s">
        <v>14157</v>
      </c>
    </row>
    <row r="1892" spans="28:36">
      <c r="AB1892" s="75">
        <v>70.14</v>
      </c>
      <c r="AC1892" s="7">
        <v>30</v>
      </c>
      <c r="AD1892" s="6">
        <v>49.1</v>
      </c>
      <c r="AE1892" s="7" t="s">
        <v>14169</v>
      </c>
      <c r="AG1892">
        <v>146.37</v>
      </c>
      <c r="AH1892">
        <v>25</v>
      </c>
      <c r="AI1892">
        <v>109.78</v>
      </c>
      <c r="AJ1892" t="s">
        <v>14157</v>
      </c>
    </row>
    <row r="1893" spans="28:36">
      <c r="AB1893" s="75">
        <v>469.47</v>
      </c>
      <c r="AC1893" s="7">
        <v>30</v>
      </c>
      <c r="AD1893" s="6">
        <v>328.63</v>
      </c>
      <c r="AE1893" s="7" t="s">
        <v>14169</v>
      </c>
      <c r="AG1893">
        <v>48.15</v>
      </c>
      <c r="AH1893">
        <v>10</v>
      </c>
      <c r="AI1893">
        <v>43.34</v>
      </c>
      <c r="AJ1893" t="s">
        <v>14157</v>
      </c>
    </row>
    <row r="1894" spans="28:36">
      <c r="AB1894" s="75">
        <v>243.84</v>
      </c>
      <c r="AC1894" s="7">
        <v>50</v>
      </c>
      <c r="AD1894" s="6">
        <v>121.92</v>
      </c>
      <c r="AE1894" s="7" t="s">
        <v>14169</v>
      </c>
      <c r="AG1894">
        <v>339.34</v>
      </c>
      <c r="AH1894">
        <v>0</v>
      </c>
      <c r="AI1894">
        <v>339.34</v>
      </c>
      <c r="AJ1894" t="s">
        <v>14157</v>
      </c>
    </row>
    <row r="1895" spans="28:36">
      <c r="AB1895" s="75">
        <v>18.149999999999999</v>
      </c>
      <c r="AC1895" s="7">
        <v>0</v>
      </c>
      <c r="AD1895" s="6">
        <v>18.149999999999999</v>
      </c>
      <c r="AE1895" s="7" t="s">
        <v>14169</v>
      </c>
      <c r="AG1895">
        <v>279.33999999999997</v>
      </c>
      <c r="AH1895">
        <v>5</v>
      </c>
      <c r="AI1895">
        <v>265.37</v>
      </c>
      <c r="AJ1895" t="s">
        <v>14157</v>
      </c>
    </row>
    <row r="1896" spans="28:36">
      <c r="AB1896" s="75">
        <v>470.18</v>
      </c>
      <c r="AC1896" s="7">
        <v>50</v>
      </c>
      <c r="AD1896" s="6">
        <v>235.09</v>
      </c>
      <c r="AE1896" s="7" t="s">
        <v>14169</v>
      </c>
      <c r="AG1896">
        <v>446.21</v>
      </c>
      <c r="AH1896">
        <v>30</v>
      </c>
      <c r="AI1896">
        <v>312.35000000000002</v>
      </c>
      <c r="AJ1896" t="s">
        <v>14157</v>
      </c>
    </row>
    <row r="1897" spans="28:36">
      <c r="AB1897" s="75">
        <v>57.65</v>
      </c>
      <c r="AC1897" s="7">
        <v>30</v>
      </c>
      <c r="AD1897" s="6">
        <v>40.35</v>
      </c>
      <c r="AE1897" s="7" t="s">
        <v>14169</v>
      </c>
      <c r="AG1897">
        <v>122.58</v>
      </c>
      <c r="AH1897">
        <v>20</v>
      </c>
      <c r="AI1897">
        <v>98.06</v>
      </c>
      <c r="AJ1897" t="s">
        <v>14157</v>
      </c>
    </row>
    <row r="1898" spans="28:36">
      <c r="AB1898" s="75">
        <v>286.86</v>
      </c>
      <c r="AC1898" s="7">
        <v>25</v>
      </c>
      <c r="AD1898" s="6">
        <v>215.15</v>
      </c>
      <c r="AE1898" s="7" t="s">
        <v>14169</v>
      </c>
      <c r="AG1898">
        <v>310.01</v>
      </c>
      <c r="AH1898">
        <v>10</v>
      </c>
      <c r="AI1898">
        <v>279.01</v>
      </c>
      <c r="AJ1898" t="s">
        <v>14157</v>
      </c>
    </row>
    <row r="1899" spans="28:36">
      <c r="AB1899" s="75">
        <v>372.91</v>
      </c>
      <c r="AC1899" s="7">
        <v>25</v>
      </c>
      <c r="AD1899" s="6">
        <v>279.68</v>
      </c>
      <c r="AE1899" s="7" t="s">
        <v>14169</v>
      </c>
      <c r="AG1899">
        <v>464.54</v>
      </c>
      <c r="AH1899">
        <v>10</v>
      </c>
      <c r="AI1899">
        <v>418.09</v>
      </c>
      <c r="AJ1899" t="s">
        <v>14157</v>
      </c>
    </row>
    <row r="1900" spans="28:36">
      <c r="AB1900" s="75">
        <v>462.66</v>
      </c>
      <c r="AC1900" s="7">
        <v>20</v>
      </c>
      <c r="AD1900" s="6">
        <v>370.13</v>
      </c>
      <c r="AE1900" s="7" t="s">
        <v>14169</v>
      </c>
      <c r="AG1900">
        <v>195.46</v>
      </c>
      <c r="AH1900">
        <v>20</v>
      </c>
      <c r="AI1900">
        <v>156.37</v>
      </c>
      <c r="AJ1900" t="s">
        <v>14157</v>
      </c>
    </row>
    <row r="1901" spans="28:36">
      <c r="AB1901" s="75">
        <v>274.85000000000002</v>
      </c>
      <c r="AC1901" s="7">
        <v>5</v>
      </c>
      <c r="AD1901" s="6">
        <v>261.11</v>
      </c>
      <c r="AE1901" s="7" t="s">
        <v>14169</v>
      </c>
      <c r="AG1901">
        <v>12.7</v>
      </c>
      <c r="AH1901">
        <v>50</v>
      </c>
      <c r="AI1901">
        <v>6.35</v>
      </c>
      <c r="AJ1901" t="s">
        <v>14157</v>
      </c>
    </row>
    <row r="1902" spans="28:36">
      <c r="AB1902" s="75">
        <v>259.64999999999998</v>
      </c>
      <c r="AC1902" s="7">
        <v>0</v>
      </c>
      <c r="AD1902" s="6">
        <v>259.64999999999998</v>
      </c>
      <c r="AE1902" s="7" t="s">
        <v>14169</v>
      </c>
      <c r="AG1902">
        <v>46.81</v>
      </c>
      <c r="AH1902">
        <v>20</v>
      </c>
      <c r="AI1902">
        <v>37.450000000000003</v>
      </c>
      <c r="AJ1902" t="s">
        <v>14157</v>
      </c>
    </row>
    <row r="1903" spans="28:36">
      <c r="AB1903" s="75">
        <v>25.94</v>
      </c>
      <c r="AC1903" s="7">
        <v>5</v>
      </c>
      <c r="AD1903" s="6">
        <v>24.64</v>
      </c>
      <c r="AE1903" s="7" t="s">
        <v>14169</v>
      </c>
      <c r="AG1903">
        <v>236.71</v>
      </c>
      <c r="AH1903">
        <v>25</v>
      </c>
      <c r="AI1903">
        <v>177.53</v>
      </c>
      <c r="AJ1903" t="s">
        <v>14157</v>
      </c>
    </row>
    <row r="1904" spans="28:36">
      <c r="AB1904" s="75">
        <v>96.8</v>
      </c>
      <c r="AC1904" s="7">
        <v>50</v>
      </c>
      <c r="AD1904" s="6">
        <v>48.4</v>
      </c>
      <c r="AE1904" s="7" t="s">
        <v>14169</v>
      </c>
      <c r="AG1904">
        <v>286.83</v>
      </c>
      <c r="AH1904">
        <v>20</v>
      </c>
      <c r="AI1904">
        <v>229.46</v>
      </c>
      <c r="AJ1904" t="s">
        <v>14157</v>
      </c>
    </row>
    <row r="1905" spans="28:36">
      <c r="AB1905" s="75">
        <v>479.89</v>
      </c>
      <c r="AC1905" s="7">
        <v>15</v>
      </c>
      <c r="AD1905" s="6">
        <v>407.91</v>
      </c>
      <c r="AE1905" s="7" t="s">
        <v>14169</v>
      </c>
      <c r="AG1905">
        <v>290.25</v>
      </c>
      <c r="AH1905">
        <v>0</v>
      </c>
      <c r="AI1905">
        <v>290.25</v>
      </c>
      <c r="AJ1905" t="s">
        <v>14157</v>
      </c>
    </row>
    <row r="1906" spans="28:36">
      <c r="AB1906" s="75">
        <v>130.51</v>
      </c>
      <c r="AC1906" s="7">
        <v>30</v>
      </c>
      <c r="AD1906" s="6">
        <v>91.36</v>
      </c>
      <c r="AE1906" s="7" t="s">
        <v>14169</v>
      </c>
      <c r="AG1906">
        <v>269.76</v>
      </c>
      <c r="AH1906">
        <v>20</v>
      </c>
      <c r="AI1906">
        <v>215.81</v>
      </c>
      <c r="AJ1906" t="s">
        <v>14157</v>
      </c>
    </row>
    <row r="1907" spans="28:36">
      <c r="AB1907" s="75">
        <v>440.49</v>
      </c>
      <c r="AC1907" s="7">
        <v>5</v>
      </c>
      <c r="AD1907" s="6">
        <v>418.47</v>
      </c>
      <c r="AE1907" s="7" t="s">
        <v>14169</v>
      </c>
      <c r="AG1907">
        <v>436.99</v>
      </c>
      <c r="AH1907">
        <v>20</v>
      </c>
      <c r="AI1907">
        <v>349.59</v>
      </c>
      <c r="AJ1907" t="s">
        <v>14157</v>
      </c>
    </row>
    <row r="1908" spans="28:36">
      <c r="AB1908" s="75">
        <v>181.73</v>
      </c>
      <c r="AC1908" s="7">
        <v>15</v>
      </c>
      <c r="AD1908" s="6">
        <v>154.47</v>
      </c>
      <c r="AE1908" s="7" t="s">
        <v>14169</v>
      </c>
      <c r="AG1908">
        <v>384.23</v>
      </c>
      <c r="AH1908">
        <v>15</v>
      </c>
      <c r="AI1908">
        <v>326.60000000000002</v>
      </c>
      <c r="AJ1908" t="s">
        <v>14157</v>
      </c>
    </row>
    <row r="1909" spans="28:36">
      <c r="AB1909" s="75">
        <v>175.18</v>
      </c>
      <c r="AC1909" s="7">
        <v>10</v>
      </c>
      <c r="AD1909" s="6">
        <v>157.66</v>
      </c>
      <c r="AE1909" s="7" t="s">
        <v>14169</v>
      </c>
      <c r="AG1909">
        <v>296.45</v>
      </c>
      <c r="AH1909">
        <v>5</v>
      </c>
      <c r="AI1909">
        <v>281.63</v>
      </c>
      <c r="AJ1909" t="s">
        <v>14157</v>
      </c>
    </row>
    <row r="1910" spans="28:36">
      <c r="AB1910" s="75">
        <v>496.13</v>
      </c>
      <c r="AC1910" s="7">
        <v>15</v>
      </c>
      <c r="AD1910" s="6">
        <v>421.71</v>
      </c>
      <c r="AE1910" s="7" t="s">
        <v>14169</v>
      </c>
      <c r="AG1910">
        <v>455.26</v>
      </c>
      <c r="AH1910">
        <v>15</v>
      </c>
      <c r="AI1910">
        <v>386.97</v>
      </c>
      <c r="AJ1910" t="s">
        <v>14157</v>
      </c>
    </row>
    <row r="1911" spans="28:36">
      <c r="AB1911" s="75">
        <v>195.46</v>
      </c>
      <c r="AC1911" s="7">
        <v>20</v>
      </c>
      <c r="AD1911" s="6">
        <v>156.37</v>
      </c>
      <c r="AE1911" s="7" t="s">
        <v>14169</v>
      </c>
      <c r="AG1911">
        <v>52.46</v>
      </c>
      <c r="AH1911">
        <v>0</v>
      </c>
      <c r="AI1911">
        <v>52.46</v>
      </c>
      <c r="AJ1911" t="s">
        <v>14157</v>
      </c>
    </row>
    <row r="1912" spans="28:36">
      <c r="AB1912" s="75">
        <v>200.87</v>
      </c>
      <c r="AC1912" s="7">
        <v>0</v>
      </c>
      <c r="AD1912" s="6">
        <v>200.87</v>
      </c>
      <c r="AE1912" s="7" t="s">
        <v>14169</v>
      </c>
      <c r="AG1912">
        <v>307.02999999999997</v>
      </c>
      <c r="AH1912">
        <v>30</v>
      </c>
      <c r="AI1912">
        <v>214.92</v>
      </c>
      <c r="AJ1912" t="s">
        <v>14157</v>
      </c>
    </row>
    <row r="1913" spans="28:36">
      <c r="AB1913" s="75">
        <v>447.61</v>
      </c>
      <c r="AC1913" s="7">
        <v>10</v>
      </c>
      <c r="AD1913" s="6">
        <v>402.85</v>
      </c>
      <c r="AE1913" s="7" t="s">
        <v>14169</v>
      </c>
      <c r="AG1913">
        <v>389.86</v>
      </c>
      <c r="AH1913">
        <v>10</v>
      </c>
      <c r="AI1913">
        <v>350.87</v>
      </c>
      <c r="AJ1913" t="s">
        <v>14157</v>
      </c>
    </row>
    <row r="1914" spans="28:36">
      <c r="AB1914" s="75">
        <v>113.41</v>
      </c>
      <c r="AC1914" s="7">
        <v>0</v>
      </c>
      <c r="AD1914" s="6">
        <v>113.41</v>
      </c>
      <c r="AE1914" s="7" t="s">
        <v>14169</v>
      </c>
      <c r="AG1914">
        <v>17.03</v>
      </c>
      <c r="AH1914">
        <v>25</v>
      </c>
      <c r="AI1914">
        <v>12.77</v>
      </c>
      <c r="AJ1914" t="s">
        <v>14157</v>
      </c>
    </row>
    <row r="1915" spans="28:36">
      <c r="AB1915" s="75">
        <v>196.56</v>
      </c>
      <c r="AC1915" s="7">
        <v>30</v>
      </c>
      <c r="AD1915" s="6">
        <v>137.59</v>
      </c>
      <c r="AE1915" s="7" t="s">
        <v>14169</v>
      </c>
      <c r="AG1915">
        <v>315.16000000000003</v>
      </c>
      <c r="AH1915">
        <v>10</v>
      </c>
      <c r="AI1915">
        <v>283.64</v>
      </c>
      <c r="AJ1915" t="s">
        <v>14157</v>
      </c>
    </row>
    <row r="1916" spans="28:36">
      <c r="AB1916" s="75">
        <v>199.44</v>
      </c>
      <c r="AC1916" s="7">
        <v>15</v>
      </c>
      <c r="AD1916" s="6">
        <v>169.52</v>
      </c>
      <c r="AE1916" s="7" t="s">
        <v>14169</v>
      </c>
      <c r="AG1916">
        <v>243.29</v>
      </c>
      <c r="AH1916">
        <v>25</v>
      </c>
      <c r="AI1916">
        <v>182.47</v>
      </c>
      <c r="AJ1916" t="s">
        <v>14157</v>
      </c>
    </row>
    <row r="1917" spans="28:36">
      <c r="AB1917" s="75">
        <v>264.94</v>
      </c>
      <c r="AC1917" s="7">
        <v>15</v>
      </c>
      <c r="AD1917" s="6">
        <v>225.2</v>
      </c>
      <c r="AE1917" s="7" t="s">
        <v>14169</v>
      </c>
      <c r="AG1917">
        <v>426.84</v>
      </c>
      <c r="AH1917">
        <v>15</v>
      </c>
      <c r="AI1917">
        <v>362.81</v>
      </c>
      <c r="AJ1917" t="s">
        <v>14157</v>
      </c>
    </row>
    <row r="1918" spans="28:36">
      <c r="AB1918" s="75">
        <v>360.82</v>
      </c>
      <c r="AC1918" s="7">
        <v>5</v>
      </c>
      <c r="AD1918" s="6">
        <v>342.78</v>
      </c>
      <c r="AE1918" s="7" t="s">
        <v>14169</v>
      </c>
      <c r="AG1918">
        <v>28.34</v>
      </c>
      <c r="AH1918">
        <v>25</v>
      </c>
      <c r="AI1918">
        <v>21.25</v>
      </c>
      <c r="AJ1918" t="s">
        <v>14157</v>
      </c>
    </row>
    <row r="1919" spans="28:36">
      <c r="AB1919" s="75">
        <v>134.41999999999999</v>
      </c>
      <c r="AC1919" s="7">
        <v>25</v>
      </c>
      <c r="AD1919" s="6">
        <v>100.81</v>
      </c>
      <c r="AE1919" s="7" t="s">
        <v>14169</v>
      </c>
      <c r="AG1919">
        <v>386.36</v>
      </c>
      <c r="AH1919">
        <v>20</v>
      </c>
      <c r="AI1919">
        <v>309.08999999999997</v>
      </c>
      <c r="AJ1919" t="s">
        <v>14157</v>
      </c>
    </row>
    <row r="1920" spans="28:36">
      <c r="AB1920" s="75">
        <v>423.56</v>
      </c>
      <c r="AC1920" s="7">
        <v>5</v>
      </c>
      <c r="AD1920" s="6">
        <v>402.38</v>
      </c>
      <c r="AE1920" s="7" t="s">
        <v>14169</v>
      </c>
      <c r="AG1920">
        <v>220.92</v>
      </c>
      <c r="AH1920">
        <v>5</v>
      </c>
      <c r="AI1920">
        <v>209.87</v>
      </c>
      <c r="AJ1920" t="s">
        <v>14157</v>
      </c>
    </row>
    <row r="1921" spans="28:36">
      <c r="AB1921" s="75">
        <v>415.39</v>
      </c>
      <c r="AC1921" s="7">
        <v>15</v>
      </c>
      <c r="AD1921" s="6">
        <v>353.08</v>
      </c>
      <c r="AE1921" s="7" t="s">
        <v>14169</v>
      </c>
      <c r="AG1921">
        <v>365.04</v>
      </c>
      <c r="AH1921">
        <v>30</v>
      </c>
      <c r="AI1921">
        <v>255.53</v>
      </c>
      <c r="AJ1921" t="s">
        <v>14157</v>
      </c>
    </row>
    <row r="1922" spans="28:36">
      <c r="AB1922" s="75">
        <v>475.72</v>
      </c>
      <c r="AC1922" s="7">
        <v>10</v>
      </c>
      <c r="AD1922" s="6">
        <v>428.15</v>
      </c>
      <c r="AE1922" s="7" t="s">
        <v>14169</v>
      </c>
      <c r="AG1922">
        <v>385.34</v>
      </c>
      <c r="AH1922">
        <v>20</v>
      </c>
      <c r="AI1922">
        <v>308.27</v>
      </c>
      <c r="AJ1922" t="s">
        <v>14157</v>
      </c>
    </row>
    <row r="1923" spans="28:36">
      <c r="AB1923" s="75">
        <v>365.18</v>
      </c>
      <c r="AC1923" s="7">
        <v>15</v>
      </c>
      <c r="AD1923" s="6">
        <v>310.39999999999998</v>
      </c>
      <c r="AE1923" s="7" t="s">
        <v>14169</v>
      </c>
      <c r="AG1923">
        <v>247.41</v>
      </c>
      <c r="AH1923">
        <v>5</v>
      </c>
      <c r="AI1923">
        <v>235.04</v>
      </c>
      <c r="AJ1923" t="s">
        <v>14157</v>
      </c>
    </row>
    <row r="1924" spans="28:36">
      <c r="AB1924" s="75">
        <v>107.72</v>
      </c>
      <c r="AC1924" s="7">
        <v>15</v>
      </c>
      <c r="AD1924" s="6">
        <v>91.56</v>
      </c>
      <c r="AE1924" s="7" t="s">
        <v>14169</v>
      </c>
      <c r="AG1924">
        <v>209.3</v>
      </c>
      <c r="AH1924">
        <v>5</v>
      </c>
      <c r="AI1924">
        <v>198.84</v>
      </c>
      <c r="AJ1924" t="s">
        <v>14157</v>
      </c>
    </row>
    <row r="1925" spans="28:36">
      <c r="AB1925" s="75">
        <v>392.84</v>
      </c>
      <c r="AC1925" s="7">
        <v>25</v>
      </c>
      <c r="AD1925" s="6">
        <v>294.63</v>
      </c>
      <c r="AE1925" s="7" t="s">
        <v>14169</v>
      </c>
      <c r="AG1925">
        <v>496.31</v>
      </c>
      <c r="AH1925">
        <v>25</v>
      </c>
      <c r="AI1925">
        <v>372.23</v>
      </c>
      <c r="AJ1925" t="s">
        <v>14157</v>
      </c>
    </row>
    <row r="1926" spans="28:36">
      <c r="AB1926" s="75">
        <v>340.11</v>
      </c>
      <c r="AC1926" s="7">
        <v>25</v>
      </c>
      <c r="AD1926" s="6">
        <v>255.08</v>
      </c>
      <c r="AE1926" s="7" t="s">
        <v>14169</v>
      </c>
      <c r="AG1926">
        <v>177.76</v>
      </c>
      <c r="AH1926">
        <v>10</v>
      </c>
      <c r="AI1926">
        <v>159.97999999999999</v>
      </c>
      <c r="AJ1926" t="s">
        <v>14157</v>
      </c>
    </row>
    <row r="1927" spans="28:36">
      <c r="AB1927" s="75">
        <v>226.61</v>
      </c>
      <c r="AC1927" s="7">
        <v>0</v>
      </c>
      <c r="AD1927" s="6">
        <v>226.61</v>
      </c>
      <c r="AE1927" s="7" t="s">
        <v>14169</v>
      </c>
      <c r="AG1927">
        <v>89.61</v>
      </c>
      <c r="AH1927">
        <v>20</v>
      </c>
      <c r="AI1927">
        <v>71.69</v>
      </c>
      <c r="AJ1927" t="s">
        <v>14157</v>
      </c>
    </row>
    <row r="1928" spans="28:36">
      <c r="AB1928" s="75">
        <v>52.31</v>
      </c>
      <c r="AC1928" s="7">
        <v>50</v>
      </c>
      <c r="AD1928" s="6">
        <v>26.16</v>
      </c>
      <c r="AE1928" s="7" t="s">
        <v>14169</v>
      </c>
      <c r="AG1928">
        <v>362.7</v>
      </c>
      <c r="AH1928">
        <v>50</v>
      </c>
      <c r="AI1928">
        <v>181.35</v>
      </c>
      <c r="AJ1928" t="s">
        <v>14157</v>
      </c>
    </row>
    <row r="1929" spans="28:36">
      <c r="AB1929" s="75">
        <v>67.95</v>
      </c>
      <c r="AC1929" s="7">
        <v>50</v>
      </c>
      <c r="AD1929" s="6">
        <v>33.979999999999997</v>
      </c>
      <c r="AE1929" s="7" t="s">
        <v>14169</v>
      </c>
      <c r="AG1929">
        <v>292.11</v>
      </c>
      <c r="AH1929">
        <v>30</v>
      </c>
      <c r="AI1929">
        <v>204.48</v>
      </c>
      <c r="AJ1929" t="s">
        <v>14157</v>
      </c>
    </row>
    <row r="1930" spans="28:36">
      <c r="AB1930" s="75">
        <v>366.52</v>
      </c>
      <c r="AC1930" s="7">
        <v>20</v>
      </c>
      <c r="AD1930" s="6">
        <v>293.22000000000003</v>
      </c>
      <c r="AE1930" s="7" t="s">
        <v>14169</v>
      </c>
      <c r="AG1930">
        <v>323.33999999999997</v>
      </c>
      <c r="AH1930">
        <v>30</v>
      </c>
      <c r="AI1930">
        <v>226.34</v>
      </c>
      <c r="AJ1930" t="s">
        <v>14157</v>
      </c>
    </row>
    <row r="1931" spans="28:36">
      <c r="AB1931" s="75">
        <v>11.59</v>
      </c>
      <c r="AC1931" s="7">
        <v>30</v>
      </c>
      <c r="AD1931" s="6">
        <v>8.11</v>
      </c>
      <c r="AE1931" s="7" t="s">
        <v>14169</v>
      </c>
      <c r="AG1931">
        <v>455.09</v>
      </c>
      <c r="AH1931">
        <v>20</v>
      </c>
      <c r="AI1931">
        <v>364.07</v>
      </c>
      <c r="AJ1931" t="s">
        <v>14157</v>
      </c>
    </row>
    <row r="1932" spans="28:36">
      <c r="AB1932" s="75">
        <v>413.4</v>
      </c>
      <c r="AC1932" s="7">
        <v>30</v>
      </c>
      <c r="AD1932" s="6">
        <v>289.38</v>
      </c>
      <c r="AE1932" s="7" t="s">
        <v>14169</v>
      </c>
      <c r="AG1932">
        <v>387.62</v>
      </c>
      <c r="AH1932">
        <v>50</v>
      </c>
      <c r="AI1932">
        <v>193.81</v>
      </c>
      <c r="AJ1932" t="s">
        <v>14157</v>
      </c>
    </row>
    <row r="1933" spans="28:36">
      <c r="AB1933" s="75">
        <v>90.06</v>
      </c>
      <c r="AC1933" s="7">
        <v>10</v>
      </c>
      <c r="AD1933" s="6">
        <v>81.05</v>
      </c>
      <c r="AE1933" s="7" t="s">
        <v>14169</v>
      </c>
      <c r="AG1933">
        <v>246.18</v>
      </c>
      <c r="AH1933">
        <v>30</v>
      </c>
      <c r="AI1933">
        <v>172.33</v>
      </c>
      <c r="AJ1933" t="s">
        <v>14157</v>
      </c>
    </row>
    <row r="1934" spans="28:36">
      <c r="AB1934" s="75">
        <v>452.02</v>
      </c>
      <c r="AC1934" s="7">
        <v>10</v>
      </c>
      <c r="AD1934" s="6">
        <v>406.82</v>
      </c>
      <c r="AE1934" s="7" t="s">
        <v>14169</v>
      </c>
      <c r="AG1934">
        <v>211.97</v>
      </c>
      <c r="AH1934">
        <v>15</v>
      </c>
      <c r="AI1934">
        <v>180.17</v>
      </c>
      <c r="AJ1934" t="s">
        <v>14157</v>
      </c>
    </row>
    <row r="1935" spans="28:36">
      <c r="AB1935" s="75">
        <v>219.2</v>
      </c>
      <c r="AC1935" s="7">
        <v>30</v>
      </c>
      <c r="AD1935" s="6">
        <v>153.44</v>
      </c>
      <c r="AE1935" s="7" t="s">
        <v>14169</v>
      </c>
      <c r="AG1935">
        <v>379.29</v>
      </c>
      <c r="AH1935">
        <v>5</v>
      </c>
      <c r="AI1935">
        <v>360.33</v>
      </c>
      <c r="AJ1935" t="s">
        <v>14157</v>
      </c>
    </row>
    <row r="1936" spans="28:36">
      <c r="AB1936" s="75">
        <v>95.18</v>
      </c>
      <c r="AC1936" s="7">
        <v>25</v>
      </c>
      <c r="AD1936" s="6">
        <v>71.39</v>
      </c>
      <c r="AE1936" s="7" t="s">
        <v>14169</v>
      </c>
      <c r="AG1936">
        <v>166.25</v>
      </c>
      <c r="AH1936">
        <v>0</v>
      </c>
      <c r="AI1936">
        <v>166.25</v>
      </c>
      <c r="AJ1936" t="s">
        <v>14157</v>
      </c>
    </row>
    <row r="1937" spans="28:36">
      <c r="AB1937" s="75">
        <v>42.01</v>
      </c>
      <c r="AC1937" s="7">
        <v>5</v>
      </c>
      <c r="AD1937" s="6">
        <v>39.909999999999997</v>
      </c>
      <c r="AE1937" s="7" t="s">
        <v>14169</v>
      </c>
      <c r="AG1937">
        <v>447.4</v>
      </c>
      <c r="AH1937">
        <v>20</v>
      </c>
      <c r="AI1937">
        <v>357.92</v>
      </c>
      <c r="AJ1937" t="s">
        <v>14157</v>
      </c>
    </row>
    <row r="1938" spans="28:36">
      <c r="AB1938" s="75">
        <v>95.58</v>
      </c>
      <c r="AC1938" s="7">
        <v>25</v>
      </c>
      <c r="AD1938" s="6">
        <v>71.69</v>
      </c>
      <c r="AE1938" s="7" t="s">
        <v>14169</v>
      </c>
      <c r="AG1938">
        <v>52.31</v>
      </c>
      <c r="AH1938">
        <v>50</v>
      </c>
      <c r="AI1938">
        <v>26.16</v>
      </c>
      <c r="AJ1938" t="s">
        <v>14157</v>
      </c>
    </row>
    <row r="1939" spans="28:36">
      <c r="AB1939" s="75">
        <v>420.68</v>
      </c>
      <c r="AC1939" s="7">
        <v>30</v>
      </c>
      <c r="AD1939" s="6">
        <v>294.48</v>
      </c>
      <c r="AE1939" s="7" t="s">
        <v>14169</v>
      </c>
      <c r="AG1939">
        <v>83.78</v>
      </c>
      <c r="AH1939">
        <v>15</v>
      </c>
      <c r="AI1939">
        <v>71.209999999999994</v>
      </c>
      <c r="AJ1939" t="s">
        <v>14157</v>
      </c>
    </row>
    <row r="1940" spans="28:36">
      <c r="AB1940" s="75">
        <v>393.54</v>
      </c>
      <c r="AC1940" s="7">
        <v>15</v>
      </c>
      <c r="AD1940" s="6">
        <v>334.51</v>
      </c>
      <c r="AE1940" s="7" t="s">
        <v>14169</v>
      </c>
      <c r="AG1940">
        <v>14.58</v>
      </c>
      <c r="AH1940">
        <v>10</v>
      </c>
      <c r="AI1940">
        <v>13.12</v>
      </c>
      <c r="AJ1940" t="s">
        <v>14157</v>
      </c>
    </row>
    <row r="1941" spans="28:36">
      <c r="AB1941" s="75">
        <v>474.27</v>
      </c>
      <c r="AC1941" s="7">
        <v>5</v>
      </c>
      <c r="AD1941" s="6">
        <v>450.56</v>
      </c>
      <c r="AE1941" s="7" t="s">
        <v>14169</v>
      </c>
      <c r="AG1941">
        <v>11.59</v>
      </c>
      <c r="AH1941">
        <v>30</v>
      </c>
      <c r="AI1941">
        <v>8.11</v>
      </c>
      <c r="AJ1941" t="s">
        <v>14157</v>
      </c>
    </row>
    <row r="1942" spans="28:36">
      <c r="AB1942" s="75">
        <v>280.19</v>
      </c>
      <c r="AC1942" s="7">
        <v>0</v>
      </c>
      <c r="AD1942" s="6">
        <v>280.19</v>
      </c>
      <c r="AE1942" s="7" t="s">
        <v>14169</v>
      </c>
      <c r="AG1942">
        <v>413.4</v>
      </c>
      <c r="AH1942">
        <v>30</v>
      </c>
      <c r="AI1942">
        <v>289.38</v>
      </c>
      <c r="AJ1942" t="s">
        <v>14157</v>
      </c>
    </row>
    <row r="1943" spans="28:36">
      <c r="AB1943" s="75">
        <v>206.99</v>
      </c>
      <c r="AC1943" s="7">
        <v>20</v>
      </c>
      <c r="AD1943" s="6">
        <v>165.59</v>
      </c>
      <c r="AE1943" s="7" t="s">
        <v>14169</v>
      </c>
      <c r="AG1943">
        <v>468.35</v>
      </c>
      <c r="AH1943">
        <v>15</v>
      </c>
      <c r="AI1943">
        <v>398.1</v>
      </c>
      <c r="AJ1943" t="s">
        <v>14157</v>
      </c>
    </row>
    <row r="1944" spans="28:36">
      <c r="AB1944" s="75">
        <v>55.86</v>
      </c>
      <c r="AC1944" s="7">
        <v>25</v>
      </c>
      <c r="AD1944" s="6">
        <v>41.89</v>
      </c>
      <c r="AE1944" s="7" t="s">
        <v>14169</v>
      </c>
      <c r="AG1944">
        <v>324.64999999999998</v>
      </c>
      <c r="AH1944">
        <v>25</v>
      </c>
      <c r="AI1944">
        <v>243.49</v>
      </c>
      <c r="AJ1944" t="s">
        <v>14157</v>
      </c>
    </row>
    <row r="1945" spans="28:36">
      <c r="AB1945" s="75">
        <v>444.09</v>
      </c>
      <c r="AC1945" s="7">
        <v>50</v>
      </c>
      <c r="AD1945" s="6">
        <v>222.04</v>
      </c>
      <c r="AE1945" s="7" t="s">
        <v>14169</v>
      </c>
      <c r="AG1945">
        <v>21.26</v>
      </c>
      <c r="AH1945">
        <v>15</v>
      </c>
      <c r="AI1945">
        <v>18.07</v>
      </c>
      <c r="AJ1945" t="s">
        <v>14157</v>
      </c>
    </row>
    <row r="1946" spans="28:36">
      <c r="AB1946" s="75">
        <v>46.41</v>
      </c>
      <c r="AC1946" s="7">
        <v>0</v>
      </c>
      <c r="AD1946" s="6">
        <v>46.41</v>
      </c>
      <c r="AE1946" s="7" t="s">
        <v>14169</v>
      </c>
      <c r="AG1946">
        <v>181.26</v>
      </c>
      <c r="AH1946">
        <v>50</v>
      </c>
      <c r="AI1946">
        <v>90.63</v>
      </c>
      <c r="AJ1946" t="s">
        <v>14157</v>
      </c>
    </row>
    <row r="1947" spans="28:36">
      <c r="AB1947" s="75">
        <v>164.44</v>
      </c>
      <c r="AC1947" s="7">
        <v>50</v>
      </c>
      <c r="AD1947" s="6">
        <v>82.22</v>
      </c>
      <c r="AE1947" s="7" t="s">
        <v>14169</v>
      </c>
      <c r="AG1947">
        <v>437.1</v>
      </c>
      <c r="AH1947">
        <v>20</v>
      </c>
      <c r="AI1947">
        <v>349.68</v>
      </c>
      <c r="AJ1947" t="s">
        <v>14157</v>
      </c>
    </row>
    <row r="1948" spans="28:36">
      <c r="AB1948" s="75">
        <v>319.86</v>
      </c>
      <c r="AC1948" s="7">
        <v>15</v>
      </c>
      <c r="AD1948" s="6">
        <v>271.88</v>
      </c>
      <c r="AE1948" s="7" t="s">
        <v>14169</v>
      </c>
      <c r="AG1948">
        <v>47.44</v>
      </c>
      <c r="AH1948">
        <v>10</v>
      </c>
      <c r="AI1948">
        <v>42.7</v>
      </c>
      <c r="AJ1948" t="s">
        <v>14157</v>
      </c>
    </row>
    <row r="1949" spans="28:36">
      <c r="AB1949" s="75">
        <v>237.25</v>
      </c>
      <c r="AC1949" s="7">
        <v>25</v>
      </c>
      <c r="AD1949" s="6">
        <v>177.94</v>
      </c>
      <c r="AE1949" s="7" t="s">
        <v>14169</v>
      </c>
      <c r="AG1949">
        <v>126.15</v>
      </c>
      <c r="AH1949">
        <v>50</v>
      </c>
      <c r="AI1949">
        <v>63.08</v>
      </c>
      <c r="AJ1949" t="s">
        <v>14157</v>
      </c>
    </row>
    <row r="1950" spans="28:36">
      <c r="AB1950" s="75">
        <v>138.04</v>
      </c>
      <c r="AC1950" s="7">
        <v>0</v>
      </c>
      <c r="AD1950" s="6">
        <v>138.04</v>
      </c>
      <c r="AE1950" s="7" t="s">
        <v>14169</v>
      </c>
      <c r="AG1950">
        <v>452.41</v>
      </c>
      <c r="AH1950">
        <v>30</v>
      </c>
      <c r="AI1950">
        <v>316.69</v>
      </c>
      <c r="AJ1950" t="s">
        <v>14157</v>
      </c>
    </row>
    <row r="1951" spans="28:36">
      <c r="AB1951" s="75">
        <v>97.09</v>
      </c>
      <c r="AC1951" s="7">
        <v>10</v>
      </c>
      <c r="AD1951" s="6">
        <v>87.38</v>
      </c>
      <c r="AE1951" s="7" t="s">
        <v>14169</v>
      </c>
      <c r="AG1951">
        <v>406.69</v>
      </c>
      <c r="AH1951">
        <v>0</v>
      </c>
      <c r="AI1951">
        <v>406.69</v>
      </c>
      <c r="AJ1951" t="s">
        <v>14157</v>
      </c>
    </row>
    <row r="1952" spans="28:36">
      <c r="AB1952" s="75">
        <v>351.79</v>
      </c>
      <c r="AC1952" s="7">
        <v>30</v>
      </c>
      <c r="AD1952" s="6">
        <v>246.25</v>
      </c>
      <c r="AE1952" s="7" t="s">
        <v>14169</v>
      </c>
      <c r="AG1952">
        <v>337.11</v>
      </c>
      <c r="AH1952">
        <v>50</v>
      </c>
      <c r="AI1952">
        <v>168.56</v>
      </c>
      <c r="AJ1952" t="s">
        <v>14157</v>
      </c>
    </row>
    <row r="1953" spans="28:36">
      <c r="AB1953" s="75">
        <v>57.79</v>
      </c>
      <c r="AC1953" s="7">
        <v>30</v>
      </c>
      <c r="AD1953" s="6">
        <v>40.450000000000003</v>
      </c>
      <c r="AE1953" s="7" t="s">
        <v>14169</v>
      </c>
      <c r="AG1953">
        <v>133.72</v>
      </c>
      <c r="AH1953">
        <v>25</v>
      </c>
      <c r="AI1953">
        <v>100.29</v>
      </c>
      <c r="AJ1953" t="s">
        <v>14157</v>
      </c>
    </row>
    <row r="1954" spans="28:36">
      <c r="AB1954" s="75">
        <v>63.54</v>
      </c>
      <c r="AC1954" s="7">
        <v>0</v>
      </c>
      <c r="AD1954" s="6">
        <v>63.54</v>
      </c>
      <c r="AE1954" s="7" t="s">
        <v>14169</v>
      </c>
      <c r="AG1954">
        <v>171.02</v>
      </c>
      <c r="AH1954">
        <v>5</v>
      </c>
      <c r="AI1954">
        <v>162.47</v>
      </c>
      <c r="AJ1954" t="s">
        <v>14157</v>
      </c>
    </row>
    <row r="1955" spans="28:36">
      <c r="AB1955" s="75">
        <v>70.67</v>
      </c>
      <c r="AC1955" s="7">
        <v>25</v>
      </c>
      <c r="AD1955" s="6">
        <v>53</v>
      </c>
      <c r="AE1955" s="7" t="s">
        <v>14169</v>
      </c>
      <c r="AG1955">
        <v>290.44</v>
      </c>
      <c r="AH1955">
        <v>5</v>
      </c>
      <c r="AI1955">
        <v>275.92</v>
      </c>
      <c r="AJ1955" t="s">
        <v>14157</v>
      </c>
    </row>
    <row r="1956" spans="28:36">
      <c r="AB1956" s="75">
        <v>243.77</v>
      </c>
      <c r="AC1956" s="7">
        <v>30</v>
      </c>
      <c r="AD1956" s="6">
        <v>170.64</v>
      </c>
      <c r="AE1956" s="7" t="s">
        <v>14169</v>
      </c>
      <c r="AG1956">
        <v>183.51</v>
      </c>
      <c r="AH1956">
        <v>15</v>
      </c>
      <c r="AI1956">
        <v>155.97999999999999</v>
      </c>
      <c r="AJ1956" t="s">
        <v>14157</v>
      </c>
    </row>
    <row r="1957" spans="28:36">
      <c r="AB1957" s="75">
        <v>465.09</v>
      </c>
      <c r="AC1957" s="7">
        <v>15</v>
      </c>
      <c r="AD1957" s="6">
        <v>395.33</v>
      </c>
      <c r="AE1957" s="7" t="s">
        <v>14169</v>
      </c>
      <c r="AG1957">
        <v>473.92</v>
      </c>
      <c r="AH1957">
        <v>15</v>
      </c>
      <c r="AI1957">
        <v>402.83</v>
      </c>
      <c r="AJ1957" t="s">
        <v>14157</v>
      </c>
    </row>
    <row r="1958" spans="28:36">
      <c r="AB1958" s="75">
        <v>176.59</v>
      </c>
      <c r="AC1958" s="7">
        <v>20</v>
      </c>
      <c r="AD1958" s="6">
        <v>141.27000000000001</v>
      </c>
      <c r="AE1958" s="7" t="s">
        <v>14169</v>
      </c>
      <c r="AG1958">
        <v>317.02</v>
      </c>
      <c r="AH1958">
        <v>0</v>
      </c>
      <c r="AI1958">
        <v>317.02</v>
      </c>
      <c r="AJ1958" t="s">
        <v>14157</v>
      </c>
    </row>
    <row r="1959" spans="28:36">
      <c r="AB1959" s="75">
        <v>291.52999999999997</v>
      </c>
      <c r="AC1959" s="7">
        <v>0</v>
      </c>
      <c r="AD1959" s="6">
        <v>291.52999999999997</v>
      </c>
      <c r="AE1959" s="7" t="s">
        <v>14169</v>
      </c>
      <c r="AG1959">
        <v>24.5</v>
      </c>
      <c r="AH1959">
        <v>15</v>
      </c>
      <c r="AI1959">
        <v>20.82</v>
      </c>
      <c r="AJ1959" t="s">
        <v>14157</v>
      </c>
    </row>
    <row r="1960" spans="28:36">
      <c r="AB1960" s="75">
        <v>490.62</v>
      </c>
      <c r="AC1960" s="7">
        <v>20</v>
      </c>
      <c r="AD1960" s="6">
        <v>392.5</v>
      </c>
      <c r="AE1960" s="7" t="s">
        <v>14169</v>
      </c>
      <c r="AG1960">
        <v>387.94</v>
      </c>
      <c r="AH1960">
        <v>5</v>
      </c>
      <c r="AI1960">
        <v>368.54</v>
      </c>
      <c r="AJ1960" t="s">
        <v>14157</v>
      </c>
    </row>
    <row r="1961" spans="28:36">
      <c r="AB1961" s="75">
        <v>182.37</v>
      </c>
      <c r="AC1961" s="7">
        <v>20</v>
      </c>
      <c r="AD1961" s="6">
        <v>145.9</v>
      </c>
      <c r="AE1961" s="7" t="s">
        <v>14169</v>
      </c>
      <c r="AG1961">
        <v>375.03</v>
      </c>
      <c r="AH1961">
        <v>25</v>
      </c>
      <c r="AI1961">
        <v>281.27</v>
      </c>
      <c r="AJ1961" t="s">
        <v>14157</v>
      </c>
    </row>
    <row r="1962" spans="28:36">
      <c r="AB1962" s="75">
        <v>108.51</v>
      </c>
      <c r="AC1962" s="7">
        <v>25</v>
      </c>
      <c r="AD1962" s="6">
        <v>81.38</v>
      </c>
      <c r="AE1962" s="7" t="s">
        <v>14169</v>
      </c>
      <c r="AG1962">
        <v>258.67</v>
      </c>
      <c r="AH1962">
        <v>25</v>
      </c>
      <c r="AI1962">
        <v>194</v>
      </c>
      <c r="AJ1962" t="s">
        <v>14157</v>
      </c>
    </row>
    <row r="1963" spans="28:36">
      <c r="AB1963" s="75">
        <v>207.67</v>
      </c>
      <c r="AC1963" s="7">
        <v>30</v>
      </c>
      <c r="AD1963" s="6">
        <v>145.37</v>
      </c>
      <c r="AE1963" s="7" t="s">
        <v>14169</v>
      </c>
      <c r="AG1963">
        <v>349.42</v>
      </c>
      <c r="AH1963">
        <v>30</v>
      </c>
      <c r="AI1963">
        <v>244.59</v>
      </c>
      <c r="AJ1963" t="s">
        <v>14157</v>
      </c>
    </row>
    <row r="1964" spans="28:36">
      <c r="AB1964" s="75">
        <v>480.9</v>
      </c>
      <c r="AC1964" s="7">
        <v>5</v>
      </c>
      <c r="AD1964" s="6">
        <v>456.85</v>
      </c>
      <c r="AE1964" s="7" t="s">
        <v>14169</v>
      </c>
      <c r="AG1964">
        <v>164.51</v>
      </c>
      <c r="AH1964">
        <v>10</v>
      </c>
      <c r="AI1964">
        <v>148.06</v>
      </c>
      <c r="AJ1964" t="s">
        <v>14157</v>
      </c>
    </row>
    <row r="1965" spans="28:36">
      <c r="AB1965" s="75">
        <v>354.46</v>
      </c>
      <c r="AC1965" s="7">
        <v>0</v>
      </c>
      <c r="AD1965" s="6">
        <v>354.46</v>
      </c>
      <c r="AE1965" s="7" t="s">
        <v>14169</v>
      </c>
      <c r="AG1965">
        <v>196.87</v>
      </c>
      <c r="AH1965">
        <v>50</v>
      </c>
      <c r="AI1965">
        <v>98.44</v>
      </c>
      <c r="AJ1965" t="s">
        <v>14157</v>
      </c>
    </row>
    <row r="1966" spans="28:36">
      <c r="AB1966" s="75">
        <v>268.57</v>
      </c>
      <c r="AC1966" s="7">
        <v>30</v>
      </c>
      <c r="AD1966" s="6">
        <v>188</v>
      </c>
      <c r="AE1966" s="7" t="s">
        <v>14169</v>
      </c>
      <c r="AG1966">
        <v>45.08</v>
      </c>
      <c r="AH1966">
        <v>15</v>
      </c>
      <c r="AI1966">
        <v>38.32</v>
      </c>
      <c r="AJ1966" t="s">
        <v>14157</v>
      </c>
    </row>
    <row r="1967" spans="28:36">
      <c r="AB1967" s="75">
        <v>368.83</v>
      </c>
      <c r="AC1967" s="7">
        <v>10</v>
      </c>
      <c r="AD1967" s="6">
        <v>331.95</v>
      </c>
      <c r="AE1967" s="7" t="s">
        <v>14169</v>
      </c>
      <c r="AG1967">
        <v>105.58</v>
      </c>
      <c r="AH1967">
        <v>30</v>
      </c>
      <c r="AI1967">
        <v>73.91</v>
      </c>
      <c r="AJ1967" t="s">
        <v>14157</v>
      </c>
    </row>
    <row r="1968" spans="28:36">
      <c r="AB1968" s="75">
        <v>195.94</v>
      </c>
      <c r="AC1968" s="7">
        <v>10</v>
      </c>
      <c r="AD1968" s="6">
        <v>176.35</v>
      </c>
      <c r="AE1968" s="7" t="s">
        <v>14169</v>
      </c>
      <c r="AG1968">
        <v>261.76</v>
      </c>
      <c r="AH1968">
        <v>10</v>
      </c>
      <c r="AI1968">
        <v>235.58</v>
      </c>
      <c r="AJ1968" t="s">
        <v>14157</v>
      </c>
    </row>
    <row r="1969" spans="28:36">
      <c r="AB1969" s="75">
        <v>58.66</v>
      </c>
      <c r="AC1969" s="7">
        <v>15</v>
      </c>
      <c r="AD1969" s="6">
        <v>49.86</v>
      </c>
      <c r="AE1969" s="7" t="s">
        <v>14169</v>
      </c>
      <c r="AG1969">
        <v>178.61</v>
      </c>
      <c r="AH1969">
        <v>0</v>
      </c>
      <c r="AI1969">
        <v>178.61</v>
      </c>
      <c r="AJ1969" t="s">
        <v>14157</v>
      </c>
    </row>
    <row r="1970" spans="28:36">
      <c r="AB1970" s="75">
        <v>322.27999999999997</v>
      </c>
      <c r="AC1970" s="7">
        <v>5</v>
      </c>
      <c r="AD1970" s="6">
        <v>306.17</v>
      </c>
      <c r="AE1970" s="7" t="s">
        <v>14169</v>
      </c>
      <c r="AG1970">
        <v>276.2</v>
      </c>
      <c r="AH1970">
        <v>5</v>
      </c>
      <c r="AI1970">
        <v>262.39</v>
      </c>
      <c r="AJ1970" t="s">
        <v>14157</v>
      </c>
    </row>
    <row r="1971" spans="28:36">
      <c r="AB1971" s="75">
        <v>336.21</v>
      </c>
      <c r="AC1971" s="7">
        <v>10</v>
      </c>
      <c r="AD1971" s="6">
        <v>302.58999999999997</v>
      </c>
      <c r="AE1971" s="7" t="s">
        <v>14169</v>
      </c>
      <c r="AG1971">
        <v>15.48</v>
      </c>
      <c r="AH1971">
        <v>20</v>
      </c>
      <c r="AI1971">
        <v>12.38</v>
      </c>
      <c r="AJ1971" t="s">
        <v>14157</v>
      </c>
    </row>
    <row r="1972" spans="28:36">
      <c r="AB1972" s="75">
        <v>22.47</v>
      </c>
      <c r="AC1972" s="7">
        <v>50</v>
      </c>
      <c r="AD1972" s="6">
        <v>11.23</v>
      </c>
      <c r="AE1972" s="7" t="s">
        <v>14169</v>
      </c>
      <c r="AG1972">
        <v>420.68</v>
      </c>
      <c r="AH1972">
        <v>30</v>
      </c>
      <c r="AI1972">
        <v>294.48</v>
      </c>
      <c r="AJ1972" t="s">
        <v>14157</v>
      </c>
    </row>
    <row r="1973" spans="28:36">
      <c r="AB1973" s="75">
        <v>142.54</v>
      </c>
      <c r="AC1973" s="7">
        <v>30</v>
      </c>
      <c r="AD1973" s="6">
        <v>99.78</v>
      </c>
      <c r="AE1973" s="7" t="s">
        <v>14169</v>
      </c>
      <c r="AG1973">
        <v>442.05</v>
      </c>
      <c r="AH1973">
        <v>10</v>
      </c>
      <c r="AI1973">
        <v>397.85</v>
      </c>
      <c r="AJ1973" t="s">
        <v>14157</v>
      </c>
    </row>
    <row r="1974" spans="28:36">
      <c r="AB1974" s="75">
        <v>336.93</v>
      </c>
      <c r="AC1974" s="7">
        <v>5</v>
      </c>
      <c r="AD1974" s="6">
        <v>320.08</v>
      </c>
      <c r="AE1974" s="7" t="s">
        <v>14169</v>
      </c>
      <c r="AG1974">
        <v>402.29</v>
      </c>
      <c r="AH1974">
        <v>20</v>
      </c>
      <c r="AI1974">
        <v>321.83</v>
      </c>
      <c r="AJ1974" t="s">
        <v>14157</v>
      </c>
    </row>
    <row r="1975" spans="28:36">
      <c r="AB1975" s="75">
        <v>135.91</v>
      </c>
      <c r="AC1975" s="7">
        <v>5</v>
      </c>
      <c r="AD1975" s="6">
        <v>129.11000000000001</v>
      </c>
      <c r="AE1975" s="7" t="s">
        <v>14169</v>
      </c>
      <c r="AG1975">
        <v>365.95</v>
      </c>
      <c r="AH1975">
        <v>10</v>
      </c>
      <c r="AI1975">
        <v>329.36</v>
      </c>
      <c r="AJ1975" t="s">
        <v>14157</v>
      </c>
    </row>
    <row r="1976" spans="28:36">
      <c r="AB1976" s="75">
        <v>411.25</v>
      </c>
      <c r="AC1976" s="7">
        <v>10</v>
      </c>
      <c r="AD1976" s="6">
        <v>370.12</v>
      </c>
      <c r="AE1976" s="7" t="s">
        <v>14169</v>
      </c>
      <c r="AG1976">
        <v>456.22</v>
      </c>
      <c r="AH1976">
        <v>5</v>
      </c>
      <c r="AI1976">
        <v>433.41</v>
      </c>
      <c r="AJ1976" t="s">
        <v>14157</v>
      </c>
    </row>
    <row r="1977" spans="28:36">
      <c r="AB1977" s="75">
        <v>214.75</v>
      </c>
      <c r="AC1977" s="7">
        <v>0</v>
      </c>
      <c r="AD1977" s="6">
        <v>214.75</v>
      </c>
      <c r="AE1977" s="7" t="s">
        <v>14169</v>
      </c>
      <c r="AG1977">
        <v>437.82</v>
      </c>
      <c r="AH1977">
        <v>0</v>
      </c>
      <c r="AI1977">
        <v>437.82</v>
      </c>
      <c r="AJ1977" t="s">
        <v>14157</v>
      </c>
    </row>
    <row r="1978" spans="28:36">
      <c r="AB1978" s="75">
        <v>106.96</v>
      </c>
      <c r="AC1978" s="7">
        <v>10</v>
      </c>
      <c r="AD1978" s="6">
        <v>96.26</v>
      </c>
      <c r="AE1978" s="7" t="s">
        <v>14169</v>
      </c>
      <c r="AG1978">
        <v>399.53</v>
      </c>
      <c r="AH1978">
        <v>0</v>
      </c>
      <c r="AI1978">
        <v>399.53</v>
      </c>
      <c r="AJ1978" t="s">
        <v>14157</v>
      </c>
    </row>
    <row r="1979" spans="28:36">
      <c r="AB1979" s="75">
        <v>288.05</v>
      </c>
      <c r="AC1979" s="7">
        <v>0</v>
      </c>
      <c r="AD1979" s="6">
        <v>288.05</v>
      </c>
      <c r="AE1979" s="7" t="s">
        <v>14169</v>
      </c>
      <c r="AG1979">
        <v>491.37</v>
      </c>
      <c r="AH1979">
        <v>20</v>
      </c>
      <c r="AI1979">
        <v>393.1</v>
      </c>
      <c r="AJ1979" t="s">
        <v>14157</v>
      </c>
    </row>
    <row r="1980" spans="28:36">
      <c r="AB1980" s="75">
        <v>106.14</v>
      </c>
      <c r="AC1980" s="7">
        <v>0</v>
      </c>
      <c r="AD1980" s="6">
        <v>106.14</v>
      </c>
      <c r="AE1980" s="7" t="s">
        <v>14169</v>
      </c>
      <c r="AG1980">
        <v>47.54</v>
      </c>
      <c r="AH1980">
        <v>10</v>
      </c>
      <c r="AI1980">
        <v>42.79</v>
      </c>
      <c r="AJ1980" t="s">
        <v>14157</v>
      </c>
    </row>
    <row r="1981" spans="28:36">
      <c r="AB1981" s="75">
        <v>463.22</v>
      </c>
      <c r="AC1981" s="7">
        <v>5</v>
      </c>
      <c r="AD1981" s="6">
        <v>440.06</v>
      </c>
      <c r="AE1981" s="7" t="s">
        <v>14169</v>
      </c>
      <c r="AG1981">
        <v>425.24</v>
      </c>
      <c r="AH1981">
        <v>10</v>
      </c>
      <c r="AI1981">
        <v>382.72</v>
      </c>
      <c r="AJ1981" t="s">
        <v>14157</v>
      </c>
    </row>
    <row r="1982" spans="28:36">
      <c r="AB1982" s="75">
        <v>215.01</v>
      </c>
      <c r="AC1982" s="7">
        <v>50</v>
      </c>
      <c r="AD1982" s="6">
        <v>107.5</v>
      </c>
      <c r="AE1982" s="7" t="s">
        <v>14169</v>
      </c>
      <c r="AG1982">
        <v>29.79</v>
      </c>
      <c r="AH1982">
        <v>15</v>
      </c>
      <c r="AI1982">
        <v>25.32</v>
      </c>
      <c r="AJ1982" t="s">
        <v>14157</v>
      </c>
    </row>
    <row r="1983" spans="28:36">
      <c r="AB1983" s="75">
        <v>249.34</v>
      </c>
      <c r="AC1983" s="7">
        <v>20</v>
      </c>
      <c r="AD1983" s="6">
        <v>199.47</v>
      </c>
      <c r="AE1983" s="7" t="s">
        <v>14169</v>
      </c>
      <c r="AG1983">
        <v>344.67</v>
      </c>
      <c r="AH1983">
        <v>15</v>
      </c>
      <c r="AI1983">
        <v>292.97000000000003</v>
      </c>
      <c r="AJ1983" t="s">
        <v>14157</v>
      </c>
    </row>
    <row r="1984" spans="28:36">
      <c r="AB1984" s="75">
        <v>347.27</v>
      </c>
      <c r="AC1984" s="7">
        <v>25</v>
      </c>
      <c r="AD1984" s="6">
        <v>260.45</v>
      </c>
      <c r="AE1984" s="7" t="s">
        <v>14169</v>
      </c>
      <c r="AG1984">
        <v>328.07</v>
      </c>
      <c r="AH1984">
        <v>30</v>
      </c>
      <c r="AI1984">
        <v>229.65</v>
      </c>
      <c r="AJ1984" t="s">
        <v>14157</v>
      </c>
    </row>
    <row r="1985" spans="28:36">
      <c r="AB1985" s="75">
        <v>41.41</v>
      </c>
      <c r="AC1985" s="7">
        <v>30</v>
      </c>
      <c r="AD1985" s="6">
        <v>28.99</v>
      </c>
      <c r="AE1985" s="7" t="s">
        <v>14169</v>
      </c>
      <c r="AG1985">
        <v>46.41</v>
      </c>
      <c r="AH1985">
        <v>0</v>
      </c>
      <c r="AI1985">
        <v>46.41</v>
      </c>
      <c r="AJ1985" t="s">
        <v>14157</v>
      </c>
    </row>
    <row r="1986" spans="28:36">
      <c r="AB1986" s="75">
        <v>24.41</v>
      </c>
      <c r="AC1986" s="7">
        <v>10</v>
      </c>
      <c r="AD1986" s="6">
        <v>21.97</v>
      </c>
      <c r="AE1986" s="7" t="s">
        <v>14169</v>
      </c>
      <c r="AG1986">
        <v>319.86</v>
      </c>
      <c r="AH1986">
        <v>15</v>
      </c>
      <c r="AI1986">
        <v>271.88</v>
      </c>
      <c r="AJ1986" t="s">
        <v>14157</v>
      </c>
    </row>
    <row r="1987" spans="28:36">
      <c r="AB1987" s="75">
        <v>297.35000000000002</v>
      </c>
      <c r="AC1987" s="7">
        <v>30</v>
      </c>
      <c r="AD1987" s="6">
        <v>208.15</v>
      </c>
      <c r="AE1987" s="7" t="s">
        <v>14169</v>
      </c>
      <c r="AG1987">
        <v>299.12</v>
      </c>
      <c r="AH1987">
        <v>15</v>
      </c>
      <c r="AI1987">
        <v>254.25</v>
      </c>
      <c r="AJ1987" t="s">
        <v>14157</v>
      </c>
    </row>
    <row r="1988" spans="28:36">
      <c r="AB1988" s="75">
        <v>205.66</v>
      </c>
      <c r="AC1988" s="7">
        <v>20</v>
      </c>
      <c r="AD1988" s="6">
        <v>164.53</v>
      </c>
      <c r="AE1988" s="7" t="s">
        <v>14169</v>
      </c>
      <c r="AG1988">
        <v>381.45</v>
      </c>
      <c r="AH1988">
        <v>15</v>
      </c>
      <c r="AI1988">
        <v>324.23</v>
      </c>
      <c r="AJ1988" t="s">
        <v>14157</v>
      </c>
    </row>
    <row r="1989" spans="28:36">
      <c r="AB1989" s="75">
        <v>456.74</v>
      </c>
      <c r="AC1989" s="7">
        <v>0</v>
      </c>
      <c r="AD1989" s="6">
        <v>456.74</v>
      </c>
      <c r="AE1989" s="7" t="s">
        <v>14169</v>
      </c>
      <c r="AG1989">
        <v>162.91</v>
      </c>
      <c r="AH1989">
        <v>5</v>
      </c>
      <c r="AI1989">
        <v>154.76</v>
      </c>
      <c r="AJ1989" t="s">
        <v>14157</v>
      </c>
    </row>
    <row r="1990" spans="28:36">
      <c r="AB1990" s="75">
        <v>230.41</v>
      </c>
      <c r="AC1990" s="7">
        <v>5</v>
      </c>
      <c r="AD1990" s="6">
        <v>218.89</v>
      </c>
      <c r="AE1990" s="7" t="s">
        <v>14169</v>
      </c>
      <c r="AG1990">
        <v>420.77</v>
      </c>
      <c r="AH1990">
        <v>10</v>
      </c>
      <c r="AI1990">
        <v>378.69</v>
      </c>
      <c r="AJ1990" t="s">
        <v>14157</v>
      </c>
    </row>
    <row r="1991" spans="28:36">
      <c r="AB1991" s="75">
        <v>422.68</v>
      </c>
      <c r="AC1991" s="7">
        <v>50</v>
      </c>
      <c r="AD1991" s="6">
        <v>211.34</v>
      </c>
      <c r="AE1991" s="7" t="s">
        <v>14169</v>
      </c>
      <c r="AG1991">
        <v>76.89</v>
      </c>
      <c r="AH1991">
        <v>15</v>
      </c>
      <c r="AI1991">
        <v>65.36</v>
      </c>
      <c r="AJ1991" t="s">
        <v>14157</v>
      </c>
    </row>
    <row r="1992" spans="28:36">
      <c r="AB1992" s="75">
        <v>282.64999999999998</v>
      </c>
      <c r="AC1992" s="7">
        <v>20</v>
      </c>
      <c r="AD1992" s="6">
        <v>226.12</v>
      </c>
      <c r="AE1992" s="7" t="s">
        <v>14169</v>
      </c>
      <c r="AG1992">
        <v>299.27</v>
      </c>
      <c r="AH1992">
        <v>5</v>
      </c>
      <c r="AI1992">
        <v>284.31</v>
      </c>
      <c r="AJ1992" t="s">
        <v>14157</v>
      </c>
    </row>
    <row r="1993" spans="28:36">
      <c r="AB1993" s="75">
        <v>119.38</v>
      </c>
      <c r="AC1993" s="7">
        <v>10</v>
      </c>
      <c r="AD1993" s="6">
        <v>107.44</v>
      </c>
      <c r="AE1993" s="7" t="s">
        <v>14169</v>
      </c>
      <c r="AG1993">
        <v>287.83</v>
      </c>
      <c r="AH1993">
        <v>30</v>
      </c>
      <c r="AI1993">
        <v>201.48</v>
      </c>
      <c r="AJ1993" t="s">
        <v>14157</v>
      </c>
    </row>
    <row r="1994" spans="28:36">
      <c r="AB1994" s="75">
        <v>443.2</v>
      </c>
      <c r="AC1994" s="7">
        <v>25</v>
      </c>
      <c r="AD1994" s="6">
        <v>332.4</v>
      </c>
      <c r="AE1994" s="7" t="s">
        <v>14169</v>
      </c>
      <c r="AG1994">
        <v>89.74</v>
      </c>
      <c r="AH1994">
        <v>30</v>
      </c>
      <c r="AI1994">
        <v>62.82</v>
      </c>
      <c r="AJ1994" t="s">
        <v>14157</v>
      </c>
    </row>
    <row r="1995" spans="28:36">
      <c r="AB1995" s="75">
        <v>201.72</v>
      </c>
      <c r="AC1995" s="7">
        <v>10</v>
      </c>
      <c r="AD1995" s="6">
        <v>181.55</v>
      </c>
      <c r="AE1995" s="7" t="s">
        <v>14169</v>
      </c>
      <c r="AG1995">
        <v>185.03</v>
      </c>
      <c r="AH1995">
        <v>30</v>
      </c>
      <c r="AI1995">
        <v>129.52000000000001</v>
      </c>
      <c r="AJ1995" t="s">
        <v>14157</v>
      </c>
    </row>
    <row r="1996" spans="28:36">
      <c r="AB1996" s="75">
        <v>52.6</v>
      </c>
      <c r="AC1996" s="7">
        <v>0</v>
      </c>
      <c r="AD1996" s="6">
        <v>52.6</v>
      </c>
      <c r="AE1996" s="7" t="s">
        <v>14169</v>
      </c>
      <c r="AG1996">
        <v>182.37</v>
      </c>
      <c r="AH1996">
        <v>20</v>
      </c>
      <c r="AI1996">
        <v>145.9</v>
      </c>
      <c r="AJ1996" t="s">
        <v>14157</v>
      </c>
    </row>
    <row r="1997" spans="28:36">
      <c r="AB1997" s="75">
        <v>155.36000000000001</v>
      </c>
      <c r="AC1997" s="7">
        <v>10</v>
      </c>
      <c r="AD1997" s="6">
        <v>139.82</v>
      </c>
      <c r="AE1997" s="7" t="s">
        <v>14169</v>
      </c>
      <c r="AG1997">
        <v>92.83</v>
      </c>
      <c r="AH1997">
        <v>25</v>
      </c>
      <c r="AI1997">
        <v>69.62</v>
      </c>
      <c r="AJ1997" t="s">
        <v>14157</v>
      </c>
    </row>
    <row r="1998" spans="28:36">
      <c r="AB1998" s="75">
        <v>195.38</v>
      </c>
      <c r="AC1998" s="7">
        <v>15</v>
      </c>
      <c r="AD1998" s="6">
        <v>166.07</v>
      </c>
      <c r="AE1998" s="7" t="s">
        <v>14169</v>
      </c>
      <c r="AG1998">
        <v>171.06</v>
      </c>
      <c r="AH1998">
        <v>5</v>
      </c>
      <c r="AI1998">
        <v>162.51</v>
      </c>
      <c r="AJ1998" t="s">
        <v>14157</v>
      </c>
    </row>
    <row r="1999" spans="28:36">
      <c r="AB1999" s="75">
        <v>122.36</v>
      </c>
      <c r="AC1999" s="7">
        <v>0</v>
      </c>
      <c r="AD1999" s="6">
        <v>122.36</v>
      </c>
      <c r="AE1999" s="7" t="s">
        <v>14169</v>
      </c>
      <c r="AG1999">
        <v>125.2</v>
      </c>
      <c r="AH1999">
        <v>0</v>
      </c>
      <c r="AI1999">
        <v>125.2</v>
      </c>
      <c r="AJ1999" t="s">
        <v>14157</v>
      </c>
    </row>
    <row r="2000" spans="28:36">
      <c r="AB2000" s="75">
        <v>375.69</v>
      </c>
      <c r="AC2000" s="7">
        <v>20</v>
      </c>
      <c r="AD2000" s="6">
        <v>300.55</v>
      </c>
      <c r="AE2000" s="7" t="s">
        <v>14169</v>
      </c>
      <c r="AG2000">
        <v>41.06</v>
      </c>
      <c r="AH2000">
        <v>10</v>
      </c>
      <c r="AI2000">
        <v>36.950000000000003</v>
      </c>
      <c r="AJ2000" t="s">
        <v>14157</v>
      </c>
    </row>
    <row r="2001" spans="28:36">
      <c r="AB2001" s="75">
        <v>203.87</v>
      </c>
      <c r="AC2001" s="7">
        <v>5</v>
      </c>
      <c r="AD2001" s="6">
        <v>193.68</v>
      </c>
      <c r="AE2001" s="7" t="s">
        <v>14169</v>
      </c>
      <c r="AG2001">
        <v>493.08</v>
      </c>
      <c r="AH2001">
        <v>5</v>
      </c>
      <c r="AI2001">
        <v>468.43</v>
      </c>
      <c r="AJ2001" t="s">
        <v>14157</v>
      </c>
    </row>
    <row r="2002" spans="28:36">
      <c r="AB2002" s="75">
        <v>53.33</v>
      </c>
      <c r="AC2002" s="7">
        <v>15</v>
      </c>
      <c r="AD2002" s="6">
        <v>45.33</v>
      </c>
      <c r="AE2002" s="7" t="s">
        <v>14169</v>
      </c>
      <c r="AG2002">
        <v>103.52</v>
      </c>
      <c r="AH2002">
        <v>10</v>
      </c>
      <c r="AI2002">
        <v>93.17</v>
      </c>
      <c r="AJ2002" t="s">
        <v>14157</v>
      </c>
    </row>
    <row r="2003" spans="28:36">
      <c r="AB2003" s="75">
        <v>382.19</v>
      </c>
      <c r="AC2003" s="7">
        <v>0</v>
      </c>
      <c r="AD2003" s="6">
        <v>382.19</v>
      </c>
      <c r="AE2003" s="7" t="s">
        <v>14169</v>
      </c>
      <c r="AG2003">
        <v>22.47</v>
      </c>
      <c r="AH2003">
        <v>50</v>
      </c>
      <c r="AI2003">
        <v>11.23</v>
      </c>
      <c r="AJ2003" t="s">
        <v>14157</v>
      </c>
    </row>
    <row r="2004" spans="28:36">
      <c r="AB2004" s="75">
        <v>89.64</v>
      </c>
      <c r="AC2004" s="7">
        <v>30</v>
      </c>
      <c r="AD2004" s="6">
        <v>62.75</v>
      </c>
      <c r="AE2004" s="7" t="s">
        <v>14169</v>
      </c>
      <c r="AG2004">
        <v>107.75</v>
      </c>
      <c r="AH2004">
        <v>25</v>
      </c>
      <c r="AI2004">
        <v>80.81</v>
      </c>
      <c r="AJ2004" t="s">
        <v>14157</v>
      </c>
    </row>
    <row r="2005" spans="28:36">
      <c r="AB2005" s="75">
        <v>265.95999999999998</v>
      </c>
      <c r="AC2005" s="7">
        <v>10</v>
      </c>
      <c r="AD2005" s="6">
        <v>239.36</v>
      </c>
      <c r="AE2005" s="7" t="s">
        <v>14169</v>
      </c>
      <c r="AG2005">
        <v>477.27</v>
      </c>
      <c r="AH2005">
        <v>5</v>
      </c>
      <c r="AI2005">
        <v>453.41</v>
      </c>
      <c r="AJ2005" t="s">
        <v>14157</v>
      </c>
    </row>
    <row r="2006" spans="28:36">
      <c r="AB2006" s="75">
        <v>25.72</v>
      </c>
      <c r="AC2006" s="7">
        <v>20</v>
      </c>
      <c r="AD2006" s="6">
        <v>20.58</v>
      </c>
      <c r="AE2006" s="7" t="s">
        <v>14169</v>
      </c>
      <c r="AG2006">
        <v>179.89</v>
      </c>
      <c r="AH2006">
        <v>50</v>
      </c>
      <c r="AI2006">
        <v>89.94</v>
      </c>
      <c r="AJ2006" t="s">
        <v>14157</v>
      </c>
    </row>
    <row r="2007" spans="28:36">
      <c r="AB2007" s="75">
        <v>178.63</v>
      </c>
      <c r="AC2007" s="7">
        <v>30</v>
      </c>
      <c r="AD2007" s="6">
        <v>125.04</v>
      </c>
      <c r="AE2007" s="7" t="s">
        <v>14169</v>
      </c>
      <c r="AG2007">
        <v>342.71</v>
      </c>
      <c r="AH2007">
        <v>20</v>
      </c>
      <c r="AI2007">
        <v>274.17</v>
      </c>
      <c r="AJ2007" t="s">
        <v>14157</v>
      </c>
    </row>
    <row r="2008" spans="28:36">
      <c r="AB2008" s="75">
        <v>49.67</v>
      </c>
      <c r="AC2008" s="7">
        <v>30</v>
      </c>
      <c r="AD2008" s="6">
        <v>34.770000000000003</v>
      </c>
      <c r="AE2008" s="7" t="s">
        <v>14169</v>
      </c>
      <c r="AG2008">
        <v>150.85</v>
      </c>
      <c r="AH2008">
        <v>10</v>
      </c>
      <c r="AI2008">
        <v>135.76</v>
      </c>
      <c r="AJ2008" t="s">
        <v>14157</v>
      </c>
    </row>
    <row r="2009" spans="28:36">
      <c r="AB2009" s="75">
        <v>158</v>
      </c>
      <c r="AC2009" s="7">
        <v>10</v>
      </c>
      <c r="AD2009" s="6">
        <v>142.19999999999999</v>
      </c>
      <c r="AE2009" s="7" t="s">
        <v>14169</v>
      </c>
      <c r="AG2009">
        <v>247.75</v>
      </c>
      <c r="AH2009">
        <v>5</v>
      </c>
      <c r="AI2009">
        <v>235.36</v>
      </c>
      <c r="AJ2009" t="s">
        <v>14157</v>
      </c>
    </row>
    <row r="2010" spans="28:36">
      <c r="AB2010" s="75">
        <v>317.61</v>
      </c>
      <c r="AC2010" s="7">
        <v>0</v>
      </c>
      <c r="AD2010" s="6">
        <v>317.61</v>
      </c>
      <c r="AE2010" s="7" t="s">
        <v>14169</v>
      </c>
      <c r="AG2010">
        <v>136.1</v>
      </c>
      <c r="AH2010">
        <v>0</v>
      </c>
      <c r="AI2010">
        <v>136.1</v>
      </c>
      <c r="AJ2010" t="s">
        <v>14157</v>
      </c>
    </row>
    <row r="2011" spans="28:36">
      <c r="AB2011" s="75">
        <v>324.36</v>
      </c>
      <c r="AC2011" s="7">
        <v>15</v>
      </c>
      <c r="AD2011" s="6">
        <v>275.70999999999998</v>
      </c>
      <c r="AE2011" s="7" t="s">
        <v>14169</v>
      </c>
      <c r="AG2011">
        <v>416.7</v>
      </c>
      <c r="AH2011">
        <v>0</v>
      </c>
      <c r="AI2011">
        <v>416.7</v>
      </c>
      <c r="AJ2011" t="s">
        <v>14157</v>
      </c>
    </row>
    <row r="2012" spans="28:36">
      <c r="AB2012" s="75">
        <v>340.21</v>
      </c>
      <c r="AC2012" s="7">
        <v>5</v>
      </c>
      <c r="AD2012" s="6">
        <v>323.2</v>
      </c>
      <c r="AE2012" s="7" t="s">
        <v>14169</v>
      </c>
      <c r="AG2012">
        <v>80.06</v>
      </c>
      <c r="AH2012">
        <v>15</v>
      </c>
      <c r="AI2012">
        <v>68.05</v>
      </c>
      <c r="AJ2012" t="s">
        <v>14157</v>
      </c>
    </row>
    <row r="2013" spans="28:36">
      <c r="AB2013" s="75">
        <v>101.57</v>
      </c>
      <c r="AC2013" s="7">
        <v>20</v>
      </c>
      <c r="AD2013" s="6">
        <v>81.260000000000005</v>
      </c>
      <c r="AE2013" s="7" t="s">
        <v>14169</v>
      </c>
      <c r="AG2013">
        <v>108.02</v>
      </c>
      <c r="AH2013">
        <v>20</v>
      </c>
      <c r="AI2013">
        <v>86.42</v>
      </c>
      <c r="AJ2013" t="s">
        <v>14157</v>
      </c>
    </row>
    <row r="2014" spans="28:36">
      <c r="AB2014" s="75">
        <v>315.5</v>
      </c>
      <c r="AC2014" s="7">
        <v>15</v>
      </c>
      <c r="AD2014" s="6">
        <v>268.18</v>
      </c>
      <c r="AE2014" s="7" t="s">
        <v>14169</v>
      </c>
      <c r="AG2014">
        <v>158.49</v>
      </c>
      <c r="AH2014">
        <v>15</v>
      </c>
      <c r="AI2014">
        <v>134.72</v>
      </c>
      <c r="AJ2014" t="s">
        <v>14157</v>
      </c>
    </row>
    <row r="2015" spans="28:36">
      <c r="AB2015" s="75">
        <v>63.89</v>
      </c>
      <c r="AC2015" s="7">
        <v>5</v>
      </c>
      <c r="AD2015" s="6">
        <v>60.7</v>
      </c>
      <c r="AE2015" s="7" t="s">
        <v>14169</v>
      </c>
      <c r="AG2015">
        <v>316.89999999999998</v>
      </c>
      <c r="AH2015">
        <v>20</v>
      </c>
      <c r="AI2015">
        <v>253.52</v>
      </c>
      <c r="AJ2015" t="s">
        <v>14157</v>
      </c>
    </row>
    <row r="2016" spans="28:36">
      <c r="AB2016" s="75">
        <v>206.34</v>
      </c>
      <c r="AC2016" s="7">
        <v>20</v>
      </c>
      <c r="AD2016" s="6">
        <v>165.07</v>
      </c>
      <c r="AE2016" s="7" t="s">
        <v>14169</v>
      </c>
      <c r="AG2016">
        <v>464.8</v>
      </c>
      <c r="AH2016">
        <v>30</v>
      </c>
      <c r="AI2016">
        <v>325.36</v>
      </c>
      <c r="AJ2016" t="s">
        <v>14157</v>
      </c>
    </row>
    <row r="2017" spans="28:36">
      <c r="AB2017" s="75">
        <v>286.82</v>
      </c>
      <c r="AC2017" s="7">
        <v>25</v>
      </c>
      <c r="AD2017" s="6">
        <v>215.12</v>
      </c>
      <c r="AE2017" s="7" t="s">
        <v>14169</v>
      </c>
      <c r="AG2017">
        <v>204.69</v>
      </c>
      <c r="AH2017">
        <v>50</v>
      </c>
      <c r="AI2017">
        <v>102.34</v>
      </c>
      <c r="AJ2017" t="s">
        <v>14157</v>
      </c>
    </row>
    <row r="2018" spans="28:36">
      <c r="AB2018" s="75">
        <v>125.28</v>
      </c>
      <c r="AC2018" s="7">
        <v>0</v>
      </c>
      <c r="AD2018" s="6">
        <v>125.28</v>
      </c>
      <c r="AE2018" s="7" t="s">
        <v>14169</v>
      </c>
      <c r="AG2018">
        <v>427.22</v>
      </c>
      <c r="AH2018">
        <v>5</v>
      </c>
      <c r="AI2018">
        <v>405.86</v>
      </c>
      <c r="AJ2018" t="s">
        <v>14157</v>
      </c>
    </row>
    <row r="2019" spans="28:36">
      <c r="AB2019" s="75">
        <v>487.62</v>
      </c>
      <c r="AC2019" s="7">
        <v>25</v>
      </c>
      <c r="AD2019" s="6">
        <v>365.72</v>
      </c>
      <c r="AE2019" s="7" t="s">
        <v>14169</v>
      </c>
      <c r="AG2019">
        <v>284.81</v>
      </c>
      <c r="AH2019">
        <v>0</v>
      </c>
      <c r="AI2019">
        <v>284.81</v>
      </c>
      <c r="AJ2019" t="s">
        <v>14157</v>
      </c>
    </row>
    <row r="2020" spans="28:36">
      <c r="AB2020" s="75">
        <v>79.42</v>
      </c>
      <c r="AC2020" s="7">
        <v>50</v>
      </c>
      <c r="AD2020" s="6">
        <v>39.71</v>
      </c>
      <c r="AE2020" s="7" t="s">
        <v>14169</v>
      </c>
      <c r="AG2020">
        <v>479.31</v>
      </c>
      <c r="AH2020">
        <v>0</v>
      </c>
      <c r="AI2020">
        <v>479.31</v>
      </c>
      <c r="AJ2020" t="s">
        <v>14157</v>
      </c>
    </row>
    <row r="2021" spans="28:36">
      <c r="AB2021" s="75">
        <v>339.17</v>
      </c>
      <c r="AC2021" s="7">
        <v>30</v>
      </c>
      <c r="AD2021" s="6">
        <v>237.42</v>
      </c>
      <c r="AE2021" s="7" t="s">
        <v>14169</v>
      </c>
      <c r="AG2021">
        <v>399.27</v>
      </c>
      <c r="AH2021">
        <v>0</v>
      </c>
      <c r="AI2021">
        <v>399.27</v>
      </c>
      <c r="AJ2021" t="s">
        <v>14157</v>
      </c>
    </row>
    <row r="2022" spans="28:36">
      <c r="AB2022" s="75">
        <v>419.32</v>
      </c>
      <c r="AC2022" s="7">
        <v>0</v>
      </c>
      <c r="AD2022" s="6">
        <v>419.32</v>
      </c>
      <c r="AE2022" s="7" t="s">
        <v>14169</v>
      </c>
      <c r="AG2022">
        <v>430.19</v>
      </c>
      <c r="AH2022">
        <v>20</v>
      </c>
      <c r="AI2022">
        <v>344.15</v>
      </c>
      <c r="AJ2022" t="s">
        <v>14157</v>
      </c>
    </row>
    <row r="2023" spans="28:36">
      <c r="AB2023" s="75">
        <v>188.07</v>
      </c>
      <c r="AC2023" s="7">
        <v>50</v>
      </c>
      <c r="AD2023" s="6">
        <v>94.03</v>
      </c>
      <c r="AE2023" s="7" t="s">
        <v>14170</v>
      </c>
      <c r="AG2023">
        <v>190.17</v>
      </c>
      <c r="AH2023">
        <v>0</v>
      </c>
      <c r="AI2023">
        <v>190.17</v>
      </c>
      <c r="AJ2023" t="s">
        <v>14157</v>
      </c>
    </row>
    <row r="2024" spans="28:36">
      <c r="AB2024" s="75">
        <v>342.66</v>
      </c>
      <c r="AC2024" s="7">
        <v>30</v>
      </c>
      <c r="AD2024" s="6">
        <v>239.86</v>
      </c>
      <c r="AE2024" s="7" t="s">
        <v>14170</v>
      </c>
      <c r="AG2024">
        <v>230.16</v>
      </c>
      <c r="AH2024">
        <v>50</v>
      </c>
      <c r="AI2024">
        <v>115.08</v>
      </c>
      <c r="AJ2024" t="s">
        <v>14157</v>
      </c>
    </row>
    <row r="2025" spans="28:36">
      <c r="AB2025" s="75">
        <v>405.45</v>
      </c>
      <c r="AC2025" s="7">
        <v>25</v>
      </c>
      <c r="AD2025" s="6">
        <v>304.08999999999997</v>
      </c>
      <c r="AE2025" s="7" t="s">
        <v>14170</v>
      </c>
      <c r="AG2025">
        <v>371.41</v>
      </c>
      <c r="AH2025">
        <v>10</v>
      </c>
      <c r="AI2025">
        <v>334.27</v>
      </c>
      <c r="AJ2025" t="s">
        <v>14157</v>
      </c>
    </row>
    <row r="2026" spans="28:36">
      <c r="AB2026" s="75">
        <v>112.45</v>
      </c>
      <c r="AC2026" s="7">
        <v>0</v>
      </c>
      <c r="AD2026" s="6">
        <v>112.45</v>
      </c>
      <c r="AE2026" s="7" t="s">
        <v>14170</v>
      </c>
      <c r="AG2026">
        <v>349.27</v>
      </c>
      <c r="AH2026">
        <v>15</v>
      </c>
      <c r="AI2026">
        <v>296.88</v>
      </c>
      <c r="AJ2026" t="s">
        <v>14157</v>
      </c>
    </row>
    <row r="2027" spans="28:36">
      <c r="AB2027" s="75">
        <v>496.36</v>
      </c>
      <c r="AC2027" s="7">
        <v>25</v>
      </c>
      <c r="AD2027" s="6">
        <v>372.27</v>
      </c>
      <c r="AE2027" s="7" t="s">
        <v>14170</v>
      </c>
      <c r="AG2027">
        <v>51.97</v>
      </c>
      <c r="AH2027">
        <v>20</v>
      </c>
      <c r="AI2027">
        <v>41.58</v>
      </c>
      <c r="AJ2027" t="s">
        <v>14157</v>
      </c>
    </row>
    <row r="2028" spans="28:36">
      <c r="AB2028" s="75">
        <v>492.64</v>
      </c>
      <c r="AC2028" s="7">
        <v>20</v>
      </c>
      <c r="AD2028" s="6">
        <v>394.11</v>
      </c>
      <c r="AE2028" s="7" t="s">
        <v>14170</v>
      </c>
      <c r="AG2028">
        <v>432.65</v>
      </c>
      <c r="AH2028">
        <v>30</v>
      </c>
      <c r="AI2028">
        <v>302.85000000000002</v>
      </c>
      <c r="AJ2028" t="s">
        <v>14157</v>
      </c>
    </row>
    <row r="2029" spans="28:36">
      <c r="AB2029" s="75">
        <v>416.65</v>
      </c>
      <c r="AC2029" s="7">
        <v>15</v>
      </c>
      <c r="AD2029" s="6">
        <v>354.15</v>
      </c>
      <c r="AE2029" s="7" t="s">
        <v>14170</v>
      </c>
      <c r="AG2029">
        <v>418.08</v>
      </c>
      <c r="AH2029">
        <v>0</v>
      </c>
      <c r="AI2029">
        <v>418.08</v>
      </c>
      <c r="AJ2029" t="s">
        <v>14157</v>
      </c>
    </row>
    <row r="2030" spans="28:36">
      <c r="AB2030" s="75">
        <v>155.75</v>
      </c>
      <c r="AC2030" s="7">
        <v>50</v>
      </c>
      <c r="AD2030" s="6">
        <v>77.88</v>
      </c>
      <c r="AE2030" s="7" t="s">
        <v>14170</v>
      </c>
      <c r="AG2030">
        <v>233.63</v>
      </c>
      <c r="AH2030">
        <v>30</v>
      </c>
      <c r="AI2030">
        <v>163.54</v>
      </c>
      <c r="AJ2030" t="s">
        <v>14157</v>
      </c>
    </row>
    <row r="2031" spans="28:36">
      <c r="AB2031" s="75">
        <v>462.91</v>
      </c>
      <c r="AC2031" s="7">
        <v>20</v>
      </c>
      <c r="AD2031" s="6">
        <v>370.33</v>
      </c>
      <c r="AE2031" s="7" t="s">
        <v>14170</v>
      </c>
      <c r="AG2031">
        <v>257.18</v>
      </c>
      <c r="AH2031">
        <v>5</v>
      </c>
      <c r="AI2031">
        <v>244.32</v>
      </c>
      <c r="AJ2031" t="s">
        <v>14157</v>
      </c>
    </row>
    <row r="2032" spans="28:36">
      <c r="AB2032" s="75">
        <v>311</v>
      </c>
      <c r="AC2032" s="7">
        <v>25</v>
      </c>
      <c r="AD2032" s="6">
        <v>233.25</v>
      </c>
      <c r="AE2032" s="7" t="s">
        <v>14170</v>
      </c>
      <c r="AG2032">
        <v>38.25</v>
      </c>
      <c r="AH2032">
        <v>30</v>
      </c>
      <c r="AI2032">
        <v>26.77</v>
      </c>
      <c r="AJ2032" t="s">
        <v>14157</v>
      </c>
    </row>
    <row r="2033" spans="28:36">
      <c r="AB2033" s="75">
        <v>23.54</v>
      </c>
      <c r="AC2033" s="7">
        <v>20</v>
      </c>
      <c r="AD2033" s="6">
        <v>18.829999999999998</v>
      </c>
      <c r="AE2033" s="7" t="s">
        <v>14170</v>
      </c>
      <c r="AG2033">
        <v>471.68</v>
      </c>
      <c r="AH2033">
        <v>20</v>
      </c>
      <c r="AI2033">
        <v>377.34</v>
      </c>
      <c r="AJ2033" t="s">
        <v>14157</v>
      </c>
    </row>
    <row r="2034" spans="28:36">
      <c r="AB2034" s="75">
        <v>261.57</v>
      </c>
      <c r="AC2034" s="7">
        <v>50</v>
      </c>
      <c r="AD2034" s="6">
        <v>130.78</v>
      </c>
      <c r="AE2034" s="7" t="s">
        <v>14170</v>
      </c>
      <c r="AG2034">
        <v>18.8</v>
      </c>
      <c r="AH2034">
        <v>25</v>
      </c>
      <c r="AI2034">
        <v>14.1</v>
      </c>
      <c r="AJ2034" t="s">
        <v>14157</v>
      </c>
    </row>
    <row r="2035" spans="28:36">
      <c r="AB2035" s="75">
        <v>421</v>
      </c>
      <c r="AC2035" s="7">
        <v>10</v>
      </c>
      <c r="AD2035" s="6">
        <v>378.9</v>
      </c>
      <c r="AE2035" s="7" t="s">
        <v>14170</v>
      </c>
      <c r="AG2035">
        <v>199.48</v>
      </c>
      <c r="AH2035">
        <v>15</v>
      </c>
      <c r="AI2035">
        <v>169.56</v>
      </c>
      <c r="AJ2035" t="s">
        <v>14157</v>
      </c>
    </row>
    <row r="2036" spans="28:36">
      <c r="AB2036" s="75">
        <v>377.99</v>
      </c>
      <c r="AC2036" s="7">
        <v>10</v>
      </c>
      <c r="AD2036" s="6">
        <v>340.19</v>
      </c>
      <c r="AE2036" s="7" t="s">
        <v>14170</v>
      </c>
      <c r="AG2036">
        <v>331.56</v>
      </c>
      <c r="AH2036">
        <v>50</v>
      </c>
      <c r="AI2036">
        <v>165.78</v>
      </c>
      <c r="AJ2036" t="s">
        <v>14157</v>
      </c>
    </row>
    <row r="2037" spans="28:36">
      <c r="AB2037" s="75">
        <v>169.71</v>
      </c>
      <c r="AC2037" s="7">
        <v>25</v>
      </c>
      <c r="AD2037" s="6">
        <v>127.28</v>
      </c>
      <c r="AE2037" s="7" t="s">
        <v>14170</v>
      </c>
      <c r="AG2037">
        <v>128.74</v>
      </c>
      <c r="AH2037">
        <v>50</v>
      </c>
      <c r="AI2037">
        <v>64.37</v>
      </c>
      <c r="AJ2037" t="s">
        <v>14157</v>
      </c>
    </row>
    <row r="2038" spans="28:36">
      <c r="AB2038" s="75">
        <v>389.85</v>
      </c>
      <c r="AC2038" s="7">
        <v>30</v>
      </c>
      <c r="AD2038" s="6">
        <v>272.89</v>
      </c>
      <c r="AE2038" s="7" t="s">
        <v>14170</v>
      </c>
      <c r="AG2038">
        <v>122.79</v>
      </c>
      <c r="AH2038">
        <v>15</v>
      </c>
      <c r="AI2038">
        <v>104.37</v>
      </c>
      <c r="AJ2038" t="s">
        <v>14157</v>
      </c>
    </row>
    <row r="2039" spans="28:36">
      <c r="AB2039" s="75">
        <v>317.98</v>
      </c>
      <c r="AC2039" s="7">
        <v>5</v>
      </c>
      <c r="AD2039" s="6">
        <v>302.08</v>
      </c>
      <c r="AE2039" s="7" t="s">
        <v>14170</v>
      </c>
      <c r="AG2039">
        <v>318.95999999999998</v>
      </c>
      <c r="AH2039">
        <v>30</v>
      </c>
      <c r="AI2039">
        <v>223.27</v>
      </c>
      <c r="AJ2039" t="s">
        <v>14157</v>
      </c>
    </row>
    <row r="2040" spans="28:36">
      <c r="AB2040" s="75">
        <v>289.62</v>
      </c>
      <c r="AC2040" s="7">
        <v>10</v>
      </c>
      <c r="AD2040" s="6">
        <v>260.66000000000003</v>
      </c>
      <c r="AE2040" s="7" t="s">
        <v>14170</v>
      </c>
      <c r="AG2040">
        <v>327.94</v>
      </c>
      <c r="AH2040">
        <v>30</v>
      </c>
      <c r="AI2040">
        <v>229.56</v>
      </c>
      <c r="AJ2040" t="s">
        <v>14157</v>
      </c>
    </row>
    <row r="2041" spans="28:36">
      <c r="AB2041" s="75">
        <v>41.2</v>
      </c>
      <c r="AC2041" s="7">
        <v>5</v>
      </c>
      <c r="AD2041" s="6">
        <v>39.14</v>
      </c>
      <c r="AE2041" s="7" t="s">
        <v>14170</v>
      </c>
      <c r="AG2041">
        <v>96.31</v>
      </c>
      <c r="AH2041">
        <v>5</v>
      </c>
      <c r="AI2041">
        <v>91.49</v>
      </c>
      <c r="AJ2041" t="s">
        <v>14157</v>
      </c>
    </row>
    <row r="2042" spans="28:36">
      <c r="AB2042" s="75">
        <v>313.37</v>
      </c>
      <c r="AC2042" s="7">
        <v>15</v>
      </c>
      <c r="AD2042" s="6">
        <v>266.36</v>
      </c>
      <c r="AE2042" s="7" t="s">
        <v>14170</v>
      </c>
      <c r="AG2042">
        <v>313.5</v>
      </c>
      <c r="AH2042">
        <v>10</v>
      </c>
      <c r="AI2042">
        <v>282.14999999999998</v>
      </c>
      <c r="AJ2042" t="s">
        <v>14157</v>
      </c>
    </row>
    <row r="2043" spans="28:36">
      <c r="AB2043" s="75">
        <v>490.75</v>
      </c>
      <c r="AC2043" s="7">
        <v>30</v>
      </c>
      <c r="AD2043" s="6">
        <v>343.52</v>
      </c>
      <c r="AE2043" s="7" t="s">
        <v>14170</v>
      </c>
      <c r="AG2043">
        <v>265.70999999999998</v>
      </c>
      <c r="AH2043">
        <v>25</v>
      </c>
      <c r="AI2043">
        <v>199.28</v>
      </c>
      <c r="AJ2043" t="s">
        <v>14157</v>
      </c>
    </row>
    <row r="2044" spans="28:36">
      <c r="AB2044" s="75">
        <v>467.35</v>
      </c>
      <c r="AC2044" s="7">
        <v>50</v>
      </c>
      <c r="AD2044" s="6">
        <v>233.68</v>
      </c>
      <c r="AE2044" s="7" t="s">
        <v>14170</v>
      </c>
      <c r="AG2044">
        <v>309.01</v>
      </c>
      <c r="AH2044">
        <v>20</v>
      </c>
      <c r="AI2044">
        <v>247.21</v>
      </c>
      <c r="AJ2044" t="s">
        <v>14157</v>
      </c>
    </row>
    <row r="2045" spans="28:36">
      <c r="AB2045" s="75">
        <v>388.03</v>
      </c>
      <c r="AC2045" s="7">
        <v>5</v>
      </c>
      <c r="AD2045" s="6">
        <v>368.63</v>
      </c>
      <c r="AE2045" s="7" t="s">
        <v>14170</v>
      </c>
      <c r="AG2045">
        <v>318.69</v>
      </c>
      <c r="AH2045">
        <v>25</v>
      </c>
      <c r="AI2045">
        <v>239.02</v>
      </c>
      <c r="AJ2045" t="s">
        <v>14157</v>
      </c>
    </row>
    <row r="2046" spans="28:36">
      <c r="AB2046" s="75">
        <v>293.27999999999997</v>
      </c>
      <c r="AC2046" s="7">
        <v>30</v>
      </c>
      <c r="AD2046" s="6">
        <v>205.3</v>
      </c>
      <c r="AE2046" s="7" t="s">
        <v>14170</v>
      </c>
      <c r="AG2046">
        <v>119.38</v>
      </c>
      <c r="AH2046">
        <v>10</v>
      </c>
      <c r="AI2046">
        <v>107.44</v>
      </c>
      <c r="AJ2046" t="s">
        <v>14157</v>
      </c>
    </row>
    <row r="2047" spans="28:36">
      <c r="AB2047" s="75">
        <v>172.11</v>
      </c>
      <c r="AC2047" s="7">
        <v>25</v>
      </c>
      <c r="AD2047" s="6">
        <v>129.08000000000001</v>
      </c>
      <c r="AE2047" s="7" t="s">
        <v>14170</v>
      </c>
      <c r="AG2047">
        <v>395.74</v>
      </c>
      <c r="AH2047">
        <v>20</v>
      </c>
      <c r="AI2047">
        <v>316.58999999999997</v>
      </c>
      <c r="AJ2047" t="s">
        <v>14157</v>
      </c>
    </row>
    <row r="2048" spans="28:36">
      <c r="AB2048" s="75">
        <v>404.07</v>
      </c>
      <c r="AC2048" s="7">
        <v>15</v>
      </c>
      <c r="AD2048" s="6">
        <v>343.46</v>
      </c>
      <c r="AE2048" s="7" t="s">
        <v>14170</v>
      </c>
      <c r="AG2048">
        <v>32.18</v>
      </c>
      <c r="AH2048">
        <v>50</v>
      </c>
      <c r="AI2048">
        <v>16.09</v>
      </c>
      <c r="AJ2048" t="s">
        <v>14157</v>
      </c>
    </row>
    <row r="2049" spans="28:36">
      <c r="AB2049" s="75">
        <v>171.56</v>
      </c>
      <c r="AC2049" s="7">
        <v>20</v>
      </c>
      <c r="AD2049" s="6">
        <v>137.25</v>
      </c>
      <c r="AE2049" s="7" t="s">
        <v>14170</v>
      </c>
      <c r="AG2049">
        <v>241.86</v>
      </c>
      <c r="AH2049">
        <v>5</v>
      </c>
      <c r="AI2049">
        <v>229.77</v>
      </c>
      <c r="AJ2049" t="s">
        <v>14157</v>
      </c>
    </row>
    <row r="2050" spans="28:36">
      <c r="AB2050" s="75">
        <v>267.88</v>
      </c>
      <c r="AC2050" s="7">
        <v>50</v>
      </c>
      <c r="AD2050" s="6">
        <v>133.94</v>
      </c>
      <c r="AE2050" s="7" t="s">
        <v>14170</v>
      </c>
      <c r="AG2050">
        <v>187.93</v>
      </c>
      <c r="AH2050">
        <v>20</v>
      </c>
      <c r="AI2050">
        <v>150.34</v>
      </c>
      <c r="AJ2050" t="s">
        <v>14157</v>
      </c>
    </row>
    <row r="2051" spans="28:36">
      <c r="AB2051" s="75">
        <v>223.73</v>
      </c>
      <c r="AC2051" s="7">
        <v>30</v>
      </c>
      <c r="AD2051" s="6">
        <v>156.61000000000001</v>
      </c>
      <c r="AE2051" s="7" t="s">
        <v>14170</v>
      </c>
      <c r="AG2051">
        <v>411.73</v>
      </c>
      <c r="AH2051">
        <v>5</v>
      </c>
      <c r="AI2051">
        <v>391.14</v>
      </c>
      <c r="AJ2051" t="s">
        <v>14157</v>
      </c>
    </row>
    <row r="2052" spans="28:36">
      <c r="AB2052" s="75">
        <v>321.07</v>
      </c>
      <c r="AC2052" s="7">
        <v>20</v>
      </c>
      <c r="AD2052" s="6">
        <v>256.86</v>
      </c>
      <c r="AE2052" s="7" t="s">
        <v>14170</v>
      </c>
      <c r="AG2052">
        <v>369.78</v>
      </c>
      <c r="AH2052">
        <v>10</v>
      </c>
      <c r="AI2052">
        <v>332.8</v>
      </c>
      <c r="AJ2052" t="s">
        <v>14157</v>
      </c>
    </row>
    <row r="2053" spans="28:36">
      <c r="AB2053" s="75">
        <v>277.14</v>
      </c>
      <c r="AC2053" s="7">
        <v>10</v>
      </c>
      <c r="AD2053" s="6">
        <v>249.43</v>
      </c>
      <c r="AE2053" s="7" t="s">
        <v>14170</v>
      </c>
      <c r="AG2053">
        <v>387.5</v>
      </c>
      <c r="AH2053">
        <v>30</v>
      </c>
      <c r="AI2053">
        <v>271.25</v>
      </c>
      <c r="AJ2053" t="s">
        <v>14157</v>
      </c>
    </row>
    <row r="2054" spans="28:36">
      <c r="AB2054" s="75">
        <v>399.69</v>
      </c>
      <c r="AC2054" s="7">
        <v>25</v>
      </c>
      <c r="AD2054" s="6">
        <v>299.77</v>
      </c>
      <c r="AE2054" s="7" t="s">
        <v>14170</v>
      </c>
      <c r="AG2054">
        <v>368.93</v>
      </c>
      <c r="AH2054">
        <v>50</v>
      </c>
      <c r="AI2054">
        <v>184.47</v>
      </c>
      <c r="AJ2054" t="s">
        <v>14157</v>
      </c>
    </row>
    <row r="2055" spans="28:36">
      <c r="AB2055" s="75">
        <v>280.2</v>
      </c>
      <c r="AC2055" s="7">
        <v>0</v>
      </c>
      <c r="AD2055" s="6">
        <v>280.2</v>
      </c>
      <c r="AE2055" s="7" t="s">
        <v>14170</v>
      </c>
      <c r="AG2055">
        <v>155.36000000000001</v>
      </c>
      <c r="AH2055">
        <v>10</v>
      </c>
      <c r="AI2055">
        <v>139.82</v>
      </c>
      <c r="AJ2055" t="s">
        <v>14157</v>
      </c>
    </row>
    <row r="2056" spans="28:36">
      <c r="AB2056" s="75">
        <v>228.74</v>
      </c>
      <c r="AC2056" s="7">
        <v>0</v>
      </c>
      <c r="AD2056" s="6">
        <v>228.74</v>
      </c>
      <c r="AE2056" s="7" t="s">
        <v>14170</v>
      </c>
      <c r="AG2056">
        <v>403.71</v>
      </c>
      <c r="AH2056">
        <v>50</v>
      </c>
      <c r="AI2056">
        <v>201.85</v>
      </c>
      <c r="AJ2056" t="s">
        <v>14157</v>
      </c>
    </row>
    <row r="2057" spans="28:36">
      <c r="AB2057" s="75">
        <v>302.97000000000003</v>
      </c>
      <c r="AC2057" s="7">
        <v>15</v>
      </c>
      <c r="AD2057" s="6">
        <v>257.52</v>
      </c>
      <c r="AE2057" s="7" t="s">
        <v>14170</v>
      </c>
      <c r="AG2057">
        <v>456.79</v>
      </c>
      <c r="AH2057">
        <v>15</v>
      </c>
      <c r="AI2057">
        <v>388.27</v>
      </c>
      <c r="AJ2057" t="s">
        <v>14157</v>
      </c>
    </row>
    <row r="2058" spans="28:36">
      <c r="AB2058" s="75">
        <v>219.19</v>
      </c>
      <c r="AC2058" s="7">
        <v>25</v>
      </c>
      <c r="AD2058" s="6">
        <v>164.39</v>
      </c>
      <c r="AE2058" s="7" t="s">
        <v>14170</v>
      </c>
      <c r="AG2058">
        <v>251.69</v>
      </c>
      <c r="AH2058">
        <v>50</v>
      </c>
      <c r="AI2058">
        <v>125.84</v>
      </c>
      <c r="AJ2058" t="s">
        <v>14157</v>
      </c>
    </row>
    <row r="2059" spans="28:36">
      <c r="AB2059" s="75">
        <v>251.98</v>
      </c>
      <c r="AC2059" s="7">
        <v>50</v>
      </c>
      <c r="AD2059" s="6">
        <v>125.99</v>
      </c>
      <c r="AE2059" s="7" t="s">
        <v>14170</v>
      </c>
      <c r="AG2059">
        <v>44.04</v>
      </c>
      <c r="AH2059">
        <v>15</v>
      </c>
      <c r="AI2059">
        <v>37.43</v>
      </c>
      <c r="AJ2059" t="s">
        <v>14157</v>
      </c>
    </row>
    <row r="2060" spans="28:36">
      <c r="AB2060" s="75">
        <v>76.69</v>
      </c>
      <c r="AC2060" s="7">
        <v>0</v>
      </c>
      <c r="AD2060" s="6">
        <v>76.69</v>
      </c>
      <c r="AE2060" s="7" t="s">
        <v>14170</v>
      </c>
      <c r="AG2060">
        <v>415.93</v>
      </c>
      <c r="AH2060">
        <v>30</v>
      </c>
      <c r="AI2060">
        <v>291.14999999999998</v>
      </c>
      <c r="AJ2060" t="s">
        <v>14157</v>
      </c>
    </row>
    <row r="2061" spans="28:36">
      <c r="AB2061" s="75">
        <v>429.78</v>
      </c>
      <c r="AC2061" s="7">
        <v>5</v>
      </c>
      <c r="AD2061" s="6">
        <v>408.29</v>
      </c>
      <c r="AE2061" s="7" t="s">
        <v>14170</v>
      </c>
      <c r="AG2061">
        <v>436.57</v>
      </c>
      <c r="AH2061">
        <v>0</v>
      </c>
      <c r="AI2061">
        <v>436.57</v>
      </c>
      <c r="AJ2061" t="s">
        <v>14157</v>
      </c>
    </row>
    <row r="2062" spans="28:36">
      <c r="AB2062" s="75">
        <v>435.73</v>
      </c>
      <c r="AC2062" s="7">
        <v>50</v>
      </c>
      <c r="AD2062" s="6">
        <v>217.87</v>
      </c>
      <c r="AE2062" s="7" t="s">
        <v>14170</v>
      </c>
      <c r="AG2062">
        <v>277.08</v>
      </c>
      <c r="AH2062">
        <v>5</v>
      </c>
      <c r="AI2062">
        <v>263.23</v>
      </c>
      <c r="AJ2062" t="s">
        <v>14157</v>
      </c>
    </row>
    <row r="2063" spans="28:36">
      <c r="AB2063" s="75">
        <v>105.61</v>
      </c>
      <c r="AC2063" s="7">
        <v>10</v>
      </c>
      <c r="AD2063" s="6">
        <v>95.05</v>
      </c>
      <c r="AE2063" s="7" t="s">
        <v>14170</v>
      </c>
      <c r="AG2063">
        <v>166.11</v>
      </c>
      <c r="AH2063">
        <v>0</v>
      </c>
      <c r="AI2063">
        <v>166.11</v>
      </c>
      <c r="AJ2063" t="s">
        <v>14157</v>
      </c>
    </row>
    <row r="2064" spans="28:36">
      <c r="AB2064" s="75">
        <v>482.78</v>
      </c>
      <c r="AC2064" s="7">
        <v>30</v>
      </c>
      <c r="AD2064" s="6">
        <v>337.95</v>
      </c>
      <c r="AE2064" s="7" t="s">
        <v>14170</v>
      </c>
      <c r="AG2064">
        <v>382.26</v>
      </c>
      <c r="AH2064">
        <v>25</v>
      </c>
      <c r="AI2064">
        <v>286.69</v>
      </c>
      <c r="AJ2064" t="s">
        <v>14157</v>
      </c>
    </row>
    <row r="2065" spans="28:36">
      <c r="AB2065" s="75">
        <v>400.25</v>
      </c>
      <c r="AC2065" s="7">
        <v>30</v>
      </c>
      <c r="AD2065" s="6">
        <v>280.17</v>
      </c>
      <c r="AE2065" s="7" t="s">
        <v>14170</v>
      </c>
      <c r="AG2065">
        <v>301.63</v>
      </c>
      <c r="AH2065">
        <v>0</v>
      </c>
      <c r="AI2065">
        <v>301.63</v>
      </c>
      <c r="AJ2065" t="s">
        <v>14157</v>
      </c>
    </row>
    <row r="2066" spans="28:36">
      <c r="AB2066" s="75">
        <v>19.440000000000001</v>
      </c>
      <c r="AC2066" s="7">
        <v>15</v>
      </c>
      <c r="AD2066" s="6">
        <v>16.52</v>
      </c>
      <c r="AE2066" s="7" t="s">
        <v>14170</v>
      </c>
      <c r="AG2066">
        <v>111.69</v>
      </c>
      <c r="AH2066">
        <v>0</v>
      </c>
      <c r="AI2066">
        <v>111.69</v>
      </c>
      <c r="AJ2066" t="s">
        <v>14157</v>
      </c>
    </row>
    <row r="2067" spans="28:36">
      <c r="AB2067" s="75">
        <v>332.89</v>
      </c>
      <c r="AC2067" s="7">
        <v>0</v>
      </c>
      <c r="AD2067" s="6">
        <v>332.89</v>
      </c>
      <c r="AE2067" s="7" t="s">
        <v>14170</v>
      </c>
      <c r="AG2067">
        <v>46.58</v>
      </c>
      <c r="AH2067">
        <v>20</v>
      </c>
      <c r="AI2067">
        <v>37.26</v>
      </c>
      <c r="AJ2067" t="s">
        <v>14157</v>
      </c>
    </row>
    <row r="2068" spans="28:36">
      <c r="AB2068" s="75">
        <v>254.19</v>
      </c>
      <c r="AC2068" s="7">
        <v>10</v>
      </c>
      <c r="AD2068" s="6">
        <v>228.77</v>
      </c>
      <c r="AE2068" s="7" t="s">
        <v>14170</v>
      </c>
      <c r="AG2068">
        <v>170.19</v>
      </c>
      <c r="AH2068">
        <v>50</v>
      </c>
      <c r="AI2068">
        <v>85.09</v>
      </c>
      <c r="AJ2068" t="s">
        <v>14157</v>
      </c>
    </row>
    <row r="2069" spans="28:36">
      <c r="AB2069" s="75">
        <v>319.29000000000002</v>
      </c>
      <c r="AC2069" s="7">
        <v>50</v>
      </c>
      <c r="AD2069" s="6">
        <v>159.65</v>
      </c>
      <c r="AE2069" s="7" t="s">
        <v>14170</v>
      </c>
      <c r="AG2069">
        <v>145.56</v>
      </c>
      <c r="AH2069">
        <v>0</v>
      </c>
      <c r="AI2069">
        <v>145.56</v>
      </c>
      <c r="AJ2069" t="s">
        <v>14157</v>
      </c>
    </row>
    <row r="2070" spans="28:36">
      <c r="AB2070" s="75">
        <v>431.84</v>
      </c>
      <c r="AC2070" s="7">
        <v>10</v>
      </c>
      <c r="AD2070" s="6">
        <v>388.66</v>
      </c>
      <c r="AE2070" s="7" t="s">
        <v>14170</v>
      </c>
      <c r="AG2070">
        <v>210.34</v>
      </c>
      <c r="AH2070">
        <v>0</v>
      </c>
      <c r="AI2070">
        <v>210.34</v>
      </c>
      <c r="AJ2070" t="s">
        <v>14157</v>
      </c>
    </row>
    <row r="2071" spans="28:36">
      <c r="AB2071" s="75">
        <v>453.66</v>
      </c>
      <c r="AC2071" s="7">
        <v>0</v>
      </c>
      <c r="AD2071" s="6">
        <v>453.66</v>
      </c>
      <c r="AE2071" s="7" t="s">
        <v>14170</v>
      </c>
      <c r="AG2071">
        <v>405.44</v>
      </c>
      <c r="AH2071">
        <v>15</v>
      </c>
      <c r="AI2071">
        <v>344.62</v>
      </c>
      <c r="AJ2071" t="s">
        <v>14157</v>
      </c>
    </row>
    <row r="2072" spans="28:36">
      <c r="AB2072" s="75">
        <v>74.55</v>
      </c>
      <c r="AC2072" s="7">
        <v>30</v>
      </c>
      <c r="AD2072" s="6">
        <v>52.18</v>
      </c>
      <c r="AE2072" s="7" t="s">
        <v>14170</v>
      </c>
      <c r="AG2072">
        <v>27.64</v>
      </c>
      <c r="AH2072">
        <v>50</v>
      </c>
      <c r="AI2072">
        <v>13.82</v>
      </c>
      <c r="AJ2072" t="s">
        <v>14157</v>
      </c>
    </row>
    <row r="2073" spans="28:36">
      <c r="AB2073" s="75">
        <v>243.62</v>
      </c>
      <c r="AC2073" s="7">
        <v>20</v>
      </c>
      <c r="AD2073" s="6">
        <v>194.9</v>
      </c>
      <c r="AE2073" s="7" t="s">
        <v>14170</v>
      </c>
      <c r="AG2073">
        <v>401.32</v>
      </c>
      <c r="AH2073">
        <v>50</v>
      </c>
      <c r="AI2073">
        <v>200.66</v>
      </c>
      <c r="AJ2073" t="s">
        <v>14157</v>
      </c>
    </row>
    <row r="2074" spans="28:36">
      <c r="AB2074" s="75">
        <v>143.25</v>
      </c>
      <c r="AC2074" s="7">
        <v>20</v>
      </c>
      <c r="AD2074" s="6">
        <v>114.6</v>
      </c>
      <c r="AE2074" s="7" t="s">
        <v>14170</v>
      </c>
      <c r="AG2074">
        <v>15.79</v>
      </c>
      <c r="AH2074">
        <v>15</v>
      </c>
      <c r="AI2074">
        <v>13.42</v>
      </c>
      <c r="AJ2074" t="s">
        <v>14157</v>
      </c>
    </row>
    <row r="2075" spans="28:36">
      <c r="AB2075" s="75">
        <v>96.23</v>
      </c>
      <c r="AC2075" s="7">
        <v>20</v>
      </c>
      <c r="AD2075" s="6">
        <v>76.98</v>
      </c>
      <c r="AE2075" s="7" t="s">
        <v>14170</v>
      </c>
      <c r="AG2075">
        <v>377.17</v>
      </c>
      <c r="AH2075">
        <v>20</v>
      </c>
      <c r="AI2075">
        <v>301.74</v>
      </c>
      <c r="AJ2075" t="s">
        <v>14157</v>
      </c>
    </row>
    <row r="2076" spans="28:36">
      <c r="AB2076" s="75">
        <v>365.39</v>
      </c>
      <c r="AC2076" s="7">
        <v>5</v>
      </c>
      <c r="AD2076" s="6">
        <v>347.12</v>
      </c>
      <c r="AE2076" s="7" t="s">
        <v>14170</v>
      </c>
      <c r="AG2076">
        <v>84.5</v>
      </c>
      <c r="AH2076">
        <v>10</v>
      </c>
      <c r="AI2076">
        <v>76.05</v>
      </c>
      <c r="AJ2076" t="s">
        <v>14157</v>
      </c>
    </row>
    <row r="2077" spans="28:36">
      <c r="AB2077" s="75">
        <v>347.3</v>
      </c>
      <c r="AC2077" s="7">
        <v>0</v>
      </c>
      <c r="AD2077" s="6">
        <v>347.3</v>
      </c>
      <c r="AE2077" s="7" t="s">
        <v>14170</v>
      </c>
      <c r="AG2077">
        <v>44.04</v>
      </c>
      <c r="AH2077">
        <v>15</v>
      </c>
      <c r="AI2077">
        <v>37.43</v>
      </c>
      <c r="AJ2077" t="s">
        <v>14157</v>
      </c>
    </row>
    <row r="2078" spans="28:36">
      <c r="AB2078" s="75">
        <v>64.680000000000007</v>
      </c>
      <c r="AC2078" s="7">
        <v>30</v>
      </c>
      <c r="AD2078" s="6">
        <v>45.28</v>
      </c>
      <c r="AE2078" s="7" t="s">
        <v>14170</v>
      </c>
      <c r="AG2078">
        <v>158</v>
      </c>
      <c r="AH2078">
        <v>10</v>
      </c>
      <c r="AI2078">
        <v>142.19999999999999</v>
      </c>
      <c r="AJ2078" t="s">
        <v>14157</v>
      </c>
    </row>
    <row r="2079" spans="28:36">
      <c r="AB2079" s="75">
        <v>261.36</v>
      </c>
      <c r="AC2079" s="7">
        <v>10</v>
      </c>
      <c r="AD2079" s="6">
        <v>235.22</v>
      </c>
      <c r="AE2079" s="7" t="s">
        <v>14170</v>
      </c>
      <c r="AG2079">
        <v>25.9</v>
      </c>
      <c r="AH2079">
        <v>10</v>
      </c>
      <c r="AI2079">
        <v>23.31</v>
      </c>
      <c r="AJ2079" t="s">
        <v>14157</v>
      </c>
    </row>
    <row r="2080" spans="28:36">
      <c r="AB2080" s="75">
        <v>434.51</v>
      </c>
      <c r="AC2080" s="7">
        <v>15</v>
      </c>
      <c r="AD2080" s="6">
        <v>369.33</v>
      </c>
      <c r="AE2080" s="7" t="s">
        <v>14170</v>
      </c>
      <c r="AG2080">
        <v>301.52999999999997</v>
      </c>
      <c r="AH2080">
        <v>5</v>
      </c>
      <c r="AI2080">
        <v>286.45</v>
      </c>
      <c r="AJ2080" t="s">
        <v>14157</v>
      </c>
    </row>
    <row r="2081" spans="28:36">
      <c r="AB2081" s="75">
        <v>477</v>
      </c>
      <c r="AC2081" s="7">
        <v>25</v>
      </c>
      <c r="AD2081" s="6">
        <v>357.75</v>
      </c>
      <c r="AE2081" s="7" t="s">
        <v>14170</v>
      </c>
      <c r="AG2081">
        <v>147.16999999999999</v>
      </c>
      <c r="AH2081">
        <v>0</v>
      </c>
      <c r="AI2081">
        <v>147.16999999999999</v>
      </c>
      <c r="AJ2081" t="s">
        <v>14157</v>
      </c>
    </row>
    <row r="2082" spans="28:36">
      <c r="AB2082" s="75">
        <v>430.99</v>
      </c>
      <c r="AC2082" s="7">
        <v>30</v>
      </c>
      <c r="AD2082" s="6">
        <v>301.69</v>
      </c>
      <c r="AE2082" s="7" t="s">
        <v>14170</v>
      </c>
      <c r="AG2082">
        <v>207.02</v>
      </c>
      <c r="AH2082">
        <v>30</v>
      </c>
      <c r="AI2082">
        <v>144.91</v>
      </c>
      <c r="AJ2082" t="s">
        <v>14157</v>
      </c>
    </row>
    <row r="2083" spans="28:36">
      <c r="AB2083" s="75">
        <v>153.68</v>
      </c>
      <c r="AC2083" s="7">
        <v>25</v>
      </c>
      <c r="AD2083" s="6">
        <v>115.26</v>
      </c>
      <c r="AE2083" s="7" t="s">
        <v>14170</v>
      </c>
      <c r="AG2083">
        <v>324.36</v>
      </c>
      <c r="AH2083">
        <v>15</v>
      </c>
      <c r="AI2083">
        <v>275.70999999999998</v>
      </c>
      <c r="AJ2083" t="s">
        <v>14157</v>
      </c>
    </row>
    <row r="2084" spans="28:36">
      <c r="AB2084" s="75">
        <v>393.56</v>
      </c>
      <c r="AC2084" s="7">
        <v>25</v>
      </c>
      <c r="AD2084" s="6">
        <v>295.17</v>
      </c>
      <c r="AE2084" s="7" t="s">
        <v>14170</v>
      </c>
      <c r="AG2084">
        <v>74.67</v>
      </c>
      <c r="AH2084">
        <v>30</v>
      </c>
      <c r="AI2084">
        <v>52.27</v>
      </c>
      <c r="AJ2084" t="s">
        <v>14157</v>
      </c>
    </row>
    <row r="2085" spans="28:36">
      <c r="AB2085" s="75">
        <v>323.45999999999998</v>
      </c>
      <c r="AC2085" s="7">
        <v>10</v>
      </c>
      <c r="AD2085" s="6">
        <v>291.11</v>
      </c>
      <c r="AE2085" s="7" t="s">
        <v>14170</v>
      </c>
      <c r="AG2085">
        <v>105.99</v>
      </c>
      <c r="AH2085">
        <v>15</v>
      </c>
      <c r="AI2085">
        <v>90.09</v>
      </c>
      <c r="AJ2085" t="s">
        <v>14157</v>
      </c>
    </row>
    <row r="2086" spans="28:36">
      <c r="AB2086" s="75">
        <v>40.86</v>
      </c>
      <c r="AC2086" s="7">
        <v>30</v>
      </c>
      <c r="AD2086" s="6">
        <v>28.6</v>
      </c>
      <c r="AE2086" s="7" t="s">
        <v>14170</v>
      </c>
      <c r="AG2086">
        <v>221.5</v>
      </c>
      <c r="AH2086">
        <v>50</v>
      </c>
      <c r="AI2086">
        <v>110.75</v>
      </c>
      <c r="AJ2086" t="s">
        <v>14157</v>
      </c>
    </row>
    <row r="2087" spans="28:36">
      <c r="AB2087" s="75">
        <v>152.63</v>
      </c>
      <c r="AC2087" s="7">
        <v>30</v>
      </c>
      <c r="AD2087" s="6">
        <v>106.84</v>
      </c>
      <c r="AE2087" s="7" t="s">
        <v>14170</v>
      </c>
      <c r="AG2087">
        <v>133.19999999999999</v>
      </c>
      <c r="AH2087">
        <v>20</v>
      </c>
      <c r="AI2087">
        <v>106.56</v>
      </c>
      <c r="AJ2087" t="s">
        <v>14157</v>
      </c>
    </row>
    <row r="2088" spans="28:36">
      <c r="AB2088" s="75">
        <v>408.28</v>
      </c>
      <c r="AC2088" s="7">
        <v>25</v>
      </c>
      <c r="AD2088" s="6">
        <v>306.20999999999998</v>
      </c>
      <c r="AE2088" s="7" t="s">
        <v>14170</v>
      </c>
      <c r="AG2088">
        <v>275.43</v>
      </c>
      <c r="AH2088">
        <v>50</v>
      </c>
      <c r="AI2088">
        <v>137.72</v>
      </c>
      <c r="AJ2088" t="s">
        <v>14157</v>
      </c>
    </row>
    <row r="2089" spans="28:36">
      <c r="AB2089" s="75">
        <v>146.46</v>
      </c>
      <c r="AC2089" s="7">
        <v>5</v>
      </c>
      <c r="AD2089" s="6">
        <v>139.13999999999999</v>
      </c>
      <c r="AE2089" s="7" t="s">
        <v>14170</v>
      </c>
      <c r="AG2089">
        <v>197.83</v>
      </c>
      <c r="AH2089">
        <v>25</v>
      </c>
      <c r="AI2089">
        <v>148.37</v>
      </c>
      <c r="AJ2089" t="s">
        <v>14157</v>
      </c>
    </row>
    <row r="2090" spans="28:36">
      <c r="AB2090" s="75">
        <v>94.83</v>
      </c>
      <c r="AC2090" s="7">
        <v>0</v>
      </c>
      <c r="AD2090" s="6">
        <v>94.83</v>
      </c>
      <c r="AE2090" s="7" t="s">
        <v>14170</v>
      </c>
      <c r="AG2090">
        <v>457.39</v>
      </c>
      <c r="AH2090">
        <v>50</v>
      </c>
      <c r="AI2090">
        <v>228.69</v>
      </c>
      <c r="AJ2090" t="s">
        <v>14157</v>
      </c>
    </row>
    <row r="2091" spans="28:36">
      <c r="AB2091" s="75">
        <v>437.06</v>
      </c>
      <c r="AC2091" s="7">
        <v>0</v>
      </c>
      <c r="AD2091" s="6">
        <v>437.06</v>
      </c>
      <c r="AE2091" s="7" t="s">
        <v>14170</v>
      </c>
      <c r="AG2091">
        <v>31.24</v>
      </c>
      <c r="AH2091">
        <v>5</v>
      </c>
      <c r="AI2091">
        <v>29.68</v>
      </c>
      <c r="AJ2091" t="s">
        <v>14157</v>
      </c>
    </row>
    <row r="2092" spans="28:36">
      <c r="AB2092" s="75">
        <v>176.01</v>
      </c>
      <c r="AC2092" s="7">
        <v>0</v>
      </c>
      <c r="AD2092" s="6">
        <v>176.01</v>
      </c>
      <c r="AE2092" s="7" t="s">
        <v>14170</v>
      </c>
      <c r="AG2092">
        <v>397.79</v>
      </c>
      <c r="AH2092">
        <v>25</v>
      </c>
      <c r="AI2092">
        <v>298.33999999999997</v>
      </c>
      <c r="AJ2092" t="s">
        <v>14157</v>
      </c>
    </row>
    <row r="2093" spans="28:36">
      <c r="AB2093" s="75">
        <v>362.99</v>
      </c>
      <c r="AC2093" s="7">
        <v>15</v>
      </c>
      <c r="AD2093" s="6">
        <v>308.54000000000002</v>
      </c>
      <c r="AE2093" s="7" t="s">
        <v>14170</v>
      </c>
      <c r="AG2093">
        <v>198.26</v>
      </c>
      <c r="AH2093">
        <v>0</v>
      </c>
      <c r="AI2093">
        <v>198.26</v>
      </c>
      <c r="AJ2093" t="s">
        <v>14157</v>
      </c>
    </row>
    <row r="2094" spans="28:36">
      <c r="AB2094" s="75">
        <v>329.94</v>
      </c>
      <c r="AC2094" s="7">
        <v>15</v>
      </c>
      <c r="AD2094" s="6">
        <v>280.45</v>
      </c>
      <c r="AE2094" s="7" t="s">
        <v>14170</v>
      </c>
      <c r="AG2094">
        <v>493.54</v>
      </c>
      <c r="AH2094">
        <v>20</v>
      </c>
      <c r="AI2094">
        <v>394.83</v>
      </c>
      <c r="AJ2094" t="s">
        <v>14157</v>
      </c>
    </row>
    <row r="2095" spans="28:36">
      <c r="AB2095" s="75">
        <v>94.97</v>
      </c>
      <c r="AC2095" s="7">
        <v>30</v>
      </c>
      <c r="AD2095" s="6">
        <v>66.48</v>
      </c>
      <c r="AE2095" s="7" t="s">
        <v>14170</v>
      </c>
      <c r="AG2095">
        <v>202.43</v>
      </c>
      <c r="AH2095">
        <v>20</v>
      </c>
      <c r="AI2095">
        <v>161.94</v>
      </c>
      <c r="AJ2095" t="s">
        <v>14157</v>
      </c>
    </row>
    <row r="2096" spans="28:36">
      <c r="AB2096" s="75">
        <v>65.75</v>
      </c>
      <c r="AC2096" s="7">
        <v>0</v>
      </c>
      <c r="AD2096" s="6">
        <v>65.75</v>
      </c>
      <c r="AE2096" s="7" t="s">
        <v>14170</v>
      </c>
      <c r="AG2096">
        <v>371.67</v>
      </c>
      <c r="AH2096">
        <v>0</v>
      </c>
      <c r="AI2096">
        <v>371.67</v>
      </c>
      <c r="AJ2096" t="s">
        <v>14157</v>
      </c>
    </row>
    <row r="2097" spans="28:36">
      <c r="AB2097" s="75">
        <v>109.9</v>
      </c>
      <c r="AC2097" s="7">
        <v>15</v>
      </c>
      <c r="AD2097" s="6">
        <v>93.42</v>
      </c>
      <c r="AE2097" s="7" t="s">
        <v>14170</v>
      </c>
      <c r="AG2097">
        <v>193.43</v>
      </c>
      <c r="AH2097">
        <v>15</v>
      </c>
      <c r="AI2097">
        <v>164.42</v>
      </c>
      <c r="AJ2097" t="s">
        <v>14157</v>
      </c>
    </row>
    <row r="2098" spans="28:36">
      <c r="AB2098" s="75">
        <v>294.36</v>
      </c>
      <c r="AC2098" s="7">
        <v>50</v>
      </c>
      <c r="AD2098" s="6">
        <v>147.18</v>
      </c>
      <c r="AE2098" s="7" t="s">
        <v>14170</v>
      </c>
      <c r="AG2098">
        <v>217.51</v>
      </c>
      <c r="AH2098">
        <v>30</v>
      </c>
      <c r="AI2098">
        <v>152.26</v>
      </c>
      <c r="AJ2098" t="s">
        <v>14157</v>
      </c>
    </row>
    <row r="2099" spans="28:36">
      <c r="AB2099" s="75">
        <v>159.29</v>
      </c>
      <c r="AC2099" s="7">
        <v>0</v>
      </c>
      <c r="AD2099" s="6">
        <v>159.29</v>
      </c>
      <c r="AE2099" s="7" t="s">
        <v>14170</v>
      </c>
      <c r="AG2099">
        <v>230</v>
      </c>
      <c r="AH2099">
        <v>25</v>
      </c>
      <c r="AI2099">
        <v>172.5</v>
      </c>
      <c r="AJ2099" t="s">
        <v>14157</v>
      </c>
    </row>
    <row r="2100" spans="28:36">
      <c r="AB2100" s="75">
        <v>368.42</v>
      </c>
      <c r="AC2100" s="7">
        <v>20</v>
      </c>
      <c r="AD2100" s="6">
        <v>294.74</v>
      </c>
      <c r="AE2100" s="7" t="s">
        <v>14170</v>
      </c>
      <c r="AG2100">
        <v>232.79</v>
      </c>
      <c r="AH2100">
        <v>20</v>
      </c>
      <c r="AI2100">
        <v>186.23</v>
      </c>
      <c r="AJ2100" t="s">
        <v>14154</v>
      </c>
    </row>
    <row r="2101" spans="28:36">
      <c r="AB2101" s="75">
        <v>379.22</v>
      </c>
      <c r="AC2101" s="7">
        <v>15</v>
      </c>
      <c r="AD2101" s="6">
        <v>322.33999999999997</v>
      </c>
      <c r="AE2101" s="7" t="s">
        <v>14170</v>
      </c>
      <c r="AG2101">
        <v>244.8</v>
      </c>
      <c r="AH2101">
        <v>20</v>
      </c>
      <c r="AI2101">
        <v>195.84</v>
      </c>
      <c r="AJ2101" t="s">
        <v>14154</v>
      </c>
    </row>
    <row r="2102" spans="28:36">
      <c r="AB2102" s="75">
        <v>499.65</v>
      </c>
      <c r="AC2102" s="7">
        <v>10</v>
      </c>
      <c r="AD2102" s="6">
        <v>449.69</v>
      </c>
      <c r="AE2102" s="7" t="s">
        <v>14170</v>
      </c>
      <c r="AG2102">
        <v>287.69</v>
      </c>
      <c r="AH2102">
        <v>10</v>
      </c>
      <c r="AI2102">
        <v>258.92</v>
      </c>
      <c r="AJ2102" t="s">
        <v>14154</v>
      </c>
    </row>
    <row r="2103" spans="28:36">
      <c r="AB2103" s="75">
        <v>163.27000000000001</v>
      </c>
      <c r="AC2103" s="7">
        <v>25</v>
      </c>
      <c r="AD2103" s="6">
        <v>122.45</v>
      </c>
      <c r="AE2103" s="7" t="s">
        <v>14170</v>
      </c>
      <c r="AG2103">
        <v>26.26</v>
      </c>
      <c r="AH2103">
        <v>50</v>
      </c>
      <c r="AI2103">
        <v>13.13</v>
      </c>
      <c r="AJ2103" t="s">
        <v>14154</v>
      </c>
    </row>
    <row r="2104" spans="28:36">
      <c r="AB2104" s="75">
        <v>241.52</v>
      </c>
      <c r="AC2104" s="7">
        <v>5</v>
      </c>
      <c r="AD2104" s="6">
        <v>229.44</v>
      </c>
      <c r="AE2104" s="7" t="s">
        <v>14170</v>
      </c>
      <c r="AG2104">
        <v>28.6</v>
      </c>
      <c r="AH2104">
        <v>25</v>
      </c>
      <c r="AI2104">
        <v>21.45</v>
      </c>
      <c r="AJ2104" t="s">
        <v>14154</v>
      </c>
    </row>
    <row r="2105" spans="28:36">
      <c r="AB2105" s="75">
        <v>211.17</v>
      </c>
      <c r="AC2105" s="7">
        <v>50</v>
      </c>
      <c r="AD2105" s="6">
        <v>105.58</v>
      </c>
      <c r="AE2105" s="7" t="s">
        <v>14170</v>
      </c>
      <c r="AG2105">
        <v>245.98</v>
      </c>
      <c r="AH2105">
        <v>15</v>
      </c>
      <c r="AI2105">
        <v>209.08</v>
      </c>
      <c r="AJ2105" t="s">
        <v>14154</v>
      </c>
    </row>
    <row r="2106" spans="28:36">
      <c r="AB2106" s="75">
        <v>249.57</v>
      </c>
      <c r="AC2106" s="7">
        <v>50</v>
      </c>
      <c r="AD2106" s="6">
        <v>124.78</v>
      </c>
      <c r="AE2106" s="7" t="s">
        <v>14170</v>
      </c>
      <c r="AG2106">
        <v>303.14</v>
      </c>
      <c r="AH2106">
        <v>0</v>
      </c>
      <c r="AI2106">
        <v>303.14</v>
      </c>
      <c r="AJ2106" t="s">
        <v>14154</v>
      </c>
    </row>
    <row r="2107" spans="28:36">
      <c r="AB2107" s="75">
        <v>381.37</v>
      </c>
      <c r="AC2107" s="7">
        <v>20</v>
      </c>
      <c r="AD2107" s="6">
        <v>305.10000000000002</v>
      </c>
      <c r="AE2107" s="7" t="s">
        <v>14170</v>
      </c>
      <c r="AG2107">
        <v>178.39</v>
      </c>
      <c r="AH2107">
        <v>25</v>
      </c>
      <c r="AI2107">
        <v>133.79</v>
      </c>
      <c r="AJ2107" t="s">
        <v>14154</v>
      </c>
    </row>
    <row r="2108" spans="28:36">
      <c r="AB2108" s="75">
        <v>43.97</v>
      </c>
      <c r="AC2108" s="7">
        <v>10</v>
      </c>
      <c r="AD2108" s="6">
        <v>39.57</v>
      </c>
      <c r="AE2108" s="7" t="s">
        <v>14170</v>
      </c>
      <c r="AG2108">
        <v>202.26</v>
      </c>
      <c r="AH2108">
        <v>20</v>
      </c>
      <c r="AI2108">
        <v>161.81</v>
      </c>
      <c r="AJ2108" t="s">
        <v>14154</v>
      </c>
    </row>
    <row r="2109" spans="28:36">
      <c r="AB2109" s="75">
        <v>92.03</v>
      </c>
      <c r="AC2109" s="7">
        <v>20</v>
      </c>
      <c r="AD2109" s="6">
        <v>73.62</v>
      </c>
      <c r="AE2109" s="7" t="s">
        <v>14170</v>
      </c>
      <c r="AG2109">
        <v>182.04</v>
      </c>
      <c r="AH2109">
        <v>0</v>
      </c>
      <c r="AI2109">
        <v>182.04</v>
      </c>
      <c r="AJ2109" t="s">
        <v>14154</v>
      </c>
    </row>
    <row r="2110" spans="28:36">
      <c r="AB2110" s="75">
        <v>99.49</v>
      </c>
      <c r="AC2110" s="7">
        <v>20</v>
      </c>
      <c r="AD2110" s="6">
        <v>79.59</v>
      </c>
      <c r="AE2110" s="7" t="s">
        <v>14170</v>
      </c>
      <c r="AG2110">
        <v>388.1</v>
      </c>
      <c r="AH2110">
        <v>25</v>
      </c>
      <c r="AI2110">
        <v>291.08</v>
      </c>
      <c r="AJ2110" t="s">
        <v>14154</v>
      </c>
    </row>
    <row r="2111" spans="28:36">
      <c r="AB2111" s="75">
        <v>122.21</v>
      </c>
      <c r="AC2111" s="7">
        <v>20</v>
      </c>
      <c r="AD2111" s="6">
        <v>97.77</v>
      </c>
      <c r="AE2111" s="7" t="s">
        <v>14170</v>
      </c>
      <c r="AG2111">
        <v>163.30000000000001</v>
      </c>
      <c r="AH2111">
        <v>30</v>
      </c>
      <c r="AI2111">
        <v>114.31</v>
      </c>
      <c r="AJ2111" t="s">
        <v>14154</v>
      </c>
    </row>
    <row r="2112" spans="28:36">
      <c r="AB2112" s="75">
        <v>108.88</v>
      </c>
      <c r="AC2112" s="7">
        <v>15</v>
      </c>
      <c r="AD2112" s="6">
        <v>92.55</v>
      </c>
      <c r="AE2112" s="7" t="s">
        <v>14170</v>
      </c>
      <c r="AG2112">
        <v>61.84</v>
      </c>
      <c r="AH2112">
        <v>50</v>
      </c>
      <c r="AI2112">
        <v>30.92</v>
      </c>
      <c r="AJ2112" t="s">
        <v>14154</v>
      </c>
    </row>
    <row r="2113" spans="28:36">
      <c r="AB2113" s="75">
        <v>93.28</v>
      </c>
      <c r="AC2113" s="7">
        <v>15</v>
      </c>
      <c r="AD2113" s="6">
        <v>79.290000000000006</v>
      </c>
      <c r="AE2113" s="7" t="s">
        <v>14170</v>
      </c>
      <c r="AG2113">
        <v>285.18</v>
      </c>
      <c r="AH2113">
        <v>0</v>
      </c>
      <c r="AI2113">
        <v>285.18</v>
      </c>
      <c r="AJ2113" t="s">
        <v>14154</v>
      </c>
    </row>
    <row r="2114" spans="28:36">
      <c r="AB2114" s="75">
        <v>402.37</v>
      </c>
      <c r="AC2114" s="7">
        <v>0</v>
      </c>
      <c r="AD2114" s="6">
        <v>402.37</v>
      </c>
      <c r="AE2114" s="7" t="s">
        <v>14170</v>
      </c>
      <c r="AG2114">
        <v>397.16</v>
      </c>
      <c r="AH2114">
        <v>30</v>
      </c>
      <c r="AI2114">
        <v>278.01</v>
      </c>
      <c r="AJ2114" t="s">
        <v>14154</v>
      </c>
    </row>
    <row r="2115" spans="28:36">
      <c r="AB2115" s="75">
        <v>198.84</v>
      </c>
      <c r="AC2115" s="7">
        <v>50</v>
      </c>
      <c r="AD2115" s="6">
        <v>99.42</v>
      </c>
      <c r="AE2115" s="7" t="s">
        <v>14170</v>
      </c>
      <c r="AG2115">
        <v>320.08999999999997</v>
      </c>
      <c r="AH2115">
        <v>0</v>
      </c>
      <c r="AI2115">
        <v>320.08999999999997</v>
      </c>
      <c r="AJ2115" t="s">
        <v>14154</v>
      </c>
    </row>
    <row r="2116" spans="28:36">
      <c r="AB2116" s="75">
        <v>349.84</v>
      </c>
      <c r="AC2116" s="7">
        <v>15</v>
      </c>
      <c r="AD2116" s="6">
        <v>297.36</v>
      </c>
      <c r="AE2116" s="7" t="s">
        <v>14170</v>
      </c>
      <c r="AG2116">
        <v>416.65</v>
      </c>
      <c r="AH2116">
        <v>15</v>
      </c>
      <c r="AI2116">
        <v>354.15</v>
      </c>
      <c r="AJ2116" t="s">
        <v>14154</v>
      </c>
    </row>
    <row r="2117" spans="28:36">
      <c r="AB2117" s="75">
        <v>211.62</v>
      </c>
      <c r="AC2117" s="7">
        <v>0</v>
      </c>
      <c r="AD2117" s="6">
        <v>211.62</v>
      </c>
      <c r="AE2117" s="7" t="s">
        <v>14170</v>
      </c>
      <c r="AG2117">
        <v>470.33</v>
      </c>
      <c r="AH2117">
        <v>0</v>
      </c>
      <c r="AI2117">
        <v>470.33</v>
      </c>
      <c r="AJ2117" t="s">
        <v>14154</v>
      </c>
    </row>
    <row r="2118" spans="28:36">
      <c r="AB2118" s="75">
        <v>222.36</v>
      </c>
      <c r="AC2118" s="7">
        <v>0</v>
      </c>
      <c r="AD2118" s="6">
        <v>222.36</v>
      </c>
      <c r="AE2118" s="7" t="s">
        <v>14170</v>
      </c>
      <c r="AG2118">
        <v>428.47</v>
      </c>
      <c r="AH2118">
        <v>0</v>
      </c>
      <c r="AI2118">
        <v>428.47</v>
      </c>
      <c r="AJ2118" t="s">
        <v>14154</v>
      </c>
    </row>
    <row r="2119" spans="28:36">
      <c r="AB2119" s="75">
        <v>177.91</v>
      </c>
      <c r="AC2119" s="7">
        <v>5</v>
      </c>
      <c r="AD2119" s="6">
        <v>169.01</v>
      </c>
      <c r="AE2119" s="7" t="s">
        <v>14170</v>
      </c>
      <c r="AG2119">
        <v>267.39999999999998</v>
      </c>
      <c r="AH2119">
        <v>5</v>
      </c>
      <c r="AI2119">
        <v>254.03</v>
      </c>
      <c r="AJ2119" t="s">
        <v>14154</v>
      </c>
    </row>
    <row r="2120" spans="28:36">
      <c r="AB2120" s="75">
        <v>173.32</v>
      </c>
      <c r="AC2120" s="7">
        <v>10</v>
      </c>
      <c r="AD2120" s="6">
        <v>155.99</v>
      </c>
      <c r="AE2120" s="7" t="s">
        <v>14170</v>
      </c>
      <c r="AG2120">
        <v>326.01</v>
      </c>
      <c r="AH2120">
        <v>0</v>
      </c>
      <c r="AI2120">
        <v>326.01</v>
      </c>
      <c r="AJ2120" t="s">
        <v>14154</v>
      </c>
    </row>
    <row r="2121" spans="28:36">
      <c r="AB2121" s="75">
        <v>163.86</v>
      </c>
      <c r="AC2121" s="7">
        <v>25</v>
      </c>
      <c r="AD2121" s="6">
        <v>122.9</v>
      </c>
      <c r="AE2121" s="7" t="s">
        <v>14170</v>
      </c>
      <c r="AG2121">
        <v>390.2</v>
      </c>
      <c r="AH2121">
        <v>0</v>
      </c>
      <c r="AI2121">
        <v>390.2</v>
      </c>
      <c r="AJ2121" t="s">
        <v>14154</v>
      </c>
    </row>
    <row r="2122" spans="28:36">
      <c r="AB2122" s="75">
        <v>272.29000000000002</v>
      </c>
      <c r="AC2122" s="7">
        <v>0</v>
      </c>
      <c r="AD2122" s="6">
        <v>272.29000000000002</v>
      </c>
      <c r="AE2122" s="7" t="s">
        <v>14170</v>
      </c>
      <c r="AG2122">
        <v>378.27</v>
      </c>
      <c r="AH2122">
        <v>0</v>
      </c>
      <c r="AI2122">
        <v>378.27</v>
      </c>
      <c r="AJ2122" t="s">
        <v>14154</v>
      </c>
    </row>
    <row r="2123" spans="28:36">
      <c r="AB2123" s="75">
        <v>179.62</v>
      </c>
      <c r="AC2123" s="7">
        <v>50</v>
      </c>
      <c r="AD2123" s="6">
        <v>89.81</v>
      </c>
      <c r="AE2123" s="7" t="s">
        <v>14170</v>
      </c>
      <c r="AG2123">
        <v>383.58</v>
      </c>
      <c r="AH2123">
        <v>10</v>
      </c>
      <c r="AI2123">
        <v>345.22</v>
      </c>
      <c r="AJ2123" t="s">
        <v>14154</v>
      </c>
    </row>
    <row r="2124" spans="28:36">
      <c r="AB2124" s="75">
        <v>345.41</v>
      </c>
      <c r="AC2124" s="7">
        <v>10</v>
      </c>
      <c r="AD2124" s="6">
        <v>310.87</v>
      </c>
      <c r="AE2124" s="7" t="s">
        <v>14170</v>
      </c>
      <c r="AG2124">
        <v>251.32</v>
      </c>
      <c r="AH2124">
        <v>5</v>
      </c>
      <c r="AI2124">
        <v>238.75</v>
      </c>
      <c r="AJ2124" t="s">
        <v>14154</v>
      </c>
    </row>
    <row r="2125" spans="28:36">
      <c r="AB2125" s="75">
        <v>321.92</v>
      </c>
      <c r="AC2125" s="7">
        <v>50</v>
      </c>
      <c r="AD2125" s="6">
        <v>160.96</v>
      </c>
      <c r="AE2125" s="7" t="s">
        <v>14170</v>
      </c>
      <c r="AG2125">
        <v>422.02</v>
      </c>
      <c r="AH2125">
        <v>30</v>
      </c>
      <c r="AI2125">
        <v>295.41000000000003</v>
      </c>
      <c r="AJ2125" t="s">
        <v>14154</v>
      </c>
    </row>
    <row r="2126" spans="28:36">
      <c r="AB2126" s="75">
        <v>480.49</v>
      </c>
      <c r="AC2126" s="7">
        <v>0</v>
      </c>
      <c r="AD2126" s="6">
        <v>480.49</v>
      </c>
      <c r="AE2126" s="7" t="s">
        <v>14170</v>
      </c>
      <c r="AG2126">
        <v>242.33</v>
      </c>
      <c r="AH2126">
        <v>15</v>
      </c>
      <c r="AI2126">
        <v>205.98</v>
      </c>
      <c r="AJ2126" t="s">
        <v>14154</v>
      </c>
    </row>
    <row r="2127" spans="28:36">
      <c r="AB2127" s="75">
        <v>448.81</v>
      </c>
      <c r="AC2127" s="7">
        <v>20</v>
      </c>
      <c r="AD2127" s="6">
        <v>359.05</v>
      </c>
      <c r="AE2127" s="7" t="s">
        <v>14170</v>
      </c>
      <c r="AG2127">
        <v>377.99</v>
      </c>
      <c r="AH2127">
        <v>10</v>
      </c>
      <c r="AI2127">
        <v>340.19</v>
      </c>
      <c r="AJ2127" t="s">
        <v>14154</v>
      </c>
    </row>
    <row r="2128" spans="28:36">
      <c r="AB2128" s="75">
        <v>308.37</v>
      </c>
      <c r="AC2128" s="7">
        <v>50</v>
      </c>
      <c r="AD2128" s="6">
        <v>154.19</v>
      </c>
      <c r="AE2128" s="7" t="s">
        <v>14170</v>
      </c>
      <c r="AG2128">
        <v>17.010000000000002</v>
      </c>
      <c r="AH2128">
        <v>30</v>
      </c>
      <c r="AI2128">
        <v>11.91</v>
      </c>
      <c r="AJ2128" t="s">
        <v>14154</v>
      </c>
    </row>
    <row r="2129" spans="28:36">
      <c r="AB2129" s="75">
        <v>254.32</v>
      </c>
      <c r="AC2129" s="7">
        <v>0</v>
      </c>
      <c r="AD2129" s="6">
        <v>254.32</v>
      </c>
      <c r="AE2129" s="7" t="s">
        <v>14170</v>
      </c>
      <c r="AG2129">
        <v>206.97</v>
      </c>
      <c r="AH2129">
        <v>0</v>
      </c>
      <c r="AI2129">
        <v>206.97</v>
      </c>
      <c r="AJ2129" t="s">
        <v>14154</v>
      </c>
    </row>
    <row r="2130" spans="28:36">
      <c r="AB2130" s="75">
        <v>219.48</v>
      </c>
      <c r="AC2130" s="7">
        <v>25</v>
      </c>
      <c r="AD2130" s="6">
        <v>164.61</v>
      </c>
      <c r="AE2130" s="7" t="s">
        <v>14170</v>
      </c>
      <c r="AG2130">
        <v>353.08</v>
      </c>
      <c r="AH2130">
        <v>50</v>
      </c>
      <c r="AI2130">
        <v>176.54</v>
      </c>
      <c r="AJ2130" t="s">
        <v>14154</v>
      </c>
    </row>
    <row r="2131" spans="28:36">
      <c r="AB2131" s="75">
        <v>30.46</v>
      </c>
      <c r="AC2131" s="7">
        <v>30</v>
      </c>
      <c r="AD2131" s="6">
        <v>21.32</v>
      </c>
      <c r="AE2131" s="7" t="s">
        <v>14170</v>
      </c>
      <c r="AG2131">
        <v>274.64999999999998</v>
      </c>
      <c r="AH2131">
        <v>20</v>
      </c>
      <c r="AI2131">
        <v>219.72</v>
      </c>
      <c r="AJ2131" t="s">
        <v>14154</v>
      </c>
    </row>
    <row r="2132" spans="28:36">
      <c r="AB2132" s="75">
        <v>82.48</v>
      </c>
      <c r="AC2132" s="7">
        <v>10</v>
      </c>
      <c r="AD2132" s="6">
        <v>74.23</v>
      </c>
      <c r="AE2132" s="7" t="s">
        <v>14170</v>
      </c>
      <c r="AG2132">
        <v>208.08</v>
      </c>
      <c r="AH2132">
        <v>15</v>
      </c>
      <c r="AI2132">
        <v>176.87</v>
      </c>
      <c r="AJ2132" t="s">
        <v>14154</v>
      </c>
    </row>
    <row r="2133" spans="28:36">
      <c r="AB2133" s="75">
        <v>53.69</v>
      </c>
      <c r="AC2133" s="7">
        <v>25</v>
      </c>
      <c r="AD2133" s="6">
        <v>40.270000000000003</v>
      </c>
      <c r="AE2133" s="7" t="s">
        <v>14170</v>
      </c>
      <c r="AG2133">
        <v>472.77</v>
      </c>
      <c r="AH2133">
        <v>20</v>
      </c>
      <c r="AI2133">
        <v>378.22</v>
      </c>
      <c r="AJ2133" t="s">
        <v>14154</v>
      </c>
    </row>
    <row r="2134" spans="28:36">
      <c r="AB2134" s="75">
        <v>115.23</v>
      </c>
      <c r="AC2134" s="7">
        <v>25</v>
      </c>
      <c r="AD2134" s="6">
        <v>86.42</v>
      </c>
      <c r="AE2134" s="7" t="s">
        <v>14170</v>
      </c>
      <c r="AG2134">
        <v>485.71</v>
      </c>
      <c r="AH2134">
        <v>20</v>
      </c>
      <c r="AI2134">
        <v>388.57</v>
      </c>
      <c r="AJ2134" t="s">
        <v>14154</v>
      </c>
    </row>
    <row r="2135" spans="28:36">
      <c r="AB2135" s="75">
        <v>212.08</v>
      </c>
      <c r="AC2135" s="7">
        <v>10</v>
      </c>
      <c r="AD2135" s="6">
        <v>190.87</v>
      </c>
      <c r="AE2135" s="7" t="s">
        <v>14170</v>
      </c>
      <c r="AG2135">
        <v>189.84</v>
      </c>
      <c r="AH2135">
        <v>20</v>
      </c>
      <c r="AI2135">
        <v>151.87</v>
      </c>
      <c r="AJ2135" t="s">
        <v>14154</v>
      </c>
    </row>
    <row r="2136" spans="28:36">
      <c r="AB2136" s="75">
        <v>359.32</v>
      </c>
      <c r="AC2136" s="7">
        <v>0</v>
      </c>
      <c r="AD2136" s="6">
        <v>359.32</v>
      </c>
      <c r="AE2136" s="7" t="s">
        <v>14170</v>
      </c>
      <c r="AG2136">
        <v>398.16</v>
      </c>
      <c r="AH2136">
        <v>5</v>
      </c>
      <c r="AI2136">
        <v>378.25</v>
      </c>
      <c r="AJ2136" t="s">
        <v>14154</v>
      </c>
    </row>
    <row r="2137" spans="28:36">
      <c r="AB2137" s="75">
        <v>386.46</v>
      </c>
      <c r="AC2137" s="7">
        <v>30</v>
      </c>
      <c r="AD2137" s="6">
        <v>270.52</v>
      </c>
      <c r="AE2137" s="7" t="s">
        <v>14170</v>
      </c>
      <c r="AG2137">
        <v>424.14</v>
      </c>
      <c r="AH2137">
        <v>50</v>
      </c>
      <c r="AI2137">
        <v>212.07</v>
      </c>
      <c r="AJ2137" t="s">
        <v>14154</v>
      </c>
    </row>
    <row r="2138" spans="28:36">
      <c r="AB2138" s="75">
        <v>141.52000000000001</v>
      </c>
      <c r="AC2138" s="7">
        <v>20</v>
      </c>
      <c r="AD2138" s="6">
        <v>113.22</v>
      </c>
      <c r="AE2138" s="7" t="s">
        <v>14170</v>
      </c>
      <c r="AG2138">
        <v>143.68</v>
      </c>
      <c r="AH2138">
        <v>10</v>
      </c>
      <c r="AI2138">
        <v>129.31</v>
      </c>
      <c r="AJ2138" t="s">
        <v>14154</v>
      </c>
    </row>
    <row r="2139" spans="28:36">
      <c r="AB2139" s="75">
        <v>402.97</v>
      </c>
      <c r="AC2139" s="7">
        <v>50</v>
      </c>
      <c r="AD2139" s="6">
        <v>201.49</v>
      </c>
      <c r="AE2139" s="7" t="s">
        <v>14170</v>
      </c>
      <c r="AG2139">
        <v>432.1</v>
      </c>
      <c r="AH2139">
        <v>5</v>
      </c>
      <c r="AI2139">
        <v>410.5</v>
      </c>
      <c r="AJ2139" t="s">
        <v>14154</v>
      </c>
    </row>
    <row r="2140" spans="28:36">
      <c r="AB2140" s="75">
        <v>353.93</v>
      </c>
      <c r="AC2140" s="7">
        <v>0</v>
      </c>
      <c r="AD2140" s="6">
        <v>353.93</v>
      </c>
      <c r="AE2140" s="7" t="s">
        <v>14170</v>
      </c>
      <c r="AG2140">
        <v>244.61</v>
      </c>
      <c r="AH2140">
        <v>10</v>
      </c>
      <c r="AI2140">
        <v>220.15</v>
      </c>
      <c r="AJ2140" t="s">
        <v>14154</v>
      </c>
    </row>
    <row r="2141" spans="28:36">
      <c r="AB2141" s="75">
        <v>90.79</v>
      </c>
      <c r="AC2141" s="7">
        <v>0</v>
      </c>
      <c r="AD2141" s="6">
        <v>90.79</v>
      </c>
      <c r="AE2141" s="7" t="s">
        <v>14170</v>
      </c>
      <c r="AG2141">
        <v>260.74</v>
      </c>
      <c r="AH2141">
        <v>5</v>
      </c>
      <c r="AI2141">
        <v>247.7</v>
      </c>
      <c r="AJ2141" t="s">
        <v>14154</v>
      </c>
    </row>
    <row r="2142" spans="28:36">
      <c r="AB2142" s="75">
        <v>241.97</v>
      </c>
      <c r="AC2142" s="7">
        <v>10</v>
      </c>
      <c r="AD2142" s="6">
        <v>217.77</v>
      </c>
      <c r="AE2142" s="7" t="s">
        <v>14170</v>
      </c>
      <c r="AG2142">
        <v>243.69</v>
      </c>
      <c r="AH2142">
        <v>50</v>
      </c>
      <c r="AI2142">
        <v>121.84</v>
      </c>
      <c r="AJ2142" t="s">
        <v>14154</v>
      </c>
    </row>
    <row r="2143" spans="28:36">
      <c r="AB2143" s="75">
        <v>335.84</v>
      </c>
      <c r="AC2143" s="7">
        <v>5</v>
      </c>
      <c r="AD2143" s="6">
        <v>319.05</v>
      </c>
      <c r="AE2143" s="7" t="s">
        <v>14170</v>
      </c>
      <c r="AG2143">
        <v>438.97</v>
      </c>
      <c r="AH2143">
        <v>10</v>
      </c>
      <c r="AI2143">
        <v>395.07</v>
      </c>
      <c r="AJ2143" t="s">
        <v>14154</v>
      </c>
    </row>
    <row r="2144" spans="28:36">
      <c r="AB2144" s="75">
        <v>459.39</v>
      </c>
      <c r="AC2144" s="7">
        <v>30</v>
      </c>
      <c r="AD2144" s="6">
        <v>321.57</v>
      </c>
      <c r="AE2144" s="7" t="s">
        <v>14170</v>
      </c>
      <c r="AG2144">
        <v>18.79</v>
      </c>
      <c r="AH2144">
        <v>50</v>
      </c>
      <c r="AI2144">
        <v>9.39</v>
      </c>
      <c r="AJ2144" t="s">
        <v>14154</v>
      </c>
    </row>
    <row r="2145" spans="28:36">
      <c r="AB2145" s="75">
        <v>312.85000000000002</v>
      </c>
      <c r="AC2145" s="7">
        <v>25</v>
      </c>
      <c r="AD2145" s="6">
        <v>234.64</v>
      </c>
      <c r="AE2145" s="7" t="s">
        <v>14170</v>
      </c>
      <c r="AG2145">
        <v>177.59</v>
      </c>
      <c r="AH2145">
        <v>20</v>
      </c>
      <c r="AI2145">
        <v>142.07</v>
      </c>
      <c r="AJ2145" t="s">
        <v>14154</v>
      </c>
    </row>
    <row r="2146" spans="28:36">
      <c r="AB2146" s="75">
        <v>85.54</v>
      </c>
      <c r="AC2146" s="7">
        <v>25</v>
      </c>
      <c r="AD2146" s="6">
        <v>64.16</v>
      </c>
      <c r="AE2146" s="7" t="s">
        <v>14170</v>
      </c>
      <c r="AG2146">
        <v>26.95</v>
      </c>
      <c r="AH2146">
        <v>20</v>
      </c>
      <c r="AI2146">
        <v>21.56</v>
      </c>
      <c r="AJ2146" t="s">
        <v>14154</v>
      </c>
    </row>
    <row r="2147" spans="28:36">
      <c r="AB2147" s="75">
        <v>280.31</v>
      </c>
      <c r="AC2147" s="7">
        <v>10</v>
      </c>
      <c r="AD2147" s="6">
        <v>252.28</v>
      </c>
      <c r="AE2147" s="7" t="s">
        <v>14170</v>
      </c>
      <c r="AG2147">
        <v>350.5</v>
      </c>
      <c r="AH2147">
        <v>15</v>
      </c>
      <c r="AI2147">
        <v>297.93</v>
      </c>
      <c r="AJ2147" t="s">
        <v>14154</v>
      </c>
    </row>
    <row r="2148" spans="28:36">
      <c r="AB2148" s="75">
        <v>122.96</v>
      </c>
      <c r="AC2148" s="7">
        <v>15</v>
      </c>
      <c r="AD2148" s="6">
        <v>104.52</v>
      </c>
      <c r="AE2148" s="7" t="s">
        <v>14170</v>
      </c>
      <c r="AG2148">
        <v>254.31</v>
      </c>
      <c r="AH2148">
        <v>0</v>
      </c>
      <c r="AI2148">
        <v>254.31</v>
      </c>
      <c r="AJ2148" t="s">
        <v>14154</v>
      </c>
    </row>
    <row r="2149" spans="28:36">
      <c r="AB2149" s="75">
        <v>221.69</v>
      </c>
      <c r="AC2149" s="7">
        <v>5</v>
      </c>
      <c r="AD2149" s="6">
        <v>210.61</v>
      </c>
      <c r="AE2149" s="7" t="s">
        <v>14170</v>
      </c>
      <c r="AG2149">
        <v>384.71</v>
      </c>
      <c r="AH2149">
        <v>10</v>
      </c>
      <c r="AI2149">
        <v>346.24</v>
      </c>
      <c r="AJ2149" t="s">
        <v>14154</v>
      </c>
    </row>
    <row r="2150" spans="28:36">
      <c r="AB2150" s="75">
        <v>56.83</v>
      </c>
      <c r="AC2150" s="7">
        <v>30</v>
      </c>
      <c r="AD2150" s="6">
        <v>39.78</v>
      </c>
      <c r="AE2150" s="7" t="s">
        <v>14170</v>
      </c>
      <c r="AG2150">
        <v>121.05</v>
      </c>
      <c r="AH2150">
        <v>25</v>
      </c>
      <c r="AI2150">
        <v>90.79</v>
      </c>
      <c r="AJ2150" t="s">
        <v>14154</v>
      </c>
    </row>
    <row r="2151" spans="28:36">
      <c r="AB2151" s="75">
        <v>196.14</v>
      </c>
      <c r="AC2151" s="7">
        <v>25</v>
      </c>
      <c r="AD2151" s="6">
        <v>147.1</v>
      </c>
      <c r="AE2151" s="7" t="s">
        <v>14170</v>
      </c>
      <c r="AG2151">
        <v>171.56</v>
      </c>
      <c r="AH2151">
        <v>20</v>
      </c>
      <c r="AI2151">
        <v>137.25</v>
      </c>
      <c r="AJ2151" t="s">
        <v>14154</v>
      </c>
    </row>
    <row r="2152" spans="28:36">
      <c r="AB2152" s="75">
        <v>156.30000000000001</v>
      </c>
      <c r="AC2152" s="7">
        <v>0</v>
      </c>
      <c r="AD2152" s="6">
        <v>156.30000000000001</v>
      </c>
      <c r="AE2152" s="7" t="s">
        <v>14170</v>
      </c>
      <c r="AG2152">
        <v>432.56</v>
      </c>
      <c r="AH2152">
        <v>30</v>
      </c>
      <c r="AI2152">
        <v>302.79000000000002</v>
      </c>
      <c r="AJ2152" t="s">
        <v>14154</v>
      </c>
    </row>
    <row r="2153" spans="28:36">
      <c r="AB2153" s="75">
        <v>450.82</v>
      </c>
      <c r="AC2153" s="7">
        <v>5</v>
      </c>
      <c r="AD2153" s="6">
        <v>428.28</v>
      </c>
      <c r="AE2153" s="7" t="s">
        <v>14170</v>
      </c>
      <c r="AG2153">
        <v>490.91</v>
      </c>
      <c r="AH2153">
        <v>30</v>
      </c>
      <c r="AI2153">
        <v>343.64</v>
      </c>
      <c r="AJ2153" t="s">
        <v>14154</v>
      </c>
    </row>
    <row r="2154" spans="28:36">
      <c r="AB2154" s="75">
        <v>468.37</v>
      </c>
      <c r="AC2154" s="7">
        <v>15</v>
      </c>
      <c r="AD2154" s="6">
        <v>398.11</v>
      </c>
      <c r="AE2154" s="7" t="s">
        <v>14170</v>
      </c>
      <c r="AG2154">
        <v>31.12</v>
      </c>
      <c r="AH2154">
        <v>50</v>
      </c>
      <c r="AI2154">
        <v>15.56</v>
      </c>
      <c r="AJ2154" t="s">
        <v>14154</v>
      </c>
    </row>
    <row r="2155" spans="28:36">
      <c r="AB2155" s="75">
        <v>450.5</v>
      </c>
      <c r="AC2155" s="7">
        <v>5</v>
      </c>
      <c r="AD2155" s="6">
        <v>427.97</v>
      </c>
      <c r="AE2155" s="7" t="s">
        <v>14170</v>
      </c>
      <c r="AG2155">
        <v>328.31</v>
      </c>
      <c r="AH2155">
        <v>10</v>
      </c>
      <c r="AI2155">
        <v>295.48</v>
      </c>
      <c r="AJ2155" t="s">
        <v>14154</v>
      </c>
    </row>
    <row r="2156" spans="28:36">
      <c r="AB2156" s="75">
        <v>159.68</v>
      </c>
      <c r="AC2156" s="7">
        <v>30</v>
      </c>
      <c r="AD2156" s="6">
        <v>111.78</v>
      </c>
      <c r="AE2156" s="7" t="s">
        <v>14170</v>
      </c>
      <c r="AG2156">
        <v>467.24</v>
      </c>
      <c r="AH2156">
        <v>0</v>
      </c>
      <c r="AI2156">
        <v>467.24</v>
      </c>
      <c r="AJ2156" t="s">
        <v>14154</v>
      </c>
    </row>
    <row r="2157" spans="28:36">
      <c r="AB2157" s="75">
        <v>50.18</v>
      </c>
      <c r="AC2157" s="7">
        <v>50</v>
      </c>
      <c r="AD2157" s="6">
        <v>25.09</v>
      </c>
      <c r="AE2157" s="7" t="s">
        <v>14170</v>
      </c>
      <c r="AG2157">
        <v>363.37</v>
      </c>
      <c r="AH2157">
        <v>50</v>
      </c>
      <c r="AI2157">
        <v>181.69</v>
      </c>
      <c r="AJ2157" t="s">
        <v>14154</v>
      </c>
    </row>
    <row r="2158" spans="28:36">
      <c r="AB2158" s="75">
        <v>168.18</v>
      </c>
      <c r="AC2158" s="7">
        <v>5</v>
      </c>
      <c r="AD2158" s="6">
        <v>159.77000000000001</v>
      </c>
      <c r="AE2158" s="7" t="s">
        <v>14170</v>
      </c>
      <c r="AG2158">
        <v>444.98</v>
      </c>
      <c r="AH2158">
        <v>0</v>
      </c>
      <c r="AI2158">
        <v>444.98</v>
      </c>
      <c r="AJ2158" t="s">
        <v>14154</v>
      </c>
    </row>
    <row r="2159" spans="28:36">
      <c r="AB2159" s="75">
        <v>429.88</v>
      </c>
      <c r="AC2159" s="7">
        <v>25</v>
      </c>
      <c r="AD2159" s="6">
        <v>322.41000000000003</v>
      </c>
      <c r="AE2159" s="7" t="s">
        <v>14170</v>
      </c>
      <c r="AG2159">
        <v>422.68</v>
      </c>
      <c r="AH2159">
        <v>15</v>
      </c>
      <c r="AI2159">
        <v>359.28</v>
      </c>
      <c r="AJ2159" t="s">
        <v>14154</v>
      </c>
    </row>
    <row r="2160" spans="28:36">
      <c r="AB2160" s="75">
        <v>493.1</v>
      </c>
      <c r="AC2160" s="7">
        <v>25</v>
      </c>
      <c r="AD2160" s="6">
        <v>369.83</v>
      </c>
      <c r="AE2160" s="7" t="s">
        <v>14170</v>
      </c>
      <c r="AG2160">
        <v>450.51</v>
      </c>
      <c r="AH2160">
        <v>30</v>
      </c>
      <c r="AI2160">
        <v>315.36</v>
      </c>
      <c r="AJ2160" t="s">
        <v>14154</v>
      </c>
    </row>
    <row r="2161" spans="28:36">
      <c r="AB2161" s="75">
        <v>82.45</v>
      </c>
      <c r="AC2161" s="7">
        <v>0</v>
      </c>
      <c r="AD2161" s="6">
        <v>82.45</v>
      </c>
      <c r="AE2161" s="7" t="s">
        <v>14170</v>
      </c>
      <c r="AG2161">
        <v>101.29</v>
      </c>
      <c r="AH2161">
        <v>15</v>
      </c>
      <c r="AI2161">
        <v>86.1</v>
      </c>
      <c r="AJ2161" t="s">
        <v>14154</v>
      </c>
    </row>
    <row r="2162" spans="28:36">
      <c r="AB2162" s="75">
        <v>41.21</v>
      </c>
      <c r="AC2162" s="7">
        <v>0</v>
      </c>
      <c r="AD2162" s="6">
        <v>41.21</v>
      </c>
      <c r="AE2162" s="7" t="s">
        <v>14170</v>
      </c>
      <c r="AG2162">
        <v>181.69</v>
      </c>
      <c r="AH2162">
        <v>10</v>
      </c>
      <c r="AI2162">
        <v>163.52000000000001</v>
      </c>
      <c r="AJ2162" t="s">
        <v>14154</v>
      </c>
    </row>
    <row r="2163" spans="28:36">
      <c r="AB2163" s="75">
        <v>291.47000000000003</v>
      </c>
      <c r="AC2163" s="7">
        <v>15</v>
      </c>
      <c r="AD2163" s="6">
        <v>247.75</v>
      </c>
      <c r="AE2163" s="7" t="s">
        <v>14170</v>
      </c>
      <c r="AG2163">
        <v>83.31</v>
      </c>
      <c r="AH2163">
        <v>5</v>
      </c>
      <c r="AI2163">
        <v>79.14</v>
      </c>
      <c r="AJ2163" t="s">
        <v>14154</v>
      </c>
    </row>
    <row r="2164" spans="28:36">
      <c r="AB2164" s="75">
        <v>38.909999999999997</v>
      </c>
      <c r="AC2164" s="7">
        <v>50</v>
      </c>
      <c r="AD2164" s="6">
        <v>19.45</v>
      </c>
      <c r="AE2164" s="7" t="s">
        <v>14170</v>
      </c>
      <c r="AG2164">
        <v>388.45</v>
      </c>
      <c r="AH2164">
        <v>15</v>
      </c>
      <c r="AI2164">
        <v>330.18</v>
      </c>
      <c r="AJ2164" t="s">
        <v>14154</v>
      </c>
    </row>
    <row r="2165" spans="28:36">
      <c r="AB2165" s="75">
        <v>370.42</v>
      </c>
      <c r="AC2165" s="7">
        <v>30</v>
      </c>
      <c r="AD2165" s="6">
        <v>259.29000000000002</v>
      </c>
      <c r="AE2165" s="7" t="s">
        <v>14170</v>
      </c>
      <c r="AG2165">
        <v>137.74</v>
      </c>
      <c r="AH2165">
        <v>30</v>
      </c>
      <c r="AI2165">
        <v>96.42</v>
      </c>
      <c r="AJ2165" t="s">
        <v>14154</v>
      </c>
    </row>
    <row r="2166" spans="28:36">
      <c r="AB2166" s="75">
        <v>186.72</v>
      </c>
      <c r="AC2166" s="7">
        <v>50</v>
      </c>
      <c r="AD2166" s="6">
        <v>93.36</v>
      </c>
      <c r="AE2166" s="7" t="s">
        <v>14170</v>
      </c>
      <c r="AG2166">
        <v>353.61</v>
      </c>
      <c r="AH2166">
        <v>20</v>
      </c>
      <c r="AI2166">
        <v>282.89</v>
      </c>
      <c r="AJ2166" t="s">
        <v>14154</v>
      </c>
    </row>
    <row r="2167" spans="28:36">
      <c r="AB2167" s="75">
        <v>239.96</v>
      </c>
      <c r="AC2167" s="7">
        <v>50</v>
      </c>
      <c r="AD2167" s="6">
        <v>119.98</v>
      </c>
      <c r="AE2167" s="7" t="s">
        <v>14170</v>
      </c>
      <c r="AG2167">
        <v>451.22</v>
      </c>
      <c r="AH2167">
        <v>5</v>
      </c>
      <c r="AI2167">
        <v>428.66</v>
      </c>
      <c r="AJ2167" t="s">
        <v>14154</v>
      </c>
    </row>
    <row r="2168" spans="28:36">
      <c r="AB2168" s="75">
        <v>428.52</v>
      </c>
      <c r="AC2168" s="7">
        <v>50</v>
      </c>
      <c r="AD2168" s="6">
        <v>214.26</v>
      </c>
      <c r="AE2168" s="7" t="s">
        <v>14170</v>
      </c>
      <c r="AG2168">
        <v>453.53</v>
      </c>
      <c r="AH2168">
        <v>20</v>
      </c>
      <c r="AI2168">
        <v>362.82</v>
      </c>
      <c r="AJ2168" t="s">
        <v>14154</v>
      </c>
    </row>
    <row r="2169" spans="28:36">
      <c r="AB2169" s="75">
        <v>339.21</v>
      </c>
      <c r="AC2169" s="7">
        <v>10</v>
      </c>
      <c r="AD2169" s="6">
        <v>305.29000000000002</v>
      </c>
      <c r="AE2169" s="7" t="s">
        <v>14170</v>
      </c>
      <c r="AG2169">
        <v>429.78</v>
      </c>
      <c r="AH2169">
        <v>5</v>
      </c>
      <c r="AI2169">
        <v>408.29</v>
      </c>
      <c r="AJ2169" t="s">
        <v>14154</v>
      </c>
    </row>
    <row r="2170" spans="28:36">
      <c r="AB2170" s="75">
        <v>285.02999999999997</v>
      </c>
      <c r="AC2170" s="7">
        <v>25</v>
      </c>
      <c r="AD2170" s="6">
        <v>213.77</v>
      </c>
      <c r="AE2170" s="7" t="s">
        <v>14170</v>
      </c>
      <c r="AG2170">
        <v>304.02</v>
      </c>
      <c r="AH2170">
        <v>15</v>
      </c>
      <c r="AI2170">
        <v>258.42</v>
      </c>
      <c r="AJ2170" t="s">
        <v>14154</v>
      </c>
    </row>
    <row r="2171" spans="28:36">
      <c r="AB2171" s="75">
        <v>98.06</v>
      </c>
      <c r="AC2171" s="7">
        <v>0</v>
      </c>
      <c r="AD2171" s="6">
        <v>98.06</v>
      </c>
      <c r="AE2171" s="7" t="s">
        <v>14170</v>
      </c>
      <c r="AG2171">
        <v>245.53</v>
      </c>
      <c r="AH2171">
        <v>0</v>
      </c>
      <c r="AI2171">
        <v>245.53</v>
      </c>
      <c r="AJ2171" t="s">
        <v>14154</v>
      </c>
    </row>
    <row r="2172" spans="28:36">
      <c r="AB2172" s="75">
        <v>196.18</v>
      </c>
      <c r="AC2172" s="7">
        <v>30</v>
      </c>
      <c r="AD2172" s="6">
        <v>137.33000000000001</v>
      </c>
      <c r="AE2172" s="7" t="s">
        <v>14170</v>
      </c>
      <c r="AG2172">
        <v>426.27</v>
      </c>
      <c r="AH2172">
        <v>15</v>
      </c>
      <c r="AI2172">
        <v>362.33</v>
      </c>
      <c r="AJ2172" t="s">
        <v>14154</v>
      </c>
    </row>
    <row r="2173" spans="28:36">
      <c r="AB2173" s="75">
        <v>368.86</v>
      </c>
      <c r="AC2173" s="7">
        <v>50</v>
      </c>
      <c r="AD2173" s="6">
        <v>184.43</v>
      </c>
      <c r="AE2173" s="7" t="s">
        <v>14170</v>
      </c>
      <c r="AG2173">
        <v>135.22</v>
      </c>
      <c r="AH2173">
        <v>25</v>
      </c>
      <c r="AI2173">
        <v>101.41</v>
      </c>
      <c r="AJ2173" t="s">
        <v>14154</v>
      </c>
    </row>
    <row r="2174" spans="28:36">
      <c r="AB2174" s="75">
        <v>247.81</v>
      </c>
      <c r="AC2174" s="7">
        <v>0</v>
      </c>
      <c r="AD2174" s="6">
        <v>247.81</v>
      </c>
      <c r="AE2174" s="7" t="s">
        <v>14170</v>
      </c>
      <c r="AG2174">
        <v>436.95</v>
      </c>
      <c r="AH2174">
        <v>10</v>
      </c>
      <c r="AI2174">
        <v>393.25</v>
      </c>
      <c r="AJ2174" t="s">
        <v>14154</v>
      </c>
    </row>
    <row r="2175" spans="28:36">
      <c r="AB2175" s="75">
        <v>48.49</v>
      </c>
      <c r="AC2175" s="7">
        <v>10</v>
      </c>
      <c r="AD2175" s="6">
        <v>43.64</v>
      </c>
      <c r="AE2175" s="7" t="s">
        <v>14170</v>
      </c>
      <c r="AG2175">
        <v>292.37</v>
      </c>
      <c r="AH2175">
        <v>50</v>
      </c>
      <c r="AI2175">
        <v>146.19</v>
      </c>
      <c r="AJ2175" t="s">
        <v>14154</v>
      </c>
    </row>
    <row r="2176" spans="28:36">
      <c r="AB2176" s="75">
        <v>135.77000000000001</v>
      </c>
      <c r="AC2176" s="7">
        <v>25</v>
      </c>
      <c r="AD2176" s="6">
        <v>101.83</v>
      </c>
      <c r="AE2176" s="7" t="s">
        <v>14170</v>
      </c>
      <c r="AG2176">
        <v>426.13</v>
      </c>
      <c r="AH2176">
        <v>20</v>
      </c>
      <c r="AI2176">
        <v>340.9</v>
      </c>
      <c r="AJ2176" t="s">
        <v>14154</v>
      </c>
    </row>
    <row r="2177" spans="28:36">
      <c r="AB2177" s="75">
        <v>273.85000000000002</v>
      </c>
      <c r="AC2177" s="7">
        <v>0</v>
      </c>
      <c r="AD2177" s="6">
        <v>273.85000000000002</v>
      </c>
      <c r="AE2177" s="7" t="s">
        <v>14170</v>
      </c>
      <c r="AG2177">
        <v>366.79</v>
      </c>
      <c r="AH2177">
        <v>20</v>
      </c>
      <c r="AI2177">
        <v>293.43</v>
      </c>
      <c r="AJ2177" t="s">
        <v>14154</v>
      </c>
    </row>
    <row r="2178" spans="28:36">
      <c r="AB2178" s="75">
        <v>495.95</v>
      </c>
      <c r="AC2178" s="7">
        <v>5</v>
      </c>
      <c r="AD2178" s="6">
        <v>471.15</v>
      </c>
      <c r="AE2178" s="7" t="s">
        <v>14170</v>
      </c>
      <c r="AG2178">
        <v>482.74</v>
      </c>
      <c r="AH2178">
        <v>20</v>
      </c>
      <c r="AI2178">
        <v>386.19</v>
      </c>
      <c r="AJ2178" t="s">
        <v>14154</v>
      </c>
    </row>
    <row r="2179" spans="28:36">
      <c r="AB2179" s="75">
        <v>361.98</v>
      </c>
      <c r="AC2179" s="7">
        <v>10</v>
      </c>
      <c r="AD2179" s="6">
        <v>325.77999999999997</v>
      </c>
      <c r="AE2179" s="7" t="s">
        <v>14170</v>
      </c>
      <c r="AG2179">
        <v>77.790000000000006</v>
      </c>
      <c r="AH2179">
        <v>10</v>
      </c>
      <c r="AI2179">
        <v>70.010000000000005</v>
      </c>
      <c r="AJ2179" t="s">
        <v>14154</v>
      </c>
    </row>
    <row r="2180" spans="28:36">
      <c r="AB2180" s="75">
        <v>147.52000000000001</v>
      </c>
      <c r="AC2180" s="7">
        <v>25</v>
      </c>
      <c r="AD2180" s="6">
        <v>110.64</v>
      </c>
      <c r="AE2180" s="7" t="s">
        <v>14170</v>
      </c>
      <c r="AG2180">
        <v>356.78</v>
      </c>
      <c r="AH2180">
        <v>20</v>
      </c>
      <c r="AI2180">
        <v>285.42</v>
      </c>
      <c r="AJ2180" t="s">
        <v>14154</v>
      </c>
    </row>
    <row r="2181" spans="28:36">
      <c r="AB2181" s="75">
        <v>325.14</v>
      </c>
      <c r="AC2181" s="7">
        <v>20</v>
      </c>
      <c r="AD2181" s="6">
        <v>260.11</v>
      </c>
      <c r="AE2181" s="7" t="s">
        <v>14170</v>
      </c>
      <c r="AG2181">
        <v>400.63</v>
      </c>
      <c r="AH2181">
        <v>30</v>
      </c>
      <c r="AI2181">
        <v>280.44</v>
      </c>
      <c r="AJ2181" t="s">
        <v>14154</v>
      </c>
    </row>
    <row r="2182" spans="28:36">
      <c r="AB2182" s="75">
        <v>168.68</v>
      </c>
      <c r="AC2182" s="7">
        <v>25</v>
      </c>
      <c r="AD2182" s="6">
        <v>126.51</v>
      </c>
      <c r="AE2182" s="7" t="s">
        <v>14170</v>
      </c>
      <c r="AG2182">
        <v>215.61</v>
      </c>
      <c r="AH2182">
        <v>15</v>
      </c>
      <c r="AI2182">
        <v>183.27</v>
      </c>
      <c r="AJ2182" t="s">
        <v>14154</v>
      </c>
    </row>
    <row r="2183" spans="28:36">
      <c r="AB2183" s="75">
        <v>132.08000000000001</v>
      </c>
      <c r="AC2183" s="7">
        <v>20</v>
      </c>
      <c r="AD2183" s="6">
        <v>105.66</v>
      </c>
      <c r="AE2183" s="7" t="s">
        <v>14170</v>
      </c>
      <c r="AG2183">
        <v>352.89</v>
      </c>
      <c r="AH2183">
        <v>10</v>
      </c>
      <c r="AI2183">
        <v>317.60000000000002</v>
      </c>
      <c r="AJ2183" t="s">
        <v>14154</v>
      </c>
    </row>
    <row r="2184" spans="28:36">
      <c r="AB2184" s="75">
        <v>410.94</v>
      </c>
      <c r="AC2184" s="7">
        <v>0</v>
      </c>
      <c r="AD2184" s="6">
        <v>410.94</v>
      </c>
      <c r="AE2184" s="7" t="s">
        <v>14170</v>
      </c>
      <c r="AG2184">
        <v>302.73</v>
      </c>
      <c r="AH2184">
        <v>30</v>
      </c>
      <c r="AI2184">
        <v>211.91</v>
      </c>
      <c r="AJ2184" t="s">
        <v>14154</v>
      </c>
    </row>
    <row r="2185" spans="28:36">
      <c r="AB2185" s="75">
        <v>299.69</v>
      </c>
      <c r="AC2185" s="7">
        <v>5</v>
      </c>
      <c r="AD2185" s="6">
        <v>284.70999999999998</v>
      </c>
      <c r="AE2185" s="7" t="s">
        <v>14170</v>
      </c>
      <c r="AG2185">
        <v>100.23</v>
      </c>
      <c r="AH2185">
        <v>50</v>
      </c>
      <c r="AI2185">
        <v>50.12</v>
      </c>
      <c r="AJ2185" t="s">
        <v>14154</v>
      </c>
    </row>
    <row r="2186" spans="28:36">
      <c r="AB2186" s="75">
        <v>260.56</v>
      </c>
      <c r="AC2186" s="7">
        <v>5</v>
      </c>
      <c r="AD2186" s="6">
        <v>247.53</v>
      </c>
      <c r="AE2186" s="7" t="s">
        <v>14170</v>
      </c>
      <c r="AG2186">
        <v>398.25</v>
      </c>
      <c r="AH2186">
        <v>15</v>
      </c>
      <c r="AI2186">
        <v>338.51</v>
      </c>
      <c r="AJ2186" t="s">
        <v>14154</v>
      </c>
    </row>
    <row r="2187" spans="28:36">
      <c r="AB2187" s="75">
        <v>158.66</v>
      </c>
      <c r="AC2187" s="7">
        <v>5</v>
      </c>
      <c r="AD2187" s="6">
        <v>150.72999999999999</v>
      </c>
      <c r="AE2187" s="7" t="s">
        <v>14170</v>
      </c>
      <c r="AG2187">
        <v>28.77</v>
      </c>
      <c r="AH2187">
        <v>10</v>
      </c>
      <c r="AI2187">
        <v>25.89</v>
      </c>
      <c r="AJ2187" t="s">
        <v>14154</v>
      </c>
    </row>
    <row r="2188" spans="28:36">
      <c r="AB2188" s="75">
        <v>50.81</v>
      </c>
      <c r="AC2188" s="7">
        <v>10</v>
      </c>
      <c r="AD2188" s="6">
        <v>45.73</v>
      </c>
      <c r="AE2188" s="7" t="s">
        <v>14170</v>
      </c>
      <c r="AG2188">
        <v>113.72</v>
      </c>
      <c r="AH2188">
        <v>50</v>
      </c>
      <c r="AI2188">
        <v>56.86</v>
      </c>
      <c r="AJ2188" t="s">
        <v>14154</v>
      </c>
    </row>
    <row r="2189" spans="28:36">
      <c r="AB2189" s="75">
        <v>308.95</v>
      </c>
      <c r="AC2189" s="7">
        <v>30</v>
      </c>
      <c r="AD2189" s="6">
        <v>216.26</v>
      </c>
      <c r="AE2189" s="7" t="s">
        <v>14170</v>
      </c>
      <c r="AG2189">
        <v>496.79</v>
      </c>
      <c r="AH2189">
        <v>5</v>
      </c>
      <c r="AI2189">
        <v>471.95</v>
      </c>
      <c r="AJ2189" t="s">
        <v>14154</v>
      </c>
    </row>
    <row r="2190" spans="28:36">
      <c r="AB2190" s="75">
        <v>119.15</v>
      </c>
      <c r="AC2190" s="7">
        <v>30</v>
      </c>
      <c r="AD2190" s="6">
        <v>83.41</v>
      </c>
      <c r="AE2190" s="7" t="s">
        <v>14170</v>
      </c>
      <c r="AG2190">
        <v>479.63</v>
      </c>
      <c r="AH2190">
        <v>0</v>
      </c>
      <c r="AI2190">
        <v>479.63</v>
      </c>
      <c r="AJ2190" t="s">
        <v>14154</v>
      </c>
    </row>
    <row r="2191" spans="28:36">
      <c r="AB2191" s="75">
        <v>480.82</v>
      </c>
      <c r="AC2191" s="7">
        <v>5</v>
      </c>
      <c r="AD2191" s="6">
        <v>456.78</v>
      </c>
      <c r="AE2191" s="7" t="s">
        <v>14170</v>
      </c>
      <c r="AG2191">
        <v>122.84</v>
      </c>
      <c r="AH2191">
        <v>5</v>
      </c>
      <c r="AI2191">
        <v>116.7</v>
      </c>
      <c r="AJ2191" t="s">
        <v>14154</v>
      </c>
    </row>
    <row r="2192" spans="28:36">
      <c r="AB2192" s="75">
        <v>187.84</v>
      </c>
      <c r="AC2192" s="7">
        <v>20</v>
      </c>
      <c r="AD2192" s="6">
        <v>150.27000000000001</v>
      </c>
      <c r="AE2192" s="7" t="s">
        <v>14170</v>
      </c>
      <c r="AG2192">
        <v>473.05</v>
      </c>
      <c r="AH2192">
        <v>50</v>
      </c>
      <c r="AI2192">
        <v>236.53</v>
      </c>
      <c r="AJ2192" t="s">
        <v>14154</v>
      </c>
    </row>
    <row r="2193" spans="28:36">
      <c r="AB2193" s="75">
        <v>268.14</v>
      </c>
      <c r="AC2193" s="7">
        <v>0</v>
      </c>
      <c r="AD2193" s="6">
        <v>268.14</v>
      </c>
      <c r="AE2193" s="7" t="s">
        <v>14170</v>
      </c>
      <c r="AG2193">
        <v>410.02</v>
      </c>
      <c r="AH2193">
        <v>30</v>
      </c>
      <c r="AI2193">
        <v>287.01</v>
      </c>
      <c r="AJ2193" t="s">
        <v>14154</v>
      </c>
    </row>
    <row r="2194" spans="28:36">
      <c r="AB2194" s="75">
        <v>108.07</v>
      </c>
      <c r="AC2194" s="7">
        <v>50</v>
      </c>
      <c r="AD2194" s="6">
        <v>54.03</v>
      </c>
      <c r="AE2194" s="7" t="s">
        <v>14170</v>
      </c>
      <c r="AG2194">
        <v>110.52</v>
      </c>
      <c r="AH2194">
        <v>20</v>
      </c>
      <c r="AI2194">
        <v>88.42</v>
      </c>
      <c r="AJ2194" t="s">
        <v>14154</v>
      </c>
    </row>
    <row r="2195" spans="28:36">
      <c r="AB2195" s="75">
        <v>147.44</v>
      </c>
      <c r="AC2195" s="7">
        <v>25</v>
      </c>
      <c r="AD2195" s="6">
        <v>110.58</v>
      </c>
      <c r="AE2195" s="7" t="s">
        <v>14170</v>
      </c>
      <c r="AG2195">
        <v>96.23</v>
      </c>
      <c r="AH2195">
        <v>20</v>
      </c>
      <c r="AI2195">
        <v>76.98</v>
      </c>
      <c r="AJ2195" t="s">
        <v>14154</v>
      </c>
    </row>
    <row r="2196" spans="28:36">
      <c r="AB2196" s="75">
        <v>469.29</v>
      </c>
      <c r="AC2196" s="7">
        <v>5</v>
      </c>
      <c r="AD2196" s="6">
        <v>445.83</v>
      </c>
      <c r="AE2196" s="7" t="s">
        <v>14170</v>
      </c>
      <c r="AG2196">
        <v>396.59</v>
      </c>
      <c r="AH2196">
        <v>15</v>
      </c>
      <c r="AI2196">
        <v>337.1</v>
      </c>
      <c r="AJ2196" t="s">
        <v>14154</v>
      </c>
    </row>
    <row r="2197" spans="28:36">
      <c r="AB2197" s="75">
        <v>278.86</v>
      </c>
      <c r="AC2197" s="7">
        <v>5</v>
      </c>
      <c r="AD2197" s="6">
        <v>264.92</v>
      </c>
      <c r="AE2197" s="7" t="s">
        <v>14170</v>
      </c>
      <c r="AG2197">
        <v>16.079999999999998</v>
      </c>
      <c r="AH2197">
        <v>30</v>
      </c>
      <c r="AI2197">
        <v>11.26</v>
      </c>
      <c r="AJ2197" t="s">
        <v>14154</v>
      </c>
    </row>
    <row r="2198" spans="28:36">
      <c r="AB2198" s="75">
        <v>130.19</v>
      </c>
      <c r="AC2198" s="7">
        <v>5</v>
      </c>
      <c r="AD2198" s="6">
        <v>123.68</v>
      </c>
      <c r="AE2198" s="7" t="s">
        <v>14170</v>
      </c>
      <c r="AG2198">
        <v>375.79</v>
      </c>
      <c r="AH2198">
        <v>30</v>
      </c>
      <c r="AI2198">
        <v>263.05</v>
      </c>
      <c r="AJ2198" t="s">
        <v>14154</v>
      </c>
    </row>
    <row r="2199" spans="28:36">
      <c r="AB2199" s="75">
        <v>296.83999999999997</v>
      </c>
      <c r="AC2199" s="7">
        <v>25</v>
      </c>
      <c r="AD2199" s="6">
        <v>222.63</v>
      </c>
      <c r="AE2199" s="7" t="s">
        <v>14170</v>
      </c>
      <c r="AG2199">
        <v>129.52000000000001</v>
      </c>
      <c r="AH2199">
        <v>25</v>
      </c>
      <c r="AI2199">
        <v>97.14</v>
      </c>
      <c r="AJ2199" t="s">
        <v>14154</v>
      </c>
    </row>
    <row r="2200" spans="28:36">
      <c r="AB2200" s="75">
        <v>154.93</v>
      </c>
      <c r="AC2200" s="7">
        <v>30</v>
      </c>
      <c r="AD2200" s="6">
        <v>108.45</v>
      </c>
      <c r="AE2200" s="7" t="s">
        <v>14170</v>
      </c>
      <c r="AG2200">
        <v>125.93</v>
      </c>
      <c r="AH2200">
        <v>20</v>
      </c>
      <c r="AI2200">
        <v>100.74</v>
      </c>
      <c r="AJ2200" t="s">
        <v>14154</v>
      </c>
    </row>
    <row r="2201" spans="28:36">
      <c r="AB2201" s="75">
        <v>282.3</v>
      </c>
      <c r="AC2201" s="7">
        <v>50</v>
      </c>
      <c r="AD2201" s="6">
        <v>141.15</v>
      </c>
      <c r="AE2201" s="7" t="s">
        <v>14170</v>
      </c>
      <c r="AG2201">
        <v>99.36</v>
      </c>
      <c r="AH2201">
        <v>5</v>
      </c>
      <c r="AI2201">
        <v>94.39</v>
      </c>
      <c r="AJ2201" t="s">
        <v>14154</v>
      </c>
    </row>
    <row r="2202" spans="28:36">
      <c r="AB2202" s="75">
        <v>26.18</v>
      </c>
      <c r="AC2202" s="7">
        <v>20</v>
      </c>
      <c r="AD2202" s="6">
        <v>20.94</v>
      </c>
      <c r="AE2202" s="7" t="s">
        <v>14170</v>
      </c>
      <c r="AG2202">
        <v>308.66000000000003</v>
      </c>
      <c r="AH2202">
        <v>5</v>
      </c>
      <c r="AI2202">
        <v>293.23</v>
      </c>
      <c r="AJ2202" t="s">
        <v>14154</v>
      </c>
    </row>
    <row r="2203" spans="28:36">
      <c r="AB2203" s="75">
        <v>487.32</v>
      </c>
      <c r="AC2203" s="7">
        <v>10</v>
      </c>
      <c r="AD2203" s="6">
        <v>438.59</v>
      </c>
      <c r="AE2203" s="7" t="s">
        <v>14170</v>
      </c>
      <c r="AG2203">
        <v>155.19999999999999</v>
      </c>
      <c r="AH2203">
        <v>30</v>
      </c>
      <c r="AI2203">
        <v>108.64</v>
      </c>
      <c r="AJ2203" t="s">
        <v>14154</v>
      </c>
    </row>
    <row r="2204" spans="28:36">
      <c r="AB2204" s="75">
        <v>428.84</v>
      </c>
      <c r="AC2204" s="7">
        <v>0</v>
      </c>
      <c r="AD2204" s="6">
        <v>428.84</v>
      </c>
      <c r="AE2204" s="7" t="s">
        <v>14170</v>
      </c>
      <c r="AG2204">
        <v>365.38</v>
      </c>
      <c r="AH2204">
        <v>50</v>
      </c>
      <c r="AI2204">
        <v>182.69</v>
      </c>
      <c r="AJ2204" t="s">
        <v>14154</v>
      </c>
    </row>
    <row r="2205" spans="28:36">
      <c r="AB2205" s="75">
        <v>264.13</v>
      </c>
      <c r="AC2205" s="7">
        <v>5</v>
      </c>
      <c r="AD2205" s="6">
        <v>250.92</v>
      </c>
      <c r="AE2205" s="7" t="s">
        <v>14170</v>
      </c>
      <c r="AG2205">
        <v>156.88999999999999</v>
      </c>
      <c r="AH2205">
        <v>50</v>
      </c>
      <c r="AI2205">
        <v>78.44</v>
      </c>
      <c r="AJ2205" t="s">
        <v>14154</v>
      </c>
    </row>
    <row r="2206" spans="28:36">
      <c r="AB2206" s="75">
        <v>407.36</v>
      </c>
      <c r="AC2206" s="7">
        <v>0</v>
      </c>
      <c r="AD2206" s="6">
        <v>407.36</v>
      </c>
      <c r="AE2206" s="7" t="s">
        <v>14170</v>
      </c>
      <c r="AG2206">
        <v>197.66</v>
      </c>
      <c r="AH2206">
        <v>15</v>
      </c>
      <c r="AI2206">
        <v>168.01</v>
      </c>
      <c r="AJ2206" t="s">
        <v>14154</v>
      </c>
    </row>
    <row r="2207" spans="28:36">
      <c r="AB2207" s="75">
        <v>330.88</v>
      </c>
      <c r="AC2207" s="7">
        <v>15</v>
      </c>
      <c r="AD2207" s="6">
        <v>281.25</v>
      </c>
      <c r="AE2207" s="7" t="s">
        <v>14170</v>
      </c>
      <c r="AG2207">
        <v>494.3</v>
      </c>
      <c r="AH2207">
        <v>20</v>
      </c>
      <c r="AI2207">
        <v>395.44</v>
      </c>
      <c r="AJ2207" t="s">
        <v>14154</v>
      </c>
    </row>
    <row r="2208" spans="28:36">
      <c r="AB2208" s="75">
        <v>421.59</v>
      </c>
      <c r="AC2208" s="7">
        <v>0</v>
      </c>
      <c r="AD2208" s="6">
        <v>421.59</v>
      </c>
      <c r="AE2208" s="7" t="s">
        <v>14170</v>
      </c>
      <c r="AG2208">
        <v>115.09</v>
      </c>
      <c r="AH2208">
        <v>10</v>
      </c>
      <c r="AI2208">
        <v>103.58</v>
      </c>
      <c r="AJ2208" t="s">
        <v>14154</v>
      </c>
    </row>
    <row r="2209" spans="28:36">
      <c r="AB2209" s="75">
        <v>361.24</v>
      </c>
      <c r="AC2209" s="7">
        <v>50</v>
      </c>
      <c r="AD2209" s="6">
        <v>180.62</v>
      </c>
      <c r="AE2209" s="7" t="s">
        <v>14170</v>
      </c>
      <c r="AG2209">
        <v>326.97000000000003</v>
      </c>
      <c r="AH2209">
        <v>20</v>
      </c>
      <c r="AI2209">
        <v>261.58</v>
      </c>
      <c r="AJ2209" t="s">
        <v>14154</v>
      </c>
    </row>
    <row r="2210" spans="28:36">
      <c r="AB2210" s="75">
        <v>48.52</v>
      </c>
      <c r="AC2210" s="7">
        <v>25</v>
      </c>
      <c r="AD2210" s="6">
        <v>36.39</v>
      </c>
      <c r="AE2210" s="7" t="s">
        <v>14170</v>
      </c>
      <c r="AG2210">
        <v>143.47</v>
      </c>
      <c r="AH2210">
        <v>25</v>
      </c>
      <c r="AI2210">
        <v>107.6</v>
      </c>
      <c r="AJ2210" t="s">
        <v>14154</v>
      </c>
    </row>
    <row r="2211" spans="28:36">
      <c r="AB2211" s="75">
        <v>41.68</v>
      </c>
      <c r="AC2211" s="7">
        <v>0</v>
      </c>
      <c r="AD2211" s="6">
        <v>41.68</v>
      </c>
      <c r="AE2211" s="7" t="s">
        <v>14170</v>
      </c>
      <c r="AG2211">
        <v>95.75</v>
      </c>
      <c r="AH2211">
        <v>5</v>
      </c>
      <c r="AI2211">
        <v>90.96</v>
      </c>
      <c r="AJ2211" t="s">
        <v>14154</v>
      </c>
    </row>
    <row r="2212" spans="28:36">
      <c r="AB2212" s="75">
        <v>260.12</v>
      </c>
      <c r="AC2212" s="7">
        <v>0</v>
      </c>
      <c r="AD2212" s="6">
        <v>260.12</v>
      </c>
      <c r="AE2212" s="7" t="s">
        <v>14170</v>
      </c>
      <c r="AG2212">
        <v>466.59</v>
      </c>
      <c r="AH2212">
        <v>50</v>
      </c>
      <c r="AI2212">
        <v>233.29</v>
      </c>
      <c r="AJ2212" t="s">
        <v>14154</v>
      </c>
    </row>
    <row r="2213" spans="28:36">
      <c r="AB2213" s="75">
        <v>273.52</v>
      </c>
      <c r="AC2213" s="7">
        <v>25</v>
      </c>
      <c r="AD2213" s="6">
        <v>205.14</v>
      </c>
      <c r="AE2213" s="7" t="s">
        <v>14170</v>
      </c>
      <c r="AG2213">
        <v>259.42</v>
      </c>
      <c r="AH2213">
        <v>20</v>
      </c>
      <c r="AI2213">
        <v>207.54</v>
      </c>
      <c r="AJ2213" t="s">
        <v>14154</v>
      </c>
    </row>
    <row r="2214" spans="28:36">
      <c r="AB2214" s="75">
        <v>177.67</v>
      </c>
      <c r="AC2214" s="7">
        <v>10</v>
      </c>
      <c r="AD2214" s="6">
        <v>159.9</v>
      </c>
      <c r="AE2214" s="7" t="s">
        <v>14170</v>
      </c>
      <c r="AG2214">
        <v>426.82</v>
      </c>
      <c r="AH2214">
        <v>20</v>
      </c>
      <c r="AI2214">
        <v>341.46</v>
      </c>
      <c r="AJ2214" t="s">
        <v>14154</v>
      </c>
    </row>
    <row r="2215" spans="28:36">
      <c r="AB2215" s="75">
        <v>457.4</v>
      </c>
      <c r="AC2215" s="7">
        <v>50</v>
      </c>
      <c r="AD2215" s="6">
        <v>228.7</v>
      </c>
      <c r="AE2215" s="7" t="s">
        <v>14170</v>
      </c>
      <c r="AG2215">
        <v>362.6</v>
      </c>
      <c r="AH2215">
        <v>20</v>
      </c>
      <c r="AI2215">
        <v>290.08</v>
      </c>
      <c r="AJ2215" t="s">
        <v>14154</v>
      </c>
    </row>
    <row r="2216" spans="28:36">
      <c r="AB2216" s="75">
        <v>147.85</v>
      </c>
      <c r="AC2216" s="7">
        <v>25</v>
      </c>
      <c r="AD2216" s="6">
        <v>110.89</v>
      </c>
      <c r="AE2216" s="7" t="s">
        <v>14170</v>
      </c>
      <c r="AG2216">
        <v>213.97</v>
      </c>
      <c r="AH2216">
        <v>50</v>
      </c>
      <c r="AI2216">
        <v>106.98</v>
      </c>
      <c r="AJ2216" t="s">
        <v>14154</v>
      </c>
    </row>
    <row r="2217" spans="28:36">
      <c r="AB2217" s="75">
        <v>37.39</v>
      </c>
      <c r="AC2217" s="7">
        <v>50</v>
      </c>
      <c r="AD2217" s="6">
        <v>18.7</v>
      </c>
      <c r="AE2217" s="7" t="s">
        <v>14170</v>
      </c>
      <c r="AG2217">
        <v>55</v>
      </c>
      <c r="AH2217">
        <v>15</v>
      </c>
      <c r="AI2217">
        <v>46.75</v>
      </c>
      <c r="AJ2217" t="s">
        <v>14154</v>
      </c>
    </row>
    <row r="2218" spans="28:36">
      <c r="AB2218" s="75">
        <v>323.64999999999998</v>
      </c>
      <c r="AC2218" s="7">
        <v>30</v>
      </c>
      <c r="AD2218" s="6">
        <v>226.55</v>
      </c>
      <c r="AE2218" s="7" t="s">
        <v>14170</v>
      </c>
      <c r="AG2218">
        <v>56.4</v>
      </c>
      <c r="AH2218">
        <v>5</v>
      </c>
      <c r="AI2218">
        <v>53.58</v>
      </c>
      <c r="AJ2218" t="s">
        <v>14154</v>
      </c>
    </row>
    <row r="2219" spans="28:36">
      <c r="AB2219" s="75">
        <v>165.56</v>
      </c>
      <c r="AC2219" s="7">
        <v>30</v>
      </c>
      <c r="AD2219" s="6">
        <v>115.89</v>
      </c>
      <c r="AE2219" s="7" t="s">
        <v>14170</v>
      </c>
      <c r="AG2219">
        <v>246.62</v>
      </c>
      <c r="AH2219">
        <v>0</v>
      </c>
      <c r="AI2219">
        <v>246.62</v>
      </c>
      <c r="AJ2219" t="s">
        <v>14154</v>
      </c>
    </row>
    <row r="2220" spans="28:36">
      <c r="AB2220" s="75">
        <v>250.1</v>
      </c>
      <c r="AC2220" s="7">
        <v>25</v>
      </c>
      <c r="AD2220" s="6">
        <v>187.57</v>
      </c>
      <c r="AE2220" s="7" t="s">
        <v>14170</v>
      </c>
      <c r="AG2220">
        <v>306.61</v>
      </c>
      <c r="AH2220">
        <v>20</v>
      </c>
      <c r="AI2220">
        <v>245.29</v>
      </c>
      <c r="AJ2220" t="s">
        <v>14154</v>
      </c>
    </row>
    <row r="2221" spans="28:36">
      <c r="AB2221" s="75">
        <v>187.3</v>
      </c>
      <c r="AC2221" s="7">
        <v>50</v>
      </c>
      <c r="AD2221" s="6">
        <v>93.65</v>
      </c>
      <c r="AE2221" s="7" t="s">
        <v>14170</v>
      </c>
      <c r="AG2221">
        <v>293.2</v>
      </c>
      <c r="AH2221">
        <v>50</v>
      </c>
      <c r="AI2221">
        <v>146.6</v>
      </c>
      <c r="AJ2221" t="s">
        <v>14154</v>
      </c>
    </row>
    <row r="2222" spans="28:36">
      <c r="AB2222" s="75">
        <v>119.97</v>
      </c>
      <c r="AC2222" s="7">
        <v>50</v>
      </c>
      <c r="AD2222" s="6">
        <v>59.98</v>
      </c>
      <c r="AE2222" s="7" t="s">
        <v>14170</v>
      </c>
      <c r="AG2222">
        <v>323.83999999999997</v>
      </c>
      <c r="AH2222">
        <v>30</v>
      </c>
      <c r="AI2222">
        <v>226.69</v>
      </c>
      <c r="AJ2222" t="s">
        <v>14154</v>
      </c>
    </row>
    <row r="2223" spans="28:36">
      <c r="AB2223" s="75">
        <v>103.8</v>
      </c>
      <c r="AC2223" s="7">
        <v>0</v>
      </c>
      <c r="AD2223" s="6">
        <v>103.8</v>
      </c>
      <c r="AE2223" s="7" t="s">
        <v>14170</v>
      </c>
      <c r="AG2223">
        <v>51.83</v>
      </c>
      <c r="AH2223">
        <v>50</v>
      </c>
      <c r="AI2223">
        <v>25.91</v>
      </c>
      <c r="AJ2223" t="s">
        <v>14154</v>
      </c>
    </row>
    <row r="2224" spans="28:36">
      <c r="AB2224" s="75">
        <v>415.48</v>
      </c>
      <c r="AC2224" s="7">
        <v>15</v>
      </c>
      <c r="AD2224" s="6">
        <v>353.16</v>
      </c>
      <c r="AE2224" s="7" t="s">
        <v>14170</v>
      </c>
      <c r="AG2224">
        <v>221.27</v>
      </c>
      <c r="AH2224">
        <v>30</v>
      </c>
      <c r="AI2224">
        <v>154.88999999999999</v>
      </c>
      <c r="AJ2224" t="s">
        <v>14154</v>
      </c>
    </row>
    <row r="2225" spans="28:36">
      <c r="AB2225" s="75">
        <v>372.63</v>
      </c>
      <c r="AC2225" s="7">
        <v>0</v>
      </c>
      <c r="AD2225" s="6">
        <v>372.63</v>
      </c>
      <c r="AE2225" s="7" t="s">
        <v>14170</v>
      </c>
      <c r="AG2225">
        <v>226.49</v>
      </c>
      <c r="AH2225">
        <v>10</v>
      </c>
      <c r="AI2225">
        <v>203.84</v>
      </c>
      <c r="AJ2225" t="s">
        <v>14154</v>
      </c>
    </row>
    <row r="2226" spans="28:36">
      <c r="AB2226" s="75">
        <v>233.42</v>
      </c>
      <c r="AC2226" s="7">
        <v>0</v>
      </c>
      <c r="AD2226" s="6">
        <v>233.42</v>
      </c>
      <c r="AE2226" s="7" t="s">
        <v>14170</v>
      </c>
      <c r="AG2226">
        <v>25.28</v>
      </c>
      <c r="AH2226">
        <v>5</v>
      </c>
      <c r="AI2226">
        <v>24.02</v>
      </c>
      <c r="AJ2226" t="s">
        <v>14154</v>
      </c>
    </row>
    <row r="2227" spans="28:36">
      <c r="AB2227" s="75">
        <v>196.1</v>
      </c>
      <c r="AC2227" s="7">
        <v>15</v>
      </c>
      <c r="AD2227" s="6">
        <v>166.69</v>
      </c>
      <c r="AE2227" s="7" t="s">
        <v>14170</v>
      </c>
      <c r="AG2227">
        <v>353.96</v>
      </c>
      <c r="AH2227">
        <v>10</v>
      </c>
      <c r="AI2227">
        <v>318.56</v>
      </c>
      <c r="AJ2227" t="s">
        <v>14154</v>
      </c>
    </row>
    <row r="2228" spans="28:36">
      <c r="AB2228" s="75">
        <v>87.7</v>
      </c>
      <c r="AC2228" s="7">
        <v>0</v>
      </c>
      <c r="AD2228" s="6">
        <v>87.7</v>
      </c>
      <c r="AE2228" s="7" t="s">
        <v>14170</v>
      </c>
      <c r="AG2228">
        <v>132.31</v>
      </c>
      <c r="AH2228">
        <v>10</v>
      </c>
      <c r="AI2228">
        <v>119.08</v>
      </c>
      <c r="AJ2228" t="s">
        <v>14154</v>
      </c>
    </row>
    <row r="2229" spans="28:36">
      <c r="AB2229" s="75">
        <v>247.3</v>
      </c>
      <c r="AC2229" s="7">
        <v>25</v>
      </c>
      <c r="AD2229" s="6">
        <v>185.48</v>
      </c>
      <c r="AE2229" s="7" t="s">
        <v>14170</v>
      </c>
      <c r="AG2229">
        <v>359.46</v>
      </c>
      <c r="AH2229">
        <v>50</v>
      </c>
      <c r="AI2229">
        <v>179.73</v>
      </c>
      <c r="AJ2229" t="s">
        <v>14154</v>
      </c>
    </row>
    <row r="2230" spans="28:36">
      <c r="AB2230" s="75">
        <v>32.659999999999997</v>
      </c>
      <c r="AC2230" s="7">
        <v>15</v>
      </c>
      <c r="AD2230" s="6">
        <v>27.76</v>
      </c>
      <c r="AE2230" s="7" t="s">
        <v>14170</v>
      </c>
      <c r="AG2230">
        <v>466.36</v>
      </c>
      <c r="AH2230">
        <v>25</v>
      </c>
      <c r="AI2230">
        <v>349.77</v>
      </c>
      <c r="AJ2230" t="s">
        <v>14154</v>
      </c>
    </row>
    <row r="2231" spans="28:36">
      <c r="AB2231" s="75">
        <v>284.89999999999998</v>
      </c>
      <c r="AC2231" s="7">
        <v>0</v>
      </c>
      <c r="AD2231" s="6">
        <v>284.89999999999998</v>
      </c>
      <c r="AE2231" s="7" t="s">
        <v>14170</v>
      </c>
      <c r="AG2231">
        <v>335.31</v>
      </c>
      <c r="AH2231">
        <v>25</v>
      </c>
      <c r="AI2231">
        <v>251.48</v>
      </c>
      <c r="AJ2231" t="s">
        <v>14154</v>
      </c>
    </row>
    <row r="2232" spans="28:36">
      <c r="AB2232" s="75">
        <v>28.94</v>
      </c>
      <c r="AC2232" s="7">
        <v>10</v>
      </c>
      <c r="AD2232" s="6">
        <v>26.05</v>
      </c>
      <c r="AE2232" s="7" t="s">
        <v>14170</v>
      </c>
      <c r="AG2232">
        <v>422.7</v>
      </c>
      <c r="AH2232">
        <v>0</v>
      </c>
      <c r="AI2232">
        <v>422.7</v>
      </c>
      <c r="AJ2232" t="s">
        <v>14154</v>
      </c>
    </row>
    <row r="2233" spans="28:36">
      <c r="AB2233" s="75">
        <v>362.98</v>
      </c>
      <c r="AC2233" s="7">
        <v>0</v>
      </c>
      <c r="AD2233" s="6">
        <v>362.98</v>
      </c>
      <c r="AE2233" s="7" t="s">
        <v>14170</v>
      </c>
      <c r="AG2233">
        <v>89.92</v>
      </c>
      <c r="AH2233">
        <v>25</v>
      </c>
      <c r="AI2233">
        <v>67.44</v>
      </c>
      <c r="AJ2233" t="s">
        <v>14154</v>
      </c>
    </row>
    <row r="2234" spans="28:36">
      <c r="AB2234" s="75">
        <v>176.59</v>
      </c>
      <c r="AC2234" s="7">
        <v>50</v>
      </c>
      <c r="AD2234" s="6">
        <v>88.3</v>
      </c>
      <c r="AE2234" s="7" t="s">
        <v>14170</v>
      </c>
      <c r="AG2234">
        <v>273.61</v>
      </c>
      <c r="AH2234">
        <v>30</v>
      </c>
      <c r="AI2234">
        <v>191.53</v>
      </c>
      <c r="AJ2234" t="s">
        <v>14154</v>
      </c>
    </row>
    <row r="2235" spans="28:36">
      <c r="AB2235" s="75">
        <v>72.08</v>
      </c>
      <c r="AC2235" s="7">
        <v>15</v>
      </c>
      <c r="AD2235" s="6">
        <v>61.27</v>
      </c>
      <c r="AE2235" s="7" t="s">
        <v>14170</v>
      </c>
      <c r="AG2235">
        <v>195.46</v>
      </c>
      <c r="AH2235">
        <v>0</v>
      </c>
      <c r="AI2235">
        <v>195.46</v>
      </c>
      <c r="AJ2235" t="s">
        <v>14154</v>
      </c>
    </row>
    <row r="2236" spans="28:36">
      <c r="AB2236" s="75">
        <v>310.01</v>
      </c>
      <c r="AC2236" s="7">
        <v>10</v>
      </c>
      <c r="AD2236" s="6">
        <v>279.01</v>
      </c>
      <c r="AE2236" s="7" t="s">
        <v>14170</v>
      </c>
      <c r="AG2236">
        <v>233.95</v>
      </c>
      <c r="AH2236">
        <v>10</v>
      </c>
      <c r="AI2236">
        <v>210.56</v>
      </c>
      <c r="AJ2236" t="s">
        <v>14154</v>
      </c>
    </row>
    <row r="2237" spans="28:36">
      <c r="AB2237" s="75">
        <v>270.41000000000003</v>
      </c>
      <c r="AC2237" s="7">
        <v>5</v>
      </c>
      <c r="AD2237" s="6">
        <v>256.89</v>
      </c>
      <c r="AE2237" s="7" t="s">
        <v>14170</v>
      </c>
      <c r="AG2237">
        <v>291.38</v>
      </c>
      <c r="AH2237">
        <v>10</v>
      </c>
      <c r="AI2237">
        <v>262.24</v>
      </c>
      <c r="AJ2237" t="s">
        <v>14154</v>
      </c>
    </row>
    <row r="2238" spans="28:36">
      <c r="AB2238" s="75">
        <v>286.83</v>
      </c>
      <c r="AC2238" s="7">
        <v>20</v>
      </c>
      <c r="AD2238" s="6">
        <v>229.46</v>
      </c>
      <c r="AE2238" s="7" t="s">
        <v>14170</v>
      </c>
      <c r="AG2238">
        <v>246.87</v>
      </c>
      <c r="AH2238">
        <v>10</v>
      </c>
      <c r="AI2238">
        <v>222.18</v>
      </c>
      <c r="AJ2238" t="s">
        <v>14154</v>
      </c>
    </row>
    <row r="2239" spans="28:36">
      <c r="AB2239" s="75">
        <v>370.53</v>
      </c>
      <c r="AC2239" s="7">
        <v>0</v>
      </c>
      <c r="AD2239" s="6">
        <v>370.53</v>
      </c>
      <c r="AE2239" s="7" t="s">
        <v>14170</v>
      </c>
      <c r="AG2239">
        <v>163.15</v>
      </c>
      <c r="AH2239">
        <v>5</v>
      </c>
      <c r="AI2239">
        <v>154.99</v>
      </c>
      <c r="AJ2239" t="s">
        <v>14154</v>
      </c>
    </row>
    <row r="2240" spans="28:36">
      <c r="AB2240" s="75">
        <v>448.19</v>
      </c>
      <c r="AC2240" s="7">
        <v>5</v>
      </c>
      <c r="AD2240" s="6">
        <v>425.78</v>
      </c>
      <c r="AE2240" s="7" t="s">
        <v>14170</v>
      </c>
      <c r="AG2240">
        <v>221.52</v>
      </c>
      <c r="AH2240">
        <v>30</v>
      </c>
      <c r="AI2240">
        <v>155.06</v>
      </c>
      <c r="AJ2240" t="s">
        <v>14154</v>
      </c>
    </row>
    <row r="2241" spans="28:36">
      <c r="AB2241" s="75">
        <v>265.18</v>
      </c>
      <c r="AC2241" s="7">
        <v>5</v>
      </c>
      <c r="AD2241" s="6">
        <v>251.92</v>
      </c>
      <c r="AE2241" s="7" t="s">
        <v>14170</v>
      </c>
      <c r="AG2241">
        <v>466.18</v>
      </c>
      <c r="AH2241">
        <v>0</v>
      </c>
      <c r="AI2241">
        <v>466.18</v>
      </c>
      <c r="AJ2241" t="s">
        <v>14154</v>
      </c>
    </row>
    <row r="2242" spans="28:36">
      <c r="AB2242" s="75">
        <v>307.02999999999997</v>
      </c>
      <c r="AC2242" s="7">
        <v>30</v>
      </c>
      <c r="AD2242" s="6">
        <v>214.92</v>
      </c>
      <c r="AE2242" s="7" t="s">
        <v>14170</v>
      </c>
      <c r="AG2242">
        <v>226.02</v>
      </c>
      <c r="AH2242">
        <v>5</v>
      </c>
      <c r="AI2242">
        <v>214.72</v>
      </c>
      <c r="AJ2242" t="s">
        <v>14154</v>
      </c>
    </row>
    <row r="2243" spans="28:36">
      <c r="AB2243" s="75">
        <v>271.29000000000002</v>
      </c>
      <c r="AC2243" s="7">
        <v>0</v>
      </c>
      <c r="AD2243" s="6">
        <v>271.29000000000002</v>
      </c>
      <c r="AE2243" s="7" t="s">
        <v>14170</v>
      </c>
      <c r="AG2243">
        <v>94.83</v>
      </c>
      <c r="AH2243">
        <v>0</v>
      </c>
      <c r="AI2243">
        <v>94.83</v>
      </c>
      <c r="AJ2243" t="s">
        <v>14154</v>
      </c>
    </row>
    <row r="2244" spans="28:36">
      <c r="AB2244" s="75">
        <v>389.86</v>
      </c>
      <c r="AC2244" s="7">
        <v>10</v>
      </c>
      <c r="AD2244" s="6">
        <v>350.87</v>
      </c>
      <c r="AE2244" s="7" t="s">
        <v>14170</v>
      </c>
      <c r="AG2244">
        <v>337.91</v>
      </c>
      <c r="AH2244">
        <v>5</v>
      </c>
      <c r="AI2244">
        <v>321.01</v>
      </c>
      <c r="AJ2244" t="s">
        <v>14154</v>
      </c>
    </row>
    <row r="2245" spans="28:36">
      <c r="AB2245" s="75">
        <v>427.72</v>
      </c>
      <c r="AC2245" s="7">
        <v>30</v>
      </c>
      <c r="AD2245" s="6">
        <v>299.39999999999998</v>
      </c>
      <c r="AE2245" s="7" t="s">
        <v>14170</v>
      </c>
      <c r="AG2245">
        <v>202.35</v>
      </c>
      <c r="AH2245">
        <v>30</v>
      </c>
      <c r="AI2245">
        <v>141.63999999999999</v>
      </c>
      <c r="AJ2245" t="s">
        <v>14154</v>
      </c>
    </row>
    <row r="2246" spans="28:36">
      <c r="AB2246" s="75">
        <v>104.5</v>
      </c>
      <c r="AC2246" s="7">
        <v>20</v>
      </c>
      <c r="AD2246" s="6">
        <v>83.6</v>
      </c>
      <c r="AE2246" s="7" t="s">
        <v>14170</v>
      </c>
      <c r="AG2246">
        <v>400.84</v>
      </c>
      <c r="AH2246">
        <v>10</v>
      </c>
      <c r="AI2246">
        <v>360.76</v>
      </c>
      <c r="AJ2246" t="s">
        <v>14154</v>
      </c>
    </row>
    <row r="2247" spans="28:36">
      <c r="AB2247" s="75">
        <v>350.21</v>
      </c>
      <c r="AC2247" s="7">
        <v>20</v>
      </c>
      <c r="AD2247" s="6">
        <v>280.17</v>
      </c>
      <c r="AE2247" s="7" t="s">
        <v>14170</v>
      </c>
      <c r="AG2247">
        <v>464.89</v>
      </c>
      <c r="AH2247">
        <v>50</v>
      </c>
      <c r="AI2247">
        <v>232.44</v>
      </c>
      <c r="AJ2247" t="s">
        <v>14154</v>
      </c>
    </row>
    <row r="2248" spans="28:36">
      <c r="AB2248" s="75">
        <v>43.23</v>
      </c>
      <c r="AC2248" s="7">
        <v>30</v>
      </c>
      <c r="AD2248" s="6">
        <v>30.26</v>
      </c>
      <c r="AE2248" s="7" t="s">
        <v>14170</v>
      </c>
      <c r="AG2248">
        <v>362.83</v>
      </c>
      <c r="AH2248">
        <v>30</v>
      </c>
      <c r="AI2248">
        <v>253.98</v>
      </c>
      <c r="AJ2248" t="s">
        <v>14154</v>
      </c>
    </row>
    <row r="2249" spans="28:36">
      <c r="AB2249" s="75">
        <v>296.55</v>
      </c>
      <c r="AC2249" s="7">
        <v>5</v>
      </c>
      <c r="AD2249" s="6">
        <v>281.72000000000003</v>
      </c>
      <c r="AE2249" s="7" t="s">
        <v>14170</v>
      </c>
      <c r="AG2249">
        <v>476.64</v>
      </c>
      <c r="AH2249">
        <v>50</v>
      </c>
      <c r="AI2249">
        <v>238.32</v>
      </c>
      <c r="AJ2249" t="s">
        <v>14154</v>
      </c>
    </row>
    <row r="2250" spans="28:36">
      <c r="AB2250" s="75">
        <v>59.48</v>
      </c>
      <c r="AC2250" s="7">
        <v>50</v>
      </c>
      <c r="AD2250" s="6">
        <v>29.74</v>
      </c>
      <c r="AE2250" s="7" t="s">
        <v>14170</v>
      </c>
      <c r="AG2250">
        <v>337.33</v>
      </c>
      <c r="AH2250">
        <v>15</v>
      </c>
      <c r="AI2250">
        <v>286.73</v>
      </c>
      <c r="AJ2250" t="s">
        <v>14154</v>
      </c>
    </row>
    <row r="2251" spans="28:36">
      <c r="AB2251" s="75">
        <v>90.01</v>
      </c>
      <c r="AC2251" s="7">
        <v>30</v>
      </c>
      <c r="AD2251" s="6">
        <v>63.01</v>
      </c>
      <c r="AE2251" s="7" t="s">
        <v>14170</v>
      </c>
      <c r="AG2251">
        <v>455.94</v>
      </c>
      <c r="AH2251">
        <v>30</v>
      </c>
      <c r="AI2251">
        <v>319.16000000000003</v>
      </c>
      <c r="AJ2251" t="s">
        <v>14154</v>
      </c>
    </row>
    <row r="2252" spans="28:36">
      <c r="AB2252" s="75">
        <v>388.41</v>
      </c>
      <c r="AC2252" s="7">
        <v>25</v>
      </c>
      <c r="AD2252" s="6">
        <v>291.31</v>
      </c>
      <c r="AE2252" s="7" t="s">
        <v>14170</v>
      </c>
      <c r="AG2252">
        <v>40.61</v>
      </c>
      <c r="AH2252">
        <v>30</v>
      </c>
      <c r="AI2252">
        <v>28.43</v>
      </c>
      <c r="AJ2252" t="s">
        <v>14154</v>
      </c>
    </row>
    <row r="2253" spans="28:36">
      <c r="AB2253" s="75">
        <v>496.31</v>
      </c>
      <c r="AC2253" s="7">
        <v>25</v>
      </c>
      <c r="AD2253" s="6">
        <v>372.23</v>
      </c>
      <c r="AE2253" s="7" t="s">
        <v>14170</v>
      </c>
      <c r="AG2253">
        <v>248.71</v>
      </c>
      <c r="AH2253">
        <v>15</v>
      </c>
      <c r="AI2253">
        <v>211.4</v>
      </c>
      <c r="AJ2253" t="s">
        <v>14154</v>
      </c>
    </row>
    <row r="2254" spans="28:36">
      <c r="AB2254" s="75">
        <v>37.82</v>
      </c>
      <c r="AC2254" s="7">
        <v>5</v>
      </c>
      <c r="AD2254" s="6">
        <v>35.93</v>
      </c>
      <c r="AE2254" s="7" t="s">
        <v>14170</v>
      </c>
      <c r="AG2254">
        <v>329.78</v>
      </c>
      <c r="AH2254">
        <v>10</v>
      </c>
      <c r="AI2254">
        <v>296.8</v>
      </c>
      <c r="AJ2254" t="s">
        <v>14154</v>
      </c>
    </row>
    <row r="2255" spans="28:36">
      <c r="AB2255" s="75">
        <v>177.76</v>
      </c>
      <c r="AC2255" s="7">
        <v>10</v>
      </c>
      <c r="AD2255" s="6">
        <v>159.97999999999999</v>
      </c>
      <c r="AE2255" s="7" t="s">
        <v>14170</v>
      </c>
      <c r="AG2255">
        <v>43.48</v>
      </c>
      <c r="AH2255">
        <v>25</v>
      </c>
      <c r="AI2255">
        <v>32.61</v>
      </c>
      <c r="AJ2255" t="s">
        <v>14154</v>
      </c>
    </row>
    <row r="2256" spans="28:36">
      <c r="AB2256" s="75">
        <v>341.41</v>
      </c>
      <c r="AC2256" s="7">
        <v>10</v>
      </c>
      <c r="AD2256" s="6">
        <v>307.27</v>
      </c>
      <c r="AE2256" s="7" t="s">
        <v>14170</v>
      </c>
      <c r="AG2256">
        <v>14.54</v>
      </c>
      <c r="AH2256">
        <v>5</v>
      </c>
      <c r="AI2256">
        <v>13.81</v>
      </c>
      <c r="AJ2256" t="s">
        <v>14154</v>
      </c>
    </row>
    <row r="2257" spans="28:36">
      <c r="AB2257" s="75">
        <v>168.56</v>
      </c>
      <c r="AC2257" s="7">
        <v>0</v>
      </c>
      <c r="AD2257" s="6">
        <v>168.56</v>
      </c>
      <c r="AE2257" s="7" t="s">
        <v>14170</v>
      </c>
      <c r="AG2257">
        <v>306.02999999999997</v>
      </c>
      <c r="AH2257">
        <v>50</v>
      </c>
      <c r="AI2257">
        <v>153.01</v>
      </c>
      <c r="AJ2257" t="s">
        <v>14154</v>
      </c>
    </row>
    <row r="2258" spans="28:36">
      <c r="AB2258" s="75">
        <v>406.83</v>
      </c>
      <c r="AC2258" s="7">
        <v>15</v>
      </c>
      <c r="AD2258" s="6">
        <v>345.81</v>
      </c>
      <c r="AE2258" s="7" t="s">
        <v>14170</v>
      </c>
      <c r="AG2258">
        <v>72.75</v>
      </c>
      <c r="AH2258">
        <v>20</v>
      </c>
      <c r="AI2258">
        <v>58.2</v>
      </c>
      <c r="AJ2258" t="s">
        <v>14154</v>
      </c>
    </row>
    <row r="2259" spans="28:36">
      <c r="AB2259" s="75">
        <v>42.38</v>
      </c>
      <c r="AC2259" s="7">
        <v>15</v>
      </c>
      <c r="AD2259" s="6">
        <v>36.020000000000003</v>
      </c>
      <c r="AE2259" s="7" t="s">
        <v>14170</v>
      </c>
      <c r="AG2259">
        <v>464.92</v>
      </c>
      <c r="AH2259">
        <v>15</v>
      </c>
      <c r="AI2259">
        <v>395.18</v>
      </c>
      <c r="AJ2259" t="s">
        <v>14154</v>
      </c>
    </row>
    <row r="2260" spans="28:36">
      <c r="AB2260" s="75">
        <v>87.03</v>
      </c>
      <c r="AC2260" s="7">
        <v>5</v>
      </c>
      <c r="AD2260" s="6">
        <v>82.68</v>
      </c>
      <c r="AE2260" s="7" t="s">
        <v>14170</v>
      </c>
      <c r="AG2260">
        <v>153.55000000000001</v>
      </c>
      <c r="AH2260">
        <v>30</v>
      </c>
      <c r="AI2260">
        <v>107.48</v>
      </c>
      <c r="AJ2260" t="s">
        <v>14154</v>
      </c>
    </row>
    <row r="2261" spans="28:36">
      <c r="AB2261" s="75">
        <v>449.76</v>
      </c>
      <c r="AC2261" s="7">
        <v>15</v>
      </c>
      <c r="AD2261" s="6">
        <v>382.3</v>
      </c>
      <c r="AE2261" s="7" t="s">
        <v>14170</v>
      </c>
      <c r="AG2261">
        <v>284.25</v>
      </c>
      <c r="AH2261">
        <v>20</v>
      </c>
      <c r="AI2261">
        <v>227.4</v>
      </c>
      <c r="AJ2261" t="s">
        <v>14154</v>
      </c>
    </row>
    <row r="2262" spans="28:36">
      <c r="AB2262" s="75">
        <v>474.3</v>
      </c>
      <c r="AC2262" s="7">
        <v>10</v>
      </c>
      <c r="AD2262" s="6">
        <v>426.87</v>
      </c>
      <c r="AE2262" s="7" t="s">
        <v>14170</v>
      </c>
      <c r="AG2262">
        <v>141.16</v>
      </c>
      <c r="AH2262">
        <v>5</v>
      </c>
      <c r="AI2262">
        <v>134.1</v>
      </c>
      <c r="AJ2262" t="s">
        <v>14154</v>
      </c>
    </row>
    <row r="2263" spans="28:36">
      <c r="AB2263" s="75">
        <v>69.19</v>
      </c>
      <c r="AC2263" s="7">
        <v>15</v>
      </c>
      <c r="AD2263" s="6">
        <v>58.81</v>
      </c>
      <c r="AE2263" s="7" t="s">
        <v>14170</v>
      </c>
      <c r="AG2263">
        <v>419.33</v>
      </c>
      <c r="AH2263">
        <v>20</v>
      </c>
      <c r="AI2263">
        <v>335.46</v>
      </c>
      <c r="AJ2263" t="s">
        <v>14154</v>
      </c>
    </row>
    <row r="2264" spans="28:36">
      <c r="AB2264" s="75">
        <v>84.47</v>
      </c>
      <c r="AC2264" s="7">
        <v>5</v>
      </c>
      <c r="AD2264" s="6">
        <v>80.25</v>
      </c>
      <c r="AE2264" s="7" t="s">
        <v>14170</v>
      </c>
      <c r="AG2264">
        <v>18.829999999999998</v>
      </c>
      <c r="AH2264">
        <v>25</v>
      </c>
      <c r="AI2264">
        <v>14.12</v>
      </c>
      <c r="AJ2264" t="s">
        <v>14154</v>
      </c>
    </row>
    <row r="2265" spans="28:36">
      <c r="AB2265" s="75">
        <v>359.09</v>
      </c>
      <c r="AC2265" s="7">
        <v>15</v>
      </c>
      <c r="AD2265" s="6">
        <v>305.23</v>
      </c>
      <c r="AE2265" s="7" t="s">
        <v>14170</v>
      </c>
      <c r="AG2265">
        <v>93.6</v>
      </c>
      <c r="AH2265">
        <v>0</v>
      </c>
      <c r="AI2265">
        <v>93.6</v>
      </c>
      <c r="AJ2265" t="s">
        <v>14154</v>
      </c>
    </row>
    <row r="2266" spans="28:36">
      <c r="AB2266" s="75">
        <v>255.19</v>
      </c>
      <c r="AC2266" s="7">
        <v>0</v>
      </c>
      <c r="AD2266" s="6">
        <v>255.19</v>
      </c>
      <c r="AE2266" s="7" t="s">
        <v>14170</v>
      </c>
      <c r="AG2266">
        <v>34.36</v>
      </c>
      <c r="AH2266">
        <v>5</v>
      </c>
      <c r="AI2266">
        <v>32.64</v>
      </c>
      <c r="AJ2266" t="s">
        <v>14154</v>
      </c>
    </row>
    <row r="2267" spans="28:36">
      <c r="AB2267" s="75">
        <v>292.38</v>
      </c>
      <c r="AC2267" s="7">
        <v>30</v>
      </c>
      <c r="AD2267" s="6">
        <v>204.67</v>
      </c>
      <c r="AE2267" s="7" t="s">
        <v>14170</v>
      </c>
      <c r="AG2267">
        <v>382.18</v>
      </c>
      <c r="AH2267">
        <v>10</v>
      </c>
      <c r="AI2267">
        <v>343.96</v>
      </c>
      <c r="AJ2267" t="s">
        <v>14154</v>
      </c>
    </row>
    <row r="2268" spans="28:36">
      <c r="AB2268" s="75">
        <v>275.25</v>
      </c>
      <c r="AC2268" s="7">
        <v>20</v>
      </c>
      <c r="AD2268" s="6">
        <v>220.2</v>
      </c>
      <c r="AE2268" s="7" t="s">
        <v>14170</v>
      </c>
      <c r="AG2268">
        <v>477.48</v>
      </c>
      <c r="AH2268">
        <v>0</v>
      </c>
      <c r="AI2268">
        <v>477.48</v>
      </c>
      <c r="AJ2268" t="s">
        <v>14154</v>
      </c>
    </row>
    <row r="2269" spans="28:36">
      <c r="AB2269" s="75">
        <v>183.51</v>
      </c>
      <c r="AC2269" s="7">
        <v>15</v>
      </c>
      <c r="AD2269" s="6">
        <v>155.97999999999999</v>
      </c>
      <c r="AE2269" s="7" t="s">
        <v>14170</v>
      </c>
      <c r="AG2269">
        <v>484.13</v>
      </c>
      <c r="AH2269">
        <v>30</v>
      </c>
      <c r="AI2269">
        <v>338.89</v>
      </c>
      <c r="AJ2269" t="s">
        <v>14154</v>
      </c>
    </row>
    <row r="2270" spans="28:36">
      <c r="AB2270" s="75">
        <v>326.02999999999997</v>
      </c>
      <c r="AC2270" s="7">
        <v>10</v>
      </c>
      <c r="AD2270" s="6">
        <v>293.43</v>
      </c>
      <c r="AE2270" s="7" t="s">
        <v>14170</v>
      </c>
      <c r="AG2270">
        <v>90.77</v>
      </c>
      <c r="AH2270">
        <v>5</v>
      </c>
      <c r="AI2270">
        <v>86.23</v>
      </c>
      <c r="AJ2270" t="s">
        <v>14154</v>
      </c>
    </row>
    <row r="2271" spans="28:36">
      <c r="AB2271" s="75">
        <v>31.08</v>
      </c>
      <c r="AC2271" s="7">
        <v>15</v>
      </c>
      <c r="AD2271" s="6">
        <v>26.42</v>
      </c>
      <c r="AE2271" s="7" t="s">
        <v>14170</v>
      </c>
      <c r="AG2271">
        <v>256.51</v>
      </c>
      <c r="AH2271">
        <v>0</v>
      </c>
      <c r="AI2271">
        <v>256.51</v>
      </c>
      <c r="AJ2271" t="s">
        <v>14154</v>
      </c>
    </row>
    <row r="2272" spans="28:36">
      <c r="AB2272" s="75">
        <v>268.41000000000003</v>
      </c>
      <c r="AC2272" s="7">
        <v>20</v>
      </c>
      <c r="AD2272" s="6">
        <v>214.73</v>
      </c>
      <c r="AE2272" s="7" t="s">
        <v>14170</v>
      </c>
      <c r="AG2272">
        <v>392.04</v>
      </c>
      <c r="AH2272">
        <v>20</v>
      </c>
      <c r="AI2272">
        <v>313.63</v>
      </c>
      <c r="AJ2272" t="s">
        <v>14154</v>
      </c>
    </row>
    <row r="2273" spans="28:36">
      <c r="AB2273" s="75">
        <v>221.29</v>
      </c>
      <c r="AC2273" s="7">
        <v>20</v>
      </c>
      <c r="AD2273" s="6">
        <v>177.03</v>
      </c>
      <c r="AE2273" s="7" t="s">
        <v>14170</v>
      </c>
      <c r="AG2273">
        <v>221.23</v>
      </c>
      <c r="AH2273">
        <v>25</v>
      </c>
      <c r="AI2273">
        <v>165.92</v>
      </c>
      <c r="AJ2273" t="s">
        <v>14154</v>
      </c>
    </row>
    <row r="2274" spans="28:36">
      <c r="AB2274" s="75">
        <v>343</v>
      </c>
      <c r="AC2274" s="7">
        <v>0</v>
      </c>
      <c r="AD2274" s="6">
        <v>343</v>
      </c>
      <c r="AE2274" s="7" t="s">
        <v>14170</v>
      </c>
      <c r="AG2274">
        <v>253.31</v>
      </c>
      <c r="AH2274">
        <v>5</v>
      </c>
      <c r="AI2274">
        <v>240.64</v>
      </c>
      <c r="AJ2274" t="s">
        <v>14154</v>
      </c>
    </row>
    <row r="2275" spans="28:36">
      <c r="AB2275" s="75">
        <v>455.69</v>
      </c>
      <c r="AC2275" s="7">
        <v>25</v>
      </c>
      <c r="AD2275" s="6">
        <v>341.77</v>
      </c>
      <c r="AE2275" s="7" t="s">
        <v>14170</v>
      </c>
      <c r="AG2275">
        <v>122.21</v>
      </c>
      <c r="AH2275">
        <v>20</v>
      </c>
      <c r="AI2275">
        <v>97.77</v>
      </c>
      <c r="AJ2275" t="s">
        <v>14154</v>
      </c>
    </row>
    <row r="2276" spans="28:36">
      <c r="AB2276" s="75">
        <v>15.48</v>
      </c>
      <c r="AC2276" s="7">
        <v>20</v>
      </c>
      <c r="AD2276" s="6">
        <v>12.38</v>
      </c>
      <c r="AE2276" s="7" t="s">
        <v>14170</v>
      </c>
      <c r="AG2276">
        <v>482.59</v>
      </c>
      <c r="AH2276">
        <v>15</v>
      </c>
      <c r="AI2276">
        <v>410.2</v>
      </c>
      <c r="AJ2276" t="s">
        <v>14154</v>
      </c>
    </row>
    <row r="2277" spans="28:36">
      <c r="AB2277" s="75">
        <v>289.79000000000002</v>
      </c>
      <c r="AC2277" s="7">
        <v>10</v>
      </c>
      <c r="AD2277" s="6">
        <v>260.81</v>
      </c>
      <c r="AE2277" s="7" t="s">
        <v>14170</v>
      </c>
      <c r="AG2277">
        <v>378.97</v>
      </c>
      <c r="AH2277">
        <v>0</v>
      </c>
      <c r="AI2277">
        <v>378.97</v>
      </c>
      <c r="AJ2277" t="s">
        <v>14154</v>
      </c>
    </row>
    <row r="2278" spans="28:36">
      <c r="AB2278" s="75">
        <v>437.82</v>
      </c>
      <c r="AC2278" s="7">
        <v>0</v>
      </c>
      <c r="AD2278" s="6">
        <v>437.82</v>
      </c>
      <c r="AE2278" s="7" t="s">
        <v>14170</v>
      </c>
      <c r="AG2278">
        <v>189</v>
      </c>
      <c r="AH2278">
        <v>10</v>
      </c>
      <c r="AI2278">
        <v>170.1</v>
      </c>
      <c r="AJ2278" t="s">
        <v>14154</v>
      </c>
    </row>
    <row r="2279" spans="28:36">
      <c r="AB2279" s="75">
        <v>93.61</v>
      </c>
      <c r="AC2279" s="7">
        <v>30</v>
      </c>
      <c r="AD2279" s="6">
        <v>65.53</v>
      </c>
      <c r="AE2279" s="7" t="s">
        <v>14170</v>
      </c>
      <c r="AG2279">
        <v>172.71</v>
      </c>
      <c r="AH2279">
        <v>25</v>
      </c>
      <c r="AI2279">
        <v>129.53</v>
      </c>
      <c r="AJ2279" t="s">
        <v>14154</v>
      </c>
    </row>
    <row r="2280" spans="28:36">
      <c r="AB2280" s="75">
        <v>24.68</v>
      </c>
      <c r="AC2280" s="7">
        <v>30</v>
      </c>
      <c r="AD2280" s="6">
        <v>17.28</v>
      </c>
      <c r="AE2280" s="7" t="s">
        <v>14170</v>
      </c>
      <c r="AG2280">
        <v>61.62</v>
      </c>
      <c r="AH2280">
        <v>15</v>
      </c>
      <c r="AI2280">
        <v>52.38</v>
      </c>
      <c r="AJ2280" t="s">
        <v>14154</v>
      </c>
    </row>
    <row r="2281" spans="28:36">
      <c r="AB2281" s="75">
        <v>430.38</v>
      </c>
      <c r="AC2281" s="7">
        <v>0</v>
      </c>
      <c r="AD2281" s="6">
        <v>430.38</v>
      </c>
      <c r="AE2281" s="7" t="s">
        <v>14170</v>
      </c>
      <c r="AG2281">
        <v>363.56</v>
      </c>
      <c r="AH2281">
        <v>50</v>
      </c>
      <c r="AI2281">
        <v>181.78</v>
      </c>
      <c r="AJ2281" t="s">
        <v>14154</v>
      </c>
    </row>
    <row r="2282" spans="28:36">
      <c r="AB2282" s="75">
        <v>398.65</v>
      </c>
      <c r="AC2282" s="7">
        <v>30</v>
      </c>
      <c r="AD2282" s="6">
        <v>279.05</v>
      </c>
      <c r="AE2282" s="7" t="s">
        <v>14170</v>
      </c>
      <c r="AG2282">
        <v>376.07</v>
      </c>
      <c r="AH2282">
        <v>30</v>
      </c>
      <c r="AI2282">
        <v>263.25</v>
      </c>
      <c r="AJ2282" t="s">
        <v>14154</v>
      </c>
    </row>
    <row r="2283" spans="28:36">
      <c r="AB2283" s="75">
        <v>243.15</v>
      </c>
      <c r="AC2283" s="7">
        <v>25</v>
      </c>
      <c r="AD2283" s="6">
        <v>182.36</v>
      </c>
      <c r="AE2283" s="7" t="s">
        <v>14170</v>
      </c>
      <c r="AG2283">
        <v>209.1</v>
      </c>
      <c r="AH2283">
        <v>50</v>
      </c>
      <c r="AI2283">
        <v>104.55</v>
      </c>
      <c r="AJ2283" t="s">
        <v>14154</v>
      </c>
    </row>
    <row r="2284" spans="28:36">
      <c r="AB2284" s="75">
        <v>464.98</v>
      </c>
      <c r="AC2284" s="7">
        <v>10</v>
      </c>
      <c r="AD2284" s="6">
        <v>418.48</v>
      </c>
      <c r="AE2284" s="7" t="s">
        <v>14170</v>
      </c>
      <c r="AG2284">
        <v>223.13</v>
      </c>
      <c r="AH2284">
        <v>5</v>
      </c>
      <c r="AI2284">
        <v>211.97</v>
      </c>
      <c r="AJ2284" t="s">
        <v>14154</v>
      </c>
    </row>
    <row r="2285" spans="28:36">
      <c r="AB2285" s="75">
        <v>454.39</v>
      </c>
      <c r="AC2285" s="7">
        <v>15</v>
      </c>
      <c r="AD2285" s="6">
        <v>386.23</v>
      </c>
      <c r="AE2285" s="7" t="s">
        <v>14170</v>
      </c>
      <c r="AG2285">
        <v>352.31</v>
      </c>
      <c r="AH2285">
        <v>20</v>
      </c>
      <c r="AI2285">
        <v>281.85000000000002</v>
      </c>
      <c r="AJ2285" t="s">
        <v>14154</v>
      </c>
    </row>
    <row r="2286" spans="28:36">
      <c r="AB2286" s="75">
        <v>145.86000000000001</v>
      </c>
      <c r="AC2286" s="7">
        <v>50</v>
      </c>
      <c r="AD2286" s="6">
        <v>72.930000000000007</v>
      </c>
      <c r="AE2286" s="7" t="s">
        <v>14170</v>
      </c>
      <c r="AG2286">
        <v>362.57</v>
      </c>
      <c r="AH2286">
        <v>5</v>
      </c>
      <c r="AI2286">
        <v>344.44</v>
      </c>
      <c r="AJ2286" t="s">
        <v>14154</v>
      </c>
    </row>
    <row r="2287" spans="28:36">
      <c r="AB2287" s="75">
        <v>108.04</v>
      </c>
      <c r="AC2287" s="7">
        <v>25</v>
      </c>
      <c r="AD2287" s="6">
        <v>81.03</v>
      </c>
      <c r="AE2287" s="7" t="s">
        <v>14170</v>
      </c>
      <c r="AG2287">
        <v>96.73</v>
      </c>
      <c r="AH2287">
        <v>25</v>
      </c>
      <c r="AI2287">
        <v>72.55</v>
      </c>
      <c r="AJ2287" t="s">
        <v>14154</v>
      </c>
    </row>
    <row r="2288" spans="28:36">
      <c r="AB2288" s="75">
        <v>33.799999999999997</v>
      </c>
      <c r="AC2288" s="7">
        <v>50</v>
      </c>
      <c r="AD2288" s="6">
        <v>16.899999999999999</v>
      </c>
      <c r="AE2288" s="7" t="s">
        <v>14170</v>
      </c>
      <c r="AG2288">
        <v>95.92</v>
      </c>
      <c r="AH2288">
        <v>25</v>
      </c>
      <c r="AI2288">
        <v>71.94</v>
      </c>
      <c r="AJ2288" t="s">
        <v>14154</v>
      </c>
    </row>
    <row r="2289" spans="28:36">
      <c r="AB2289" s="75">
        <v>301.12</v>
      </c>
      <c r="AC2289" s="7">
        <v>0</v>
      </c>
      <c r="AD2289" s="6">
        <v>301.12</v>
      </c>
      <c r="AE2289" s="7" t="s">
        <v>14170</v>
      </c>
      <c r="AG2289">
        <v>343.35</v>
      </c>
      <c r="AH2289">
        <v>20</v>
      </c>
      <c r="AI2289">
        <v>274.68</v>
      </c>
      <c r="AJ2289" t="s">
        <v>14154</v>
      </c>
    </row>
    <row r="2290" spans="28:36">
      <c r="AB2290" s="75">
        <v>308.25</v>
      </c>
      <c r="AC2290" s="7">
        <v>50</v>
      </c>
      <c r="AD2290" s="6">
        <v>154.12</v>
      </c>
      <c r="AE2290" s="7" t="s">
        <v>14170</v>
      </c>
      <c r="AG2290">
        <v>301.91000000000003</v>
      </c>
      <c r="AH2290">
        <v>0</v>
      </c>
      <c r="AI2290">
        <v>301.91000000000003</v>
      </c>
      <c r="AJ2290" t="s">
        <v>14154</v>
      </c>
    </row>
    <row r="2291" spans="28:36">
      <c r="AB2291" s="75">
        <v>130.53</v>
      </c>
      <c r="AC2291" s="7">
        <v>15</v>
      </c>
      <c r="AD2291" s="6">
        <v>110.95</v>
      </c>
      <c r="AE2291" s="7" t="s">
        <v>14170</v>
      </c>
      <c r="AG2291">
        <v>117.74</v>
      </c>
      <c r="AH2291">
        <v>20</v>
      </c>
      <c r="AI2291">
        <v>94.19</v>
      </c>
      <c r="AJ2291" t="s">
        <v>14154</v>
      </c>
    </row>
    <row r="2292" spans="28:36">
      <c r="AB2292" s="75">
        <v>95.15</v>
      </c>
      <c r="AC2292" s="7">
        <v>5</v>
      </c>
      <c r="AD2292" s="6">
        <v>90.39</v>
      </c>
      <c r="AE2292" s="7" t="s">
        <v>14170</v>
      </c>
      <c r="AG2292">
        <v>335.86</v>
      </c>
      <c r="AH2292">
        <v>20</v>
      </c>
      <c r="AI2292">
        <v>268.69</v>
      </c>
      <c r="AJ2292" t="s">
        <v>14154</v>
      </c>
    </row>
    <row r="2293" spans="28:36">
      <c r="AB2293" s="75">
        <v>79.25</v>
      </c>
      <c r="AC2293" s="7">
        <v>25</v>
      </c>
      <c r="AD2293" s="6">
        <v>59.44</v>
      </c>
      <c r="AE2293" s="7" t="s">
        <v>14170</v>
      </c>
      <c r="AG2293">
        <v>110.52</v>
      </c>
      <c r="AH2293">
        <v>10</v>
      </c>
      <c r="AI2293">
        <v>99.47</v>
      </c>
      <c r="AJ2293" t="s">
        <v>14154</v>
      </c>
    </row>
    <row r="2294" spans="28:36">
      <c r="AB2294" s="75">
        <v>465.65</v>
      </c>
      <c r="AC2294" s="7">
        <v>50</v>
      </c>
      <c r="AD2294" s="6">
        <v>232.82</v>
      </c>
      <c r="AE2294" s="7" t="s">
        <v>14170</v>
      </c>
      <c r="AG2294">
        <v>312.77999999999997</v>
      </c>
      <c r="AH2294">
        <v>15</v>
      </c>
      <c r="AI2294">
        <v>265.86</v>
      </c>
      <c r="AJ2294" t="s">
        <v>14154</v>
      </c>
    </row>
    <row r="2295" spans="28:36">
      <c r="AB2295" s="75">
        <v>151.13999999999999</v>
      </c>
      <c r="AC2295" s="7">
        <v>10</v>
      </c>
      <c r="AD2295" s="6">
        <v>136.03</v>
      </c>
      <c r="AE2295" s="7" t="s">
        <v>14170</v>
      </c>
      <c r="AG2295">
        <v>145.31</v>
      </c>
      <c r="AH2295">
        <v>15</v>
      </c>
      <c r="AI2295">
        <v>123.51</v>
      </c>
      <c r="AJ2295" t="s">
        <v>14154</v>
      </c>
    </row>
    <row r="2296" spans="28:36">
      <c r="AB2296" s="75">
        <v>458.09</v>
      </c>
      <c r="AC2296" s="7">
        <v>10</v>
      </c>
      <c r="AD2296" s="6">
        <v>412.28</v>
      </c>
      <c r="AE2296" s="7" t="s">
        <v>14170</v>
      </c>
      <c r="AG2296">
        <v>221.16</v>
      </c>
      <c r="AH2296">
        <v>30</v>
      </c>
      <c r="AI2296">
        <v>154.81</v>
      </c>
      <c r="AJ2296" t="s">
        <v>14154</v>
      </c>
    </row>
    <row r="2297" spans="28:36">
      <c r="AB2297" s="75">
        <v>299.27</v>
      </c>
      <c r="AC2297" s="7">
        <v>5</v>
      </c>
      <c r="AD2297" s="6">
        <v>284.31</v>
      </c>
      <c r="AE2297" s="7" t="s">
        <v>14170</v>
      </c>
      <c r="AG2297">
        <v>438</v>
      </c>
      <c r="AH2297">
        <v>5</v>
      </c>
      <c r="AI2297">
        <v>416.1</v>
      </c>
      <c r="AJ2297" t="s">
        <v>14154</v>
      </c>
    </row>
    <row r="2298" spans="28:36">
      <c r="AB2298" s="75">
        <v>137.6</v>
      </c>
      <c r="AC2298" s="7">
        <v>30</v>
      </c>
      <c r="AD2298" s="6">
        <v>96.32</v>
      </c>
      <c r="AE2298" s="7" t="s">
        <v>14170</v>
      </c>
      <c r="AG2298">
        <v>272.29000000000002</v>
      </c>
      <c r="AH2298">
        <v>0</v>
      </c>
      <c r="AI2298">
        <v>272.29000000000002</v>
      </c>
      <c r="AJ2298" t="s">
        <v>14154</v>
      </c>
    </row>
    <row r="2299" spans="28:36">
      <c r="AB2299" s="75">
        <v>287.83</v>
      </c>
      <c r="AC2299" s="7">
        <v>30</v>
      </c>
      <c r="AD2299" s="6">
        <v>201.48</v>
      </c>
      <c r="AE2299" s="7" t="s">
        <v>14170</v>
      </c>
      <c r="AG2299">
        <v>436.92</v>
      </c>
      <c r="AH2299">
        <v>20</v>
      </c>
      <c r="AI2299">
        <v>349.54</v>
      </c>
      <c r="AJ2299" t="s">
        <v>14154</v>
      </c>
    </row>
    <row r="2300" spans="28:36">
      <c r="AB2300" s="75">
        <v>148.72999999999999</v>
      </c>
      <c r="AC2300" s="7">
        <v>10</v>
      </c>
      <c r="AD2300" s="6">
        <v>133.86000000000001</v>
      </c>
      <c r="AE2300" s="7" t="s">
        <v>14170</v>
      </c>
      <c r="AG2300">
        <v>321.92</v>
      </c>
      <c r="AH2300">
        <v>50</v>
      </c>
      <c r="AI2300">
        <v>160.96</v>
      </c>
      <c r="AJ2300" t="s">
        <v>14154</v>
      </c>
    </row>
    <row r="2301" spans="28:36">
      <c r="AB2301" s="75">
        <v>311.38</v>
      </c>
      <c r="AC2301" s="7">
        <v>15</v>
      </c>
      <c r="AD2301" s="6">
        <v>264.67</v>
      </c>
      <c r="AE2301" s="7" t="s">
        <v>14170</v>
      </c>
      <c r="AG2301">
        <v>209.19</v>
      </c>
      <c r="AH2301">
        <v>20</v>
      </c>
      <c r="AI2301">
        <v>167.35</v>
      </c>
      <c r="AJ2301" t="s">
        <v>14154</v>
      </c>
    </row>
    <row r="2302" spans="28:36">
      <c r="AB2302" s="75">
        <v>102.86</v>
      </c>
      <c r="AC2302" s="7">
        <v>30</v>
      </c>
      <c r="AD2302" s="6">
        <v>72</v>
      </c>
      <c r="AE2302" s="7" t="s">
        <v>14170</v>
      </c>
      <c r="AG2302">
        <v>307.89999999999998</v>
      </c>
      <c r="AH2302">
        <v>15</v>
      </c>
      <c r="AI2302">
        <v>261.70999999999998</v>
      </c>
      <c r="AJ2302" t="s">
        <v>14154</v>
      </c>
    </row>
    <row r="2303" spans="28:36">
      <c r="AB2303" s="75">
        <v>356.25</v>
      </c>
      <c r="AC2303" s="7">
        <v>30</v>
      </c>
      <c r="AD2303" s="6">
        <v>249.37</v>
      </c>
      <c r="AE2303" s="7" t="s">
        <v>14170</v>
      </c>
      <c r="AG2303">
        <v>308.37</v>
      </c>
      <c r="AH2303">
        <v>50</v>
      </c>
      <c r="AI2303">
        <v>154.19</v>
      </c>
      <c r="AJ2303" t="s">
        <v>14154</v>
      </c>
    </row>
    <row r="2304" spans="28:36">
      <c r="AB2304" s="75">
        <v>404.92</v>
      </c>
      <c r="AC2304" s="7">
        <v>25</v>
      </c>
      <c r="AD2304" s="6">
        <v>303.69</v>
      </c>
      <c r="AE2304" s="7" t="s">
        <v>14170</v>
      </c>
      <c r="AG2304">
        <v>327.39</v>
      </c>
      <c r="AH2304">
        <v>15</v>
      </c>
      <c r="AI2304">
        <v>278.27999999999997</v>
      </c>
      <c r="AJ2304" t="s">
        <v>14154</v>
      </c>
    </row>
    <row r="2305" spans="28:36">
      <c r="AB2305" s="75">
        <v>249.63</v>
      </c>
      <c r="AC2305" s="7">
        <v>10</v>
      </c>
      <c r="AD2305" s="6">
        <v>224.67</v>
      </c>
      <c r="AE2305" s="7" t="s">
        <v>14170</v>
      </c>
      <c r="AG2305">
        <v>27.13</v>
      </c>
      <c r="AH2305">
        <v>30</v>
      </c>
      <c r="AI2305">
        <v>18.989999999999998</v>
      </c>
      <c r="AJ2305" t="s">
        <v>14154</v>
      </c>
    </row>
    <row r="2306" spans="28:36">
      <c r="AB2306" s="75">
        <v>253.73</v>
      </c>
      <c r="AC2306" s="7">
        <v>10</v>
      </c>
      <c r="AD2306" s="6">
        <v>228.36</v>
      </c>
      <c r="AE2306" s="7" t="s">
        <v>14170</v>
      </c>
      <c r="AG2306">
        <v>459.22</v>
      </c>
      <c r="AH2306">
        <v>10</v>
      </c>
      <c r="AI2306">
        <v>413.3</v>
      </c>
      <c r="AJ2306" t="s">
        <v>14154</v>
      </c>
    </row>
    <row r="2307" spans="28:36">
      <c r="AB2307" s="75">
        <v>476.9</v>
      </c>
      <c r="AC2307" s="7">
        <v>30</v>
      </c>
      <c r="AD2307" s="6">
        <v>333.83</v>
      </c>
      <c r="AE2307" s="7" t="s">
        <v>14170</v>
      </c>
      <c r="AG2307">
        <v>39.020000000000003</v>
      </c>
      <c r="AH2307">
        <v>25</v>
      </c>
      <c r="AI2307">
        <v>29.27</v>
      </c>
      <c r="AJ2307" t="s">
        <v>14154</v>
      </c>
    </row>
    <row r="2308" spans="28:36">
      <c r="AB2308" s="75">
        <v>103.52</v>
      </c>
      <c r="AC2308" s="7">
        <v>10</v>
      </c>
      <c r="AD2308" s="6">
        <v>93.17</v>
      </c>
      <c r="AE2308" s="7" t="s">
        <v>14170</v>
      </c>
      <c r="AG2308">
        <v>350.46</v>
      </c>
      <c r="AH2308">
        <v>5</v>
      </c>
      <c r="AI2308">
        <v>332.94</v>
      </c>
      <c r="AJ2308" t="s">
        <v>14154</v>
      </c>
    </row>
    <row r="2309" spans="28:36">
      <c r="AB2309" s="75">
        <v>75.209999999999994</v>
      </c>
      <c r="AC2309" s="7">
        <v>15</v>
      </c>
      <c r="AD2309" s="6">
        <v>63.93</v>
      </c>
      <c r="AE2309" s="7" t="s">
        <v>14170</v>
      </c>
      <c r="AG2309">
        <v>188.8</v>
      </c>
      <c r="AH2309">
        <v>10</v>
      </c>
      <c r="AI2309">
        <v>169.92</v>
      </c>
      <c r="AJ2309" t="s">
        <v>14154</v>
      </c>
    </row>
    <row r="2310" spans="28:36">
      <c r="AB2310" s="75">
        <v>224.1</v>
      </c>
      <c r="AC2310" s="7">
        <v>25</v>
      </c>
      <c r="AD2310" s="6">
        <v>168.07</v>
      </c>
      <c r="AE2310" s="7" t="s">
        <v>14170</v>
      </c>
      <c r="AG2310">
        <v>178.75</v>
      </c>
      <c r="AH2310">
        <v>15</v>
      </c>
      <c r="AI2310">
        <v>151.94</v>
      </c>
      <c r="AJ2310" t="s">
        <v>14154</v>
      </c>
    </row>
    <row r="2311" spans="28:36">
      <c r="AB2311" s="75">
        <v>491.92</v>
      </c>
      <c r="AC2311" s="7">
        <v>30</v>
      </c>
      <c r="AD2311" s="6">
        <v>344.34</v>
      </c>
      <c r="AE2311" s="7" t="s">
        <v>14170</v>
      </c>
      <c r="AG2311">
        <v>407.59</v>
      </c>
      <c r="AH2311">
        <v>50</v>
      </c>
      <c r="AI2311">
        <v>203.79</v>
      </c>
      <c r="AJ2311" t="s">
        <v>14154</v>
      </c>
    </row>
    <row r="2312" spans="28:36">
      <c r="AB2312" s="75">
        <v>247.75</v>
      </c>
      <c r="AC2312" s="7">
        <v>5</v>
      </c>
      <c r="AD2312" s="6">
        <v>235.36</v>
      </c>
      <c r="AE2312" s="7" t="s">
        <v>14170</v>
      </c>
      <c r="AG2312">
        <v>166.69</v>
      </c>
      <c r="AH2312">
        <v>15</v>
      </c>
      <c r="AI2312">
        <v>141.69</v>
      </c>
      <c r="AJ2312" t="s">
        <v>14154</v>
      </c>
    </row>
    <row r="2313" spans="28:36">
      <c r="AB2313" s="75">
        <v>198.11</v>
      </c>
      <c r="AC2313" s="7">
        <v>50</v>
      </c>
      <c r="AD2313" s="6">
        <v>99.06</v>
      </c>
      <c r="AE2313" s="7" t="s">
        <v>14170</v>
      </c>
      <c r="AG2313">
        <v>115.23</v>
      </c>
      <c r="AH2313">
        <v>25</v>
      </c>
      <c r="AI2313">
        <v>86.42</v>
      </c>
      <c r="AJ2313" t="s">
        <v>14154</v>
      </c>
    </row>
    <row r="2314" spans="28:36">
      <c r="AB2314" s="75">
        <v>263.45999999999998</v>
      </c>
      <c r="AC2314" s="7">
        <v>30</v>
      </c>
      <c r="AD2314" s="6">
        <v>184.42</v>
      </c>
      <c r="AE2314" s="7" t="s">
        <v>14170</v>
      </c>
      <c r="AG2314">
        <v>336.87</v>
      </c>
      <c r="AH2314">
        <v>0</v>
      </c>
      <c r="AI2314">
        <v>336.87</v>
      </c>
      <c r="AJ2314" t="s">
        <v>14154</v>
      </c>
    </row>
    <row r="2315" spans="28:36">
      <c r="AB2315" s="75">
        <v>403.69</v>
      </c>
      <c r="AC2315" s="7">
        <v>5</v>
      </c>
      <c r="AD2315" s="6">
        <v>383.51</v>
      </c>
      <c r="AE2315" s="7" t="s">
        <v>14170</v>
      </c>
      <c r="AG2315">
        <v>483.62</v>
      </c>
      <c r="AH2315">
        <v>5</v>
      </c>
      <c r="AI2315">
        <v>459.44</v>
      </c>
      <c r="AJ2315" t="s">
        <v>14154</v>
      </c>
    </row>
    <row r="2316" spans="28:36">
      <c r="AB2316" s="75">
        <v>129.1</v>
      </c>
      <c r="AC2316" s="7">
        <v>50</v>
      </c>
      <c r="AD2316" s="6">
        <v>64.55</v>
      </c>
      <c r="AE2316" s="7" t="s">
        <v>14170</v>
      </c>
      <c r="AG2316">
        <v>359.32</v>
      </c>
      <c r="AH2316">
        <v>0</v>
      </c>
      <c r="AI2316">
        <v>359.32</v>
      </c>
      <c r="AJ2316" t="s">
        <v>14154</v>
      </c>
    </row>
    <row r="2317" spans="28:36">
      <c r="AB2317" s="75">
        <v>284.81</v>
      </c>
      <c r="AC2317" s="7">
        <v>0</v>
      </c>
      <c r="AD2317" s="6">
        <v>284.81</v>
      </c>
      <c r="AE2317" s="7" t="s">
        <v>14170</v>
      </c>
      <c r="AG2317">
        <v>252</v>
      </c>
      <c r="AH2317">
        <v>30</v>
      </c>
      <c r="AI2317">
        <v>176.4</v>
      </c>
      <c r="AJ2317" t="s">
        <v>14154</v>
      </c>
    </row>
    <row r="2318" spans="28:36">
      <c r="AB2318" s="75">
        <v>427.4</v>
      </c>
      <c r="AC2318" s="7">
        <v>20</v>
      </c>
      <c r="AD2318" s="6">
        <v>341.92</v>
      </c>
      <c r="AE2318" s="7" t="s">
        <v>14170</v>
      </c>
      <c r="AG2318">
        <v>424.21</v>
      </c>
      <c r="AH2318">
        <v>30</v>
      </c>
      <c r="AI2318">
        <v>296.95</v>
      </c>
      <c r="AJ2318" t="s">
        <v>14154</v>
      </c>
    </row>
    <row r="2319" spans="28:36">
      <c r="AB2319" s="75">
        <v>430.19</v>
      </c>
      <c r="AC2319" s="7">
        <v>20</v>
      </c>
      <c r="AD2319" s="6">
        <v>344.15</v>
      </c>
      <c r="AE2319" s="7" t="s">
        <v>14170</v>
      </c>
      <c r="AG2319">
        <v>69.77</v>
      </c>
      <c r="AH2319">
        <v>30</v>
      </c>
      <c r="AI2319">
        <v>48.84</v>
      </c>
      <c r="AJ2319" t="s">
        <v>14154</v>
      </c>
    </row>
    <row r="2320" spans="28:36">
      <c r="AB2320" s="75">
        <v>41.27</v>
      </c>
      <c r="AC2320" s="7">
        <v>5</v>
      </c>
      <c r="AD2320" s="6">
        <v>39.21</v>
      </c>
      <c r="AE2320" s="7" t="s">
        <v>14170</v>
      </c>
      <c r="AG2320">
        <v>102.7</v>
      </c>
      <c r="AH2320">
        <v>30</v>
      </c>
      <c r="AI2320">
        <v>71.89</v>
      </c>
      <c r="AJ2320" t="s">
        <v>14154</v>
      </c>
    </row>
    <row r="2321" spans="28:36">
      <c r="AB2321" s="75">
        <v>456.87</v>
      </c>
      <c r="AC2321" s="7">
        <v>25</v>
      </c>
      <c r="AD2321" s="6">
        <v>342.65</v>
      </c>
      <c r="AE2321" s="7" t="s">
        <v>14170</v>
      </c>
      <c r="AG2321">
        <v>19.420000000000002</v>
      </c>
      <c r="AH2321">
        <v>0</v>
      </c>
      <c r="AI2321">
        <v>19.420000000000002</v>
      </c>
      <c r="AJ2321" t="s">
        <v>14154</v>
      </c>
    </row>
    <row r="2322" spans="28:36">
      <c r="AB2322" s="75">
        <v>344.57</v>
      </c>
      <c r="AC2322" s="7">
        <v>50</v>
      </c>
      <c r="AD2322" s="6">
        <v>172.28</v>
      </c>
      <c r="AE2322" s="7" t="s">
        <v>14170</v>
      </c>
      <c r="AG2322">
        <v>489.9</v>
      </c>
      <c r="AH2322">
        <v>10</v>
      </c>
      <c r="AI2322">
        <v>440.91</v>
      </c>
      <c r="AJ2322" t="s">
        <v>14154</v>
      </c>
    </row>
    <row r="2323" spans="28:36">
      <c r="AB2323" s="75">
        <v>444.5</v>
      </c>
      <c r="AC2323" s="7">
        <v>30</v>
      </c>
      <c r="AD2323" s="6">
        <v>311.14999999999998</v>
      </c>
      <c r="AE2323" s="7" t="s">
        <v>14170</v>
      </c>
      <c r="AG2323">
        <v>40.04</v>
      </c>
      <c r="AH2323">
        <v>0</v>
      </c>
      <c r="AI2323">
        <v>40.04</v>
      </c>
      <c r="AJ2323" t="s">
        <v>14154</v>
      </c>
    </row>
    <row r="2324" spans="28:36">
      <c r="AB2324" s="75">
        <v>144.11000000000001</v>
      </c>
      <c r="AC2324" s="7">
        <v>0</v>
      </c>
      <c r="AD2324" s="6">
        <v>144.11000000000001</v>
      </c>
      <c r="AE2324" s="7" t="s">
        <v>14170</v>
      </c>
      <c r="AG2324">
        <v>280.31</v>
      </c>
      <c r="AH2324">
        <v>10</v>
      </c>
      <c r="AI2324">
        <v>252.28</v>
      </c>
      <c r="AJ2324" t="s">
        <v>14154</v>
      </c>
    </row>
    <row r="2325" spans="28:36">
      <c r="AB2325" s="75">
        <v>433.94</v>
      </c>
      <c r="AC2325" s="7">
        <v>0</v>
      </c>
      <c r="AD2325" s="6">
        <v>433.94</v>
      </c>
      <c r="AE2325" s="7" t="s">
        <v>14170</v>
      </c>
      <c r="AG2325">
        <v>488.14</v>
      </c>
      <c r="AH2325">
        <v>50</v>
      </c>
      <c r="AI2325">
        <v>244.07</v>
      </c>
      <c r="AJ2325" t="s">
        <v>14154</v>
      </c>
    </row>
    <row r="2326" spans="28:36">
      <c r="AB2326" s="75">
        <v>349.27</v>
      </c>
      <c r="AC2326" s="7">
        <v>15</v>
      </c>
      <c r="AD2326" s="6">
        <v>296.88</v>
      </c>
      <c r="AE2326" s="7" t="s">
        <v>14170</v>
      </c>
      <c r="AG2326">
        <v>463.05</v>
      </c>
      <c r="AH2326">
        <v>15</v>
      </c>
      <c r="AI2326">
        <v>393.59</v>
      </c>
      <c r="AJ2326" t="s">
        <v>14154</v>
      </c>
    </row>
    <row r="2327" spans="28:36">
      <c r="AB2327" s="75">
        <v>257.18</v>
      </c>
      <c r="AC2327" s="7">
        <v>5</v>
      </c>
      <c r="AD2327" s="6">
        <v>244.32</v>
      </c>
      <c r="AE2327" s="7" t="s">
        <v>14170</v>
      </c>
      <c r="AG2327">
        <v>312.92</v>
      </c>
      <c r="AH2327">
        <v>15</v>
      </c>
      <c r="AI2327">
        <v>265.98</v>
      </c>
      <c r="AJ2327" t="s">
        <v>14154</v>
      </c>
    </row>
    <row r="2328" spans="28:36">
      <c r="AB2328" s="75">
        <v>18.8</v>
      </c>
      <c r="AC2328" s="7">
        <v>25</v>
      </c>
      <c r="AD2328" s="6">
        <v>14.1</v>
      </c>
      <c r="AE2328" s="7" t="s">
        <v>14170</v>
      </c>
      <c r="AG2328">
        <v>211.53</v>
      </c>
      <c r="AH2328">
        <v>30</v>
      </c>
      <c r="AI2328">
        <v>148.07</v>
      </c>
      <c r="AJ2328" t="s">
        <v>14154</v>
      </c>
    </row>
    <row r="2329" spans="28:36">
      <c r="AB2329" s="75">
        <v>142.61000000000001</v>
      </c>
      <c r="AC2329" s="7">
        <v>10</v>
      </c>
      <c r="AD2329" s="6">
        <v>128.35</v>
      </c>
      <c r="AE2329" s="7" t="s">
        <v>14170</v>
      </c>
      <c r="AG2329">
        <v>196.14</v>
      </c>
      <c r="AH2329">
        <v>25</v>
      </c>
      <c r="AI2329">
        <v>147.1</v>
      </c>
      <c r="AJ2329" t="s">
        <v>14154</v>
      </c>
    </row>
    <row r="2330" spans="28:36">
      <c r="AB2330" s="75">
        <v>428.15</v>
      </c>
      <c r="AC2330" s="7">
        <v>25</v>
      </c>
      <c r="AD2330" s="6">
        <v>321.11</v>
      </c>
      <c r="AE2330" s="7" t="s">
        <v>14170</v>
      </c>
      <c r="AG2330">
        <v>123.61</v>
      </c>
      <c r="AH2330">
        <v>15</v>
      </c>
      <c r="AI2330">
        <v>105.07</v>
      </c>
      <c r="AJ2330" t="s">
        <v>14154</v>
      </c>
    </row>
    <row r="2331" spans="28:36">
      <c r="AB2331" s="75">
        <v>298.24</v>
      </c>
      <c r="AC2331" s="7">
        <v>30</v>
      </c>
      <c r="AD2331" s="6">
        <v>208.77</v>
      </c>
      <c r="AE2331" s="7" t="s">
        <v>14170</v>
      </c>
      <c r="AG2331">
        <v>176.77</v>
      </c>
      <c r="AH2331">
        <v>0</v>
      </c>
      <c r="AI2331">
        <v>176.77</v>
      </c>
      <c r="AJ2331" t="s">
        <v>14154</v>
      </c>
    </row>
    <row r="2332" spans="28:36">
      <c r="AB2332" s="75">
        <v>82.72</v>
      </c>
      <c r="AC2332" s="7">
        <v>20</v>
      </c>
      <c r="AD2332" s="6">
        <v>66.180000000000007</v>
      </c>
      <c r="AE2332" s="7" t="s">
        <v>14170</v>
      </c>
      <c r="AG2332">
        <v>472.29</v>
      </c>
      <c r="AH2332">
        <v>0</v>
      </c>
      <c r="AI2332">
        <v>472.29</v>
      </c>
      <c r="AJ2332" t="s">
        <v>14154</v>
      </c>
    </row>
    <row r="2333" spans="28:36">
      <c r="AB2333" s="75">
        <v>481</v>
      </c>
      <c r="AC2333" s="7">
        <v>30</v>
      </c>
      <c r="AD2333" s="6">
        <v>336.7</v>
      </c>
      <c r="AE2333" s="7" t="s">
        <v>14170</v>
      </c>
      <c r="AG2333">
        <v>158.88</v>
      </c>
      <c r="AH2333">
        <v>5</v>
      </c>
      <c r="AI2333">
        <v>150.94</v>
      </c>
      <c r="AJ2333" t="s">
        <v>14154</v>
      </c>
    </row>
    <row r="2334" spans="28:36">
      <c r="AB2334" s="75">
        <v>26.45</v>
      </c>
      <c r="AC2334" s="7">
        <v>25</v>
      </c>
      <c r="AD2334" s="6">
        <v>19.84</v>
      </c>
      <c r="AE2334" s="7" t="s">
        <v>14170</v>
      </c>
      <c r="AG2334">
        <v>145.19999999999999</v>
      </c>
      <c r="AH2334">
        <v>15</v>
      </c>
      <c r="AI2334">
        <v>123.42</v>
      </c>
      <c r="AJ2334" t="s">
        <v>14154</v>
      </c>
    </row>
    <row r="2335" spans="28:36">
      <c r="AB2335" s="75">
        <v>48.25</v>
      </c>
      <c r="AC2335" s="7">
        <v>10</v>
      </c>
      <c r="AD2335" s="6">
        <v>43.43</v>
      </c>
      <c r="AE2335" s="7" t="s">
        <v>14170</v>
      </c>
      <c r="AG2335">
        <v>283.16000000000003</v>
      </c>
      <c r="AH2335">
        <v>30</v>
      </c>
      <c r="AI2335">
        <v>198.21</v>
      </c>
      <c r="AJ2335" t="s">
        <v>14154</v>
      </c>
    </row>
    <row r="2336" spans="28:36">
      <c r="AB2336" s="75">
        <v>309.01</v>
      </c>
      <c r="AC2336" s="7">
        <v>20</v>
      </c>
      <c r="AD2336" s="6">
        <v>247.21</v>
      </c>
      <c r="AE2336" s="7" t="s">
        <v>14170</v>
      </c>
      <c r="AG2336">
        <v>65.760000000000005</v>
      </c>
      <c r="AH2336">
        <v>10</v>
      </c>
      <c r="AI2336">
        <v>59.18</v>
      </c>
      <c r="AJ2336" t="s">
        <v>14154</v>
      </c>
    </row>
    <row r="2337" spans="28:36">
      <c r="AB2337" s="75">
        <v>154.46</v>
      </c>
      <c r="AC2337" s="7">
        <v>5</v>
      </c>
      <c r="AD2337" s="6">
        <v>146.74</v>
      </c>
      <c r="AE2337" s="7" t="s">
        <v>14170</v>
      </c>
      <c r="AG2337">
        <v>442.51</v>
      </c>
      <c r="AH2337">
        <v>0</v>
      </c>
      <c r="AI2337">
        <v>442.51</v>
      </c>
      <c r="AJ2337" t="s">
        <v>14154</v>
      </c>
    </row>
    <row r="2338" spans="28:36">
      <c r="AB2338" s="75">
        <v>210.7</v>
      </c>
      <c r="AC2338" s="7">
        <v>10</v>
      </c>
      <c r="AD2338" s="6">
        <v>189.63</v>
      </c>
      <c r="AE2338" s="7" t="s">
        <v>14170</v>
      </c>
      <c r="AG2338">
        <v>315.06</v>
      </c>
      <c r="AH2338">
        <v>25</v>
      </c>
      <c r="AI2338">
        <v>236.3</v>
      </c>
      <c r="AJ2338" t="s">
        <v>14154</v>
      </c>
    </row>
    <row r="2339" spans="28:36">
      <c r="AB2339" s="75">
        <v>407.25</v>
      </c>
      <c r="AC2339" s="7">
        <v>10</v>
      </c>
      <c r="AD2339" s="6">
        <v>366.53</v>
      </c>
      <c r="AE2339" s="7" t="s">
        <v>14170</v>
      </c>
      <c r="AG2339">
        <v>129.34</v>
      </c>
      <c r="AH2339">
        <v>15</v>
      </c>
      <c r="AI2339">
        <v>109.94</v>
      </c>
      <c r="AJ2339" t="s">
        <v>14154</v>
      </c>
    </row>
    <row r="2340" spans="28:36">
      <c r="AB2340" s="75">
        <v>193.42</v>
      </c>
      <c r="AC2340" s="7">
        <v>10</v>
      </c>
      <c r="AD2340" s="6">
        <v>174.08</v>
      </c>
      <c r="AE2340" s="7" t="s">
        <v>14170</v>
      </c>
      <c r="AG2340">
        <v>247.91</v>
      </c>
      <c r="AH2340">
        <v>20</v>
      </c>
      <c r="AI2340">
        <v>198.33</v>
      </c>
      <c r="AJ2340" t="s">
        <v>14154</v>
      </c>
    </row>
    <row r="2341" spans="28:36">
      <c r="AB2341" s="75">
        <v>440.43</v>
      </c>
      <c r="AC2341" s="7">
        <v>5</v>
      </c>
      <c r="AD2341" s="6">
        <v>418.41</v>
      </c>
      <c r="AE2341" s="7" t="s">
        <v>14170</v>
      </c>
      <c r="AG2341">
        <v>111.63</v>
      </c>
      <c r="AH2341">
        <v>30</v>
      </c>
      <c r="AI2341">
        <v>78.14</v>
      </c>
      <c r="AJ2341" t="s">
        <v>14154</v>
      </c>
    </row>
    <row r="2342" spans="28:36">
      <c r="AB2342" s="75">
        <v>387.5</v>
      </c>
      <c r="AC2342" s="7">
        <v>30</v>
      </c>
      <c r="AD2342" s="6">
        <v>271.25</v>
      </c>
      <c r="AE2342" s="7" t="s">
        <v>14170</v>
      </c>
      <c r="AG2342">
        <v>42.07</v>
      </c>
      <c r="AH2342">
        <v>15</v>
      </c>
      <c r="AI2342">
        <v>35.76</v>
      </c>
      <c r="AJ2342" t="s">
        <v>14154</v>
      </c>
    </row>
    <row r="2343" spans="28:36">
      <c r="AB2343" s="75">
        <v>256.66000000000003</v>
      </c>
      <c r="AC2343" s="7">
        <v>10</v>
      </c>
      <c r="AD2343" s="6">
        <v>230.99</v>
      </c>
      <c r="AE2343" s="7" t="s">
        <v>14170</v>
      </c>
      <c r="AG2343">
        <v>96.82</v>
      </c>
      <c r="AH2343">
        <v>5</v>
      </c>
      <c r="AI2343">
        <v>91.98</v>
      </c>
      <c r="AJ2343" t="s">
        <v>14154</v>
      </c>
    </row>
    <row r="2344" spans="28:36">
      <c r="AB2344" s="75">
        <v>456.79</v>
      </c>
      <c r="AC2344" s="7">
        <v>15</v>
      </c>
      <c r="AD2344" s="6">
        <v>388.27</v>
      </c>
      <c r="AE2344" s="7" t="s">
        <v>14170</v>
      </c>
      <c r="AG2344">
        <v>349.25</v>
      </c>
      <c r="AH2344">
        <v>10</v>
      </c>
      <c r="AI2344">
        <v>314.32</v>
      </c>
      <c r="AJ2344" t="s">
        <v>14154</v>
      </c>
    </row>
    <row r="2345" spans="28:36">
      <c r="AB2345" s="75">
        <v>167.6</v>
      </c>
      <c r="AC2345" s="7">
        <v>25</v>
      </c>
      <c r="AD2345" s="6">
        <v>125.7</v>
      </c>
      <c r="AE2345" s="7" t="s">
        <v>14170</v>
      </c>
      <c r="AG2345">
        <v>130.80000000000001</v>
      </c>
      <c r="AH2345">
        <v>25</v>
      </c>
      <c r="AI2345">
        <v>98.1</v>
      </c>
      <c r="AJ2345" t="s">
        <v>14154</v>
      </c>
    </row>
    <row r="2346" spans="28:36">
      <c r="AB2346" s="75">
        <v>229.85</v>
      </c>
      <c r="AC2346" s="7">
        <v>5</v>
      </c>
      <c r="AD2346" s="6">
        <v>218.36</v>
      </c>
      <c r="AE2346" s="7" t="s">
        <v>14170</v>
      </c>
      <c r="AG2346">
        <v>161.07</v>
      </c>
      <c r="AH2346">
        <v>10</v>
      </c>
      <c r="AI2346">
        <v>144.96</v>
      </c>
      <c r="AJ2346" t="s">
        <v>14154</v>
      </c>
    </row>
    <row r="2347" spans="28:36">
      <c r="AB2347" s="75">
        <v>17.62</v>
      </c>
      <c r="AC2347" s="7">
        <v>30</v>
      </c>
      <c r="AD2347" s="6">
        <v>12.33</v>
      </c>
      <c r="AE2347" s="7" t="s">
        <v>14170</v>
      </c>
      <c r="AG2347">
        <v>184.5</v>
      </c>
      <c r="AH2347">
        <v>0</v>
      </c>
      <c r="AI2347">
        <v>184.5</v>
      </c>
      <c r="AJ2347" t="s">
        <v>14154</v>
      </c>
    </row>
    <row r="2348" spans="28:36">
      <c r="AB2348" s="75">
        <v>362.88</v>
      </c>
      <c r="AC2348" s="7">
        <v>25</v>
      </c>
      <c r="AD2348" s="6">
        <v>272.16000000000003</v>
      </c>
      <c r="AE2348" s="7" t="s">
        <v>14170</v>
      </c>
      <c r="AG2348">
        <v>378.56</v>
      </c>
      <c r="AH2348">
        <v>10</v>
      </c>
      <c r="AI2348">
        <v>340.7</v>
      </c>
      <c r="AJ2348" t="s">
        <v>14154</v>
      </c>
    </row>
    <row r="2349" spans="28:36">
      <c r="AB2349" s="75">
        <v>415.93</v>
      </c>
      <c r="AC2349" s="7">
        <v>30</v>
      </c>
      <c r="AD2349" s="6">
        <v>291.14999999999998</v>
      </c>
      <c r="AE2349" s="7" t="s">
        <v>14170</v>
      </c>
      <c r="AG2349">
        <v>374.73</v>
      </c>
      <c r="AH2349">
        <v>15</v>
      </c>
      <c r="AI2349">
        <v>318.52</v>
      </c>
      <c r="AJ2349" t="s">
        <v>14154</v>
      </c>
    </row>
    <row r="2350" spans="28:36">
      <c r="AB2350" s="75">
        <v>187.71</v>
      </c>
      <c r="AC2350" s="7">
        <v>10</v>
      </c>
      <c r="AD2350" s="6">
        <v>168.94</v>
      </c>
      <c r="AE2350" s="7" t="s">
        <v>14170</v>
      </c>
      <c r="AG2350">
        <v>361.82</v>
      </c>
      <c r="AH2350">
        <v>20</v>
      </c>
      <c r="AI2350">
        <v>289.45999999999998</v>
      </c>
      <c r="AJ2350" t="s">
        <v>14154</v>
      </c>
    </row>
    <row r="2351" spans="28:36">
      <c r="AB2351" s="75">
        <v>436.57</v>
      </c>
      <c r="AC2351" s="7">
        <v>0</v>
      </c>
      <c r="AD2351" s="6">
        <v>436.57</v>
      </c>
      <c r="AE2351" s="7" t="s">
        <v>14170</v>
      </c>
      <c r="AG2351">
        <v>62.65</v>
      </c>
      <c r="AH2351">
        <v>50</v>
      </c>
      <c r="AI2351">
        <v>31.32</v>
      </c>
      <c r="AJ2351" t="s">
        <v>14154</v>
      </c>
    </row>
    <row r="2352" spans="28:36">
      <c r="AB2352" s="75">
        <v>358.51</v>
      </c>
      <c r="AC2352" s="7">
        <v>30</v>
      </c>
      <c r="AD2352" s="6">
        <v>250.96</v>
      </c>
      <c r="AE2352" s="7" t="s">
        <v>14170</v>
      </c>
      <c r="AG2352">
        <v>135.69999999999999</v>
      </c>
      <c r="AH2352">
        <v>15</v>
      </c>
      <c r="AI2352">
        <v>115.34</v>
      </c>
      <c r="AJ2352" t="s">
        <v>14154</v>
      </c>
    </row>
    <row r="2353" spans="28:36">
      <c r="AB2353" s="75">
        <v>209.81</v>
      </c>
      <c r="AC2353" s="7">
        <v>0</v>
      </c>
      <c r="AD2353" s="6">
        <v>209.81</v>
      </c>
      <c r="AE2353" s="7" t="s">
        <v>14170</v>
      </c>
      <c r="AG2353">
        <v>421.02</v>
      </c>
      <c r="AH2353">
        <v>25</v>
      </c>
      <c r="AI2353">
        <v>315.76</v>
      </c>
      <c r="AJ2353" t="s">
        <v>14154</v>
      </c>
    </row>
    <row r="2354" spans="28:36">
      <c r="AB2354" s="75">
        <v>462.62</v>
      </c>
      <c r="AC2354" s="7">
        <v>30</v>
      </c>
      <c r="AD2354" s="6">
        <v>323.83</v>
      </c>
      <c r="AE2354" s="7" t="s">
        <v>14170</v>
      </c>
      <c r="AG2354">
        <v>258.60000000000002</v>
      </c>
      <c r="AH2354">
        <v>15</v>
      </c>
      <c r="AI2354">
        <v>219.81</v>
      </c>
      <c r="AJ2354" t="s">
        <v>14154</v>
      </c>
    </row>
    <row r="2355" spans="28:36">
      <c r="AB2355" s="75">
        <v>414.17</v>
      </c>
      <c r="AC2355" s="7">
        <v>10</v>
      </c>
      <c r="AD2355" s="6">
        <v>372.75</v>
      </c>
      <c r="AE2355" s="7" t="s">
        <v>14170</v>
      </c>
      <c r="AG2355">
        <v>227.2</v>
      </c>
      <c r="AH2355">
        <v>20</v>
      </c>
      <c r="AI2355">
        <v>181.76</v>
      </c>
      <c r="AJ2355" t="s">
        <v>14154</v>
      </c>
    </row>
    <row r="2356" spans="28:36">
      <c r="AB2356" s="75">
        <v>182.3</v>
      </c>
      <c r="AC2356" s="7">
        <v>15</v>
      </c>
      <c r="AD2356" s="6">
        <v>154.96</v>
      </c>
      <c r="AE2356" s="7" t="s">
        <v>14170</v>
      </c>
      <c r="AG2356">
        <v>48.49</v>
      </c>
      <c r="AH2356">
        <v>10</v>
      </c>
      <c r="AI2356">
        <v>43.64</v>
      </c>
      <c r="AJ2356" t="s">
        <v>14154</v>
      </c>
    </row>
    <row r="2357" spans="28:36">
      <c r="AB2357" s="75">
        <v>210.34</v>
      </c>
      <c r="AC2357" s="7">
        <v>0</v>
      </c>
      <c r="AD2357" s="6">
        <v>210.34</v>
      </c>
      <c r="AE2357" s="7" t="s">
        <v>14170</v>
      </c>
      <c r="AG2357">
        <v>135.77000000000001</v>
      </c>
      <c r="AH2357">
        <v>25</v>
      </c>
      <c r="AI2357">
        <v>101.83</v>
      </c>
      <c r="AJ2357" t="s">
        <v>14154</v>
      </c>
    </row>
    <row r="2358" spans="28:36">
      <c r="AB2358" s="75">
        <v>15.47</v>
      </c>
      <c r="AC2358" s="7">
        <v>10</v>
      </c>
      <c r="AD2358" s="6">
        <v>13.92</v>
      </c>
      <c r="AE2358" s="7" t="s">
        <v>14170</v>
      </c>
      <c r="AG2358">
        <v>341.68</v>
      </c>
      <c r="AH2358">
        <v>10</v>
      </c>
      <c r="AI2358">
        <v>307.51</v>
      </c>
      <c r="AJ2358" t="s">
        <v>14154</v>
      </c>
    </row>
    <row r="2359" spans="28:36">
      <c r="AB2359" s="75">
        <v>210.43</v>
      </c>
      <c r="AC2359" s="7">
        <v>15</v>
      </c>
      <c r="AD2359" s="6">
        <v>178.87</v>
      </c>
      <c r="AE2359" s="7" t="s">
        <v>14170</v>
      </c>
      <c r="AG2359">
        <v>359.75</v>
      </c>
      <c r="AH2359">
        <v>30</v>
      </c>
      <c r="AI2359">
        <v>251.82</v>
      </c>
      <c r="AJ2359" t="s">
        <v>14154</v>
      </c>
    </row>
    <row r="2360" spans="28:36">
      <c r="AB2360" s="75">
        <v>178.67</v>
      </c>
      <c r="AC2360" s="7">
        <v>20</v>
      </c>
      <c r="AD2360" s="6">
        <v>142.94</v>
      </c>
      <c r="AE2360" s="7" t="s">
        <v>14170</v>
      </c>
      <c r="AG2360">
        <v>365.32</v>
      </c>
      <c r="AH2360">
        <v>5</v>
      </c>
      <c r="AI2360">
        <v>347.05</v>
      </c>
      <c r="AJ2360" t="s">
        <v>14154</v>
      </c>
    </row>
    <row r="2361" spans="28:36">
      <c r="AB2361" s="75">
        <v>301.52999999999997</v>
      </c>
      <c r="AC2361" s="7">
        <v>5</v>
      </c>
      <c r="AD2361" s="6">
        <v>286.45</v>
      </c>
      <c r="AE2361" s="7" t="s">
        <v>14170</v>
      </c>
      <c r="AG2361">
        <v>55.64</v>
      </c>
      <c r="AH2361">
        <v>15</v>
      </c>
      <c r="AI2361">
        <v>47.29</v>
      </c>
      <c r="AJ2361" t="s">
        <v>14154</v>
      </c>
    </row>
    <row r="2362" spans="28:36">
      <c r="AB2362" s="75">
        <v>194.33</v>
      </c>
      <c r="AC2362" s="7">
        <v>20</v>
      </c>
      <c r="AD2362" s="6">
        <v>155.46</v>
      </c>
      <c r="AE2362" s="7" t="s">
        <v>14170</v>
      </c>
      <c r="AG2362">
        <v>108.12</v>
      </c>
      <c r="AH2362">
        <v>50</v>
      </c>
      <c r="AI2362">
        <v>54.06</v>
      </c>
      <c r="AJ2362" t="s">
        <v>14154</v>
      </c>
    </row>
    <row r="2363" spans="28:36">
      <c r="AB2363" s="75">
        <v>215.89</v>
      </c>
      <c r="AC2363" s="7">
        <v>50</v>
      </c>
      <c r="AD2363" s="6">
        <v>107.94</v>
      </c>
      <c r="AE2363" s="7" t="s">
        <v>14170</v>
      </c>
      <c r="AG2363">
        <v>37.22</v>
      </c>
      <c r="AH2363">
        <v>30</v>
      </c>
      <c r="AI2363">
        <v>26.05</v>
      </c>
      <c r="AJ2363" t="s">
        <v>14154</v>
      </c>
    </row>
    <row r="2364" spans="28:36">
      <c r="AB2364" s="75">
        <v>316.29000000000002</v>
      </c>
      <c r="AC2364" s="7">
        <v>30</v>
      </c>
      <c r="AD2364" s="6">
        <v>221.4</v>
      </c>
      <c r="AE2364" s="7" t="s">
        <v>14170</v>
      </c>
      <c r="AG2364">
        <v>389.12</v>
      </c>
      <c r="AH2364">
        <v>25</v>
      </c>
      <c r="AI2364">
        <v>291.83999999999997</v>
      </c>
      <c r="AJ2364" t="s">
        <v>14154</v>
      </c>
    </row>
    <row r="2365" spans="28:36">
      <c r="AB2365" s="75">
        <v>69.38</v>
      </c>
      <c r="AC2365" s="7">
        <v>15</v>
      </c>
      <c r="AD2365" s="6">
        <v>58.97</v>
      </c>
      <c r="AE2365" s="7" t="s">
        <v>14170</v>
      </c>
      <c r="AG2365">
        <v>343.88</v>
      </c>
      <c r="AH2365">
        <v>5</v>
      </c>
      <c r="AI2365">
        <v>326.69</v>
      </c>
      <c r="AJ2365" t="s">
        <v>14154</v>
      </c>
    </row>
    <row r="2366" spans="28:36">
      <c r="AB2366" s="75">
        <v>493.54</v>
      </c>
      <c r="AC2366" s="7">
        <v>20</v>
      </c>
      <c r="AD2366" s="6">
        <v>394.83</v>
      </c>
      <c r="AE2366" s="7" t="s">
        <v>14170</v>
      </c>
      <c r="AG2366">
        <v>423.67</v>
      </c>
      <c r="AH2366">
        <v>50</v>
      </c>
      <c r="AI2366">
        <v>211.84</v>
      </c>
      <c r="AJ2366" t="s">
        <v>14154</v>
      </c>
    </row>
    <row r="2367" spans="28:36">
      <c r="AB2367" s="75">
        <v>393.1</v>
      </c>
      <c r="AC2367" s="7">
        <v>0</v>
      </c>
      <c r="AD2367" s="6">
        <v>393.1</v>
      </c>
      <c r="AE2367" s="7" t="s">
        <v>14170</v>
      </c>
      <c r="AG2367">
        <v>55.84</v>
      </c>
      <c r="AH2367">
        <v>0</v>
      </c>
      <c r="AI2367">
        <v>55.84</v>
      </c>
      <c r="AJ2367" t="s">
        <v>14154</v>
      </c>
    </row>
    <row r="2368" spans="28:36">
      <c r="AB2368" s="75">
        <v>135.71</v>
      </c>
      <c r="AC2368" s="7">
        <v>50</v>
      </c>
      <c r="AD2368" s="6">
        <v>67.86</v>
      </c>
      <c r="AE2368" s="7" t="s">
        <v>14170</v>
      </c>
      <c r="AG2368">
        <v>390.3</v>
      </c>
      <c r="AH2368">
        <v>20</v>
      </c>
      <c r="AI2368">
        <v>312.24</v>
      </c>
      <c r="AJ2368" t="s">
        <v>14154</v>
      </c>
    </row>
    <row r="2369" spans="28:36">
      <c r="AB2369" s="75">
        <v>241.86</v>
      </c>
      <c r="AC2369" s="7">
        <v>50</v>
      </c>
      <c r="AD2369" s="6">
        <v>120.93</v>
      </c>
      <c r="AE2369" s="7" t="s">
        <v>14164</v>
      </c>
      <c r="AG2369">
        <v>493.32</v>
      </c>
      <c r="AH2369">
        <v>10</v>
      </c>
      <c r="AI2369">
        <v>443.99</v>
      </c>
      <c r="AJ2369" t="s">
        <v>14154</v>
      </c>
    </row>
    <row r="2370" spans="28:36">
      <c r="AB2370" s="75">
        <v>426.75</v>
      </c>
      <c r="AC2370" s="7">
        <v>0</v>
      </c>
      <c r="AD2370" s="6">
        <v>426.75</v>
      </c>
      <c r="AE2370" s="7" t="s">
        <v>14164</v>
      </c>
      <c r="AG2370">
        <v>139.5</v>
      </c>
      <c r="AH2370">
        <v>25</v>
      </c>
      <c r="AI2370">
        <v>104.62</v>
      </c>
      <c r="AJ2370" t="s">
        <v>14154</v>
      </c>
    </row>
    <row r="2371" spans="28:36">
      <c r="AB2371" s="75">
        <v>52.98</v>
      </c>
      <c r="AC2371" s="7">
        <v>0</v>
      </c>
      <c r="AD2371" s="6">
        <v>52.98</v>
      </c>
      <c r="AE2371" s="7" t="s">
        <v>14164</v>
      </c>
      <c r="AG2371">
        <v>220.71</v>
      </c>
      <c r="AH2371">
        <v>10</v>
      </c>
      <c r="AI2371">
        <v>198.64</v>
      </c>
      <c r="AJ2371" t="s">
        <v>14154</v>
      </c>
    </row>
    <row r="2372" spans="28:36">
      <c r="AB2372" s="75">
        <v>351.87</v>
      </c>
      <c r="AC2372" s="7">
        <v>0</v>
      </c>
      <c r="AD2372" s="6">
        <v>351.87</v>
      </c>
      <c r="AE2372" s="7" t="s">
        <v>14164</v>
      </c>
      <c r="AG2372">
        <v>348.91</v>
      </c>
      <c r="AH2372">
        <v>15</v>
      </c>
      <c r="AI2372">
        <v>296.57</v>
      </c>
      <c r="AJ2372" t="s">
        <v>14154</v>
      </c>
    </row>
    <row r="2373" spans="28:36">
      <c r="AB2373" s="75">
        <v>235.13</v>
      </c>
      <c r="AC2373" s="7">
        <v>25</v>
      </c>
      <c r="AD2373" s="6">
        <v>176.35</v>
      </c>
      <c r="AE2373" s="7" t="s">
        <v>14164</v>
      </c>
      <c r="AG2373">
        <v>468.38</v>
      </c>
      <c r="AH2373">
        <v>25</v>
      </c>
      <c r="AI2373">
        <v>351.28</v>
      </c>
      <c r="AJ2373" t="s">
        <v>14154</v>
      </c>
    </row>
    <row r="2374" spans="28:36">
      <c r="AB2374" s="75">
        <v>352.95</v>
      </c>
      <c r="AC2374" s="7">
        <v>50</v>
      </c>
      <c r="AD2374" s="6">
        <v>176.47</v>
      </c>
      <c r="AE2374" s="7" t="s">
        <v>14164</v>
      </c>
      <c r="AG2374">
        <v>214.77</v>
      </c>
      <c r="AH2374">
        <v>20</v>
      </c>
      <c r="AI2374">
        <v>171.82</v>
      </c>
      <c r="AJ2374" t="s">
        <v>14154</v>
      </c>
    </row>
    <row r="2375" spans="28:36">
      <c r="AB2375" s="75">
        <v>490.77</v>
      </c>
      <c r="AC2375" s="7">
        <v>10</v>
      </c>
      <c r="AD2375" s="6">
        <v>441.69</v>
      </c>
      <c r="AE2375" s="7" t="s">
        <v>14164</v>
      </c>
      <c r="AG2375">
        <v>26.92</v>
      </c>
      <c r="AH2375">
        <v>20</v>
      </c>
      <c r="AI2375">
        <v>21.54</v>
      </c>
      <c r="AJ2375" t="s">
        <v>14154</v>
      </c>
    </row>
    <row r="2376" spans="28:36">
      <c r="AB2376" s="75">
        <v>403.4</v>
      </c>
      <c r="AC2376" s="7">
        <v>10</v>
      </c>
      <c r="AD2376" s="6">
        <v>363.06</v>
      </c>
      <c r="AE2376" s="7" t="s">
        <v>14164</v>
      </c>
      <c r="AG2376">
        <v>212.65</v>
      </c>
      <c r="AH2376">
        <v>50</v>
      </c>
      <c r="AI2376">
        <v>106.33</v>
      </c>
      <c r="AJ2376" t="s">
        <v>14154</v>
      </c>
    </row>
    <row r="2377" spans="28:36">
      <c r="AB2377" s="75">
        <v>479.19</v>
      </c>
      <c r="AC2377" s="7">
        <v>0</v>
      </c>
      <c r="AD2377" s="6">
        <v>479.19</v>
      </c>
      <c r="AE2377" s="7" t="s">
        <v>14164</v>
      </c>
      <c r="AG2377">
        <v>38.74</v>
      </c>
      <c r="AH2377">
        <v>10</v>
      </c>
      <c r="AI2377">
        <v>34.869999999999997</v>
      </c>
      <c r="AJ2377" t="s">
        <v>14154</v>
      </c>
    </row>
    <row r="2378" spans="28:36">
      <c r="AB2378" s="75">
        <v>400.31</v>
      </c>
      <c r="AC2378" s="7">
        <v>25</v>
      </c>
      <c r="AD2378" s="6">
        <v>300.23</v>
      </c>
      <c r="AE2378" s="7" t="s">
        <v>14164</v>
      </c>
      <c r="AG2378">
        <v>120.16</v>
      </c>
      <c r="AH2378">
        <v>10</v>
      </c>
      <c r="AI2378">
        <v>108.14</v>
      </c>
      <c r="AJ2378" t="s">
        <v>14154</v>
      </c>
    </row>
    <row r="2379" spans="28:36">
      <c r="AB2379" s="75">
        <v>334.47</v>
      </c>
      <c r="AC2379" s="7">
        <v>30</v>
      </c>
      <c r="AD2379" s="6">
        <v>234.13</v>
      </c>
      <c r="AE2379" s="7" t="s">
        <v>14164</v>
      </c>
      <c r="AG2379">
        <v>154.02000000000001</v>
      </c>
      <c r="AH2379">
        <v>30</v>
      </c>
      <c r="AI2379">
        <v>107.81</v>
      </c>
      <c r="AJ2379" t="s">
        <v>14154</v>
      </c>
    </row>
    <row r="2380" spans="28:36">
      <c r="AB2380" s="75">
        <v>458.12</v>
      </c>
      <c r="AC2380" s="7">
        <v>15</v>
      </c>
      <c r="AD2380" s="6">
        <v>389.4</v>
      </c>
      <c r="AE2380" s="7" t="s">
        <v>14164</v>
      </c>
      <c r="AG2380">
        <v>174.43</v>
      </c>
      <c r="AH2380">
        <v>30</v>
      </c>
      <c r="AI2380">
        <v>122.1</v>
      </c>
      <c r="AJ2380" t="s">
        <v>14154</v>
      </c>
    </row>
    <row r="2381" spans="28:36">
      <c r="AB2381" s="75">
        <v>286.5</v>
      </c>
      <c r="AC2381" s="7">
        <v>5</v>
      </c>
      <c r="AD2381" s="6">
        <v>272.18</v>
      </c>
      <c r="AE2381" s="7" t="s">
        <v>14164</v>
      </c>
      <c r="AG2381">
        <v>187.84</v>
      </c>
      <c r="AH2381">
        <v>20</v>
      </c>
      <c r="AI2381">
        <v>150.27000000000001</v>
      </c>
      <c r="AJ2381" t="s">
        <v>14154</v>
      </c>
    </row>
    <row r="2382" spans="28:36">
      <c r="AB2382" s="75">
        <v>10.78</v>
      </c>
      <c r="AC2382" s="7">
        <v>10</v>
      </c>
      <c r="AD2382" s="6">
        <v>9.6999999999999993</v>
      </c>
      <c r="AE2382" s="7" t="s">
        <v>14164</v>
      </c>
      <c r="AG2382">
        <v>124.29</v>
      </c>
      <c r="AH2382">
        <v>50</v>
      </c>
      <c r="AI2382">
        <v>62.15</v>
      </c>
      <c r="AJ2382" t="s">
        <v>14154</v>
      </c>
    </row>
    <row r="2383" spans="28:36">
      <c r="AB2383" s="75">
        <v>182.04</v>
      </c>
      <c r="AC2383" s="7">
        <v>0</v>
      </c>
      <c r="AD2383" s="6">
        <v>182.04</v>
      </c>
      <c r="AE2383" s="7" t="s">
        <v>14164</v>
      </c>
      <c r="AG2383">
        <v>149.82</v>
      </c>
      <c r="AH2383">
        <v>15</v>
      </c>
      <c r="AI2383">
        <v>127.35</v>
      </c>
      <c r="AJ2383" t="s">
        <v>14154</v>
      </c>
    </row>
    <row r="2384" spans="28:36">
      <c r="AB2384" s="75">
        <v>86.95</v>
      </c>
      <c r="AC2384" s="7">
        <v>25</v>
      </c>
      <c r="AD2384" s="6">
        <v>65.209999999999994</v>
      </c>
      <c r="AE2384" s="7" t="s">
        <v>14164</v>
      </c>
      <c r="AG2384">
        <v>71.510000000000005</v>
      </c>
      <c r="AH2384">
        <v>5</v>
      </c>
      <c r="AI2384">
        <v>67.930000000000007</v>
      </c>
      <c r="AJ2384" t="s">
        <v>14154</v>
      </c>
    </row>
    <row r="2385" spans="28:36">
      <c r="AB2385" s="75">
        <v>494.46</v>
      </c>
      <c r="AC2385" s="7">
        <v>10</v>
      </c>
      <c r="AD2385" s="6">
        <v>445.01</v>
      </c>
      <c r="AE2385" s="7" t="s">
        <v>14164</v>
      </c>
      <c r="AG2385">
        <v>334.65</v>
      </c>
      <c r="AH2385">
        <v>50</v>
      </c>
      <c r="AI2385">
        <v>167.32</v>
      </c>
      <c r="AJ2385" t="s">
        <v>14154</v>
      </c>
    </row>
    <row r="2386" spans="28:36">
      <c r="AB2386" s="75">
        <v>148.21</v>
      </c>
      <c r="AC2386" s="7">
        <v>50</v>
      </c>
      <c r="AD2386" s="6">
        <v>74.11</v>
      </c>
      <c r="AE2386" s="7" t="s">
        <v>14164</v>
      </c>
      <c r="AG2386">
        <v>432.41</v>
      </c>
      <c r="AH2386">
        <v>20</v>
      </c>
      <c r="AI2386">
        <v>345.93</v>
      </c>
      <c r="AJ2386" t="s">
        <v>14154</v>
      </c>
    </row>
    <row r="2387" spans="28:36">
      <c r="AB2387" s="75">
        <v>275.11</v>
      </c>
      <c r="AC2387" s="7">
        <v>50</v>
      </c>
      <c r="AD2387" s="6">
        <v>137.56</v>
      </c>
      <c r="AE2387" s="7" t="s">
        <v>14164</v>
      </c>
      <c r="AG2387">
        <v>70.94</v>
      </c>
      <c r="AH2387">
        <v>25</v>
      </c>
      <c r="AI2387">
        <v>53.2</v>
      </c>
      <c r="AJ2387" t="s">
        <v>14154</v>
      </c>
    </row>
    <row r="2388" spans="28:36">
      <c r="AB2388" s="75">
        <v>497.4</v>
      </c>
      <c r="AC2388" s="7">
        <v>50</v>
      </c>
      <c r="AD2388" s="6">
        <v>248.7</v>
      </c>
      <c r="AE2388" s="7" t="s">
        <v>14164</v>
      </c>
      <c r="AG2388">
        <v>15.8</v>
      </c>
      <c r="AH2388">
        <v>30</v>
      </c>
      <c r="AI2388">
        <v>11.06</v>
      </c>
      <c r="AJ2388" t="s">
        <v>14154</v>
      </c>
    </row>
    <row r="2389" spans="28:36">
      <c r="AB2389" s="75">
        <v>459.03</v>
      </c>
      <c r="AC2389" s="7">
        <v>20</v>
      </c>
      <c r="AD2389" s="6">
        <v>367.22</v>
      </c>
      <c r="AE2389" s="7" t="s">
        <v>14164</v>
      </c>
      <c r="AG2389">
        <v>316.10000000000002</v>
      </c>
      <c r="AH2389">
        <v>5</v>
      </c>
      <c r="AI2389">
        <v>300.3</v>
      </c>
      <c r="AJ2389" t="s">
        <v>14154</v>
      </c>
    </row>
    <row r="2390" spans="28:36">
      <c r="AB2390" s="75">
        <v>269.87</v>
      </c>
      <c r="AC2390" s="7">
        <v>50</v>
      </c>
      <c r="AD2390" s="6">
        <v>134.94</v>
      </c>
      <c r="AE2390" s="7" t="s">
        <v>14164</v>
      </c>
      <c r="AG2390">
        <v>278.86</v>
      </c>
      <c r="AH2390">
        <v>5</v>
      </c>
      <c r="AI2390">
        <v>264.92</v>
      </c>
      <c r="AJ2390" t="s">
        <v>14154</v>
      </c>
    </row>
    <row r="2391" spans="28:36">
      <c r="AB2391" s="75">
        <v>154.33000000000001</v>
      </c>
      <c r="AC2391" s="7">
        <v>25</v>
      </c>
      <c r="AD2391" s="6">
        <v>115.75</v>
      </c>
      <c r="AE2391" s="7" t="s">
        <v>14164</v>
      </c>
      <c r="AG2391">
        <v>471.77</v>
      </c>
      <c r="AH2391">
        <v>15</v>
      </c>
      <c r="AI2391">
        <v>401</v>
      </c>
      <c r="AJ2391" t="s">
        <v>14154</v>
      </c>
    </row>
    <row r="2392" spans="28:36">
      <c r="AB2392" s="75">
        <v>197.33</v>
      </c>
      <c r="AC2392" s="7">
        <v>25</v>
      </c>
      <c r="AD2392" s="6">
        <v>148</v>
      </c>
      <c r="AE2392" s="7" t="s">
        <v>14164</v>
      </c>
      <c r="AG2392">
        <v>368.17</v>
      </c>
      <c r="AH2392">
        <v>50</v>
      </c>
      <c r="AI2392">
        <v>184.09</v>
      </c>
      <c r="AJ2392" t="s">
        <v>14154</v>
      </c>
    </row>
    <row r="2393" spans="28:36">
      <c r="AB2393" s="75">
        <v>270.73</v>
      </c>
      <c r="AC2393" s="7">
        <v>20</v>
      </c>
      <c r="AD2393" s="6">
        <v>216.58</v>
      </c>
      <c r="AE2393" s="7" t="s">
        <v>14164</v>
      </c>
      <c r="AG2393">
        <v>255.6</v>
      </c>
      <c r="AH2393">
        <v>10</v>
      </c>
      <c r="AI2393">
        <v>230.04</v>
      </c>
      <c r="AJ2393" t="s">
        <v>14154</v>
      </c>
    </row>
    <row r="2394" spans="28:36">
      <c r="AB2394" s="75">
        <v>353.08</v>
      </c>
      <c r="AC2394" s="7">
        <v>50</v>
      </c>
      <c r="AD2394" s="6">
        <v>176.54</v>
      </c>
      <c r="AE2394" s="7" t="s">
        <v>14164</v>
      </c>
      <c r="AG2394">
        <v>463.69</v>
      </c>
      <c r="AH2394">
        <v>50</v>
      </c>
      <c r="AI2394">
        <v>231.84</v>
      </c>
      <c r="AJ2394" t="s">
        <v>14154</v>
      </c>
    </row>
    <row r="2395" spans="28:36">
      <c r="AB2395" s="75">
        <v>205.06</v>
      </c>
      <c r="AC2395" s="7">
        <v>25</v>
      </c>
      <c r="AD2395" s="6">
        <v>153.80000000000001</v>
      </c>
      <c r="AE2395" s="7" t="s">
        <v>14164</v>
      </c>
      <c r="AG2395">
        <v>119.22</v>
      </c>
      <c r="AH2395">
        <v>20</v>
      </c>
      <c r="AI2395">
        <v>95.38</v>
      </c>
      <c r="AJ2395" t="s">
        <v>14154</v>
      </c>
    </row>
    <row r="2396" spans="28:36">
      <c r="AB2396" s="75">
        <v>232.12</v>
      </c>
      <c r="AC2396" s="7">
        <v>5</v>
      </c>
      <c r="AD2396" s="6">
        <v>220.51</v>
      </c>
      <c r="AE2396" s="7" t="s">
        <v>14164</v>
      </c>
      <c r="AG2396">
        <v>83.14</v>
      </c>
      <c r="AH2396">
        <v>0</v>
      </c>
      <c r="AI2396">
        <v>83.14</v>
      </c>
      <c r="AJ2396" t="s">
        <v>14154</v>
      </c>
    </row>
    <row r="2397" spans="28:36">
      <c r="AB2397" s="75">
        <v>199.31</v>
      </c>
      <c r="AC2397" s="7">
        <v>5</v>
      </c>
      <c r="AD2397" s="6">
        <v>189.34</v>
      </c>
      <c r="AE2397" s="7" t="s">
        <v>14164</v>
      </c>
      <c r="AG2397">
        <v>107.85</v>
      </c>
      <c r="AH2397">
        <v>0</v>
      </c>
      <c r="AI2397">
        <v>107.85</v>
      </c>
      <c r="AJ2397" t="s">
        <v>14154</v>
      </c>
    </row>
    <row r="2398" spans="28:36">
      <c r="AB2398" s="75">
        <v>143.68</v>
      </c>
      <c r="AC2398" s="7">
        <v>10</v>
      </c>
      <c r="AD2398" s="6">
        <v>129.31</v>
      </c>
      <c r="AE2398" s="7" t="s">
        <v>14164</v>
      </c>
      <c r="AG2398">
        <v>299.44</v>
      </c>
      <c r="AH2398">
        <v>25</v>
      </c>
      <c r="AI2398">
        <v>224.58</v>
      </c>
      <c r="AJ2398" t="s">
        <v>14154</v>
      </c>
    </row>
    <row r="2399" spans="28:36">
      <c r="AB2399" s="75">
        <v>244.61</v>
      </c>
      <c r="AC2399" s="7">
        <v>10</v>
      </c>
      <c r="AD2399" s="6">
        <v>220.15</v>
      </c>
      <c r="AE2399" s="7" t="s">
        <v>14164</v>
      </c>
      <c r="AG2399">
        <v>41.5</v>
      </c>
      <c r="AH2399">
        <v>5</v>
      </c>
      <c r="AI2399">
        <v>39.42</v>
      </c>
      <c r="AJ2399" t="s">
        <v>14154</v>
      </c>
    </row>
    <row r="2400" spans="28:36">
      <c r="AB2400" s="75">
        <v>144.56</v>
      </c>
      <c r="AC2400" s="7">
        <v>10</v>
      </c>
      <c r="AD2400" s="6">
        <v>130.1</v>
      </c>
      <c r="AE2400" s="7" t="s">
        <v>14164</v>
      </c>
      <c r="AG2400">
        <v>162.91999999999999</v>
      </c>
      <c r="AH2400">
        <v>20</v>
      </c>
      <c r="AI2400">
        <v>130.34</v>
      </c>
      <c r="AJ2400" t="s">
        <v>14154</v>
      </c>
    </row>
    <row r="2401" spans="28:36">
      <c r="AB2401" s="75">
        <v>214.64</v>
      </c>
      <c r="AC2401" s="7">
        <v>20</v>
      </c>
      <c r="AD2401" s="6">
        <v>171.71</v>
      </c>
      <c r="AE2401" s="7" t="s">
        <v>14164</v>
      </c>
      <c r="AG2401">
        <v>21.3</v>
      </c>
      <c r="AH2401">
        <v>5</v>
      </c>
      <c r="AI2401">
        <v>20.23</v>
      </c>
      <c r="AJ2401" t="s">
        <v>14154</v>
      </c>
    </row>
    <row r="2402" spans="28:36">
      <c r="AB2402" s="75">
        <v>78.430000000000007</v>
      </c>
      <c r="AC2402" s="7">
        <v>15</v>
      </c>
      <c r="AD2402" s="6">
        <v>66.67</v>
      </c>
      <c r="AE2402" s="7" t="s">
        <v>14164</v>
      </c>
      <c r="AG2402">
        <v>271.54000000000002</v>
      </c>
      <c r="AH2402">
        <v>15</v>
      </c>
      <c r="AI2402">
        <v>230.81</v>
      </c>
      <c r="AJ2402" t="s">
        <v>14154</v>
      </c>
    </row>
    <row r="2403" spans="28:36">
      <c r="AB2403" s="75">
        <v>440.57</v>
      </c>
      <c r="AC2403" s="7">
        <v>5</v>
      </c>
      <c r="AD2403" s="6">
        <v>418.54</v>
      </c>
      <c r="AE2403" s="7" t="s">
        <v>14164</v>
      </c>
      <c r="AG2403">
        <v>110.59</v>
      </c>
      <c r="AH2403">
        <v>25</v>
      </c>
      <c r="AI2403">
        <v>82.94</v>
      </c>
      <c r="AJ2403" t="s">
        <v>14154</v>
      </c>
    </row>
    <row r="2404" spans="28:36">
      <c r="AB2404" s="75">
        <v>481.53</v>
      </c>
      <c r="AC2404" s="7">
        <v>25</v>
      </c>
      <c r="AD2404" s="6">
        <v>361.15</v>
      </c>
      <c r="AE2404" s="7" t="s">
        <v>14164</v>
      </c>
      <c r="AG2404">
        <v>264.13</v>
      </c>
      <c r="AH2404">
        <v>5</v>
      </c>
      <c r="AI2404">
        <v>250.92</v>
      </c>
      <c r="AJ2404" t="s">
        <v>14154</v>
      </c>
    </row>
    <row r="2405" spans="28:36">
      <c r="AB2405" s="75">
        <v>387.81</v>
      </c>
      <c r="AC2405" s="7">
        <v>20</v>
      </c>
      <c r="AD2405" s="6">
        <v>310.25</v>
      </c>
      <c r="AE2405" s="7" t="s">
        <v>14164</v>
      </c>
      <c r="AG2405">
        <v>128.88</v>
      </c>
      <c r="AH2405">
        <v>10</v>
      </c>
      <c r="AI2405">
        <v>115.99</v>
      </c>
      <c r="AJ2405" t="s">
        <v>14154</v>
      </c>
    </row>
    <row r="2406" spans="28:36">
      <c r="AB2406" s="75">
        <v>490.91</v>
      </c>
      <c r="AC2406" s="7">
        <v>30</v>
      </c>
      <c r="AD2406" s="6">
        <v>343.64</v>
      </c>
      <c r="AE2406" s="7" t="s">
        <v>14164</v>
      </c>
      <c r="AG2406">
        <v>14.23</v>
      </c>
      <c r="AH2406">
        <v>10</v>
      </c>
      <c r="AI2406">
        <v>12.81</v>
      </c>
      <c r="AJ2406" t="s">
        <v>14154</v>
      </c>
    </row>
    <row r="2407" spans="28:36">
      <c r="AB2407" s="75">
        <v>31.12</v>
      </c>
      <c r="AC2407" s="7">
        <v>50</v>
      </c>
      <c r="AD2407" s="6">
        <v>15.56</v>
      </c>
      <c r="AE2407" s="7" t="s">
        <v>14164</v>
      </c>
      <c r="AG2407">
        <v>145.88999999999999</v>
      </c>
      <c r="AH2407">
        <v>15</v>
      </c>
      <c r="AI2407">
        <v>124.01</v>
      </c>
      <c r="AJ2407" t="s">
        <v>14154</v>
      </c>
    </row>
    <row r="2408" spans="28:36">
      <c r="AB2408" s="75">
        <v>328.31</v>
      </c>
      <c r="AC2408" s="7">
        <v>10</v>
      </c>
      <c r="AD2408" s="6">
        <v>295.48</v>
      </c>
      <c r="AE2408" s="7" t="s">
        <v>14164</v>
      </c>
      <c r="AG2408">
        <v>421.59</v>
      </c>
      <c r="AH2408">
        <v>0</v>
      </c>
      <c r="AI2408">
        <v>421.59</v>
      </c>
      <c r="AJ2408" t="s">
        <v>14154</v>
      </c>
    </row>
    <row r="2409" spans="28:36">
      <c r="AB2409" s="75">
        <v>467.24</v>
      </c>
      <c r="AC2409" s="7">
        <v>0</v>
      </c>
      <c r="AD2409" s="6">
        <v>467.24</v>
      </c>
      <c r="AE2409" s="7" t="s">
        <v>14164</v>
      </c>
      <c r="AG2409">
        <v>469.47</v>
      </c>
      <c r="AH2409">
        <v>30</v>
      </c>
      <c r="AI2409">
        <v>328.63</v>
      </c>
      <c r="AJ2409" t="s">
        <v>14154</v>
      </c>
    </row>
    <row r="2410" spans="28:36">
      <c r="AB2410" s="75">
        <v>412.47</v>
      </c>
      <c r="AC2410" s="7">
        <v>15</v>
      </c>
      <c r="AD2410" s="6">
        <v>350.6</v>
      </c>
      <c r="AE2410" s="7" t="s">
        <v>14164</v>
      </c>
      <c r="AG2410">
        <v>181.21</v>
      </c>
      <c r="AH2410">
        <v>5</v>
      </c>
      <c r="AI2410">
        <v>172.15</v>
      </c>
      <c r="AJ2410" t="s">
        <v>14154</v>
      </c>
    </row>
    <row r="2411" spans="28:36">
      <c r="AB2411" s="75">
        <v>489.42</v>
      </c>
      <c r="AC2411" s="7">
        <v>50</v>
      </c>
      <c r="AD2411" s="6">
        <v>244.71</v>
      </c>
      <c r="AE2411" s="7" t="s">
        <v>14164</v>
      </c>
      <c r="AG2411">
        <v>18.149999999999999</v>
      </c>
      <c r="AH2411">
        <v>0</v>
      </c>
      <c r="AI2411">
        <v>18.149999999999999</v>
      </c>
      <c r="AJ2411" t="s">
        <v>14154</v>
      </c>
    </row>
    <row r="2412" spans="28:36">
      <c r="AB2412" s="75">
        <v>429.43</v>
      </c>
      <c r="AC2412" s="7">
        <v>50</v>
      </c>
      <c r="AD2412" s="6">
        <v>214.72</v>
      </c>
      <c r="AE2412" s="7" t="s">
        <v>14164</v>
      </c>
      <c r="AG2412">
        <v>455.77</v>
      </c>
      <c r="AH2412">
        <v>25</v>
      </c>
      <c r="AI2412">
        <v>341.83</v>
      </c>
      <c r="AJ2412" t="s">
        <v>14154</v>
      </c>
    </row>
    <row r="2413" spans="28:36">
      <c r="AB2413" s="75">
        <v>117.7</v>
      </c>
      <c r="AC2413" s="7">
        <v>25</v>
      </c>
      <c r="AD2413" s="6">
        <v>88.28</v>
      </c>
      <c r="AE2413" s="7" t="s">
        <v>14164</v>
      </c>
      <c r="AG2413">
        <v>55.31</v>
      </c>
      <c r="AH2413">
        <v>30</v>
      </c>
      <c r="AI2413">
        <v>38.72</v>
      </c>
      <c r="AJ2413" t="s">
        <v>14154</v>
      </c>
    </row>
    <row r="2414" spans="28:36">
      <c r="AB2414" s="75">
        <v>137.74</v>
      </c>
      <c r="AC2414" s="7">
        <v>30</v>
      </c>
      <c r="AD2414" s="6">
        <v>96.42</v>
      </c>
      <c r="AE2414" s="7" t="s">
        <v>14164</v>
      </c>
      <c r="AG2414">
        <v>92.47</v>
      </c>
      <c r="AH2414">
        <v>15</v>
      </c>
      <c r="AI2414">
        <v>78.599999999999994</v>
      </c>
      <c r="AJ2414" t="s">
        <v>14154</v>
      </c>
    </row>
    <row r="2415" spans="28:36">
      <c r="AB2415" s="75">
        <v>191.54</v>
      </c>
      <c r="AC2415" s="7">
        <v>0</v>
      </c>
      <c r="AD2415" s="6">
        <v>191.54</v>
      </c>
      <c r="AE2415" s="7" t="s">
        <v>14164</v>
      </c>
      <c r="AG2415">
        <v>102.67</v>
      </c>
      <c r="AH2415">
        <v>50</v>
      </c>
      <c r="AI2415">
        <v>51.34</v>
      </c>
      <c r="AJ2415" t="s">
        <v>14154</v>
      </c>
    </row>
    <row r="2416" spans="28:36">
      <c r="AB2416" s="75">
        <v>119.61</v>
      </c>
      <c r="AC2416" s="7">
        <v>50</v>
      </c>
      <c r="AD2416" s="6">
        <v>59.8</v>
      </c>
      <c r="AE2416" s="7" t="s">
        <v>14164</v>
      </c>
      <c r="AG2416">
        <v>158.66999999999999</v>
      </c>
      <c r="AH2416">
        <v>0</v>
      </c>
      <c r="AI2416">
        <v>158.66999999999999</v>
      </c>
      <c r="AJ2416" t="s">
        <v>14154</v>
      </c>
    </row>
    <row r="2417" spans="28:36">
      <c r="AB2417" s="75">
        <v>371.72</v>
      </c>
      <c r="AC2417" s="7">
        <v>15</v>
      </c>
      <c r="AD2417" s="6">
        <v>315.95999999999998</v>
      </c>
      <c r="AE2417" s="7" t="s">
        <v>14164</v>
      </c>
      <c r="AG2417">
        <v>147.85</v>
      </c>
      <c r="AH2417">
        <v>25</v>
      </c>
      <c r="AI2417">
        <v>110.89</v>
      </c>
      <c r="AJ2417" t="s">
        <v>14154</v>
      </c>
    </row>
    <row r="2418" spans="28:36">
      <c r="AB2418" s="75">
        <v>204.33</v>
      </c>
      <c r="AC2418" s="7">
        <v>10</v>
      </c>
      <c r="AD2418" s="6">
        <v>183.9</v>
      </c>
      <c r="AE2418" s="7" t="s">
        <v>14164</v>
      </c>
      <c r="AG2418">
        <v>318.02</v>
      </c>
      <c r="AH2418">
        <v>50</v>
      </c>
      <c r="AI2418">
        <v>159.01</v>
      </c>
      <c r="AJ2418" t="s">
        <v>14154</v>
      </c>
    </row>
    <row r="2419" spans="28:36">
      <c r="AB2419" s="75">
        <v>250.72</v>
      </c>
      <c r="AC2419" s="7">
        <v>0</v>
      </c>
      <c r="AD2419" s="6">
        <v>250.72</v>
      </c>
      <c r="AE2419" s="7" t="s">
        <v>14164</v>
      </c>
      <c r="AG2419">
        <v>291.23</v>
      </c>
      <c r="AH2419">
        <v>5</v>
      </c>
      <c r="AI2419">
        <v>276.67</v>
      </c>
      <c r="AJ2419" t="s">
        <v>14154</v>
      </c>
    </row>
    <row r="2420" spans="28:36">
      <c r="AB2420" s="75">
        <v>462.49</v>
      </c>
      <c r="AC2420" s="7">
        <v>15</v>
      </c>
      <c r="AD2420" s="6">
        <v>393.12</v>
      </c>
      <c r="AE2420" s="7" t="s">
        <v>14164</v>
      </c>
      <c r="AG2420">
        <v>286.86</v>
      </c>
      <c r="AH2420">
        <v>25</v>
      </c>
      <c r="AI2420">
        <v>215.15</v>
      </c>
      <c r="AJ2420" t="s">
        <v>14154</v>
      </c>
    </row>
    <row r="2421" spans="28:36">
      <c r="AB2421" s="75">
        <v>127.92</v>
      </c>
      <c r="AC2421" s="7">
        <v>10</v>
      </c>
      <c r="AD2421" s="6">
        <v>115.13</v>
      </c>
      <c r="AE2421" s="7" t="s">
        <v>14164</v>
      </c>
      <c r="AG2421">
        <v>235.82</v>
      </c>
      <c r="AH2421">
        <v>50</v>
      </c>
      <c r="AI2421">
        <v>117.91</v>
      </c>
      <c r="AJ2421" t="s">
        <v>14154</v>
      </c>
    </row>
    <row r="2422" spans="28:36">
      <c r="AB2422" s="75">
        <v>221.92</v>
      </c>
      <c r="AC2422" s="7">
        <v>20</v>
      </c>
      <c r="AD2422" s="6">
        <v>177.54</v>
      </c>
      <c r="AE2422" s="7" t="s">
        <v>14164</v>
      </c>
      <c r="AG2422">
        <v>457.96</v>
      </c>
      <c r="AH2422">
        <v>5</v>
      </c>
      <c r="AI2422">
        <v>435.06</v>
      </c>
      <c r="AJ2422" t="s">
        <v>14154</v>
      </c>
    </row>
    <row r="2423" spans="28:36">
      <c r="AB2423" s="75">
        <v>309.92</v>
      </c>
      <c r="AC2423" s="7">
        <v>30</v>
      </c>
      <c r="AD2423" s="6">
        <v>216.94</v>
      </c>
      <c r="AE2423" s="7" t="s">
        <v>14164</v>
      </c>
      <c r="AG2423">
        <v>41.85</v>
      </c>
      <c r="AH2423">
        <v>20</v>
      </c>
      <c r="AI2423">
        <v>33.479999999999997</v>
      </c>
      <c r="AJ2423" t="s">
        <v>14154</v>
      </c>
    </row>
    <row r="2424" spans="28:36">
      <c r="AB2424" s="75">
        <v>377.55</v>
      </c>
      <c r="AC2424" s="7">
        <v>50</v>
      </c>
      <c r="AD2424" s="6">
        <v>188.78</v>
      </c>
      <c r="AE2424" s="7" t="s">
        <v>14164</v>
      </c>
      <c r="AG2424">
        <v>55.9</v>
      </c>
      <c r="AH2424">
        <v>20</v>
      </c>
      <c r="AI2424">
        <v>44.72</v>
      </c>
      <c r="AJ2424" t="s">
        <v>14154</v>
      </c>
    </row>
    <row r="2425" spans="28:36">
      <c r="AB2425" s="75">
        <v>436.15</v>
      </c>
      <c r="AC2425" s="7">
        <v>30</v>
      </c>
      <c r="AD2425" s="6">
        <v>305.3</v>
      </c>
      <c r="AE2425" s="7" t="s">
        <v>14164</v>
      </c>
      <c r="AG2425">
        <v>229.13</v>
      </c>
      <c r="AH2425">
        <v>50</v>
      </c>
      <c r="AI2425">
        <v>114.56</v>
      </c>
      <c r="AJ2425" t="s">
        <v>14154</v>
      </c>
    </row>
    <row r="2426" spans="28:36">
      <c r="AB2426" s="75">
        <v>374.15</v>
      </c>
      <c r="AC2426" s="7">
        <v>10</v>
      </c>
      <c r="AD2426" s="6">
        <v>336.74</v>
      </c>
      <c r="AE2426" s="7" t="s">
        <v>14164</v>
      </c>
      <c r="AG2426">
        <v>119.97</v>
      </c>
      <c r="AH2426">
        <v>50</v>
      </c>
      <c r="AI2426">
        <v>59.98</v>
      </c>
      <c r="AJ2426" t="s">
        <v>14154</v>
      </c>
    </row>
    <row r="2427" spans="28:36">
      <c r="AB2427" s="75">
        <v>96.93</v>
      </c>
      <c r="AC2427" s="7">
        <v>50</v>
      </c>
      <c r="AD2427" s="6">
        <v>48.47</v>
      </c>
      <c r="AE2427" s="7" t="s">
        <v>14164</v>
      </c>
      <c r="AG2427">
        <v>52.94</v>
      </c>
      <c r="AH2427">
        <v>15</v>
      </c>
      <c r="AI2427">
        <v>45</v>
      </c>
      <c r="AJ2427" t="s">
        <v>14154</v>
      </c>
    </row>
    <row r="2428" spans="28:36">
      <c r="AB2428" s="75">
        <v>380.5</v>
      </c>
      <c r="AC2428" s="7">
        <v>25</v>
      </c>
      <c r="AD2428" s="6">
        <v>285.38</v>
      </c>
      <c r="AE2428" s="7" t="s">
        <v>14164</v>
      </c>
      <c r="AG2428">
        <v>10.33</v>
      </c>
      <c r="AH2428">
        <v>0</v>
      </c>
      <c r="AI2428">
        <v>10.33</v>
      </c>
      <c r="AJ2428" t="s">
        <v>14154</v>
      </c>
    </row>
    <row r="2429" spans="28:36">
      <c r="AB2429" s="75">
        <v>142.91999999999999</v>
      </c>
      <c r="AC2429" s="7">
        <v>25</v>
      </c>
      <c r="AD2429" s="6">
        <v>107.19</v>
      </c>
      <c r="AE2429" s="7" t="s">
        <v>14164</v>
      </c>
      <c r="AG2429">
        <v>318.83</v>
      </c>
      <c r="AH2429">
        <v>20</v>
      </c>
      <c r="AI2429">
        <v>255.06</v>
      </c>
      <c r="AJ2429" t="s">
        <v>14154</v>
      </c>
    </row>
    <row r="2430" spans="28:36">
      <c r="AB2430" s="75">
        <v>71.16</v>
      </c>
      <c r="AC2430" s="7">
        <v>0</v>
      </c>
      <c r="AD2430" s="6">
        <v>71.16</v>
      </c>
      <c r="AE2430" s="7" t="s">
        <v>14164</v>
      </c>
      <c r="AG2430">
        <v>62.2</v>
      </c>
      <c r="AH2430">
        <v>5</v>
      </c>
      <c r="AI2430">
        <v>59.09</v>
      </c>
      <c r="AJ2430" t="s">
        <v>14154</v>
      </c>
    </row>
    <row r="2431" spans="28:36">
      <c r="AB2431" s="75">
        <v>435.97</v>
      </c>
      <c r="AC2431" s="7">
        <v>15</v>
      </c>
      <c r="AD2431" s="6">
        <v>370.57</v>
      </c>
      <c r="AE2431" s="7" t="s">
        <v>14164</v>
      </c>
      <c r="AG2431">
        <v>61.47</v>
      </c>
      <c r="AH2431">
        <v>20</v>
      </c>
      <c r="AI2431">
        <v>49.18</v>
      </c>
      <c r="AJ2431" t="s">
        <v>14154</v>
      </c>
    </row>
    <row r="2432" spans="28:36">
      <c r="AB2432" s="75">
        <v>186.96</v>
      </c>
      <c r="AC2432" s="7">
        <v>20</v>
      </c>
      <c r="AD2432" s="6">
        <v>149.57</v>
      </c>
      <c r="AE2432" s="7" t="s">
        <v>14164</v>
      </c>
      <c r="AG2432">
        <v>117.37</v>
      </c>
      <c r="AH2432">
        <v>0</v>
      </c>
      <c r="AI2432">
        <v>117.37</v>
      </c>
      <c r="AJ2432" t="s">
        <v>14154</v>
      </c>
    </row>
    <row r="2433" spans="28:36">
      <c r="AB2433" s="75">
        <v>473.05</v>
      </c>
      <c r="AC2433" s="7">
        <v>50</v>
      </c>
      <c r="AD2433" s="6">
        <v>236.53</v>
      </c>
      <c r="AE2433" s="7" t="s">
        <v>14164</v>
      </c>
      <c r="AG2433">
        <v>126.06</v>
      </c>
      <c r="AH2433">
        <v>0</v>
      </c>
      <c r="AI2433">
        <v>126.06</v>
      </c>
      <c r="AJ2433" t="s">
        <v>14154</v>
      </c>
    </row>
    <row r="2434" spans="28:36">
      <c r="AB2434" s="75">
        <v>84.34</v>
      </c>
      <c r="AC2434" s="7">
        <v>50</v>
      </c>
      <c r="AD2434" s="6">
        <v>42.17</v>
      </c>
      <c r="AE2434" s="7" t="s">
        <v>14164</v>
      </c>
      <c r="AG2434">
        <v>357.41</v>
      </c>
      <c r="AH2434">
        <v>25</v>
      </c>
      <c r="AI2434">
        <v>268.06</v>
      </c>
      <c r="AJ2434" t="s">
        <v>14154</v>
      </c>
    </row>
    <row r="2435" spans="28:36">
      <c r="AB2435" s="75">
        <v>246.49</v>
      </c>
      <c r="AC2435" s="7">
        <v>15</v>
      </c>
      <c r="AD2435" s="6">
        <v>209.52</v>
      </c>
      <c r="AE2435" s="7" t="s">
        <v>14164</v>
      </c>
      <c r="AG2435">
        <v>170.8</v>
      </c>
      <c r="AH2435">
        <v>20</v>
      </c>
      <c r="AI2435">
        <v>136.63999999999999</v>
      </c>
      <c r="AJ2435" t="s">
        <v>14154</v>
      </c>
    </row>
    <row r="2436" spans="28:36">
      <c r="AB2436" s="75">
        <v>202.03</v>
      </c>
      <c r="AC2436" s="7">
        <v>25</v>
      </c>
      <c r="AD2436" s="6">
        <v>151.52000000000001</v>
      </c>
      <c r="AE2436" s="7" t="s">
        <v>14164</v>
      </c>
      <c r="AG2436">
        <v>22.12</v>
      </c>
      <c r="AH2436">
        <v>50</v>
      </c>
      <c r="AI2436">
        <v>11.06</v>
      </c>
      <c r="AJ2436" t="s">
        <v>14154</v>
      </c>
    </row>
    <row r="2437" spans="28:36">
      <c r="AB2437" s="75">
        <v>72.959999999999994</v>
      </c>
      <c r="AC2437" s="7">
        <v>5</v>
      </c>
      <c r="AD2437" s="6">
        <v>69.31</v>
      </c>
      <c r="AE2437" s="7" t="s">
        <v>14164</v>
      </c>
      <c r="AG2437">
        <v>178.5</v>
      </c>
      <c r="AH2437">
        <v>25</v>
      </c>
      <c r="AI2437">
        <v>133.88</v>
      </c>
      <c r="AJ2437" t="s">
        <v>14154</v>
      </c>
    </row>
    <row r="2438" spans="28:36">
      <c r="AB2438" s="75">
        <v>412.27</v>
      </c>
      <c r="AC2438" s="7">
        <v>20</v>
      </c>
      <c r="AD2438" s="6">
        <v>329.82</v>
      </c>
      <c r="AE2438" s="7" t="s">
        <v>14164</v>
      </c>
      <c r="AG2438">
        <v>345.03</v>
      </c>
      <c r="AH2438">
        <v>25</v>
      </c>
      <c r="AI2438">
        <v>258.77</v>
      </c>
      <c r="AJ2438" t="s">
        <v>14154</v>
      </c>
    </row>
    <row r="2439" spans="28:36">
      <c r="AB2439" s="75">
        <v>401.11</v>
      </c>
      <c r="AC2439" s="7">
        <v>5</v>
      </c>
      <c r="AD2439" s="6">
        <v>381.05</v>
      </c>
      <c r="AE2439" s="7" t="s">
        <v>14164</v>
      </c>
      <c r="AG2439">
        <v>258.5</v>
      </c>
      <c r="AH2439">
        <v>20</v>
      </c>
      <c r="AI2439">
        <v>206.8</v>
      </c>
      <c r="AJ2439" t="s">
        <v>14154</v>
      </c>
    </row>
    <row r="2440" spans="28:36">
      <c r="AB2440" s="75">
        <v>99.36</v>
      </c>
      <c r="AC2440" s="7">
        <v>5</v>
      </c>
      <c r="AD2440" s="6">
        <v>94.39</v>
      </c>
      <c r="AE2440" s="7" t="s">
        <v>14164</v>
      </c>
      <c r="AG2440">
        <v>200.87</v>
      </c>
      <c r="AH2440">
        <v>0</v>
      </c>
      <c r="AI2440">
        <v>200.87</v>
      </c>
      <c r="AJ2440" t="s">
        <v>14154</v>
      </c>
    </row>
    <row r="2441" spans="28:36">
      <c r="AB2441" s="75">
        <v>365.38</v>
      </c>
      <c r="AC2441" s="7">
        <v>50</v>
      </c>
      <c r="AD2441" s="6">
        <v>182.69</v>
      </c>
      <c r="AE2441" s="7" t="s">
        <v>14164</v>
      </c>
      <c r="AG2441">
        <v>30.85</v>
      </c>
      <c r="AH2441">
        <v>15</v>
      </c>
      <c r="AI2441">
        <v>26.22</v>
      </c>
      <c r="AJ2441" t="s">
        <v>14154</v>
      </c>
    </row>
    <row r="2442" spans="28:36">
      <c r="AB2442" s="75">
        <v>156.88999999999999</v>
      </c>
      <c r="AC2442" s="7">
        <v>50</v>
      </c>
      <c r="AD2442" s="6">
        <v>78.44</v>
      </c>
      <c r="AE2442" s="7" t="s">
        <v>14164</v>
      </c>
      <c r="AG2442">
        <v>127.6</v>
      </c>
      <c r="AH2442">
        <v>30</v>
      </c>
      <c r="AI2442">
        <v>89.32</v>
      </c>
      <c r="AJ2442" t="s">
        <v>14154</v>
      </c>
    </row>
    <row r="2443" spans="28:36">
      <c r="AB2443" s="75">
        <v>115.09</v>
      </c>
      <c r="AC2443" s="7">
        <v>10</v>
      </c>
      <c r="AD2443" s="6">
        <v>103.58</v>
      </c>
      <c r="AE2443" s="7" t="s">
        <v>14164</v>
      </c>
      <c r="AG2443">
        <v>353.08</v>
      </c>
      <c r="AH2443">
        <v>0</v>
      </c>
      <c r="AI2443">
        <v>353.08</v>
      </c>
      <c r="AJ2443" t="s">
        <v>14154</v>
      </c>
    </row>
    <row r="2444" spans="28:36">
      <c r="AB2444" s="75">
        <v>389.82</v>
      </c>
      <c r="AC2444" s="7">
        <v>25</v>
      </c>
      <c r="AD2444" s="6">
        <v>292.37</v>
      </c>
      <c r="AE2444" s="7" t="s">
        <v>14164</v>
      </c>
      <c r="AG2444">
        <v>286.43</v>
      </c>
      <c r="AH2444">
        <v>15</v>
      </c>
      <c r="AI2444">
        <v>243.47</v>
      </c>
      <c r="AJ2444" t="s">
        <v>14154</v>
      </c>
    </row>
    <row r="2445" spans="28:36">
      <c r="AB2445" s="75">
        <v>243.06</v>
      </c>
      <c r="AC2445" s="7">
        <v>10</v>
      </c>
      <c r="AD2445" s="6">
        <v>218.75</v>
      </c>
      <c r="AE2445" s="7" t="s">
        <v>14164</v>
      </c>
      <c r="AG2445">
        <v>313.68</v>
      </c>
      <c r="AH2445">
        <v>0</v>
      </c>
      <c r="AI2445">
        <v>313.68</v>
      </c>
      <c r="AJ2445" t="s">
        <v>14154</v>
      </c>
    </row>
    <row r="2446" spans="28:36">
      <c r="AB2446" s="75">
        <v>481.84</v>
      </c>
      <c r="AC2446" s="7">
        <v>5</v>
      </c>
      <c r="AD2446" s="6">
        <v>457.75</v>
      </c>
      <c r="AE2446" s="7" t="s">
        <v>14164</v>
      </c>
      <c r="AG2446">
        <v>448.19</v>
      </c>
      <c r="AH2446">
        <v>5</v>
      </c>
      <c r="AI2446">
        <v>425.78</v>
      </c>
      <c r="AJ2446" t="s">
        <v>14154</v>
      </c>
    </row>
    <row r="2447" spans="28:36">
      <c r="AB2447" s="75">
        <v>218.58</v>
      </c>
      <c r="AC2447" s="7">
        <v>5</v>
      </c>
      <c r="AD2447" s="6">
        <v>207.65</v>
      </c>
      <c r="AE2447" s="7" t="s">
        <v>14164</v>
      </c>
      <c r="AG2447">
        <v>140</v>
      </c>
      <c r="AH2447">
        <v>5</v>
      </c>
      <c r="AI2447">
        <v>133</v>
      </c>
      <c r="AJ2447" t="s">
        <v>14154</v>
      </c>
    </row>
    <row r="2448" spans="28:36">
      <c r="AB2448" s="75">
        <v>291.5</v>
      </c>
      <c r="AC2448" s="7">
        <v>25</v>
      </c>
      <c r="AD2448" s="6">
        <v>218.62</v>
      </c>
      <c r="AE2448" s="7" t="s">
        <v>14164</v>
      </c>
      <c r="AG2448">
        <v>152.41</v>
      </c>
      <c r="AH2448">
        <v>50</v>
      </c>
      <c r="AI2448">
        <v>76.2</v>
      </c>
      <c r="AJ2448" t="s">
        <v>14154</v>
      </c>
    </row>
    <row r="2449" spans="28:36">
      <c r="AB2449" s="75">
        <v>56.4</v>
      </c>
      <c r="AC2449" s="7">
        <v>5</v>
      </c>
      <c r="AD2449" s="6">
        <v>53.58</v>
      </c>
      <c r="AE2449" s="7" t="s">
        <v>14164</v>
      </c>
      <c r="AG2449">
        <v>197.51</v>
      </c>
      <c r="AH2449">
        <v>20</v>
      </c>
      <c r="AI2449">
        <v>158.01</v>
      </c>
      <c r="AJ2449" t="s">
        <v>14154</v>
      </c>
    </row>
    <row r="2450" spans="28:36">
      <c r="AB2450" s="75">
        <v>233.57</v>
      </c>
      <c r="AC2450" s="7">
        <v>0</v>
      </c>
      <c r="AD2450" s="6">
        <v>233.57</v>
      </c>
      <c r="AE2450" s="7" t="s">
        <v>14164</v>
      </c>
      <c r="AG2450">
        <v>219.93</v>
      </c>
      <c r="AH2450">
        <v>25</v>
      </c>
      <c r="AI2450">
        <v>164.95</v>
      </c>
      <c r="AJ2450" t="s">
        <v>14154</v>
      </c>
    </row>
    <row r="2451" spans="28:36">
      <c r="AB2451" s="75">
        <v>395.41</v>
      </c>
      <c r="AC2451" s="7">
        <v>10</v>
      </c>
      <c r="AD2451" s="6">
        <v>355.87</v>
      </c>
      <c r="AE2451" s="7" t="s">
        <v>14164</v>
      </c>
      <c r="AG2451">
        <v>350.21</v>
      </c>
      <c r="AH2451">
        <v>20</v>
      </c>
      <c r="AI2451">
        <v>280.17</v>
      </c>
      <c r="AJ2451" t="s">
        <v>14154</v>
      </c>
    </row>
    <row r="2452" spans="28:36">
      <c r="AB2452" s="75">
        <v>105.16</v>
      </c>
      <c r="AC2452" s="7">
        <v>5</v>
      </c>
      <c r="AD2452" s="6">
        <v>99.9</v>
      </c>
      <c r="AE2452" s="7" t="s">
        <v>14164</v>
      </c>
      <c r="AG2452">
        <v>172.92</v>
      </c>
      <c r="AH2452">
        <v>50</v>
      </c>
      <c r="AI2452">
        <v>86.46</v>
      </c>
      <c r="AJ2452" t="s">
        <v>14154</v>
      </c>
    </row>
    <row r="2453" spans="28:36">
      <c r="AB2453" s="75">
        <v>221.27</v>
      </c>
      <c r="AC2453" s="7">
        <v>30</v>
      </c>
      <c r="AD2453" s="6">
        <v>154.88999999999999</v>
      </c>
      <c r="AE2453" s="7" t="s">
        <v>14164</v>
      </c>
      <c r="AG2453">
        <v>383.01</v>
      </c>
      <c r="AH2453">
        <v>0</v>
      </c>
      <c r="AI2453">
        <v>383.01</v>
      </c>
      <c r="AJ2453" t="s">
        <v>14154</v>
      </c>
    </row>
    <row r="2454" spans="28:36">
      <c r="AB2454" s="75">
        <v>235.75</v>
      </c>
      <c r="AC2454" s="7">
        <v>20</v>
      </c>
      <c r="AD2454" s="6">
        <v>188.6</v>
      </c>
      <c r="AE2454" s="7" t="s">
        <v>14164</v>
      </c>
      <c r="AG2454">
        <v>323.5</v>
      </c>
      <c r="AH2454">
        <v>5</v>
      </c>
      <c r="AI2454">
        <v>307.32</v>
      </c>
      <c r="AJ2454" t="s">
        <v>14154</v>
      </c>
    </row>
    <row r="2455" spans="28:36">
      <c r="AB2455" s="75">
        <v>25.28</v>
      </c>
      <c r="AC2455" s="7">
        <v>5</v>
      </c>
      <c r="AD2455" s="6">
        <v>24.02</v>
      </c>
      <c r="AE2455" s="7" t="s">
        <v>14164</v>
      </c>
      <c r="AG2455">
        <v>312.27999999999997</v>
      </c>
      <c r="AH2455">
        <v>15</v>
      </c>
      <c r="AI2455">
        <v>265.44</v>
      </c>
      <c r="AJ2455" t="s">
        <v>14154</v>
      </c>
    </row>
    <row r="2456" spans="28:36">
      <c r="AB2456" s="75">
        <v>252.68</v>
      </c>
      <c r="AC2456" s="7">
        <v>0</v>
      </c>
      <c r="AD2456" s="6">
        <v>252.68</v>
      </c>
      <c r="AE2456" s="7" t="s">
        <v>14164</v>
      </c>
      <c r="AG2456">
        <v>427.63</v>
      </c>
      <c r="AH2456">
        <v>25</v>
      </c>
      <c r="AI2456">
        <v>320.72000000000003</v>
      </c>
      <c r="AJ2456" t="s">
        <v>14154</v>
      </c>
    </row>
    <row r="2457" spans="28:36">
      <c r="AB2457" s="75">
        <v>183.06</v>
      </c>
      <c r="AC2457" s="7">
        <v>30</v>
      </c>
      <c r="AD2457" s="6">
        <v>128.13999999999999</v>
      </c>
      <c r="AE2457" s="7" t="s">
        <v>14164</v>
      </c>
      <c r="AG2457">
        <v>208.23</v>
      </c>
      <c r="AH2457">
        <v>50</v>
      </c>
      <c r="AI2457">
        <v>104.11</v>
      </c>
      <c r="AJ2457" t="s">
        <v>14154</v>
      </c>
    </row>
    <row r="2458" spans="28:36">
      <c r="AB2458" s="75">
        <v>367.27</v>
      </c>
      <c r="AC2458" s="7">
        <v>25</v>
      </c>
      <c r="AD2458" s="6">
        <v>275.45</v>
      </c>
      <c r="AE2458" s="7" t="s">
        <v>14164</v>
      </c>
      <c r="AG2458">
        <v>328.44</v>
      </c>
      <c r="AH2458">
        <v>0</v>
      </c>
      <c r="AI2458">
        <v>328.44</v>
      </c>
      <c r="AJ2458" t="s">
        <v>14154</v>
      </c>
    </row>
    <row r="2459" spans="28:36">
      <c r="AB2459" s="75">
        <v>89.92</v>
      </c>
      <c r="AC2459" s="7">
        <v>25</v>
      </c>
      <c r="AD2459" s="6">
        <v>67.44</v>
      </c>
      <c r="AE2459" s="7" t="s">
        <v>14164</v>
      </c>
      <c r="AG2459">
        <v>117.78</v>
      </c>
      <c r="AH2459">
        <v>25</v>
      </c>
      <c r="AI2459">
        <v>88.34</v>
      </c>
      <c r="AJ2459" t="s">
        <v>14154</v>
      </c>
    </row>
    <row r="2460" spans="28:36">
      <c r="AB2460" s="75">
        <v>389.59</v>
      </c>
      <c r="AC2460" s="7">
        <v>10</v>
      </c>
      <c r="AD2460" s="6">
        <v>350.63</v>
      </c>
      <c r="AE2460" s="7" t="s">
        <v>14164</v>
      </c>
      <c r="AG2460">
        <v>210.86</v>
      </c>
      <c r="AH2460">
        <v>10</v>
      </c>
      <c r="AI2460">
        <v>189.77</v>
      </c>
      <c r="AJ2460" t="s">
        <v>14154</v>
      </c>
    </row>
    <row r="2461" spans="28:36">
      <c r="AB2461" s="75">
        <v>120.24</v>
      </c>
      <c r="AC2461" s="7">
        <v>30</v>
      </c>
      <c r="AD2461" s="6">
        <v>84.17</v>
      </c>
      <c r="AE2461" s="7" t="s">
        <v>14164</v>
      </c>
      <c r="AG2461">
        <v>205.75</v>
      </c>
      <c r="AH2461">
        <v>50</v>
      </c>
      <c r="AI2461">
        <v>102.88</v>
      </c>
      <c r="AJ2461" t="s">
        <v>14154</v>
      </c>
    </row>
    <row r="2462" spans="28:36">
      <c r="AB2462" s="75">
        <v>233.95</v>
      </c>
      <c r="AC2462" s="7">
        <v>10</v>
      </c>
      <c r="AD2462" s="6">
        <v>210.56</v>
      </c>
      <c r="AE2462" s="7" t="s">
        <v>14164</v>
      </c>
      <c r="AG2462">
        <v>477.51</v>
      </c>
      <c r="AH2462">
        <v>30</v>
      </c>
      <c r="AI2462">
        <v>334.26</v>
      </c>
      <c r="AJ2462" t="s">
        <v>14154</v>
      </c>
    </row>
    <row r="2463" spans="28:36">
      <c r="AB2463" s="75">
        <v>471.4</v>
      </c>
      <c r="AC2463" s="7">
        <v>30</v>
      </c>
      <c r="AD2463" s="6">
        <v>329.98</v>
      </c>
      <c r="AE2463" s="7" t="s">
        <v>14164</v>
      </c>
      <c r="AG2463">
        <v>437.91</v>
      </c>
      <c r="AH2463">
        <v>5</v>
      </c>
      <c r="AI2463">
        <v>416.01</v>
      </c>
      <c r="AJ2463" t="s">
        <v>14154</v>
      </c>
    </row>
    <row r="2464" spans="28:36">
      <c r="AB2464" s="75">
        <v>246.87</v>
      </c>
      <c r="AC2464" s="7">
        <v>10</v>
      </c>
      <c r="AD2464" s="6">
        <v>222.18</v>
      </c>
      <c r="AE2464" s="7" t="s">
        <v>14164</v>
      </c>
      <c r="AG2464">
        <v>259.14999999999998</v>
      </c>
      <c r="AH2464">
        <v>0</v>
      </c>
      <c r="AI2464">
        <v>259.14999999999998</v>
      </c>
      <c r="AJ2464" t="s">
        <v>14154</v>
      </c>
    </row>
    <row r="2465" spans="28:36">
      <c r="AB2465" s="75">
        <v>149.94</v>
      </c>
      <c r="AC2465" s="7">
        <v>20</v>
      </c>
      <c r="AD2465" s="6">
        <v>119.95</v>
      </c>
      <c r="AE2465" s="7" t="s">
        <v>14164</v>
      </c>
      <c r="AG2465">
        <v>42.38</v>
      </c>
      <c r="AH2465">
        <v>15</v>
      </c>
      <c r="AI2465">
        <v>36.020000000000003</v>
      </c>
      <c r="AJ2465" t="s">
        <v>14154</v>
      </c>
    </row>
    <row r="2466" spans="28:36">
      <c r="AB2466" s="75">
        <v>249.86</v>
      </c>
      <c r="AC2466" s="7">
        <v>50</v>
      </c>
      <c r="AD2466" s="6">
        <v>124.93</v>
      </c>
      <c r="AE2466" s="7" t="s">
        <v>14164</v>
      </c>
      <c r="AG2466">
        <v>331.06</v>
      </c>
      <c r="AH2466">
        <v>20</v>
      </c>
      <c r="AI2466">
        <v>264.85000000000002</v>
      </c>
      <c r="AJ2466" t="s">
        <v>14154</v>
      </c>
    </row>
    <row r="2467" spans="28:36">
      <c r="AB2467" s="75">
        <v>377.06</v>
      </c>
      <c r="AC2467" s="7">
        <v>5</v>
      </c>
      <c r="AD2467" s="6">
        <v>358.21</v>
      </c>
      <c r="AE2467" s="7" t="s">
        <v>14164</v>
      </c>
      <c r="AG2467">
        <v>210.56</v>
      </c>
      <c r="AH2467">
        <v>20</v>
      </c>
      <c r="AI2467">
        <v>168.45</v>
      </c>
      <c r="AJ2467" t="s">
        <v>14154</v>
      </c>
    </row>
    <row r="2468" spans="28:36">
      <c r="AB2468" s="75">
        <v>95.61</v>
      </c>
      <c r="AC2468" s="7">
        <v>30</v>
      </c>
      <c r="AD2468" s="6">
        <v>66.930000000000007</v>
      </c>
      <c r="AE2468" s="7" t="s">
        <v>14164</v>
      </c>
      <c r="AG2468">
        <v>76.11</v>
      </c>
      <c r="AH2468">
        <v>50</v>
      </c>
      <c r="AI2468">
        <v>38.049999999999997</v>
      </c>
      <c r="AJ2468" t="s">
        <v>14154</v>
      </c>
    </row>
    <row r="2469" spans="28:36">
      <c r="AB2469" s="75">
        <v>263.22000000000003</v>
      </c>
      <c r="AC2469" s="7">
        <v>15</v>
      </c>
      <c r="AD2469" s="6">
        <v>223.74</v>
      </c>
      <c r="AE2469" s="7" t="s">
        <v>14164</v>
      </c>
      <c r="AG2469">
        <v>185.28</v>
      </c>
      <c r="AH2469">
        <v>30</v>
      </c>
      <c r="AI2469">
        <v>129.69999999999999</v>
      </c>
      <c r="AJ2469" t="s">
        <v>14154</v>
      </c>
    </row>
    <row r="2470" spans="28:36">
      <c r="AB2470" s="75">
        <v>246.17</v>
      </c>
      <c r="AC2470" s="7">
        <v>5</v>
      </c>
      <c r="AD2470" s="6">
        <v>233.86</v>
      </c>
      <c r="AE2470" s="7" t="s">
        <v>14164</v>
      </c>
      <c r="AG2470">
        <v>116.77</v>
      </c>
      <c r="AH2470">
        <v>5</v>
      </c>
      <c r="AI2470">
        <v>110.93</v>
      </c>
      <c r="AJ2470" t="s">
        <v>14154</v>
      </c>
    </row>
    <row r="2471" spans="28:36">
      <c r="AB2471" s="75">
        <v>204</v>
      </c>
      <c r="AC2471" s="7">
        <v>5</v>
      </c>
      <c r="AD2471" s="6">
        <v>193.8</v>
      </c>
      <c r="AE2471" s="7" t="s">
        <v>14164</v>
      </c>
      <c r="AG2471">
        <v>336.95</v>
      </c>
      <c r="AH2471">
        <v>30</v>
      </c>
      <c r="AI2471">
        <v>235.86</v>
      </c>
      <c r="AJ2471" t="s">
        <v>14154</v>
      </c>
    </row>
    <row r="2472" spans="28:36">
      <c r="AB2472" s="75">
        <v>464.71</v>
      </c>
      <c r="AC2472" s="7">
        <v>50</v>
      </c>
      <c r="AD2472" s="6">
        <v>232.35</v>
      </c>
      <c r="AE2472" s="7" t="s">
        <v>14164</v>
      </c>
      <c r="AG2472">
        <v>31.08</v>
      </c>
      <c r="AH2472">
        <v>50</v>
      </c>
      <c r="AI2472">
        <v>15.54</v>
      </c>
      <c r="AJ2472" t="s">
        <v>14154</v>
      </c>
    </row>
    <row r="2473" spans="28:36">
      <c r="AB2473" s="75">
        <v>221.53</v>
      </c>
      <c r="AC2473" s="7">
        <v>0</v>
      </c>
      <c r="AD2473" s="6">
        <v>221.53</v>
      </c>
      <c r="AE2473" s="7" t="s">
        <v>14164</v>
      </c>
      <c r="AG2473">
        <v>226.61</v>
      </c>
      <c r="AH2473">
        <v>0</v>
      </c>
      <c r="AI2473">
        <v>226.61</v>
      </c>
      <c r="AJ2473" t="s">
        <v>14154</v>
      </c>
    </row>
    <row r="2474" spans="28:36">
      <c r="AB2474" s="75">
        <v>180.19</v>
      </c>
      <c r="AC2474" s="7">
        <v>30</v>
      </c>
      <c r="AD2474" s="6">
        <v>126.13</v>
      </c>
      <c r="AE2474" s="7" t="s">
        <v>14164</v>
      </c>
      <c r="AG2474">
        <v>11.16</v>
      </c>
      <c r="AH2474">
        <v>5</v>
      </c>
      <c r="AI2474">
        <v>10.6</v>
      </c>
      <c r="AJ2474" t="s">
        <v>14154</v>
      </c>
    </row>
    <row r="2475" spans="28:36">
      <c r="AB2475" s="75">
        <v>43.48</v>
      </c>
      <c r="AC2475" s="7">
        <v>25</v>
      </c>
      <c r="AD2475" s="6">
        <v>32.61</v>
      </c>
      <c r="AE2475" s="7" t="s">
        <v>14164</v>
      </c>
      <c r="AG2475">
        <v>380.07</v>
      </c>
      <c r="AH2475">
        <v>10</v>
      </c>
      <c r="AI2475">
        <v>342.06</v>
      </c>
      <c r="AJ2475" t="s">
        <v>14154</v>
      </c>
    </row>
    <row r="2476" spans="28:36">
      <c r="AB2476" s="75">
        <v>202.59</v>
      </c>
      <c r="AC2476" s="7">
        <v>30</v>
      </c>
      <c r="AD2476" s="6">
        <v>141.81</v>
      </c>
      <c r="AE2476" s="7" t="s">
        <v>14164</v>
      </c>
      <c r="AG2476">
        <v>255.72</v>
      </c>
      <c r="AH2476">
        <v>5</v>
      </c>
      <c r="AI2476">
        <v>242.93</v>
      </c>
      <c r="AJ2476" t="s">
        <v>14154</v>
      </c>
    </row>
    <row r="2477" spans="28:36">
      <c r="AB2477" s="75">
        <v>407.43</v>
      </c>
      <c r="AC2477" s="7">
        <v>5</v>
      </c>
      <c r="AD2477" s="6">
        <v>387.06</v>
      </c>
      <c r="AE2477" s="7" t="s">
        <v>14164</v>
      </c>
      <c r="AG2477">
        <v>25.16</v>
      </c>
      <c r="AH2477">
        <v>50</v>
      </c>
      <c r="AI2477">
        <v>12.58</v>
      </c>
      <c r="AJ2477" t="s">
        <v>14154</v>
      </c>
    </row>
    <row r="2478" spans="28:36">
      <c r="AB2478" s="75">
        <v>481.86</v>
      </c>
      <c r="AC2478" s="7">
        <v>5</v>
      </c>
      <c r="AD2478" s="6">
        <v>457.77</v>
      </c>
      <c r="AE2478" s="7" t="s">
        <v>14164</v>
      </c>
      <c r="AG2478">
        <v>340.1</v>
      </c>
      <c r="AH2478">
        <v>10</v>
      </c>
      <c r="AI2478">
        <v>306.08999999999997</v>
      </c>
      <c r="AJ2478" t="s">
        <v>14154</v>
      </c>
    </row>
    <row r="2479" spans="28:36">
      <c r="AB2479" s="75">
        <v>407.48</v>
      </c>
      <c r="AC2479" s="7">
        <v>5</v>
      </c>
      <c r="AD2479" s="6">
        <v>387.11</v>
      </c>
      <c r="AE2479" s="7" t="s">
        <v>14164</v>
      </c>
      <c r="AG2479">
        <v>16.559999999999999</v>
      </c>
      <c r="AH2479">
        <v>25</v>
      </c>
      <c r="AI2479">
        <v>12.42</v>
      </c>
      <c r="AJ2479" t="s">
        <v>14154</v>
      </c>
    </row>
    <row r="2480" spans="28:36">
      <c r="AB2480" s="75">
        <v>330.6</v>
      </c>
      <c r="AC2480" s="7">
        <v>30</v>
      </c>
      <c r="AD2480" s="6">
        <v>231.42</v>
      </c>
      <c r="AE2480" s="7" t="s">
        <v>14164</v>
      </c>
      <c r="AG2480">
        <v>474.3</v>
      </c>
      <c r="AH2480">
        <v>10</v>
      </c>
      <c r="AI2480">
        <v>426.87</v>
      </c>
      <c r="AJ2480" t="s">
        <v>14154</v>
      </c>
    </row>
    <row r="2481" spans="28:36">
      <c r="AB2481" s="75">
        <v>221.23</v>
      </c>
      <c r="AC2481" s="7">
        <v>25</v>
      </c>
      <c r="AD2481" s="6">
        <v>165.92</v>
      </c>
      <c r="AE2481" s="7" t="s">
        <v>14164</v>
      </c>
      <c r="AG2481">
        <v>84.47</v>
      </c>
      <c r="AH2481">
        <v>5</v>
      </c>
      <c r="AI2481">
        <v>80.25</v>
      </c>
      <c r="AJ2481" t="s">
        <v>14154</v>
      </c>
    </row>
    <row r="2482" spans="28:36">
      <c r="AB2482" s="75">
        <v>499.96</v>
      </c>
      <c r="AC2482" s="7">
        <v>50</v>
      </c>
      <c r="AD2482" s="6">
        <v>249.98</v>
      </c>
      <c r="AE2482" s="7" t="s">
        <v>14164</v>
      </c>
      <c r="AG2482">
        <v>473.74</v>
      </c>
      <c r="AH2482">
        <v>15</v>
      </c>
      <c r="AI2482">
        <v>402.68</v>
      </c>
      <c r="AJ2482" t="s">
        <v>14154</v>
      </c>
    </row>
    <row r="2483" spans="28:36">
      <c r="AB2483" s="75">
        <v>209.1</v>
      </c>
      <c r="AC2483" s="7">
        <v>50</v>
      </c>
      <c r="AD2483" s="6">
        <v>104.55</v>
      </c>
      <c r="AE2483" s="7" t="s">
        <v>14164</v>
      </c>
      <c r="AG2483">
        <v>416.42</v>
      </c>
      <c r="AH2483">
        <v>50</v>
      </c>
      <c r="AI2483">
        <v>208.21</v>
      </c>
      <c r="AJ2483" t="s">
        <v>14154</v>
      </c>
    </row>
    <row r="2484" spans="28:36">
      <c r="AB2484" s="75">
        <v>393.83</v>
      </c>
      <c r="AC2484" s="7">
        <v>50</v>
      </c>
      <c r="AD2484" s="6">
        <v>196.91</v>
      </c>
      <c r="AE2484" s="7" t="s">
        <v>14164</v>
      </c>
      <c r="AG2484">
        <v>64.989999999999995</v>
      </c>
      <c r="AH2484">
        <v>15</v>
      </c>
      <c r="AI2484">
        <v>55.24</v>
      </c>
      <c r="AJ2484" t="s">
        <v>14154</v>
      </c>
    </row>
    <row r="2485" spans="28:36">
      <c r="AB2485" s="75">
        <v>181.56</v>
      </c>
      <c r="AC2485" s="7">
        <v>0</v>
      </c>
      <c r="AD2485" s="6">
        <v>181.56</v>
      </c>
      <c r="AE2485" s="7" t="s">
        <v>14164</v>
      </c>
      <c r="AG2485">
        <v>118.69</v>
      </c>
      <c r="AH2485">
        <v>0</v>
      </c>
      <c r="AI2485">
        <v>118.69</v>
      </c>
      <c r="AJ2485" t="s">
        <v>14154</v>
      </c>
    </row>
    <row r="2486" spans="28:36">
      <c r="AB2486" s="75">
        <v>335.09</v>
      </c>
      <c r="AC2486" s="7">
        <v>0</v>
      </c>
      <c r="AD2486" s="6">
        <v>335.09</v>
      </c>
      <c r="AE2486" s="7" t="s">
        <v>14164</v>
      </c>
      <c r="AG2486">
        <v>342.35</v>
      </c>
      <c r="AH2486">
        <v>10</v>
      </c>
      <c r="AI2486">
        <v>308.12</v>
      </c>
      <c r="AJ2486" t="s">
        <v>14154</v>
      </c>
    </row>
    <row r="2487" spans="28:36">
      <c r="AB2487" s="75">
        <v>63.98</v>
      </c>
      <c r="AC2487" s="7">
        <v>25</v>
      </c>
      <c r="AD2487" s="6">
        <v>47.98</v>
      </c>
      <c r="AE2487" s="7" t="s">
        <v>14164</v>
      </c>
      <c r="AG2487">
        <v>486.2</v>
      </c>
      <c r="AH2487">
        <v>30</v>
      </c>
      <c r="AI2487">
        <v>340.34</v>
      </c>
      <c r="AJ2487" t="s">
        <v>14154</v>
      </c>
    </row>
    <row r="2488" spans="28:36">
      <c r="AB2488" s="75">
        <v>436.45</v>
      </c>
      <c r="AC2488" s="7">
        <v>20</v>
      </c>
      <c r="AD2488" s="6">
        <v>349.16</v>
      </c>
      <c r="AE2488" s="7" t="s">
        <v>14164</v>
      </c>
      <c r="AG2488">
        <v>468.53</v>
      </c>
      <c r="AH2488">
        <v>25</v>
      </c>
      <c r="AI2488">
        <v>351.4</v>
      </c>
      <c r="AJ2488" t="s">
        <v>14154</v>
      </c>
    </row>
    <row r="2489" spans="28:36">
      <c r="AB2489" s="75">
        <v>335.86</v>
      </c>
      <c r="AC2489" s="7">
        <v>20</v>
      </c>
      <c r="AD2489" s="6">
        <v>268.69</v>
      </c>
      <c r="AE2489" s="7" t="s">
        <v>14164</v>
      </c>
      <c r="AG2489">
        <v>53.34</v>
      </c>
      <c r="AH2489">
        <v>15</v>
      </c>
      <c r="AI2489">
        <v>45.34</v>
      </c>
      <c r="AJ2489" t="s">
        <v>14154</v>
      </c>
    </row>
    <row r="2490" spans="28:36">
      <c r="AB2490" s="75">
        <v>78.11</v>
      </c>
      <c r="AC2490" s="7">
        <v>25</v>
      </c>
      <c r="AD2490" s="6">
        <v>58.58</v>
      </c>
      <c r="AE2490" s="7" t="s">
        <v>14164</v>
      </c>
      <c r="AG2490">
        <v>112.53</v>
      </c>
      <c r="AH2490">
        <v>30</v>
      </c>
      <c r="AI2490">
        <v>78.77</v>
      </c>
      <c r="AJ2490" t="s">
        <v>14154</v>
      </c>
    </row>
    <row r="2491" spans="28:36">
      <c r="AB2491" s="75">
        <v>302.95</v>
      </c>
      <c r="AC2491" s="7">
        <v>15</v>
      </c>
      <c r="AD2491" s="6">
        <v>257.51</v>
      </c>
      <c r="AE2491" s="7" t="s">
        <v>14164</v>
      </c>
      <c r="AG2491">
        <v>228.39</v>
      </c>
      <c r="AH2491">
        <v>20</v>
      </c>
      <c r="AI2491">
        <v>182.71</v>
      </c>
      <c r="AJ2491" t="s">
        <v>14154</v>
      </c>
    </row>
    <row r="2492" spans="28:36">
      <c r="AB2492" s="75">
        <v>168.92</v>
      </c>
      <c r="AC2492" s="7">
        <v>10</v>
      </c>
      <c r="AD2492" s="6">
        <v>152.03</v>
      </c>
      <c r="AE2492" s="7" t="s">
        <v>14164</v>
      </c>
      <c r="AG2492">
        <v>149.93</v>
      </c>
      <c r="AH2492">
        <v>30</v>
      </c>
      <c r="AI2492">
        <v>104.95</v>
      </c>
      <c r="AJ2492" t="s">
        <v>14154</v>
      </c>
    </row>
    <row r="2493" spans="28:36">
      <c r="AB2493" s="75">
        <v>123.27</v>
      </c>
      <c r="AC2493" s="7">
        <v>30</v>
      </c>
      <c r="AD2493" s="6">
        <v>86.29</v>
      </c>
      <c r="AE2493" s="7" t="s">
        <v>14164</v>
      </c>
      <c r="AG2493">
        <v>439.73</v>
      </c>
      <c r="AH2493">
        <v>10</v>
      </c>
      <c r="AI2493">
        <v>395.76</v>
      </c>
      <c r="AJ2493" t="s">
        <v>14154</v>
      </c>
    </row>
    <row r="2494" spans="28:36">
      <c r="AB2494" s="75">
        <v>31.79</v>
      </c>
      <c r="AC2494" s="7">
        <v>0</v>
      </c>
      <c r="AD2494" s="6">
        <v>31.79</v>
      </c>
      <c r="AE2494" s="7" t="s">
        <v>14164</v>
      </c>
      <c r="AG2494">
        <v>343</v>
      </c>
      <c r="AH2494">
        <v>0</v>
      </c>
      <c r="AI2494">
        <v>343</v>
      </c>
      <c r="AJ2494" t="s">
        <v>14154</v>
      </c>
    </row>
    <row r="2495" spans="28:36">
      <c r="AB2495" s="75">
        <v>339.21</v>
      </c>
      <c r="AC2495" s="7">
        <v>25</v>
      </c>
      <c r="AD2495" s="6">
        <v>254.41</v>
      </c>
      <c r="AE2495" s="7" t="s">
        <v>14164</v>
      </c>
      <c r="AG2495">
        <v>198.5</v>
      </c>
      <c r="AH2495">
        <v>30</v>
      </c>
      <c r="AI2495">
        <v>138.94999999999999</v>
      </c>
      <c r="AJ2495" t="s">
        <v>14154</v>
      </c>
    </row>
    <row r="2496" spans="28:36">
      <c r="AB2496" s="75">
        <v>357.9</v>
      </c>
      <c r="AC2496" s="7">
        <v>30</v>
      </c>
      <c r="AD2496" s="6">
        <v>250.53</v>
      </c>
      <c r="AE2496" s="7" t="s">
        <v>14164</v>
      </c>
      <c r="AG2496">
        <v>402.1</v>
      </c>
      <c r="AH2496">
        <v>50</v>
      </c>
      <c r="AI2496">
        <v>201.05</v>
      </c>
      <c r="AJ2496" t="s">
        <v>14154</v>
      </c>
    </row>
    <row r="2497" spans="28:36">
      <c r="AB2497" s="75">
        <v>465.64</v>
      </c>
      <c r="AC2497" s="7">
        <v>0</v>
      </c>
      <c r="AD2497" s="6">
        <v>465.64</v>
      </c>
      <c r="AE2497" s="7" t="s">
        <v>14164</v>
      </c>
      <c r="AG2497">
        <v>51.2</v>
      </c>
      <c r="AH2497">
        <v>10</v>
      </c>
      <c r="AI2497">
        <v>46.08</v>
      </c>
      <c r="AJ2497" t="s">
        <v>14154</v>
      </c>
    </row>
    <row r="2498" spans="28:36">
      <c r="AB2498" s="75">
        <v>170.97</v>
      </c>
      <c r="AC2498" s="7">
        <v>50</v>
      </c>
      <c r="AD2498" s="6">
        <v>85.48</v>
      </c>
      <c r="AE2498" s="7" t="s">
        <v>14164</v>
      </c>
      <c r="AG2498">
        <v>393.54</v>
      </c>
      <c r="AH2498">
        <v>15</v>
      </c>
      <c r="AI2498">
        <v>334.51</v>
      </c>
      <c r="AJ2498" t="s">
        <v>14154</v>
      </c>
    </row>
    <row r="2499" spans="28:36">
      <c r="AB2499" s="75">
        <v>260.81</v>
      </c>
      <c r="AC2499" s="7">
        <v>30</v>
      </c>
      <c r="AD2499" s="6">
        <v>182.57</v>
      </c>
      <c r="AE2499" s="7" t="s">
        <v>14164</v>
      </c>
      <c r="AG2499">
        <v>417.54</v>
      </c>
      <c r="AH2499">
        <v>0</v>
      </c>
      <c r="AI2499">
        <v>417.54</v>
      </c>
      <c r="AJ2499" t="s">
        <v>14154</v>
      </c>
    </row>
    <row r="2500" spans="28:36">
      <c r="AB2500" s="75">
        <v>337.58</v>
      </c>
      <c r="AC2500" s="7">
        <v>5</v>
      </c>
      <c r="AD2500" s="6">
        <v>320.7</v>
      </c>
      <c r="AE2500" s="7" t="s">
        <v>14164</v>
      </c>
      <c r="AG2500">
        <v>229.58</v>
      </c>
      <c r="AH2500">
        <v>50</v>
      </c>
      <c r="AI2500">
        <v>114.79</v>
      </c>
      <c r="AJ2500" t="s">
        <v>14154</v>
      </c>
    </row>
    <row r="2501" spans="28:36">
      <c r="AB2501" s="75">
        <v>427.29</v>
      </c>
      <c r="AC2501" s="7">
        <v>5</v>
      </c>
      <c r="AD2501" s="6">
        <v>405.93</v>
      </c>
      <c r="AE2501" s="7" t="s">
        <v>14164</v>
      </c>
      <c r="AG2501">
        <v>171.3</v>
      </c>
      <c r="AH2501">
        <v>50</v>
      </c>
      <c r="AI2501">
        <v>85.65</v>
      </c>
      <c r="AJ2501" t="s">
        <v>14154</v>
      </c>
    </row>
    <row r="2502" spans="28:36">
      <c r="AB2502" s="75">
        <v>223.04</v>
      </c>
      <c r="AC2502" s="7">
        <v>25</v>
      </c>
      <c r="AD2502" s="6">
        <v>167.28</v>
      </c>
      <c r="AE2502" s="7" t="s">
        <v>14164</v>
      </c>
      <c r="AG2502">
        <v>404.26</v>
      </c>
      <c r="AH2502">
        <v>0</v>
      </c>
      <c r="AI2502">
        <v>404.26</v>
      </c>
      <c r="AJ2502" t="s">
        <v>14154</v>
      </c>
    </row>
    <row r="2503" spans="28:36">
      <c r="AB2503" s="75">
        <v>256.64</v>
      </c>
      <c r="AC2503" s="7">
        <v>10</v>
      </c>
      <c r="AD2503" s="6">
        <v>230.98</v>
      </c>
      <c r="AE2503" s="7" t="s">
        <v>14164</v>
      </c>
      <c r="AG2503">
        <v>256.93</v>
      </c>
      <c r="AH2503">
        <v>20</v>
      </c>
      <c r="AI2503">
        <v>205.54</v>
      </c>
      <c r="AJ2503" t="s">
        <v>14154</v>
      </c>
    </row>
    <row r="2504" spans="28:36">
      <c r="AB2504" s="75">
        <v>175.86</v>
      </c>
      <c r="AC2504" s="7">
        <v>0</v>
      </c>
      <c r="AD2504" s="6">
        <v>175.86</v>
      </c>
      <c r="AE2504" s="7" t="s">
        <v>14164</v>
      </c>
      <c r="AG2504">
        <v>316.3</v>
      </c>
      <c r="AH2504">
        <v>15</v>
      </c>
      <c r="AI2504">
        <v>268.86</v>
      </c>
      <c r="AJ2504" t="s">
        <v>14154</v>
      </c>
    </row>
    <row r="2505" spans="28:36">
      <c r="AB2505" s="75">
        <v>104.47</v>
      </c>
      <c r="AC2505" s="7">
        <v>10</v>
      </c>
      <c r="AD2505" s="6">
        <v>94.02</v>
      </c>
      <c r="AE2505" s="7" t="s">
        <v>14164</v>
      </c>
      <c r="AG2505">
        <v>215.45</v>
      </c>
      <c r="AH2505">
        <v>20</v>
      </c>
      <c r="AI2505">
        <v>172.36</v>
      </c>
      <c r="AJ2505" t="s">
        <v>14154</v>
      </c>
    </row>
    <row r="2506" spans="28:36">
      <c r="AB2506" s="75">
        <v>185.53</v>
      </c>
      <c r="AC2506" s="7">
        <v>15</v>
      </c>
      <c r="AD2506" s="6">
        <v>157.69999999999999</v>
      </c>
      <c r="AE2506" s="7" t="s">
        <v>14164</v>
      </c>
      <c r="AG2506">
        <v>50.14</v>
      </c>
      <c r="AH2506">
        <v>25</v>
      </c>
      <c r="AI2506">
        <v>37.61</v>
      </c>
      <c r="AJ2506" t="s">
        <v>14154</v>
      </c>
    </row>
    <row r="2507" spans="28:36">
      <c r="AB2507" s="75">
        <v>188.8</v>
      </c>
      <c r="AC2507" s="7">
        <v>10</v>
      </c>
      <c r="AD2507" s="6">
        <v>169.92</v>
      </c>
      <c r="AE2507" s="7" t="s">
        <v>14164</v>
      </c>
      <c r="AG2507">
        <v>147.82</v>
      </c>
      <c r="AH2507">
        <v>20</v>
      </c>
      <c r="AI2507">
        <v>118.26</v>
      </c>
      <c r="AJ2507" t="s">
        <v>14154</v>
      </c>
    </row>
    <row r="2508" spans="28:36">
      <c r="AB2508" s="75">
        <v>166.69</v>
      </c>
      <c r="AC2508" s="7">
        <v>15</v>
      </c>
      <c r="AD2508" s="6">
        <v>141.69</v>
      </c>
      <c r="AE2508" s="7" t="s">
        <v>14164</v>
      </c>
      <c r="AG2508">
        <v>418.98</v>
      </c>
      <c r="AH2508">
        <v>15</v>
      </c>
      <c r="AI2508">
        <v>356.13</v>
      </c>
      <c r="AJ2508" t="s">
        <v>14154</v>
      </c>
    </row>
    <row r="2509" spans="28:36">
      <c r="AB2509" s="75">
        <v>79.12</v>
      </c>
      <c r="AC2509" s="7">
        <v>5</v>
      </c>
      <c r="AD2509" s="6">
        <v>75.16</v>
      </c>
      <c r="AE2509" s="7" t="s">
        <v>14164</v>
      </c>
      <c r="AG2509">
        <v>55.86</v>
      </c>
      <c r="AH2509">
        <v>25</v>
      </c>
      <c r="AI2509">
        <v>41.89</v>
      </c>
      <c r="AJ2509" t="s">
        <v>14154</v>
      </c>
    </row>
    <row r="2510" spans="28:36">
      <c r="AB2510" s="75">
        <v>483.62</v>
      </c>
      <c r="AC2510" s="7">
        <v>5</v>
      </c>
      <c r="AD2510" s="6">
        <v>459.44</v>
      </c>
      <c r="AE2510" s="7" t="s">
        <v>14164</v>
      </c>
      <c r="AG2510">
        <v>450.51</v>
      </c>
      <c r="AH2510">
        <v>50</v>
      </c>
      <c r="AI2510">
        <v>225.25</v>
      </c>
      <c r="AJ2510" t="s">
        <v>14154</v>
      </c>
    </row>
    <row r="2511" spans="28:36">
      <c r="AB2511" s="75">
        <v>209.08</v>
      </c>
      <c r="AC2511" s="7">
        <v>5</v>
      </c>
      <c r="AD2511" s="6">
        <v>198.63</v>
      </c>
      <c r="AE2511" s="7" t="s">
        <v>14164</v>
      </c>
      <c r="AG2511">
        <v>320.31</v>
      </c>
      <c r="AH2511">
        <v>15</v>
      </c>
      <c r="AI2511">
        <v>272.26</v>
      </c>
      <c r="AJ2511" t="s">
        <v>14154</v>
      </c>
    </row>
    <row r="2512" spans="28:36">
      <c r="AB2512" s="75">
        <v>305.94</v>
      </c>
      <c r="AC2512" s="7">
        <v>5</v>
      </c>
      <c r="AD2512" s="6">
        <v>290.64</v>
      </c>
      <c r="AE2512" s="7" t="s">
        <v>14164</v>
      </c>
      <c r="AG2512">
        <v>496.95</v>
      </c>
      <c r="AH2512">
        <v>25</v>
      </c>
      <c r="AI2512">
        <v>372.71</v>
      </c>
      <c r="AJ2512" t="s">
        <v>14154</v>
      </c>
    </row>
    <row r="2513" spans="28:36">
      <c r="AB2513" s="75">
        <v>171.64</v>
      </c>
      <c r="AC2513" s="7">
        <v>20</v>
      </c>
      <c r="AD2513" s="6">
        <v>137.31</v>
      </c>
      <c r="AE2513" s="7" t="s">
        <v>14164</v>
      </c>
      <c r="AG2513">
        <v>160.30000000000001</v>
      </c>
      <c r="AH2513">
        <v>5</v>
      </c>
      <c r="AI2513">
        <v>152.28</v>
      </c>
      <c r="AJ2513" t="s">
        <v>14154</v>
      </c>
    </row>
    <row r="2514" spans="28:36">
      <c r="AB2514" s="75">
        <v>69.77</v>
      </c>
      <c r="AC2514" s="7">
        <v>30</v>
      </c>
      <c r="AD2514" s="6">
        <v>48.84</v>
      </c>
      <c r="AE2514" s="7" t="s">
        <v>14164</v>
      </c>
      <c r="AG2514">
        <v>243.77</v>
      </c>
      <c r="AH2514">
        <v>30</v>
      </c>
      <c r="AI2514">
        <v>170.64</v>
      </c>
      <c r="AJ2514" t="s">
        <v>14154</v>
      </c>
    </row>
    <row r="2515" spans="28:36">
      <c r="AB2515" s="75">
        <v>102.7</v>
      </c>
      <c r="AC2515" s="7">
        <v>30</v>
      </c>
      <c r="AD2515" s="6">
        <v>71.89</v>
      </c>
      <c r="AE2515" s="7" t="s">
        <v>14164</v>
      </c>
      <c r="AG2515">
        <v>465.09</v>
      </c>
      <c r="AH2515">
        <v>15</v>
      </c>
      <c r="AI2515">
        <v>395.33</v>
      </c>
      <c r="AJ2515" t="s">
        <v>14154</v>
      </c>
    </row>
    <row r="2516" spans="28:36">
      <c r="AB2516" s="75">
        <v>154.15</v>
      </c>
      <c r="AC2516" s="7">
        <v>20</v>
      </c>
      <c r="AD2516" s="6">
        <v>123.32</v>
      </c>
      <c r="AE2516" s="7" t="s">
        <v>14164</v>
      </c>
      <c r="AG2516">
        <v>481.77</v>
      </c>
      <c r="AH2516">
        <v>5</v>
      </c>
      <c r="AI2516">
        <v>457.68</v>
      </c>
      <c r="AJ2516" t="s">
        <v>14154</v>
      </c>
    </row>
    <row r="2517" spans="28:36">
      <c r="AB2517" s="75">
        <v>251.72</v>
      </c>
      <c r="AC2517" s="7">
        <v>5</v>
      </c>
      <c r="AD2517" s="6">
        <v>239.13</v>
      </c>
      <c r="AE2517" s="7" t="s">
        <v>14164</v>
      </c>
      <c r="AG2517">
        <v>330.13</v>
      </c>
      <c r="AH2517">
        <v>50</v>
      </c>
      <c r="AI2517">
        <v>165.06</v>
      </c>
      <c r="AJ2517" t="s">
        <v>14154</v>
      </c>
    </row>
    <row r="2518" spans="28:36">
      <c r="AB2518" s="75">
        <v>295.8</v>
      </c>
      <c r="AC2518" s="7">
        <v>0</v>
      </c>
      <c r="AD2518" s="6">
        <v>295.8</v>
      </c>
      <c r="AE2518" s="7" t="s">
        <v>14164</v>
      </c>
      <c r="AG2518">
        <v>438.82</v>
      </c>
      <c r="AH2518">
        <v>50</v>
      </c>
      <c r="AI2518">
        <v>219.41</v>
      </c>
      <c r="AJ2518" t="s">
        <v>14154</v>
      </c>
    </row>
    <row r="2519" spans="28:36">
      <c r="AB2519" s="75">
        <v>486.62</v>
      </c>
      <c r="AC2519" s="7">
        <v>30</v>
      </c>
      <c r="AD2519" s="6">
        <v>340.63</v>
      </c>
      <c r="AE2519" s="7" t="s">
        <v>14164</v>
      </c>
      <c r="AG2519">
        <v>148.72999999999999</v>
      </c>
      <c r="AH2519">
        <v>10</v>
      </c>
      <c r="AI2519">
        <v>133.86000000000001</v>
      </c>
      <c r="AJ2519" t="s">
        <v>14154</v>
      </c>
    </row>
    <row r="2520" spans="28:36">
      <c r="AB2520" s="75">
        <v>358.01</v>
      </c>
      <c r="AC2520" s="7">
        <v>5</v>
      </c>
      <c r="AD2520" s="6">
        <v>340.11</v>
      </c>
      <c r="AE2520" s="7" t="s">
        <v>14164</v>
      </c>
      <c r="AG2520">
        <v>413.43</v>
      </c>
      <c r="AH2520">
        <v>5</v>
      </c>
      <c r="AI2520">
        <v>392.76</v>
      </c>
      <c r="AJ2520" t="s">
        <v>14154</v>
      </c>
    </row>
    <row r="2521" spans="28:36">
      <c r="AB2521" s="75">
        <v>123.61</v>
      </c>
      <c r="AC2521" s="7">
        <v>15</v>
      </c>
      <c r="AD2521" s="6">
        <v>105.07</v>
      </c>
      <c r="AE2521" s="7" t="s">
        <v>14164</v>
      </c>
      <c r="AG2521">
        <v>244.37</v>
      </c>
      <c r="AH2521">
        <v>0</v>
      </c>
      <c r="AI2521">
        <v>244.37</v>
      </c>
      <c r="AJ2521" t="s">
        <v>14154</v>
      </c>
    </row>
    <row r="2522" spans="28:36">
      <c r="AB2522" s="75">
        <v>263.14999999999998</v>
      </c>
      <c r="AC2522" s="7">
        <v>5</v>
      </c>
      <c r="AD2522" s="6">
        <v>249.99</v>
      </c>
      <c r="AE2522" s="7" t="s">
        <v>14164</v>
      </c>
      <c r="AG2522">
        <v>102.86</v>
      </c>
      <c r="AH2522">
        <v>30</v>
      </c>
      <c r="AI2522">
        <v>72</v>
      </c>
      <c r="AJ2522" t="s">
        <v>14154</v>
      </c>
    </row>
    <row r="2523" spans="28:36">
      <c r="AB2523" s="75">
        <v>285.17</v>
      </c>
      <c r="AC2523" s="7">
        <v>0</v>
      </c>
      <c r="AD2523" s="6">
        <v>285.17</v>
      </c>
      <c r="AE2523" s="7" t="s">
        <v>14164</v>
      </c>
      <c r="AG2523">
        <v>356.25</v>
      </c>
      <c r="AH2523">
        <v>30</v>
      </c>
      <c r="AI2523">
        <v>249.37</v>
      </c>
      <c r="AJ2523" t="s">
        <v>14154</v>
      </c>
    </row>
    <row r="2524" spans="28:36">
      <c r="AB2524" s="75">
        <v>229.69</v>
      </c>
      <c r="AC2524" s="7">
        <v>25</v>
      </c>
      <c r="AD2524" s="6">
        <v>172.27</v>
      </c>
      <c r="AE2524" s="7" t="s">
        <v>14164</v>
      </c>
      <c r="AG2524">
        <v>108.51</v>
      </c>
      <c r="AH2524">
        <v>25</v>
      </c>
      <c r="AI2524">
        <v>81.38</v>
      </c>
      <c r="AJ2524" t="s">
        <v>14154</v>
      </c>
    </row>
    <row r="2525" spans="28:36">
      <c r="AB2525" s="75">
        <v>79.33</v>
      </c>
      <c r="AC2525" s="7">
        <v>20</v>
      </c>
      <c r="AD2525" s="6">
        <v>63.46</v>
      </c>
      <c r="AE2525" s="7" t="s">
        <v>14164</v>
      </c>
      <c r="AG2525">
        <v>384.34</v>
      </c>
      <c r="AH2525">
        <v>50</v>
      </c>
      <c r="AI2525">
        <v>192.17</v>
      </c>
      <c r="AJ2525" t="s">
        <v>14154</v>
      </c>
    </row>
    <row r="2526" spans="28:36">
      <c r="AB2526" s="75">
        <v>57.34</v>
      </c>
      <c r="AC2526" s="7">
        <v>20</v>
      </c>
      <c r="AD2526" s="6">
        <v>45.87</v>
      </c>
      <c r="AE2526" s="7" t="s">
        <v>14164</v>
      </c>
      <c r="AG2526">
        <v>117.31</v>
      </c>
      <c r="AH2526">
        <v>0</v>
      </c>
      <c r="AI2526">
        <v>117.31</v>
      </c>
      <c r="AJ2526" t="s">
        <v>14154</v>
      </c>
    </row>
    <row r="2527" spans="28:36">
      <c r="AB2527" s="75">
        <v>419.78</v>
      </c>
      <c r="AC2527" s="7">
        <v>20</v>
      </c>
      <c r="AD2527" s="6">
        <v>335.82</v>
      </c>
      <c r="AE2527" s="7" t="s">
        <v>14164</v>
      </c>
      <c r="AG2527">
        <v>476.9</v>
      </c>
      <c r="AH2527">
        <v>30</v>
      </c>
      <c r="AI2527">
        <v>333.83</v>
      </c>
      <c r="AJ2527" t="s">
        <v>14154</v>
      </c>
    </row>
    <row r="2528" spans="28:36">
      <c r="AB2528" s="75">
        <v>135.72999999999999</v>
      </c>
      <c r="AC2528" s="7">
        <v>15</v>
      </c>
      <c r="AD2528" s="6">
        <v>115.37</v>
      </c>
      <c r="AE2528" s="7" t="s">
        <v>14164</v>
      </c>
      <c r="AG2528">
        <v>268.42</v>
      </c>
      <c r="AH2528">
        <v>5</v>
      </c>
      <c r="AI2528">
        <v>255</v>
      </c>
      <c r="AJ2528" t="s">
        <v>14154</v>
      </c>
    </row>
    <row r="2529" spans="28:36">
      <c r="AB2529" s="75">
        <v>129.34</v>
      </c>
      <c r="AC2529" s="7">
        <v>15</v>
      </c>
      <c r="AD2529" s="6">
        <v>109.94</v>
      </c>
      <c r="AE2529" s="7" t="s">
        <v>14164</v>
      </c>
      <c r="AG2529">
        <v>70.290000000000006</v>
      </c>
      <c r="AH2529">
        <v>50</v>
      </c>
      <c r="AI2529">
        <v>35.15</v>
      </c>
      <c r="AJ2529" t="s">
        <v>14154</v>
      </c>
    </row>
    <row r="2530" spans="28:36">
      <c r="AB2530" s="75">
        <v>35.85</v>
      </c>
      <c r="AC2530" s="7">
        <v>10</v>
      </c>
      <c r="AD2530" s="6">
        <v>32.270000000000003</v>
      </c>
      <c r="AE2530" s="7" t="s">
        <v>14164</v>
      </c>
      <c r="AG2530">
        <v>401.83</v>
      </c>
      <c r="AH2530">
        <v>30</v>
      </c>
      <c r="AI2530">
        <v>281.27999999999997</v>
      </c>
      <c r="AJ2530" t="s">
        <v>14154</v>
      </c>
    </row>
    <row r="2531" spans="28:36">
      <c r="AB2531" s="75">
        <v>62.47</v>
      </c>
      <c r="AC2531" s="7">
        <v>15</v>
      </c>
      <c r="AD2531" s="6">
        <v>53.1</v>
      </c>
      <c r="AE2531" s="7" t="s">
        <v>14164</v>
      </c>
      <c r="AG2531">
        <v>386.24</v>
      </c>
      <c r="AH2531">
        <v>5</v>
      </c>
      <c r="AI2531">
        <v>366.93</v>
      </c>
      <c r="AJ2531" t="s">
        <v>14154</v>
      </c>
    </row>
    <row r="2532" spans="28:36">
      <c r="AB2532" s="75">
        <v>349.25</v>
      </c>
      <c r="AC2532" s="7">
        <v>10</v>
      </c>
      <c r="AD2532" s="6">
        <v>314.32</v>
      </c>
      <c r="AE2532" s="7" t="s">
        <v>14164</v>
      </c>
      <c r="AG2532">
        <v>158.62</v>
      </c>
      <c r="AH2532">
        <v>20</v>
      </c>
      <c r="AI2532">
        <v>126.9</v>
      </c>
      <c r="AJ2532" t="s">
        <v>14154</v>
      </c>
    </row>
    <row r="2533" spans="28:36">
      <c r="AB2533" s="75">
        <v>305.11</v>
      </c>
      <c r="AC2533" s="7">
        <v>5</v>
      </c>
      <c r="AD2533" s="6">
        <v>289.85000000000002</v>
      </c>
      <c r="AE2533" s="7" t="s">
        <v>14164</v>
      </c>
      <c r="AG2533">
        <v>311.3</v>
      </c>
      <c r="AH2533">
        <v>25</v>
      </c>
      <c r="AI2533">
        <v>233.48</v>
      </c>
      <c r="AJ2533" t="s">
        <v>14154</v>
      </c>
    </row>
    <row r="2534" spans="28:36">
      <c r="AB2534" s="75">
        <v>391.15</v>
      </c>
      <c r="AC2534" s="7">
        <v>30</v>
      </c>
      <c r="AD2534" s="6">
        <v>273.8</v>
      </c>
      <c r="AE2534" s="7" t="s">
        <v>14164</v>
      </c>
      <c r="AG2534">
        <v>192.28</v>
      </c>
      <c r="AH2534">
        <v>20</v>
      </c>
      <c r="AI2534">
        <v>153.82</v>
      </c>
      <c r="AJ2534" t="s">
        <v>14154</v>
      </c>
    </row>
    <row r="2535" spans="28:36">
      <c r="AB2535" s="75">
        <v>427.8</v>
      </c>
      <c r="AC2535" s="7">
        <v>20</v>
      </c>
      <c r="AD2535" s="6">
        <v>342.24</v>
      </c>
      <c r="AE2535" s="7" t="s">
        <v>14164</v>
      </c>
      <c r="AG2535">
        <v>204.49</v>
      </c>
      <c r="AH2535">
        <v>50</v>
      </c>
      <c r="AI2535">
        <v>102.25</v>
      </c>
      <c r="AJ2535" t="s">
        <v>14154</v>
      </c>
    </row>
    <row r="2536" spans="28:36">
      <c r="AB2536" s="75">
        <v>167.04</v>
      </c>
      <c r="AC2536" s="7">
        <v>20</v>
      </c>
      <c r="AD2536" s="6">
        <v>133.63</v>
      </c>
      <c r="AE2536" s="7" t="s">
        <v>14164</v>
      </c>
      <c r="AG2536">
        <v>494.16</v>
      </c>
      <c r="AH2536">
        <v>50</v>
      </c>
      <c r="AI2536">
        <v>247.08</v>
      </c>
      <c r="AJ2536" t="s">
        <v>14154</v>
      </c>
    </row>
    <row r="2537" spans="28:36">
      <c r="AB2537" s="75">
        <v>129.27000000000001</v>
      </c>
      <c r="AC2537" s="7">
        <v>15</v>
      </c>
      <c r="AD2537" s="6">
        <v>109.88</v>
      </c>
      <c r="AE2537" s="7" t="s">
        <v>14164</v>
      </c>
      <c r="AG2537">
        <v>378.63</v>
      </c>
      <c r="AH2537">
        <v>20</v>
      </c>
      <c r="AI2537">
        <v>302.89999999999998</v>
      </c>
      <c r="AJ2537" t="s">
        <v>14154</v>
      </c>
    </row>
    <row r="2538" spans="28:36">
      <c r="AB2538" s="75">
        <v>356.66</v>
      </c>
      <c r="AC2538" s="7">
        <v>5</v>
      </c>
      <c r="AD2538" s="6">
        <v>338.83</v>
      </c>
      <c r="AE2538" s="7" t="s">
        <v>14164</v>
      </c>
      <c r="AG2538">
        <v>293.68</v>
      </c>
      <c r="AH2538">
        <v>25</v>
      </c>
      <c r="AI2538">
        <v>220.26</v>
      </c>
      <c r="AJ2538" t="s">
        <v>14154</v>
      </c>
    </row>
    <row r="2539" spans="28:36">
      <c r="AB2539" s="75">
        <v>364.54</v>
      </c>
      <c r="AC2539" s="7">
        <v>5</v>
      </c>
      <c r="AD2539" s="6">
        <v>346.31</v>
      </c>
      <c r="AE2539" s="7" t="s">
        <v>14164</v>
      </c>
      <c r="AG2539">
        <v>434.06</v>
      </c>
      <c r="AH2539">
        <v>50</v>
      </c>
      <c r="AI2539">
        <v>217.03</v>
      </c>
      <c r="AJ2539" t="s">
        <v>14154</v>
      </c>
    </row>
    <row r="2540" spans="28:36">
      <c r="AB2540" s="75">
        <v>279.37</v>
      </c>
      <c r="AC2540" s="7">
        <v>0</v>
      </c>
      <c r="AD2540" s="6">
        <v>279.37</v>
      </c>
      <c r="AE2540" s="7" t="s">
        <v>14164</v>
      </c>
      <c r="AG2540">
        <v>403.69</v>
      </c>
      <c r="AH2540">
        <v>5</v>
      </c>
      <c r="AI2540">
        <v>383.51</v>
      </c>
      <c r="AJ2540" t="s">
        <v>14154</v>
      </c>
    </row>
    <row r="2541" spans="28:36">
      <c r="AB2541" s="75">
        <v>498.73</v>
      </c>
      <c r="AC2541" s="7">
        <v>25</v>
      </c>
      <c r="AD2541" s="6">
        <v>374.05</v>
      </c>
      <c r="AE2541" s="7" t="s">
        <v>14164</v>
      </c>
      <c r="AG2541">
        <v>433.97</v>
      </c>
      <c r="AH2541">
        <v>20</v>
      </c>
      <c r="AI2541">
        <v>347.18</v>
      </c>
      <c r="AJ2541" t="s">
        <v>14154</v>
      </c>
    </row>
    <row r="2542" spans="28:36">
      <c r="AB2542" s="75">
        <v>108.12</v>
      </c>
      <c r="AC2542" s="7">
        <v>50</v>
      </c>
      <c r="AD2542" s="6">
        <v>54.06</v>
      </c>
      <c r="AE2542" s="7" t="s">
        <v>14164</v>
      </c>
      <c r="AG2542">
        <v>31.97</v>
      </c>
      <c r="AH2542">
        <v>10</v>
      </c>
      <c r="AI2542">
        <v>28.77</v>
      </c>
      <c r="AJ2542" t="s">
        <v>14154</v>
      </c>
    </row>
    <row r="2543" spans="28:36">
      <c r="AB2543" s="75">
        <v>117.91</v>
      </c>
      <c r="AC2543" s="7">
        <v>0</v>
      </c>
      <c r="AD2543" s="6">
        <v>117.91</v>
      </c>
      <c r="AE2543" s="7" t="s">
        <v>14164</v>
      </c>
      <c r="AG2543">
        <v>41.27</v>
      </c>
      <c r="AH2543">
        <v>5</v>
      </c>
      <c r="AI2543">
        <v>39.21</v>
      </c>
      <c r="AJ2543" t="s">
        <v>14154</v>
      </c>
    </row>
    <row r="2544" spans="28:36">
      <c r="AB2544" s="75">
        <v>110.72</v>
      </c>
      <c r="AC2544" s="7">
        <v>25</v>
      </c>
      <c r="AD2544" s="6">
        <v>83.04</v>
      </c>
      <c r="AE2544" s="7" t="s">
        <v>14164</v>
      </c>
      <c r="AG2544">
        <v>460.68</v>
      </c>
      <c r="AH2544">
        <v>5</v>
      </c>
      <c r="AI2544">
        <v>437.65</v>
      </c>
      <c r="AJ2544" t="s">
        <v>14154</v>
      </c>
    </row>
    <row r="2545" spans="28:36">
      <c r="AB2545" s="75">
        <v>73.180000000000007</v>
      </c>
      <c r="AC2545" s="7">
        <v>50</v>
      </c>
      <c r="AD2545" s="6">
        <v>36.590000000000003</v>
      </c>
      <c r="AE2545" s="7" t="s">
        <v>14164</v>
      </c>
      <c r="AG2545">
        <v>456.87</v>
      </c>
      <c r="AH2545">
        <v>25</v>
      </c>
      <c r="AI2545">
        <v>342.65</v>
      </c>
      <c r="AJ2545" t="s">
        <v>14154</v>
      </c>
    </row>
    <row r="2546" spans="28:36">
      <c r="AB2546" s="75">
        <v>468.38</v>
      </c>
      <c r="AC2546" s="7">
        <v>25</v>
      </c>
      <c r="AD2546" s="6">
        <v>351.28</v>
      </c>
      <c r="AE2546" s="7" t="s">
        <v>14164</v>
      </c>
      <c r="AG2546">
        <v>386.52</v>
      </c>
      <c r="AH2546">
        <v>5</v>
      </c>
      <c r="AI2546">
        <v>367.19</v>
      </c>
      <c r="AJ2546" t="s">
        <v>14154</v>
      </c>
    </row>
    <row r="2547" spans="28:36">
      <c r="AB2547" s="75">
        <v>100.75</v>
      </c>
      <c r="AC2547" s="7">
        <v>30</v>
      </c>
      <c r="AD2547" s="6">
        <v>70.52</v>
      </c>
      <c r="AE2547" s="7" t="s">
        <v>14164</v>
      </c>
      <c r="AG2547">
        <v>169.52</v>
      </c>
      <c r="AH2547">
        <v>0</v>
      </c>
      <c r="AI2547">
        <v>169.52</v>
      </c>
      <c r="AJ2547" t="s">
        <v>14154</v>
      </c>
    </row>
    <row r="2548" spans="28:36">
      <c r="AB2548" s="75">
        <v>447.34</v>
      </c>
      <c r="AC2548" s="7">
        <v>30</v>
      </c>
      <c r="AD2548" s="6">
        <v>313.14</v>
      </c>
      <c r="AE2548" s="7" t="s">
        <v>14164</v>
      </c>
      <c r="AG2548">
        <v>344.57</v>
      </c>
      <c r="AH2548">
        <v>50</v>
      </c>
      <c r="AI2548">
        <v>172.28</v>
      </c>
      <c r="AJ2548" t="s">
        <v>14154</v>
      </c>
    </row>
    <row r="2549" spans="28:36">
      <c r="AB2549" s="75">
        <v>152.35</v>
      </c>
      <c r="AC2549" s="7">
        <v>50</v>
      </c>
      <c r="AD2549" s="6">
        <v>76.17</v>
      </c>
      <c r="AE2549" s="7" t="s">
        <v>14164</v>
      </c>
      <c r="AG2549">
        <v>288.05</v>
      </c>
      <c r="AH2549">
        <v>0</v>
      </c>
      <c r="AI2549">
        <v>288.05</v>
      </c>
      <c r="AJ2549" t="s">
        <v>14154</v>
      </c>
    </row>
    <row r="2550" spans="28:36">
      <c r="AB2550" s="75">
        <v>381.69</v>
      </c>
      <c r="AC2550" s="7">
        <v>30</v>
      </c>
      <c r="AD2550" s="6">
        <v>267.18</v>
      </c>
      <c r="AE2550" s="7" t="s">
        <v>14164</v>
      </c>
      <c r="AG2550">
        <v>298.43</v>
      </c>
      <c r="AH2550">
        <v>0</v>
      </c>
      <c r="AI2550">
        <v>298.43</v>
      </c>
      <c r="AJ2550" t="s">
        <v>14154</v>
      </c>
    </row>
    <row r="2551" spans="28:36">
      <c r="AB2551" s="75">
        <v>212.65</v>
      </c>
      <c r="AC2551" s="7">
        <v>50</v>
      </c>
      <c r="AD2551" s="6">
        <v>106.33</v>
      </c>
      <c r="AE2551" s="7" t="s">
        <v>14164</v>
      </c>
      <c r="AG2551">
        <v>197.95</v>
      </c>
      <c r="AH2551">
        <v>15</v>
      </c>
      <c r="AI2551">
        <v>168.26</v>
      </c>
      <c r="AJ2551" t="s">
        <v>14154</v>
      </c>
    </row>
    <row r="2552" spans="28:36">
      <c r="AB2552" s="75">
        <v>375.68</v>
      </c>
      <c r="AC2552" s="7">
        <v>10</v>
      </c>
      <c r="AD2552" s="6">
        <v>338.11</v>
      </c>
      <c r="AE2552" s="7" t="s">
        <v>14164</v>
      </c>
      <c r="AG2552">
        <v>214.63</v>
      </c>
      <c r="AH2552">
        <v>25</v>
      </c>
      <c r="AI2552">
        <v>160.97</v>
      </c>
      <c r="AJ2552" t="s">
        <v>14154</v>
      </c>
    </row>
    <row r="2553" spans="28:36">
      <c r="AB2553" s="75">
        <v>489.95</v>
      </c>
      <c r="AC2553" s="7">
        <v>20</v>
      </c>
      <c r="AD2553" s="6">
        <v>391.96</v>
      </c>
      <c r="AE2553" s="7" t="s">
        <v>14164</v>
      </c>
      <c r="AG2553">
        <v>192.73</v>
      </c>
      <c r="AH2553">
        <v>25</v>
      </c>
      <c r="AI2553">
        <v>144.55000000000001</v>
      </c>
      <c r="AJ2553" t="s">
        <v>14154</v>
      </c>
    </row>
    <row r="2554" spans="28:36">
      <c r="AB2554" s="75">
        <v>403.62</v>
      </c>
      <c r="AC2554" s="7">
        <v>50</v>
      </c>
      <c r="AD2554" s="6">
        <v>201.81</v>
      </c>
      <c r="AE2554" s="7" t="s">
        <v>14164</v>
      </c>
      <c r="AG2554">
        <v>167.77</v>
      </c>
      <c r="AH2554">
        <v>30</v>
      </c>
      <c r="AI2554">
        <v>117.44</v>
      </c>
      <c r="AJ2554" t="s">
        <v>14154</v>
      </c>
    </row>
    <row r="2555" spans="28:36">
      <c r="AB2555" s="75">
        <v>229.52</v>
      </c>
      <c r="AC2555" s="7">
        <v>20</v>
      </c>
      <c r="AD2555" s="6">
        <v>183.62</v>
      </c>
      <c r="AE2555" s="7" t="s">
        <v>14164</v>
      </c>
      <c r="AG2555">
        <v>489.29</v>
      </c>
      <c r="AH2555">
        <v>10</v>
      </c>
      <c r="AI2555">
        <v>440.36</v>
      </c>
      <c r="AJ2555" t="s">
        <v>14154</v>
      </c>
    </row>
    <row r="2556" spans="28:36">
      <c r="AB2556" s="75">
        <v>367.49</v>
      </c>
      <c r="AC2556" s="7">
        <v>20</v>
      </c>
      <c r="AD2556" s="6">
        <v>293.99</v>
      </c>
      <c r="AE2556" s="7" t="s">
        <v>14164</v>
      </c>
      <c r="AG2556">
        <v>477.68</v>
      </c>
      <c r="AH2556">
        <v>30</v>
      </c>
      <c r="AI2556">
        <v>334.38</v>
      </c>
      <c r="AJ2556" t="s">
        <v>14154</v>
      </c>
    </row>
    <row r="2557" spans="28:36">
      <c r="AB2557" s="75">
        <v>182.35</v>
      </c>
      <c r="AC2557" s="7">
        <v>0</v>
      </c>
      <c r="AD2557" s="6">
        <v>182.35</v>
      </c>
      <c r="AE2557" s="7" t="s">
        <v>14164</v>
      </c>
      <c r="AG2557">
        <v>112.55</v>
      </c>
      <c r="AH2557">
        <v>25</v>
      </c>
      <c r="AI2557">
        <v>84.41</v>
      </c>
      <c r="AJ2557" t="s">
        <v>14154</v>
      </c>
    </row>
    <row r="2558" spans="28:36">
      <c r="AB2558" s="75">
        <v>15.45</v>
      </c>
      <c r="AC2558" s="7">
        <v>0</v>
      </c>
      <c r="AD2558" s="6">
        <v>15.45</v>
      </c>
      <c r="AE2558" s="7" t="s">
        <v>14164</v>
      </c>
      <c r="AG2558">
        <v>33.31</v>
      </c>
      <c r="AH2558">
        <v>15</v>
      </c>
      <c r="AI2558">
        <v>28.31</v>
      </c>
      <c r="AJ2558" t="s">
        <v>14154</v>
      </c>
    </row>
    <row r="2559" spans="28:36">
      <c r="AB2559" s="75">
        <v>11.94</v>
      </c>
      <c r="AC2559" s="7">
        <v>20</v>
      </c>
      <c r="AD2559" s="6">
        <v>9.5500000000000007</v>
      </c>
      <c r="AE2559" s="7" t="s">
        <v>14164</v>
      </c>
      <c r="AG2559">
        <v>51.92</v>
      </c>
      <c r="AH2559">
        <v>0</v>
      </c>
      <c r="AI2559">
        <v>51.92</v>
      </c>
      <c r="AJ2559" t="s">
        <v>14154</v>
      </c>
    </row>
    <row r="2560" spans="28:36">
      <c r="AB2560" s="75">
        <v>19.09</v>
      </c>
      <c r="AC2560" s="7">
        <v>5</v>
      </c>
      <c r="AD2560" s="6">
        <v>18.14</v>
      </c>
      <c r="AE2560" s="7" t="s">
        <v>14164</v>
      </c>
      <c r="AG2560">
        <v>168.21</v>
      </c>
      <c r="AH2560">
        <v>0</v>
      </c>
      <c r="AI2560">
        <v>168.21</v>
      </c>
      <c r="AJ2560" t="s">
        <v>14154</v>
      </c>
    </row>
    <row r="2561" spans="28:36">
      <c r="AB2561" s="75">
        <v>134.53</v>
      </c>
      <c r="AC2561" s="7">
        <v>15</v>
      </c>
      <c r="AD2561" s="6">
        <v>114.35</v>
      </c>
      <c r="AE2561" s="7" t="s">
        <v>14164</v>
      </c>
      <c r="AG2561">
        <v>464.26</v>
      </c>
      <c r="AH2561">
        <v>30</v>
      </c>
      <c r="AI2561">
        <v>324.98</v>
      </c>
      <c r="AJ2561" t="s">
        <v>14154</v>
      </c>
    </row>
    <row r="2562" spans="28:36">
      <c r="AB2562" s="75">
        <v>394.07</v>
      </c>
      <c r="AC2562" s="7">
        <v>5</v>
      </c>
      <c r="AD2562" s="6">
        <v>374.37</v>
      </c>
      <c r="AE2562" s="7" t="s">
        <v>14164</v>
      </c>
      <c r="AG2562">
        <v>205.68</v>
      </c>
      <c r="AH2562">
        <v>10</v>
      </c>
      <c r="AI2562">
        <v>185.11</v>
      </c>
      <c r="AJ2562" t="s">
        <v>14154</v>
      </c>
    </row>
    <row r="2563" spans="28:36">
      <c r="AB2563" s="75">
        <v>255.6</v>
      </c>
      <c r="AC2563" s="7">
        <v>10</v>
      </c>
      <c r="AD2563" s="6">
        <v>230.04</v>
      </c>
      <c r="AE2563" s="7" t="s">
        <v>14164</v>
      </c>
      <c r="AG2563">
        <v>297.35000000000002</v>
      </c>
      <c r="AH2563">
        <v>30</v>
      </c>
      <c r="AI2563">
        <v>208.15</v>
      </c>
      <c r="AJ2563" t="s">
        <v>14154</v>
      </c>
    </row>
    <row r="2564" spans="28:36">
      <c r="AB2564" s="75">
        <v>224.84</v>
      </c>
      <c r="AC2564" s="7">
        <v>15</v>
      </c>
      <c r="AD2564" s="6">
        <v>191.11</v>
      </c>
      <c r="AE2564" s="7" t="s">
        <v>14164</v>
      </c>
      <c r="AG2564">
        <v>80.69</v>
      </c>
      <c r="AH2564">
        <v>0</v>
      </c>
      <c r="AI2564">
        <v>80.69</v>
      </c>
      <c r="AJ2564" t="s">
        <v>14154</v>
      </c>
    </row>
    <row r="2565" spans="28:36">
      <c r="AB2565" s="75">
        <v>433.48</v>
      </c>
      <c r="AC2565" s="7">
        <v>50</v>
      </c>
      <c r="AD2565" s="6">
        <v>216.74</v>
      </c>
      <c r="AE2565" s="7" t="s">
        <v>14164</v>
      </c>
      <c r="AG2565">
        <v>59.56</v>
      </c>
      <c r="AH2565">
        <v>25</v>
      </c>
      <c r="AI2565">
        <v>44.67</v>
      </c>
      <c r="AJ2565" t="s">
        <v>14154</v>
      </c>
    </row>
    <row r="2566" spans="28:36">
      <c r="AB2566" s="75">
        <v>422.91</v>
      </c>
      <c r="AC2566" s="7">
        <v>25</v>
      </c>
      <c r="AD2566" s="6">
        <v>317.18</v>
      </c>
      <c r="AE2566" s="7" t="s">
        <v>14164</v>
      </c>
      <c r="AG2566">
        <v>357.62</v>
      </c>
      <c r="AH2566">
        <v>50</v>
      </c>
      <c r="AI2566">
        <v>178.81</v>
      </c>
      <c r="AJ2566" t="s">
        <v>14154</v>
      </c>
    </row>
    <row r="2567" spans="28:36">
      <c r="AB2567" s="75">
        <v>299.44</v>
      </c>
      <c r="AC2567" s="7">
        <v>25</v>
      </c>
      <c r="AD2567" s="6">
        <v>224.58</v>
      </c>
      <c r="AE2567" s="7" t="s">
        <v>14164</v>
      </c>
      <c r="AG2567">
        <v>396.56</v>
      </c>
      <c r="AH2567">
        <v>50</v>
      </c>
      <c r="AI2567">
        <v>198.28</v>
      </c>
      <c r="AJ2567" t="s">
        <v>14154</v>
      </c>
    </row>
    <row r="2568" spans="28:36">
      <c r="AB2568" s="75">
        <v>310.88</v>
      </c>
      <c r="AC2568" s="7">
        <v>30</v>
      </c>
      <c r="AD2568" s="6">
        <v>217.62</v>
      </c>
      <c r="AE2568" s="7" t="s">
        <v>14164</v>
      </c>
      <c r="AG2568">
        <v>456.74</v>
      </c>
      <c r="AH2568">
        <v>0</v>
      </c>
      <c r="AI2568">
        <v>456.74</v>
      </c>
      <c r="AJ2568" t="s">
        <v>14154</v>
      </c>
    </row>
    <row r="2569" spans="28:36">
      <c r="AB2569" s="75">
        <v>172.7</v>
      </c>
      <c r="AC2569" s="7">
        <v>30</v>
      </c>
      <c r="AD2569" s="6">
        <v>120.89</v>
      </c>
      <c r="AE2569" s="7" t="s">
        <v>14164</v>
      </c>
      <c r="AG2569">
        <v>229.63</v>
      </c>
      <c r="AH2569">
        <v>15</v>
      </c>
      <c r="AI2569">
        <v>195.19</v>
      </c>
      <c r="AJ2569" t="s">
        <v>14154</v>
      </c>
    </row>
    <row r="2570" spans="28:36">
      <c r="AB2570" s="75">
        <v>171.84</v>
      </c>
      <c r="AC2570" s="7">
        <v>30</v>
      </c>
      <c r="AD2570" s="6">
        <v>120.29</v>
      </c>
      <c r="AE2570" s="7" t="s">
        <v>14164</v>
      </c>
      <c r="AG2570">
        <v>48.25</v>
      </c>
      <c r="AH2570">
        <v>10</v>
      </c>
      <c r="AI2570">
        <v>43.43</v>
      </c>
      <c r="AJ2570" t="s">
        <v>14154</v>
      </c>
    </row>
    <row r="2571" spans="28:36">
      <c r="AB2571" s="75">
        <v>128.88</v>
      </c>
      <c r="AC2571" s="7">
        <v>10</v>
      </c>
      <c r="AD2571" s="6">
        <v>115.99</v>
      </c>
      <c r="AE2571" s="7" t="s">
        <v>14164</v>
      </c>
      <c r="AG2571">
        <v>353.92</v>
      </c>
      <c r="AH2571">
        <v>20</v>
      </c>
      <c r="AI2571">
        <v>283.14</v>
      </c>
      <c r="AJ2571" t="s">
        <v>14154</v>
      </c>
    </row>
    <row r="2572" spans="28:36">
      <c r="AB2572" s="75">
        <v>135.6</v>
      </c>
      <c r="AC2572" s="7">
        <v>0</v>
      </c>
      <c r="AD2572" s="6">
        <v>135.6</v>
      </c>
      <c r="AE2572" s="7" t="s">
        <v>14164</v>
      </c>
      <c r="AG2572">
        <v>42.18</v>
      </c>
      <c r="AH2572">
        <v>30</v>
      </c>
      <c r="AI2572">
        <v>29.53</v>
      </c>
      <c r="AJ2572" t="s">
        <v>14154</v>
      </c>
    </row>
    <row r="2573" spans="28:36">
      <c r="AB2573" s="75">
        <v>155.81</v>
      </c>
      <c r="AC2573" s="7">
        <v>50</v>
      </c>
      <c r="AD2573" s="6">
        <v>77.91</v>
      </c>
      <c r="AE2573" s="7" t="s">
        <v>14164</v>
      </c>
      <c r="AG2573">
        <v>104.9</v>
      </c>
      <c r="AH2573">
        <v>5</v>
      </c>
      <c r="AI2573">
        <v>99.66</v>
      </c>
      <c r="AJ2573" t="s">
        <v>14154</v>
      </c>
    </row>
    <row r="2574" spans="28:36">
      <c r="AB2574" s="75">
        <v>55.95</v>
      </c>
      <c r="AC2574" s="7">
        <v>10</v>
      </c>
      <c r="AD2574" s="6">
        <v>50.36</v>
      </c>
      <c r="AE2574" s="7" t="s">
        <v>14164</v>
      </c>
      <c r="AG2574">
        <v>370.14</v>
      </c>
      <c r="AH2574">
        <v>30</v>
      </c>
      <c r="AI2574">
        <v>259.10000000000002</v>
      </c>
      <c r="AJ2574" t="s">
        <v>14154</v>
      </c>
    </row>
    <row r="2575" spans="28:36">
      <c r="AB2575" s="75">
        <v>334.08</v>
      </c>
      <c r="AC2575" s="7">
        <v>15</v>
      </c>
      <c r="AD2575" s="6">
        <v>283.97000000000003</v>
      </c>
      <c r="AE2575" s="7" t="s">
        <v>14164</v>
      </c>
      <c r="AG2575">
        <v>59.97</v>
      </c>
      <c r="AH2575">
        <v>0</v>
      </c>
      <c r="AI2575">
        <v>59.97</v>
      </c>
      <c r="AJ2575" t="s">
        <v>14154</v>
      </c>
    </row>
    <row r="2576" spans="28:36">
      <c r="AB2576" s="75">
        <v>181.21</v>
      </c>
      <c r="AC2576" s="7">
        <v>5</v>
      </c>
      <c r="AD2576" s="6">
        <v>172.15</v>
      </c>
      <c r="AE2576" s="7" t="s">
        <v>14164</v>
      </c>
      <c r="AG2576">
        <v>141.33000000000001</v>
      </c>
      <c r="AH2576">
        <v>0</v>
      </c>
      <c r="AI2576">
        <v>141.33000000000001</v>
      </c>
      <c r="AJ2576" t="s">
        <v>14154</v>
      </c>
    </row>
    <row r="2577" spans="28:36">
      <c r="AB2577" s="75">
        <v>33.14</v>
      </c>
      <c r="AC2577" s="7">
        <v>50</v>
      </c>
      <c r="AD2577" s="6">
        <v>16.57</v>
      </c>
      <c r="AE2577" s="7" t="s">
        <v>14164</v>
      </c>
      <c r="AG2577">
        <v>126.93</v>
      </c>
      <c r="AH2577">
        <v>5</v>
      </c>
      <c r="AI2577">
        <v>120.58</v>
      </c>
      <c r="AJ2577" t="s">
        <v>14154</v>
      </c>
    </row>
    <row r="2578" spans="28:36">
      <c r="AB2578" s="75">
        <v>491.7</v>
      </c>
      <c r="AC2578" s="7">
        <v>0</v>
      </c>
      <c r="AD2578" s="6">
        <v>491.7</v>
      </c>
      <c r="AE2578" s="7" t="s">
        <v>14164</v>
      </c>
      <c r="AG2578">
        <v>166.34</v>
      </c>
      <c r="AH2578">
        <v>5</v>
      </c>
      <c r="AI2578">
        <v>158.02000000000001</v>
      </c>
      <c r="AJ2578" t="s">
        <v>14154</v>
      </c>
    </row>
    <row r="2579" spans="28:36">
      <c r="AB2579" s="75">
        <v>301.37</v>
      </c>
      <c r="AC2579" s="7">
        <v>0</v>
      </c>
      <c r="AD2579" s="6">
        <v>301.37</v>
      </c>
      <c r="AE2579" s="7" t="s">
        <v>14164</v>
      </c>
      <c r="AG2579">
        <v>238.8</v>
      </c>
      <c r="AH2579">
        <v>10</v>
      </c>
      <c r="AI2579">
        <v>214.92</v>
      </c>
      <c r="AJ2579" t="s">
        <v>14154</v>
      </c>
    </row>
    <row r="2580" spans="28:36">
      <c r="AB2580" s="75">
        <v>125.71</v>
      </c>
      <c r="AC2580" s="7">
        <v>5</v>
      </c>
      <c r="AD2580" s="6">
        <v>119.42</v>
      </c>
      <c r="AE2580" s="7" t="s">
        <v>14164</v>
      </c>
      <c r="AG2580">
        <v>219.22</v>
      </c>
      <c r="AH2580">
        <v>30</v>
      </c>
      <c r="AI2580">
        <v>153.44999999999999</v>
      </c>
      <c r="AJ2580" t="s">
        <v>14154</v>
      </c>
    </row>
    <row r="2581" spans="28:36">
      <c r="AB2581" s="75">
        <v>184.21</v>
      </c>
      <c r="AC2581" s="7">
        <v>5</v>
      </c>
      <c r="AD2581" s="6">
        <v>175</v>
      </c>
      <c r="AE2581" s="7" t="s">
        <v>14164</v>
      </c>
      <c r="AG2581">
        <v>150.84</v>
      </c>
      <c r="AH2581">
        <v>15</v>
      </c>
      <c r="AI2581">
        <v>128.21</v>
      </c>
      <c r="AJ2581" t="s">
        <v>14154</v>
      </c>
    </row>
    <row r="2582" spans="28:36">
      <c r="AB2582" s="75">
        <v>250.91</v>
      </c>
      <c r="AC2582" s="7">
        <v>30</v>
      </c>
      <c r="AD2582" s="6">
        <v>175.64</v>
      </c>
      <c r="AE2582" s="7" t="s">
        <v>14164</v>
      </c>
      <c r="AG2582">
        <v>36.700000000000003</v>
      </c>
      <c r="AH2582">
        <v>30</v>
      </c>
      <c r="AI2582">
        <v>25.69</v>
      </c>
      <c r="AJ2582" t="s">
        <v>14154</v>
      </c>
    </row>
    <row r="2583" spans="28:36">
      <c r="AB2583" s="75">
        <v>254.27</v>
      </c>
      <c r="AC2583" s="7">
        <v>5</v>
      </c>
      <c r="AD2583" s="6">
        <v>241.56</v>
      </c>
      <c r="AE2583" s="7" t="s">
        <v>14164</v>
      </c>
      <c r="AG2583">
        <v>187.71</v>
      </c>
      <c r="AH2583">
        <v>10</v>
      </c>
      <c r="AI2583">
        <v>168.94</v>
      </c>
      <c r="AJ2583" t="s">
        <v>14154</v>
      </c>
    </row>
    <row r="2584" spans="28:36">
      <c r="AB2584" s="75">
        <v>235.02</v>
      </c>
      <c r="AC2584" s="7">
        <v>15</v>
      </c>
      <c r="AD2584" s="6">
        <v>199.77</v>
      </c>
      <c r="AE2584" s="7" t="s">
        <v>14164</v>
      </c>
      <c r="AG2584">
        <v>247.95</v>
      </c>
      <c r="AH2584">
        <v>15</v>
      </c>
      <c r="AI2584">
        <v>210.76</v>
      </c>
      <c r="AJ2584" t="s">
        <v>14154</v>
      </c>
    </row>
    <row r="2585" spans="28:36">
      <c r="AB2585" s="75">
        <v>221.03</v>
      </c>
      <c r="AC2585" s="7">
        <v>0</v>
      </c>
      <c r="AD2585" s="6">
        <v>221.03</v>
      </c>
      <c r="AE2585" s="7" t="s">
        <v>14164</v>
      </c>
      <c r="AG2585">
        <v>93.82</v>
      </c>
      <c r="AH2585">
        <v>5</v>
      </c>
      <c r="AI2585">
        <v>89.13</v>
      </c>
      <c r="AJ2585" t="s">
        <v>14154</v>
      </c>
    </row>
    <row r="2586" spans="28:36">
      <c r="AB2586" s="75">
        <v>51.27</v>
      </c>
      <c r="AC2586" s="7">
        <v>30</v>
      </c>
      <c r="AD2586" s="6">
        <v>35.89</v>
      </c>
      <c r="AE2586" s="7" t="s">
        <v>14164</v>
      </c>
      <c r="AG2586">
        <v>358.51</v>
      </c>
      <c r="AH2586">
        <v>30</v>
      </c>
      <c r="AI2586">
        <v>250.96</v>
      </c>
      <c r="AJ2586" t="s">
        <v>14154</v>
      </c>
    </row>
    <row r="2587" spans="28:36">
      <c r="AB2587" s="75">
        <v>51.31</v>
      </c>
      <c r="AC2587" s="7">
        <v>50</v>
      </c>
      <c r="AD2587" s="6">
        <v>25.66</v>
      </c>
      <c r="AE2587" s="7" t="s">
        <v>14164</v>
      </c>
      <c r="AG2587">
        <v>432.35</v>
      </c>
      <c r="AH2587">
        <v>15</v>
      </c>
      <c r="AI2587">
        <v>367.5</v>
      </c>
      <c r="AJ2587" t="s">
        <v>14154</v>
      </c>
    </row>
    <row r="2588" spans="28:36">
      <c r="AB2588" s="75">
        <v>94.11</v>
      </c>
      <c r="AC2588" s="7">
        <v>25</v>
      </c>
      <c r="AD2588" s="6">
        <v>70.58</v>
      </c>
      <c r="AE2588" s="7" t="s">
        <v>14164</v>
      </c>
      <c r="AG2588">
        <v>209.81</v>
      </c>
      <c r="AH2588">
        <v>0</v>
      </c>
      <c r="AI2588">
        <v>209.81</v>
      </c>
      <c r="AJ2588" t="s">
        <v>14154</v>
      </c>
    </row>
    <row r="2589" spans="28:36">
      <c r="AB2589" s="75">
        <v>265.73</v>
      </c>
      <c r="AC2589" s="7">
        <v>10</v>
      </c>
      <c r="AD2589" s="6">
        <v>239.16</v>
      </c>
      <c r="AE2589" s="7" t="s">
        <v>14164</v>
      </c>
      <c r="AG2589">
        <v>414.17</v>
      </c>
      <c r="AH2589">
        <v>10</v>
      </c>
      <c r="AI2589">
        <v>372.75</v>
      </c>
      <c r="AJ2589" t="s">
        <v>14154</v>
      </c>
    </row>
    <row r="2590" spans="28:36">
      <c r="AB2590" s="75">
        <v>135.49</v>
      </c>
      <c r="AC2590" s="7">
        <v>25</v>
      </c>
      <c r="AD2590" s="6">
        <v>101.62</v>
      </c>
      <c r="AE2590" s="7" t="s">
        <v>14164</v>
      </c>
      <c r="AG2590">
        <v>77.58</v>
      </c>
      <c r="AH2590">
        <v>10</v>
      </c>
      <c r="AI2590">
        <v>69.819999999999993</v>
      </c>
      <c r="AJ2590" t="s">
        <v>14154</v>
      </c>
    </row>
    <row r="2591" spans="28:36">
      <c r="AB2591" s="75">
        <v>138.62</v>
      </c>
      <c r="AC2591" s="7">
        <v>10</v>
      </c>
      <c r="AD2591" s="6">
        <v>124.76</v>
      </c>
      <c r="AE2591" s="7" t="s">
        <v>14164</v>
      </c>
      <c r="AG2591">
        <v>282.16000000000003</v>
      </c>
      <c r="AH2591">
        <v>5</v>
      </c>
      <c r="AI2591">
        <v>268.05</v>
      </c>
      <c r="AJ2591" t="s">
        <v>14154</v>
      </c>
    </row>
    <row r="2592" spans="28:36">
      <c r="AB2592" s="75">
        <v>62.2</v>
      </c>
      <c r="AC2592" s="7">
        <v>5</v>
      </c>
      <c r="AD2592" s="6">
        <v>59.09</v>
      </c>
      <c r="AE2592" s="7" t="s">
        <v>14164</v>
      </c>
      <c r="AG2592">
        <v>15.47</v>
      </c>
      <c r="AH2592">
        <v>10</v>
      </c>
      <c r="AI2592">
        <v>13.92</v>
      </c>
      <c r="AJ2592" t="s">
        <v>14154</v>
      </c>
    </row>
    <row r="2593" spans="28:36">
      <c r="AB2593" s="75">
        <v>370.3</v>
      </c>
      <c r="AC2593" s="7">
        <v>30</v>
      </c>
      <c r="AD2593" s="6">
        <v>259.20999999999998</v>
      </c>
      <c r="AE2593" s="7" t="s">
        <v>14164</v>
      </c>
      <c r="AG2593">
        <v>246.59</v>
      </c>
      <c r="AH2593">
        <v>0</v>
      </c>
      <c r="AI2593">
        <v>246.59</v>
      </c>
      <c r="AJ2593" t="s">
        <v>14154</v>
      </c>
    </row>
    <row r="2594" spans="28:36">
      <c r="AB2594" s="75">
        <v>451.74</v>
      </c>
      <c r="AC2594" s="7">
        <v>20</v>
      </c>
      <c r="AD2594" s="6">
        <v>361.39</v>
      </c>
      <c r="AE2594" s="7" t="s">
        <v>14164</v>
      </c>
      <c r="AG2594">
        <v>51.66</v>
      </c>
      <c r="AH2594">
        <v>30</v>
      </c>
      <c r="AI2594">
        <v>36.159999999999997</v>
      </c>
      <c r="AJ2594" t="s">
        <v>14154</v>
      </c>
    </row>
    <row r="2595" spans="28:36">
      <c r="AB2595" s="75">
        <v>189.54</v>
      </c>
      <c r="AC2595" s="7">
        <v>25</v>
      </c>
      <c r="AD2595" s="6">
        <v>142.16</v>
      </c>
      <c r="AE2595" s="7" t="s">
        <v>14164</v>
      </c>
      <c r="AG2595">
        <v>178.71</v>
      </c>
      <c r="AH2595">
        <v>30</v>
      </c>
      <c r="AI2595">
        <v>125.1</v>
      </c>
      <c r="AJ2595" t="s">
        <v>14154</v>
      </c>
    </row>
    <row r="2596" spans="28:36">
      <c r="AB2596" s="75">
        <v>206.92</v>
      </c>
      <c r="AC2596" s="7">
        <v>25</v>
      </c>
      <c r="AD2596" s="6">
        <v>155.19</v>
      </c>
      <c r="AE2596" s="7" t="s">
        <v>14164</v>
      </c>
      <c r="AG2596">
        <v>467.12</v>
      </c>
      <c r="AH2596">
        <v>0</v>
      </c>
      <c r="AI2596">
        <v>467.12</v>
      </c>
      <c r="AJ2596" t="s">
        <v>14154</v>
      </c>
    </row>
    <row r="2597" spans="28:36">
      <c r="AB2597" s="75">
        <v>216.8</v>
      </c>
      <c r="AC2597" s="7">
        <v>30</v>
      </c>
      <c r="AD2597" s="6">
        <v>151.76</v>
      </c>
      <c r="AE2597" s="7" t="s">
        <v>14164</v>
      </c>
      <c r="AG2597">
        <v>210.43</v>
      </c>
      <c r="AH2597">
        <v>15</v>
      </c>
      <c r="AI2597">
        <v>178.87</v>
      </c>
      <c r="AJ2597" t="s">
        <v>14154</v>
      </c>
    </row>
    <row r="2598" spans="28:36">
      <c r="AB2598" s="75">
        <v>44.95</v>
      </c>
      <c r="AC2598" s="7">
        <v>5</v>
      </c>
      <c r="AD2598" s="6">
        <v>42.7</v>
      </c>
      <c r="AE2598" s="7" t="s">
        <v>14164</v>
      </c>
      <c r="AG2598">
        <v>338.28</v>
      </c>
      <c r="AH2598">
        <v>10</v>
      </c>
      <c r="AI2598">
        <v>304.45</v>
      </c>
      <c r="AJ2598" t="s">
        <v>14154</v>
      </c>
    </row>
    <row r="2599" spans="28:36">
      <c r="AB2599" s="75">
        <v>266.16000000000003</v>
      </c>
      <c r="AC2599" s="7">
        <v>5</v>
      </c>
      <c r="AD2599" s="6">
        <v>252.85</v>
      </c>
      <c r="AE2599" s="7" t="s">
        <v>14164</v>
      </c>
      <c r="AG2599">
        <v>212.78</v>
      </c>
      <c r="AH2599">
        <v>15</v>
      </c>
      <c r="AI2599">
        <v>180.86</v>
      </c>
      <c r="AJ2599" t="s">
        <v>14154</v>
      </c>
    </row>
    <row r="2600" spans="28:36">
      <c r="AB2600" s="75">
        <v>170.8</v>
      </c>
      <c r="AC2600" s="7">
        <v>20</v>
      </c>
      <c r="AD2600" s="6">
        <v>136.63999999999999</v>
      </c>
      <c r="AE2600" s="7" t="s">
        <v>14164</v>
      </c>
      <c r="AG2600">
        <v>395.32</v>
      </c>
      <c r="AH2600">
        <v>50</v>
      </c>
      <c r="AI2600">
        <v>197.66</v>
      </c>
      <c r="AJ2600" t="s">
        <v>14154</v>
      </c>
    </row>
    <row r="2601" spans="28:36">
      <c r="AB2601" s="75">
        <v>333.66</v>
      </c>
      <c r="AC2601" s="7">
        <v>5</v>
      </c>
      <c r="AD2601" s="6">
        <v>316.98</v>
      </c>
      <c r="AE2601" s="7" t="s">
        <v>14164</v>
      </c>
      <c r="AG2601">
        <v>309.67</v>
      </c>
      <c r="AH2601">
        <v>25</v>
      </c>
      <c r="AI2601">
        <v>232.25</v>
      </c>
      <c r="AJ2601" t="s">
        <v>14154</v>
      </c>
    </row>
    <row r="2602" spans="28:36">
      <c r="AB2602" s="75">
        <v>269.89</v>
      </c>
      <c r="AC2602" s="7">
        <v>5</v>
      </c>
      <c r="AD2602" s="6">
        <v>256.39999999999998</v>
      </c>
      <c r="AE2602" s="7" t="s">
        <v>14164</v>
      </c>
      <c r="AG2602">
        <v>395.72</v>
      </c>
      <c r="AH2602">
        <v>20</v>
      </c>
      <c r="AI2602">
        <v>316.58</v>
      </c>
      <c r="AJ2602" t="s">
        <v>14154</v>
      </c>
    </row>
    <row r="2603" spans="28:36">
      <c r="AB2603" s="75">
        <v>393.04</v>
      </c>
      <c r="AC2603" s="7">
        <v>5</v>
      </c>
      <c r="AD2603" s="6">
        <v>373.39</v>
      </c>
      <c r="AE2603" s="7" t="s">
        <v>14164</v>
      </c>
      <c r="AG2603">
        <v>243.74</v>
      </c>
      <c r="AH2603">
        <v>15</v>
      </c>
      <c r="AI2603">
        <v>207.18</v>
      </c>
      <c r="AJ2603" t="s">
        <v>14154</v>
      </c>
    </row>
    <row r="2604" spans="28:36">
      <c r="AB2604" s="75">
        <v>273.13</v>
      </c>
      <c r="AC2604" s="7">
        <v>20</v>
      </c>
      <c r="AD2604" s="6">
        <v>218.5</v>
      </c>
      <c r="AE2604" s="7" t="s">
        <v>14164</v>
      </c>
      <c r="AG2604">
        <v>290.89999999999998</v>
      </c>
      <c r="AH2604">
        <v>15</v>
      </c>
      <c r="AI2604">
        <v>247.26</v>
      </c>
      <c r="AJ2604" t="s">
        <v>14154</v>
      </c>
    </row>
    <row r="2605" spans="28:36">
      <c r="AB2605" s="75">
        <v>437.56</v>
      </c>
      <c r="AC2605" s="7">
        <v>25</v>
      </c>
      <c r="AD2605" s="6">
        <v>328.17</v>
      </c>
      <c r="AE2605" s="7" t="s">
        <v>14164</v>
      </c>
      <c r="AG2605">
        <v>241.05</v>
      </c>
      <c r="AH2605">
        <v>15</v>
      </c>
      <c r="AI2605">
        <v>204.89</v>
      </c>
      <c r="AJ2605" t="s">
        <v>14154</v>
      </c>
    </row>
    <row r="2606" spans="28:36">
      <c r="AB2606" s="75">
        <v>232.86</v>
      </c>
      <c r="AC2606" s="7">
        <v>20</v>
      </c>
      <c r="AD2606" s="6">
        <v>186.29</v>
      </c>
      <c r="AE2606" s="7" t="s">
        <v>14164</v>
      </c>
      <c r="AG2606">
        <v>71.819999999999993</v>
      </c>
      <c r="AH2606">
        <v>0</v>
      </c>
      <c r="AI2606">
        <v>71.819999999999993</v>
      </c>
      <c r="AJ2606" t="s">
        <v>14154</v>
      </c>
    </row>
    <row r="2607" spans="28:36">
      <c r="AB2607" s="75">
        <v>430.03</v>
      </c>
      <c r="AC2607" s="7">
        <v>30</v>
      </c>
      <c r="AD2607" s="6">
        <v>301.02</v>
      </c>
      <c r="AE2607" s="7" t="s">
        <v>14164</v>
      </c>
      <c r="AG2607">
        <v>328.54</v>
      </c>
      <c r="AH2607">
        <v>15</v>
      </c>
      <c r="AI2607">
        <v>279.26</v>
      </c>
      <c r="AJ2607" t="s">
        <v>14154</v>
      </c>
    </row>
    <row r="2608" spans="28:36">
      <c r="AB2608" s="75">
        <v>478.79</v>
      </c>
      <c r="AC2608" s="7">
        <v>5</v>
      </c>
      <c r="AD2608" s="6">
        <v>454.85</v>
      </c>
      <c r="AE2608" s="7" t="s">
        <v>14164</v>
      </c>
      <c r="AG2608">
        <v>390.78</v>
      </c>
      <c r="AH2608">
        <v>25</v>
      </c>
      <c r="AI2608">
        <v>293.08</v>
      </c>
      <c r="AJ2608" t="s">
        <v>14154</v>
      </c>
    </row>
    <row r="2609" spans="28:36">
      <c r="AB2609" s="75">
        <v>102.54</v>
      </c>
      <c r="AC2609" s="7">
        <v>30</v>
      </c>
      <c r="AD2609" s="6">
        <v>71.78</v>
      </c>
      <c r="AE2609" s="7" t="s">
        <v>14164</v>
      </c>
      <c r="AG2609">
        <v>101.33</v>
      </c>
      <c r="AH2609">
        <v>15</v>
      </c>
      <c r="AI2609">
        <v>86.13</v>
      </c>
      <c r="AJ2609" t="s">
        <v>14154</v>
      </c>
    </row>
    <row r="2610" spans="28:36">
      <c r="AB2610" s="75">
        <v>52.51</v>
      </c>
      <c r="AC2610" s="7">
        <v>25</v>
      </c>
      <c r="AD2610" s="6">
        <v>39.380000000000003</v>
      </c>
      <c r="AE2610" s="7" t="s">
        <v>14164</v>
      </c>
      <c r="AG2610">
        <v>287.25</v>
      </c>
      <c r="AH2610">
        <v>20</v>
      </c>
      <c r="AI2610">
        <v>229.8</v>
      </c>
      <c r="AJ2610" t="s">
        <v>14154</v>
      </c>
    </row>
    <row r="2611" spans="28:36">
      <c r="AB2611" s="75">
        <v>384.9</v>
      </c>
      <c r="AC2611" s="7">
        <v>20</v>
      </c>
      <c r="AD2611" s="6">
        <v>307.92</v>
      </c>
      <c r="AE2611" s="7" t="s">
        <v>14164</v>
      </c>
      <c r="AG2611">
        <v>169.79</v>
      </c>
      <c r="AH2611">
        <v>5</v>
      </c>
      <c r="AI2611">
        <v>161.30000000000001</v>
      </c>
      <c r="AJ2611" t="s">
        <v>14154</v>
      </c>
    </row>
    <row r="2612" spans="28:36">
      <c r="AB2612" s="75">
        <v>492.78</v>
      </c>
      <c r="AC2612" s="7">
        <v>5</v>
      </c>
      <c r="AD2612" s="6">
        <v>468.14</v>
      </c>
      <c r="AE2612" s="7" t="s">
        <v>14164</v>
      </c>
      <c r="AG2612">
        <v>39.869999999999997</v>
      </c>
      <c r="AH2612">
        <v>15</v>
      </c>
      <c r="AI2612">
        <v>33.89</v>
      </c>
      <c r="AJ2612" t="s">
        <v>14154</v>
      </c>
    </row>
    <row r="2613" spans="28:36">
      <c r="AB2613" s="75">
        <v>268.81</v>
      </c>
      <c r="AC2613" s="7">
        <v>0</v>
      </c>
      <c r="AD2613" s="6">
        <v>268.81</v>
      </c>
      <c r="AE2613" s="7" t="s">
        <v>14164</v>
      </c>
      <c r="AG2613">
        <v>185.29</v>
      </c>
      <c r="AH2613">
        <v>0</v>
      </c>
      <c r="AI2613">
        <v>185.29</v>
      </c>
      <c r="AJ2613" t="s">
        <v>14154</v>
      </c>
    </row>
    <row r="2614" spans="28:36">
      <c r="AB2614" s="75">
        <v>497.95</v>
      </c>
      <c r="AC2614" s="7">
        <v>10</v>
      </c>
      <c r="AD2614" s="6">
        <v>448.15</v>
      </c>
      <c r="AE2614" s="7" t="s">
        <v>14164</v>
      </c>
      <c r="AG2614">
        <v>393.1</v>
      </c>
      <c r="AH2614">
        <v>0</v>
      </c>
      <c r="AI2614">
        <v>393.1</v>
      </c>
      <c r="AJ2614" t="s">
        <v>14154</v>
      </c>
    </row>
    <row r="2615" spans="28:36">
      <c r="AB2615" s="75">
        <v>328.44</v>
      </c>
      <c r="AC2615" s="7">
        <v>0</v>
      </c>
      <c r="AD2615" s="6">
        <v>328.44</v>
      </c>
      <c r="AE2615" s="7" t="s">
        <v>14164</v>
      </c>
      <c r="AG2615">
        <v>392.74</v>
      </c>
      <c r="AH2615">
        <v>5</v>
      </c>
      <c r="AI2615">
        <v>373.1</v>
      </c>
      <c r="AJ2615" t="s">
        <v>14154</v>
      </c>
    </row>
    <row r="2616" spans="28:36">
      <c r="AB2616" s="75">
        <v>174.27</v>
      </c>
      <c r="AC2616" s="7">
        <v>0</v>
      </c>
      <c r="AD2616" s="6">
        <v>174.27</v>
      </c>
      <c r="AE2616" s="7" t="s">
        <v>14164</v>
      </c>
      <c r="AG2616">
        <v>487.62</v>
      </c>
      <c r="AH2616">
        <v>25</v>
      </c>
      <c r="AI2616">
        <v>365.72</v>
      </c>
      <c r="AJ2616" t="s">
        <v>14154</v>
      </c>
    </row>
    <row r="2617" spans="28:36">
      <c r="AB2617" s="75">
        <v>457.48</v>
      </c>
      <c r="AC2617" s="7">
        <v>30</v>
      </c>
      <c r="AD2617" s="6">
        <v>320.24</v>
      </c>
      <c r="AE2617" s="7" t="s">
        <v>14164</v>
      </c>
      <c r="AG2617">
        <v>98.73</v>
      </c>
      <c r="AH2617">
        <v>5</v>
      </c>
      <c r="AI2617">
        <v>93.79</v>
      </c>
      <c r="AJ2617" t="s">
        <v>14154</v>
      </c>
    </row>
    <row r="2618" spans="28:36">
      <c r="AB2618" s="75">
        <v>275.77999999999997</v>
      </c>
      <c r="AC2618" s="7">
        <v>30</v>
      </c>
      <c r="AD2618" s="6">
        <v>193.05</v>
      </c>
      <c r="AE2618" s="7" t="s">
        <v>14164</v>
      </c>
      <c r="AG2618">
        <v>419.32</v>
      </c>
      <c r="AH2618">
        <v>0</v>
      </c>
      <c r="AI2618">
        <v>419.32</v>
      </c>
      <c r="AJ2618" t="s">
        <v>14154</v>
      </c>
    </row>
    <row r="2619" spans="28:36">
      <c r="AB2619" s="75">
        <v>468.72</v>
      </c>
      <c r="AC2619" s="7">
        <v>30</v>
      </c>
      <c r="AD2619" s="6">
        <v>328.1</v>
      </c>
      <c r="AE2619" s="7" t="s">
        <v>14164</v>
      </c>
      <c r="AG2619">
        <v>426.75</v>
      </c>
      <c r="AH2619">
        <v>0</v>
      </c>
      <c r="AI2619">
        <v>426.75</v>
      </c>
      <c r="AJ2619" t="s">
        <v>14159</v>
      </c>
    </row>
    <row r="2620" spans="28:36">
      <c r="AB2620" s="75">
        <v>331.73</v>
      </c>
      <c r="AC2620" s="7">
        <v>15</v>
      </c>
      <c r="AD2620" s="6">
        <v>281.97000000000003</v>
      </c>
      <c r="AE2620" s="7" t="s">
        <v>14164</v>
      </c>
      <c r="AG2620">
        <v>77.22</v>
      </c>
      <c r="AH2620">
        <v>15</v>
      </c>
      <c r="AI2620">
        <v>65.64</v>
      </c>
      <c r="AJ2620" t="s">
        <v>14159</v>
      </c>
    </row>
    <row r="2621" spans="28:36">
      <c r="AB2621" s="75">
        <v>396.57</v>
      </c>
      <c r="AC2621" s="7">
        <v>20</v>
      </c>
      <c r="AD2621" s="6">
        <v>317.26</v>
      </c>
      <c r="AE2621" s="7" t="s">
        <v>14164</v>
      </c>
      <c r="AG2621">
        <v>351.87</v>
      </c>
      <c r="AH2621">
        <v>0</v>
      </c>
      <c r="AI2621">
        <v>351.87</v>
      </c>
      <c r="AJ2621" t="s">
        <v>14159</v>
      </c>
    </row>
    <row r="2622" spans="28:36">
      <c r="AB2622" s="75">
        <v>211.97</v>
      </c>
      <c r="AC2622" s="7">
        <v>15</v>
      </c>
      <c r="AD2622" s="6">
        <v>180.17</v>
      </c>
      <c r="AE2622" s="7" t="s">
        <v>14164</v>
      </c>
      <c r="AG2622">
        <v>257.14</v>
      </c>
      <c r="AH2622">
        <v>20</v>
      </c>
      <c r="AI2622">
        <v>205.71</v>
      </c>
      <c r="AJ2622" t="s">
        <v>14159</v>
      </c>
    </row>
    <row r="2623" spans="28:36">
      <c r="AB2623" s="75">
        <v>116.77</v>
      </c>
      <c r="AC2623" s="7">
        <v>5</v>
      </c>
      <c r="AD2623" s="6">
        <v>110.93</v>
      </c>
      <c r="AE2623" s="7" t="s">
        <v>14164</v>
      </c>
      <c r="AG2623">
        <v>332</v>
      </c>
      <c r="AH2623">
        <v>20</v>
      </c>
      <c r="AI2623">
        <v>265.60000000000002</v>
      </c>
      <c r="AJ2623" t="s">
        <v>14159</v>
      </c>
    </row>
    <row r="2624" spans="28:36">
      <c r="AB2624" s="75">
        <v>11.16</v>
      </c>
      <c r="AC2624" s="7">
        <v>5</v>
      </c>
      <c r="AD2624" s="6">
        <v>10.6</v>
      </c>
      <c r="AE2624" s="7" t="s">
        <v>14164</v>
      </c>
      <c r="AG2624">
        <v>300.81</v>
      </c>
      <c r="AH2624">
        <v>5</v>
      </c>
      <c r="AI2624">
        <v>285.77</v>
      </c>
      <c r="AJ2624" t="s">
        <v>14159</v>
      </c>
    </row>
    <row r="2625" spans="28:36">
      <c r="AB2625" s="75">
        <v>184.6</v>
      </c>
      <c r="AC2625" s="7">
        <v>20</v>
      </c>
      <c r="AD2625" s="6">
        <v>147.68</v>
      </c>
      <c r="AE2625" s="7" t="s">
        <v>14164</v>
      </c>
      <c r="AG2625">
        <v>490.77</v>
      </c>
      <c r="AH2625">
        <v>10</v>
      </c>
      <c r="AI2625">
        <v>441.69</v>
      </c>
      <c r="AJ2625" t="s">
        <v>14159</v>
      </c>
    </row>
    <row r="2626" spans="28:36">
      <c r="AB2626" s="75">
        <v>59.58</v>
      </c>
      <c r="AC2626" s="7">
        <v>50</v>
      </c>
      <c r="AD2626" s="6">
        <v>29.79</v>
      </c>
      <c r="AE2626" s="7" t="s">
        <v>14164</v>
      </c>
      <c r="AG2626">
        <v>400.31</v>
      </c>
      <c r="AH2626">
        <v>25</v>
      </c>
      <c r="AI2626">
        <v>300.23</v>
      </c>
      <c r="AJ2626" t="s">
        <v>14159</v>
      </c>
    </row>
    <row r="2627" spans="28:36">
      <c r="AB2627" s="75">
        <v>437.3</v>
      </c>
      <c r="AC2627" s="7">
        <v>0</v>
      </c>
      <c r="AD2627" s="6">
        <v>437.3</v>
      </c>
      <c r="AE2627" s="7" t="s">
        <v>14164</v>
      </c>
      <c r="AG2627">
        <v>286.5</v>
      </c>
      <c r="AH2627">
        <v>5</v>
      </c>
      <c r="AI2627">
        <v>272.18</v>
      </c>
      <c r="AJ2627" t="s">
        <v>14159</v>
      </c>
    </row>
    <row r="2628" spans="28:36">
      <c r="AB2628" s="75">
        <v>202.49</v>
      </c>
      <c r="AC2628" s="7">
        <v>25</v>
      </c>
      <c r="AD2628" s="6">
        <v>151.87</v>
      </c>
      <c r="AE2628" s="7" t="s">
        <v>14164</v>
      </c>
      <c r="AG2628">
        <v>394.12</v>
      </c>
      <c r="AH2628">
        <v>25</v>
      </c>
      <c r="AI2628">
        <v>295.58999999999997</v>
      </c>
      <c r="AJ2628" t="s">
        <v>14159</v>
      </c>
    </row>
    <row r="2629" spans="28:36">
      <c r="AB2629" s="75">
        <v>126.15</v>
      </c>
      <c r="AC2629" s="7">
        <v>50</v>
      </c>
      <c r="AD2629" s="6">
        <v>63.08</v>
      </c>
      <c r="AE2629" s="7" t="s">
        <v>14164</v>
      </c>
      <c r="AG2629">
        <v>305.93</v>
      </c>
      <c r="AH2629">
        <v>10</v>
      </c>
      <c r="AI2629">
        <v>275.33999999999997</v>
      </c>
      <c r="AJ2629" t="s">
        <v>14159</v>
      </c>
    </row>
    <row r="2630" spans="28:36">
      <c r="AB2630" s="75">
        <v>496.03</v>
      </c>
      <c r="AC2630" s="7">
        <v>15</v>
      </c>
      <c r="AD2630" s="6">
        <v>421.63</v>
      </c>
      <c r="AE2630" s="7" t="s">
        <v>14164</v>
      </c>
      <c r="AG2630">
        <v>215.44</v>
      </c>
      <c r="AH2630">
        <v>50</v>
      </c>
      <c r="AI2630">
        <v>107.72</v>
      </c>
      <c r="AJ2630" t="s">
        <v>14159</v>
      </c>
    </row>
    <row r="2631" spans="28:36">
      <c r="AB2631" s="75">
        <v>45.01</v>
      </c>
      <c r="AC2631" s="7">
        <v>10</v>
      </c>
      <c r="AD2631" s="6">
        <v>40.51</v>
      </c>
      <c r="AE2631" s="7" t="s">
        <v>14164</v>
      </c>
      <c r="AG2631">
        <v>455.19</v>
      </c>
      <c r="AH2631">
        <v>15</v>
      </c>
      <c r="AI2631">
        <v>386.91</v>
      </c>
      <c r="AJ2631" t="s">
        <v>14159</v>
      </c>
    </row>
    <row r="2632" spans="28:36">
      <c r="AB2632" s="75">
        <v>112.53</v>
      </c>
      <c r="AC2632" s="7">
        <v>30</v>
      </c>
      <c r="AD2632" s="6">
        <v>78.77</v>
      </c>
      <c r="AE2632" s="7" t="s">
        <v>14164</v>
      </c>
      <c r="AG2632">
        <v>357.54</v>
      </c>
      <c r="AH2632">
        <v>15</v>
      </c>
      <c r="AI2632">
        <v>303.91000000000003</v>
      </c>
      <c r="AJ2632" t="s">
        <v>14159</v>
      </c>
    </row>
    <row r="2633" spans="28:36">
      <c r="AB2633" s="75">
        <v>260.45</v>
      </c>
      <c r="AC2633" s="7">
        <v>25</v>
      </c>
      <c r="AD2633" s="6">
        <v>195.34</v>
      </c>
      <c r="AE2633" s="7" t="s">
        <v>14164</v>
      </c>
      <c r="AG2633">
        <v>42.98</v>
      </c>
      <c r="AH2633">
        <v>5</v>
      </c>
      <c r="AI2633">
        <v>40.83</v>
      </c>
      <c r="AJ2633" t="s">
        <v>14159</v>
      </c>
    </row>
    <row r="2634" spans="28:36">
      <c r="AB2634" s="75">
        <v>375.81</v>
      </c>
      <c r="AC2634" s="7">
        <v>30</v>
      </c>
      <c r="AD2634" s="6">
        <v>263.07</v>
      </c>
      <c r="AE2634" s="7" t="s">
        <v>14164</v>
      </c>
      <c r="AG2634">
        <v>239.67</v>
      </c>
      <c r="AH2634">
        <v>15</v>
      </c>
      <c r="AI2634">
        <v>203.72</v>
      </c>
      <c r="AJ2634" t="s">
        <v>14159</v>
      </c>
    </row>
    <row r="2635" spans="28:36">
      <c r="AB2635" s="75">
        <v>221.02</v>
      </c>
      <c r="AC2635" s="7">
        <v>15</v>
      </c>
      <c r="AD2635" s="6">
        <v>187.87</v>
      </c>
      <c r="AE2635" s="7" t="s">
        <v>14164</v>
      </c>
      <c r="AG2635">
        <v>377.75</v>
      </c>
      <c r="AH2635">
        <v>50</v>
      </c>
      <c r="AI2635">
        <v>188.88</v>
      </c>
      <c r="AJ2635" t="s">
        <v>14159</v>
      </c>
    </row>
    <row r="2636" spans="28:36">
      <c r="AB2636" s="75">
        <v>164.51</v>
      </c>
      <c r="AC2636" s="7">
        <v>10</v>
      </c>
      <c r="AD2636" s="6">
        <v>148.06</v>
      </c>
      <c r="AE2636" s="7" t="s">
        <v>14164</v>
      </c>
      <c r="AG2636">
        <v>187.86</v>
      </c>
      <c r="AH2636">
        <v>0</v>
      </c>
      <c r="AI2636">
        <v>187.86</v>
      </c>
      <c r="AJ2636" t="s">
        <v>14159</v>
      </c>
    </row>
    <row r="2637" spans="28:36">
      <c r="AB2637" s="75">
        <v>177.05</v>
      </c>
      <c r="AC2637" s="7">
        <v>30</v>
      </c>
      <c r="AD2637" s="6">
        <v>123.94</v>
      </c>
      <c r="AE2637" s="7" t="s">
        <v>14164</v>
      </c>
      <c r="AG2637">
        <v>123.71</v>
      </c>
      <c r="AH2637">
        <v>50</v>
      </c>
      <c r="AI2637">
        <v>61.85</v>
      </c>
      <c r="AJ2637" t="s">
        <v>14159</v>
      </c>
    </row>
    <row r="2638" spans="28:36">
      <c r="AB2638" s="75">
        <v>86</v>
      </c>
      <c r="AC2638" s="7">
        <v>30</v>
      </c>
      <c r="AD2638" s="6">
        <v>60.2</v>
      </c>
      <c r="AE2638" s="7" t="s">
        <v>14164</v>
      </c>
      <c r="AG2638">
        <v>460.89</v>
      </c>
      <c r="AH2638">
        <v>10</v>
      </c>
      <c r="AI2638">
        <v>414.8</v>
      </c>
      <c r="AJ2638" t="s">
        <v>14159</v>
      </c>
    </row>
    <row r="2639" spans="28:36">
      <c r="AB2639" s="75">
        <v>147.84</v>
      </c>
      <c r="AC2639" s="7">
        <v>20</v>
      </c>
      <c r="AD2639" s="6">
        <v>118.27</v>
      </c>
      <c r="AE2639" s="7" t="s">
        <v>14164</v>
      </c>
      <c r="AG2639">
        <v>317.67</v>
      </c>
      <c r="AH2639">
        <v>20</v>
      </c>
      <c r="AI2639">
        <v>254.14</v>
      </c>
      <c r="AJ2639" t="s">
        <v>14159</v>
      </c>
    </row>
    <row r="2640" spans="28:36">
      <c r="AB2640" s="75">
        <v>389.25</v>
      </c>
      <c r="AC2640" s="7">
        <v>15</v>
      </c>
      <c r="AD2640" s="6">
        <v>330.86</v>
      </c>
      <c r="AE2640" s="7" t="s">
        <v>14164</v>
      </c>
      <c r="AG2640">
        <v>285.47000000000003</v>
      </c>
      <c r="AH2640">
        <v>20</v>
      </c>
      <c r="AI2640">
        <v>228.38</v>
      </c>
      <c r="AJ2640" t="s">
        <v>14159</v>
      </c>
    </row>
    <row r="2641" spans="28:36">
      <c r="AB2641" s="75">
        <v>155.04</v>
      </c>
      <c r="AC2641" s="7">
        <v>20</v>
      </c>
      <c r="AD2641" s="6">
        <v>124.03</v>
      </c>
      <c r="AE2641" s="7" t="s">
        <v>14164</v>
      </c>
      <c r="AG2641">
        <v>261.57</v>
      </c>
      <c r="AH2641">
        <v>50</v>
      </c>
      <c r="AI2641">
        <v>130.78</v>
      </c>
      <c r="AJ2641" t="s">
        <v>14159</v>
      </c>
    </row>
    <row r="2642" spans="28:36">
      <c r="AB2642" s="75">
        <v>231.39</v>
      </c>
      <c r="AC2642" s="7">
        <v>20</v>
      </c>
      <c r="AD2642" s="6">
        <v>185.11</v>
      </c>
      <c r="AE2642" s="7" t="s">
        <v>14164</v>
      </c>
      <c r="AG2642">
        <v>34.130000000000003</v>
      </c>
      <c r="AH2642">
        <v>50</v>
      </c>
      <c r="AI2642">
        <v>17.07</v>
      </c>
      <c r="AJ2642" t="s">
        <v>14159</v>
      </c>
    </row>
    <row r="2643" spans="28:36">
      <c r="AB2643" s="75">
        <v>499.36</v>
      </c>
      <c r="AC2643" s="7">
        <v>20</v>
      </c>
      <c r="AD2643" s="6">
        <v>399.49</v>
      </c>
      <c r="AE2643" s="7" t="s">
        <v>14164</v>
      </c>
      <c r="AG2643">
        <v>246.98</v>
      </c>
      <c r="AH2643">
        <v>30</v>
      </c>
      <c r="AI2643">
        <v>172.89</v>
      </c>
      <c r="AJ2643" t="s">
        <v>14159</v>
      </c>
    </row>
    <row r="2644" spans="28:36">
      <c r="AB2644" s="75">
        <v>50.14</v>
      </c>
      <c r="AC2644" s="7">
        <v>25</v>
      </c>
      <c r="AD2644" s="6">
        <v>37.61</v>
      </c>
      <c r="AE2644" s="7" t="s">
        <v>14164</v>
      </c>
      <c r="AG2644">
        <v>368.25</v>
      </c>
      <c r="AH2644">
        <v>20</v>
      </c>
      <c r="AI2644">
        <v>294.60000000000002</v>
      </c>
      <c r="AJ2644" t="s">
        <v>14159</v>
      </c>
    </row>
    <row r="2645" spans="28:36">
      <c r="AB2645" s="75">
        <v>410.76</v>
      </c>
      <c r="AC2645" s="7">
        <v>15</v>
      </c>
      <c r="AD2645" s="6">
        <v>349.15</v>
      </c>
      <c r="AE2645" s="7" t="s">
        <v>14164</v>
      </c>
      <c r="AG2645">
        <v>327.19</v>
      </c>
      <c r="AH2645">
        <v>20</v>
      </c>
      <c r="AI2645">
        <v>261.75</v>
      </c>
      <c r="AJ2645" t="s">
        <v>14159</v>
      </c>
    </row>
    <row r="2646" spans="28:36">
      <c r="AB2646" s="75">
        <v>109.4</v>
      </c>
      <c r="AC2646" s="7">
        <v>25</v>
      </c>
      <c r="AD2646" s="6">
        <v>82.05</v>
      </c>
      <c r="AE2646" s="7" t="s">
        <v>14164</v>
      </c>
      <c r="AG2646">
        <v>316.83999999999997</v>
      </c>
      <c r="AH2646">
        <v>25</v>
      </c>
      <c r="AI2646">
        <v>237.63</v>
      </c>
      <c r="AJ2646" t="s">
        <v>14159</v>
      </c>
    </row>
    <row r="2647" spans="28:36">
      <c r="AB2647" s="75">
        <v>149.97999999999999</v>
      </c>
      <c r="AC2647" s="7">
        <v>0</v>
      </c>
      <c r="AD2647" s="6">
        <v>149.97999999999999</v>
      </c>
      <c r="AE2647" s="7" t="s">
        <v>14164</v>
      </c>
      <c r="AG2647">
        <v>199.88</v>
      </c>
      <c r="AH2647">
        <v>10</v>
      </c>
      <c r="AI2647">
        <v>179.89</v>
      </c>
      <c r="AJ2647" t="s">
        <v>14159</v>
      </c>
    </row>
    <row r="2648" spans="28:36">
      <c r="AB2648" s="75">
        <v>449.87</v>
      </c>
      <c r="AC2648" s="7">
        <v>5</v>
      </c>
      <c r="AD2648" s="6">
        <v>427.38</v>
      </c>
      <c r="AE2648" s="7" t="s">
        <v>14164</v>
      </c>
      <c r="AG2648">
        <v>389.85</v>
      </c>
      <c r="AH2648">
        <v>30</v>
      </c>
      <c r="AI2648">
        <v>272.89</v>
      </c>
      <c r="AJ2648" t="s">
        <v>14159</v>
      </c>
    </row>
    <row r="2649" spans="28:36">
      <c r="AB2649" s="75">
        <v>487.06</v>
      </c>
      <c r="AC2649" s="7">
        <v>0</v>
      </c>
      <c r="AD2649" s="6">
        <v>487.06</v>
      </c>
      <c r="AE2649" s="7" t="s">
        <v>14164</v>
      </c>
      <c r="AG2649">
        <v>431.98</v>
      </c>
      <c r="AH2649">
        <v>25</v>
      </c>
      <c r="AI2649">
        <v>323.99</v>
      </c>
      <c r="AJ2649" t="s">
        <v>14159</v>
      </c>
    </row>
    <row r="2650" spans="28:36">
      <c r="AB2650" s="75">
        <v>160.30000000000001</v>
      </c>
      <c r="AC2650" s="7">
        <v>5</v>
      </c>
      <c r="AD2650" s="6">
        <v>152.28</v>
      </c>
      <c r="AE2650" s="7" t="s">
        <v>14164</v>
      </c>
      <c r="AG2650">
        <v>199.31</v>
      </c>
      <c r="AH2650">
        <v>5</v>
      </c>
      <c r="AI2650">
        <v>189.34</v>
      </c>
      <c r="AJ2650" t="s">
        <v>14159</v>
      </c>
    </row>
    <row r="2651" spans="28:36">
      <c r="AB2651" s="75">
        <v>420.77</v>
      </c>
      <c r="AC2651" s="7">
        <v>10</v>
      </c>
      <c r="AD2651" s="6">
        <v>378.69</v>
      </c>
      <c r="AE2651" s="7" t="s">
        <v>14164</v>
      </c>
      <c r="AG2651">
        <v>311.05</v>
      </c>
      <c r="AH2651">
        <v>30</v>
      </c>
      <c r="AI2651">
        <v>217.73</v>
      </c>
      <c r="AJ2651" t="s">
        <v>14159</v>
      </c>
    </row>
    <row r="2652" spans="28:36">
      <c r="AB2652" s="75">
        <v>230.27</v>
      </c>
      <c r="AC2652" s="7">
        <v>0</v>
      </c>
      <c r="AD2652" s="6">
        <v>230.27</v>
      </c>
      <c r="AE2652" s="7" t="s">
        <v>14164</v>
      </c>
      <c r="AG2652">
        <v>354.11</v>
      </c>
      <c r="AH2652">
        <v>0</v>
      </c>
      <c r="AI2652">
        <v>354.11</v>
      </c>
      <c r="AJ2652" t="s">
        <v>14159</v>
      </c>
    </row>
    <row r="2653" spans="28:36">
      <c r="AB2653" s="75">
        <v>330.13</v>
      </c>
      <c r="AC2653" s="7">
        <v>50</v>
      </c>
      <c r="AD2653" s="6">
        <v>165.06</v>
      </c>
      <c r="AE2653" s="7" t="s">
        <v>14164</v>
      </c>
      <c r="AG2653">
        <v>460.83</v>
      </c>
      <c r="AH2653">
        <v>30</v>
      </c>
      <c r="AI2653">
        <v>322.58</v>
      </c>
      <c r="AJ2653" t="s">
        <v>14159</v>
      </c>
    </row>
    <row r="2654" spans="28:36">
      <c r="AB2654" s="75">
        <v>49.61</v>
      </c>
      <c r="AC2654" s="7">
        <v>10</v>
      </c>
      <c r="AD2654" s="6">
        <v>44.65</v>
      </c>
      <c r="AE2654" s="7" t="s">
        <v>14164</v>
      </c>
      <c r="AG2654">
        <v>394.16</v>
      </c>
      <c r="AH2654">
        <v>10</v>
      </c>
      <c r="AI2654">
        <v>354.74</v>
      </c>
      <c r="AJ2654" t="s">
        <v>14159</v>
      </c>
    </row>
    <row r="2655" spans="28:36">
      <c r="AB2655" s="75">
        <v>477.05</v>
      </c>
      <c r="AC2655" s="7">
        <v>50</v>
      </c>
      <c r="AD2655" s="6">
        <v>238.53</v>
      </c>
      <c r="AE2655" s="7" t="s">
        <v>14164</v>
      </c>
      <c r="AG2655">
        <v>375.09</v>
      </c>
      <c r="AH2655">
        <v>5</v>
      </c>
      <c r="AI2655">
        <v>356.34</v>
      </c>
      <c r="AJ2655" t="s">
        <v>14159</v>
      </c>
    </row>
    <row r="2656" spans="28:36">
      <c r="AB2656" s="75">
        <v>434.67</v>
      </c>
      <c r="AC2656" s="7">
        <v>5</v>
      </c>
      <c r="AD2656" s="6">
        <v>412.94</v>
      </c>
      <c r="AE2656" s="7" t="s">
        <v>14164</v>
      </c>
      <c r="AG2656">
        <v>381.28</v>
      </c>
      <c r="AH2656">
        <v>15</v>
      </c>
      <c r="AI2656">
        <v>324.08999999999997</v>
      </c>
      <c r="AJ2656" t="s">
        <v>14159</v>
      </c>
    </row>
    <row r="2657" spans="28:36">
      <c r="AB2657" s="75">
        <v>493.08</v>
      </c>
      <c r="AC2657" s="7">
        <v>5</v>
      </c>
      <c r="AD2657" s="6">
        <v>468.43</v>
      </c>
      <c r="AE2657" s="7" t="s">
        <v>14164</v>
      </c>
      <c r="AG2657">
        <v>444.87</v>
      </c>
      <c r="AH2657">
        <v>30</v>
      </c>
      <c r="AI2657">
        <v>311.41000000000003</v>
      </c>
      <c r="AJ2657" t="s">
        <v>14159</v>
      </c>
    </row>
    <row r="2658" spans="28:36">
      <c r="AB2658" s="75">
        <v>257.41000000000003</v>
      </c>
      <c r="AC2658" s="7">
        <v>25</v>
      </c>
      <c r="AD2658" s="6">
        <v>193.06</v>
      </c>
      <c r="AE2658" s="7" t="s">
        <v>14164</v>
      </c>
      <c r="AG2658">
        <v>32.39</v>
      </c>
      <c r="AH2658">
        <v>20</v>
      </c>
      <c r="AI2658">
        <v>25.91</v>
      </c>
      <c r="AJ2658" t="s">
        <v>14159</v>
      </c>
    </row>
    <row r="2659" spans="28:36">
      <c r="AB2659" s="75">
        <v>477.27</v>
      </c>
      <c r="AC2659" s="7">
        <v>5</v>
      </c>
      <c r="AD2659" s="6">
        <v>453.41</v>
      </c>
      <c r="AE2659" s="7" t="s">
        <v>14164</v>
      </c>
      <c r="AG2659">
        <v>78.430000000000007</v>
      </c>
      <c r="AH2659">
        <v>15</v>
      </c>
      <c r="AI2659">
        <v>66.67</v>
      </c>
      <c r="AJ2659" t="s">
        <v>14159</v>
      </c>
    </row>
    <row r="2660" spans="28:36">
      <c r="AB2660" s="75">
        <v>471.46</v>
      </c>
      <c r="AC2660" s="7">
        <v>15</v>
      </c>
      <c r="AD2660" s="6">
        <v>400.74</v>
      </c>
      <c r="AE2660" s="7" t="s">
        <v>14164</v>
      </c>
      <c r="AG2660">
        <v>311.29000000000002</v>
      </c>
      <c r="AH2660">
        <v>10</v>
      </c>
      <c r="AI2660">
        <v>280.16000000000003</v>
      </c>
      <c r="AJ2660" t="s">
        <v>14159</v>
      </c>
    </row>
    <row r="2661" spans="28:36">
      <c r="AB2661" s="75">
        <v>158.62</v>
      </c>
      <c r="AC2661" s="7">
        <v>20</v>
      </c>
      <c r="AD2661" s="6">
        <v>126.9</v>
      </c>
      <c r="AE2661" s="7" t="s">
        <v>14164</v>
      </c>
      <c r="AG2661">
        <v>439.81</v>
      </c>
      <c r="AH2661">
        <v>15</v>
      </c>
      <c r="AI2661">
        <v>373.84</v>
      </c>
      <c r="AJ2661" t="s">
        <v>14159</v>
      </c>
    </row>
    <row r="2662" spans="28:36">
      <c r="AB2662" s="75">
        <v>280.73</v>
      </c>
      <c r="AC2662" s="7">
        <v>5</v>
      </c>
      <c r="AD2662" s="6">
        <v>266.69</v>
      </c>
      <c r="AE2662" s="7" t="s">
        <v>14164</v>
      </c>
      <c r="AG2662">
        <v>222.28</v>
      </c>
      <c r="AH2662">
        <v>0</v>
      </c>
      <c r="AI2662">
        <v>222.28</v>
      </c>
      <c r="AJ2662" t="s">
        <v>14159</v>
      </c>
    </row>
    <row r="2663" spans="28:36">
      <c r="AB2663" s="75">
        <v>13.49</v>
      </c>
      <c r="AC2663" s="7">
        <v>5</v>
      </c>
      <c r="AD2663" s="6">
        <v>12.82</v>
      </c>
      <c r="AE2663" s="7" t="s">
        <v>14164</v>
      </c>
      <c r="AG2663">
        <v>65.88</v>
      </c>
      <c r="AH2663">
        <v>30</v>
      </c>
      <c r="AI2663">
        <v>46.12</v>
      </c>
      <c r="AJ2663" t="s">
        <v>14159</v>
      </c>
    </row>
    <row r="2664" spans="28:36">
      <c r="AB2664" s="75">
        <v>471.03</v>
      </c>
      <c r="AC2664" s="7">
        <v>0</v>
      </c>
      <c r="AD2664" s="6">
        <v>471.03</v>
      </c>
      <c r="AE2664" s="7" t="s">
        <v>14164</v>
      </c>
      <c r="AG2664">
        <v>293.27999999999997</v>
      </c>
      <c r="AH2664">
        <v>30</v>
      </c>
      <c r="AI2664">
        <v>205.3</v>
      </c>
      <c r="AJ2664" t="s">
        <v>14159</v>
      </c>
    </row>
    <row r="2665" spans="28:36">
      <c r="AB2665" s="75">
        <v>255.92</v>
      </c>
      <c r="AC2665" s="7">
        <v>10</v>
      </c>
      <c r="AD2665" s="6">
        <v>230.33</v>
      </c>
      <c r="AE2665" s="7" t="s">
        <v>14164</v>
      </c>
      <c r="AG2665">
        <v>443.05</v>
      </c>
      <c r="AH2665">
        <v>30</v>
      </c>
      <c r="AI2665">
        <v>310.13</v>
      </c>
      <c r="AJ2665" t="s">
        <v>14159</v>
      </c>
    </row>
    <row r="2666" spans="28:36">
      <c r="AB2666" s="75">
        <v>293.68</v>
      </c>
      <c r="AC2666" s="7">
        <v>25</v>
      </c>
      <c r="AD2666" s="6">
        <v>220.26</v>
      </c>
      <c r="AE2666" s="7" t="s">
        <v>14164</v>
      </c>
      <c r="AG2666">
        <v>151.72</v>
      </c>
      <c r="AH2666">
        <v>5</v>
      </c>
      <c r="AI2666">
        <v>144.13</v>
      </c>
      <c r="AJ2666" t="s">
        <v>14159</v>
      </c>
    </row>
    <row r="2667" spans="28:36">
      <c r="AB2667" s="75">
        <v>204.69</v>
      </c>
      <c r="AC2667" s="7">
        <v>50</v>
      </c>
      <c r="AD2667" s="6">
        <v>102.34</v>
      </c>
      <c r="AE2667" s="7" t="s">
        <v>14164</v>
      </c>
      <c r="AG2667">
        <v>417.34</v>
      </c>
      <c r="AH2667">
        <v>30</v>
      </c>
      <c r="AI2667">
        <v>292.14</v>
      </c>
      <c r="AJ2667" t="s">
        <v>14159</v>
      </c>
    </row>
    <row r="2668" spans="28:36">
      <c r="AB2668" s="75">
        <v>427.22</v>
      </c>
      <c r="AC2668" s="7">
        <v>5</v>
      </c>
      <c r="AD2668" s="6">
        <v>405.86</v>
      </c>
      <c r="AE2668" s="7" t="s">
        <v>14164</v>
      </c>
      <c r="AG2668">
        <v>94.21</v>
      </c>
      <c r="AH2668">
        <v>25</v>
      </c>
      <c r="AI2668">
        <v>70.66</v>
      </c>
      <c r="AJ2668" t="s">
        <v>14159</v>
      </c>
    </row>
    <row r="2669" spans="28:36">
      <c r="AB2669" s="75">
        <v>313.33999999999997</v>
      </c>
      <c r="AC2669" s="7">
        <v>30</v>
      </c>
      <c r="AD2669" s="6">
        <v>219.34</v>
      </c>
      <c r="AE2669" s="7" t="s">
        <v>14164</v>
      </c>
      <c r="AG2669">
        <v>294.66000000000003</v>
      </c>
      <c r="AH2669">
        <v>15</v>
      </c>
      <c r="AI2669">
        <v>250.46</v>
      </c>
      <c r="AJ2669" t="s">
        <v>14159</v>
      </c>
    </row>
    <row r="2670" spans="28:36">
      <c r="AB2670" s="75">
        <v>327.17</v>
      </c>
      <c r="AC2670" s="7">
        <v>30</v>
      </c>
      <c r="AD2670" s="6">
        <v>229.02</v>
      </c>
      <c r="AE2670" s="7" t="s">
        <v>14164</v>
      </c>
      <c r="AG2670">
        <v>131.54</v>
      </c>
      <c r="AH2670">
        <v>5</v>
      </c>
      <c r="AI2670">
        <v>124.96</v>
      </c>
      <c r="AJ2670" t="s">
        <v>14159</v>
      </c>
    </row>
    <row r="2671" spans="28:36">
      <c r="AB2671" s="75">
        <v>394.59</v>
      </c>
      <c r="AC2671" s="7">
        <v>0</v>
      </c>
      <c r="AD2671" s="6">
        <v>394.59</v>
      </c>
      <c r="AE2671" s="7" t="s">
        <v>14164</v>
      </c>
      <c r="AG2671">
        <v>485.4</v>
      </c>
      <c r="AH2671">
        <v>20</v>
      </c>
      <c r="AI2671">
        <v>388.32</v>
      </c>
      <c r="AJ2671" t="s">
        <v>14159</v>
      </c>
    </row>
    <row r="2672" spans="28:36">
      <c r="AB2672" s="75">
        <v>298.43</v>
      </c>
      <c r="AC2672" s="7">
        <v>0</v>
      </c>
      <c r="AD2672" s="6">
        <v>298.43</v>
      </c>
      <c r="AE2672" s="7" t="s">
        <v>14164</v>
      </c>
      <c r="AG2672">
        <v>129.71</v>
      </c>
      <c r="AH2672">
        <v>25</v>
      </c>
      <c r="AI2672">
        <v>97.28</v>
      </c>
      <c r="AJ2672" t="s">
        <v>14159</v>
      </c>
    </row>
    <row r="2673" spans="28:36">
      <c r="AB2673" s="75">
        <v>418.08</v>
      </c>
      <c r="AC2673" s="7">
        <v>0</v>
      </c>
      <c r="AD2673" s="6">
        <v>418.08</v>
      </c>
      <c r="AE2673" s="7" t="s">
        <v>14164</v>
      </c>
      <c r="AG2673">
        <v>250.41</v>
      </c>
      <c r="AH2673">
        <v>50</v>
      </c>
      <c r="AI2673">
        <v>125.2</v>
      </c>
      <c r="AJ2673" t="s">
        <v>14159</v>
      </c>
    </row>
    <row r="2674" spans="28:36">
      <c r="AB2674" s="75">
        <v>168.01</v>
      </c>
      <c r="AC2674" s="7">
        <v>50</v>
      </c>
      <c r="AD2674" s="6">
        <v>84</v>
      </c>
      <c r="AE2674" s="7" t="s">
        <v>14164</v>
      </c>
      <c r="AG2674">
        <v>278.77999999999997</v>
      </c>
      <c r="AH2674">
        <v>15</v>
      </c>
      <c r="AI2674">
        <v>236.96</v>
      </c>
      <c r="AJ2674" t="s">
        <v>14159</v>
      </c>
    </row>
    <row r="2675" spans="28:36">
      <c r="AB2675" s="75">
        <v>44.39</v>
      </c>
      <c r="AC2675" s="7">
        <v>0</v>
      </c>
      <c r="AD2675" s="6">
        <v>44.39</v>
      </c>
      <c r="AE2675" s="7" t="s">
        <v>14164</v>
      </c>
      <c r="AG2675">
        <v>269.89</v>
      </c>
      <c r="AH2675">
        <v>20</v>
      </c>
      <c r="AI2675">
        <v>215.91</v>
      </c>
      <c r="AJ2675" t="s">
        <v>14159</v>
      </c>
    </row>
    <row r="2676" spans="28:36">
      <c r="AB2676" s="75">
        <v>214.63</v>
      </c>
      <c r="AC2676" s="7">
        <v>25</v>
      </c>
      <c r="AD2676" s="6">
        <v>160.97</v>
      </c>
      <c r="AE2676" s="7" t="s">
        <v>14164</v>
      </c>
      <c r="AG2676">
        <v>37.729999999999997</v>
      </c>
      <c r="AH2676">
        <v>15</v>
      </c>
      <c r="AI2676">
        <v>32.07</v>
      </c>
      <c r="AJ2676" t="s">
        <v>14159</v>
      </c>
    </row>
    <row r="2677" spans="28:36">
      <c r="AB2677" s="75">
        <v>146.46</v>
      </c>
      <c r="AC2677" s="7">
        <v>5</v>
      </c>
      <c r="AD2677" s="6">
        <v>139.13999999999999</v>
      </c>
      <c r="AE2677" s="7" t="s">
        <v>14164</v>
      </c>
      <c r="AG2677">
        <v>431.89</v>
      </c>
      <c r="AH2677">
        <v>15</v>
      </c>
      <c r="AI2677">
        <v>367.11</v>
      </c>
      <c r="AJ2677" t="s">
        <v>14159</v>
      </c>
    </row>
    <row r="2678" spans="28:36">
      <c r="AB2678" s="75">
        <v>129.44999999999999</v>
      </c>
      <c r="AC2678" s="7">
        <v>5</v>
      </c>
      <c r="AD2678" s="6">
        <v>122.98</v>
      </c>
      <c r="AE2678" s="7" t="s">
        <v>14164</v>
      </c>
      <c r="AG2678">
        <v>462.49</v>
      </c>
      <c r="AH2678">
        <v>15</v>
      </c>
      <c r="AI2678">
        <v>393.12</v>
      </c>
      <c r="AJ2678" t="s">
        <v>14159</v>
      </c>
    </row>
    <row r="2679" spans="28:36">
      <c r="AB2679" s="75">
        <v>56.87</v>
      </c>
      <c r="AC2679" s="7">
        <v>10</v>
      </c>
      <c r="AD2679" s="6">
        <v>51.18</v>
      </c>
      <c r="AE2679" s="7" t="s">
        <v>14164</v>
      </c>
      <c r="AG2679">
        <v>105.61</v>
      </c>
      <c r="AH2679">
        <v>10</v>
      </c>
      <c r="AI2679">
        <v>95.05</v>
      </c>
      <c r="AJ2679" t="s">
        <v>14159</v>
      </c>
    </row>
    <row r="2680" spans="28:36">
      <c r="AB2680" s="75">
        <v>192.95</v>
      </c>
      <c r="AC2680" s="7">
        <v>5</v>
      </c>
      <c r="AD2680" s="6">
        <v>183.3</v>
      </c>
      <c r="AE2680" s="7" t="s">
        <v>14164</v>
      </c>
      <c r="AG2680">
        <v>204.49</v>
      </c>
      <c r="AH2680">
        <v>5</v>
      </c>
      <c r="AI2680">
        <v>194.27</v>
      </c>
      <c r="AJ2680" t="s">
        <v>14159</v>
      </c>
    </row>
    <row r="2681" spans="28:36">
      <c r="AB2681" s="75">
        <v>160.41</v>
      </c>
      <c r="AC2681" s="7">
        <v>50</v>
      </c>
      <c r="AD2681" s="6">
        <v>80.2</v>
      </c>
      <c r="AE2681" s="7" t="s">
        <v>14164</v>
      </c>
      <c r="AG2681">
        <v>126.91</v>
      </c>
      <c r="AH2681">
        <v>20</v>
      </c>
      <c r="AI2681">
        <v>101.53</v>
      </c>
      <c r="AJ2681" t="s">
        <v>14159</v>
      </c>
    </row>
    <row r="2682" spans="28:36">
      <c r="AB2682" s="75">
        <v>230.21</v>
      </c>
      <c r="AC2682" s="7">
        <v>0</v>
      </c>
      <c r="AD2682" s="6">
        <v>230.21</v>
      </c>
      <c r="AE2682" s="7" t="s">
        <v>14164</v>
      </c>
      <c r="AG2682">
        <v>112.97</v>
      </c>
      <c r="AH2682">
        <v>25</v>
      </c>
      <c r="AI2682">
        <v>84.73</v>
      </c>
      <c r="AJ2682" t="s">
        <v>14159</v>
      </c>
    </row>
    <row r="2683" spans="28:36">
      <c r="AB2683" s="75">
        <v>53.13</v>
      </c>
      <c r="AC2683" s="7">
        <v>25</v>
      </c>
      <c r="AD2683" s="6">
        <v>39.85</v>
      </c>
      <c r="AE2683" s="7" t="s">
        <v>14164</v>
      </c>
      <c r="AG2683">
        <v>463.05</v>
      </c>
      <c r="AH2683">
        <v>15</v>
      </c>
      <c r="AI2683">
        <v>393.59</v>
      </c>
      <c r="AJ2683" t="s">
        <v>14159</v>
      </c>
    </row>
    <row r="2684" spans="28:36">
      <c r="AB2684" s="75">
        <v>64.64</v>
      </c>
      <c r="AC2684" s="7">
        <v>25</v>
      </c>
      <c r="AD2684" s="6">
        <v>48.48</v>
      </c>
      <c r="AE2684" s="7" t="s">
        <v>14164</v>
      </c>
      <c r="AG2684">
        <v>133.61000000000001</v>
      </c>
      <c r="AH2684">
        <v>10</v>
      </c>
      <c r="AI2684">
        <v>120.25</v>
      </c>
      <c r="AJ2684" t="s">
        <v>14159</v>
      </c>
    </row>
    <row r="2685" spans="28:36">
      <c r="AB2685" s="75">
        <v>207.33</v>
      </c>
      <c r="AC2685" s="7">
        <v>20</v>
      </c>
      <c r="AD2685" s="6">
        <v>165.86</v>
      </c>
      <c r="AE2685" s="7" t="s">
        <v>14164</v>
      </c>
      <c r="AG2685">
        <v>478.62</v>
      </c>
      <c r="AH2685">
        <v>5</v>
      </c>
      <c r="AI2685">
        <v>454.69</v>
      </c>
      <c r="AJ2685" t="s">
        <v>14159</v>
      </c>
    </row>
    <row r="2686" spans="28:36">
      <c r="AB2686" s="75">
        <v>369.78</v>
      </c>
      <c r="AC2686" s="7">
        <v>10</v>
      </c>
      <c r="AD2686" s="6">
        <v>332.8</v>
      </c>
      <c r="AE2686" s="7" t="s">
        <v>14164</v>
      </c>
      <c r="AG2686">
        <v>149.93</v>
      </c>
      <c r="AH2686">
        <v>0</v>
      </c>
      <c r="AI2686">
        <v>149.93</v>
      </c>
      <c r="AJ2686" t="s">
        <v>14159</v>
      </c>
    </row>
    <row r="2687" spans="28:36">
      <c r="AB2687" s="75">
        <v>245.49</v>
      </c>
      <c r="AC2687" s="7">
        <v>20</v>
      </c>
      <c r="AD2687" s="6">
        <v>196.39</v>
      </c>
      <c r="AE2687" s="7" t="s">
        <v>14164</v>
      </c>
      <c r="AG2687">
        <v>142.91999999999999</v>
      </c>
      <c r="AH2687">
        <v>25</v>
      </c>
      <c r="AI2687">
        <v>107.19</v>
      </c>
      <c r="AJ2687" t="s">
        <v>14159</v>
      </c>
    </row>
    <row r="2688" spans="28:36">
      <c r="AB2688" s="75">
        <v>429.9</v>
      </c>
      <c r="AC2688" s="7">
        <v>25</v>
      </c>
      <c r="AD2688" s="6">
        <v>322.42</v>
      </c>
      <c r="AE2688" s="7" t="s">
        <v>14164</v>
      </c>
      <c r="AG2688">
        <v>319.55</v>
      </c>
      <c r="AH2688">
        <v>25</v>
      </c>
      <c r="AI2688">
        <v>239.66</v>
      </c>
      <c r="AJ2688" t="s">
        <v>14159</v>
      </c>
    </row>
    <row r="2689" spans="28:36">
      <c r="AB2689" s="75">
        <v>463.83</v>
      </c>
      <c r="AC2689" s="7">
        <v>10</v>
      </c>
      <c r="AD2689" s="6">
        <v>417.45</v>
      </c>
      <c r="AE2689" s="7" t="s">
        <v>14164</v>
      </c>
      <c r="AG2689">
        <v>401.54</v>
      </c>
      <c r="AH2689">
        <v>10</v>
      </c>
      <c r="AI2689">
        <v>361.39</v>
      </c>
      <c r="AJ2689" t="s">
        <v>14159</v>
      </c>
    </row>
    <row r="2690" spans="28:36">
      <c r="AB2690" s="75">
        <v>44.04</v>
      </c>
      <c r="AC2690" s="7">
        <v>15</v>
      </c>
      <c r="AD2690" s="6">
        <v>37.43</v>
      </c>
      <c r="AE2690" s="7" t="s">
        <v>14164</v>
      </c>
      <c r="AG2690">
        <v>224.56</v>
      </c>
      <c r="AH2690">
        <v>50</v>
      </c>
      <c r="AI2690">
        <v>112.28</v>
      </c>
      <c r="AJ2690" t="s">
        <v>14159</v>
      </c>
    </row>
    <row r="2691" spans="28:36">
      <c r="AB2691" s="75">
        <v>166.11</v>
      </c>
      <c r="AC2691" s="7">
        <v>0</v>
      </c>
      <c r="AD2691" s="6">
        <v>166.11</v>
      </c>
      <c r="AE2691" s="7" t="s">
        <v>14164</v>
      </c>
      <c r="AG2691">
        <v>306.77</v>
      </c>
      <c r="AH2691">
        <v>50</v>
      </c>
      <c r="AI2691">
        <v>153.38</v>
      </c>
      <c r="AJ2691" t="s">
        <v>14159</v>
      </c>
    </row>
    <row r="2692" spans="28:36">
      <c r="AB2692" s="75">
        <v>96.29</v>
      </c>
      <c r="AC2692" s="7">
        <v>30</v>
      </c>
      <c r="AD2692" s="6">
        <v>67.400000000000006</v>
      </c>
      <c r="AE2692" s="7" t="s">
        <v>14164</v>
      </c>
      <c r="AG2692">
        <v>243.62</v>
      </c>
      <c r="AH2692">
        <v>20</v>
      </c>
      <c r="AI2692">
        <v>194.9</v>
      </c>
      <c r="AJ2692" t="s">
        <v>14159</v>
      </c>
    </row>
    <row r="2693" spans="28:36">
      <c r="AB2693" s="75">
        <v>301.63</v>
      </c>
      <c r="AC2693" s="7">
        <v>0</v>
      </c>
      <c r="AD2693" s="6">
        <v>301.63</v>
      </c>
      <c r="AE2693" s="7" t="s">
        <v>14164</v>
      </c>
      <c r="AG2693">
        <v>172.78</v>
      </c>
      <c r="AH2693">
        <v>5</v>
      </c>
      <c r="AI2693">
        <v>164.14</v>
      </c>
      <c r="AJ2693" t="s">
        <v>14159</v>
      </c>
    </row>
    <row r="2694" spans="28:36">
      <c r="AB2694" s="75">
        <v>46.58</v>
      </c>
      <c r="AC2694" s="7">
        <v>20</v>
      </c>
      <c r="AD2694" s="6">
        <v>37.26</v>
      </c>
      <c r="AE2694" s="7" t="s">
        <v>14164</v>
      </c>
      <c r="AG2694">
        <v>407.47</v>
      </c>
      <c r="AH2694">
        <v>30</v>
      </c>
      <c r="AI2694">
        <v>285.23</v>
      </c>
      <c r="AJ2694" t="s">
        <v>14159</v>
      </c>
    </row>
    <row r="2695" spans="28:36">
      <c r="AB2695" s="75">
        <v>170.19</v>
      </c>
      <c r="AC2695" s="7">
        <v>50</v>
      </c>
      <c r="AD2695" s="6">
        <v>85.09</v>
      </c>
      <c r="AE2695" s="7" t="s">
        <v>14164</v>
      </c>
      <c r="AG2695">
        <v>230.18</v>
      </c>
      <c r="AH2695">
        <v>10</v>
      </c>
      <c r="AI2695">
        <v>207.16</v>
      </c>
      <c r="AJ2695" t="s">
        <v>14159</v>
      </c>
    </row>
    <row r="2696" spans="28:36">
      <c r="AB2696" s="75">
        <v>50.13</v>
      </c>
      <c r="AC2696" s="7">
        <v>10</v>
      </c>
      <c r="AD2696" s="6">
        <v>45.12</v>
      </c>
      <c r="AE2696" s="7" t="s">
        <v>14164</v>
      </c>
      <c r="AG2696">
        <v>114.6</v>
      </c>
      <c r="AH2696">
        <v>5</v>
      </c>
      <c r="AI2696">
        <v>108.87</v>
      </c>
      <c r="AJ2696" t="s">
        <v>14159</v>
      </c>
    </row>
    <row r="2697" spans="28:36">
      <c r="AB2697" s="75">
        <v>161.16</v>
      </c>
      <c r="AC2697" s="7">
        <v>30</v>
      </c>
      <c r="AD2697" s="6">
        <v>112.81</v>
      </c>
      <c r="AE2697" s="7" t="s">
        <v>14164</v>
      </c>
      <c r="AG2697">
        <v>84.13</v>
      </c>
      <c r="AH2697">
        <v>30</v>
      </c>
      <c r="AI2697">
        <v>58.89</v>
      </c>
      <c r="AJ2697" t="s">
        <v>14159</v>
      </c>
    </row>
    <row r="2698" spans="28:36">
      <c r="AB2698" s="75">
        <v>64.489999999999995</v>
      </c>
      <c r="AC2698" s="7">
        <v>50</v>
      </c>
      <c r="AD2698" s="6">
        <v>32.24</v>
      </c>
      <c r="AE2698" s="7" t="s">
        <v>14164</v>
      </c>
      <c r="AG2698">
        <v>279.38</v>
      </c>
      <c r="AH2698">
        <v>20</v>
      </c>
      <c r="AI2698">
        <v>223.5</v>
      </c>
      <c r="AJ2698" t="s">
        <v>14159</v>
      </c>
    </row>
    <row r="2699" spans="28:36">
      <c r="AB2699" s="75">
        <v>393.82</v>
      </c>
      <c r="AC2699" s="7">
        <v>50</v>
      </c>
      <c r="AD2699" s="6">
        <v>196.91</v>
      </c>
      <c r="AE2699" s="7" t="s">
        <v>14164</v>
      </c>
      <c r="AG2699">
        <v>30.54</v>
      </c>
      <c r="AH2699">
        <v>25</v>
      </c>
      <c r="AI2699">
        <v>22.91</v>
      </c>
      <c r="AJ2699" t="s">
        <v>14159</v>
      </c>
    </row>
    <row r="2700" spans="28:36">
      <c r="AB2700" s="75">
        <v>27.26</v>
      </c>
      <c r="AC2700" s="7">
        <v>30</v>
      </c>
      <c r="AD2700" s="6">
        <v>19.079999999999998</v>
      </c>
      <c r="AE2700" s="7" t="s">
        <v>14164</v>
      </c>
      <c r="AG2700">
        <v>243.06</v>
      </c>
      <c r="AH2700">
        <v>10</v>
      </c>
      <c r="AI2700">
        <v>218.75</v>
      </c>
      <c r="AJ2700" t="s">
        <v>14159</v>
      </c>
    </row>
    <row r="2701" spans="28:36">
      <c r="AB2701" s="75">
        <v>197.83</v>
      </c>
      <c r="AC2701" s="7">
        <v>25</v>
      </c>
      <c r="AD2701" s="6">
        <v>148.37</v>
      </c>
      <c r="AE2701" s="7" t="s">
        <v>14164</v>
      </c>
      <c r="AG2701">
        <v>37.83</v>
      </c>
      <c r="AH2701">
        <v>5</v>
      </c>
      <c r="AI2701">
        <v>35.94</v>
      </c>
      <c r="AJ2701" t="s">
        <v>14159</v>
      </c>
    </row>
    <row r="2702" spans="28:36">
      <c r="AB2702" s="75">
        <v>262.88</v>
      </c>
      <c r="AC2702" s="7">
        <v>10</v>
      </c>
      <c r="AD2702" s="6">
        <v>236.59</v>
      </c>
      <c r="AE2702" s="7" t="s">
        <v>14164</v>
      </c>
      <c r="AG2702">
        <v>477.1</v>
      </c>
      <c r="AH2702">
        <v>15</v>
      </c>
      <c r="AI2702">
        <v>405.54</v>
      </c>
      <c r="AJ2702" t="s">
        <v>14159</v>
      </c>
    </row>
    <row r="2703" spans="28:36">
      <c r="AB2703" s="75">
        <v>298.68</v>
      </c>
      <c r="AC2703" s="7">
        <v>30</v>
      </c>
      <c r="AD2703" s="6">
        <v>209.08</v>
      </c>
      <c r="AE2703" s="7" t="s">
        <v>14164</v>
      </c>
      <c r="AG2703">
        <v>109.77</v>
      </c>
      <c r="AH2703">
        <v>10</v>
      </c>
      <c r="AI2703">
        <v>98.79</v>
      </c>
      <c r="AJ2703" t="s">
        <v>14159</v>
      </c>
    </row>
    <row r="2704" spans="28:36">
      <c r="AB2704" s="75">
        <v>302.86</v>
      </c>
      <c r="AC2704" s="7">
        <v>0</v>
      </c>
      <c r="AD2704" s="6">
        <v>302.86</v>
      </c>
      <c r="AE2704" s="7" t="s">
        <v>14164</v>
      </c>
      <c r="AG2704">
        <v>61.7</v>
      </c>
      <c r="AH2704">
        <v>5</v>
      </c>
      <c r="AI2704">
        <v>58.62</v>
      </c>
      <c r="AJ2704" t="s">
        <v>14159</v>
      </c>
    </row>
    <row r="2705" spans="28:36">
      <c r="AB2705" s="75">
        <v>209.91</v>
      </c>
      <c r="AC2705" s="7">
        <v>50</v>
      </c>
      <c r="AD2705" s="6">
        <v>104.95</v>
      </c>
      <c r="AE2705" s="7" t="s">
        <v>14164</v>
      </c>
      <c r="AG2705">
        <v>271.74</v>
      </c>
      <c r="AH2705">
        <v>30</v>
      </c>
      <c r="AI2705">
        <v>190.22</v>
      </c>
      <c r="AJ2705" t="s">
        <v>14159</v>
      </c>
    </row>
    <row r="2706" spans="28:36">
      <c r="AB2706" s="75">
        <v>328.54</v>
      </c>
      <c r="AC2706" s="7">
        <v>15</v>
      </c>
      <c r="AD2706" s="6">
        <v>279.26</v>
      </c>
      <c r="AE2706" s="7" t="s">
        <v>14164</v>
      </c>
      <c r="AG2706">
        <v>403.2</v>
      </c>
      <c r="AH2706">
        <v>10</v>
      </c>
      <c r="AI2706">
        <v>362.88</v>
      </c>
      <c r="AJ2706" t="s">
        <v>14159</v>
      </c>
    </row>
    <row r="2707" spans="28:36">
      <c r="AB2707" s="75">
        <v>390.78</v>
      </c>
      <c r="AC2707" s="7">
        <v>25</v>
      </c>
      <c r="AD2707" s="6">
        <v>293.08</v>
      </c>
      <c r="AE2707" s="7" t="s">
        <v>14164</v>
      </c>
      <c r="AG2707">
        <v>443.94</v>
      </c>
      <c r="AH2707">
        <v>5</v>
      </c>
      <c r="AI2707">
        <v>421.74</v>
      </c>
      <c r="AJ2707" t="s">
        <v>14159</v>
      </c>
    </row>
    <row r="2708" spans="28:36">
      <c r="AB2708" s="75">
        <v>406.9</v>
      </c>
      <c r="AC2708" s="7">
        <v>20</v>
      </c>
      <c r="AD2708" s="6">
        <v>325.52</v>
      </c>
      <c r="AE2708" s="7" t="s">
        <v>14164</v>
      </c>
      <c r="AG2708">
        <v>95.11</v>
      </c>
      <c r="AH2708">
        <v>20</v>
      </c>
      <c r="AI2708">
        <v>76.09</v>
      </c>
      <c r="AJ2708" t="s">
        <v>14159</v>
      </c>
    </row>
    <row r="2709" spans="28:36">
      <c r="AB2709" s="75">
        <v>381.75</v>
      </c>
      <c r="AC2709" s="7">
        <v>50</v>
      </c>
      <c r="AD2709" s="6">
        <v>190.88</v>
      </c>
      <c r="AE2709" s="7" t="s">
        <v>14164</v>
      </c>
      <c r="AG2709">
        <v>136.16999999999999</v>
      </c>
      <c r="AH2709">
        <v>10</v>
      </c>
      <c r="AI2709">
        <v>122.55</v>
      </c>
      <c r="AJ2709" t="s">
        <v>14159</v>
      </c>
    </row>
    <row r="2710" spans="28:36">
      <c r="AB2710" s="75">
        <v>146.55000000000001</v>
      </c>
      <c r="AC2710" s="7">
        <v>20</v>
      </c>
      <c r="AD2710" s="6">
        <v>117.24</v>
      </c>
      <c r="AE2710" s="7" t="s">
        <v>14164</v>
      </c>
      <c r="AG2710">
        <v>468.2</v>
      </c>
      <c r="AH2710">
        <v>10</v>
      </c>
      <c r="AI2710">
        <v>421.38</v>
      </c>
      <c r="AJ2710" t="s">
        <v>14159</v>
      </c>
    </row>
    <row r="2711" spans="28:36">
      <c r="AB2711" s="75">
        <v>431.85</v>
      </c>
      <c r="AC2711" s="7">
        <v>15</v>
      </c>
      <c r="AD2711" s="6">
        <v>367.07</v>
      </c>
      <c r="AE2711" s="7" t="s">
        <v>14164</v>
      </c>
      <c r="AG2711">
        <v>160.13</v>
      </c>
      <c r="AH2711">
        <v>15</v>
      </c>
      <c r="AI2711">
        <v>136.11000000000001</v>
      </c>
      <c r="AJ2711" t="s">
        <v>14159</v>
      </c>
    </row>
    <row r="2712" spans="28:36">
      <c r="AB2712" s="75">
        <v>389.76</v>
      </c>
      <c r="AC2712" s="7">
        <v>0</v>
      </c>
      <c r="AD2712" s="6">
        <v>389.76</v>
      </c>
      <c r="AE2712" s="7" t="s">
        <v>14164</v>
      </c>
      <c r="AG2712">
        <v>328.44</v>
      </c>
      <c r="AH2712">
        <v>10</v>
      </c>
      <c r="AI2712">
        <v>295.60000000000002</v>
      </c>
      <c r="AJ2712" t="s">
        <v>14159</v>
      </c>
    </row>
    <row r="2713" spans="28:36">
      <c r="AB2713" s="75">
        <v>317.02</v>
      </c>
      <c r="AC2713" s="7">
        <v>25</v>
      </c>
      <c r="AD2713" s="6">
        <v>237.76</v>
      </c>
      <c r="AE2713" s="7" t="s">
        <v>14162</v>
      </c>
      <c r="AG2713">
        <v>326.52</v>
      </c>
      <c r="AH2713">
        <v>10</v>
      </c>
      <c r="AI2713">
        <v>293.87</v>
      </c>
      <c r="AJ2713" t="s">
        <v>14159</v>
      </c>
    </row>
    <row r="2714" spans="28:36">
      <c r="AB2714" s="75">
        <v>244.8</v>
      </c>
      <c r="AC2714" s="7">
        <v>20</v>
      </c>
      <c r="AD2714" s="6">
        <v>195.84</v>
      </c>
      <c r="AE2714" s="7" t="s">
        <v>14162</v>
      </c>
      <c r="AG2714">
        <v>340.43</v>
      </c>
      <c r="AH2714">
        <v>30</v>
      </c>
      <c r="AI2714">
        <v>238.3</v>
      </c>
      <c r="AJ2714" t="s">
        <v>14159</v>
      </c>
    </row>
    <row r="2715" spans="28:36">
      <c r="AB2715" s="75">
        <v>393.77</v>
      </c>
      <c r="AC2715" s="7">
        <v>15</v>
      </c>
      <c r="AD2715" s="6">
        <v>334.7</v>
      </c>
      <c r="AE2715" s="7" t="s">
        <v>14162</v>
      </c>
      <c r="AG2715">
        <v>276.94</v>
      </c>
      <c r="AH2715">
        <v>50</v>
      </c>
      <c r="AI2715">
        <v>138.47</v>
      </c>
      <c r="AJ2715" t="s">
        <v>14159</v>
      </c>
    </row>
    <row r="2716" spans="28:36">
      <c r="AB2716" s="75">
        <v>166.75</v>
      </c>
      <c r="AC2716" s="7">
        <v>0</v>
      </c>
      <c r="AD2716" s="6">
        <v>166.75</v>
      </c>
      <c r="AE2716" s="7" t="s">
        <v>14162</v>
      </c>
      <c r="AG2716">
        <v>120.24</v>
      </c>
      <c r="AH2716">
        <v>30</v>
      </c>
      <c r="AI2716">
        <v>84.17</v>
      </c>
      <c r="AJ2716" t="s">
        <v>14159</v>
      </c>
    </row>
    <row r="2717" spans="28:36">
      <c r="AB2717" s="75">
        <v>257.14</v>
      </c>
      <c r="AC2717" s="7">
        <v>20</v>
      </c>
      <c r="AD2717" s="6">
        <v>205.71</v>
      </c>
      <c r="AE2717" s="7" t="s">
        <v>14162</v>
      </c>
      <c r="AG2717">
        <v>471.4</v>
      </c>
      <c r="AH2717">
        <v>30</v>
      </c>
      <c r="AI2717">
        <v>329.98</v>
      </c>
      <c r="AJ2717" t="s">
        <v>14159</v>
      </c>
    </row>
    <row r="2718" spans="28:36">
      <c r="AB2718" s="75">
        <v>449.74</v>
      </c>
      <c r="AC2718" s="7">
        <v>10</v>
      </c>
      <c r="AD2718" s="6">
        <v>404.77</v>
      </c>
      <c r="AE2718" s="7" t="s">
        <v>14162</v>
      </c>
      <c r="AG2718">
        <v>89.77</v>
      </c>
      <c r="AH2718">
        <v>10</v>
      </c>
      <c r="AI2718">
        <v>80.790000000000006</v>
      </c>
      <c r="AJ2718" t="s">
        <v>14159</v>
      </c>
    </row>
    <row r="2719" spans="28:36">
      <c r="AB2719" s="75">
        <v>225.17</v>
      </c>
      <c r="AC2719" s="7">
        <v>30</v>
      </c>
      <c r="AD2719" s="6">
        <v>157.62</v>
      </c>
      <c r="AE2719" s="7" t="s">
        <v>14162</v>
      </c>
      <c r="AG2719">
        <v>102.51</v>
      </c>
      <c r="AH2719">
        <v>20</v>
      </c>
      <c r="AI2719">
        <v>82.01</v>
      </c>
      <c r="AJ2719" t="s">
        <v>14159</v>
      </c>
    </row>
    <row r="2720" spans="28:36">
      <c r="AB2720" s="75">
        <v>202.26</v>
      </c>
      <c r="AC2720" s="7">
        <v>20</v>
      </c>
      <c r="AD2720" s="6">
        <v>161.81</v>
      </c>
      <c r="AE2720" s="7" t="s">
        <v>14162</v>
      </c>
      <c r="AG2720">
        <v>204</v>
      </c>
      <c r="AH2720">
        <v>5</v>
      </c>
      <c r="AI2720">
        <v>193.8</v>
      </c>
      <c r="AJ2720" t="s">
        <v>14159</v>
      </c>
    </row>
    <row r="2721" spans="28:36">
      <c r="AB2721" s="75">
        <v>274.87</v>
      </c>
      <c r="AC2721" s="7">
        <v>50</v>
      </c>
      <c r="AD2721" s="6">
        <v>137.44</v>
      </c>
      <c r="AE2721" s="7" t="s">
        <v>14162</v>
      </c>
      <c r="AG2721">
        <v>463.6</v>
      </c>
      <c r="AH2721">
        <v>25</v>
      </c>
      <c r="AI2721">
        <v>347.7</v>
      </c>
      <c r="AJ2721" t="s">
        <v>14159</v>
      </c>
    </row>
    <row r="2722" spans="28:36">
      <c r="AB2722" s="75">
        <v>336.49</v>
      </c>
      <c r="AC2722" s="7">
        <v>20</v>
      </c>
      <c r="AD2722" s="6">
        <v>269.19</v>
      </c>
      <c r="AE2722" s="7" t="s">
        <v>14162</v>
      </c>
      <c r="AG2722">
        <v>464.71</v>
      </c>
      <c r="AH2722">
        <v>50</v>
      </c>
      <c r="AI2722">
        <v>232.35</v>
      </c>
      <c r="AJ2722" t="s">
        <v>14159</v>
      </c>
    </row>
    <row r="2723" spans="28:36">
      <c r="AB2723" s="75">
        <v>454.39</v>
      </c>
      <c r="AC2723" s="7">
        <v>25</v>
      </c>
      <c r="AD2723" s="6">
        <v>340.79</v>
      </c>
      <c r="AE2723" s="7" t="s">
        <v>14162</v>
      </c>
      <c r="AG2723">
        <v>247.86</v>
      </c>
      <c r="AH2723">
        <v>20</v>
      </c>
      <c r="AI2723">
        <v>198.29</v>
      </c>
      <c r="AJ2723" t="s">
        <v>14159</v>
      </c>
    </row>
    <row r="2724" spans="28:36">
      <c r="AB2724" s="75">
        <v>33.020000000000003</v>
      </c>
      <c r="AC2724" s="7">
        <v>15</v>
      </c>
      <c r="AD2724" s="6">
        <v>28.07</v>
      </c>
      <c r="AE2724" s="7" t="s">
        <v>14162</v>
      </c>
      <c r="AG2724">
        <v>109.89</v>
      </c>
      <c r="AH2724">
        <v>15</v>
      </c>
      <c r="AI2724">
        <v>93.41</v>
      </c>
      <c r="AJ2724" t="s">
        <v>14159</v>
      </c>
    </row>
    <row r="2725" spans="28:36">
      <c r="AB2725" s="75">
        <v>327.39999999999998</v>
      </c>
      <c r="AC2725" s="7">
        <v>30</v>
      </c>
      <c r="AD2725" s="6">
        <v>229.18</v>
      </c>
      <c r="AE2725" s="7" t="s">
        <v>14162</v>
      </c>
      <c r="AG2725">
        <v>459.61</v>
      </c>
      <c r="AH2725">
        <v>10</v>
      </c>
      <c r="AI2725">
        <v>413.65</v>
      </c>
      <c r="AJ2725" t="s">
        <v>14159</v>
      </c>
    </row>
    <row r="2726" spans="28:36">
      <c r="AB2726" s="75">
        <v>309.67</v>
      </c>
      <c r="AC2726" s="7">
        <v>25</v>
      </c>
      <c r="AD2726" s="6">
        <v>232.25</v>
      </c>
      <c r="AE2726" s="7" t="s">
        <v>14162</v>
      </c>
      <c r="AG2726">
        <v>378.85</v>
      </c>
      <c r="AH2726">
        <v>20</v>
      </c>
      <c r="AI2726">
        <v>303.08</v>
      </c>
      <c r="AJ2726" t="s">
        <v>14159</v>
      </c>
    </row>
    <row r="2727" spans="28:36">
      <c r="AB2727" s="75">
        <v>42.98</v>
      </c>
      <c r="AC2727" s="7">
        <v>5</v>
      </c>
      <c r="AD2727" s="6">
        <v>40.83</v>
      </c>
      <c r="AE2727" s="7" t="s">
        <v>14162</v>
      </c>
      <c r="AG2727">
        <v>198.38</v>
      </c>
      <c r="AH2727">
        <v>25</v>
      </c>
      <c r="AI2727">
        <v>148.78</v>
      </c>
      <c r="AJ2727" t="s">
        <v>14159</v>
      </c>
    </row>
    <row r="2728" spans="28:36">
      <c r="AB2728" s="75">
        <v>257.20999999999998</v>
      </c>
      <c r="AC2728" s="7">
        <v>5</v>
      </c>
      <c r="AD2728" s="6">
        <v>244.35</v>
      </c>
      <c r="AE2728" s="7" t="s">
        <v>14162</v>
      </c>
      <c r="AG2728">
        <v>73.19</v>
      </c>
      <c r="AH2728">
        <v>30</v>
      </c>
      <c r="AI2728">
        <v>51.23</v>
      </c>
      <c r="AJ2728" t="s">
        <v>14159</v>
      </c>
    </row>
    <row r="2729" spans="28:36">
      <c r="AB2729" s="75">
        <v>135.62</v>
      </c>
      <c r="AC2729" s="7">
        <v>30</v>
      </c>
      <c r="AD2729" s="6">
        <v>94.93</v>
      </c>
      <c r="AE2729" s="7" t="s">
        <v>14162</v>
      </c>
      <c r="AG2729">
        <v>336.05</v>
      </c>
      <c r="AH2729">
        <v>30</v>
      </c>
      <c r="AI2729">
        <v>235.23</v>
      </c>
      <c r="AJ2729" t="s">
        <v>14159</v>
      </c>
    </row>
    <row r="2730" spans="28:36">
      <c r="AB2730" s="75">
        <v>440.5</v>
      </c>
      <c r="AC2730" s="7">
        <v>50</v>
      </c>
      <c r="AD2730" s="6">
        <v>220.25</v>
      </c>
      <c r="AE2730" s="7" t="s">
        <v>14162</v>
      </c>
      <c r="AG2730">
        <v>95.06</v>
      </c>
      <c r="AH2730">
        <v>5</v>
      </c>
      <c r="AI2730">
        <v>90.31</v>
      </c>
      <c r="AJ2730" t="s">
        <v>14159</v>
      </c>
    </row>
    <row r="2731" spans="28:36">
      <c r="AB2731" s="75">
        <v>236.7</v>
      </c>
      <c r="AC2731" s="7">
        <v>0</v>
      </c>
      <c r="AD2731" s="6">
        <v>236.7</v>
      </c>
      <c r="AE2731" s="7" t="s">
        <v>14162</v>
      </c>
      <c r="AG2731">
        <v>315.16000000000003</v>
      </c>
      <c r="AH2731">
        <v>50</v>
      </c>
      <c r="AI2731">
        <v>157.58000000000001</v>
      </c>
      <c r="AJ2731" t="s">
        <v>14159</v>
      </c>
    </row>
    <row r="2732" spans="28:36">
      <c r="AB2732" s="75">
        <v>203.43</v>
      </c>
      <c r="AC2732" s="7">
        <v>5</v>
      </c>
      <c r="AD2732" s="6">
        <v>193.26</v>
      </c>
      <c r="AE2732" s="7" t="s">
        <v>14162</v>
      </c>
      <c r="AG2732">
        <v>294.36</v>
      </c>
      <c r="AH2732">
        <v>50</v>
      </c>
      <c r="AI2732">
        <v>147.18</v>
      </c>
      <c r="AJ2732" t="s">
        <v>14159</v>
      </c>
    </row>
    <row r="2733" spans="28:36">
      <c r="AB2733" s="75">
        <v>72.430000000000007</v>
      </c>
      <c r="AC2733" s="7">
        <v>50</v>
      </c>
      <c r="AD2733" s="6">
        <v>36.22</v>
      </c>
      <c r="AE2733" s="7" t="s">
        <v>14162</v>
      </c>
      <c r="AG2733">
        <v>97.7</v>
      </c>
      <c r="AH2733">
        <v>15</v>
      </c>
      <c r="AI2733">
        <v>83.05</v>
      </c>
      <c r="AJ2733" t="s">
        <v>14159</v>
      </c>
    </row>
    <row r="2734" spans="28:36">
      <c r="AB2734" s="75">
        <v>398.85</v>
      </c>
      <c r="AC2734" s="7">
        <v>10</v>
      </c>
      <c r="AD2734" s="6">
        <v>358.97</v>
      </c>
      <c r="AE2734" s="7" t="s">
        <v>14162</v>
      </c>
      <c r="AG2734">
        <v>186.26</v>
      </c>
      <c r="AH2734">
        <v>20</v>
      </c>
      <c r="AI2734">
        <v>149.01</v>
      </c>
      <c r="AJ2734" t="s">
        <v>14159</v>
      </c>
    </row>
    <row r="2735" spans="28:36">
      <c r="AB2735" s="75">
        <v>180.6</v>
      </c>
      <c r="AC2735" s="7">
        <v>0</v>
      </c>
      <c r="AD2735" s="6">
        <v>180.6</v>
      </c>
      <c r="AE2735" s="7" t="s">
        <v>14162</v>
      </c>
      <c r="AG2735">
        <v>31.72</v>
      </c>
      <c r="AH2735">
        <v>20</v>
      </c>
      <c r="AI2735">
        <v>25.38</v>
      </c>
      <c r="AJ2735" t="s">
        <v>14159</v>
      </c>
    </row>
    <row r="2736" spans="28:36">
      <c r="AB2736" s="75">
        <v>20.74</v>
      </c>
      <c r="AC2736" s="7">
        <v>10</v>
      </c>
      <c r="AD2736" s="6">
        <v>18.670000000000002</v>
      </c>
      <c r="AE2736" s="7" t="s">
        <v>14162</v>
      </c>
      <c r="AG2736">
        <v>368.42</v>
      </c>
      <c r="AH2736">
        <v>20</v>
      </c>
      <c r="AI2736">
        <v>294.74</v>
      </c>
      <c r="AJ2736" t="s">
        <v>14159</v>
      </c>
    </row>
    <row r="2737" spans="28:36">
      <c r="AB2737" s="75">
        <v>440.74</v>
      </c>
      <c r="AC2737" s="7">
        <v>30</v>
      </c>
      <c r="AD2737" s="6">
        <v>308.52</v>
      </c>
      <c r="AE2737" s="7" t="s">
        <v>14162</v>
      </c>
      <c r="AG2737">
        <v>310.77999999999997</v>
      </c>
      <c r="AH2737">
        <v>5</v>
      </c>
      <c r="AI2737">
        <v>295.24</v>
      </c>
      <c r="AJ2737" t="s">
        <v>14159</v>
      </c>
    </row>
    <row r="2738" spans="28:36">
      <c r="AB2738" s="75">
        <v>84.28</v>
      </c>
      <c r="AC2738" s="7">
        <v>10</v>
      </c>
      <c r="AD2738" s="6">
        <v>75.849999999999994</v>
      </c>
      <c r="AE2738" s="7" t="s">
        <v>14162</v>
      </c>
      <c r="AG2738">
        <v>458.08</v>
      </c>
      <c r="AH2738">
        <v>10</v>
      </c>
      <c r="AI2738">
        <v>412.27</v>
      </c>
      <c r="AJ2738" t="s">
        <v>14159</v>
      </c>
    </row>
    <row r="2739" spans="28:36">
      <c r="AB2739" s="75">
        <v>366.4</v>
      </c>
      <c r="AC2739" s="7">
        <v>15</v>
      </c>
      <c r="AD2739" s="6">
        <v>311.44</v>
      </c>
      <c r="AE2739" s="7" t="s">
        <v>14162</v>
      </c>
      <c r="AG2739">
        <v>251.47</v>
      </c>
      <c r="AH2739">
        <v>25</v>
      </c>
      <c r="AI2739">
        <v>188.6</v>
      </c>
      <c r="AJ2739" t="s">
        <v>14159</v>
      </c>
    </row>
    <row r="2740" spans="28:36">
      <c r="AB2740" s="75">
        <v>424.14</v>
      </c>
      <c r="AC2740" s="7">
        <v>50</v>
      </c>
      <c r="AD2740" s="6">
        <v>212.07</v>
      </c>
      <c r="AE2740" s="7" t="s">
        <v>14162</v>
      </c>
      <c r="AG2740">
        <v>249.57</v>
      </c>
      <c r="AH2740">
        <v>50</v>
      </c>
      <c r="AI2740">
        <v>124.78</v>
      </c>
      <c r="AJ2740" t="s">
        <v>14159</v>
      </c>
    </row>
    <row r="2741" spans="28:36">
      <c r="AB2741" s="75">
        <v>71.34</v>
      </c>
      <c r="AC2741" s="7">
        <v>0</v>
      </c>
      <c r="AD2741" s="6">
        <v>71.34</v>
      </c>
      <c r="AE2741" s="7" t="s">
        <v>14162</v>
      </c>
      <c r="AG2741">
        <v>300.06</v>
      </c>
      <c r="AH2741">
        <v>0</v>
      </c>
      <c r="AI2741">
        <v>300.06</v>
      </c>
      <c r="AJ2741" t="s">
        <v>14159</v>
      </c>
    </row>
    <row r="2742" spans="28:36">
      <c r="AB2742" s="75">
        <v>163.91</v>
      </c>
      <c r="AC2742" s="7">
        <v>10</v>
      </c>
      <c r="AD2742" s="6">
        <v>147.52000000000001</v>
      </c>
      <c r="AE2742" s="7" t="s">
        <v>14162</v>
      </c>
      <c r="AG2742">
        <v>126.22</v>
      </c>
      <c r="AH2742">
        <v>0</v>
      </c>
      <c r="AI2742">
        <v>126.22</v>
      </c>
      <c r="AJ2742" t="s">
        <v>14159</v>
      </c>
    </row>
    <row r="2743" spans="28:36">
      <c r="AB2743" s="75">
        <v>440.11</v>
      </c>
      <c r="AC2743" s="7">
        <v>5</v>
      </c>
      <c r="AD2743" s="6">
        <v>418.1</v>
      </c>
      <c r="AE2743" s="7" t="s">
        <v>14162</v>
      </c>
      <c r="AG2743">
        <v>407.48</v>
      </c>
      <c r="AH2743">
        <v>5</v>
      </c>
      <c r="AI2743">
        <v>387.11</v>
      </c>
      <c r="AJ2743" t="s">
        <v>14159</v>
      </c>
    </row>
    <row r="2744" spans="28:36">
      <c r="AB2744" s="75">
        <v>430.96</v>
      </c>
      <c r="AC2744" s="7">
        <v>15</v>
      </c>
      <c r="AD2744" s="6">
        <v>366.32</v>
      </c>
      <c r="AE2744" s="7" t="s">
        <v>14162</v>
      </c>
      <c r="AG2744">
        <v>496.82</v>
      </c>
      <c r="AH2744">
        <v>0</v>
      </c>
      <c r="AI2744">
        <v>496.82</v>
      </c>
      <c r="AJ2744" t="s">
        <v>14159</v>
      </c>
    </row>
    <row r="2745" spans="28:36">
      <c r="AB2745" s="75">
        <v>260.74</v>
      </c>
      <c r="AC2745" s="7">
        <v>5</v>
      </c>
      <c r="AD2745" s="6">
        <v>247.7</v>
      </c>
      <c r="AE2745" s="7" t="s">
        <v>14162</v>
      </c>
      <c r="AG2745">
        <v>301.20999999999998</v>
      </c>
      <c r="AH2745">
        <v>30</v>
      </c>
      <c r="AI2745">
        <v>210.85</v>
      </c>
      <c r="AJ2745" t="s">
        <v>14159</v>
      </c>
    </row>
    <row r="2746" spans="28:36">
      <c r="AB2746" s="75">
        <v>314.16000000000003</v>
      </c>
      <c r="AC2746" s="7">
        <v>30</v>
      </c>
      <c r="AD2746" s="6">
        <v>219.91</v>
      </c>
      <c r="AE2746" s="7" t="s">
        <v>14162</v>
      </c>
      <c r="AG2746">
        <v>499.96</v>
      </c>
      <c r="AH2746">
        <v>50</v>
      </c>
      <c r="AI2746">
        <v>249.98</v>
      </c>
      <c r="AJ2746" t="s">
        <v>14159</v>
      </c>
    </row>
    <row r="2747" spans="28:36">
      <c r="AB2747" s="75">
        <v>222.28</v>
      </c>
      <c r="AC2747" s="7">
        <v>0</v>
      </c>
      <c r="AD2747" s="6">
        <v>222.28</v>
      </c>
      <c r="AE2747" s="7" t="s">
        <v>14162</v>
      </c>
      <c r="AG2747">
        <v>108.88</v>
      </c>
      <c r="AH2747">
        <v>15</v>
      </c>
      <c r="AI2747">
        <v>92.55</v>
      </c>
      <c r="AJ2747" t="s">
        <v>14159</v>
      </c>
    </row>
    <row r="2748" spans="28:36">
      <c r="AB2748" s="75">
        <v>121.31</v>
      </c>
      <c r="AC2748" s="7">
        <v>15</v>
      </c>
      <c r="AD2748" s="6">
        <v>103.11</v>
      </c>
      <c r="AE2748" s="7" t="s">
        <v>14162</v>
      </c>
      <c r="AG2748">
        <v>178.71</v>
      </c>
      <c r="AH2748">
        <v>5</v>
      </c>
      <c r="AI2748">
        <v>169.77</v>
      </c>
      <c r="AJ2748" t="s">
        <v>14159</v>
      </c>
    </row>
    <row r="2749" spans="28:36">
      <c r="AB2749" s="75">
        <v>483.48</v>
      </c>
      <c r="AC2749" s="7">
        <v>15</v>
      </c>
      <c r="AD2749" s="6">
        <v>410.96</v>
      </c>
      <c r="AE2749" s="7" t="s">
        <v>14162</v>
      </c>
      <c r="AG2749">
        <v>138.31</v>
      </c>
      <c r="AH2749">
        <v>10</v>
      </c>
      <c r="AI2749">
        <v>124.48</v>
      </c>
      <c r="AJ2749" t="s">
        <v>14159</v>
      </c>
    </row>
    <row r="2750" spans="28:36">
      <c r="AB2750" s="75">
        <v>38.68</v>
      </c>
      <c r="AC2750" s="7">
        <v>5</v>
      </c>
      <c r="AD2750" s="6">
        <v>36.75</v>
      </c>
      <c r="AE2750" s="7" t="s">
        <v>14162</v>
      </c>
      <c r="AG2750">
        <v>246.03</v>
      </c>
      <c r="AH2750">
        <v>15</v>
      </c>
      <c r="AI2750">
        <v>209.13</v>
      </c>
      <c r="AJ2750" t="s">
        <v>14159</v>
      </c>
    </row>
    <row r="2751" spans="28:36">
      <c r="AB2751" s="75">
        <v>121.05</v>
      </c>
      <c r="AC2751" s="7">
        <v>25</v>
      </c>
      <c r="AD2751" s="6">
        <v>90.79</v>
      </c>
      <c r="AE2751" s="7" t="s">
        <v>14162</v>
      </c>
      <c r="AG2751">
        <v>420.22</v>
      </c>
      <c r="AH2751">
        <v>0</v>
      </c>
      <c r="AI2751">
        <v>420.22</v>
      </c>
      <c r="AJ2751" t="s">
        <v>14159</v>
      </c>
    </row>
    <row r="2752" spans="28:36">
      <c r="AB2752" s="75">
        <v>227.68</v>
      </c>
      <c r="AC2752" s="7">
        <v>10</v>
      </c>
      <c r="AD2752" s="6">
        <v>204.91</v>
      </c>
      <c r="AE2752" s="7" t="s">
        <v>14162</v>
      </c>
      <c r="AG2752">
        <v>130.6</v>
      </c>
      <c r="AH2752">
        <v>0</v>
      </c>
      <c r="AI2752">
        <v>130.6</v>
      </c>
      <c r="AJ2752" t="s">
        <v>14159</v>
      </c>
    </row>
    <row r="2753" spans="28:36">
      <c r="AB2753" s="75">
        <v>69.31</v>
      </c>
      <c r="AC2753" s="7">
        <v>50</v>
      </c>
      <c r="AD2753" s="6">
        <v>34.659999999999997</v>
      </c>
      <c r="AE2753" s="7" t="s">
        <v>14162</v>
      </c>
      <c r="AG2753">
        <v>401.02</v>
      </c>
      <c r="AH2753">
        <v>15</v>
      </c>
      <c r="AI2753">
        <v>340.87</v>
      </c>
      <c r="AJ2753" t="s">
        <v>14159</v>
      </c>
    </row>
    <row r="2754" spans="28:36">
      <c r="AB2754" s="75">
        <v>225.59</v>
      </c>
      <c r="AC2754" s="7">
        <v>25</v>
      </c>
      <c r="AD2754" s="6">
        <v>169.19</v>
      </c>
      <c r="AE2754" s="7" t="s">
        <v>14162</v>
      </c>
      <c r="AG2754">
        <v>477.51</v>
      </c>
      <c r="AH2754">
        <v>25</v>
      </c>
      <c r="AI2754">
        <v>358.13</v>
      </c>
      <c r="AJ2754" t="s">
        <v>14159</v>
      </c>
    </row>
    <row r="2755" spans="28:36">
      <c r="AB2755" s="75">
        <v>92.21</v>
      </c>
      <c r="AC2755" s="7">
        <v>50</v>
      </c>
      <c r="AD2755" s="6">
        <v>46.1</v>
      </c>
      <c r="AE2755" s="7" t="s">
        <v>14162</v>
      </c>
      <c r="AG2755">
        <v>460.93</v>
      </c>
      <c r="AH2755">
        <v>20</v>
      </c>
      <c r="AI2755">
        <v>368.74</v>
      </c>
      <c r="AJ2755" t="s">
        <v>14159</v>
      </c>
    </row>
    <row r="2756" spans="28:36">
      <c r="AB2756" s="75">
        <v>479.52</v>
      </c>
      <c r="AC2756" s="7">
        <v>15</v>
      </c>
      <c r="AD2756" s="6">
        <v>407.59</v>
      </c>
      <c r="AE2756" s="7" t="s">
        <v>14162</v>
      </c>
      <c r="AG2756">
        <v>398.76</v>
      </c>
      <c r="AH2756">
        <v>30</v>
      </c>
      <c r="AI2756">
        <v>279.13</v>
      </c>
      <c r="AJ2756" t="s">
        <v>14159</v>
      </c>
    </row>
    <row r="2757" spans="28:36">
      <c r="AB2757" s="75">
        <v>355.43</v>
      </c>
      <c r="AC2757" s="7">
        <v>25</v>
      </c>
      <c r="AD2757" s="6">
        <v>266.57</v>
      </c>
      <c r="AE2757" s="7" t="s">
        <v>14162</v>
      </c>
      <c r="AG2757">
        <v>455.43</v>
      </c>
      <c r="AH2757">
        <v>15</v>
      </c>
      <c r="AI2757">
        <v>387.12</v>
      </c>
      <c r="AJ2757" t="s">
        <v>14159</v>
      </c>
    </row>
    <row r="2758" spans="28:36">
      <c r="AB2758" s="75">
        <v>360.88</v>
      </c>
      <c r="AC2758" s="7">
        <v>30</v>
      </c>
      <c r="AD2758" s="6">
        <v>252.62</v>
      </c>
      <c r="AE2758" s="7" t="s">
        <v>14162</v>
      </c>
      <c r="AG2758">
        <v>16.18</v>
      </c>
      <c r="AH2758">
        <v>5</v>
      </c>
      <c r="AI2758">
        <v>15.37</v>
      </c>
      <c r="AJ2758" t="s">
        <v>14159</v>
      </c>
    </row>
    <row r="2759" spans="28:36">
      <c r="AB2759" s="75">
        <v>269.89</v>
      </c>
      <c r="AC2759" s="7">
        <v>20</v>
      </c>
      <c r="AD2759" s="6">
        <v>215.91</v>
      </c>
      <c r="AE2759" s="7" t="s">
        <v>14162</v>
      </c>
      <c r="AG2759">
        <v>241.25</v>
      </c>
      <c r="AH2759">
        <v>20</v>
      </c>
      <c r="AI2759">
        <v>193</v>
      </c>
      <c r="AJ2759" t="s">
        <v>14159</v>
      </c>
    </row>
    <row r="2760" spans="28:36">
      <c r="AB2760" s="75">
        <v>304.02</v>
      </c>
      <c r="AC2760" s="7">
        <v>15</v>
      </c>
      <c r="AD2760" s="6">
        <v>258.42</v>
      </c>
      <c r="AE2760" s="7" t="s">
        <v>14162</v>
      </c>
      <c r="AG2760">
        <v>83.67</v>
      </c>
      <c r="AH2760">
        <v>10</v>
      </c>
      <c r="AI2760">
        <v>75.3</v>
      </c>
      <c r="AJ2760" t="s">
        <v>14159</v>
      </c>
    </row>
    <row r="2761" spans="28:36">
      <c r="AB2761" s="75">
        <v>244.73</v>
      </c>
      <c r="AC2761" s="7">
        <v>50</v>
      </c>
      <c r="AD2761" s="6">
        <v>122.36</v>
      </c>
      <c r="AE2761" s="7" t="s">
        <v>14162</v>
      </c>
      <c r="AG2761">
        <v>436.45</v>
      </c>
      <c r="AH2761">
        <v>20</v>
      </c>
      <c r="AI2761">
        <v>349.16</v>
      </c>
      <c r="AJ2761" t="s">
        <v>14159</v>
      </c>
    </row>
    <row r="2762" spans="28:36">
      <c r="AB2762" s="75">
        <v>426.27</v>
      </c>
      <c r="AC2762" s="7">
        <v>15</v>
      </c>
      <c r="AD2762" s="6">
        <v>362.33</v>
      </c>
      <c r="AE2762" s="7" t="s">
        <v>14162</v>
      </c>
      <c r="AG2762">
        <v>309.63</v>
      </c>
      <c r="AH2762">
        <v>25</v>
      </c>
      <c r="AI2762">
        <v>232.22</v>
      </c>
      <c r="AJ2762" t="s">
        <v>14159</v>
      </c>
    </row>
    <row r="2763" spans="28:36">
      <c r="AB2763" s="75">
        <v>369.36</v>
      </c>
      <c r="AC2763" s="7">
        <v>10</v>
      </c>
      <c r="AD2763" s="6">
        <v>332.42</v>
      </c>
      <c r="AE2763" s="7" t="s">
        <v>14162</v>
      </c>
      <c r="AG2763">
        <v>173.32</v>
      </c>
      <c r="AH2763">
        <v>10</v>
      </c>
      <c r="AI2763">
        <v>155.99</v>
      </c>
      <c r="AJ2763" t="s">
        <v>14159</v>
      </c>
    </row>
    <row r="2764" spans="28:36">
      <c r="AB2764" s="75">
        <v>236.62</v>
      </c>
      <c r="AC2764" s="7">
        <v>20</v>
      </c>
      <c r="AD2764" s="6">
        <v>189.3</v>
      </c>
      <c r="AE2764" s="7" t="s">
        <v>14162</v>
      </c>
      <c r="AG2764">
        <v>300.60000000000002</v>
      </c>
      <c r="AH2764">
        <v>15</v>
      </c>
      <c r="AI2764">
        <v>255.51</v>
      </c>
      <c r="AJ2764" t="s">
        <v>14159</v>
      </c>
    </row>
    <row r="2765" spans="28:36">
      <c r="AB2765" s="75">
        <v>63.8</v>
      </c>
      <c r="AC2765" s="7">
        <v>0</v>
      </c>
      <c r="AD2765" s="6">
        <v>63.8</v>
      </c>
      <c r="AE2765" s="7" t="s">
        <v>14162</v>
      </c>
      <c r="AG2765">
        <v>170.31</v>
      </c>
      <c r="AH2765">
        <v>20</v>
      </c>
      <c r="AI2765">
        <v>136.25</v>
      </c>
      <c r="AJ2765" t="s">
        <v>14159</v>
      </c>
    </row>
    <row r="2766" spans="28:36">
      <c r="AB2766" s="75">
        <v>245.54</v>
      </c>
      <c r="AC2766" s="7">
        <v>15</v>
      </c>
      <c r="AD2766" s="6">
        <v>208.71</v>
      </c>
      <c r="AE2766" s="7" t="s">
        <v>14162</v>
      </c>
      <c r="AG2766">
        <v>42.14</v>
      </c>
      <c r="AH2766">
        <v>25</v>
      </c>
      <c r="AI2766">
        <v>31.61</v>
      </c>
      <c r="AJ2766" t="s">
        <v>14159</v>
      </c>
    </row>
    <row r="2767" spans="28:36">
      <c r="AB2767" s="75">
        <v>141.24</v>
      </c>
      <c r="AC2767" s="7">
        <v>50</v>
      </c>
      <c r="AD2767" s="6">
        <v>70.62</v>
      </c>
      <c r="AE2767" s="7" t="s">
        <v>14162</v>
      </c>
      <c r="AG2767">
        <v>322.75</v>
      </c>
      <c r="AH2767">
        <v>15</v>
      </c>
      <c r="AI2767">
        <v>274.33999999999997</v>
      </c>
      <c r="AJ2767" t="s">
        <v>14159</v>
      </c>
    </row>
    <row r="2768" spans="28:36">
      <c r="AB2768" s="75">
        <v>66.290000000000006</v>
      </c>
      <c r="AC2768" s="7">
        <v>50</v>
      </c>
      <c r="AD2768" s="6">
        <v>33.15</v>
      </c>
      <c r="AE2768" s="7" t="s">
        <v>14162</v>
      </c>
      <c r="AG2768">
        <v>361.29</v>
      </c>
      <c r="AH2768">
        <v>5</v>
      </c>
      <c r="AI2768">
        <v>343.23</v>
      </c>
      <c r="AJ2768" t="s">
        <v>14159</v>
      </c>
    </row>
    <row r="2769" spans="28:36">
      <c r="AB2769" s="75">
        <v>126.91</v>
      </c>
      <c r="AC2769" s="7">
        <v>20</v>
      </c>
      <c r="AD2769" s="6">
        <v>101.53</v>
      </c>
      <c r="AE2769" s="7" t="s">
        <v>14162</v>
      </c>
      <c r="AG2769">
        <v>459.22</v>
      </c>
      <c r="AH2769">
        <v>0</v>
      </c>
      <c r="AI2769">
        <v>459.22</v>
      </c>
      <c r="AJ2769" t="s">
        <v>14159</v>
      </c>
    </row>
    <row r="2770" spans="28:36">
      <c r="AB2770" s="75">
        <v>416.29</v>
      </c>
      <c r="AC2770" s="7">
        <v>25</v>
      </c>
      <c r="AD2770" s="6">
        <v>312.22000000000003</v>
      </c>
      <c r="AE2770" s="7" t="s">
        <v>14162</v>
      </c>
      <c r="AG2770">
        <v>170.44</v>
      </c>
      <c r="AH2770">
        <v>15</v>
      </c>
      <c r="AI2770">
        <v>144.87</v>
      </c>
      <c r="AJ2770" t="s">
        <v>14159</v>
      </c>
    </row>
    <row r="2771" spans="28:36">
      <c r="AB2771" s="75">
        <v>128.19999999999999</v>
      </c>
      <c r="AC2771" s="7">
        <v>15</v>
      </c>
      <c r="AD2771" s="6">
        <v>108.97</v>
      </c>
      <c r="AE2771" s="7" t="s">
        <v>14162</v>
      </c>
      <c r="AG2771">
        <v>169.69</v>
      </c>
      <c r="AH2771">
        <v>20</v>
      </c>
      <c r="AI2771">
        <v>135.75</v>
      </c>
      <c r="AJ2771" t="s">
        <v>14159</v>
      </c>
    </row>
    <row r="2772" spans="28:36">
      <c r="AB2772" s="75">
        <v>382.33</v>
      </c>
      <c r="AC2772" s="7">
        <v>15</v>
      </c>
      <c r="AD2772" s="6">
        <v>324.98</v>
      </c>
      <c r="AE2772" s="7" t="s">
        <v>14162</v>
      </c>
      <c r="AG2772">
        <v>195.8</v>
      </c>
      <c r="AH2772">
        <v>20</v>
      </c>
      <c r="AI2772">
        <v>156.63999999999999</v>
      </c>
      <c r="AJ2772" t="s">
        <v>14159</v>
      </c>
    </row>
    <row r="2773" spans="28:36">
      <c r="AB2773" s="75">
        <v>403.98</v>
      </c>
      <c r="AC2773" s="7">
        <v>15</v>
      </c>
      <c r="AD2773" s="6">
        <v>343.38</v>
      </c>
      <c r="AE2773" s="7" t="s">
        <v>14162</v>
      </c>
      <c r="AG2773">
        <v>190.3</v>
      </c>
      <c r="AH2773">
        <v>50</v>
      </c>
      <c r="AI2773">
        <v>95.15</v>
      </c>
      <c r="AJ2773" t="s">
        <v>14159</v>
      </c>
    </row>
    <row r="2774" spans="28:36">
      <c r="AB2774" s="75">
        <v>71.260000000000005</v>
      </c>
      <c r="AC2774" s="7">
        <v>0</v>
      </c>
      <c r="AD2774" s="6">
        <v>71.260000000000005</v>
      </c>
      <c r="AE2774" s="7" t="s">
        <v>14162</v>
      </c>
      <c r="AG2774">
        <v>286.12</v>
      </c>
      <c r="AH2774">
        <v>30</v>
      </c>
      <c r="AI2774">
        <v>200.28</v>
      </c>
      <c r="AJ2774" t="s">
        <v>14159</v>
      </c>
    </row>
    <row r="2775" spans="28:36">
      <c r="AB2775" s="75">
        <v>367.14</v>
      </c>
      <c r="AC2775" s="7">
        <v>5</v>
      </c>
      <c r="AD2775" s="6">
        <v>348.78</v>
      </c>
      <c r="AE2775" s="7" t="s">
        <v>14162</v>
      </c>
      <c r="AG2775">
        <v>254.32</v>
      </c>
      <c r="AH2775">
        <v>0</v>
      </c>
      <c r="AI2775">
        <v>254.32</v>
      </c>
      <c r="AJ2775" t="s">
        <v>14159</v>
      </c>
    </row>
    <row r="2776" spans="28:36">
      <c r="AB2776" s="75">
        <v>326.94</v>
      </c>
      <c r="AC2776" s="7">
        <v>5</v>
      </c>
      <c r="AD2776" s="6">
        <v>310.58999999999997</v>
      </c>
      <c r="AE2776" s="7" t="s">
        <v>14162</v>
      </c>
      <c r="AG2776">
        <v>465.64</v>
      </c>
      <c r="AH2776">
        <v>0</v>
      </c>
      <c r="AI2776">
        <v>465.64</v>
      </c>
      <c r="AJ2776" t="s">
        <v>14159</v>
      </c>
    </row>
    <row r="2777" spans="28:36">
      <c r="AB2777" s="75">
        <v>473.16</v>
      </c>
      <c r="AC2777" s="7">
        <v>30</v>
      </c>
      <c r="AD2777" s="6">
        <v>331.21</v>
      </c>
      <c r="AE2777" s="7" t="s">
        <v>14162</v>
      </c>
      <c r="AG2777">
        <v>297.02</v>
      </c>
      <c r="AH2777">
        <v>5</v>
      </c>
      <c r="AI2777">
        <v>282.17</v>
      </c>
      <c r="AJ2777" t="s">
        <v>14159</v>
      </c>
    </row>
    <row r="2778" spans="28:36">
      <c r="AB2778" s="75">
        <v>332.48</v>
      </c>
      <c r="AC2778" s="7">
        <v>5</v>
      </c>
      <c r="AD2778" s="6">
        <v>315.86</v>
      </c>
      <c r="AE2778" s="7" t="s">
        <v>14162</v>
      </c>
      <c r="AG2778">
        <v>304.86</v>
      </c>
      <c r="AH2778">
        <v>15</v>
      </c>
      <c r="AI2778">
        <v>259.13</v>
      </c>
      <c r="AJ2778" t="s">
        <v>14159</v>
      </c>
    </row>
    <row r="2779" spans="28:36">
      <c r="AB2779" s="75">
        <v>125.47</v>
      </c>
      <c r="AC2779" s="7">
        <v>15</v>
      </c>
      <c r="AD2779" s="6">
        <v>106.65</v>
      </c>
      <c r="AE2779" s="7" t="s">
        <v>14162</v>
      </c>
      <c r="AG2779">
        <v>337.58</v>
      </c>
      <c r="AH2779">
        <v>5</v>
      </c>
      <c r="AI2779">
        <v>320.7</v>
      </c>
      <c r="AJ2779" t="s">
        <v>14159</v>
      </c>
    </row>
    <row r="2780" spans="28:36">
      <c r="AB2780" s="75">
        <v>319.55</v>
      </c>
      <c r="AC2780" s="7">
        <v>25</v>
      </c>
      <c r="AD2780" s="6">
        <v>239.66</v>
      </c>
      <c r="AE2780" s="7" t="s">
        <v>14162</v>
      </c>
      <c r="AG2780">
        <v>400.08</v>
      </c>
      <c r="AH2780">
        <v>50</v>
      </c>
      <c r="AI2780">
        <v>200.04</v>
      </c>
      <c r="AJ2780" t="s">
        <v>14159</v>
      </c>
    </row>
    <row r="2781" spans="28:36">
      <c r="AB2781" s="75">
        <v>401.54</v>
      </c>
      <c r="AC2781" s="7">
        <v>10</v>
      </c>
      <c r="AD2781" s="6">
        <v>361.39</v>
      </c>
      <c r="AE2781" s="7" t="s">
        <v>14162</v>
      </c>
      <c r="AG2781">
        <v>396.76</v>
      </c>
      <c r="AH2781">
        <v>5</v>
      </c>
      <c r="AI2781">
        <v>376.92</v>
      </c>
      <c r="AJ2781" t="s">
        <v>14159</v>
      </c>
    </row>
    <row r="2782" spans="28:36">
      <c r="AB2782" s="75">
        <v>410.07</v>
      </c>
      <c r="AC2782" s="7">
        <v>50</v>
      </c>
      <c r="AD2782" s="6">
        <v>205.03</v>
      </c>
      <c r="AE2782" s="7" t="s">
        <v>14162</v>
      </c>
      <c r="AG2782">
        <v>223.04</v>
      </c>
      <c r="AH2782">
        <v>25</v>
      </c>
      <c r="AI2782">
        <v>167.28</v>
      </c>
      <c r="AJ2782" t="s">
        <v>14159</v>
      </c>
    </row>
    <row r="2783" spans="28:36">
      <c r="AB2783" s="75">
        <v>51.33</v>
      </c>
      <c r="AC2783" s="7">
        <v>20</v>
      </c>
      <c r="AD2783" s="6">
        <v>41.06</v>
      </c>
      <c r="AE2783" s="7" t="s">
        <v>14162</v>
      </c>
      <c r="AG2783">
        <v>12.1</v>
      </c>
      <c r="AH2783">
        <v>20</v>
      </c>
      <c r="AI2783">
        <v>9.68</v>
      </c>
      <c r="AJ2783" t="s">
        <v>14159</v>
      </c>
    </row>
    <row r="2784" spans="28:36">
      <c r="AB2784" s="75">
        <v>28.77</v>
      </c>
      <c r="AC2784" s="7">
        <v>10</v>
      </c>
      <c r="AD2784" s="6">
        <v>25.89</v>
      </c>
      <c r="AE2784" s="7" t="s">
        <v>14162</v>
      </c>
      <c r="AG2784">
        <v>394.83</v>
      </c>
      <c r="AH2784">
        <v>20</v>
      </c>
      <c r="AI2784">
        <v>315.86</v>
      </c>
      <c r="AJ2784" t="s">
        <v>14159</v>
      </c>
    </row>
    <row r="2785" spans="28:36">
      <c r="AB2785" s="75">
        <v>66.37</v>
      </c>
      <c r="AC2785" s="7">
        <v>25</v>
      </c>
      <c r="AD2785" s="6">
        <v>49.78</v>
      </c>
      <c r="AE2785" s="7" t="s">
        <v>14162</v>
      </c>
      <c r="AG2785">
        <v>463.55</v>
      </c>
      <c r="AH2785">
        <v>15</v>
      </c>
      <c r="AI2785">
        <v>394.02</v>
      </c>
      <c r="AJ2785" t="s">
        <v>14159</v>
      </c>
    </row>
    <row r="2786" spans="28:36">
      <c r="AB2786" s="75">
        <v>96.27</v>
      </c>
      <c r="AC2786" s="7">
        <v>30</v>
      </c>
      <c r="AD2786" s="6">
        <v>67.39</v>
      </c>
      <c r="AE2786" s="7" t="s">
        <v>14162</v>
      </c>
      <c r="AG2786">
        <v>185.17</v>
      </c>
      <c r="AH2786">
        <v>0</v>
      </c>
      <c r="AI2786">
        <v>185.17</v>
      </c>
      <c r="AJ2786" t="s">
        <v>14159</v>
      </c>
    </row>
    <row r="2787" spans="28:36">
      <c r="AB2787" s="75">
        <v>286.08999999999997</v>
      </c>
      <c r="AC2787" s="7">
        <v>10</v>
      </c>
      <c r="AD2787" s="6">
        <v>257.48</v>
      </c>
      <c r="AE2787" s="7" t="s">
        <v>14162</v>
      </c>
      <c r="AG2787">
        <v>476.53</v>
      </c>
      <c r="AH2787">
        <v>15</v>
      </c>
      <c r="AI2787">
        <v>405.05</v>
      </c>
      <c r="AJ2787" t="s">
        <v>14159</v>
      </c>
    </row>
    <row r="2788" spans="28:36">
      <c r="AB2788" s="75">
        <v>483.93</v>
      </c>
      <c r="AC2788" s="7">
        <v>50</v>
      </c>
      <c r="AD2788" s="6">
        <v>241.97</v>
      </c>
      <c r="AE2788" s="7" t="s">
        <v>14162</v>
      </c>
      <c r="AG2788">
        <v>79.12</v>
      </c>
      <c r="AH2788">
        <v>5</v>
      </c>
      <c r="AI2788">
        <v>75.16</v>
      </c>
      <c r="AJ2788" t="s">
        <v>14159</v>
      </c>
    </row>
    <row r="2789" spans="28:36">
      <c r="AB2789" s="75">
        <v>39.29</v>
      </c>
      <c r="AC2789" s="7">
        <v>15</v>
      </c>
      <c r="AD2789" s="6">
        <v>33.4</v>
      </c>
      <c r="AE2789" s="7" t="s">
        <v>14162</v>
      </c>
      <c r="AG2789">
        <v>185.53</v>
      </c>
      <c r="AH2789">
        <v>20</v>
      </c>
      <c r="AI2789">
        <v>148.41999999999999</v>
      </c>
      <c r="AJ2789" t="s">
        <v>14159</v>
      </c>
    </row>
    <row r="2790" spans="28:36">
      <c r="AB2790" s="75">
        <v>64.47</v>
      </c>
      <c r="AC2790" s="7">
        <v>15</v>
      </c>
      <c r="AD2790" s="6">
        <v>54.8</v>
      </c>
      <c r="AE2790" s="7" t="s">
        <v>14162</v>
      </c>
      <c r="AG2790">
        <v>30.28</v>
      </c>
      <c r="AH2790">
        <v>30</v>
      </c>
      <c r="AI2790">
        <v>21.2</v>
      </c>
      <c r="AJ2790" t="s">
        <v>14159</v>
      </c>
    </row>
    <row r="2791" spans="28:36">
      <c r="AB2791" s="75">
        <v>174.56</v>
      </c>
      <c r="AC2791" s="7">
        <v>0</v>
      </c>
      <c r="AD2791" s="6">
        <v>174.56</v>
      </c>
      <c r="AE2791" s="7" t="s">
        <v>14162</v>
      </c>
      <c r="AG2791">
        <v>213</v>
      </c>
      <c r="AH2791">
        <v>25</v>
      </c>
      <c r="AI2791">
        <v>159.75</v>
      </c>
      <c r="AJ2791" t="s">
        <v>14159</v>
      </c>
    </row>
    <row r="2792" spans="28:36">
      <c r="AB2792" s="75">
        <v>335.49</v>
      </c>
      <c r="AC2792" s="7">
        <v>0</v>
      </c>
      <c r="AD2792" s="6">
        <v>335.49</v>
      </c>
      <c r="AE2792" s="7" t="s">
        <v>14162</v>
      </c>
      <c r="AG2792">
        <v>212.42</v>
      </c>
      <c r="AH2792">
        <v>50</v>
      </c>
      <c r="AI2792">
        <v>106.21</v>
      </c>
      <c r="AJ2792" t="s">
        <v>14159</v>
      </c>
    </row>
    <row r="2793" spans="28:36">
      <c r="AB2793" s="75">
        <v>351.99</v>
      </c>
      <c r="AC2793" s="7">
        <v>10</v>
      </c>
      <c r="AD2793" s="6">
        <v>316.79000000000002</v>
      </c>
      <c r="AE2793" s="7" t="s">
        <v>14162</v>
      </c>
      <c r="AG2793">
        <v>402.97</v>
      </c>
      <c r="AH2793">
        <v>50</v>
      </c>
      <c r="AI2793">
        <v>201.49</v>
      </c>
      <c r="AJ2793" t="s">
        <v>14159</v>
      </c>
    </row>
    <row r="2794" spans="28:36">
      <c r="AB2794" s="75">
        <v>462.7</v>
      </c>
      <c r="AC2794" s="7">
        <v>15</v>
      </c>
      <c r="AD2794" s="6">
        <v>393.29</v>
      </c>
      <c r="AE2794" s="7" t="s">
        <v>14162</v>
      </c>
      <c r="AG2794">
        <v>46.48</v>
      </c>
      <c r="AH2794">
        <v>0</v>
      </c>
      <c r="AI2794">
        <v>46.48</v>
      </c>
      <c r="AJ2794" t="s">
        <v>14159</v>
      </c>
    </row>
    <row r="2795" spans="28:36">
      <c r="AB2795" s="75">
        <v>73.290000000000006</v>
      </c>
      <c r="AC2795" s="7">
        <v>0</v>
      </c>
      <c r="AD2795" s="6">
        <v>73.290000000000006</v>
      </c>
      <c r="AE2795" s="7" t="s">
        <v>14162</v>
      </c>
      <c r="AG2795">
        <v>334.67</v>
      </c>
      <c r="AH2795">
        <v>50</v>
      </c>
      <c r="AI2795">
        <v>167.34</v>
      </c>
      <c r="AJ2795" t="s">
        <v>14159</v>
      </c>
    </row>
    <row r="2796" spans="28:36">
      <c r="AB2796" s="75">
        <v>268.87</v>
      </c>
      <c r="AC2796" s="7">
        <v>10</v>
      </c>
      <c r="AD2796" s="6">
        <v>241.98</v>
      </c>
      <c r="AE2796" s="7" t="s">
        <v>14162</v>
      </c>
      <c r="AG2796">
        <v>317.45999999999998</v>
      </c>
      <c r="AH2796">
        <v>0</v>
      </c>
      <c r="AI2796">
        <v>317.45999999999998</v>
      </c>
      <c r="AJ2796" t="s">
        <v>14159</v>
      </c>
    </row>
    <row r="2797" spans="28:36">
      <c r="AB2797" s="75">
        <v>305.91000000000003</v>
      </c>
      <c r="AC2797" s="7">
        <v>20</v>
      </c>
      <c r="AD2797" s="6">
        <v>244.73</v>
      </c>
      <c r="AE2797" s="7" t="s">
        <v>14162</v>
      </c>
      <c r="AG2797">
        <v>459.39</v>
      </c>
      <c r="AH2797">
        <v>30</v>
      </c>
      <c r="AI2797">
        <v>321.57</v>
      </c>
      <c r="AJ2797" t="s">
        <v>14159</v>
      </c>
    </row>
    <row r="2798" spans="28:36">
      <c r="AB2798" s="75">
        <v>387.69</v>
      </c>
      <c r="AC2798" s="7">
        <v>25</v>
      </c>
      <c r="AD2798" s="6">
        <v>290.77</v>
      </c>
      <c r="AE2798" s="7" t="s">
        <v>14162</v>
      </c>
      <c r="AG2798">
        <v>175.33</v>
      </c>
      <c r="AH2798">
        <v>20</v>
      </c>
      <c r="AI2798">
        <v>140.26</v>
      </c>
      <c r="AJ2798" t="s">
        <v>14159</v>
      </c>
    </row>
    <row r="2799" spans="28:36">
      <c r="AB2799" s="75">
        <v>63.96</v>
      </c>
      <c r="AC2799" s="7">
        <v>5</v>
      </c>
      <c r="AD2799" s="6">
        <v>60.76</v>
      </c>
      <c r="AE2799" s="7" t="s">
        <v>14162</v>
      </c>
      <c r="AG2799">
        <v>323.85000000000002</v>
      </c>
      <c r="AH2799">
        <v>50</v>
      </c>
      <c r="AI2799">
        <v>161.93</v>
      </c>
      <c r="AJ2799" t="s">
        <v>14159</v>
      </c>
    </row>
    <row r="2800" spans="28:36">
      <c r="AB2800" s="75">
        <v>18.739999999999998</v>
      </c>
      <c r="AC2800" s="7">
        <v>5</v>
      </c>
      <c r="AD2800" s="6">
        <v>17.8</v>
      </c>
      <c r="AE2800" s="7" t="s">
        <v>14162</v>
      </c>
      <c r="AG2800">
        <v>384.6</v>
      </c>
      <c r="AH2800">
        <v>5</v>
      </c>
      <c r="AI2800">
        <v>365.37</v>
      </c>
      <c r="AJ2800" t="s">
        <v>14159</v>
      </c>
    </row>
    <row r="2801" spans="28:36">
      <c r="AB2801" s="75">
        <v>95.11</v>
      </c>
      <c r="AC2801" s="7">
        <v>20</v>
      </c>
      <c r="AD2801" s="6">
        <v>76.09</v>
      </c>
      <c r="AE2801" s="7" t="s">
        <v>14162</v>
      </c>
      <c r="AG2801">
        <v>133.49</v>
      </c>
      <c r="AH2801">
        <v>50</v>
      </c>
      <c r="AI2801">
        <v>66.75</v>
      </c>
      <c r="AJ2801" t="s">
        <v>14159</v>
      </c>
    </row>
    <row r="2802" spans="28:36">
      <c r="AB2802" s="75">
        <v>476.57</v>
      </c>
      <c r="AC2802" s="7">
        <v>5</v>
      </c>
      <c r="AD2802" s="6">
        <v>452.74</v>
      </c>
      <c r="AE2802" s="7" t="s">
        <v>14162</v>
      </c>
      <c r="AG2802">
        <v>135.86000000000001</v>
      </c>
      <c r="AH2802">
        <v>15</v>
      </c>
      <c r="AI2802">
        <v>115.48</v>
      </c>
      <c r="AJ2802" t="s">
        <v>14159</v>
      </c>
    </row>
    <row r="2803" spans="28:36">
      <c r="AB2803" s="75">
        <v>465.37</v>
      </c>
      <c r="AC2803" s="7">
        <v>50</v>
      </c>
      <c r="AD2803" s="6">
        <v>232.69</v>
      </c>
      <c r="AE2803" s="7" t="s">
        <v>14162</v>
      </c>
      <c r="AG2803">
        <v>251.72</v>
      </c>
      <c r="AH2803">
        <v>5</v>
      </c>
      <c r="AI2803">
        <v>239.13</v>
      </c>
      <c r="AJ2803" t="s">
        <v>14159</v>
      </c>
    </row>
    <row r="2804" spans="28:36">
      <c r="AB2804" s="75">
        <v>223.01</v>
      </c>
      <c r="AC2804" s="7">
        <v>25</v>
      </c>
      <c r="AD2804" s="6">
        <v>167.26</v>
      </c>
      <c r="AE2804" s="7" t="s">
        <v>14162</v>
      </c>
      <c r="AG2804">
        <v>10.09</v>
      </c>
      <c r="AH2804">
        <v>15</v>
      </c>
      <c r="AI2804">
        <v>8.58</v>
      </c>
      <c r="AJ2804" t="s">
        <v>14159</v>
      </c>
    </row>
    <row r="2805" spans="28:36">
      <c r="AB2805" s="75">
        <v>328.44</v>
      </c>
      <c r="AC2805" s="7">
        <v>10</v>
      </c>
      <c r="AD2805" s="6">
        <v>295.60000000000002</v>
      </c>
      <c r="AE2805" s="7" t="s">
        <v>14162</v>
      </c>
      <c r="AG2805">
        <v>402.85</v>
      </c>
      <c r="AH2805">
        <v>15</v>
      </c>
      <c r="AI2805">
        <v>342.42</v>
      </c>
      <c r="AJ2805" t="s">
        <v>14159</v>
      </c>
    </row>
    <row r="2806" spans="28:36">
      <c r="AB2806" s="75">
        <v>466.36</v>
      </c>
      <c r="AC2806" s="7">
        <v>25</v>
      </c>
      <c r="AD2806" s="6">
        <v>349.77</v>
      </c>
      <c r="AE2806" s="7" t="s">
        <v>14162</v>
      </c>
      <c r="AG2806">
        <v>448.07</v>
      </c>
      <c r="AH2806">
        <v>0</v>
      </c>
      <c r="AI2806">
        <v>448.07</v>
      </c>
      <c r="AJ2806" t="s">
        <v>14159</v>
      </c>
    </row>
    <row r="2807" spans="28:36">
      <c r="AB2807" s="75">
        <v>335.31</v>
      </c>
      <c r="AC2807" s="7">
        <v>25</v>
      </c>
      <c r="AD2807" s="6">
        <v>251.48</v>
      </c>
      <c r="AE2807" s="7" t="s">
        <v>14162</v>
      </c>
      <c r="AG2807">
        <v>362.26</v>
      </c>
      <c r="AH2807">
        <v>0</v>
      </c>
      <c r="AI2807">
        <v>362.26</v>
      </c>
      <c r="AJ2807" t="s">
        <v>14159</v>
      </c>
    </row>
    <row r="2808" spans="28:36">
      <c r="AB2808" s="75">
        <v>384.44</v>
      </c>
      <c r="AC2808" s="7">
        <v>10</v>
      </c>
      <c r="AD2808" s="6">
        <v>346</v>
      </c>
      <c r="AE2808" s="7" t="s">
        <v>14162</v>
      </c>
      <c r="AG2808">
        <v>188.56</v>
      </c>
      <c r="AH2808">
        <v>15</v>
      </c>
      <c r="AI2808">
        <v>160.28</v>
      </c>
      <c r="AJ2808" t="s">
        <v>14159</v>
      </c>
    </row>
    <row r="2809" spans="28:36">
      <c r="AB2809" s="75">
        <v>422.7</v>
      </c>
      <c r="AC2809" s="7">
        <v>0</v>
      </c>
      <c r="AD2809" s="6">
        <v>422.7</v>
      </c>
      <c r="AE2809" s="7" t="s">
        <v>14162</v>
      </c>
      <c r="AG2809">
        <v>64.64</v>
      </c>
      <c r="AH2809">
        <v>50</v>
      </c>
      <c r="AI2809">
        <v>32.32</v>
      </c>
      <c r="AJ2809" t="s">
        <v>14159</v>
      </c>
    </row>
    <row r="2810" spans="28:36">
      <c r="AB2810" s="75">
        <v>131.99</v>
      </c>
      <c r="AC2810" s="7">
        <v>50</v>
      </c>
      <c r="AD2810" s="6">
        <v>66</v>
      </c>
      <c r="AE2810" s="7" t="s">
        <v>14162</v>
      </c>
      <c r="AG2810">
        <v>48.61</v>
      </c>
      <c r="AH2810">
        <v>25</v>
      </c>
      <c r="AI2810">
        <v>36.46</v>
      </c>
      <c r="AJ2810" t="s">
        <v>14159</v>
      </c>
    </row>
    <row r="2811" spans="28:36">
      <c r="AB2811" s="75">
        <v>293.83999999999997</v>
      </c>
      <c r="AC2811" s="7">
        <v>15</v>
      </c>
      <c r="AD2811" s="6">
        <v>249.76</v>
      </c>
      <c r="AE2811" s="7" t="s">
        <v>14162</v>
      </c>
      <c r="AG2811">
        <v>131.56</v>
      </c>
      <c r="AH2811">
        <v>30</v>
      </c>
      <c r="AI2811">
        <v>92.09</v>
      </c>
      <c r="AJ2811" t="s">
        <v>14159</v>
      </c>
    </row>
    <row r="2812" spans="28:36">
      <c r="AB2812" s="75">
        <v>291.38</v>
      </c>
      <c r="AC2812" s="7">
        <v>10</v>
      </c>
      <c r="AD2812" s="6">
        <v>262.24</v>
      </c>
      <c r="AE2812" s="7" t="s">
        <v>14162</v>
      </c>
      <c r="AG2812">
        <v>285.17</v>
      </c>
      <c r="AH2812">
        <v>0</v>
      </c>
      <c r="AI2812">
        <v>285.17</v>
      </c>
      <c r="AJ2812" t="s">
        <v>14159</v>
      </c>
    </row>
    <row r="2813" spans="28:36">
      <c r="AB2813" s="75">
        <v>89.77</v>
      </c>
      <c r="AC2813" s="7">
        <v>10</v>
      </c>
      <c r="AD2813" s="6">
        <v>80.790000000000006</v>
      </c>
      <c r="AE2813" s="7" t="s">
        <v>14162</v>
      </c>
      <c r="AG2813">
        <v>450.5</v>
      </c>
      <c r="AH2813">
        <v>5</v>
      </c>
      <c r="AI2813">
        <v>427.97</v>
      </c>
      <c r="AJ2813" t="s">
        <v>14159</v>
      </c>
    </row>
    <row r="2814" spans="28:36">
      <c r="AB2814" s="75">
        <v>261.74</v>
      </c>
      <c r="AC2814" s="7">
        <v>30</v>
      </c>
      <c r="AD2814" s="6">
        <v>183.22</v>
      </c>
      <c r="AE2814" s="7" t="s">
        <v>14162</v>
      </c>
      <c r="AG2814">
        <v>154.85</v>
      </c>
      <c r="AH2814">
        <v>30</v>
      </c>
      <c r="AI2814">
        <v>108.39</v>
      </c>
      <c r="AJ2814" t="s">
        <v>14159</v>
      </c>
    </row>
    <row r="2815" spans="28:36">
      <c r="AB2815" s="75">
        <v>120.68</v>
      </c>
      <c r="AC2815" s="7">
        <v>15</v>
      </c>
      <c r="AD2815" s="6">
        <v>102.58</v>
      </c>
      <c r="AE2815" s="7" t="s">
        <v>14162</v>
      </c>
      <c r="AG2815">
        <v>469.59</v>
      </c>
      <c r="AH2815">
        <v>10</v>
      </c>
      <c r="AI2815">
        <v>422.63</v>
      </c>
      <c r="AJ2815" t="s">
        <v>14159</v>
      </c>
    </row>
    <row r="2816" spans="28:36">
      <c r="AB2816" s="75">
        <v>31.73</v>
      </c>
      <c r="AC2816" s="7">
        <v>5</v>
      </c>
      <c r="AD2816" s="6">
        <v>30.14</v>
      </c>
      <c r="AE2816" s="7" t="s">
        <v>14162</v>
      </c>
      <c r="AG2816">
        <v>332.28</v>
      </c>
      <c r="AH2816">
        <v>5</v>
      </c>
      <c r="AI2816">
        <v>315.67</v>
      </c>
      <c r="AJ2816" t="s">
        <v>14159</v>
      </c>
    </row>
    <row r="2817" spans="28:36">
      <c r="AB2817" s="75">
        <v>461.56</v>
      </c>
      <c r="AC2817" s="7">
        <v>20</v>
      </c>
      <c r="AD2817" s="6">
        <v>369.25</v>
      </c>
      <c r="AE2817" s="7" t="s">
        <v>14162</v>
      </c>
      <c r="AG2817">
        <v>189.9</v>
      </c>
      <c r="AH2817">
        <v>15</v>
      </c>
      <c r="AI2817">
        <v>161.41</v>
      </c>
      <c r="AJ2817" t="s">
        <v>14159</v>
      </c>
    </row>
    <row r="2818" spans="28:36">
      <c r="AB2818" s="75">
        <v>182.28</v>
      </c>
      <c r="AC2818" s="7">
        <v>20</v>
      </c>
      <c r="AD2818" s="6">
        <v>145.82</v>
      </c>
      <c r="AE2818" s="7" t="s">
        <v>14162</v>
      </c>
      <c r="AG2818">
        <v>168.18</v>
      </c>
      <c r="AH2818">
        <v>5</v>
      </c>
      <c r="AI2818">
        <v>159.77000000000001</v>
      </c>
      <c r="AJ2818" t="s">
        <v>14159</v>
      </c>
    </row>
    <row r="2819" spans="28:36">
      <c r="AB2819" s="75">
        <v>40.61</v>
      </c>
      <c r="AC2819" s="7">
        <v>30</v>
      </c>
      <c r="AD2819" s="6">
        <v>28.43</v>
      </c>
      <c r="AE2819" s="7" t="s">
        <v>14162</v>
      </c>
      <c r="AG2819">
        <v>82.45</v>
      </c>
      <c r="AH2819">
        <v>0</v>
      </c>
      <c r="AI2819">
        <v>82.45</v>
      </c>
      <c r="AJ2819" t="s">
        <v>14159</v>
      </c>
    </row>
    <row r="2820" spans="28:36">
      <c r="AB2820" s="75">
        <v>329.78</v>
      </c>
      <c r="AC2820" s="7">
        <v>10</v>
      </c>
      <c r="AD2820" s="6">
        <v>296.8</v>
      </c>
      <c r="AE2820" s="7" t="s">
        <v>14162</v>
      </c>
      <c r="AG2820">
        <v>120.64</v>
      </c>
      <c r="AH2820">
        <v>0</v>
      </c>
      <c r="AI2820">
        <v>120.64</v>
      </c>
      <c r="AJ2820" t="s">
        <v>14159</v>
      </c>
    </row>
    <row r="2821" spans="28:36">
      <c r="AB2821" s="75">
        <v>167.4</v>
      </c>
      <c r="AC2821" s="7">
        <v>10</v>
      </c>
      <c r="AD2821" s="6">
        <v>150.66</v>
      </c>
      <c r="AE2821" s="7" t="s">
        <v>14162</v>
      </c>
      <c r="AG2821">
        <v>204.21</v>
      </c>
      <c r="AH2821">
        <v>15</v>
      </c>
      <c r="AI2821">
        <v>173.58</v>
      </c>
      <c r="AJ2821" t="s">
        <v>14159</v>
      </c>
    </row>
    <row r="2822" spans="28:36">
      <c r="AB2822" s="75">
        <v>474.64</v>
      </c>
      <c r="AC2822" s="7">
        <v>5</v>
      </c>
      <c r="AD2822" s="6">
        <v>450.91</v>
      </c>
      <c r="AE2822" s="7" t="s">
        <v>14162</v>
      </c>
      <c r="AG2822">
        <v>338.65</v>
      </c>
      <c r="AH2822">
        <v>30</v>
      </c>
      <c r="AI2822">
        <v>237.05</v>
      </c>
      <c r="AJ2822" t="s">
        <v>14159</v>
      </c>
    </row>
    <row r="2823" spans="28:36">
      <c r="AB2823" s="75">
        <v>496.29</v>
      </c>
      <c r="AC2823" s="7">
        <v>15</v>
      </c>
      <c r="AD2823" s="6">
        <v>421.85</v>
      </c>
      <c r="AE2823" s="7" t="s">
        <v>14162</v>
      </c>
      <c r="AG2823">
        <v>229.55</v>
      </c>
      <c r="AH2823">
        <v>15</v>
      </c>
      <c r="AI2823">
        <v>195.12</v>
      </c>
      <c r="AJ2823" t="s">
        <v>14159</v>
      </c>
    </row>
    <row r="2824" spans="28:36">
      <c r="AB2824" s="75">
        <v>362.96</v>
      </c>
      <c r="AC2824" s="7">
        <v>10</v>
      </c>
      <c r="AD2824" s="6">
        <v>326.66000000000003</v>
      </c>
      <c r="AE2824" s="7" t="s">
        <v>14162</v>
      </c>
      <c r="AG2824">
        <v>352.62</v>
      </c>
      <c r="AH2824">
        <v>0</v>
      </c>
      <c r="AI2824">
        <v>352.62</v>
      </c>
      <c r="AJ2824" t="s">
        <v>14159</v>
      </c>
    </row>
    <row r="2825" spans="28:36">
      <c r="AB2825" s="75">
        <v>95.3</v>
      </c>
      <c r="AC2825" s="7">
        <v>5</v>
      </c>
      <c r="AD2825" s="6">
        <v>90.53</v>
      </c>
      <c r="AE2825" s="7" t="s">
        <v>14162</v>
      </c>
      <c r="AG2825">
        <v>342.06</v>
      </c>
      <c r="AH2825">
        <v>15</v>
      </c>
      <c r="AI2825">
        <v>290.75</v>
      </c>
      <c r="AJ2825" t="s">
        <v>14159</v>
      </c>
    </row>
    <row r="2826" spans="28:36">
      <c r="AB2826" s="75">
        <v>30.68</v>
      </c>
      <c r="AC2826" s="7">
        <v>50</v>
      </c>
      <c r="AD2826" s="6">
        <v>15.34</v>
      </c>
      <c r="AE2826" s="7" t="s">
        <v>14162</v>
      </c>
      <c r="AG2826">
        <v>110.36</v>
      </c>
      <c r="AH2826">
        <v>30</v>
      </c>
      <c r="AI2826">
        <v>77.25</v>
      </c>
      <c r="AJ2826" t="s">
        <v>14159</v>
      </c>
    </row>
    <row r="2827" spans="28:36">
      <c r="AB2827" s="75">
        <v>277.94</v>
      </c>
      <c r="AC2827" s="7">
        <v>5</v>
      </c>
      <c r="AD2827" s="6">
        <v>264.04000000000002</v>
      </c>
      <c r="AE2827" s="7" t="s">
        <v>14162</v>
      </c>
      <c r="AG2827">
        <v>211.9</v>
      </c>
      <c r="AH2827">
        <v>15</v>
      </c>
      <c r="AI2827">
        <v>180.12</v>
      </c>
      <c r="AJ2827" t="s">
        <v>14159</v>
      </c>
    </row>
    <row r="2828" spans="28:36">
      <c r="AB2828" s="75">
        <v>223.69</v>
      </c>
      <c r="AC2828" s="7">
        <v>20</v>
      </c>
      <c r="AD2828" s="6">
        <v>178.95</v>
      </c>
      <c r="AE2828" s="7" t="s">
        <v>14162</v>
      </c>
      <c r="AG2828">
        <v>343.3</v>
      </c>
      <c r="AH2828">
        <v>30</v>
      </c>
      <c r="AI2828">
        <v>240.31</v>
      </c>
      <c r="AJ2828" t="s">
        <v>14159</v>
      </c>
    </row>
    <row r="2829" spans="28:36">
      <c r="AB2829" s="75">
        <v>348.59</v>
      </c>
      <c r="AC2829" s="7">
        <v>5</v>
      </c>
      <c r="AD2829" s="6">
        <v>331.16</v>
      </c>
      <c r="AE2829" s="7" t="s">
        <v>14162</v>
      </c>
      <c r="AG2829">
        <v>370.42</v>
      </c>
      <c r="AH2829">
        <v>30</v>
      </c>
      <c r="AI2829">
        <v>259.29000000000002</v>
      </c>
      <c r="AJ2829" t="s">
        <v>14159</v>
      </c>
    </row>
    <row r="2830" spans="28:36">
      <c r="AB2830" s="75">
        <v>362.5</v>
      </c>
      <c r="AC2830" s="7">
        <v>10</v>
      </c>
      <c r="AD2830" s="6">
        <v>326.25</v>
      </c>
      <c r="AE2830" s="7" t="s">
        <v>14162</v>
      </c>
      <c r="AG2830">
        <v>117.78</v>
      </c>
      <c r="AH2830">
        <v>10</v>
      </c>
      <c r="AI2830">
        <v>106</v>
      </c>
      <c r="AJ2830" t="s">
        <v>14159</v>
      </c>
    </row>
    <row r="2831" spans="28:36">
      <c r="AB2831" s="75">
        <v>27.22</v>
      </c>
      <c r="AC2831" s="7">
        <v>20</v>
      </c>
      <c r="AD2831" s="6">
        <v>21.78</v>
      </c>
      <c r="AE2831" s="7" t="s">
        <v>14162</v>
      </c>
      <c r="AG2831">
        <v>367.66</v>
      </c>
      <c r="AH2831">
        <v>20</v>
      </c>
      <c r="AI2831">
        <v>294.13</v>
      </c>
      <c r="AJ2831" t="s">
        <v>14159</v>
      </c>
    </row>
    <row r="2832" spans="28:36">
      <c r="AB2832" s="75">
        <v>227.18</v>
      </c>
      <c r="AC2832" s="7">
        <v>5</v>
      </c>
      <c r="AD2832" s="6">
        <v>215.82</v>
      </c>
      <c r="AE2832" s="7" t="s">
        <v>14162</v>
      </c>
      <c r="AG2832">
        <v>70.290000000000006</v>
      </c>
      <c r="AH2832">
        <v>25</v>
      </c>
      <c r="AI2832">
        <v>52.72</v>
      </c>
      <c r="AJ2832" t="s">
        <v>14159</v>
      </c>
    </row>
    <row r="2833" spans="28:36">
      <c r="AB2833" s="75">
        <v>52.37</v>
      </c>
      <c r="AC2833" s="7">
        <v>50</v>
      </c>
      <c r="AD2833" s="6">
        <v>26.18</v>
      </c>
      <c r="AE2833" s="7" t="s">
        <v>14162</v>
      </c>
      <c r="AG2833">
        <v>208.82</v>
      </c>
      <c r="AH2833">
        <v>0</v>
      </c>
      <c r="AI2833">
        <v>208.82</v>
      </c>
      <c r="AJ2833" t="s">
        <v>14159</v>
      </c>
    </row>
    <row r="2834" spans="28:36">
      <c r="AB2834" s="75">
        <v>56.54</v>
      </c>
      <c r="AC2834" s="7">
        <v>50</v>
      </c>
      <c r="AD2834" s="6">
        <v>28.27</v>
      </c>
      <c r="AE2834" s="7" t="s">
        <v>14162</v>
      </c>
      <c r="AG2834">
        <v>103.58</v>
      </c>
      <c r="AH2834">
        <v>30</v>
      </c>
      <c r="AI2834">
        <v>72.510000000000005</v>
      </c>
      <c r="AJ2834" t="s">
        <v>14159</v>
      </c>
    </row>
    <row r="2835" spans="28:36">
      <c r="AB2835" s="75">
        <v>260.66000000000003</v>
      </c>
      <c r="AC2835" s="7">
        <v>30</v>
      </c>
      <c r="AD2835" s="6">
        <v>182.46</v>
      </c>
      <c r="AE2835" s="7" t="s">
        <v>14162</v>
      </c>
      <c r="AG2835">
        <v>96.7</v>
      </c>
      <c r="AH2835">
        <v>15</v>
      </c>
      <c r="AI2835">
        <v>82.19</v>
      </c>
      <c r="AJ2835" t="s">
        <v>14159</v>
      </c>
    </row>
    <row r="2836" spans="28:36">
      <c r="AB2836" s="75">
        <v>69.64</v>
      </c>
      <c r="AC2836" s="7">
        <v>20</v>
      </c>
      <c r="AD2836" s="6">
        <v>55.71</v>
      </c>
      <c r="AE2836" s="7" t="s">
        <v>14162</v>
      </c>
      <c r="AG2836">
        <v>408.43</v>
      </c>
      <c r="AH2836">
        <v>50</v>
      </c>
      <c r="AI2836">
        <v>204.22</v>
      </c>
      <c r="AJ2836" t="s">
        <v>14159</v>
      </c>
    </row>
    <row r="2837" spans="28:36">
      <c r="AB2837" s="75">
        <v>85.36</v>
      </c>
      <c r="AC2837" s="7">
        <v>50</v>
      </c>
      <c r="AD2837" s="6">
        <v>42.68</v>
      </c>
      <c r="AE2837" s="7" t="s">
        <v>14162</v>
      </c>
      <c r="AG2837">
        <v>107.22</v>
      </c>
      <c r="AH2837">
        <v>0</v>
      </c>
      <c r="AI2837">
        <v>107.22</v>
      </c>
      <c r="AJ2837" t="s">
        <v>14159</v>
      </c>
    </row>
    <row r="2838" spans="28:36">
      <c r="AB2838" s="75">
        <v>301.20999999999998</v>
      </c>
      <c r="AC2838" s="7">
        <v>30</v>
      </c>
      <c r="AD2838" s="6">
        <v>210.85</v>
      </c>
      <c r="AE2838" s="7" t="s">
        <v>14162</v>
      </c>
      <c r="AG2838">
        <v>172.15</v>
      </c>
      <c r="AH2838">
        <v>0</v>
      </c>
      <c r="AI2838">
        <v>172.15</v>
      </c>
      <c r="AJ2838" t="s">
        <v>14159</v>
      </c>
    </row>
    <row r="2839" spans="28:36">
      <c r="AB2839" s="75">
        <v>291.57</v>
      </c>
      <c r="AC2839" s="7">
        <v>15</v>
      </c>
      <c r="AD2839" s="6">
        <v>247.83</v>
      </c>
      <c r="AE2839" s="7" t="s">
        <v>14162</v>
      </c>
      <c r="AG2839">
        <v>167.04</v>
      </c>
      <c r="AH2839">
        <v>20</v>
      </c>
      <c r="AI2839">
        <v>133.63</v>
      </c>
      <c r="AJ2839" t="s">
        <v>14159</v>
      </c>
    </row>
    <row r="2840" spans="28:36">
      <c r="AB2840" s="75">
        <v>189</v>
      </c>
      <c r="AC2840" s="7">
        <v>10</v>
      </c>
      <c r="AD2840" s="6">
        <v>170.1</v>
      </c>
      <c r="AE2840" s="7" t="s">
        <v>14162</v>
      </c>
      <c r="AG2840">
        <v>364.54</v>
      </c>
      <c r="AH2840">
        <v>5</v>
      </c>
      <c r="AI2840">
        <v>346.31</v>
      </c>
      <c r="AJ2840" t="s">
        <v>14159</v>
      </c>
    </row>
    <row r="2841" spans="28:36">
      <c r="AB2841" s="75">
        <v>172.66</v>
      </c>
      <c r="AC2841" s="7">
        <v>0</v>
      </c>
      <c r="AD2841" s="6">
        <v>172.66</v>
      </c>
      <c r="AE2841" s="7" t="s">
        <v>14162</v>
      </c>
      <c r="AG2841">
        <v>358.33</v>
      </c>
      <c r="AH2841">
        <v>5</v>
      </c>
      <c r="AI2841">
        <v>340.41</v>
      </c>
      <c r="AJ2841" t="s">
        <v>14159</v>
      </c>
    </row>
    <row r="2842" spans="28:36">
      <c r="AB2842" s="75">
        <v>304.79000000000002</v>
      </c>
      <c r="AC2842" s="7">
        <v>30</v>
      </c>
      <c r="AD2842" s="6">
        <v>213.35</v>
      </c>
      <c r="AE2842" s="7" t="s">
        <v>14162</v>
      </c>
      <c r="AG2842">
        <v>108.95</v>
      </c>
      <c r="AH2842">
        <v>0</v>
      </c>
      <c r="AI2842">
        <v>108.95</v>
      </c>
      <c r="AJ2842" t="s">
        <v>14159</v>
      </c>
    </row>
    <row r="2843" spans="28:36">
      <c r="AB2843" s="75">
        <v>205.38</v>
      </c>
      <c r="AC2843" s="7">
        <v>10</v>
      </c>
      <c r="AD2843" s="6">
        <v>184.84</v>
      </c>
      <c r="AE2843" s="7" t="s">
        <v>14162</v>
      </c>
      <c r="AG2843">
        <v>51.09</v>
      </c>
      <c r="AH2843">
        <v>10</v>
      </c>
      <c r="AI2843">
        <v>45.98</v>
      </c>
      <c r="AJ2843" t="s">
        <v>14159</v>
      </c>
    </row>
    <row r="2844" spans="28:36">
      <c r="AB2844" s="75">
        <v>361.79</v>
      </c>
      <c r="AC2844" s="7">
        <v>50</v>
      </c>
      <c r="AD2844" s="6">
        <v>180.9</v>
      </c>
      <c r="AE2844" s="7" t="s">
        <v>14162</v>
      </c>
      <c r="AG2844">
        <v>212.6</v>
      </c>
      <c r="AH2844">
        <v>0</v>
      </c>
      <c r="AI2844">
        <v>212.6</v>
      </c>
      <c r="AJ2844" t="s">
        <v>14159</v>
      </c>
    </row>
    <row r="2845" spans="28:36">
      <c r="AB2845" s="75">
        <v>481.77</v>
      </c>
      <c r="AC2845" s="7">
        <v>10</v>
      </c>
      <c r="AD2845" s="6">
        <v>433.59</v>
      </c>
      <c r="AE2845" s="7" t="s">
        <v>14162</v>
      </c>
      <c r="AG2845">
        <v>329.33</v>
      </c>
      <c r="AH2845">
        <v>15</v>
      </c>
      <c r="AI2845">
        <v>279.93</v>
      </c>
      <c r="AJ2845" t="s">
        <v>14159</v>
      </c>
    </row>
    <row r="2846" spans="28:36">
      <c r="AB2846" s="75">
        <v>56.1</v>
      </c>
      <c r="AC2846" s="7">
        <v>25</v>
      </c>
      <c r="AD2846" s="6">
        <v>42.08</v>
      </c>
      <c r="AE2846" s="7" t="s">
        <v>14162</v>
      </c>
      <c r="AG2846">
        <v>245.8</v>
      </c>
      <c r="AH2846">
        <v>10</v>
      </c>
      <c r="AI2846">
        <v>221.22</v>
      </c>
      <c r="AJ2846" t="s">
        <v>14159</v>
      </c>
    </row>
    <row r="2847" spans="28:36">
      <c r="AB2847" s="75">
        <v>350.58</v>
      </c>
      <c r="AC2847" s="7">
        <v>0</v>
      </c>
      <c r="AD2847" s="6">
        <v>350.58</v>
      </c>
      <c r="AE2847" s="7" t="s">
        <v>14162</v>
      </c>
      <c r="AG2847">
        <v>110.72</v>
      </c>
      <c r="AH2847">
        <v>25</v>
      </c>
      <c r="AI2847">
        <v>83.04</v>
      </c>
      <c r="AJ2847" t="s">
        <v>14159</v>
      </c>
    </row>
    <row r="2848" spans="28:36">
      <c r="AB2848" s="75">
        <v>170.1</v>
      </c>
      <c r="AC2848" s="7">
        <v>15</v>
      </c>
      <c r="AD2848" s="6">
        <v>144.58000000000001</v>
      </c>
      <c r="AE2848" s="7" t="s">
        <v>14162</v>
      </c>
      <c r="AG2848">
        <v>282.41000000000003</v>
      </c>
      <c r="AH2848">
        <v>5</v>
      </c>
      <c r="AI2848">
        <v>268.29000000000002</v>
      </c>
      <c r="AJ2848" t="s">
        <v>14159</v>
      </c>
    </row>
    <row r="2849" spans="28:36">
      <c r="AB2849" s="75">
        <v>343.35</v>
      </c>
      <c r="AC2849" s="7">
        <v>20</v>
      </c>
      <c r="AD2849" s="6">
        <v>274.68</v>
      </c>
      <c r="AE2849" s="7" t="s">
        <v>14162</v>
      </c>
      <c r="AG2849">
        <v>59.22</v>
      </c>
      <c r="AH2849">
        <v>10</v>
      </c>
      <c r="AI2849">
        <v>53.3</v>
      </c>
      <c r="AJ2849" t="s">
        <v>14159</v>
      </c>
    </row>
    <row r="2850" spans="28:36">
      <c r="AB2850" s="75">
        <v>301.91000000000003</v>
      </c>
      <c r="AC2850" s="7">
        <v>0</v>
      </c>
      <c r="AD2850" s="6">
        <v>301.91000000000003</v>
      </c>
      <c r="AE2850" s="7" t="s">
        <v>14162</v>
      </c>
      <c r="AG2850">
        <v>452.36</v>
      </c>
      <c r="AH2850">
        <v>5</v>
      </c>
      <c r="AI2850">
        <v>429.74</v>
      </c>
      <c r="AJ2850" t="s">
        <v>14159</v>
      </c>
    </row>
    <row r="2851" spans="28:36">
      <c r="AB2851" s="75">
        <v>309.63</v>
      </c>
      <c r="AC2851" s="7">
        <v>25</v>
      </c>
      <c r="AD2851" s="6">
        <v>232.22</v>
      </c>
      <c r="AE2851" s="7" t="s">
        <v>14162</v>
      </c>
      <c r="AG2851">
        <v>269.81</v>
      </c>
      <c r="AH2851">
        <v>5</v>
      </c>
      <c r="AI2851">
        <v>256.32</v>
      </c>
      <c r="AJ2851" t="s">
        <v>14159</v>
      </c>
    </row>
    <row r="2852" spans="28:36">
      <c r="AB2852" s="75">
        <v>292.11</v>
      </c>
      <c r="AC2852" s="7">
        <v>30</v>
      </c>
      <c r="AD2852" s="6">
        <v>204.48</v>
      </c>
      <c r="AE2852" s="7" t="s">
        <v>14162</v>
      </c>
      <c r="AG2852">
        <v>14.65</v>
      </c>
      <c r="AH2852">
        <v>15</v>
      </c>
      <c r="AI2852">
        <v>12.45</v>
      </c>
      <c r="AJ2852" t="s">
        <v>14159</v>
      </c>
    </row>
    <row r="2853" spans="28:36">
      <c r="AB2853" s="75">
        <v>323</v>
      </c>
      <c r="AC2853" s="7">
        <v>0</v>
      </c>
      <c r="AD2853" s="6">
        <v>323</v>
      </c>
      <c r="AE2853" s="7" t="s">
        <v>14162</v>
      </c>
      <c r="AG2853">
        <v>367.63</v>
      </c>
      <c r="AH2853">
        <v>15</v>
      </c>
      <c r="AI2853">
        <v>312.49</v>
      </c>
      <c r="AJ2853" t="s">
        <v>14159</v>
      </c>
    </row>
    <row r="2854" spans="28:36">
      <c r="AB2854" s="75">
        <v>465.95</v>
      </c>
      <c r="AC2854" s="7">
        <v>20</v>
      </c>
      <c r="AD2854" s="6">
        <v>372.76</v>
      </c>
      <c r="AE2854" s="7" t="s">
        <v>14162</v>
      </c>
      <c r="AG2854">
        <v>100.75</v>
      </c>
      <c r="AH2854">
        <v>30</v>
      </c>
      <c r="AI2854">
        <v>70.52</v>
      </c>
      <c r="AJ2854" t="s">
        <v>14159</v>
      </c>
    </row>
    <row r="2855" spans="28:36">
      <c r="AB2855" s="75">
        <v>350.59</v>
      </c>
      <c r="AC2855" s="7">
        <v>0</v>
      </c>
      <c r="AD2855" s="6">
        <v>350.59</v>
      </c>
      <c r="AE2855" s="7" t="s">
        <v>14162</v>
      </c>
      <c r="AG2855">
        <v>240.01</v>
      </c>
      <c r="AH2855">
        <v>30</v>
      </c>
      <c r="AI2855">
        <v>168.01</v>
      </c>
      <c r="AJ2855" t="s">
        <v>14159</v>
      </c>
    </row>
    <row r="2856" spans="28:36">
      <c r="AB2856" s="75">
        <v>297.32</v>
      </c>
      <c r="AC2856" s="7">
        <v>0</v>
      </c>
      <c r="AD2856" s="6">
        <v>297.32</v>
      </c>
      <c r="AE2856" s="7" t="s">
        <v>14162</v>
      </c>
      <c r="AG2856">
        <v>255.65</v>
      </c>
      <c r="AH2856">
        <v>10</v>
      </c>
      <c r="AI2856">
        <v>230.09</v>
      </c>
      <c r="AJ2856" t="s">
        <v>14159</v>
      </c>
    </row>
    <row r="2857" spans="28:36">
      <c r="AB2857" s="75">
        <v>134.52000000000001</v>
      </c>
      <c r="AC2857" s="7">
        <v>30</v>
      </c>
      <c r="AD2857" s="6">
        <v>94.16</v>
      </c>
      <c r="AE2857" s="7" t="s">
        <v>14162</v>
      </c>
      <c r="AG2857">
        <v>469.59</v>
      </c>
      <c r="AH2857">
        <v>5</v>
      </c>
      <c r="AI2857">
        <v>446.11</v>
      </c>
      <c r="AJ2857" t="s">
        <v>14159</v>
      </c>
    </row>
    <row r="2858" spans="28:36">
      <c r="AB2858" s="75">
        <v>27.13</v>
      </c>
      <c r="AC2858" s="7">
        <v>30</v>
      </c>
      <c r="AD2858" s="6">
        <v>18.989999999999998</v>
      </c>
      <c r="AE2858" s="7" t="s">
        <v>14162</v>
      </c>
      <c r="AG2858">
        <v>152.35</v>
      </c>
      <c r="AH2858">
        <v>50</v>
      </c>
      <c r="AI2858">
        <v>76.17</v>
      </c>
      <c r="AJ2858" t="s">
        <v>14159</v>
      </c>
    </row>
    <row r="2859" spans="28:36">
      <c r="AB2859" s="75">
        <v>304.86</v>
      </c>
      <c r="AC2859" s="7">
        <v>15</v>
      </c>
      <c r="AD2859" s="6">
        <v>259.13</v>
      </c>
      <c r="AE2859" s="7" t="s">
        <v>14162</v>
      </c>
      <c r="AG2859">
        <v>391.14</v>
      </c>
      <c r="AH2859">
        <v>15</v>
      </c>
      <c r="AI2859">
        <v>332.47</v>
      </c>
      <c r="AJ2859" t="s">
        <v>14159</v>
      </c>
    </row>
    <row r="2860" spans="28:36">
      <c r="AB2860" s="75">
        <v>396.76</v>
      </c>
      <c r="AC2860" s="7">
        <v>5</v>
      </c>
      <c r="AD2860" s="6">
        <v>376.92</v>
      </c>
      <c r="AE2860" s="7" t="s">
        <v>14162</v>
      </c>
      <c r="AG2860">
        <v>381.69</v>
      </c>
      <c r="AH2860">
        <v>30</v>
      </c>
      <c r="AI2860">
        <v>267.18</v>
      </c>
      <c r="AJ2860" t="s">
        <v>14159</v>
      </c>
    </row>
    <row r="2861" spans="28:36">
      <c r="AB2861" s="75">
        <v>44.14</v>
      </c>
      <c r="AC2861" s="7">
        <v>50</v>
      </c>
      <c r="AD2861" s="6">
        <v>22.07</v>
      </c>
      <c r="AE2861" s="7" t="s">
        <v>14162</v>
      </c>
      <c r="AG2861">
        <v>375.68</v>
      </c>
      <c r="AH2861">
        <v>10</v>
      </c>
      <c r="AI2861">
        <v>338.11</v>
      </c>
      <c r="AJ2861" t="s">
        <v>14159</v>
      </c>
    </row>
    <row r="2862" spans="28:36">
      <c r="AB2862" s="75">
        <v>474.41</v>
      </c>
      <c r="AC2862" s="7">
        <v>0</v>
      </c>
      <c r="AD2862" s="6">
        <v>474.41</v>
      </c>
      <c r="AE2862" s="7" t="s">
        <v>14162</v>
      </c>
      <c r="AG2862">
        <v>137.59</v>
      </c>
      <c r="AH2862">
        <v>15</v>
      </c>
      <c r="AI2862">
        <v>116.95</v>
      </c>
      <c r="AJ2862" t="s">
        <v>14159</v>
      </c>
    </row>
    <row r="2863" spans="28:36">
      <c r="AB2863" s="75">
        <v>358.64</v>
      </c>
      <c r="AC2863" s="7">
        <v>5</v>
      </c>
      <c r="AD2863" s="6">
        <v>340.71</v>
      </c>
      <c r="AE2863" s="7" t="s">
        <v>14162</v>
      </c>
      <c r="AG2863">
        <v>462.11</v>
      </c>
      <c r="AH2863">
        <v>30</v>
      </c>
      <c r="AI2863">
        <v>323.48</v>
      </c>
      <c r="AJ2863" t="s">
        <v>14159</v>
      </c>
    </row>
    <row r="2864" spans="28:36">
      <c r="AB2864" s="75">
        <v>185.17</v>
      </c>
      <c r="AC2864" s="7">
        <v>0</v>
      </c>
      <c r="AD2864" s="6">
        <v>185.17</v>
      </c>
      <c r="AE2864" s="7" t="s">
        <v>14162</v>
      </c>
      <c r="AG2864">
        <v>50.81</v>
      </c>
      <c r="AH2864">
        <v>10</v>
      </c>
      <c r="AI2864">
        <v>45.73</v>
      </c>
      <c r="AJ2864" t="s">
        <v>14159</v>
      </c>
    </row>
    <row r="2865" spans="28:36">
      <c r="AB2865" s="75">
        <v>417.51</v>
      </c>
      <c r="AC2865" s="7">
        <v>0</v>
      </c>
      <c r="AD2865" s="6">
        <v>417.51</v>
      </c>
      <c r="AE2865" s="7" t="s">
        <v>14162</v>
      </c>
      <c r="AG2865">
        <v>341.92</v>
      </c>
      <c r="AH2865">
        <v>20</v>
      </c>
      <c r="AI2865">
        <v>273.54000000000002</v>
      </c>
      <c r="AJ2865" t="s">
        <v>14159</v>
      </c>
    </row>
    <row r="2866" spans="28:36">
      <c r="AB2866" s="75">
        <v>407.59</v>
      </c>
      <c r="AC2866" s="7">
        <v>50</v>
      </c>
      <c r="AD2866" s="6">
        <v>203.79</v>
      </c>
      <c r="AE2866" s="7" t="s">
        <v>14162</v>
      </c>
      <c r="AG2866">
        <v>436.44</v>
      </c>
      <c r="AH2866">
        <v>10</v>
      </c>
      <c r="AI2866">
        <v>392.8</v>
      </c>
      <c r="AJ2866" t="s">
        <v>14159</v>
      </c>
    </row>
    <row r="2867" spans="28:36">
      <c r="AB2867" s="75">
        <v>230.14</v>
      </c>
      <c r="AC2867" s="7">
        <v>20</v>
      </c>
      <c r="AD2867" s="6">
        <v>184.11</v>
      </c>
      <c r="AE2867" s="7" t="s">
        <v>14162</v>
      </c>
      <c r="AG2867">
        <v>179.26</v>
      </c>
      <c r="AH2867">
        <v>50</v>
      </c>
      <c r="AI2867">
        <v>89.63</v>
      </c>
      <c r="AJ2867" t="s">
        <v>14159</v>
      </c>
    </row>
    <row r="2868" spans="28:36">
      <c r="AB2868" s="75">
        <v>191.77</v>
      </c>
      <c r="AC2868" s="7">
        <v>25</v>
      </c>
      <c r="AD2868" s="6">
        <v>143.83000000000001</v>
      </c>
      <c r="AE2868" s="7" t="s">
        <v>14162</v>
      </c>
      <c r="AG2868">
        <v>431.46</v>
      </c>
      <c r="AH2868">
        <v>10</v>
      </c>
      <c r="AI2868">
        <v>388.31</v>
      </c>
      <c r="AJ2868" t="s">
        <v>14159</v>
      </c>
    </row>
    <row r="2869" spans="28:36">
      <c r="AB2869" s="75">
        <v>54.61</v>
      </c>
      <c r="AC2869" s="7">
        <v>0</v>
      </c>
      <c r="AD2869" s="6">
        <v>54.61</v>
      </c>
      <c r="AE2869" s="7" t="s">
        <v>14162</v>
      </c>
      <c r="AG2869">
        <v>308.95</v>
      </c>
      <c r="AH2869">
        <v>30</v>
      </c>
      <c r="AI2869">
        <v>216.26</v>
      </c>
      <c r="AJ2869" t="s">
        <v>14159</v>
      </c>
    </row>
    <row r="2870" spans="28:36">
      <c r="AB2870" s="75">
        <v>424.21</v>
      </c>
      <c r="AC2870" s="7">
        <v>30</v>
      </c>
      <c r="AD2870" s="6">
        <v>296.95</v>
      </c>
      <c r="AE2870" s="7" t="s">
        <v>14162</v>
      </c>
      <c r="AG2870">
        <v>144.04</v>
      </c>
      <c r="AH2870">
        <v>0</v>
      </c>
      <c r="AI2870">
        <v>144.04</v>
      </c>
      <c r="AJ2870" t="s">
        <v>14159</v>
      </c>
    </row>
    <row r="2871" spans="28:36">
      <c r="AB2871" s="75">
        <v>45.8</v>
      </c>
      <c r="AC2871" s="7">
        <v>25</v>
      </c>
      <c r="AD2871" s="6">
        <v>34.35</v>
      </c>
      <c r="AE2871" s="7" t="s">
        <v>14162</v>
      </c>
      <c r="AG2871">
        <v>68.08</v>
      </c>
      <c r="AH2871">
        <v>10</v>
      </c>
      <c r="AI2871">
        <v>61.27</v>
      </c>
      <c r="AJ2871" t="s">
        <v>14159</v>
      </c>
    </row>
    <row r="2872" spans="28:36">
      <c r="AB2872" s="75">
        <v>157.11000000000001</v>
      </c>
      <c r="AC2872" s="7">
        <v>10</v>
      </c>
      <c r="AD2872" s="6">
        <v>141.4</v>
      </c>
      <c r="AE2872" s="7" t="s">
        <v>14162</v>
      </c>
      <c r="AG2872">
        <v>175.16</v>
      </c>
      <c r="AH2872">
        <v>5</v>
      </c>
      <c r="AI2872">
        <v>166.4</v>
      </c>
      <c r="AJ2872" t="s">
        <v>14159</v>
      </c>
    </row>
    <row r="2873" spans="28:36">
      <c r="AB2873" s="75">
        <v>44.29</v>
      </c>
      <c r="AC2873" s="7">
        <v>10</v>
      </c>
      <c r="AD2873" s="6">
        <v>39.86</v>
      </c>
      <c r="AE2873" s="7" t="s">
        <v>14162</v>
      </c>
      <c r="AG2873">
        <v>182.13</v>
      </c>
      <c r="AH2873">
        <v>25</v>
      </c>
      <c r="AI2873">
        <v>136.6</v>
      </c>
      <c r="AJ2873" t="s">
        <v>14159</v>
      </c>
    </row>
    <row r="2874" spans="28:36">
      <c r="AB2874" s="75">
        <v>473.17</v>
      </c>
      <c r="AC2874" s="7">
        <v>10</v>
      </c>
      <c r="AD2874" s="6">
        <v>425.85</v>
      </c>
      <c r="AE2874" s="7" t="s">
        <v>14162</v>
      </c>
      <c r="AG2874">
        <v>328.87</v>
      </c>
      <c r="AH2874">
        <v>5</v>
      </c>
      <c r="AI2874">
        <v>312.43</v>
      </c>
      <c r="AJ2874" t="s">
        <v>14159</v>
      </c>
    </row>
    <row r="2875" spans="28:36">
      <c r="AB2875" s="75">
        <v>133.49</v>
      </c>
      <c r="AC2875" s="7">
        <v>50</v>
      </c>
      <c r="AD2875" s="6">
        <v>66.75</v>
      </c>
      <c r="AE2875" s="7" t="s">
        <v>14162</v>
      </c>
      <c r="AG2875">
        <v>210.37</v>
      </c>
      <c r="AH2875">
        <v>30</v>
      </c>
      <c r="AI2875">
        <v>147.26</v>
      </c>
      <c r="AJ2875" t="s">
        <v>14159</v>
      </c>
    </row>
    <row r="2876" spans="28:36">
      <c r="AB2876" s="75">
        <v>14.98</v>
      </c>
      <c r="AC2876" s="7">
        <v>50</v>
      </c>
      <c r="AD2876" s="6">
        <v>7.49</v>
      </c>
      <c r="AE2876" s="7" t="s">
        <v>14162</v>
      </c>
      <c r="AG2876">
        <v>127.78</v>
      </c>
      <c r="AH2876">
        <v>0</v>
      </c>
      <c r="AI2876">
        <v>127.78</v>
      </c>
      <c r="AJ2876" t="s">
        <v>14159</v>
      </c>
    </row>
    <row r="2877" spans="28:36">
      <c r="AB2877" s="75">
        <v>435.68</v>
      </c>
      <c r="AC2877" s="7">
        <v>0</v>
      </c>
      <c r="AD2877" s="6">
        <v>435.68</v>
      </c>
      <c r="AE2877" s="7" t="s">
        <v>14162</v>
      </c>
      <c r="AG2877">
        <v>319.98</v>
      </c>
      <c r="AH2877">
        <v>10</v>
      </c>
      <c r="AI2877">
        <v>287.98</v>
      </c>
      <c r="AJ2877" t="s">
        <v>14159</v>
      </c>
    </row>
    <row r="2878" spans="28:36">
      <c r="AB2878" s="75">
        <v>382</v>
      </c>
      <c r="AC2878" s="7">
        <v>20</v>
      </c>
      <c r="AD2878" s="6">
        <v>305.60000000000002</v>
      </c>
      <c r="AE2878" s="7" t="s">
        <v>14162</v>
      </c>
      <c r="AG2878">
        <v>106.66</v>
      </c>
      <c r="AH2878">
        <v>25</v>
      </c>
      <c r="AI2878">
        <v>80</v>
      </c>
      <c r="AJ2878" t="s">
        <v>14159</v>
      </c>
    </row>
    <row r="2879" spans="28:36">
      <c r="AB2879" s="75">
        <v>158.88</v>
      </c>
      <c r="AC2879" s="7">
        <v>5</v>
      </c>
      <c r="AD2879" s="6">
        <v>150.94</v>
      </c>
      <c r="AE2879" s="7" t="s">
        <v>14162</v>
      </c>
      <c r="AG2879">
        <v>315.54000000000002</v>
      </c>
      <c r="AH2879">
        <v>10</v>
      </c>
      <c r="AI2879">
        <v>283.99</v>
      </c>
      <c r="AJ2879" t="s">
        <v>14159</v>
      </c>
    </row>
    <row r="2880" spans="28:36">
      <c r="AB2880" s="75">
        <v>109.25</v>
      </c>
      <c r="AC2880" s="7">
        <v>5</v>
      </c>
      <c r="AD2880" s="6">
        <v>103.79</v>
      </c>
      <c r="AE2880" s="7" t="s">
        <v>14162</v>
      </c>
      <c r="AG2880">
        <v>186.17</v>
      </c>
      <c r="AH2880">
        <v>50</v>
      </c>
      <c r="AI2880">
        <v>93.08</v>
      </c>
      <c r="AJ2880" t="s">
        <v>14159</v>
      </c>
    </row>
    <row r="2881" spans="28:36">
      <c r="AB2881" s="75">
        <v>68.930000000000007</v>
      </c>
      <c r="AC2881" s="7">
        <v>10</v>
      </c>
      <c r="AD2881" s="6">
        <v>62.04</v>
      </c>
      <c r="AE2881" s="7" t="s">
        <v>14162</v>
      </c>
      <c r="AG2881">
        <v>229.52</v>
      </c>
      <c r="AH2881">
        <v>20</v>
      </c>
      <c r="AI2881">
        <v>183.62</v>
      </c>
      <c r="AJ2881" t="s">
        <v>14159</v>
      </c>
    </row>
    <row r="2882" spans="28:36">
      <c r="AB2882" s="75">
        <v>70.540000000000006</v>
      </c>
      <c r="AC2882" s="7">
        <v>30</v>
      </c>
      <c r="AD2882" s="6">
        <v>49.38</v>
      </c>
      <c r="AE2882" s="7" t="s">
        <v>14162</v>
      </c>
      <c r="AG2882">
        <v>276.12</v>
      </c>
      <c r="AH2882">
        <v>20</v>
      </c>
      <c r="AI2882">
        <v>220.9</v>
      </c>
      <c r="AJ2882" t="s">
        <v>14159</v>
      </c>
    </row>
    <row r="2883" spans="28:36">
      <c r="AB2883" s="75">
        <v>65.760000000000005</v>
      </c>
      <c r="AC2883" s="7">
        <v>10</v>
      </c>
      <c r="AD2883" s="6">
        <v>59.18</v>
      </c>
      <c r="AE2883" s="7" t="s">
        <v>14162</v>
      </c>
      <c r="AG2883">
        <v>62.19</v>
      </c>
      <c r="AH2883">
        <v>50</v>
      </c>
      <c r="AI2883">
        <v>31.09</v>
      </c>
      <c r="AJ2883" t="s">
        <v>14159</v>
      </c>
    </row>
    <row r="2884" spans="28:36">
      <c r="AB2884" s="75">
        <v>110.36</v>
      </c>
      <c r="AC2884" s="7">
        <v>30</v>
      </c>
      <c r="AD2884" s="6">
        <v>77.25</v>
      </c>
      <c r="AE2884" s="7" t="s">
        <v>14162</v>
      </c>
      <c r="AG2884">
        <v>193.48</v>
      </c>
      <c r="AH2884">
        <v>5</v>
      </c>
      <c r="AI2884">
        <v>183.81</v>
      </c>
      <c r="AJ2884" t="s">
        <v>14159</v>
      </c>
    </row>
    <row r="2885" spans="28:36">
      <c r="AB2885" s="75">
        <v>249.3</v>
      </c>
      <c r="AC2885" s="7">
        <v>5</v>
      </c>
      <c r="AD2885" s="6">
        <v>236.84</v>
      </c>
      <c r="AE2885" s="7" t="s">
        <v>14162</v>
      </c>
      <c r="AG2885">
        <v>306.26</v>
      </c>
      <c r="AH2885">
        <v>50</v>
      </c>
      <c r="AI2885">
        <v>153.13</v>
      </c>
      <c r="AJ2885" t="s">
        <v>14159</v>
      </c>
    </row>
    <row r="2886" spans="28:36">
      <c r="AB2886" s="75">
        <v>42.07</v>
      </c>
      <c r="AC2886" s="7">
        <v>15</v>
      </c>
      <c r="AD2886" s="6">
        <v>35.76</v>
      </c>
      <c r="AE2886" s="7" t="s">
        <v>14162</v>
      </c>
      <c r="AG2886">
        <v>249.81</v>
      </c>
      <c r="AH2886">
        <v>10</v>
      </c>
      <c r="AI2886">
        <v>224.83</v>
      </c>
      <c r="AJ2886" t="s">
        <v>14159</v>
      </c>
    </row>
    <row r="2887" spans="28:36">
      <c r="AB2887" s="75">
        <v>12.31</v>
      </c>
      <c r="AC2887" s="7">
        <v>10</v>
      </c>
      <c r="AD2887" s="6">
        <v>11.08</v>
      </c>
      <c r="AE2887" s="7" t="s">
        <v>14162</v>
      </c>
      <c r="AG2887">
        <v>296.83999999999997</v>
      </c>
      <c r="AH2887">
        <v>25</v>
      </c>
      <c r="AI2887">
        <v>222.63</v>
      </c>
      <c r="AJ2887" t="s">
        <v>14159</v>
      </c>
    </row>
    <row r="2888" spans="28:36">
      <c r="AB2888" s="75">
        <v>364.33</v>
      </c>
      <c r="AC2888" s="7">
        <v>30</v>
      </c>
      <c r="AD2888" s="6">
        <v>255.03</v>
      </c>
      <c r="AE2888" s="7" t="s">
        <v>14162</v>
      </c>
      <c r="AG2888">
        <v>282.3</v>
      </c>
      <c r="AH2888">
        <v>50</v>
      </c>
      <c r="AI2888">
        <v>141.15</v>
      </c>
      <c r="AJ2888" t="s">
        <v>14159</v>
      </c>
    </row>
    <row r="2889" spans="28:36">
      <c r="AB2889" s="75">
        <v>105.15</v>
      </c>
      <c r="AC2889" s="7">
        <v>5</v>
      </c>
      <c r="AD2889" s="6">
        <v>99.89</v>
      </c>
      <c r="AE2889" s="7" t="s">
        <v>14162</v>
      </c>
      <c r="AG2889">
        <v>143.49</v>
      </c>
      <c r="AH2889">
        <v>50</v>
      </c>
      <c r="AI2889">
        <v>71.75</v>
      </c>
      <c r="AJ2889" t="s">
        <v>14159</v>
      </c>
    </row>
    <row r="2890" spans="28:36">
      <c r="AB2890" s="75">
        <v>286.08999999999997</v>
      </c>
      <c r="AC2890" s="7">
        <v>25</v>
      </c>
      <c r="AD2890" s="6">
        <v>214.57</v>
      </c>
      <c r="AE2890" s="7" t="s">
        <v>14162</v>
      </c>
      <c r="AG2890">
        <v>292.99</v>
      </c>
      <c r="AH2890">
        <v>20</v>
      </c>
      <c r="AI2890">
        <v>234.39</v>
      </c>
      <c r="AJ2890" t="s">
        <v>14159</v>
      </c>
    </row>
    <row r="2891" spans="28:36">
      <c r="AB2891" s="75">
        <v>409.47</v>
      </c>
      <c r="AC2891" s="7">
        <v>30</v>
      </c>
      <c r="AD2891" s="6">
        <v>286.63</v>
      </c>
      <c r="AE2891" s="7" t="s">
        <v>14162</v>
      </c>
      <c r="AG2891">
        <v>488.92</v>
      </c>
      <c r="AH2891">
        <v>30</v>
      </c>
      <c r="AI2891">
        <v>342.24</v>
      </c>
      <c r="AJ2891" t="s">
        <v>14159</v>
      </c>
    </row>
    <row r="2892" spans="28:36">
      <c r="AB2892" s="75">
        <v>471.26</v>
      </c>
      <c r="AC2892" s="7">
        <v>15</v>
      </c>
      <c r="AD2892" s="6">
        <v>400.57</v>
      </c>
      <c r="AE2892" s="7" t="s">
        <v>14162</v>
      </c>
      <c r="AG2892">
        <v>393.1</v>
      </c>
      <c r="AH2892">
        <v>15</v>
      </c>
      <c r="AI2892">
        <v>334.13</v>
      </c>
      <c r="AJ2892" t="s">
        <v>14159</v>
      </c>
    </row>
    <row r="2893" spans="28:36">
      <c r="AB2893" s="75">
        <v>172.15</v>
      </c>
      <c r="AC2893" s="7">
        <v>0</v>
      </c>
      <c r="AD2893" s="6">
        <v>172.15</v>
      </c>
      <c r="AE2893" s="7" t="s">
        <v>14162</v>
      </c>
      <c r="AG2893">
        <v>373.59</v>
      </c>
      <c r="AH2893">
        <v>50</v>
      </c>
      <c r="AI2893">
        <v>186.79</v>
      </c>
      <c r="AJ2893" t="s">
        <v>14159</v>
      </c>
    </row>
    <row r="2894" spans="28:36">
      <c r="AB2894" s="75">
        <v>326.73</v>
      </c>
      <c r="AC2894" s="7">
        <v>15</v>
      </c>
      <c r="AD2894" s="6">
        <v>277.72000000000003</v>
      </c>
      <c r="AE2894" s="7" t="s">
        <v>14162</v>
      </c>
      <c r="AG2894">
        <v>135.6</v>
      </c>
      <c r="AH2894">
        <v>0</v>
      </c>
      <c r="AI2894">
        <v>135.6</v>
      </c>
      <c r="AJ2894" t="s">
        <v>14159</v>
      </c>
    </row>
    <row r="2895" spans="28:36">
      <c r="AB2895" s="75">
        <v>433.77</v>
      </c>
      <c r="AC2895" s="7">
        <v>20</v>
      </c>
      <c r="AD2895" s="6">
        <v>347.02</v>
      </c>
      <c r="AE2895" s="7" t="s">
        <v>14162</v>
      </c>
      <c r="AG2895">
        <v>193.15</v>
      </c>
      <c r="AH2895">
        <v>50</v>
      </c>
      <c r="AI2895">
        <v>96.58</v>
      </c>
      <c r="AJ2895" t="s">
        <v>14159</v>
      </c>
    </row>
    <row r="2896" spans="28:36">
      <c r="AB2896" s="75">
        <v>270.36</v>
      </c>
      <c r="AC2896" s="7">
        <v>15</v>
      </c>
      <c r="AD2896" s="6">
        <v>229.81</v>
      </c>
      <c r="AE2896" s="7" t="s">
        <v>14162</v>
      </c>
      <c r="AG2896">
        <v>273.16000000000003</v>
      </c>
      <c r="AH2896">
        <v>25</v>
      </c>
      <c r="AI2896">
        <v>204.87</v>
      </c>
      <c r="AJ2896" t="s">
        <v>14159</v>
      </c>
    </row>
    <row r="2897" spans="28:36">
      <c r="AB2897" s="75">
        <v>187.86</v>
      </c>
      <c r="AC2897" s="7">
        <v>20</v>
      </c>
      <c r="AD2897" s="6">
        <v>150.29</v>
      </c>
      <c r="AE2897" s="7" t="s">
        <v>14162</v>
      </c>
      <c r="AG2897">
        <v>361.48</v>
      </c>
      <c r="AH2897">
        <v>30</v>
      </c>
      <c r="AI2897">
        <v>253.04</v>
      </c>
      <c r="AJ2897" t="s">
        <v>14159</v>
      </c>
    </row>
    <row r="2898" spans="28:36">
      <c r="AB2898" s="75">
        <v>365.32</v>
      </c>
      <c r="AC2898" s="7">
        <v>5</v>
      </c>
      <c r="AD2898" s="6">
        <v>347.05</v>
      </c>
      <c r="AE2898" s="7" t="s">
        <v>14162</v>
      </c>
      <c r="AG2898">
        <v>119.63</v>
      </c>
      <c r="AH2898">
        <v>15</v>
      </c>
      <c r="AI2898">
        <v>101.69</v>
      </c>
      <c r="AJ2898" t="s">
        <v>14159</v>
      </c>
    </row>
    <row r="2899" spans="28:36">
      <c r="AB2899" s="75">
        <v>74.239999999999995</v>
      </c>
      <c r="AC2899" s="7">
        <v>10</v>
      </c>
      <c r="AD2899" s="6">
        <v>66.819999999999993</v>
      </c>
      <c r="AE2899" s="7" t="s">
        <v>14162</v>
      </c>
      <c r="AG2899">
        <v>357.91</v>
      </c>
      <c r="AH2899">
        <v>10</v>
      </c>
      <c r="AI2899">
        <v>322.12</v>
      </c>
      <c r="AJ2899" t="s">
        <v>14159</v>
      </c>
    </row>
    <row r="2900" spans="28:36">
      <c r="AB2900" s="75">
        <v>71.709999999999994</v>
      </c>
      <c r="AC2900" s="7">
        <v>10</v>
      </c>
      <c r="AD2900" s="6">
        <v>64.540000000000006</v>
      </c>
      <c r="AE2900" s="7" t="s">
        <v>14162</v>
      </c>
      <c r="AG2900">
        <v>430.99</v>
      </c>
      <c r="AH2900">
        <v>5</v>
      </c>
      <c r="AI2900">
        <v>409.44</v>
      </c>
      <c r="AJ2900" t="s">
        <v>14159</v>
      </c>
    </row>
    <row r="2901" spans="28:36">
      <c r="AB2901" s="75">
        <v>485.75</v>
      </c>
      <c r="AC2901" s="7">
        <v>20</v>
      </c>
      <c r="AD2901" s="6">
        <v>388.6</v>
      </c>
      <c r="AE2901" s="7" t="s">
        <v>14162</v>
      </c>
      <c r="AG2901">
        <v>94.33</v>
      </c>
      <c r="AH2901">
        <v>10</v>
      </c>
      <c r="AI2901">
        <v>84.9</v>
      </c>
      <c r="AJ2901" t="s">
        <v>14159</v>
      </c>
    </row>
    <row r="2902" spans="28:36">
      <c r="AB2902" s="75">
        <v>32.72</v>
      </c>
      <c r="AC2902" s="7">
        <v>30</v>
      </c>
      <c r="AD2902" s="6">
        <v>22.9</v>
      </c>
      <c r="AE2902" s="7" t="s">
        <v>14162</v>
      </c>
      <c r="AG2902">
        <v>139.01</v>
      </c>
      <c r="AH2902">
        <v>15</v>
      </c>
      <c r="AI2902">
        <v>118.16</v>
      </c>
      <c r="AJ2902" t="s">
        <v>14159</v>
      </c>
    </row>
    <row r="2903" spans="28:36">
      <c r="AB2903" s="75">
        <v>245.8</v>
      </c>
      <c r="AC2903" s="7">
        <v>10</v>
      </c>
      <c r="AD2903" s="6">
        <v>221.22</v>
      </c>
      <c r="AE2903" s="7" t="s">
        <v>14162</v>
      </c>
      <c r="AG2903">
        <v>57.65</v>
      </c>
      <c r="AH2903">
        <v>30</v>
      </c>
      <c r="AI2903">
        <v>40.35</v>
      </c>
      <c r="AJ2903" t="s">
        <v>14159</v>
      </c>
    </row>
    <row r="2904" spans="28:36">
      <c r="AB2904" s="75">
        <v>164.11</v>
      </c>
      <c r="AC2904" s="7">
        <v>5</v>
      </c>
      <c r="AD2904" s="6">
        <v>155.9</v>
      </c>
      <c r="AE2904" s="7" t="s">
        <v>14162</v>
      </c>
      <c r="AG2904">
        <v>250.91</v>
      </c>
      <c r="AH2904">
        <v>30</v>
      </c>
      <c r="AI2904">
        <v>175.64</v>
      </c>
      <c r="AJ2904" t="s">
        <v>14159</v>
      </c>
    </row>
    <row r="2905" spans="28:36">
      <c r="AB2905" s="75">
        <v>348.91</v>
      </c>
      <c r="AC2905" s="7">
        <v>15</v>
      </c>
      <c r="AD2905" s="6">
        <v>296.57</v>
      </c>
      <c r="AE2905" s="7" t="s">
        <v>14162</v>
      </c>
      <c r="AG2905">
        <v>228.28</v>
      </c>
      <c r="AH2905">
        <v>5</v>
      </c>
      <c r="AI2905">
        <v>216.87</v>
      </c>
      <c r="AJ2905" t="s">
        <v>14159</v>
      </c>
    </row>
    <row r="2906" spans="28:36">
      <c r="AB2906" s="75">
        <v>14.65</v>
      </c>
      <c r="AC2906" s="7">
        <v>15</v>
      </c>
      <c r="AD2906" s="6">
        <v>12.45</v>
      </c>
      <c r="AE2906" s="7" t="s">
        <v>14162</v>
      </c>
      <c r="AG2906">
        <v>397.37</v>
      </c>
      <c r="AH2906">
        <v>10</v>
      </c>
      <c r="AI2906">
        <v>357.63</v>
      </c>
      <c r="AJ2906" t="s">
        <v>14159</v>
      </c>
    </row>
    <row r="2907" spans="28:36">
      <c r="AB2907" s="75">
        <v>368.81</v>
      </c>
      <c r="AC2907" s="7">
        <v>5</v>
      </c>
      <c r="AD2907" s="6">
        <v>350.37</v>
      </c>
      <c r="AE2907" s="7" t="s">
        <v>14162</v>
      </c>
      <c r="AG2907">
        <v>55.36</v>
      </c>
      <c r="AH2907">
        <v>20</v>
      </c>
      <c r="AI2907">
        <v>44.29</v>
      </c>
      <c r="AJ2907" t="s">
        <v>14159</v>
      </c>
    </row>
    <row r="2908" spans="28:36">
      <c r="AB2908" s="75">
        <v>291.45</v>
      </c>
      <c r="AC2908" s="7">
        <v>15</v>
      </c>
      <c r="AD2908" s="6">
        <v>247.73</v>
      </c>
      <c r="AE2908" s="7" t="s">
        <v>14162</v>
      </c>
      <c r="AG2908">
        <v>453.99</v>
      </c>
      <c r="AH2908">
        <v>5</v>
      </c>
      <c r="AI2908">
        <v>431.29</v>
      </c>
      <c r="AJ2908" t="s">
        <v>14159</v>
      </c>
    </row>
    <row r="2909" spans="28:36">
      <c r="AB2909" s="75">
        <v>82.55</v>
      </c>
      <c r="AC2909" s="7">
        <v>20</v>
      </c>
      <c r="AD2909" s="6">
        <v>66.040000000000006</v>
      </c>
      <c r="AE2909" s="7" t="s">
        <v>14162</v>
      </c>
      <c r="AG2909">
        <v>324.68</v>
      </c>
      <c r="AH2909">
        <v>25</v>
      </c>
      <c r="AI2909">
        <v>243.51</v>
      </c>
      <c r="AJ2909" t="s">
        <v>14159</v>
      </c>
    </row>
    <row r="2910" spans="28:36">
      <c r="AB2910" s="75">
        <v>14.37</v>
      </c>
      <c r="AC2910" s="7">
        <v>0</v>
      </c>
      <c r="AD2910" s="6">
        <v>14.37</v>
      </c>
      <c r="AE2910" s="7" t="s">
        <v>14162</v>
      </c>
      <c r="AG2910">
        <v>410.07</v>
      </c>
      <c r="AH2910">
        <v>50</v>
      </c>
      <c r="AI2910">
        <v>205.03</v>
      </c>
      <c r="AJ2910" t="s">
        <v>14159</v>
      </c>
    </row>
    <row r="2911" spans="28:36">
      <c r="AB2911" s="75">
        <v>145.13999999999999</v>
      </c>
      <c r="AC2911" s="7">
        <v>15</v>
      </c>
      <c r="AD2911" s="6">
        <v>123.37</v>
      </c>
      <c r="AE2911" s="7" t="s">
        <v>14162</v>
      </c>
      <c r="AG2911">
        <v>51.27</v>
      </c>
      <c r="AH2911">
        <v>30</v>
      </c>
      <c r="AI2911">
        <v>35.89</v>
      </c>
      <c r="AJ2911" t="s">
        <v>14159</v>
      </c>
    </row>
    <row r="2912" spans="28:36">
      <c r="AB2912" s="75">
        <v>373</v>
      </c>
      <c r="AC2912" s="7">
        <v>5</v>
      </c>
      <c r="AD2912" s="6">
        <v>354.35</v>
      </c>
      <c r="AE2912" s="7" t="s">
        <v>14162</v>
      </c>
      <c r="AG2912">
        <v>235.35</v>
      </c>
      <c r="AH2912">
        <v>15</v>
      </c>
      <c r="AI2912">
        <v>200.05</v>
      </c>
      <c r="AJ2912" t="s">
        <v>14159</v>
      </c>
    </row>
    <row r="2913" spans="28:36">
      <c r="AB2913" s="75">
        <v>26.92</v>
      </c>
      <c r="AC2913" s="7">
        <v>20</v>
      </c>
      <c r="AD2913" s="6">
        <v>21.54</v>
      </c>
      <c r="AE2913" s="7" t="s">
        <v>14162</v>
      </c>
      <c r="AG2913">
        <v>94.11</v>
      </c>
      <c r="AH2913">
        <v>25</v>
      </c>
      <c r="AI2913">
        <v>70.58</v>
      </c>
      <c r="AJ2913" t="s">
        <v>14159</v>
      </c>
    </row>
    <row r="2914" spans="28:36">
      <c r="AB2914" s="75">
        <v>120.16</v>
      </c>
      <c r="AC2914" s="7">
        <v>10</v>
      </c>
      <c r="AD2914" s="6">
        <v>108.14</v>
      </c>
      <c r="AE2914" s="7" t="s">
        <v>14162</v>
      </c>
      <c r="AG2914">
        <v>486.05</v>
      </c>
      <c r="AH2914">
        <v>50</v>
      </c>
      <c r="AI2914">
        <v>243.03</v>
      </c>
      <c r="AJ2914" t="s">
        <v>14159</v>
      </c>
    </row>
    <row r="2915" spans="28:36">
      <c r="AB2915" s="75">
        <v>416.78</v>
      </c>
      <c r="AC2915" s="7">
        <v>50</v>
      </c>
      <c r="AD2915" s="6">
        <v>208.39</v>
      </c>
      <c r="AE2915" s="7" t="s">
        <v>14162</v>
      </c>
      <c r="AG2915">
        <v>259.64999999999998</v>
      </c>
      <c r="AH2915">
        <v>0</v>
      </c>
      <c r="AI2915">
        <v>259.64999999999998</v>
      </c>
      <c r="AJ2915" t="s">
        <v>14159</v>
      </c>
    </row>
    <row r="2916" spans="28:36">
      <c r="AB2916" s="75">
        <v>441.45</v>
      </c>
      <c r="AC2916" s="7">
        <v>10</v>
      </c>
      <c r="AD2916" s="6">
        <v>397.31</v>
      </c>
      <c r="AE2916" s="7" t="s">
        <v>14162</v>
      </c>
      <c r="AG2916">
        <v>265.73</v>
      </c>
      <c r="AH2916">
        <v>10</v>
      </c>
      <c r="AI2916">
        <v>239.16</v>
      </c>
      <c r="AJ2916" t="s">
        <v>14159</v>
      </c>
    </row>
    <row r="2917" spans="28:36">
      <c r="AB2917" s="75">
        <v>436.44</v>
      </c>
      <c r="AC2917" s="7">
        <v>10</v>
      </c>
      <c r="AD2917" s="6">
        <v>392.8</v>
      </c>
      <c r="AE2917" s="7" t="s">
        <v>14162</v>
      </c>
      <c r="AG2917">
        <v>168.44</v>
      </c>
      <c r="AH2917">
        <v>0</v>
      </c>
      <c r="AI2917">
        <v>168.44</v>
      </c>
      <c r="AJ2917" t="s">
        <v>14159</v>
      </c>
    </row>
    <row r="2918" spans="28:36">
      <c r="AB2918" s="75">
        <v>68.08</v>
      </c>
      <c r="AC2918" s="7">
        <v>10</v>
      </c>
      <c r="AD2918" s="6">
        <v>61.27</v>
      </c>
      <c r="AE2918" s="7" t="s">
        <v>14162</v>
      </c>
      <c r="AG2918">
        <v>368.07</v>
      </c>
      <c r="AH2918">
        <v>5</v>
      </c>
      <c r="AI2918">
        <v>349.67</v>
      </c>
      <c r="AJ2918" t="s">
        <v>14159</v>
      </c>
    </row>
    <row r="2919" spans="28:36">
      <c r="AB2919" s="75">
        <v>470.92</v>
      </c>
      <c r="AC2919" s="7">
        <v>50</v>
      </c>
      <c r="AD2919" s="6">
        <v>235.46</v>
      </c>
      <c r="AE2919" s="7" t="s">
        <v>14162</v>
      </c>
      <c r="AG2919">
        <v>372.63</v>
      </c>
      <c r="AH2919">
        <v>0</v>
      </c>
      <c r="AI2919">
        <v>372.63</v>
      </c>
      <c r="AJ2919" t="s">
        <v>14159</v>
      </c>
    </row>
    <row r="2920" spans="28:36">
      <c r="AB2920" s="75">
        <v>193.48</v>
      </c>
      <c r="AC2920" s="7">
        <v>5</v>
      </c>
      <c r="AD2920" s="6">
        <v>183.81</v>
      </c>
      <c r="AE2920" s="7" t="s">
        <v>14162</v>
      </c>
      <c r="AG2920">
        <v>276.83999999999997</v>
      </c>
      <c r="AH2920">
        <v>30</v>
      </c>
      <c r="AI2920">
        <v>193.79</v>
      </c>
      <c r="AJ2920" t="s">
        <v>14159</v>
      </c>
    </row>
    <row r="2921" spans="28:36">
      <c r="AB2921" s="75">
        <v>54.3</v>
      </c>
      <c r="AC2921" s="7">
        <v>0</v>
      </c>
      <c r="AD2921" s="6">
        <v>54.3</v>
      </c>
      <c r="AE2921" s="7" t="s">
        <v>14162</v>
      </c>
      <c r="AG2921">
        <v>205.35</v>
      </c>
      <c r="AH2921">
        <v>0</v>
      </c>
      <c r="AI2921">
        <v>205.35</v>
      </c>
      <c r="AJ2921" t="s">
        <v>14159</v>
      </c>
    </row>
    <row r="2922" spans="28:36">
      <c r="AB2922" s="75">
        <v>168.31</v>
      </c>
      <c r="AC2922" s="7">
        <v>10</v>
      </c>
      <c r="AD2922" s="6">
        <v>151.47999999999999</v>
      </c>
      <c r="AE2922" s="7" t="s">
        <v>14162</v>
      </c>
      <c r="AG2922">
        <v>467.8</v>
      </c>
      <c r="AH2922">
        <v>0</v>
      </c>
      <c r="AI2922">
        <v>467.8</v>
      </c>
      <c r="AJ2922" t="s">
        <v>14159</v>
      </c>
    </row>
    <row r="2923" spans="28:36">
      <c r="AB2923" s="75">
        <v>217.35</v>
      </c>
      <c r="AC2923" s="7">
        <v>0</v>
      </c>
      <c r="AD2923" s="6">
        <v>217.35</v>
      </c>
      <c r="AE2923" s="7" t="s">
        <v>14162</v>
      </c>
      <c r="AG2923">
        <v>189.54</v>
      </c>
      <c r="AH2923">
        <v>25</v>
      </c>
      <c r="AI2923">
        <v>142.16</v>
      </c>
      <c r="AJ2923" t="s">
        <v>14159</v>
      </c>
    </row>
    <row r="2924" spans="28:36">
      <c r="AB2924" s="75">
        <v>353.7</v>
      </c>
      <c r="AC2924" s="7">
        <v>10</v>
      </c>
      <c r="AD2924" s="6">
        <v>318.33</v>
      </c>
      <c r="AE2924" s="7" t="s">
        <v>14162</v>
      </c>
      <c r="AG2924">
        <v>407.75</v>
      </c>
      <c r="AH2924">
        <v>25</v>
      </c>
      <c r="AI2924">
        <v>305.81</v>
      </c>
      <c r="AJ2924" t="s">
        <v>14159</v>
      </c>
    </row>
    <row r="2925" spans="28:36">
      <c r="AB2925" s="75">
        <v>361.48</v>
      </c>
      <c r="AC2925" s="7">
        <v>30</v>
      </c>
      <c r="AD2925" s="6">
        <v>253.04</v>
      </c>
      <c r="AE2925" s="7" t="s">
        <v>14162</v>
      </c>
      <c r="AG2925">
        <v>469.41</v>
      </c>
      <c r="AH2925">
        <v>5</v>
      </c>
      <c r="AI2925">
        <v>445.94</v>
      </c>
      <c r="AJ2925" t="s">
        <v>14159</v>
      </c>
    </row>
    <row r="2926" spans="28:36">
      <c r="AB2926" s="75">
        <v>488.06</v>
      </c>
      <c r="AC2926" s="7">
        <v>30</v>
      </c>
      <c r="AD2926" s="6">
        <v>341.64</v>
      </c>
      <c r="AE2926" s="7" t="s">
        <v>14162</v>
      </c>
      <c r="AG2926">
        <v>219.2</v>
      </c>
      <c r="AH2926">
        <v>30</v>
      </c>
      <c r="AI2926">
        <v>153.44</v>
      </c>
      <c r="AJ2926" t="s">
        <v>14159</v>
      </c>
    </row>
    <row r="2927" spans="28:36">
      <c r="AB2927" s="75">
        <v>455.77</v>
      </c>
      <c r="AC2927" s="7">
        <v>25</v>
      </c>
      <c r="AD2927" s="6">
        <v>341.83</v>
      </c>
      <c r="AE2927" s="7" t="s">
        <v>14162</v>
      </c>
      <c r="AG2927">
        <v>269.89</v>
      </c>
      <c r="AH2927">
        <v>5</v>
      </c>
      <c r="AI2927">
        <v>256.39999999999998</v>
      </c>
      <c r="AJ2927" t="s">
        <v>14159</v>
      </c>
    </row>
    <row r="2928" spans="28:36">
      <c r="AB2928" s="75">
        <v>18.63</v>
      </c>
      <c r="AC2928" s="7">
        <v>50</v>
      </c>
      <c r="AD2928" s="6">
        <v>9.31</v>
      </c>
      <c r="AE2928" s="7" t="s">
        <v>14162</v>
      </c>
      <c r="AG2928">
        <v>254.08</v>
      </c>
      <c r="AH2928">
        <v>15</v>
      </c>
      <c r="AI2928">
        <v>215.97</v>
      </c>
      <c r="AJ2928" t="s">
        <v>14159</v>
      </c>
    </row>
    <row r="2929" spans="28:36">
      <c r="AB2929" s="75">
        <v>228.28</v>
      </c>
      <c r="AC2929" s="7">
        <v>5</v>
      </c>
      <c r="AD2929" s="6">
        <v>216.87</v>
      </c>
      <c r="AE2929" s="7" t="s">
        <v>14162</v>
      </c>
      <c r="AG2929">
        <v>234.28</v>
      </c>
      <c r="AH2929">
        <v>25</v>
      </c>
      <c r="AI2929">
        <v>175.71</v>
      </c>
      <c r="AJ2929" t="s">
        <v>14159</v>
      </c>
    </row>
    <row r="2930" spans="28:36">
      <c r="AB2930" s="75">
        <v>418.07</v>
      </c>
      <c r="AC2930" s="7">
        <v>15</v>
      </c>
      <c r="AD2930" s="6">
        <v>355.36</v>
      </c>
      <c r="AE2930" s="7" t="s">
        <v>14162</v>
      </c>
      <c r="AG2930">
        <v>393.04</v>
      </c>
      <c r="AH2930">
        <v>5</v>
      </c>
      <c r="AI2930">
        <v>373.39</v>
      </c>
      <c r="AJ2930" t="s">
        <v>14159</v>
      </c>
    </row>
    <row r="2931" spans="28:36">
      <c r="AB2931" s="75">
        <v>41.85</v>
      </c>
      <c r="AC2931" s="7">
        <v>20</v>
      </c>
      <c r="AD2931" s="6">
        <v>33.479999999999997</v>
      </c>
      <c r="AE2931" s="7" t="s">
        <v>14162</v>
      </c>
      <c r="AG2931">
        <v>196.56</v>
      </c>
      <c r="AH2931">
        <v>30</v>
      </c>
      <c r="AI2931">
        <v>137.59</v>
      </c>
      <c r="AJ2931" t="s">
        <v>14159</v>
      </c>
    </row>
    <row r="2932" spans="28:36">
      <c r="AB2932" s="75">
        <v>486.05</v>
      </c>
      <c r="AC2932" s="7">
        <v>50</v>
      </c>
      <c r="AD2932" s="6">
        <v>243.03</v>
      </c>
      <c r="AE2932" s="7" t="s">
        <v>14162</v>
      </c>
      <c r="AG2932">
        <v>379.93</v>
      </c>
      <c r="AH2932">
        <v>30</v>
      </c>
      <c r="AI2932">
        <v>265.95</v>
      </c>
      <c r="AJ2932" t="s">
        <v>14159</v>
      </c>
    </row>
    <row r="2933" spans="28:36">
      <c r="AB2933" s="75">
        <v>404.46</v>
      </c>
      <c r="AC2933" s="7">
        <v>25</v>
      </c>
      <c r="AD2933" s="6">
        <v>303.33999999999997</v>
      </c>
      <c r="AE2933" s="7" t="s">
        <v>14162</v>
      </c>
      <c r="AG2933">
        <v>222.07</v>
      </c>
      <c r="AH2933">
        <v>25</v>
      </c>
      <c r="AI2933">
        <v>166.55</v>
      </c>
      <c r="AJ2933" t="s">
        <v>14159</v>
      </c>
    </row>
    <row r="2934" spans="28:36">
      <c r="AB2934" s="75">
        <v>251.66</v>
      </c>
      <c r="AC2934" s="7">
        <v>15</v>
      </c>
      <c r="AD2934" s="6">
        <v>213.91</v>
      </c>
      <c r="AE2934" s="7" t="s">
        <v>14162</v>
      </c>
      <c r="AG2934">
        <v>58.85</v>
      </c>
      <c r="AH2934">
        <v>50</v>
      </c>
      <c r="AI2934">
        <v>29.43</v>
      </c>
      <c r="AJ2934" t="s">
        <v>14159</v>
      </c>
    </row>
    <row r="2935" spans="28:36">
      <c r="AB2935" s="75">
        <v>233.79</v>
      </c>
      <c r="AC2935" s="7">
        <v>20</v>
      </c>
      <c r="AD2935" s="6">
        <v>187.03</v>
      </c>
      <c r="AE2935" s="7" t="s">
        <v>14162</v>
      </c>
      <c r="AG2935">
        <v>82.43</v>
      </c>
      <c r="AH2935">
        <v>20</v>
      </c>
      <c r="AI2935">
        <v>65.94</v>
      </c>
      <c r="AJ2935" t="s">
        <v>14159</v>
      </c>
    </row>
    <row r="2936" spans="28:36">
      <c r="AB2936" s="75">
        <v>279.33999999999997</v>
      </c>
      <c r="AC2936" s="7">
        <v>5</v>
      </c>
      <c r="AD2936" s="6">
        <v>265.37</v>
      </c>
      <c r="AE2936" s="7" t="s">
        <v>14162</v>
      </c>
      <c r="AG2936">
        <v>337.7</v>
      </c>
      <c r="AH2936">
        <v>10</v>
      </c>
      <c r="AI2936">
        <v>303.93</v>
      </c>
      <c r="AJ2936" t="s">
        <v>14159</v>
      </c>
    </row>
    <row r="2937" spans="28:36">
      <c r="AB2937" s="75">
        <v>492.24</v>
      </c>
      <c r="AC2937" s="7">
        <v>30</v>
      </c>
      <c r="AD2937" s="6">
        <v>344.57</v>
      </c>
      <c r="AE2937" s="7" t="s">
        <v>14162</v>
      </c>
      <c r="AG2937">
        <v>243.88</v>
      </c>
      <c r="AH2937">
        <v>20</v>
      </c>
      <c r="AI2937">
        <v>195.1</v>
      </c>
      <c r="AJ2937" t="s">
        <v>14159</v>
      </c>
    </row>
    <row r="2938" spans="28:36">
      <c r="AB2938" s="75">
        <v>493.51</v>
      </c>
      <c r="AC2938" s="7">
        <v>10</v>
      </c>
      <c r="AD2938" s="6">
        <v>444.16</v>
      </c>
      <c r="AE2938" s="7" t="s">
        <v>14162</v>
      </c>
      <c r="AG2938">
        <v>121.2</v>
      </c>
      <c r="AH2938">
        <v>20</v>
      </c>
      <c r="AI2938">
        <v>96.96</v>
      </c>
      <c r="AJ2938" t="s">
        <v>14159</v>
      </c>
    </row>
    <row r="2939" spans="28:36">
      <c r="AB2939" s="75">
        <v>278.5</v>
      </c>
      <c r="AC2939" s="7">
        <v>50</v>
      </c>
      <c r="AD2939" s="6">
        <v>139.25</v>
      </c>
      <c r="AE2939" s="7" t="s">
        <v>14162</v>
      </c>
      <c r="AG2939">
        <v>103.44</v>
      </c>
      <c r="AH2939">
        <v>30</v>
      </c>
      <c r="AI2939">
        <v>72.41</v>
      </c>
      <c r="AJ2939" t="s">
        <v>14159</v>
      </c>
    </row>
    <row r="2940" spans="28:36">
      <c r="AB2940" s="75">
        <v>421.99</v>
      </c>
      <c r="AC2940" s="7">
        <v>0</v>
      </c>
      <c r="AD2940" s="6">
        <v>421.99</v>
      </c>
      <c r="AE2940" s="7" t="s">
        <v>14162</v>
      </c>
      <c r="AG2940">
        <v>488.6</v>
      </c>
      <c r="AH2940">
        <v>25</v>
      </c>
      <c r="AI2940">
        <v>366.45</v>
      </c>
      <c r="AJ2940" t="s">
        <v>14159</v>
      </c>
    </row>
    <row r="2941" spans="28:36">
      <c r="AB2941" s="75">
        <v>135.25</v>
      </c>
      <c r="AC2941" s="7">
        <v>25</v>
      </c>
      <c r="AD2941" s="6">
        <v>101.44</v>
      </c>
      <c r="AE2941" s="7" t="s">
        <v>14162</v>
      </c>
      <c r="AG2941">
        <v>386.7</v>
      </c>
      <c r="AH2941">
        <v>20</v>
      </c>
      <c r="AI2941">
        <v>309.36</v>
      </c>
      <c r="AJ2941" t="s">
        <v>14159</v>
      </c>
    </row>
    <row r="2942" spans="28:36">
      <c r="AB2942" s="75">
        <v>338.11</v>
      </c>
      <c r="AC2942" s="7">
        <v>0</v>
      </c>
      <c r="AD2942" s="6">
        <v>338.11</v>
      </c>
      <c r="AE2942" s="7" t="s">
        <v>14162</v>
      </c>
      <c r="AG2942">
        <v>199.44</v>
      </c>
      <c r="AH2942">
        <v>15</v>
      </c>
      <c r="AI2942">
        <v>169.52</v>
      </c>
      <c r="AJ2942" t="s">
        <v>14159</v>
      </c>
    </row>
    <row r="2943" spans="28:36">
      <c r="AB2943" s="75">
        <v>52.29</v>
      </c>
      <c r="AC2943" s="7">
        <v>0</v>
      </c>
      <c r="AD2943" s="6">
        <v>52.29</v>
      </c>
      <c r="AE2943" s="7" t="s">
        <v>14162</v>
      </c>
      <c r="AG2943">
        <v>96.61</v>
      </c>
      <c r="AH2943">
        <v>5</v>
      </c>
      <c r="AI2943">
        <v>91.78</v>
      </c>
      <c r="AJ2943" t="s">
        <v>14159</v>
      </c>
    </row>
    <row r="2944" spans="28:36">
      <c r="AB2944" s="75">
        <v>414.73</v>
      </c>
      <c r="AC2944" s="7">
        <v>20</v>
      </c>
      <c r="AD2944" s="6">
        <v>331.78</v>
      </c>
      <c r="AE2944" s="7" t="s">
        <v>14162</v>
      </c>
      <c r="AG2944">
        <v>264.94</v>
      </c>
      <c r="AH2944">
        <v>15</v>
      </c>
      <c r="AI2944">
        <v>225.2</v>
      </c>
      <c r="AJ2944" t="s">
        <v>14159</v>
      </c>
    </row>
    <row r="2945" spans="28:36">
      <c r="AB2945" s="75">
        <v>143.24</v>
      </c>
      <c r="AC2945" s="7">
        <v>5</v>
      </c>
      <c r="AD2945" s="6">
        <v>136.08000000000001</v>
      </c>
      <c r="AE2945" s="7" t="s">
        <v>14162</v>
      </c>
      <c r="AG2945">
        <v>235.54</v>
      </c>
      <c r="AH2945">
        <v>30</v>
      </c>
      <c r="AI2945">
        <v>164.88</v>
      </c>
      <c r="AJ2945" t="s">
        <v>14159</v>
      </c>
    </row>
    <row r="2946" spans="28:36">
      <c r="AB2946" s="75">
        <v>103.44</v>
      </c>
      <c r="AC2946" s="7">
        <v>30</v>
      </c>
      <c r="AD2946" s="6">
        <v>72.41</v>
      </c>
      <c r="AE2946" s="7" t="s">
        <v>14162</v>
      </c>
      <c r="AG2946">
        <v>350.82</v>
      </c>
      <c r="AH2946">
        <v>30</v>
      </c>
      <c r="AI2946">
        <v>245.57</v>
      </c>
      <c r="AJ2946" t="s">
        <v>14159</v>
      </c>
    </row>
    <row r="2947" spans="28:36">
      <c r="AB2947" s="75">
        <v>386.7</v>
      </c>
      <c r="AC2947" s="7">
        <v>20</v>
      </c>
      <c r="AD2947" s="6">
        <v>309.36</v>
      </c>
      <c r="AE2947" s="7" t="s">
        <v>14162</v>
      </c>
      <c r="AG2947">
        <v>105.52</v>
      </c>
      <c r="AH2947">
        <v>0</v>
      </c>
      <c r="AI2947">
        <v>105.52</v>
      </c>
      <c r="AJ2947" t="s">
        <v>14159</v>
      </c>
    </row>
    <row r="2948" spans="28:36">
      <c r="AB2948" s="75">
        <v>96.61</v>
      </c>
      <c r="AC2948" s="7">
        <v>5</v>
      </c>
      <c r="AD2948" s="6">
        <v>91.78</v>
      </c>
      <c r="AE2948" s="7" t="s">
        <v>14162</v>
      </c>
      <c r="AG2948">
        <v>423.56</v>
      </c>
      <c r="AH2948">
        <v>5</v>
      </c>
      <c r="AI2948">
        <v>402.38</v>
      </c>
      <c r="AJ2948" t="s">
        <v>14159</v>
      </c>
    </row>
    <row r="2949" spans="28:36">
      <c r="AB2949" s="75">
        <v>147.97</v>
      </c>
      <c r="AC2949" s="7">
        <v>5</v>
      </c>
      <c r="AD2949" s="6">
        <v>140.57</v>
      </c>
      <c r="AE2949" s="7" t="s">
        <v>14162</v>
      </c>
      <c r="AG2949">
        <v>210.68</v>
      </c>
      <c r="AH2949">
        <v>30</v>
      </c>
      <c r="AI2949">
        <v>147.47999999999999</v>
      </c>
      <c r="AJ2949" t="s">
        <v>14159</v>
      </c>
    </row>
    <row r="2950" spans="28:36">
      <c r="AB2950" s="75">
        <v>219.93</v>
      </c>
      <c r="AC2950" s="7">
        <v>25</v>
      </c>
      <c r="AD2950" s="6">
        <v>164.95</v>
      </c>
      <c r="AE2950" s="7" t="s">
        <v>14162</v>
      </c>
      <c r="AG2950">
        <v>390.58</v>
      </c>
      <c r="AH2950">
        <v>5</v>
      </c>
      <c r="AI2950">
        <v>371.05</v>
      </c>
      <c r="AJ2950" t="s">
        <v>14159</v>
      </c>
    </row>
    <row r="2951" spans="28:36">
      <c r="AB2951" s="75">
        <v>28.34</v>
      </c>
      <c r="AC2951" s="7">
        <v>25</v>
      </c>
      <c r="AD2951" s="6">
        <v>21.25</v>
      </c>
      <c r="AE2951" s="7" t="s">
        <v>14162</v>
      </c>
      <c r="AG2951">
        <v>243.65</v>
      </c>
      <c r="AH2951">
        <v>0</v>
      </c>
      <c r="AI2951">
        <v>243.65</v>
      </c>
      <c r="AJ2951" t="s">
        <v>14159</v>
      </c>
    </row>
    <row r="2952" spans="28:36">
      <c r="AB2952" s="75">
        <v>301.06</v>
      </c>
      <c r="AC2952" s="7">
        <v>5</v>
      </c>
      <c r="AD2952" s="6">
        <v>286.01</v>
      </c>
      <c r="AE2952" s="7" t="s">
        <v>14162</v>
      </c>
      <c r="AG2952">
        <v>364.43</v>
      </c>
      <c r="AH2952">
        <v>50</v>
      </c>
      <c r="AI2952">
        <v>182.22</v>
      </c>
      <c r="AJ2952" t="s">
        <v>14159</v>
      </c>
    </row>
    <row r="2953" spans="28:36">
      <c r="AB2953" s="75">
        <v>74.900000000000006</v>
      </c>
      <c r="AC2953" s="7">
        <v>5</v>
      </c>
      <c r="AD2953" s="6">
        <v>71.16</v>
      </c>
      <c r="AE2953" s="7" t="s">
        <v>14162</v>
      </c>
      <c r="AG2953">
        <v>275.77999999999997</v>
      </c>
      <c r="AH2953">
        <v>30</v>
      </c>
      <c r="AI2953">
        <v>193.05</v>
      </c>
      <c r="AJ2953" t="s">
        <v>14159</v>
      </c>
    </row>
    <row r="2954" spans="28:36">
      <c r="AB2954" s="75">
        <v>25.98</v>
      </c>
      <c r="AC2954" s="7">
        <v>15</v>
      </c>
      <c r="AD2954" s="6">
        <v>22.08</v>
      </c>
      <c r="AE2954" s="7" t="s">
        <v>14162</v>
      </c>
      <c r="AG2954">
        <v>377</v>
      </c>
      <c r="AH2954">
        <v>0</v>
      </c>
      <c r="AI2954">
        <v>377</v>
      </c>
      <c r="AJ2954" t="s">
        <v>14159</v>
      </c>
    </row>
    <row r="2955" spans="28:36">
      <c r="AB2955" s="75">
        <v>387.62</v>
      </c>
      <c r="AC2955" s="7">
        <v>50</v>
      </c>
      <c r="AD2955" s="6">
        <v>193.81</v>
      </c>
      <c r="AE2955" s="7" t="s">
        <v>14162</v>
      </c>
      <c r="AG2955">
        <v>60.84</v>
      </c>
      <c r="AH2955">
        <v>10</v>
      </c>
      <c r="AI2955">
        <v>54.76</v>
      </c>
      <c r="AJ2955" t="s">
        <v>14159</v>
      </c>
    </row>
    <row r="2956" spans="28:36">
      <c r="AB2956" s="75">
        <v>328.41</v>
      </c>
      <c r="AC2956" s="7">
        <v>20</v>
      </c>
      <c r="AD2956" s="6">
        <v>262.73</v>
      </c>
      <c r="AE2956" s="7" t="s">
        <v>14162</v>
      </c>
      <c r="AG2956">
        <v>242.35</v>
      </c>
      <c r="AH2956">
        <v>50</v>
      </c>
      <c r="AI2956">
        <v>121.17</v>
      </c>
      <c r="AJ2956" t="s">
        <v>14159</v>
      </c>
    </row>
    <row r="2957" spans="28:36">
      <c r="AB2957" s="75">
        <v>246.18</v>
      </c>
      <c r="AC2957" s="7">
        <v>30</v>
      </c>
      <c r="AD2957" s="6">
        <v>172.33</v>
      </c>
      <c r="AE2957" s="7" t="s">
        <v>14162</v>
      </c>
      <c r="AG2957">
        <v>42.85</v>
      </c>
      <c r="AH2957">
        <v>0</v>
      </c>
      <c r="AI2957">
        <v>42.85</v>
      </c>
      <c r="AJ2957" t="s">
        <v>14159</v>
      </c>
    </row>
    <row r="2958" spans="28:36">
      <c r="AB2958" s="75">
        <v>455.96</v>
      </c>
      <c r="AC2958" s="7">
        <v>5</v>
      </c>
      <c r="AD2958" s="6">
        <v>433.16</v>
      </c>
      <c r="AE2958" s="7" t="s">
        <v>14162</v>
      </c>
      <c r="AG2958">
        <v>67.95</v>
      </c>
      <c r="AH2958">
        <v>50</v>
      </c>
      <c r="AI2958">
        <v>33.979999999999997</v>
      </c>
      <c r="AJ2958" t="s">
        <v>14159</v>
      </c>
    </row>
    <row r="2959" spans="28:36">
      <c r="AB2959" s="75">
        <v>399.88</v>
      </c>
      <c r="AC2959" s="7">
        <v>5</v>
      </c>
      <c r="AD2959" s="6">
        <v>379.89</v>
      </c>
      <c r="AE2959" s="7" t="s">
        <v>14162</v>
      </c>
      <c r="AG2959">
        <v>195.26</v>
      </c>
      <c r="AH2959">
        <v>5</v>
      </c>
      <c r="AI2959">
        <v>185.5</v>
      </c>
      <c r="AJ2959" t="s">
        <v>14159</v>
      </c>
    </row>
    <row r="2960" spans="28:36">
      <c r="AB2960" s="75">
        <v>447.4</v>
      </c>
      <c r="AC2960" s="7">
        <v>20</v>
      </c>
      <c r="AD2960" s="6">
        <v>357.92</v>
      </c>
      <c r="AE2960" s="7" t="s">
        <v>14162</v>
      </c>
      <c r="AG2960">
        <v>59.58</v>
      </c>
      <c r="AH2960">
        <v>50</v>
      </c>
      <c r="AI2960">
        <v>29.79</v>
      </c>
      <c r="AJ2960" t="s">
        <v>14159</v>
      </c>
    </row>
    <row r="2961" spans="28:36">
      <c r="AB2961" s="75">
        <v>396.78</v>
      </c>
      <c r="AC2961" s="7">
        <v>50</v>
      </c>
      <c r="AD2961" s="6">
        <v>198.39</v>
      </c>
      <c r="AE2961" s="7" t="s">
        <v>14162</v>
      </c>
      <c r="AG2961">
        <v>16.47</v>
      </c>
      <c r="AH2961">
        <v>5</v>
      </c>
      <c r="AI2961">
        <v>15.65</v>
      </c>
      <c r="AJ2961" t="s">
        <v>14159</v>
      </c>
    </row>
    <row r="2962" spans="28:36">
      <c r="AB2962" s="75">
        <v>176.41</v>
      </c>
      <c r="AC2962" s="7">
        <v>20</v>
      </c>
      <c r="AD2962" s="6">
        <v>141.13</v>
      </c>
      <c r="AE2962" s="7" t="s">
        <v>14162</v>
      </c>
      <c r="AG2962">
        <v>413.11</v>
      </c>
      <c r="AH2962">
        <v>25</v>
      </c>
      <c r="AI2962">
        <v>309.83</v>
      </c>
      <c r="AJ2962" t="s">
        <v>14159</v>
      </c>
    </row>
    <row r="2963" spans="28:36">
      <c r="AB2963" s="75">
        <v>123.34</v>
      </c>
      <c r="AC2963" s="7">
        <v>30</v>
      </c>
      <c r="AD2963" s="6">
        <v>86.34</v>
      </c>
      <c r="AE2963" s="7" t="s">
        <v>14162</v>
      </c>
      <c r="AG2963">
        <v>193.51</v>
      </c>
      <c r="AH2963">
        <v>20</v>
      </c>
      <c r="AI2963">
        <v>154.81</v>
      </c>
      <c r="AJ2963" t="s">
        <v>14159</v>
      </c>
    </row>
    <row r="2964" spans="28:36">
      <c r="AB2964" s="75">
        <v>181.26</v>
      </c>
      <c r="AC2964" s="7">
        <v>50</v>
      </c>
      <c r="AD2964" s="6">
        <v>90.63</v>
      </c>
      <c r="AE2964" s="7" t="s">
        <v>14162</v>
      </c>
      <c r="AG2964">
        <v>496.03</v>
      </c>
      <c r="AH2964">
        <v>15</v>
      </c>
      <c r="AI2964">
        <v>421.63</v>
      </c>
      <c r="AJ2964" t="s">
        <v>14159</v>
      </c>
    </row>
    <row r="2965" spans="28:36">
      <c r="AB2965" s="75">
        <v>493.43</v>
      </c>
      <c r="AC2965" s="7">
        <v>20</v>
      </c>
      <c r="AD2965" s="6">
        <v>394.74</v>
      </c>
      <c r="AE2965" s="7" t="s">
        <v>14162</v>
      </c>
      <c r="AG2965">
        <v>328.65</v>
      </c>
      <c r="AH2965">
        <v>0</v>
      </c>
      <c r="AI2965">
        <v>328.65</v>
      </c>
      <c r="AJ2965" t="s">
        <v>14159</v>
      </c>
    </row>
    <row r="2966" spans="28:36">
      <c r="AB2966" s="75">
        <v>258.26</v>
      </c>
      <c r="AC2966" s="7">
        <v>20</v>
      </c>
      <c r="AD2966" s="6">
        <v>206.61</v>
      </c>
      <c r="AE2966" s="7" t="s">
        <v>14162</v>
      </c>
      <c r="AG2966">
        <v>438.95</v>
      </c>
      <c r="AH2966">
        <v>20</v>
      </c>
      <c r="AI2966">
        <v>351.16</v>
      </c>
      <c r="AJ2966" t="s">
        <v>14159</v>
      </c>
    </row>
    <row r="2967" spans="28:36">
      <c r="AB2967" s="75">
        <v>221.56</v>
      </c>
      <c r="AC2967" s="7">
        <v>50</v>
      </c>
      <c r="AD2967" s="6">
        <v>110.78</v>
      </c>
      <c r="AE2967" s="7" t="s">
        <v>14162</v>
      </c>
      <c r="AG2967">
        <v>203.83</v>
      </c>
      <c r="AH2967">
        <v>10</v>
      </c>
      <c r="AI2967">
        <v>183.45</v>
      </c>
      <c r="AJ2967" t="s">
        <v>14159</v>
      </c>
    </row>
    <row r="2968" spans="28:36">
      <c r="AB2968" s="75">
        <v>450.07</v>
      </c>
      <c r="AC2968" s="7">
        <v>15</v>
      </c>
      <c r="AD2968" s="6">
        <v>382.56</v>
      </c>
      <c r="AE2968" s="7" t="s">
        <v>14162</v>
      </c>
      <c r="AG2968">
        <v>133.82</v>
      </c>
      <c r="AH2968">
        <v>15</v>
      </c>
      <c r="AI2968">
        <v>113.75</v>
      </c>
      <c r="AJ2968" t="s">
        <v>14159</v>
      </c>
    </row>
    <row r="2969" spans="28:36">
      <c r="AB2969" s="75">
        <v>361.42</v>
      </c>
      <c r="AC2969" s="7">
        <v>25</v>
      </c>
      <c r="AD2969" s="6">
        <v>271.06</v>
      </c>
      <c r="AE2969" s="7" t="s">
        <v>14162</v>
      </c>
      <c r="AG2969">
        <v>326.02999999999997</v>
      </c>
      <c r="AH2969">
        <v>10</v>
      </c>
      <c r="AI2969">
        <v>293.43</v>
      </c>
      <c r="AJ2969" t="s">
        <v>14159</v>
      </c>
    </row>
    <row r="2970" spans="28:36">
      <c r="AB2970" s="75">
        <v>45.08</v>
      </c>
      <c r="AC2970" s="7">
        <v>15</v>
      </c>
      <c r="AD2970" s="6">
        <v>38.32</v>
      </c>
      <c r="AE2970" s="7" t="s">
        <v>14162</v>
      </c>
      <c r="AG2970">
        <v>13.73</v>
      </c>
      <c r="AH2970">
        <v>5</v>
      </c>
      <c r="AI2970">
        <v>13.04</v>
      </c>
      <c r="AJ2970" t="s">
        <v>14159</v>
      </c>
    </row>
    <row r="2971" spans="28:36">
      <c r="AB2971" s="75">
        <v>41.08</v>
      </c>
      <c r="AC2971" s="7">
        <v>30</v>
      </c>
      <c r="AD2971" s="6">
        <v>28.76</v>
      </c>
      <c r="AE2971" s="7" t="s">
        <v>14162</v>
      </c>
      <c r="AG2971">
        <v>455.69</v>
      </c>
      <c r="AH2971">
        <v>25</v>
      </c>
      <c r="AI2971">
        <v>341.77</v>
      </c>
      <c r="AJ2971" t="s">
        <v>14159</v>
      </c>
    </row>
    <row r="2972" spans="28:36">
      <c r="AB2972" s="75">
        <v>286.85000000000002</v>
      </c>
      <c r="AC2972" s="7">
        <v>5</v>
      </c>
      <c r="AD2972" s="6">
        <v>272.51</v>
      </c>
      <c r="AE2972" s="7" t="s">
        <v>14162</v>
      </c>
      <c r="AG2972">
        <v>479.79</v>
      </c>
      <c r="AH2972">
        <v>50</v>
      </c>
      <c r="AI2972">
        <v>239.9</v>
      </c>
      <c r="AJ2972" t="s">
        <v>14159</v>
      </c>
    </row>
    <row r="2973" spans="28:36">
      <c r="AB2973" s="75">
        <v>430.43</v>
      </c>
      <c r="AC2973" s="7">
        <v>50</v>
      </c>
      <c r="AD2973" s="6">
        <v>215.22</v>
      </c>
      <c r="AE2973" s="7" t="s">
        <v>14162</v>
      </c>
      <c r="AG2973">
        <v>278.70999999999998</v>
      </c>
      <c r="AH2973">
        <v>50</v>
      </c>
      <c r="AI2973">
        <v>139.35</v>
      </c>
      <c r="AJ2973" t="s">
        <v>14159</v>
      </c>
    </row>
    <row r="2974" spans="28:36">
      <c r="AB2974" s="75">
        <v>83.42</v>
      </c>
      <c r="AC2974" s="7">
        <v>20</v>
      </c>
      <c r="AD2974" s="6">
        <v>66.739999999999995</v>
      </c>
      <c r="AE2974" s="7" t="s">
        <v>14162</v>
      </c>
      <c r="AG2974">
        <v>95.58</v>
      </c>
      <c r="AH2974">
        <v>25</v>
      </c>
      <c r="AI2974">
        <v>71.69</v>
      </c>
      <c r="AJ2974" t="s">
        <v>14159</v>
      </c>
    </row>
    <row r="2975" spans="28:36">
      <c r="AB2975" s="75">
        <v>11.62</v>
      </c>
      <c r="AC2975" s="7">
        <v>25</v>
      </c>
      <c r="AD2975" s="6">
        <v>8.7100000000000009</v>
      </c>
      <c r="AE2975" s="7" t="s">
        <v>14162</v>
      </c>
      <c r="AG2975">
        <v>86</v>
      </c>
      <c r="AH2975">
        <v>30</v>
      </c>
      <c r="AI2975">
        <v>60.2</v>
      </c>
      <c r="AJ2975" t="s">
        <v>14159</v>
      </c>
    </row>
    <row r="2976" spans="28:36">
      <c r="AB2976" s="75">
        <v>12.81</v>
      </c>
      <c r="AC2976" s="7">
        <v>30</v>
      </c>
      <c r="AD2976" s="6">
        <v>8.9700000000000006</v>
      </c>
      <c r="AE2976" s="7" t="s">
        <v>14162</v>
      </c>
      <c r="AG2976">
        <v>83.42</v>
      </c>
      <c r="AH2976">
        <v>20</v>
      </c>
      <c r="AI2976">
        <v>66.739999999999995</v>
      </c>
      <c r="AJ2976" t="s">
        <v>14159</v>
      </c>
    </row>
    <row r="2977" spans="28:36">
      <c r="AB2977" s="75">
        <v>203.24</v>
      </c>
      <c r="AC2977" s="7">
        <v>30</v>
      </c>
      <c r="AD2977" s="6">
        <v>142.27000000000001</v>
      </c>
      <c r="AE2977" s="7" t="s">
        <v>14162</v>
      </c>
      <c r="AG2977">
        <v>24.68</v>
      </c>
      <c r="AH2977">
        <v>30</v>
      </c>
      <c r="AI2977">
        <v>17.28</v>
      </c>
      <c r="AJ2977" t="s">
        <v>14159</v>
      </c>
    </row>
    <row r="2978" spans="28:36">
      <c r="AB2978" s="75">
        <v>235.61</v>
      </c>
      <c r="AC2978" s="7">
        <v>15</v>
      </c>
      <c r="AD2978" s="6">
        <v>200.27</v>
      </c>
      <c r="AE2978" s="7" t="s">
        <v>14162</v>
      </c>
      <c r="AG2978">
        <v>357.95</v>
      </c>
      <c r="AH2978">
        <v>50</v>
      </c>
      <c r="AI2978">
        <v>178.97</v>
      </c>
      <c r="AJ2978" t="s">
        <v>14159</v>
      </c>
    </row>
    <row r="2979" spans="28:36">
      <c r="AB2979" s="75">
        <v>407.72</v>
      </c>
      <c r="AC2979" s="7">
        <v>5</v>
      </c>
      <c r="AD2979" s="6">
        <v>387.33</v>
      </c>
      <c r="AE2979" s="7" t="s">
        <v>14162</v>
      </c>
      <c r="AG2979">
        <v>182.47</v>
      </c>
      <c r="AH2979">
        <v>10</v>
      </c>
      <c r="AI2979">
        <v>164.22</v>
      </c>
      <c r="AJ2979" t="s">
        <v>14159</v>
      </c>
    </row>
    <row r="2980" spans="28:36">
      <c r="AB2980" s="75">
        <v>147.91999999999999</v>
      </c>
      <c r="AC2980" s="7">
        <v>5</v>
      </c>
      <c r="AD2980" s="6">
        <v>140.52000000000001</v>
      </c>
      <c r="AE2980" s="7" t="s">
        <v>14162</v>
      </c>
      <c r="AG2980">
        <v>252.82</v>
      </c>
      <c r="AH2980">
        <v>5</v>
      </c>
      <c r="AI2980">
        <v>240.18</v>
      </c>
      <c r="AJ2980" t="s">
        <v>14159</v>
      </c>
    </row>
    <row r="2981" spans="28:36">
      <c r="AB2981" s="75">
        <v>354.94</v>
      </c>
      <c r="AC2981" s="7">
        <v>25</v>
      </c>
      <c r="AD2981" s="6">
        <v>266.2</v>
      </c>
      <c r="AE2981" s="7" t="s">
        <v>14162</v>
      </c>
      <c r="AG2981">
        <v>474.27</v>
      </c>
      <c r="AH2981">
        <v>5</v>
      </c>
      <c r="AI2981">
        <v>450.56</v>
      </c>
      <c r="AJ2981" t="s">
        <v>14159</v>
      </c>
    </row>
    <row r="2982" spans="28:36">
      <c r="AB2982" s="75">
        <v>99.78</v>
      </c>
      <c r="AC2982" s="7">
        <v>20</v>
      </c>
      <c r="AD2982" s="6">
        <v>79.819999999999993</v>
      </c>
      <c r="AE2982" s="7" t="s">
        <v>14162</v>
      </c>
      <c r="AG2982">
        <v>153.36000000000001</v>
      </c>
      <c r="AH2982">
        <v>0</v>
      </c>
      <c r="AI2982">
        <v>153.36000000000001</v>
      </c>
      <c r="AJ2982" t="s">
        <v>14159</v>
      </c>
    </row>
    <row r="2983" spans="28:36">
      <c r="AB2983" s="75">
        <v>215.27</v>
      </c>
      <c r="AC2983" s="7">
        <v>10</v>
      </c>
      <c r="AD2983" s="6">
        <v>193.74</v>
      </c>
      <c r="AE2983" s="7" t="s">
        <v>14162</v>
      </c>
      <c r="AG2983">
        <v>280.19</v>
      </c>
      <c r="AH2983">
        <v>0</v>
      </c>
      <c r="AI2983">
        <v>280.19</v>
      </c>
      <c r="AJ2983" t="s">
        <v>14159</v>
      </c>
    </row>
    <row r="2984" spans="28:36">
      <c r="AB2984" s="75">
        <v>246.81</v>
      </c>
      <c r="AC2984" s="7">
        <v>5</v>
      </c>
      <c r="AD2984" s="6">
        <v>234.47</v>
      </c>
      <c r="AE2984" s="7" t="s">
        <v>14162</v>
      </c>
      <c r="AG2984">
        <v>356.81</v>
      </c>
      <c r="AH2984">
        <v>15</v>
      </c>
      <c r="AI2984">
        <v>303.29000000000002</v>
      </c>
      <c r="AJ2984" t="s">
        <v>14159</v>
      </c>
    </row>
    <row r="2985" spans="28:36">
      <c r="AB2985" s="75">
        <v>72.87</v>
      </c>
      <c r="AC2985" s="7">
        <v>10</v>
      </c>
      <c r="AD2985" s="6">
        <v>65.58</v>
      </c>
      <c r="AE2985" s="7" t="s">
        <v>14162</v>
      </c>
      <c r="AG2985">
        <v>410.76</v>
      </c>
      <c r="AH2985">
        <v>15</v>
      </c>
      <c r="AI2985">
        <v>349.15</v>
      </c>
      <c r="AJ2985" t="s">
        <v>14159</v>
      </c>
    </row>
    <row r="2986" spans="28:36">
      <c r="AB2986" s="75">
        <v>282.01</v>
      </c>
      <c r="AC2986" s="7">
        <v>30</v>
      </c>
      <c r="AD2986" s="6">
        <v>197.41</v>
      </c>
      <c r="AE2986" s="7" t="s">
        <v>14162</v>
      </c>
      <c r="AG2986">
        <v>33.799999999999997</v>
      </c>
      <c r="AH2986">
        <v>50</v>
      </c>
      <c r="AI2986">
        <v>16.899999999999999</v>
      </c>
      <c r="AJ2986" t="s">
        <v>14159</v>
      </c>
    </row>
    <row r="2987" spans="28:36">
      <c r="AB2987" s="75">
        <v>286.91000000000003</v>
      </c>
      <c r="AC2987" s="7">
        <v>50</v>
      </c>
      <c r="AD2987" s="6">
        <v>143.46</v>
      </c>
      <c r="AE2987" s="7" t="s">
        <v>14162</v>
      </c>
      <c r="AG2987">
        <v>444.09</v>
      </c>
      <c r="AH2987">
        <v>50</v>
      </c>
      <c r="AI2987">
        <v>222.04</v>
      </c>
      <c r="AJ2987" t="s">
        <v>14159</v>
      </c>
    </row>
    <row r="2988" spans="28:36">
      <c r="AB2988" s="75">
        <v>271.04000000000002</v>
      </c>
      <c r="AC2988" s="7">
        <v>10</v>
      </c>
      <c r="AD2988" s="6">
        <v>243.94</v>
      </c>
      <c r="AE2988" s="7" t="s">
        <v>14162</v>
      </c>
      <c r="AG2988">
        <v>383.4</v>
      </c>
      <c r="AH2988">
        <v>50</v>
      </c>
      <c r="AI2988">
        <v>191.7</v>
      </c>
      <c r="AJ2988" t="s">
        <v>14159</v>
      </c>
    </row>
    <row r="2989" spans="28:36">
      <c r="AB2989" s="75">
        <v>437.68</v>
      </c>
      <c r="AC2989" s="7">
        <v>10</v>
      </c>
      <c r="AD2989" s="6">
        <v>393.91</v>
      </c>
      <c r="AE2989" s="7" t="s">
        <v>14162</v>
      </c>
      <c r="AG2989">
        <v>187.12</v>
      </c>
      <c r="AH2989">
        <v>0</v>
      </c>
      <c r="AI2989">
        <v>187.12</v>
      </c>
      <c r="AJ2989" t="s">
        <v>14159</v>
      </c>
    </row>
    <row r="2990" spans="28:36">
      <c r="AB2990" s="75">
        <v>56.67</v>
      </c>
      <c r="AC2990" s="7">
        <v>30</v>
      </c>
      <c r="AD2990" s="6">
        <v>39.67</v>
      </c>
      <c r="AE2990" s="7" t="s">
        <v>14162</v>
      </c>
      <c r="AG2990">
        <v>475.44</v>
      </c>
      <c r="AH2990">
        <v>15</v>
      </c>
      <c r="AI2990">
        <v>404.12</v>
      </c>
      <c r="AJ2990" t="s">
        <v>14159</v>
      </c>
    </row>
    <row r="2991" spans="28:36">
      <c r="AB2991" s="75">
        <v>125.2</v>
      </c>
      <c r="AC2991" s="7">
        <v>0</v>
      </c>
      <c r="AD2991" s="6">
        <v>125.2</v>
      </c>
      <c r="AE2991" s="7" t="s">
        <v>14162</v>
      </c>
      <c r="AG2991">
        <v>164.44</v>
      </c>
      <c r="AH2991">
        <v>50</v>
      </c>
      <c r="AI2991">
        <v>82.22</v>
      </c>
      <c r="AJ2991" t="s">
        <v>14159</v>
      </c>
    </row>
    <row r="2992" spans="28:36">
      <c r="AB2992" s="75">
        <v>214.73</v>
      </c>
      <c r="AC2992" s="7">
        <v>50</v>
      </c>
      <c r="AD2992" s="6">
        <v>107.36</v>
      </c>
      <c r="AE2992" s="7" t="s">
        <v>14162</v>
      </c>
      <c r="AG2992">
        <v>164.41</v>
      </c>
      <c r="AH2992">
        <v>20</v>
      </c>
      <c r="AI2992">
        <v>131.53</v>
      </c>
      <c r="AJ2992" t="s">
        <v>14159</v>
      </c>
    </row>
    <row r="2993" spans="28:36">
      <c r="AB2993" s="75">
        <v>268.39999999999998</v>
      </c>
      <c r="AC2993" s="7">
        <v>10</v>
      </c>
      <c r="AD2993" s="6">
        <v>241.56</v>
      </c>
      <c r="AE2993" s="7" t="s">
        <v>14162</v>
      </c>
      <c r="AG2993">
        <v>67.849999999999994</v>
      </c>
      <c r="AH2993">
        <v>15</v>
      </c>
      <c r="AI2993">
        <v>57.67</v>
      </c>
      <c r="AJ2993" t="s">
        <v>14159</v>
      </c>
    </row>
    <row r="2994" spans="28:36">
      <c r="AB2994" s="75">
        <v>142.07</v>
      </c>
      <c r="AC2994" s="7">
        <v>5</v>
      </c>
      <c r="AD2994" s="6">
        <v>134.97</v>
      </c>
      <c r="AE2994" s="7" t="s">
        <v>14162</v>
      </c>
      <c r="AG2994">
        <v>433.77</v>
      </c>
      <c r="AH2994">
        <v>15</v>
      </c>
      <c r="AI2994">
        <v>368.7</v>
      </c>
      <c r="AJ2994" t="s">
        <v>14159</v>
      </c>
    </row>
    <row r="2995" spans="28:36">
      <c r="AB2995" s="75">
        <v>95.16</v>
      </c>
      <c r="AC2995" s="7">
        <v>10</v>
      </c>
      <c r="AD2995" s="6">
        <v>85.64</v>
      </c>
      <c r="AE2995" s="7" t="s">
        <v>14162</v>
      </c>
      <c r="AG2995">
        <v>138.04</v>
      </c>
      <c r="AH2995">
        <v>0</v>
      </c>
      <c r="AI2995">
        <v>138.04</v>
      </c>
      <c r="AJ2995" t="s">
        <v>14159</v>
      </c>
    </row>
    <row r="2996" spans="28:36">
      <c r="AB2996" s="75">
        <v>447.22</v>
      </c>
      <c r="AC2996" s="7">
        <v>15</v>
      </c>
      <c r="AD2996" s="6">
        <v>380.14</v>
      </c>
      <c r="AE2996" s="7" t="s">
        <v>14162</v>
      </c>
      <c r="AG2996">
        <v>456.4</v>
      </c>
      <c r="AH2996">
        <v>30</v>
      </c>
      <c r="AI2996">
        <v>319.48</v>
      </c>
      <c r="AJ2996" t="s">
        <v>14159</v>
      </c>
    </row>
    <row r="2997" spans="28:36">
      <c r="AB2997" s="75">
        <v>366.94</v>
      </c>
      <c r="AC2997" s="7">
        <v>20</v>
      </c>
      <c r="AD2997" s="6">
        <v>293.55</v>
      </c>
      <c r="AE2997" s="7" t="s">
        <v>14162</v>
      </c>
      <c r="AG2997">
        <v>487.06</v>
      </c>
      <c r="AH2997">
        <v>0</v>
      </c>
      <c r="AI2997">
        <v>487.06</v>
      </c>
      <c r="AJ2997" t="s">
        <v>14159</v>
      </c>
    </row>
    <row r="2998" spans="28:36">
      <c r="AB2998" s="75">
        <v>192.28</v>
      </c>
      <c r="AC2998" s="7">
        <v>20</v>
      </c>
      <c r="AD2998" s="6">
        <v>153.82</v>
      </c>
      <c r="AE2998" s="7" t="s">
        <v>14162</v>
      </c>
      <c r="AG2998">
        <v>374.41</v>
      </c>
      <c r="AH2998">
        <v>10</v>
      </c>
      <c r="AI2998">
        <v>336.97</v>
      </c>
      <c r="AJ2998" t="s">
        <v>14159</v>
      </c>
    </row>
    <row r="2999" spans="28:36">
      <c r="AB2999" s="75">
        <v>128.94999999999999</v>
      </c>
      <c r="AC2999" s="7">
        <v>0</v>
      </c>
      <c r="AD2999" s="6">
        <v>128.94999999999999</v>
      </c>
      <c r="AE2999" s="7" t="s">
        <v>14162</v>
      </c>
      <c r="AG2999">
        <v>487.28</v>
      </c>
      <c r="AH2999">
        <v>10</v>
      </c>
      <c r="AI2999">
        <v>438.55</v>
      </c>
      <c r="AJ2999" t="s">
        <v>14159</v>
      </c>
    </row>
    <row r="3000" spans="28:36">
      <c r="AB3000" s="75">
        <v>214.62</v>
      </c>
      <c r="AC3000" s="7">
        <v>0</v>
      </c>
      <c r="AD3000" s="6">
        <v>214.62</v>
      </c>
      <c r="AE3000" s="7" t="s">
        <v>14162</v>
      </c>
      <c r="AG3000">
        <v>230.4</v>
      </c>
      <c r="AH3000">
        <v>5</v>
      </c>
      <c r="AI3000">
        <v>218.88</v>
      </c>
      <c r="AJ3000" t="s">
        <v>14159</v>
      </c>
    </row>
    <row r="3001" spans="28:36">
      <c r="AB3001" s="75">
        <v>338.44</v>
      </c>
      <c r="AC3001" s="7">
        <v>10</v>
      </c>
      <c r="AD3001" s="6">
        <v>304.60000000000002</v>
      </c>
      <c r="AE3001" s="7" t="s">
        <v>14162</v>
      </c>
      <c r="AG3001">
        <v>354.94</v>
      </c>
      <c r="AH3001">
        <v>25</v>
      </c>
      <c r="AI3001">
        <v>266.2</v>
      </c>
      <c r="AJ3001" t="s">
        <v>14159</v>
      </c>
    </row>
    <row r="3002" spans="28:36">
      <c r="AB3002" s="75">
        <v>434.06</v>
      </c>
      <c r="AC3002" s="7">
        <v>50</v>
      </c>
      <c r="AD3002" s="6">
        <v>217.03</v>
      </c>
      <c r="AE3002" s="7" t="s">
        <v>14162</v>
      </c>
      <c r="AG3002">
        <v>282.01</v>
      </c>
      <c r="AH3002">
        <v>30</v>
      </c>
      <c r="AI3002">
        <v>197.41</v>
      </c>
      <c r="AJ3002" t="s">
        <v>14159</v>
      </c>
    </row>
    <row r="3003" spans="28:36">
      <c r="AB3003" s="75">
        <v>322.14</v>
      </c>
      <c r="AC3003" s="7">
        <v>50</v>
      </c>
      <c r="AD3003" s="6">
        <v>161.07</v>
      </c>
      <c r="AE3003" s="7" t="s">
        <v>14162</v>
      </c>
      <c r="AG3003">
        <v>149.07</v>
      </c>
      <c r="AH3003">
        <v>25</v>
      </c>
      <c r="AI3003">
        <v>111.8</v>
      </c>
      <c r="AJ3003" t="s">
        <v>14159</v>
      </c>
    </row>
    <row r="3004" spans="28:36">
      <c r="AB3004" s="75">
        <v>329.08</v>
      </c>
      <c r="AC3004" s="7">
        <v>10</v>
      </c>
      <c r="AD3004" s="6">
        <v>296.17</v>
      </c>
      <c r="AE3004" s="7" t="s">
        <v>14162</v>
      </c>
      <c r="AG3004">
        <v>67.34</v>
      </c>
      <c r="AH3004">
        <v>5</v>
      </c>
      <c r="AI3004">
        <v>63.97</v>
      </c>
      <c r="AJ3004" t="s">
        <v>14159</v>
      </c>
    </row>
    <row r="3005" spans="28:36">
      <c r="AB3005" s="75">
        <v>472.59</v>
      </c>
      <c r="AC3005" s="7">
        <v>5</v>
      </c>
      <c r="AD3005" s="6">
        <v>448.96</v>
      </c>
      <c r="AE3005" s="7" t="s">
        <v>14162</v>
      </c>
      <c r="AG3005">
        <v>233.53</v>
      </c>
      <c r="AH3005">
        <v>25</v>
      </c>
      <c r="AI3005">
        <v>175.15</v>
      </c>
      <c r="AJ3005" t="s">
        <v>14159</v>
      </c>
    </row>
    <row r="3006" spans="28:36">
      <c r="AB3006" s="75">
        <v>197.95</v>
      </c>
      <c r="AC3006" s="7">
        <v>15</v>
      </c>
      <c r="AD3006" s="6">
        <v>168.26</v>
      </c>
      <c r="AE3006" s="7" t="s">
        <v>14162</v>
      </c>
      <c r="AG3006">
        <v>477.05</v>
      </c>
      <c r="AH3006">
        <v>50</v>
      </c>
      <c r="AI3006">
        <v>238.53</v>
      </c>
      <c r="AJ3006" t="s">
        <v>14159</v>
      </c>
    </row>
    <row r="3007" spans="28:36">
      <c r="AB3007" s="75">
        <v>386.36</v>
      </c>
      <c r="AC3007" s="7">
        <v>20</v>
      </c>
      <c r="AD3007" s="6">
        <v>309.08999999999997</v>
      </c>
      <c r="AE3007" s="7" t="s">
        <v>14162</v>
      </c>
      <c r="AG3007">
        <v>480.9</v>
      </c>
      <c r="AH3007">
        <v>5</v>
      </c>
      <c r="AI3007">
        <v>456.85</v>
      </c>
      <c r="AJ3007" t="s">
        <v>14159</v>
      </c>
    </row>
    <row r="3008" spans="28:36">
      <c r="AB3008" s="75">
        <v>117.42</v>
      </c>
      <c r="AC3008" s="7">
        <v>20</v>
      </c>
      <c r="AD3008" s="6">
        <v>93.94</v>
      </c>
      <c r="AE3008" s="7" t="s">
        <v>14162</v>
      </c>
      <c r="AG3008">
        <v>40.21</v>
      </c>
      <c r="AH3008">
        <v>10</v>
      </c>
      <c r="AI3008">
        <v>36.19</v>
      </c>
      <c r="AJ3008" t="s">
        <v>14159</v>
      </c>
    </row>
    <row r="3009" spans="28:36">
      <c r="AB3009" s="75">
        <v>331.56</v>
      </c>
      <c r="AC3009" s="7">
        <v>50</v>
      </c>
      <c r="AD3009" s="6">
        <v>165.78</v>
      </c>
      <c r="AE3009" s="7" t="s">
        <v>14162</v>
      </c>
      <c r="AG3009">
        <v>404.92</v>
      </c>
      <c r="AH3009">
        <v>25</v>
      </c>
      <c r="AI3009">
        <v>303.69</v>
      </c>
      <c r="AJ3009" t="s">
        <v>14159</v>
      </c>
    </row>
    <row r="3010" spans="28:36">
      <c r="AB3010" s="75">
        <v>177.17</v>
      </c>
      <c r="AC3010" s="7">
        <v>25</v>
      </c>
      <c r="AD3010" s="6">
        <v>132.88</v>
      </c>
      <c r="AE3010" s="7" t="s">
        <v>14162</v>
      </c>
      <c r="AG3010">
        <v>434.67</v>
      </c>
      <c r="AH3010">
        <v>5</v>
      </c>
      <c r="AI3010">
        <v>412.94</v>
      </c>
      <c r="AJ3010" t="s">
        <v>14159</v>
      </c>
    </row>
    <row r="3011" spans="28:36">
      <c r="AB3011" s="75">
        <v>128.74</v>
      </c>
      <c r="AC3011" s="7">
        <v>50</v>
      </c>
      <c r="AD3011" s="6">
        <v>64.37</v>
      </c>
      <c r="AE3011" s="7" t="s">
        <v>14162</v>
      </c>
      <c r="AG3011">
        <v>268.57</v>
      </c>
      <c r="AH3011">
        <v>30</v>
      </c>
      <c r="AI3011">
        <v>188</v>
      </c>
      <c r="AJ3011" t="s">
        <v>14159</v>
      </c>
    </row>
    <row r="3012" spans="28:36">
      <c r="AB3012" s="75">
        <v>53.15</v>
      </c>
      <c r="AC3012" s="7">
        <v>0</v>
      </c>
      <c r="AD3012" s="6">
        <v>53.15</v>
      </c>
      <c r="AE3012" s="7" t="s">
        <v>14162</v>
      </c>
      <c r="AG3012">
        <v>322.27999999999997</v>
      </c>
      <c r="AH3012">
        <v>5</v>
      </c>
      <c r="AI3012">
        <v>306.17</v>
      </c>
      <c r="AJ3012" t="s">
        <v>14159</v>
      </c>
    </row>
    <row r="3013" spans="28:36">
      <c r="AB3013" s="75">
        <v>60.12</v>
      </c>
      <c r="AC3013" s="7">
        <v>20</v>
      </c>
      <c r="AD3013" s="6">
        <v>48.1</v>
      </c>
      <c r="AE3013" s="7" t="s">
        <v>14162</v>
      </c>
      <c r="AG3013">
        <v>124.79</v>
      </c>
      <c r="AH3013">
        <v>20</v>
      </c>
      <c r="AI3013">
        <v>99.83</v>
      </c>
      <c r="AJ3013" t="s">
        <v>14159</v>
      </c>
    </row>
    <row r="3014" spans="28:36">
      <c r="AB3014" s="75">
        <v>60.17</v>
      </c>
      <c r="AC3014" s="7">
        <v>15</v>
      </c>
      <c r="AD3014" s="6">
        <v>51.14</v>
      </c>
      <c r="AE3014" s="7" t="s">
        <v>14162</v>
      </c>
      <c r="AG3014">
        <v>358.47</v>
      </c>
      <c r="AH3014">
        <v>50</v>
      </c>
      <c r="AI3014">
        <v>179.24</v>
      </c>
      <c r="AJ3014" t="s">
        <v>14159</v>
      </c>
    </row>
    <row r="3015" spans="28:36">
      <c r="AB3015" s="75">
        <v>396.56</v>
      </c>
      <c r="AC3015" s="7">
        <v>50</v>
      </c>
      <c r="AD3015" s="6">
        <v>198.28</v>
      </c>
      <c r="AE3015" s="7" t="s">
        <v>14162</v>
      </c>
      <c r="AG3015">
        <v>11.83</v>
      </c>
      <c r="AH3015">
        <v>5</v>
      </c>
      <c r="AI3015">
        <v>11.24</v>
      </c>
      <c r="AJ3015" t="s">
        <v>14159</v>
      </c>
    </row>
    <row r="3016" spans="28:36">
      <c r="AB3016" s="75">
        <v>144.46</v>
      </c>
      <c r="AC3016" s="7">
        <v>15</v>
      </c>
      <c r="AD3016" s="6">
        <v>122.79</v>
      </c>
      <c r="AE3016" s="7" t="s">
        <v>14162</v>
      </c>
      <c r="AG3016">
        <v>461.12</v>
      </c>
      <c r="AH3016">
        <v>50</v>
      </c>
      <c r="AI3016">
        <v>230.56</v>
      </c>
      <c r="AJ3016" t="s">
        <v>14159</v>
      </c>
    </row>
    <row r="3017" spans="28:36">
      <c r="AB3017" s="75">
        <v>195.24</v>
      </c>
      <c r="AC3017" s="7">
        <v>5</v>
      </c>
      <c r="AD3017" s="6">
        <v>185.48</v>
      </c>
      <c r="AE3017" s="7" t="s">
        <v>14162</v>
      </c>
      <c r="AG3017">
        <v>224.1</v>
      </c>
      <c r="AH3017">
        <v>25</v>
      </c>
      <c r="AI3017">
        <v>168.07</v>
      </c>
      <c r="AJ3017" t="s">
        <v>14159</v>
      </c>
    </row>
    <row r="3018" spans="28:36">
      <c r="AB3018" s="75">
        <v>104.9</v>
      </c>
      <c r="AC3018" s="7">
        <v>5</v>
      </c>
      <c r="AD3018" s="6">
        <v>99.66</v>
      </c>
      <c r="AE3018" s="7" t="s">
        <v>14162</v>
      </c>
      <c r="AG3018">
        <v>95.16</v>
      </c>
      <c r="AH3018">
        <v>10</v>
      </c>
      <c r="AI3018">
        <v>85.64</v>
      </c>
      <c r="AJ3018" t="s">
        <v>14159</v>
      </c>
    </row>
    <row r="3019" spans="28:36">
      <c r="AB3019" s="75">
        <v>106.65</v>
      </c>
      <c r="AC3019" s="7">
        <v>30</v>
      </c>
      <c r="AD3019" s="6">
        <v>74.66</v>
      </c>
      <c r="AE3019" s="7" t="s">
        <v>14162</v>
      </c>
      <c r="AG3019">
        <v>177.35</v>
      </c>
      <c r="AH3019">
        <v>20</v>
      </c>
      <c r="AI3019">
        <v>141.88</v>
      </c>
      <c r="AJ3019" t="s">
        <v>14159</v>
      </c>
    </row>
    <row r="3020" spans="28:36">
      <c r="AB3020" s="75">
        <v>411.73</v>
      </c>
      <c r="AC3020" s="7">
        <v>5</v>
      </c>
      <c r="AD3020" s="6">
        <v>391.14</v>
      </c>
      <c r="AE3020" s="7" t="s">
        <v>14162</v>
      </c>
      <c r="AG3020">
        <v>405.16</v>
      </c>
      <c r="AH3020">
        <v>25</v>
      </c>
      <c r="AI3020">
        <v>303.87</v>
      </c>
      <c r="AJ3020" t="s">
        <v>14159</v>
      </c>
    </row>
    <row r="3021" spans="28:36">
      <c r="AB3021" s="75">
        <v>168.76</v>
      </c>
      <c r="AC3021" s="7">
        <v>20</v>
      </c>
      <c r="AD3021" s="6">
        <v>135.01</v>
      </c>
      <c r="AE3021" s="7" t="s">
        <v>14162</v>
      </c>
      <c r="AG3021">
        <v>10.58</v>
      </c>
      <c r="AH3021">
        <v>5</v>
      </c>
      <c r="AI3021">
        <v>10.050000000000001</v>
      </c>
      <c r="AJ3021" t="s">
        <v>14159</v>
      </c>
    </row>
    <row r="3022" spans="28:36">
      <c r="AB3022" s="75">
        <v>141.33000000000001</v>
      </c>
      <c r="AC3022" s="7">
        <v>0</v>
      </c>
      <c r="AD3022" s="6">
        <v>141.33000000000001</v>
      </c>
      <c r="AE3022" s="7" t="s">
        <v>14162</v>
      </c>
      <c r="AG3022">
        <v>491.92</v>
      </c>
      <c r="AH3022">
        <v>30</v>
      </c>
      <c r="AI3022">
        <v>344.34</v>
      </c>
      <c r="AJ3022" t="s">
        <v>14159</v>
      </c>
    </row>
    <row r="3023" spans="28:36">
      <c r="AB3023" s="75">
        <v>126.93</v>
      </c>
      <c r="AC3023" s="7">
        <v>5</v>
      </c>
      <c r="AD3023" s="6">
        <v>120.58</v>
      </c>
      <c r="AE3023" s="7" t="s">
        <v>14162</v>
      </c>
      <c r="AG3023">
        <v>140.83000000000001</v>
      </c>
      <c r="AH3023">
        <v>10</v>
      </c>
      <c r="AI3023">
        <v>126.75</v>
      </c>
      <c r="AJ3023" t="s">
        <v>14159</v>
      </c>
    </row>
    <row r="3024" spans="28:36">
      <c r="AB3024" s="75">
        <v>180.46</v>
      </c>
      <c r="AC3024" s="7">
        <v>15</v>
      </c>
      <c r="AD3024" s="6">
        <v>153.38999999999999</v>
      </c>
      <c r="AE3024" s="7" t="s">
        <v>14162</v>
      </c>
      <c r="AG3024">
        <v>437.53</v>
      </c>
      <c r="AH3024">
        <v>15</v>
      </c>
      <c r="AI3024">
        <v>371.9</v>
      </c>
      <c r="AJ3024" t="s">
        <v>14159</v>
      </c>
    </row>
    <row r="3025" spans="28:36">
      <c r="AB3025" s="75">
        <v>150.84</v>
      </c>
      <c r="AC3025" s="7">
        <v>15</v>
      </c>
      <c r="AD3025" s="6">
        <v>128.21</v>
      </c>
      <c r="AE3025" s="7" t="s">
        <v>14162</v>
      </c>
      <c r="AG3025">
        <v>425.6</v>
      </c>
      <c r="AH3025">
        <v>20</v>
      </c>
      <c r="AI3025">
        <v>340.48</v>
      </c>
      <c r="AJ3025" t="s">
        <v>14159</v>
      </c>
    </row>
    <row r="3026" spans="28:36">
      <c r="AB3026" s="75">
        <v>93.82</v>
      </c>
      <c r="AC3026" s="7">
        <v>5</v>
      </c>
      <c r="AD3026" s="6">
        <v>89.13</v>
      </c>
      <c r="AE3026" s="7" t="s">
        <v>14162</v>
      </c>
      <c r="AG3026">
        <v>97.95</v>
      </c>
      <c r="AH3026">
        <v>25</v>
      </c>
      <c r="AI3026">
        <v>73.459999999999994</v>
      </c>
      <c r="AJ3026" t="s">
        <v>14159</v>
      </c>
    </row>
    <row r="3027" spans="28:36">
      <c r="AB3027" s="75">
        <v>251.55</v>
      </c>
      <c r="AC3027" s="7">
        <v>5</v>
      </c>
      <c r="AD3027" s="6">
        <v>238.97</v>
      </c>
      <c r="AE3027" s="7" t="s">
        <v>14162</v>
      </c>
      <c r="AG3027">
        <v>433.65</v>
      </c>
      <c r="AH3027">
        <v>20</v>
      </c>
      <c r="AI3027">
        <v>346.92</v>
      </c>
      <c r="AJ3027" t="s">
        <v>14159</v>
      </c>
    </row>
    <row r="3028" spans="28:36">
      <c r="AB3028" s="75">
        <v>375.08</v>
      </c>
      <c r="AC3028" s="7">
        <v>20</v>
      </c>
      <c r="AD3028" s="6">
        <v>300.06</v>
      </c>
      <c r="AE3028" s="7" t="s">
        <v>14162</v>
      </c>
      <c r="AG3028">
        <v>200.58</v>
      </c>
      <c r="AH3028">
        <v>5</v>
      </c>
      <c r="AI3028">
        <v>190.55</v>
      </c>
      <c r="AJ3028" t="s">
        <v>14159</v>
      </c>
    </row>
    <row r="3029" spans="28:36">
      <c r="AB3029" s="75">
        <v>75.39</v>
      </c>
      <c r="AC3029" s="7">
        <v>15</v>
      </c>
      <c r="AD3029" s="6">
        <v>64.08</v>
      </c>
      <c r="AE3029" s="7" t="s">
        <v>14162</v>
      </c>
      <c r="AG3029">
        <v>32.57</v>
      </c>
      <c r="AH3029">
        <v>15</v>
      </c>
      <c r="AI3029">
        <v>27.68</v>
      </c>
      <c r="AJ3029" t="s">
        <v>14159</v>
      </c>
    </row>
    <row r="3030" spans="28:36">
      <c r="AB3030" s="75">
        <v>341.35</v>
      </c>
      <c r="AC3030" s="7">
        <v>30</v>
      </c>
      <c r="AD3030" s="6">
        <v>238.94</v>
      </c>
      <c r="AE3030" s="7" t="s">
        <v>14162</v>
      </c>
      <c r="AG3030">
        <v>354.92</v>
      </c>
      <c r="AH3030">
        <v>0</v>
      </c>
      <c r="AI3030">
        <v>354.92</v>
      </c>
      <c r="AJ3030" t="s">
        <v>14159</v>
      </c>
    </row>
    <row r="3031" spans="28:36">
      <c r="AB3031" s="75">
        <v>110.66</v>
      </c>
      <c r="AC3031" s="7">
        <v>0</v>
      </c>
      <c r="AD3031" s="6">
        <v>110.66</v>
      </c>
      <c r="AE3031" s="7" t="s">
        <v>14162</v>
      </c>
      <c r="AG3031">
        <v>329.08</v>
      </c>
      <c r="AH3031">
        <v>10</v>
      </c>
      <c r="AI3031">
        <v>296.17</v>
      </c>
      <c r="AJ3031" t="s">
        <v>14159</v>
      </c>
    </row>
    <row r="3032" spans="28:36">
      <c r="AB3032" s="75">
        <v>387.72</v>
      </c>
      <c r="AC3032" s="7">
        <v>20</v>
      </c>
      <c r="AD3032" s="6">
        <v>310.18</v>
      </c>
      <c r="AE3032" s="7" t="s">
        <v>14162</v>
      </c>
      <c r="AG3032">
        <v>366.82</v>
      </c>
      <c r="AH3032">
        <v>5</v>
      </c>
      <c r="AI3032">
        <v>348.48</v>
      </c>
      <c r="AJ3032" t="s">
        <v>14159</v>
      </c>
    </row>
    <row r="3033" spans="28:36">
      <c r="AB3033" s="75">
        <v>74.45</v>
      </c>
      <c r="AC3033" s="7">
        <v>15</v>
      </c>
      <c r="AD3033" s="6">
        <v>63.28</v>
      </c>
      <c r="AE3033" s="7" t="s">
        <v>14162</v>
      </c>
      <c r="AG3033">
        <v>89.46</v>
      </c>
      <c r="AH3033">
        <v>15</v>
      </c>
      <c r="AI3033">
        <v>76.040000000000006</v>
      </c>
      <c r="AJ3033" t="s">
        <v>14159</v>
      </c>
    </row>
    <row r="3034" spans="28:36">
      <c r="AB3034" s="75">
        <v>260.92</v>
      </c>
      <c r="AC3034" s="7">
        <v>5</v>
      </c>
      <c r="AD3034" s="6">
        <v>247.87</v>
      </c>
      <c r="AE3034" s="7" t="s">
        <v>14162</v>
      </c>
      <c r="AG3034">
        <v>472.59</v>
      </c>
      <c r="AH3034">
        <v>5</v>
      </c>
      <c r="AI3034">
        <v>448.96</v>
      </c>
      <c r="AJ3034" t="s">
        <v>14159</v>
      </c>
    </row>
    <row r="3035" spans="28:36">
      <c r="AB3035" s="75">
        <v>146.25</v>
      </c>
      <c r="AC3035" s="7">
        <v>10</v>
      </c>
      <c r="AD3035" s="6">
        <v>131.62</v>
      </c>
      <c r="AE3035" s="7" t="s">
        <v>14162</v>
      </c>
      <c r="AG3035">
        <v>444.5</v>
      </c>
      <c r="AH3035">
        <v>30</v>
      </c>
      <c r="AI3035">
        <v>311.14999999999998</v>
      </c>
      <c r="AJ3035" t="s">
        <v>14159</v>
      </c>
    </row>
    <row r="3036" spans="28:36">
      <c r="AB3036" s="75">
        <v>137.33000000000001</v>
      </c>
      <c r="AC3036" s="7">
        <v>10</v>
      </c>
      <c r="AD3036" s="6">
        <v>123.6</v>
      </c>
      <c r="AE3036" s="7" t="s">
        <v>14162</v>
      </c>
      <c r="AG3036">
        <v>257.48</v>
      </c>
      <c r="AH3036">
        <v>15</v>
      </c>
      <c r="AI3036">
        <v>218.86</v>
      </c>
      <c r="AJ3036" t="s">
        <v>14159</v>
      </c>
    </row>
    <row r="3037" spans="28:36">
      <c r="AB3037" s="75">
        <v>326.79000000000002</v>
      </c>
      <c r="AC3037" s="7">
        <v>15</v>
      </c>
      <c r="AD3037" s="6">
        <v>277.77</v>
      </c>
      <c r="AE3037" s="7" t="s">
        <v>14162</v>
      </c>
      <c r="AG3037">
        <v>445.72</v>
      </c>
      <c r="AH3037">
        <v>50</v>
      </c>
      <c r="AI3037">
        <v>222.86</v>
      </c>
      <c r="AJ3037" t="s">
        <v>14159</v>
      </c>
    </row>
    <row r="3038" spans="28:36">
      <c r="AB3038" s="75">
        <v>210.72</v>
      </c>
      <c r="AC3038" s="7">
        <v>25</v>
      </c>
      <c r="AD3038" s="6">
        <v>158.04</v>
      </c>
      <c r="AE3038" s="7" t="s">
        <v>14162</v>
      </c>
      <c r="AG3038">
        <v>50.37</v>
      </c>
      <c r="AH3038">
        <v>10</v>
      </c>
      <c r="AI3038">
        <v>45.33</v>
      </c>
      <c r="AJ3038" t="s">
        <v>14159</v>
      </c>
    </row>
    <row r="3039" spans="28:36">
      <c r="AB3039" s="75">
        <v>147.16999999999999</v>
      </c>
      <c r="AC3039" s="7">
        <v>0</v>
      </c>
      <c r="AD3039" s="6">
        <v>147.16999999999999</v>
      </c>
      <c r="AE3039" s="7" t="s">
        <v>14162</v>
      </c>
      <c r="AG3039">
        <v>215.01</v>
      </c>
      <c r="AH3039">
        <v>50</v>
      </c>
      <c r="AI3039">
        <v>107.5</v>
      </c>
      <c r="AJ3039" t="s">
        <v>14159</v>
      </c>
    </row>
    <row r="3040" spans="28:36">
      <c r="AB3040" s="75">
        <v>436.56</v>
      </c>
      <c r="AC3040" s="7">
        <v>0</v>
      </c>
      <c r="AD3040" s="6">
        <v>436.56</v>
      </c>
      <c r="AE3040" s="7" t="s">
        <v>14162</v>
      </c>
      <c r="AG3040">
        <v>117.42</v>
      </c>
      <c r="AH3040">
        <v>20</v>
      </c>
      <c r="AI3040">
        <v>93.94</v>
      </c>
      <c r="AJ3040" t="s">
        <v>14159</v>
      </c>
    </row>
    <row r="3041" spans="28:36">
      <c r="AB3041" s="75">
        <v>61.32</v>
      </c>
      <c r="AC3041" s="7">
        <v>25</v>
      </c>
      <c r="AD3041" s="6">
        <v>45.99</v>
      </c>
      <c r="AE3041" s="7" t="s">
        <v>14162</v>
      </c>
      <c r="AG3041">
        <v>142.61000000000001</v>
      </c>
      <c r="AH3041">
        <v>10</v>
      </c>
      <c r="AI3041">
        <v>128.35</v>
      </c>
      <c r="AJ3041" t="s">
        <v>14159</v>
      </c>
    </row>
    <row r="3042" spans="28:36">
      <c r="AB3042" s="75">
        <v>309.67</v>
      </c>
      <c r="AC3042" s="7">
        <v>25</v>
      </c>
      <c r="AD3042" s="6">
        <v>232.25</v>
      </c>
      <c r="AE3042" s="7" t="s">
        <v>14162</v>
      </c>
      <c r="AG3042">
        <v>177.17</v>
      </c>
      <c r="AH3042">
        <v>25</v>
      </c>
      <c r="AI3042">
        <v>132.88</v>
      </c>
      <c r="AJ3042" t="s">
        <v>14159</v>
      </c>
    </row>
    <row r="3043" spans="28:36">
      <c r="AB3043" s="75">
        <v>472.32</v>
      </c>
      <c r="AC3043" s="7">
        <v>0</v>
      </c>
      <c r="AD3043" s="6">
        <v>472.32</v>
      </c>
      <c r="AE3043" s="7" t="s">
        <v>14162</v>
      </c>
      <c r="AG3043">
        <v>104.37</v>
      </c>
      <c r="AH3043">
        <v>20</v>
      </c>
      <c r="AI3043">
        <v>83.5</v>
      </c>
      <c r="AJ3043" t="s">
        <v>14159</v>
      </c>
    </row>
    <row r="3044" spans="28:36">
      <c r="AB3044" s="75">
        <v>395.72</v>
      </c>
      <c r="AC3044" s="7">
        <v>20</v>
      </c>
      <c r="AD3044" s="6">
        <v>316.58</v>
      </c>
      <c r="AE3044" s="7" t="s">
        <v>14162</v>
      </c>
      <c r="AG3044">
        <v>290.14</v>
      </c>
      <c r="AH3044">
        <v>15</v>
      </c>
      <c r="AI3044">
        <v>246.62</v>
      </c>
      <c r="AJ3044" t="s">
        <v>14159</v>
      </c>
    </row>
    <row r="3045" spans="28:36">
      <c r="AB3045" s="75">
        <v>167.97</v>
      </c>
      <c r="AC3045" s="7">
        <v>50</v>
      </c>
      <c r="AD3045" s="6">
        <v>83.98</v>
      </c>
      <c r="AE3045" s="7" t="s">
        <v>14162</v>
      </c>
      <c r="AG3045">
        <v>160.41</v>
      </c>
      <c r="AH3045">
        <v>50</v>
      </c>
      <c r="AI3045">
        <v>80.2</v>
      </c>
      <c r="AJ3045" t="s">
        <v>14159</v>
      </c>
    </row>
    <row r="3046" spans="28:36">
      <c r="AB3046" s="75">
        <v>299.63</v>
      </c>
      <c r="AC3046" s="7">
        <v>15</v>
      </c>
      <c r="AD3046" s="6">
        <v>254.69</v>
      </c>
      <c r="AE3046" s="7" t="s">
        <v>14162</v>
      </c>
      <c r="AG3046">
        <v>428.15</v>
      </c>
      <c r="AH3046">
        <v>25</v>
      </c>
      <c r="AI3046">
        <v>321.11</v>
      </c>
      <c r="AJ3046" t="s">
        <v>14159</v>
      </c>
    </row>
    <row r="3047" spans="28:36">
      <c r="AB3047" s="75">
        <v>198.26</v>
      </c>
      <c r="AC3047" s="7">
        <v>0</v>
      </c>
      <c r="AD3047" s="6">
        <v>198.26</v>
      </c>
      <c r="AE3047" s="7" t="s">
        <v>14162</v>
      </c>
      <c r="AG3047">
        <v>329.54</v>
      </c>
      <c r="AH3047">
        <v>20</v>
      </c>
      <c r="AI3047">
        <v>263.63</v>
      </c>
      <c r="AJ3047" t="s">
        <v>14159</v>
      </c>
    </row>
    <row r="3048" spans="28:36">
      <c r="AB3048" s="75">
        <v>78.14</v>
      </c>
      <c r="AC3048" s="7">
        <v>0</v>
      </c>
      <c r="AD3048" s="6">
        <v>78.14</v>
      </c>
      <c r="AE3048" s="7" t="s">
        <v>14162</v>
      </c>
      <c r="AG3048">
        <v>41.41</v>
      </c>
      <c r="AH3048">
        <v>30</v>
      </c>
      <c r="AI3048">
        <v>28.99</v>
      </c>
      <c r="AJ3048" t="s">
        <v>14159</v>
      </c>
    </row>
    <row r="3049" spans="28:36">
      <c r="AB3049" s="75">
        <v>265.64999999999998</v>
      </c>
      <c r="AC3049" s="7">
        <v>25</v>
      </c>
      <c r="AD3049" s="6">
        <v>199.24</v>
      </c>
      <c r="AE3049" s="7" t="s">
        <v>14162</v>
      </c>
      <c r="AG3049">
        <v>24.41</v>
      </c>
      <c r="AH3049">
        <v>10</v>
      </c>
      <c r="AI3049">
        <v>21.97</v>
      </c>
      <c r="AJ3049" t="s">
        <v>14159</v>
      </c>
    </row>
    <row r="3050" spans="28:36">
      <c r="AB3050" s="75">
        <v>218.68</v>
      </c>
      <c r="AC3050" s="7">
        <v>20</v>
      </c>
      <c r="AD3050" s="6">
        <v>174.94</v>
      </c>
      <c r="AE3050" s="7" t="s">
        <v>14162</v>
      </c>
      <c r="AG3050">
        <v>281.5</v>
      </c>
      <c r="AH3050">
        <v>20</v>
      </c>
      <c r="AI3050">
        <v>225.2</v>
      </c>
      <c r="AJ3050" t="s">
        <v>14159</v>
      </c>
    </row>
    <row r="3051" spans="28:36">
      <c r="AB3051" s="75">
        <v>185.29</v>
      </c>
      <c r="AC3051" s="7">
        <v>0</v>
      </c>
      <c r="AD3051" s="6">
        <v>185.29</v>
      </c>
      <c r="AE3051" s="7" t="s">
        <v>14162</v>
      </c>
      <c r="AG3051">
        <v>230.41</v>
      </c>
      <c r="AH3051">
        <v>5</v>
      </c>
      <c r="AI3051">
        <v>218.89</v>
      </c>
      <c r="AJ3051" t="s">
        <v>14159</v>
      </c>
    </row>
    <row r="3052" spans="28:36">
      <c r="AB3052" s="75">
        <v>202.43</v>
      </c>
      <c r="AC3052" s="7">
        <v>20</v>
      </c>
      <c r="AD3052" s="6">
        <v>161.94</v>
      </c>
      <c r="AE3052" s="7" t="s">
        <v>14162</v>
      </c>
      <c r="AG3052">
        <v>50.88</v>
      </c>
      <c r="AH3052">
        <v>15</v>
      </c>
      <c r="AI3052">
        <v>43.25</v>
      </c>
      <c r="AJ3052" t="s">
        <v>14159</v>
      </c>
    </row>
    <row r="3053" spans="28:36">
      <c r="AB3053" s="75">
        <v>371.67</v>
      </c>
      <c r="AC3053" s="7">
        <v>0</v>
      </c>
      <c r="AD3053" s="6">
        <v>371.67</v>
      </c>
      <c r="AE3053" s="7" t="s">
        <v>14162</v>
      </c>
      <c r="AG3053">
        <v>58.77</v>
      </c>
      <c r="AH3053">
        <v>25</v>
      </c>
      <c r="AI3053">
        <v>44.08</v>
      </c>
      <c r="AJ3053" t="s">
        <v>14159</v>
      </c>
    </row>
    <row r="3054" spans="28:36">
      <c r="AB3054" s="75">
        <v>412.49</v>
      </c>
      <c r="AC3054" s="7">
        <v>50</v>
      </c>
      <c r="AD3054" s="6">
        <v>206.25</v>
      </c>
      <c r="AE3054" s="7" t="s">
        <v>14162</v>
      </c>
      <c r="AG3054">
        <v>282.64999999999998</v>
      </c>
      <c r="AH3054">
        <v>20</v>
      </c>
      <c r="AI3054">
        <v>226.12</v>
      </c>
      <c r="AJ3054" t="s">
        <v>14159</v>
      </c>
    </row>
    <row r="3055" spans="28:36">
      <c r="AB3055" s="75">
        <v>73.09</v>
      </c>
      <c r="AC3055" s="7">
        <v>10</v>
      </c>
      <c r="AD3055" s="6">
        <v>65.78</v>
      </c>
      <c r="AE3055" s="7" t="s">
        <v>14168</v>
      </c>
      <c r="AG3055">
        <v>207.33</v>
      </c>
      <c r="AH3055">
        <v>20</v>
      </c>
      <c r="AI3055">
        <v>165.86</v>
      </c>
      <c r="AJ3055" t="s">
        <v>14159</v>
      </c>
    </row>
    <row r="3056" spans="28:36">
      <c r="AB3056" s="75">
        <v>88.07</v>
      </c>
      <c r="AC3056" s="7">
        <v>30</v>
      </c>
      <c r="AD3056" s="6">
        <v>61.65</v>
      </c>
      <c r="AE3056" s="7" t="s">
        <v>14168</v>
      </c>
      <c r="AG3056">
        <v>418.67</v>
      </c>
      <c r="AH3056">
        <v>50</v>
      </c>
      <c r="AI3056">
        <v>209.34</v>
      </c>
      <c r="AJ3056" t="s">
        <v>14159</v>
      </c>
    </row>
    <row r="3057" spans="28:36">
      <c r="AB3057" s="75">
        <v>310.86</v>
      </c>
      <c r="AC3057" s="7">
        <v>10</v>
      </c>
      <c r="AD3057" s="6">
        <v>279.77</v>
      </c>
      <c r="AE3057" s="7" t="s">
        <v>14168</v>
      </c>
      <c r="AG3057">
        <v>52.6</v>
      </c>
      <c r="AH3057">
        <v>0</v>
      </c>
      <c r="AI3057">
        <v>52.6</v>
      </c>
      <c r="AJ3057" t="s">
        <v>14159</v>
      </c>
    </row>
    <row r="3058" spans="28:36">
      <c r="AB3058" s="75">
        <v>154.62</v>
      </c>
      <c r="AC3058" s="7">
        <v>50</v>
      </c>
      <c r="AD3058" s="6">
        <v>77.31</v>
      </c>
      <c r="AE3058" s="7" t="s">
        <v>14168</v>
      </c>
      <c r="AG3058">
        <v>400.48</v>
      </c>
      <c r="AH3058">
        <v>5</v>
      </c>
      <c r="AI3058">
        <v>380.46</v>
      </c>
      <c r="AJ3058" t="s">
        <v>14159</v>
      </c>
    </row>
    <row r="3059" spans="28:36">
      <c r="AB3059" s="75">
        <v>178.39</v>
      </c>
      <c r="AC3059" s="7">
        <v>25</v>
      </c>
      <c r="AD3059" s="6">
        <v>133.79</v>
      </c>
      <c r="AE3059" s="7" t="s">
        <v>14168</v>
      </c>
      <c r="AG3059">
        <v>179.54</v>
      </c>
      <c r="AH3059">
        <v>10</v>
      </c>
      <c r="AI3059">
        <v>161.59</v>
      </c>
      <c r="AJ3059" t="s">
        <v>14159</v>
      </c>
    </row>
    <row r="3060" spans="28:36">
      <c r="AB3060" s="75">
        <v>237.95</v>
      </c>
      <c r="AC3060" s="7">
        <v>15</v>
      </c>
      <c r="AD3060" s="6">
        <v>202.26</v>
      </c>
      <c r="AE3060" s="7" t="s">
        <v>14168</v>
      </c>
      <c r="AG3060">
        <v>323.13</v>
      </c>
      <c r="AH3060">
        <v>30</v>
      </c>
      <c r="AI3060">
        <v>226.19</v>
      </c>
      <c r="AJ3060" t="s">
        <v>14159</v>
      </c>
    </row>
    <row r="3061" spans="28:36">
      <c r="AB3061" s="75">
        <v>305.93</v>
      </c>
      <c r="AC3061" s="7">
        <v>10</v>
      </c>
      <c r="AD3061" s="6">
        <v>275.33999999999997</v>
      </c>
      <c r="AE3061" s="7" t="s">
        <v>14168</v>
      </c>
      <c r="AG3061">
        <v>386.53</v>
      </c>
      <c r="AH3061">
        <v>10</v>
      </c>
      <c r="AI3061">
        <v>347.88</v>
      </c>
      <c r="AJ3061" t="s">
        <v>14159</v>
      </c>
    </row>
    <row r="3062" spans="28:36">
      <c r="AB3062" s="75">
        <v>274.11</v>
      </c>
      <c r="AC3062" s="7">
        <v>15</v>
      </c>
      <c r="AD3062" s="6">
        <v>232.99</v>
      </c>
      <c r="AE3062" s="7" t="s">
        <v>14168</v>
      </c>
      <c r="AG3062">
        <v>242.71</v>
      </c>
      <c r="AH3062">
        <v>50</v>
      </c>
      <c r="AI3062">
        <v>121.36</v>
      </c>
      <c r="AJ3062" t="s">
        <v>14159</v>
      </c>
    </row>
    <row r="3063" spans="28:36">
      <c r="AB3063" s="75">
        <v>455.19</v>
      </c>
      <c r="AC3063" s="7">
        <v>15</v>
      </c>
      <c r="AD3063" s="6">
        <v>386.91</v>
      </c>
      <c r="AE3063" s="7" t="s">
        <v>14168</v>
      </c>
      <c r="AG3063">
        <v>11.62</v>
      </c>
      <c r="AH3063">
        <v>15</v>
      </c>
      <c r="AI3063">
        <v>9.8800000000000008</v>
      </c>
      <c r="AJ3063" t="s">
        <v>14159</v>
      </c>
    </row>
    <row r="3064" spans="28:36">
      <c r="AB3064" s="75">
        <v>384.8</v>
      </c>
      <c r="AC3064" s="7">
        <v>25</v>
      </c>
      <c r="AD3064" s="6">
        <v>288.60000000000002</v>
      </c>
      <c r="AE3064" s="7" t="s">
        <v>14168</v>
      </c>
      <c r="AG3064">
        <v>379.55</v>
      </c>
      <c r="AH3064">
        <v>15</v>
      </c>
      <c r="AI3064">
        <v>322.62</v>
      </c>
      <c r="AJ3064" t="s">
        <v>14159</v>
      </c>
    </row>
    <row r="3065" spans="28:36">
      <c r="AB3065" s="75">
        <v>397.16</v>
      </c>
      <c r="AC3065" s="7">
        <v>30</v>
      </c>
      <c r="AD3065" s="6">
        <v>278.01</v>
      </c>
      <c r="AE3065" s="7" t="s">
        <v>14168</v>
      </c>
      <c r="AG3065">
        <v>251.55</v>
      </c>
      <c r="AH3065">
        <v>5</v>
      </c>
      <c r="AI3065">
        <v>238.97</v>
      </c>
      <c r="AJ3065" t="s">
        <v>14159</v>
      </c>
    </row>
    <row r="3066" spans="28:36">
      <c r="AB3066" s="75">
        <v>123.71</v>
      </c>
      <c r="AC3066" s="7">
        <v>50</v>
      </c>
      <c r="AD3066" s="6">
        <v>61.85</v>
      </c>
      <c r="AE3066" s="7" t="s">
        <v>14168</v>
      </c>
      <c r="AG3066">
        <v>284.31</v>
      </c>
      <c r="AH3066">
        <v>30</v>
      </c>
      <c r="AI3066">
        <v>199.02</v>
      </c>
      <c r="AJ3066" t="s">
        <v>14159</v>
      </c>
    </row>
    <row r="3067" spans="28:36">
      <c r="AB3067" s="75">
        <v>326.01</v>
      </c>
      <c r="AC3067" s="7">
        <v>0</v>
      </c>
      <c r="AD3067" s="6">
        <v>326.01</v>
      </c>
      <c r="AE3067" s="7" t="s">
        <v>14168</v>
      </c>
      <c r="AG3067">
        <v>96.29</v>
      </c>
      <c r="AH3067">
        <v>30</v>
      </c>
      <c r="AI3067">
        <v>67.400000000000006</v>
      </c>
      <c r="AJ3067" t="s">
        <v>14159</v>
      </c>
    </row>
    <row r="3068" spans="28:36">
      <c r="AB3068" s="75">
        <v>219.83</v>
      </c>
      <c r="AC3068" s="7">
        <v>5</v>
      </c>
      <c r="AD3068" s="6">
        <v>208.84</v>
      </c>
      <c r="AE3068" s="7" t="s">
        <v>14168</v>
      </c>
      <c r="AG3068">
        <v>42.08</v>
      </c>
      <c r="AH3068">
        <v>25</v>
      </c>
      <c r="AI3068">
        <v>31.56</v>
      </c>
      <c r="AJ3068" t="s">
        <v>14159</v>
      </c>
    </row>
    <row r="3069" spans="28:36">
      <c r="AB3069" s="75">
        <v>496.06</v>
      </c>
      <c r="AC3069" s="7">
        <v>15</v>
      </c>
      <c r="AD3069" s="6">
        <v>421.65</v>
      </c>
      <c r="AE3069" s="7" t="s">
        <v>14168</v>
      </c>
      <c r="AG3069">
        <v>368.61</v>
      </c>
      <c r="AH3069">
        <v>5</v>
      </c>
      <c r="AI3069">
        <v>350.18</v>
      </c>
      <c r="AJ3069" t="s">
        <v>14159</v>
      </c>
    </row>
    <row r="3070" spans="28:36">
      <c r="AB3070" s="75">
        <v>295.86</v>
      </c>
      <c r="AC3070" s="7">
        <v>30</v>
      </c>
      <c r="AD3070" s="6">
        <v>207.1</v>
      </c>
      <c r="AE3070" s="7" t="s">
        <v>14168</v>
      </c>
      <c r="AG3070">
        <v>53.33</v>
      </c>
      <c r="AH3070">
        <v>15</v>
      </c>
      <c r="AI3070">
        <v>45.33</v>
      </c>
      <c r="AJ3070" t="s">
        <v>14159</v>
      </c>
    </row>
    <row r="3071" spans="28:36">
      <c r="AB3071" s="75">
        <v>430.43</v>
      </c>
      <c r="AC3071" s="7">
        <v>0</v>
      </c>
      <c r="AD3071" s="6">
        <v>430.43</v>
      </c>
      <c r="AE3071" s="7" t="s">
        <v>14168</v>
      </c>
      <c r="AG3071">
        <v>382.19</v>
      </c>
      <c r="AH3071">
        <v>0</v>
      </c>
      <c r="AI3071">
        <v>382.19</v>
      </c>
      <c r="AJ3071" t="s">
        <v>14159</v>
      </c>
    </row>
    <row r="3072" spans="28:36">
      <c r="AB3072" s="75">
        <v>206.97</v>
      </c>
      <c r="AC3072" s="7">
        <v>0</v>
      </c>
      <c r="AD3072" s="6">
        <v>206.97</v>
      </c>
      <c r="AE3072" s="7" t="s">
        <v>14168</v>
      </c>
      <c r="AG3072">
        <v>116.25</v>
      </c>
      <c r="AH3072">
        <v>0</v>
      </c>
      <c r="AI3072">
        <v>116.25</v>
      </c>
      <c r="AJ3072" t="s">
        <v>14159</v>
      </c>
    </row>
    <row r="3073" spans="28:36">
      <c r="AB3073" s="75">
        <v>84.26</v>
      </c>
      <c r="AC3073" s="7">
        <v>5</v>
      </c>
      <c r="AD3073" s="6">
        <v>80.05</v>
      </c>
      <c r="AE3073" s="7" t="s">
        <v>14168</v>
      </c>
      <c r="AG3073">
        <v>58.57</v>
      </c>
      <c r="AH3073">
        <v>5</v>
      </c>
      <c r="AI3073">
        <v>55.64</v>
      </c>
      <c r="AJ3073" t="s">
        <v>14159</v>
      </c>
    </row>
    <row r="3074" spans="28:36">
      <c r="AB3074" s="75">
        <v>404.92</v>
      </c>
      <c r="AC3074" s="7">
        <v>50</v>
      </c>
      <c r="AD3074" s="6">
        <v>202.46</v>
      </c>
      <c r="AE3074" s="7" t="s">
        <v>14168</v>
      </c>
      <c r="AG3074">
        <v>89.64</v>
      </c>
      <c r="AH3074">
        <v>30</v>
      </c>
      <c r="AI3074">
        <v>62.75</v>
      </c>
      <c r="AJ3074" t="s">
        <v>14159</v>
      </c>
    </row>
    <row r="3075" spans="28:36">
      <c r="AB3075" s="75">
        <v>473.18</v>
      </c>
      <c r="AC3075" s="7">
        <v>50</v>
      </c>
      <c r="AD3075" s="6">
        <v>236.59</v>
      </c>
      <c r="AE3075" s="7" t="s">
        <v>14168</v>
      </c>
      <c r="AG3075">
        <v>308</v>
      </c>
      <c r="AH3075">
        <v>25</v>
      </c>
      <c r="AI3075">
        <v>231</v>
      </c>
      <c r="AJ3075" t="s">
        <v>14159</v>
      </c>
    </row>
    <row r="3076" spans="28:36">
      <c r="AB3076" s="75">
        <v>94.52</v>
      </c>
      <c r="AC3076" s="7">
        <v>30</v>
      </c>
      <c r="AD3076" s="6">
        <v>66.16</v>
      </c>
      <c r="AE3076" s="7" t="s">
        <v>14168</v>
      </c>
      <c r="AG3076">
        <v>66.61</v>
      </c>
      <c r="AH3076">
        <v>0</v>
      </c>
      <c r="AI3076">
        <v>66.61</v>
      </c>
      <c r="AJ3076" t="s">
        <v>14159</v>
      </c>
    </row>
    <row r="3077" spans="28:36">
      <c r="AB3077" s="75">
        <v>209.41</v>
      </c>
      <c r="AC3077" s="7">
        <v>50</v>
      </c>
      <c r="AD3077" s="6">
        <v>104.7</v>
      </c>
      <c r="AE3077" s="7" t="s">
        <v>14168</v>
      </c>
      <c r="AG3077">
        <v>177.14</v>
      </c>
      <c r="AH3077">
        <v>25</v>
      </c>
      <c r="AI3077">
        <v>132.85</v>
      </c>
      <c r="AJ3077" t="s">
        <v>14159</v>
      </c>
    </row>
    <row r="3078" spans="28:36">
      <c r="AB3078" s="75">
        <v>205.82</v>
      </c>
      <c r="AC3078" s="7">
        <v>5</v>
      </c>
      <c r="AD3078" s="6">
        <v>195.53</v>
      </c>
      <c r="AE3078" s="7" t="s">
        <v>14168</v>
      </c>
      <c r="AG3078">
        <v>50.13</v>
      </c>
      <c r="AH3078">
        <v>10</v>
      </c>
      <c r="AI3078">
        <v>45.12</v>
      </c>
      <c r="AJ3078" t="s">
        <v>14159</v>
      </c>
    </row>
    <row r="3079" spans="28:36">
      <c r="AB3079" s="75">
        <v>375.09</v>
      </c>
      <c r="AC3079" s="7">
        <v>5</v>
      </c>
      <c r="AD3079" s="6">
        <v>356.34</v>
      </c>
      <c r="AE3079" s="7" t="s">
        <v>14168</v>
      </c>
      <c r="AG3079">
        <v>226.03</v>
      </c>
      <c r="AH3079">
        <v>20</v>
      </c>
      <c r="AI3079">
        <v>180.82</v>
      </c>
      <c r="AJ3079" t="s">
        <v>14159</v>
      </c>
    </row>
    <row r="3080" spans="28:36">
      <c r="AB3080" s="75">
        <v>381.28</v>
      </c>
      <c r="AC3080" s="7">
        <v>15</v>
      </c>
      <c r="AD3080" s="6">
        <v>324.08999999999997</v>
      </c>
      <c r="AE3080" s="7" t="s">
        <v>14168</v>
      </c>
      <c r="AG3080">
        <v>176.73</v>
      </c>
      <c r="AH3080">
        <v>30</v>
      </c>
      <c r="AI3080">
        <v>123.71</v>
      </c>
      <c r="AJ3080" t="s">
        <v>14159</v>
      </c>
    </row>
    <row r="3081" spans="28:36">
      <c r="AB3081" s="75">
        <v>311.29000000000002</v>
      </c>
      <c r="AC3081" s="7">
        <v>10</v>
      </c>
      <c r="AD3081" s="6">
        <v>280.16000000000003</v>
      </c>
      <c r="AE3081" s="7" t="s">
        <v>14168</v>
      </c>
      <c r="AG3081">
        <v>359.22</v>
      </c>
      <c r="AH3081">
        <v>25</v>
      </c>
      <c r="AI3081">
        <v>269.42</v>
      </c>
      <c r="AJ3081" t="s">
        <v>14159</v>
      </c>
    </row>
    <row r="3082" spans="28:36">
      <c r="AB3082" s="75">
        <v>438.97</v>
      </c>
      <c r="AC3082" s="7">
        <v>10</v>
      </c>
      <c r="AD3082" s="6">
        <v>395.07</v>
      </c>
      <c r="AE3082" s="7" t="s">
        <v>14168</v>
      </c>
      <c r="AG3082">
        <v>148.44</v>
      </c>
      <c r="AH3082">
        <v>10</v>
      </c>
      <c r="AI3082">
        <v>133.6</v>
      </c>
      <c r="AJ3082" t="s">
        <v>14159</v>
      </c>
    </row>
    <row r="3083" spans="28:36">
      <c r="AB3083" s="75">
        <v>65.88</v>
      </c>
      <c r="AC3083" s="7">
        <v>30</v>
      </c>
      <c r="AD3083" s="6">
        <v>46.12</v>
      </c>
      <c r="AE3083" s="7" t="s">
        <v>14168</v>
      </c>
      <c r="AG3083">
        <v>393.82</v>
      </c>
      <c r="AH3083">
        <v>50</v>
      </c>
      <c r="AI3083">
        <v>196.91</v>
      </c>
      <c r="AJ3083" t="s">
        <v>14159</v>
      </c>
    </row>
    <row r="3084" spans="28:36">
      <c r="AB3084" s="75">
        <v>18.79</v>
      </c>
      <c r="AC3084" s="7">
        <v>50</v>
      </c>
      <c r="AD3084" s="6">
        <v>9.39</v>
      </c>
      <c r="AE3084" s="7" t="s">
        <v>14168</v>
      </c>
      <c r="AG3084">
        <v>101.57</v>
      </c>
      <c r="AH3084">
        <v>20</v>
      </c>
      <c r="AI3084">
        <v>81.260000000000005</v>
      </c>
      <c r="AJ3084" t="s">
        <v>14159</v>
      </c>
    </row>
    <row r="3085" spans="28:36">
      <c r="AB3085" s="75">
        <v>44.29</v>
      </c>
      <c r="AC3085" s="7">
        <v>0</v>
      </c>
      <c r="AD3085" s="6">
        <v>44.29</v>
      </c>
      <c r="AE3085" s="7" t="s">
        <v>14168</v>
      </c>
      <c r="AG3085">
        <v>315.5</v>
      </c>
      <c r="AH3085">
        <v>15</v>
      </c>
      <c r="AI3085">
        <v>268.18</v>
      </c>
      <c r="AJ3085" t="s">
        <v>14159</v>
      </c>
    </row>
    <row r="3086" spans="28:36">
      <c r="AB3086" s="75">
        <v>142.53</v>
      </c>
      <c r="AC3086" s="7">
        <v>10</v>
      </c>
      <c r="AD3086" s="6">
        <v>128.28</v>
      </c>
      <c r="AE3086" s="7" t="s">
        <v>14168</v>
      </c>
      <c r="AG3086">
        <v>63.89</v>
      </c>
      <c r="AH3086">
        <v>5</v>
      </c>
      <c r="AI3086">
        <v>60.7</v>
      </c>
      <c r="AJ3086" t="s">
        <v>14159</v>
      </c>
    </row>
    <row r="3087" spans="28:36">
      <c r="AB3087" s="75">
        <v>294.66000000000003</v>
      </c>
      <c r="AC3087" s="7">
        <v>15</v>
      </c>
      <c r="AD3087" s="6">
        <v>250.46</v>
      </c>
      <c r="AE3087" s="7" t="s">
        <v>14168</v>
      </c>
      <c r="AG3087">
        <v>373.87</v>
      </c>
      <c r="AH3087">
        <v>50</v>
      </c>
      <c r="AI3087">
        <v>186.94</v>
      </c>
      <c r="AJ3087" t="s">
        <v>14159</v>
      </c>
    </row>
    <row r="3088" spans="28:36">
      <c r="AB3088" s="75">
        <v>32.29</v>
      </c>
      <c r="AC3088" s="7">
        <v>0</v>
      </c>
      <c r="AD3088" s="6">
        <v>32.29</v>
      </c>
      <c r="AE3088" s="7" t="s">
        <v>14168</v>
      </c>
      <c r="AG3088">
        <v>96.15</v>
      </c>
      <c r="AH3088">
        <v>25</v>
      </c>
      <c r="AI3088">
        <v>72.11</v>
      </c>
      <c r="AJ3088" t="s">
        <v>14159</v>
      </c>
    </row>
    <row r="3089" spans="28:36">
      <c r="AB3089" s="75">
        <v>381.05</v>
      </c>
      <c r="AC3089" s="7">
        <v>10</v>
      </c>
      <c r="AD3089" s="6">
        <v>342.94</v>
      </c>
      <c r="AE3089" s="7" t="s">
        <v>14168</v>
      </c>
      <c r="AG3089">
        <v>406.97</v>
      </c>
      <c r="AH3089">
        <v>15</v>
      </c>
      <c r="AI3089">
        <v>345.92</v>
      </c>
      <c r="AJ3089" t="s">
        <v>14159</v>
      </c>
    </row>
    <row r="3090" spans="28:36">
      <c r="AB3090" s="75">
        <v>278.54000000000002</v>
      </c>
      <c r="AC3090" s="7">
        <v>15</v>
      </c>
      <c r="AD3090" s="6">
        <v>236.76</v>
      </c>
      <c r="AE3090" s="7" t="s">
        <v>14168</v>
      </c>
      <c r="AG3090">
        <v>249.79</v>
      </c>
      <c r="AH3090">
        <v>20</v>
      </c>
      <c r="AI3090">
        <v>199.83</v>
      </c>
      <c r="AJ3090" t="s">
        <v>14159</v>
      </c>
    </row>
    <row r="3091" spans="28:36">
      <c r="AB3091" s="75">
        <v>116.06</v>
      </c>
      <c r="AC3091" s="7">
        <v>0</v>
      </c>
      <c r="AD3091" s="6">
        <v>116.06</v>
      </c>
      <c r="AE3091" s="7" t="s">
        <v>14168</v>
      </c>
      <c r="AG3091">
        <v>282.62</v>
      </c>
      <c r="AH3091">
        <v>0</v>
      </c>
      <c r="AI3091">
        <v>282.62</v>
      </c>
      <c r="AJ3091" t="s">
        <v>14159</v>
      </c>
    </row>
    <row r="3092" spans="28:36">
      <c r="AB3092" s="75">
        <v>226.97</v>
      </c>
      <c r="AC3092" s="7">
        <v>25</v>
      </c>
      <c r="AD3092" s="6">
        <v>170.23</v>
      </c>
      <c r="AE3092" s="7" t="s">
        <v>14168</v>
      </c>
      <c r="AG3092">
        <v>235.21</v>
      </c>
      <c r="AH3092">
        <v>10</v>
      </c>
      <c r="AI3092">
        <v>211.69</v>
      </c>
      <c r="AJ3092" t="s">
        <v>14159</v>
      </c>
    </row>
    <row r="3093" spans="28:36">
      <c r="AB3093" s="75">
        <v>412.98</v>
      </c>
      <c r="AC3093" s="7">
        <v>20</v>
      </c>
      <c r="AD3093" s="6">
        <v>330.38</v>
      </c>
      <c r="AE3093" s="7" t="s">
        <v>14168</v>
      </c>
      <c r="AG3093">
        <v>248.01</v>
      </c>
      <c r="AH3093">
        <v>50</v>
      </c>
      <c r="AI3093">
        <v>124</v>
      </c>
      <c r="AJ3093" t="s">
        <v>14159</v>
      </c>
    </row>
    <row r="3094" spans="28:36">
      <c r="AB3094" s="75">
        <v>450.51</v>
      </c>
      <c r="AC3094" s="7">
        <v>30</v>
      </c>
      <c r="AD3094" s="6">
        <v>315.36</v>
      </c>
      <c r="AE3094" s="7" t="s">
        <v>14168</v>
      </c>
      <c r="AG3094">
        <v>323.52999999999997</v>
      </c>
      <c r="AH3094">
        <v>15</v>
      </c>
      <c r="AI3094">
        <v>275</v>
      </c>
      <c r="AJ3094" t="s">
        <v>14159</v>
      </c>
    </row>
    <row r="3095" spans="28:36">
      <c r="AB3095" s="75">
        <v>181.62</v>
      </c>
      <c r="AC3095" s="7">
        <v>50</v>
      </c>
      <c r="AD3095" s="6">
        <v>90.81</v>
      </c>
      <c r="AE3095" s="7" t="s">
        <v>14168</v>
      </c>
      <c r="AG3095">
        <v>334.79</v>
      </c>
      <c r="AH3095">
        <v>25</v>
      </c>
      <c r="AI3095">
        <v>251.09</v>
      </c>
      <c r="AJ3095" t="s">
        <v>14159</v>
      </c>
    </row>
    <row r="3096" spans="28:36">
      <c r="AB3096" s="75">
        <v>83.31</v>
      </c>
      <c r="AC3096" s="7">
        <v>5</v>
      </c>
      <c r="AD3096" s="6">
        <v>79.14</v>
      </c>
      <c r="AE3096" s="7" t="s">
        <v>14168</v>
      </c>
      <c r="AG3096">
        <v>317.02</v>
      </c>
      <c r="AH3096">
        <v>25</v>
      </c>
      <c r="AI3096">
        <v>237.76</v>
      </c>
      <c r="AJ3096" t="s">
        <v>14155</v>
      </c>
    </row>
    <row r="3097" spans="28:36">
      <c r="AB3097" s="75">
        <v>471.77</v>
      </c>
      <c r="AC3097" s="7">
        <v>15</v>
      </c>
      <c r="AD3097" s="6">
        <v>401</v>
      </c>
      <c r="AE3097" s="7" t="s">
        <v>14168</v>
      </c>
      <c r="AG3097">
        <v>113.71</v>
      </c>
      <c r="AH3097">
        <v>5</v>
      </c>
      <c r="AI3097">
        <v>108.02</v>
      </c>
      <c r="AJ3097" t="s">
        <v>14155</v>
      </c>
    </row>
    <row r="3098" spans="28:36">
      <c r="AB3098" s="75">
        <v>436.95</v>
      </c>
      <c r="AC3098" s="7">
        <v>10</v>
      </c>
      <c r="AD3098" s="6">
        <v>393.25</v>
      </c>
      <c r="AE3098" s="7" t="s">
        <v>14168</v>
      </c>
      <c r="AG3098">
        <v>375.59</v>
      </c>
      <c r="AH3098">
        <v>30</v>
      </c>
      <c r="AI3098">
        <v>262.91000000000003</v>
      </c>
      <c r="AJ3098" t="s">
        <v>14155</v>
      </c>
    </row>
    <row r="3099" spans="28:36">
      <c r="AB3099" s="75">
        <v>292.37</v>
      </c>
      <c r="AC3099" s="7">
        <v>50</v>
      </c>
      <c r="AD3099" s="6">
        <v>146.19</v>
      </c>
      <c r="AE3099" s="7" t="s">
        <v>14168</v>
      </c>
      <c r="AG3099">
        <v>105.1</v>
      </c>
      <c r="AH3099">
        <v>25</v>
      </c>
      <c r="AI3099">
        <v>78.819999999999993</v>
      </c>
      <c r="AJ3099" t="s">
        <v>14155</v>
      </c>
    </row>
    <row r="3100" spans="28:36">
      <c r="AB3100" s="75">
        <v>278.69</v>
      </c>
      <c r="AC3100" s="7">
        <v>30</v>
      </c>
      <c r="AD3100" s="6">
        <v>195.08</v>
      </c>
      <c r="AE3100" s="7" t="s">
        <v>14168</v>
      </c>
      <c r="AG3100">
        <v>95.41</v>
      </c>
      <c r="AH3100">
        <v>15</v>
      </c>
      <c r="AI3100">
        <v>81.099999999999994</v>
      </c>
      <c r="AJ3100" t="s">
        <v>14155</v>
      </c>
    </row>
    <row r="3101" spans="28:36">
      <c r="AB3101" s="75">
        <v>446.45</v>
      </c>
      <c r="AC3101" s="7">
        <v>5</v>
      </c>
      <c r="AD3101" s="6">
        <v>424.13</v>
      </c>
      <c r="AE3101" s="7" t="s">
        <v>14168</v>
      </c>
      <c r="AG3101">
        <v>403.4</v>
      </c>
      <c r="AH3101">
        <v>10</v>
      </c>
      <c r="AI3101">
        <v>363.06</v>
      </c>
      <c r="AJ3101" t="s">
        <v>14155</v>
      </c>
    </row>
    <row r="3102" spans="28:36">
      <c r="AB3102" s="75">
        <v>422.63</v>
      </c>
      <c r="AC3102" s="7">
        <v>50</v>
      </c>
      <c r="AD3102" s="6">
        <v>211.31</v>
      </c>
      <c r="AE3102" s="7" t="s">
        <v>14168</v>
      </c>
      <c r="AG3102">
        <v>449.74</v>
      </c>
      <c r="AH3102">
        <v>10</v>
      </c>
      <c r="AI3102">
        <v>404.77</v>
      </c>
      <c r="AJ3102" t="s">
        <v>14155</v>
      </c>
    </row>
    <row r="3103" spans="28:36">
      <c r="AB3103" s="75">
        <v>132.66999999999999</v>
      </c>
      <c r="AC3103" s="7">
        <v>15</v>
      </c>
      <c r="AD3103" s="6">
        <v>112.77</v>
      </c>
      <c r="AE3103" s="7" t="s">
        <v>14168</v>
      </c>
      <c r="AG3103">
        <v>272.92</v>
      </c>
      <c r="AH3103">
        <v>30</v>
      </c>
      <c r="AI3103">
        <v>191.04</v>
      </c>
      <c r="AJ3103" t="s">
        <v>14155</v>
      </c>
    </row>
    <row r="3104" spans="28:36">
      <c r="AB3104" s="75">
        <v>170.5</v>
      </c>
      <c r="AC3104" s="7">
        <v>10</v>
      </c>
      <c r="AD3104" s="6">
        <v>153.44999999999999</v>
      </c>
      <c r="AE3104" s="7" t="s">
        <v>14168</v>
      </c>
      <c r="AG3104">
        <v>432.89</v>
      </c>
      <c r="AH3104">
        <v>15</v>
      </c>
      <c r="AI3104">
        <v>367.96</v>
      </c>
      <c r="AJ3104" t="s">
        <v>14155</v>
      </c>
    </row>
    <row r="3105" spans="28:36">
      <c r="AB3105" s="75">
        <v>224.56</v>
      </c>
      <c r="AC3105" s="7">
        <v>50</v>
      </c>
      <c r="AD3105" s="6">
        <v>112.28</v>
      </c>
      <c r="AE3105" s="7" t="s">
        <v>14168</v>
      </c>
      <c r="AG3105">
        <v>479.19</v>
      </c>
      <c r="AH3105">
        <v>0</v>
      </c>
      <c r="AI3105">
        <v>479.19</v>
      </c>
      <c r="AJ3105" t="s">
        <v>14155</v>
      </c>
    </row>
    <row r="3106" spans="28:36">
      <c r="AB3106" s="75">
        <v>68.53</v>
      </c>
      <c r="AC3106" s="7">
        <v>0</v>
      </c>
      <c r="AD3106" s="6">
        <v>68.53</v>
      </c>
      <c r="AE3106" s="7" t="s">
        <v>14168</v>
      </c>
      <c r="AG3106">
        <v>414.76</v>
      </c>
      <c r="AH3106">
        <v>0</v>
      </c>
      <c r="AI3106">
        <v>414.76</v>
      </c>
      <c r="AJ3106" t="s">
        <v>14155</v>
      </c>
    </row>
    <row r="3107" spans="28:36">
      <c r="AB3107" s="75">
        <v>235.86</v>
      </c>
      <c r="AC3107" s="7">
        <v>20</v>
      </c>
      <c r="AD3107" s="6">
        <v>188.69</v>
      </c>
      <c r="AE3107" s="7" t="s">
        <v>14168</v>
      </c>
      <c r="AG3107">
        <v>334.47</v>
      </c>
      <c r="AH3107">
        <v>30</v>
      </c>
      <c r="AI3107">
        <v>234.13</v>
      </c>
      <c r="AJ3107" t="s">
        <v>14155</v>
      </c>
    </row>
    <row r="3108" spans="28:36">
      <c r="AB3108" s="75">
        <v>269.25</v>
      </c>
      <c r="AC3108" s="7">
        <v>30</v>
      </c>
      <c r="AD3108" s="6">
        <v>188.47</v>
      </c>
      <c r="AE3108" s="7" t="s">
        <v>14168</v>
      </c>
      <c r="AG3108">
        <v>112.45</v>
      </c>
      <c r="AH3108">
        <v>0</v>
      </c>
      <c r="AI3108">
        <v>112.45</v>
      </c>
      <c r="AJ3108" t="s">
        <v>14155</v>
      </c>
    </row>
    <row r="3109" spans="28:36">
      <c r="AB3109" s="75">
        <v>407.47</v>
      </c>
      <c r="AC3109" s="7">
        <v>30</v>
      </c>
      <c r="AD3109" s="6">
        <v>285.23</v>
      </c>
      <c r="AE3109" s="7" t="s">
        <v>14168</v>
      </c>
      <c r="AG3109">
        <v>173.51</v>
      </c>
      <c r="AH3109">
        <v>20</v>
      </c>
      <c r="AI3109">
        <v>138.81</v>
      </c>
      <c r="AJ3109" t="s">
        <v>14155</v>
      </c>
    </row>
    <row r="3110" spans="28:36">
      <c r="AB3110" s="75">
        <v>230.18</v>
      </c>
      <c r="AC3110" s="7">
        <v>10</v>
      </c>
      <c r="AD3110" s="6">
        <v>207.16</v>
      </c>
      <c r="AE3110" s="7" t="s">
        <v>14168</v>
      </c>
      <c r="AG3110">
        <v>30.8</v>
      </c>
      <c r="AH3110">
        <v>50</v>
      </c>
      <c r="AI3110">
        <v>15.4</v>
      </c>
      <c r="AJ3110" t="s">
        <v>14155</v>
      </c>
    </row>
    <row r="3111" spans="28:36">
      <c r="AB3111" s="75">
        <v>114.6</v>
      </c>
      <c r="AC3111" s="7">
        <v>5</v>
      </c>
      <c r="AD3111" s="6">
        <v>108.87</v>
      </c>
      <c r="AE3111" s="7" t="s">
        <v>14168</v>
      </c>
      <c r="AG3111">
        <v>282.5</v>
      </c>
      <c r="AH3111">
        <v>5</v>
      </c>
      <c r="AI3111">
        <v>268.38</v>
      </c>
      <c r="AJ3111" t="s">
        <v>14155</v>
      </c>
    </row>
    <row r="3112" spans="28:36">
      <c r="AB3112" s="75">
        <v>110.52</v>
      </c>
      <c r="AC3112" s="7">
        <v>20</v>
      </c>
      <c r="AD3112" s="6">
        <v>88.42</v>
      </c>
      <c r="AE3112" s="7" t="s">
        <v>14168</v>
      </c>
      <c r="AG3112">
        <v>490.71</v>
      </c>
      <c r="AH3112">
        <v>5</v>
      </c>
      <c r="AI3112">
        <v>466.17</v>
      </c>
      <c r="AJ3112" t="s">
        <v>14155</v>
      </c>
    </row>
    <row r="3113" spans="28:36">
      <c r="AB3113" s="75">
        <v>307.25</v>
      </c>
      <c r="AC3113" s="7">
        <v>10</v>
      </c>
      <c r="AD3113" s="6">
        <v>276.52999999999997</v>
      </c>
      <c r="AE3113" s="7" t="s">
        <v>14168</v>
      </c>
      <c r="AG3113">
        <v>90.2</v>
      </c>
      <c r="AH3113">
        <v>10</v>
      </c>
      <c r="AI3113">
        <v>81.180000000000007</v>
      </c>
      <c r="AJ3113" t="s">
        <v>14155</v>
      </c>
    </row>
    <row r="3114" spans="28:36">
      <c r="AB3114" s="75">
        <v>87.2</v>
      </c>
      <c r="AC3114" s="7">
        <v>5</v>
      </c>
      <c r="AD3114" s="6">
        <v>82.84</v>
      </c>
      <c r="AE3114" s="7" t="s">
        <v>14168</v>
      </c>
      <c r="AG3114">
        <v>431.44</v>
      </c>
      <c r="AH3114">
        <v>50</v>
      </c>
      <c r="AI3114">
        <v>215.72</v>
      </c>
      <c r="AJ3114" t="s">
        <v>14155</v>
      </c>
    </row>
    <row r="3115" spans="28:36">
      <c r="AB3115" s="75">
        <v>265.86</v>
      </c>
      <c r="AC3115" s="7">
        <v>15</v>
      </c>
      <c r="AD3115" s="6">
        <v>225.98</v>
      </c>
      <c r="AE3115" s="7" t="s">
        <v>14168</v>
      </c>
      <c r="AG3115">
        <v>135.62</v>
      </c>
      <c r="AH3115">
        <v>30</v>
      </c>
      <c r="AI3115">
        <v>94.93</v>
      </c>
      <c r="AJ3115" t="s">
        <v>14155</v>
      </c>
    </row>
    <row r="3116" spans="28:36">
      <c r="AB3116" s="75">
        <v>184.8</v>
      </c>
      <c r="AC3116" s="7">
        <v>30</v>
      </c>
      <c r="AD3116" s="6">
        <v>129.36000000000001</v>
      </c>
      <c r="AE3116" s="7" t="s">
        <v>14168</v>
      </c>
      <c r="AG3116">
        <v>248.95</v>
      </c>
      <c r="AH3116">
        <v>15</v>
      </c>
      <c r="AI3116">
        <v>211.61</v>
      </c>
      <c r="AJ3116" t="s">
        <v>14155</v>
      </c>
    </row>
    <row r="3117" spans="28:36">
      <c r="AB3117" s="75">
        <v>23.85</v>
      </c>
      <c r="AC3117" s="7">
        <v>20</v>
      </c>
      <c r="AD3117" s="6">
        <v>19.079999999999998</v>
      </c>
      <c r="AE3117" s="7" t="s">
        <v>14168</v>
      </c>
      <c r="AG3117">
        <v>492.64</v>
      </c>
      <c r="AH3117">
        <v>20</v>
      </c>
      <c r="AI3117">
        <v>394.11</v>
      </c>
      <c r="AJ3117" t="s">
        <v>14155</v>
      </c>
    </row>
    <row r="3118" spans="28:36">
      <c r="AB3118" s="75">
        <v>308.66000000000003</v>
      </c>
      <c r="AC3118" s="7">
        <v>5</v>
      </c>
      <c r="AD3118" s="6">
        <v>293.23</v>
      </c>
      <c r="AE3118" s="7" t="s">
        <v>14168</v>
      </c>
      <c r="AG3118">
        <v>62.48</v>
      </c>
      <c r="AH3118">
        <v>20</v>
      </c>
      <c r="AI3118">
        <v>49.98</v>
      </c>
      <c r="AJ3118" t="s">
        <v>14155</v>
      </c>
    </row>
    <row r="3119" spans="28:36">
      <c r="AB3119" s="75">
        <v>429.37</v>
      </c>
      <c r="AC3119" s="7">
        <v>50</v>
      </c>
      <c r="AD3119" s="6">
        <v>214.69</v>
      </c>
      <c r="AE3119" s="7" t="s">
        <v>14168</v>
      </c>
      <c r="AG3119">
        <v>147.71</v>
      </c>
      <c r="AH3119">
        <v>0</v>
      </c>
      <c r="AI3119">
        <v>147.71</v>
      </c>
      <c r="AJ3119" t="s">
        <v>14155</v>
      </c>
    </row>
    <row r="3120" spans="28:36">
      <c r="AB3120" s="75">
        <v>197.66</v>
      </c>
      <c r="AC3120" s="7">
        <v>15</v>
      </c>
      <c r="AD3120" s="6">
        <v>168.01</v>
      </c>
      <c r="AE3120" s="7" t="s">
        <v>14168</v>
      </c>
      <c r="AG3120">
        <v>406.06</v>
      </c>
      <c r="AH3120">
        <v>50</v>
      </c>
      <c r="AI3120">
        <v>203.03</v>
      </c>
      <c r="AJ3120" t="s">
        <v>14155</v>
      </c>
    </row>
    <row r="3121" spans="28:36">
      <c r="AB3121" s="75">
        <v>243.15</v>
      </c>
      <c r="AC3121" s="7">
        <v>50</v>
      </c>
      <c r="AD3121" s="6">
        <v>121.58</v>
      </c>
      <c r="AE3121" s="7" t="s">
        <v>14168</v>
      </c>
      <c r="AG3121">
        <v>268.42</v>
      </c>
      <c r="AH3121">
        <v>5</v>
      </c>
      <c r="AI3121">
        <v>255</v>
      </c>
      <c r="AJ3121" t="s">
        <v>14155</v>
      </c>
    </row>
    <row r="3122" spans="28:36">
      <c r="AB3122" s="75">
        <v>422.47</v>
      </c>
      <c r="AC3122" s="7">
        <v>15</v>
      </c>
      <c r="AD3122" s="6">
        <v>359.1</v>
      </c>
      <c r="AE3122" s="7" t="s">
        <v>14168</v>
      </c>
      <c r="AG3122">
        <v>210.36</v>
      </c>
      <c r="AH3122">
        <v>10</v>
      </c>
      <c r="AI3122">
        <v>189.32</v>
      </c>
      <c r="AJ3122" t="s">
        <v>14155</v>
      </c>
    </row>
    <row r="3123" spans="28:36">
      <c r="AB3123" s="75">
        <v>37.83</v>
      </c>
      <c r="AC3123" s="7">
        <v>5</v>
      </c>
      <c r="AD3123" s="6">
        <v>35.94</v>
      </c>
      <c r="AE3123" s="7" t="s">
        <v>14168</v>
      </c>
      <c r="AG3123">
        <v>494.46</v>
      </c>
      <c r="AH3123">
        <v>10</v>
      </c>
      <c r="AI3123">
        <v>445.01</v>
      </c>
      <c r="AJ3123" t="s">
        <v>14155</v>
      </c>
    </row>
    <row r="3124" spans="28:36">
      <c r="AB3124" s="75">
        <v>197.76</v>
      </c>
      <c r="AC3124" s="7">
        <v>0</v>
      </c>
      <c r="AD3124" s="6">
        <v>197.76</v>
      </c>
      <c r="AE3124" s="7" t="s">
        <v>14168</v>
      </c>
      <c r="AG3124">
        <v>72.430000000000007</v>
      </c>
      <c r="AH3124">
        <v>50</v>
      </c>
      <c r="AI3124">
        <v>36.22</v>
      </c>
      <c r="AJ3124" t="s">
        <v>14155</v>
      </c>
    </row>
    <row r="3125" spans="28:36">
      <c r="AB3125" s="75">
        <v>48.18</v>
      </c>
      <c r="AC3125" s="7">
        <v>50</v>
      </c>
      <c r="AD3125" s="6">
        <v>24.09</v>
      </c>
      <c r="AE3125" s="7" t="s">
        <v>14168</v>
      </c>
      <c r="AG3125">
        <v>219.83</v>
      </c>
      <c r="AH3125">
        <v>5</v>
      </c>
      <c r="AI3125">
        <v>208.84</v>
      </c>
      <c r="AJ3125" t="s">
        <v>14155</v>
      </c>
    </row>
    <row r="3126" spans="28:36">
      <c r="AB3126" s="75">
        <v>138.63999999999999</v>
      </c>
      <c r="AC3126" s="7">
        <v>20</v>
      </c>
      <c r="AD3126" s="6">
        <v>110.91</v>
      </c>
      <c r="AE3126" s="7" t="s">
        <v>14168</v>
      </c>
      <c r="AG3126">
        <v>275.11</v>
      </c>
      <c r="AH3126">
        <v>50</v>
      </c>
      <c r="AI3126">
        <v>137.56</v>
      </c>
      <c r="AJ3126" t="s">
        <v>14155</v>
      </c>
    </row>
    <row r="3127" spans="28:36">
      <c r="AB3127" s="75">
        <v>213.97</v>
      </c>
      <c r="AC3127" s="7">
        <v>50</v>
      </c>
      <c r="AD3127" s="6">
        <v>106.98</v>
      </c>
      <c r="AE3127" s="7" t="s">
        <v>14168</v>
      </c>
      <c r="AG3127">
        <v>459.03</v>
      </c>
      <c r="AH3127">
        <v>20</v>
      </c>
      <c r="AI3127">
        <v>367.22</v>
      </c>
      <c r="AJ3127" t="s">
        <v>14155</v>
      </c>
    </row>
    <row r="3128" spans="28:36">
      <c r="AB3128" s="75">
        <v>55</v>
      </c>
      <c r="AC3128" s="7">
        <v>15</v>
      </c>
      <c r="AD3128" s="6">
        <v>46.75</v>
      </c>
      <c r="AE3128" s="7" t="s">
        <v>14168</v>
      </c>
      <c r="AG3128">
        <v>496.06</v>
      </c>
      <c r="AH3128">
        <v>15</v>
      </c>
      <c r="AI3128">
        <v>421.65</v>
      </c>
      <c r="AJ3128" t="s">
        <v>14155</v>
      </c>
    </row>
    <row r="3129" spans="28:36">
      <c r="AB3129" s="75">
        <v>137.81</v>
      </c>
      <c r="AC3129" s="7">
        <v>10</v>
      </c>
      <c r="AD3129" s="6">
        <v>124.03</v>
      </c>
      <c r="AE3129" s="7" t="s">
        <v>14168</v>
      </c>
      <c r="AG3129">
        <v>154.33000000000001</v>
      </c>
      <c r="AH3129">
        <v>25</v>
      </c>
      <c r="AI3129">
        <v>115.75</v>
      </c>
      <c r="AJ3129" t="s">
        <v>14155</v>
      </c>
    </row>
    <row r="3130" spans="28:36">
      <c r="AB3130" s="75">
        <v>457.22</v>
      </c>
      <c r="AC3130" s="7">
        <v>5</v>
      </c>
      <c r="AD3130" s="6">
        <v>434.36</v>
      </c>
      <c r="AE3130" s="7" t="s">
        <v>14168</v>
      </c>
      <c r="AG3130">
        <v>332.57</v>
      </c>
      <c r="AH3130">
        <v>0</v>
      </c>
      <c r="AI3130">
        <v>332.57</v>
      </c>
      <c r="AJ3130" t="s">
        <v>14155</v>
      </c>
    </row>
    <row r="3131" spans="28:36">
      <c r="AB3131" s="75">
        <v>136.96</v>
      </c>
      <c r="AC3131" s="7">
        <v>25</v>
      </c>
      <c r="AD3131" s="6">
        <v>102.72</v>
      </c>
      <c r="AE3131" s="7" t="s">
        <v>14168</v>
      </c>
      <c r="AG3131">
        <v>433.59</v>
      </c>
      <c r="AH3131">
        <v>25</v>
      </c>
      <c r="AI3131">
        <v>325.19</v>
      </c>
      <c r="AJ3131" t="s">
        <v>14155</v>
      </c>
    </row>
    <row r="3132" spans="28:36">
      <c r="AB3132" s="75">
        <v>171.28</v>
      </c>
      <c r="AC3132" s="7">
        <v>30</v>
      </c>
      <c r="AD3132" s="6">
        <v>119.9</v>
      </c>
      <c r="AE3132" s="7" t="s">
        <v>14168</v>
      </c>
      <c r="AG3132">
        <v>20.74</v>
      </c>
      <c r="AH3132">
        <v>10</v>
      </c>
      <c r="AI3132">
        <v>18.670000000000002</v>
      </c>
      <c r="AJ3132" t="s">
        <v>14155</v>
      </c>
    </row>
    <row r="3133" spans="28:36">
      <c r="AB3133" s="75">
        <v>98.93</v>
      </c>
      <c r="AC3133" s="7">
        <v>0</v>
      </c>
      <c r="AD3133" s="6">
        <v>98.93</v>
      </c>
      <c r="AE3133" s="7" t="s">
        <v>14168</v>
      </c>
      <c r="AG3133">
        <v>67.36</v>
      </c>
      <c r="AH3133">
        <v>25</v>
      </c>
      <c r="AI3133">
        <v>50.52</v>
      </c>
      <c r="AJ3133" t="s">
        <v>14155</v>
      </c>
    </row>
    <row r="3134" spans="28:36">
      <c r="AB3134" s="75">
        <v>146.93</v>
      </c>
      <c r="AC3134" s="7">
        <v>20</v>
      </c>
      <c r="AD3134" s="6">
        <v>117.54</v>
      </c>
      <c r="AE3134" s="7" t="s">
        <v>14168</v>
      </c>
      <c r="AG3134">
        <v>289.62</v>
      </c>
      <c r="AH3134">
        <v>10</v>
      </c>
      <c r="AI3134">
        <v>260.66000000000003</v>
      </c>
      <c r="AJ3134" t="s">
        <v>14155</v>
      </c>
    </row>
    <row r="3135" spans="28:36">
      <c r="AB3135" s="75">
        <v>51.83</v>
      </c>
      <c r="AC3135" s="7">
        <v>50</v>
      </c>
      <c r="AD3135" s="6">
        <v>25.91</v>
      </c>
      <c r="AE3135" s="7" t="s">
        <v>14168</v>
      </c>
      <c r="AG3135">
        <v>129.88999999999999</v>
      </c>
      <c r="AH3135">
        <v>5</v>
      </c>
      <c r="AI3135">
        <v>123.4</v>
      </c>
      <c r="AJ3135" t="s">
        <v>14155</v>
      </c>
    </row>
    <row r="3136" spans="28:36">
      <c r="AB3136" s="75">
        <v>226.49</v>
      </c>
      <c r="AC3136" s="7">
        <v>10</v>
      </c>
      <c r="AD3136" s="6">
        <v>203.84</v>
      </c>
      <c r="AE3136" s="7" t="s">
        <v>14168</v>
      </c>
      <c r="AG3136">
        <v>367.98</v>
      </c>
      <c r="AH3136">
        <v>5</v>
      </c>
      <c r="AI3136">
        <v>349.58</v>
      </c>
      <c r="AJ3136" t="s">
        <v>14155</v>
      </c>
    </row>
    <row r="3137" spans="28:36">
      <c r="AB3137" s="75">
        <v>379.07</v>
      </c>
      <c r="AC3137" s="7">
        <v>20</v>
      </c>
      <c r="AD3137" s="6">
        <v>303.26</v>
      </c>
      <c r="AE3137" s="7" t="s">
        <v>14168</v>
      </c>
      <c r="AG3137">
        <v>359.51</v>
      </c>
      <c r="AH3137">
        <v>30</v>
      </c>
      <c r="AI3137">
        <v>251.66</v>
      </c>
      <c r="AJ3137" t="s">
        <v>14155</v>
      </c>
    </row>
    <row r="3138" spans="28:36">
      <c r="AB3138" s="75">
        <v>10.37</v>
      </c>
      <c r="AC3138" s="7">
        <v>5</v>
      </c>
      <c r="AD3138" s="6">
        <v>9.85</v>
      </c>
      <c r="AE3138" s="7" t="s">
        <v>14168</v>
      </c>
      <c r="AG3138">
        <v>236.78</v>
      </c>
      <c r="AH3138">
        <v>25</v>
      </c>
      <c r="AI3138">
        <v>177.59</v>
      </c>
      <c r="AJ3138" t="s">
        <v>14155</v>
      </c>
    </row>
    <row r="3139" spans="28:36">
      <c r="AB3139" s="75">
        <v>132.31</v>
      </c>
      <c r="AC3139" s="7">
        <v>10</v>
      </c>
      <c r="AD3139" s="6">
        <v>119.08</v>
      </c>
      <c r="AE3139" s="7" t="s">
        <v>14168</v>
      </c>
      <c r="AG3139">
        <v>133.33000000000001</v>
      </c>
      <c r="AH3139">
        <v>5</v>
      </c>
      <c r="AI3139">
        <v>126.66</v>
      </c>
      <c r="AJ3139" t="s">
        <v>14155</v>
      </c>
    </row>
    <row r="3140" spans="28:36">
      <c r="AB3140" s="75">
        <v>408.46</v>
      </c>
      <c r="AC3140" s="7">
        <v>50</v>
      </c>
      <c r="AD3140" s="6">
        <v>204.23</v>
      </c>
      <c r="AE3140" s="7" t="s">
        <v>14168</v>
      </c>
      <c r="AG3140">
        <v>313.37</v>
      </c>
      <c r="AH3140">
        <v>15</v>
      </c>
      <c r="AI3140">
        <v>266.36</v>
      </c>
      <c r="AJ3140" t="s">
        <v>14155</v>
      </c>
    </row>
    <row r="3141" spans="28:36">
      <c r="AB3141" s="75">
        <v>302.72000000000003</v>
      </c>
      <c r="AC3141" s="7">
        <v>50</v>
      </c>
      <c r="AD3141" s="6">
        <v>151.36000000000001</v>
      </c>
      <c r="AE3141" s="7" t="s">
        <v>14168</v>
      </c>
      <c r="AG3141">
        <v>163.91</v>
      </c>
      <c r="AH3141">
        <v>10</v>
      </c>
      <c r="AI3141">
        <v>147.52000000000001</v>
      </c>
      <c r="AJ3141" t="s">
        <v>14155</v>
      </c>
    </row>
    <row r="3142" spans="28:36">
      <c r="AB3142" s="75">
        <v>458.34</v>
      </c>
      <c r="AC3142" s="7">
        <v>0</v>
      </c>
      <c r="AD3142" s="6">
        <v>458.34</v>
      </c>
      <c r="AE3142" s="7" t="s">
        <v>14168</v>
      </c>
      <c r="AG3142">
        <v>325.51</v>
      </c>
      <c r="AH3142">
        <v>15</v>
      </c>
      <c r="AI3142">
        <v>276.68</v>
      </c>
      <c r="AJ3142" t="s">
        <v>14155</v>
      </c>
    </row>
    <row r="3143" spans="28:36">
      <c r="AB3143" s="75">
        <v>221.53</v>
      </c>
      <c r="AC3143" s="7">
        <v>30</v>
      </c>
      <c r="AD3143" s="6">
        <v>155.07</v>
      </c>
      <c r="AE3143" s="7" t="s">
        <v>14168</v>
      </c>
      <c r="AG3143">
        <v>37.67</v>
      </c>
      <c r="AH3143">
        <v>25</v>
      </c>
      <c r="AI3143">
        <v>28.25</v>
      </c>
      <c r="AJ3143" t="s">
        <v>14155</v>
      </c>
    </row>
    <row r="3144" spans="28:36">
      <c r="AB3144" s="75">
        <v>108.86</v>
      </c>
      <c r="AC3144" s="7">
        <v>5</v>
      </c>
      <c r="AD3144" s="6">
        <v>103.42</v>
      </c>
      <c r="AE3144" s="7" t="s">
        <v>14168</v>
      </c>
      <c r="AG3144">
        <v>485</v>
      </c>
      <c r="AH3144">
        <v>15</v>
      </c>
      <c r="AI3144">
        <v>412.25</v>
      </c>
      <c r="AJ3144" t="s">
        <v>14155</v>
      </c>
    </row>
    <row r="3145" spans="28:36">
      <c r="AB3145" s="75">
        <v>475.59</v>
      </c>
      <c r="AC3145" s="7">
        <v>20</v>
      </c>
      <c r="AD3145" s="6">
        <v>380.47</v>
      </c>
      <c r="AE3145" s="7" t="s">
        <v>14168</v>
      </c>
      <c r="AG3145">
        <v>214.45</v>
      </c>
      <c r="AH3145">
        <v>0</v>
      </c>
      <c r="AI3145">
        <v>214.45</v>
      </c>
      <c r="AJ3145" t="s">
        <v>14155</v>
      </c>
    </row>
    <row r="3146" spans="28:36">
      <c r="AB3146" s="75">
        <v>18.559999999999999</v>
      </c>
      <c r="AC3146" s="7">
        <v>15</v>
      </c>
      <c r="AD3146" s="6">
        <v>15.78</v>
      </c>
      <c r="AE3146" s="7" t="s">
        <v>14168</v>
      </c>
      <c r="AG3146">
        <v>71.02</v>
      </c>
      <c r="AH3146">
        <v>50</v>
      </c>
      <c r="AI3146">
        <v>35.51</v>
      </c>
      <c r="AJ3146" t="s">
        <v>14155</v>
      </c>
    </row>
    <row r="3147" spans="28:36">
      <c r="AB3147" s="75">
        <v>26.86</v>
      </c>
      <c r="AC3147" s="7">
        <v>15</v>
      </c>
      <c r="AD3147" s="6">
        <v>22.83</v>
      </c>
      <c r="AE3147" s="7" t="s">
        <v>14168</v>
      </c>
      <c r="AG3147">
        <v>374.32</v>
      </c>
      <c r="AH3147">
        <v>50</v>
      </c>
      <c r="AI3147">
        <v>187.16</v>
      </c>
      <c r="AJ3147" t="s">
        <v>14155</v>
      </c>
    </row>
    <row r="3148" spans="28:36">
      <c r="AB3148" s="75">
        <v>32.89</v>
      </c>
      <c r="AC3148" s="7">
        <v>0</v>
      </c>
      <c r="AD3148" s="6">
        <v>32.89</v>
      </c>
      <c r="AE3148" s="7" t="s">
        <v>14168</v>
      </c>
      <c r="AG3148">
        <v>61.82</v>
      </c>
      <c r="AH3148">
        <v>20</v>
      </c>
      <c r="AI3148">
        <v>49.46</v>
      </c>
      <c r="AJ3148" t="s">
        <v>14155</v>
      </c>
    </row>
    <row r="3149" spans="28:36">
      <c r="AB3149" s="75">
        <v>30.21</v>
      </c>
      <c r="AC3149" s="7">
        <v>10</v>
      </c>
      <c r="AD3149" s="6">
        <v>27.19</v>
      </c>
      <c r="AE3149" s="7" t="s">
        <v>14168</v>
      </c>
      <c r="AG3149">
        <v>388.03</v>
      </c>
      <c r="AH3149">
        <v>5</v>
      </c>
      <c r="AI3149">
        <v>368.63</v>
      </c>
      <c r="AJ3149" t="s">
        <v>14155</v>
      </c>
    </row>
    <row r="3150" spans="28:36">
      <c r="AB3150" s="75">
        <v>359.03</v>
      </c>
      <c r="AC3150" s="7">
        <v>25</v>
      </c>
      <c r="AD3150" s="6">
        <v>269.27</v>
      </c>
      <c r="AE3150" s="7" t="s">
        <v>14168</v>
      </c>
      <c r="AG3150">
        <v>28.12</v>
      </c>
      <c r="AH3150">
        <v>0</v>
      </c>
      <c r="AI3150">
        <v>28.12</v>
      </c>
      <c r="AJ3150" t="s">
        <v>14155</v>
      </c>
    </row>
    <row r="3151" spans="28:36">
      <c r="AB3151" s="75">
        <v>384.7</v>
      </c>
      <c r="AC3151" s="7">
        <v>15</v>
      </c>
      <c r="AD3151" s="6">
        <v>327</v>
      </c>
      <c r="AE3151" s="7" t="s">
        <v>14168</v>
      </c>
      <c r="AG3151">
        <v>314.16000000000003</v>
      </c>
      <c r="AH3151">
        <v>30</v>
      </c>
      <c r="AI3151">
        <v>219.91</v>
      </c>
      <c r="AJ3151" t="s">
        <v>14155</v>
      </c>
    </row>
    <row r="3152" spans="28:36">
      <c r="AB3152" s="75">
        <v>464.89</v>
      </c>
      <c r="AC3152" s="7">
        <v>50</v>
      </c>
      <c r="AD3152" s="6">
        <v>232.44</v>
      </c>
      <c r="AE3152" s="7" t="s">
        <v>14168</v>
      </c>
      <c r="AG3152">
        <v>46.99</v>
      </c>
      <c r="AH3152">
        <v>25</v>
      </c>
      <c r="AI3152">
        <v>35.24</v>
      </c>
      <c r="AJ3152" t="s">
        <v>14155</v>
      </c>
    </row>
    <row r="3153" spans="28:36">
      <c r="AB3153" s="75">
        <v>337.33</v>
      </c>
      <c r="AC3153" s="7">
        <v>15</v>
      </c>
      <c r="AD3153" s="6">
        <v>286.73</v>
      </c>
      <c r="AE3153" s="7" t="s">
        <v>14168</v>
      </c>
      <c r="AG3153">
        <v>24.75</v>
      </c>
      <c r="AH3153">
        <v>50</v>
      </c>
      <c r="AI3153">
        <v>12.38</v>
      </c>
      <c r="AJ3153" t="s">
        <v>14155</v>
      </c>
    </row>
    <row r="3154" spans="28:36">
      <c r="AB3154" s="75">
        <v>68.680000000000007</v>
      </c>
      <c r="AC3154" s="7">
        <v>30</v>
      </c>
      <c r="AD3154" s="6">
        <v>48.08</v>
      </c>
      <c r="AE3154" s="7" t="s">
        <v>14168</v>
      </c>
      <c r="AG3154">
        <v>123.41</v>
      </c>
      <c r="AH3154">
        <v>25</v>
      </c>
      <c r="AI3154">
        <v>92.56</v>
      </c>
      <c r="AJ3154" t="s">
        <v>14155</v>
      </c>
    </row>
    <row r="3155" spans="28:36">
      <c r="AB3155" s="75">
        <v>397.3</v>
      </c>
      <c r="AC3155" s="7">
        <v>50</v>
      </c>
      <c r="AD3155" s="6">
        <v>198.65</v>
      </c>
      <c r="AE3155" s="7" t="s">
        <v>14168</v>
      </c>
      <c r="AG3155">
        <v>498.37</v>
      </c>
      <c r="AH3155">
        <v>10</v>
      </c>
      <c r="AI3155">
        <v>448.53</v>
      </c>
      <c r="AJ3155" t="s">
        <v>14155</v>
      </c>
    </row>
    <row r="3156" spans="28:36">
      <c r="AB3156" s="75">
        <v>284.26</v>
      </c>
      <c r="AC3156" s="7">
        <v>50</v>
      </c>
      <c r="AD3156" s="6">
        <v>142.13</v>
      </c>
      <c r="AE3156" s="7" t="s">
        <v>14168</v>
      </c>
      <c r="AG3156">
        <v>117.95</v>
      </c>
      <c r="AH3156">
        <v>15</v>
      </c>
      <c r="AI3156">
        <v>100.26</v>
      </c>
      <c r="AJ3156" t="s">
        <v>14155</v>
      </c>
    </row>
    <row r="3157" spans="28:36">
      <c r="AB3157" s="75">
        <v>175.25</v>
      </c>
      <c r="AC3157" s="7">
        <v>30</v>
      </c>
      <c r="AD3157" s="6">
        <v>122.67</v>
      </c>
      <c r="AE3157" s="7" t="s">
        <v>14168</v>
      </c>
      <c r="AG3157">
        <v>262.14999999999998</v>
      </c>
      <c r="AH3157">
        <v>15</v>
      </c>
      <c r="AI3157">
        <v>222.83</v>
      </c>
      <c r="AJ3157" t="s">
        <v>14155</v>
      </c>
    </row>
    <row r="3158" spans="28:36">
      <c r="AB3158" s="75">
        <v>333.82</v>
      </c>
      <c r="AC3158" s="7">
        <v>30</v>
      </c>
      <c r="AD3158" s="6">
        <v>233.67</v>
      </c>
      <c r="AE3158" s="7" t="s">
        <v>14168</v>
      </c>
      <c r="AG3158">
        <v>318.14999999999998</v>
      </c>
      <c r="AH3158">
        <v>10</v>
      </c>
      <c r="AI3158">
        <v>286.33</v>
      </c>
      <c r="AJ3158" t="s">
        <v>14155</v>
      </c>
    </row>
    <row r="3159" spans="28:36">
      <c r="AB3159" s="75">
        <v>125.36</v>
      </c>
      <c r="AC3159" s="7">
        <v>30</v>
      </c>
      <c r="AD3159" s="6">
        <v>87.75</v>
      </c>
      <c r="AE3159" s="7" t="s">
        <v>14168</v>
      </c>
      <c r="AG3159">
        <v>32.29</v>
      </c>
      <c r="AH3159">
        <v>0</v>
      </c>
      <c r="AI3159">
        <v>32.29</v>
      </c>
      <c r="AJ3159" t="s">
        <v>14155</v>
      </c>
    </row>
    <row r="3160" spans="28:36">
      <c r="AB3160" s="75">
        <v>473.91</v>
      </c>
      <c r="AC3160" s="7">
        <v>30</v>
      </c>
      <c r="AD3160" s="6">
        <v>331.74</v>
      </c>
      <c r="AE3160" s="7" t="s">
        <v>14168</v>
      </c>
      <c r="AG3160">
        <v>30.56</v>
      </c>
      <c r="AH3160">
        <v>30</v>
      </c>
      <c r="AI3160">
        <v>21.39</v>
      </c>
      <c r="AJ3160" t="s">
        <v>14155</v>
      </c>
    </row>
    <row r="3161" spans="28:36">
      <c r="AB3161" s="75">
        <v>311.67</v>
      </c>
      <c r="AC3161" s="7">
        <v>15</v>
      </c>
      <c r="AD3161" s="6">
        <v>264.92</v>
      </c>
      <c r="AE3161" s="7" t="s">
        <v>14168</v>
      </c>
      <c r="AG3161">
        <v>163.54</v>
      </c>
      <c r="AH3161">
        <v>25</v>
      </c>
      <c r="AI3161">
        <v>122.66</v>
      </c>
      <c r="AJ3161" t="s">
        <v>14155</v>
      </c>
    </row>
    <row r="3162" spans="28:36">
      <c r="AB3162" s="75">
        <v>161.63999999999999</v>
      </c>
      <c r="AC3162" s="7">
        <v>0</v>
      </c>
      <c r="AD3162" s="6">
        <v>161.63999999999999</v>
      </c>
      <c r="AE3162" s="7" t="s">
        <v>14168</v>
      </c>
      <c r="AG3162">
        <v>412.98</v>
      </c>
      <c r="AH3162">
        <v>20</v>
      </c>
      <c r="AI3162">
        <v>330.38</v>
      </c>
      <c r="AJ3162" t="s">
        <v>14155</v>
      </c>
    </row>
    <row r="3163" spans="28:36">
      <c r="AB3163" s="75">
        <v>461.66</v>
      </c>
      <c r="AC3163" s="7">
        <v>20</v>
      </c>
      <c r="AD3163" s="6">
        <v>369.33</v>
      </c>
      <c r="AE3163" s="7" t="s">
        <v>14168</v>
      </c>
      <c r="AG3163">
        <v>337.72</v>
      </c>
      <c r="AH3163">
        <v>5</v>
      </c>
      <c r="AI3163">
        <v>320.83</v>
      </c>
      <c r="AJ3163" t="s">
        <v>14155</v>
      </c>
    </row>
    <row r="3164" spans="28:36">
      <c r="AB3164" s="75">
        <v>327.60000000000002</v>
      </c>
      <c r="AC3164" s="7">
        <v>30</v>
      </c>
      <c r="AD3164" s="6">
        <v>229.32</v>
      </c>
      <c r="AE3164" s="7" t="s">
        <v>14168</v>
      </c>
      <c r="AG3164">
        <v>355.43</v>
      </c>
      <c r="AH3164">
        <v>25</v>
      </c>
      <c r="AI3164">
        <v>266.57</v>
      </c>
      <c r="AJ3164" t="s">
        <v>14155</v>
      </c>
    </row>
    <row r="3165" spans="28:36">
      <c r="AB3165" s="75">
        <v>485.37</v>
      </c>
      <c r="AC3165" s="7">
        <v>15</v>
      </c>
      <c r="AD3165" s="6">
        <v>412.56</v>
      </c>
      <c r="AE3165" s="7" t="s">
        <v>14168</v>
      </c>
      <c r="AG3165">
        <v>82.95</v>
      </c>
      <c r="AH3165">
        <v>10</v>
      </c>
      <c r="AI3165">
        <v>74.66</v>
      </c>
      <c r="AJ3165" t="s">
        <v>14155</v>
      </c>
    </row>
    <row r="3166" spans="28:36">
      <c r="AB3166" s="75">
        <v>18.829999999999998</v>
      </c>
      <c r="AC3166" s="7">
        <v>25</v>
      </c>
      <c r="AD3166" s="6">
        <v>14.12</v>
      </c>
      <c r="AE3166" s="7" t="s">
        <v>14168</v>
      </c>
      <c r="AG3166">
        <v>268.14</v>
      </c>
      <c r="AH3166">
        <v>0</v>
      </c>
      <c r="AI3166">
        <v>268.14</v>
      </c>
      <c r="AJ3166" t="s">
        <v>14155</v>
      </c>
    </row>
    <row r="3167" spans="28:36">
      <c r="AB3167" s="75">
        <v>258.39999999999998</v>
      </c>
      <c r="AC3167" s="7">
        <v>25</v>
      </c>
      <c r="AD3167" s="6">
        <v>193.8</v>
      </c>
      <c r="AE3167" s="7" t="s">
        <v>14168</v>
      </c>
      <c r="AG3167">
        <v>280.2</v>
      </c>
      <c r="AH3167">
        <v>0</v>
      </c>
      <c r="AI3167">
        <v>280.2</v>
      </c>
      <c r="AJ3167" t="s">
        <v>14155</v>
      </c>
    </row>
    <row r="3168" spans="28:36">
      <c r="AB3168" s="75">
        <v>354.66</v>
      </c>
      <c r="AC3168" s="7">
        <v>30</v>
      </c>
      <c r="AD3168" s="6">
        <v>248.26</v>
      </c>
      <c r="AE3168" s="7" t="s">
        <v>14168</v>
      </c>
      <c r="AG3168">
        <v>429.43</v>
      </c>
      <c r="AH3168">
        <v>50</v>
      </c>
      <c r="AI3168">
        <v>214.72</v>
      </c>
      <c r="AJ3168" t="s">
        <v>14155</v>
      </c>
    </row>
    <row r="3169" spans="28:36">
      <c r="AB3169" s="75">
        <v>441.84</v>
      </c>
      <c r="AC3169" s="7">
        <v>25</v>
      </c>
      <c r="AD3169" s="6">
        <v>331.38</v>
      </c>
      <c r="AE3169" s="7" t="s">
        <v>14168</v>
      </c>
      <c r="AG3169">
        <v>117.7</v>
      </c>
      <c r="AH3169">
        <v>25</v>
      </c>
      <c r="AI3169">
        <v>88.28</v>
      </c>
      <c r="AJ3169" t="s">
        <v>14155</v>
      </c>
    </row>
    <row r="3170" spans="28:36">
      <c r="AB3170" s="75">
        <v>477.48</v>
      </c>
      <c r="AC3170" s="7">
        <v>0</v>
      </c>
      <c r="AD3170" s="6">
        <v>477.48</v>
      </c>
      <c r="AE3170" s="7" t="s">
        <v>14168</v>
      </c>
      <c r="AG3170">
        <v>436.86</v>
      </c>
      <c r="AH3170">
        <v>5</v>
      </c>
      <c r="AI3170">
        <v>415.02</v>
      </c>
      <c r="AJ3170" t="s">
        <v>14155</v>
      </c>
    </row>
    <row r="3171" spans="28:36">
      <c r="AB3171" s="75">
        <v>253.31</v>
      </c>
      <c r="AC3171" s="7">
        <v>5</v>
      </c>
      <c r="AD3171" s="6">
        <v>240.64</v>
      </c>
      <c r="AE3171" s="7" t="s">
        <v>14168</v>
      </c>
      <c r="AG3171">
        <v>200.63</v>
      </c>
      <c r="AH3171">
        <v>5</v>
      </c>
      <c r="AI3171">
        <v>190.6</v>
      </c>
      <c r="AJ3171" t="s">
        <v>14155</v>
      </c>
    </row>
    <row r="3172" spans="28:36">
      <c r="AB3172" s="75">
        <v>378.97</v>
      </c>
      <c r="AC3172" s="7">
        <v>0</v>
      </c>
      <c r="AD3172" s="6">
        <v>378.97</v>
      </c>
      <c r="AE3172" s="7" t="s">
        <v>14168</v>
      </c>
      <c r="AG3172">
        <v>221.6</v>
      </c>
      <c r="AH3172">
        <v>20</v>
      </c>
      <c r="AI3172">
        <v>177.28</v>
      </c>
      <c r="AJ3172" t="s">
        <v>14155</v>
      </c>
    </row>
    <row r="3173" spans="28:36">
      <c r="AB3173" s="75">
        <v>285.95</v>
      </c>
      <c r="AC3173" s="7">
        <v>20</v>
      </c>
      <c r="AD3173" s="6">
        <v>228.76</v>
      </c>
      <c r="AE3173" s="7" t="s">
        <v>14168</v>
      </c>
      <c r="AG3173">
        <v>471.77</v>
      </c>
      <c r="AH3173">
        <v>15</v>
      </c>
      <c r="AI3173">
        <v>401</v>
      </c>
      <c r="AJ3173" t="s">
        <v>14155</v>
      </c>
    </row>
    <row r="3174" spans="28:36">
      <c r="AB3174" s="75">
        <v>309.01</v>
      </c>
      <c r="AC3174" s="7">
        <v>25</v>
      </c>
      <c r="AD3174" s="6">
        <v>231.76</v>
      </c>
      <c r="AE3174" s="7" t="s">
        <v>14168</v>
      </c>
      <c r="AG3174">
        <v>153.13</v>
      </c>
      <c r="AH3174">
        <v>5</v>
      </c>
      <c r="AI3174">
        <v>145.47</v>
      </c>
      <c r="AJ3174" t="s">
        <v>14155</v>
      </c>
    </row>
    <row r="3175" spans="28:36">
      <c r="AB3175" s="75">
        <v>376.17</v>
      </c>
      <c r="AC3175" s="7">
        <v>50</v>
      </c>
      <c r="AD3175" s="6">
        <v>188.09</v>
      </c>
      <c r="AE3175" s="7" t="s">
        <v>14168</v>
      </c>
      <c r="AG3175">
        <v>74.64</v>
      </c>
      <c r="AH3175">
        <v>30</v>
      </c>
      <c r="AI3175">
        <v>52.25</v>
      </c>
      <c r="AJ3175" t="s">
        <v>14155</v>
      </c>
    </row>
    <row r="3176" spans="28:36">
      <c r="AB3176" s="75">
        <v>176.92</v>
      </c>
      <c r="AC3176" s="7">
        <v>0</v>
      </c>
      <c r="AD3176" s="6">
        <v>176.92</v>
      </c>
      <c r="AE3176" s="7" t="s">
        <v>14168</v>
      </c>
      <c r="AG3176">
        <v>236.62</v>
      </c>
      <c r="AH3176">
        <v>20</v>
      </c>
      <c r="AI3176">
        <v>189.3</v>
      </c>
      <c r="AJ3176" t="s">
        <v>14155</v>
      </c>
    </row>
    <row r="3177" spans="28:36">
      <c r="AB3177" s="75">
        <v>178.71</v>
      </c>
      <c r="AC3177" s="7">
        <v>5</v>
      </c>
      <c r="AD3177" s="6">
        <v>169.77</v>
      </c>
      <c r="AE3177" s="7" t="s">
        <v>14168</v>
      </c>
      <c r="AG3177">
        <v>250.72</v>
      </c>
      <c r="AH3177">
        <v>0</v>
      </c>
      <c r="AI3177">
        <v>250.72</v>
      </c>
      <c r="AJ3177" t="s">
        <v>14155</v>
      </c>
    </row>
    <row r="3178" spans="28:36">
      <c r="AB3178" s="75">
        <v>477.51</v>
      </c>
      <c r="AC3178" s="7">
        <v>25</v>
      </c>
      <c r="AD3178" s="6">
        <v>358.13</v>
      </c>
      <c r="AE3178" s="7" t="s">
        <v>14168</v>
      </c>
      <c r="AG3178">
        <v>496.76</v>
      </c>
      <c r="AH3178">
        <v>5</v>
      </c>
      <c r="AI3178">
        <v>471.92</v>
      </c>
      <c r="AJ3178" t="s">
        <v>14155</v>
      </c>
    </row>
    <row r="3179" spans="28:36">
      <c r="AB3179" s="75">
        <v>335.09</v>
      </c>
      <c r="AC3179" s="7">
        <v>20</v>
      </c>
      <c r="AD3179" s="6">
        <v>268.07</v>
      </c>
      <c r="AE3179" s="7" t="s">
        <v>14168</v>
      </c>
      <c r="AG3179">
        <v>400.25</v>
      </c>
      <c r="AH3179">
        <v>30</v>
      </c>
      <c r="AI3179">
        <v>280.17</v>
      </c>
      <c r="AJ3179" t="s">
        <v>14155</v>
      </c>
    </row>
    <row r="3180" spans="28:36">
      <c r="AB3180" s="75">
        <v>352.31</v>
      </c>
      <c r="AC3180" s="7">
        <v>20</v>
      </c>
      <c r="AD3180" s="6">
        <v>281.85000000000002</v>
      </c>
      <c r="AE3180" s="7" t="s">
        <v>14168</v>
      </c>
      <c r="AG3180">
        <v>377.55</v>
      </c>
      <c r="AH3180">
        <v>50</v>
      </c>
      <c r="AI3180">
        <v>188.78</v>
      </c>
      <c r="AJ3180" t="s">
        <v>14155</v>
      </c>
    </row>
    <row r="3181" spans="28:36">
      <c r="AB3181" s="75">
        <v>96.73</v>
      </c>
      <c r="AC3181" s="7">
        <v>25</v>
      </c>
      <c r="AD3181" s="6">
        <v>72.55</v>
      </c>
      <c r="AE3181" s="7" t="s">
        <v>14168</v>
      </c>
      <c r="AG3181">
        <v>403.98</v>
      </c>
      <c r="AH3181">
        <v>15</v>
      </c>
      <c r="AI3181">
        <v>343.38</v>
      </c>
      <c r="AJ3181" t="s">
        <v>14155</v>
      </c>
    </row>
    <row r="3182" spans="28:36">
      <c r="AB3182" s="75">
        <v>330.31</v>
      </c>
      <c r="AC3182" s="7">
        <v>15</v>
      </c>
      <c r="AD3182" s="6">
        <v>280.76</v>
      </c>
      <c r="AE3182" s="7" t="s">
        <v>14168</v>
      </c>
      <c r="AG3182">
        <v>125.47</v>
      </c>
      <c r="AH3182">
        <v>15</v>
      </c>
      <c r="AI3182">
        <v>106.65</v>
      </c>
      <c r="AJ3182" t="s">
        <v>14155</v>
      </c>
    </row>
    <row r="3183" spans="28:36">
      <c r="AB3183" s="75">
        <v>345.43</v>
      </c>
      <c r="AC3183" s="7">
        <v>15</v>
      </c>
      <c r="AD3183" s="6">
        <v>293.62</v>
      </c>
      <c r="AE3183" s="7" t="s">
        <v>14168</v>
      </c>
      <c r="AG3183">
        <v>342.6</v>
      </c>
      <c r="AH3183">
        <v>20</v>
      </c>
      <c r="AI3183">
        <v>274.08</v>
      </c>
      <c r="AJ3183" t="s">
        <v>14155</v>
      </c>
    </row>
    <row r="3184" spans="28:36">
      <c r="AB3184" s="75">
        <v>445.45</v>
      </c>
      <c r="AC3184" s="7">
        <v>15</v>
      </c>
      <c r="AD3184" s="6">
        <v>378.63</v>
      </c>
      <c r="AE3184" s="7" t="s">
        <v>14168</v>
      </c>
      <c r="AG3184">
        <v>435.45</v>
      </c>
      <c r="AH3184">
        <v>0</v>
      </c>
      <c r="AI3184">
        <v>435.45</v>
      </c>
      <c r="AJ3184" t="s">
        <v>14155</v>
      </c>
    </row>
    <row r="3185" spans="28:36">
      <c r="AB3185" s="75">
        <v>206.19</v>
      </c>
      <c r="AC3185" s="7">
        <v>0</v>
      </c>
      <c r="AD3185" s="6">
        <v>206.19</v>
      </c>
      <c r="AE3185" s="7" t="s">
        <v>14168</v>
      </c>
      <c r="AG3185">
        <v>255.26</v>
      </c>
      <c r="AH3185">
        <v>25</v>
      </c>
      <c r="AI3185">
        <v>191.44</v>
      </c>
      <c r="AJ3185" t="s">
        <v>14155</v>
      </c>
    </row>
    <row r="3186" spans="28:36">
      <c r="AB3186" s="75">
        <v>269.06</v>
      </c>
      <c r="AC3186" s="7">
        <v>10</v>
      </c>
      <c r="AD3186" s="6">
        <v>242.15</v>
      </c>
      <c r="AE3186" s="7" t="s">
        <v>14168</v>
      </c>
      <c r="AG3186">
        <v>132.66999999999999</v>
      </c>
      <c r="AH3186">
        <v>15</v>
      </c>
      <c r="AI3186">
        <v>112.77</v>
      </c>
      <c r="AJ3186" t="s">
        <v>14155</v>
      </c>
    </row>
    <row r="3187" spans="28:36">
      <c r="AB3187" s="75">
        <v>465.45</v>
      </c>
      <c r="AC3187" s="7">
        <v>15</v>
      </c>
      <c r="AD3187" s="6">
        <v>395.63</v>
      </c>
      <c r="AE3187" s="7" t="s">
        <v>14168</v>
      </c>
      <c r="AG3187">
        <v>435.97</v>
      </c>
      <c r="AH3187">
        <v>15</v>
      </c>
      <c r="AI3187">
        <v>370.57</v>
      </c>
      <c r="AJ3187" t="s">
        <v>14155</v>
      </c>
    </row>
    <row r="3188" spans="28:36">
      <c r="AB3188" s="75">
        <v>300.60000000000002</v>
      </c>
      <c r="AC3188" s="7">
        <v>15</v>
      </c>
      <c r="AD3188" s="6">
        <v>255.51</v>
      </c>
      <c r="AE3188" s="7" t="s">
        <v>14168</v>
      </c>
      <c r="AG3188">
        <v>51.33</v>
      </c>
      <c r="AH3188">
        <v>20</v>
      </c>
      <c r="AI3188">
        <v>41.06</v>
      </c>
      <c r="AJ3188" t="s">
        <v>14155</v>
      </c>
    </row>
    <row r="3189" spans="28:36">
      <c r="AB3189" s="75">
        <v>312.77999999999997</v>
      </c>
      <c r="AC3189" s="7">
        <v>15</v>
      </c>
      <c r="AD3189" s="6">
        <v>265.86</v>
      </c>
      <c r="AE3189" s="7" t="s">
        <v>14168</v>
      </c>
      <c r="AG3189">
        <v>209.68</v>
      </c>
      <c r="AH3189">
        <v>5</v>
      </c>
      <c r="AI3189">
        <v>199.2</v>
      </c>
      <c r="AJ3189" t="s">
        <v>14155</v>
      </c>
    </row>
    <row r="3190" spans="28:36">
      <c r="AB3190" s="75">
        <v>305.33999999999997</v>
      </c>
      <c r="AC3190" s="7">
        <v>15</v>
      </c>
      <c r="AD3190" s="6">
        <v>259.54000000000002</v>
      </c>
      <c r="AE3190" s="7" t="s">
        <v>14168</v>
      </c>
      <c r="AG3190">
        <v>355.16</v>
      </c>
      <c r="AH3190">
        <v>10</v>
      </c>
      <c r="AI3190">
        <v>319.64</v>
      </c>
      <c r="AJ3190" t="s">
        <v>14155</v>
      </c>
    </row>
    <row r="3191" spans="28:36">
      <c r="AB3191" s="75">
        <v>426.79</v>
      </c>
      <c r="AC3191" s="7">
        <v>15</v>
      </c>
      <c r="AD3191" s="6">
        <v>362.77</v>
      </c>
      <c r="AE3191" s="7" t="s">
        <v>14168</v>
      </c>
      <c r="AG3191">
        <v>357.02</v>
      </c>
      <c r="AH3191">
        <v>5</v>
      </c>
      <c r="AI3191">
        <v>339.17</v>
      </c>
      <c r="AJ3191" t="s">
        <v>14155</v>
      </c>
    </row>
    <row r="3192" spans="28:36">
      <c r="AB3192" s="75">
        <v>195.8</v>
      </c>
      <c r="AC3192" s="7">
        <v>20</v>
      </c>
      <c r="AD3192" s="6">
        <v>156.63999999999999</v>
      </c>
      <c r="AE3192" s="7" t="s">
        <v>14168</v>
      </c>
      <c r="AG3192">
        <v>39.29</v>
      </c>
      <c r="AH3192">
        <v>15</v>
      </c>
      <c r="AI3192">
        <v>33.4</v>
      </c>
      <c r="AJ3192" t="s">
        <v>14155</v>
      </c>
    </row>
    <row r="3193" spans="28:36">
      <c r="AB3193" s="75">
        <v>190.3</v>
      </c>
      <c r="AC3193" s="7">
        <v>50</v>
      </c>
      <c r="AD3193" s="6">
        <v>95.15</v>
      </c>
      <c r="AE3193" s="7" t="s">
        <v>14168</v>
      </c>
      <c r="AG3193">
        <v>487.54</v>
      </c>
      <c r="AH3193">
        <v>50</v>
      </c>
      <c r="AI3193">
        <v>243.77</v>
      </c>
      <c r="AJ3193" t="s">
        <v>14155</v>
      </c>
    </row>
    <row r="3194" spans="28:36">
      <c r="AB3194" s="75">
        <v>286.12</v>
      </c>
      <c r="AC3194" s="7">
        <v>30</v>
      </c>
      <c r="AD3194" s="6">
        <v>200.28</v>
      </c>
      <c r="AE3194" s="7" t="s">
        <v>14168</v>
      </c>
      <c r="AG3194">
        <v>83.69</v>
      </c>
      <c r="AH3194">
        <v>10</v>
      </c>
      <c r="AI3194">
        <v>75.319999999999993</v>
      </c>
      <c r="AJ3194" t="s">
        <v>14155</v>
      </c>
    </row>
    <row r="3195" spans="28:36">
      <c r="AB3195" s="75">
        <v>416.88</v>
      </c>
      <c r="AC3195" s="7">
        <v>25</v>
      </c>
      <c r="AD3195" s="6">
        <v>312.66000000000003</v>
      </c>
      <c r="AE3195" s="7" t="s">
        <v>14168</v>
      </c>
      <c r="AG3195">
        <v>412.56</v>
      </c>
      <c r="AH3195">
        <v>50</v>
      </c>
      <c r="AI3195">
        <v>206.28</v>
      </c>
      <c r="AJ3195" t="s">
        <v>14155</v>
      </c>
    </row>
    <row r="3196" spans="28:36">
      <c r="AB3196" s="75">
        <v>359.48</v>
      </c>
      <c r="AC3196" s="7">
        <v>10</v>
      </c>
      <c r="AD3196" s="6">
        <v>323.52999999999997</v>
      </c>
      <c r="AE3196" s="7" t="s">
        <v>14168</v>
      </c>
      <c r="AG3196">
        <v>422.69</v>
      </c>
      <c r="AH3196">
        <v>20</v>
      </c>
      <c r="AI3196">
        <v>338.15</v>
      </c>
      <c r="AJ3196" t="s">
        <v>14155</v>
      </c>
    </row>
    <row r="3197" spans="28:36">
      <c r="AB3197" s="75">
        <v>69.37</v>
      </c>
      <c r="AC3197" s="7">
        <v>0</v>
      </c>
      <c r="AD3197" s="6">
        <v>69.37</v>
      </c>
      <c r="AE3197" s="7" t="s">
        <v>14168</v>
      </c>
      <c r="AG3197">
        <v>33.33</v>
      </c>
      <c r="AH3197">
        <v>10</v>
      </c>
      <c r="AI3197">
        <v>30</v>
      </c>
      <c r="AJ3197" t="s">
        <v>14155</v>
      </c>
    </row>
    <row r="3198" spans="28:36">
      <c r="AB3198" s="75">
        <v>50.93</v>
      </c>
      <c r="AC3198" s="7">
        <v>20</v>
      </c>
      <c r="AD3198" s="6">
        <v>40.74</v>
      </c>
      <c r="AE3198" s="7" t="s">
        <v>14168</v>
      </c>
      <c r="AG3198">
        <v>13.43</v>
      </c>
      <c r="AH3198">
        <v>10</v>
      </c>
      <c r="AI3198">
        <v>12.09</v>
      </c>
      <c r="AJ3198" t="s">
        <v>14155</v>
      </c>
    </row>
    <row r="3199" spans="28:36">
      <c r="AB3199" s="75">
        <v>32.700000000000003</v>
      </c>
      <c r="AC3199" s="7">
        <v>5</v>
      </c>
      <c r="AD3199" s="6">
        <v>31.07</v>
      </c>
      <c r="AE3199" s="7" t="s">
        <v>14168</v>
      </c>
      <c r="AG3199">
        <v>197.79</v>
      </c>
      <c r="AH3199">
        <v>30</v>
      </c>
      <c r="AI3199">
        <v>138.44999999999999</v>
      </c>
      <c r="AJ3199" t="s">
        <v>14155</v>
      </c>
    </row>
    <row r="3200" spans="28:36">
      <c r="AB3200" s="75">
        <v>459.22</v>
      </c>
      <c r="AC3200" s="7">
        <v>10</v>
      </c>
      <c r="AD3200" s="6">
        <v>413.3</v>
      </c>
      <c r="AE3200" s="7" t="s">
        <v>14168</v>
      </c>
      <c r="AG3200">
        <v>78.34</v>
      </c>
      <c r="AH3200">
        <v>25</v>
      </c>
      <c r="AI3200">
        <v>58.76</v>
      </c>
      <c r="AJ3200" t="s">
        <v>14155</v>
      </c>
    </row>
    <row r="3201" spans="28:36">
      <c r="AB3201" s="75">
        <v>350.46</v>
      </c>
      <c r="AC3201" s="7">
        <v>5</v>
      </c>
      <c r="AD3201" s="6">
        <v>332.94</v>
      </c>
      <c r="AE3201" s="7" t="s">
        <v>14168</v>
      </c>
      <c r="AG3201">
        <v>58.24</v>
      </c>
      <c r="AH3201">
        <v>50</v>
      </c>
      <c r="AI3201">
        <v>29.12</v>
      </c>
      <c r="AJ3201" t="s">
        <v>14155</v>
      </c>
    </row>
    <row r="3202" spans="28:36">
      <c r="AB3202" s="75">
        <v>160.11000000000001</v>
      </c>
      <c r="AC3202" s="7">
        <v>30</v>
      </c>
      <c r="AD3202" s="6">
        <v>112.08</v>
      </c>
      <c r="AE3202" s="7" t="s">
        <v>14168</v>
      </c>
      <c r="AG3202">
        <v>164.37</v>
      </c>
      <c r="AH3202">
        <v>30</v>
      </c>
      <c r="AI3202">
        <v>115.06</v>
      </c>
      <c r="AJ3202" t="s">
        <v>14155</v>
      </c>
    </row>
    <row r="3203" spans="28:36">
      <c r="AB3203" s="75">
        <v>394.82</v>
      </c>
      <c r="AC3203" s="7">
        <v>0</v>
      </c>
      <c r="AD3203" s="6">
        <v>394.82</v>
      </c>
      <c r="AE3203" s="7" t="s">
        <v>14168</v>
      </c>
      <c r="AG3203">
        <v>263.55</v>
      </c>
      <c r="AH3203">
        <v>50</v>
      </c>
      <c r="AI3203">
        <v>131.78</v>
      </c>
      <c r="AJ3203" t="s">
        <v>14155</v>
      </c>
    </row>
    <row r="3204" spans="28:36">
      <c r="AB3204" s="75">
        <v>424.33</v>
      </c>
      <c r="AC3204" s="7">
        <v>5</v>
      </c>
      <c r="AD3204" s="6">
        <v>403.11</v>
      </c>
      <c r="AE3204" s="7" t="s">
        <v>14168</v>
      </c>
      <c r="AG3204">
        <v>389.82</v>
      </c>
      <c r="AH3204">
        <v>25</v>
      </c>
      <c r="AI3204">
        <v>292.37</v>
      </c>
      <c r="AJ3204" t="s">
        <v>14155</v>
      </c>
    </row>
    <row r="3205" spans="28:36">
      <c r="AB3205" s="75">
        <v>301.60000000000002</v>
      </c>
      <c r="AC3205" s="7">
        <v>20</v>
      </c>
      <c r="AD3205" s="6">
        <v>241.28</v>
      </c>
      <c r="AE3205" s="7" t="s">
        <v>14168</v>
      </c>
      <c r="AG3205">
        <v>73.290000000000006</v>
      </c>
      <c r="AH3205">
        <v>0</v>
      </c>
      <c r="AI3205">
        <v>73.290000000000006</v>
      </c>
      <c r="AJ3205" t="s">
        <v>14155</v>
      </c>
    </row>
    <row r="3206" spans="28:36">
      <c r="AB3206" s="75">
        <v>245.52</v>
      </c>
      <c r="AC3206" s="7">
        <v>20</v>
      </c>
      <c r="AD3206" s="6">
        <v>196.42</v>
      </c>
      <c r="AE3206" s="7" t="s">
        <v>14168</v>
      </c>
      <c r="AG3206">
        <v>422.47</v>
      </c>
      <c r="AH3206">
        <v>15</v>
      </c>
      <c r="AI3206">
        <v>359.1</v>
      </c>
      <c r="AJ3206" t="s">
        <v>14155</v>
      </c>
    </row>
    <row r="3207" spans="28:36">
      <c r="AB3207" s="75">
        <v>312.92</v>
      </c>
      <c r="AC3207" s="7">
        <v>15</v>
      </c>
      <c r="AD3207" s="6">
        <v>265.98</v>
      </c>
      <c r="AE3207" s="7" t="s">
        <v>14168</v>
      </c>
      <c r="AG3207">
        <v>179.92</v>
      </c>
      <c r="AH3207">
        <v>25</v>
      </c>
      <c r="AI3207">
        <v>134.94</v>
      </c>
      <c r="AJ3207" t="s">
        <v>14155</v>
      </c>
    </row>
    <row r="3208" spans="28:36">
      <c r="AB3208" s="75">
        <v>181.51</v>
      </c>
      <c r="AC3208" s="7">
        <v>15</v>
      </c>
      <c r="AD3208" s="6">
        <v>154.28</v>
      </c>
      <c r="AE3208" s="7" t="s">
        <v>14168</v>
      </c>
      <c r="AG3208">
        <v>308.89999999999998</v>
      </c>
      <c r="AH3208">
        <v>30</v>
      </c>
      <c r="AI3208">
        <v>216.23</v>
      </c>
      <c r="AJ3208" t="s">
        <v>14155</v>
      </c>
    </row>
    <row r="3209" spans="28:36">
      <c r="AB3209" s="75">
        <v>211.53</v>
      </c>
      <c r="AC3209" s="7">
        <v>30</v>
      </c>
      <c r="AD3209" s="6">
        <v>148.07</v>
      </c>
      <c r="AE3209" s="7" t="s">
        <v>14168</v>
      </c>
      <c r="AG3209">
        <v>169.15</v>
      </c>
      <c r="AH3209">
        <v>0</v>
      </c>
      <c r="AI3209">
        <v>169.15</v>
      </c>
      <c r="AJ3209" t="s">
        <v>14155</v>
      </c>
    </row>
    <row r="3210" spans="28:36">
      <c r="AB3210" s="75">
        <v>333.61</v>
      </c>
      <c r="AC3210" s="7">
        <v>10</v>
      </c>
      <c r="AD3210" s="6">
        <v>300.25</v>
      </c>
      <c r="AE3210" s="7" t="s">
        <v>14168</v>
      </c>
      <c r="AG3210">
        <v>369.33</v>
      </c>
      <c r="AH3210">
        <v>5</v>
      </c>
      <c r="AI3210">
        <v>350.86</v>
      </c>
      <c r="AJ3210" t="s">
        <v>14155</v>
      </c>
    </row>
    <row r="3211" spans="28:36">
      <c r="AB3211" s="75">
        <v>330.38</v>
      </c>
      <c r="AC3211" s="7">
        <v>15</v>
      </c>
      <c r="AD3211" s="6">
        <v>280.82</v>
      </c>
      <c r="AE3211" s="7" t="s">
        <v>14168</v>
      </c>
      <c r="AG3211">
        <v>64.680000000000007</v>
      </c>
      <c r="AH3211">
        <v>30</v>
      </c>
      <c r="AI3211">
        <v>45.28</v>
      </c>
      <c r="AJ3211" t="s">
        <v>14155</v>
      </c>
    </row>
    <row r="3212" spans="28:36">
      <c r="AB3212" s="75">
        <v>73.02</v>
      </c>
      <c r="AC3212" s="7">
        <v>15</v>
      </c>
      <c r="AD3212" s="6">
        <v>62.07</v>
      </c>
      <c r="AE3212" s="7" t="s">
        <v>14168</v>
      </c>
      <c r="AG3212">
        <v>291.5</v>
      </c>
      <c r="AH3212">
        <v>25</v>
      </c>
      <c r="AI3212">
        <v>218.62</v>
      </c>
      <c r="AJ3212" t="s">
        <v>14155</v>
      </c>
    </row>
    <row r="3213" spans="28:36">
      <c r="AB3213" s="75">
        <v>141.65</v>
      </c>
      <c r="AC3213" s="7">
        <v>50</v>
      </c>
      <c r="AD3213" s="6">
        <v>70.83</v>
      </c>
      <c r="AE3213" s="7" t="s">
        <v>14168</v>
      </c>
      <c r="AG3213">
        <v>63.96</v>
      </c>
      <c r="AH3213">
        <v>5</v>
      </c>
      <c r="AI3213">
        <v>60.76</v>
      </c>
      <c r="AJ3213" t="s">
        <v>14155</v>
      </c>
    </row>
    <row r="3214" spans="28:36">
      <c r="AB3214" s="75">
        <v>211.9</v>
      </c>
      <c r="AC3214" s="7">
        <v>15</v>
      </c>
      <c r="AD3214" s="6">
        <v>180.12</v>
      </c>
      <c r="AE3214" s="7" t="s">
        <v>14168</v>
      </c>
      <c r="AG3214">
        <v>137.81</v>
      </c>
      <c r="AH3214">
        <v>10</v>
      </c>
      <c r="AI3214">
        <v>124.03</v>
      </c>
      <c r="AJ3214" t="s">
        <v>14155</v>
      </c>
    </row>
    <row r="3215" spans="28:36">
      <c r="AB3215" s="75">
        <v>196.54</v>
      </c>
      <c r="AC3215" s="7">
        <v>0</v>
      </c>
      <c r="AD3215" s="6">
        <v>196.54</v>
      </c>
      <c r="AE3215" s="7" t="s">
        <v>14168</v>
      </c>
      <c r="AG3215">
        <v>233.57</v>
      </c>
      <c r="AH3215">
        <v>0</v>
      </c>
      <c r="AI3215">
        <v>233.57</v>
      </c>
      <c r="AJ3215" t="s">
        <v>14155</v>
      </c>
    </row>
    <row r="3216" spans="28:36">
      <c r="AB3216" s="75">
        <v>247.73</v>
      </c>
      <c r="AC3216" s="7">
        <v>20</v>
      </c>
      <c r="AD3216" s="6">
        <v>198.18</v>
      </c>
      <c r="AE3216" s="7" t="s">
        <v>14168</v>
      </c>
      <c r="AG3216">
        <v>267.99</v>
      </c>
      <c r="AH3216">
        <v>5</v>
      </c>
      <c r="AI3216">
        <v>254.59</v>
      </c>
      <c r="AJ3216" t="s">
        <v>14155</v>
      </c>
    </row>
    <row r="3217" spans="28:36">
      <c r="AB3217" s="75">
        <v>169.17</v>
      </c>
      <c r="AC3217" s="7">
        <v>25</v>
      </c>
      <c r="AD3217" s="6">
        <v>126.88</v>
      </c>
      <c r="AE3217" s="7" t="s">
        <v>14168</v>
      </c>
      <c r="AG3217">
        <v>80.569999999999993</v>
      </c>
      <c r="AH3217">
        <v>25</v>
      </c>
      <c r="AI3217">
        <v>60.43</v>
      </c>
      <c r="AJ3217" t="s">
        <v>14155</v>
      </c>
    </row>
    <row r="3218" spans="28:36">
      <c r="AB3218" s="75">
        <v>448.45</v>
      </c>
      <c r="AC3218" s="7">
        <v>0</v>
      </c>
      <c r="AD3218" s="6">
        <v>448.45</v>
      </c>
      <c r="AE3218" s="7" t="s">
        <v>14168</v>
      </c>
      <c r="AG3218">
        <v>375</v>
      </c>
      <c r="AH3218">
        <v>20</v>
      </c>
      <c r="AI3218">
        <v>300</v>
      </c>
      <c r="AJ3218" t="s">
        <v>14155</v>
      </c>
    </row>
    <row r="3219" spans="28:36">
      <c r="AB3219" s="75">
        <v>369.37</v>
      </c>
      <c r="AC3219" s="7">
        <v>0</v>
      </c>
      <c r="AD3219" s="6">
        <v>369.37</v>
      </c>
      <c r="AE3219" s="7" t="s">
        <v>14168</v>
      </c>
      <c r="AG3219">
        <v>325.63</v>
      </c>
      <c r="AH3219">
        <v>50</v>
      </c>
      <c r="AI3219">
        <v>162.81</v>
      </c>
      <c r="AJ3219" t="s">
        <v>14155</v>
      </c>
    </row>
    <row r="3220" spans="28:36">
      <c r="AB3220" s="75">
        <v>381.47</v>
      </c>
      <c r="AC3220" s="7">
        <v>30</v>
      </c>
      <c r="AD3220" s="6">
        <v>267.02999999999997</v>
      </c>
      <c r="AE3220" s="7" t="s">
        <v>14168</v>
      </c>
      <c r="AG3220">
        <v>390.11</v>
      </c>
      <c r="AH3220">
        <v>0</v>
      </c>
      <c r="AI3220">
        <v>390.11</v>
      </c>
      <c r="AJ3220" t="s">
        <v>14155</v>
      </c>
    </row>
    <row r="3221" spans="28:36">
      <c r="AB3221" s="75">
        <v>184.5</v>
      </c>
      <c r="AC3221" s="7">
        <v>0</v>
      </c>
      <c r="AD3221" s="6">
        <v>184.5</v>
      </c>
      <c r="AE3221" s="7" t="s">
        <v>14168</v>
      </c>
      <c r="AG3221">
        <v>311.55</v>
      </c>
      <c r="AH3221">
        <v>25</v>
      </c>
      <c r="AI3221">
        <v>233.66</v>
      </c>
      <c r="AJ3221" t="s">
        <v>14155</v>
      </c>
    </row>
    <row r="3222" spans="28:36">
      <c r="AB3222" s="75">
        <v>332.62</v>
      </c>
      <c r="AC3222" s="7">
        <v>20</v>
      </c>
      <c r="AD3222" s="6">
        <v>266.10000000000002</v>
      </c>
      <c r="AE3222" s="7" t="s">
        <v>14168</v>
      </c>
      <c r="AG3222">
        <v>153.68</v>
      </c>
      <c r="AH3222">
        <v>25</v>
      </c>
      <c r="AI3222">
        <v>115.26</v>
      </c>
      <c r="AJ3222" t="s">
        <v>14155</v>
      </c>
    </row>
    <row r="3223" spans="28:36">
      <c r="AB3223" s="75">
        <v>378.56</v>
      </c>
      <c r="AC3223" s="7">
        <v>10</v>
      </c>
      <c r="AD3223" s="6">
        <v>340.7</v>
      </c>
      <c r="AE3223" s="7" t="s">
        <v>14168</v>
      </c>
      <c r="AG3223">
        <v>393.56</v>
      </c>
      <c r="AH3223">
        <v>25</v>
      </c>
      <c r="AI3223">
        <v>295.17</v>
      </c>
      <c r="AJ3223" t="s">
        <v>14155</v>
      </c>
    </row>
    <row r="3224" spans="28:36">
      <c r="AB3224" s="75">
        <v>342.44</v>
      </c>
      <c r="AC3224" s="7">
        <v>20</v>
      </c>
      <c r="AD3224" s="6">
        <v>273.95</v>
      </c>
      <c r="AE3224" s="7" t="s">
        <v>14168</v>
      </c>
      <c r="AG3224">
        <v>279.27999999999997</v>
      </c>
      <c r="AH3224">
        <v>5</v>
      </c>
      <c r="AI3224">
        <v>265.32</v>
      </c>
      <c r="AJ3224" t="s">
        <v>14155</v>
      </c>
    </row>
    <row r="3225" spans="28:36">
      <c r="AB3225" s="75">
        <v>397.84</v>
      </c>
      <c r="AC3225" s="7">
        <v>30</v>
      </c>
      <c r="AD3225" s="6">
        <v>278.49</v>
      </c>
      <c r="AE3225" s="7" t="s">
        <v>14168</v>
      </c>
      <c r="AG3225">
        <v>253.05</v>
      </c>
      <c r="AH3225">
        <v>20</v>
      </c>
      <c r="AI3225">
        <v>202.44</v>
      </c>
      <c r="AJ3225" t="s">
        <v>14155</v>
      </c>
    </row>
    <row r="3226" spans="28:36">
      <c r="AB3226" s="75">
        <v>108.21</v>
      </c>
      <c r="AC3226" s="7">
        <v>10</v>
      </c>
      <c r="AD3226" s="6">
        <v>97.39</v>
      </c>
      <c r="AE3226" s="7" t="s">
        <v>14168</v>
      </c>
      <c r="AG3226">
        <v>482.4</v>
      </c>
      <c r="AH3226">
        <v>50</v>
      </c>
      <c r="AI3226">
        <v>241.2</v>
      </c>
      <c r="AJ3226" t="s">
        <v>14155</v>
      </c>
    </row>
    <row r="3227" spans="28:36">
      <c r="AB3227" s="75">
        <v>242.2</v>
      </c>
      <c r="AC3227" s="7">
        <v>30</v>
      </c>
      <c r="AD3227" s="6">
        <v>169.54</v>
      </c>
      <c r="AE3227" s="7" t="s">
        <v>14168</v>
      </c>
      <c r="AG3227">
        <v>183.06</v>
      </c>
      <c r="AH3227">
        <v>30</v>
      </c>
      <c r="AI3227">
        <v>128.13999999999999</v>
      </c>
      <c r="AJ3227" t="s">
        <v>14155</v>
      </c>
    </row>
    <row r="3228" spans="28:36">
      <c r="AB3228" s="75">
        <v>298.3</v>
      </c>
      <c r="AC3228" s="7">
        <v>25</v>
      </c>
      <c r="AD3228" s="6">
        <v>223.73</v>
      </c>
      <c r="AE3228" s="7" t="s">
        <v>14168</v>
      </c>
      <c r="AG3228">
        <v>40.86</v>
      </c>
      <c r="AH3228">
        <v>30</v>
      </c>
      <c r="AI3228">
        <v>28.6</v>
      </c>
      <c r="AJ3228" t="s">
        <v>14155</v>
      </c>
    </row>
    <row r="3229" spans="28:36">
      <c r="AB3229" s="75">
        <v>388.74</v>
      </c>
      <c r="AC3229" s="7">
        <v>15</v>
      </c>
      <c r="AD3229" s="6">
        <v>330.43</v>
      </c>
      <c r="AE3229" s="7" t="s">
        <v>14168</v>
      </c>
      <c r="AG3229">
        <v>264.43</v>
      </c>
      <c r="AH3229">
        <v>0</v>
      </c>
      <c r="AI3229">
        <v>264.43</v>
      </c>
      <c r="AJ3229" t="s">
        <v>14155</v>
      </c>
    </row>
    <row r="3230" spans="28:36">
      <c r="AB3230" s="75">
        <v>363.85</v>
      </c>
      <c r="AC3230" s="7">
        <v>5</v>
      </c>
      <c r="AD3230" s="6">
        <v>345.66</v>
      </c>
      <c r="AE3230" s="7" t="s">
        <v>14168</v>
      </c>
      <c r="AG3230">
        <v>422.91</v>
      </c>
      <c r="AH3230">
        <v>10</v>
      </c>
      <c r="AI3230">
        <v>380.62</v>
      </c>
      <c r="AJ3230" t="s">
        <v>14155</v>
      </c>
    </row>
    <row r="3231" spans="28:36">
      <c r="AB3231" s="75">
        <v>135.69999999999999</v>
      </c>
      <c r="AC3231" s="7">
        <v>15</v>
      </c>
      <c r="AD3231" s="6">
        <v>115.34</v>
      </c>
      <c r="AE3231" s="7" t="s">
        <v>14168</v>
      </c>
      <c r="AG3231">
        <v>146.46</v>
      </c>
      <c r="AH3231">
        <v>5</v>
      </c>
      <c r="AI3231">
        <v>139.13999999999999</v>
      </c>
      <c r="AJ3231" t="s">
        <v>14155</v>
      </c>
    </row>
    <row r="3232" spans="28:36">
      <c r="AB3232" s="75">
        <v>92.41</v>
      </c>
      <c r="AC3232" s="7">
        <v>50</v>
      </c>
      <c r="AD3232" s="6">
        <v>46.2</v>
      </c>
      <c r="AE3232" s="7" t="s">
        <v>14168</v>
      </c>
      <c r="AG3232">
        <v>279.07</v>
      </c>
      <c r="AH3232">
        <v>10</v>
      </c>
      <c r="AI3232">
        <v>251.16</v>
      </c>
      <c r="AJ3232" t="s">
        <v>14155</v>
      </c>
    </row>
    <row r="3233" spans="28:36">
      <c r="AB3233" s="75">
        <v>227.2</v>
      </c>
      <c r="AC3233" s="7">
        <v>20</v>
      </c>
      <c r="AD3233" s="6">
        <v>181.76</v>
      </c>
      <c r="AE3233" s="7" t="s">
        <v>14168</v>
      </c>
      <c r="AG3233">
        <v>446.49</v>
      </c>
      <c r="AH3233">
        <v>50</v>
      </c>
      <c r="AI3233">
        <v>223.25</v>
      </c>
      <c r="AJ3233" t="s">
        <v>14155</v>
      </c>
    </row>
    <row r="3234" spans="28:36">
      <c r="AB3234" s="75">
        <v>116.85</v>
      </c>
      <c r="AC3234" s="7">
        <v>30</v>
      </c>
      <c r="AD3234" s="6">
        <v>81.790000000000006</v>
      </c>
      <c r="AE3234" s="7" t="s">
        <v>14168</v>
      </c>
      <c r="AG3234">
        <v>44.18</v>
      </c>
      <c r="AH3234">
        <v>30</v>
      </c>
      <c r="AI3234">
        <v>30.93</v>
      </c>
      <c r="AJ3234" t="s">
        <v>14155</v>
      </c>
    </row>
    <row r="3235" spans="28:36">
      <c r="AB3235" s="75">
        <v>480.65</v>
      </c>
      <c r="AC3235" s="7">
        <v>30</v>
      </c>
      <c r="AD3235" s="6">
        <v>336.45</v>
      </c>
      <c r="AE3235" s="7" t="s">
        <v>14168</v>
      </c>
      <c r="AG3235">
        <v>249.86</v>
      </c>
      <c r="AH3235">
        <v>50</v>
      </c>
      <c r="AI3235">
        <v>124.93</v>
      </c>
      <c r="AJ3235" t="s">
        <v>14155</v>
      </c>
    </row>
    <row r="3236" spans="28:36">
      <c r="AB3236" s="75">
        <v>238.75</v>
      </c>
      <c r="AC3236" s="7">
        <v>20</v>
      </c>
      <c r="AD3236" s="6">
        <v>191</v>
      </c>
      <c r="AE3236" s="7" t="s">
        <v>14168</v>
      </c>
      <c r="AG3236">
        <v>377.06</v>
      </c>
      <c r="AH3236">
        <v>5</v>
      </c>
      <c r="AI3236">
        <v>358.21</v>
      </c>
      <c r="AJ3236" t="s">
        <v>14155</v>
      </c>
    </row>
    <row r="3237" spans="28:36">
      <c r="AB3237" s="75">
        <v>404.79</v>
      </c>
      <c r="AC3237" s="7">
        <v>5</v>
      </c>
      <c r="AD3237" s="6">
        <v>384.55</v>
      </c>
      <c r="AE3237" s="7" t="s">
        <v>14168</v>
      </c>
      <c r="AG3237">
        <v>52.16</v>
      </c>
      <c r="AH3237">
        <v>10</v>
      </c>
      <c r="AI3237">
        <v>46.94</v>
      </c>
      <c r="AJ3237" t="s">
        <v>14155</v>
      </c>
    </row>
    <row r="3238" spans="28:36">
      <c r="AB3238" s="75">
        <v>483.73</v>
      </c>
      <c r="AC3238" s="7">
        <v>20</v>
      </c>
      <c r="AD3238" s="6">
        <v>386.98</v>
      </c>
      <c r="AE3238" s="7" t="s">
        <v>14168</v>
      </c>
      <c r="AG3238">
        <v>95.61</v>
      </c>
      <c r="AH3238">
        <v>30</v>
      </c>
      <c r="AI3238">
        <v>66.930000000000007</v>
      </c>
      <c r="AJ3238" t="s">
        <v>14155</v>
      </c>
    </row>
    <row r="3239" spans="28:36">
      <c r="AB3239" s="75">
        <v>219.74</v>
      </c>
      <c r="AC3239" s="7">
        <v>20</v>
      </c>
      <c r="AD3239" s="6">
        <v>175.79</v>
      </c>
      <c r="AE3239" s="7" t="s">
        <v>14168</v>
      </c>
      <c r="AG3239">
        <v>18.559999999999999</v>
      </c>
      <c r="AH3239">
        <v>15</v>
      </c>
      <c r="AI3239">
        <v>15.78</v>
      </c>
      <c r="AJ3239" t="s">
        <v>14155</v>
      </c>
    </row>
    <row r="3240" spans="28:36">
      <c r="AB3240" s="75">
        <v>321.33999999999997</v>
      </c>
      <c r="AC3240" s="7">
        <v>5</v>
      </c>
      <c r="AD3240" s="6">
        <v>305.27</v>
      </c>
      <c r="AE3240" s="7" t="s">
        <v>14168</v>
      </c>
      <c r="AG3240">
        <v>298.79000000000002</v>
      </c>
      <c r="AH3240">
        <v>15</v>
      </c>
      <c r="AI3240">
        <v>253.97</v>
      </c>
      <c r="AJ3240" t="s">
        <v>14155</v>
      </c>
    </row>
    <row r="3241" spans="28:36">
      <c r="AB3241" s="75">
        <v>477.27</v>
      </c>
      <c r="AC3241" s="7">
        <v>30</v>
      </c>
      <c r="AD3241" s="6">
        <v>334.09</v>
      </c>
      <c r="AE3241" s="7" t="s">
        <v>14168</v>
      </c>
      <c r="AG3241">
        <v>246.17</v>
      </c>
      <c r="AH3241">
        <v>5</v>
      </c>
      <c r="AI3241">
        <v>233.86</v>
      </c>
      <c r="AJ3241" t="s">
        <v>14155</v>
      </c>
    </row>
    <row r="3242" spans="28:36">
      <c r="AB3242" s="75">
        <v>464.61</v>
      </c>
      <c r="AC3242" s="7">
        <v>0</v>
      </c>
      <c r="AD3242" s="6">
        <v>464.61</v>
      </c>
      <c r="AE3242" s="7" t="s">
        <v>14168</v>
      </c>
      <c r="AG3242">
        <v>207.44</v>
      </c>
      <c r="AH3242">
        <v>20</v>
      </c>
      <c r="AI3242">
        <v>165.95</v>
      </c>
      <c r="AJ3242" t="s">
        <v>14155</v>
      </c>
    </row>
    <row r="3243" spans="28:36">
      <c r="AB3243" s="75">
        <v>106.27</v>
      </c>
      <c r="AC3243" s="7">
        <v>15</v>
      </c>
      <c r="AD3243" s="6">
        <v>90.33</v>
      </c>
      <c r="AE3243" s="7" t="s">
        <v>14168</v>
      </c>
      <c r="AG3243">
        <v>31.73</v>
      </c>
      <c r="AH3243">
        <v>5</v>
      </c>
      <c r="AI3243">
        <v>30.14</v>
      </c>
      <c r="AJ3243" t="s">
        <v>14155</v>
      </c>
    </row>
    <row r="3244" spans="28:36">
      <c r="AB3244" s="75">
        <v>286.23</v>
      </c>
      <c r="AC3244" s="7">
        <v>0</v>
      </c>
      <c r="AD3244" s="6">
        <v>286.23</v>
      </c>
      <c r="AE3244" s="7" t="s">
        <v>14168</v>
      </c>
      <c r="AG3244">
        <v>461.56</v>
      </c>
      <c r="AH3244">
        <v>20</v>
      </c>
      <c r="AI3244">
        <v>369.25</v>
      </c>
      <c r="AJ3244" t="s">
        <v>14155</v>
      </c>
    </row>
    <row r="3245" spans="28:36">
      <c r="AB3245" s="75">
        <v>324.33</v>
      </c>
      <c r="AC3245" s="7">
        <v>0</v>
      </c>
      <c r="AD3245" s="6">
        <v>324.33</v>
      </c>
      <c r="AE3245" s="7" t="s">
        <v>14168</v>
      </c>
      <c r="AG3245">
        <v>362.99</v>
      </c>
      <c r="AH3245">
        <v>15</v>
      </c>
      <c r="AI3245">
        <v>308.54000000000002</v>
      </c>
      <c r="AJ3245" t="s">
        <v>14155</v>
      </c>
    </row>
    <row r="3246" spans="28:36">
      <c r="AB3246" s="75">
        <v>163.98</v>
      </c>
      <c r="AC3246" s="7">
        <v>20</v>
      </c>
      <c r="AD3246" s="6">
        <v>131.18</v>
      </c>
      <c r="AE3246" s="7" t="s">
        <v>14168</v>
      </c>
      <c r="AG3246">
        <v>343.43</v>
      </c>
      <c r="AH3246">
        <v>25</v>
      </c>
      <c r="AI3246">
        <v>257.57</v>
      </c>
      <c r="AJ3246" t="s">
        <v>14155</v>
      </c>
    </row>
    <row r="3247" spans="28:36">
      <c r="AB3247" s="75">
        <v>179.26</v>
      </c>
      <c r="AC3247" s="7">
        <v>50</v>
      </c>
      <c r="AD3247" s="6">
        <v>89.63</v>
      </c>
      <c r="AE3247" s="7" t="s">
        <v>14168</v>
      </c>
      <c r="AG3247">
        <v>460.17</v>
      </c>
      <c r="AH3247">
        <v>15</v>
      </c>
      <c r="AI3247">
        <v>391.14</v>
      </c>
      <c r="AJ3247" t="s">
        <v>14155</v>
      </c>
    </row>
    <row r="3248" spans="28:36">
      <c r="AB3248" s="75">
        <v>319.98</v>
      </c>
      <c r="AC3248" s="7">
        <v>10</v>
      </c>
      <c r="AD3248" s="6">
        <v>287.98</v>
      </c>
      <c r="AE3248" s="7" t="s">
        <v>14168</v>
      </c>
      <c r="AG3248">
        <v>65.75</v>
      </c>
      <c r="AH3248">
        <v>0</v>
      </c>
      <c r="AI3248">
        <v>65.75</v>
      </c>
      <c r="AJ3248" t="s">
        <v>14155</v>
      </c>
    </row>
    <row r="3249" spans="28:36">
      <c r="AB3249" s="75">
        <v>315.54000000000002</v>
      </c>
      <c r="AC3249" s="7">
        <v>10</v>
      </c>
      <c r="AD3249" s="6">
        <v>283.99</v>
      </c>
      <c r="AE3249" s="7" t="s">
        <v>14168</v>
      </c>
      <c r="AG3249">
        <v>496.29</v>
      </c>
      <c r="AH3249">
        <v>15</v>
      </c>
      <c r="AI3249">
        <v>421.85</v>
      </c>
      <c r="AJ3249" t="s">
        <v>14155</v>
      </c>
    </row>
    <row r="3250" spans="28:36">
      <c r="AB3250" s="75">
        <v>53.55</v>
      </c>
      <c r="AC3250" s="7">
        <v>30</v>
      </c>
      <c r="AD3250" s="6">
        <v>37.479999999999997</v>
      </c>
      <c r="AE3250" s="7" t="s">
        <v>14168</v>
      </c>
      <c r="AG3250">
        <v>146.22</v>
      </c>
      <c r="AH3250">
        <v>50</v>
      </c>
      <c r="AI3250">
        <v>73.11</v>
      </c>
      <c r="AJ3250" t="s">
        <v>14155</v>
      </c>
    </row>
    <row r="3251" spans="28:36">
      <c r="AB3251" s="75">
        <v>149.82</v>
      </c>
      <c r="AC3251" s="7">
        <v>15</v>
      </c>
      <c r="AD3251" s="6">
        <v>127.35</v>
      </c>
      <c r="AE3251" s="7" t="s">
        <v>14168</v>
      </c>
      <c r="AG3251">
        <v>175.25</v>
      </c>
      <c r="AH3251">
        <v>30</v>
      </c>
      <c r="AI3251">
        <v>122.67</v>
      </c>
      <c r="AJ3251" t="s">
        <v>14155</v>
      </c>
    </row>
    <row r="3252" spans="28:36">
      <c r="AB3252" s="75">
        <v>330.53</v>
      </c>
      <c r="AC3252" s="7">
        <v>10</v>
      </c>
      <c r="AD3252" s="6">
        <v>297.48</v>
      </c>
      <c r="AE3252" s="7" t="s">
        <v>14168</v>
      </c>
      <c r="AG3252">
        <v>125.36</v>
      </c>
      <c r="AH3252">
        <v>30</v>
      </c>
      <c r="AI3252">
        <v>87.75</v>
      </c>
      <c r="AJ3252" t="s">
        <v>14155</v>
      </c>
    </row>
    <row r="3253" spans="28:36">
      <c r="AB3253" s="75">
        <v>336.27</v>
      </c>
      <c r="AC3253" s="7">
        <v>0</v>
      </c>
      <c r="AD3253" s="6">
        <v>336.27</v>
      </c>
      <c r="AE3253" s="7" t="s">
        <v>14168</v>
      </c>
      <c r="AG3253">
        <v>473.91</v>
      </c>
      <c r="AH3253">
        <v>30</v>
      </c>
      <c r="AI3253">
        <v>331.74</v>
      </c>
      <c r="AJ3253" t="s">
        <v>14155</v>
      </c>
    </row>
    <row r="3254" spans="28:36">
      <c r="AB3254" s="75">
        <v>292.74</v>
      </c>
      <c r="AC3254" s="7">
        <v>0</v>
      </c>
      <c r="AD3254" s="6">
        <v>292.74</v>
      </c>
      <c r="AE3254" s="7" t="s">
        <v>14168</v>
      </c>
      <c r="AG3254">
        <v>95.3</v>
      </c>
      <c r="AH3254">
        <v>5</v>
      </c>
      <c r="AI3254">
        <v>90.53</v>
      </c>
      <c r="AJ3254" t="s">
        <v>14155</v>
      </c>
    </row>
    <row r="3255" spans="28:36">
      <c r="AB3255" s="75">
        <v>463.69</v>
      </c>
      <c r="AC3255" s="7">
        <v>50</v>
      </c>
      <c r="AD3255" s="6">
        <v>231.84</v>
      </c>
      <c r="AE3255" s="7" t="s">
        <v>14168</v>
      </c>
      <c r="AG3255">
        <v>205.38</v>
      </c>
      <c r="AH3255">
        <v>30</v>
      </c>
      <c r="AI3255">
        <v>143.77000000000001</v>
      </c>
      <c r="AJ3255" t="s">
        <v>14155</v>
      </c>
    </row>
    <row r="3256" spans="28:36">
      <c r="AB3256" s="75">
        <v>171.89</v>
      </c>
      <c r="AC3256" s="7">
        <v>10</v>
      </c>
      <c r="AD3256" s="6">
        <v>154.69999999999999</v>
      </c>
      <c r="AE3256" s="7" t="s">
        <v>14168</v>
      </c>
      <c r="AG3256">
        <v>370.12</v>
      </c>
      <c r="AH3256">
        <v>10</v>
      </c>
      <c r="AI3256">
        <v>333.11</v>
      </c>
      <c r="AJ3256" t="s">
        <v>14155</v>
      </c>
    </row>
    <row r="3257" spans="28:36">
      <c r="AB3257" s="75">
        <v>471.76</v>
      </c>
      <c r="AC3257" s="7">
        <v>10</v>
      </c>
      <c r="AD3257" s="6">
        <v>424.58</v>
      </c>
      <c r="AE3257" s="7" t="s">
        <v>14168</v>
      </c>
      <c r="AG3257">
        <v>16.7</v>
      </c>
      <c r="AH3257">
        <v>50</v>
      </c>
      <c r="AI3257">
        <v>8.35</v>
      </c>
      <c r="AJ3257" t="s">
        <v>14155</v>
      </c>
    </row>
    <row r="3258" spans="28:36">
      <c r="AB3258" s="75">
        <v>263.49</v>
      </c>
      <c r="AC3258" s="7">
        <v>20</v>
      </c>
      <c r="AD3258" s="6">
        <v>210.79</v>
      </c>
      <c r="AE3258" s="7" t="s">
        <v>14168</v>
      </c>
      <c r="AG3258">
        <v>159.29</v>
      </c>
      <c r="AH3258">
        <v>0</v>
      </c>
      <c r="AI3258">
        <v>159.29</v>
      </c>
      <c r="AJ3258" t="s">
        <v>14155</v>
      </c>
    </row>
    <row r="3259" spans="28:36">
      <c r="AB3259" s="75">
        <v>30.52</v>
      </c>
      <c r="AC3259" s="7">
        <v>20</v>
      </c>
      <c r="AD3259" s="6">
        <v>24.42</v>
      </c>
      <c r="AE3259" s="7" t="s">
        <v>14168</v>
      </c>
      <c r="AG3259">
        <v>30.68</v>
      </c>
      <c r="AH3259">
        <v>50</v>
      </c>
      <c r="AI3259">
        <v>15.34</v>
      </c>
      <c r="AJ3259" t="s">
        <v>14155</v>
      </c>
    </row>
    <row r="3260" spans="28:36">
      <c r="AB3260" s="75">
        <v>118.57</v>
      </c>
      <c r="AC3260" s="7">
        <v>30</v>
      </c>
      <c r="AD3260" s="6">
        <v>83</v>
      </c>
      <c r="AE3260" s="7" t="s">
        <v>14168</v>
      </c>
      <c r="AG3260">
        <v>31.78</v>
      </c>
      <c r="AH3260">
        <v>15</v>
      </c>
      <c r="AI3260">
        <v>27.01</v>
      </c>
      <c r="AJ3260" t="s">
        <v>14155</v>
      </c>
    </row>
    <row r="3261" spans="28:36">
      <c r="AB3261" s="75">
        <v>447.8</v>
      </c>
      <c r="AC3261" s="7">
        <v>20</v>
      </c>
      <c r="AD3261" s="6">
        <v>358.24</v>
      </c>
      <c r="AE3261" s="7" t="s">
        <v>14168</v>
      </c>
      <c r="AG3261">
        <v>161.63999999999999</v>
      </c>
      <c r="AH3261">
        <v>0</v>
      </c>
      <c r="AI3261">
        <v>161.63999999999999</v>
      </c>
      <c r="AJ3261" t="s">
        <v>14155</v>
      </c>
    </row>
    <row r="3262" spans="28:36">
      <c r="AB3262" s="75">
        <v>14.23</v>
      </c>
      <c r="AC3262" s="7">
        <v>10</v>
      </c>
      <c r="AD3262" s="6">
        <v>12.81</v>
      </c>
      <c r="AE3262" s="7" t="s">
        <v>14168</v>
      </c>
      <c r="AG3262">
        <v>227.18</v>
      </c>
      <c r="AH3262">
        <v>5</v>
      </c>
      <c r="AI3262">
        <v>215.82</v>
      </c>
      <c r="AJ3262" t="s">
        <v>14155</v>
      </c>
    </row>
    <row r="3263" spans="28:36">
      <c r="AB3263" s="75">
        <v>117.15</v>
      </c>
      <c r="AC3263" s="7">
        <v>5</v>
      </c>
      <c r="AD3263" s="6">
        <v>111.29</v>
      </c>
      <c r="AE3263" s="7" t="s">
        <v>14168</v>
      </c>
      <c r="AG3263">
        <v>241.52</v>
      </c>
      <c r="AH3263">
        <v>5</v>
      </c>
      <c r="AI3263">
        <v>229.44</v>
      </c>
      <c r="AJ3263" t="s">
        <v>14155</v>
      </c>
    </row>
    <row r="3264" spans="28:36">
      <c r="AB3264" s="75">
        <v>267.5</v>
      </c>
      <c r="AC3264" s="7">
        <v>25</v>
      </c>
      <c r="AD3264" s="6">
        <v>200.62</v>
      </c>
      <c r="AE3264" s="7" t="s">
        <v>14168</v>
      </c>
      <c r="AG3264">
        <v>83.47</v>
      </c>
      <c r="AH3264">
        <v>20</v>
      </c>
      <c r="AI3264">
        <v>66.78</v>
      </c>
      <c r="AJ3264" t="s">
        <v>14155</v>
      </c>
    </row>
    <row r="3265" spans="28:36">
      <c r="AB3265" s="75">
        <v>81.78</v>
      </c>
      <c r="AC3265" s="7">
        <v>10</v>
      </c>
      <c r="AD3265" s="6">
        <v>73.599999999999994</v>
      </c>
      <c r="AE3265" s="7" t="s">
        <v>14168</v>
      </c>
      <c r="AG3265">
        <v>211.17</v>
      </c>
      <c r="AH3265">
        <v>50</v>
      </c>
      <c r="AI3265">
        <v>105.58</v>
      </c>
      <c r="AJ3265" t="s">
        <v>14155</v>
      </c>
    </row>
    <row r="3266" spans="28:36">
      <c r="AB3266" s="75">
        <v>131.33000000000001</v>
      </c>
      <c r="AC3266" s="7">
        <v>50</v>
      </c>
      <c r="AD3266" s="6">
        <v>65.67</v>
      </c>
      <c r="AE3266" s="7" t="s">
        <v>14168</v>
      </c>
      <c r="AG3266">
        <v>461.66</v>
      </c>
      <c r="AH3266">
        <v>20</v>
      </c>
      <c r="AI3266">
        <v>369.33</v>
      </c>
      <c r="AJ3266" t="s">
        <v>14155</v>
      </c>
    </row>
    <row r="3267" spans="28:36">
      <c r="AB3267" s="75">
        <v>139.01</v>
      </c>
      <c r="AC3267" s="7">
        <v>15</v>
      </c>
      <c r="AD3267" s="6">
        <v>118.16</v>
      </c>
      <c r="AE3267" s="7" t="s">
        <v>14168</v>
      </c>
      <c r="AG3267">
        <v>381.37</v>
      </c>
      <c r="AH3267">
        <v>20</v>
      </c>
      <c r="AI3267">
        <v>305.10000000000002</v>
      </c>
      <c r="AJ3267" t="s">
        <v>14155</v>
      </c>
    </row>
    <row r="3268" spans="28:36">
      <c r="AB3268" s="75">
        <v>306.61</v>
      </c>
      <c r="AC3268" s="7">
        <v>50</v>
      </c>
      <c r="AD3268" s="6">
        <v>153.31</v>
      </c>
      <c r="AE3268" s="7" t="s">
        <v>14168</v>
      </c>
      <c r="AG3268">
        <v>277.39</v>
      </c>
      <c r="AH3268">
        <v>20</v>
      </c>
      <c r="AI3268">
        <v>221.91</v>
      </c>
      <c r="AJ3268" t="s">
        <v>14155</v>
      </c>
    </row>
    <row r="3269" spans="28:36">
      <c r="AB3269" s="75">
        <v>210.69</v>
      </c>
      <c r="AC3269" s="7">
        <v>10</v>
      </c>
      <c r="AD3269" s="6">
        <v>189.62</v>
      </c>
      <c r="AE3269" s="7" t="s">
        <v>14168</v>
      </c>
      <c r="AG3269">
        <v>258.39999999999998</v>
      </c>
      <c r="AH3269">
        <v>25</v>
      </c>
      <c r="AI3269">
        <v>193.8</v>
      </c>
      <c r="AJ3269" t="s">
        <v>14155</v>
      </c>
    </row>
    <row r="3270" spans="28:36">
      <c r="AB3270" s="75">
        <v>55.36</v>
      </c>
      <c r="AC3270" s="7">
        <v>20</v>
      </c>
      <c r="AD3270" s="6">
        <v>44.29</v>
      </c>
      <c r="AE3270" s="7" t="s">
        <v>14168</v>
      </c>
      <c r="AG3270">
        <v>92.03</v>
      </c>
      <c r="AH3270">
        <v>20</v>
      </c>
      <c r="AI3270">
        <v>73.62</v>
      </c>
      <c r="AJ3270" t="s">
        <v>14155</v>
      </c>
    </row>
    <row r="3271" spans="28:36">
      <c r="AB3271" s="75">
        <v>392.88</v>
      </c>
      <c r="AC3271" s="7">
        <v>25</v>
      </c>
      <c r="AD3271" s="6">
        <v>294.66000000000003</v>
      </c>
      <c r="AE3271" s="7" t="s">
        <v>14168</v>
      </c>
      <c r="AG3271">
        <v>260.66000000000003</v>
      </c>
      <c r="AH3271">
        <v>30</v>
      </c>
      <c r="AI3271">
        <v>182.46</v>
      </c>
      <c r="AJ3271" t="s">
        <v>14155</v>
      </c>
    </row>
    <row r="3272" spans="28:36">
      <c r="AB3272" s="75">
        <v>149.91</v>
      </c>
      <c r="AC3272" s="7">
        <v>25</v>
      </c>
      <c r="AD3272" s="6">
        <v>112.43</v>
      </c>
      <c r="AE3272" s="7" t="s">
        <v>14168</v>
      </c>
      <c r="AG3272">
        <v>15.04</v>
      </c>
      <c r="AH3272">
        <v>25</v>
      </c>
      <c r="AI3272">
        <v>11.28</v>
      </c>
      <c r="AJ3272" t="s">
        <v>14155</v>
      </c>
    </row>
    <row r="3273" spans="28:36">
      <c r="AB3273" s="75">
        <v>235.35</v>
      </c>
      <c r="AC3273" s="7">
        <v>15</v>
      </c>
      <c r="AD3273" s="6">
        <v>200.05</v>
      </c>
      <c r="AE3273" s="7" t="s">
        <v>14168</v>
      </c>
      <c r="AG3273">
        <v>73.239999999999995</v>
      </c>
      <c r="AH3273">
        <v>10</v>
      </c>
      <c r="AI3273">
        <v>65.92</v>
      </c>
      <c r="AJ3273" t="s">
        <v>14155</v>
      </c>
    </row>
    <row r="3274" spans="28:36">
      <c r="AB3274" s="75">
        <v>457.96</v>
      </c>
      <c r="AC3274" s="7">
        <v>5</v>
      </c>
      <c r="AD3274" s="6">
        <v>435.06</v>
      </c>
      <c r="AE3274" s="7" t="s">
        <v>14168</v>
      </c>
      <c r="AG3274">
        <v>342.32</v>
      </c>
      <c r="AH3274">
        <v>20</v>
      </c>
      <c r="AI3274">
        <v>273.86</v>
      </c>
      <c r="AJ3274" t="s">
        <v>14155</v>
      </c>
    </row>
    <row r="3275" spans="28:36">
      <c r="AB3275" s="75">
        <v>215.06</v>
      </c>
      <c r="AC3275" s="7">
        <v>0</v>
      </c>
      <c r="AD3275" s="6">
        <v>215.06</v>
      </c>
      <c r="AE3275" s="7" t="s">
        <v>14168</v>
      </c>
      <c r="AG3275">
        <v>330.6</v>
      </c>
      <c r="AH3275">
        <v>30</v>
      </c>
      <c r="AI3275">
        <v>231.42</v>
      </c>
      <c r="AJ3275" t="s">
        <v>14155</v>
      </c>
    </row>
    <row r="3276" spans="28:36">
      <c r="AB3276" s="75">
        <v>47.04</v>
      </c>
      <c r="AC3276" s="7">
        <v>5</v>
      </c>
      <c r="AD3276" s="6">
        <v>44.69</v>
      </c>
      <c r="AE3276" s="7" t="s">
        <v>14168</v>
      </c>
      <c r="AG3276">
        <v>441.92</v>
      </c>
      <c r="AH3276">
        <v>30</v>
      </c>
      <c r="AI3276">
        <v>309.33999999999997</v>
      </c>
      <c r="AJ3276" t="s">
        <v>14155</v>
      </c>
    </row>
    <row r="3277" spans="28:36">
      <c r="AB3277" s="75">
        <v>297.32</v>
      </c>
      <c r="AC3277" s="7">
        <v>0</v>
      </c>
      <c r="AD3277" s="6">
        <v>297.32</v>
      </c>
      <c r="AE3277" s="7" t="s">
        <v>14168</v>
      </c>
      <c r="AG3277">
        <v>85.36</v>
      </c>
      <c r="AH3277">
        <v>50</v>
      </c>
      <c r="AI3277">
        <v>42.68</v>
      </c>
      <c r="AJ3277" t="s">
        <v>14155</v>
      </c>
    </row>
    <row r="3278" spans="28:36">
      <c r="AB3278" s="75">
        <v>315.52999999999997</v>
      </c>
      <c r="AC3278" s="7">
        <v>0</v>
      </c>
      <c r="AD3278" s="6">
        <v>315.52999999999997</v>
      </c>
      <c r="AE3278" s="7" t="s">
        <v>14168</v>
      </c>
      <c r="AG3278">
        <v>403.23</v>
      </c>
      <c r="AH3278">
        <v>5</v>
      </c>
      <c r="AI3278">
        <v>383.07</v>
      </c>
      <c r="AJ3278" t="s">
        <v>14155</v>
      </c>
    </row>
    <row r="3279" spans="28:36">
      <c r="AB3279" s="75">
        <v>250.45</v>
      </c>
      <c r="AC3279" s="7">
        <v>10</v>
      </c>
      <c r="AD3279" s="6">
        <v>225.41</v>
      </c>
      <c r="AE3279" s="7" t="s">
        <v>14168</v>
      </c>
      <c r="AG3279">
        <v>224.05</v>
      </c>
      <c r="AH3279">
        <v>10</v>
      </c>
      <c r="AI3279">
        <v>201.65</v>
      </c>
      <c r="AJ3279" t="s">
        <v>14155</v>
      </c>
    </row>
    <row r="3280" spans="28:36">
      <c r="AB3280" s="75">
        <v>168.44</v>
      </c>
      <c r="AC3280" s="7">
        <v>0</v>
      </c>
      <c r="AD3280" s="6">
        <v>168.44</v>
      </c>
      <c r="AE3280" s="7" t="s">
        <v>14168</v>
      </c>
      <c r="AG3280">
        <v>493.04</v>
      </c>
      <c r="AH3280">
        <v>0</v>
      </c>
      <c r="AI3280">
        <v>493.04</v>
      </c>
      <c r="AJ3280" t="s">
        <v>14155</v>
      </c>
    </row>
    <row r="3281" spans="28:36">
      <c r="AB3281" s="75">
        <v>52.94</v>
      </c>
      <c r="AC3281" s="7">
        <v>15</v>
      </c>
      <c r="AD3281" s="6">
        <v>45</v>
      </c>
      <c r="AE3281" s="7" t="s">
        <v>14168</v>
      </c>
      <c r="AG3281">
        <v>242.13</v>
      </c>
      <c r="AH3281">
        <v>30</v>
      </c>
      <c r="AI3281">
        <v>169.49</v>
      </c>
      <c r="AJ3281" t="s">
        <v>14155</v>
      </c>
    </row>
    <row r="3282" spans="28:36">
      <c r="AB3282" s="75">
        <v>399.38</v>
      </c>
      <c r="AC3282" s="7">
        <v>50</v>
      </c>
      <c r="AD3282" s="6">
        <v>199.69</v>
      </c>
      <c r="AE3282" s="7" t="s">
        <v>14168</v>
      </c>
      <c r="AG3282">
        <v>415</v>
      </c>
      <c r="AH3282">
        <v>5</v>
      </c>
      <c r="AI3282">
        <v>394.25</v>
      </c>
      <c r="AJ3282" t="s">
        <v>14155</v>
      </c>
    </row>
    <row r="3283" spans="28:36">
      <c r="AB3283" s="75">
        <v>442.91</v>
      </c>
      <c r="AC3283" s="7">
        <v>0</v>
      </c>
      <c r="AD3283" s="6">
        <v>442.91</v>
      </c>
      <c r="AE3283" s="7" t="s">
        <v>14168</v>
      </c>
      <c r="AG3283">
        <v>198.84</v>
      </c>
      <c r="AH3283">
        <v>50</v>
      </c>
      <c r="AI3283">
        <v>99.42</v>
      </c>
      <c r="AJ3283" t="s">
        <v>14155</v>
      </c>
    </row>
    <row r="3284" spans="28:36">
      <c r="AB3284" s="75">
        <v>205.35</v>
      </c>
      <c r="AC3284" s="7">
        <v>0</v>
      </c>
      <c r="AD3284" s="6">
        <v>205.35</v>
      </c>
      <c r="AE3284" s="7" t="s">
        <v>14168</v>
      </c>
      <c r="AG3284">
        <v>335.09</v>
      </c>
      <c r="AH3284">
        <v>20</v>
      </c>
      <c r="AI3284">
        <v>268.07</v>
      </c>
      <c r="AJ3284" t="s">
        <v>14155</v>
      </c>
    </row>
    <row r="3285" spans="28:36">
      <c r="AB3285" s="75">
        <v>428.97</v>
      </c>
      <c r="AC3285" s="7">
        <v>10</v>
      </c>
      <c r="AD3285" s="6">
        <v>386.07</v>
      </c>
      <c r="AE3285" s="7" t="s">
        <v>14168</v>
      </c>
      <c r="AG3285">
        <v>410.41</v>
      </c>
      <c r="AH3285">
        <v>50</v>
      </c>
      <c r="AI3285">
        <v>205.21</v>
      </c>
      <c r="AJ3285" t="s">
        <v>14155</v>
      </c>
    </row>
    <row r="3286" spans="28:36">
      <c r="AB3286" s="75">
        <v>61.47</v>
      </c>
      <c r="AC3286" s="7">
        <v>20</v>
      </c>
      <c r="AD3286" s="6">
        <v>49.18</v>
      </c>
      <c r="AE3286" s="7" t="s">
        <v>14168</v>
      </c>
      <c r="AG3286">
        <v>349.84</v>
      </c>
      <c r="AH3286">
        <v>15</v>
      </c>
      <c r="AI3286">
        <v>297.36</v>
      </c>
      <c r="AJ3286" t="s">
        <v>14155</v>
      </c>
    </row>
    <row r="3287" spans="28:36">
      <c r="AB3287" s="75">
        <v>126.06</v>
      </c>
      <c r="AC3287" s="7">
        <v>0</v>
      </c>
      <c r="AD3287" s="6">
        <v>126.06</v>
      </c>
      <c r="AE3287" s="7" t="s">
        <v>14168</v>
      </c>
      <c r="AG3287">
        <v>123.91</v>
      </c>
      <c r="AH3287">
        <v>25</v>
      </c>
      <c r="AI3287">
        <v>92.93</v>
      </c>
      <c r="AJ3287" t="s">
        <v>14155</v>
      </c>
    </row>
    <row r="3288" spans="28:36">
      <c r="AB3288" s="75">
        <v>469.41</v>
      </c>
      <c r="AC3288" s="7">
        <v>5</v>
      </c>
      <c r="AD3288" s="6">
        <v>445.94</v>
      </c>
      <c r="AE3288" s="7" t="s">
        <v>14168</v>
      </c>
      <c r="AG3288">
        <v>491.44</v>
      </c>
      <c r="AH3288">
        <v>50</v>
      </c>
      <c r="AI3288">
        <v>245.72</v>
      </c>
      <c r="AJ3288" t="s">
        <v>14155</v>
      </c>
    </row>
    <row r="3289" spans="28:36">
      <c r="AB3289" s="75">
        <v>409.67</v>
      </c>
      <c r="AC3289" s="7">
        <v>20</v>
      </c>
      <c r="AD3289" s="6">
        <v>327.74</v>
      </c>
      <c r="AE3289" s="7" t="s">
        <v>14168</v>
      </c>
      <c r="AG3289">
        <v>130.6</v>
      </c>
      <c r="AH3289">
        <v>10</v>
      </c>
      <c r="AI3289">
        <v>117.54</v>
      </c>
      <c r="AJ3289" t="s">
        <v>14155</v>
      </c>
    </row>
    <row r="3290" spans="28:36">
      <c r="AB3290" s="75">
        <v>254.08</v>
      </c>
      <c r="AC3290" s="7">
        <v>15</v>
      </c>
      <c r="AD3290" s="6">
        <v>215.97</v>
      </c>
      <c r="AE3290" s="7" t="s">
        <v>14168</v>
      </c>
      <c r="AG3290">
        <v>95.18</v>
      </c>
      <c r="AH3290">
        <v>0</v>
      </c>
      <c r="AI3290">
        <v>95.18</v>
      </c>
      <c r="AJ3290" t="s">
        <v>14155</v>
      </c>
    </row>
    <row r="3291" spans="28:36">
      <c r="AB3291" s="75">
        <v>379.93</v>
      </c>
      <c r="AC3291" s="7">
        <v>30</v>
      </c>
      <c r="AD3291" s="6">
        <v>265.95</v>
      </c>
      <c r="AE3291" s="7" t="s">
        <v>14168</v>
      </c>
      <c r="AG3291">
        <v>101.4</v>
      </c>
      <c r="AH3291">
        <v>5</v>
      </c>
      <c r="AI3291">
        <v>96.33</v>
      </c>
      <c r="AJ3291" t="s">
        <v>14155</v>
      </c>
    </row>
    <row r="3292" spans="28:36">
      <c r="AB3292" s="75">
        <v>149.30000000000001</v>
      </c>
      <c r="AC3292" s="7">
        <v>5</v>
      </c>
      <c r="AD3292" s="6">
        <v>141.84</v>
      </c>
      <c r="AE3292" s="7" t="s">
        <v>14168</v>
      </c>
      <c r="AG3292">
        <v>78.11</v>
      </c>
      <c r="AH3292">
        <v>25</v>
      </c>
      <c r="AI3292">
        <v>58.58</v>
      </c>
      <c r="AJ3292" t="s">
        <v>14155</v>
      </c>
    </row>
    <row r="3293" spans="28:36">
      <c r="AB3293" s="75">
        <v>58.85</v>
      </c>
      <c r="AC3293" s="7">
        <v>50</v>
      </c>
      <c r="AD3293" s="6">
        <v>29.43</v>
      </c>
      <c r="AE3293" s="7" t="s">
        <v>14168</v>
      </c>
      <c r="AG3293">
        <v>203.98</v>
      </c>
      <c r="AH3293">
        <v>10</v>
      </c>
      <c r="AI3293">
        <v>183.58</v>
      </c>
      <c r="AJ3293" t="s">
        <v>14155</v>
      </c>
    </row>
    <row r="3294" spans="28:36">
      <c r="AB3294" s="75">
        <v>82.43</v>
      </c>
      <c r="AC3294" s="7">
        <v>20</v>
      </c>
      <c r="AD3294" s="6">
        <v>65.94</v>
      </c>
      <c r="AE3294" s="7" t="s">
        <v>14168</v>
      </c>
      <c r="AG3294">
        <v>256.42</v>
      </c>
      <c r="AH3294">
        <v>0</v>
      </c>
      <c r="AI3294">
        <v>256.42</v>
      </c>
      <c r="AJ3294" t="s">
        <v>14155</v>
      </c>
    </row>
    <row r="3295" spans="28:36">
      <c r="AB3295" s="75">
        <v>433.53</v>
      </c>
      <c r="AC3295" s="7">
        <v>10</v>
      </c>
      <c r="AD3295" s="6">
        <v>390.18</v>
      </c>
      <c r="AE3295" s="7" t="s">
        <v>14168</v>
      </c>
      <c r="AG3295">
        <v>345.75</v>
      </c>
      <c r="AH3295">
        <v>0</v>
      </c>
      <c r="AI3295">
        <v>345.75</v>
      </c>
      <c r="AJ3295" t="s">
        <v>14155</v>
      </c>
    </row>
    <row r="3296" spans="28:36">
      <c r="AB3296" s="75">
        <v>296.45</v>
      </c>
      <c r="AC3296" s="7">
        <v>5</v>
      </c>
      <c r="AD3296" s="6">
        <v>281.63</v>
      </c>
      <c r="AE3296" s="7" t="s">
        <v>14168</v>
      </c>
      <c r="AG3296">
        <v>302.95</v>
      </c>
      <c r="AH3296">
        <v>15</v>
      </c>
      <c r="AI3296">
        <v>257.51</v>
      </c>
      <c r="AJ3296" t="s">
        <v>14155</v>
      </c>
    </row>
    <row r="3297" spans="28:36">
      <c r="AB3297" s="75">
        <v>261.25</v>
      </c>
      <c r="AC3297" s="7">
        <v>30</v>
      </c>
      <c r="AD3297" s="6">
        <v>182.88</v>
      </c>
      <c r="AE3297" s="7" t="s">
        <v>14168</v>
      </c>
      <c r="AG3297">
        <v>345.41</v>
      </c>
      <c r="AH3297">
        <v>10</v>
      </c>
      <c r="AI3297">
        <v>310.87</v>
      </c>
      <c r="AJ3297" t="s">
        <v>14155</v>
      </c>
    </row>
    <row r="3298" spans="28:36">
      <c r="AB3298" s="75">
        <v>52.46</v>
      </c>
      <c r="AC3298" s="7">
        <v>0</v>
      </c>
      <c r="AD3298" s="6">
        <v>52.46</v>
      </c>
      <c r="AE3298" s="7" t="s">
        <v>14168</v>
      </c>
      <c r="AG3298">
        <v>292.11</v>
      </c>
      <c r="AH3298">
        <v>30</v>
      </c>
      <c r="AI3298">
        <v>204.48</v>
      </c>
      <c r="AJ3298" t="s">
        <v>14155</v>
      </c>
    </row>
    <row r="3299" spans="28:36">
      <c r="AB3299" s="75">
        <v>227.56</v>
      </c>
      <c r="AC3299" s="7">
        <v>5</v>
      </c>
      <c r="AD3299" s="6">
        <v>216.18</v>
      </c>
      <c r="AE3299" s="7" t="s">
        <v>14168</v>
      </c>
      <c r="AG3299">
        <v>309.89999999999998</v>
      </c>
      <c r="AH3299">
        <v>5</v>
      </c>
      <c r="AI3299">
        <v>294.39999999999998</v>
      </c>
      <c r="AJ3299" t="s">
        <v>14155</v>
      </c>
    </row>
    <row r="3300" spans="28:36">
      <c r="AB3300" s="75">
        <v>484.75</v>
      </c>
      <c r="AC3300" s="7">
        <v>10</v>
      </c>
      <c r="AD3300" s="6">
        <v>436.28</v>
      </c>
      <c r="AE3300" s="7" t="s">
        <v>14168</v>
      </c>
      <c r="AG3300">
        <v>327.07</v>
      </c>
      <c r="AH3300">
        <v>5</v>
      </c>
      <c r="AI3300">
        <v>310.72000000000003</v>
      </c>
      <c r="AJ3300" t="s">
        <v>14155</v>
      </c>
    </row>
    <row r="3301" spans="28:36">
      <c r="AB3301" s="75">
        <v>315.16000000000003</v>
      </c>
      <c r="AC3301" s="7">
        <v>10</v>
      </c>
      <c r="AD3301" s="6">
        <v>283.64</v>
      </c>
      <c r="AE3301" s="7" t="s">
        <v>14168</v>
      </c>
      <c r="AG3301">
        <v>465.95</v>
      </c>
      <c r="AH3301">
        <v>20</v>
      </c>
      <c r="AI3301">
        <v>372.76</v>
      </c>
      <c r="AJ3301" t="s">
        <v>14155</v>
      </c>
    </row>
    <row r="3302" spans="28:36">
      <c r="AB3302" s="75">
        <v>260.01</v>
      </c>
      <c r="AC3302" s="7">
        <v>15</v>
      </c>
      <c r="AD3302" s="6">
        <v>221.01</v>
      </c>
      <c r="AE3302" s="7" t="s">
        <v>14168</v>
      </c>
      <c r="AG3302">
        <v>150.05000000000001</v>
      </c>
      <c r="AH3302">
        <v>0</v>
      </c>
      <c r="AI3302">
        <v>150.05000000000001</v>
      </c>
      <c r="AJ3302" t="s">
        <v>14155</v>
      </c>
    </row>
    <row r="3303" spans="28:36">
      <c r="AB3303" s="75">
        <v>243.29</v>
      </c>
      <c r="AC3303" s="7">
        <v>25</v>
      </c>
      <c r="AD3303" s="6">
        <v>182.47</v>
      </c>
      <c r="AE3303" s="7" t="s">
        <v>14168</v>
      </c>
      <c r="AG3303">
        <v>347.71</v>
      </c>
      <c r="AH3303">
        <v>10</v>
      </c>
      <c r="AI3303">
        <v>312.94</v>
      </c>
      <c r="AJ3303" t="s">
        <v>14155</v>
      </c>
    </row>
    <row r="3304" spans="28:36">
      <c r="AB3304" s="75">
        <v>435.14</v>
      </c>
      <c r="AC3304" s="7">
        <v>15</v>
      </c>
      <c r="AD3304" s="6">
        <v>369.87</v>
      </c>
      <c r="AE3304" s="7" t="s">
        <v>14168</v>
      </c>
      <c r="AG3304">
        <v>136.24</v>
      </c>
      <c r="AH3304">
        <v>0</v>
      </c>
      <c r="AI3304">
        <v>136.24</v>
      </c>
      <c r="AJ3304" t="s">
        <v>14155</v>
      </c>
    </row>
    <row r="3305" spans="28:36">
      <c r="AB3305" s="75">
        <v>458.94</v>
      </c>
      <c r="AC3305" s="7">
        <v>0</v>
      </c>
      <c r="AD3305" s="6">
        <v>458.94</v>
      </c>
      <c r="AE3305" s="7" t="s">
        <v>14168</v>
      </c>
      <c r="AG3305">
        <v>146.47</v>
      </c>
      <c r="AH3305">
        <v>10</v>
      </c>
      <c r="AI3305">
        <v>131.82</v>
      </c>
      <c r="AJ3305" t="s">
        <v>14155</v>
      </c>
    </row>
    <row r="3306" spans="28:36">
      <c r="AB3306" s="75">
        <v>62.51</v>
      </c>
      <c r="AC3306" s="7">
        <v>30</v>
      </c>
      <c r="AD3306" s="6">
        <v>43.76</v>
      </c>
      <c r="AE3306" s="7" t="s">
        <v>14168</v>
      </c>
      <c r="AG3306">
        <v>348.31</v>
      </c>
      <c r="AH3306">
        <v>20</v>
      </c>
      <c r="AI3306">
        <v>278.64999999999998</v>
      </c>
      <c r="AJ3306" t="s">
        <v>14155</v>
      </c>
    </row>
    <row r="3307" spans="28:36">
      <c r="AB3307" s="75">
        <v>247.41</v>
      </c>
      <c r="AC3307" s="7">
        <v>5</v>
      </c>
      <c r="AD3307" s="6">
        <v>235.04</v>
      </c>
      <c r="AE3307" s="7" t="s">
        <v>14168</v>
      </c>
      <c r="AG3307">
        <v>320.67</v>
      </c>
      <c r="AH3307">
        <v>50</v>
      </c>
      <c r="AI3307">
        <v>160.34</v>
      </c>
      <c r="AJ3307" t="s">
        <v>14155</v>
      </c>
    </row>
    <row r="3308" spans="28:36">
      <c r="AB3308" s="75">
        <v>484.65</v>
      </c>
      <c r="AC3308" s="7">
        <v>50</v>
      </c>
      <c r="AD3308" s="6">
        <v>242.32</v>
      </c>
      <c r="AE3308" s="7" t="s">
        <v>14168</v>
      </c>
      <c r="AG3308">
        <v>365.26</v>
      </c>
      <c r="AH3308">
        <v>0</v>
      </c>
      <c r="AI3308">
        <v>365.26</v>
      </c>
      <c r="AJ3308" t="s">
        <v>14155</v>
      </c>
    </row>
    <row r="3309" spans="28:36">
      <c r="AB3309" s="75">
        <v>494.21</v>
      </c>
      <c r="AC3309" s="7">
        <v>10</v>
      </c>
      <c r="AD3309" s="6">
        <v>444.79</v>
      </c>
      <c r="AE3309" s="7" t="s">
        <v>14168</v>
      </c>
      <c r="AG3309">
        <v>44.14</v>
      </c>
      <c r="AH3309">
        <v>50</v>
      </c>
      <c r="AI3309">
        <v>22.07</v>
      </c>
      <c r="AJ3309" t="s">
        <v>14155</v>
      </c>
    </row>
    <row r="3310" spans="28:36">
      <c r="AB3310" s="75">
        <v>362.7</v>
      </c>
      <c r="AC3310" s="7">
        <v>50</v>
      </c>
      <c r="AD3310" s="6">
        <v>181.35</v>
      </c>
      <c r="AE3310" s="7" t="s">
        <v>14168</v>
      </c>
      <c r="AG3310">
        <v>430.5</v>
      </c>
      <c r="AH3310">
        <v>5</v>
      </c>
      <c r="AI3310">
        <v>408.97</v>
      </c>
      <c r="AJ3310" t="s">
        <v>14155</v>
      </c>
    </row>
    <row r="3311" spans="28:36">
      <c r="AB3311" s="75">
        <v>243.65</v>
      </c>
      <c r="AC3311" s="7">
        <v>0</v>
      </c>
      <c r="AD3311" s="6">
        <v>243.65</v>
      </c>
      <c r="AE3311" s="7" t="s">
        <v>14168</v>
      </c>
      <c r="AG3311">
        <v>175.86</v>
      </c>
      <c r="AH3311">
        <v>0</v>
      </c>
      <c r="AI3311">
        <v>175.86</v>
      </c>
      <c r="AJ3311" t="s">
        <v>14155</v>
      </c>
    </row>
    <row r="3312" spans="28:36">
      <c r="AB3312" s="75">
        <v>232.96</v>
      </c>
      <c r="AC3312" s="7">
        <v>50</v>
      </c>
      <c r="AD3312" s="6">
        <v>116.48</v>
      </c>
      <c r="AE3312" s="7" t="s">
        <v>14168</v>
      </c>
      <c r="AG3312">
        <v>448.26</v>
      </c>
      <c r="AH3312">
        <v>30</v>
      </c>
      <c r="AI3312">
        <v>313.77999999999997</v>
      </c>
      <c r="AJ3312" t="s">
        <v>14155</v>
      </c>
    </row>
    <row r="3313" spans="28:36">
      <c r="AB3313" s="75">
        <v>210.56</v>
      </c>
      <c r="AC3313" s="7">
        <v>20</v>
      </c>
      <c r="AD3313" s="6">
        <v>168.45</v>
      </c>
      <c r="AE3313" s="7" t="s">
        <v>14168</v>
      </c>
      <c r="AG3313">
        <v>249.4</v>
      </c>
      <c r="AH3313">
        <v>30</v>
      </c>
      <c r="AI3313">
        <v>174.58</v>
      </c>
      <c r="AJ3313" t="s">
        <v>14155</v>
      </c>
    </row>
    <row r="3314" spans="28:36">
      <c r="AB3314" s="75">
        <v>31.08</v>
      </c>
      <c r="AC3314" s="7">
        <v>50</v>
      </c>
      <c r="AD3314" s="6">
        <v>15.54</v>
      </c>
      <c r="AE3314" s="7" t="s">
        <v>14168</v>
      </c>
      <c r="AG3314">
        <v>277.05</v>
      </c>
      <c r="AH3314">
        <v>25</v>
      </c>
      <c r="AI3314">
        <v>207.79</v>
      </c>
      <c r="AJ3314" t="s">
        <v>14155</v>
      </c>
    </row>
    <row r="3315" spans="28:36">
      <c r="AB3315" s="75">
        <v>242.35</v>
      </c>
      <c r="AC3315" s="7">
        <v>50</v>
      </c>
      <c r="AD3315" s="6">
        <v>121.17</v>
      </c>
      <c r="AE3315" s="7" t="s">
        <v>14168</v>
      </c>
      <c r="AG3315">
        <v>53.69</v>
      </c>
      <c r="AH3315">
        <v>25</v>
      </c>
      <c r="AI3315">
        <v>40.270000000000003</v>
      </c>
      <c r="AJ3315" t="s">
        <v>14155</v>
      </c>
    </row>
    <row r="3316" spans="28:36">
      <c r="AB3316" s="75">
        <v>281.83999999999997</v>
      </c>
      <c r="AC3316" s="7">
        <v>25</v>
      </c>
      <c r="AD3316" s="6">
        <v>211.38</v>
      </c>
      <c r="AE3316" s="7" t="s">
        <v>14168</v>
      </c>
      <c r="AG3316">
        <v>408.9</v>
      </c>
      <c r="AH3316">
        <v>5</v>
      </c>
      <c r="AI3316">
        <v>388.45</v>
      </c>
      <c r="AJ3316" t="s">
        <v>14155</v>
      </c>
    </row>
    <row r="3317" spans="28:36">
      <c r="AB3317" s="75">
        <v>14.58</v>
      </c>
      <c r="AC3317" s="7">
        <v>10</v>
      </c>
      <c r="AD3317" s="6">
        <v>13.12</v>
      </c>
      <c r="AE3317" s="7" t="s">
        <v>14168</v>
      </c>
      <c r="AG3317">
        <v>311.89999999999998</v>
      </c>
      <c r="AH3317">
        <v>0</v>
      </c>
      <c r="AI3317">
        <v>311.89999999999998</v>
      </c>
      <c r="AJ3317" t="s">
        <v>14155</v>
      </c>
    </row>
    <row r="3318" spans="28:36">
      <c r="AB3318" s="75">
        <v>320.98</v>
      </c>
      <c r="AC3318" s="7">
        <v>5</v>
      </c>
      <c r="AD3318" s="6">
        <v>304.93</v>
      </c>
      <c r="AE3318" s="7" t="s">
        <v>14168</v>
      </c>
      <c r="AG3318">
        <v>100.64</v>
      </c>
      <c r="AH3318">
        <v>15</v>
      </c>
      <c r="AI3318">
        <v>85.54</v>
      </c>
      <c r="AJ3318" t="s">
        <v>14155</v>
      </c>
    </row>
    <row r="3319" spans="28:36">
      <c r="AB3319" s="75">
        <v>379.45</v>
      </c>
      <c r="AC3319" s="7">
        <v>0</v>
      </c>
      <c r="AD3319" s="6">
        <v>379.45</v>
      </c>
      <c r="AE3319" s="7" t="s">
        <v>14168</v>
      </c>
      <c r="AG3319">
        <v>212.08</v>
      </c>
      <c r="AH3319">
        <v>10</v>
      </c>
      <c r="AI3319">
        <v>190.87</v>
      </c>
      <c r="AJ3319" t="s">
        <v>14155</v>
      </c>
    </row>
    <row r="3320" spans="28:36">
      <c r="AB3320" s="75">
        <v>413.11</v>
      </c>
      <c r="AC3320" s="7">
        <v>25</v>
      </c>
      <c r="AD3320" s="6">
        <v>309.83</v>
      </c>
      <c r="AE3320" s="7" t="s">
        <v>14168</v>
      </c>
      <c r="AG3320">
        <v>482.52</v>
      </c>
      <c r="AH3320">
        <v>5</v>
      </c>
      <c r="AI3320">
        <v>458.39</v>
      </c>
      <c r="AJ3320" t="s">
        <v>14155</v>
      </c>
    </row>
    <row r="3321" spans="28:36">
      <c r="AB3321" s="75">
        <v>498.59</v>
      </c>
      <c r="AC3321" s="7">
        <v>30</v>
      </c>
      <c r="AD3321" s="6">
        <v>349.01</v>
      </c>
      <c r="AE3321" s="7" t="s">
        <v>14168</v>
      </c>
      <c r="AG3321">
        <v>310.66000000000003</v>
      </c>
      <c r="AH3321">
        <v>50</v>
      </c>
      <c r="AI3321">
        <v>155.33000000000001</v>
      </c>
      <c r="AJ3321" t="s">
        <v>14155</v>
      </c>
    </row>
    <row r="3322" spans="28:36">
      <c r="AB3322" s="75">
        <v>452.41</v>
      </c>
      <c r="AC3322" s="7">
        <v>30</v>
      </c>
      <c r="AD3322" s="6">
        <v>316.69</v>
      </c>
      <c r="AE3322" s="7" t="s">
        <v>14168</v>
      </c>
      <c r="AG3322">
        <v>309.55</v>
      </c>
      <c r="AH3322">
        <v>10</v>
      </c>
      <c r="AI3322">
        <v>278.60000000000002</v>
      </c>
      <c r="AJ3322" t="s">
        <v>14155</v>
      </c>
    </row>
    <row r="3323" spans="28:36">
      <c r="AB3323" s="75">
        <v>80.88</v>
      </c>
      <c r="AC3323" s="7">
        <v>10</v>
      </c>
      <c r="AD3323" s="6">
        <v>72.790000000000006</v>
      </c>
      <c r="AE3323" s="7" t="s">
        <v>14168</v>
      </c>
      <c r="AG3323">
        <v>338</v>
      </c>
      <c r="AH3323">
        <v>0</v>
      </c>
      <c r="AI3323">
        <v>338</v>
      </c>
      <c r="AJ3323" t="s">
        <v>14155</v>
      </c>
    </row>
    <row r="3324" spans="28:36">
      <c r="AB3324" s="75">
        <v>426.03</v>
      </c>
      <c r="AC3324" s="7">
        <v>15</v>
      </c>
      <c r="AD3324" s="6">
        <v>362.13</v>
      </c>
      <c r="AE3324" s="7" t="s">
        <v>14168</v>
      </c>
      <c r="AG3324">
        <v>488.06</v>
      </c>
      <c r="AH3324">
        <v>15</v>
      </c>
      <c r="AI3324">
        <v>414.85</v>
      </c>
      <c r="AJ3324" t="s">
        <v>14155</v>
      </c>
    </row>
    <row r="3325" spans="28:36">
      <c r="AB3325" s="75">
        <v>128.82</v>
      </c>
      <c r="AC3325" s="7">
        <v>15</v>
      </c>
      <c r="AD3325" s="6">
        <v>109.5</v>
      </c>
      <c r="AE3325" s="7" t="s">
        <v>14168</v>
      </c>
      <c r="AG3325">
        <v>218.68</v>
      </c>
      <c r="AH3325">
        <v>10</v>
      </c>
      <c r="AI3325">
        <v>196.81</v>
      </c>
      <c r="AJ3325" t="s">
        <v>14155</v>
      </c>
    </row>
    <row r="3326" spans="28:36">
      <c r="AB3326" s="75">
        <v>203.83</v>
      </c>
      <c r="AC3326" s="7">
        <v>10</v>
      </c>
      <c r="AD3326" s="6">
        <v>183.45</v>
      </c>
      <c r="AE3326" s="7" t="s">
        <v>14168</v>
      </c>
      <c r="AG3326">
        <v>96.34</v>
      </c>
      <c r="AH3326">
        <v>20</v>
      </c>
      <c r="AI3326">
        <v>77.069999999999993</v>
      </c>
      <c r="AJ3326" t="s">
        <v>14155</v>
      </c>
    </row>
    <row r="3327" spans="28:36">
      <c r="AB3327" s="75">
        <v>100.59</v>
      </c>
      <c r="AC3327" s="7">
        <v>20</v>
      </c>
      <c r="AD3327" s="6">
        <v>80.47</v>
      </c>
      <c r="AE3327" s="7" t="s">
        <v>14168</v>
      </c>
      <c r="AG3327">
        <v>376.52</v>
      </c>
      <c r="AH3327">
        <v>0</v>
      </c>
      <c r="AI3327">
        <v>376.52</v>
      </c>
      <c r="AJ3327" t="s">
        <v>14155</v>
      </c>
    </row>
    <row r="3328" spans="28:36">
      <c r="AB3328" s="75">
        <v>339.89</v>
      </c>
      <c r="AC3328" s="7">
        <v>10</v>
      </c>
      <c r="AD3328" s="6">
        <v>305.89999999999998</v>
      </c>
      <c r="AE3328" s="7" t="s">
        <v>14168</v>
      </c>
      <c r="AG3328">
        <v>259.47000000000003</v>
      </c>
      <c r="AH3328">
        <v>15</v>
      </c>
      <c r="AI3328">
        <v>220.55</v>
      </c>
      <c r="AJ3328" t="s">
        <v>14155</v>
      </c>
    </row>
    <row r="3329" spans="28:36">
      <c r="AB3329" s="75">
        <v>383.46</v>
      </c>
      <c r="AC3329" s="7">
        <v>15</v>
      </c>
      <c r="AD3329" s="6">
        <v>325.94</v>
      </c>
      <c r="AE3329" s="7" t="s">
        <v>14168</v>
      </c>
      <c r="AG3329">
        <v>419.4</v>
      </c>
      <c r="AH3329">
        <v>50</v>
      </c>
      <c r="AI3329">
        <v>209.7</v>
      </c>
      <c r="AJ3329" t="s">
        <v>14155</v>
      </c>
    </row>
    <row r="3330" spans="28:36">
      <c r="AB3330" s="75">
        <v>349.42</v>
      </c>
      <c r="AC3330" s="7">
        <v>30</v>
      </c>
      <c r="AD3330" s="6">
        <v>244.59</v>
      </c>
      <c r="AE3330" s="7" t="s">
        <v>14168</v>
      </c>
      <c r="AG3330">
        <v>364.44</v>
      </c>
      <c r="AH3330">
        <v>20</v>
      </c>
      <c r="AI3330">
        <v>291.55</v>
      </c>
      <c r="AJ3330" t="s">
        <v>14155</v>
      </c>
    </row>
    <row r="3331" spans="28:36">
      <c r="AB3331" s="75">
        <v>249.64</v>
      </c>
      <c r="AC3331" s="7">
        <v>10</v>
      </c>
      <c r="AD3331" s="6">
        <v>224.68</v>
      </c>
      <c r="AE3331" s="7" t="s">
        <v>14168</v>
      </c>
      <c r="AG3331">
        <v>466.36</v>
      </c>
      <c r="AH3331">
        <v>0</v>
      </c>
      <c r="AI3331">
        <v>466.36</v>
      </c>
      <c r="AJ3331" t="s">
        <v>14155</v>
      </c>
    </row>
    <row r="3332" spans="28:36">
      <c r="AB3332" s="75">
        <v>13.73</v>
      </c>
      <c r="AC3332" s="7">
        <v>5</v>
      </c>
      <c r="AD3332" s="6">
        <v>13.04</v>
      </c>
      <c r="AE3332" s="7" t="s">
        <v>14168</v>
      </c>
      <c r="AG3332">
        <v>274.39999999999998</v>
      </c>
      <c r="AH3332">
        <v>25</v>
      </c>
      <c r="AI3332">
        <v>205.8</v>
      </c>
      <c r="AJ3332" t="s">
        <v>14155</v>
      </c>
    </row>
    <row r="3333" spans="28:36">
      <c r="AB3333" s="75">
        <v>146.09</v>
      </c>
      <c r="AC3333" s="7">
        <v>0</v>
      </c>
      <c r="AD3333" s="6">
        <v>146.09</v>
      </c>
      <c r="AE3333" s="7" t="s">
        <v>14168</v>
      </c>
      <c r="AG3333">
        <v>70.44</v>
      </c>
      <c r="AH3333">
        <v>25</v>
      </c>
      <c r="AI3333">
        <v>52.83</v>
      </c>
      <c r="AJ3333" t="s">
        <v>14155</v>
      </c>
    </row>
    <row r="3334" spans="28:36">
      <c r="AB3334" s="75">
        <v>402.1</v>
      </c>
      <c r="AC3334" s="7">
        <v>50</v>
      </c>
      <c r="AD3334" s="6">
        <v>201.05</v>
      </c>
      <c r="AE3334" s="7" t="s">
        <v>14168</v>
      </c>
      <c r="AG3334">
        <v>178.58</v>
      </c>
      <c r="AH3334">
        <v>50</v>
      </c>
      <c r="AI3334">
        <v>89.29</v>
      </c>
      <c r="AJ3334" t="s">
        <v>14155</v>
      </c>
    </row>
    <row r="3335" spans="28:36">
      <c r="AB3335" s="75">
        <v>178.61</v>
      </c>
      <c r="AC3335" s="7">
        <v>0</v>
      </c>
      <c r="AD3335" s="6">
        <v>178.61</v>
      </c>
      <c r="AE3335" s="7" t="s">
        <v>14168</v>
      </c>
      <c r="AG3335">
        <v>367.32</v>
      </c>
      <c r="AH3335">
        <v>20</v>
      </c>
      <c r="AI3335">
        <v>293.86</v>
      </c>
      <c r="AJ3335" t="s">
        <v>14155</v>
      </c>
    </row>
    <row r="3336" spans="28:36">
      <c r="AB3336" s="75">
        <v>442.05</v>
      </c>
      <c r="AC3336" s="7">
        <v>10</v>
      </c>
      <c r="AD3336" s="6">
        <v>397.85</v>
      </c>
      <c r="AE3336" s="7" t="s">
        <v>14168</v>
      </c>
      <c r="AG3336">
        <v>263.14999999999998</v>
      </c>
      <c r="AH3336">
        <v>5</v>
      </c>
      <c r="AI3336">
        <v>249.99</v>
      </c>
      <c r="AJ3336" t="s">
        <v>14155</v>
      </c>
    </row>
    <row r="3337" spans="28:36">
      <c r="AB3337" s="75">
        <v>417.54</v>
      </c>
      <c r="AC3337" s="7">
        <v>0</v>
      </c>
      <c r="AD3337" s="6">
        <v>417.54</v>
      </c>
      <c r="AE3337" s="7" t="s">
        <v>14168</v>
      </c>
      <c r="AG3337">
        <v>342.2</v>
      </c>
      <c r="AH3337">
        <v>30</v>
      </c>
      <c r="AI3337">
        <v>239.54</v>
      </c>
      <c r="AJ3337" t="s">
        <v>14155</v>
      </c>
    </row>
    <row r="3338" spans="28:36">
      <c r="AB3338" s="75">
        <v>217.03</v>
      </c>
      <c r="AC3338" s="7">
        <v>20</v>
      </c>
      <c r="AD3338" s="6">
        <v>173.62</v>
      </c>
      <c r="AE3338" s="7" t="s">
        <v>14168</v>
      </c>
      <c r="AG3338">
        <v>39.880000000000003</v>
      </c>
      <c r="AH3338">
        <v>5</v>
      </c>
      <c r="AI3338">
        <v>37.89</v>
      </c>
      <c r="AJ3338" t="s">
        <v>14155</v>
      </c>
    </row>
    <row r="3339" spans="28:36">
      <c r="AB3339" s="75">
        <v>352.7</v>
      </c>
      <c r="AC3339" s="7">
        <v>10</v>
      </c>
      <c r="AD3339" s="6">
        <v>317.43</v>
      </c>
      <c r="AE3339" s="7" t="s">
        <v>14168</v>
      </c>
      <c r="AG3339">
        <v>487.58</v>
      </c>
      <c r="AH3339">
        <v>15</v>
      </c>
      <c r="AI3339">
        <v>414.44</v>
      </c>
      <c r="AJ3339" t="s">
        <v>14155</v>
      </c>
    </row>
    <row r="3340" spans="28:36">
      <c r="AB3340" s="75">
        <v>152.57</v>
      </c>
      <c r="AC3340" s="7">
        <v>0</v>
      </c>
      <c r="AD3340" s="6">
        <v>152.57</v>
      </c>
      <c r="AE3340" s="7" t="s">
        <v>14168</v>
      </c>
      <c r="AG3340">
        <v>429.88</v>
      </c>
      <c r="AH3340">
        <v>25</v>
      </c>
      <c r="AI3340">
        <v>322.41000000000003</v>
      </c>
      <c r="AJ3340" t="s">
        <v>14155</v>
      </c>
    </row>
    <row r="3341" spans="28:36">
      <c r="AB3341" s="75">
        <v>338.68</v>
      </c>
      <c r="AC3341" s="7">
        <v>10</v>
      </c>
      <c r="AD3341" s="6">
        <v>304.81</v>
      </c>
      <c r="AE3341" s="7" t="s">
        <v>14168</v>
      </c>
      <c r="AG3341">
        <v>399.82</v>
      </c>
      <c r="AH3341">
        <v>50</v>
      </c>
      <c r="AI3341">
        <v>199.91</v>
      </c>
      <c r="AJ3341" t="s">
        <v>14155</v>
      </c>
    </row>
    <row r="3342" spans="28:36">
      <c r="AB3342" s="75">
        <v>316.3</v>
      </c>
      <c r="AC3342" s="7">
        <v>15</v>
      </c>
      <c r="AD3342" s="6">
        <v>268.86</v>
      </c>
      <c r="AE3342" s="7" t="s">
        <v>14168</v>
      </c>
      <c r="AG3342">
        <v>51.45</v>
      </c>
      <c r="AH3342">
        <v>15</v>
      </c>
      <c r="AI3342">
        <v>43.73</v>
      </c>
      <c r="AJ3342" t="s">
        <v>14155</v>
      </c>
    </row>
    <row r="3343" spans="28:36">
      <c r="AB3343" s="75">
        <v>149.52000000000001</v>
      </c>
      <c r="AC3343" s="7">
        <v>30</v>
      </c>
      <c r="AD3343" s="6">
        <v>104.66</v>
      </c>
      <c r="AE3343" s="7" t="s">
        <v>14168</v>
      </c>
      <c r="AG3343">
        <v>330.38</v>
      </c>
      <c r="AH3343">
        <v>15</v>
      </c>
      <c r="AI3343">
        <v>280.82</v>
      </c>
      <c r="AJ3343" t="s">
        <v>14155</v>
      </c>
    </row>
    <row r="3344" spans="28:36">
      <c r="AB3344" s="75">
        <v>328.07</v>
      </c>
      <c r="AC3344" s="7">
        <v>30</v>
      </c>
      <c r="AD3344" s="6">
        <v>229.65</v>
      </c>
      <c r="AE3344" s="7" t="s">
        <v>14168</v>
      </c>
      <c r="AG3344">
        <v>73.02</v>
      </c>
      <c r="AH3344">
        <v>15</v>
      </c>
      <c r="AI3344">
        <v>62.07</v>
      </c>
      <c r="AJ3344" t="s">
        <v>14155</v>
      </c>
    </row>
    <row r="3345" spans="28:36">
      <c r="AB3345" s="75">
        <v>450.51</v>
      </c>
      <c r="AC3345" s="7">
        <v>50</v>
      </c>
      <c r="AD3345" s="6">
        <v>225.25</v>
      </c>
      <c r="AE3345" s="7" t="s">
        <v>14168</v>
      </c>
      <c r="AG3345">
        <v>141.65</v>
      </c>
      <c r="AH3345">
        <v>50</v>
      </c>
      <c r="AI3345">
        <v>70.83</v>
      </c>
      <c r="AJ3345" t="s">
        <v>14155</v>
      </c>
    </row>
    <row r="3346" spans="28:36">
      <c r="AB3346" s="75">
        <v>350.51</v>
      </c>
      <c r="AC3346" s="7">
        <v>50</v>
      </c>
      <c r="AD3346" s="6">
        <v>175.25</v>
      </c>
      <c r="AE3346" s="7" t="s">
        <v>14168</v>
      </c>
      <c r="AG3346">
        <v>291.47000000000003</v>
      </c>
      <c r="AH3346">
        <v>15</v>
      </c>
      <c r="AI3346">
        <v>247.75</v>
      </c>
      <c r="AJ3346" t="s">
        <v>14155</v>
      </c>
    </row>
    <row r="3347" spans="28:36">
      <c r="AB3347" s="75">
        <v>320.31</v>
      </c>
      <c r="AC3347" s="7">
        <v>15</v>
      </c>
      <c r="AD3347" s="6">
        <v>272.26</v>
      </c>
      <c r="AE3347" s="7" t="s">
        <v>14168</v>
      </c>
      <c r="AG3347">
        <v>249.3</v>
      </c>
      <c r="AH3347">
        <v>5</v>
      </c>
      <c r="AI3347">
        <v>236.84</v>
      </c>
      <c r="AJ3347" t="s">
        <v>14155</v>
      </c>
    </row>
    <row r="3348" spans="28:36">
      <c r="AB3348" s="75">
        <v>41.53</v>
      </c>
      <c r="AC3348" s="7">
        <v>0</v>
      </c>
      <c r="AD3348" s="6">
        <v>41.53</v>
      </c>
      <c r="AE3348" s="7" t="s">
        <v>14168</v>
      </c>
      <c r="AG3348">
        <v>283.44</v>
      </c>
      <c r="AH3348">
        <v>15</v>
      </c>
      <c r="AI3348">
        <v>240.92</v>
      </c>
      <c r="AJ3348" t="s">
        <v>14155</v>
      </c>
    </row>
    <row r="3349" spans="28:36">
      <c r="AB3349" s="75">
        <v>299.12</v>
      </c>
      <c r="AC3349" s="7">
        <v>15</v>
      </c>
      <c r="AD3349" s="6">
        <v>254.25</v>
      </c>
      <c r="AE3349" s="7" t="s">
        <v>14168</v>
      </c>
      <c r="AG3349">
        <v>414.58</v>
      </c>
      <c r="AH3349">
        <v>20</v>
      </c>
      <c r="AI3349">
        <v>331.66</v>
      </c>
      <c r="AJ3349" t="s">
        <v>14155</v>
      </c>
    </row>
    <row r="3350" spans="28:36">
      <c r="AB3350" s="75">
        <v>438.82</v>
      </c>
      <c r="AC3350" s="7">
        <v>50</v>
      </c>
      <c r="AD3350" s="6">
        <v>219.41</v>
      </c>
      <c r="AE3350" s="7" t="s">
        <v>14168</v>
      </c>
      <c r="AG3350">
        <v>272.64</v>
      </c>
      <c r="AH3350">
        <v>20</v>
      </c>
      <c r="AI3350">
        <v>218.11</v>
      </c>
      <c r="AJ3350" t="s">
        <v>14155</v>
      </c>
    </row>
    <row r="3351" spans="28:36">
      <c r="AB3351" s="75">
        <v>474.78</v>
      </c>
      <c r="AC3351" s="7">
        <v>30</v>
      </c>
      <c r="AD3351" s="6">
        <v>332.35</v>
      </c>
      <c r="AE3351" s="7" t="s">
        <v>14168</v>
      </c>
      <c r="AG3351">
        <v>498.34</v>
      </c>
      <c r="AH3351">
        <v>5</v>
      </c>
      <c r="AI3351">
        <v>473.42</v>
      </c>
      <c r="AJ3351" t="s">
        <v>14155</v>
      </c>
    </row>
    <row r="3352" spans="28:36">
      <c r="AB3352" s="75">
        <v>222.07</v>
      </c>
      <c r="AC3352" s="7">
        <v>10</v>
      </c>
      <c r="AD3352" s="6">
        <v>199.86</v>
      </c>
      <c r="AE3352" s="7" t="s">
        <v>14168</v>
      </c>
      <c r="AG3352">
        <v>493.29</v>
      </c>
      <c r="AH3352">
        <v>25</v>
      </c>
      <c r="AI3352">
        <v>369.97</v>
      </c>
      <c r="AJ3352" t="s">
        <v>14155</v>
      </c>
    </row>
    <row r="3353" spans="28:36">
      <c r="AB3353" s="75">
        <v>244.37</v>
      </c>
      <c r="AC3353" s="7">
        <v>0</v>
      </c>
      <c r="AD3353" s="6">
        <v>244.37</v>
      </c>
      <c r="AE3353" s="7" t="s">
        <v>14168</v>
      </c>
      <c r="AG3353">
        <v>23.78</v>
      </c>
      <c r="AH3353">
        <v>25</v>
      </c>
      <c r="AI3353">
        <v>17.84</v>
      </c>
      <c r="AJ3353" t="s">
        <v>14155</v>
      </c>
    </row>
    <row r="3354" spans="28:36">
      <c r="AB3354" s="75">
        <v>384.34</v>
      </c>
      <c r="AC3354" s="7">
        <v>50</v>
      </c>
      <c r="AD3354" s="6">
        <v>192.17</v>
      </c>
      <c r="AE3354" s="7" t="s">
        <v>14168</v>
      </c>
      <c r="AG3354">
        <v>70.75</v>
      </c>
      <c r="AH3354">
        <v>30</v>
      </c>
      <c r="AI3354">
        <v>49.52</v>
      </c>
      <c r="AJ3354" t="s">
        <v>14155</v>
      </c>
    </row>
    <row r="3355" spans="28:36">
      <c r="AB3355" s="75">
        <v>45.18</v>
      </c>
      <c r="AC3355" s="7">
        <v>30</v>
      </c>
      <c r="AD3355" s="6">
        <v>31.63</v>
      </c>
      <c r="AE3355" s="7" t="s">
        <v>14168</v>
      </c>
      <c r="AG3355">
        <v>47.82</v>
      </c>
      <c r="AH3355">
        <v>50</v>
      </c>
      <c r="AI3355">
        <v>23.91</v>
      </c>
      <c r="AJ3355" t="s">
        <v>14155</v>
      </c>
    </row>
    <row r="3356" spans="28:36">
      <c r="AB3356" s="75">
        <v>41.06</v>
      </c>
      <c r="AC3356" s="7">
        <v>10</v>
      </c>
      <c r="AD3356" s="6">
        <v>36.950000000000003</v>
      </c>
      <c r="AE3356" s="7" t="s">
        <v>14168</v>
      </c>
      <c r="AG3356">
        <v>397.84</v>
      </c>
      <c r="AH3356">
        <v>30</v>
      </c>
      <c r="AI3356">
        <v>278.49</v>
      </c>
      <c r="AJ3356" t="s">
        <v>14155</v>
      </c>
    </row>
    <row r="3357" spans="28:36">
      <c r="AB3357" s="75">
        <v>117.31</v>
      </c>
      <c r="AC3357" s="7">
        <v>0</v>
      </c>
      <c r="AD3357" s="6">
        <v>117.31</v>
      </c>
      <c r="AE3357" s="7" t="s">
        <v>14168</v>
      </c>
      <c r="AG3357">
        <v>409.47</v>
      </c>
      <c r="AH3357">
        <v>30</v>
      </c>
      <c r="AI3357">
        <v>286.63</v>
      </c>
      <c r="AJ3357" t="s">
        <v>14155</v>
      </c>
    </row>
    <row r="3358" spans="28:36">
      <c r="AB3358" s="75">
        <v>107.75</v>
      </c>
      <c r="AC3358" s="7">
        <v>25</v>
      </c>
      <c r="AD3358" s="6">
        <v>80.81</v>
      </c>
      <c r="AE3358" s="7" t="s">
        <v>14168</v>
      </c>
      <c r="AG3358">
        <v>339.21</v>
      </c>
      <c r="AH3358">
        <v>10</v>
      </c>
      <c r="AI3358">
        <v>305.29000000000002</v>
      </c>
      <c r="AJ3358" t="s">
        <v>14155</v>
      </c>
    </row>
    <row r="3359" spans="28:36">
      <c r="AB3359" s="75">
        <v>389.18</v>
      </c>
      <c r="AC3359" s="7">
        <v>20</v>
      </c>
      <c r="AD3359" s="6">
        <v>311.33999999999997</v>
      </c>
      <c r="AE3359" s="7" t="s">
        <v>14168</v>
      </c>
      <c r="AG3359">
        <v>473.99</v>
      </c>
      <c r="AH3359">
        <v>30</v>
      </c>
      <c r="AI3359">
        <v>331.79</v>
      </c>
      <c r="AJ3359" t="s">
        <v>14155</v>
      </c>
    </row>
    <row r="3360" spans="28:36">
      <c r="AB3360" s="75">
        <v>401.83</v>
      </c>
      <c r="AC3360" s="7">
        <v>30</v>
      </c>
      <c r="AD3360" s="6">
        <v>281.27999999999997</v>
      </c>
      <c r="AE3360" s="7" t="s">
        <v>14168</v>
      </c>
      <c r="AG3360">
        <v>100.84</v>
      </c>
      <c r="AH3360">
        <v>20</v>
      </c>
      <c r="AI3360">
        <v>80.67</v>
      </c>
      <c r="AJ3360" t="s">
        <v>14155</v>
      </c>
    </row>
    <row r="3361" spans="28:36">
      <c r="AB3361" s="75">
        <v>489.86</v>
      </c>
      <c r="AC3361" s="7">
        <v>30</v>
      </c>
      <c r="AD3361" s="6">
        <v>342.9</v>
      </c>
      <c r="AE3361" s="7" t="s">
        <v>14168</v>
      </c>
      <c r="AG3361">
        <v>298.3</v>
      </c>
      <c r="AH3361">
        <v>25</v>
      </c>
      <c r="AI3361">
        <v>223.73</v>
      </c>
      <c r="AJ3361" t="s">
        <v>14155</v>
      </c>
    </row>
    <row r="3362" spans="28:36">
      <c r="AB3362" s="75">
        <v>223.91</v>
      </c>
      <c r="AC3362" s="7">
        <v>30</v>
      </c>
      <c r="AD3362" s="6">
        <v>156.74</v>
      </c>
      <c r="AE3362" s="7" t="s">
        <v>14168</v>
      </c>
      <c r="AG3362">
        <v>170.72</v>
      </c>
      <c r="AH3362">
        <v>5</v>
      </c>
      <c r="AI3362">
        <v>162.18</v>
      </c>
      <c r="AJ3362" t="s">
        <v>14155</v>
      </c>
    </row>
    <row r="3363" spans="28:36">
      <c r="AB3363" s="75">
        <v>251.13</v>
      </c>
      <c r="AC3363" s="7">
        <v>0</v>
      </c>
      <c r="AD3363" s="6">
        <v>251.13</v>
      </c>
      <c r="AE3363" s="7" t="s">
        <v>14168</v>
      </c>
      <c r="AG3363">
        <v>427.8</v>
      </c>
      <c r="AH3363">
        <v>20</v>
      </c>
      <c r="AI3363">
        <v>342.24</v>
      </c>
      <c r="AJ3363" t="s">
        <v>14155</v>
      </c>
    </row>
    <row r="3364" spans="28:36">
      <c r="AB3364" s="75">
        <v>80.06</v>
      </c>
      <c r="AC3364" s="7">
        <v>15</v>
      </c>
      <c r="AD3364" s="6">
        <v>68.05</v>
      </c>
      <c r="AE3364" s="7" t="s">
        <v>14168</v>
      </c>
      <c r="AG3364">
        <v>94.64</v>
      </c>
      <c r="AH3364">
        <v>30</v>
      </c>
      <c r="AI3364">
        <v>66.25</v>
      </c>
      <c r="AJ3364" t="s">
        <v>14155</v>
      </c>
    </row>
    <row r="3365" spans="28:36">
      <c r="AB3365" s="75">
        <v>142.15</v>
      </c>
      <c r="AC3365" s="7">
        <v>50</v>
      </c>
      <c r="AD3365" s="6">
        <v>71.08</v>
      </c>
      <c r="AE3365" s="7" t="s">
        <v>14168</v>
      </c>
      <c r="AG3365">
        <v>57.82</v>
      </c>
      <c r="AH3365">
        <v>10</v>
      </c>
      <c r="AI3365">
        <v>52.04</v>
      </c>
      <c r="AJ3365" t="s">
        <v>14155</v>
      </c>
    </row>
    <row r="3366" spans="28:36">
      <c r="AB3366" s="75">
        <v>479.31</v>
      </c>
      <c r="AC3366" s="7">
        <v>0</v>
      </c>
      <c r="AD3366" s="6">
        <v>479.31</v>
      </c>
      <c r="AE3366" s="7" t="s">
        <v>14168</v>
      </c>
      <c r="AG3366">
        <v>434.22</v>
      </c>
      <c r="AH3366">
        <v>25</v>
      </c>
      <c r="AI3366">
        <v>325.67</v>
      </c>
      <c r="AJ3366" t="s">
        <v>14155</v>
      </c>
    </row>
    <row r="3367" spans="28:36">
      <c r="AB3367" s="75">
        <v>354.92</v>
      </c>
      <c r="AC3367" s="7">
        <v>0</v>
      </c>
      <c r="AD3367" s="6">
        <v>354.92</v>
      </c>
      <c r="AE3367" s="7" t="s">
        <v>14168</v>
      </c>
      <c r="AG3367">
        <v>202.5</v>
      </c>
      <c r="AH3367">
        <v>50</v>
      </c>
      <c r="AI3367">
        <v>101.25</v>
      </c>
      <c r="AJ3367" t="s">
        <v>14155</v>
      </c>
    </row>
    <row r="3368" spans="28:36">
      <c r="AB3368" s="75">
        <v>366.82</v>
      </c>
      <c r="AC3368" s="7">
        <v>5</v>
      </c>
      <c r="AD3368" s="6">
        <v>348.48</v>
      </c>
      <c r="AE3368" s="7" t="s">
        <v>14168</v>
      </c>
      <c r="AG3368">
        <v>247.81</v>
      </c>
      <c r="AH3368">
        <v>0</v>
      </c>
      <c r="AI3368">
        <v>247.81</v>
      </c>
      <c r="AJ3368" t="s">
        <v>14155</v>
      </c>
    </row>
    <row r="3369" spans="28:36">
      <c r="AB3369" s="75">
        <v>386.52</v>
      </c>
      <c r="AC3369" s="7">
        <v>5</v>
      </c>
      <c r="AD3369" s="6">
        <v>367.19</v>
      </c>
      <c r="AE3369" s="7" t="s">
        <v>14168</v>
      </c>
      <c r="AG3369">
        <v>270.36</v>
      </c>
      <c r="AH3369">
        <v>15</v>
      </c>
      <c r="AI3369">
        <v>229.81</v>
      </c>
      <c r="AJ3369" t="s">
        <v>14155</v>
      </c>
    </row>
    <row r="3370" spans="28:36">
      <c r="AB3370" s="75">
        <v>295.26</v>
      </c>
      <c r="AC3370" s="7">
        <v>15</v>
      </c>
      <c r="AD3370" s="6">
        <v>250.97</v>
      </c>
      <c r="AE3370" s="7" t="s">
        <v>14168</v>
      </c>
      <c r="AG3370">
        <v>279.37</v>
      </c>
      <c r="AH3370">
        <v>0</v>
      </c>
      <c r="AI3370">
        <v>279.37</v>
      </c>
      <c r="AJ3370" t="s">
        <v>14155</v>
      </c>
    </row>
    <row r="3371" spans="28:36">
      <c r="AB3371" s="75">
        <v>89.46</v>
      </c>
      <c r="AC3371" s="7">
        <v>15</v>
      </c>
      <c r="AD3371" s="6">
        <v>76.040000000000006</v>
      </c>
      <c r="AE3371" s="7" t="s">
        <v>14168</v>
      </c>
      <c r="AG3371">
        <v>62.99</v>
      </c>
      <c r="AH3371">
        <v>30</v>
      </c>
      <c r="AI3371">
        <v>44.09</v>
      </c>
      <c r="AJ3371" t="s">
        <v>14155</v>
      </c>
    </row>
    <row r="3372" spans="28:36">
      <c r="AB3372" s="75">
        <v>371.41</v>
      </c>
      <c r="AC3372" s="7">
        <v>10</v>
      </c>
      <c r="AD3372" s="6">
        <v>334.27</v>
      </c>
      <c r="AE3372" s="7" t="s">
        <v>14168</v>
      </c>
      <c r="AG3372">
        <v>485.72</v>
      </c>
      <c r="AH3372">
        <v>10</v>
      </c>
      <c r="AI3372">
        <v>437.15</v>
      </c>
      <c r="AJ3372" t="s">
        <v>14155</v>
      </c>
    </row>
    <row r="3373" spans="28:36">
      <c r="AB3373" s="75">
        <v>51.97</v>
      </c>
      <c r="AC3373" s="7">
        <v>20</v>
      </c>
      <c r="AD3373" s="6">
        <v>41.58</v>
      </c>
      <c r="AE3373" s="7" t="s">
        <v>14168</v>
      </c>
      <c r="AG3373">
        <v>152.19</v>
      </c>
      <c r="AH3373">
        <v>15</v>
      </c>
      <c r="AI3373">
        <v>129.36000000000001</v>
      </c>
      <c r="AJ3373" t="s">
        <v>14155</v>
      </c>
    </row>
    <row r="3374" spans="28:36">
      <c r="AB3374" s="75">
        <v>393.9</v>
      </c>
      <c r="AC3374" s="7">
        <v>50</v>
      </c>
      <c r="AD3374" s="6">
        <v>196.95</v>
      </c>
      <c r="AE3374" s="7" t="s">
        <v>14168</v>
      </c>
      <c r="AG3374">
        <v>481.03</v>
      </c>
      <c r="AH3374">
        <v>50</v>
      </c>
      <c r="AI3374">
        <v>240.51</v>
      </c>
      <c r="AJ3374" t="s">
        <v>14155</v>
      </c>
    </row>
    <row r="3375" spans="28:36">
      <c r="AB3375" s="75">
        <v>445.72</v>
      </c>
      <c r="AC3375" s="7">
        <v>50</v>
      </c>
      <c r="AD3375" s="6">
        <v>222.86</v>
      </c>
      <c r="AE3375" s="7" t="s">
        <v>14168</v>
      </c>
      <c r="AG3375">
        <v>418.85</v>
      </c>
      <c r="AH3375">
        <v>0</v>
      </c>
      <c r="AI3375">
        <v>418.85</v>
      </c>
      <c r="AJ3375" t="s">
        <v>14155</v>
      </c>
    </row>
    <row r="3376" spans="28:36">
      <c r="AB3376" s="75">
        <v>278.99</v>
      </c>
      <c r="AC3376" s="7">
        <v>15</v>
      </c>
      <c r="AD3376" s="6">
        <v>237.14</v>
      </c>
      <c r="AE3376" s="7" t="s">
        <v>14168</v>
      </c>
      <c r="AG3376">
        <v>473.15</v>
      </c>
      <c r="AH3376">
        <v>10</v>
      </c>
      <c r="AI3376">
        <v>425.83</v>
      </c>
      <c r="AJ3376" t="s">
        <v>14155</v>
      </c>
    </row>
    <row r="3377" spans="28:36">
      <c r="AB3377" s="75">
        <v>38.25</v>
      </c>
      <c r="AC3377" s="7">
        <v>30</v>
      </c>
      <c r="AD3377" s="6">
        <v>26.77</v>
      </c>
      <c r="AE3377" s="7" t="s">
        <v>14168</v>
      </c>
      <c r="AG3377">
        <v>197.33</v>
      </c>
      <c r="AH3377">
        <v>20</v>
      </c>
      <c r="AI3377">
        <v>157.86000000000001</v>
      </c>
      <c r="AJ3377" t="s">
        <v>14155</v>
      </c>
    </row>
    <row r="3378" spans="28:36">
      <c r="AB3378" s="75">
        <v>237.6</v>
      </c>
      <c r="AC3378" s="7">
        <v>5</v>
      </c>
      <c r="AD3378" s="6">
        <v>225.72</v>
      </c>
      <c r="AE3378" s="7" t="s">
        <v>14168</v>
      </c>
      <c r="AG3378">
        <v>71.709999999999994</v>
      </c>
      <c r="AH3378">
        <v>10</v>
      </c>
      <c r="AI3378">
        <v>64.540000000000006</v>
      </c>
      <c r="AJ3378" t="s">
        <v>14155</v>
      </c>
    </row>
    <row r="3379" spans="28:36">
      <c r="AB3379" s="75">
        <v>272.05</v>
      </c>
      <c r="AC3379" s="7">
        <v>15</v>
      </c>
      <c r="AD3379" s="6">
        <v>231.24</v>
      </c>
      <c r="AE3379" s="7" t="s">
        <v>14168</v>
      </c>
      <c r="AG3379">
        <v>417.6</v>
      </c>
      <c r="AH3379">
        <v>20</v>
      </c>
      <c r="AI3379">
        <v>334.08</v>
      </c>
      <c r="AJ3379" t="s">
        <v>14155</v>
      </c>
    </row>
    <row r="3380" spans="28:36">
      <c r="AB3380" s="75">
        <v>45.39</v>
      </c>
      <c r="AC3380" s="7">
        <v>50</v>
      </c>
      <c r="AD3380" s="6">
        <v>22.7</v>
      </c>
      <c r="AE3380" s="7" t="s">
        <v>14168</v>
      </c>
      <c r="AG3380">
        <v>485.75</v>
      </c>
      <c r="AH3380">
        <v>20</v>
      </c>
      <c r="AI3380">
        <v>388.6</v>
      </c>
      <c r="AJ3380" t="s">
        <v>14155</v>
      </c>
    </row>
    <row r="3381" spans="28:36">
      <c r="AB3381" s="75">
        <v>428.85</v>
      </c>
      <c r="AC3381" s="7">
        <v>15</v>
      </c>
      <c r="AD3381" s="6">
        <v>364.52</v>
      </c>
      <c r="AE3381" s="7" t="s">
        <v>14168</v>
      </c>
      <c r="AG3381">
        <v>90.16</v>
      </c>
      <c r="AH3381">
        <v>5</v>
      </c>
      <c r="AI3381">
        <v>85.65</v>
      </c>
      <c r="AJ3381" t="s">
        <v>14155</v>
      </c>
    </row>
    <row r="3382" spans="28:36">
      <c r="AB3382" s="75">
        <v>486.64</v>
      </c>
      <c r="AC3382" s="7">
        <v>10</v>
      </c>
      <c r="AD3382" s="6">
        <v>437.98</v>
      </c>
      <c r="AE3382" s="7" t="s">
        <v>14168</v>
      </c>
      <c r="AG3382">
        <v>450.24</v>
      </c>
      <c r="AH3382">
        <v>0</v>
      </c>
      <c r="AI3382">
        <v>450.24</v>
      </c>
      <c r="AJ3382" t="s">
        <v>14155</v>
      </c>
    </row>
    <row r="3383" spans="28:36">
      <c r="AB3383" s="75">
        <v>59.31</v>
      </c>
      <c r="AC3383" s="7">
        <v>20</v>
      </c>
      <c r="AD3383" s="6">
        <v>47.45</v>
      </c>
      <c r="AE3383" s="7" t="s">
        <v>14168</v>
      </c>
      <c r="AG3383">
        <v>344.85</v>
      </c>
      <c r="AH3383">
        <v>5</v>
      </c>
      <c r="AI3383">
        <v>327.61</v>
      </c>
      <c r="AJ3383" t="s">
        <v>14155</v>
      </c>
    </row>
    <row r="3384" spans="28:36">
      <c r="AB3384" s="75">
        <v>480.02</v>
      </c>
      <c r="AC3384" s="7">
        <v>50</v>
      </c>
      <c r="AD3384" s="6">
        <v>240.01</v>
      </c>
      <c r="AE3384" s="7" t="s">
        <v>14168</v>
      </c>
      <c r="AG3384">
        <v>16.989999999999998</v>
      </c>
      <c r="AH3384">
        <v>0</v>
      </c>
      <c r="AI3384">
        <v>16.989999999999998</v>
      </c>
      <c r="AJ3384" t="s">
        <v>14155</v>
      </c>
    </row>
    <row r="3385" spans="28:36">
      <c r="AB3385" s="75">
        <v>370.14</v>
      </c>
      <c r="AC3385" s="7">
        <v>30</v>
      </c>
      <c r="AD3385" s="6">
        <v>259.10000000000002</v>
      </c>
      <c r="AE3385" s="7" t="s">
        <v>14168</v>
      </c>
      <c r="AG3385">
        <v>147.52000000000001</v>
      </c>
      <c r="AH3385">
        <v>25</v>
      </c>
      <c r="AI3385">
        <v>110.64</v>
      </c>
      <c r="AJ3385" t="s">
        <v>14155</v>
      </c>
    </row>
    <row r="3386" spans="28:36">
      <c r="AB3386" s="75">
        <v>45.3</v>
      </c>
      <c r="AC3386" s="7">
        <v>5</v>
      </c>
      <c r="AD3386" s="6">
        <v>43.03</v>
      </c>
      <c r="AE3386" s="7" t="s">
        <v>14168</v>
      </c>
      <c r="AG3386">
        <v>57.23</v>
      </c>
      <c r="AH3386">
        <v>5</v>
      </c>
      <c r="AI3386">
        <v>54.37</v>
      </c>
      <c r="AJ3386" t="s">
        <v>14155</v>
      </c>
    </row>
    <row r="3387" spans="28:36">
      <c r="AB3387" s="75">
        <v>350.77</v>
      </c>
      <c r="AC3387" s="7">
        <v>5</v>
      </c>
      <c r="AD3387" s="6">
        <v>333.23</v>
      </c>
      <c r="AE3387" s="7" t="s">
        <v>14168</v>
      </c>
      <c r="AG3387">
        <v>219.74</v>
      </c>
      <c r="AH3387">
        <v>20</v>
      </c>
      <c r="AI3387">
        <v>175.79</v>
      </c>
      <c r="AJ3387" t="s">
        <v>14155</v>
      </c>
    </row>
    <row r="3388" spans="28:36">
      <c r="AB3388" s="75">
        <v>494.06</v>
      </c>
      <c r="AC3388" s="7">
        <v>10</v>
      </c>
      <c r="AD3388" s="6">
        <v>444.65</v>
      </c>
      <c r="AE3388" s="7" t="s">
        <v>14168</v>
      </c>
      <c r="AG3388">
        <v>289.27999999999997</v>
      </c>
      <c r="AH3388">
        <v>20</v>
      </c>
      <c r="AI3388">
        <v>231.42</v>
      </c>
      <c r="AJ3388" t="s">
        <v>14155</v>
      </c>
    </row>
    <row r="3389" spans="28:36">
      <c r="AB3389" s="75">
        <v>179.54</v>
      </c>
      <c r="AC3389" s="7">
        <v>10</v>
      </c>
      <c r="AD3389" s="6">
        <v>161.59</v>
      </c>
      <c r="AE3389" s="7" t="s">
        <v>14168</v>
      </c>
      <c r="AG3389">
        <v>321.33999999999997</v>
      </c>
      <c r="AH3389">
        <v>5</v>
      </c>
      <c r="AI3389">
        <v>305.27</v>
      </c>
      <c r="AJ3389" t="s">
        <v>14155</v>
      </c>
    </row>
    <row r="3390" spans="28:36">
      <c r="AB3390" s="75">
        <v>368.61</v>
      </c>
      <c r="AC3390" s="7">
        <v>5</v>
      </c>
      <c r="AD3390" s="6">
        <v>350.18</v>
      </c>
      <c r="AE3390" s="7" t="s">
        <v>14168</v>
      </c>
      <c r="AG3390">
        <v>368.81</v>
      </c>
      <c r="AH3390">
        <v>5</v>
      </c>
      <c r="AI3390">
        <v>350.37</v>
      </c>
      <c r="AJ3390" t="s">
        <v>14155</v>
      </c>
    </row>
    <row r="3391" spans="28:36">
      <c r="AB3391" s="75">
        <v>282.16000000000003</v>
      </c>
      <c r="AC3391" s="7">
        <v>5</v>
      </c>
      <c r="AD3391" s="6">
        <v>268.05</v>
      </c>
      <c r="AE3391" s="7" t="s">
        <v>14168</v>
      </c>
      <c r="AG3391">
        <v>140.52000000000001</v>
      </c>
      <c r="AH3391">
        <v>30</v>
      </c>
      <c r="AI3391">
        <v>98.36</v>
      </c>
      <c r="AJ3391" t="s">
        <v>14155</v>
      </c>
    </row>
    <row r="3392" spans="28:36">
      <c r="AB3392" s="75">
        <v>14.21</v>
      </c>
      <c r="AC3392" s="7">
        <v>30</v>
      </c>
      <c r="AD3392" s="6">
        <v>9.9499999999999993</v>
      </c>
      <c r="AE3392" s="7" t="s">
        <v>14168</v>
      </c>
      <c r="AG3392">
        <v>424.75</v>
      </c>
      <c r="AH3392">
        <v>20</v>
      </c>
      <c r="AI3392">
        <v>339.8</v>
      </c>
      <c r="AJ3392" t="s">
        <v>14155</v>
      </c>
    </row>
    <row r="3393" spans="28:36">
      <c r="AB3393" s="75">
        <v>58.57</v>
      </c>
      <c r="AC3393" s="7">
        <v>5</v>
      </c>
      <c r="AD3393" s="6">
        <v>55.64</v>
      </c>
      <c r="AE3393" s="7" t="s">
        <v>14168</v>
      </c>
      <c r="AG3393">
        <v>269.57</v>
      </c>
      <c r="AH3393">
        <v>10</v>
      </c>
      <c r="AI3393">
        <v>242.61</v>
      </c>
      <c r="AJ3393" t="s">
        <v>14155</v>
      </c>
    </row>
    <row r="3394" spans="28:36">
      <c r="AB3394" s="75">
        <v>452.7</v>
      </c>
      <c r="AC3394" s="7">
        <v>30</v>
      </c>
      <c r="AD3394" s="6">
        <v>316.89</v>
      </c>
      <c r="AE3394" s="7" t="s">
        <v>14168</v>
      </c>
      <c r="AG3394">
        <v>168.68</v>
      </c>
      <c r="AH3394">
        <v>25</v>
      </c>
      <c r="AI3394">
        <v>126.51</v>
      </c>
      <c r="AJ3394" t="s">
        <v>14155</v>
      </c>
    </row>
    <row r="3395" spans="28:36">
      <c r="AB3395" s="75">
        <v>403.11</v>
      </c>
      <c r="AC3395" s="7">
        <v>20</v>
      </c>
      <c r="AD3395" s="6">
        <v>322.49</v>
      </c>
      <c r="AE3395" s="7" t="s">
        <v>14168</v>
      </c>
      <c r="AG3395">
        <v>82.55</v>
      </c>
      <c r="AH3395">
        <v>20</v>
      </c>
      <c r="AI3395">
        <v>66.040000000000006</v>
      </c>
      <c r="AJ3395" t="s">
        <v>14155</v>
      </c>
    </row>
    <row r="3396" spans="28:36">
      <c r="AB3396" s="75">
        <v>151.15</v>
      </c>
      <c r="AC3396" s="7">
        <v>50</v>
      </c>
      <c r="AD3396" s="6">
        <v>75.58</v>
      </c>
      <c r="AE3396" s="7" t="s">
        <v>14168</v>
      </c>
      <c r="AG3396">
        <v>161.32</v>
      </c>
      <c r="AH3396">
        <v>0</v>
      </c>
      <c r="AI3396">
        <v>161.32</v>
      </c>
      <c r="AJ3396" t="s">
        <v>14155</v>
      </c>
    </row>
    <row r="3397" spans="28:36">
      <c r="AB3397" s="75">
        <v>28.03</v>
      </c>
      <c r="AC3397" s="7">
        <v>20</v>
      </c>
      <c r="AD3397" s="6">
        <v>22.42</v>
      </c>
      <c r="AE3397" s="7" t="s">
        <v>14168</v>
      </c>
      <c r="AG3397">
        <v>14.37</v>
      </c>
      <c r="AH3397">
        <v>0</v>
      </c>
      <c r="AI3397">
        <v>14.37</v>
      </c>
      <c r="AJ3397" t="s">
        <v>14155</v>
      </c>
    </row>
    <row r="3398" spans="28:36">
      <c r="AB3398" s="75">
        <v>466.27</v>
      </c>
      <c r="AC3398" s="7">
        <v>20</v>
      </c>
      <c r="AD3398" s="6">
        <v>373.02</v>
      </c>
      <c r="AE3398" s="7" t="s">
        <v>14168</v>
      </c>
      <c r="AG3398">
        <v>145.13999999999999</v>
      </c>
      <c r="AH3398">
        <v>15</v>
      </c>
      <c r="AI3398">
        <v>123.37</v>
      </c>
      <c r="AJ3398" t="s">
        <v>14155</v>
      </c>
    </row>
    <row r="3399" spans="28:36">
      <c r="AB3399" s="75">
        <v>96.54</v>
      </c>
      <c r="AC3399" s="7">
        <v>25</v>
      </c>
      <c r="AD3399" s="6">
        <v>72.41</v>
      </c>
      <c r="AE3399" s="7" t="s">
        <v>14168</v>
      </c>
      <c r="AG3399">
        <v>260.56</v>
      </c>
      <c r="AH3399">
        <v>5</v>
      </c>
      <c r="AI3399">
        <v>247.53</v>
      </c>
      <c r="AJ3399" t="s">
        <v>14155</v>
      </c>
    </row>
    <row r="3400" spans="28:36">
      <c r="AB3400" s="75">
        <v>178.71</v>
      </c>
      <c r="AC3400" s="7">
        <v>30</v>
      </c>
      <c r="AD3400" s="6">
        <v>125.1</v>
      </c>
      <c r="AE3400" s="7" t="s">
        <v>14168</v>
      </c>
      <c r="AG3400">
        <v>185.13</v>
      </c>
      <c r="AH3400">
        <v>5</v>
      </c>
      <c r="AI3400">
        <v>175.87</v>
      </c>
      <c r="AJ3400" t="s">
        <v>14155</v>
      </c>
    </row>
    <row r="3401" spans="28:36">
      <c r="AB3401" s="75">
        <v>84.5</v>
      </c>
      <c r="AC3401" s="7">
        <v>10</v>
      </c>
      <c r="AD3401" s="6">
        <v>76.05</v>
      </c>
      <c r="AE3401" s="7" t="s">
        <v>14168</v>
      </c>
      <c r="AG3401">
        <v>156.51</v>
      </c>
      <c r="AH3401">
        <v>15</v>
      </c>
      <c r="AI3401">
        <v>133.03</v>
      </c>
      <c r="AJ3401" t="s">
        <v>14155</v>
      </c>
    </row>
    <row r="3402" spans="28:36">
      <c r="AB3402" s="75">
        <v>396.76</v>
      </c>
      <c r="AC3402" s="7">
        <v>50</v>
      </c>
      <c r="AD3402" s="6">
        <v>198.38</v>
      </c>
      <c r="AE3402" s="7" t="s">
        <v>14168</v>
      </c>
      <c r="AG3402">
        <v>106.27</v>
      </c>
      <c r="AH3402">
        <v>15</v>
      </c>
      <c r="AI3402">
        <v>90.33</v>
      </c>
      <c r="AJ3402" t="s">
        <v>14155</v>
      </c>
    </row>
    <row r="3403" spans="28:36">
      <c r="AB3403" s="75">
        <v>281.87</v>
      </c>
      <c r="AC3403" s="7">
        <v>50</v>
      </c>
      <c r="AD3403" s="6">
        <v>140.94</v>
      </c>
      <c r="AE3403" s="7" t="s">
        <v>14168</v>
      </c>
      <c r="AG3403">
        <v>316.12</v>
      </c>
      <c r="AH3403">
        <v>25</v>
      </c>
      <c r="AI3403">
        <v>237.09</v>
      </c>
      <c r="AJ3403" t="s">
        <v>14155</v>
      </c>
    </row>
    <row r="3404" spans="28:36">
      <c r="AB3404" s="75">
        <v>222.24</v>
      </c>
      <c r="AC3404" s="7">
        <v>25</v>
      </c>
      <c r="AD3404" s="6">
        <v>166.68</v>
      </c>
      <c r="AE3404" s="7" t="s">
        <v>14168</v>
      </c>
      <c r="AG3404">
        <v>286.23</v>
      </c>
      <c r="AH3404">
        <v>0</v>
      </c>
      <c r="AI3404">
        <v>286.23</v>
      </c>
      <c r="AJ3404" t="s">
        <v>14155</v>
      </c>
    </row>
    <row r="3405" spans="28:36">
      <c r="AB3405" s="75">
        <v>101.38</v>
      </c>
      <c r="AC3405" s="7">
        <v>20</v>
      </c>
      <c r="AD3405" s="6">
        <v>81.099999999999994</v>
      </c>
      <c r="AE3405" s="7" t="s">
        <v>14168</v>
      </c>
      <c r="AG3405">
        <v>79.069999999999993</v>
      </c>
      <c r="AH3405">
        <v>30</v>
      </c>
      <c r="AI3405">
        <v>55.35</v>
      </c>
      <c r="AJ3405" t="s">
        <v>14155</v>
      </c>
    </row>
    <row r="3406" spans="28:36">
      <c r="AB3406" s="75">
        <v>393.77</v>
      </c>
      <c r="AC3406" s="7">
        <v>5</v>
      </c>
      <c r="AD3406" s="6">
        <v>374.08</v>
      </c>
      <c r="AE3406" s="7" t="s">
        <v>14168</v>
      </c>
      <c r="AG3406">
        <v>233.88</v>
      </c>
      <c r="AH3406">
        <v>10</v>
      </c>
      <c r="AI3406">
        <v>210.49</v>
      </c>
      <c r="AJ3406" t="s">
        <v>14155</v>
      </c>
    </row>
    <row r="3407" spans="28:36">
      <c r="AB3407" s="75">
        <v>373.87</v>
      </c>
      <c r="AC3407" s="7">
        <v>50</v>
      </c>
      <c r="AD3407" s="6">
        <v>186.94</v>
      </c>
      <c r="AE3407" s="7" t="s">
        <v>14168</v>
      </c>
      <c r="AG3407">
        <v>163.98</v>
      </c>
      <c r="AH3407">
        <v>20</v>
      </c>
      <c r="AI3407">
        <v>131.18</v>
      </c>
      <c r="AJ3407" t="s">
        <v>14155</v>
      </c>
    </row>
    <row r="3408" spans="28:36">
      <c r="AB3408" s="75">
        <v>290.89999999999998</v>
      </c>
      <c r="AC3408" s="7">
        <v>15</v>
      </c>
      <c r="AD3408" s="6">
        <v>247.26</v>
      </c>
      <c r="AE3408" s="7" t="s">
        <v>14168</v>
      </c>
      <c r="AG3408">
        <v>421.62</v>
      </c>
      <c r="AH3408">
        <v>15</v>
      </c>
      <c r="AI3408">
        <v>358.38</v>
      </c>
      <c r="AJ3408" t="s">
        <v>14155</v>
      </c>
    </row>
    <row r="3409" spans="28:36">
      <c r="AB3409" s="75">
        <v>97.09</v>
      </c>
      <c r="AC3409" s="7">
        <v>30</v>
      </c>
      <c r="AD3409" s="6">
        <v>67.959999999999994</v>
      </c>
      <c r="AE3409" s="7" t="s">
        <v>14168</v>
      </c>
      <c r="AG3409">
        <v>46.25</v>
      </c>
      <c r="AH3409">
        <v>15</v>
      </c>
      <c r="AI3409">
        <v>39.31</v>
      </c>
      <c r="AJ3409" t="s">
        <v>14155</v>
      </c>
    </row>
    <row r="3410" spans="28:36">
      <c r="AB3410" s="75">
        <v>249.79</v>
      </c>
      <c r="AC3410" s="7">
        <v>20</v>
      </c>
      <c r="AD3410" s="6">
        <v>199.83</v>
      </c>
      <c r="AE3410" s="7" t="s">
        <v>14168</v>
      </c>
      <c r="AG3410">
        <v>461.93</v>
      </c>
      <c r="AH3410">
        <v>25</v>
      </c>
      <c r="AI3410">
        <v>346.45</v>
      </c>
      <c r="AJ3410" t="s">
        <v>14155</v>
      </c>
    </row>
    <row r="3411" spans="28:36">
      <c r="AB3411" s="75">
        <v>27.12</v>
      </c>
      <c r="AC3411" s="7">
        <v>5</v>
      </c>
      <c r="AD3411" s="6">
        <v>25.76</v>
      </c>
      <c r="AE3411" s="7" t="s">
        <v>14168</v>
      </c>
      <c r="AG3411">
        <v>481.16</v>
      </c>
      <c r="AH3411">
        <v>15</v>
      </c>
      <c r="AI3411">
        <v>408.99</v>
      </c>
      <c r="AJ3411" t="s">
        <v>14155</v>
      </c>
    </row>
    <row r="3412" spans="28:36">
      <c r="AB3412" s="75">
        <v>484.56</v>
      </c>
      <c r="AC3412" s="7">
        <v>0</v>
      </c>
      <c r="AD3412" s="6">
        <v>484.56</v>
      </c>
      <c r="AE3412" s="7" t="s">
        <v>14168</v>
      </c>
      <c r="AG3412">
        <v>61.37</v>
      </c>
      <c r="AH3412">
        <v>5</v>
      </c>
      <c r="AI3412">
        <v>58.3</v>
      </c>
      <c r="AJ3412" t="s">
        <v>14155</v>
      </c>
    </row>
    <row r="3413" spans="28:36">
      <c r="AB3413" s="75">
        <v>108.02</v>
      </c>
      <c r="AC3413" s="7">
        <v>10</v>
      </c>
      <c r="AD3413" s="6">
        <v>97.22</v>
      </c>
      <c r="AE3413" s="7" t="s">
        <v>14168</v>
      </c>
      <c r="AG3413">
        <v>421.16</v>
      </c>
      <c r="AH3413">
        <v>30</v>
      </c>
      <c r="AI3413">
        <v>294.81</v>
      </c>
      <c r="AJ3413" t="s">
        <v>14155</v>
      </c>
    </row>
    <row r="3414" spans="28:36">
      <c r="AB3414" s="75">
        <v>169.79</v>
      </c>
      <c r="AC3414" s="7">
        <v>5</v>
      </c>
      <c r="AD3414" s="6">
        <v>161.30000000000001</v>
      </c>
      <c r="AE3414" s="7" t="s">
        <v>14168</v>
      </c>
      <c r="AG3414">
        <v>367.49</v>
      </c>
      <c r="AH3414">
        <v>20</v>
      </c>
      <c r="AI3414">
        <v>293.99</v>
      </c>
      <c r="AJ3414" t="s">
        <v>14155</v>
      </c>
    </row>
    <row r="3415" spans="28:36">
      <c r="AB3415" s="75">
        <v>39.869999999999997</v>
      </c>
      <c r="AC3415" s="7">
        <v>15</v>
      </c>
      <c r="AD3415" s="6">
        <v>33.89</v>
      </c>
      <c r="AE3415" s="7" t="s">
        <v>14168</v>
      </c>
      <c r="AG3415">
        <v>41.11</v>
      </c>
      <c r="AH3415">
        <v>25</v>
      </c>
      <c r="AI3415">
        <v>30.83</v>
      </c>
      <c r="AJ3415" t="s">
        <v>14155</v>
      </c>
    </row>
    <row r="3416" spans="28:36">
      <c r="AB3416" s="75">
        <v>48.56</v>
      </c>
      <c r="AC3416" s="7">
        <v>0</v>
      </c>
      <c r="AD3416" s="6">
        <v>48.56</v>
      </c>
      <c r="AE3416" s="7" t="s">
        <v>14168</v>
      </c>
      <c r="AG3416">
        <v>268.14</v>
      </c>
      <c r="AH3416">
        <v>0</v>
      </c>
      <c r="AI3416">
        <v>268.14</v>
      </c>
      <c r="AJ3416" t="s">
        <v>14155</v>
      </c>
    </row>
    <row r="3417" spans="28:36">
      <c r="AB3417" s="79">
        <v>36.53</v>
      </c>
      <c r="AC3417" s="7">
        <v>15</v>
      </c>
      <c r="AD3417" s="6">
        <v>31.05</v>
      </c>
      <c r="AE3417" s="7" t="s">
        <v>14160</v>
      </c>
      <c r="AG3417">
        <v>108.07</v>
      </c>
      <c r="AH3417">
        <v>50</v>
      </c>
      <c r="AI3417">
        <v>54.03</v>
      </c>
      <c r="AJ3417" t="s">
        <v>14155</v>
      </c>
    </row>
    <row r="3418" spans="28:36">
      <c r="AB3418" s="75">
        <v>395.73</v>
      </c>
      <c r="AC3418" s="7">
        <v>15</v>
      </c>
      <c r="AD3418" s="6">
        <v>336.37</v>
      </c>
      <c r="AE3418" s="7" t="s">
        <v>14160</v>
      </c>
      <c r="AG3418">
        <v>162.81</v>
      </c>
      <c r="AH3418">
        <v>30</v>
      </c>
      <c r="AI3418">
        <v>113.97</v>
      </c>
      <c r="AJ3418" t="s">
        <v>14155</v>
      </c>
    </row>
    <row r="3419" spans="28:36">
      <c r="AB3419" s="75">
        <v>362.61</v>
      </c>
      <c r="AC3419" s="7">
        <v>0</v>
      </c>
      <c r="AD3419" s="6">
        <v>362.61</v>
      </c>
      <c r="AE3419" s="7" t="s">
        <v>14160</v>
      </c>
      <c r="AG3419">
        <v>15.45</v>
      </c>
      <c r="AH3419">
        <v>0</v>
      </c>
      <c r="AI3419">
        <v>15.45</v>
      </c>
      <c r="AJ3419" t="s">
        <v>14155</v>
      </c>
    </row>
    <row r="3420" spans="28:36">
      <c r="AB3420" s="75">
        <v>280.66000000000003</v>
      </c>
      <c r="AC3420" s="7">
        <v>15</v>
      </c>
      <c r="AD3420" s="6">
        <v>238.56</v>
      </c>
      <c r="AE3420" s="7" t="s">
        <v>14160</v>
      </c>
      <c r="AG3420">
        <v>330.53</v>
      </c>
      <c r="AH3420">
        <v>10</v>
      </c>
      <c r="AI3420">
        <v>297.48</v>
      </c>
      <c r="AJ3420" t="s">
        <v>14155</v>
      </c>
    </row>
    <row r="3421" spans="28:36">
      <c r="AB3421" s="75">
        <v>62.46</v>
      </c>
      <c r="AC3421" s="7">
        <v>30</v>
      </c>
      <c r="AD3421" s="6">
        <v>43.72</v>
      </c>
      <c r="AE3421" s="7" t="s">
        <v>14160</v>
      </c>
      <c r="AG3421">
        <v>292.74</v>
      </c>
      <c r="AH3421">
        <v>0</v>
      </c>
      <c r="AI3421">
        <v>292.74</v>
      </c>
      <c r="AJ3421" t="s">
        <v>14155</v>
      </c>
    </row>
    <row r="3422" spans="28:36">
      <c r="AB3422" s="75">
        <v>210.36</v>
      </c>
      <c r="AC3422" s="7">
        <v>10</v>
      </c>
      <c r="AD3422" s="6">
        <v>189.32</v>
      </c>
      <c r="AE3422" s="7" t="s">
        <v>14160</v>
      </c>
      <c r="AG3422">
        <v>96.86</v>
      </c>
      <c r="AH3422">
        <v>10</v>
      </c>
      <c r="AI3422">
        <v>87.17</v>
      </c>
      <c r="AJ3422" t="s">
        <v>14155</v>
      </c>
    </row>
    <row r="3423" spans="28:36">
      <c r="AB3423" s="75">
        <v>41.61</v>
      </c>
      <c r="AC3423" s="7">
        <v>15</v>
      </c>
      <c r="AD3423" s="6">
        <v>35.369999999999997</v>
      </c>
      <c r="AE3423" s="7" t="s">
        <v>14160</v>
      </c>
      <c r="AG3423">
        <v>180.91</v>
      </c>
      <c r="AH3423">
        <v>10</v>
      </c>
      <c r="AI3423">
        <v>162.82</v>
      </c>
      <c r="AJ3423" t="s">
        <v>14155</v>
      </c>
    </row>
    <row r="3424" spans="28:36">
      <c r="AB3424" s="75">
        <v>315.8</v>
      </c>
      <c r="AC3424" s="7">
        <v>0</v>
      </c>
      <c r="AD3424" s="6">
        <v>315.8</v>
      </c>
      <c r="AE3424" s="7" t="s">
        <v>14160</v>
      </c>
      <c r="AG3424">
        <v>433.48</v>
      </c>
      <c r="AH3424">
        <v>50</v>
      </c>
      <c r="AI3424">
        <v>216.74</v>
      </c>
      <c r="AJ3424" t="s">
        <v>14155</v>
      </c>
    </row>
    <row r="3425" spans="28:36">
      <c r="AB3425" s="75">
        <v>261.23</v>
      </c>
      <c r="AC3425" s="7">
        <v>20</v>
      </c>
      <c r="AD3425" s="6">
        <v>208.98</v>
      </c>
      <c r="AE3425" s="7" t="s">
        <v>14160</v>
      </c>
      <c r="AG3425">
        <v>191.22</v>
      </c>
      <c r="AH3425">
        <v>15</v>
      </c>
      <c r="AI3425">
        <v>162.54</v>
      </c>
      <c r="AJ3425" t="s">
        <v>14155</v>
      </c>
    </row>
    <row r="3426" spans="28:36">
      <c r="AB3426" s="75">
        <v>334.87</v>
      </c>
      <c r="AC3426" s="7">
        <v>50</v>
      </c>
      <c r="AD3426" s="6">
        <v>167.44</v>
      </c>
      <c r="AE3426" s="7" t="s">
        <v>14160</v>
      </c>
      <c r="AG3426">
        <v>473.47</v>
      </c>
      <c r="AH3426">
        <v>5</v>
      </c>
      <c r="AI3426">
        <v>449.8</v>
      </c>
      <c r="AJ3426" t="s">
        <v>14155</v>
      </c>
    </row>
    <row r="3427" spans="28:36">
      <c r="AB3427" s="75">
        <v>266.2</v>
      </c>
      <c r="AC3427" s="7">
        <v>0</v>
      </c>
      <c r="AD3427" s="6">
        <v>266.2</v>
      </c>
      <c r="AE3427" s="7" t="s">
        <v>14160</v>
      </c>
      <c r="AG3427">
        <v>172.7</v>
      </c>
      <c r="AH3427">
        <v>30</v>
      </c>
      <c r="AI3427">
        <v>120.89</v>
      </c>
      <c r="AJ3427" t="s">
        <v>14155</v>
      </c>
    </row>
    <row r="3428" spans="28:36">
      <c r="AB3428" s="75">
        <v>67.36</v>
      </c>
      <c r="AC3428" s="7">
        <v>25</v>
      </c>
      <c r="AD3428" s="6">
        <v>50.52</v>
      </c>
      <c r="AE3428" s="7" t="s">
        <v>14160</v>
      </c>
      <c r="AG3428">
        <v>231.78</v>
      </c>
      <c r="AH3428">
        <v>15</v>
      </c>
      <c r="AI3428">
        <v>197.01</v>
      </c>
      <c r="AJ3428" t="s">
        <v>14155</v>
      </c>
    </row>
    <row r="3429" spans="28:36">
      <c r="AB3429" s="75">
        <v>368.25</v>
      </c>
      <c r="AC3429" s="7">
        <v>20</v>
      </c>
      <c r="AD3429" s="6">
        <v>294.60000000000002</v>
      </c>
      <c r="AE3429" s="7" t="s">
        <v>14160</v>
      </c>
      <c r="AG3429">
        <v>109.89</v>
      </c>
      <c r="AH3429">
        <v>50</v>
      </c>
      <c r="AI3429">
        <v>54.95</v>
      </c>
      <c r="AJ3429" t="s">
        <v>14155</v>
      </c>
    </row>
    <row r="3430" spans="28:36">
      <c r="AB3430" s="75">
        <v>327.19</v>
      </c>
      <c r="AC3430" s="7">
        <v>20</v>
      </c>
      <c r="AD3430" s="6">
        <v>261.75</v>
      </c>
      <c r="AE3430" s="7" t="s">
        <v>14160</v>
      </c>
      <c r="AG3430">
        <v>393.43</v>
      </c>
      <c r="AH3430">
        <v>50</v>
      </c>
      <c r="AI3430">
        <v>196.72</v>
      </c>
      <c r="AJ3430" t="s">
        <v>14155</v>
      </c>
    </row>
    <row r="3431" spans="28:36">
      <c r="AB3431" s="75">
        <v>274.64999999999998</v>
      </c>
      <c r="AC3431" s="7">
        <v>20</v>
      </c>
      <c r="AD3431" s="6">
        <v>219.72</v>
      </c>
      <c r="AE3431" s="7" t="s">
        <v>14160</v>
      </c>
      <c r="AG3431">
        <v>336.97</v>
      </c>
      <c r="AH3431">
        <v>0</v>
      </c>
      <c r="AI3431">
        <v>336.97</v>
      </c>
      <c r="AJ3431" t="s">
        <v>14155</v>
      </c>
    </row>
    <row r="3432" spans="28:36">
      <c r="AB3432" s="75">
        <v>165.06</v>
      </c>
      <c r="AC3432" s="7">
        <v>30</v>
      </c>
      <c r="AD3432" s="6">
        <v>115.54</v>
      </c>
      <c r="AE3432" s="7" t="s">
        <v>14160</v>
      </c>
      <c r="AG3432">
        <v>117.15</v>
      </c>
      <c r="AH3432">
        <v>5</v>
      </c>
      <c r="AI3432">
        <v>111.29</v>
      </c>
      <c r="AJ3432" t="s">
        <v>14155</v>
      </c>
    </row>
    <row r="3433" spans="28:36">
      <c r="AB3433" s="75">
        <v>208.08</v>
      </c>
      <c r="AC3433" s="7">
        <v>15</v>
      </c>
      <c r="AD3433" s="6">
        <v>176.87</v>
      </c>
      <c r="AE3433" s="7" t="s">
        <v>14160</v>
      </c>
      <c r="AG3433">
        <v>90.76</v>
      </c>
      <c r="AH3433">
        <v>25</v>
      </c>
      <c r="AI3433">
        <v>68.069999999999993</v>
      </c>
      <c r="AJ3433" t="s">
        <v>14155</v>
      </c>
    </row>
    <row r="3434" spans="28:36">
      <c r="AB3434" s="75">
        <v>325.51</v>
      </c>
      <c r="AC3434" s="7">
        <v>15</v>
      </c>
      <c r="AD3434" s="6">
        <v>276.68</v>
      </c>
      <c r="AE3434" s="7" t="s">
        <v>14160</v>
      </c>
      <c r="AG3434">
        <v>168.31</v>
      </c>
      <c r="AH3434">
        <v>10</v>
      </c>
      <c r="AI3434">
        <v>151.47999999999999</v>
      </c>
      <c r="AJ3434" t="s">
        <v>14155</v>
      </c>
    </row>
    <row r="3435" spans="28:36">
      <c r="AB3435" s="75">
        <v>394.16</v>
      </c>
      <c r="AC3435" s="7">
        <v>10</v>
      </c>
      <c r="AD3435" s="6">
        <v>354.74</v>
      </c>
      <c r="AE3435" s="7" t="s">
        <v>14160</v>
      </c>
      <c r="AG3435">
        <v>353.7</v>
      </c>
      <c r="AH3435">
        <v>10</v>
      </c>
      <c r="AI3435">
        <v>318.33</v>
      </c>
      <c r="AJ3435" t="s">
        <v>14155</v>
      </c>
    </row>
    <row r="3436" spans="28:36">
      <c r="AB3436" s="75">
        <v>110.73</v>
      </c>
      <c r="AC3436" s="7">
        <v>30</v>
      </c>
      <c r="AD3436" s="6">
        <v>77.510000000000005</v>
      </c>
      <c r="AE3436" s="7" t="s">
        <v>14160</v>
      </c>
      <c r="AG3436">
        <v>296.22000000000003</v>
      </c>
      <c r="AH3436">
        <v>0</v>
      </c>
      <c r="AI3436">
        <v>296.22000000000003</v>
      </c>
      <c r="AJ3436" t="s">
        <v>14155</v>
      </c>
    </row>
    <row r="3437" spans="28:36">
      <c r="AB3437" s="75">
        <v>485</v>
      </c>
      <c r="AC3437" s="7">
        <v>15</v>
      </c>
      <c r="AD3437" s="6">
        <v>412.25</v>
      </c>
      <c r="AE3437" s="7" t="s">
        <v>14160</v>
      </c>
      <c r="AG3437">
        <v>48.52</v>
      </c>
      <c r="AH3437">
        <v>25</v>
      </c>
      <c r="AI3437">
        <v>36.39</v>
      </c>
      <c r="AJ3437" t="s">
        <v>14155</v>
      </c>
    </row>
    <row r="3438" spans="28:36">
      <c r="AB3438" s="75">
        <v>71.02</v>
      </c>
      <c r="AC3438" s="7">
        <v>50</v>
      </c>
      <c r="AD3438" s="6">
        <v>35.51</v>
      </c>
      <c r="AE3438" s="7" t="s">
        <v>14160</v>
      </c>
      <c r="AG3438">
        <v>480.84</v>
      </c>
      <c r="AH3438">
        <v>10</v>
      </c>
      <c r="AI3438">
        <v>432.76</v>
      </c>
      <c r="AJ3438" t="s">
        <v>14155</v>
      </c>
    </row>
    <row r="3439" spans="28:36">
      <c r="AB3439" s="75">
        <v>334.55</v>
      </c>
      <c r="AC3439" s="7">
        <v>5</v>
      </c>
      <c r="AD3439" s="6">
        <v>317.82</v>
      </c>
      <c r="AE3439" s="7" t="s">
        <v>14160</v>
      </c>
      <c r="AG3439">
        <v>261</v>
      </c>
      <c r="AH3439">
        <v>10</v>
      </c>
      <c r="AI3439">
        <v>234.9</v>
      </c>
      <c r="AJ3439" t="s">
        <v>14155</v>
      </c>
    </row>
    <row r="3440" spans="28:36">
      <c r="AB3440" s="75">
        <v>237.27</v>
      </c>
      <c r="AC3440" s="7">
        <v>0</v>
      </c>
      <c r="AD3440" s="6">
        <v>237.27</v>
      </c>
      <c r="AE3440" s="7" t="s">
        <v>14160</v>
      </c>
      <c r="AG3440">
        <v>81.78</v>
      </c>
      <c r="AH3440">
        <v>10</v>
      </c>
      <c r="AI3440">
        <v>73.599999999999994</v>
      </c>
      <c r="AJ3440" t="s">
        <v>14155</v>
      </c>
    </row>
    <row r="3441" spans="28:36">
      <c r="AB3441" s="75">
        <v>34.299999999999997</v>
      </c>
      <c r="AC3441" s="7">
        <v>10</v>
      </c>
      <c r="AD3441" s="6">
        <v>30.87</v>
      </c>
      <c r="AE3441" s="7" t="s">
        <v>14160</v>
      </c>
      <c r="AG3441">
        <v>131.33000000000001</v>
      </c>
      <c r="AH3441">
        <v>50</v>
      </c>
      <c r="AI3441">
        <v>65.67</v>
      </c>
      <c r="AJ3441" t="s">
        <v>14155</v>
      </c>
    </row>
    <row r="3442" spans="28:36">
      <c r="AB3442" s="75">
        <v>41.11</v>
      </c>
      <c r="AC3442" s="7">
        <v>20</v>
      </c>
      <c r="AD3442" s="6">
        <v>32.89</v>
      </c>
      <c r="AE3442" s="7" t="s">
        <v>14160</v>
      </c>
      <c r="AG3442">
        <v>403.54</v>
      </c>
      <c r="AH3442">
        <v>15</v>
      </c>
      <c r="AI3442">
        <v>343.01</v>
      </c>
      <c r="AJ3442" t="s">
        <v>14155</v>
      </c>
    </row>
    <row r="3443" spans="28:36">
      <c r="AB3443" s="75">
        <v>257.35000000000002</v>
      </c>
      <c r="AC3443" s="7">
        <v>50</v>
      </c>
      <c r="AD3443" s="6">
        <v>128.68</v>
      </c>
      <c r="AE3443" s="7" t="s">
        <v>14160</v>
      </c>
      <c r="AG3443">
        <v>493.99</v>
      </c>
      <c r="AH3443">
        <v>50</v>
      </c>
      <c r="AI3443">
        <v>247</v>
      </c>
      <c r="AJ3443" t="s">
        <v>14155</v>
      </c>
    </row>
    <row r="3444" spans="28:36">
      <c r="AB3444" s="75">
        <v>131.54</v>
      </c>
      <c r="AC3444" s="7">
        <v>5</v>
      </c>
      <c r="AD3444" s="6">
        <v>124.96</v>
      </c>
      <c r="AE3444" s="7" t="s">
        <v>14160</v>
      </c>
      <c r="AG3444">
        <v>186.37</v>
      </c>
      <c r="AH3444">
        <v>20</v>
      </c>
      <c r="AI3444">
        <v>149.1</v>
      </c>
      <c r="AJ3444" t="s">
        <v>14155</v>
      </c>
    </row>
    <row r="3445" spans="28:36">
      <c r="AB3445" s="75">
        <v>454.14</v>
      </c>
      <c r="AC3445" s="7">
        <v>10</v>
      </c>
      <c r="AD3445" s="6">
        <v>408.73</v>
      </c>
      <c r="AE3445" s="7" t="s">
        <v>14160</v>
      </c>
      <c r="AG3445">
        <v>398.89</v>
      </c>
      <c r="AH3445">
        <v>50</v>
      </c>
      <c r="AI3445">
        <v>199.44</v>
      </c>
      <c r="AJ3445" t="s">
        <v>14155</v>
      </c>
    </row>
    <row r="3446" spans="28:36">
      <c r="AB3446" s="75">
        <v>473.12</v>
      </c>
      <c r="AC3446" s="7">
        <v>10</v>
      </c>
      <c r="AD3446" s="6">
        <v>425.81</v>
      </c>
      <c r="AE3446" s="7" t="s">
        <v>14160</v>
      </c>
      <c r="AG3446">
        <v>353.97</v>
      </c>
      <c r="AH3446">
        <v>0</v>
      </c>
      <c r="AI3446">
        <v>353.97</v>
      </c>
      <c r="AJ3446" t="s">
        <v>14155</v>
      </c>
    </row>
    <row r="3447" spans="28:36">
      <c r="AB3447" s="75">
        <v>351.26</v>
      </c>
      <c r="AC3447" s="7">
        <v>10</v>
      </c>
      <c r="AD3447" s="6">
        <v>316.13</v>
      </c>
      <c r="AE3447" s="7" t="s">
        <v>14160</v>
      </c>
      <c r="AG3447">
        <v>190.88</v>
      </c>
      <c r="AH3447">
        <v>10</v>
      </c>
      <c r="AI3447">
        <v>171.79</v>
      </c>
      <c r="AJ3447" t="s">
        <v>14155</v>
      </c>
    </row>
    <row r="3448" spans="28:36">
      <c r="AB3448" s="75">
        <v>485.4</v>
      </c>
      <c r="AC3448" s="7">
        <v>20</v>
      </c>
      <c r="AD3448" s="6">
        <v>388.32</v>
      </c>
      <c r="AE3448" s="7" t="s">
        <v>14160</v>
      </c>
      <c r="AG3448">
        <v>281.70999999999998</v>
      </c>
      <c r="AH3448">
        <v>0</v>
      </c>
      <c r="AI3448">
        <v>281.70999999999998</v>
      </c>
      <c r="AJ3448" t="s">
        <v>14155</v>
      </c>
    </row>
    <row r="3449" spans="28:36">
      <c r="AB3449" s="75">
        <v>200.14</v>
      </c>
      <c r="AC3449" s="7">
        <v>10</v>
      </c>
      <c r="AD3449" s="6">
        <v>180.13</v>
      </c>
      <c r="AE3449" s="7" t="s">
        <v>14160</v>
      </c>
      <c r="AG3449">
        <v>476.73</v>
      </c>
      <c r="AH3449">
        <v>20</v>
      </c>
      <c r="AI3449">
        <v>381.38</v>
      </c>
      <c r="AJ3449" t="s">
        <v>14155</v>
      </c>
    </row>
    <row r="3450" spans="28:36">
      <c r="AB3450" s="75">
        <v>378.95</v>
      </c>
      <c r="AC3450" s="7">
        <v>20</v>
      </c>
      <c r="AD3450" s="6">
        <v>303.16000000000003</v>
      </c>
      <c r="AE3450" s="7" t="s">
        <v>14160</v>
      </c>
      <c r="AG3450">
        <v>203.99</v>
      </c>
      <c r="AH3450">
        <v>20</v>
      </c>
      <c r="AI3450">
        <v>163.19</v>
      </c>
      <c r="AJ3450" t="s">
        <v>14155</v>
      </c>
    </row>
    <row r="3451" spans="28:36">
      <c r="AB3451" s="75">
        <v>399.88</v>
      </c>
      <c r="AC3451" s="7">
        <v>5</v>
      </c>
      <c r="AD3451" s="6">
        <v>379.89</v>
      </c>
      <c r="AE3451" s="7" t="s">
        <v>14160</v>
      </c>
      <c r="AG3451">
        <v>210.69</v>
      </c>
      <c r="AH3451">
        <v>10</v>
      </c>
      <c r="AI3451">
        <v>189.62</v>
      </c>
      <c r="AJ3451" t="s">
        <v>14155</v>
      </c>
    </row>
    <row r="3452" spans="28:36">
      <c r="AB3452" s="75">
        <v>74.64</v>
      </c>
      <c r="AC3452" s="7">
        <v>30</v>
      </c>
      <c r="AD3452" s="6">
        <v>52.25</v>
      </c>
      <c r="AE3452" s="7" t="s">
        <v>14160</v>
      </c>
      <c r="AG3452">
        <v>51.31</v>
      </c>
      <c r="AH3452">
        <v>50</v>
      </c>
      <c r="AI3452">
        <v>25.66</v>
      </c>
      <c r="AJ3452" t="s">
        <v>14155</v>
      </c>
    </row>
    <row r="3453" spans="28:36">
      <c r="AB3453" s="75">
        <v>59.42</v>
      </c>
      <c r="AC3453" s="7">
        <v>20</v>
      </c>
      <c r="AD3453" s="6">
        <v>47.54</v>
      </c>
      <c r="AE3453" s="7" t="s">
        <v>14160</v>
      </c>
      <c r="AG3453">
        <v>462.66</v>
      </c>
      <c r="AH3453">
        <v>20</v>
      </c>
      <c r="AI3453">
        <v>370.13</v>
      </c>
      <c r="AJ3453" t="s">
        <v>14155</v>
      </c>
    </row>
    <row r="3454" spans="28:36">
      <c r="AB3454" s="75">
        <v>238.92</v>
      </c>
      <c r="AC3454" s="7">
        <v>25</v>
      </c>
      <c r="AD3454" s="6">
        <v>179.19</v>
      </c>
      <c r="AE3454" s="7" t="s">
        <v>14160</v>
      </c>
      <c r="AG3454">
        <v>49.79</v>
      </c>
      <c r="AH3454">
        <v>15</v>
      </c>
      <c r="AI3454">
        <v>42.32</v>
      </c>
      <c r="AJ3454" t="s">
        <v>14155</v>
      </c>
    </row>
    <row r="3455" spans="28:36">
      <c r="AB3455" s="75">
        <v>112.97</v>
      </c>
      <c r="AC3455" s="7">
        <v>25</v>
      </c>
      <c r="AD3455" s="6">
        <v>84.73</v>
      </c>
      <c r="AE3455" s="7" t="s">
        <v>14160</v>
      </c>
      <c r="AG3455">
        <v>187.3</v>
      </c>
      <c r="AH3455">
        <v>50</v>
      </c>
      <c r="AI3455">
        <v>93.65</v>
      </c>
      <c r="AJ3455" t="s">
        <v>14155</v>
      </c>
    </row>
    <row r="3456" spans="28:36">
      <c r="AB3456" s="75">
        <v>379.65</v>
      </c>
      <c r="AC3456" s="7">
        <v>30</v>
      </c>
      <c r="AD3456" s="6">
        <v>265.75</v>
      </c>
      <c r="AE3456" s="7" t="s">
        <v>14160</v>
      </c>
      <c r="AG3456">
        <v>250.45</v>
      </c>
      <c r="AH3456">
        <v>10</v>
      </c>
      <c r="AI3456">
        <v>225.41</v>
      </c>
      <c r="AJ3456" t="s">
        <v>14155</v>
      </c>
    </row>
    <row r="3457" spans="28:36">
      <c r="AB3457" s="75">
        <v>194.6</v>
      </c>
      <c r="AC3457" s="7">
        <v>50</v>
      </c>
      <c r="AD3457" s="6">
        <v>97.3</v>
      </c>
      <c r="AE3457" s="7" t="s">
        <v>14160</v>
      </c>
      <c r="AG3457">
        <v>138.62</v>
      </c>
      <c r="AH3457">
        <v>10</v>
      </c>
      <c r="AI3457">
        <v>124.76</v>
      </c>
      <c r="AJ3457" t="s">
        <v>14155</v>
      </c>
    </row>
    <row r="3458" spans="28:36">
      <c r="AB3458" s="75">
        <v>255.26</v>
      </c>
      <c r="AC3458" s="7">
        <v>25</v>
      </c>
      <c r="AD3458" s="6">
        <v>191.44</v>
      </c>
      <c r="AE3458" s="7" t="s">
        <v>14160</v>
      </c>
      <c r="AG3458">
        <v>423.28</v>
      </c>
      <c r="AH3458">
        <v>0</v>
      </c>
      <c r="AI3458">
        <v>423.28</v>
      </c>
      <c r="AJ3458" t="s">
        <v>14155</v>
      </c>
    </row>
    <row r="3459" spans="28:36">
      <c r="AB3459" s="75">
        <v>257.67</v>
      </c>
      <c r="AC3459" s="7">
        <v>0</v>
      </c>
      <c r="AD3459" s="6">
        <v>257.67</v>
      </c>
      <c r="AE3459" s="7" t="s">
        <v>14160</v>
      </c>
      <c r="AG3459">
        <v>308.60000000000002</v>
      </c>
      <c r="AH3459">
        <v>10</v>
      </c>
      <c r="AI3459">
        <v>277.74</v>
      </c>
      <c r="AJ3459" t="s">
        <v>14155</v>
      </c>
    </row>
    <row r="3460" spans="28:36">
      <c r="AB3460" s="75">
        <v>113.72</v>
      </c>
      <c r="AC3460" s="7">
        <v>50</v>
      </c>
      <c r="AD3460" s="6">
        <v>56.86</v>
      </c>
      <c r="AE3460" s="7" t="s">
        <v>14160</v>
      </c>
      <c r="AG3460">
        <v>141.28</v>
      </c>
      <c r="AH3460">
        <v>20</v>
      </c>
      <c r="AI3460">
        <v>113.02</v>
      </c>
      <c r="AJ3460" t="s">
        <v>14155</v>
      </c>
    </row>
    <row r="3461" spans="28:36">
      <c r="AB3461" s="75">
        <v>33.33</v>
      </c>
      <c r="AC3461" s="7">
        <v>10</v>
      </c>
      <c r="AD3461" s="6">
        <v>30</v>
      </c>
      <c r="AE3461" s="7" t="s">
        <v>14160</v>
      </c>
      <c r="AG3461">
        <v>87.7</v>
      </c>
      <c r="AH3461">
        <v>0</v>
      </c>
      <c r="AI3461">
        <v>87.7</v>
      </c>
      <c r="AJ3461" t="s">
        <v>14155</v>
      </c>
    </row>
    <row r="3462" spans="28:36">
      <c r="AB3462" s="75">
        <v>129.52000000000001</v>
      </c>
      <c r="AC3462" s="7">
        <v>25</v>
      </c>
      <c r="AD3462" s="6">
        <v>97.14</v>
      </c>
      <c r="AE3462" s="7" t="s">
        <v>14160</v>
      </c>
      <c r="AG3462">
        <v>247.3</v>
      </c>
      <c r="AH3462">
        <v>25</v>
      </c>
      <c r="AI3462">
        <v>185.48</v>
      </c>
      <c r="AJ3462" t="s">
        <v>14155</v>
      </c>
    </row>
    <row r="3463" spans="28:36">
      <c r="AB3463" s="75">
        <v>263.55</v>
      </c>
      <c r="AC3463" s="7">
        <v>50</v>
      </c>
      <c r="AD3463" s="6">
        <v>131.78</v>
      </c>
      <c r="AE3463" s="7" t="s">
        <v>14160</v>
      </c>
      <c r="AG3463">
        <v>10.82</v>
      </c>
      <c r="AH3463">
        <v>25</v>
      </c>
      <c r="AI3463">
        <v>8.1199999999999992</v>
      </c>
      <c r="AJ3463" t="s">
        <v>14155</v>
      </c>
    </row>
    <row r="3464" spans="28:36">
      <c r="AB3464" s="75">
        <v>477.1</v>
      </c>
      <c r="AC3464" s="7">
        <v>15</v>
      </c>
      <c r="AD3464" s="6">
        <v>405.54</v>
      </c>
      <c r="AE3464" s="7" t="s">
        <v>14160</v>
      </c>
      <c r="AG3464">
        <v>251.66</v>
      </c>
      <c r="AH3464">
        <v>15</v>
      </c>
      <c r="AI3464">
        <v>213.91</v>
      </c>
      <c r="AJ3464" t="s">
        <v>14155</v>
      </c>
    </row>
    <row r="3465" spans="28:36">
      <c r="AB3465" s="75">
        <v>109.77</v>
      </c>
      <c r="AC3465" s="7">
        <v>10</v>
      </c>
      <c r="AD3465" s="6">
        <v>98.79</v>
      </c>
      <c r="AE3465" s="7" t="s">
        <v>14160</v>
      </c>
      <c r="AG3465">
        <v>406.13</v>
      </c>
      <c r="AH3465">
        <v>50</v>
      </c>
      <c r="AI3465">
        <v>203.06</v>
      </c>
      <c r="AJ3465" t="s">
        <v>14155</v>
      </c>
    </row>
    <row r="3466" spans="28:36">
      <c r="AB3466" s="75">
        <v>42.93</v>
      </c>
      <c r="AC3466" s="7">
        <v>0</v>
      </c>
      <c r="AD3466" s="6">
        <v>42.93</v>
      </c>
      <c r="AE3466" s="7" t="s">
        <v>14160</v>
      </c>
      <c r="AG3466">
        <v>216.8</v>
      </c>
      <c r="AH3466">
        <v>30</v>
      </c>
      <c r="AI3466">
        <v>151.76</v>
      </c>
      <c r="AJ3466" t="s">
        <v>14155</v>
      </c>
    </row>
    <row r="3467" spans="28:36">
      <c r="AB3467" s="75">
        <v>267.99</v>
      </c>
      <c r="AC3467" s="7">
        <v>5</v>
      </c>
      <c r="AD3467" s="6">
        <v>254.59</v>
      </c>
      <c r="AE3467" s="7" t="s">
        <v>14160</v>
      </c>
      <c r="AG3467">
        <v>130.51</v>
      </c>
      <c r="AH3467">
        <v>30</v>
      </c>
      <c r="AI3467">
        <v>91.36</v>
      </c>
      <c r="AJ3467" t="s">
        <v>14155</v>
      </c>
    </row>
    <row r="3468" spans="28:36">
      <c r="AB3468" s="75">
        <v>231.11</v>
      </c>
      <c r="AC3468" s="7">
        <v>20</v>
      </c>
      <c r="AD3468" s="6">
        <v>184.89</v>
      </c>
      <c r="AE3468" s="7" t="s">
        <v>14160</v>
      </c>
      <c r="AG3468">
        <v>58.82</v>
      </c>
      <c r="AH3468">
        <v>5</v>
      </c>
      <c r="AI3468">
        <v>55.88</v>
      </c>
      <c r="AJ3468" t="s">
        <v>14155</v>
      </c>
    </row>
    <row r="3469" spans="28:36">
      <c r="AB3469" s="75">
        <v>290.57</v>
      </c>
      <c r="AC3469" s="7">
        <v>5</v>
      </c>
      <c r="AD3469" s="6">
        <v>276.04000000000002</v>
      </c>
      <c r="AE3469" s="7" t="s">
        <v>14160</v>
      </c>
      <c r="AG3469">
        <v>284.89999999999998</v>
      </c>
      <c r="AH3469">
        <v>0</v>
      </c>
      <c r="AI3469">
        <v>284.89999999999998</v>
      </c>
      <c r="AJ3469" t="s">
        <v>14155</v>
      </c>
    </row>
    <row r="3470" spans="28:36">
      <c r="AB3470" s="75">
        <v>468.2</v>
      </c>
      <c r="AC3470" s="7">
        <v>10</v>
      </c>
      <c r="AD3470" s="6">
        <v>421.38</v>
      </c>
      <c r="AE3470" s="7" t="s">
        <v>14160</v>
      </c>
      <c r="AG3470">
        <v>28.94</v>
      </c>
      <c r="AH3470">
        <v>10</v>
      </c>
      <c r="AI3470">
        <v>26.05</v>
      </c>
      <c r="AJ3470" t="s">
        <v>14155</v>
      </c>
    </row>
    <row r="3471" spans="28:36">
      <c r="AB3471" s="75">
        <v>481.22</v>
      </c>
      <c r="AC3471" s="7">
        <v>5</v>
      </c>
      <c r="AD3471" s="6">
        <v>457.16</v>
      </c>
      <c r="AE3471" s="7" t="s">
        <v>14160</v>
      </c>
      <c r="AG3471">
        <v>59.11</v>
      </c>
      <c r="AH3471">
        <v>25</v>
      </c>
      <c r="AI3471">
        <v>44.33</v>
      </c>
      <c r="AJ3471" t="s">
        <v>14155</v>
      </c>
    </row>
    <row r="3472" spans="28:36">
      <c r="AB3472" s="75">
        <v>330.76</v>
      </c>
      <c r="AC3472" s="7">
        <v>10</v>
      </c>
      <c r="AD3472" s="6">
        <v>297.68</v>
      </c>
      <c r="AE3472" s="7" t="s">
        <v>14160</v>
      </c>
      <c r="AG3472">
        <v>164.7</v>
      </c>
      <c r="AH3472">
        <v>10</v>
      </c>
      <c r="AI3472">
        <v>148.22999999999999</v>
      </c>
      <c r="AJ3472" t="s">
        <v>14155</v>
      </c>
    </row>
    <row r="3473" spans="28:36">
      <c r="AB3473" s="75">
        <v>151.55000000000001</v>
      </c>
      <c r="AC3473" s="7">
        <v>10</v>
      </c>
      <c r="AD3473" s="6">
        <v>136.4</v>
      </c>
      <c r="AE3473" s="7" t="s">
        <v>14160</v>
      </c>
      <c r="AG3473">
        <v>278.5</v>
      </c>
      <c r="AH3473">
        <v>50</v>
      </c>
      <c r="AI3473">
        <v>139.25</v>
      </c>
      <c r="AJ3473" t="s">
        <v>14155</v>
      </c>
    </row>
    <row r="3474" spans="28:36">
      <c r="AB3474" s="75">
        <v>435.67</v>
      </c>
      <c r="AC3474" s="7">
        <v>0</v>
      </c>
      <c r="AD3474" s="6">
        <v>435.67</v>
      </c>
      <c r="AE3474" s="7" t="s">
        <v>14160</v>
      </c>
      <c r="AG3474">
        <v>497.92</v>
      </c>
      <c r="AH3474">
        <v>25</v>
      </c>
      <c r="AI3474">
        <v>373.44</v>
      </c>
      <c r="AJ3474" t="s">
        <v>14155</v>
      </c>
    </row>
    <row r="3475" spans="28:36">
      <c r="AB3475" s="75">
        <v>475.5</v>
      </c>
      <c r="AC3475" s="7">
        <v>10</v>
      </c>
      <c r="AD3475" s="6">
        <v>427.95</v>
      </c>
      <c r="AE3475" s="7" t="s">
        <v>14160</v>
      </c>
      <c r="AG3475">
        <v>270.41000000000003</v>
      </c>
      <c r="AH3475">
        <v>5</v>
      </c>
      <c r="AI3475">
        <v>256.89</v>
      </c>
      <c r="AJ3475" t="s">
        <v>14155</v>
      </c>
    </row>
    <row r="3476" spans="28:36">
      <c r="AB3476" s="75">
        <v>129.47999999999999</v>
      </c>
      <c r="AC3476" s="7">
        <v>15</v>
      </c>
      <c r="AD3476" s="6">
        <v>110.06</v>
      </c>
      <c r="AE3476" s="7" t="s">
        <v>14160</v>
      </c>
      <c r="AG3476">
        <v>245.22</v>
      </c>
      <c r="AH3476">
        <v>50</v>
      </c>
      <c r="AI3476">
        <v>122.61</v>
      </c>
      <c r="AJ3476" t="s">
        <v>14155</v>
      </c>
    </row>
    <row r="3477" spans="28:36">
      <c r="AB3477" s="75">
        <v>221.52</v>
      </c>
      <c r="AC3477" s="7">
        <v>30</v>
      </c>
      <c r="AD3477" s="6">
        <v>155.06</v>
      </c>
      <c r="AE3477" s="7" t="s">
        <v>14160</v>
      </c>
      <c r="AG3477">
        <v>135.25</v>
      </c>
      <c r="AH3477">
        <v>25</v>
      </c>
      <c r="AI3477">
        <v>101.44</v>
      </c>
      <c r="AJ3477" t="s">
        <v>14155</v>
      </c>
    </row>
    <row r="3478" spans="28:36">
      <c r="AB3478" s="75">
        <v>313.20999999999998</v>
      </c>
      <c r="AC3478" s="7">
        <v>30</v>
      </c>
      <c r="AD3478" s="6">
        <v>219.25</v>
      </c>
      <c r="AE3478" s="7" t="s">
        <v>14160</v>
      </c>
      <c r="AG3478">
        <v>323.14</v>
      </c>
      <c r="AH3478">
        <v>25</v>
      </c>
      <c r="AI3478">
        <v>242.35</v>
      </c>
      <c r="AJ3478" t="s">
        <v>14155</v>
      </c>
    </row>
    <row r="3479" spans="28:36">
      <c r="AB3479" s="75">
        <v>442.46</v>
      </c>
      <c r="AC3479" s="7">
        <v>0</v>
      </c>
      <c r="AD3479" s="6">
        <v>442.46</v>
      </c>
      <c r="AE3479" s="7" t="s">
        <v>14160</v>
      </c>
      <c r="AG3479">
        <v>338.11</v>
      </c>
      <c r="AH3479">
        <v>0</v>
      </c>
      <c r="AI3479">
        <v>338.11</v>
      </c>
      <c r="AJ3479" t="s">
        <v>14155</v>
      </c>
    </row>
    <row r="3480" spans="28:36">
      <c r="AB3480" s="75">
        <v>401.8</v>
      </c>
      <c r="AC3480" s="7">
        <v>10</v>
      </c>
      <c r="AD3480" s="6">
        <v>361.62</v>
      </c>
      <c r="AE3480" s="7" t="s">
        <v>14160</v>
      </c>
      <c r="AG3480">
        <v>447.61</v>
      </c>
      <c r="AH3480">
        <v>10</v>
      </c>
      <c r="AI3480">
        <v>402.85</v>
      </c>
      <c r="AJ3480" t="s">
        <v>14155</v>
      </c>
    </row>
    <row r="3481" spans="28:36">
      <c r="AB3481" s="75">
        <v>494.14</v>
      </c>
      <c r="AC3481" s="7">
        <v>50</v>
      </c>
      <c r="AD3481" s="6">
        <v>247.07</v>
      </c>
      <c r="AE3481" s="7" t="s">
        <v>14160</v>
      </c>
      <c r="AG3481">
        <v>113.41</v>
      </c>
      <c r="AH3481">
        <v>0</v>
      </c>
      <c r="AI3481">
        <v>113.41</v>
      </c>
      <c r="AJ3481" t="s">
        <v>14155</v>
      </c>
    </row>
    <row r="3482" spans="28:36">
      <c r="AB3482" s="75">
        <v>460.17</v>
      </c>
      <c r="AC3482" s="7">
        <v>15</v>
      </c>
      <c r="AD3482" s="6">
        <v>391.14</v>
      </c>
      <c r="AE3482" s="7" t="s">
        <v>14160</v>
      </c>
      <c r="AG3482">
        <v>495.55</v>
      </c>
      <c r="AH3482">
        <v>5</v>
      </c>
      <c r="AI3482">
        <v>470.77</v>
      </c>
      <c r="AJ3482" t="s">
        <v>14155</v>
      </c>
    </row>
    <row r="3483" spans="28:36">
      <c r="AB3483" s="75">
        <v>133.13999999999999</v>
      </c>
      <c r="AC3483" s="7">
        <v>25</v>
      </c>
      <c r="AD3483" s="6">
        <v>99.85</v>
      </c>
      <c r="AE3483" s="7" t="s">
        <v>14160</v>
      </c>
      <c r="AG3483">
        <v>171.18</v>
      </c>
      <c r="AH3483">
        <v>25</v>
      </c>
      <c r="AI3483">
        <v>128.38</v>
      </c>
      <c r="AJ3483" t="s">
        <v>14155</v>
      </c>
    </row>
    <row r="3484" spans="28:36">
      <c r="AB3484" s="75">
        <v>186.26</v>
      </c>
      <c r="AC3484" s="7">
        <v>20</v>
      </c>
      <c r="AD3484" s="6">
        <v>149.01</v>
      </c>
      <c r="AE3484" s="7" t="s">
        <v>14160</v>
      </c>
      <c r="AG3484">
        <v>273.13</v>
      </c>
      <c r="AH3484">
        <v>20</v>
      </c>
      <c r="AI3484">
        <v>218.5</v>
      </c>
      <c r="AJ3484" t="s">
        <v>14155</v>
      </c>
    </row>
    <row r="3485" spans="28:36">
      <c r="AB3485" s="75">
        <v>411.6</v>
      </c>
      <c r="AC3485" s="7">
        <v>30</v>
      </c>
      <c r="AD3485" s="6">
        <v>288.12</v>
      </c>
      <c r="AE3485" s="7" t="s">
        <v>14160</v>
      </c>
      <c r="AG3485">
        <v>471.02</v>
      </c>
      <c r="AH3485">
        <v>20</v>
      </c>
      <c r="AI3485">
        <v>376.82</v>
      </c>
      <c r="AJ3485" t="s">
        <v>14155</v>
      </c>
    </row>
    <row r="3486" spans="28:36">
      <c r="AB3486" s="75">
        <v>347.13</v>
      </c>
      <c r="AC3486" s="7">
        <v>5</v>
      </c>
      <c r="AD3486" s="6">
        <v>329.77</v>
      </c>
      <c r="AE3486" s="7" t="s">
        <v>14160</v>
      </c>
      <c r="AG3486">
        <v>224.68</v>
      </c>
      <c r="AH3486">
        <v>30</v>
      </c>
      <c r="AI3486">
        <v>157.28</v>
      </c>
      <c r="AJ3486" t="s">
        <v>14155</v>
      </c>
    </row>
    <row r="3487" spans="28:36">
      <c r="AB3487" s="75">
        <v>480.8</v>
      </c>
      <c r="AC3487" s="7">
        <v>25</v>
      </c>
      <c r="AD3487" s="6">
        <v>360.6</v>
      </c>
      <c r="AE3487" s="7" t="s">
        <v>14160</v>
      </c>
      <c r="AG3487">
        <v>232.86</v>
      </c>
      <c r="AH3487">
        <v>20</v>
      </c>
      <c r="AI3487">
        <v>186.29</v>
      </c>
      <c r="AJ3487" t="s">
        <v>14155</v>
      </c>
    </row>
    <row r="3488" spans="28:36">
      <c r="AB3488" s="75">
        <v>301.17</v>
      </c>
      <c r="AC3488" s="7">
        <v>25</v>
      </c>
      <c r="AD3488" s="6">
        <v>225.88</v>
      </c>
      <c r="AE3488" s="7" t="s">
        <v>14160</v>
      </c>
      <c r="AG3488">
        <v>135.13</v>
      </c>
      <c r="AH3488">
        <v>5</v>
      </c>
      <c r="AI3488">
        <v>128.37</v>
      </c>
      <c r="AJ3488" t="s">
        <v>14155</v>
      </c>
    </row>
    <row r="3489" spans="28:36">
      <c r="AB3489" s="75">
        <v>484.13</v>
      </c>
      <c r="AC3489" s="7">
        <v>30</v>
      </c>
      <c r="AD3489" s="6">
        <v>338.89</v>
      </c>
      <c r="AE3489" s="7" t="s">
        <v>14160</v>
      </c>
      <c r="AG3489">
        <v>430.03</v>
      </c>
      <c r="AH3489">
        <v>30</v>
      </c>
      <c r="AI3489">
        <v>301.02</v>
      </c>
      <c r="AJ3489" t="s">
        <v>14155</v>
      </c>
    </row>
    <row r="3490" spans="28:36">
      <c r="AB3490" s="75">
        <v>130.13</v>
      </c>
      <c r="AC3490" s="7">
        <v>10</v>
      </c>
      <c r="AD3490" s="6">
        <v>117.12</v>
      </c>
      <c r="AE3490" s="7" t="s">
        <v>14160</v>
      </c>
      <c r="AG3490">
        <v>444.77</v>
      </c>
      <c r="AH3490">
        <v>25</v>
      </c>
      <c r="AI3490">
        <v>333.58</v>
      </c>
      <c r="AJ3490" t="s">
        <v>14155</v>
      </c>
    </row>
    <row r="3491" spans="28:36">
      <c r="AB3491" s="75">
        <v>278.41000000000003</v>
      </c>
      <c r="AC3491" s="7">
        <v>5</v>
      </c>
      <c r="AD3491" s="6">
        <v>264.49</v>
      </c>
      <c r="AE3491" s="7" t="s">
        <v>14160</v>
      </c>
      <c r="AG3491">
        <v>102.54</v>
      </c>
      <c r="AH3491">
        <v>30</v>
      </c>
      <c r="AI3491">
        <v>71.78</v>
      </c>
      <c r="AJ3491" t="s">
        <v>14155</v>
      </c>
    </row>
    <row r="3492" spans="28:36">
      <c r="AB3492" s="75">
        <v>403.23</v>
      </c>
      <c r="AC3492" s="7">
        <v>5</v>
      </c>
      <c r="AD3492" s="6">
        <v>383.07</v>
      </c>
      <c r="AE3492" s="7" t="s">
        <v>14160</v>
      </c>
      <c r="AG3492">
        <v>82.9</v>
      </c>
      <c r="AH3492">
        <v>20</v>
      </c>
      <c r="AI3492">
        <v>66.319999999999993</v>
      </c>
      <c r="AJ3492" t="s">
        <v>14155</v>
      </c>
    </row>
    <row r="3493" spans="28:36">
      <c r="AB3493" s="75">
        <v>124.42</v>
      </c>
      <c r="AC3493" s="7">
        <v>0</v>
      </c>
      <c r="AD3493" s="6">
        <v>124.42</v>
      </c>
      <c r="AE3493" s="7" t="s">
        <v>14160</v>
      </c>
      <c r="AG3493">
        <v>290.57</v>
      </c>
      <c r="AH3493">
        <v>25</v>
      </c>
      <c r="AI3493">
        <v>217.93</v>
      </c>
      <c r="AJ3493" t="s">
        <v>14155</v>
      </c>
    </row>
    <row r="3494" spans="28:36">
      <c r="AB3494" s="75">
        <v>450.48</v>
      </c>
      <c r="AC3494" s="7">
        <v>5</v>
      </c>
      <c r="AD3494" s="6">
        <v>427.96</v>
      </c>
      <c r="AE3494" s="7" t="s">
        <v>14160</v>
      </c>
      <c r="AG3494">
        <v>260.01</v>
      </c>
      <c r="AH3494">
        <v>15</v>
      </c>
      <c r="AI3494">
        <v>221.01</v>
      </c>
      <c r="AJ3494" t="s">
        <v>14155</v>
      </c>
    </row>
    <row r="3495" spans="28:36">
      <c r="AB3495" s="75">
        <v>16.18</v>
      </c>
      <c r="AC3495" s="7">
        <v>5</v>
      </c>
      <c r="AD3495" s="6">
        <v>15.37</v>
      </c>
      <c r="AE3495" s="7" t="s">
        <v>14160</v>
      </c>
      <c r="AG3495">
        <v>435.14</v>
      </c>
      <c r="AH3495">
        <v>15</v>
      </c>
      <c r="AI3495">
        <v>369.87</v>
      </c>
      <c r="AJ3495" t="s">
        <v>14155</v>
      </c>
    </row>
    <row r="3496" spans="28:36">
      <c r="AB3496" s="75">
        <v>226.93</v>
      </c>
      <c r="AC3496" s="7">
        <v>30</v>
      </c>
      <c r="AD3496" s="6">
        <v>158.85</v>
      </c>
      <c r="AE3496" s="7" t="s">
        <v>14160</v>
      </c>
      <c r="AG3496">
        <v>338.82</v>
      </c>
      <c r="AH3496">
        <v>50</v>
      </c>
      <c r="AI3496">
        <v>169.41</v>
      </c>
      <c r="AJ3496" t="s">
        <v>14155</v>
      </c>
    </row>
    <row r="3497" spans="28:36">
      <c r="AB3497" s="75">
        <v>449.09</v>
      </c>
      <c r="AC3497" s="7">
        <v>25</v>
      </c>
      <c r="AD3497" s="6">
        <v>336.82</v>
      </c>
      <c r="AE3497" s="7" t="s">
        <v>14160</v>
      </c>
      <c r="AG3497">
        <v>165.23</v>
      </c>
      <c r="AH3497">
        <v>15</v>
      </c>
      <c r="AI3497">
        <v>140.44999999999999</v>
      </c>
      <c r="AJ3497" t="s">
        <v>14155</v>
      </c>
    </row>
    <row r="3498" spans="28:36">
      <c r="AB3498" s="75">
        <v>123.91</v>
      </c>
      <c r="AC3498" s="7">
        <v>25</v>
      </c>
      <c r="AD3498" s="6">
        <v>92.93</v>
      </c>
      <c r="AE3498" s="7" t="s">
        <v>14160</v>
      </c>
      <c r="AG3498">
        <v>62.51</v>
      </c>
      <c r="AH3498">
        <v>30</v>
      </c>
      <c r="AI3498">
        <v>43.76</v>
      </c>
      <c r="AJ3498" t="s">
        <v>14155</v>
      </c>
    </row>
    <row r="3499" spans="28:36">
      <c r="AB3499" s="75">
        <v>179.55</v>
      </c>
      <c r="AC3499" s="7">
        <v>10</v>
      </c>
      <c r="AD3499" s="6">
        <v>161.6</v>
      </c>
      <c r="AE3499" s="7" t="s">
        <v>14160</v>
      </c>
      <c r="AG3499">
        <v>497.95</v>
      </c>
      <c r="AH3499">
        <v>10</v>
      </c>
      <c r="AI3499">
        <v>448.15</v>
      </c>
      <c r="AJ3499" t="s">
        <v>14155</v>
      </c>
    </row>
    <row r="3500" spans="28:36">
      <c r="AB3500" s="75">
        <v>95.18</v>
      </c>
      <c r="AC3500" s="7">
        <v>0</v>
      </c>
      <c r="AD3500" s="6">
        <v>95.18</v>
      </c>
      <c r="AE3500" s="7" t="s">
        <v>14160</v>
      </c>
      <c r="AG3500">
        <v>61.68</v>
      </c>
      <c r="AH3500">
        <v>10</v>
      </c>
      <c r="AI3500">
        <v>55.51</v>
      </c>
      <c r="AJ3500" t="s">
        <v>14155</v>
      </c>
    </row>
    <row r="3501" spans="28:36">
      <c r="AB3501" s="75">
        <v>77.64</v>
      </c>
      <c r="AC3501" s="7">
        <v>25</v>
      </c>
      <c r="AD3501" s="6">
        <v>58.23</v>
      </c>
      <c r="AE3501" s="7" t="s">
        <v>14160</v>
      </c>
      <c r="AG3501">
        <v>132.78</v>
      </c>
      <c r="AH3501">
        <v>0</v>
      </c>
      <c r="AI3501">
        <v>132.78</v>
      </c>
      <c r="AJ3501" t="s">
        <v>14155</v>
      </c>
    </row>
    <row r="3502" spans="28:36">
      <c r="AB3502" s="75">
        <v>438</v>
      </c>
      <c r="AC3502" s="7">
        <v>5</v>
      </c>
      <c r="AD3502" s="6">
        <v>416.1</v>
      </c>
      <c r="AE3502" s="7" t="s">
        <v>14160</v>
      </c>
      <c r="AG3502">
        <v>457.38</v>
      </c>
      <c r="AH3502">
        <v>20</v>
      </c>
      <c r="AI3502">
        <v>365.9</v>
      </c>
      <c r="AJ3502" t="s">
        <v>14155</v>
      </c>
    </row>
    <row r="3503" spans="28:36">
      <c r="AB3503" s="75">
        <v>436.92</v>
      </c>
      <c r="AC3503" s="7">
        <v>20</v>
      </c>
      <c r="AD3503" s="6">
        <v>349.54</v>
      </c>
      <c r="AE3503" s="7" t="s">
        <v>14160</v>
      </c>
      <c r="AG3503">
        <v>376.51</v>
      </c>
      <c r="AH3503">
        <v>15</v>
      </c>
      <c r="AI3503">
        <v>320.02999999999997</v>
      </c>
      <c r="AJ3503" t="s">
        <v>14155</v>
      </c>
    </row>
    <row r="3504" spans="28:36">
      <c r="AB3504" s="75">
        <v>444.49</v>
      </c>
      <c r="AC3504" s="7">
        <v>50</v>
      </c>
      <c r="AD3504" s="6">
        <v>222.25</v>
      </c>
      <c r="AE3504" s="7" t="s">
        <v>14160</v>
      </c>
      <c r="AG3504">
        <v>174.27</v>
      </c>
      <c r="AH3504">
        <v>0</v>
      </c>
      <c r="AI3504">
        <v>174.27</v>
      </c>
      <c r="AJ3504" t="s">
        <v>14155</v>
      </c>
    </row>
    <row r="3505" spans="28:36">
      <c r="AB3505" s="75">
        <v>459.22</v>
      </c>
      <c r="AC3505" s="7">
        <v>0</v>
      </c>
      <c r="AD3505" s="6">
        <v>459.22</v>
      </c>
      <c r="AE3505" s="7" t="s">
        <v>14160</v>
      </c>
      <c r="AG3505">
        <v>52.31</v>
      </c>
      <c r="AH3505">
        <v>30</v>
      </c>
      <c r="AI3505">
        <v>36.619999999999997</v>
      </c>
      <c r="AJ3505" t="s">
        <v>14155</v>
      </c>
    </row>
    <row r="3506" spans="28:36">
      <c r="AB3506" s="75">
        <v>354.49</v>
      </c>
      <c r="AC3506" s="7">
        <v>30</v>
      </c>
      <c r="AD3506" s="6">
        <v>248.14</v>
      </c>
      <c r="AE3506" s="7" t="s">
        <v>14160</v>
      </c>
      <c r="AG3506">
        <v>107.72</v>
      </c>
      <c r="AH3506">
        <v>15</v>
      </c>
      <c r="AI3506">
        <v>91.56</v>
      </c>
      <c r="AJ3506" t="s">
        <v>14155</v>
      </c>
    </row>
    <row r="3507" spans="28:36">
      <c r="AB3507" s="75">
        <v>347.71</v>
      </c>
      <c r="AC3507" s="7">
        <v>10</v>
      </c>
      <c r="AD3507" s="6">
        <v>312.94</v>
      </c>
      <c r="AE3507" s="7" t="s">
        <v>14160</v>
      </c>
      <c r="AG3507">
        <v>399.06</v>
      </c>
      <c r="AH3507">
        <v>5</v>
      </c>
      <c r="AI3507">
        <v>379.11</v>
      </c>
      <c r="AJ3507" t="s">
        <v>14155</v>
      </c>
    </row>
    <row r="3508" spans="28:36">
      <c r="AB3508" s="75">
        <v>335.09</v>
      </c>
      <c r="AC3508" s="7">
        <v>15</v>
      </c>
      <c r="AD3508" s="6">
        <v>284.83</v>
      </c>
      <c r="AE3508" s="7" t="s">
        <v>14160</v>
      </c>
      <c r="AG3508">
        <v>386.62</v>
      </c>
      <c r="AH3508">
        <v>15</v>
      </c>
      <c r="AI3508">
        <v>328.63</v>
      </c>
      <c r="AJ3508" t="s">
        <v>14155</v>
      </c>
    </row>
    <row r="3509" spans="28:36">
      <c r="AB3509" s="75">
        <v>320.67</v>
      </c>
      <c r="AC3509" s="7">
        <v>50</v>
      </c>
      <c r="AD3509" s="6">
        <v>160.34</v>
      </c>
      <c r="AE3509" s="7" t="s">
        <v>14160</v>
      </c>
      <c r="AG3509">
        <v>78.92</v>
      </c>
      <c r="AH3509">
        <v>25</v>
      </c>
      <c r="AI3509">
        <v>59.19</v>
      </c>
      <c r="AJ3509" t="s">
        <v>14155</v>
      </c>
    </row>
    <row r="3510" spans="28:36">
      <c r="AB3510" s="75">
        <v>493.82</v>
      </c>
      <c r="AC3510" s="7">
        <v>25</v>
      </c>
      <c r="AD3510" s="6">
        <v>370.37</v>
      </c>
      <c r="AE3510" s="7" t="s">
        <v>14160</v>
      </c>
      <c r="AG3510">
        <v>152.91999999999999</v>
      </c>
      <c r="AH3510">
        <v>20</v>
      </c>
      <c r="AI3510">
        <v>122.34</v>
      </c>
      <c r="AJ3510" t="s">
        <v>14155</v>
      </c>
    </row>
    <row r="3511" spans="28:36">
      <c r="AB3511" s="75">
        <v>348.18</v>
      </c>
      <c r="AC3511" s="7">
        <v>0</v>
      </c>
      <c r="AD3511" s="6">
        <v>348.18</v>
      </c>
      <c r="AE3511" s="7" t="s">
        <v>14160</v>
      </c>
      <c r="AG3511">
        <v>396.49</v>
      </c>
      <c r="AH3511">
        <v>0</v>
      </c>
      <c r="AI3511">
        <v>396.49</v>
      </c>
      <c r="AJ3511" t="s">
        <v>14155</v>
      </c>
    </row>
    <row r="3512" spans="28:36">
      <c r="AB3512" s="75">
        <v>178.75</v>
      </c>
      <c r="AC3512" s="7">
        <v>15</v>
      </c>
      <c r="AD3512" s="6">
        <v>151.94</v>
      </c>
      <c r="AE3512" s="7" t="s">
        <v>14160</v>
      </c>
      <c r="AG3512">
        <v>182.87</v>
      </c>
      <c r="AH3512">
        <v>0</v>
      </c>
      <c r="AI3512">
        <v>182.87</v>
      </c>
      <c r="AJ3512" t="s">
        <v>14155</v>
      </c>
    </row>
    <row r="3513" spans="28:36">
      <c r="AB3513" s="75">
        <v>25.95</v>
      </c>
      <c r="AC3513" s="7">
        <v>15</v>
      </c>
      <c r="AD3513" s="6">
        <v>22.06</v>
      </c>
      <c r="AE3513" s="7" t="s">
        <v>14160</v>
      </c>
      <c r="AG3513">
        <v>449.47</v>
      </c>
      <c r="AH3513">
        <v>30</v>
      </c>
      <c r="AI3513">
        <v>314.63</v>
      </c>
      <c r="AJ3513" t="s">
        <v>14155</v>
      </c>
    </row>
    <row r="3514" spans="28:36">
      <c r="AB3514" s="75">
        <v>336.87</v>
      </c>
      <c r="AC3514" s="7">
        <v>0</v>
      </c>
      <c r="AD3514" s="6">
        <v>336.87</v>
      </c>
      <c r="AE3514" s="7" t="s">
        <v>14160</v>
      </c>
      <c r="AG3514">
        <v>396.78</v>
      </c>
      <c r="AH3514">
        <v>50</v>
      </c>
      <c r="AI3514">
        <v>198.39</v>
      </c>
      <c r="AJ3514" t="s">
        <v>14155</v>
      </c>
    </row>
    <row r="3515" spans="28:36">
      <c r="AB3515" s="75">
        <v>43.47</v>
      </c>
      <c r="AC3515" s="7">
        <v>50</v>
      </c>
      <c r="AD3515" s="6">
        <v>21.73</v>
      </c>
      <c r="AE3515" s="7" t="s">
        <v>14160</v>
      </c>
      <c r="AG3515">
        <v>106.47</v>
      </c>
      <c r="AH3515">
        <v>30</v>
      </c>
      <c r="AI3515">
        <v>74.53</v>
      </c>
      <c r="AJ3515" t="s">
        <v>14155</v>
      </c>
    </row>
    <row r="3516" spans="28:36">
      <c r="AB3516" s="75">
        <v>213</v>
      </c>
      <c r="AC3516" s="7">
        <v>25</v>
      </c>
      <c r="AD3516" s="6">
        <v>159.75</v>
      </c>
      <c r="AE3516" s="7" t="s">
        <v>14160</v>
      </c>
      <c r="AG3516">
        <v>299.87</v>
      </c>
      <c r="AH3516">
        <v>5</v>
      </c>
      <c r="AI3516">
        <v>284.88</v>
      </c>
      <c r="AJ3516" t="s">
        <v>14155</v>
      </c>
    </row>
    <row r="3517" spans="28:36">
      <c r="AB3517" s="75">
        <v>390.66</v>
      </c>
      <c r="AC3517" s="7">
        <v>15</v>
      </c>
      <c r="AD3517" s="6">
        <v>332.06</v>
      </c>
      <c r="AE3517" s="7" t="s">
        <v>14160</v>
      </c>
      <c r="AG3517">
        <v>210.35</v>
      </c>
      <c r="AH3517">
        <v>30</v>
      </c>
      <c r="AI3517">
        <v>147.24</v>
      </c>
      <c r="AJ3517" t="s">
        <v>14155</v>
      </c>
    </row>
    <row r="3518" spans="28:36">
      <c r="AB3518" s="75">
        <v>200.44</v>
      </c>
      <c r="AC3518" s="7">
        <v>50</v>
      </c>
      <c r="AD3518" s="6">
        <v>100.22</v>
      </c>
      <c r="AE3518" s="7" t="s">
        <v>14160</v>
      </c>
      <c r="AG3518">
        <v>166.1</v>
      </c>
      <c r="AH3518">
        <v>5</v>
      </c>
      <c r="AI3518">
        <v>157.79</v>
      </c>
      <c r="AJ3518" t="s">
        <v>14155</v>
      </c>
    </row>
    <row r="3519" spans="28:36">
      <c r="AB3519" s="75">
        <v>323.85000000000002</v>
      </c>
      <c r="AC3519" s="7">
        <v>50</v>
      </c>
      <c r="AD3519" s="6">
        <v>161.93</v>
      </c>
      <c r="AE3519" s="7" t="s">
        <v>14160</v>
      </c>
      <c r="AG3519">
        <v>108.79</v>
      </c>
      <c r="AH3519">
        <v>10</v>
      </c>
      <c r="AI3519">
        <v>97.91</v>
      </c>
      <c r="AJ3519" t="s">
        <v>14155</v>
      </c>
    </row>
    <row r="3520" spans="28:36">
      <c r="AB3520" s="75">
        <v>250.53</v>
      </c>
      <c r="AC3520" s="7">
        <v>10</v>
      </c>
      <c r="AD3520" s="6">
        <v>225.48</v>
      </c>
      <c r="AE3520" s="7" t="s">
        <v>14160</v>
      </c>
      <c r="AG3520">
        <v>32.71</v>
      </c>
      <c r="AH3520">
        <v>50</v>
      </c>
      <c r="AI3520">
        <v>16.36</v>
      </c>
      <c r="AJ3520" t="s">
        <v>14155</v>
      </c>
    </row>
    <row r="3521" spans="28:36">
      <c r="AB3521" s="75">
        <v>170.08</v>
      </c>
      <c r="AC3521" s="7">
        <v>50</v>
      </c>
      <c r="AD3521" s="6">
        <v>85.04</v>
      </c>
      <c r="AE3521" s="7" t="s">
        <v>14160</v>
      </c>
      <c r="AG3521">
        <v>437.3</v>
      </c>
      <c r="AH3521">
        <v>0</v>
      </c>
      <c r="AI3521">
        <v>437.3</v>
      </c>
      <c r="AJ3521" t="s">
        <v>14155</v>
      </c>
    </row>
    <row r="3522" spans="28:36">
      <c r="AB3522" s="75">
        <v>154.85</v>
      </c>
      <c r="AC3522" s="7">
        <v>30</v>
      </c>
      <c r="AD3522" s="6">
        <v>108.39</v>
      </c>
      <c r="AE3522" s="7" t="s">
        <v>14160</v>
      </c>
      <c r="AG3522">
        <v>123.34</v>
      </c>
      <c r="AH3522">
        <v>30</v>
      </c>
      <c r="AI3522">
        <v>86.34</v>
      </c>
      <c r="AJ3522" t="s">
        <v>14155</v>
      </c>
    </row>
    <row r="3523" spans="28:36">
      <c r="AB3523" s="75">
        <v>354.39</v>
      </c>
      <c r="AC3523" s="7">
        <v>10</v>
      </c>
      <c r="AD3523" s="6">
        <v>318.95</v>
      </c>
      <c r="AE3523" s="7" t="s">
        <v>14160</v>
      </c>
      <c r="AG3523">
        <v>339.83</v>
      </c>
      <c r="AH3523">
        <v>25</v>
      </c>
      <c r="AI3523">
        <v>254.87</v>
      </c>
      <c r="AJ3523" t="s">
        <v>14155</v>
      </c>
    </row>
    <row r="3524" spans="28:36">
      <c r="AB3524" s="75">
        <v>120.64</v>
      </c>
      <c r="AC3524" s="7">
        <v>0</v>
      </c>
      <c r="AD3524" s="6">
        <v>120.64</v>
      </c>
      <c r="AE3524" s="7" t="s">
        <v>14160</v>
      </c>
      <c r="AG3524">
        <v>498.59</v>
      </c>
      <c r="AH3524">
        <v>30</v>
      </c>
      <c r="AI3524">
        <v>349.01</v>
      </c>
      <c r="AJ3524" t="s">
        <v>14155</v>
      </c>
    </row>
    <row r="3525" spans="28:36">
      <c r="AB3525" s="75">
        <v>145.19999999999999</v>
      </c>
      <c r="AC3525" s="7">
        <v>15</v>
      </c>
      <c r="AD3525" s="6">
        <v>123.42</v>
      </c>
      <c r="AE3525" s="7" t="s">
        <v>14160</v>
      </c>
      <c r="AG3525">
        <v>359.09</v>
      </c>
      <c r="AH3525">
        <v>15</v>
      </c>
      <c r="AI3525">
        <v>305.23</v>
      </c>
      <c r="AJ3525" t="s">
        <v>14155</v>
      </c>
    </row>
    <row r="3526" spans="28:36">
      <c r="AB3526" s="75">
        <v>169.63</v>
      </c>
      <c r="AC3526" s="7">
        <v>0</v>
      </c>
      <c r="AD3526" s="6">
        <v>169.63</v>
      </c>
      <c r="AE3526" s="7" t="s">
        <v>14160</v>
      </c>
      <c r="AG3526">
        <v>292.38</v>
      </c>
      <c r="AH3526">
        <v>30</v>
      </c>
      <c r="AI3526">
        <v>204.67</v>
      </c>
      <c r="AJ3526" t="s">
        <v>14155</v>
      </c>
    </row>
    <row r="3527" spans="28:36">
      <c r="AB3527" s="75">
        <v>466.55</v>
      </c>
      <c r="AC3527" s="7">
        <v>25</v>
      </c>
      <c r="AD3527" s="6">
        <v>349.91</v>
      </c>
      <c r="AE3527" s="7" t="s">
        <v>14160</v>
      </c>
      <c r="AG3527">
        <v>54.39</v>
      </c>
      <c r="AH3527">
        <v>25</v>
      </c>
      <c r="AI3527">
        <v>40.79</v>
      </c>
      <c r="AJ3527" t="s">
        <v>14155</v>
      </c>
    </row>
    <row r="3528" spans="28:36">
      <c r="AB3528" s="75">
        <v>229.55</v>
      </c>
      <c r="AC3528" s="7">
        <v>15</v>
      </c>
      <c r="AD3528" s="6">
        <v>195.12</v>
      </c>
      <c r="AE3528" s="7" t="s">
        <v>14160</v>
      </c>
      <c r="AG3528">
        <v>100.59</v>
      </c>
      <c r="AH3528">
        <v>20</v>
      </c>
      <c r="AI3528">
        <v>80.47</v>
      </c>
      <c r="AJ3528" t="s">
        <v>14155</v>
      </c>
    </row>
    <row r="3529" spans="28:36">
      <c r="AB3529" s="75">
        <v>442.51</v>
      </c>
      <c r="AC3529" s="7">
        <v>0</v>
      </c>
      <c r="AD3529" s="6">
        <v>442.51</v>
      </c>
      <c r="AE3529" s="7" t="s">
        <v>14160</v>
      </c>
      <c r="AG3529">
        <v>258.26</v>
      </c>
      <c r="AH3529">
        <v>20</v>
      </c>
      <c r="AI3529">
        <v>206.61</v>
      </c>
      <c r="AJ3529" t="s">
        <v>14155</v>
      </c>
    </row>
    <row r="3530" spans="28:36">
      <c r="AB3530" s="75">
        <v>11.78</v>
      </c>
      <c r="AC3530" s="7">
        <v>50</v>
      </c>
      <c r="AD3530" s="6">
        <v>5.89</v>
      </c>
      <c r="AE3530" s="7" t="s">
        <v>14160</v>
      </c>
      <c r="AG3530">
        <v>260.45</v>
      </c>
      <c r="AH3530">
        <v>25</v>
      </c>
      <c r="AI3530">
        <v>195.34</v>
      </c>
      <c r="AJ3530" t="s">
        <v>14155</v>
      </c>
    </row>
    <row r="3531" spans="28:36">
      <c r="AB3531" s="75">
        <v>272.64</v>
      </c>
      <c r="AC3531" s="7">
        <v>20</v>
      </c>
      <c r="AD3531" s="6">
        <v>218.11</v>
      </c>
      <c r="AE3531" s="7" t="s">
        <v>14160</v>
      </c>
      <c r="AG3531">
        <v>419.52</v>
      </c>
      <c r="AH3531">
        <v>25</v>
      </c>
      <c r="AI3531">
        <v>314.64</v>
      </c>
      <c r="AJ3531" t="s">
        <v>14155</v>
      </c>
    </row>
    <row r="3532" spans="28:36">
      <c r="AB3532" s="75">
        <v>498.34</v>
      </c>
      <c r="AC3532" s="7">
        <v>5</v>
      </c>
      <c r="AD3532" s="6">
        <v>473.42</v>
      </c>
      <c r="AE3532" s="7" t="s">
        <v>14160</v>
      </c>
      <c r="AG3532">
        <v>61.67</v>
      </c>
      <c r="AH3532">
        <v>15</v>
      </c>
      <c r="AI3532">
        <v>52.42</v>
      </c>
      <c r="AJ3532" t="s">
        <v>14155</v>
      </c>
    </row>
    <row r="3533" spans="28:36">
      <c r="AB3533" s="75">
        <v>270.51</v>
      </c>
      <c r="AC3533" s="7">
        <v>25</v>
      </c>
      <c r="AD3533" s="6">
        <v>202.88</v>
      </c>
      <c r="AE3533" s="7" t="s">
        <v>14160</v>
      </c>
      <c r="AG3533">
        <v>408.9</v>
      </c>
      <c r="AH3533">
        <v>30</v>
      </c>
      <c r="AI3533">
        <v>286.23</v>
      </c>
      <c r="AJ3533" t="s">
        <v>14155</v>
      </c>
    </row>
    <row r="3534" spans="28:36">
      <c r="AB3534" s="75">
        <v>15.28</v>
      </c>
      <c r="AC3534" s="7">
        <v>20</v>
      </c>
      <c r="AD3534" s="6">
        <v>12.22</v>
      </c>
      <c r="AE3534" s="7" t="s">
        <v>14160</v>
      </c>
      <c r="AG3534">
        <v>351.98</v>
      </c>
      <c r="AH3534">
        <v>50</v>
      </c>
      <c r="AI3534">
        <v>175.99</v>
      </c>
      <c r="AJ3534" t="s">
        <v>14155</v>
      </c>
    </row>
    <row r="3535" spans="28:36">
      <c r="AB3535" s="75">
        <v>493.29</v>
      </c>
      <c r="AC3535" s="7">
        <v>25</v>
      </c>
      <c r="AD3535" s="6">
        <v>369.97</v>
      </c>
      <c r="AE3535" s="7" t="s">
        <v>14160</v>
      </c>
      <c r="AG3535">
        <v>228.99</v>
      </c>
      <c r="AH3535">
        <v>5</v>
      </c>
      <c r="AI3535">
        <v>217.54</v>
      </c>
      <c r="AJ3535" t="s">
        <v>14155</v>
      </c>
    </row>
    <row r="3536" spans="28:36">
      <c r="AB3536" s="75">
        <v>167.14</v>
      </c>
      <c r="AC3536" s="7">
        <v>10</v>
      </c>
      <c r="AD3536" s="6">
        <v>150.43</v>
      </c>
      <c r="AE3536" s="7" t="s">
        <v>14160</v>
      </c>
      <c r="AG3536">
        <v>480.15</v>
      </c>
      <c r="AH3536">
        <v>10</v>
      </c>
      <c r="AI3536">
        <v>432.13</v>
      </c>
      <c r="AJ3536" t="s">
        <v>14155</v>
      </c>
    </row>
    <row r="3537" spans="28:36">
      <c r="AB3537" s="75">
        <v>173.97</v>
      </c>
      <c r="AC3537" s="7">
        <v>30</v>
      </c>
      <c r="AD3537" s="6">
        <v>121.78</v>
      </c>
      <c r="AE3537" s="7" t="s">
        <v>14160</v>
      </c>
      <c r="AG3537">
        <v>268.41000000000003</v>
      </c>
      <c r="AH3537">
        <v>20</v>
      </c>
      <c r="AI3537">
        <v>214.73</v>
      </c>
      <c r="AJ3537" t="s">
        <v>14155</v>
      </c>
    </row>
    <row r="3538" spans="28:36">
      <c r="AB3538" s="75">
        <v>424.42</v>
      </c>
      <c r="AC3538" s="7">
        <v>5</v>
      </c>
      <c r="AD3538" s="6">
        <v>403.2</v>
      </c>
      <c r="AE3538" s="7" t="s">
        <v>14160</v>
      </c>
      <c r="AG3538">
        <v>361.42</v>
      </c>
      <c r="AH3538">
        <v>25</v>
      </c>
      <c r="AI3538">
        <v>271.06</v>
      </c>
      <c r="AJ3538" t="s">
        <v>14155</v>
      </c>
    </row>
    <row r="3539" spans="28:36">
      <c r="AB3539" s="75">
        <v>361.82</v>
      </c>
      <c r="AC3539" s="7">
        <v>20</v>
      </c>
      <c r="AD3539" s="6">
        <v>289.45999999999998</v>
      </c>
      <c r="AE3539" s="7" t="s">
        <v>14160</v>
      </c>
      <c r="AG3539">
        <v>177.05</v>
      </c>
      <c r="AH3539">
        <v>30</v>
      </c>
      <c r="AI3539">
        <v>123.94</v>
      </c>
      <c r="AJ3539" t="s">
        <v>14155</v>
      </c>
    </row>
    <row r="3540" spans="28:36">
      <c r="AB3540" s="75">
        <v>62.99</v>
      </c>
      <c r="AC3540" s="7">
        <v>30</v>
      </c>
      <c r="AD3540" s="6">
        <v>44.09</v>
      </c>
      <c r="AE3540" s="7" t="s">
        <v>14160</v>
      </c>
      <c r="AG3540">
        <v>236.31</v>
      </c>
      <c r="AH3540">
        <v>20</v>
      </c>
      <c r="AI3540">
        <v>189.05</v>
      </c>
      <c r="AJ3540" t="s">
        <v>14155</v>
      </c>
    </row>
    <row r="3541" spans="28:36">
      <c r="AB3541" s="75">
        <v>108.95</v>
      </c>
      <c r="AC3541" s="7">
        <v>0</v>
      </c>
      <c r="AD3541" s="6">
        <v>108.95</v>
      </c>
      <c r="AE3541" s="7" t="s">
        <v>14160</v>
      </c>
      <c r="AG3541">
        <v>312.88</v>
      </c>
      <c r="AH3541">
        <v>50</v>
      </c>
      <c r="AI3541">
        <v>156.44</v>
      </c>
      <c r="AJ3541" t="s">
        <v>14155</v>
      </c>
    </row>
    <row r="3542" spans="28:36">
      <c r="AB3542" s="75">
        <v>271.58999999999997</v>
      </c>
      <c r="AC3542" s="7">
        <v>25</v>
      </c>
      <c r="AD3542" s="6">
        <v>203.69</v>
      </c>
      <c r="AE3542" s="7" t="s">
        <v>14160</v>
      </c>
      <c r="AG3542">
        <v>217.03</v>
      </c>
      <c r="AH3542">
        <v>20</v>
      </c>
      <c r="AI3542">
        <v>173.62</v>
      </c>
      <c r="AJ3542" t="s">
        <v>14155</v>
      </c>
    </row>
    <row r="3543" spans="28:36">
      <c r="AB3543" s="75">
        <v>481.03</v>
      </c>
      <c r="AC3543" s="7">
        <v>50</v>
      </c>
      <c r="AD3543" s="6">
        <v>240.51</v>
      </c>
      <c r="AE3543" s="7" t="s">
        <v>14160</v>
      </c>
      <c r="AG3543">
        <v>425.48</v>
      </c>
      <c r="AH3543">
        <v>15</v>
      </c>
      <c r="AI3543">
        <v>361.66</v>
      </c>
      <c r="AJ3543" t="s">
        <v>14155</v>
      </c>
    </row>
    <row r="3544" spans="28:36">
      <c r="AB3544" s="75">
        <v>478.77</v>
      </c>
      <c r="AC3544" s="7">
        <v>20</v>
      </c>
      <c r="AD3544" s="6">
        <v>383.02</v>
      </c>
      <c r="AE3544" s="7" t="s">
        <v>14160</v>
      </c>
      <c r="AG3544">
        <v>398.65</v>
      </c>
      <c r="AH3544">
        <v>30</v>
      </c>
      <c r="AI3544">
        <v>279.05</v>
      </c>
      <c r="AJ3544" t="s">
        <v>14155</v>
      </c>
    </row>
    <row r="3545" spans="28:36">
      <c r="AB3545" s="75">
        <v>329.33</v>
      </c>
      <c r="AC3545" s="7">
        <v>15</v>
      </c>
      <c r="AD3545" s="6">
        <v>279.93</v>
      </c>
      <c r="AE3545" s="7" t="s">
        <v>14160</v>
      </c>
      <c r="AG3545">
        <v>11.62</v>
      </c>
      <c r="AH3545">
        <v>25</v>
      </c>
      <c r="AI3545">
        <v>8.7100000000000009</v>
      </c>
      <c r="AJ3545" t="s">
        <v>14155</v>
      </c>
    </row>
    <row r="3546" spans="28:36">
      <c r="AB3546" s="75">
        <v>16.989999999999998</v>
      </c>
      <c r="AC3546" s="7">
        <v>0</v>
      </c>
      <c r="AD3546" s="6">
        <v>16.989999999999998</v>
      </c>
      <c r="AE3546" s="7" t="s">
        <v>14160</v>
      </c>
      <c r="AG3546">
        <v>195.95</v>
      </c>
      <c r="AH3546">
        <v>25</v>
      </c>
      <c r="AI3546">
        <v>146.96</v>
      </c>
      <c r="AJ3546" t="s">
        <v>14155</v>
      </c>
    </row>
    <row r="3547" spans="28:36">
      <c r="AB3547" s="75">
        <v>413.16</v>
      </c>
      <c r="AC3547" s="7">
        <v>15</v>
      </c>
      <c r="AD3547" s="6">
        <v>351.19</v>
      </c>
      <c r="AE3547" s="7" t="s">
        <v>14160</v>
      </c>
      <c r="AG3547">
        <v>77.959999999999994</v>
      </c>
      <c r="AH3547">
        <v>15</v>
      </c>
      <c r="AI3547">
        <v>66.27</v>
      </c>
      <c r="AJ3547" t="s">
        <v>14155</v>
      </c>
    </row>
    <row r="3548" spans="28:36">
      <c r="AB3548" s="75">
        <v>138.81</v>
      </c>
      <c r="AC3548" s="7">
        <v>50</v>
      </c>
      <c r="AD3548" s="6">
        <v>69.41</v>
      </c>
      <c r="AE3548" s="7" t="s">
        <v>14160</v>
      </c>
      <c r="AG3548">
        <v>350.51</v>
      </c>
      <c r="AH3548">
        <v>50</v>
      </c>
      <c r="AI3548">
        <v>175.25</v>
      </c>
      <c r="AJ3548" t="s">
        <v>14155</v>
      </c>
    </row>
    <row r="3549" spans="28:36">
      <c r="AB3549" s="75">
        <v>137.59</v>
      </c>
      <c r="AC3549" s="7">
        <v>15</v>
      </c>
      <c r="AD3549" s="6">
        <v>116.95</v>
      </c>
      <c r="AE3549" s="7" t="s">
        <v>14160</v>
      </c>
      <c r="AG3549">
        <v>12.81</v>
      </c>
      <c r="AH3549">
        <v>30</v>
      </c>
      <c r="AI3549">
        <v>8.9700000000000006</v>
      </c>
      <c r="AJ3549" t="s">
        <v>14155</v>
      </c>
    </row>
    <row r="3550" spans="28:36">
      <c r="AB3550" s="75">
        <v>248.07</v>
      </c>
      <c r="AC3550" s="7">
        <v>15</v>
      </c>
      <c r="AD3550" s="6">
        <v>210.86</v>
      </c>
      <c r="AE3550" s="7" t="s">
        <v>14160</v>
      </c>
      <c r="AG3550">
        <v>179.16</v>
      </c>
      <c r="AH3550">
        <v>30</v>
      </c>
      <c r="AI3550">
        <v>125.41</v>
      </c>
      <c r="AJ3550" t="s">
        <v>14155</v>
      </c>
    </row>
    <row r="3551" spans="28:36">
      <c r="AB3551" s="75">
        <v>182.16</v>
      </c>
      <c r="AC3551" s="7">
        <v>0</v>
      </c>
      <c r="AD3551" s="6">
        <v>182.16</v>
      </c>
      <c r="AE3551" s="7" t="s">
        <v>14160</v>
      </c>
      <c r="AG3551">
        <v>97.09</v>
      </c>
      <c r="AH3551">
        <v>10</v>
      </c>
      <c r="AI3551">
        <v>87.38</v>
      </c>
      <c r="AJ3551" t="s">
        <v>14155</v>
      </c>
    </row>
    <row r="3552" spans="28:36">
      <c r="AB3552" s="75">
        <v>469.76</v>
      </c>
      <c r="AC3552" s="7">
        <v>20</v>
      </c>
      <c r="AD3552" s="6">
        <v>375.81</v>
      </c>
      <c r="AE3552" s="7" t="s">
        <v>14160</v>
      </c>
      <c r="AG3552">
        <v>254.93</v>
      </c>
      <c r="AH3552">
        <v>30</v>
      </c>
      <c r="AI3552">
        <v>178.45</v>
      </c>
      <c r="AJ3552" t="s">
        <v>14155</v>
      </c>
    </row>
    <row r="3553" spans="28:36">
      <c r="AB3553" s="75">
        <v>115.88</v>
      </c>
      <c r="AC3553" s="7">
        <v>25</v>
      </c>
      <c r="AD3553" s="6">
        <v>86.91</v>
      </c>
      <c r="AE3553" s="7" t="s">
        <v>14160</v>
      </c>
      <c r="AG3553">
        <v>351.79</v>
      </c>
      <c r="AH3553">
        <v>30</v>
      </c>
      <c r="AI3553">
        <v>246.25</v>
      </c>
      <c r="AJ3553" t="s">
        <v>14155</v>
      </c>
    </row>
    <row r="3554" spans="28:36">
      <c r="AB3554" s="75">
        <v>182.13</v>
      </c>
      <c r="AC3554" s="7">
        <v>25</v>
      </c>
      <c r="AD3554" s="6">
        <v>136.6</v>
      </c>
      <c r="AE3554" s="7" t="s">
        <v>14160</v>
      </c>
      <c r="AG3554">
        <v>203.24</v>
      </c>
      <c r="AH3554">
        <v>30</v>
      </c>
      <c r="AI3554">
        <v>142.27000000000001</v>
      </c>
      <c r="AJ3554" t="s">
        <v>14155</v>
      </c>
    </row>
    <row r="3555" spans="28:36">
      <c r="AB3555" s="75">
        <v>106.66</v>
      </c>
      <c r="AC3555" s="7">
        <v>25</v>
      </c>
      <c r="AD3555" s="6">
        <v>80</v>
      </c>
      <c r="AE3555" s="7" t="s">
        <v>14160</v>
      </c>
      <c r="AG3555">
        <v>467.03</v>
      </c>
      <c r="AH3555">
        <v>0</v>
      </c>
      <c r="AI3555">
        <v>467.03</v>
      </c>
      <c r="AJ3555" t="s">
        <v>14155</v>
      </c>
    </row>
    <row r="3556" spans="28:36">
      <c r="AB3556" s="75">
        <v>71.510000000000005</v>
      </c>
      <c r="AC3556" s="7">
        <v>5</v>
      </c>
      <c r="AD3556" s="6">
        <v>67.930000000000007</v>
      </c>
      <c r="AE3556" s="7" t="s">
        <v>14160</v>
      </c>
      <c r="AG3556">
        <v>63.54</v>
      </c>
      <c r="AH3556">
        <v>0</v>
      </c>
      <c r="AI3556">
        <v>63.54</v>
      </c>
      <c r="AJ3556" t="s">
        <v>14155</v>
      </c>
    </row>
    <row r="3557" spans="28:36">
      <c r="AB3557" s="75">
        <v>162.81</v>
      </c>
      <c r="AC3557" s="7">
        <v>30</v>
      </c>
      <c r="AD3557" s="6">
        <v>113.97</v>
      </c>
      <c r="AE3557" s="7" t="s">
        <v>14160</v>
      </c>
      <c r="AG3557">
        <v>246.81</v>
      </c>
      <c r="AH3557">
        <v>5</v>
      </c>
      <c r="AI3557">
        <v>234.47</v>
      </c>
      <c r="AJ3557" t="s">
        <v>14155</v>
      </c>
    </row>
    <row r="3558" spans="28:36">
      <c r="AB3558" s="75">
        <v>30.81</v>
      </c>
      <c r="AC3558" s="7">
        <v>25</v>
      </c>
      <c r="AD3558" s="6">
        <v>23.11</v>
      </c>
      <c r="AE3558" s="7" t="s">
        <v>14160</v>
      </c>
      <c r="AG3558">
        <v>458.77</v>
      </c>
      <c r="AH3558">
        <v>10</v>
      </c>
      <c r="AI3558">
        <v>412.89</v>
      </c>
      <c r="AJ3558" t="s">
        <v>14155</v>
      </c>
    </row>
    <row r="3559" spans="28:36">
      <c r="AB3559" s="75">
        <v>137.04</v>
      </c>
      <c r="AC3559" s="7">
        <v>0</v>
      </c>
      <c r="AD3559" s="6">
        <v>137.04</v>
      </c>
      <c r="AE3559" s="7" t="s">
        <v>14160</v>
      </c>
      <c r="AG3559">
        <v>286.91000000000003</v>
      </c>
      <c r="AH3559">
        <v>50</v>
      </c>
      <c r="AI3559">
        <v>143.46</v>
      </c>
      <c r="AJ3559" t="s">
        <v>14155</v>
      </c>
    </row>
    <row r="3560" spans="28:36">
      <c r="AB3560" s="75">
        <v>306.26</v>
      </c>
      <c r="AC3560" s="7">
        <v>50</v>
      </c>
      <c r="AD3560" s="6">
        <v>153.13</v>
      </c>
      <c r="AE3560" s="7" t="s">
        <v>14160</v>
      </c>
      <c r="AG3560">
        <v>490.62</v>
      </c>
      <c r="AH3560">
        <v>20</v>
      </c>
      <c r="AI3560">
        <v>392.5</v>
      </c>
      <c r="AJ3560" t="s">
        <v>14155</v>
      </c>
    </row>
    <row r="3561" spans="28:36">
      <c r="AB3561" s="75">
        <v>313.85000000000002</v>
      </c>
      <c r="AC3561" s="7">
        <v>0</v>
      </c>
      <c r="AD3561" s="6">
        <v>313.85000000000002</v>
      </c>
      <c r="AE3561" s="7" t="s">
        <v>14160</v>
      </c>
      <c r="AG3561">
        <v>271.04000000000002</v>
      </c>
      <c r="AH3561">
        <v>10</v>
      </c>
      <c r="AI3561">
        <v>243.94</v>
      </c>
      <c r="AJ3561" t="s">
        <v>14155</v>
      </c>
    </row>
    <row r="3562" spans="28:36">
      <c r="AB3562" s="75">
        <v>205.1</v>
      </c>
      <c r="AC3562" s="7">
        <v>50</v>
      </c>
      <c r="AD3562" s="6">
        <v>102.55</v>
      </c>
      <c r="AE3562" s="7" t="s">
        <v>14160</v>
      </c>
      <c r="AG3562">
        <v>263.81</v>
      </c>
      <c r="AH3562">
        <v>0</v>
      </c>
      <c r="AI3562">
        <v>263.81</v>
      </c>
      <c r="AJ3562" t="s">
        <v>14155</v>
      </c>
    </row>
    <row r="3563" spans="28:36">
      <c r="AB3563" s="75">
        <v>491.18</v>
      </c>
      <c r="AC3563" s="7">
        <v>5</v>
      </c>
      <c r="AD3563" s="6">
        <v>466.62</v>
      </c>
      <c r="AE3563" s="7" t="s">
        <v>14160</v>
      </c>
      <c r="AG3563">
        <v>195.94</v>
      </c>
      <c r="AH3563">
        <v>10</v>
      </c>
      <c r="AI3563">
        <v>176.35</v>
      </c>
      <c r="AJ3563" t="s">
        <v>14155</v>
      </c>
    </row>
    <row r="3564" spans="28:36">
      <c r="AB3564" s="75">
        <v>401.02</v>
      </c>
      <c r="AC3564" s="7">
        <v>50</v>
      </c>
      <c r="AD3564" s="6">
        <v>200.51</v>
      </c>
      <c r="AE3564" s="7" t="s">
        <v>14160</v>
      </c>
      <c r="AG3564">
        <v>45.18</v>
      </c>
      <c r="AH3564">
        <v>30</v>
      </c>
      <c r="AI3564">
        <v>31.63</v>
      </c>
      <c r="AJ3564" t="s">
        <v>14155</v>
      </c>
    </row>
    <row r="3565" spans="28:36">
      <c r="AB3565" s="75">
        <v>143.49</v>
      </c>
      <c r="AC3565" s="7">
        <v>50</v>
      </c>
      <c r="AD3565" s="6">
        <v>71.75</v>
      </c>
      <c r="AE3565" s="7" t="s">
        <v>14160</v>
      </c>
      <c r="AG3565">
        <v>79.22</v>
      </c>
      <c r="AH3565">
        <v>0</v>
      </c>
      <c r="AI3565">
        <v>79.22</v>
      </c>
      <c r="AJ3565" t="s">
        <v>14155</v>
      </c>
    </row>
    <row r="3566" spans="28:36">
      <c r="AB3566" s="75">
        <v>119.18</v>
      </c>
      <c r="AC3566" s="7">
        <v>10</v>
      </c>
      <c r="AD3566" s="6">
        <v>107.26</v>
      </c>
      <c r="AE3566" s="7" t="s">
        <v>14160</v>
      </c>
      <c r="AG3566">
        <v>75.209999999999994</v>
      </c>
      <c r="AH3566">
        <v>15</v>
      </c>
      <c r="AI3566">
        <v>63.93</v>
      </c>
      <c r="AJ3566" t="s">
        <v>14155</v>
      </c>
    </row>
    <row r="3567" spans="28:36">
      <c r="AB3567" s="75">
        <v>488.92</v>
      </c>
      <c r="AC3567" s="7">
        <v>30</v>
      </c>
      <c r="AD3567" s="6">
        <v>342.24</v>
      </c>
      <c r="AE3567" s="7" t="s">
        <v>14160</v>
      </c>
      <c r="AG3567">
        <v>472.19</v>
      </c>
      <c r="AH3567">
        <v>0</v>
      </c>
      <c r="AI3567">
        <v>472.19</v>
      </c>
      <c r="AJ3567" t="s">
        <v>14155</v>
      </c>
    </row>
    <row r="3568" spans="28:36">
      <c r="AB3568" s="75">
        <v>175.5</v>
      </c>
      <c r="AC3568" s="7">
        <v>25</v>
      </c>
      <c r="AD3568" s="6">
        <v>131.62</v>
      </c>
      <c r="AE3568" s="7" t="s">
        <v>14160</v>
      </c>
      <c r="AG3568">
        <v>257.41000000000003</v>
      </c>
      <c r="AH3568">
        <v>25</v>
      </c>
      <c r="AI3568">
        <v>193.06</v>
      </c>
      <c r="AJ3568" t="s">
        <v>14155</v>
      </c>
    </row>
    <row r="3569" spans="28:36">
      <c r="AB3569" s="75">
        <v>330.71</v>
      </c>
      <c r="AC3569" s="7">
        <v>25</v>
      </c>
      <c r="AD3569" s="6">
        <v>248.03</v>
      </c>
      <c r="AE3569" s="7" t="s">
        <v>14160</v>
      </c>
      <c r="AG3569">
        <v>447.66</v>
      </c>
      <c r="AH3569">
        <v>30</v>
      </c>
      <c r="AI3569">
        <v>313.36</v>
      </c>
      <c r="AJ3569" t="s">
        <v>14155</v>
      </c>
    </row>
    <row r="3570" spans="28:36">
      <c r="AB3570" s="75">
        <v>262.23</v>
      </c>
      <c r="AC3570" s="7">
        <v>20</v>
      </c>
      <c r="AD3570" s="6">
        <v>209.78</v>
      </c>
      <c r="AE3570" s="7" t="s">
        <v>14160</v>
      </c>
      <c r="AG3570">
        <v>107.73</v>
      </c>
      <c r="AH3570">
        <v>10</v>
      </c>
      <c r="AI3570">
        <v>96.96</v>
      </c>
      <c r="AJ3570" t="s">
        <v>14155</v>
      </c>
    </row>
    <row r="3571" spans="28:36">
      <c r="AB3571" s="75">
        <v>55.31</v>
      </c>
      <c r="AC3571" s="7">
        <v>30</v>
      </c>
      <c r="AD3571" s="6">
        <v>38.72</v>
      </c>
      <c r="AE3571" s="7" t="s">
        <v>14160</v>
      </c>
      <c r="AG3571">
        <v>142.07</v>
      </c>
      <c r="AH3571">
        <v>5</v>
      </c>
      <c r="AI3571">
        <v>134.97</v>
      </c>
      <c r="AJ3571" t="s">
        <v>14155</v>
      </c>
    </row>
    <row r="3572" spans="28:36">
      <c r="AB3572" s="75">
        <v>291.23</v>
      </c>
      <c r="AC3572" s="7">
        <v>5</v>
      </c>
      <c r="AD3572" s="6">
        <v>276.67</v>
      </c>
      <c r="AE3572" s="7" t="s">
        <v>14160</v>
      </c>
      <c r="AG3572">
        <v>280.73</v>
      </c>
      <c r="AH3572">
        <v>5</v>
      </c>
      <c r="AI3572">
        <v>266.69</v>
      </c>
      <c r="AJ3572" t="s">
        <v>14155</v>
      </c>
    </row>
    <row r="3573" spans="28:36">
      <c r="AB3573" s="75">
        <v>235.82</v>
      </c>
      <c r="AC3573" s="7">
        <v>50</v>
      </c>
      <c r="AD3573" s="6">
        <v>117.91</v>
      </c>
      <c r="AE3573" s="7" t="s">
        <v>14160</v>
      </c>
      <c r="AG3573">
        <v>366.94</v>
      </c>
      <c r="AH3573">
        <v>20</v>
      </c>
      <c r="AI3573">
        <v>293.55</v>
      </c>
      <c r="AJ3573" t="s">
        <v>14155</v>
      </c>
    </row>
    <row r="3574" spans="28:36">
      <c r="AB3574" s="75">
        <v>484.14</v>
      </c>
      <c r="AC3574" s="7">
        <v>25</v>
      </c>
      <c r="AD3574" s="6">
        <v>363.11</v>
      </c>
      <c r="AE3574" s="7" t="s">
        <v>14160</v>
      </c>
      <c r="AG3574">
        <v>159.05000000000001</v>
      </c>
      <c r="AH3574">
        <v>30</v>
      </c>
      <c r="AI3574">
        <v>111.34</v>
      </c>
      <c r="AJ3574" t="s">
        <v>14155</v>
      </c>
    </row>
    <row r="3575" spans="28:36">
      <c r="AB3575" s="75">
        <v>55.9</v>
      </c>
      <c r="AC3575" s="7">
        <v>20</v>
      </c>
      <c r="AD3575" s="6">
        <v>44.72</v>
      </c>
      <c r="AE3575" s="7" t="s">
        <v>14160</v>
      </c>
      <c r="AG3575">
        <v>172.74</v>
      </c>
      <c r="AH3575">
        <v>15</v>
      </c>
      <c r="AI3575">
        <v>146.83000000000001</v>
      </c>
      <c r="AJ3575" t="s">
        <v>14155</v>
      </c>
    </row>
    <row r="3576" spans="28:36">
      <c r="AB3576" s="75">
        <v>477.36</v>
      </c>
      <c r="AC3576" s="7">
        <v>25</v>
      </c>
      <c r="AD3576" s="6">
        <v>358.02</v>
      </c>
      <c r="AE3576" s="7" t="s">
        <v>14160</v>
      </c>
      <c r="AG3576">
        <v>255.92</v>
      </c>
      <c r="AH3576">
        <v>10</v>
      </c>
      <c r="AI3576">
        <v>230.33</v>
      </c>
      <c r="AJ3576" t="s">
        <v>14155</v>
      </c>
    </row>
    <row r="3577" spans="28:36">
      <c r="AB3577" s="75">
        <v>178.5</v>
      </c>
      <c r="AC3577" s="7">
        <v>25</v>
      </c>
      <c r="AD3577" s="6">
        <v>133.88</v>
      </c>
      <c r="AE3577" s="7" t="s">
        <v>14160</v>
      </c>
      <c r="AG3577">
        <v>51.82</v>
      </c>
      <c r="AH3577">
        <v>0</v>
      </c>
      <c r="AI3577">
        <v>51.82</v>
      </c>
      <c r="AJ3577" t="s">
        <v>14155</v>
      </c>
    </row>
    <row r="3578" spans="28:36">
      <c r="AB3578" s="75">
        <v>30.85</v>
      </c>
      <c r="AC3578" s="7">
        <v>15</v>
      </c>
      <c r="AD3578" s="6">
        <v>26.22</v>
      </c>
      <c r="AE3578" s="7" t="s">
        <v>14160</v>
      </c>
      <c r="AG3578">
        <v>263.45999999999998</v>
      </c>
      <c r="AH3578">
        <v>30</v>
      </c>
      <c r="AI3578">
        <v>184.42</v>
      </c>
      <c r="AJ3578" t="s">
        <v>14155</v>
      </c>
    </row>
    <row r="3579" spans="28:36">
      <c r="AB3579" s="75">
        <v>97.64</v>
      </c>
      <c r="AC3579" s="7">
        <v>10</v>
      </c>
      <c r="AD3579" s="6">
        <v>87.88</v>
      </c>
      <c r="AE3579" s="7" t="s">
        <v>14160</v>
      </c>
      <c r="AG3579">
        <v>472.01</v>
      </c>
      <c r="AH3579">
        <v>10</v>
      </c>
      <c r="AI3579">
        <v>424.81</v>
      </c>
      <c r="AJ3579" t="s">
        <v>14155</v>
      </c>
    </row>
    <row r="3580" spans="28:36">
      <c r="AB3580" s="75">
        <v>171.18</v>
      </c>
      <c r="AC3580" s="7">
        <v>25</v>
      </c>
      <c r="AD3580" s="6">
        <v>128.38</v>
      </c>
      <c r="AE3580" s="7" t="s">
        <v>14160</v>
      </c>
      <c r="AG3580">
        <v>313.33999999999997</v>
      </c>
      <c r="AH3580">
        <v>30</v>
      </c>
      <c r="AI3580">
        <v>219.34</v>
      </c>
      <c r="AJ3580" t="s">
        <v>14155</v>
      </c>
    </row>
    <row r="3581" spans="28:36">
      <c r="AB3581" s="75">
        <v>384.23</v>
      </c>
      <c r="AC3581" s="7">
        <v>15</v>
      </c>
      <c r="AD3581" s="6">
        <v>326.60000000000002</v>
      </c>
      <c r="AE3581" s="7" t="s">
        <v>14160</v>
      </c>
      <c r="AG3581">
        <v>327.17</v>
      </c>
      <c r="AH3581">
        <v>30</v>
      </c>
      <c r="AI3581">
        <v>229.02</v>
      </c>
      <c r="AJ3581" t="s">
        <v>14155</v>
      </c>
    </row>
    <row r="3582" spans="28:36">
      <c r="AB3582" s="75">
        <v>444.77</v>
      </c>
      <c r="AC3582" s="7">
        <v>25</v>
      </c>
      <c r="AD3582" s="6">
        <v>333.58</v>
      </c>
      <c r="AE3582" s="7" t="s">
        <v>14160</v>
      </c>
      <c r="AG3582">
        <v>262.74</v>
      </c>
      <c r="AH3582">
        <v>15</v>
      </c>
      <c r="AI3582">
        <v>223.33</v>
      </c>
      <c r="AJ3582" t="s">
        <v>14155</v>
      </c>
    </row>
    <row r="3583" spans="28:36">
      <c r="AB3583" s="75">
        <v>152.41</v>
      </c>
      <c r="AC3583" s="7">
        <v>50</v>
      </c>
      <c r="AD3583" s="6">
        <v>76.2</v>
      </c>
      <c r="AE3583" s="7" t="s">
        <v>14160</v>
      </c>
      <c r="AG3583">
        <v>34.020000000000003</v>
      </c>
      <c r="AH3583">
        <v>20</v>
      </c>
      <c r="AI3583">
        <v>27.22</v>
      </c>
      <c r="AJ3583" t="s">
        <v>14155</v>
      </c>
    </row>
    <row r="3584" spans="28:36">
      <c r="AB3584" s="75">
        <v>197.51</v>
      </c>
      <c r="AC3584" s="7">
        <v>20</v>
      </c>
      <c r="AD3584" s="6">
        <v>158.01</v>
      </c>
      <c r="AE3584" s="7" t="s">
        <v>14160</v>
      </c>
      <c r="AG3584">
        <v>285.27</v>
      </c>
      <c r="AH3584">
        <v>25</v>
      </c>
      <c r="AI3584">
        <v>213.95</v>
      </c>
      <c r="AJ3584" t="s">
        <v>14155</v>
      </c>
    </row>
    <row r="3585" spans="28:36">
      <c r="AB3585" s="75">
        <v>82.9</v>
      </c>
      <c r="AC3585" s="7">
        <v>20</v>
      </c>
      <c r="AD3585" s="6">
        <v>66.319999999999993</v>
      </c>
      <c r="AE3585" s="7" t="s">
        <v>14160</v>
      </c>
      <c r="AG3585">
        <v>252.94</v>
      </c>
      <c r="AH3585">
        <v>30</v>
      </c>
      <c r="AI3585">
        <v>177.06</v>
      </c>
      <c r="AJ3585" t="s">
        <v>14155</v>
      </c>
    </row>
    <row r="3586" spans="28:36">
      <c r="AB3586" s="75">
        <v>350.82</v>
      </c>
      <c r="AC3586" s="7">
        <v>30</v>
      </c>
      <c r="AD3586" s="6">
        <v>245.57</v>
      </c>
      <c r="AE3586" s="7" t="s">
        <v>14160</v>
      </c>
      <c r="AG3586">
        <v>399.39</v>
      </c>
      <c r="AH3586">
        <v>10</v>
      </c>
      <c r="AI3586">
        <v>359.45</v>
      </c>
      <c r="AJ3586" t="s">
        <v>14155</v>
      </c>
    </row>
    <row r="3587" spans="28:36">
      <c r="AB3587" s="75">
        <v>427.63</v>
      </c>
      <c r="AC3587" s="7">
        <v>25</v>
      </c>
      <c r="AD3587" s="6">
        <v>320.72000000000003</v>
      </c>
      <c r="AE3587" s="7" t="s">
        <v>14160</v>
      </c>
      <c r="AG3587">
        <v>463.22</v>
      </c>
      <c r="AH3587">
        <v>5</v>
      </c>
      <c r="AI3587">
        <v>440.06</v>
      </c>
      <c r="AJ3587" t="s">
        <v>14155</v>
      </c>
    </row>
    <row r="3588" spans="28:36">
      <c r="AB3588" s="75">
        <v>457.38</v>
      </c>
      <c r="AC3588" s="7">
        <v>20</v>
      </c>
      <c r="AD3588" s="6">
        <v>365.9</v>
      </c>
      <c r="AE3588" s="7" t="s">
        <v>14160</v>
      </c>
      <c r="AG3588">
        <v>218.86</v>
      </c>
      <c r="AH3588">
        <v>10</v>
      </c>
      <c r="AI3588">
        <v>196.97</v>
      </c>
      <c r="AJ3588" t="s">
        <v>14155</v>
      </c>
    </row>
    <row r="3589" spans="28:36">
      <c r="AB3589" s="75">
        <v>22.6</v>
      </c>
      <c r="AC3589" s="7">
        <v>0</v>
      </c>
      <c r="AD3589" s="6">
        <v>22.6</v>
      </c>
      <c r="AE3589" s="7" t="s">
        <v>14160</v>
      </c>
      <c r="AG3589">
        <v>185.53</v>
      </c>
      <c r="AH3589">
        <v>10</v>
      </c>
      <c r="AI3589">
        <v>166.98</v>
      </c>
      <c r="AJ3589" t="s">
        <v>14155</v>
      </c>
    </row>
    <row r="3590" spans="28:36">
      <c r="AB3590" s="75">
        <v>364.43</v>
      </c>
      <c r="AC3590" s="7">
        <v>50</v>
      </c>
      <c r="AD3590" s="6">
        <v>182.22</v>
      </c>
      <c r="AE3590" s="7" t="s">
        <v>14160</v>
      </c>
      <c r="AG3590">
        <v>129.44999999999999</v>
      </c>
      <c r="AH3590">
        <v>5</v>
      </c>
      <c r="AI3590">
        <v>122.98</v>
      </c>
      <c r="AJ3590" t="s">
        <v>14155</v>
      </c>
    </row>
    <row r="3591" spans="28:36">
      <c r="AB3591" s="75">
        <v>386.62</v>
      </c>
      <c r="AC3591" s="7">
        <v>15</v>
      </c>
      <c r="AD3591" s="6">
        <v>328.63</v>
      </c>
      <c r="AE3591" s="7" t="s">
        <v>14160</v>
      </c>
      <c r="AG3591">
        <v>235.18</v>
      </c>
      <c r="AH3591">
        <v>0</v>
      </c>
      <c r="AI3591">
        <v>235.18</v>
      </c>
      <c r="AJ3591" t="s">
        <v>14155</v>
      </c>
    </row>
    <row r="3592" spans="28:36">
      <c r="AB3592" s="75">
        <v>377.73</v>
      </c>
      <c r="AC3592" s="7">
        <v>0</v>
      </c>
      <c r="AD3592" s="6">
        <v>377.73</v>
      </c>
      <c r="AE3592" s="7" t="s">
        <v>14160</v>
      </c>
      <c r="AG3592">
        <v>159.94999999999999</v>
      </c>
      <c r="AH3592">
        <v>30</v>
      </c>
      <c r="AI3592">
        <v>111.96</v>
      </c>
      <c r="AJ3592" t="s">
        <v>14155</v>
      </c>
    </row>
    <row r="3593" spans="28:36">
      <c r="AB3593" s="75">
        <v>336.95</v>
      </c>
      <c r="AC3593" s="7">
        <v>30</v>
      </c>
      <c r="AD3593" s="6">
        <v>235.86</v>
      </c>
      <c r="AE3593" s="7" t="s">
        <v>14160</v>
      </c>
      <c r="AG3593">
        <v>56.87</v>
      </c>
      <c r="AH3593">
        <v>10</v>
      </c>
      <c r="AI3593">
        <v>51.18</v>
      </c>
      <c r="AJ3593" t="s">
        <v>14155</v>
      </c>
    </row>
    <row r="3594" spans="28:36">
      <c r="AB3594" s="75">
        <v>195.26</v>
      </c>
      <c r="AC3594" s="7">
        <v>5</v>
      </c>
      <c r="AD3594" s="6">
        <v>185.5</v>
      </c>
      <c r="AE3594" s="7" t="s">
        <v>14160</v>
      </c>
      <c r="AG3594">
        <v>197.88</v>
      </c>
      <c r="AH3594">
        <v>10</v>
      </c>
      <c r="AI3594">
        <v>178.09</v>
      </c>
      <c r="AJ3594" t="s">
        <v>14155</v>
      </c>
    </row>
    <row r="3595" spans="28:36">
      <c r="AB3595" s="75">
        <v>21.26</v>
      </c>
      <c r="AC3595" s="7">
        <v>15</v>
      </c>
      <c r="AD3595" s="6">
        <v>18.07</v>
      </c>
      <c r="AE3595" s="7" t="s">
        <v>14160</v>
      </c>
      <c r="AG3595">
        <v>227.45</v>
      </c>
      <c r="AH3595">
        <v>20</v>
      </c>
      <c r="AI3595">
        <v>181.96</v>
      </c>
      <c r="AJ3595" t="s">
        <v>14155</v>
      </c>
    </row>
    <row r="3596" spans="28:36">
      <c r="AB3596" s="75">
        <v>323.02999999999997</v>
      </c>
      <c r="AC3596" s="7">
        <v>10</v>
      </c>
      <c r="AD3596" s="6">
        <v>290.73</v>
      </c>
      <c r="AE3596" s="7" t="s">
        <v>14160</v>
      </c>
      <c r="AG3596">
        <v>483.76</v>
      </c>
      <c r="AH3596">
        <v>50</v>
      </c>
      <c r="AI3596">
        <v>241.88</v>
      </c>
      <c r="AJ3596" t="s">
        <v>14155</v>
      </c>
    </row>
    <row r="3597" spans="28:36">
      <c r="AB3597" s="75">
        <v>437.1</v>
      </c>
      <c r="AC3597" s="7">
        <v>20</v>
      </c>
      <c r="AD3597" s="6">
        <v>349.68</v>
      </c>
      <c r="AE3597" s="7" t="s">
        <v>14160</v>
      </c>
      <c r="AG3597">
        <v>60.12</v>
      </c>
      <c r="AH3597">
        <v>20</v>
      </c>
      <c r="AI3597">
        <v>48.1</v>
      </c>
      <c r="AJ3597" t="s">
        <v>14155</v>
      </c>
    </row>
    <row r="3598" spans="28:36">
      <c r="AB3598" s="75">
        <v>339.83</v>
      </c>
      <c r="AC3598" s="7">
        <v>25</v>
      </c>
      <c r="AD3598" s="6">
        <v>254.87</v>
      </c>
      <c r="AE3598" s="7" t="s">
        <v>14160</v>
      </c>
      <c r="AG3598">
        <v>60.17</v>
      </c>
      <c r="AH3598">
        <v>15</v>
      </c>
      <c r="AI3598">
        <v>51.14</v>
      </c>
      <c r="AJ3598" t="s">
        <v>14155</v>
      </c>
    </row>
    <row r="3599" spans="28:36">
      <c r="AB3599" s="75">
        <v>147.84</v>
      </c>
      <c r="AC3599" s="7">
        <v>20</v>
      </c>
      <c r="AD3599" s="6">
        <v>118.27</v>
      </c>
      <c r="AE3599" s="7" t="s">
        <v>14160</v>
      </c>
      <c r="AG3599">
        <v>417.07</v>
      </c>
      <c r="AH3599">
        <v>50</v>
      </c>
      <c r="AI3599">
        <v>208.53</v>
      </c>
      <c r="AJ3599" t="s">
        <v>14155</v>
      </c>
    </row>
    <row r="3600" spans="28:36">
      <c r="AB3600" s="75">
        <v>357.6</v>
      </c>
      <c r="AC3600" s="7">
        <v>20</v>
      </c>
      <c r="AD3600" s="6">
        <v>286.08</v>
      </c>
      <c r="AE3600" s="7" t="s">
        <v>14160</v>
      </c>
      <c r="AG3600">
        <v>82.72</v>
      </c>
      <c r="AH3600">
        <v>20</v>
      </c>
      <c r="AI3600">
        <v>66.180000000000007</v>
      </c>
      <c r="AJ3600" t="s">
        <v>14155</v>
      </c>
    </row>
    <row r="3601" spans="28:36">
      <c r="AB3601" s="75">
        <v>46.78</v>
      </c>
      <c r="AC3601" s="7">
        <v>15</v>
      </c>
      <c r="AD3601" s="6">
        <v>39.76</v>
      </c>
      <c r="AE3601" s="7" t="s">
        <v>14160</v>
      </c>
      <c r="AG3601">
        <v>142.61000000000001</v>
      </c>
      <c r="AH3601">
        <v>10</v>
      </c>
      <c r="AI3601">
        <v>128.35</v>
      </c>
      <c r="AJ3601" t="s">
        <v>14155</v>
      </c>
    </row>
    <row r="3602" spans="28:36">
      <c r="AB3602" s="75">
        <v>468.53</v>
      </c>
      <c r="AC3602" s="7">
        <v>25</v>
      </c>
      <c r="AD3602" s="6">
        <v>351.4</v>
      </c>
      <c r="AE3602" s="7" t="s">
        <v>14160</v>
      </c>
      <c r="AG3602">
        <v>53.13</v>
      </c>
      <c r="AH3602">
        <v>25</v>
      </c>
      <c r="AI3602">
        <v>39.85</v>
      </c>
      <c r="AJ3602" t="s">
        <v>14155</v>
      </c>
    </row>
    <row r="3603" spans="28:36">
      <c r="AB3603" s="75">
        <v>133.82</v>
      </c>
      <c r="AC3603" s="7">
        <v>15</v>
      </c>
      <c r="AD3603" s="6">
        <v>113.75</v>
      </c>
      <c r="AE3603" s="7" t="s">
        <v>14160</v>
      </c>
      <c r="AG3603">
        <v>496.31</v>
      </c>
      <c r="AH3603">
        <v>25</v>
      </c>
      <c r="AI3603">
        <v>372.23</v>
      </c>
      <c r="AJ3603" t="s">
        <v>14155</v>
      </c>
    </row>
    <row r="3604" spans="28:36">
      <c r="AB3604" s="75">
        <v>288.22000000000003</v>
      </c>
      <c r="AC3604" s="7">
        <v>0</v>
      </c>
      <c r="AD3604" s="6">
        <v>288.22000000000003</v>
      </c>
      <c r="AE3604" s="7" t="s">
        <v>14160</v>
      </c>
      <c r="AG3604">
        <v>322.39</v>
      </c>
      <c r="AH3604">
        <v>5</v>
      </c>
      <c r="AI3604">
        <v>306.27</v>
      </c>
      <c r="AJ3604" t="s">
        <v>14155</v>
      </c>
    </row>
    <row r="3605" spans="28:36">
      <c r="AB3605" s="75">
        <v>420.6</v>
      </c>
      <c r="AC3605" s="7">
        <v>25</v>
      </c>
      <c r="AD3605" s="6">
        <v>315.45</v>
      </c>
      <c r="AE3605" s="7" t="s">
        <v>14160</v>
      </c>
      <c r="AG3605">
        <v>397.97</v>
      </c>
      <c r="AH3605">
        <v>15</v>
      </c>
      <c r="AI3605">
        <v>338.27</v>
      </c>
      <c r="AJ3605" t="s">
        <v>14155</v>
      </c>
    </row>
    <row r="3606" spans="28:36">
      <c r="AB3606" s="75">
        <v>112.67</v>
      </c>
      <c r="AC3606" s="7">
        <v>50</v>
      </c>
      <c r="AD3606" s="6">
        <v>56.34</v>
      </c>
      <c r="AE3606" s="7" t="s">
        <v>14160</v>
      </c>
      <c r="AG3606">
        <v>93.6</v>
      </c>
      <c r="AH3606">
        <v>10</v>
      </c>
      <c r="AI3606">
        <v>84.24</v>
      </c>
      <c r="AJ3606" t="s">
        <v>14155</v>
      </c>
    </row>
    <row r="3607" spans="28:36">
      <c r="AB3607" s="75">
        <v>171.3</v>
      </c>
      <c r="AC3607" s="7">
        <v>50</v>
      </c>
      <c r="AD3607" s="6">
        <v>85.65</v>
      </c>
      <c r="AE3607" s="7" t="s">
        <v>14160</v>
      </c>
      <c r="AG3607">
        <v>170.9</v>
      </c>
      <c r="AH3607">
        <v>15</v>
      </c>
      <c r="AI3607">
        <v>145.27000000000001</v>
      </c>
      <c r="AJ3607" t="s">
        <v>14155</v>
      </c>
    </row>
    <row r="3608" spans="28:36">
      <c r="AB3608" s="75">
        <v>77.959999999999994</v>
      </c>
      <c r="AC3608" s="7">
        <v>15</v>
      </c>
      <c r="AD3608" s="6">
        <v>66.27</v>
      </c>
      <c r="AE3608" s="7" t="s">
        <v>14160</v>
      </c>
      <c r="AG3608">
        <v>171.96</v>
      </c>
      <c r="AH3608">
        <v>20</v>
      </c>
      <c r="AI3608">
        <v>137.57</v>
      </c>
      <c r="AJ3608" t="s">
        <v>14155</v>
      </c>
    </row>
    <row r="3609" spans="28:36">
      <c r="AB3609" s="75">
        <v>456.4</v>
      </c>
      <c r="AC3609" s="7">
        <v>30</v>
      </c>
      <c r="AD3609" s="6">
        <v>319.48</v>
      </c>
      <c r="AE3609" s="7" t="s">
        <v>14160</v>
      </c>
      <c r="AG3609">
        <v>154.46</v>
      </c>
      <c r="AH3609">
        <v>5</v>
      </c>
      <c r="AI3609">
        <v>146.74</v>
      </c>
      <c r="AJ3609" t="s">
        <v>14155</v>
      </c>
    </row>
    <row r="3610" spans="28:36">
      <c r="AB3610" s="75">
        <v>31.43</v>
      </c>
      <c r="AC3610" s="7">
        <v>10</v>
      </c>
      <c r="AD3610" s="6">
        <v>28.29</v>
      </c>
      <c r="AE3610" s="7" t="s">
        <v>14160</v>
      </c>
      <c r="AG3610">
        <v>142.25</v>
      </c>
      <c r="AH3610">
        <v>15</v>
      </c>
      <c r="AI3610">
        <v>120.91</v>
      </c>
      <c r="AJ3610" t="s">
        <v>14155</v>
      </c>
    </row>
    <row r="3611" spans="28:36">
      <c r="AB3611" s="75">
        <v>112.45</v>
      </c>
      <c r="AC3611" s="7">
        <v>5</v>
      </c>
      <c r="AD3611" s="6">
        <v>106.83</v>
      </c>
      <c r="AE3611" s="7" t="s">
        <v>14160</v>
      </c>
      <c r="AG3611">
        <v>407.25</v>
      </c>
      <c r="AH3611">
        <v>10</v>
      </c>
      <c r="AI3611">
        <v>366.53</v>
      </c>
      <c r="AJ3611" t="s">
        <v>14155</v>
      </c>
    </row>
    <row r="3612" spans="28:36">
      <c r="AB3612" s="75">
        <v>264.02</v>
      </c>
      <c r="AC3612" s="7">
        <v>30</v>
      </c>
      <c r="AD3612" s="6">
        <v>184.81</v>
      </c>
      <c r="AE3612" s="7" t="s">
        <v>14160</v>
      </c>
      <c r="AG3612">
        <v>115.36</v>
      </c>
      <c r="AH3612">
        <v>5</v>
      </c>
      <c r="AI3612">
        <v>109.59</v>
      </c>
      <c r="AJ3612" t="s">
        <v>14155</v>
      </c>
    </row>
    <row r="3613" spans="28:36">
      <c r="AB3613" s="75">
        <v>458.77</v>
      </c>
      <c r="AC3613" s="7">
        <v>10</v>
      </c>
      <c r="AD3613" s="6">
        <v>412.89</v>
      </c>
      <c r="AE3613" s="7" t="s">
        <v>14160</v>
      </c>
      <c r="AG3613">
        <v>124.53</v>
      </c>
      <c r="AH3613">
        <v>30</v>
      </c>
      <c r="AI3613">
        <v>87.17</v>
      </c>
      <c r="AJ3613" t="s">
        <v>14155</v>
      </c>
    </row>
    <row r="3614" spans="28:36">
      <c r="AB3614" s="75">
        <v>222.4</v>
      </c>
      <c r="AC3614" s="7">
        <v>20</v>
      </c>
      <c r="AD3614" s="6">
        <v>177.92</v>
      </c>
      <c r="AE3614" s="7" t="s">
        <v>14160</v>
      </c>
      <c r="AG3614">
        <v>350.77</v>
      </c>
      <c r="AH3614">
        <v>5</v>
      </c>
      <c r="AI3614">
        <v>333.23</v>
      </c>
      <c r="AJ3614" t="s">
        <v>14155</v>
      </c>
    </row>
    <row r="3615" spans="28:36">
      <c r="AB3615" s="75">
        <v>233.53</v>
      </c>
      <c r="AC3615" s="7">
        <v>25</v>
      </c>
      <c r="AD3615" s="6">
        <v>175.15</v>
      </c>
      <c r="AE3615" s="7" t="s">
        <v>14160</v>
      </c>
      <c r="AG3615">
        <v>193.42</v>
      </c>
      <c r="AH3615">
        <v>10</v>
      </c>
      <c r="AI3615">
        <v>174.08</v>
      </c>
      <c r="AJ3615" t="s">
        <v>14155</v>
      </c>
    </row>
    <row r="3616" spans="28:36">
      <c r="AB3616" s="75">
        <v>171.06</v>
      </c>
      <c r="AC3616" s="7">
        <v>5</v>
      </c>
      <c r="AD3616" s="6">
        <v>162.51</v>
      </c>
      <c r="AE3616" s="7" t="s">
        <v>14160</v>
      </c>
      <c r="AG3616">
        <v>245.49</v>
      </c>
      <c r="AH3616">
        <v>20</v>
      </c>
      <c r="AI3616">
        <v>196.39</v>
      </c>
      <c r="AJ3616" t="s">
        <v>14155</v>
      </c>
    </row>
    <row r="3617" spans="28:36">
      <c r="AB3617" s="75">
        <v>447.66</v>
      </c>
      <c r="AC3617" s="7">
        <v>30</v>
      </c>
      <c r="AD3617" s="6">
        <v>313.36</v>
      </c>
      <c r="AE3617" s="7" t="s">
        <v>14160</v>
      </c>
      <c r="AG3617">
        <v>39.49</v>
      </c>
      <c r="AH3617">
        <v>0</v>
      </c>
      <c r="AI3617">
        <v>39.49</v>
      </c>
      <c r="AJ3617" t="s">
        <v>14155</v>
      </c>
    </row>
    <row r="3618" spans="28:36">
      <c r="AB3618" s="75">
        <v>353.55</v>
      </c>
      <c r="AC3618" s="7">
        <v>15</v>
      </c>
      <c r="AD3618" s="6">
        <v>300.52</v>
      </c>
      <c r="AE3618" s="7" t="s">
        <v>14160</v>
      </c>
      <c r="AG3618">
        <v>214.98</v>
      </c>
      <c r="AH3618">
        <v>10</v>
      </c>
      <c r="AI3618">
        <v>193.48</v>
      </c>
      <c r="AJ3618" t="s">
        <v>14155</v>
      </c>
    </row>
    <row r="3619" spans="28:36">
      <c r="AB3619" s="75">
        <v>386.24</v>
      </c>
      <c r="AC3619" s="7">
        <v>5</v>
      </c>
      <c r="AD3619" s="6">
        <v>366.93</v>
      </c>
      <c r="AE3619" s="7" t="s">
        <v>14160</v>
      </c>
      <c r="AG3619">
        <v>392.7</v>
      </c>
      <c r="AH3619">
        <v>25</v>
      </c>
      <c r="AI3619">
        <v>294.52</v>
      </c>
      <c r="AJ3619" t="s">
        <v>14155</v>
      </c>
    </row>
    <row r="3620" spans="28:36">
      <c r="AB3620" s="75">
        <v>405.16</v>
      </c>
      <c r="AC3620" s="7">
        <v>25</v>
      </c>
      <c r="AD3620" s="6">
        <v>303.87</v>
      </c>
      <c r="AE3620" s="7" t="s">
        <v>14160</v>
      </c>
      <c r="AG3620">
        <v>250.19</v>
      </c>
      <c r="AH3620">
        <v>20</v>
      </c>
      <c r="AI3620">
        <v>200.15</v>
      </c>
      <c r="AJ3620" t="s">
        <v>14155</v>
      </c>
    </row>
    <row r="3621" spans="28:36">
      <c r="AB3621" s="75">
        <v>137.13</v>
      </c>
      <c r="AC3621" s="7">
        <v>5</v>
      </c>
      <c r="AD3621" s="6">
        <v>130.27000000000001</v>
      </c>
      <c r="AE3621" s="7" t="s">
        <v>14160</v>
      </c>
      <c r="AG3621">
        <v>180.46</v>
      </c>
      <c r="AH3621">
        <v>15</v>
      </c>
      <c r="AI3621">
        <v>153.38999999999999</v>
      </c>
      <c r="AJ3621" t="s">
        <v>14155</v>
      </c>
    </row>
    <row r="3622" spans="28:36">
      <c r="AB3622" s="75">
        <v>457.41</v>
      </c>
      <c r="AC3622" s="7">
        <v>25</v>
      </c>
      <c r="AD3622" s="6">
        <v>343.06</v>
      </c>
      <c r="AE3622" s="7" t="s">
        <v>14160</v>
      </c>
      <c r="AG3622">
        <v>434.24</v>
      </c>
      <c r="AH3622">
        <v>10</v>
      </c>
      <c r="AI3622">
        <v>390.82</v>
      </c>
      <c r="AJ3622" t="s">
        <v>14155</v>
      </c>
    </row>
    <row r="3623" spans="28:36">
      <c r="AB3623" s="75">
        <v>433.65</v>
      </c>
      <c r="AC3623" s="7">
        <v>20</v>
      </c>
      <c r="AD3623" s="6">
        <v>346.92</v>
      </c>
      <c r="AE3623" s="7" t="s">
        <v>14160</v>
      </c>
      <c r="AG3623">
        <v>265.39999999999998</v>
      </c>
      <c r="AH3623">
        <v>50</v>
      </c>
      <c r="AI3623">
        <v>132.69999999999999</v>
      </c>
      <c r="AJ3623" t="s">
        <v>14155</v>
      </c>
    </row>
    <row r="3624" spans="28:36">
      <c r="AB3624" s="75">
        <v>287.77</v>
      </c>
      <c r="AC3624" s="7">
        <v>10</v>
      </c>
      <c r="AD3624" s="6">
        <v>258.99</v>
      </c>
      <c r="AE3624" s="7" t="s">
        <v>14160</v>
      </c>
      <c r="AG3624">
        <v>26.84</v>
      </c>
      <c r="AH3624">
        <v>10</v>
      </c>
      <c r="AI3624">
        <v>24.16</v>
      </c>
      <c r="AJ3624" t="s">
        <v>14155</v>
      </c>
    </row>
    <row r="3625" spans="28:36">
      <c r="AB3625" s="75">
        <v>472.01</v>
      </c>
      <c r="AC3625" s="7">
        <v>10</v>
      </c>
      <c r="AD3625" s="6">
        <v>424.81</v>
      </c>
      <c r="AE3625" s="7" t="s">
        <v>14160</v>
      </c>
      <c r="AG3625">
        <v>312</v>
      </c>
      <c r="AH3625">
        <v>15</v>
      </c>
      <c r="AI3625">
        <v>265.2</v>
      </c>
      <c r="AJ3625" t="s">
        <v>14155</v>
      </c>
    </row>
    <row r="3626" spans="28:36">
      <c r="AB3626" s="75">
        <v>399.27</v>
      </c>
      <c r="AC3626" s="7">
        <v>0</v>
      </c>
      <c r="AD3626" s="6">
        <v>399.27</v>
      </c>
      <c r="AE3626" s="7" t="s">
        <v>14160</v>
      </c>
      <c r="AG3626">
        <v>459.92</v>
      </c>
      <c r="AH3626">
        <v>20</v>
      </c>
      <c r="AI3626">
        <v>367.94</v>
      </c>
      <c r="AJ3626" t="s">
        <v>14155</v>
      </c>
    </row>
    <row r="3627" spans="28:36">
      <c r="AB3627" s="75">
        <v>50.37</v>
      </c>
      <c r="AC3627" s="7">
        <v>10</v>
      </c>
      <c r="AD3627" s="6">
        <v>45.33</v>
      </c>
      <c r="AE3627" s="7" t="s">
        <v>14160</v>
      </c>
      <c r="AG3627">
        <v>454.48</v>
      </c>
      <c r="AH3627">
        <v>0</v>
      </c>
      <c r="AI3627">
        <v>454.48</v>
      </c>
      <c r="AJ3627" t="s">
        <v>14155</v>
      </c>
    </row>
    <row r="3628" spans="28:36">
      <c r="AB3628" s="75">
        <v>399.39</v>
      </c>
      <c r="AC3628" s="7">
        <v>10</v>
      </c>
      <c r="AD3628" s="6">
        <v>359.45</v>
      </c>
      <c r="AE3628" s="7" t="s">
        <v>14160</v>
      </c>
      <c r="AG3628">
        <v>365.46</v>
      </c>
      <c r="AH3628">
        <v>20</v>
      </c>
      <c r="AI3628">
        <v>292.37</v>
      </c>
      <c r="AJ3628" t="s">
        <v>14155</v>
      </c>
    </row>
    <row r="3629" spans="28:36">
      <c r="AB3629" s="75">
        <v>199.48</v>
      </c>
      <c r="AC3629" s="7">
        <v>15</v>
      </c>
      <c r="AD3629" s="6">
        <v>169.56</v>
      </c>
      <c r="AE3629" s="7" t="s">
        <v>14160</v>
      </c>
      <c r="AG3629">
        <v>470.63</v>
      </c>
      <c r="AH3629">
        <v>30</v>
      </c>
      <c r="AI3629">
        <v>329.44</v>
      </c>
      <c r="AJ3629" t="s">
        <v>14155</v>
      </c>
    </row>
    <row r="3630" spans="28:36">
      <c r="AB3630" s="75">
        <v>185.53</v>
      </c>
      <c r="AC3630" s="7">
        <v>10</v>
      </c>
      <c r="AD3630" s="6">
        <v>166.98</v>
      </c>
      <c r="AE3630" s="7" t="s">
        <v>14160</v>
      </c>
      <c r="AG3630">
        <v>411.18</v>
      </c>
      <c r="AH3630">
        <v>5</v>
      </c>
      <c r="AI3630">
        <v>390.62</v>
      </c>
      <c r="AJ3630" t="s">
        <v>14155</v>
      </c>
    </row>
    <row r="3631" spans="28:36">
      <c r="AB3631" s="75">
        <v>112.55</v>
      </c>
      <c r="AC3631" s="7">
        <v>25</v>
      </c>
      <c r="AD3631" s="6">
        <v>84.41</v>
      </c>
      <c r="AE3631" s="7" t="s">
        <v>14160</v>
      </c>
      <c r="AG3631">
        <v>178.63</v>
      </c>
      <c r="AH3631">
        <v>30</v>
      </c>
      <c r="AI3631">
        <v>125.04</v>
      </c>
      <c r="AJ3631" t="s">
        <v>14155</v>
      </c>
    </row>
    <row r="3632" spans="28:36">
      <c r="AB3632" s="75">
        <v>382.64</v>
      </c>
      <c r="AC3632" s="7">
        <v>30</v>
      </c>
      <c r="AD3632" s="6">
        <v>267.85000000000002</v>
      </c>
      <c r="AE3632" s="7" t="s">
        <v>14160</v>
      </c>
      <c r="AG3632">
        <v>466.27</v>
      </c>
      <c r="AH3632">
        <v>20</v>
      </c>
      <c r="AI3632">
        <v>373.02</v>
      </c>
      <c r="AJ3632" t="s">
        <v>14155</v>
      </c>
    </row>
    <row r="3633" spans="28:36">
      <c r="AB3633" s="75">
        <v>104.37</v>
      </c>
      <c r="AC3633" s="7">
        <v>20</v>
      </c>
      <c r="AD3633" s="6">
        <v>83.5</v>
      </c>
      <c r="AE3633" s="7" t="s">
        <v>14160</v>
      </c>
      <c r="AG3633">
        <v>96.54</v>
      </c>
      <c r="AH3633">
        <v>25</v>
      </c>
      <c r="AI3633">
        <v>72.41</v>
      </c>
      <c r="AJ3633" t="s">
        <v>14155</v>
      </c>
    </row>
    <row r="3634" spans="28:36">
      <c r="AB3634" s="75">
        <v>215.49</v>
      </c>
      <c r="AC3634" s="7">
        <v>5</v>
      </c>
      <c r="AD3634" s="6">
        <v>204.72</v>
      </c>
      <c r="AE3634" s="7" t="s">
        <v>14160</v>
      </c>
      <c r="AG3634">
        <v>49.67</v>
      </c>
      <c r="AH3634">
        <v>30</v>
      </c>
      <c r="AI3634">
        <v>34.770000000000003</v>
      </c>
      <c r="AJ3634" t="s">
        <v>14155</v>
      </c>
    </row>
    <row r="3635" spans="28:36">
      <c r="AB3635" s="75">
        <v>329.54</v>
      </c>
      <c r="AC3635" s="7">
        <v>20</v>
      </c>
      <c r="AD3635" s="6">
        <v>263.63</v>
      </c>
      <c r="AE3635" s="7" t="s">
        <v>14160</v>
      </c>
      <c r="AG3635">
        <v>146.25</v>
      </c>
      <c r="AH3635">
        <v>10</v>
      </c>
      <c r="AI3635">
        <v>131.62</v>
      </c>
      <c r="AJ3635" t="s">
        <v>14155</v>
      </c>
    </row>
    <row r="3636" spans="28:36">
      <c r="AB3636" s="75">
        <v>189.35</v>
      </c>
      <c r="AC3636" s="7">
        <v>50</v>
      </c>
      <c r="AD3636" s="6">
        <v>94.67</v>
      </c>
      <c r="AE3636" s="7" t="s">
        <v>14160</v>
      </c>
      <c r="AG3636">
        <v>178.67</v>
      </c>
      <c r="AH3636">
        <v>20</v>
      </c>
      <c r="AI3636">
        <v>142.94</v>
      </c>
      <c r="AJ3636" t="s">
        <v>14155</v>
      </c>
    </row>
    <row r="3637" spans="28:36">
      <c r="AB3637" s="75">
        <v>282.33</v>
      </c>
      <c r="AC3637" s="7">
        <v>10</v>
      </c>
      <c r="AD3637" s="6">
        <v>254.1</v>
      </c>
      <c r="AE3637" s="7" t="s">
        <v>14160</v>
      </c>
      <c r="AG3637">
        <v>317.61</v>
      </c>
      <c r="AH3637">
        <v>0</v>
      </c>
      <c r="AI3637">
        <v>317.61</v>
      </c>
      <c r="AJ3637" t="s">
        <v>14155</v>
      </c>
    </row>
    <row r="3638" spans="28:36">
      <c r="AB3638" s="75">
        <v>347.27</v>
      </c>
      <c r="AC3638" s="7">
        <v>0</v>
      </c>
      <c r="AD3638" s="6">
        <v>347.27</v>
      </c>
      <c r="AE3638" s="7" t="s">
        <v>14160</v>
      </c>
      <c r="AG3638">
        <v>210.72</v>
      </c>
      <c r="AH3638">
        <v>25</v>
      </c>
      <c r="AI3638">
        <v>158.04</v>
      </c>
      <c r="AJ3638" t="s">
        <v>14155</v>
      </c>
    </row>
    <row r="3639" spans="28:36">
      <c r="AB3639" s="75">
        <v>170.9</v>
      </c>
      <c r="AC3639" s="7">
        <v>15</v>
      </c>
      <c r="AD3639" s="6">
        <v>145.27000000000001</v>
      </c>
      <c r="AE3639" s="7" t="s">
        <v>14160</v>
      </c>
      <c r="AG3639">
        <v>320.44</v>
      </c>
      <c r="AH3639">
        <v>0</v>
      </c>
      <c r="AI3639">
        <v>320.44</v>
      </c>
      <c r="AJ3639" t="s">
        <v>14155</v>
      </c>
    </row>
    <row r="3640" spans="28:36">
      <c r="AB3640" s="75">
        <v>241.86</v>
      </c>
      <c r="AC3640" s="7">
        <v>5</v>
      </c>
      <c r="AD3640" s="6">
        <v>229.77</v>
      </c>
      <c r="AE3640" s="7" t="s">
        <v>14160</v>
      </c>
      <c r="AG3640">
        <v>177.58</v>
      </c>
      <c r="AH3640">
        <v>20</v>
      </c>
      <c r="AI3640">
        <v>142.06</v>
      </c>
      <c r="AJ3640" t="s">
        <v>14155</v>
      </c>
    </row>
    <row r="3641" spans="28:36">
      <c r="AB3641" s="75">
        <v>391.64</v>
      </c>
      <c r="AC3641" s="7">
        <v>25</v>
      </c>
      <c r="AD3641" s="6">
        <v>293.73</v>
      </c>
      <c r="AE3641" s="7" t="s">
        <v>14160</v>
      </c>
      <c r="AG3641">
        <v>396.76</v>
      </c>
      <c r="AH3641">
        <v>50</v>
      </c>
      <c r="AI3641">
        <v>198.38</v>
      </c>
      <c r="AJ3641" t="s">
        <v>14155</v>
      </c>
    </row>
    <row r="3642" spans="28:36">
      <c r="AB3642" s="75">
        <v>368.93</v>
      </c>
      <c r="AC3642" s="7">
        <v>50</v>
      </c>
      <c r="AD3642" s="6">
        <v>184.47</v>
      </c>
      <c r="AE3642" s="7" t="s">
        <v>14160</v>
      </c>
      <c r="AG3642">
        <v>268.63</v>
      </c>
      <c r="AH3642">
        <v>15</v>
      </c>
      <c r="AI3642">
        <v>228.34</v>
      </c>
      <c r="AJ3642" t="s">
        <v>14155</v>
      </c>
    </row>
    <row r="3643" spans="28:36">
      <c r="AB3643" s="75">
        <v>336.04</v>
      </c>
      <c r="AC3643" s="7">
        <v>20</v>
      </c>
      <c r="AD3643" s="6">
        <v>268.83</v>
      </c>
      <c r="AE3643" s="7" t="s">
        <v>14160</v>
      </c>
      <c r="AG3643">
        <v>213.68</v>
      </c>
      <c r="AH3643">
        <v>15</v>
      </c>
      <c r="AI3643">
        <v>181.63</v>
      </c>
      <c r="AJ3643" t="s">
        <v>14155</v>
      </c>
    </row>
    <row r="3644" spans="28:36">
      <c r="AB3644" s="75">
        <v>16.809999999999999</v>
      </c>
      <c r="AC3644" s="7">
        <v>25</v>
      </c>
      <c r="AD3644" s="6">
        <v>12.61</v>
      </c>
      <c r="AE3644" s="7" t="s">
        <v>14160</v>
      </c>
      <c r="AG3644">
        <v>155.41999999999999</v>
      </c>
      <c r="AH3644">
        <v>20</v>
      </c>
      <c r="AI3644">
        <v>124.34</v>
      </c>
      <c r="AJ3644" t="s">
        <v>14155</v>
      </c>
    </row>
    <row r="3645" spans="28:36">
      <c r="AB3645" s="75">
        <v>312</v>
      </c>
      <c r="AC3645" s="7">
        <v>15</v>
      </c>
      <c r="AD3645" s="6">
        <v>265.2</v>
      </c>
      <c r="AE3645" s="7" t="s">
        <v>14160</v>
      </c>
      <c r="AG3645">
        <v>340.21</v>
      </c>
      <c r="AH3645">
        <v>5</v>
      </c>
      <c r="AI3645">
        <v>323.2</v>
      </c>
      <c r="AJ3645" t="s">
        <v>14155</v>
      </c>
    </row>
    <row r="3646" spans="28:36">
      <c r="AB3646" s="75">
        <v>246.59</v>
      </c>
      <c r="AC3646" s="7">
        <v>0</v>
      </c>
      <c r="AD3646" s="6">
        <v>246.59</v>
      </c>
      <c r="AE3646" s="7" t="s">
        <v>14160</v>
      </c>
      <c r="AG3646">
        <v>336.44</v>
      </c>
      <c r="AH3646">
        <v>25</v>
      </c>
      <c r="AI3646">
        <v>252.33</v>
      </c>
      <c r="AJ3646" t="s">
        <v>14155</v>
      </c>
    </row>
    <row r="3647" spans="28:36">
      <c r="AB3647" s="75">
        <v>27.64</v>
      </c>
      <c r="AC3647" s="7">
        <v>50</v>
      </c>
      <c r="AD3647" s="6">
        <v>13.82</v>
      </c>
      <c r="AE3647" s="7" t="s">
        <v>14160</v>
      </c>
      <c r="AG3647">
        <v>320.77999999999997</v>
      </c>
      <c r="AH3647">
        <v>15</v>
      </c>
      <c r="AI3647">
        <v>272.66000000000003</v>
      </c>
      <c r="AJ3647" t="s">
        <v>14155</v>
      </c>
    </row>
    <row r="3648" spans="28:36">
      <c r="AB3648" s="75">
        <v>75.900000000000006</v>
      </c>
      <c r="AC3648" s="7">
        <v>30</v>
      </c>
      <c r="AD3648" s="6">
        <v>53.13</v>
      </c>
      <c r="AE3648" s="7" t="s">
        <v>14160</v>
      </c>
      <c r="AG3648">
        <v>194.33</v>
      </c>
      <c r="AH3648">
        <v>20</v>
      </c>
      <c r="AI3648">
        <v>155.46</v>
      </c>
      <c r="AJ3648" t="s">
        <v>14155</v>
      </c>
    </row>
    <row r="3649" spans="28:36">
      <c r="AB3649" s="75">
        <v>92.91</v>
      </c>
      <c r="AC3649" s="7">
        <v>15</v>
      </c>
      <c r="AD3649" s="6">
        <v>78.97</v>
      </c>
      <c r="AE3649" s="7" t="s">
        <v>14160</v>
      </c>
      <c r="AG3649">
        <v>167.97</v>
      </c>
      <c r="AH3649">
        <v>50</v>
      </c>
      <c r="AI3649">
        <v>83.98</v>
      </c>
      <c r="AJ3649" t="s">
        <v>14155</v>
      </c>
    </row>
    <row r="3650" spans="28:36">
      <c r="AB3650" s="75">
        <v>399.41</v>
      </c>
      <c r="AC3650" s="7">
        <v>20</v>
      </c>
      <c r="AD3650" s="6">
        <v>319.52999999999997</v>
      </c>
      <c r="AE3650" s="7" t="s">
        <v>14160</v>
      </c>
      <c r="AG3650">
        <v>83.57</v>
      </c>
      <c r="AH3650">
        <v>5</v>
      </c>
      <c r="AI3650">
        <v>79.39</v>
      </c>
      <c r="AJ3650" t="s">
        <v>14155</v>
      </c>
    </row>
    <row r="3651" spans="28:36">
      <c r="AB3651" s="75">
        <v>320.77999999999997</v>
      </c>
      <c r="AC3651" s="7">
        <v>15</v>
      </c>
      <c r="AD3651" s="6">
        <v>272.66000000000003</v>
      </c>
      <c r="AE3651" s="7" t="s">
        <v>14160</v>
      </c>
      <c r="AG3651">
        <v>298.68</v>
      </c>
      <c r="AH3651">
        <v>30</v>
      </c>
      <c r="AI3651">
        <v>209.08</v>
      </c>
      <c r="AJ3651" t="s">
        <v>14155</v>
      </c>
    </row>
    <row r="3652" spans="28:36">
      <c r="AB3652" s="75">
        <v>373.78</v>
      </c>
      <c r="AC3652" s="7">
        <v>25</v>
      </c>
      <c r="AD3652" s="6">
        <v>280.33</v>
      </c>
      <c r="AE3652" s="7" t="s">
        <v>14160</v>
      </c>
      <c r="AG3652">
        <v>206.34</v>
      </c>
      <c r="AH3652">
        <v>20</v>
      </c>
      <c r="AI3652">
        <v>165.07</v>
      </c>
      <c r="AJ3652" t="s">
        <v>14155</v>
      </c>
    </row>
    <row r="3653" spans="28:36">
      <c r="AB3653" s="75">
        <v>243.74</v>
      </c>
      <c r="AC3653" s="7">
        <v>15</v>
      </c>
      <c r="AD3653" s="6">
        <v>207.18</v>
      </c>
      <c r="AE3653" s="7" t="s">
        <v>14160</v>
      </c>
      <c r="AG3653">
        <v>209.91</v>
      </c>
      <c r="AH3653">
        <v>50</v>
      </c>
      <c r="AI3653">
        <v>104.95</v>
      </c>
      <c r="AJ3653" t="s">
        <v>14155</v>
      </c>
    </row>
    <row r="3654" spans="28:36">
      <c r="AB3654" s="75">
        <v>71.819999999999993</v>
      </c>
      <c r="AC3654" s="7">
        <v>0</v>
      </c>
      <c r="AD3654" s="6">
        <v>71.819999999999993</v>
      </c>
      <c r="AE3654" s="7" t="s">
        <v>14160</v>
      </c>
      <c r="AG3654">
        <v>428.23</v>
      </c>
      <c r="AH3654">
        <v>20</v>
      </c>
      <c r="AI3654">
        <v>342.58</v>
      </c>
      <c r="AJ3654" t="s">
        <v>14155</v>
      </c>
    </row>
    <row r="3655" spans="28:36">
      <c r="AB3655" s="75">
        <v>304.06</v>
      </c>
      <c r="AC3655" s="7">
        <v>5</v>
      </c>
      <c r="AD3655" s="6">
        <v>288.86</v>
      </c>
      <c r="AE3655" s="7" t="s">
        <v>14160</v>
      </c>
      <c r="AG3655">
        <v>27.12</v>
      </c>
      <c r="AH3655">
        <v>5</v>
      </c>
      <c r="AI3655">
        <v>25.76</v>
      </c>
      <c r="AJ3655" t="s">
        <v>14155</v>
      </c>
    </row>
    <row r="3656" spans="28:36">
      <c r="AB3656" s="75">
        <v>406.97</v>
      </c>
      <c r="AC3656" s="7">
        <v>15</v>
      </c>
      <c r="AD3656" s="6">
        <v>345.92</v>
      </c>
      <c r="AE3656" s="7" t="s">
        <v>14160</v>
      </c>
      <c r="AG3656">
        <v>438.09</v>
      </c>
      <c r="AH3656">
        <v>20</v>
      </c>
      <c r="AI3656">
        <v>350.47</v>
      </c>
      <c r="AJ3656" t="s">
        <v>14155</v>
      </c>
    </row>
    <row r="3657" spans="28:36">
      <c r="AB3657" s="75">
        <v>68.45</v>
      </c>
      <c r="AC3657" s="7">
        <v>30</v>
      </c>
      <c r="AD3657" s="6">
        <v>47.91</v>
      </c>
      <c r="AE3657" s="7" t="s">
        <v>14160</v>
      </c>
      <c r="AG3657">
        <v>216.55</v>
      </c>
      <c r="AH3657">
        <v>20</v>
      </c>
      <c r="AI3657">
        <v>173.24</v>
      </c>
      <c r="AJ3657" t="s">
        <v>14155</v>
      </c>
    </row>
    <row r="3658" spans="28:36">
      <c r="AB3658" s="75">
        <v>310.41000000000003</v>
      </c>
      <c r="AC3658" s="7">
        <v>15</v>
      </c>
      <c r="AD3658" s="6">
        <v>263.85000000000002</v>
      </c>
      <c r="AE3658" s="7" t="s">
        <v>14160</v>
      </c>
      <c r="AG3658">
        <v>48.56</v>
      </c>
      <c r="AH3658">
        <v>0</v>
      </c>
      <c r="AI3658">
        <v>48.56</v>
      </c>
      <c r="AJ3658" t="s">
        <v>14155</v>
      </c>
    </row>
    <row r="3659" spans="28:36">
      <c r="AB3659" s="75">
        <v>193.43</v>
      </c>
      <c r="AC3659" s="7">
        <v>15</v>
      </c>
      <c r="AD3659" s="6">
        <v>164.42</v>
      </c>
      <c r="AE3659" s="7" t="s">
        <v>14160</v>
      </c>
      <c r="AG3659">
        <v>310.41000000000003</v>
      </c>
      <c r="AH3659">
        <v>15</v>
      </c>
      <c r="AI3659">
        <v>263.85000000000002</v>
      </c>
      <c r="AJ3659" t="s">
        <v>14155</v>
      </c>
    </row>
    <row r="3660" spans="28:36">
      <c r="AB3660" s="75">
        <v>98.73</v>
      </c>
      <c r="AC3660" s="7">
        <v>5</v>
      </c>
      <c r="AD3660" s="6">
        <v>93.79</v>
      </c>
      <c r="AE3660" s="7" t="s">
        <v>14160</v>
      </c>
      <c r="AG3660">
        <v>412.49</v>
      </c>
      <c r="AH3660">
        <v>50</v>
      </c>
      <c r="AI3660">
        <v>206.25</v>
      </c>
      <c r="AJ3660" t="s">
        <v>14155</v>
      </c>
    </row>
    <row r="3661" spans="28:36">
      <c r="AB3661" s="75">
        <v>212.87</v>
      </c>
      <c r="AC3661" s="7">
        <v>15</v>
      </c>
      <c r="AD3661" s="6">
        <v>180.94</v>
      </c>
      <c r="AE3661" s="7" t="s">
        <v>14160</v>
      </c>
      <c r="AG3661">
        <v>235.77</v>
      </c>
      <c r="AH3661">
        <v>30</v>
      </c>
      <c r="AI3661">
        <v>165.04</v>
      </c>
      <c r="AJ3661" t="s">
        <v>14155</v>
      </c>
    </row>
  </sheetData>
  <sortState xmlns:xlrd2="http://schemas.microsoft.com/office/spreadsheetml/2017/richdata2" ref="AG2:AJ3661">
    <sortCondition ref="AJ2:AJ3661" customList="Mon,Tue,Wed,Thu,Fri,Sat,Sun"/>
  </sortState>
  <mergeCells count="8">
    <mergeCell ref="C53:D53"/>
    <mergeCell ref="G53:H53"/>
    <mergeCell ref="J53:N53"/>
    <mergeCell ref="A1:P1"/>
    <mergeCell ref="A2:L2"/>
    <mergeCell ref="A3:L3"/>
    <mergeCell ref="A4:L4"/>
    <mergeCell ref="A5:L5"/>
  </mergeCells>
  <conditionalFormatting sqref="Q13:S13 A13:B19 R14:R23">
    <cfRule type="expression" dxfId="1" priority="5">
      <formula>" = MAX($B$9:$B$15) = $B9"</formula>
    </cfRule>
  </conditionalFormatting>
  <conditionalFormatting sqref="V55:X57">
    <cfRule type="colorScale" priority="3">
      <colorScale>
        <cfvo type="min"/>
        <cfvo type="max"/>
        <color rgb="FFFFEF9C"/>
        <color theme="9" tint="0.59999389629810485"/>
      </colorScale>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9E5A0-AA1A-4B01-B41E-5E46084D2D06}">
  <sheetPr>
    <tabColor theme="9" tint="0.79998168889431442"/>
  </sheetPr>
  <dimension ref="A1:BZ3663"/>
  <sheetViews>
    <sheetView showGridLines="0" zoomScale="80" zoomScaleNormal="80" workbookViewId="0">
      <selection activeCell="C31" sqref="C31"/>
    </sheetView>
  </sheetViews>
  <sheetFormatPr defaultRowHeight="14.4"/>
  <cols>
    <col min="1" max="1" width="15" customWidth="1"/>
    <col min="2" max="2" width="13.109375" customWidth="1"/>
    <col min="3" max="3" width="11.21875" customWidth="1"/>
    <col min="4" max="4" width="9.6640625" bestFit="1" customWidth="1"/>
    <col min="13" max="13" width="5.44140625" customWidth="1"/>
    <col min="14" max="14" width="1.88671875" customWidth="1"/>
    <col min="15" max="15" width="4.6640625" style="76" customWidth="1"/>
    <col min="16" max="16" width="11.109375" bestFit="1" customWidth="1"/>
    <col min="17" max="17" width="11.33203125" customWidth="1"/>
    <col min="18" max="18" width="9.6640625" bestFit="1" customWidth="1"/>
    <col min="19" max="19" width="5.33203125" customWidth="1"/>
    <col min="27" max="27" width="23.33203125" style="76" bestFit="1" customWidth="1"/>
    <col min="28" max="28" width="5.6640625" bestFit="1" customWidth="1"/>
  </cols>
  <sheetData>
    <row r="1" spans="1:78" ht="17.399999999999999">
      <c r="A1" s="2" t="s">
        <v>14041</v>
      </c>
      <c r="I1" s="85" t="s">
        <v>14178</v>
      </c>
      <c r="AA1" s="184" t="s">
        <v>14175</v>
      </c>
      <c r="AB1" s="184"/>
    </row>
    <row r="2" spans="1:78">
      <c r="AA2" s="76" t="s">
        <v>14221</v>
      </c>
      <c r="AB2" s="53">
        <v>50</v>
      </c>
    </row>
    <row r="3" spans="1:78">
      <c r="A3" s="35"/>
      <c r="B3" s="81" t="s">
        <v>14177</v>
      </c>
      <c r="C3" s="84">
        <f xml:space="preserve"> COUNTA(ecommerce_dataset_updated[Price (Rs.)])</f>
        <v>3660</v>
      </c>
      <c r="D3" s="1"/>
      <c r="E3" s="1"/>
      <c r="Q3" s="82" t="s">
        <v>14135</v>
      </c>
      <c r="R3" s="161">
        <f ca="1" xml:space="preserve"> AVERAGE(AB7:AB206)</f>
        <v>256.28185000000002</v>
      </c>
      <c r="AA3" s="76" t="s">
        <v>14181</v>
      </c>
      <c r="AB3" s="53">
        <v>60</v>
      </c>
    </row>
    <row r="4" spans="1:78">
      <c r="A4" s="6"/>
      <c r="B4" s="82" t="s">
        <v>14135</v>
      </c>
      <c r="C4" s="162">
        <f xml:space="preserve"> AVERAGE(ecommerce_dataset_updated['[Price (Rs.)']])</f>
        <v>254.80067486338828</v>
      </c>
      <c r="Q4" t="s">
        <v>14220</v>
      </c>
      <c r="R4" s="6">
        <f ca="1">SKEW(AB7:AB206)</f>
        <v>0.16081941906852032</v>
      </c>
    </row>
    <row r="5" spans="1:78">
      <c r="A5" s="6"/>
    </row>
    <row r="6" spans="1:78">
      <c r="A6" s="6"/>
      <c r="B6" s="93" t="s">
        <v>14174</v>
      </c>
      <c r="C6" s="94" t="s">
        <v>3</v>
      </c>
      <c r="D6" s="92" t="s">
        <v>14110</v>
      </c>
      <c r="O6" s="80"/>
      <c r="P6" s="93" t="s">
        <v>14174</v>
      </c>
      <c r="Q6" s="94" t="s">
        <v>3</v>
      </c>
      <c r="R6" s="92" t="s">
        <v>14110</v>
      </c>
      <c r="AA6" s="83" t="s">
        <v>14176</v>
      </c>
      <c r="AB6" s="149" t="s">
        <v>14135</v>
      </c>
    </row>
    <row r="7" spans="1:78">
      <c r="A7" s="6"/>
      <c r="B7" s="95">
        <v>20</v>
      </c>
      <c r="C7" t="str">
        <f xml:space="preserve"> B7-20 &amp; "-" &amp; B7</f>
        <v>0-20</v>
      </c>
      <c r="D7" cm="1">
        <f t="array" ref="D7:D32" xml:space="preserve"> FREQUENCY(ecommerce_dataset_updated['[Price (Rs.)']],'Task 5 CLT'!$B$7:$B$31)</f>
        <v>80</v>
      </c>
      <c r="P7" s="95">
        <v>20</v>
      </c>
      <c r="Q7" t="str">
        <f xml:space="preserve"> P7-20 &amp; "-" &amp; P7</f>
        <v>0-20</v>
      </c>
      <c r="R7" cm="1">
        <f t="array" aca="1" ref="R7:R32" ca="1" xml:space="preserve"> FREQUENCY($AB$7:$AB$66,$P$7:$P$31)</f>
        <v>0</v>
      </c>
      <c r="AA7" s="152" cm="1">
        <f t="array" ref="AA7:AA66" xml:space="preserve"> _xlfn.SEQUENCE($AB$3,,,1)</f>
        <v>1</v>
      </c>
      <c r="AB7" s="150">
        <f ca="1" xml:space="preserve"> AVERAGE(_xlfn.ANCHORARRAY(AC7))</f>
        <v>269.63920000000002</v>
      </c>
      <c r="AC7" s="151" cm="1">
        <f t="array" aca="1" ref="AC7:BZ7" ca="1">TRANSPOSE( _xlfn.TAKE(_xlfn.SORTBY(ecommerce_dataset_updated['[Price (Rs.)']], _xlfn.RANDARRAY(ROWS(ecommerce_dataset_updated['[Price (Rs.)']]))), $AB$2 ))</f>
        <v>142.61000000000001</v>
      </c>
      <c r="AD7">
        <f ca="1"/>
        <v>457.48</v>
      </c>
      <c r="AE7">
        <f ca="1"/>
        <v>158.66</v>
      </c>
      <c r="AF7">
        <f ca="1"/>
        <v>473.17</v>
      </c>
      <c r="AG7">
        <f ca="1"/>
        <v>85.98</v>
      </c>
      <c r="AH7">
        <f ca="1"/>
        <v>32.71</v>
      </c>
      <c r="AI7">
        <f ca="1"/>
        <v>64.22</v>
      </c>
      <c r="AJ7">
        <f ca="1"/>
        <v>480.84</v>
      </c>
      <c r="AK7">
        <f ca="1"/>
        <v>205.68</v>
      </c>
      <c r="AL7">
        <f ca="1"/>
        <v>166.75</v>
      </c>
      <c r="AM7">
        <f ca="1"/>
        <v>173.51</v>
      </c>
      <c r="AN7">
        <f ca="1"/>
        <v>406.83</v>
      </c>
      <c r="AO7">
        <f ca="1"/>
        <v>189.9</v>
      </c>
      <c r="AP7">
        <f ca="1"/>
        <v>189.54</v>
      </c>
      <c r="AQ7">
        <f ca="1"/>
        <v>275.25</v>
      </c>
      <c r="AR7">
        <f ca="1"/>
        <v>23.54</v>
      </c>
      <c r="AS7">
        <f ca="1"/>
        <v>383.65</v>
      </c>
      <c r="AT7">
        <f ca="1"/>
        <v>247.91</v>
      </c>
      <c r="AU7">
        <f ca="1"/>
        <v>301.06</v>
      </c>
      <c r="AV7">
        <f ca="1"/>
        <v>43.47</v>
      </c>
      <c r="AW7">
        <f ca="1"/>
        <v>219.9</v>
      </c>
      <c r="AX7">
        <f ca="1"/>
        <v>149.97999999999999</v>
      </c>
      <c r="AY7">
        <f ca="1"/>
        <v>144.04</v>
      </c>
      <c r="AZ7">
        <f ca="1"/>
        <v>487.62</v>
      </c>
      <c r="BA7">
        <f ca="1"/>
        <v>192.73</v>
      </c>
      <c r="BB7">
        <f ca="1"/>
        <v>479.26</v>
      </c>
      <c r="BC7">
        <f ca="1"/>
        <v>302.72000000000003</v>
      </c>
      <c r="BD7">
        <f ca="1"/>
        <v>407.59</v>
      </c>
      <c r="BE7">
        <f ca="1"/>
        <v>70.53</v>
      </c>
      <c r="BF7">
        <f ca="1"/>
        <v>407.47</v>
      </c>
      <c r="BG7">
        <f ca="1"/>
        <v>230.4</v>
      </c>
      <c r="BH7">
        <f ca="1"/>
        <v>428.42</v>
      </c>
      <c r="BI7">
        <f ca="1"/>
        <v>444.09</v>
      </c>
      <c r="BJ7">
        <f ca="1"/>
        <v>394.9</v>
      </c>
      <c r="BK7">
        <f ca="1"/>
        <v>95.3</v>
      </c>
      <c r="BL7">
        <f ca="1"/>
        <v>317.67</v>
      </c>
      <c r="BM7">
        <f ca="1"/>
        <v>449.87</v>
      </c>
      <c r="BN7">
        <f ca="1"/>
        <v>179.26</v>
      </c>
      <c r="BO7">
        <f ca="1"/>
        <v>450.51</v>
      </c>
      <c r="BP7">
        <f ca="1"/>
        <v>299.44</v>
      </c>
      <c r="BQ7">
        <f ca="1"/>
        <v>165.23</v>
      </c>
      <c r="BR7">
        <f ca="1"/>
        <v>113.41</v>
      </c>
      <c r="BS7">
        <f ca="1"/>
        <v>300.06</v>
      </c>
      <c r="BT7">
        <f ca="1"/>
        <v>349.16</v>
      </c>
      <c r="BU7">
        <f ca="1"/>
        <v>477.51</v>
      </c>
      <c r="BV7">
        <f ca="1"/>
        <v>105.61</v>
      </c>
      <c r="BW7">
        <f ca="1"/>
        <v>251.69</v>
      </c>
      <c r="BX7">
        <f ca="1"/>
        <v>302.86</v>
      </c>
      <c r="BY7">
        <f ca="1"/>
        <v>280.2</v>
      </c>
      <c r="BZ7">
        <f ca="1"/>
        <v>481.77</v>
      </c>
    </row>
    <row r="8" spans="1:78">
      <c r="A8" s="6"/>
      <c r="B8" s="95">
        <v>40</v>
      </c>
      <c r="C8" t="str">
        <f t="shared" ref="C8:C31" si="0" xml:space="preserve"> B8-20 &amp; "-" &amp; B8</f>
        <v>20-40</v>
      </c>
      <c r="D8">
        <v>144</v>
      </c>
      <c r="P8" s="95">
        <v>40</v>
      </c>
      <c r="Q8" t="str">
        <f t="shared" ref="Q8:Q31" si="1" xml:space="preserve"> P8-20 &amp; "-" &amp; P8</f>
        <v>20-40</v>
      </c>
      <c r="R8">
        <f ca="1"/>
        <v>0</v>
      </c>
      <c r="AA8" s="153">
        <v>2</v>
      </c>
      <c r="AB8" s="154">
        <f t="shared" ref="AB8:AB56" ca="1" si="2" xml:space="preserve"> AVERAGE(_xlfn.ANCHORARRAY(AC8))</f>
        <v>268.62319999999994</v>
      </c>
      <c r="AC8" s="155" cm="1">
        <f t="array" aca="1" ref="AC8:BZ8" ca="1">TRANSPOSE( _xlfn.TAKE(_xlfn.SORTBY(ecommerce_dataset_updated['[Price (Rs.)']], _xlfn.RANDARRAY(ROWS(ecommerce_dataset_updated['[Price (Rs.)']]))), $AB$2 ))</f>
        <v>472.19</v>
      </c>
      <c r="AD8" s="156">
        <f ca="1"/>
        <v>430.38</v>
      </c>
      <c r="AE8" s="156">
        <f ca="1"/>
        <v>242.01</v>
      </c>
      <c r="AF8" s="156">
        <f ca="1"/>
        <v>50.81</v>
      </c>
      <c r="AG8" s="156">
        <f ca="1"/>
        <v>280.19</v>
      </c>
      <c r="AH8" s="156">
        <f ca="1"/>
        <v>316.10000000000002</v>
      </c>
      <c r="AI8" s="156">
        <f ca="1"/>
        <v>228.46</v>
      </c>
      <c r="AJ8" s="156">
        <f ca="1"/>
        <v>143.25</v>
      </c>
      <c r="AK8" s="156">
        <f ca="1"/>
        <v>421.62</v>
      </c>
      <c r="AL8" s="156">
        <f ca="1"/>
        <v>170.8</v>
      </c>
      <c r="AM8" s="156">
        <f ca="1"/>
        <v>447.22</v>
      </c>
      <c r="AN8" s="156">
        <f ca="1"/>
        <v>259.14999999999998</v>
      </c>
      <c r="AO8" s="156">
        <f ca="1"/>
        <v>299.12</v>
      </c>
      <c r="AP8" s="156">
        <f ca="1"/>
        <v>395.73</v>
      </c>
      <c r="AQ8" s="156">
        <f ca="1"/>
        <v>284.25</v>
      </c>
      <c r="AR8" s="156">
        <f ca="1"/>
        <v>393.83</v>
      </c>
      <c r="AS8" s="156">
        <f ca="1"/>
        <v>336.27</v>
      </c>
      <c r="AT8" s="156">
        <f ca="1"/>
        <v>247.91</v>
      </c>
      <c r="AU8" s="156">
        <f ca="1"/>
        <v>75.209999999999994</v>
      </c>
      <c r="AV8" s="156">
        <f ca="1"/>
        <v>89.92</v>
      </c>
      <c r="AW8" s="156">
        <f ca="1"/>
        <v>107.27</v>
      </c>
      <c r="AX8" s="156">
        <f ca="1"/>
        <v>207.33</v>
      </c>
      <c r="AY8" s="156">
        <f ca="1"/>
        <v>106.66</v>
      </c>
      <c r="AZ8" s="156">
        <f ca="1"/>
        <v>436.53</v>
      </c>
      <c r="BA8" s="156">
        <f ca="1"/>
        <v>440.57</v>
      </c>
      <c r="BB8" s="156">
        <f ca="1"/>
        <v>145.19999999999999</v>
      </c>
      <c r="BC8" s="156">
        <f ca="1"/>
        <v>78.87</v>
      </c>
      <c r="BD8" s="156">
        <f ca="1"/>
        <v>160.30000000000001</v>
      </c>
      <c r="BE8" s="156">
        <f ca="1"/>
        <v>406.13</v>
      </c>
      <c r="BF8" s="156">
        <f ca="1"/>
        <v>491.18</v>
      </c>
      <c r="BG8">
        <f ca="1"/>
        <v>32.659999999999997</v>
      </c>
      <c r="BH8">
        <f ca="1"/>
        <v>129.47999999999999</v>
      </c>
      <c r="BI8">
        <f ca="1"/>
        <v>311.67</v>
      </c>
      <c r="BJ8">
        <f ca="1"/>
        <v>354.94</v>
      </c>
      <c r="BK8">
        <f ca="1"/>
        <v>271.54000000000002</v>
      </c>
      <c r="BL8">
        <f ca="1"/>
        <v>414.68</v>
      </c>
      <c r="BM8">
        <f ca="1"/>
        <v>339.34</v>
      </c>
      <c r="BN8">
        <f ca="1"/>
        <v>471.77</v>
      </c>
      <c r="BO8">
        <f ca="1"/>
        <v>154.46</v>
      </c>
      <c r="BP8">
        <f ca="1"/>
        <v>371.67</v>
      </c>
      <c r="BQ8">
        <f ca="1"/>
        <v>431.84</v>
      </c>
      <c r="BR8">
        <f ca="1"/>
        <v>151.85</v>
      </c>
      <c r="BS8">
        <f ca="1"/>
        <v>126.22</v>
      </c>
      <c r="BT8">
        <f ca="1"/>
        <v>220.92</v>
      </c>
      <c r="BU8">
        <f ca="1"/>
        <v>471.23</v>
      </c>
      <c r="BV8">
        <f ca="1"/>
        <v>237.77</v>
      </c>
      <c r="BW8">
        <f ca="1"/>
        <v>435.67</v>
      </c>
      <c r="BX8">
        <f ca="1"/>
        <v>279.38</v>
      </c>
      <c r="BY8">
        <f ca="1"/>
        <v>27.88</v>
      </c>
      <c r="BZ8">
        <f ca="1"/>
        <v>31.73</v>
      </c>
    </row>
    <row r="9" spans="1:78">
      <c r="A9" s="6"/>
      <c r="B9" s="95">
        <v>60</v>
      </c>
      <c r="C9" t="str">
        <f t="shared" si="0"/>
        <v>40-60</v>
      </c>
      <c r="D9">
        <v>178</v>
      </c>
      <c r="P9" s="95">
        <v>60</v>
      </c>
      <c r="Q9" t="str">
        <f t="shared" si="1"/>
        <v>40-60</v>
      </c>
      <c r="R9">
        <f ca="1"/>
        <v>0</v>
      </c>
      <c r="AA9" s="152">
        <v>3</v>
      </c>
      <c r="AB9" s="150">
        <f t="shared" ca="1" si="2"/>
        <v>238.1057999999999</v>
      </c>
      <c r="AC9" s="151" cm="1">
        <f t="array" aca="1" ref="AC9:BZ9" ca="1">TRANSPOSE( _xlfn.TAKE(_xlfn.SORTBY(ecommerce_dataset_updated['[Price (Rs.)']], _xlfn.RANDARRAY(ROWS(ecommerce_dataset_updated['[Price (Rs.)']]))), $AB$2 ))</f>
        <v>496.82</v>
      </c>
      <c r="AD9">
        <f ca="1"/>
        <v>288.05</v>
      </c>
      <c r="AE9">
        <f ca="1"/>
        <v>169.53</v>
      </c>
      <c r="AF9">
        <f ca="1"/>
        <v>30.85</v>
      </c>
      <c r="AG9">
        <f ca="1"/>
        <v>111.63</v>
      </c>
      <c r="AH9">
        <f ca="1"/>
        <v>212.78</v>
      </c>
      <c r="AI9">
        <f ca="1"/>
        <v>370.42</v>
      </c>
      <c r="AJ9">
        <f ca="1"/>
        <v>354.11</v>
      </c>
      <c r="AK9">
        <f ca="1"/>
        <v>491.92</v>
      </c>
      <c r="AL9">
        <f ca="1"/>
        <v>243.65</v>
      </c>
      <c r="AM9">
        <f ca="1"/>
        <v>360.82</v>
      </c>
      <c r="AN9">
        <f ca="1"/>
        <v>34.79</v>
      </c>
      <c r="AO9">
        <f ca="1"/>
        <v>332.45</v>
      </c>
      <c r="AP9">
        <f ca="1"/>
        <v>261.58</v>
      </c>
      <c r="AQ9">
        <f ca="1"/>
        <v>484.14</v>
      </c>
      <c r="AR9">
        <f ca="1"/>
        <v>244.61</v>
      </c>
      <c r="AS9">
        <f ca="1"/>
        <v>39.82</v>
      </c>
      <c r="AT9">
        <f ca="1"/>
        <v>343.88</v>
      </c>
      <c r="AU9">
        <f ca="1"/>
        <v>171.06</v>
      </c>
      <c r="AV9">
        <f ca="1"/>
        <v>291.52999999999997</v>
      </c>
      <c r="AW9">
        <f ca="1"/>
        <v>265.39999999999998</v>
      </c>
      <c r="AX9">
        <f ca="1"/>
        <v>84.13</v>
      </c>
      <c r="AY9">
        <f ca="1"/>
        <v>342.71</v>
      </c>
      <c r="AZ9">
        <f ca="1"/>
        <v>89.42</v>
      </c>
      <c r="BA9">
        <f ca="1"/>
        <v>273.42</v>
      </c>
      <c r="BB9">
        <f ca="1"/>
        <v>159.94999999999999</v>
      </c>
      <c r="BC9">
        <f ca="1"/>
        <v>100.78</v>
      </c>
      <c r="BD9">
        <f ca="1"/>
        <v>125.2</v>
      </c>
      <c r="BE9">
        <f ca="1"/>
        <v>291.79000000000002</v>
      </c>
      <c r="BF9">
        <f ca="1"/>
        <v>163.30000000000001</v>
      </c>
      <c r="BG9">
        <f ca="1"/>
        <v>226.85</v>
      </c>
      <c r="BH9">
        <f ca="1"/>
        <v>333.18</v>
      </c>
      <c r="BI9">
        <f ca="1"/>
        <v>130.53</v>
      </c>
      <c r="BJ9">
        <f ca="1"/>
        <v>312.92</v>
      </c>
      <c r="BK9">
        <f ca="1"/>
        <v>435.97</v>
      </c>
      <c r="BL9">
        <f ca="1"/>
        <v>311.55</v>
      </c>
      <c r="BM9">
        <f ca="1"/>
        <v>10.58</v>
      </c>
      <c r="BN9">
        <f ca="1"/>
        <v>96.86</v>
      </c>
      <c r="BO9">
        <f ca="1"/>
        <v>256.42</v>
      </c>
      <c r="BP9">
        <f ca="1"/>
        <v>362.26</v>
      </c>
      <c r="BQ9">
        <f ca="1"/>
        <v>378.56</v>
      </c>
      <c r="BR9">
        <f ca="1"/>
        <v>31.73</v>
      </c>
      <c r="BS9">
        <f ca="1"/>
        <v>340.1</v>
      </c>
      <c r="BT9">
        <f ca="1"/>
        <v>279.38</v>
      </c>
      <c r="BU9">
        <f ca="1"/>
        <v>364.33</v>
      </c>
      <c r="BV9">
        <f ca="1"/>
        <v>26.81</v>
      </c>
      <c r="BW9">
        <f ca="1"/>
        <v>499.91</v>
      </c>
      <c r="BX9">
        <f ca="1"/>
        <v>95.75</v>
      </c>
      <c r="BY9">
        <f ca="1"/>
        <v>33.21</v>
      </c>
      <c r="BZ9">
        <f ca="1"/>
        <v>147.85</v>
      </c>
    </row>
    <row r="10" spans="1:78">
      <c r="A10" s="6"/>
      <c r="B10" s="95">
        <v>80</v>
      </c>
      <c r="C10" t="str">
        <f t="shared" si="0"/>
        <v>60-80</v>
      </c>
      <c r="D10">
        <v>141</v>
      </c>
      <c r="P10" s="95">
        <v>80</v>
      </c>
      <c r="Q10" t="str">
        <f t="shared" si="1"/>
        <v>60-80</v>
      </c>
      <c r="R10">
        <f ca="1"/>
        <v>0</v>
      </c>
      <c r="AA10" s="153">
        <v>4</v>
      </c>
      <c r="AB10" s="154">
        <f t="shared" ca="1" si="2"/>
        <v>243.77720000000005</v>
      </c>
      <c r="AC10" s="155" cm="1">
        <f t="array" aca="1" ref="AC10:BZ10" ca="1">TRANSPOSE( _xlfn.TAKE(_xlfn.SORTBY(ecommerce_dataset_updated['[Price (Rs.)']], _xlfn.RANDARRAY(ROWS(ecommerce_dataset_updated['[Price (Rs.)']]))), $AB$2 ))</f>
        <v>405.16</v>
      </c>
      <c r="AD10" s="156">
        <f ca="1"/>
        <v>200.86</v>
      </c>
      <c r="AE10" s="156">
        <f ca="1"/>
        <v>387.69</v>
      </c>
      <c r="AF10" s="156">
        <f ca="1"/>
        <v>224.68</v>
      </c>
      <c r="AG10" s="156">
        <f ca="1"/>
        <v>100.64</v>
      </c>
      <c r="AH10" s="156">
        <f ca="1"/>
        <v>382.26</v>
      </c>
      <c r="AI10" s="156">
        <f ca="1"/>
        <v>213.47</v>
      </c>
      <c r="AJ10" s="156">
        <f ca="1"/>
        <v>174.34</v>
      </c>
      <c r="AK10" s="156">
        <f ca="1"/>
        <v>62.47</v>
      </c>
      <c r="AL10" s="156">
        <f ca="1"/>
        <v>359.03</v>
      </c>
      <c r="AM10" s="156">
        <f ca="1"/>
        <v>63.54</v>
      </c>
      <c r="AN10" s="156">
        <f ca="1"/>
        <v>124.79</v>
      </c>
      <c r="AO10" s="156">
        <f ca="1"/>
        <v>63.96</v>
      </c>
      <c r="AP10" s="156">
        <f ca="1"/>
        <v>102.86</v>
      </c>
      <c r="AQ10" s="156">
        <f ca="1"/>
        <v>16.7</v>
      </c>
      <c r="AR10" s="156">
        <f ca="1"/>
        <v>378.63</v>
      </c>
      <c r="AS10" s="156">
        <f ca="1"/>
        <v>299.69</v>
      </c>
      <c r="AT10" s="156">
        <f ca="1"/>
        <v>79.42</v>
      </c>
      <c r="AU10" s="156">
        <f ca="1"/>
        <v>468.53</v>
      </c>
      <c r="AV10" s="156">
        <f ca="1"/>
        <v>46.81</v>
      </c>
      <c r="AW10" s="156">
        <f ca="1"/>
        <v>202.59</v>
      </c>
      <c r="AX10" s="156">
        <f ca="1"/>
        <v>196.14</v>
      </c>
      <c r="AY10" s="156">
        <f ca="1"/>
        <v>494.06</v>
      </c>
      <c r="AZ10" s="156">
        <f ca="1"/>
        <v>187.72</v>
      </c>
      <c r="BA10" s="156">
        <f ca="1"/>
        <v>40.1</v>
      </c>
      <c r="BB10" s="156">
        <f ca="1"/>
        <v>342.2</v>
      </c>
      <c r="BC10" s="156">
        <f ca="1"/>
        <v>77.959999999999994</v>
      </c>
      <c r="BD10" s="156">
        <f ca="1"/>
        <v>473.96</v>
      </c>
      <c r="BE10" s="156">
        <f ca="1"/>
        <v>190.85</v>
      </c>
      <c r="BF10" s="156">
        <f ca="1"/>
        <v>422.68</v>
      </c>
      <c r="BG10">
        <f ca="1"/>
        <v>399.27</v>
      </c>
      <c r="BH10">
        <f ca="1"/>
        <v>357.6</v>
      </c>
      <c r="BI10">
        <f ca="1"/>
        <v>295.8</v>
      </c>
      <c r="BJ10">
        <f ca="1"/>
        <v>16.47</v>
      </c>
      <c r="BK10">
        <f ca="1"/>
        <v>394.59</v>
      </c>
      <c r="BL10">
        <f ca="1"/>
        <v>324.41000000000003</v>
      </c>
      <c r="BM10">
        <f ca="1"/>
        <v>219.54</v>
      </c>
      <c r="BN10">
        <f ca="1"/>
        <v>116.1</v>
      </c>
      <c r="BO10">
        <f ca="1"/>
        <v>263.81</v>
      </c>
      <c r="BP10">
        <f ca="1"/>
        <v>190.88</v>
      </c>
      <c r="BQ10">
        <f ca="1"/>
        <v>457.07</v>
      </c>
      <c r="BR10">
        <f ca="1"/>
        <v>129.71</v>
      </c>
      <c r="BS10">
        <f ca="1"/>
        <v>324.68</v>
      </c>
      <c r="BT10">
        <f ca="1"/>
        <v>331.73</v>
      </c>
      <c r="BU10">
        <f ca="1"/>
        <v>222.65</v>
      </c>
      <c r="BV10">
        <f ca="1"/>
        <v>176.59</v>
      </c>
      <c r="BW10">
        <f ca="1"/>
        <v>323.33999999999997</v>
      </c>
      <c r="BX10">
        <f ca="1"/>
        <v>277.93</v>
      </c>
      <c r="BY10">
        <f ca="1"/>
        <v>200.57</v>
      </c>
      <c r="BZ10">
        <f ca="1"/>
        <v>382.33</v>
      </c>
    </row>
    <row r="11" spans="1:78">
      <c r="A11" s="6"/>
      <c r="B11" s="95">
        <v>100</v>
      </c>
      <c r="C11" t="str">
        <f t="shared" si="0"/>
        <v>80-100</v>
      </c>
      <c r="D11">
        <v>139</v>
      </c>
      <c r="P11" s="95">
        <v>100</v>
      </c>
      <c r="Q11" t="str">
        <f t="shared" si="1"/>
        <v>80-100</v>
      </c>
      <c r="R11">
        <f ca="1"/>
        <v>0</v>
      </c>
      <c r="AA11" s="152">
        <v>5</v>
      </c>
      <c r="AB11" s="150">
        <f t="shared" ca="1" si="2"/>
        <v>266.39819999999997</v>
      </c>
      <c r="AC11" s="151" cm="1">
        <f t="array" aca="1" ref="AC11:BZ11" ca="1">TRANSPOSE( _xlfn.TAKE(_xlfn.SORTBY(ecommerce_dataset_updated['[Price (Rs.)']], _xlfn.RANDARRAY(ROWS(ecommerce_dataset_updated['[Price (Rs.)']]))), $AB$2 ))</f>
        <v>432.41</v>
      </c>
      <c r="AD11">
        <f ca="1"/>
        <v>359.03</v>
      </c>
      <c r="AE11">
        <f ca="1"/>
        <v>222.53</v>
      </c>
      <c r="AF11">
        <f ca="1"/>
        <v>39.869999999999997</v>
      </c>
      <c r="AG11">
        <f ca="1"/>
        <v>247.86</v>
      </c>
      <c r="AH11">
        <f ca="1"/>
        <v>261.33</v>
      </c>
      <c r="AI11">
        <f ca="1"/>
        <v>34.36</v>
      </c>
      <c r="AJ11">
        <f ca="1"/>
        <v>176.59</v>
      </c>
      <c r="AK11">
        <f ca="1"/>
        <v>347.43</v>
      </c>
      <c r="AL11">
        <f ca="1"/>
        <v>64.489999999999995</v>
      </c>
      <c r="AM11">
        <f ca="1"/>
        <v>406.69</v>
      </c>
      <c r="AN11">
        <f ca="1"/>
        <v>30.56</v>
      </c>
      <c r="AO11">
        <f ca="1"/>
        <v>22.37</v>
      </c>
      <c r="AP11">
        <f ca="1"/>
        <v>308.57</v>
      </c>
      <c r="AQ11">
        <f ca="1"/>
        <v>309.89999999999998</v>
      </c>
      <c r="AR11">
        <f ca="1"/>
        <v>330.71</v>
      </c>
      <c r="AS11">
        <f ca="1"/>
        <v>396.57</v>
      </c>
      <c r="AT11">
        <f ca="1"/>
        <v>359.32</v>
      </c>
      <c r="AU11">
        <f ca="1"/>
        <v>489.29</v>
      </c>
      <c r="AV11">
        <f ca="1"/>
        <v>460.17</v>
      </c>
      <c r="AW11">
        <f ca="1"/>
        <v>18.829999999999998</v>
      </c>
      <c r="AX11">
        <f ca="1"/>
        <v>187.72</v>
      </c>
      <c r="AY11">
        <f ca="1"/>
        <v>156.47</v>
      </c>
      <c r="AZ11">
        <f ca="1"/>
        <v>401.83</v>
      </c>
      <c r="BA11">
        <f ca="1"/>
        <v>486.64</v>
      </c>
      <c r="BB11">
        <f ca="1"/>
        <v>15.67</v>
      </c>
      <c r="BC11">
        <f ca="1"/>
        <v>354.11</v>
      </c>
      <c r="BD11">
        <f ca="1"/>
        <v>209.68</v>
      </c>
      <c r="BE11">
        <f ca="1"/>
        <v>93.08</v>
      </c>
      <c r="BF11">
        <f ca="1"/>
        <v>228.39</v>
      </c>
      <c r="BG11">
        <f ca="1"/>
        <v>351.87</v>
      </c>
      <c r="BH11">
        <f ca="1"/>
        <v>92.19</v>
      </c>
      <c r="BI11">
        <f ca="1"/>
        <v>138.04</v>
      </c>
      <c r="BJ11">
        <f ca="1"/>
        <v>179.16</v>
      </c>
      <c r="BK11">
        <f ca="1"/>
        <v>396.76</v>
      </c>
      <c r="BL11">
        <f ca="1"/>
        <v>268.14</v>
      </c>
      <c r="BM11">
        <f ca="1"/>
        <v>489.95</v>
      </c>
      <c r="BN11">
        <f ca="1"/>
        <v>375.59</v>
      </c>
      <c r="BO11">
        <f ca="1"/>
        <v>56.87</v>
      </c>
      <c r="BP11">
        <f ca="1"/>
        <v>470.9</v>
      </c>
      <c r="BQ11">
        <f ca="1"/>
        <v>495.95</v>
      </c>
      <c r="BR11">
        <f ca="1"/>
        <v>215.45</v>
      </c>
      <c r="BS11">
        <f ca="1"/>
        <v>256.64</v>
      </c>
      <c r="BT11">
        <f ca="1"/>
        <v>174.56</v>
      </c>
      <c r="BU11">
        <f ca="1"/>
        <v>205.06</v>
      </c>
      <c r="BV11">
        <f ca="1"/>
        <v>460.89</v>
      </c>
      <c r="BW11">
        <f ca="1"/>
        <v>496.31</v>
      </c>
      <c r="BX11">
        <f ca="1"/>
        <v>173.36</v>
      </c>
      <c r="BY11">
        <f ca="1"/>
        <v>306.26</v>
      </c>
      <c r="BZ11">
        <f ca="1"/>
        <v>263.49</v>
      </c>
    </row>
    <row r="12" spans="1:78">
      <c r="A12" s="6"/>
      <c r="B12" s="95">
        <v>120</v>
      </c>
      <c r="C12" t="str">
        <f t="shared" si="0"/>
        <v>100-120</v>
      </c>
      <c r="D12">
        <v>138</v>
      </c>
      <c r="P12" s="95">
        <v>120</v>
      </c>
      <c r="Q12" t="str">
        <f t="shared" si="1"/>
        <v>100-120</v>
      </c>
      <c r="R12">
        <f ca="1"/>
        <v>0</v>
      </c>
      <c r="AA12" s="153">
        <v>6</v>
      </c>
      <c r="AB12" s="154">
        <f t="shared" ca="1" si="2"/>
        <v>249.50459999999998</v>
      </c>
      <c r="AC12" s="155" cm="1">
        <f t="array" aca="1" ref="AC12:BZ12" ca="1">TRANSPOSE( _xlfn.TAKE(_xlfn.SORTBY(ecommerce_dataset_updated['[Price (Rs.)']], _xlfn.RANDARRAY(ROWS(ecommerce_dataset_updated['[Price (Rs.)']]))), $AB$2 ))</f>
        <v>210.34</v>
      </c>
      <c r="AD12" s="156">
        <f ca="1"/>
        <v>212.6</v>
      </c>
      <c r="AE12" s="156">
        <f ca="1"/>
        <v>125.47</v>
      </c>
      <c r="AF12" s="156">
        <f ca="1"/>
        <v>396.78</v>
      </c>
      <c r="AG12" s="156">
        <f ca="1"/>
        <v>264.45999999999998</v>
      </c>
      <c r="AH12" s="156">
        <f ca="1"/>
        <v>116.39</v>
      </c>
      <c r="AI12" s="156">
        <f ca="1"/>
        <v>93.61</v>
      </c>
      <c r="AJ12" s="156">
        <f ca="1"/>
        <v>464.71</v>
      </c>
      <c r="AK12" s="156">
        <f ca="1"/>
        <v>300.60000000000002</v>
      </c>
      <c r="AL12" s="156">
        <f ca="1"/>
        <v>299.12</v>
      </c>
      <c r="AM12" s="156">
        <f ca="1"/>
        <v>308</v>
      </c>
      <c r="AN12" s="156">
        <f ca="1"/>
        <v>62.48</v>
      </c>
      <c r="AO12" s="156">
        <f ca="1"/>
        <v>276.08</v>
      </c>
      <c r="AP12" s="156">
        <f ca="1"/>
        <v>424.42</v>
      </c>
      <c r="AQ12" s="156">
        <f ca="1"/>
        <v>20.309999999999999</v>
      </c>
      <c r="AR12" s="156">
        <f ca="1"/>
        <v>280.66000000000003</v>
      </c>
      <c r="AS12" s="156">
        <f ca="1"/>
        <v>219.83</v>
      </c>
      <c r="AT12" s="156">
        <f ca="1"/>
        <v>209.3</v>
      </c>
      <c r="AU12" s="156">
        <f ca="1"/>
        <v>254.57</v>
      </c>
      <c r="AV12" s="156">
        <f ca="1"/>
        <v>444.27</v>
      </c>
      <c r="AW12" s="156">
        <f ca="1"/>
        <v>447.4</v>
      </c>
      <c r="AX12" s="156">
        <f ca="1"/>
        <v>274.22000000000003</v>
      </c>
      <c r="AY12" s="156">
        <f ca="1"/>
        <v>131.13999999999999</v>
      </c>
      <c r="AZ12" s="156">
        <f ca="1"/>
        <v>71.819999999999993</v>
      </c>
      <c r="BA12" s="156">
        <f ca="1"/>
        <v>212.42</v>
      </c>
      <c r="BB12" s="156">
        <f ca="1"/>
        <v>494.46</v>
      </c>
      <c r="BC12" s="156">
        <f ca="1"/>
        <v>486.62</v>
      </c>
      <c r="BD12" s="156">
        <f ca="1"/>
        <v>298.26</v>
      </c>
      <c r="BE12" s="156">
        <f ca="1"/>
        <v>358.01</v>
      </c>
      <c r="BF12" s="156">
        <f ca="1"/>
        <v>219.48</v>
      </c>
      <c r="BG12">
        <f ca="1"/>
        <v>407.72</v>
      </c>
      <c r="BH12">
        <f ca="1"/>
        <v>83.58</v>
      </c>
      <c r="BI12">
        <f ca="1"/>
        <v>257.48</v>
      </c>
      <c r="BJ12">
        <f ca="1"/>
        <v>224.05</v>
      </c>
      <c r="BK12">
        <f ca="1"/>
        <v>304.02</v>
      </c>
      <c r="BL12">
        <f ca="1"/>
        <v>34.93</v>
      </c>
      <c r="BM12">
        <f ca="1"/>
        <v>160.13</v>
      </c>
      <c r="BN12">
        <f ca="1"/>
        <v>125.36</v>
      </c>
      <c r="BO12">
        <f ca="1"/>
        <v>171.56</v>
      </c>
      <c r="BP12">
        <f ca="1"/>
        <v>464.92</v>
      </c>
      <c r="BQ12">
        <f ca="1"/>
        <v>496.29</v>
      </c>
      <c r="BR12">
        <f ca="1"/>
        <v>265.56</v>
      </c>
      <c r="BS12">
        <f ca="1"/>
        <v>140.68</v>
      </c>
      <c r="BT12">
        <f ca="1"/>
        <v>182.15</v>
      </c>
      <c r="BU12">
        <f ca="1"/>
        <v>18.559999999999999</v>
      </c>
      <c r="BV12">
        <f ca="1"/>
        <v>84.13</v>
      </c>
      <c r="BW12">
        <f ca="1"/>
        <v>329.78</v>
      </c>
      <c r="BX12">
        <f ca="1"/>
        <v>304.86</v>
      </c>
      <c r="BY12">
        <f ca="1"/>
        <v>364.19</v>
      </c>
      <c r="BZ12">
        <f ca="1"/>
        <v>77.45</v>
      </c>
    </row>
    <row r="13" spans="1:78">
      <c r="A13" s="6"/>
      <c r="B13" s="95">
        <v>140</v>
      </c>
      <c r="C13" t="str">
        <f t="shared" si="0"/>
        <v>120-140</v>
      </c>
      <c r="D13">
        <v>139</v>
      </c>
      <c r="P13" s="95">
        <v>140</v>
      </c>
      <c r="Q13" t="str">
        <f t="shared" si="1"/>
        <v>120-140</v>
      </c>
      <c r="R13">
        <f ca="1"/>
        <v>0</v>
      </c>
      <c r="AA13" s="152">
        <v>7</v>
      </c>
      <c r="AB13" s="150">
        <f t="shared" ca="1" si="2"/>
        <v>221.78659999999999</v>
      </c>
      <c r="AC13" s="151" cm="1">
        <f t="array" aca="1" ref="AC13:BZ13" ca="1">TRANSPOSE( _xlfn.TAKE(_xlfn.SORTBY(ecommerce_dataset_updated['[Price (Rs.)']], _xlfn.RANDARRAY(ROWS(ecommerce_dataset_updated['[Price (Rs.)']]))), $AB$2 ))</f>
        <v>137.59</v>
      </c>
      <c r="AD13">
        <f ca="1"/>
        <v>31.43</v>
      </c>
      <c r="AE13">
        <f ca="1"/>
        <v>218.86</v>
      </c>
      <c r="AF13">
        <f ca="1"/>
        <v>337.81</v>
      </c>
      <c r="AG13">
        <f ca="1"/>
        <v>250.31</v>
      </c>
      <c r="AH13">
        <f ca="1"/>
        <v>85.98</v>
      </c>
      <c r="AI13">
        <f ca="1"/>
        <v>33.33</v>
      </c>
      <c r="AJ13">
        <f ca="1"/>
        <v>271.48</v>
      </c>
      <c r="AK13">
        <f ca="1"/>
        <v>145.56</v>
      </c>
      <c r="AL13">
        <f ca="1"/>
        <v>33.25</v>
      </c>
      <c r="AM13">
        <f ca="1"/>
        <v>80.010000000000005</v>
      </c>
      <c r="AN13">
        <f ca="1"/>
        <v>177.58</v>
      </c>
      <c r="AO13">
        <f ca="1"/>
        <v>381.28</v>
      </c>
      <c r="AP13">
        <f ca="1"/>
        <v>297.02</v>
      </c>
      <c r="AQ13">
        <f ca="1"/>
        <v>348.59</v>
      </c>
      <c r="AR13">
        <f ca="1"/>
        <v>253.19</v>
      </c>
      <c r="AS13">
        <f ca="1"/>
        <v>38.25</v>
      </c>
      <c r="AT13">
        <f ca="1"/>
        <v>263.22000000000003</v>
      </c>
      <c r="AU13">
        <f ca="1"/>
        <v>396.59</v>
      </c>
      <c r="AV13">
        <f ca="1"/>
        <v>363.56</v>
      </c>
      <c r="AW13">
        <f ca="1"/>
        <v>83.67</v>
      </c>
      <c r="AX13">
        <f ca="1"/>
        <v>304.86</v>
      </c>
      <c r="AY13">
        <f ca="1"/>
        <v>368.93</v>
      </c>
      <c r="AZ13">
        <f ca="1"/>
        <v>477.51</v>
      </c>
      <c r="BA13">
        <f ca="1"/>
        <v>26.92</v>
      </c>
      <c r="BB13">
        <f ca="1"/>
        <v>336.05</v>
      </c>
      <c r="BC13">
        <f ca="1"/>
        <v>40.04</v>
      </c>
      <c r="BD13">
        <f ca="1"/>
        <v>433.53</v>
      </c>
      <c r="BE13">
        <f ca="1"/>
        <v>195.24</v>
      </c>
      <c r="BF13">
        <f ca="1"/>
        <v>196.87</v>
      </c>
      <c r="BG13">
        <f ca="1"/>
        <v>286.83</v>
      </c>
      <c r="BH13">
        <f ca="1"/>
        <v>185.13</v>
      </c>
      <c r="BI13">
        <f ca="1"/>
        <v>52.51</v>
      </c>
      <c r="BJ13">
        <f ca="1"/>
        <v>143.68</v>
      </c>
      <c r="BK13">
        <f ca="1"/>
        <v>232.79</v>
      </c>
      <c r="BL13">
        <f ca="1"/>
        <v>205.82</v>
      </c>
      <c r="BM13">
        <f ca="1"/>
        <v>149.93</v>
      </c>
      <c r="BN13">
        <f ca="1"/>
        <v>350.5</v>
      </c>
      <c r="BO13">
        <f ca="1"/>
        <v>41.41</v>
      </c>
      <c r="BP13">
        <f ca="1"/>
        <v>322.93</v>
      </c>
      <c r="BQ13">
        <f ca="1"/>
        <v>268.14</v>
      </c>
      <c r="BR13">
        <f ca="1"/>
        <v>330.71</v>
      </c>
      <c r="BS13">
        <f ca="1"/>
        <v>151.72</v>
      </c>
      <c r="BT13">
        <f ca="1"/>
        <v>210.36</v>
      </c>
      <c r="BU13">
        <f ca="1"/>
        <v>89.3</v>
      </c>
      <c r="BV13">
        <f ca="1"/>
        <v>141.52000000000001</v>
      </c>
      <c r="BW13">
        <f ca="1"/>
        <v>483.62</v>
      </c>
      <c r="BX13">
        <f ca="1"/>
        <v>244.89</v>
      </c>
      <c r="BY13">
        <f ca="1"/>
        <v>391.77</v>
      </c>
      <c r="BZ13">
        <f ca="1"/>
        <v>197.26</v>
      </c>
    </row>
    <row r="14" spans="1:78">
      <c r="A14" s="6"/>
      <c r="B14" s="95">
        <v>160</v>
      </c>
      <c r="C14" t="str">
        <f t="shared" si="0"/>
        <v>140-160</v>
      </c>
      <c r="D14">
        <v>144</v>
      </c>
      <c r="P14" s="95">
        <v>160</v>
      </c>
      <c r="Q14" t="str">
        <f t="shared" si="1"/>
        <v>140-160</v>
      </c>
      <c r="R14">
        <f ca="1"/>
        <v>0</v>
      </c>
      <c r="AA14" s="153">
        <v>8</v>
      </c>
      <c r="AB14" s="154">
        <f t="shared" ca="1" si="2"/>
        <v>242.53259999999995</v>
      </c>
      <c r="AC14" s="155" cm="1">
        <f t="array" aca="1" ref="AC14:BZ14" ca="1">TRANSPOSE( _xlfn.TAKE(_xlfn.SORTBY(ecommerce_dataset_updated['[Price (Rs.)']], _xlfn.RANDARRAY(ROWS(ecommerce_dataset_updated['[Price (Rs.)']]))), $AB$2 ))</f>
        <v>169.53</v>
      </c>
      <c r="AD14" s="156">
        <f ca="1"/>
        <v>145.56</v>
      </c>
      <c r="AE14" s="156">
        <f ca="1"/>
        <v>389.96</v>
      </c>
      <c r="AF14" s="156">
        <f ca="1"/>
        <v>399.38</v>
      </c>
      <c r="AG14" s="156">
        <f ca="1"/>
        <v>482.59</v>
      </c>
      <c r="AH14" s="156">
        <f ca="1"/>
        <v>190.47</v>
      </c>
      <c r="AI14" s="156">
        <f ca="1"/>
        <v>285.95</v>
      </c>
      <c r="AJ14" s="156">
        <f ca="1"/>
        <v>256.97000000000003</v>
      </c>
      <c r="AK14" s="156">
        <f ca="1"/>
        <v>65.53</v>
      </c>
      <c r="AL14" s="156">
        <f ca="1"/>
        <v>478.62</v>
      </c>
      <c r="AM14" s="156">
        <f ca="1"/>
        <v>399.88</v>
      </c>
      <c r="AN14" s="156">
        <f ca="1"/>
        <v>491.98</v>
      </c>
      <c r="AO14" s="156">
        <f ca="1"/>
        <v>98.89</v>
      </c>
      <c r="AP14" s="156">
        <f ca="1"/>
        <v>238.75</v>
      </c>
      <c r="AQ14" s="156">
        <f ca="1"/>
        <v>437.91</v>
      </c>
      <c r="AR14" s="156">
        <f ca="1"/>
        <v>143.21</v>
      </c>
      <c r="AS14" s="156">
        <f ca="1"/>
        <v>141.52000000000001</v>
      </c>
      <c r="AT14" s="156">
        <f ca="1"/>
        <v>327.60000000000002</v>
      </c>
      <c r="AU14" s="156">
        <f ca="1"/>
        <v>165.06</v>
      </c>
      <c r="AV14" s="156">
        <f ca="1"/>
        <v>33.799999999999997</v>
      </c>
      <c r="AW14" s="156">
        <f ca="1"/>
        <v>16.7</v>
      </c>
      <c r="AX14" s="156">
        <f ca="1"/>
        <v>116.19</v>
      </c>
      <c r="AY14" s="156">
        <f ca="1"/>
        <v>329.64</v>
      </c>
      <c r="AZ14" s="156">
        <f ca="1"/>
        <v>351.87</v>
      </c>
      <c r="BA14" s="156">
        <f ca="1"/>
        <v>65.88</v>
      </c>
      <c r="BB14" s="156">
        <f ca="1"/>
        <v>235.02</v>
      </c>
      <c r="BC14" s="156">
        <f ca="1"/>
        <v>168.76</v>
      </c>
      <c r="BD14" s="156">
        <f ca="1"/>
        <v>211.85</v>
      </c>
      <c r="BE14" s="156">
        <f ca="1"/>
        <v>260.45</v>
      </c>
      <c r="BF14" s="156">
        <f ca="1"/>
        <v>296.45</v>
      </c>
      <c r="BG14">
        <f ca="1"/>
        <v>318.69</v>
      </c>
      <c r="BH14">
        <f ca="1"/>
        <v>160.11000000000001</v>
      </c>
      <c r="BI14">
        <f ca="1"/>
        <v>366.94</v>
      </c>
      <c r="BJ14">
        <f ca="1"/>
        <v>30.49</v>
      </c>
      <c r="BK14">
        <f ca="1"/>
        <v>375.81</v>
      </c>
      <c r="BL14">
        <f ca="1"/>
        <v>62.99</v>
      </c>
      <c r="BM14">
        <f ca="1"/>
        <v>32.89</v>
      </c>
      <c r="BN14">
        <f ca="1"/>
        <v>215.49</v>
      </c>
      <c r="BO14">
        <f ca="1"/>
        <v>428.97</v>
      </c>
      <c r="BP14">
        <f ca="1"/>
        <v>156.51</v>
      </c>
      <c r="BQ14">
        <f ca="1"/>
        <v>93.61</v>
      </c>
      <c r="BR14">
        <f ca="1"/>
        <v>290.14</v>
      </c>
      <c r="BS14">
        <f ca="1"/>
        <v>334.97</v>
      </c>
      <c r="BT14">
        <f ca="1"/>
        <v>182.47</v>
      </c>
      <c r="BU14">
        <f ca="1"/>
        <v>252.82</v>
      </c>
      <c r="BV14">
        <f ca="1"/>
        <v>33.67</v>
      </c>
      <c r="BW14">
        <f ca="1"/>
        <v>448.07</v>
      </c>
      <c r="BX14">
        <f ca="1"/>
        <v>468.72</v>
      </c>
      <c r="BY14">
        <f ca="1"/>
        <v>220.37</v>
      </c>
      <c r="BZ14">
        <f ca="1"/>
        <v>256.93</v>
      </c>
    </row>
    <row r="15" spans="1:78">
      <c r="A15" s="6"/>
      <c r="B15" s="95">
        <v>180</v>
      </c>
      <c r="C15" t="str">
        <f t="shared" si="0"/>
        <v>160-180</v>
      </c>
      <c r="D15">
        <v>161</v>
      </c>
      <c r="P15" s="95">
        <v>180</v>
      </c>
      <c r="Q15" t="str">
        <f t="shared" si="1"/>
        <v>160-180</v>
      </c>
      <c r="R15">
        <f ca="1"/>
        <v>0</v>
      </c>
      <c r="AA15" s="152">
        <v>9</v>
      </c>
      <c r="AB15" s="150">
        <f t="shared" ca="1" si="2"/>
        <v>260.86920000000003</v>
      </c>
      <c r="AC15" s="151" cm="1">
        <f t="array" aca="1" ref="AC15:BZ15" ca="1">TRANSPOSE( _xlfn.TAKE(_xlfn.SORTBY(ecommerce_dataset_updated['[Price (Rs.)']], _xlfn.RANDARRAY(ROWS(ecommerce_dataset_updated['[Price (Rs.)']]))), $AB$2 ))</f>
        <v>70.44</v>
      </c>
      <c r="AD15">
        <f ca="1"/>
        <v>365.44</v>
      </c>
      <c r="AE15">
        <f ca="1"/>
        <v>186.17</v>
      </c>
      <c r="AF15">
        <f ca="1"/>
        <v>272.29000000000002</v>
      </c>
      <c r="AG15">
        <f ca="1"/>
        <v>420.46</v>
      </c>
      <c r="AH15">
        <f ca="1"/>
        <v>358.51</v>
      </c>
      <c r="AI15">
        <f ca="1"/>
        <v>172.11</v>
      </c>
      <c r="AJ15">
        <f ca="1"/>
        <v>409.01</v>
      </c>
      <c r="AK15">
        <f ca="1"/>
        <v>214.98</v>
      </c>
      <c r="AL15">
        <f ca="1"/>
        <v>282.5</v>
      </c>
      <c r="AM15">
        <f ca="1"/>
        <v>418.98</v>
      </c>
      <c r="AN15">
        <f ca="1"/>
        <v>265.67</v>
      </c>
      <c r="AO15">
        <f ca="1"/>
        <v>317.61</v>
      </c>
      <c r="AP15">
        <f ca="1"/>
        <v>481.22</v>
      </c>
      <c r="AQ15">
        <f ca="1"/>
        <v>17.62</v>
      </c>
      <c r="AR15">
        <f ca="1"/>
        <v>261.23</v>
      </c>
      <c r="AS15">
        <f ca="1"/>
        <v>232.51</v>
      </c>
      <c r="AT15">
        <f ca="1"/>
        <v>351.79</v>
      </c>
      <c r="AU15">
        <f ca="1"/>
        <v>182.2</v>
      </c>
      <c r="AV15">
        <f ca="1"/>
        <v>490.71</v>
      </c>
      <c r="AW15">
        <f ca="1"/>
        <v>44.14</v>
      </c>
      <c r="AX15">
        <f ca="1"/>
        <v>329.08</v>
      </c>
      <c r="AY15">
        <f ca="1"/>
        <v>336.27</v>
      </c>
      <c r="AZ15">
        <f ca="1"/>
        <v>149.94</v>
      </c>
      <c r="BA15">
        <f ca="1"/>
        <v>155.04</v>
      </c>
      <c r="BB15">
        <f ca="1"/>
        <v>462.11</v>
      </c>
      <c r="BC15">
        <f ca="1"/>
        <v>70.53</v>
      </c>
      <c r="BD15">
        <f ca="1"/>
        <v>147.52000000000001</v>
      </c>
      <c r="BE15">
        <f ca="1"/>
        <v>54.3</v>
      </c>
      <c r="BF15">
        <f ca="1"/>
        <v>263.49</v>
      </c>
      <c r="BG15">
        <f ca="1"/>
        <v>400.08</v>
      </c>
      <c r="BH15">
        <f ca="1"/>
        <v>252.08</v>
      </c>
      <c r="BI15">
        <f ca="1"/>
        <v>329.78</v>
      </c>
      <c r="BJ15">
        <f ca="1"/>
        <v>336.21</v>
      </c>
      <c r="BK15">
        <f ca="1"/>
        <v>246.03</v>
      </c>
      <c r="BL15">
        <f ca="1"/>
        <v>83.76</v>
      </c>
      <c r="BM15">
        <f ca="1"/>
        <v>489.79</v>
      </c>
      <c r="BN15">
        <f ca="1"/>
        <v>219.48</v>
      </c>
      <c r="BO15">
        <f ca="1"/>
        <v>369.15</v>
      </c>
      <c r="BP15">
        <f ca="1"/>
        <v>330.53</v>
      </c>
      <c r="BQ15">
        <f ca="1"/>
        <v>463.05</v>
      </c>
      <c r="BR15">
        <f ca="1"/>
        <v>24.9</v>
      </c>
      <c r="BS15">
        <f ca="1"/>
        <v>22.6</v>
      </c>
      <c r="BT15">
        <f ca="1"/>
        <v>192.73</v>
      </c>
      <c r="BU15">
        <f ca="1"/>
        <v>438.61</v>
      </c>
      <c r="BV15">
        <f ca="1"/>
        <v>129.1</v>
      </c>
      <c r="BW15">
        <f ca="1"/>
        <v>309.63</v>
      </c>
      <c r="BX15">
        <f ca="1"/>
        <v>153.55000000000001</v>
      </c>
      <c r="BY15">
        <f ca="1"/>
        <v>61.7</v>
      </c>
      <c r="BZ15">
        <f ca="1"/>
        <v>406.83</v>
      </c>
    </row>
    <row r="16" spans="1:78">
      <c r="A16" s="6"/>
      <c r="B16" s="95">
        <v>200</v>
      </c>
      <c r="C16" t="str">
        <f t="shared" si="0"/>
        <v>180-200</v>
      </c>
      <c r="D16">
        <v>143</v>
      </c>
      <c r="P16" s="95">
        <v>200</v>
      </c>
      <c r="Q16" t="str">
        <f t="shared" si="1"/>
        <v>180-200</v>
      </c>
      <c r="R16">
        <f ca="1"/>
        <v>0</v>
      </c>
      <c r="AA16" s="153">
        <v>10</v>
      </c>
      <c r="AB16" s="154">
        <f t="shared" ca="1" si="2"/>
        <v>235.93879999999993</v>
      </c>
      <c r="AC16" s="155" cm="1">
        <f t="array" aca="1" ref="AC16:BZ16" ca="1">TRANSPOSE( _xlfn.TAKE(_xlfn.SORTBY(ecommerce_dataset_updated['[Price (Rs.)']], _xlfn.RANDARRAY(ROWS(ecommerce_dataset_updated['[Price (Rs.)']]))), $AB$2 ))</f>
        <v>112.53</v>
      </c>
      <c r="AD16" s="156">
        <f ca="1"/>
        <v>419.81</v>
      </c>
      <c r="AE16" s="156">
        <f ca="1"/>
        <v>268.39999999999998</v>
      </c>
      <c r="AF16" s="156">
        <f ca="1"/>
        <v>332.28</v>
      </c>
      <c r="AG16" s="156">
        <f ca="1"/>
        <v>221.92</v>
      </c>
      <c r="AH16" s="156">
        <f ca="1"/>
        <v>235.86</v>
      </c>
      <c r="AI16" s="156">
        <f ca="1"/>
        <v>429.88</v>
      </c>
      <c r="AJ16" s="156">
        <f ca="1"/>
        <v>93.28</v>
      </c>
      <c r="AK16" s="156">
        <f ca="1"/>
        <v>48.18</v>
      </c>
      <c r="AL16" s="156">
        <f ca="1"/>
        <v>248.71</v>
      </c>
      <c r="AM16" s="156">
        <f ca="1"/>
        <v>322.27999999999997</v>
      </c>
      <c r="AN16" s="156">
        <f ca="1"/>
        <v>85.67</v>
      </c>
      <c r="AO16" s="156">
        <f ca="1"/>
        <v>301.06</v>
      </c>
      <c r="AP16" s="156">
        <f ca="1"/>
        <v>206.19</v>
      </c>
      <c r="AQ16" s="156">
        <f ca="1"/>
        <v>32.700000000000003</v>
      </c>
      <c r="AR16" s="156">
        <f ca="1"/>
        <v>158.66</v>
      </c>
      <c r="AS16" s="156">
        <f ca="1"/>
        <v>319.55</v>
      </c>
      <c r="AT16" s="156">
        <f ca="1"/>
        <v>284.89999999999998</v>
      </c>
      <c r="AU16" s="156">
        <f ca="1"/>
        <v>78.430000000000007</v>
      </c>
      <c r="AV16" s="156">
        <f ca="1"/>
        <v>298.24</v>
      </c>
      <c r="AW16" s="156">
        <f ca="1"/>
        <v>344.57</v>
      </c>
      <c r="AX16" s="156">
        <f ca="1"/>
        <v>304.77</v>
      </c>
      <c r="AY16" s="156">
        <f ca="1"/>
        <v>181.21</v>
      </c>
      <c r="AZ16" s="156">
        <f ca="1"/>
        <v>96.82</v>
      </c>
      <c r="BA16" s="156">
        <f ca="1"/>
        <v>259.47000000000003</v>
      </c>
      <c r="BB16" s="156">
        <f ca="1"/>
        <v>376.07</v>
      </c>
      <c r="BC16" s="156">
        <f ca="1"/>
        <v>244.8</v>
      </c>
      <c r="BD16" s="156">
        <f ca="1"/>
        <v>169.92</v>
      </c>
      <c r="BE16" s="156">
        <f ca="1"/>
        <v>41.53</v>
      </c>
      <c r="BF16" s="156">
        <f ca="1"/>
        <v>37.82</v>
      </c>
      <c r="BG16">
        <f ca="1"/>
        <v>116.19</v>
      </c>
      <c r="BH16">
        <f ca="1"/>
        <v>14</v>
      </c>
      <c r="BI16">
        <f ca="1"/>
        <v>493.51</v>
      </c>
      <c r="BJ16">
        <f ca="1"/>
        <v>203.24</v>
      </c>
      <c r="BK16">
        <f ca="1"/>
        <v>216.8</v>
      </c>
      <c r="BL16">
        <f ca="1"/>
        <v>58.24</v>
      </c>
      <c r="BM16">
        <f ca="1"/>
        <v>265.67</v>
      </c>
      <c r="BN16">
        <f ca="1"/>
        <v>310.66000000000003</v>
      </c>
      <c r="BO16">
        <f ca="1"/>
        <v>42.93</v>
      </c>
      <c r="BP16">
        <f ca="1"/>
        <v>431.44</v>
      </c>
      <c r="BQ16">
        <f ca="1"/>
        <v>286.47000000000003</v>
      </c>
      <c r="BR16">
        <f ca="1"/>
        <v>317.61</v>
      </c>
      <c r="BS16">
        <f ca="1"/>
        <v>90.62</v>
      </c>
      <c r="BT16">
        <f ca="1"/>
        <v>347.3</v>
      </c>
      <c r="BU16">
        <f ca="1"/>
        <v>50.63</v>
      </c>
      <c r="BV16">
        <f ca="1"/>
        <v>298.47000000000003</v>
      </c>
      <c r="BW16">
        <f ca="1"/>
        <v>485.72</v>
      </c>
      <c r="BX16">
        <f ca="1"/>
        <v>367.66</v>
      </c>
      <c r="BY16">
        <f ca="1"/>
        <v>464.98</v>
      </c>
      <c r="BZ16">
        <f ca="1"/>
        <v>379.29</v>
      </c>
    </row>
    <row r="17" spans="1:78">
      <c r="A17" s="6"/>
      <c r="B17" s="95">
        <v>220</v>
      </c>
      <c r="C17" t="str">
        <f t="shared" si="0"/>
        <v>200-220</v>
      </c>
      <c r="D17">
        <v>166</v>
      </c>
      <c r="P17" s="95">
        <v>220</v>
      </c>
      <c r="Q17" t="str">
        <f t="shared" si="1"/>
        <v>200-220</v>
      </c>
      <c r="R17">
        <f ca="1"/>
        <v>0</v>
      </c>
      <c r="AA17" s="152">
        <v>11</v>
      </c>
      <c r="AB17" s="150">
        <f t="shared" ca="1" si="2"/>
        <v>249.96939999999998</v>
      </c>
      <c r="AC17" s="151" cm="1">
        <f t="array" aca="1" ref="AC17:BZ17" ca="1">TRANSPOSE( _xlfn.TAKE(_xlfn.SORTBY(ecommerce_dataset_updated['[Price (Rs.)']], _xlfn.RANDARRAY(ROWS(ecommerce_dataset_updated['[Price (Rs.)']]))), $AB$2 ))</f>
        <v>50.81</v>
      </c>
      <c r="AD17">
        <f ca="1"/>
        <v>111.69</v>
      </c>
      <c r="AE17">
        <f ca="1"/>
        <v>420.68</v>
      </c>
      <c r="AF17">
        <f ca="1"/>
        <v>158.66</v>
      </c>
      <c r="AG17">
        <f ca="1"/>
        <v>474.05</v>
      </c>
      <c r="AH17">
        <f ca="1"/>
        <v>126.93</v>
      </c>
      <c r="AI17">
        <f ca="1"/>
        <v>201.42</v>
      </c>
      <c r="AJ17">
        <f ca="1"/>
        <v>282.62</v>
      </c>
      <c r="AK17">
        <f ca="1"/>
        <v>96.31</v>
      </c>
      <c r="AL17">
        <f ca="1"/>
        <v>103.58</v>
      </c>
      <c r="AM17">
        <f ca="1"/>
        <v>335.09</v>
      </c>
      <c r="AN17">
        <f ca="1"/>
        <v>308.89999999999998</v>
      </c>
      <c r="AO17">
        <f ca="1"/>
        <v>147.71</v>
      </c>
      <c r="AP17">
        <f ca="1"/>
        <v>364.54</v>
      </c>
      <c r="AQ17">
        <f ca="1"/>
        <v>402.1</v>
      </c>
      <c r="AR17">
        <f ca="1"/>
        <v>264.43</v>
      </c>
      <c r="AS17">
        <f ca="1"/>
        <v>80.69</v>
      </c>
      <c r="AT17">
        <f ca="1"/>
        <v>341.41</v>
      </c>
      <c r="AU17">
        <f ca="1"/>
        <v>424.14</v>
      </c>
      <c r="AV17">
        <f ca="1"/>
        <v>107.27</v>
      </c>
      <c r="AW17">
        <f ca="1"/>
        <v>349.25</v>
      </c>
      <c r="AX17">
        <f ca="1"/>
        <v>260.81</v>
      </c>
      <c r="AY17">
        <f ca="1"/>
        <v>31.22</v>
      </c>
      <c r="AZ17">
        <f ca="1"/>
        <v>323</v>
      </c>
      <c r="BA17">
        <f ca="1"/>
        <v>474.78</v>
      </c>
      <c r="BB17">
        <f ca="1"/>
        <v>47.44</v>
      </c>
      <c r="BC17">
        <f ca="1"/>
        <v>375.68</v>
      </c>
      <c r="BD17">
        <f ca="1"/>
        <v>403.69</v>
      </c>
      <c r="BE17">
        <f ca="1"/>
        <v>383.58</v>
      </c>
      <c r="BF17">
        <f ca="1"/>
        <v>285.17</v>
      </c>
      <c r="BG17">
        <f ca="1"/>
        <v>406.69</v>
      </c>
      <c r="BH17">
        <f ca="1"/>
        <v>378.49</v>
      </c>
      <c r="BI17">
        <f ca="1"/>
        <v>260.66000000000003</v>
      </c>
      <c r="BJ17">
        <f ca="1"/>
        <v>83.76</v>
      </c>
      <c r="BK17">
        <f ca="1"/>
        <v>221.53</v>
      </c>
      <c r="BL17">
        <f ca="1"/>
        <v>449.76</v>
      </c>
      <c r="BM17">
        <f ca="1"/>
        <v>100.75</v>
      </c>
      <c r="BN17">
        <f ca="1"/>
        <v>42.14</v>
      </c>
      <c r="BO17">
        <f ca="1"/>
        <v>401.02</v>
      </c>
      <c r="BP17">
        <f ca="1"/>
        <v>250.31</v>
      </c>
      <c r="BQ17">
        <f ca="1"/>
        <v>150.09</v>
      </c>
      <c r="BR17">
        <f ca="1"/>
        <v>256.93</v>
      </c>
      <c r="BS17">
        <f ca="1"/>
        <v>357.02</v>
      </c>
      <c r="BT17">
        <f ca="1"/>
        <v>87.2</v>
      </c>
      <c r="BU17">
        <f ca="1"/>
        <v>89.46</v>
      </c>
      <c r="BV17">
        <f ca="1"/>
        <v>334.47</v>
      </c>
      <c r="BW17">
        <f ca="1"/>
        <v>56.34</v>
      </c>
      <c r="BX17">
        <f ca="1"/>
        <v>121.31</v>
      </c>
      <c r="BY17">
        <f ca="1"/>
        <v>382.18</v>
      </c>
      <c r="BZ17">
        <f ca="1"/>
        <v>330.71</v>
      </c>
    </row>
    <row r="18" spans="1:78">
      <c r="A18" s="6"/>
      <c r="B18" s="95">
        <v>240</v>
      </c>
      <c r="C18" t="str">
        <f t="shared" si="0"/>
        <v>220-240</v>
      </c>
      <c r="D18">
        <v>147</v>
      </c>
      <c r="P18" s="95">
        <v>240</v>
      </c>
      <c r="Q18" t="str">
        <f t="shared" si="1"/>
        <v>220-240</v>
      </c>
      <c r="R18">
        <f ca="1"/>
        <v>16</v>
      </c>
      <c r="AA18" s="153">
        <v>12</v>
      </c>
      <c r="AB18" s="154">
        <f t="shared" ca="1" si="2"/>
        <v>289.73220000000003</v>
      </c>
      <c r="AC18" s="155" cm="1">
        <f t="array" aca="1" ref="AC18:BZ18" ca="1">TRANSPOSE( _xlfn.TAKE(_xlfn.SORTBY(ecommerce_dataset_updated['[Price (Rs.)']], _xlfn.RANDARRAY(ROWS(ecommerce_dataset_updated['[Price (Rs.)']]))), $AB$2 ))</f>
        <v>69.38</v>
      </c>
      <c r="AD18" s="156">
        <f ca="1"/>
        <v>291.79000000000002</v>
      </c>
      <c r="AE18" s="156">
        <f ca="1"/>
        <v>315.06</v>
      </c>
      <c r="AF18" s="156">
        <f ca="1"/>
        <v>309.63</v>
      </c>
      <c r="AG18" s="156">
        <f ca="1"/>
        <v>191.05</v>
      </c>
      <c r="AH18" s="156">
        <f ca="1"/>
        <v>442.08</v>
      </c>
      <c r="AI18" s="156">
        <f ca="1"/>
        <v>439.4</v>
      </c>
      <c r="AJ18" s="156">
        <f ca="1"/>
        <v>202.26</v>
      </c>
      <c r="AK18" s="156">
        <f ca="1"/>
        <v>17.86</v>
      </c>
      <c r="AL18" s="156">
        <f ca="1"/>
        <v>407.59</v>
      </c>
      <c r="AM18" s="156">
        <f ca="1"/>
        <v>47.45</v>
      </c>
      <c r="AN18" s="156">
        <f ca="1"/>
        <v>327.94</v>
      </c>
      <c r="AO18" s="156">
        <f ca="1"/>
        <v>490.75</v>
      </c>
      <c r="AP18" s="156">
        <f ca="1"/>
        <v>211.17</v>
      </c>
      <c r="AQ18" s="156">
        <f ca="1"/>
        <v>337.91</v>
      </c>
      <c r="AR18" s="156">
        <f ca="1"/>
        <v>409.56</v>
      </c>
      <c r="AS18" s="156">
        <f ca="1"/>
        <v>264.02</v>
      </c>
      <c r="AT18" s="156">
        <f ca="1"/>
        <v>321.56</v>
      </c>
      <c r="AU18" s="156">
        <f ca="1"/>
        <v>80.88</v>
      </c>
      <c r="AV18" s="156">
        <f ca="1"/>
        <v>238.8</v>
      </c>
      <c r="AW18" s="156">
        <f ca="1"/>
        <v>486.64</v>
      </c>
      <c r="AX18" s="156">
        <f ca="1"/>
        <v>419.54</v>
      </c>
      <c r="AY18" s="156">
        <f ca="1"/>
        <v>332.57</v>
      </c>
      <c r="AZ18" s="156">
        <f ca="1"/>
        <v>394.16</v>
      </c>
      <c r="BA18" s="156">
        <f ca="1"/>
        <v>152.24</v>
      </c>
      <c r="BB18" s="156">
        <f ca="1"/>
        <v>16.809999999999999</v>
      </c>
      <c r="BC18" s="156">
        <f ca="1"/>
        <v>454.39</v>
      </c>
      <c r="BD18" s="156">
        <f ca="1"/>
        <v>394.16</v>
      </c>
      <c r="BE18" s="156">
        <f ca="1"/>
        <v>59.97</v>
      </c>
      <c r="BF18" s="156">
        <f ca="1"/>
        <v>177.4</v>
      </c>
      <c r="BG18">
        <f ca="1"/>
        <v>433.59</v>
      </c>
      <c r="BH18">
        <f ca="1"/>
        <v>477.36</v>
      </c>
      <c r="BI18">
        <f ca="1"/>
        <v>254.19</v>
      </c>
      <c r="BJ18">
        <f ca="1"/>
        <v>428.97</v>
      </c>
      <c r="BK18">
        <f ca="1"/>
        <v>261.36</v>
      </c>
      <c r="BL18">
        <f ca="1"/>
        <v>396.57</v>
      </c>
      <c r="BM18">
        <f ca="1"/>
        <v>212.45</v>
      </c>
      <c r="BN18">
        <f ca="1"/>
        <v>297.32</v>
      </c>
      <c r="BO18">
        <f ca="1"/>
        <v>185.03</v>
      </c>
      <c r="BP18">
        <f ca="1"/>
        <v>329.54</v>
      </c>
      <c r="BQ18">
        <f ca="1"/>
        <v>472.77</v>
      </c>
      <c r="BR18">
        <f ca="1"/>
        <v>155.75</v>
      </c>
      <c r="BS18">
        <f ca="1"/>
        <v>76.11</v>
      </c>
      <c r="BT18">
        <f ca="1"/>
        <v>46.81</v>
      </c>
      <c r="BU18">
        <f ca="1"/>
        <v>464.05</v>
      </c>
      <c r="BV18">
        <f ca="1"/>
        <v>487.06</v>
      </c>
      <c r="BW18">
        <f ca="1"/>
        <v>247.75</v>
      </c>
      <c r="BX18">
        <f ca="1"/>
        <v>277.08</v>
      </c>
      <c r="BY18">
        <f ca="1"/>
        <v>417.6</v>
      </c>
      <c r="BZ18">
        <f ca="1"/>
        <v>261.23</v>
      </c>
    </row>
    <row r="19" spans="1:78">
      <c r="A19" s="6"/>
      <c r="B19" s="95">
        <v>260</v>
      </c>
      <c r="C19" t="str">
        <f t="shared" si="0"/>
        <v>240-260</v>
      </c>
      <c r="D19">
        <v>159</v>
      </c>
      <c r="P19" s="95">
        <v>260</v>
      </c>
      <c r="Q19" t="str">
        <f t="shared" si="1"/>
        <v>240-260</v>
      </c>
      <c r="R19">
        <f ca="1"/>
        <v>15</v>
      </c>
      <c r="AA19" s="152">
        <v>13</v>
      </c>
      <c r="AB19" s="150">
        <f t="shared" ca="1" si="2"/>
        <v>235.94279999999998</v>
      </c>
      <c r="AC19" s="151" cm="1">
        <f t="array" aca="1" ref="AC19:BZ19" ca="1">TRANSPOSE( _xlfn.TAKE(_xlfn.SORTBY(ecommerce_dataset_updated['[Price (Rs.)']], _xlfn.RANDARRAY(ROWS(ecommerce_dataset_updated['[Price (Rs.)']]))), $AB$2 ))</f>
        <v>132.78</v>
      </c>
      <c r="AD19">
        <f ca="1"/>
        <v>449.76</v>
      </c>
      <c r="AE19">
        <f ca="1"/>
        <v>173.97</v>
      </c>
      <c r="AF19">
        <f ca="1"/>
        <v>100.75</v>
      </c>
      <c r="AG19">
        <f ca="1"/>
        <v>175.86</v>
      </c>
      <c r="AH19">
        <f ca="1"/>
        <v>112.69</v>
      </c>
      <c r="AI19">
        <f ca="1"/>
        <v>287.83</v>
      </c>
      <c r="AJ19">
        <f ca="1"/>
        <v>351.99</v>
      </c>
      <c r="AK19">
        <f ca="1"/>
        <v>207.67</v>
      </c>
      <c r="AL19">
        <f ca="1"/>
        <v>87.2</v>
      </c>
      <c r="AM19">
        <f ca="1"/>
        <v>57.82</v>
      </c>
      <c r="AN19">
        <f ca="1"/>
        <v>415.94</v>
      </c>
      <c r="AO19">
        <f ca="1"/>
        <v>129.71</v>
      </c>
      <c r="AP19">
        <f ca="1"/>
        <v>93.61</v>
      </c>
      <c r="AQ19">
        <f ca="1"/>
        <v>426.03</v>
      </c>
      <c r="AR19">
        <f ca="1"/>
        <v>418.08</v>
      </c>
      <c r="AS19">
        <f ca="1"/>
        <v>11.59</v>
      </c>
      <c r="AT19">
        <f ca="1"/>
        <v>154.02000000000001</v>
      </c>
      <c r="AU19">
        <f ca="1"/>
        <v>484.75</v>
      </c>
      <c r="AV19">
        <f ca="1"/>
        <v>30.8</v>
      </c>
      <c r="AW19">
        <f ca="1"/>
        <v>102.7</v>
      </c>
      <c r="AX19">
        <f ca="1"/>
        <v>335.99</v>
      </c>
      <c r="AY19">
        <f ca="1"/>
        <v>244.73</v>
      </c>
      <c r="AZ19">
        <f ca="1"/>
        <v>311.89999999999998</v>
      </c>
      <c r="BA19">
        <f ca="1"/>
        <v>436.56</v>
      </c>
      <c r="BB19">
        <f ca="1"/>
        <v>15.8</v>
      </c>
      <c r="BC19">
        <f ca="1"/>
        <v>374.41</v>
      </c>
      <c r="BD19">
        <f ca="1"/>
        <v>484.13</v>
      </c>
      <c r="BE19">
        <f ca="1"/>
        <v>348.18</v>
      </c>
      <c r="BF19">
        <f ca="1"/>
        <v>468.2</v>
      </c>
      <c r="BG19">
        <f ca="1"/>
        <v>311.3</v>
      </c>
      <c r="BH19">
        <f ca="1"/>
        <v>465.95</v>
      </c>
      <c r="BI19">
        <f ca="1"/>
        <v>176.59</v>
      </c>
      <c r="BJ19">
        <f ca="1"/>
        <v>145.1</v>
      </c>
      <c r="BK19">
        <f ca="1"/>
        <v>74.55</v>
      </c>
      <c r="BL19">
        <f ca="1"/>
        <v>54.39</v>
      </c>
      <c r="BM19">
        <f ca="1"/>
        <v>79.069999999999993</v>
      </c>
      <c r="BN19">
        <f ca="1"/>
        <v>298.05</v>
      </c>
      <c r="BO19">
        <f ca="1"/>
        <v>147.84</v>
      </c>
      <c r="BP19">
        <f ca="1"/>
        <v>77.64</v>
      </c>
      <c r="BQ19">
        <f ca="1"/>
        <v>90.62</v>
      </c>
      <c r="BR19">
        <f ca="1"/>
        <v>248.07</v>
      </c>
      <c r="BS19">
        <f ca="1"/>
        <v>422.7</v>
      </c>
      <c r="BT19">
        <f ca="1"/>
        <v>11.78</v>
      </c>
      <c r="BU19">
        <f ca="1"/>
        <v>318.83</v>
      </c>
      <c r="BV19">
        <f ca="1"/>
        <v>429.9</v>
      </c>
      <c r="BW19">
        <f ca="1"/>
        <v>457.07</v>
      </c>
      <c r="BX19">
        <f ca="1"/>
        <v>338.65</v>
      </c>
      <c r="BY19">
        <f ca="1"/>
        <v>168.59</v>
      </c>
      <c r="BZ19">
        <f ca="1"/>
        <v>55</v>
      </c>
    </row>
    <row r="20" spans="1:78">
      <c r="A20" s="6"/>
      <c r="B20" s="95">
        <v>280</v>
      </c>
      <c r="C20" t="str">
        <f t="shared" si="0"/>
        <v>260-280</v>
      </c>
      <c r="D20">
        <v>154</v>
      </c>
      <c r="P20" s="95">
        <v>280</v>
      </c>
      <c r="Q20" t="str">
        <f t="shared" si="1"/>
        <v>260-280</v>
      </c>
      <c r="R20">
        <f ca="1"/>
        <v>20</v>
      </c>
      <c r="AA20" s="153">
        <v>14</v>
      </c>
      <c r="AB20" s="154">
        <f t="shared" ca="1" si="2"/>
        <v>231.8604</v>
      </c>
      <c r="AC20" s="155" cm="1">
        <f t="array" aca="1" ref="AC20:BZ20" ca="1">TRANSPOSE( _xlfn.TAKE(_xlfn.SORTBY(ecommerce_dataset_updated['[Price (Rs.)']], _xlfn.RANDARRAY(ROWS(ecommerce_dataset_updated['[Price (Rs.)']]))), $AB$2 ))</f>
        <v>214.24</v>
      </c>
      <c r="AD20" s="156">
        <f ca="1"/>
        <v>224.56</v>
      </c>
      <c r="AE20" s="156">
        <f ca="1"/>
        <v>171.02</v>
      </c>
      <c r="AF20" s="156">
        <f ca="1"/>
        <v>62.46</v>
      </c>
      <c r="AG20" s="156">
        <f ca="1"/>
        <v>168.31</v>
      </c>
      <c r="AH20" s="156">
        <f ca="1"/>
        <v>471.77</v>
      </c>
      <c r="AI20" s="156">
        <f ca="1"/>
        <v>301.17</v>
      </c>
      <c r="AJ20" s="156">
        <f ca="1"/>
        <v>166.34</v>
      </c>
      <c r="AK20" s="156">
        <f ca="1"/>
        <v>30.81</v>
      </c>
      <c r="AL20" s="156">
        <f ca="1"/>
        <v>285.27</v>
      </c>
      <c r="AM20" s="156">
        <f ca="1"/>
        <v>421.25</v>
      </c>
      <c r="AN20" s="156">
        <f ca="1"/>
        <v>332</v>
      </c>
      <c r="AO20" s="156">
        <f ca="1"/>
        <v>118.57</v>
      </c>
      <c r="AP20" s="156">
        <f ca="1"/>
        <v>94.64</v>
      </c>
      <c r="AQ20" s="156">
        <f ca="1"/>
        <v>71.819999999999993</v>
      </c>
      <c r="AR20" s="156">
        <f ca="1"/>
        <v>297.60000000000002</v>
      </c>
      <c r="AS20" s="156">
        <f ca="1"/>
        <v>225.17</v>
      </c>
      <c r="AT20" s="156">
        <f ca="1"/>
        <v>146.55000000000001</v>
      </c>
      <c r="AU20" s="156">
        <f ca="1"/>
        <v>195.46</v>
      </c>
      <c r="AV20" s="156">
        <f ca="1"/>
        <v>305.91000000000003</v>
      </c>
      <c r="AW20" s="156">
        <f ca="1"/>
        <v>313.68</v>
      </c>
      <c r="AX20" s="156">
        <f ca="1"/>
        <v>459.39</v>
      </c>
      <c r="AY20" s="156">
        <f ca="1"/>
        <v>482.4</v>
      </c>
      <c r="AZ20" s="156">
        <f ca="1"/>
        <v>255.74</v>
      </c>
      <c r="BA20" s="156">
        <f ca="1"/>
        <v>209.3</v>
      </c>
      <c r="BB20" s="156">
        <f ca="1"/>
        <v>250.41</v>
      </c>
      <c r="BC20" s="156">
        <f ca="1"/>
        <v>117.95</v>
      </c>
      <c r="BD20" s="156">
        <f ca="1"/>
        <v>487.32</v>
      </c>
      <c r="BE20" s="156">
        <f ca="1"/>
        <v>163.54</v>
      </c>
      <c r="BF20" s="156">
        <f ca="1"/>
        <v>40.78</v>
      </c>
      <c r="BG20">
        <f ca="1"/>
        <v>302.29000000000002</v>
      </c>
      <c r="BH20">
        <f ca="1"/>
        <v>65.53</v>
      </c>
      <c r="BI20">
        <f ca="1"/>
        <v>238.8</v>
      </c>
      <c r="BJ20">
        <f ca="1"/>
        <v>23.54</v>
      </c>
      <c r="BK20">
        <f ca="1"/>
        <v>281.5</v>
      </c>
      <c r="BL20">
        <f ca="1"/>
        <v>481.77</v>
      </c>
      <c r="BM20">
        <f ca="1"/>
        <v>177.05</v>
      </c>
      <c r="BN20">
        <f ca="1"/>
        <v>56.77</v>
      </c>
      <c r="BO20">
        <f ca="1"/>
        <v>28.03</v>
      </c>
      <c r="BP20">
        <f ca="1"/>
        <v>96.29</v>
      </c>
      <c r="BQ20">
        <f ca="1"/>
        <v>367.27</v>
      </c>
      <c r="BR20">
        <f ca="1"/>
        <v>311.89999999999998</v>
      </c>
      <c r="BS20">
        <f ca="1"/>
        <v>320.67</v>
      </c>
      <c r="BT20">
        <f ca="1"/>
        <v>78.87</v>
      </c>
      <c r="BU20">
        <f ca="1"/>
        <v>347.22</v>
      </c>
      <c r="BV20">
        <f ca="1"/>
        <v>137.79</v>
      </c>
      <c r="BW20">
        <f ca="1"/>
        <v>56.34</v>
      </c>
      <c r="BX20">
        <f ca="1"/>
        <v>479.31</v>
      </c>
      <c r="BY20">
        <f ca="1"/>
        <v>395.07</v>
      </c>
      <c r="BZ20">
        <f ca="1"/>
        <v>261.58</v>
      </c>
    </row>
    <row r="21" spans="1:78">
      <c r="A21" s="6"/>
      <c r="B21" s="95">
        <v>300</v>
      </c>
      <c r="C21" t="str">
        <f t="shared" si="0"/>
        <v>280-300</v>
      </c>
      <c r="D21">
        <v>133</v>
      </c>
      <c r="P21" s="95">
        <v>300</v>
      </c>
      <c r="Q21" t="str">
        <f t="shared" si="1"/>
        <v>280-300</v>
      </c>
      <c r="R21">
        <f ca="1"/>
        <v>9</v>
      </c>
      <c r="AA21" s="152">
        <v>15</v>
      </c>
      <c r="AB21" s="150">
        <f t="shared" ca="1" si="2"/>
        <v>250.56340000000003</v>
      </c>
      <c r="AC21" s="151" cm="1">
        <f t="array" aca="1" ref="AC21:BZ21" ca="1">TRANSPOSE( _xlfn.TAKE(_xlfn.SORTBY(ecommerce_dataset_updated['[Price (Rs.)']], _xlfn.RANDARRAY(ROWS(ecommerce_dataset_updated['[Price (Rs.)']]))), $AB$2 ))</f>
        <v>210.4</v>
      </c>
      <c r="AD21">
        <f ca="1"/>
        <v>369.78</v>
      </c>
      <c r="AE21">
        <f ca="1"/>
        <v>121.13</v>
      </c>
      <c r="AF21">
        <f ca="1"/>
        <v>366.79</v>
      </c>
      <c r="AG21">
        <f ca="1"/>
        <v>229.13</v>
      </c>
      <c r="AH21">
        <f ca="1"/>
        <v>112.53</v>
      </c>
      <c r="AI21">
        <f ca="1"/>
        <v>193.48</v>
      </c>
      <c r="AJ21">
        <f ca="1"/>
        <v>363.56</v>
      </c>
      <c r="AK21">
        <f ca="1"/>
        <v>85.54</v>
      </c>
      <c r="AL21">
        <f ca="1"/>
        <v>437.53</v>
      </c>
      <c r="AM21">
        <f ca="1"/>
        <v>30.69</v>
      </c>
      <c r="AN21">
        <f ca="1"/>
        <v>365.18</v>
      </c>
      <c r="AO21">
        <f ca="1"/>
        <v>38.619999999999997</v>
      </c>
      <c r="AP21">
        <f ca="1"/>
        <v>483.9</v>
      </c>
      <c r="AQ21">
        <f ca="1"/>
        <v>334.87</v>
      </c>
      <c r="AR21">
        <f ca="1"/>
        <v>286.5</v>
      </c>
      <c r="AS21">
        <f ca="1"/>
        <v>154.15</v>
      </c>
      <c r="AT21">
        <f ca="1"/>
        <v>424.82</v>
      </c>
      <c r="AU21">
        <f ca="1"/>
        <v>204.03</v>
      </c>
      <c r="AV21">
        <f ca="1"/>
        <v>61.68</v>
      </c>
      <c r="AW21">
        <f ca="1"/>
        <v>71.260000000000005</v>
      </c>
      <c r="AX21">
        <f ca="1"/>
        <v>34.07</v>
      </c>
      <c r="AY21">
        <f ca="1"/>
        <v>151.5</v>
      </c>
      <c r="AZ21">
        <f ca="1"/>
        <v>25.95</v>
      </c>
      <c r="BA21">
        <f ca="1"/>
        <v>488.06</v>
      </c>
      <c r="BB21">
        <f ca="1"/>
        <v>363.37</v>
      </c>
      <c r="BC21">
        <f ca="1"/>
        <v>347.27</v>
      </c>
      <c r="BD21">
        <f ca="1"/>
        <v>154.93</v>
      </c>
      <c r="BE21">
        <f ca="1"/>
        <v>401.11</v>
      </c>
      <c r="BF21">
        <f ca="1"/>
        <v>24.68</v>
      </c>
      <c r="BG21">
        <f ca="1"/>
        <v>222.28</v>
      </c>
      <c r="BH21">
        <f ca="1"/>
        <v>127.92</v>
      </c>
      <c r="BI21">
        <f ca="1"/>
        <v>430.16</v>
      </c>
      <c r="BJ21">
        <f ca="1"/>
        <v>407.59</v>
      </c>
      <c r="BK21">
        <f ca="1"/>
        <v>452.02</v>
      </c>
      <c r="BL21">
        <f ca="1"/>
        <v>302.95</v>
      </c>
      <c r="BM21">
        <f ca="1"/>
        <v>18.8</v>
      </c>
      <c r="BN21">
        <f ca="1"/>
        <v>381.45</v>
      </c>
      <c r="BO21">
        <f ca="1"/>
        <v>344.67</v>
      </c>
      <c r="BP21">
        <f ca="1"/>
        <v>222.65</v>
      </c>
      <c r="BQ21">
        <f ca="1"/>
        <v>343</v>
      </c>
      <c r="BR21">
        <f ca="1"/>
        <v>135.91</v>
      </c>
      <c r="BS21">
        <f ca="1"/>
        <v>299.87</v>
      </c>
      <c r="BT21">
        <f ca="1"/>
        <v>299.60000000000002</v>
      </c>
      <c r="BU21">
        <f ca="1"/>
        <v>413.4</v>
      </c>
      <c r="BV21">
        <f ca="1"/>
        <v>248.35</v>
      </c>
      <c r="BW21">
        <f ca="1"/>
        <v>117.18</v>
      </c>
      <c r="BX21">
        <f ca="1"/>
        <v>55</v>
      </c>
      <c r="BY21">
        <f ca="1"/>
        <v>373.45</v>
      </c>
      <c r="BZ21">
        <f ca="1"/>
        <v>395.41</v>
      </c>
    </row>
    <row r="22" spans="1:78">
      <c r="A22" s="6"/>
      <c r="B22" s="95">
        <v>320</v>
      </c>
      <c r="C22" t="str">
        <f t="shared" si="0"/>
        <v>300-320</v>
      </c>
      <c r="D22">
        <v>137</v>
      </c>
      <c r="P22" s="95">
        <v>320</v>
      </c>
      <c r="Q22" t="str">
        <f t="shared" si="1"/>
        <v>300-320</v>
      </c>
      <c r="R22">
        <f ca="1"/>
        <v>0</v>
      </c>
      <c r="AA22" s="153">
        <v>16</v>
      </c>
      <c r="AB22" s="154">
        <f t="shared" ca="1" si="2"/>
        <v>258.12539999999984</v>
      </c>
      <c r="AC22" s="155" cm="1">
        <f t="array" aca="1" ref="AC22:BZ22" ca="1">TRANSPOSE( _xlfn.TAKE(_xlfn.SORTBY(ecommerce_dataset_updated['[Price (Rs.)']], _xlfn.RANDARRAY(ROWS(ecommerce_dataset_updated['[Price (Rs.)']]))), $AB$2 ))</f>
        <v>481.88</v>
      </c>
      <c r="AD22" s="156">
        <f ca="1"/>
        <v>102.54</v>
      </c>
      <c r="AE22" s="156">
        <f ca="1"/>
        <v>154.02000000000001</v>
      </c>
      <c r="AF22" s="156">
        <f ca="1"/>
        <v>317.23</v>
      </c>
      <c r="AG22" s="156">
        <f ca="1"/>
        <v>329.78</v>
      </c>
      <c r="AH22" s="156">
        <f ca="1"/>
        <v>67.930000000000007</v>
      </c>
      <c r="AI22" s="156">
        <f ca="1"/>
        <v>424.75</v>
      </c>
      <c r="AJ22" s="156">
        <f ca="1"/>
        <v>157.19999999999999</v>
      </c>
      <c r="AK22" s="156">
        <f ca="1"/>
        <v>433.94</v>
      </c>
      <c r="AL22" s="156">
        <f ca="1"/>
        <v>51.2</v>
      </c>
      <c r="AM22" s="156">
        <f ca="1"/>
        <v>457.69</v>
      </c>
      <c r="AN22" s="156">
        <f ca="1"/>
        <v>285.02999999999997</v>
      </c>
      <c r="AO22" s="156">
        <f ca="1"/>
        <v>403.54</v>
      </c>
      <c r="AP22" s="156">
        <f ca="1"/>
        <v>199.88</v>
      </c>
      <c r="AQ22" s="156">
        <f ca="1"/>
        <v>200.58</v>
      </c>
      <c r="AR22" s="156">
        <f ca="1"/>
        <v>257.41000000000003</v>
      </c>
      <c r="AS22" s="156">
        <f ca="1"/>
        <v>282.16000000000003</v>
      </c>
      <c r="AT22" s="156">
        <f ca="1"/>
        <v>338</v>
      </c>
      <c r="AU22" s="156">
        <f ca="1"/>
        <v>421.59</v>
      </c>
      <c r="AV22" s="156">
        <f ca="1"/>
        <v>93.61</v>
      </c>
      <c r="AW22" s="156">
        <f ca="1"/>
        <v>426.75</v>
      </c>
      <c r="AX22" s="156">
        <f ca="1"/>
        <v>120.68</v>
      </c>
      <c r="AY22" s="156">
        <f ca="1"/>
        <v>367.95</v>
      </c>
      <c r="AZ22" s="156">
        <f ca="1"/>
        <v>52.98</v>
      </c>
      <c r="BA22" s="156">
        <f ca="1"/>
        <v>202.5</v>
      </c>
      <c r="BB22" s="156">
        <f ca="1"/>
        <v>170.97</v>
      </c>
      <c r="BC22" s="156">
        <f ca="1"/>
        <v>402.29</v>
      </c>
      <c r="BD22" s="156">
        <f ca="1"/>
        <v>236.16</v>
      </c>
      <c r="BE22" s="156">
        <f ca="1"/>
        <v>229.55</v>
      </c>
      <c r="BF22" s="156">
        <f ca="1"/>
        <v>155.36000000000001</v>
      </c>
      <c r="BG22">
        <f ca="1"/>
        <v>489.9</v>
      </c>
      <c r="BH22">
        <f ca="1"/>
        <v>386.32</v>
      </c>
      <c r="BI22">
        <f ca="1"/>
        <v>245.22</v>
      </c>
      <c r="BJ22">
        <f ca="1"/>
        <v>268.42</v>
      </c>
      <c r="BK22">
        <f ca="1"/>
        <v>116.06</v>
      </c>
      <c r="BL22">
        <f ca="1"/>
        <v>251.55</v>
      </c>
      <c r="BM22">
        <f ca="1"/>
        <v>498.73</v>
      </c>
      <c r="BN22">
        <f ca="1"/>
        <v>481.84</v>
      </c>
      <c r="BO22">
        <f ca="1"/>
        <v>234.62</v>
      </c>
      <c r="BP22">
        <f ca="1"/>
        <v>268.42</v>
      </c>
      <c r="BQ22">
        <f ca="1"/>
        <v>344.08</v>
      </c>
      <c r="BR22">
        <f ca="1"/>
        <v>431.89</v>
      </c>
      <c r="BS22">
        <f ca="1"/>
        <v>122.96</v>
      </c>
      <c r="BT22">
        <f ca="1"/>
        <v>95.58</v>
      </c>
      <c r="BU22">
        <f ca="1"/>
        <v>143.21</v>
      </c>
      <c r="BV22">
        <f ca="1"/>
        <v>15.67</v>
      </c>
      <c r="BW22">
        <f ca="1"/>
        <v>262.70999999999998</v>
      </c>
      <c r="BX22">
        <f ca="1"/>
        <v>244.89</v>
      </c>
      <c r="BY22">
        <f ca="1"/>
        <v>55.64</v>
      </c>
      <c r="BZ22">
        <f ca="1"/>
        <v>123.41</v>
      </c>
    </row>
    <row r="23" spans="1:78">
      <c r="A23" s="6"/>
      <c r="B23" s="95">
        <v>340</v>
      </c>
      <c r="C23" t="str">
        <f t="shared" si="0"/>
        <v>320-340</v>
      </c>
      <c r="D23">
        <v>167</v>
      </c>
      <c r="P23" s="95">
        <v>340</v>
      </c>
      <c r="Q23" t="str">
        <f t="shared" si="1"/>
        <v>320-340</v>
      </c>
      <c r="R23">
        <f ca="1"/>
        <v>0</v>
      </c>
      <c r="AA23" s="152">
        <v>17</v>
      </c>
      <c r="AB23" s="150">
        <f t="shared" ca="1" si="2"/>
        <v>228.24079999999998</v>
      </c>
      <c r="AC23" s="151" cm="1">
        <f t="array" aca="1" ref="AC23:BZ23" ca="1">TRANSPOSE( _xlfn.TAKE(_xlfn.SORTBY(ecommerce_dataset_updated['[Price (Rs.)']], _xlfn.RANDARRAY(ROWS(ecommerce_dataset_updated['[Price (Rs.)']]))), $AB$2 ))</f>
        <v>252.65</v>
      </c>
      <c r="AD23">
        <f ca="1"/>
        <v>103.44</v>
      </c>
      <c r="AE23">
        <f ca="1"/>
        <v>270.73</v>
      </c>
      <c r="AF23">
        <f ca="1"/>
        <v>269.87</v>
      </c>
      <c r="AG23">
        <f ca="1"/>
        <v>98.61</v>
      </c>
      <c r="AH23">
        <f ca="1"/>
        <v>148.21</v>
      </c>
      <c r="AI23">
        <f ca="1"/>
        <v>458.77</v>
      </c>
      <c r="AJ23">
        <f ca="1"/>
        <v>52.46</v>
      </c>
      <c r="AK23">
        <f ca="1"/>
        <v>122.36</v>
      </c>
      <c r="AL23">
        <f ca="1"/>
        <v>63.8</v>
      </c>
      <c r="AM23">
        <f ca="1"/>
        <v>321.56</v>
      </c>
      <c r="AN23">
        <f ca="1"/>
        <v>332.89</v>
      </c>
      <c r="AO23">
        <f ca="1"/>
        <v>265.56</v>
      </c>
      <c r="AP23">
        <f ca="1"/>
        <v>276.08</v>
      </c>
      <c r="AQ23">
        <f ca="1"/>
        <v>267.5</v>
      </c>
      <c r="AR23">
        <f ca="1"/>
        <v>235.02</v>
      </c>
      <c r="AS23">
        <f ca="1"/>
        <v>365.44</v>
      </c>
      <c r="AT23">
        <f ca="1"/>
        <v>417.34</v>
      </c>
      <c r="AU23">
        <f ca="1"/>
        <v>393.83</v>
      </c>
      <c r="AV23">
        <f ca="1"/>
        <v>407.94</v>
      </c>
      <c r="AW23">
        <f ca="1"/>
        <v>16.079999999999998</v>
      </c>
      <c r="AX23">
        <f ca="1"/>
        <v>72.430000000000007</v>
      </c>
      <c r="AY23">
        <f ca="1"/>
        <v>219.19</v>
      </c>
      <c r="AZ23">
        <f ca="1"/>
        <v>89.46</v>
      </c>
      <c r="BA23">
        <f ca="1"/>
        <v>36.700000000000003</v>
      </c>
      <c r="BB23">
        <f ca="1"/>
        <v>183.4</v>
      </c>
      <c r="BC23">
        <f ca="1"/>
        <v>272.29000000000002</v>
      </c>
      <c r="BD23">
        <f ca="1"/>
        <v>485.72</v>
      </c>
      <c r="BE23">
        <f ca="1"/>
        <v>171.3</v>
      </c>
      <c r="BF23">
        <f ca="1"/>
        <v>109.76</v>
      </c>
      <c r="BG23">
        <f ca="1"/>
        <v>340.43</v>
      </c>
      <c r="BH23">
        <f ca="1"/>
        <v>390.3</v>
      </c>
      <c r="BI23">
        <f ca="1"/>
        <v>14.58</v>
      </c>
      <c r="BJ23">
        <f ca="1"/>
        <v>439.73</v>
      </c>
      <c r="BK23">
        <f ca="1"/>
        <v>387.81</v>
      </c>
      <c r="BL23">
        <f ca="1"/>
        <v>223.91</v>
      </c>
      <c r="BM23">
        <f ca="1"/>
        <v>293.02999999999997</v>
      </c>
      <c r="BN23">
        <f ca="1"/>
        <v>117.15</v>
      </c>
      <c r="BO23">
        <f ca="1"/>
        <v>84.47</v>
      </c>
      <c r="BP23">
        <f ca="1"/>
        <v>356.81</v>
      </c>
      <c r="BQ23">
        <f ca="1"/>
        <v>183.1</v>
      </c>
      <c r="BR23">
        <f ca="1"/>
        <v>119.15</v>
      </c>
      <c r="BS23">
        <f ca="1"/>
        <v>71.02</v>
      </c>
      <c r="BT23">
        <f ca="1"/>
        <v>112.69</v>
      </c>
      <c r="BU23">
        <f ca="1"/>
        <v>147.91999999999999</v>
      </c>
      <c r="BV23">
        <f ca="1"/>
        <v>411.73</v>
      </c>
      <c r="BW23">
        <f ca="1"/>
        <v>346.81</v>
      </c>
      <c r="BX23">
        <f ca="1"/>
        <v>79.25</v>
      </c>
      <c r="BY23">
        <f ca="1"/>
        <v>321.92</v>
      </c>
      <c r="BZ23">
        <f ca="1"/>
        <v>189.84</v>
      </c>
    </row>
    <row r="24" spans="1:78">
      <c r="A24" s="6"/>
      <c r="B24" s="95">
        <v>360</v>
      </c>
      <c r="C24" t="str">
        <f t="shared" si="0"/>
        <v>340-360</v>
      </c>
      <c r="D24">
        <v>143</v>
      </c>
      <c r="P24" s="95">
        <v>360</v>
      </c>
      <c r="Q24" t="str">
        <f t="shared" si="1"/>
        <v>340-360</v>
      </c>
      <c r="R24">
        <f ca="1"/>
        <v>0</v>
      </c>
      <c r="AA24" s="153">
        <v>18</v>
      </c>
      <c r="AB24" s="154">
        <f t="shared" ca="1" si="2"/>
        <v>266.56620000000004</v>
      </c>
      <c r="AC24" s="155" cm="1">
        <f t="array" aca="1" ref="AC24:BZ24" ca="1">TRANSPOSE( _xlfn.TAKE(_xlfn.SORTBY(ecommerce_dataset_updated['[Price (Rs.)']], _xlfn.RANDARRAY(ROWS(ecommerce_dataset_updated['[Price (Rs.)']]))), $AB$2 ))</f>
        <v>407.91</v>
      </c>
      <c r="AD24" s="156">
        <f ca="1"/>
        <v>464.57</v>
      </c>
      <c r="AE24" s="156">
        <f ca="1"/>
        <v>200.86</v>
      </c>
      <c r="AF24" s="156">
        <f ca="1"/>
        <v>320.98</v>
      </c>
      <c r="AG24" s="156">
        <f ca="1"/>
        <v>308.25</v>
      </c>
      <c r="AH24" s="156">
        <f ca="1"/>
        <v>405.3</v>
      </c>
      <c r="AI24" s="156">
        <f ca="1"/>
        <v>415.39</v>
      </c>
      <c r="AJ24" s="156">
        <f ca="1"/>
        <v>216.8</v>
      </c>
      <c r="AK24" s="156">
        <f ca="1"/>
        <v>28.12</v>
      </c>
      <c r="AL24" s="156">
        <f ca="1"/>
        <v>107.72</v>
      </c>
      <c r="AM24" s="156">
        <f ca="1"/>
        <v>381.42</v>
      </c>
      <c r="AN24" s="156">
        <f ca="1"/>
        <v>435.14</v>
      </c>
      <c r="AO24" s="156">
        <f ca="1"/>
        <v>61.68</v>
      </c>
      <c r="AP24" s="156">
        <f ca="1"/>
        <v>422.68</v>
      </c>
      <c r="AQ24" s="156">
        <f ca="1"/>
        <v>46.25</v>
      </c>
      <c r="AR24" s="156">
        <f ca="1"/>
        <v>296.55</v>
      </c>
      <c r="AS24" s="156">
        <f ca="1"/>
        <v>414.58</v>
      </c>
      <c r="AT24" s="156">
        <f ca="1"/>
        <v>437.1</v>
      </c>
      <c r="AU24" s="156">
        <f ca="1"/>
        <v>155.41999999999999</v>
      </c>
      <c r="AV24" s="156">
        <f ca="1"/>
        <v>311.05</v>
      </c>
      <c r="AW24" s="156">
        <f ca="1"/>
        <v>279.95999999999998</v>
      </c>
      <c r="AX24" s="156">
        <f ca="1"/>
        <v>352.7</v>
      </c>
      <c r="AY24" s="156">
        <f ca="1"/>
        <v>54.3</v>
      </c>
      <c r="AZ24" s="156">
        <f ca="1"/>
        <v>286.86</v>
      </c>
      <c r="BA24" s="156">
        <f ca="1"/>
        <v>382</v>
      </c>
      <c r="BB24" s="156">
        <f ca="1"/>
        <v>268.49</v>
      </c>
      <c r="BC24" s="156">
        <f ca="1"/>
        <v>112.55</v>
      </c>
      <c r="BD24" s="156">
        <f ca="1"/>
        <v>484.13</v>
      </c>
      <c r="BE24" s="156">
        <f ca="1"/>
        <v>11.16</v>
      </c>
      <c r="BF24" s="156">
        <f ca="1"/>
        <v>258.91000000000003</v>
      </c>
      <c r="BG24">
        <f ca="1"/>
        <v>48.15</v>
      </c>
      <c r="BH24">
        <f ca="1"/>
        <v>14.37</v>
      </c>
      <c r="BI24">
        <f ca="1"/>
        <v>352.6</v>
      </c>
      <c r="BJ24">
        <f ca="1"/>
        <v>475.72</v>
      </c>
      <c r="BK24">
        <f ca="1"/>
        <v>385.98</v>
      </c>
      <c r="BL24">
        <f ca="1"/>
        <v>132.31</v>
      </c>
      <c r="BM24">
        <f ca="1"/>
        <v>58.77</v>
      </c>
      <c r="BN24">
        <f ca="1"/>
        <v>248.01</v>
      </c>
      <c r="BO24">
        <f ca="1"/>
        <v>273.85000000000002</v>
      </c>
      <c r="BP24">
        <f ca="1"/>
        <v>344.57</v>
      </c>
      <c r="BQ24">
        <f ca="1"/>
        <v>428.15</v>
      </c>
      <c r="BR24">
        <f ca="1"/>
        <v>458.12</v>
      </c>
      <c r="BS24">
        <f ca="1"/>
        <v>305.93</v>
      </c>
      <c r="BT24">
        <f ca="1"/>
        <v>275.11</v>
      </c>
      <c r="BU24">
        <f ca="1"/>
        <v>146.47</v>
      </c>
      <c r="BV24">
        <f ca="1"/>
        <v>110.52</v>
      </c>
      <c r="BW24">
        <f ca="1"/>
        <v>369.33</v>
      </c>
      <c r="BX24">
        <f ca="1"/>
        <v>127.6</v>
      </c>
      <c r="BY24">
        <f ca="1"/>
        <v>369.37</v>
      </c>
      <c r="BZ24">
        <f ca="1"/>
        <v>74.55</v>
      </c>
    </row>
    <row r="25" spans="1:78">
      <c r="A25" s="6"/>
      <c r="B25" s="95">
        <v>380</v>
      </c>
      <c r="C25" t="str">
        <f t="shared" si="0"/>
        <v>360-380</v>
      </c>
      <c r="D25">
        <v>150</v>
      </c>
      <c r="P25" s="95">
        <v>380</v>
      </c>
      <c r="Q25" t="str">
        <f t="shared" si="1"/>
        <v>360-380</v>
      </c>
      <c r="R25">
        <f ca="1"/>
        <v>0</v>
      </c>
      <c r="AA25" s="152">
        <v>19</v>
      </c>
      <c r="AB25" s="150">
        <f t="shared" ca="1" si="2"/>
        <v>221.47359999999992</v>
      </c>
      <c r="AC25" s="151" cm="1">
        <f t="array" aca="1" ref="AC25:BZ25" ca="1">TRANSPOSE( _xlfn.TAKE(_xlfn.SORTBY(ecommerce_dataset_updated['[Price (Rs.)']], _xlfn.RANDARRAY(ROWS(ecommerce_dataset_updated['[Price (Rs.)']]))), $AB$2 ))</f>
        <v>178.61</v>
      </c>
      <c r="AD25">
        <f ca="1"/>
        <v>77.959999999999994</v>
      </c>
      <c r="AE25">
        <f ca="1"/>
        <v>229.13</v>
      </c>
      <c r="AF25">
        <f ca="1"/>
        <v>407.72</v>
      </c>
      <c r="AG25">
        <f ca="1"/>
        <v>204.69</v>
      </c>
      <c r="AH25">
        <f ca="1"/>
        <v>339.89</v>
      </c>
      <c r="AI25">
        <f ca="1"/>
        <v>85.36</v>
      </c>
      <c r="AJ25">
        <f ca="1"/>
        <v>183.74</v>
      </c>
      <c r="AK25">
        <f ca="1"/>
        <v>121.26</v>
      </c>
      <c r="AL25">
        <f ca="1"/>
        <v>217.91</v>
      </c>
      <c r="AM25">
        <f ca="1"/>
        <v>386.52</v>
      </c>
      <c r="AN25">
        <f ca="1"/>
        <v>177.4</v>
      </c>
      <c r="AO25">
        <f ca="1"/>
        <v>466.36</v>
      </c>
      <c r="AP25">
        <f ca="1"/>
        <v>98.89</v>
      </c>
      <c r="AQ25">
        <f ca="1"/>
        <v>229.85</v>
      </c>
      <c r="AR25">
        <f ca="1"/>
        <v>491.18</v>
      </c>
      <c r="AS25">
        <f ca="1"/>
        <v>438.82</v>
      </c>
      <c r="AT25">
        <f ca="1"/>
        <v>282.58999999999997</v>
      </c>
      <c r="AU25">
        <f ca="1"/>
        <v>218.12</v>
      </c>
      <c r="AV25">
        <f ca="1"/>
        <v>465.65</v>
      </c>
      <c r="AW25">
        <f ca="1"/>
        <v>208.08</v>
      </c>
      <c r="AX25">
        <f ca="1"/>
        <v>371.67</v>
      </c>
      <c r="AY25">
        <f ca="1"/>
        <v>122.84</v>
      </c>
      <c r="AZ25">
        <f ca="1"/>
        <v>232.86</v>
      </c>
      <c r="BA25">
        <f ca="1"/>
        <v>118.28</v>
      </c>
      <c r="BB25">
        <f ca="1"/>
        <v>417.6</v>
      </c>
      <c r="BC25">
        <f ca="1"/>
        <v>40.869999999999997</v>
      </c>
      <c r="BD25">
        <f ca="1"/>
        <v>29.46</v>
      </c>
      <c r="BE25">
        <f ca="1"/>
        <v>289.62</v>
      </c>
      <c r="BF25">
        <f ca="1"/>
        <v>269.89</v>
      </c>
      <c r="BG25">
        <f ca="1"/>
        <v>56.97</v>
      </c>
      <c r="BH25">
        <f ca="1"/>
        <v>106.27</v>
      </c>
      <c r="BI25">
        <f ca="1"/>
        <v>317.23</v>
      </c>
      <c r="BJ25">
        <f ca="1"/>
        <v>61.98</v>
      </c>
      <c r="BK25">
        <f ca="1"/>
        <v>20.309999999999999</v>
      </c>
      <c r="BL25">
        <f ca="1"/>
        <v>169.69</v>
      </c>
      <c r="BM25">
        <f ca="1"/>
        <v>310.01</v>
      </c>
      <c r="BN25">
        <f ca="1"/>
        <v>249.64</v>
      </c>
      <c r="BO25">
        <f ca="1"/>
        <v>124.21</v>
      </c>
      <c r="BP25">
        <f ca="1"/>
        <v>381.75</v>
      </c>
      <c r="BQ25">
        <f ca="1"/>
        <v>51.33</v>
      </c>
      <c r="BR25">
        <f ca="1"/>
        <v>171.06</v>
      </c>
      <c r="BS25">
        <f ca="1"/>
        <v>428.97</v>
      </c>
      <c r="BT25">
        <f ca="1"/>
        <v>49.18</v>
      </c>
      <c r="BU25">
        <f ca="1"/>
        <v>216.75</v>
      </c>
      <c r="BV25">
        <f ca="1"/>
        <v>135.91</v>
      </c>
      <c r="BW25">
        <f ca="1"/>
        <v>45.8</v>
      </c>
      <c r="BX25">
        <f ca="1"/>
        <v>77.64</v>
      </c>
      <c r="BY25">
        <f ca="1"/>
        <v>276.83999999999997</v>
      </c>
      <c r="BZ25">
        <f ca="1"/>
        <v>419.32</v>
      </c>
    </row>
    <row r="26" spans="1:78">
      <c r="A26" s="6"/>
      <c r="B26" s="95">
        <v>400</v>
      </c>
      <c r="C26" t="str">
        <f t="shared" si="0"/>
        <v>380-400</v>
      </c>
      <c r="D26">
        <v>156</v>
      </c>
      <c r="P26" s="95">
        <v>400</v>
      </c>
      <c r="Q26" t="str">
        <f t="shared" si="1"/>
        <v>380-400</v>
      </c>
      <c r="R26">
        <f ca="1"/>
        <v>0</v>
      </c>
      <c r="AA26" s="153">
        <v>20</v>
      </c>
      <c r="AB26" s="154">
        <f t="shared" ca="1" si="2"/>
        <v>260.21539999999999</v>
      </c>
      <c r="AC26" s="155" cm="1">
        <f t="array" aca="1" ref="AC26:BZ26" ca="1">TRANSPOSE( _xlfn.TAKE(_xlfn.SORTBY(ecommerce_dataset_updated['[Price (Rs.)']], _xlfn.RANDARRAY(ROWS(ecommerce_dataset_updated['[Price (Rs.)']]))), $AB$2 ))</f>
        <v>182.2</v>
      </c>
      <c r="AD26" s="156">
        <f ca="1"/>
        <v>174.43</v>
      </c>
      <c r="AE26" s="156">
        <f ca="1"/>
        <v>273.85000000000002</v>
      </c>
      <c r="AF26" s="156">
        <f ca="1"/>
        <v>232.51</v>
      </c>
      <c r="AG26" s="156">
        <f ca="1"/>
        <v>411.1</v>
      </c>
      <c r="AH26" s="156">
        <f ca="1"/>
        <v>362.57</v>
      </c>
      <c r="AI26" s="156">
        <f ca="1"/>
        <v>352.7</v>
      </c>
      <c r="AJ26" s="156">
        <f ca="1"/>
        <v>350.77</v>
      </c>
      <c r="AK26" s="156">
        <f ca="1"/>
        <v>207.02</v>
      </c>
      <c r="AL26" s="156">
        <f ca="1"/>
        <v>89.61</v>
      </c>
      <c r="AM26" s="156">
        <f ca="1"/>
        <v>115.08</v>
      </c>
      <c r="AN26" s="156">
        <f ca="1"/>
        <v>30.81</v>
      </c>
      <c r="AO26" s="156">
        <f ca="1"/>
        <v>329.54</v>
      </c>
      <c r="AP26" s="156">
        <f ca="1"/>
        <v>418.85</v>
      </c>
      <c r="AQ26" s="156">
        <f ca="1"/>
        <v>449.74</v>
      </c>
      <c r="AR26" s="156">
        <f ca="1"/>
        <v>34.299999999999997</v>
      </c>
      <c r="AS26" s="156">
        <f ca="1"/>
        <v>87.03</v>
      </c>
      <c r="AT26" s="156">
        <f ca="1"/>
        <v>300.06</v>
      </c>
      <c r="AU26" s="156">
        <f ca="1"/>
        <v>473.47</v>
      </c>
      <c r="AV26" s="156">
        <f ca="1"/>
        <v>34.07</v>
      </c>
      <c r="AW26" s="156">
        <f ca="1"/>
        <v>326.73</v>
      </c>
      <c r="AX26" s="156">
        <f ca="1"/>
        <v>24.75</v>
      </c>
      <c r="AY26" s="156">
        <f ca="1"/>
        <v>160.30000000000001</v>
      </c>
      <c r="AZ26" s="156">
        <f ca="1"/>
        <v>146.93</v>
      </c>
      <c r="BA26" s="156">
        <f ca="1"/>
        <v>308.37</v>
      </c>
      <c r="BB26" s="156">
        <f ca="1"/>
        <v>140.84</v>
      </c>
      <c r="BC26" s="156">
        <f ca="1"/>
        <v>15.28</v>
      </c>
      <c r="BD26" s="156">
        <f ca="1"/>
        <v>14.66</v>
      </c>
      <c r="BE26" s="156">
        <f ca="1"/>
        <v>431.89</v>
      </c>
      <c r="BF26" s="156">
        <f ca="1"/>
        <v>419.32</v>
      </c>
      <c r="BG26">
        <f ca="1"/>
        <v>440.5</v>
      </c>
      <c r="BH26">
        <f ca="1"/>
        <v>263.14999999999998</v>
      </c>
      <c r="BI26">
        <f ca="1"/>
        <v>124.31</v>
      </c>
      <c r="BJ26">
        <f ca="1"/>
        <v>396.76</v>
      </c>
      <c r="BK26">
        <f ca="1"/>
        <v>269.89</v>
      </c>
      <c r="BL26">
        <f ca="1"/>
        <v>477.1</v>
      </c>
      <c r="BM26">
        <f ca="1"/>
        <v>493.43</v>
      </c>
      <c r="BN26">
        <f ca="1"/>
        <v>335.84</v>
      </c>
      <c r="BO26">
        <f ca="1"/>
        <v>18.559999999999999</v>
      </c>
      <c r="BP26">
        <f ca="1"/>
        <v>54.39</v>
      </c>
      <c r="BQ26">
        <f ca="1"/>
        <v>426.71</v>
      </c>
      <c r="BR26">
        <f ca="1"/>
        <v>410.07</v>
      </c>
      <c r="BS26">
        <f ca="1"/>
        <v>14.4</v>
      </c>
      <c r="BT26">
        <f ca="1"/>
        <v>176.41</v>
      </c>
      <c r="BU26">
        <f ca="1"/>
        <v>291.38</v>
      </c>
      <c r="BV26">
        <f ca="1"/>
        <v>277.39</v>
      </c>
      <c r="BW26">
        <f ca="1"/>
        <v>490.77</v>
      </c>
      <c r="BX26">
        <f ca="1"/>
        <v>388.1</v>
      </c>
      <c r="BY26">
        <f ca="1"/>
        <v>458.77</v>
      </c>
      <c r="BZ26">
        <f ca="1"/>
        <v>304.06</v>
      </c>
    </row>
    <row r="27" spans="1:78">
      <c r="A27" s="6"/>
      <c r="B27" s="95">
        <v>420</v>
      </c>
      <c r="C27" t="str">
        <f t="shared" si="0"/>
        <v>400-420</v>
      </c>
      <c r="D27">
        <v>143</v>
      </c>
      <c r="P27" s="95">
        <v>420</v>
      </c>
      <c r="Q27" t="str">
        <f t="shared" si="1"/>
        <v>400-420</v>
      </c>
      <c r="R27">
        <f ca="1"/>
        <v>0</v>
      </c>
      <c r="AA27" s="152">
        <v>21</v>
      </c>
      <c r="AB27" s="150">
        <f t="shared" ca="1" si="2"/>
        <v>229.21400000000008</v>
      </c>
      <c r="AC27" s="151" cm="1">
        <f t="array" aca="1" ref="AC27:BZ27" ca="1">TRANSPOSE( _xlfn.TAKE(_xlfn.SORTBY(ecommerce_dataset_updated['[Price (Rs.)']], _xlfn.RANDARRAY(ROWS(ecommerce_dataset_updated['[Price (Rs.)']]))), $AB$2 ))</f>
        <v>433.94</v>
      </c>
      <c r="AD27">
        <f ca="1"/>
        <v>15.28</v>
      </c>
      <c r="AE27">
        <f ca="1"/>
        <v>491.63</v>
      </c>
      <c r="AF27">
        <f ca="1"/>
        <v>371.67</v>
      </c>
      <c r="AG27">
        <f ca="1"/>
        <v>172.71</v>
      </c>
      <c r="AH27">
        <f ca="1"/>
        <v>394.76</v>
      </c>
      <c r="AI27">
        <f ca="1"/>
        <v>335.49</v>
      </c>
      <c r="AJ27">
        <f ca="1"/>
        <v>62.65</v>
      </c>
      <c r="AK27">
        <f ca="1"/>
        <v>170.46</v>
      </c>
      <c r="AL27">
        <f ca="1"/>
        <v>245.8</v>
      </c>
      <c r="AM27">
        <f ca="1"/>
        <v>140.52000000000001</v>
      </c>
      <c r="AN27">
        <f ca="1"/>
        <v>222.4</v>
      </c>
      <c r="AO27">
        <f ca="1"/>
        <v>18.989999999999998</v>
      </c>
      <c r="AP27">
        <f ca="1"/>
        <v>393.77</v>
      </c>
      <c r="AQ27">
        <f ca="1"/>
        <v>149.82</v>
      </c>
      <c r="AR27">
        <f ca="1"/>
        <v>323.45999999999998</v>
      </c>
      <c r="AS27">
        <f ca="1"/>
        <v>42.01</v>
      </c>
      <c r="AT27">
        <f ca="1"/>
        <v>185.53</v>
      </c>
      <c r="AU27">
        <f ca="1"/>
        <v>258.91000000000003</v>
      </c>
      <c r="AV27">
        <f ca="1"/>
        <v>86</v>
      </c>
      <c r="AW27">
        <f ca="1"/>
        <v>230.27</v>
      </c>
      <c r="AX27">
        <f ca="1"/>
        <v>205.9</v>
      </c>
      <c r="AY27">
        <f ca="1"/>
        <v>333.82</v>
      </c>
      <c r="AZ27">
        <f ca="1"/>
        <v>188.8</v>
      </c>
      <c r="BA27">
        <f ca="1"/>
        <v>128.88999999999999</v>
      </c>
      <c r="BB27">
        <f ca="1"/>
        <v>419.33</v>
      </c>
      <c r="BC27">
        <f ca="1"/>
        <v>212.87</v>
      </c>
      <c r="BD27">
        <f ca="1"/>
        <v>339.34</v>
      </c>
      <c r="BE27">
        <f ca="1"/>
        <v>177.17</v>
      </c>
      <c r="BF27">
        <f ca="1"/>
        <v>258.67</v>
      </c>
      <c r="BG27">
        <f ca="1"/>
        <v>207.06</v>
      </c>
      <c r="BH27">
        <f ca="1"/>
        <v>303.08999999999997</v>
      </c>
      <c r="BI27">
        <f ca="1"/>
        <v>255.6</v>
      </c>
      <c r="BJ27">
        <f ca="1"/>
        <v>32.78</v>
      </c>
      <c r="BK27">
        <f ca="1"/>
        <v>327.39</v>
      </c>
      <c r="BL27">
        <f ca="1"/>
        <v>422.02</v>
      </c>
      <c r="BM27">
        <f ca="1"/>
        <v>400.08</v>
      </c>
      <c r="BN27">
        <f ca="1"/>
        <v>40.1</v>
      </c>
      <c r="BO27">
        <f ca="1"/>
        <v>12.15</v>
      </c>
      <c r="BP27">
        <f ca="1"/>
        <v>264.77</v>
      </c>
      <c r="BQ27">
        <f ca="1"/>
        <v>427.29</v>
      </c>
      <c r="BR27">
        <f ca="1"/>
        <v>301.60000000000002</v>
      </c>
      <c r="BS27">
        <f ca="1"/>
        <v>95.18</v>
      </c>
      <c r="BT27">
        <f ca="1"/>
        <v>321.33999999999997</v>
      </c>
      <c r="BU27">
        <f ca="1"/>
        <v>71.33</v>
      </c>
      <c r="BV27">
        <f ca="1"/>
        <v>119.18</v>
      </c>
      <c r="BW27">
        <f ca="1"/>
        <v>313.5</v>
      </c>
      <c r="BX27">
        <f ca="1"/>
        <v>298.26</v>
      </c>
      <c r="BY27">
        <f ca="1"/>
        <v>80.010000000000005</v>
      </c>
      <c r="BZ27">
        <f ca="1"/>
        <v>157.11000000000001</v>
      </c>
    </row>
    <row r="28" spans="1:78">
      <c r="A28" s="6"/>
      <c r="B28" s="95">
        <v>440</v>
      </c>
      <c r="C28" t="str">
        <f t="shared" si="0"/>
        <v>420-440</v>
      </c>
      <c r="D28">
        <v>164</v>
      </c>
      <c r="P28" s="95">
        <v>440</v>
      </c>
      <c r="Q28" t="str">
        <f t="shared" si="1"/>
        <v>420-440</v>
      </c>
      <c r="R28">
        <f ca="1"/>
        <v>0</v>
      </c>
      <c r="AA28" s="153">
        <v>22</v>
      </c>
      <c r="AB28" s="154">
        <f t="shared" ca="1" si="2"/>
        <v>233.73719999999997</v>
      </c>
      <c r="AC28" s="155" cm="1">
        <f t="array" aca="1" ref="AC28:BZ28" ca="1">TRANSPOSE( _xlfn.TAKE(_xlfn.SORTBY(ecommerce_dataset_updated['[Price (Rs.)']], _xlfn.RANDARRAY(ROWS(ecommerce_dataset_updated['[Price (Rs.)']]))), $AB$2 ))</f>
        <v>14.61</v>
      </c>
      <c r="AD28" s="156">
        <f ca="1"/>
        <v>108.02</v>
      </c>
      <c r="AE28" s="156">
        <f ca="1"/>
        <v>294.06</v>
      </c>
      <c r="AF28" s="156">
        <f ca="1"/>
        <v>244.52</v>
      </c>
      <c r="AG28" s="156">
        <f ca="1"/>
        <v>277.05</v>
      </c>
      <c r="AH28" s="156">
        <f ca="1"/>
        <v>198.26</v>
      </c>
      <c r="AI28" s="156">
        <f ca="1"/>
        <v>450.17</v>
      </c>
      <c r="AJ28" s="156">
        <f ca="1"/>
        <v>496.06</v>
      </c>
      <c r="AK28" s="156">
        <f ca="1"/>
        <v>411.18</v>
      </c>
      <c r="AL28" s="156">
        <f ca="1"/>
        <v>215.34</v>
      </c>
      <c r="AM28" s="156">
        <f ca="1"/>
        <v>395.72</v>
      </c>
      <c r="AN28" s="156">
        <f ca="1"/>
        <v>434.47</v>
      </c>
      <c r="AO28" s="156">
        <f ca="1"/>
        <v>327.39999999999998</v>
      </c>
      <c r="AP28" s="156">
        <f ca="1"/>
        <v>300.95999999999998</v>
      </c>
      <c r="AQ28" s="156">
        <f ca="1"/>
        <v>388.38</v>
      </c>
      <c r="AR28" s="156">
        <f ca="1"/>
        <v>74.45</v>
      </c>
      <c r="AS28" s="156">
        <f ca="1"/>
        <v>155.04</v>
      </c>
      <c r="AT28" s="156">
        <f ca="1"/>
        <v>292.74</v>
      </c>
      <c r="AU28" s="156">
        <f ca="1"/>
        <v>243.52</v>
      </c>
      <c r="AV28" s="156">
        <f ca="1"/>
        <v>403.2</v>
      </c>
      <c r="AW28" s="156">
        <f ca="1"/>
        <v>218.86</v>
      </c>
      <c r="AX28" s="156">
        <f ca="1"/>
        <v>45.39</v>
      </c>
      <c r="AY28" s="156">
        <f ca="1"/>
        <v>279.24</v>
      </c>
      <c r="AZ28" s="156">
        <f ca="1"/>
        <v>255.26</v>
      </c>
      <c r="BA28" s="156">
        <f ca="1"/>
        <v>490.75</v>
      </c>
      <c r="BB28" s="156">
        <f ca="1"/>
        <v>196.56</v>
      </c>
      <c r="BC28" s="156">
        <f ca="1"/>
        <v>253.96</v>
      </c>
      <c r="BD28" s="156">
        <f ca="1"/>
        <v>236.16</v>
      </c>
      <c r="BE28" s="156">
        <f ca="1"/>
        <v>38.25</v>
      </c>
      <c r="BF28" s="156">
        <f ca="1"/>
        <v>212.6</v>
      </c>
      <c r="BG28">
        <f ca="1"/>
        <v>229.13</v>
      </c>
      <c r="BH28">
        <f ca="1"/>
        <v>400.48</v>
      </c>
      <c r="BI28">
        <f ca="1"/>
        <v>41.41</v>
      </c>
      <c r="BJ28">
        <f ca="1"/>
        <v>399.53</v>
      </c>
      <c r="BK28">
        <f ca="1"/>
        <v>41.68</v>
      </c>
      <c r="BL28">
        <f ca="1"/>
        <v>149.52000000000001</v>
      </c>
      <c r="BM28">
        <f ca="1"/>
        <v>306.02999999999997</v>
      </c>
      <c r="BN28">
        <f ca="1"/>
        <v>257.35000000000002</v>
      </c>
      <c r="BO28">
        <f ca="1"/>
        <v>251.98</v>
      </c>
      <c r="BP28">
        <f ca="1"/>
        <v>50.14</v>
      </c>
      <c r="BQ28">
        <f ca="1"/>
        <v>241.97</v>
      </c>
      <c r="BR28">
        <f ca="1"/>
        <v>169.83</v>
      </c>
      <c r="BS28">
        <f ca="1"/>
        <v>39.08</v>
      </c>
      <c r="BT28">
        <f ca="1"/>
        <v>379.22</v>
      </c>
      <c r="BU28">
        <f ca="1"/>
        <v>82.95</v>
      </c>
      <c r="BV28">
        <f ca="1"/>
        <v>42.98</v>
      </c>
      <c r="BW28">
        <f ca="1"/>
        <v>169.71</v>
      </c>
      <c r="BX28">
        <f ca="1"/>
        <v>213.97</v>
      </c>
      <c r="BY28">
        <f ca="1"/>
        <v>235.33</v>
      </c>
      <c r="BZ28">
        <f ca="1"/>
        <v>32.39</v>
      </c>
    </row>
    <row r="29" spans="1:78">
      <c r="A29" s="6"/>
      <c r="B29" s="95">
        <v>460</v>
      </c>
      <c r="C29" t="str">
        <f t="shared" si="0"/>
        <v>440-460</v>
      </c>
      <c r="D29">
        <v>131</v>
      </c>
      <c r="P29" s="95">
        <v>460</v>
      </c>
      <c r="Q29" t="str">
        <f t="shared" si="1"/>
        <v>440-460</v>
      </c>
      <c r="R29">
        <f ca="1"/>
        <v>0</v>
      </c>
      <c r="AA29" s="152">
        <v>23</v>
      </c>
      <c r="AB29" s="150">
        <f t="shared" ca="1" si="2"/>
        <v>251.27679999999998</v>
      </c>
      <c r="AC29" s="151" cm="1">
        <f t="array" aca="1" ref="AC29:BZ29" ca="1">TRANSPOSE( _xlfn.TAKE(_xlfn.SORTBY(ecommerce_dataset_updated['[Price (Rs.)']], _xlfn.RANDARRAY(ROWS(ecommerce_dataset_updated['[Price (Rs.)']]))), $AB$2 ))</f>
        <v>42.93</v>
      </c>
      <c r="AD29">
        <f ca="1"/>
        <v>11.62</v>
      </c>
      <c r="AE29">
        <f ca="1"/>
        <v>293.2</v>
      </c>
      <c r="AF29">
        <f ca="1"/>
        <v>309.45999999999998</v>
      </c>
      <c r="AG29">
        <f ca="1"/>
        <v>28.77</v>
      </c>
      <c r="AH29">
        <f ca="1"/>
        <v>375.08</v>
      </c>
      <c r="AI29">
        <f ca="1"/>
        <v>379.29</v>
      </c>
      <c r="AJ29">
        <f ca="1"/>
        <v>277.08</v>
      </c>
      <c r="AK29">
        <f ca="1"/>
        <v>40.61</v>
      </c>
      <c r="AL29">
        <f ca="1"/>
        <v>466.59</v>
      </c>
      <c r="AM29">
        <f ca="1"/>
        <v>232.79</v>
      </c>
      <c r="AN29">
        <f ca="1"/>
        <v>44.29</v>
      </c>
      <c r="AO29">
        <f ca="1"/>
        <v>403.98</v>
      </c>
      <c r="AP29">
        <f ca="1"/>
        <v>154.93</v>
      </c>
      <c r="AQ29">
        <f ca="1"/>
        <v>414.73</v>
      </c>
      <c r="AR29">
        <f ca="1"/>
        <v>97.09</v>
      </c>
      <c r="AS29">
        <f ca="1"/>
        <v>119.15</v>
      </c>
      <c r="AT29">
        <f ca="1"/>
        <v>209.12</v>
      </c>
      <c r="AU29">
        <f ca="1"/>
        <v>108.02</v>
      </c>
      <c r="AV29">
        <f ca="1"/>
        <v>45.8</v>
      </c>
      <c r="AW29">
        <f ca="1"/>
        <v>337.7</v>
      </c>
      <c r="AX29">
        <f ca="1"/>
        <v>233.53</v>
      </c>
      <c r="AY29">
        <f ca="1"/>
        <v>354.39</v>
      </c>
      <c r="AZ29">
        <f ca="1"/>
        <v>128.74</v>
      </c>
      <c r="BA29">
        <f ca="1"/>
        <v>185.53</v>
      </c>
      <c r="BB29">
        <f ca="1"/>
        <v>83.5</v>
      </c>
      <c r="BC29">
        <f ca="1"/>
        <v>70.290000000000006</v>
      </c>
      <c r="BD29">
        <f ca="1"/>
        <v>268.57</v>
      </c>
      <c r="BE29">
        <f ca="1"/>
        <v>83.69</v>
      </c>
      <c r="BF29">
        <f ca="1"/>
        <v>74.900000000000006</v>
      </c>
      <c r="BG29">
        <f ca="1"/>
        <v>476.73</v>
      </c>
      <c r="BH29">
        <f ca="1"/>
        <v>74.64</v>
      </c>
      <c r="BI29">
        <f ca="1"/>
        <v>329.85</v>
      </c>
      <c r="BJ29">
        <f ca="1"/>
        <v>442.41</v>
      </c>
      <c r="BK29">
        <f ca="1"/>
        <v>274.85000000000002</v>
      </c>
      <c r="BL29">
        <f ca="1"/>
        <v>479.55</v>
      </c>
      <c r="BM29">
        <f ca="1"/>
        <v>246.49</v>
      </c>
      <c r="BN29">
        <f ca="1"/>
        <v>308.79000000000002</v>
      </c>
      <c r="BO29">
        <f ca="1"/>
        <v>497.92</v>
      </c>
      <c r="BP29">
        <f ca="1"/>
        <v>483.93</v>
      </c>
      <c r="BQ29">
        <f ca="1"/>
        <v>403.71</v>
      </c>
      <c r="BR29">
        <f ca="1"/>
        <v>133.11000000000001</v>
      </c>
      <c r="BS29">
        <f ca="1"/>
        <v>365.46</v>
      </c>
      <c r="BT29">
        <f ca="1"/>
        <v>376.17</v>
      </c>
      <c r="BU29">
        <f ca="1"/>
        <v>473.47</v>
      </c>
      <c r="BV29">
        <f ca="1"/>
        <v>89.74</v>
      </c>
      <c r="BW29">
        <f ca="1"/>
        <v>210.37</v>
      </c>
      <c r="BX29">
        <f ca="1"/>
        <v>328.31</v>
      </c>
      <c r="BY29">
        <f ca="1"/>
        <v>328.64</v>
      </c>
      <c r="BZ29">
        <f ca="1"/>
        <v>364.33</v>
      </c>
    </row>
    <row r="30" spans="1:78">
      <c r="A30" s="6"/>
      <c r="B30" s="95">
        <v>480</v>
      </c>
      <c r="C30" t="str">
        <f t="shared" si="0"/>
        <v>460-480</v>
      </c>
      <c r="D30">
        <v>156</v>
      </c>
      <c r="P30" s="95">
        <v>480</v>
      </c>
      <c r="Q30" t="str">
        <f t="shared" si="1"/>
        <v>460-480</v>
      </c>
      <c r="R30">
        <f ca="1"/>
        <v>0</v>
      </c>
      <c r="AA30" s="153">
        <v>24</v>
      </c>
      <c r="AB30" s="154">
        <f t="shared" ca="1" si="2"/>
        <v>265.42880000000002</v>
      </c>
      <c r="AC30" s="155" cm="1">
        <f t="array" aca="1" ref="AC30:BZ30" ca="1">TRANSPOSE( _xlfn.TAKE(_xlfn.SORTBY(ecommerce_dataset_updated['[Price (Rs.)']], _xlfn.RANDARRAY(ROWS(ecommerce_dataset_updated['[Price (Rs.)']]))), $AB$2 ))</f>
        <v>122.79</v>
      </c>
      <c r="AD30" s="156">
        <f ca="1"/>
        <v>18.84</v>
      </c>
      <c r="AE30" s="156">
        <f ca="1"/>
        <v>112.97</v>
      </c>
      <c r="AF30" s="156">
        <f ca="1"/>
        <v>412.27</v>
      </c>
      <c r="AG30" s="156">
        <f ca="1"/>
        <v>312.88</v>
      </c>
      <c r="AH30" s="156">
        <f ca="1"/>
        <v>292.37</v>
      </c>
      <c r="AI30" s="156">
        <f ca="1"/>
        <v>446.06</v>
      </c>
      <c r="AJ30" s="156">
        <f ca="1"/>
        <v>473.91</v>
      </c>
      <c r="AK30" s="156">
        <f ca="1"/>
        <v>95.41</v>
      </c>
      <c r="AL30" s="156">
        <f ca="1"/>
        <v>335.31</v>
      </c>
      <c r="AM30" s="156">
        <f ca="1"/>
        <v>255.6</v>
      </c>
      <c r="AN30" s="156">
        <f ca="1"/>
        <v>426.82</v>
      </c>
      <c r="AO30" s="156">
        <f ca="1"/>
        <v>197.33</v>
      </c>
      <c r="AP30" s="156">
        <f ca="1"/>
        <v>46.25</v>
      </c>
      <c r="AQ30" s="156">
        <f ca="1"/>
        <v>446.49</v>
      </c>
      <c r="AR30" s="156">
        <f ca="1"/>
        <v>336.05</v>
      </c>
      <c r="AS30" s="156">
        <f ca="1"/>
        <v>326.52</v>
      </c>
      <c r="AT30" s="156">
        <f ca="1"/>
        <v>107.85</v>
      </c>
      <c r="AU30" s="156">
        <f ca="1"/>
        <v>105.16</v>
      </c>
      <c r="AV30" s="156">
        <f ca="1"/>
        <v>477.27</v>
      </c>
      <c r="AW30" s="156">
        <f ca="1"/>
        <v>82.55</v>
      </c>
      <c r="AX30" s="156">
        <f ca="1"/>
        <v>427.63</v>
      </c>
      <c r="AY30" s="156">
        <f ca="1"/>
        <v>124.29</v>
      </c>
      <c r="AZ30" s="156">
        <f ca="1"/>
        <v>393.54</v>
      </c>
      <c r="BA30" s="156">
        <f ca="1"/>
        <v>108.95</v>
      </c>
      <c r="BB30" s="156">
        <f ca="1"/>
        <v>251.13</v>
      </c>
      <c r="BC30" s="156">
        <f ca="1"/>
        <v>96.34</v>
      </c>
      <c r="BD30" s="156">
        <f ca="1"/>
        <v>335.99</v>
      </c>
      <c r="BE30" s="156">
        <f ca="1"/>
        <v>90.24</v>
      </c>
      <c r="BF30" s="156">
        <f ca="1"/>
        <v>458.8</v>
      </c>
      <c r="BG30">
        <f ca="1"/>
        <v>348.15</v>
      </c>
      <c r="BH30">
        <f ca="1"/>
        <v>289.62</v>
      </c>
      <c r="BI30">
        <f ca="1"/>
        <v>174.27</v>
      </c>
      <c r="BJ30">
        <f ca="1"/>
        <v>201.42</v>
      </c>
      <c r="BK30">
        <f ca="1"/>
        <v>165.56</v>
      </c>
      <c r="BL30">
        <f ca="1"/>
        <v>96.54</v>
      </c>
      <c r="BM30">
        <f ca="1"/>
        <v>235.13</v>
      </c>
      <c r="BN30">
        <f ca="1"/>
        <v>281.83999999999997</v>
      </c>
      <c r="BO30">
        <f ca="1"/>
        <v>221.52</v>
      </c>
      <c r="BP30">
        <f ca="1"/>
        <v>93.17</v>
      </c>
      <c r="BQ30">
        <f ca="1"/>
        <v>361.79</v>
      </c>
      <c r="BR30">
        <f ca="1"/>
        <v>476.73</v>
      </c>
      <c r="BS30">
        <f ca="1"/>
        <v>462.66</v>
      </c>
      <c r="BT30">
        <f ca="1"/>
        <v>306.61</v>
      </c>
      <c r="BU30">
        <f ca="1"/>
        <v>214.26</v>
      </c>
      <c r="BV30">
        <f ca="1"/>
        <v>455.26</v>
      </c>
      <c r="BW30">
        <f ca="1"/>
        <v>426.13</v>
      </c>
      <c r="BX30">
        <f ca="1"/>
        <v>388.94</v>
      </c>
      <c r="BY30">
        <f ca="1"/>
        <v>320.98</v>
      </c>
      <c r="BZ30">
        <f ca="1"/>
        <v>33.25</v>
      </c>
    </row>
    <row r="31" spans="1:78">
      <c r="A31" s="6"/>
      <c r="B31" s="95">
        <v>500</v>
      </c>
      <c r="C31" t="str">
        <f t="shared" si="0"/>
        <v>480-500</v>
      </c>
      <c r="D31">
        <v>147</v>
      </c>
      <c r="P31" s="95">
        <v>500</v>
      </c>
      <c r="Q31" t="str">
        <f t="shared" si="1"/>
        <v>480-500</v>
      </c>
      <c r="R31">
        <f ca="1"/>
        <v>0</v>
      </c>
      <c r="AA31" s="152">
        <v>25</v>
      </c>
      <c r="AB31" s="150">
        <f t="shared" ca="1" si="2"/>
        <v>239.77520000000004</v>
      </c>
      <c r="AC31" s="151" cm="1">
        <f t="array" aca="1" ref="AC31:BZ31" ca="1">TRANSPOSE( _xlfn.TAKE(_xlfn.SORTBY(ecommerce_dataset_updated['[Price (Rs.)']], _xlfn.RANDARRAY(ROWS(ecommerce_dataset_updated['[Price (Rs.)']]))), $AB$2 ))</f>
        <v>150.05000000000001</v>
      </c>
      <c r="AD31">
        <f ca="1"/>
        <v>353.96</v>
      </c>
      <c r="AE31">
        <f ca="1"/>
        <v>209.41</v>
      </c>
      <c r="AF31">
        <f ca="1"/>
        <v>190.3</v>
      </c>
      <c r="AG31">
        <f ca="1"/>
        <v>430.5</v>
      </c>
      <c r="AH31">
        <f ca="1"/>
        <v>137.59</v>
      </c>
      <c r="AI31">
        <f ca="1"/>
        <v>69.19</v>
      </c>
      <c r="AJ31">
        <f ca="1"/>
        <v>480.49</v>
      </c>
      <c r="AK31">
        <f ca="1"/>
        <v>172.45</v>
      </c>
      <c r="AL31">
        <f ca="1"/>
        <v>15.8</v>
      </c>
      <c r="AM31">
        <f ca="1"/>
        <v>322.27999999999997</v>
      </c>
      <c r="AN31">
        <f ca="1"/>
        <v>374.41</v>
      </c>
      <c r="AO31">
        <f ca="1"/>
        <v>424.82</v>
      </c>
      <c r="AP31">
        <f ca="1"/>
        <v>62.46</v>
      </c>
      <c r="AQ31">
        <f ca="1"/>
        <v>449.76</v>
      </c>
      <c r="AR31">
        <f ca="1"/>
        <v>150.85</v>
      </c>
      <c r="AS31">
        <f ca="1"/>
        <v>155.97999999999999</v>
      </c>
      <c r="AT31">
        <f ca="1"/>
        <v>412.92</v>
      </c>
      <c r="AU31">
        <f ca="1"/>
        <v>41.2</v>
      </c>
      <c r="AV31">
        <f ca="1"/>
        <v>389.67</v>
      </c>
      <c r="AW31">
        <f ca="1"/>
        <v>309.55</v>
      </c>
      <c r="AX31">
        <f ca="1"/>
        <v>238.92</v>
      </c>
      <c r="AY31">
        <f ca="1"/>
        <v>42.18</v>
      </c>
      <c r="AZ31">
        <f ca="1"/>
        <v>182.3</v>
      </c>
      <c r="BA31">
        <f ca="1"/>
        <v>429.69</v>
      </c>
      <c r="BB31">
        <f ca="1"/>
        <v>108.12</v>
      </c>
      <c r="BC31">
        <f ca="1"/>
        <v>46.81</v>
      </c>
      <c r="BD31">
        <f ca="1"/>
        <v>119.15</v>
      </c>
      <c r="BE31">
        <f ca="1"/>
        <v>246.17</v>
      </c>
      <c r="BF31">
        <f ca="1"/>
        <v>355.37</v>
      </c>
      <c r="BG31">
        <f ca="1"/>
        <v>362.83</v>
      </c>
      <c r="BH31">
        <f ca="1"/>
        <v>285.83</v>
      </c>
      <c r="BI31">
        <f ca="1"/>
        <v>116.68</v>
      </c>
      <c r="BJ31">
        <f ca="1"/>
        <v>286.86</v>
      </c>
      <c r="BK31">
        <f ca="1"/>
        <v>153.13</v>
      </c>
      <c r="BL31">
        <f ca="1"/>
        <v>468.2</v>
      </c>
      <c r="BM31">
        <f ca="1"/>
        <v>326.97000000000003</v>
      </c>
      <c r="BN31">
        <f ca="1"/>
        <v>397.35</v>
      </c>
      <c r="BO31">
        <f ca="1"/>
        <v>466.18</v>
      </c>
      <c r="BP31">
        <f ca="1"/>
        <v>116.19</v>
      </c>
      <c r="BQ31">
        <f ca="1"/>
        <v>72.87</v>
      </c>
      <c r="BR31">
        <f ca="1"/>
        <v>241.05</v>
      </c>
      <c r="BS31">
        <f ca="1"/>
        <v>66.37</v>
      </c>
      <c r="BT31">
        <f ca="1"/>
        <v>100.59</v>
      </c>
      <c r="BU31">
        <f ca="1"/>
        <v>494.06</v>
      </c>
      <c r="BV31">
        <f ca="1"/>
        <v>248.35</v>
      </c>
      <c r="BW31">
        <f ca="1"/>
        <v>147.71</v>
      </c>
      <c r="BX31">
        <f ca="1"/>
        <v>70.44</v>
      </c>
      <c r="BY31">
        <f ca="1"/>
        <v>384.99</v>
      </c>
      <c r="BZ31">
        <f ca="1"/>
        <v>109.76</v>
      </c>
    </row>
    <row r="32" spans="1:78">
      <c r="A32" s="6"/>
      <c r="D32">
        <v>0</v>
      </c>
      <c r="R32">
        <f ca="1"/>
        <v>0</v>
      </c>
      <c r="AA32" s="153">
        <v>26</v>
      </c>
      <c r="AB32" s="154">
        <f t="shared" ca="1" si="2"/>
        <v>260.20779999999996</v>
      </c>
      <c r="AC32" s="155" cm="1">
        <f t="array" aca="1" ref="AC32:BZ32" ca="1">TRANSPOSE( _xlfn.TAKE(_xlfn.SORTBY(ecommerce_dataset_updated['[Price (Rs.)']], _xlfn.RANDARRAY(ROWS(ecommerce_dataset_updated['[Price (Rs.)']]))), $AB$2 ))</f>
        <v>187.36</v>
      </c>
      <c r="AD32" s="156">
        <f ca="1"/>
        <v>166.89</v>
      </c>
      <c r="AE32" s="156">
        <f ca="1"/>
        <v>498.34</v>
      </c>
      <c r="AF32" s="156">
        <f ca="1"/>
        <v>233.79</v>
      </c>
      <c r="AG32" s="156">
        <f ca="1"/>
        <v>161.63999999999999</v>
      </c>
      <c r="AH32" s="156">
        <f ca="1"/>
        <v>105.1</v>
      </c>
      <c r="AI32" s="156">
        <f ca="1"/>
        <v>210.56</v>
      </c>
      <c r="AJ32" s="156">
        <f ca="1"/>
        <v>360.74</v>
      </c>
      <c r="AK32" s="156">
        <f ca="1"/>
        <v>248.07</v>
      </c>
      <c r="AL32" s="156">
        <f ca="1"/>
        <v>41.5</v>
      </c>
      <c r="AM32" s="156">
        <f ca="1"/>
        <v>317.02</v>
      </c>
      <c r="AN32" s="156">
        <f ca="1"/>
        <v>205.35</v>
      </c>
      <c r="AO32" s="156">
        <f ca="1"/>
        <v>252.65</v>
      </c>
      <c r="AP32" s="156">
        <f ca="1"/>
        <v>170.97</v>
      </c>
      <c r="AQ32" s="156">
        <f ca="1"/>
        <v>398.85</v>
      </c>
      <c r="AR32" s="156">
        <f ca="1"/>
        <v>52.37</v>
      </c>
      <c r="AS32" s="156">
        <f ca="1"/>
        <v>116.25</v>
      </c>
      <c r="AT32" s="156">
        <f ca="1"/>
        <v>44.14</v>
      </c>
      <c r="AU32" s="156">
        <f ca="1"/>
        <v>402.85</v>
      </c>
      <c r="AV32" s="156">
        <f ca="1"/>
        <v>180.07</v>
      </c>
      <c r="AW32" s="156">
        <f ca="1"/>
        <v>305.11</v>
      </c>
      <c r="AX32" s="156">
        <f ca="1"/>
        <v>21.3</v>
      </c>
      <c r="AY32" s="156">
        <f ca="1"/>
        <v>212.78</v>
      </c>
      <c r="AZ32" s="156">
        <f ca="1"/>
        <v>319.29000000000002</v>
      </c>
      <c r="BA32" s="156">
        <f ca="1"/>
        <v>221.1</v>
      </c>
      <c r="BB32" s="156">
        <f ca="1"/>
        <v>285.77</v>
      </c>
      <c r="BC32" s="156">
        <f ca="1"/>
        <v>191.29</v>
      </c>
      <c r="BD32" s="156">
        <f ca="1"/>
        <v>138.83000000000001</v>
      </c>
      <c r="BE32" s="156">
        <f ca="1"/>
        <v>212.87</v>
      </c>
      <c r="BF32" s="156">
        <f ca="1"/>
        <v>389.82</v>
      </c>
      <c r="BG32">
        <f ca="1"/>
        <v>382.18</v>
      </c>
      <c r="BH32">
        <f ca="1"/>
        <v>484.89</v>
      </c>
      <c r="BI32">
        <f ca="1"/>
        <v>432.35</v>
      </c>
      <c r="BJ32">
        <f ca="1"/>
        <v>378.97</v>
      </c>
      <c r="BK32">
        <f ca="1"/>
        <v>248.71</v>
      </c>
      <c r="BL32">
        <f ca="1"/>
        <v>437.1</v>
      </c>
      <c r="BM32">
        <f ca="1"/>
        <v>445.72</v>
      </c>
      <c r="BN32">
        <f ca="1"/>
        <v>493.43</v>
      </c>
      <c r="BO32">
        <f ca="1"/>
        <v>366.4</v>
      </c>
      <c r="BP32">
        <f ca="1"/>
        <v>268.31</v>
      </c>
      <c r="BQ32">
        <f ca="1"/>
        <v>394.07</v>
      </c>
      <c r="BR32">
        <f ca="1"/>
        <v>371.81</v>
      </c>
      <c r="BS32">
        <f ca="1"/>
        <v>70.290000000000006</v>
      </c>
      <c r="BT32">
        <f ca="1"/>
        <v>59.16</v>
      </c>
      <c r="BU32">
        <f ca="1"/>
        <v>280.2</v>
      </c>
      <c r="BV32">
        <f ca="1"/>
        <v>111.69</v>
      </c>
      <c r="BW32">
        <f ca="1"/>
        <v>481.84</v>
      </c>
      <c r="BX32">
        <f ca="1"/>
        <v>209.19</v>
      </c>
      <c r="BY32">
        <f ca="1"/>
        <v>199.44</v>
      </c>
      <c r="BZ32">
        <f ca="1"/>
        <v>241.97</v>
      </c>
    </row>
    <row r="33" spans="1:78">
      <c r="A33" s="6"/>
      <c r="AA33" s="152">
        <v>27</v>
      </c>
      <c r="AB33" s="150">
        <f t="shared" ca="1" si="2"/>
        <v>228.95599999999996</v>
      </c>
      <c r="AC33" s="151" cm="1">
        <f t="array" aca="1" ref="AC33:BZ33" ca="1">TRANSPOSE( _xlfn.TAKE(_xlfn.SORTBY(ecommerce_dataset_updated['[Price (Rs.)']], _xlfn.RANDARRAY(ROWS(ecommerce_dataset_updated['[Price (Rs.)']]))), $AB$2 ))</f>
        <v>209.89</v>
      </c>
      <c r="AD33">
        <f ca="1"/>
        <v>84.26</v>
      </c>
      <c r="AE33">
        <f ca="1"/>
        <v>95.61</v>
      </c>
      <c r="AF33">
        <f ca="1"/>
        <v>84.09</v>
      </c>
      <c r="AG33">
        <f ca="1"/>
        <v>324.36</v>
      </c>
      <c r="AH33">
        <f ca="1"/>
        <v>71.25</v>
      </c>
      <c r="AI33">
        <f ca="1"/>
        <v>221.23</v>
      </c>
      <c r="AJ33">
        <f ca="1"/>
        <v>341.41</v>
      </c>
      <c r="AK33">
        <f ca="1"/>
        <v>61.37</v>
      </c>
      <c r="AL33">
        <f ca="1"/>
        <v>168.92</v>
      </c>
      <c r="AM33">
        <f ca="1"/>
        <v>85.98</v>
      </c>
      <c r="AN33">
        <f ca="1"/>
        <v>430.43</v>
      </c>
      <c r="AO33">
        <f ca="1"/>
        <v>130.13</v>
      </c>
      <c r="AP33">
        <f ca="1"/>
        <v>172.45</v>
      </c>
      <c r="AQ33">
        <f ca="1"/>
        <v>259.47000000000003</v>
      </c>
      <c r="AR33">
        <f ca="1"/>
        <v>25.95</v>
      </c>
      <c r="AS33">
        <f ca="1"/>
        <v>105.99</v>
      </c>
      <c r="AT33">
        <f ca="1"/>
        <v>291.23</v>
      </c>
      <c r="AU33">
        <f ca="1"/>
        <v>296.45</v>
      </c>
      <c r="AV33">
        <f ca="1"/>
        <v>22.12</v>
      </c>
      <c r="AW33">
        <f ca="1"/>
        <v>197.83</v>
      </c>
      <c r="AX33">
        <f ca="1"/>
        <v>11.62</v>
      </c>
      <c r="AY33">
        <f ca="1"/>
        <v>93.6</v>
      </c>
      <c r="AZ33">
        <f ca="1"/>
        <v>342.71</v>
      </c>
      <c r="BA33">
        <f ca="1"/>
        <v>345.41</v>
      </c>
      <c r="BB33">
        <f ca="1"/>
        <v>56.69</v>
      </c>
      <c r="BC33">
        <f ca="1"/>
        <v>169.92</v>
      </c>
      <c r="BD33">
        <f ca="1"/>
        <v>214.98</v>
      </c>
      <c r="BE33">
        <f ca="1"/>
        <v>335.31</v>
      </c>
      <c r="BF33">
        <f ca="1"/>
        <v>389.25</v>
      </c>
      <c r="BG33">
        <f ca="1"/>
        <v>379.29</v>
      </c>
      <c r="BH33">
        <f ca="1"/>
        <v>388.41</v>
      </c>
      <c r="BI33">
        <f ca="1"/>
        <v>210.4</v>
      </c>
      <c r="BJ33">
        <f ca="1"/>
        <v>462.61</v>
      </c>
      <c r="BK33">
        <f ca="1"/>
        <v>353.96</v>
      </c>
      <c r="BL33">
        <f ca="1"/>
        <v>276.74</v>
      </c>
      <c r="BM33">
        <f ca="1"/>
        <v>298.02</v>
      </c>
      <c r="BN33">
        <f ca="1"/>
        <v>263.49</v>
      </c>
      <c r="BO33">
        <f ca="1"/>
        <v>112.55</v>
      </c>
      <c r="BP33">
        <f ca="1"/>
        <v>379.65</v>
      </c>
      <c r="BQ33">
        <f ca="1"/>
        <v>112</v>
      </c>
      <c r="BR33">
        <f ca="1"/>
        <v>280.99</v>
      </c>
      <c r="BS33">
        <f ca="1"/>
        <v>27.03</v>
      </c>
      <c r="BT33">
        <f ca="1"/>
        <v>283.36</v>
      </c>
      <c r="BU33">
        <f ca="1"/>
        <v>297.60000000000002</v>
      </c>
      <c r="BV33">
        <f ca="1"/>
        <v>442.96</v>
      </c>
      <c r="BW33">
        <f ca="1"/>
        <v>187.3</v>
      </c>
      <c r="BX33">
        <f ca="1"/>
        <v>298.68</v>
      </c>
      <c r="BY33">
        <f ca="1"/>
        <v>404.92</v>
      </c>
      <c r="BZ33">
        <f ca="1"/>
        <v>347.93</v>
      </c>
    </row>
    <row r="34" spans="1:78">
      <c r="A34" s="6"/>
      <c r="AA34" s="153">
        <v>28</v>
      </c>
      <c r="AB34" s="154">
        <f t="shared" ca="1" si="2"/>
        <v>297.01900000000001</v>
      </c>
      <c r="AC34" s="155" cm="1">
        <f t="array" aca="1" ref="AC34:BZ34" ca="1">TRANSPOSE( _xlfn.TAKE(_xlfn.SORTBY(ecommerce_dataset_updated['[Price (Rs.)']], _xlfn.RANDARRAY(ROWS(ecommerce_dataset_updated['[Price (Rs.)']]))), $AB$2 ))</f>
        <v>38.74</v>
      </c>
      <c r="AD34" s="156">
        <f ca="1"/>
        <v>225.59</v>
      </c>
      <c r="AE34" s="156">
        <f ca="1"/>
        <v>61.82</v>
      </c>
      <c r="AF34" s="156">
        <f ca="1"/>
        <v>18.989999999999998</v>
      </c>
      <c r="AG34" s="156">
        <f ca="1"/>
        <v>58.85</v>
      </c>
      <c r="AH34" s="156">
        <f ca="1"/>
        <v>379.45</v>
      </c>
      <c r="AI34" s="156">
        <f ca="1"/>
        <v>124.56</v>
      </c>
      <c r="AJ34" s="156">
        <f ca="1"/>
        <v>464.8</v>
      </c>
      <c r="AK34" s="156">
        <f ca="1"/>
        <v>254.11</v>
      </c>
      <c r="AL34" s="156">
        <f ca="1"/>
        <v>466.18</v>
      </c>
      <c r="AM34" s="156">
        <f ca="1"/>
        <v>354.39</v>
      </c>
      <c r="AN34" s="156">
        <f ca="1"/>
        <v>227.18</v>
      </c>
      <c r="AO34" s="156">
        <f ca="1"/>
        <v>401.02</v>
      </c>
      <c r="AP34" s="156">
        <f ca="1"/>
        <v>375.59</v>
      </c>
      <c r="AQ34" s="156">
        <f ca="1"/>
        <v>383.46</v>
      </c>
      <c r="AR34" s="156">
        <f ca="1"/>
        <v>301.37</v>
      </c>
      <c r="AS34" s="156">
        <f ca="1"/>
        <v>402.82</v>
      </c>
      <c r="AT34" s="156">
        <f ca="1"/>
        <v>219.64</v>
      </c>
      <c r="AU34" s="156">
        <f ca="1"/>
        <v>16.7</v>
      </c>
      <c r="AV34" s="156">
        <f ca="1"/>
        <v>422.7</v>
      </c>
      <c r="AW34" s="156">
        <f ca="1"/>
        <v>481.77</v>
      </c>
      <c r="AX34" s="156">
        <f ca="1"/>
        <v>82.43</v>
      </c>
      <c r="AY34" s="156">
        <f ca="1"/>
        <v>111.4</v>
      </c>
      <c r="AZ34" s="156">
        <f ca="1"/>
        <v>323.85000000000002</v>
      </c>
      <c r="BA34" s="156">
        <f ca="1"/>
        <v>396.78</v>
      </c>
      <c r="BB34" s="156">
        <f ca="1"/>
        <v>137.59</v>
      </c>
      <c r="BC34" s="156">
        <f ca="1"/>
        <v>465.65</v>
      </c>
      <c r="BD34" s="156">
        <f ca="1"/>
        <v>198.84</v>
      </c>
      <c r="BE34" s="156">
        <f ca="1"/>
        <v>440.49</v>
      </c>
      <c r="BF34" s="156">
        <f ca="1"/>
        <v>467.03</v>
      </c>
      <c r="BG34">
        <f ca="1"/>
        <v>243.84</v>
      </c>
      <c r="BH34">
        <f ca="1"/>
        <v>127.6</v>
      </c>
      <c r="BI34">
        <f ca="1"/>
        <v>433.65</v>
      </c>
      <c r="BJ34">
        <f ca="1"/>
        <v>70.489999999999995</v>
      </c>
      <c r="BK34">
        <f ca="1"/>
        <v>455.43</v>
      </c>
      <c r="BL34">
        <f ca="1"/>
        <v>432.25</v>
      </c>
      <c r="BM34">
        <f ca="1"/>
        <v>243.15</v>
      </c>
      <c r="BN34">
        <f ca="1"/>
        <v>452.56</v>
      </c>
      <c r="BO34">
        <f ca="1"/>
        <v>448.26</v>
      </c>
      <c r="BP34">
        <f ca="1"/>
        <v>471.68</v>
      </c>
      <c r="BQ34">
        <f ca="1"/>
        <v>403.23</v>
      </c>
      <c r="BR34">
        <f ca="1"/>
        <v>129.52000000000001</v>
      </c>
      <c r="BS34">
        <f ca="1"/>
        <v>293.83999999999997</v>
      </c>
      <c r="BT34">
        <f ca="1"/>
        <v>83.42</v>
      </c>
      <c r="BU34">
        <f ca="1"/>
        <v>408.9</v>
      </c>
      <c r="BV34">
        <f ca="1"/>
        <v>459.49</v>
      </c>
      <c r="BW34">
        <f ca="1"/>
        <v>395.04</v>
      </c>
      <c r="BX34">
        <f ca="1"/>
        <v>334.47</v>
      </c>
      <c r="BY34">
        <f ca="1"/>
        <v>260.81</v>
      </c>
      <c r="BZ34">
        <f ca="1"/>
        <v>399.53</v>
      </c>
    </row>
    <row r="35" spans="1:78">
      <c r="A35" s="6"/>
      <c r="AA35" s="152">
        <v>29</v>
      </c>
      <c r="AB35" s="150">
        <f t="shared" ca="1" si="2"/>
        <v>285.63939999999997</v>
      </c>
      <c r="AC35" s="151" cm="1">
        <f t="array" aca="1" ref="AC35:BZ35" ca="1">TRANSPOSE( _xlfn.TAKE(_xlfn.SORTBY(ecommerce_dataset_updated['[Price (Rs.)']], _xlfn.RANDARRAY(ROWS(ecommerce_dataset_updated['[Price (Rs.)']]))), $AB$2 ))</f>
        <v>282.64999999999998</v>
      </c>
      <c r="AD35">
        <f ca="1"/>
        <v>28.6</v>
      </c>
      <c r="AE35">
        <f ca="1"/>
        <v>440.6</v>
      </c>
      <c r="AF35">
        <f ca="1"/>
        <v>50.89</v>
      </c>
      <c r="AG35">
        <f ca="1"/>
        <v>474.41</v>
      </c>
      <c r="AH35">
        <f ca="1"/>
        <v>484.13</v>
      </c>
      <c r="AI35">
        <f ca="1"/>
        <v>457.07</v>
      </c>
      <c r="AJ35">
        <f ca="1"/>
        <v>373.59</v>
      </c>
      <c r="AK35">
        <f ca="1"/>
        <v>18.559999999999999</v>
      </c>
      <c r="AL35">
        <f ca="1"/>
        <v>407.12</v>
      </c>
      <c r="AM35">
        <f ca="1"/>
        <v>214.85</v>
      </c>
      <c r="AN35">
        <f ca="1"/>
        <v>420.41</v>
      </c>
      <c r="AO35">
        <f ca="1"/>
        <v>128.82</v>
      </c>
      <c r="AP35">
        <f ca="1"/>
        <v>119.61</v>
      </c>
      <c r="AQ35">
        <f ca="1"/>
        <v>379.45</v>
      </c>
      <c r="AR35">
        <f ca="1"/>
        <v>333.18</v>
      </c>
      <c r="AS35">
        <f ca="1"/>
        <v>23.78</v>
      </c>
      <c r="AT35">
        <f ca="1"/>
        <v>486.2</v>
      </c>
      <c r="AU35">
        <f ca="1"/>
        <v>329.54</v>
      </c>
      <c r="AV35">
        <f ca="1"/>
        <v>472.29</v>
      </c>
      <c r="AW35">
        <f ca="1"/>
        <v>137.59</v>
      </c>
      <c r="AX35">
        <f ca="1"/>
        <v>331.56</v>
      </c>
      <c r="AY35">
        <f ca="1"/>
        <v>370.72</v>
      </c>
      <c r="AZ35">
        <f ca="1"/>
        <v>425.24</v>
      </c>
      <c r="BA35">
        <f ca="1"/>
        <v>40.61</v>
      </c>
      <c r="BB35">
        <f ca="1"/>
        <v>176.59</v>
      </c>
      <c r="BC35">
        <f ca="1"/>
        <v>326.02999999999997</v>
      </c>
      <c r="BD35">
        <f ca="1"/>
        <v>303.14</v>
      </c>
      <c r="BE35">
        <f ca="1"/>
        <v>72.430000000000007</v>
      </c>
      <c r="BF35">
        <f ca="1"/>
        <v>71.02</v>
      </c>
      <c r="BG35">
        <f ca="1"/>
        <v>141.52000000000001</v>
      </c>
      <c r="BH35">
        <f ca="1"/>
        <v>330.6</v>
      </c>
      <c r="BI35">
        <f ca="1"/>
        <v>132.47999999999999</v>
      </c>
      <c r="BJ35">
        <f ca="1"/>
        <v>485.72</v>
      </c>
      <c r="BK35">
        <f ca="1"/>
        <v>166.75</v>
      </c>
      <c r="BL35">
        <f ca="1"/>
        <v>386.46</v>
      </c>
      <c r="BM35">
        <f ca="1"/>
        <v>430.85</v>
      </c>
      <c r="BN35">
        <f ca="1"/>
        <v>440.11</v>
      </c>
      <c r="BO35">
        <f ca="1"/>
        <v>458.08</v>
      </c>
      <c r="BP35">
        <f ca="1"/>
        <v>191.05</v>
      </c>
      <c r="BQ35">
        <f ca="1"/>
        <v>429.43</v>
      </c>
      <c r="BR35">
        <f ca="1"/>
        <v>345.47</v>
      </c>
      <c r="BS35">
        <f ca="1"/>
        <v>429.78</v>
      </c>
      <c r="BT35">
        <f ca="1"/>
        <v>100.84</v>
      </c>
      <c r="BU35">
        <f ca="1"/>
        <v>41.11</v>
      </c>
      <c r="BV35">
        <f ca="1"/>
        <v>394.9</v>
      </c>
      <c r="BW35">
        <f ca="1"/>
        <v>292.38</v>
      </c>
      <c r="BX35">
        <f ca="1"/>
        <v>257.67</v>
      </c>
      <c r="BY35">
        <f ca="1"/>
        <v>239.96</v>
      </c>
      <c r="BZ35">
        <f ca="1"/>
        <v>406.13</v>
      </c>
    </row>
    <row r="36" spans="1:78">
      <c r="A36" s="6"/>
      <c r="AA36" s="153">
        <v>30</v>
      </c>
      <c r="AB36" s="154">
        <f t="shared" ca="1" si="2"/>
        <v>290.0256</v>
      </c>
      <c r="AC36" s="155" cm="1">
        <f t="array" aca="1" ref="AC36:BZ36" ca="1">TRANSPOSE( _xlfn.TAKE(_xlfn.SORTBY(ecommerce_dataset_updated['[Price (Rs.)']], _xlfn.RANDARRAY(ROWS(ecommerce_dataset_updated['[Price (Rs.)']]))), $AB$2 ))</f>
        <v>452</v>
      </c>
      <c r="AD36" s="156">
        <f ca="1"/>
        <v>425.48</v>
      </c>
      <c r="AE36" s="156">
        <f ca="1"/>
        <v>108.04</v>
      </c>
      <c r="AF36" s="156">
        <f ca="1"/>
        <v>408.43</v>
      </c>
      <c r="AG36" s="156">
        <f ca="1"/>
        <v>61.82</v>
      </c>
      <c r="AH36" s="156">
        <f ca="1"/>
        <v>146.09</v>
      </c>
      <c r="AI36" s="156">
        <f ca="1"/>
        <v>131.56</v>
      </c>
      <c r="AJ36" s="156">
        <f ca="1"/>
        <v>249.81</v>
      </c>
      <c r="AK36" s="156">
        <f ca="1"/>
        <v>262.14999999999998</v>
      </c>
      <c r="AL36" s="156">
        <f ca="1"/>
        <v>29.79</v>
      </c>
      <c r="AM36" s="156">
        <f ca="1"/>
        <v>346.17</v>
      </c>
      <c r="AN36" s="156">
        <f ca="1"/>
        <v>214.98</v>
      </c>
      <c r="AO36" s="156">
        <f ca="1"/>
        <v>452.56</v>
      </c>
      <c r="AP36" s="156">
        <f ca="1"/>
        <v>422.02</v>
      </c>
      <c r="AQ36" s="156">
        <f ca="1"/>
        <v>167.63</v>
      </c>
      <c r="AR36" s="156">
        <f ca="1"/>
        <v>219.9</v>
      </c>
      <c r="AS36" s="156">
        <f ca="1"/>
        <v>359.03</v>
      </c>
      <c r="AT36" s="156">
        <f ca="1"/>
        <v>209.19</v>
      </c>
      <c r="AU36" s="156">
        <f ca="1"/>
        <v>228.68</v>
      </c>
      <c r="AV36" s="156">
        <f ca="1"/>
        <v>44.14</v>
      </c>
      <c r="AW36" s="156">
        <f ca="1"/>
        <v>373.25</v>
      </c>
      <c r="AX36" s="156">
        <f ca="1"/>
        <v>338.68</v>
      </c>
      <c r="AY36" s="156">
        <f ca="1"/>
        <v>110.59</v>
      </c>
      <c r="AZ36" s="156">
        <f ca="1"/>
        <v>199.48</v>
      </c>
      <c r="BA36" s="156">
        <f ca="1"/>
        <v>94.31</v>
      </c>
      <c r="BB36" s="156">
        <f ca="1"/>
        <v>153.55000000000001</v>
      </c>
      <c r="BC36" s="156">
        <f ca="1"/>
        <v>367.63</v>
      </c>
      <c r="BD36" s="156">
        <f ca="1"/>
        <v>49.67</v>
      </c>
      <c r="BE36" s="156">
        <f ca="1"/>
        <v>420.46</v>
      </c>
      <c r="BF36" s="156">
        <f ca="1"/>
        <v>365.95</v>
      </c>
      <c r="BG36">
        <f ca="1"/>
        <v>485.72</v>
      </c>
      <c r="BH36">
        <f ca="1"/>
        <v>310.66000000000003</v>
      </c>
      <c r="BI36">
        <f ca="1"/>
        <v>334.08</v>
      </c>
      <c r="BJ36">
        <f ca="1"/>
        <v>497.95</v>
      </c>
      <c r="BK36">
        <f ca="1"/>
        <v>466.18</v>
      </c>
      <c r="BL36">
        <f ca="1"/>
        <v>470.63</v>
      </c>
      <c r="BM36">
        <f ca="1"/>
        <v>271.43</v>
      </c>
      <c r="BN36">
        <f ca="1"/>
        <v>448.07</v>
      </c>
      <c r="BO36">
        <f ca="1"/>
        <v>84.09</v>
      </c>
      <c r="BP36">
        <f ca="1"/>
        <v>441.14</v>
      </c>
      <c r="BQ36">
        <f ca="1"/>
        <v>147.82</v>
      </c>
      <c r="BR36">
        <f ca="1"/>
        <v>450.17</v>
      </c>
      <c r="BS36">
        <f ca="1"/>
        <v>378.85</v>
      </c>
      <c r="BT36">
        <f ca="1"/>
        <v>407.43</v>
      </c>
      <c r="BU36">
        <f ca="1"/>
        <v>183.04</v>
      </c>
      <c r="BV36">
        <f ca="1"/>
        <v>389.72</v>
      </c>
      <c r="BW36">
        <f ca="1"/>
        <v>219.61</v>
      </c>
      <c r="BX36">
        <f ca="1"/>
        <v>439.39</v>
      </c>
      <c r="BY36">
        <f ca="1"/>
        <v>254.32</v>
      </c>
      <c r="BZ36">
        <f ca="1"/>
        <v>407.94</v>
      </c>
    </row>
    <row r="37" spans="1:78">
      <c r="A37" s="6"/>
      <c r="AA37" s="152">
        <v>31</v>
      </c>
      <c r="AB37" s="150">
        <f t="shared" ca="1" si="2"/>
        <v>276.71419999999995</v>
      </c>
      <c r="AC37" s="151" cm="1">
        <f t="array" aca="1" ref="AC37:BZ37" ca="1">TRANSPOSE( _xlfn.TAKE(_xlfn.SORTBY(ecommerce_dataset_updated['[Price (Rs.)']], _xlfn.RANDARRAY(ROWS(ecommerce_dataset_updated['[Price (Rs.)']]))), $AB$2 ))</f>
        <v>39.869999999999997</v>
      </c>
      <c r="AD37">
        <f ca="1"/>
        <v>464.92</v>
      </c>
      <c r="AE37">
        <f ca="1"/>
        <v>451.25</v>
      </c>
      <c r="AF37">
        <f ca="1"/>
        <v>112.53</v>
      </c>
      <c r="AG37">
        <f ca="1"/>
        <v>291.47000000000003</v>
      </c>
      <c r="AH37">
        <f ca="1"/>
        <v>230.19</v>
      </c>
      <c r="AI37">
        <f ca="1"/>
        <v>38.25</v>
      </c>
      <c r="AJ37">
        <f ca="1"/>
        <v>92.92</v>
      </c>
      <c r="AK37">
        <f ca="1"/>
        <v>315.06</v>
      </c>
      <c r="AL37">
        <f ca="1"/>
        <v>400.31</v>
      </c>
      <c r="AM37">
        <f ca="1"/>
        <v>406.06</v>
      </c>
      <c r="AN37">
        <f ca="1"/>
        <v>55.64</v>
      </c>
      <c r="AO37">
        <f ca="1"/>
        <v>342.35</v>
      </c>
      <c r="AP37">
        <f ca="1"/>
        <v>453.64</v>
      </c>
      <c r="AQ37">
        <f ca="1"/>
        <v>345.47</v>
      </c>
      <c r="AR37">
        <f ca="1"/>
        <v>112.97</v>
      </c>
      <c r="AS37">
        <f ca="1"/>
        <v>494.21</v>
      </c>
      <c r="AT37">
        <f ca="1"/>
        <v>106.96</v>
      </c>
      <c r="AU37">
        <f ca="1"/>
        <v>347.13</v>
      </c>
      <c r="AV37">
        <f ca="1"/>
        <v>83.78</v>
      </c>
      <c r="AW37">
        <f ca="1"/>
        <v>93.6</v>
      </c>
      <c r="AX37">
        <f ca="1"/>
        <v>221.92</v>
      </c>
      <c r="AY37">
        <f ca="1"/>
        <v>471.68</v>
      </c>
      <c r="AZ37">
        <f ca="1"/>
        <v>228.28</v>
      </c>
      <c r="BA37">
        <f ca="1"/>
        <v>370.42</v>
      </c>
      <c r="BB37">
        <f ca="1"/>
        <v>265.25</v>
      </c>
      <c r="BC37">
        <f ca="1"/>
        <v>249.4</v>
      </c>
      <c r="BD37">
        <f ca="1"/>
        <v>71.02</v>
      </c>
      <c r="BE37">
        <f ca="1"/>
        <v>216.55</v>
      </c>
      <c r="BF37">
        <f ca="1"/>
        <v>439.4</v>
      </c>
      <c r="BG37">
        <f ca="1"/>
        <v>455.94</v>
      </c>
      <c r="BH37">
        <f ca="1"/>
        <v>55.84</v>
      </c>
      <c r="BI37">
        <f ca="1"/>
        <v>324.33</v>
      </c>
      <c r="BJ37">
        <f ca="1"/>
        <v>166.63</v>
      </c>
      <c r="BK37">
        <f ca="1"/>
        <v>414.17</v>
      </c>
      <c r="BL37">
        <f ca="1"/>
        <v>236.71</v>
      </c>
      <c r="BM37">
        <f ca="1"/>
        <v>369.36</v>
      </c>
      <c r="BN37">
        <f ca="1"/>
        <v>14.21</v>
      </c>
      <c r="BO37">
        <f ca="1"/>
        <v>405.16</v>
      </c>
      <c r="BP37">
        <f ca="1"/>
        <v>318.14999999999998</v>
      </c>
      <c r="BQ37">
        <f ca="1"/>
        <v>269.81</v>
      </c>
      <c r="BR37">
        <f ca="1"/>
        <v>263.14999999999998</v>
      </c>
      <c r="BS37">
        <f ca="1"/>
        <v>329.64</v>
      </c>
      <c r="BT37">
        <f ca="1"/>
        <v>357.41</v>
      </c>
      <c r="BU37">
        <f ca="1"/>
        <v>194.92</v>
      </c>
      <c r="BV37">
        <f ca="1"/>
        <v>460.17</v>
      </c>
      <c r="BW37">
        <f ca="1"/>
        <v>483.48</v>
      </c>
      <c r="BX37">
        <f ca="1"/>
        <v>481.53</v>
      </c>
      <c r="BY37">
        <f ca="1"/>
        <v>349.42</v>
      </c>
      <c r="BZ37">
        <f ca="1"/>
        <v>73.180000000000007</v>
      </c>
    </row>
    <row r="38" spans="1:78">
      <c r="A38" s="6"/>
      <c r="AA38" s="153">
        <v>32</v>
      </c>
      <c r="AB38" s="154">
        <f t="shared" ca="1" si="2"/>
        <v>227.47759999999994</v>
      </c>
      <c r="AC38" s="155" cm="1">
        <f t="array" aca="1" ref="AC38:BZ38" ca="1">TRANSPOSE( _xlfn.TAKE(_xlfn.SORTBY(ecommerce_dataset_updated['[Price (Rs.)']], _xlfn.RANDARRAY(ROWS(ecommerce_dataset_updated['[Price (Rs.)']]))), $AB$2 ))</f>
        <v>261.74</v>
      </c>
      <c r="AD38" s="156">
        <f ca="1"/>
        <v>179.09</v>
      </c>
      <c r="AE38" s="156">
        <f ca="1"/>
        <v>398.16</v>
      </c>
      <c r="AF38" s="156">
        <f ca="1"/>
        <v>417.36</v>
      </c>
      <c r="AG38" s="156">
        <f ca="1"/>
        <v>308.60000000000002</v>
      </c>
      <c r="AH38" s="156">
        <f ca="1"/>
        <v>126.93</v>
      </c>
      <c r="AI38" s="156">
        <f ca="1"/>
        <v>483.34</v>
      </c>
      <c r="AJ38" s="156">
        <f ca="1"/>
        <v>136.16999999999999</v>
      </c>
      <c r="AK38" s="156">
        <f ca="1"/>
        <v>30.54</v>
      </c>
      <c r="AL38" s="156">
        <f ca="1"/>
        <v>257.14</v>
      </c>
      <c r="AM38" s="156">
        <f ca="1"/>
        <v>172.92</v>
      </c>
      <c r="AN38" s="156">
        <f ca="1"/>
        <v>142.35</v>
      </c>
      <c r="AO38" s="156">
        <f ca="1"/>
        <v>434.06</v>
      </c>
      <c r="AP38" s="156">
        <f ca="1"/>
        <v>332.48</v>
      </c>
      <c r="AQ38" s="156">
        <f ca="1"/>
        <v>204.49</v>
      </c>
      <c r="AR38" s="156">
        <f ca="1"/>
        <v>166.69</v>
      </c>
      <c r="AS38" s="156">
        <f ca="1"/>
        <v>368.62</v>
      </c>
      <c r="AT38" s="156">
        <f ca="1"/>
        <v>132.66999999999999</v>
      </c>
      <c r="AU38" s="156">
        <f ca="1"/>
        <v>59.58</v>
      </c>
      <c r="AV38" s="156">
        <f ca="1"/>
        <v>373.59</v>
      </c>
      <c r="AW38" s="156">
        <f ca="1"/>
        <v>83.57</v>
      </c>
      <c r="AX38" s="156">
        <f ca="1"/>
        <v>285.83</v>
      </c>
      <c r="AY38" s="156">
        <f ca="1"/>
        <v>187.3</v>
      </c>
      <c r="AZ38" s="156">
        <f ca="1"/>
        <v>334.08</v>
      </c>
      <c r="BA38" s="156">
        <f ca="1"/>
        <v>433.65</v>
      </c>
      <c r="BB38" s="156">
        <f ca="1"/>
        <v>132.47999999999999</v>
      </c>
      <c r="BC38" s="156">
        <f ca="1"/>
        <v>95.06</v>
      </c>
      <c r="BD38" s="156">
        <f ca="1"/>
        <v>212.78</v>
      </c>
      <c r="BE38" s="156">
        <f ca="1"/>
        <v>40.78</v>
      </c>
      <c r="BF38" s="156">
        <f ca="1"/>
        <v>229.52</v>
      </c>
      <c r="BG38">
        <f ca="1"/>
        <v>436.99</v>
      </c>
      <c r="BH38">
        <f ca="1"/>
        <v>49.79</v>
      </c>
      <c r="BI38">
        <f ca="1"/>
        <v>31.22</v>
      </c>
      <c r="BJ38">
        <f ca="1"/>
        <v>361.82</v>
      </c>
      <c r="BK38">
        <f ca="1"/>
        <v>108.95</v>
      </c>
      <c r="BL38">
        <f ca="1"/>
        <v>101.4</v>
      </c>
      <c r="BM38">
        <f ca="1"/>
        <v>77.22</v>
      </c>
      <c r="BN38">
        <f ca="1"/>
        <v>491.98</v>
      </c>
      <c r="BO38">
        <f ca="1"/>
        <v>42.01</v>
      </c>
      <c r="BP38">
        <f ca="1"/>
        <v>448.81</v>
      </c>
      <c r="BQ38">
        <f ca="1"/>
        <v>201.3</v>
      </c>
      <c r="BR38">
        <f ca="1"/>
        <v>388.94</v>
      </c>
      <c r="BS38">
        <f ca="1"/>
        <v>98.93</v>
      </c>
      <c r="BT38">
        <f ca="1"/>
        <v>227.48</v>
      </c>
      <c r="BU38">
        <f ca="1"/>
        <v>89.46</v>
      </c>
      <c r="BV38">
        <f ca="1"/>
        <v>41.08</v>
      </c>
      <c r="BW38">
        <f ca="1"/>
        <v>396.56</v>
      </c>
      <c r="BX38">
        <f ca="1"/>
        <v>394.9</v>
      </c>
      <c r="BY38">
        <f ca="1"/>
        <v>334.87</v>
      </c>
      <c r="BZ38">
        <f ca="1"/>
        <v>28.6</v>
      </c>
    </row>
    <row r="39" spans="1:78">
      <c r="A39" s="6"/>
      <c r="AA39" s="152">
        <v>33</v>
      </c>
      <c r="AB39" s="150">
        <f t="shared" ca="1" si="2"/>
        <v>255.79080000000005</v>
      </c>
      <c r="AC39" s="151" cm="1">
        <f t="array" aca="1" ref="AC39:BZ39" ca="1">TRANSPOSE( _xlfn.TAKE(_xlfn.SORTBY(ecommerce_dataset_updated['[Price (Rs.)']], _xlfn.RANDARRAY(ROWS(ecommerce_dataset_updated['[Price (Rs.)']]))), $AB$2 ))</f>
        <v>181.62</v>
      </c>
      <c r="AD39">
        <f ca="1"/>
        <v>125.2</v>
      </c>
      <c r="AE39">
        <f ca="1"/>
        <v>45.18</v>
      </c>
      <c r="AF39">
        <f ca="1"/>
        <v>56.97</v>
      </c>
      <c r="AG39">
        <f ca="1"/>
        <v>138.62</v>
      </c>
      <c r="AH39">
        <f ca="1"/>
        <v>416.11</v>
      </c>
      <c r="AI39">
        <f ca="1"/>
        <v>261.23</v>
      </c>
      <c r="AJ39">
        <f ca="1"/>
        <v>244.37</v>
      </c>
      <c r="AK39">
        <f ca="1"/>
        <v>150.09</v>
      </c>
      <c r="AL39">
        <f ca="1"/>
        <v>31.79</v>
      </c>
      <c r="AM39">
        <f ca="1"/>
        <v>112.67</v>
      </c>
      <c r="AN39">
        <f ca="1"/>
        <v>416.7</v>
      </c>
      <c r="AO39">
        <f ca="1"/>
        <v>126.22</v>
      </c>
      <c r="AP39">
        <f ca="1"/>
        <v>48.61</v>
      </c>
      <c r="AQ39">
        <f ca="1"/>
        <v>496.05</v>
      </c>
      <c r="AR39">
        <f ca="1"/>
        <v>408.43</v>
      </c>
      <c r="AS39">
        <f ca="1"/>
        <v>481.16</v>
      </c>
      <c r="AT39">
        <f ca="1"/>
        <v>14.54</v>
      </c>
      <c r="AU39">
        <f ca="1"/>
        <v>249.98</v>
      </c>
      <c r="AV39">
        <f ca="1"/>
        <v>462.11</v>
      </c>
      <c r="AW39">
        <f ca="1"/>
        <v>188.07</v>
      </c>
      <c r="AX39">
        <f ca="1"/>
        <v>32.39</v>
      </c>
      <c r="AY39">
        <f ca="1"/>
        <v>361.42</v>
      </c>
      <c r="AZ39">
        <f ca="1"/>
        <v>33.799999999999997</v>
      </c>
      <c r="BA39">
        <f ca="1"/>
        <v>382.26</v>
      </c>
      <c r="BB39">
        <f ca="1"/>
        <v>323.5</v>
      </c>
      <c r="BC39">
        <f ca="1"/>
        <v>309.01</v>
      </c>
      <c r="BD39">
        <f ca="1"/>
        <v>74.64</v>
      </c>
      <c r="BE39">
        <f ca="1"/>
        <v>28.61</v>
      </c>
      <c r="BF39">
        <f ca="1"/>
        <v>351.87</v>
      </c>
      <c r="BG39">
        <f ca="1"/>
        <v>493.1</v>
      </c>
      <c r="BH39">
        <f ca="1"/>
        <v>235.02</v>
      </c>
      <c r="BI39">
        <f ca="1"/>
        <v>156.30000000000001</v>
      </c>
      <c r="BJ39">
        <f ca="1"/>
        <v>85.54</v>
      </c>
      <c r="BK39">
        <f ca="1"/>
        <v>432.01</v>
      </c>
      <c r="BL39">
        <f ca="1"/>
        <v>335.86</v>
      </c>
      <c r="BM39">
        <f ca="1"/>
        <v>497.95</v>
      </c>
      <c r="BN39">
        <f ca="1"/>
        <v>404.85</v>
      </c>
      <c r="BO39">
        <f ca="1"/>
        <v>125.71</v>
      </c>
      <c r="BP39">
        <f ca="1"/>
        <v>444.15</v>
      </c>
      <c r="BQ39">
        <f ca="1"/>
        <v>446.21</v>
      </c>
      <c r="BR39">
        <f ca="1"/>
        <v>219.22</v>
      </c>
      <c r="BS39">
        <f ca="1"/>
        <v>253.73</v>
      </c>
      <c r="BT39">
        <f ca="1"/>
        <v>446.45</v>
      </c>
      <c r="BU39">
        <f ca="1"/>
        <v>414.86</v>
      </c>
      <c r="BV39">
        <f ca="1"/>
        <v>246.03</v>
      </c>
      <c r="BW39">
        <f ca="1"/>
        <v>327.60000000000002</v>
      </c>
      <c r="BX39">
        <f ca="1"/>
        <v>330.62</v>
      </c>
      <c r="BY39">
        <f ca="1"/>
        <v>94.52</v>
      </c>
      <c r="BZ39">
        <f ca="1"/>
        <v>246.59</v>
      </c>
    </row>
    <row r="40" spans="1:78">
      <c r="A40" s="6"/>
      <c r="AA40" s="153">
        <v>34</v>
      </c>
      <c r="AB40" s="154">
        <f t="shared" ca="1" si="2"/>
        <v>261.58480000000014</v>
      </c>
      <c r="AC40" s="155" cm="1">
        <f t="array" aca="1" ref="AC40:BZ40" ca="1">TRANSPOSE( _xlfn.TAKE(_xlfn.SORTBY(ecommerce_dataset_updated['[Price (Rs.)']], _xlfn.RANDARRAY(ROWS(ecommerce_dataset_updated['[Price (Rs.)']]))), $AB$2 ))</f>
        <v>135.22</v>
      </c>
      <c r="AD40" s="156">
        <f ca="1"/>
        <v>167.63</v>
      </c>
      <c r="AE40" s="156">
        <f ca="1"/>
        <v>149.91</v>
      </c>
      <c r="AF40" s="156">
        <f ca="1"/>
        <v>282.16000000000003</v>
      </c>
      <c r="AG40" s="156">
        <f ca="1"/>
        <v>116.06</v>
      </c>
      <c r="AH40" s="156">
        <f ca="1"/>
        <v>362.99</v>
      </c>
      <c r="AI40" s="156">
        <f ca="1"/>
        <v>336.95</v>
      </c>
      <c r="AJ40" s="156">
        <f ca="1"/>
        <v>193.42</v>
      </c>
      <c r="AK40" s="156">
        <f ca="1"/>
        <v>392.26</v>
      </c>
      <c r="AL40" s="156">
        <f ca="1"/>
        <v>496.31</v>
      </c>
      <c r="AM40" s="156">
        <f ca="1"/>
        <v>459.22</v>
      </c>
      <c r="AN40" s="156">
        <f ca="1"/>
        <v>330.53</v>
      </c>
      <c r="AO40" s="156">
        <f ca="1"/>
        <v>135.72999999999999</v>
      </c>
      <c r="AP40" s="156">
        <f ca="1"/>
        <v>116.19</v>
      </c>
      <c r="AQ40" s="156">
        <f ca="1"/>
        <v>269.06</v>
      </c>
      <c r="AR40" s="156">
        <f ca="1"/>
        <v>429.78</v>
      </c>
      <c r="AS40" s="156">
        <f ca="1"/>
        <v>333.98</v>
      </c>
      <c r="AT40" s="156">
        <f ca="1"/>
        <v>197.83</v>
      </c>
      <c r="AU40" s="156">
        <f ca="1"/>
        <v>346.81</v>
      </c>
      <c r="AV40" s="156">
        <f ca="1"/>
        <v>433.77</v>
      </c>
      <c r="AW40" s="156">
        <f ca="1"/>
        <v>288.22000000000003</v>
      </c>
      <c r="AX40" s="156">
        <f ca="1"/>
        <v>403.23</v>
      </c>
      <c r="AY40" s="156">
        <f ca="1"/>
        <v>437.53</v>
      </c>
      <c r="AZ40" s="156">
        <f ca="1"/>
        <v>262.88</v>
      </c>
      <c r="BA40" s="156">
        <f ca="1"/>
        <v>45.18</v>
      </c>
      <c r="BB40" s="156">
        <f ca="1"/>
        <v>493.29</v>
      </c>
      <c r="BC40" s="156">
        <f ca="1"/>
        <v>169.92</v>
      </c>
      <c r="BD40" s="156">
        <f ca="1"/>
        <v>451.74</v>
      </c>
      <c r="BE40" s="156">
        <f ca="1"/>
        <v>153.36000000000001</v>
      </c>
      <c r="BF40" s="156">
        <f ca="1"/>
        <v>311.01</v>
      </c>
      <c r="BG40">
        <f ca="1"/>
        <v>109.99</v>
      </c>
      <c r="BH40">
        <f ca="1"/>
        <v>425.24</v>
      </c>
      <c r="BI40">
        <f ca="1"/>
        <v>432.1</v>
      </c>
      <c r="BJ40">
        <f ca="1"/>
        <v>171.18</v>
      </c>
      <c r="BK40">
        <f ca="1"/>
        <v>148.44</v>
      </c>
      <c r="BL40">
        <f ca="1"/>
        <v>213</v>
      </c>
      <c r="BM40">
        <f ca="1"/>
        <v>15.47</v>
      </c>
      <c r="BN40">
        <f ca="1"/>
        <v>115.36</v>
      </c>
      <c r="BO40">
        <f ca="1"/>
        <v>232.51</v>
      </c>
      <c r="BP40">
        <f ca="1"/>
        <v>417.07</v>
      </c>
      <c r="BQ40">
        <f ca="1"/>
        <v>172.11</v>
      </c>
      <c r="BR40">
        <f ca="1"/>
        <v>218.44</v>
      </c>
      <c r="BS40">
        <f ca="1"/>
        <v>424.68</v>
      </c>
      <c r="BT40">
        <f ca="1"/>
        <v>298.43</v>
      </c>
      <c r="BU40">
        <f ca="1"/>
        <v>99.78</v>
      </c>
      <c r="BV40">
        <f ca="1"/>
        <v>350.82</v>
      </c>
      <c r="BW40">
        <f ca="1"/>
        <v>53.79</v>
      </c>
      <c r="BX40">
        <f ca="1"/>
        <v>53.69</v>
      </c>
      <c r="BY40">
        <f ca="1"/>
        <v>130.19</v>
      </c>
      <c r="BZ40">
        <f ca="1"/>
        <v>294.77999999999997</v>
      </c>
    </row>
    <row r="41" spans="1:78">
      <c r="A41" s="6"/>
      <c r="AA41" s="152">
        <v>35</v>
      </c>
      <c r="AB41" s="150">
        <f t="shared" ca="1" si="2"/>
        <v>287.70480000000009</v>
      </c>
      <c r="AC41" s="151" cm="1">
        <f t="array" aca="1" ref="AC41:BZ41" ca="1">TRANSPOSE( _xlfn.TAKE(_xlfn.SORTBY(ecommerce_dataset_updated['[Price (Rs.)']], _xlfn.RANDARRAY(ROWS(ecommerce_dataset_updated['[Price (Rs.)']]))), $AB$2 ))</f>
        <v>49.79</v>
      </c>
      <c r="AD41">
        <f ca="1"/>
        <v>169.53</v>
      </c>
      <c r="AE41">
        <f ca="1"/>
        <v>468.37</v>
      </c>
      <c r="AF41">
        <f ca="1"/>
        <v>48.52</v>
      </c>
      <c r="AG41">
        <f ca="1"/>
        <v>114.99</v>
      </c>
      <c r="AH41">
        <f ca="1"/>
        <v>227.48</v>
      </c>
      <c r="AI41">
        <f ca="1"/>
        <v>317.61</v>
      </c>
      <c r="AJ41">
        <f ca="1"/>
        <v>437.56</v>
      </c>
      <c r="AK41">
        <f ca="1"/>
        <v>487.28</v>
      </c>
      <c r="AL41">
        <f ca="1"/>
        <v>330.67</v>
      </c>
      <c r="AM41">
        <f ca="1"/>
        <v>258.08</v>
      </c>
      <c r="AN41">
        <f ca="1"/>
        <v>312</v>
      </c>
      <c r="AO41">
        <f ca="1"/>
        <v>278.86</v>
      </c>
      <c r="AP41">
        <f ca="1"/>
        <v>309.54000000000002</v>
      </c>
      <c r="AQ41">
        <f ca="1"/>
        <v>489.95</v>
      </c>
      <c r="AR41">
        <f ca="1"/>
        <v>496.76</v>
      </c>
      <c r="AS41">
        <f ca="1"/>
        <v>479.63</v>
      </c>
      <c r="AT41">
        <f ca="1"/>
        <v>394.76</v>
      </c>
      <c r="AU41">
        <f ca="1"/>
        <v>332.57</v>
      </c>
      <c r="AV41">
        <f ca="1"/>
        <v>431.85</v>
      </c>
      <c r="AW41">
        <f ca="1"/>
        <v>452.7</v>
      </c>
      <c r="AX41">
        <f ca="1"/>
        <v>325.14</v>
      </c>
      <c r="AY41">
        <f ca="1"/>
        <v>385.98</v>
      </c>
      <c r="AZ41">
        <f ca="1"/>
        <v>66.290000000000006</v>
      </c>
      <c r="BA41">
        <f ca="1"/>
        <v>249.3</v>
      </c>
      <c r="BB41">
        <f ca="1"/>
        <v>428.53</v>
      </c>
      <c r="BC41">
        <f ca="1"/>
        <v>473.92</v>
      </c>
      <c r="BD41">
        <f ca="1"/>
        <v>23.78</v>
      </c>
      <c r="BE41">
        <f ca="1"/>
        <v>398.89</v>
      </c>
      <c r="BF41">
        <f ca="1"/>
        <v>172.78</v>
      </c>
      <c r="BG41">
        <f ca="1"/>
        <v>96.86</v>
      </c>
      <c r="BH41">
        <f ca="1"/>
        <v>418.08</v>
      </c>
      <c r="BI41">
        <f ca="1"/>
        <v>118.84</v>
      </c>
      <c r="BJ41">
        <f ca="1"/>
        <v>116.39</v>
      </c>
      <c r="BK41">
        <f ca="1"/>
        <v>357.62</v>
      </c>
      <c r="BL41">
        <f ca="1"/>
        <v>309.01</v>
      </c>
      <c r="BM41">
        <f ca="1"/>
        <v>477.27</v>
      </c>
      <c r="BN41">
        <f ca="1"/>
        <v>181.26</v>
      </c>
      <c r="BO41">
        <f ca="1"/>
        <v>323.02999999999997</v>
      </c>
      <c r="BP41">
        <f ca="1"/>
        <v>137.04</v>
      </c>
      <c r="BQ41">
        <f ca="1"/>
        <v>339.83</v>
      </c>
      <c r="BR41">
        <f ca="1"/>
        <v>27.64</v>
      </c>
      <c r="BS41">
        <f ca="1"/>
        <v>320.44</v>
      </c>
      <c r="BT41">
        <f ca="1"/>
        <v>33.880000000000003</v>
      </c>
      <c r="BU41">
        <f ca="1"/>
        <v>496.92</v>
      </c>
      <c r="BV41">
        <f ca="1"/>
        <v>377.06</v>
      </c>
      <c r="BW41">
        <f ca="1"/>
        <v>28.03</v>
      </c>
      <c r="BX41">
        <f ca="1"/>
        <v>235.18</v>
      </c>
      <c r="BY41">
        <f ca="1"/>
        <v>373.26</v>
      </c>
      <c r="BZ41">
        <f ca="1"/>
        <v>204.49</v>
      </c>
    </row>
    <row r="42" spans="1:78">
      <c r="A42" s="6"/>
      <c r="AA42" s="153">
        <v>36</v>
      </c>
      <c r="AB42" s="154">
        <f t="shared" ca="1" si="2"/>
        <v>260.23940000000005</v>
      </c>
      <c r="AC42" s="155" cm="1">
        <f t="array" aca="1" ref="AC42:BZ42" ca="1">TRANSPOSE( _xlfn.TAKE(_xlfn.SORTBY(ecommerce_dataset_updated['[Price (Rs.)']], _xlfn.RANDARRAY(ROWS(ecommerce_dataset_updated['[Price (Rs.)']]))), $AB$2 ))</f>
        <v>338.82</v>
      </c>
      <c r="AD42" s="156">
        <f ca="1"/>
        <v>64.680000000000007</v>
      </c>
      <c r="AE42" s="156">
        <f ca="1"/>
        <v>459.61</v>
      </c>
      <c r="AF42" s="156">
        <f ca="1"/>
        <v>24.51</v>
      </c>
      <c r="AG42" s="156">
        <f ca="1"/>
        <v>309.67</v>
      </c>
      <c r="AH42" s="156">
        <f ca="1"/>
        <v>114.7</v>
      </c>
      <c r="AI42" s="156">
        <f ca="1"/>
        <v>260.82</v>
      </c>
      <c r="AJ42" s="156">
        <f ca="1"/>
        <v>77.58</v>
      </c>
      <c r="AK42" s="156">
        <f ca="1"/>
        <v>190.26</v>
      </c>
      <c r="AL42" s="156">
        <f ca="1"/>
        <v>298.47000000000003</v>
      </c>
      <c r="AM42" s="156">
        <f ca="1"/>
        <v>168.76</v>
      </c>
      <c r="AN42" s="156">
        <f ca="1"/>
        <v>112.53</v>
      </c>
      <c r="AO42" s="156">
        <f ca="1"/>
        <v>250.53</v>
      </c>
      <c r="AP42" s="156">
        <f ca="1"/>
        <v>371.81</v>
      </c>
      <c r="AQ42" s="156">
        <f ca="1"/>
        <v>353.92</v>
      </c>
      <c r="AR42" s="156">
        <f ca="1"/>
        <v>12.24</v>
      </c>
      <c r="AS42" s="156">
        <f ca="1"/>
        <v>348.18</v>
      </c>
      <c r="AT42" s="156">
        <f ca="1"/>
        <v>259.64999999999998</v>
      </c>
      <c r="AU42" s="156">
        <f ca="1"/>
        <v>180.46</v>
      </c>
      <c r="AV42" s="156">
        <f ca="1"/>
        <v>12.81</v>
      </c>
      <c r="AW42" s="156">
        <f ca="1"/>
        <v>452.56</v>
      </c>
      <c r="AX42" s="156">
        <f ca="1"/>
        <v>223.73</v>
      </c>
      <c r="AY42" s="156">
        <f ca="1"/>
        <v>213</v>
      </c>
      <c r="AZ42" s="156">
        <f ca="1"/>
        <v>266.16000000000003</v>
      </c>
      <c r="BA42" s="156">
        <f ca="1"/>
        <v>427.63</v>
      </c>
      <c r="BB42" s="156">
        <f ca="1"/>
        <v>151.72</v>
      </c>
      <c r="BC42" s="156">
        <f ca="1"/>
        <v>354.94</v>
      </c>
      <c r="BD42" s="156">
        <f ca="1"/>
        <v>496.76</v>
      </c>
      <c r="BE42" s="156">
        <f ca="1"/>
        <v>464.22</v>
      </c>
      <c r="BF42" s="156">
        <f ca="1"/>
        <v>221.92</v>
      </c>
      <c r="BG42">
        <f ca="1"/>
        <v>40.78</v>
      </c>
      <c r="BH42">
        <f ca="1"/>
        <v>485.71</v>
      </c>
      <c r="BI42">
        <f ca="1"/>
        <v>24.41</v>
      </c>
      <c r="BJ42">
        <f ca="1"/>
        <v>267.16000000000003</v>
      </c>
      <c r="BK42">
        <f ca="1"/>
        <v>209.68</v>
      </c>
      <c r="BL42">
        <f ca="1"/>
        <v>288.22000000000003</v>
      </c>
      <c r="BM42">
        <f ca="1"/>
        <v>459.22</v>
      </c>
      <c r="BN42">
        <f ca="1"/>
        <v>211.62</v>
      </c>
      <c r="BO42">
        <f ca="1"/>
        <v>471.77</v>
      </c>
      <c r="BP42">
        <f ca="1"/>
        <v>133.82</v>
      </c>
      <c r="BQ42">
        <f ca="1"/>
        <v>299.12</v>
      </c>
      <c r="BR42">
        <f ca="1"/>
        <v>70.91</v>
      </c>
      <c r="BS42">
        <f ca="1"/>
        <v>317.61</v>
      </c>
      <c r="BT42">
        <f ca="1"/>
        <v>182.87</v>
      </c>
      <c r="BU42">
        <f ca="1"/>
        <v>459.22</v>
      </c>
      <c r="BV42">
        <f ca="1"/>
        <v>209.41</v>
      </c>
      <c r="BW42">
        <f ca="1"/>
        <v>11.59</v>
      </c>
      <c r="BX42">
        <f ca="1"/>
        <v>423.67</v>
      </c>
      <c r="BY42">
        <f ca="1"/>
        <v>468.83</v>
      </c>
      <c r="BZ42">
        <f ca="1"/>
        <v>493.7</v>
      </c>
    </row>
    <row r="43" spans="1:78">
      <c r="A43" s="6"/>
      <c r="AA43" s="152">
        <v>37</v>
      </c>
      <c r="AB43" s="150">
        <f t="shared" ca="1" si="2"/>
        <v>241.61379999999997</v>
      </c>
      <c r="AC43" s="151" cm="1">
        <f t="array" aca="1" ref="AC43:BZ43" ca="1">TRANSPOSE( _xlfn.TAKE(_xlfn.SORTBY(ecommerce_dataset_updated['[Price (Rs.)']], _xlfn.RANDARRAY(ROWS(ecommerce_dataset_updated['[Price (Rs.)']]))), $AB$2 ))</f>
        <v>76.69</v>
      </c>
      <c r="AD43">
        <f ca="1"/>
        <v>82.45</v>
      </c>
      <c r="AE43">
        <f ca="1"/>
        <v>152.62</v>
      </c>
      <c r="AF43">
        <f ca="1"/>
        <v>49.18</v>
      </c>
      <c r="AG43">
        <f ca="1"/>
        <v>354.11</v>
      </c>
      <c r="AH43">
        <f ca="1"/>
        <v>473.12</v>
      </c>
      <c r="AI43">
        <f ca="1"/>
        <v>286.82</v>
      </c>
      <c r="AJ43">
        <f ca="1"/>
        <v>434.06</v>
      </c>
      <c r="AK43">
        <f ca="1"/>
        <v>10.33</v>
      </c>
      <c r="AL43">
        <f ca="1"/>
        <v>71.25</v>
      </c>
      <c r="AM43">
        <f ca="1"/>
        <v>191.22</v>
      </c>
      <c r="AN43">
        <f ca="1"/>
        <v>175.33</v>
      </c>
      <c r="AO43">
        <f ca="1"/>
        <v>124.42</v>
      </c>
      <c r="AP43">
        <f ca="1"/>
        <v>428.15</v>
      </c>
      <c r="AQ43">
        <f ca="1"/>
        <v>178.67</v>
      </c>
      <c r="AR43">
        <f ca="1"/>
        <v>16.559999999999999</v>
      </c>
      <c r="AS43">
        <f ca="1"/>
        <v>279.33999999999997</v>
      </c>
      <c r="AT43">
        <f ca="1"/>
        <v>494.3</v>
      </c>
      <c r="AU43">
        <f ca="1"/>
        <v>145.13</v>
      </c>
      <c r="AV43">
        <f ca="1"/>
        <v>203.98</v>
      </c>
      <c r="AW43">
        <f ca="1"/>
        <v>248.95</v>
      </c>
      <c r="AX43">
        <f ca="1"/>
        <v>45.39</v>
      </c>
      <c r="AY43">
        <f ca="1"/>
        <v>386.62</v>
      </c>
      <c r="AZ43">
        <f ca="1"/>
        <v>237.6</v>
      </c>
      <c r="BA43">
        <f ca="1"/>
        <v>94.21</v>
      </c>
      <c r="BB43">
        <f ca="1"/>
        <v>62.65</v>
      </c>
      <c r="BC43">
        <f ca="1"/>
        <v>280.31</v>
      </c>
      <c r="BD43">
        <f ca="1"/>
        <v>213.18</v>
      </c>
      <c r="BE43">
        <f ca="1"/>
        <v>134.41999999999999</v>
      </c>
      <c r="BF43">
        <f ca="1"/>
        <v>99.78</v>
      </c>
      <c r="BG43">
        <f ca="1"/>
        <v>279.24</v>
      </c>
      <c r="BH43">
        <f ca="1"/>
        <v>213.47</v>
      </c>
      <c r="BI43">
        <f ca="1"/>
        <v>292.74</v>
      </c>
      <c r="BJ43">
        <f ca="1"/>
        <v>379.29</v>
      </c>
      <c r="BK43">
        <f ca="1"/>
        <v>473.05</v>
      </c>
      <c r="BL43">
        <f ca="1"/>
        <v>38.25</v>
      </c>
      <c r="BM43">
        <f ca="1"/>
        <v>286.08999999999997</v>
      </c>
      <c r="BN43">
        <f ca="1"/>
        <v>227.18</v>
      </c>
      <c r="BO43">
        <f ca="1"/>
        <v>407.72</v>
      </c>
      <c r="BP43">
        <f ca="1"/>
        <v>312.3</v>
      </c>
      <c r="BQ43">
        <f ca="1"/>
        <v>11.59</v>
      </c>
      <c r="BR43">
        <f ca="1"/>
        <v>407.47</v>
      </c>
      <c r="BS43">
        <f ca="1"/>
        <v>442.96</v>
      </c>
      <c r="BT43">
        <f ca="1"/>
        <v>64.64</v>
      </c>
      <c r="BU43">
        <f ca="1"/>
        <v>282.16000000000003</v>
      </c>
      <c r="BV43">
        <f ca="1"/>
        <v>495.35</v>
      </c>
      <c r="BW43">
        <f ca="1"/>
        <v>222.53</v>
      </c>
      <c r="BX43">
        <f ca="1"/>
        <v>321.66000000000003</v>
      </c>
      <c r="BY43">
        <f ca="1"/>
        <v>479.89</v>
      </c>
      <c r="BZ43">
        <f ca="1"/>
        <v>412.27</v>
      </c>
    </row>
    <row r="44" spans="1:78">
      <c r="A44" s="6"/>
      <c r="AA44" s="153">
        <v>38</v>
      </c>
      <c r="AB44" s="154">
        <f t="shared" ca="1" si="2"/>
        <v>238.32380000000003</v>
      </c>
      <c r="AC44" s="155" cm="1">
        <f t="array" aca="1" ref="AC44:BZ44" ca="1">TRANSPOSE( _xlfn.TAKE(_xlfn.SORTBY(ecommerce_dataset_updated['[Price (Rs.)']], _xlfn.RANDARRAY(ROWS(ecommerce_dataset_updated['[Price (Rs.)']]))), $AB$2 ))</f>
        <v>269.57</v>
      </c>
      <c r="AD44" s="156">
        <f ca="1"/>
        <v>153.55000000000001</v>
      </c>
      <c r="AE44" s="156">
        <f ca="1"/>
        <v>330.67</v>
      </c>
      <c r="AF44" s="156">
        <f ca="1"/>
        <v>61.68</v>
      </c>
      <c r="AG44" s="156">
        <f ca="1"/>
        <v>437.1</v>
      </c>
      <c r="AH44" s="156">
        <f ca="1"/>
        <v>291.89</v>
      </c>
      <c r="AI44" s="156">
        <f ca="1"/>
        <v>15.45</v>
      </c>
      <c r="AJ44" s="156">
        <f ca="1"/>
        <v>15.53</v>
      </c>
      <c r="AK44" s="156">
        <f ca="1"/>
        <v>256.97000000000003</v>
      </c>
      <c r="AL44" s="156">
        <f ca="1"/>
        <v>31.12</v>
      </c>
      <c r="AM44" s="156">
        <f ca="1"/>
        <v>231.11</v>
      </c>
      <c r="AN44" s="156">
        <f ca="1"/>
        <v>343</v>
      </c>
      <c r="AO44" s="156">
        <f ca="1"/>
        <v>241.86</v>
      </c>
      <c r="AP44" s="156">
        <f ca="1"/>
        <v>71.33</v>
      </c>
      <c r="AQ44" s="156">
        <f ca="1"/>
        <v>138.58000000000001</v>
      </c>
      <c r="AR44" s="156">
        <f ca="1"/>
        <v>45.18</v>
      </c>
      <c r="AS44" s="156">
        <f ca="1"/>
        <v>37.79</v>
      </c>
      <c r="AT44" s="156">
        <f ca="1"/>
        <v>254.27</v>
      </c>
      <c r="AU44" s="156">
        <f ca="1"/>
        <v>222.11</v>
      </c>
      <c r="AV44" s="156">
        <f ca="1"/>
        <v>89.64</v>
      </c>
      <c r="AW44" s="156">
        <f ca="1"/>
        <v>235.61</v>
      </c>
      <c r="AX44" s="156">
        <f ca="1"/>
        <v>404.19</v>
      </c>
      <c r="AY44" s="156">
        <f ca="1"/>
        <v>243.29</v>
      </c>
      <c r="AZ44" s="156">
        <f ca="1"/>
        <v>113.72</v>
      </c>
      <c r="BA44" s="156">
        <f ca="1"/>
        <v>280.66000000000003</v>
      </c>
      <c r="BB44" s="156">
        <f ca="1"/>
        <v>479.32</v>
      </c>
      <c r="BC44" s="156">
        <f ca="1"/>
        <v>174.56</v>
      </c>
      <c r="BD44" s="156">
        <f ca="1"/>
        <v>483.93</v>
      </c>
      <c r="BE44" s="156">
        <f ca="1"/>
        <v>247.75</v>
      </c>
      <c r="BF44" s="156">
        <f ca="1"/>
        <v>388.03</v>
      </c>
      <c r="BG44">
        <f ca="1"/>
        <v>175.18</v>
      </c>
      <c r="BH44">
        <f ca="1"/>
        <v>235.77</v>
      </c>
      <c r="BI44">
        <f ca="1"/>
        <v>347.27</v>
      </c>
      <c r="BJ44">
        <f ca="1"/>
        <v>371.41</v>
      </c>
      <c r="BK44">
        <f ca="1"/>
        <v>222.53</v>
      </c>
      <c r="BL44">
        <f ca="1"/>
        <v>191.08</v>
      </c>
      <c r="BM44">
        <f ca="1"/>
        <v>230.41</v>
      </c>
      <c r="BN44">
        <f ca="1"/>
        <v>428.52</v>
      </c>
      <c r="BO44">
        <f ca="1"/>
        <v>120.16</v>
      </c>
      <c r="BP44">
        <f ca="1"/>
        <v>34.36</v>
      </c>
      <c r="BQ44">
        <f ca="1"/>
        <v>338.11</v>
      </c>
      <c r="BR44">
        <f ca="1"/>
        <v>118.69</v>
      </c>
      <c r="BS44">
        <f ca="1"/>
        <v>47.54</v>
      </c>
      <c r="BT44">
        <f ca="1"/>
        <v>411.73</v>
      </c>
      <c r="BU44">
        <f ca="1"/>
        <v>243.74</v>
      </c>
      <c r="BV44">
        <f ca="1"/>
        <v>390.2</v>
      </c>
      <c r="BW44">
        <f ca="1"/>
        <v>70.75</v>
      </c>
      <c r="BX44">
        <f ca="1"/>
        <v>473.15</v>
      </c>
      <c r="BY44">
        <f ca="1"/>
        <v>431.98</v>
      </c>
      <c r="BZ44">
        <f ca="1"/>
        <v>444.15</v>
      </c>
    </row>
    <row r="45" spans="1:78">
      <c r="A45" s="6"/>
      <c r="AA45" s="152">
        <v>39</v>
      </c>
      <c r="AB45" s="150">
        <f t="shared" ca="1" si="2"/>
        <v>260.92080000000004</v>
      </c>
      <c r="AC45" s="151" cm="1">
        <f t="array" aca="1" ref="AC45:BZ45" ca="1">TRANSPOSE( _xlfn.TAKE(_xlfn.SORTBY(ecommerce_dataset_updated['[Price (Rs.)']], _xlfn.RANDARRAY(ROWS(ecommerce_dataset_updated['[Price (Rs.)']]))), $AB$2 ))</f>
        <v>432.89</v>
      </c>
      <c r="AD45">
        <f ca="1"/>
        <v>162.97999999999999</v>
      </c>
      <c r="AE45">
        <f ca="1"/>
        <v>130.53</v>
      </c>
      <c r="AF45">
        <f ca="1"/>
        <v>107.11</v>
      </c>
      <c r="AG45">
        <f ca="1"/>
        <v>289.27999999999997</v>
      </c>
      <c r="AH45">
        <f ca="1"/>
        <v>40.86</v>
      </c>
      <c r="AI45">
        <f ca="1"/>
        <v>409.61</v>
      </c>
      <c r="AJ45">
        <f ca="1"/>
        <v>77.58</v>
      </c>
      <c r="AK45">
        <f ca="1"/>
        <v>491.63</v>
      </c>
      <c r="AL45">
        <f ca="1"/>
        <v>83.42</v>
      </c>
      <c r="AM45">
        <f ca="1"/>
        <v>117.23</v>
      </c>
      <c r="AN45">
        <f ca="1"/>
        <v>479.45</v>
      </c>
      <c r="AO45">
        <f ca="1"/>
        <v>177.76</v>
      </c>
      <c r="AP45">
        <f ca="1"/>
        <v>410.94</v>
      </c>
      <c r="AQ45">
        <f ca="1"/>
        <v>241.58</v>
      </c>
      <c r="AR45">
        <f ca="1"/>
        <v>497.98</v>
      </c>
      <c r="AS45">
        <f ca="1"/>
        <v>404.85</v>
      </c>
      <c r="AT45">
        <f ca="1"/>
        <v>253.19</v>
      </c>
      <c r="AU45">
        <f ca="1"/>
        <v>247.75</v>
      </c>
      <c r="AV45">
        <f ca="1"/>
        <v>471.66</v>
      </c>
      <c r="AW45">
        <f ca="1"/>
        <v>414.76</v>
      </c>
      <c r="AX45">
        <f ca="1"/>
        <v>433.94</v>
      </c>
      <c r="AY45">
        <f ca="1"/>
        <v>468.38</v>
      </c>
      <c r="AZ45">
        <f ca="1"/>
        <v>79.33</v>
      </c>
      <c r="BA45">
        <f ca="1"/>
        <v>202.5</v>
      </c>
      <c r="BB45">
        <f ca="1"/>
        <v>187.84</v>
      </c>
      <c r="BC45">
        <f ca="1"/>
        <v>48.52</v>
      </c>
      <c r="BD45">
        <f ca="1"/>
        <v>417.51</v>
      </c>
      <c r="BE45">
        <f ca="1"/>
        <v>139.02000000000001</v>
      </c>
      <c r="BF45">
        <f ca="1"/>
        <v>68.930000000000007</v>
      </c>
      <c r="BG45">
        <f ca="1"/>
        <v>334.79</v>
      </c>
      <c r="BH45">
        <f ca="1"/>
        <v>154.85</v>
      </c>
      <c r="BI45">
        <f ca="1"/>
        <v>71.510000000000005</v>
      </c>
      <c r="BJ45">
        <f ca="1"/>
        <v>119.15</v>
      </c>
      <c r="BK45">
        <f ca="1"/>
        <v>336.04</v>
      </c>
      <c r="BL45">
        <f ca="1"/>
        <v>403.4</v>
      </c>
      <c r="BM45">
        <f ca="1"/>
        <v>458.12</v>
      </c>
      <c r="BN45">
        <f ca="1"/>
        <v>273.42</v>
      </c>
      <c r="BO45">
        <f ca="1"/>
        <v>418.98</v>
      </c>
      <c r="BP45">
        <f ca="1"/>
        <v>10.82</v>
      </c>
      <c r="BQ45">
        <f ca="1"/>
        <v>393.83</v>
      </c>
      <c r="BR45">
        <f ca="1"/>
        <v>12.1</v>
      </c>
      <c r="BS45">
        <f ca="1"/>
        <v>396.57</v>
      </c>
      <c r="BT45">
        <f ca="1"/>
        <v>165.23</v>
      </c>
      <c r="BU45">
        <f ca="1"/>
        <v>121.05</v>
      </c>
      <c r="BV45">
        <f ca="1"/>
        <v>426.82</v>
      </c>
      <c r="BW45">
        <f ca="1"/>
        <v>145.56</v>
      </c>
      <c r="BX45">
        <f ca="1"/>
        <v>78.87</v>
      </c>
      <c r="BY45">
        <f ca="1"/>
        <v>414.58</v>
      </c>
      <c r="BZ45">
        <f ca="1"/>
        <v>321.33999999999997</v>
      </c>
    </row>
    <row r="46" spans="1:78">
      <c r="A46" s="6"/>
      <c r="AA46" s="153">
        <v>40</v>
      </c>
      <c r="AB46" s="154">
        <f t="shared" ca="1" si="2"/>
        <v>235.60560000000009</v>
      </c>
      <c r="AC46" s="155" cm="1">
        <f t="array" aca="1" ref="AC46:BZ46" ca="1">TRANSPOSE( _xlfn.TAKE(_xlfn.SORTBY(ecommerce_dataset_updated['[Price (Rs.)']], _xlfn.RANDARRAY(ROWS(ecommerce_dataset_updated['[Price (Rs.)']]))), $AB$2 ))</f>
        <v>333.82</v>
      </c>
      <c r="AD46" s="156">
        <f ca="1"/>
        <v>51.45</v>
      </c>
      <c r="AE46" s="156">
        <f ca="1"/>
        <v>20.74</v>
      </c>
      <c r="AF46" s="156">
        <f ca="1"/>
        <v>203.87</v>
      </c>
      <c r="AG46" s="156">
        <f ca="1"/>
        <v>455.09</v>
      </c>
      <c r="AH46" s="156">
        <f ca="1"/>
        <v>230.16</v>
      </c>
      <c r="AI46" s="156">
        <f ca="1"/>
        <v>37.83</v>
      </c>
      <c r="AJ46" s="156">
        <f ca="1"/>
        <v>112.35</v>
      </c>
      <c r="AK46" s="156">
        <f ca="1"/>
        <v>203.49</v>
      </c>
      <c r="AL46" s="156">
        <f ca="1"/>
        <v>230.09</v>
      </c>
      <c r="AM46" s="156">
        <f ca="1"/>
        <v>309.67</v>
      </c>
      <c r="AN46" s="156">
        <f ca="1"/>
        <v>57.65</v>
      </c>
      <c r="AO46" s="156">
        <f ca="1"/>
        <v>338.82</v>
      </c>
      <c r="AP46" s="156">
        <f ca="1"/>
        <v>396.76</v>
      </c>
      <c r="AQ46" s="156">
        <f ca="1"/>
        <v>107.85</v>
      </c>
      <c r="AR46" s="156">
        <f ca="1"/>
        <v>200.58</v>
      </c>
      <c r="AS46" s="156">
        <f ca="1"/>
        <v>382.19</v>
      </c>
      <c r="AT46" s="156">
        <f ca="1"/>
        <v>341.06</v>
      </c>
      <c r="AU46" s="156">
        <f ca="1"/>
        <v>368.62</v>
      </c>
      <c r="AV46" s="156">
        <f ca="1"/>
        <v>38.909999999999997</v>
      </c>
      <c r="AW46" s="156">
        <f ca="1"/>
        <v>147.82</v>
      </c>
      <c r="AX46" s="156">
        <f ca="1"/>
        <v>485.75</v>
      </c>
      <c r="AY46" s="156">
        <f ca="1"/>
        <v>51.92</v>
      </c>
      <c r="AZ46" s="156">
        <f ca="1"/>
        <v>109.76</v>
      </c>
      <c r="BA46" s="156">
        <f ca="1"/>
        <v>421.76</v>
      </c>
      <c r="BB46" s="156">
        <f ca="1"/>
        <v>32.78</v>
      </c>
      <c r="BC46" s="156">
        <f ca="1"/>
        <v>443</v>
      </c>
      <c r="BD46" s="156">
        <f ca="1"/>
        <v>151.13999999999999</v>
      </c>
      <c r="BE46" s="156">
        <f ca="1"/>
        <v>14.98</v>
      </c>
      <c r="BF46" s="156">
        <f ca="1"/>
        <v>301.60000000000002</v>
      </c>
      <c r="BG46">
        <f ca="1"/>
        <v>310.93</v>
      </c>
      <c r="BH46">
        <f ca="1"/>
        <v>457.22</v>
      </c>
      <c r="BI46">
        <f ca="1"/>
        <v>82.48</v>
      </c>
      <c r="BJ46">
        <f ca="1"/>
        <v>450.48</v>
      </c>
      <c r="BK46">
        <f ca="1"/>
        <v>244.8</v>
      </c>
      <c r="BL46">
        <f ca="1"/>
        <v>310.41000000000003</v>
      </c>
      <c r="BM46">
        <f ca="1"/>
        <v>218.58</v>
      </c>
      <c r="BN46">
        <f ca="1"/>
        <v>393.04</v>
      </c>
      <c r="BO46">
        <f ca="1"/>
        <v>402.37</v>
      </c>
      <c r="BP46">
        <f ca="1"/>
        <v>181.26</v>
      </c>
      <c r="BQ46">
        <f ca="1"/>
        <v>51.33</v>
      </c>
      <c r="BR46">
        <f ca="1"/>
        <v>152.97999999999999</v>
      </c>
      <c r="BS46">
        <f ca="1"/>
        <v>93.28</v>
      </c>
      <c r="BT46">
        <f ca="1"/>
        <v>337.7</v>
      </c>
      <c r="BU46">
        <f ca="1"/>
        <v>95.18</v>
      </c>
      <c r="BV46">
        <f ca="1"/>
        <v>341.41</v>
      </c>
      <c r="BW46">
        <f ca="1"/>
        <v>56.46</v>
      </c>
      <c r="BX46">
        <f ca="1"/>
        <v>254.19</v>
      </c>
      <c r="BY46">
        <f ca="1"/>
        <v>402.82</v>
      </c>
      <c r="BZ46">
        <f ca="1"/>
        <v>361.85</v>
      </c>
    </row>
    <row r="47" spans="1:78">
      <c r="A47" s="6"/>
      <c r="AA47" s="152">
        <v>41</v>
      </c>
      <c r="AB47" s="150">
        <f t="shared" ca="1" si="2"/>
        <v>260.96940000000001</v>
      </c>
      <c r="AC47" s="151" cm="1">
        <f t="array" aca="1" ref="AC47:BZ47" ca="1">TRANSPOSE( _xlfn.TAKE(_xlfn.SORTBY(ecommerce_dataset_updated['[Price (Rs.)']], _xlfn.RANDARRAY(ROWS(ecommerce_dataset_updated['[Price (Rs.)']]))), $AB$2 ))</f>
        <v>278.5</v>
      </c>
      <c r="AD47">
        <f ca="1"/>
        <v>256.93</v>
      </c>
      <c r="AE47">
        <f ca="1"/>
        <v>226.61</v>
      </c>
      <c r="AF47">
        <f ca="1"/>
        <v>148.72999999999999</v>
      </c>
      <c r="AG47">
        <f ca="1"/>
        <v>31.22</v>
      </c>
      <c r="AH47">
        <f ca="1"/>
        <v>496.92</v>
      </c>
      <c r="AI47">
        <f ca="1"/>
        <v>58.85</v>
      </c>
      <c r="AJ47">
        <f ca="1"/>
        <v>218.86</v>
      </c>
      <c r="AK47">
        <f ca="1"/>
        <v>285.27</v>
      </c>
      <c r="AL47">
        <f ca="1"/>
        <v>281.60000000000002</v>
      </c>
      <c r="AM47">
        <f ca="1"/>
        <v>227.08</v>
      </c>
      <c r="AN47">
        <f ca="1"/>
        <v>219.2</v>
      </c>
      <c r="AO47">
        <f ca="1"/>
        <v>280.31</v>
      </c>
      <c r="AP47">
        <f ca="1"/>
        <v>41.85</v>
      </c>
      <c r="AQ47">
        <f ca="1"/>
        <v>291.57</v>
      </c>
      <c r="AR47">
        <f ca="1"/>
        <v>53.69</v>
      </c>
      <c r="AS47">
        <f ca="1"/>
        <v>143.68</v>
      </c>
      <c r="AT47">
        <f ca="1"/>
        <v>117.18</v>
      </c>
      <c r="AU47">
        <f ca="1"/>
        <v>154.62</v>
      </c>
      <c r="AV47">
        <f ca="1"/>
        <v>376.63</v>
      </c>
      <c r="AW47">
        <f ca="1"/>
        <v>122.14</v>
      </c>
      <c r="AX47">
        <f ca="1"/>
        <v>290.25</v>
      </c>
      <c r="AY47">
        <f ca="1"/>
        <v>291.45</v>
      </c>
      <c r="AZ47">
        <f ca="1"/>
        <v>286.47000000000003</v>
      </c>
      <c r="BA47">
        <f ca="1"/>
        <v>476.64</v>
      </c>
      <c r="BB47">
        <f ca="1"/>
        <v>470.9</v>
      </c>
      <c r="BC47">
        <f ca="1"/>
        <v>229.85</v>
      </c>
      <c r="BD47">
        <f ca="1"/>
        <v>249.14</v>
      </c>
      <c r="BE47">
        <f ca="1"/>
        <v>205.1</v>
      </c>
      <c r="BF47">
        <f ca="1"/>
        <v>216.97</v>
      </c>
      <c r="BG47">
        <f ca="1"/>
        <v>309.67</v>
      </c>
      <c r="BH47">
        <f ca="1"/>
        <v>386.52</v>
      </c>
      <c r="BI47">
        <f ca="1"/>
        <v>105.61</v>
      </c>
      <c r="BJ47">
        <f ca="1"/>
        <v>340.82</v>
      </c>
      <c r="BK47">
        <f ca="1"/>
        <v>495.47</v>
      </c>
      <c r="BL47">
        <f ca="1"/>
        <v>485</v>
      </c>
      <c r="BM47">
        <f ca="1"/>
        <v>481.88</v>
      </c>
      <c r="BN47">
        <f ca="1"/>
        <v>34.090000000000003</v>
      </c>
      <c r="BO47">
        <f ca="1"/>
        <v>118.52</v>
      </c>
      <c r="BP47">
        <f ca="1"/>
        <v>48.56</v>
      </c>
      <c r="BQ47">
        <f ca="1"/>
        <v>458.12</v>
      </c>
      <c r="BR47">
        <f ca="1"/>
        <v>471.41</v>
      </c>
      <c r="BS47">
        <f ca="1"/>
        <v>436.44</v>
      </c>
      <c r="BT47">
        <f ca="1"/>
        <v>19.55</v>
      </c>
      <c r="BU47">
        <f ca="1"/>
        <v>496.31</v>
      </c>
      <c r="BV47">
        <f ca="1"/>
        <v>30.68</v>
      </c>
      <c r="BW47">
        <f ca="1"/>
        <v>358.51</v>
      </c>
      <c r="BX47">
        <f ca="1"/>
        <v>83.47</v>
      </c>
      <c r="BY47">
        <f ca="1"/>
        <v>466.59</v>
      </c>
      <c r="BZ47">
        <f ca="1"/>
        <v>393.04</v>
      </c>
    </row>
    <row r="48" spans="1:78">
      <c r="A48" s="6"/>
      <c r="AA48" s="153">
        <v>42</v>
      </c>
      <c r="AB48" s="154">
        <f t="shared" ca="1" si="2"/>
        <v>264.27740000000006</v>
      </c>
      <c r="AC48" s="155" cm="1">
        <f t="array" aca="1" ref="AC48:BZ48" ca="1">TRANSPOSE( _xlfn.TAKE(_xlfn.SORTBY(ecommerce_dataset_updated['[Price (Rs.)']], _xlfn.RANDARRAY(ROWS(ecommerce_dataset_updated['[Price (Rs.)']]))), $AB$2 ))</f>
        <v>327.39</v>
      </c>
      <c r="AD48" s="156">
        <f ca="1"/>
        <v>269.87</v>
      </c>
      <c r="AE48" s="156">
        <f ca="1"/>
        <v>439.73</v>
      </c>
      <c r="AF48" s="156">
        <f ca="1"/>
        <v>311.89999999999998</v>
      </c>
      <c r="AG48" s="156">
        <f ca="1"/>
        <v>235.13</v>
      </c>
      <c r="AH48" s="156">
        <f ca="1"/>
        <v>441.72</v>
      </c>
      <c r="AI48" s="156">
        <f ca="1"/>
        <v>120.64</v>
      </c>
      <c r="AJ48" s="156">
        <f ca="1"/>
        <v>52.51</v>
      </c>
      <c r="AK48" s="156">
        <f ca="1"/>
        <v>461.12</v>
      </c>
      <c r="AL48" s="156">
        <f ca="1"/>
        <v>108.86</v>
      </c>
      <c r="AM48" s="156">
        <f ca="1"/>
        <v>393.77</v>
      </c>
      <c r="AN48" s="156">
        <f ca="1"/>
        <v>168.56</v>
      </c>
      <c r="AO48" s="156">
        <f ca="1"/>
        <v>203.19</v>
      </c>
      <c r="AP48" s="156">
        <f ca="1"/>
        <v>193.15</v>
      </c>
      <c r="AQ48" s="156">
        <f ca="1"/>
        <v>389.82</v>
      </c>
      <c r="AR48" s="156">
        <f ca="1"/>
        <v>284.25</v>
      </c>
      <c r="AS48" s="156">
        <f ca="1"/>
        <v>362.61</v>
      </c>
      <c r="AT48" s="156">
        <f ca="1"/>
        <v>491.18</v>
      </c>
      <c r="AU48" s="156">
        <f ca="1"/>
        <v>81.48</v>
      </c>
      <c r="AV48" s="156">
        <f ca="1"/>
        <v>347.27</v>
      </c>
      <c r="AW48" s="156">
        <f ca="1"/>
        <v>233.2</v>
      </c>
      <c r="AX48" s="156">
        <f ca="1"/>
        <v>108.04</v>
      </c>
      <c r="AY48" s="156">
        <f ca="1"/>
        <v>300.06</v>
      </c>
      <c r="AZ48" s="156">
        <f ca="1"/>
        <v>431.46</v>
      </c>
      <c r="BA48" s="156">
        <f ca="1"/>
        <v>92.91</v>
      </c>
      <c r="BB48" s="156">
        <f ca="1"/>
        <v>97.09</v>
      </c>
      <c r="BC48" s="156">
        <f ca="1"/>
        <v>27.49</v>
      </c>
      <c r="BD48" s="156">
        <f ca="1"/>
        <v>253.05</v>
      </c>
      <c r="BE48" s="156">
        <f ca="1"/>
        <v>257.67</v>
      </c>
      <c r="BF48" s="156">
        <f ca="1"/>
        <v>443.26</v>
      </c>
      <c r="BG48">
        <f ca="1"/>
        <v>327.52999999999997</v>
      </c>
      <c r="BH48">
        <f ca="1"/>
        <v>106.34</v>
      </c>
      <c r="BI48">
        <f ca="1"/>
        <v>177.35</v>
      </c>
      <c r="BJ48">
        <f ca="1"/>
        <v>334.97</v>
      </c>
      <c r="BK48">
        <f ca="1"/>
        <v>336.93</v>
      </c>
      <c r="BL48">
        <f ca="1"/>
        <v>283.36</v>
      </c>
      <c r="BM48">
        <f ca="1"/>
        <v>332.45</v>
      </c>
      <c r="BN48">
        <f ca="1"/>
        <v>397.35</v>
      </c>
      <c r="BO48">
        <f ca="1"/>
        <v>50.79</v>
      </c>
      <c r="BP48">
        <f ca="1"/>
        <v>163.98</v>
      </c>
      <c r="BQ48">
        <f ca="1"/>
        <v>340.26</v>
      </c>
      <c r="BR48">
        <f ca="1"/>
        <v>73.02</v>
      </c>
      <c r="BS48">
        <f ca="1"/>
        <v>398.36</v>
      </c>
      <c r="BT48">
        <f ca="1"/>
        <v>490.71</v>
      </c>
      <c r="BU48">
        <f ca="1"/>
        <v>431.57</v>
      </c>
      <c r="BV48">
        <f ca="1"/>
        <v>165.56</v>
      </c>
      <c r="BW48">
        <f ca="1"/>
        <v>129.1</v>
      </c>
      <c r="BX48">
        <f ca="1"/>
        <v>312.77999999999997</v>
      </c>
      <c r="BY48">
        <f ca="1"/>
        <v>280.73</v>
      </c>
      <c r="BZ48">
        <f ca="1"/>
        <v>152.35</v>
      </c>
    </row>
    <row r="49" spans="1:78">
      <c r="A49" s="6"/>
      <c r="AA49" s="152">
        <v>43</v>
      </c>
      <c r="AB49" s="150">
        <f t="shared" ca="1" si="2"/>
        <v>244.58180000000002</v>
      </c>
      <c r="AC49" s="151" cm="1">
        <f t="array" aca="1" ref="AC49:BZ49" ca="1">TRANSPOSE( _xlfn.TAKE(_xlfn.SORTBY(ecommerce_dataset_updated['[Price (Rs.)']], _xlfn.RANDARRAY(ROWS(ecommerce_dataset_updated['[Price (Rs.)']]))), $AB$2 ))</f>
        <v>74.430000000000007</v>
      </c>
      <c r="AD49">
        <f ca="1"/>
        <v>187.86</v>
      </c>
      <c r="AE49">
        <f ca="1"/>
        <v>410.41</v>
      </c>
      <c r="AF49">
        <f ca="1"/>
        <v>12.81</v>
      </c>
      <c r="AG49">
        <f ca="1"/>
        <v>145.86000000000001</v>
      </c>
      <c r="AH49">
        <f ca="1"/>
        <v>361.82</v>
      </c>
      <c r="AI49">
        <f ca="1"/>
        <v>478.79</v>
      </c>
      <c r="AJ49">
        <f ca="1"/>
        <v>184.6</v>
      </c>
      <c r="AK49">
        <f ca="1"/>
        <v>459.92</v>
      </c>
      <c r="AL49">
        <f ca="1"/>
        <v>349.84</v>
      </c>
      <c r="AM49">
        <f ca="1"/>
        <v>260.92</v>
      </c>
      <c r="AN49">
        <f ca="1"/>
        <v>412.49</v>
      </c>
      <c r="AO49">
        <f ca="1"/>
        <v>339.89</v>
      </c>
      <c r="AP49">
        <f ca="1"/>
        <v>109.77</v>
      </c>
      <c r="AQ49">
        <f ca="1"/>
        <v>65.88</v>
      </c>
      <c r="AR49">
        <f ca="1"/>
        <v>191.22</v>
      </c>
      <c r="AS49">
        <f ca="1"/>
        <v>44.04</v>
      </c>
      <c r="AT49">
        <f ca="1"/>
        <v>43.02</v>
      </c>
      <c r="AU49">
        <f ca="1"/>
        <v>191.77</v>
      </c>
      <c r="AV49">
        <f ca="1"/>
        <v>180.6</v>
      </c>
      <c r="AW49">
        <f ca="1"/>
        <v>121.31</v>
      </c>
      <c r="AX49">
        <f ca="1"/>
        <v>181.51</v>
      </c>
      <c r="AY49">
        <f ca="1"/>
        <v>259.10000000000002</v>
      </c>
      <c r="AZ49">
        <f ca="1"/>
        <v>495.02</v>
      </c>
      <c r="BA49">
        <f ca="1"/>
        <v>141.52000000000001</v>
      </c>
      <c r="BB49">
        <f ca="1"/>
        <v>335.31</v>
      </c>
      <c r="BC49">
        <f ca="1"/>
        <v>243.52</v>
      </c>
      <c r="BD49">
        <f ca="1"/>
        <v>439.67</v>
      </c>
      <c r="BE49">
        <f ca="1"/>
        <v>38.909999999999997</v>
      </c>
      <c r="BF49">
        <f ca="1"/>
        <v>462.66</v>
      </c>
      <c r="BG49">
        <f ca="1"/>
        <v>365.32</v>
      </c>
      <c r="BH49">
        <f ca="1"/>
        <v>133.82</v>
      </c>
      <c r="BI49">
        <f ca="1"/>
        <v>298.3</v>
      </c>
      <c r="BJ49">
        <f ca="1"/>
        <v>322.39</v>
      </c>
      <c r="BK49">
        <f ca="1"/>
        <v>246.98</v>
      </c>
      <c r="BL49">
        <f ca="1"/>
        <v>328.44</v>
      </c>
      <c r="BM49">
        <f ca="1"/>
        <v>185.13</v>
      </c>
      <c r="BN49">
        <f ca="1"/>
        <v>394.76</v>
      </c>
      <c r="BO49">
        <f ca="1"/>
        <v>62.65</v>
      </c>
      <c r="BP49">
        <f ca="1"/>
        <v>401.02</v>
      </c>
      <c r="BQ49">
        <f ca="1"/>
        <v>56.46</v>
      </c>
      <c r="BR49">
        <f ca="1"/>
        <v>238.8</v>
      </c>
      <c r="BS49">
        <f ca="1"/>
        <v>83.57</v>
      </c>
      <c r="BT49">
        <f ca="1"/>
        <v>129.34</v>
      </c>
      <c r="BU49">
        <f ca="1"/>
        <v>214.98</v>
      </c>
      <c r="BV49">
        <f ca="1"/>
        <v>499.36</v>
      </c>
      <c r="BW49">
        <f ca="1"/>
        <v>66.37</v>
      </c>
      <c r="BX49">
        <f ca="1"/>
        <v>311.38</v>
      </c>
      <c r="BY49">
        <f ca="1"/>
        <v>430.37</v>
      </c>
      <c r="BZ49">
        <f ca="1"/>
        <v>235.18</v>
      </c>
    </row>
    <row r="50" spans="1:78">
      <c r="A50" s="6"/>
      <c r="AA50" s="153">
        <v>44</v>
      </c>
      <c r="AB50" s="154">
        <f t="shared" ca="1" si="2"/>
        <v>254.97839999999994</v>
      </c>
      <c r="AC50" s="155" cm="1">
        <f t="array" aca="1" ref="AC50:BZ50" ca="1">TRANSPOSE( _xlfn.TAKE(_xlfn.SORTBY(ecommerce_dataset_updated['[Price (Rs.)']], _xlfn.RANDARRAY(ROWS(ecommerce_dataset_updated['[Price (Rs.)']]))), $AB$2 ))</f>
        <v>33.31</v>
      </c>
      <c r="AD50" s="156">
        <f ca="1"/>
        <v>152.35</v>
      </c>
      <c r="AE50" s="156">
        <f ca="1"/>
        <v>399.39</v>
      </c>
      <c r="AF50" s="156">
        <f ca="1"/>
        <v>157.11000000000001</v>
      </c>
      <c r="AG50" s="156">
        <f ca="1"/>
        <v>255.74</v>
      </c>
      <c r="AH50" s="156">
        <f ca="1"/>
        <v>124.79</v>
      </c>
      <c r="AI50" s="156">
        <f ca="1"/>
        <v>45.8</v>
      </c>
      <c r="AJ50" s="156">
        <f ca="1"/>
        <v>31.24</v>
      </c>
      <c r="AK50" s="156">
        <f ca="1"/>
        <v>384.6</v>
      </c>
      <c r="AL50" s="156">
        <f ca="1"/>
        <v>397.97</v>
      </c>
      <c r="AM50" s="156">
        <f ca="1"/>
        <v>220.71</v>
      </c>
      <c r="AN50" s="156">
        <f ca="1"/>
        <v>332.45</v>
      </c>
      <c r="AO50" s="156">
        <f ca="1"/>
        <v>168.68</v>
      </c>
      <c r="AP50" s="156">
        <f ca="1"/>
        <v>219.61</v>
      </c>
      <c r="AQ50" s="156">
        <f ca="1"/>
        <v>48.18</v>
      </c>
      <c r="AR50" s="156">
        <f ca="1"/>
        <v>385.34</v>
      </c>
      <c r="AS50" s="156">
        <f ca="1"/>
        <v>361.85</v>
      </c>
      <c r="AT50" s="156">
        <f ca="1"/>
        <v>400.31</v>
      </c>
      <c r="AU50" s="156">
        <f ca="1"/>
        <v>117.95</v>
      </c>
      <c r="AV50" s="156">
        <f ca="1"/>
        <v>214.77</v>
      </c>
      <c r="AW50" s="156">
        <f ca="1"/>
        <v>247.95</v>
      </c>
      <c r="AX50" s="156">
        <f ca="1"/>
        <v>227.2</v>
      </c>
      <c r="AY50" s="156">
        <f ca="1"/>
        <v>179.54</v>
      </c>
      <c r="AZ50" s="156">
        <f ca="1"/>
        <v>375.69</v>
      </c>
      <c r="BA50" s="156">
        <f ca="1"/>
        <v>342.66</v>
      </c>
      <c r="BB50" s="156">
        <f ca="1"/>
        <v>260.74</v>
      </c>
      <c r="BC50" s="156">
        <f ca="1"/>
        <v>226.61</v>
      </c>
      <c r="BD50" s="156">
        <f ca="1"/>
        <v>110.36</v>
      </c>
      <c r="BE50" s="156">
        <f ca="1"/>
        <v>219.19</v>
      </c>
      <c r="BF50" s="156">
        <f ca="1"/>
        <v>214.98</v>
      </c>
      <c r="BG50">
        <f ca="1"/>
        <v>271.04000000000002</v>
      </c>
      <c r="BH50">
        <f ca="1"/>
        <v>367.27</v>
      </c>
      <c r="BI50">
        <f ca="1"/>
        <v>171.3</v>
      </c>
      <c r="BJ50">
        <f ca="1"/>
        <v>263.45999999999998</v>
      </c>
      <c r="BK50">
        <f ca="1"/>
        <v>281.5</v>
      </c>
      <c r="BL50">
        <f ca="1"/>
        <v>370.72</v>
      </c>
      <c r="BM50">
        <f ca="1"/>
        <v>486.79</v>
      </c>
      <c r="BN50">
        <f ca="1"/>
        <v>33.67</v>
      </c>
      <c r="BO50">
        <f ca="1"/>
        <v>393.83</v>
      </c>
      <c r="BP50">
        <f ca="1"/>
        <v>105</v>
      </c>
      <c r="BQ50">
        <f ca="1"/>
        <v>255.65</v>
      </c>
      <c r="BR50">
        <f ca="1"/>
        <v>159.01</v>
      </c>
      <c r="BS50">
        <f ca="1"/>
        <v>407.72</v>
      </c>
      <c r="BT50">
        <f ca="1"/>
        <v>440.11</v>
      </c>
      <c r="BU50">
        <f ca="1"/>
        <v>419.33</v>
      </c>
      <c r="BV50">
        <f ca="1"/>
        <v>221.39</v>
      </c>
      <c r="BW50">
        <f ca="1"/>
        <v>406.83</v>
      </c>
      <c r="BX50">
        <f ca="1"/>
        <v>333.75</v>
      </c>
      <c r="BY50">
        <f ca="1"/>
        <v>279.38</v>
      </c>
      <c r="BZ50">
        <f ca="1"/>
        <v>224.1</v>
      </c>
    </row>
    <row r="51" spans="1:78">
      <c r="A51" s="6"/>
      <c r="AA51" s="152">
        <v>45</v>
      </c>
      <c r="AB51" s="150">
        <f t="shared" ca="1" si="2"/>
        <v>255.005</v>
      </c>
      <c r="AC51" s="151" cm="1">
        <f t="array" aca="1" ref="AC51:BZ51" ca="1">TRANSPOSE( _xlfn.TAKE(_xlfn.SORTBY(ecommerce_dataset_updated['[Price (Rs.)']], _xlfn.RANDARRAY(ROWS(ecommerce_dataset_updated['[Price (Rs.)']]))), $AB$2 ))</f>
        <v>335.09</v>
      </c>
      <c r="AD51">
        <f ca="1"/>
        <v>260.81</v>
      </c>
      <c r="AE51">
        <f ca="1"/>
        <v>261.33</v>
      </c>
      <c r="AF51">
        <f ca="1"/>
        <v>474.78</v>
      </c>
      <c r="AG51">
        <f ca="1"/>
        <v>483.62</v>
      </c>
      <c r="AH51">
        <f ca="1"/>
        <v>279.33999999999997</v>
      </c>
      <c r="AI51">
        <f ca="1"/>
        <v>398.36</v>
      </c>
      <c r="AJ51">
        <f ca="1"/>
        <v>442.08</v>
      </c>
      <c r="AK51">
        <f ca="1"/>
        <v>416.42</v>
      </c>
      <c r="AL51">
        <f ca="1"/>
        <v>95.61</v>
      </c>
      <c r="AM51">
        <f ca="1"/>
        <v>83.16</v>
      </c>
      <c r="AN51">
        <f ca="1"/>
        <v>359.08</v>
      </c>
      <c r="AO51">
        <f ca="1"/>
        <v>31.89</v>
      </c>
      <c r="AP51">
        <f ca="1"/>
        <v>368.81</v>
      </c>
      <c r="AQ51">
        <f ca="1"/>
        <v>493.7</v>
      </c>
      <c r="AR51">
        <f ca="1"/>
        <v>67.67</v>
      </c>
      <c r="AS51">
        <f ca="1"/>
        <v>375.68</v>
      </c>
      <c r="AT51">
        <f ca="1"/>
        <v>124.79</v>
      </c>
      <c r="AU51">
        <f ca="1"/>
        <v>252.94</v>
      </c>
      <c r="AV51">
        <f ca="1"/>
        <v>309.63</v>
      </c>
      <c r="AW51">
        <f ca="1"/>
        <v>138.46</v>
      </c>
      <c r="AX51">
        <f ca="1"/>
        <v>168.01</v>
      </c>
      <c r="AY51">
        <f ca="1"/>
        <v>255.74</v>
      </c>
      <c r="AZ51">
        <f ca="1"/>
        <v>130.6</v>
      </c>
      <c r="BA51">
        <f ca="1"/>
        <v>301.17</v>
      </c>
      <c r="BB51">
        <f ca="1"/>
        <v>395.07</v>
      </c>
      <c r="BC51">
        <f ca="1"/>
        <v>203.49</v>
      </c>
      <c r="BD51">
        <f ca="1"/>
        <v>35.25</v>
      </c>
      <c r="BE51">
        <f ca="1"/>
        <v>51.27</v>
      </c>
      <c r="BF51">
        <f ca="1"/>
        <v>45.01</v>
      </c>
      <c r="BG51">
        <f ca="1"/>
        <v>241.97</v>
      </c>
      <c r="BH51">
        <f ca="1"/>
        <v>193.28</v>
      </c>
      <c r="BI51">
        <f ca="1"/>
        <v>437.82</v>
      </c>
      <c r="BJ51">
        <f ca="1"/>
        <v>96.8</v>
      </c>
      <c r="BK51">
        <f ca="1"/>
        <v>144.66999999999999</v>
      </c>
      <c r="BL51">
        <f ca="1"/>
        <v>71.209999999999994</v>
      </c>
      <c r="BM51">
        <f ca="1"/>
        <v>293.68</v>
      </c>
      <c r="BN51">
        <f ca="1"/>
        <v>310.58</v>
      </c>
      <c r="BO51">
        <f ca="1"/>
        <v>430.19</v>
      </c>
      <c r="BP51">
        <f ca="1"/>
        <v>395.32</v>
      </c>
      <c r="BQ51">
        <f ca="1"/>
        <v>319.29000000000002</v>
      </c>
      <c r="BR51">
        <f ca="1"/>
        <v>203.87</v>
      </c>
      <c r="BS51">
        <f ca="1"/>
        <v>183.04</v>
      </c>
      <c r="BT51">
        <f ca="1"/>
        <v>269.57</v>
      </c>
      <c r="BU51">
        <f ca="1"/>
        <v>277.14</v>
      </c>
      <c r="BV51">
        <f ca="1"/>
        <v>164.44</v>
      </c>
      <c r="BW51">
        <f ca="1"/>
        <v>291.47000000000003</v>
      </c>
      <c r="BX51">
        <f ca="1"/>
        <v>205.06</v>
      </c>
      <c r="BY51">
        <f ca="1"/>
        <v>174.27</v>
      </c>
      <c r="BZ51">
        <f ca="1"/>
        <v>407.72</v>
      </c>
    </row>
    <row r="52" spans="1:78">
      <c r="A52" s="6"/>
      <c r="AA52" s="153">
        <v>46</v>
      </c>
      <c r="AB52" s="154">
        <f t="shared" ca="1" si="2"/>
        <v>282.92840000000001</v>
      </c>
      <c r="AC52" s="155" cm="1">
        <f t="array" aca="1" ref="AC52:BZ52" ca="1">TRANSPOSE( _xlfn.TAKE(_xlfn.SORTBY(ecommerce_dataset_updated['[Price (Rs.)']], _xlfn.RANDARRAY(ROWS(ecommerce_dataset_updated['[Price (Rs.)']]))), $AB$2 ))</f>
        <v>240.01</v>
      </c>
      <c r="AD52" s="156">
        <f ca="1"/>
        <v>488.06</v>
      </c>
      <c r="AE52" s="156">
        <f ca="1"/>
        <v>444.27</v>
      </c>
      <c r="AF52" s="156">
        <f ca="1"/>
        <v>484.56</v>
      </c>
      <c r="AG52" s="156">
        <f ca="1"/>
        <v>113.71</v>
      </c>
      <c r="AH52" s="156">
        <f ca="1"/>
        <v>364.43</v>
      </c>
      <c r="AI52" s="156">
        <f ca="1"/>
        <v>226.61</v>
      </c>
      <c r="AJ52" s="156">
        <f ca="1"/>
        <v>112.53</v>
      </c>
      <c r="AK52" s="156">
        <f ca="1"/>
        <v>72.08</v>
      </c>
      <c r="AL52" s="156">
        <f ca="1"/>
        <v>473.47</v>
      </c>
      <c r="AM52" s="156">
        <f ca="1"/>
        <v>426.71</v>
      </c>
      <c r="AN52" s="156">
        <f ca="1"/>
        <v>473.91</v>
      </c>
      <c r="AO52" s="156">
        <f ca="1"/>
        <v>441.14</v>
      </c>
      <c r="AP52" s="156">
        <f ca="1"/>
        <v>195.46</v>
      </c>
      <c r="AQ52" s="156">
        <f ca="1"/>
        <v>74.67</v>
      </c>
      <c r="AR52" s="156">
        <f ca="1"/>
        <v>482.52</v>
      </c>
      <c r="AS52" s="156">
        <f ca="1"/>
        <v>183.04</v>
      </c>
      <c r="AT52" s="156">
        <f ca="1"/>
        <v>286.08999999999997</v>
      </c>
      <c r="AU52" s="156">
        <f ca="1"/>
        <v>323.5</v>
      </c>
      <c r="AV52" s="156">
        <f ca="1"/>
        <v>210.7</v>
      </c>
      <c r="AW52" s="156">
        <f ca="1"/>
        <v>448.26</v>
      </c>
      <c r="AX52" s="156">
        <f ca="1"/>
        <v>12.32</v>
      </c>
      <c r="AY52" s="156">
        <f ca="1"/>
        <v>280.31</v>
      </c>
      <c r="AZ52" s="156">
        <f ca="1"/>
        <v>406.9</v>
      </c>
      <c r="BA52" s="156">
        <f ca="1"/>
        <v>459.93</v>
      </c>
      <c r="BB52" s="156">
        <f ca="1"/>
        <v>52.51</v>
      </c>
      <c r="BC52" s="156">
        <f ca="1"/>
        <v>70.91</v>
      </c>
      <c r="BD52" s="156">
        <f ca="1"/>
        <v>429.9</v>
      </c>
      <c r="BE52" s="156">
        <f ca="1"/>
        <v>389.25</v>
      </c>
      <c r="BF52" s="156">
        <f ca="1"/>
        <v>422.91</v>
      </c>
      <c r="BG52">
        <f ca="1"/>
        <v>328.64</v>
      </c>
      <c r="BH52">
        <f ca="1"/>
        <v>17.86</v>
      </c>
      <c r="BI52">
        <f ca="1"/>
        <v>474.41</v>
      </c>
      <c r="BJ52">
        <f ca="1"/>
        <v>496.76</v>
      </c>
      <c r="BK52">
        <f ca="1"/>
        <v>250</v>
      </c>
      <c r="BL52">
        <f ca="1"/>
        <v>304.06</v>
      </c>
      <c r="BM52">
        <f ca="1"/>
        <v>238.92</v>
      </c>
      <c r="BN52">
        <f ca="1"/>
        <v>21.3</v>
      </c>
      <c r="BO52">
        <f ca="1"/>
        <v>214.45</v>
      </c>
      <c r="BP52">
        <f ca="1"/>
        <v>445.45</v>
      </c>
      <c r="BQ52">
        <f ca="1"/>
        <v>84.34</v>
      </c>
      <c r="BR52">
        <f ca="1"/>
        <v>138.81</v>
      </c>
      <c r="BS52">
        <f ca="1"/>
        <v>95.41</v>
      </c>
      <c r="BT52">
        <f ca="1"/>
        <v>332.45</v>
      </c>
      <c r="BU52">
        <f ca="1"/>
        <v>368.74</v>
      </c>
      <c r="BV52">
        <f ca="1"/>
        <v>184.6</v>
      </c>
      <c r="BW52">
        <f ca="1"/>
        <v>131.08000000000001</v>
      </c>
      <c r="BX52">
        <f ca="1"/>
        <v>118.52</v>
      </c>
      <c r="BY52">
        <f ca="1"/>
        <v>392.88</v>
      </c>
      <c r="BZ52">
        <f ca="1"/>
        <v>417.07</v>
      </c>
    </row>
    <row r="53" spans="1:78">
      <c r="A53" s="6"/>
      <c r="AA53" s="152">
        <v>47</v>
      </c>
      <c r="AB53" s="150">
        <f t="shared" ca="1" si="2"/>
        <v>260.25200000000007</v>
      </c>
      <c r="AC53" s="151" cm="1">
        <f t="array" aca="1" ref="AC53:BZ53" ca="1">TRANSPOSE( _xlfn.TAKE(_xlfn.SORTBY(ecommerce_dataset_updated['[Price (Rs.)']], _xlfn.RANDARRAY(ROWS(ecommerce_dataset_updated['[Price (Rs.)']]))), $AB$2 ))</f>
        <v>74.430000000000007</v>
      </c>
      <c r="AD53">
        <f ca="1"/>
        <v>269.25</v>
      </c>
      <c r="AE53">
        <f ca="1"/>
        <v>138.83000000000001</v>
      </c>
      <c r="AF53">
        <f ca="1"/>
        <v>79.12</v>
      </c>
      <c r="AG53">
        <f ca="1"/>
        <v>120.64</v>
      </c>
      <c r="AH53">
        <f ca="1"/>
        <v>70.53</v>
      </c>
      <c r="AI53">
        <f ca="1"/>
        <v>311.01</v>
      </c>
      <c r="AJ53">
        <f ca="1"/>
        <v>301.91000000000003</v>
      </c>
      <c r="AK53">
        <f ca="1"/>
        <v>53.15</v>
      </c>
      <c r="AL53">
        <f ca="1"/>
        <v>37.729999999999997</v>
      </c>
      <c r="AM53">
        <f ca="1"/>
        <v>229.69</v>
      </c>
      <c r="AN53">
        <f ca="1"/>
        <v>430.16</v>
      </c>
      <c r="AO53">
        <f ca="1"/>
        <v>276.2</v>
      </c>
      <c r="AP53">
        <f ca="1"/>
        <v>253.05</v>
      </c>
      <c r="AQ53">
        <f ca="1"/>
        <v>301.60000000000002</v>
      </c>
      <c r="AR53">
        <f ca="1"/>
        <v>245.98</v>
      </c>
      <c r="AS53">
        <f ca="1"/>
        <v>298.3</v>
      </c>
      <c r="AT53">
        <f ca="1"/>
        <v>158</v>
      </c>
      <c r="AU53">
        <f ca="1"/>
        <v>264.45999999999998</v>
      </c>
      <c r="AV53">
        <f ca="1"/>
        <v>339.21</v>
      </c>
      <c r="AW53">
        <f ca="1"/>
        <v>260.01</v>
      </c>
      <c r="AX53">
        <f ca="1"/>
        <v>17.86</v>
      </c>
      <c r="AY53">
        <f ca="1"/>
        <v>34.020000000000003</v>
      </c>
      <c r="AZ53">
        <f ca="1"/>
        <v>491.7</v>
      </c>
      <c r="BA53">
        <f ca="1"/>
        <v>334.87</v>
      </c>
      <c r="BB53">
        <f ca="1"/>
        <v>490.77</v>
      </c>
      <c r="BC53">
        <f ca="1"/>
        <v>473.15</v>
      </c>
      <c r="BD53">
        <f ca="1"/>
        <v>273.16000000000003</v>
      </c>
      <c r="BE53">
        <f ca="1"/>
        <v>284.26</v>
      </c>
      <c r="BF53">
        <f ca="1"/>
        <v>278.86</v>
      </c>
      <c r="BG53">
        <f ca="1"/>
        <v>209.81</v>
      </c>
      <c r="BH53">
        <f ca="1"/>
        <v>403.4</v>
      </c>
      <c r="BI53">
        <f ca="1"/>
        <v>459.93</v>
      </c>
      <c r="BJ53">
        <f ca="1"/>
        <v>267.99</v>
      </c>
      <c r="BK53">
        <f ca="1"/>
        <v>286.08999999999997</v>
      </c>
      <c r="BL53">
        <f ca="1"/>
        <v>86.11</v>
      </c>
      <c r="BM53">
        <f ca="1"/>
        <v>362.7</v>
      </c>
      <c r="BN53">
        <f ca="1"/>
        <v>479.19</v>
      </c>
      <c r="BO53">
        <f ca="1"/>
        <v>166.63</v>
      </c>
      <c r="BP53">
        <f ca="1"/>
        <v>363.56</v>
      </c>
      <c r="BQ53">
        <f ca="1"/>
        <v>332.62</v>
      </c>
      <c r="BR53">
        <f ca="1"/>
        <v>30.52</v>
      </c>
      <c r="BS53">
        <f ca="1"/>
        <v>296.45</v>
      </c>
      <c r="BT53">
        <f ca="1"/>
        <v>426.79</v>
      </c>
      <c r="BU53">
        <f ca="1"/>
        <v>217.51</v>
      </c>
      <c r="BV53">
        <f ca="1"/>
        <v>159.29</v>
      </c>
      <c r="BW53">
        <f ca="1"/>
        <v>466.36</v>
      </c>
      <c r="BX53">
        <f ca="1"/>
        <v>195.8</v>
      </c>
      <c r="BY53">
        <f ca="1"/>
        <v>145.88999999999999</v>
      </c>
      <c r="BZ53">
        <f ca="1"/>
        <v>464.05</v>
      </c>
    </row>
    <row r="54" spans="1:78">
      <c r="A54" s="6"/>
      <c r="AA54" s="153">
        <v>48</v>
      </c>
      <c r="AB54" s="154">
        <f t="shared" ca="1" si="2"/>
        <v>232.91659999999996</v>
      </c>
      <c r="AC54" s="155" cm="1">
        <f t="array" aca="1" ref="AC54:BZ54" ca="1">TRANSPOSE( _xlfn.TAKE(_xlfn.SORTBY(ecommerce_dataset_updated['[Price (Rs.)']], _xlfn.RANDARRAY(ROWS(ecommerce_dataset_updated['[Price (Rs.)']]))), $AB$2 ))</f>
        <v>135.22</v>
      </c>
      <c r="AD54" s="156">
        <f ca="1"/>
        <v>32.29</v>
      </c>
      <c r="AE54" s="156">
        <f ca="1"/>
        <v>42.07</v>
      </c>
      <c r="AF54" s="156">
        <f ca="1"/>
        <v>353.61</v>
      </c>
      <c r="AG54" s="156">
        <f ca="1"/>
        <v>219.19</v>
      </c>
      <c r="AH54" s="156">
        <f ca="1"/>
        <v>212.45</v>
      </c>
      <c r="AI54" s="156">
        <f ca="1"/>
        <v>145.86000000000001</v>
      </c>
      <c r="AJ54" s="156">
        <f ca="1"/>
        <v>440.11</v>
      </c>
      <c r="AK54" s="156">
        <f ca="1"/>
        <v>393.1</v>
      </c>
      <c r="AL54" s="156">
        <f ca="1"/>
        <v>31.12</v>
      </c>
      <c r="AM54" s="156">
        <f ca="1"/>
        <v>244.73</v>
      </c>
      <c r="AN54" s="156">
        <f ca="1"/>
        <v>14.98</v>
      </c>
      <c r="AO54" s="156">
        <f ca="1"/>
        <v>27.26</v>
      </c>
      <c r="AP54" s="156">
        <f ca="1"/>
        <v>104.9</v>
      </c>
      <c r="AQ54" s="156">
        <f ca="1"/>
        <v>459.49</v>
      </c>
      <c r="AR54" s="156">
        <f ca="1"/>
        <v>471.02</v>
      </c>
      <c r="AS54" s="156">
        <f ca="1"/>
        <v>406.13</v>
      </c>
      <c r="AT54" s="156">
        <f ca="1"/>
        <v>213</v>
      </c>
      <c r="AU54" s="156">
        <f ca="1"/>
        <v>343</v>
      </c>
      <c r="AV54" s="156">
        <f ca="1"/>
        <v>341.06</v>
      </c>
      <c r="AW54" s="156">
        <f ca="1"/>
        <v>71.709999999999994</v>
      </c>
      <c r="AX54" s="156">
        <f ca="1"/>
        <v>420.46</v>
      </c>
      <c r="AY54" s="156">
        <f ca="1"/>
        <v>324.64999999999998</v>
      </c>
      <c r="AZ54" s="156">
        <f ca="1"/>
        <v>202.49</v>
      </c>
      <c r="BA54" s="156">
        <f ca="1"/>
        <v>293.27999999999997</v>
      </c>
      <c r="BB54" s="156">
        <f ca="1"/>
        <v>33.67</v>
      </c>
      <c r="BC54" s="156">
        <f ca="1"/>
        <v>403.54</v>
      </c>
      <c r="BD54" s="156">
        <f ca="1"/>
        <v>116.25</v>
      </c>
      <c r="BE54" s="156">
        <f ca="1"/>
        <v>51.31</v>
      </c>
      <c r="BF54" s="156">
        <f ca="1"/>
        <v>238.8</v>
      </c>
      <c r="BG54">
        <f ca="1"/>
        <v>92.47</v>
      </c>
      <c r="BH54">
        <f ca="1"/>
        <v>268.81</v>
      </c>
      <c r="BI54">
        <f ca="1"/>
        <v>336.27</v>
      </c>
      <c r="BJ54">
        <f ca="1"/>
        <v>335.86</v>
      </c>
      <c r="BK54">
        <f ca="1"/>
        <v>354.66</v>
      </c>
      <c r="BL54">
        <f ca="1"/>
        <v>36.53</v>
      </c>
      <c r="BM54">
        <f ca="1"/>
        <v>376.17</v>
      </c>
      <c r="BN54">
        <f ca="1"/>
        <v>78.11</v>
      </c>
      <c r="BO54">
        <f ca="1"/>
        <v>213.47</v>
      </c>
      <c r="BP54">
        <f ca="1"/>
        <v>352.47</v>
      </c>
      <c r="BQ54">
        <f ca="1"/>
        <v>53.33</v>
      </c>
      <c r="BR54">
        <f ca="1"/>
        <v>328.54</v>
      </c>
      <c r="BS54">
        <f ca="1"/>
        <v>216.97</v>
      </c>
      <c r="BT54">
        <f ca="1"/>
        <v>55.64</v>
      </c>
      <c r="BU54">
        <f ca="1"/>
        <v>151.72</v>
      </c>
      <c r="BV54">
        <f ca="1"/>
        <v>429.78</v>
      </c>
      <c r="BW54">
        <f ca="1"/>
        <v>380.5</v>
      </c>
      <c r="BX54">
        <f ca="1"/>
        <v>483.73</v>
      </c>
      <c r="BY54">
        <f ca="1"/>
        <v>254.08</v>
      </c>
      <c r="BZ54">
        <f ca="1"/>
        <v>59.97</v>
      </c>
    </row>
    <row r="55" spans="1:78">
      <c r="A55" s="6"/>
      <c r="AA55" s="152">
        <v>49</v>
      </c>
      <c r="AB55" s="150">
        <f t="shared" ca="1" si="2"/>
        <v>279.40199999999999</v>
      </c>
      <c r="AC55" s="151" cm="1">
        <f t="array" aca="1" ref="AC55:BZ55" ca="1">TRANSPOSE( _xlfn.TAKE(_xlfn.SORTBY(ecommerce_dataset_updated['[Price (Rs.)']], _xlfn.RANDARRAY(ROWS(ecommerce_dataset_updated['[Price (Rs.)']]))), $AB$2 ))</f>
        <v>317.98</v>
      </c>
      <c r="AD55">
        <f ca="1"/>
        <v>395.77</v>
      </c>
      <c r="AE55">
        <f ca="1"/>
        <v>458.08</v>
      </c>
      <c r="AF55">
        <f ca="1"/>
        <v>195.26</v>
      </c>
      <c r="AG55">
        <f ca="1"/>
        <v>107.73</v>
      </c>
      <c r="AH55">
        <f ca="1"/>
        <v>487.32</v>
      </c>
      <c r="AI55">
        <f ca="1"/>
        <v>340.1</v>
      </c>
      <c r="AJ55">
        <f ca="1"/>
        <v>479.31</v>
      </c>
      <c r="AK55">
        <f ca="1"/>
        <v>483.73</v>
      </c>
      <c r="AL55">
        <f ca="1"/>
        <v>375.09</v>
      </c>
      <c r="AM55">
        <f ca="1"/>
        <v>61.47</v>
      </c>
      <c r="AN55">
        <f ca="1"/>
        <v>150.55000000000001</v>
      </c>
      <c r="AO55">
        <f ca="1"/>
        <v>96.34</v>
      </c>
      <c r="AP55">
        <f ca="1"/>
        <v>277.39</v>
      </c>
      <c r="AQ55">
        <f ca="1"/>
        <v>370.42</v>
      </c>
      <c r="AR55">
        <f ca="1"/>
        <v>368.07</v>
      </c>
      <c r="AS55">
        <f ca="1"/>
        <v>382</v>
      </c>
      <c r="AT55">
        <f ca="1"/>
        <v>279.35000000000002</v>
      </c>
      <c r="AU55">
        <f ca="1"/>
        <v>474.27</v>
      </c>
      <c r="AV55">
        <f ca="1"/>
        <v>482.74</v>
      </c>
      <c r="AW55">
        <f ca="1"/>
        <v>72.959999999999994</v>
      </c>
      <c r="AX55">
        <f ca="1"/>
        <v>166.11</v>
      </c>
      <c r="AY55">
        <f ca="1"/>
        <v>214.8</v>
      </c>
      <c r="AZ55">
        <f ca="1"/>
        <v>43.45</v>
      </c>
      <c r="BA55">
        <f ca="1"/>
        <v>210.36</v>
      </c>
      <c r="BB55">
        <f ca="1"/>
        <v>76.89</v>
      </c>
      <c r="BC55">
        <f ca="1"/>
        <v>180.91</v>
      </c>
      <c r="BD55">
        <f ca="1"/>
        <v>215.06</v>
      </c>
      <c r="BE55">
        <f ca="1"/>
        <v>350.78</v>
      </c>
      <c r="BF55">
        <f ca="1"/>
        <v>470.18</v>
      </c>
      <c r="BG55">
        <f ca="1"/>
        <v>130.6</v>
      </c>
      <c r="BH55">
        <f ca="1"/>
        <v>439.67</v>
      </c>
      <c r="BI55">
        <f ca="1"/>
        <v>315.52999999999997</v>
      </c>
      <c r="BJ55">
        <f ca="1"/>
        <v>17.62</v>
      </c>
      <c r="BK55">
        <f ca="1"/>
        <v>280.99</v>
      </c>
      <c r="BL55">
        <f ca="1"/>
        <v>293.2</v>
      </c>
      <c r="BM55">
        <f ca="1"/>
        <v>272.64</v>
      </c>
      <c r="BN55">
        <f ca="1"/>
        <v>397.35</v>
      </c>
      <c r="BO55">
        <f ca="1"/>
        <v>402.82</v>
      </c>
      <c r="BP55">
        <f ca="1"/>
        <v>46.41</v>
      </c>
      <c r="BQ55">
        <f ca="1"/>
        <v>423.41</v>
      </c>
      <c r="BR55">
        <f ca="1"/>
        <v>298.05</v>
      </c>
      <c r="BS55">
        <f ca="1"/>
        <v>388.41</v>
      </c>
      <c r="BT55">
        <f ca="1"/>
        <v>195.8</v>
      </c>
      <c r="BU55">
        <f ca="1"/>
        <v>336.44</v>
      </c>
      <c r="BV55">
        <f ca="1"/>
        <v>463.05</v>
      </c>
      <c r="BW55">
        <f ca="1"/>
        <v>129.44999999999999</v>
      </c>
      <c r="BX55">
        <f ca="1"/>
        <v>64.22</v>
      </c>
      <c r="BY55">
        <f ca="1"/>
        <v>301.17</v>
      </c>
      <c r="BZ55">
        <f ca="1"/>
        <v>188.8</v>
      </c>
    </row>
    <row r="56" spans="1:78">
      <c r="A56" s="6"/>
      <c r="AA56" s="153">
        <v>50</v>
      </c>
      <c r="AB56" s="154">
        <f t="shared" ca="1" si="2"/>
        <v>285.0354000000001</v>
      </c>
      <c r="AC56" s="155" cm="1">
        <f t="array" aca="1" ref="AC56:BZ56" ca="1">TRANSPOSE( _xlfn.TAKE(_xlfn.SORTBY(ecommerce_dataset_updated['[Price (Rs.)']], _xlfn.RANDARRAY(ROWS(ecommerce_dataset_updated['[Price (Rs.)']]))), $AB$2 ))</f>
        <v>219.9</v>
      </c>
      <c r="AD56" s="156">
        <f ca="1"/>
        <v>187.2</v>
      </c>
      <c r="AE56" s="156">
        <f ca="1"/>
        <v>476.9</v>
      </c>
      <c r="AF56" s="156">
        <f ca="1"/>
        <v>280.66000000000003</v>
      </c>
      <c r="AG56" s="156">
        <f ca="1"/>
        <v>413.31</v>
      </c>
      <c r="AH56" s="156">
        <f ca="1"/>
        <v>477.51</v>
      </c>
      <c r="AI56" s="156">
        <f ca="1"/>
        <v>272.92</v>
      </c>
      <c r="AJ56" s="156">
        <f ca="1"/>
        <v>398.89</v>
      </c>
      <c r="AK56" s="156">
        <f ca="1"/>
        <v>454.14</v>
      </c>
      <c r="AL56" s="156">
        <f ca="1"/>
        <v>191.08</v>
      </c>
      <c r="AM56" s="156">
        <f ca="1"/>
        <v>375.81</v>
      </c>
      <c r="AN56" s="156">
        <f ca="1"/>
        <v>386.32</v>
      </c>
      <c r="AO56" s="156">
        <f ca="1"/>
        <v>83.67</v>
      </c>
      <c r="AP56" s="156">
        <f ca="1"/>
        <v>463.55</v>
      </c>
      <c r="AQ56" s="156">
        <f ca="1"/>
        <v>343.3</v>
      </c>
      <c r="AR56" s="156">
        <f ca="1"/>
        <v>450.51</v>
      </c>
      <c r="AS56" s="156">
        <f ca="1"/>
        <v>274.64999999999998</v>
      </c>
      <c r="AT56" s="156">
        <f ca="1"/>
        <v>496.36</v>
      </c>
      <c r="AU56" s="156">
        <f ca="1"/>
        <v>113.71</v>
      </c>
      <c r="AV56" s="156">
        <f ca="1"/>
        <v>447.4</v>
      </c>
      <c r="AW56" s="156">
        <f ca="1"/>
        <v>230.18</v>
      </c>
      <c r="AX56" s="156">
        <f ca="1"/>
        <v>314.16000000000003</v>
      </c>
      <c r="AY56" s="156">
        <f ca="1"/>
        <v>451.34</v>
      </c>
      <c r="AZ56" s="156">
        <f ca="1"/>
        <v>291.57</v>
      </c>
      <c r="BA56" s="156">
        <f ca="1"/>
        <v>26.92</v>
      </c>
      <c r="BB56" s="156">
        <f ca="1"/>
        <v>168.01</v>
      </c>
      <c r="BC56" s="156">
        <f ca="1"/>
        <v>294.06</v>
      </c>
      <c r="BD56" s="156">
        <f ca="1"/>
        <v>414.17</v>
      </c>
      <c r="BE56" s="156">
        <f ca="1"/>
        <v>52.6</v>
      </c>
      <c r="BF56" s="156">
        <f ca="1"/>
        <v>401.08</v>
      </c>
      <c r="BG56">
        <f ca="1"/>
        <v>368.93</v>
      </c>
      <c r="BH56">
        <f ca="1"/>
        <v>222.78</v>
      </c>
      <c r="BI56">
        <f ca="1"/>
        <v>419.52</v>
      </c>
      <c r="BJ56">
        <f ca="1"/>
        <v>147.97</v>
      </c>
      <c r="BK56">
        <f ca="1"/>
        <v>337.11</v>
      </c>
      <c r="BL56">
        <f ca="1"/>
        <v>415.54</v>
      </c>
      <c r="BM56">
        <f ca="1"/>
        <v>254.27</v>
      </c>
      <c r="BN56">
        <f ca="1"/>
        <v>397.16</v>
      </c>
      <c r="BO56">
        <f ca="1"/>
        <v>345.41</v>
      </c>
      <c r="BP56">
        <f ca="1"/>
        <v>395.07</v>
      </c>
      <c r="BQ56">
        <f ca="1"/>
        <v>60.12</v>
      </c>
      <c r="BR56">
        <f ca="1"/>
        <v>68.45</v>
      </c>
      <c r="BS56">
        <f ca="1"/>
        <v>30.52</v>
      </c>
      <c r="BT56">
        <f ca="1"/>
        <v>295.86</v>
      </c>
      <c r="BU56">
        <f ca="1"/>
        <v>498.37</v>
      </c>
      <c r="BV56">
        <f ca="1"/>
        <v>29.8</v>
      </c>
      <c r="BW56">
        <f ca="1"/>
        <v>260.92</v>
      </c>
      <c r="BX56">
        <f ca="1"/>
        <v>32.78</v>
      </c>
      <c r="BY56">
        <f ca="1"/>
        <v>206.99</v>
      </c>
      <c r="BZ56">
        <f ca="1"/>
        <v>12.32</v>
      </c>
    </row>
    <row r="57" spans="1:78">
      <c r="A57" s="6"/>
      <c r="AA57" s="152">
        <v>51</v>
      </c>
      <c r="AB57" s="150">
        <f t="shared" ref="AB57:AB66" ca="1" si="3" xml:space="preserve"> AVERAGE(_xlfn.ANCHORARRAY(AC57))</f>
        <v>260.63919999999996</v>
      </c>
      <c r="AC57" s="163" cm="1">
        <f t="array" aca="1" ref="AC57:BZ57" ca="1">TRANSPOSE( _xlfn.TAKE(_xlfn.SORTBY(ecommerce_dataset_updated['[Price (Rs.)']], _xlfn.RANDARRAY(ROWS(ecommerce_dataset_updated['[Price (Rs.)']]))), $AB$2 ))</f>
        <v>332</v>
      </c>
      <c r="AD57" s="142">
        <f ca="1"/>
        <v>357.95</v>
      </c>
      <c r="AE57" s="142">
        <f ca="1"/>
        <v>209.19</v>
      </c>
      <c r="AF57" s="142">
        <f ca="1"/>
        <v>86.95</v>
      </c>
      <c r="AG57" s="142">
        <f ca="1"/>
        <v>124.21</v>
      </c>
      <c r="AH57" s="142">
        <f ca="1"/>
        <v>419.52</v>
      </c>
      <c r="AI57" s="142">
        <f ca="1"/>
        <v>468.31</v>
      </c>
      <c r="AJ57" s="142">
        <f ca="1"/>
        <v>285.02999999999997</v>
      </c>
      <c r="AK57" s="142">
        <f ca="1"/>
        <v>484.65</v>
      </c>
      <c r="AL57" s="142">
        <f ca="1"/>
        <v>384.61</v>
      </c>
      <c r="AM57" s="142">
        <f ca="1"/>
        <v>18.66</v>
      </c>
      <c r="AN57" s="142">
        <f ca="1"/>
        <v>168.59</v>
      </c>
      <c r="AO57" s="142">
        <f ca="1"/>
        <v>452.02</v>
      </c>
      <c r="AP57" s="142">
        <f ca="1"/>
        <v>450.17</v>
      </c>
      <c r="AQ57" s="142">
        <f ca="1"/>
        <v>375.69</v>
      </c>
      <c r="AR57" s="142">
        <f ca="1"/>
        <v>322.14</v>
      </c>
      <c r="AS57" s="142">
        <f ca="1"/>
        <v>271.74</v>
      </c>
      <c r="AT57" s="142">
        <f ca="1"/>
        <v>465.95</v>
      </c>
      <c r="AU57" s="142">
        <f ca="1"/>
        <v>24.55</v>
      </c>
      <c r="AV57" s="142">
        <f ca="1"/>
        <v>297.32</v>
      </c>
      <c r="AW57" s="142">
        <f ca="1"/>
        <v>323.64</v>
      </c>
      <c r="AX57" s="142">
        <f ca="1"/>
        <v>238.92</v>
      </c>
      <c r="AY57" s="142">
        <f ca="1"/>
        <v>63.98</v>
      </c>
      <c r="AZ57" s="142">
        <f ca="1"/>
        <v>83.78</v>
      </c>
      <c r="BA57" s="142">
        <f ca="1"/>
        <v>222.24</v>
      </c>
      <c r="BB57" s="142">
        <f ca="1"/>
        <v>135.71</v>
      </c>
      <c r="BC57" s="142">
        <f ca="1"/>
        <v>121.91</v>
      </c>
      <c r="BD57" s="142">
        <f ca="1"/>
        <v>392.77</v>
      </c>
      <c r="BE57" s="142">
        <f ca="1"/>
        <v>234.62</v>
      </c>
      <c r="BF57" s="142">
        <f ca="1"/>
        <v>475.72</v>
      </c>
      <c r="BG57">
        <f ca="1"/>
        <v>133.72</v>
      </c>
      <c r="BH57">
        <f ca="1"/>
        <v>34.07</v>
      </c>
      <c r="BI57">
        <f ca="1"/>
        <v>437.1</v>
      </c>
      <c r="BJ57">
        <f ca="1"/>
        <v>431.44</v>
      </c>
      <c r="BK57">
        <f ca="1"/>
        <v>35.47</v>
      </c>
      <c r="BL57">
        <f ca="1"/>
        <v>202.43</v>
      </c>
      <c r="BM57">
        <f ca="1"/>
        <v>436.15</v>
      </c>
      <c r="BN57">
        <f ca="1"/>
        <v>329.54</v>
      </c>
      <c r="BO57">
        <f ca="1"/>
        <v>155.81</v>
      </c>
      <c r="BP57">
        <f ca="1"/>
        <v>439.88</v>
      </c>
      <c r="BQ57">
        <f ca="1"/>
        <v>473.16</v>
      </c>
      <c r="BR57">
        <f ca="1"/>
        <v>30.69</v>
      </c>
      <c r="BS57">
        <f ca="1"/>
        <v>439.73</v>
      </c>
      <c r="BT57">
        <f ca="1"/>
        <v>203.99</v>
      </c>
      <c r="BU57">
        <f ca="1"/>
        <v>223.04</v>
      </c>
      <c r="BV57">
        <f ca="1"/>
        <v>33.25</v>
      </c>
      <c r="BW57">
        <f ca="1"/>
        <v>87.03</v>
      </c>
      <c r="BX57">
        <f ca="1"/>
        <v>384.9</v>
      </c>
      <c r="BY57">
        <f ca="1"/>
        <v>57.71</v>
      </c>
      <c r="BZ57">
        <f ca="1"/>
        <v>170.31</v>
      </c>
    </row>
    <row r="58" spans="1:78">
      <c r="A58" s="6"/>
      <c r="AA58" s="153">
        <v>52</v>
      </c>
      <c r="AB58" s="154">
        <f t="shared" ca="1" si="3"/>
        <v>277.75580000000008</v>
      </c>
      <c r="AC58" s="155" cm="1">
        <f t="array" aca="1" ref="AC58:BZ58" ca="1">TRANSPOSE( _xlfn.TAKE(_xlfn.SORTBY(ecommerce_dataset_updated['[Price (Rs.)']], _xlfn.RANDARRAY(ROWS(ecommerce_dataset_updated['[Price (Rs.)']]))), $AB$2 ))</f>
        <v>386.24</v>
      </c>
      <c r="AD58" s="156">
        <f ca="1"/>
        <v>94.02</v>
      </c>
      <c r="AE58" s="156">
        <f ca="1"/>
        <v>221.5</v>
      </c>
      <c r="AF58" s="156">
        <f ca="1"/>
        <v>485.72</v>
      </c>
      <c r="AG58" s="156">
        <f ca="1"/>
        <v>397.79</v>
      </c>
      <c r="AH58" s="156">
        <f ca="1"/>
        <v>174.27</v>
      </c>
      <c r="AI58" s="156">
        <f ca="1"/>
        <v>241.76</v>
      </c>
      <c r="AJ58" s="156">
        <f ca="1"/>
        <v>326.02999999999997</v>
      </c>
      <c r="AK58" s="156">
        <f ca="1"/>
        <v>319.29000000000002</v>
      </c>
      <c r="AL58" s="156">
        <f ca="1"/>
        <v>193.48</v>
      </c>
      <c r="AM58" s="156">
        <f ca="1"/>
        <v>493.53</v>
      </c>
      <c r="AN58" s="156">
        <f ca="1"/>
        <v>404.07</v>
      </c>
      <c r="AO58" s="156">
        <f ca="1"/>
        <v>195.26</v>
      </c>
      <c r="AP58" s="156">
        <f ca="1"/>
        <v>214.8</v>
      </c>
      <c r="AQ58" s="156">
        <f ca="1"/>
        <v>224.52</v>
      </c>
      <c r="AR58" s="156">
        <f ca="1"/>
        <v>257.41000000000003</v>
      </c>
      <c r="AS58" s="156">
        <f ca="1"/>
        <v>150.55000000000001</v>
      </c>
      <c r="AT58" s="156">
        <f ca="1"/>
        <v>403.11</v>
      </c>
      <c r="AU58" s="156">
        <f ca="1"/>
        <v>250.1</v>
      </c>
      <c r="AV58" s="156">
        <f ca="1"/>
        <v>165.06</v>
      </c>
      <c r="AW58" s="156">
        <f ca="1"/>
        <v>56.69</v>
      </c>
      <c r="AX58" s="156">
        <f ca="1"/>
        <v>304.79000000000002</v>
      </c>
      <c r="AY58" s="156">
        <f ca="1"/>
        <v>439.81</v>
      </c>
      <c r="AZ58" s="156">
        <f ca="1"/>
        <v>147.16999999999999</v>
      </c>
      <c r="BA58" s="156">
        <f ca="1"/>
        <v>68.53</v>
      </c>
      <c r="BB58" s="156">
        <f ca="1"/>
        <v>268.42</v>
      </c>
      <c r="BC58" s="156">
        <f ca="1"/>
        <v>357.54</v>
      </c>
      <c r="BD58" s="156">
        <f ca="1"/>
        <v>97.95</v>
      </c>
      <c r="BE58" s="156">
        <f ca="1"/>
        <v>393.9</v>
      </c>
      <c r="BF58" s="156">
        <f ca="1"/>
        <v>223.91</v>
      </c>
      <c r="BG58">
        <f ca="1"/>
        <v>270.41000000000003</v>
      </c>
      <c r="BH58">
        <f ca="1"/>
        <v>124.42</v>
      </c>
      <c r="BI58">
        <f ca="1"/>
        <v>313.68</v>
      </c>
      <c r="BJ58">
        <f ca="1"/>
        <v>479.31</v>
      </c>
      <c r="BK58">
        <f ca="1"/>
        <v>407.25</v>
      </c>
      <c r="BL58">
        <f ca="1"/>
        <v>495.55</v>
      </c>
      <c r="BM58">
        <f ca="1"/>
        <v>12.24</v>
      </c>
      <c r="BN58">
        <f ca="1"/>
        <v>465.64</v>
      </c>
      <c r="BO58">
        <f ca="1"/>
        <v>187.72</v>
      </c>
      <c r="BP58">
        <f ca="1"/>
        <v>334.28</v>
      </c>
      <c r="BQ58">
        <f ca="1"/>
        <v>381.47</v>
      </c>
      <c r="BR58">
        <f ca="1"/>
        <v>236.62</v>
      </c>
      <c r="BS58">
        <f ca="1"/>
        <v>84.5</v>
      </c>
      <c r="BT58">
        <f ca="1"/>
        <v>390.66</v>
      </c>
      <c r="BU58">
        <f ca="1"/>
        <v>402.29</v>
      </c>
      <c r="BV58">
        <f ca="1"/>
        <v>142.25</v>
      </c>
      <c r="BW58">
        <f ca="1"/>
        <v>355.37</v>
      </c>
      <c r="BX58">
        <f ca="1"/>
        <v>164.44</v>
      </c>
      <c r="BY58">
        <f ca="1"/>
        <v>315.52999999999997</v>
      </c>
      <c r="BZ58">
        <f ca="1"/>
        <v>366.94</v>
      </c>
    </row>
    <row r="59" spans="1:78">
      <c r="A59" s="6"/>
      <c r="AA59" s="152">
        <v>53</v>
      </c>
      <c r="AB59" s="150">
        <f t="shared" ca="1" si="3"/>
        <v>280.27679999999998</v>
      </c>
      <c r="AC59" s="163" cm="1">
        <f t="array" aca="1" ref="AC59:BZ59" ca="1">TRANSPOSE( _xlfn.TAKE(_xlfn.SORTBY(ecommerce_dataset_updated['[Price (Rs.)']], _xlfn.RANDARRAY(ROWS(ecommerce_dataset_updated['[Price (Rs.)']]))), $AB$2 ))</f>
        <v>61.7</v>
      </c>
      <c r="AD59" s="142">
        <f ca="1"/>
        <v>235.21</v>
      </c>
      <c r="AE59" s="142">
        <f ca="1"/>
        <v>51.97</v>
      </c>
      <c r="AF59" s="142">
        <f ca="1"/>
        <v>459.93</v>
      </c>
      <c r="AG59" s="142">
        <f ca="1"/>
        <v>424.68</v>
      </c>
      <c r="AH59" s="142">
        <f ca="1"/>
        <v>56.67</v>
      </c>
      <c r="AI59" s="142">
        <f ca="1"/>
        <v>60.63</v>
      </c>
      <c r="AJ59" s="142">
        <f ca="1"/>
        <v>330.13</v>
      </c>
      <c r="AK59" s="142">
        <f ca="1"/>
        <v>456.4</v>
      </c>
      <c r="AL59" s="142">
        <f ca="1"/>
        <v>331.06</v>
      </c>
      <c r="AM59" s="142">
        <f ca="1"/>
        <v>290.14</v>
      </c>
      <c r="AN59" s="142">
        <f ca="1"/>
        <v>443.26</v>
      </c>
      <c r="AO59" s="142">
        <f ca="1"/>
        <v>270.76</v>
      </c>
      <c r="AP59" s="142">
        <f ca="1"/>
        <v>291.97000000000003</v>
      </c>
      <c r="AQ59" s="142">
        <f ca="1"/>
        <v>391.77</v>
      </c>
      <c r="AR59" s="142">
        <f ca="1"/>
        <v>247.41</v>
      </c>
      <c r="AS59" s="142">
        <f ca="1"/>
        <v>49.18</v>
      </c>
      <c r="AT59" s="142">
        <f ca="1"/>
        <v>361.89</v>
      </c>
      <c r="AU59" s="142">
        <f ca="1"/>
        <v>431.98</v>
      </c>
      <c r="AV59" s="142">
        <f ca="1"/>
        <v>204.49</v>
      </c>
      <c r="AW59" s="142">
        <f ca="1"/>
        <v>428.08</v>
      </c>
      <c r="AX59" s="142">
        <f ca="1"/>
        <v>107.22</v>
      </c>
      <c r="AY59" s="142">
        <f ca="1"/>
        <v>390.11</v>
      </c>
      <c r="AZ59" s="142">
        <f ca="1"/>
        <v>446.21</v>
      </c>
      <c r="BA59" s="142">
        <f ca="1"/>
        <v>290.57</v>
      </c>
      <c r="BB59" s="142">
        <f ca="1"/>
        <v>321.07</v>
      </c>
      <c r="BC59" s="142">
        <f ca="1"/>
        <v>27.03</v>
      </c>
      <c r="BD59" s="142">
        <f ca="1"/>
        <v>381.69</v>
      </c>
      <c r="BE59" s="142">
        <f ca="1"/>
        <v>36.53</v>
      </c>
      <c r="BF59" s="142">
        <f ca="1"/>
        <v>181.21</v>
      </c>
      <c r="BG59">
        <f ca="1"/>
        <v>344.85</v>
      </c>
      <c r="BH59">
        <f ca="1"/>
        <v>175.86</v>
      </c>
      <c r="BI59">
        <f ca="1"/>
        <v>494.46</v>
      </c>
      <c r="BJ59">
        <f ca="1"/>
        <v>430.32</v>
      </c>
      <c r="BK59">
        <f ca="1"/>
        <v>494.3</v>
      </c>
      <c r="BL59">
        <f ca="1"/>
        <v>163.86</v>
      </c>
      <c r="BM59">
        <f ca="1"/>
        <v>76.11</v>
      </c>
      <c r="BN59">
        <f ca="1"/>
        <v>481.84</v>
      </c>
      <c r="BO59">
        <f ca="1"/>
        <v>102.19</v>
      </c>
      <c r="BP59">
        <f ca="1"/>
        <v>373.78</v>
      </c>
      <c r="BQ59">
        <f ca="1"/>
        <v>156.30000000000001</v>
      </c>
      <c r="BR59">
        <f ca="1"/>
        <v>323</v>
      </c>
      <c r="BS59">
        <f ca="1"/>
        <v>335.84</v>
      </c>
      <c r="BT59">
        <f ca="1"/>
        <v>365.38</v>
      </c>
      <c r="BU59">
        <f ca="1"/>
        <v>482.74</v>
      </c>
      <c r="BV59">
        <f ca="1"/>
        <v>349.25</v>
      </c>
      <c r="BW59">
        <f ca="1"/>
        <v>31.97</v>
      </c>
      <c r="BX59">
        <f ca="1"/>
        <v>90.16</v>
      </c>
      <c r="BY59">
        <f ca="1"/>
        <v>488.2</v>
      </c>
      <c r="BZ59">
        <f ca="1"/>
        <v>192.48</v>
      </c>
    </row>
    <row r="60" spans="1:78">
      <c r="A60" s="6"/>
      <c r="AA60" s="153">
        <v>54</v>
      </c>
      <c r="AB60" s="154">
        <f t="shared" ca="1" si="3"/>
        <v>245.82080000000005</v>
      </c>
      <c r="AC60" s="155" cm="1">
        <f t="array" aca="1" ref="AC60:BZ60" ca="1">TRANSPOSE( _xlfn.TAKE(_xlfn.SORTBY(ecommerce_dataset_updated['[Price (Rs.)']], _xlfn.RANDARRAY(ROWS(ecommerce_dataset_updated['[Price (Rs.)']]))), $AB$2 ))</f>
        <v>284.31</v>
      </c>
      <c r="AD60" s="156">
        <f ca="1"/>
        <v>404.79</v>
      </c>
      <c r="AE60" s="156">
        <f ca="1"/>
        <v>365.33</v>
      </c>
      <c r="AF60" s="156">
        <f ca="1"/>
        <v>51.27</v>
      </c>
      <c r="AG60" s="156">
        <f ca="1"/>
        <v>394.76</v>
      </c>
      <c r="AH60" s="156">
        <f ca="1"/>
        <v>200.93</v>
      </c>
      <c r="AI60" s="156">
        <f ca="1"/>
        <v>302.97000000000003</v>
      </c>
      <c r="AJ60" s="156">
        <f ca="1"/>
        <v>299.44</v>
      </c>
      <c r="AK60" s="156">
        <f ca="1"/>
        <v>320.67</v>
      </c>
      <c r="AL60" s="156">
        <f ca="1"/>
        <v>253.05</v>
      </c>
      <c r="AM60" s="156">
        <f ca="1"/>
        <v>403.49</v>
      </c>
      <c r="AN60" s="156">
        <f ca="1"/>
        <v>328.54</v>
      </c>
      <c r="AO60" s="156">
        <f ca="1"/>
        <v>69.64</v>
      </c>
      <c r="AP60" s="156">
        <f ca="1"/>
        <v>462.62</v>
      </c>
      <c r="AQ60" s="156">
        <f ca="1"/>
        <v>172.74</v>
      </c>
      <c r="AR60" s="156">
        <f ca="1"/>
        <v>213</v>
      </c>
      <c r="AS60" s="156">
        <f ca="1"/>
        <v>12.24</v>
      </c>
      <c r="AT60" s="156">
        <f ca="1"/>
        <v>80.06</v>
      </c>
      <c r="AU60" s="156">
        <f ca="1"/>
        <v>414.76</v>
      </c>
      <c r="AV60" s="156">
        <f ca="1"/>
        <v>233.95</v>
      </c>
      <c r="AW60" s="156">
        <f ca="1"/>
        <v>498.58</v>
      </c>
      <c r="AX60" s="156">
        <f ca="1"/>
        <v>15.47</v>
      </c>
      <c r="AY60" s="156">
        <f ca="1"/>
        <v>44.04</v>
      </c>
      <c r="AZ60" s="156">
        <f ca="1"/>
        <v>440.5</v>
      </c>
      <c r="BA60" s="156">
        <f ca="1"/>
        <v>11.54</v>
      </c>
      <c r="BB60" s="156">
        <f ca="1"/>
        <v>94.11</v>
      </c>
      <c r="BC60" s="156">
        <f ca="1"/>
        <v>23.78</v>
      </c>
      <c r="BD60" s="156">
        <f ca="1"/>
        <v>394.82</v>
      </c>
      <c r="BE60" s="156">
        <f ca="1"/>
        <v>255.65</v>
      </c>
      <c r="BF60" s="156">
        <f ca="1"/>
        <v>168.52</v>
      </c>
      <c r="BG60">
        <f ca="1"/>
        <v>180.07</v>
      </c>
      <c r="BH60">
        <f ca="1"/>
        <v>450.17</v>
      </c>
      <c r="BI60">
        <f ca="1"/>
        <v>383.01</v>
      </c>
      <c r="BJ60">
        <f ca="1"/>
        <v>221.53</v>
      </c>
      <c r="BK60">
        <f ca="1"/>
        <v>288.05</v>
      </c>
      <c r="BL60">
        <f ca="1"/>
        <v>462.61</v>
      </c>
      <c r="BM60">
        <f ca="1"/>
        <v>41.85</v>
      </c>
      <c r="BN60">
        <f ca="1"/>
        <v>95.3</v>
      </c>
      <c r="BO60">
        <f ca="1"/>
        <v>238.92</v>
      </c>
      <c r="BP60">
        <f ca="1"/>
        <v>423.67</v>
      </c>
      <c r="BQ60">
        <f ca="1"/>
        <v>171.89</v>
      </c>
      <c r="BR60">
        <f ca="1"/>
        <v>34.93</v>
      </c>
      <c r="BS60">
        <f ca="1"/>
        <v>176.6</v>
      </c>
      <c r="BT60">
        <f ca="1"/>
        <v>407.25</v>
      </c>
      <c r="BU60">
        <f ca="1"/>
        <v>33.020000000000003</v>
      </c>
      <c r="BV60">
        <f ca="1"/>
        <v>213.66</v>
      </c>
      <c r="BW60">
        <f ca="1"/>
        <v>342.6</v>
      </c>
      <c r="BX60">
        <f ca="1"/>
        <v>259.27999999999997</v>
      </c>
      <c r="BY60">
        <f ca="1"/>
        <v>221.03</v>
      </c>
      <c r="BZ60">
        <f ca="1"/>
        <v>430.03</v>
      </c>
    </row>
    <row r="61" spans="1:78">
      <c r="A61" s="6"/>
      <c r="AA61" s="152">
        <v>55</v>
      </c>
      <c r="AB61" s="150">
        <f t="shared" ca="1" si="3"/>
        <v>272.983</v>
      </c>
      <c r="AC61" s="163" cm="1">
        <f t="array" aca="1" ref="AC61:BZ61" ca="1">TRANSPOSE( _xlfn.TAKE(_xlfn.SORTBY(ecommerce_dataset_updated['[Price (Rs.)']], _xlfn.RANDARRAY(ROWS(ecommerce_dataset_updated['[Price (Rs.)']]))), $AB$2 ))</f>
        <v>458.94</v>
      </c>
      <c r="AD61" s="142">
        <f ca="1"/>
        <v>282.58999999999997</v>
      </c>
      <c r="AE61" s="142">
        <f ca="1"/>
        <v>466.55</v>
      </c>
      <c r="AF61" s="142">
        <f ca="1"/>
        <v>276.2</v>
      </c>
      <c r="AG61" s="142">
        <f ca="1"/>
        <v>15.56</v>
      </c>
      <c r="AH61" s="142">
        <f ca="1"/>
        <v>455.26</v>
      </c>
      <c r="AI61" s="142">
        <f ca="1"/>
        <v>49.67</v>
      </c>
      <c r="AJ61" s="142">
        <f ca="1"/>
        <v>236.78</v>
      </c>
      <c r="AK61" s="142">
        <f ca="1"/>
        <v>339.34</v>
      </c>
      <c r="AL61" s="142">
        <f ca="1"/>
        <v>463.6</v>
      </c>
      <c r="AM61" s="142">
        <f ca="1"/>
        <v>219.2</v>
      </c>
      <c r="AN61" s="142">
        <f ca="1"/>
        <v>231.04</v>
      </c>
      <c r="AO61" s="142">
        <f ca="1"/>
        <v>12.7</v>
      </c>
      <c r="AP61" s="142">
        <f ca="1"/>
        <v>284.26</v>
      </c>
      <c r="AQ61" s="142">
        <f ca="1"/>
        <v>311.01</v>
      </c>
      <c r="AR61" s="142">
        <f ca="1"/>
        <v>82.9</v>
      </c>
      <c r="AS61" s="142">
        <f ca="1"/>
        <v>64.22</v>
      </c>
      <c r="AT61" s="142">
        <f ca="1"/>
        <v>482.59</v>
      </c>
      <c r="AU61" s="142">
        <f ca="1"/>
        <v>71.34</v>
      </c>
      <c r="AV61" s="142">
        <f ca="1"/>
        <v>408.28</v>
      </c>
      <c r="AW61" s="142">
        <f ca="1"/>
        <v>373.86</v>
      </c>
      <c r="AX61" s="142">
        <f ca="1"/>
        <v>188.8</v>
      </c>
      <c r="AY61" s="142">
        <f ca="1"/>
        <v>246.17</v>
      </c>
      <c r="AZ61" s="142">
        <f ca="1"/>
        <v>285.77</v>
      </c>
      <c r="BA61" s="142">
        <f ca="1"/>
        <v>246.62</v>
      </c>
      <c r="BB61" s="142">
        <f ca="1"/>
        <v>72.64</v>
      </c>
      <c r="BC61" s="142">
        <f ca="1"/>
        <v>410.07</v>
      </c>
      <c r="BD61" s="142">
        <f ca="1"/>
        <v>353.08</v>
      </c>
      <c r="BE61" s="142">
        <f ca="1"/>
        <v>261.33</v>
      </c>
      <c r="BF61" s="142">
        <f ca="1"/>
        <v>331.13</v>
      </c>
      <c r="BG61">
        <f ca="1"/>
        <v>377.73</v>
      </c>
      <c r="BH61">
        <f ca="1"/>
        <v>383.58</v>
      </c>
      <c r="BI61">
        <f ca="1"/>
        <v>464.8</v>
      </c>
      <c r="BJ61">
        <f ca="1"/>
        <v>27.12</v>
      </c>
      <c r="BK61">
        <f ca="1"/>
        <v>420.31</v>
      </c>
      <c r="BL61">
        <f ca="1"/>
        <v>310.41000000000003</v>
      </c>
      <c r="BM61">
        <f ca="1"/>
        <v>224.68</v>
      </c>
      <c r="BN61">
        <f ca="1"/>
        <v>342.32</v>
      </c>
      <c r="BO61">
        <f ca="1"/>
        <v>235.28</v>
      </c>
      <c r="BP61">
        <f ca="1"/>
        <v>130.53</v>
      </c>
      <c r="BQ61">
        <f ca="1"/>
        <v>116.19</v>
      </c>
      <c r="BR61">
        <f ca="1"/>
        <v>219.74</v>
      </c>
      <c r="BS61">
        <f ca="1"/>
        <v>106.65</v>
      </c>
      <c r="BT61">
        <f ca="1"/>
        <v>27.03</v>
      </c>
      <c r="BU61">
        <f ca="1"/>
        <v>449.76</v>
      </c>
      <c r="BV61">
        <f ca="1"/>
        <v>461.12</v>
      </c>
      <c r="BW61">
        <f ca="1"/>
        <v>478.35</v>
      </c>
      <c r="BX61">
        <f ca="1"/>
        <v>477.36</v>
      </c>
      <c r="BY61">
        <f ca="1"/>
        <v>380.81</v>
      </c>
      <c r="BZ61">
        <f ca="1"/>
        <v>33.880000000000003</v>
      </c>
    </row>
    <row r="62" spans="1:78">
      <c r="A62" s="6"/>
      <c r="AA62" s="153">
        <v>56</v>
      </c>
      <c r="AB62" s="154">
        <f t="shared" ca="1" si="3"/>
        <v>255.8787999999999</v>
      </c>
      <c r="AC62" s="155" cm="1">
        <f t="array" aca="1" ref="AC62:BZ62" ca="1">TRANSPOSE( _xlfn.TAKE(_xlfn.SORTBY(ecommerce_dataset_updated['[Price (Rs.)']], _xlfn.RANDARRAY(ROWS(ecommerce_dataset_updated['[Price (Rs.)']]))), $AB$2 ))</f>
        <v>114.15</v>
      </c>
      <c r="AD62" s="156">
        <f ca="1"/>
        <v>218.58</v>
      </c>
      <c r="AE62" s="156">
        <f ca="1"/>
        <v>60.79</v>
      </c>
      <c r="AF62" s="156">
        <f ca="1"/>
        <v>448.02</v>
      </c>
      <c r="AG62" s="156">
        <f ca="1"/>
        <v>256.93</v>
      </c>
      <c r="AH62" s="156">
        <f ca="1"/>
        <v>386.24</v>
      </c>
      <c r="AI62" s="156">
        <f ca="1"/>
        <v>353.93</v>
      </c>
      <c r="AJ62" s="156">
        <f ca="1"/>
        <v>73.19</v>
      </c>
      <c r="AK62" s="156">
        <f ca="1"/>
        <v>407.25</v>
      </c>
      <c r="AL62" s="156">
        <f ca="1"/>
        <v>435.73</v>
      </c>
      <c r="AM62" s="156">
        <f ca="1"/>
        <v>51.66</v>
      </c>
      <c r="AN62" s="156">
        <f ca="1"/>
        <v>287.69</v>
      </c>
      <c r="AO62" s="156">
        <f ca="1"/>
        <v>425.7</v>
      </c>
      <c r="AP62" s="156">
        <f ca="1"/>
        <v>15.04</v>
      </c>
      <c r="AQ62" s="156">
        <f ca="1"/>
        <v>188.07</v>
      </c>
      <c r="AR62" s="156">
        <f ca="1"/>
        <v>23.78</v>
      </c>
      <c r="AS62" s="156">
        <f ca="1"/>
        <v>368.86</v>
      </c>
      <c r="AT62" s="156">
        <f ca="1"/>
        <v>472.32</v>
      </c>
      <c r="AU62" s="156">
        <f ca="1"/>
        <v>395.77</v>
      </c>
      <c r="AV62" s="156">
        <f ca="1"/>
        <v>283.44</v>
      </c>
      <c r="AW62" s="156">
        <f ca="1"/>
        <v>242.71</v>
      </c>
      <c r="AX62" s="156">
        <f ca="1"/>
        <v>273.02999999999997</v>
      </c>
      <c r="AY62" s="156">
        <f ca="1"/>
        <v>129.44999999999999</v>
      </c>
      <c r="AZ62" s="156">
        <f ca="1"/>
        <v>437.3</v>
      </c>
      <c r="BA62" s="156">
        <f ca="1"/>
        <v>50.63</v>
      </c>
      <c r="BB62" s="156">
        <f ca="1"/>
        <v>422.68</v>
      </c>
      <c r="BC62" s="156">
        <f ca="1"/>
        <v>338.85</v>
      </c>
      <c r="BD62" s="156">
        <f ca="1"/>
        <v>70.489999999999995</v>
      </c>
      <c r="BE62" s="156">
        <f ca="1"/>
        <v>224.1</v>
      </c>
      <c r="BF62" s="156">
        <f ca="1"/>
        <v>99.49</v>
      </c>
      <c r="BG62">
        <f ca="1"/>
        <v>283.36</v>
      </c>
      <c r="BH62">
        <f ca="1"/>
        <v>74.45</v>
      </c>
      <c r="BI62">
        <f ca="1"/>
        <v>363.52</v>
      </c>
      <c r="BJ62">
        <f ca="1"/>
        <v>192.73</v>
      </c>
      <c r="BK62">
        <f ca="1"/>
        <v>447.8</v>
      </c>
      <c r="BL62">
        <f ca="1"/>
        <v>458.94</v>
      </c>
      <c r="BM62">
        <f ca="1"/>
        <v>251.72</v>
      </c>
      <c r="BN62">
        <f ca="1"/>
        <v>142.25</v>
      </c>
      <c r="BO62">
        <f ca="1"/>
        <v>376.63</v>
      </c>
      <c r="BP62">
        <f ca="1"/>
        <v>68.53</v>
      </c>
      <c r="BQ62">
        <f ca="1"/>
        <v>431.57</v>
      </c>
      <c r="BR62">
        <f ca="1"/>
        <v>219.2</v>
      </c>
      <c r="BS62">
        <f ca="1"/>
        <v>131.56</v>
      </c>
      <c r="BT62">
        <f ca="1"/>
        <v>97.09</v>
      </c>
      <c r="BU62">
        <f ca="1"/>
        <v>484.56</v>
      </c>
      <c r="BV62">
        <f ca="1"/>
        <v>332.48</v>
      </c>
      <c r="BW62">
        <f ca="1"/>
        <v>253.05</v>
      </c>
      <c r="BX62">
        <f ca="1"/>
        <v>317.23</v>
      </c>
      <c r="BY62">
        <f ca="1"/>
        <v>167.77</v>
      </c>
      <c r="BZ62">
        <f ca="1"/>
        <v>143.63</v>
      </c>
    </row>
    <row r="63" spans="1:78">
      <c r="A63" s="6"/>
      <c r="AA63" s="152">
        <v>57</v>
      </c>
      <c r="AB63" s="150">
        <f t="shared" ca="1" si="3"/>
        <v>234.09180000000001</v>
      </c>
      <c r="AC63" s="163" cm="1">
        <f t="array" aca="1" ref="AC63:BZ63" ca="1">TRANSPOSE( _xlfn.TAKE(_xlfn.SORTBY(ecommerce_dataset_updated['[Price (Rs.)']], _xlfn.RANDARRAY(ROWS(ecommerce_dataset_updated['[Price (Rs.)']]))), $AB$2 ))</f>
        <v>122.58</v>
      </c>
      <c r="AD63" s="142">
        <f ca="1"/>
        <v>44.14</v>
      </c>
      <c r="AE63" s="142">
        <f ca="1"/>
        <v>149.93</v>
      </c>
      <c r="AF63" s="142">
        <f ca="1"/>
        <v>185.53</v>
      </c>
      <c r="AG63" s="142">
        <f ca="1"/>
        <v>144.04</v>
      </c>
      <c r="AH63" s="142">
        <f ca="1"/>
        <v>353.77</v>
      </c>
      <c r="AI63" s="142">
        <f ca="1"/>
        <v>492.41</v>
      </c>
      <c r="AJ63" s="142">
        <f ca="1"/>
        <v>214.77</v>
      </c>
      <c r="AK63" s="142">
        <f ca="1"/>
        <v>62.65</v>
      </c>
      <c r="AL63" s="142">
        <f ca="1"/>
        <v>458.8</v>
      </c>
      <c r="AM63" s="142">
        <f ca="1"/>
        <v>132.78</v>
      </c>
      <c r="AN63" s="142">
        <f ca="1"/>
        <v>58.24</v>
      </c>
      <c r="AO63" s="142">
        <f ca="1"/>
        <v>317.02</v>
      </c>
      <c r="AP63" s="142">
        <f ca="1"/>
        <v>46.48</v>
      </c>
      <c r="AQ63" s="142">
        <f ca="1"/>
        <v>460.17</v>
      </c>
      <c r="AR63" s="142">
        <f ca="1"/>
        <v>70.67</v>
      </c>
      <c r="AS63" s="142">
        <f ca="1"/>
        <v>237.25</v>
      </c>
      <c r="AT63" s="142">
        <f ca="1"/>
        <v>45.18</v>
      </c>
      <c r="AU63" s="142">
        <f ca="1"/>
        <v>306.97000000000003</v>
      </c>
      <c r="AV63" s="142">
        <f ca="1"/>
        <v>269.76</v>
      </c>
      <c r="AW63" s="142">
        <f ca="1"/>
        <v>212.08</v>
      </c>
      <c r="AX63" s="142">
        <f ca="1"/>
        <v>327.39999999999998</v>
      </c>
      <c r="AY63" s="142">
        <f ca="1"/>
        <v>33.880000000000003</v>
      </c>
      <c r="AZ63" s="142">
        <f ca="1"/>
        <v>399.82</v>
      </c>
      <c r="BA63" s="142">
        <f ca="1"/>
        <v>215.89</v>
      </c>
      <c r="BB63" s="142">
        <f ca="1"/>
        <v>483.62</v>
      </c>
      <c r="BC63" s="142">
        <f ca="1"/>
        <v>90.76</v>
      </c>
      <c r="BD63" s="142">
        <f ca="1"/>
        <v>214.77</v>
      </c>
      <c r="BE63" s="142">
        <f ca="1"/>
        <v>282.58999999999997</v>
      </c>
      <c r="BF63" s="142">
        <f ca="1"/>
        <v>376.39</v>
      </c>
      <c r="BG63">
        <f ca="1"/>
        <v>72.430000000000007</v>
      </c>
      <c r="BH63">
        <f ca="1"/>
        <v>37.82</v>
      </c>
      <c r="BI63">
        <f ca="1"/>
        <v>51.09</v>
      </c>
      <c r="BJ63">
        <f ca="1"/>
        <v>163.91</v>
      </c>
      <c r="BK63">
        <f ca="1"/>
        <v>68.45</v>
      </c>
      <c r="BL63">
        <f ca="1"/>
        <v>343.3</v>
      </c>
      <c r="BM63">
        <f ca="1"/>
        <v>110.59</v>
      </c>
      <c r="BN63">
        <f ca="1"/>
        <v>49.79</v>
      </c>
      <c r="BO63">
        <f ca="1"/>
        <v>491.92</v>
      </c>
      <c r="BP63">
        <f ca="1"/>
        <v>357.62</v>
      </c>
      <c r="BQ63">
        <f ca="1"/>
        <v>397.97</v>
      </c>
      <c r="BR63">
        <f ca="1"/>
        <v>315.89</v>
      </c>
      <c r="BS63">
        <f ca="1"/>
        <v>438</v>
      </c>
      <c r="BT63">
        <f ca="1"/>
        <v>384.9</v>
      </c>
      <c r="BU63">
        <f ca="1"/>
        <v>382.18</v>
      </c>
      <c r="BV63">
        <f ca="1"/>
        <v>38.74</v>
      </c>
      <c r="BW63">
        <f ca="1"/>
        <v>311.29000000000002</v>
      </c>
      <c r="BX63">
        <f ca="1"/>
        <v>465.65</v>
      </c>
      <c r="BY63">
        <f ca="1"/>
        <v>230.41</v>
      </c>
      <c r="BZ63">
        <f ca="1"/>
        <v>182.3</v>
      </c>
    </row>
    <row r="64" spans="1:78">
      <c r="A64" s="6"/>
      <c r="AA64" s="153">
        <v>58</v>
      </c>
      <c r="AB64" s="154">
        <f t="shared" ca="1" si="3"/>
        <v>248.51640000000003</v>
      </c>
      <c r="AC64" s="155" cm="1">
        <f t="array" aca="1" ref="AC64:BZ64" ca="1">TRANSPOSE( _xlfn.TAKE(_xlfn.SORTBY(ecommerce_dataset_updated['[Price (Rs.)']], _xlfn.RANDARRAY(ROWS(ecommerce_dataset_updated['[Price (Rs.)']]))), $AB$2 ))</f>
        <v>394.16</v>
      </c>
      <c r="AD64" s="156">
        <f ca="1"/>
        <v>154.46</v>
      </c>
      <c r="AE64" s="156">
        <f ca="1"/>
        <v>374.41</v>
      </c>
      <c r="AF64" s="156">
        <f ca="1"/>
        <v>219.54</v>
      </c>
      <c r="AG64" s="156">
        <f ca="1"/>
        <v>90.77</v>
      </c>
      <c r="AH64" s="156">
        <f ca="1"/>
        <v>22.37</v>
      </c>
      <c r="AI64" s="156">
        <f ca="1"/>
        <v>80.569999999999993</v>
      </c>
      <c r="AJ64" s="156">
        <f ca="1"/>
        <v>92.41</v>
      </c>
      <c r="AK64" s="156">
        <f ca="1"/>
        <v>203.83</v>
      </c>
      <c r="AL64" s="156">
        <f ca="1"/>
        <v>458.34</v>
      </c>
      <c r="AM64" s="156">
        <f ca="1"/>
        <v>130.13</v>
      </c>
      <c r="AN64" s="156">
        <f ca="1"/>
        <v>478.79</v>
      </c>
      <c r="AO64" s="156">
        <f ca="1"/>
        <v>366.94</v>
      </c>
      <c r="AP64" s="156">
        <f ca="1"/>
        <v>426.84</v>
      </c>
      <c r="AQ64" s="156">
        <f ca="1"/>
        <v>65.53</v>
      </c>
      <c r="AR64" s="156">
        <f ca="1"/>
        <v>331.23</v>
      </c>
      <c r="AS64" s="156">
        <f ca="1"/>
        <v>61.82</v>
      </c>
      <c r="AT64" s="156">
        <f ca="1"/>
        <v>112.53</v>
      </c>
      <c r="AU64" s="156">
        <f ca="1"/>
        <v>482.74</v>
      </c>
      <c r="AV64" s="156">
        <f ca="1"/>
        <v>269.06</v>
      </c>
      <c r="AW64" s="156">
        <f ca="1"/>
        <v>278.86</v>
      </c>
      <c r="AX64" s="156">
        <f ca="1"/>
        <v>406.06</v>
      </c>
      <c r="AY64" s="156">
        <f ca="1"/>
        <v>215.06</v>
      </c>
      <c r="AZ64" s="156">
        <f ca="1"/>
        <v>41.41</v>
      </c>
      <c r="BA64" s="156">
        <f ca="1"/>
        <v>123.71</v>
      </c>
      <c r="BB64" s="156">
        <f ca="1"/>
        <v>373.87</v>
      </c>
      <c r="BC64" s="156">
        <f ca="1"/>
        <v>19.440000000000001</v>
      </c>
      <c r="BD64" s="156">
        <f ca="1"/>
        <v>419.4</v>
      </c>
      <c r="BE64" s="156">
        <f ca="1"/>
        <v>468.38</v>
      </c>
      <c r="BF64" s="156">
        <f ca="1"/>
        <v>451.3</v>
      </c>
      <c r="BG64">
        <f ca="1"/>
        <v>317.45999999999998</v>
      </c>
      <c r="BH64">
        <f ca="1"/>
        <v>181.51</v>
      </c>
      <c r="BI64">
        <f ca="1"/>
        <v>138.58000000000001</v>
      </c>
      <c r="BJ64">
        <f ca="1"/>
        <v>44.95</v>
      </c>
      <c r="BK64">
        <f ca="1"/>
        <v>307.89999999999998</v>
      </c>
      <c r="BL64">
        <f ca="1"/>
        <v>215.45</v>
      </c>
      <c r="BM64">
        <f ca="1"/>
        <v>232.79</v>
      </c>
      <c r="BN64">
        <f ca="1"/>
        <v>370.72</v>
      </c>
      <c r="BO64">
        <f ca="1"/>
        <v>77.64</v>
      </c>
      <c r="BP64">
        <f ca="1"/>
        <v>326.32</v>
      </c>
      <c r="BQ64">
        <f ca="1"/>
        <v>411.25</v>
      </c>
      <c r="BR64">
        <f ca="1"/>
        <v>410.07</v>
      </c>
      <c r="BS64">
        <f ca="1"/>
        <v>273.33999999999997</v>
      </c>
      <c r="BT64">
        <f ca="1"/>
        <v>477.05</v>
      </c>
      <c r="BU64">
        <f ca="1"/>
        <v>185.53</v>
      </c>
      <c r="BV64">
        <f ca="1"/>
        <v>109.25</v>
      </c>
      <c r="BW64">
        <f ca="1"/>
        <v>197.76</v>
      </c>
      <c r="BX64">
        <f ca="1"/>
        <v>269.89</v>
      </c>
      <c r="BY64">
        <f ca="1"/>
        <v>57.34</v>
      </c>
      <c r="BZ64">
        <f ca="1"/>
        <v>207.06</v>
      </c>
    </row>
    <row r="65" spans="1:78">
      <c r="A65" s="6"/>
      <c r="AA65" s="152">
        <v>59</v>
      </c>
      <c r="AB65" s="150">
        <f t="shared" ca="1" si="3"/>
        <v>289.34140000000002</v>
      </c>
      <c r="AC65" s="163" cm="1">
        <f t="array" aca="1" ref="AC65:BZ65" ca="1">TRANSPOSE( _xlfn.TAKE(_xlfn.SORTBY(ecommerce_dataset_updated['[Price (Rs.)']], _xlfn.RANDARRAY(ROWS(ecommerce_dataset_updated['[Price (Rs.)']]))), $AB$2 ))</f>
        <v>351.87</v>
      </c>
      <c r="AD65" s="142">
        <f ca="1"/>
        <v>408.9</v>
      </c>
      <c r="AE65" s="142">
        <f ca="1"/>
        <v>379.22</v>
      </c>
      <c r="AF65" s="142">
        <f ca="1"/>
        <v>375.41</v>
      </c>
      <c r="AG65" s="142">
        <f ca="1"/>
        <v>117.91</v>
      </c>
      <c r="AH65" s="142">
        <f ca="1"/>
        <v>350.5</v>
      </c>
      <c r="AI65" s="142">
        <f ca="1"/>
        <v>59.11</v>
      </c>
      <c r="AJ65" s="142">
        <f ca="1"/>
        <v>390.66</v>
      </c>
      <c r="AK65" s="142">
        <f ca="1"/>
        <v>347.93</v>
      </c>
      <c r="AL65" s="142">
        <f ca="1"/>
        <v>430.99</v>
      </c>
      <c r="AM65" s="142">
        <f ca="1"/>
        <v>133.13999999999999</v>
      </c>
      <c r="AN65" s="142">
        <f ca="1"/>
        <v>261</v>
      </c>
      <c r="AO65" s="142">
        <f ca="1"/>
        <v>186.72</v>
      </c>
      <c r="AP65" s="142">
        <f ca="1"/>
        <v>235.21</v>
      </c>
      <c r="AQ65" s="142">
        <f ca="1"/>
        <v>105.99</v>
      </c>
      <c r="AR65" s="142">
        <f ca="1"/>
        <v>215.06</v>
      </c>
      <c r="AS65" s="142">
        <f ca="1"/>
        <v>51.66</v>
      </c>
      <c r="AT65" s="142">
        <f ca="1"/>
        <v>456.87</v>
      </c>
      <c r="AU65" s="142">
        <f ca="1"/>
        <v>284.81</v>
      </c>
      <c r="AV65" s="142">
        <f ca="1"/>
        <v>299.69</v>
      </c>
      <c r="AW65" s="142">
        <f ca="1"/>
        <v>64.22</v>
      </c>
      <c r="AX65" s="142">
        <f ca="1"/>
        <v>489.79</v>
      </c>
      <c r="AY65" s="142">
        <f ca="1"/>
        <v>449.76</v>
      </c>
      <c r="AZ65" s="142">
        <f ca="1"/>
        <v>393.82</v>
      </c>
      <c r="BA65" s="142">
        <f ca="1"/>
        <v>399.27</v>
      </c>
      <c r="BB65" s="142">
        <f ca="1"/>
        <v>232.55</v>
      </c>
      <c r="BC65" s="142">
        <f ca="1"/>
        <v>87.6</v>
      </c>
      <c r="BD65" s="142">
        <f ca="1"/>
        <v>159.94999999999999</v>
      </c>
      <c r="BE65" s="142">
        <f ca="1"/>
        <v>15.79</v>
      </c>
      <c r="BF65" s="142">
        <f ca="1"/>
        <v>83.76</v>
      </c>
      <c r="BG65">
        <f ca="1"/>
        <v>343.43</v>
      </c>
      <c r="BH65">
        <f ca="1"/>
        <v>419.81</v>
      </c>
      <c r="BI65">
        <f ca="1"/>
        <v>339.34</v>
      </c>
      <c r="BJ65">
        <f ca="1"/>
        <v>344.08</v>
      </c>
      <c r="BK65">
        <f ca="1"/>
        <v>264.45</v>
      </c>
      <c r="BL65">
        <f ca="1"/>
        <v>260.81</v>
      </c>
      <c r="BM65">
        <f ca="1"/>
        <v>410.07</v>
      </c>
      <c r="BN65">
        <f ca="1"/>
        <v>334.47</v>
      </c>
      <c r="BO65">
        <f ca="1"/>
        <v>32.57</v>
      </c>
      <c r="BP65">
        <f ca="1"/>
        <v>387.72</v>
      </c>
      <c r="BQ65">
        <f ca="1"/>
        <v>254.57</v>
      </c>
      <c r="BR65">
        <f ca="1"/>
        <v>396.76</v>
      </c>
      <c r="BS65">
        <f ca="1"/>
        <v>349.25</v>
      </c>
      <c r="BT65">
        <f ca="1"/>
        <v>429.22</v>
      </c>
      <c r="BU65">
        <f ca="1"/>
        <v>435.73</v>
      </c>
      <c r="BV65">
        <f ca="1"/>
        <v>219.74</v>
      </c>
      <c r="BW65">
        <f ca="1"/>
        <v>416.42</v>
      </c>
      <c r="BX65">
        <f ca="1"/>
        <v>492.41</v>
      </c>
      <c r="BY65">
        <f ca="1"/>
        <v>180.19</v>
      </c>
      <c r="BZ65">
        <f ca="1"/>
        <v>336.87</v>
      </c>
    </row>
    <row r="66" spans="1:78">
      <c r="A66" s="6"/>
      <c r="AA66" s="153">
        <v>60</v>
      </c>
      <c r="AB66" s="154">
        <f t="shared" ca="1" si="3"/>
        <v>274.14020000000005</v>
      </c>
      <c r="AC66" s="155" cm="1">
        <f t="array" aca="1" ref="AC66:BZ66" ca="1">TRANSPOSE( _xlfn.TAKE(_xlfn.SORTBY(ecommerce_dataset_updated['[Price (Rs.)']], _xlfn.RANDARRAY(ROWS(ecommerce_dataset_updated['[Price (Rs.)']]))), $AB$2 ))</f>
        <v>475.29</v>
      </c>
      <c r="AD66" s="156">
        <f ca="1"/>
        <v>437.28</v>
      </c>
      <c r="AE66" s="156">
        <f ca="1"/>
        <v>459.93</v>
      </c>
      <c r="AF66" s="156">
        <f ca="1"/>
        <v>443.26</v>
      </c>
      <c r="AG66" s="156">
        <f ca="1"/>
        <v>283.36</v>
      </c>
      <c r="AH66" s="156">
        <f ca="1"/>
        <v>283.44</v>
      </c>
      <c r="AI66" s="156">
        <f ca="1"/>
        <v>72.959999999999994</v>
      </c>
      <c r="AJ66" s="156">
        <f ca="1"/>
        <v>379.22</v>
      </c>
      <c r="AK66" s="156">
        <f ca="1"/>
        <v>323.64999999999998</v>
      </c>
      <c r="AL66" s="156">
        <f ca="1"/>
        <v>358.51</v>
      </c>
      <c r="AM66" s="156">
        <f ca="1"/>
        <v>427.72</v>
      </c>
      <c r="AN66" s="156">
        <f ca="1"/>
        <v>83.78</v>
      </c>
      <c r="AO66" s="156">
        <f ca="1"/>
        <v>328.31</v>
      </c>
      <c r="AP66" s="156">
        <f ca="1"/>
        <v>489.29</v>
      </c>
      <c r="AQ66" s="156">
        <f ca="1"/>
        <v>370.72</v>
      </c>
      <c r="AR66" s="156">
        <f ca="1"/>
        <v>428.85</v>
      </c>
      <c r="AS66" s="156">
        <f ca="1"/>
        <v>353.93</v>
      </c>
      <c r="AT66" s="156">
        <f ca="1"/>
        <v>153.13</v>
      </c>
      <c r="AU66" s="156">
        <f ca="1"/>
        <v>317.23</v>
      </c>
      <c r="AV66" s="156">
        <f ca="1"/>
        <v>165.06</v>
      </c>
      <c r="AW66" s="156">
        <f ca="1"/>
        <v>395.04</v>
      </c>
      <c r="AX66" s="156">
        <f ca="1"/>
        <v>315.8</v>
      </c>
      <c r="AY66" s="156">
        <f ca="1"/>
        <v>429.88</v>
      </c>
      <c r="AZ66" s="156">
        <f ca="1"/>
        <v>319.29000000000002</v>
      </c>
      <c r="BA66" s="156">
        <f ca="1"/>
        <v>222.4</v>
      </c>
      <c r="BB66" s="156">
        <f ca="1"/>
        <v>197.33</v>
      </c>
      <c r="BC66" s="156">
        <f ca="1"/>
        <v>381.37</v>
      </c>
      <c r="BD66" s="156">
        <f ca="1"/>
        <v>209.3</v>
      </c>
      <c r="BE66" s="156">
        <f ca="1"/>
        <v>91.27</v>
      </c>
      <c r="BF66" s="156">
        <f ca="1"/>
        <v>59.16</v>
      </c>
      <c r="BG66">
        <f ca="1"/>
        <v>255.92</v>
      </c>
      <c r="BH66">
        <f ca="1"/>
        <v>75.209999999999994</v>
      </c>
      <c r="BI66">
        <f ca="1"/>
        <v>436.95</v>
      </c>
      <c r="BJ66">
        <f ca="1"/>
        <v>124.21</v>
      </c>
      <c r="BK66">
        <f ca="1"/>
        <v>173.69</v>
      </c>
      <c r="BL66">
        <f ca="1"/>
        <v>394.35</v>
      </c>
      <c r="BM66">
        <f ca="1"/>
        <v>248.35</v>
      </c>
      <c r="BN66">
        <f ca="1"/>
        <v>47.54</v>
      </c>
      <c r="BO66">
        <f ca="1"/>
        <v>414.68</v>
      </c>
      <c r="BP66">
        <f ca="1"/>
        <v>404.26</v>
      </c>
      <c r="BQ66">
        <f ca="1"/>
        <v>236.7</v>
      </c>
      <c r="BR66">
        <f ca="1"/>
        <v>102.86</v>
      </c>
      <c r="BS66">
        <f ca="1"/>
        <v>100.78</v>
      </c>
      <c r="BT66">
        <f ca="1"/>
        <v>354.66</v>
      </c>
      <c r="BU66">
        <f ca="1"/>
        <v>18.8</v>
      </c>
      <c r="BV66">
        <f ca="1"/>
        <v>362.5</v>
      </c>
      <c r="BW66">
        <f ca="1"/>
        <v>52.94</v>
      </c>
      <c r="BX66">
        <f ca="1"/>
        <v>82.48</v>
      </c>
      <c r="BY66">
        <f ca="1"/>
        <v>382.07</v>
      </c>
      <c r="BZ66">
        <f ca="1"/>
        <v>182.3</v>
      </c>
    </row>
    <row r="67" spans="1:78">
      <c r="A67" s="6"/>
      <c r="AA67" s="157"/>
      <c r="AB67" s="158"/>
      <c r="AC67" s="159" cm="1">
        <f t="array" aca="1" ref="AC67:BZ67" ca="1">TRANSPOSE( _xlfn.TAKE(_xlfn.SORTBY(ecommerce_dataset_updated['[Price (Rs.)']], _xlfn.RANDARRAY(ROWS(ecommerce_dataset_updated['[Price (Rs.)']]))), $AB$2 ))</f>
        <v>197.02</v>
      </c>
      <c r="AD67" s="160">
        <f ca="1"/>
        <v>41.11</v>
      </c>
      <c r="AE67" s="160">
        <f ca="1"/>
        <v>350.5</v>
      </c>
      <c r="AF67" s="160">
        <f ca="1"/>
        <v>183.4</v>
      </c>
      <c r="AG67" s="160">
        <f ca="1"/>
        <v>370.14</v>
      </c>
      <c r="AH67" s="160">
        <f ca="1"/>
        <v>103.58</v>
      </c>
      <c r="AI67" s="160">
        <f ca="1"/>
        <v>490.71</v>
      </c>
      <c r="AJ67" s="160">
        <f ca="1"/>
        <v>276.2</v>
      </c>
      <c r="AK67" s="160">
        <f ca="1"/>
        <v>349.42</v>
      </c>
      <c r="AL67" s="160">
        <f ca="1"/>
        <v>424.33</v>
      </c>
      <c r="AM67" s="160">
        <f ca="1"/>
        <v>53.1</v>
      </c>
      <c r="AN67" s="160">
        <f ca="1"/>
        <v>259.10000000000002</v>
      </c>
      <c r="AO67" s="160">
        <f ca="1"/>
        <v>179.92</v>
      </c>
      <c r="AP67" s="160">
        <f ca="1"/>
        <v>479.32</v>
      </c>
      <c r="AQ67" s="160">
        <f ca="1"/>
        <v>142.54</v>
      </c>
      <c r="AR67" s="160">
        <f ca="1"/>
        <v>497.52</v>
      </c>
      <c r="AS67" s="160">
        <f ca="1"/>
        <v>413.16</v>
      </c>
      <c r="AT67" s="160">
        <f ca="1"/>
        <v>424.82</v>
      </c>
      <c r="AU67" s="160">
        <f ca="1"/>
        <v>481.53</v>
      </c>
      <c r="AV67" s="160">
        <f ca="1"/>
        <v>265.56</v>
      </c>
      <c r="AW67" s="160">
        <f ca="1"/>
        <v>136.1</v>
      </c>
      <c r="AX67" s="160">
        <f ca="1"/>
        <v>464.54</v>
      </c>
      <c r="AY67" s="160">
        <f ca="1"/>
        <v>299.44</v>
      </c>
      <c r="AZ67" s="160">
        <f ca="1"/>
        <v>109.9</v>
      </c>
      <c r="BA67" s="160">
        <f ca="1"/>
        <v>33.799999999999997</v>
      </c>
      <c r="BB67" s="160">
        <f ca="1"/>
        <v>460.17</v>
      </c>
      <c r="BC67" s="160">
        <f ca="1"/>
        <v>219.2</v>
      </c>
      <c r="BD67" s="160">
        <f ca="1"/>
        <v>322.93</v>
      </c>
      <c r="BE67" s="160">
        <f ca="1"/>
        <v>135.72999999999999</v>
      </c>
      <c r="BF67" s="160">
        <f ca="1"/>
        <v>486.15</v>
      </c>
      <c r="BG67">
        <f ca="1"/>
        <v>434.51</v>
      </c>
      <c r="BH67">
        <f ca="1"/>
        <v>73.180000000000007</v>
      </c>
      <c r="BI67">
        <f ca="1"/>
        <v>313.68</v>
      </c>
      <c r="BJ67">
        <f ca="1"/>
        <v>347.43</v>
      </c>
      <c r="BK67">
        <f ca="1"/>
        <v>437.82</v>
      </c>
      <c r="BL67">
        <f ca="1"/>
        <v>90.06</v>
      </c>
      <c r="BM67">
        <f ca="1"/>
        <v>137.33000000000001</v>
      </c>
      <c r="BN67">
        <f ca="1"/>
        <v>274.11</v>
      </c>
      <c r="BO67">
        <f ca="1"/>
        <v>77.64</v>
      </c>
      <c r="BP67">
        <f ca="1"/>
        <v>64.64</v>
      </c>
      <c r="BQ67">
        <f ca="1"/>
        <v>10.09</v>
      </c>
      <c r="BR67">
        <f ca="1"/>
        <v>213.97</v>
      </c>
      <c r="BS67">
        <f ca="1"/>
        <v>237.25</v>
      </c>
      <c r="BT67">
        <f ca="1"/>
        <v>403.49</v>
      </c>
      <c r="BU67">
        <f ca="1"/>
        <v>260.45</v>
      </c>
      <c r="BV67">
        <f ca="1"/>
        <v>385.34</v>
      </c>
      <c r="BW67">
        <f ca="1"/>
        <v>494.16</v>
      </c>
      <c r="BX67">
        <f ca="1"/>
        <v>147.97</v>
      </c>
      <c r="BY67">
        <f ca="1"/>
        <v>388.03</v>
      </c>
      <c r="BZ67">
        <f ca="1"/>
        <v>328.44</v>
      </c>
    </row>
    <row r="68" spans="1:78">
      <c r="A68" s="6"/>
      <c r="AA68" s="157"/>
      <c r="AB68" s="158"/>
      <c r="AC68" s="159" cm="1">
        <f t="array" aca="1" ref="AC68:BZ68" ca="1">TRANSPOSE( _xlfn.TAKE(_xlfn.SORTBY(ecommerce_dataset_updated['[Price (Rs.)']], _xlfn.RANDARRAY(ROWS(ecommerce_dataset_updated['[Price (Rs.)']]))), $AB$2 ))</f>
        <v>261.57</v>
      </c>
      <c r="AD68" s="160">
        <f ca="1"/>
        <v>32.700000000000003</v>
      </c>
      <c r="AE68" s="160">
        <f ca="1"/>
        <v>441.14</v>
      </c>
      <c r="AF68" s="160">
        <f ca="1"/>
        <v>423.56</v>
      </c>
      <c r="AG68" s="160">
        <f ca="1"/>
        <v>161.02000000000001</v>
      </c>
      <c r="AH68" s="160">
        <f ca="1"/>
        <v>392.77</v>
      </c>
      <c r="AI68" s="160">
        <f ca="1"/>
        <v>49.61</v>
      </c>
      <c r="AJ68" s="160">
        <f ca="1"/>
        <v>444.5</v>
      </c>
      <c r="AK68" s="160">
        <f ca="1"/>
        <v>71.02</v>
      </c>
      <c r="AL68" s="160">
        <f ca="1"/>
        <v>341.41</v>
      </c>
      <c r="AM68" s="160">
        <f ca="1"/>
        <v>100.78</v>
      </c>
      <c r="AN68" s="160">
        <f ca="1"/>
        <v>305.33999999999997</v>
      </c>
      <c r="AO68" s="160">
        <f ca="1"/>
        <v>85.36</v>
      </c>
      <c r="AP68" s="160">
        <f ca="1"/>
        <v>112.45</v>
      </c>
      <c r="AQ68" s="160">
        <f ca="1"/>
        <v>309.89999999999998</v>
      </c>
      <c r="AR68" s="160">
        <f ca="1"/>
        <v>251.13</v>
      </c>
      <c r="AS68" s="160">
        <f ca="1"/>
        <v>286.23</v>
      </c>
      <c r="AT68" s="160">
        <f ca="1"/>
        <v>19.420000000000002</v>
      </c>
      <c r="AU68" s="160">
        <f ca="1"/>
        <v>255.72</v>
      </c>
      <c r="AV68" s="160">
        <f ca="1"/>
        <v>304.06</v>
      </c>
      <c r="AW68" s="160">
        <f ca="1"/>
        <v>12.24</v>
      </c>
      <c r="AX68" s="160">
        <f ca="1"/>
        <v>52.31</v>
      </c>
      <c r="AY68" s="160">
        <f ca="1"/>
        <v>428.23</v>
      </c>
      <c r="AZ68" s="160">
        <f ca="1"/>
        <v>273.52</v>
      </c>
      <c r="BA68" s="160">
        <f ca="1"/>
        <v>18.739999999999998</v>
      </c>
      <c r="BB68" s="160">
        <f ca="1"/>
        <v>34.130000000000003</v>
      </c>
      <c r="BC68" s="160">
        <f ca="1"/>
        <v>46.78</v>
      </c>
      <c r="BD68" s="160">
        <f ca="1"/>
        <v>475.29</v>
      </c>
      <c r="BE68" s="160">
        <f ca="1"/>
        <v>421.62</v>
      </c>
      <c r="BF68" s="160">
        <f ca="1"/>
        <v>302.86</v>
      </c>
      <c r="BG68">
        <f ca="1"/>
        <v>80.88</v>
      </c>
      <c r="BH68">
        <f ca="1"/>
        <v>182.04</v>
      </c>
      <c r="BI68">
        <f ca="1"/>
        <v>146.46</v>
      </c>
      <c r="BJ68">
        <f ca="1"/>
        <v>308.37</v>
      </c>
      <c r="BK68">
        <f ca="1"/>
        <v>22.37</v>
      </c>
      <c r="BL68">
        <f ca="1"/>
        <v>78.92</v>
      </c>
      <c r="BM68">
        <f ca="1"/>
        <v>140.41999999999999</v>
      </c>
      <c r="BN68">
        <f ca="1"/>
        <v>279.38</v>
      </c>
      <c r="BO68">
        <f ca="1"/>
        <v>197.02</v>
      </c>
      <c r="BP68">
        <f ca="1"/>
        <v>443.2</v>
      </c>
      <c r="BQ68">
        <f ca="1"/>
        <v>47.54</v>
      </c>
      <c r="BR68">
        <f ca="1"/>
        <v>175.33</v>
      </c>
      <c r="BS68">
        <f ca="1"/>
        <v>70.44</v>
      </c>
      <c r="BT68">
        <f ca="1"/>
        <v>245.54</v>
      </c>
      <c r="BU68">
        <f ca="1"/>
        <v>168.18</v>
      </c>
      <c r="BV68">
        <f ca="1"/>
        <v>450.51</v>
      </c>
      <c r="BW68">
        <f ca="1"/>
        <v>221.52</v>
      </c>
      <c r="BX68">
        <f ca="1"/>
        <v>275.77999999999997</v>
      </c>
      <c r="BY68">
        <f ca="1"/>
        <v>323.74</v>
      </c>
      <c r="BZ68">
        <f ca="1"/>
        <v>389.18</v>
      </c>
    </row>
    <row r="69" spans="1:78">
      <c r="A69" s="6"/>
      <c r="AA69" s="157"/>
      <c r="AB69" s="158"/>
      <c r="AC69" s="159" cm="1">
        <f t="array" aca="1" ref="AC69:BZ69" ca="1">TRANSPOSE( _xlfn.TAKE(_xlfn.SORTBY(ecommerce_dataset_updated['[Price (Rs.)']], _xlfn.RANDARRAY(ROWS(ecommerce_dataset_updated['[Price (Rs.)']]))), $AB$2 ))</f>
        <v>422.91</v>
      </c>
      <c r="AD69" s="160">
        <f ca="1"/>
        <v>471.03</v>
      </c>
      <c r="AE69" s="160">
        <f ca="1"/>
        <v>256.93</v>
      </c>
      <c r="AF69" s="160">
        <f ca="1"/>
        <v>392.77</v>
      </c>
      <c r="AG69" s="160">
        <f ca="1"/>
        <v>92.91</v>
      </c>
      <c r="AH69" s="160">
        <f ca="1"/>
        <v>272.92</v>
      </c>
      <c r="AI69" s="160">
        <f ca="1"/>
        <v>340.11</v>
      </c>
      <c r="AJ69" s="160">
        <f ca="1"/>
        <v>493.43</v>
      </c>
      <c r="AK69" s="160">
        <f ca="1"/>
        <v>89.46</v>
      </c>
      <c r="AL69" s="160">
        <f ca="1"/>
        <v>29.79</v>
      </c>
      <c r="AM69" s="160">
        <f ca="1"/>
        <v>68.94</v>
      </c>
      <c r="AN69" s="160">
        <f ca="1"/>
        <v>51.82</v>
      </c>
      <c r="AO69" s="160">
        <f ca="1"/>
        <v>322.75</v>
      </c>
      <c r="AP69" s="160">
        <f ca="1"/>
        <v>393.04</v>
      </c>
      <c r="AQ69" s="160">
        <f ca="1"/>
        <v>31.22</v>
      </c>
      <c r="AR69" s="160">
        <f ca="1"/>
        <v>254.32</v>
      </c>
      <c r="AS69" s="160">
        <f ca="1"/>
        <v>488.06</v>
      </c>
      <c r="AT69" s="160">
        <f ca="1"/>
        <v>112.55</v>
      </c>
      <c r="AU69" s="160">
        <f ca="1"/>
        <v>225.59</v>
      </c>
      <c r="AV69" s="160">
        <f ca="1"/>
        <v>229.52</v>
      </c>
      <c r="AW69" s="160">
        <f ca="1"/>
        <v>227.48</v>
      </c>
      <c r="AX69" s="160">
        <f ca="1"/>
        <v>472.77</v>
      </c>
      <c r="AY69" s="160">
        <f ca="1"/>
        <v>275.43</v>
      </c>
      <c r="AZ69" s="160">
        <f ca="1"/>
        <v>279.27999999999997</v>
      </c>
      <c r="BA69" s="160">
        <f ca="1"/>
        <v>293.68</v>
      </c>
      <c r="BB69" s="160">
        <f ca="1"/>
        <v>253.05</v>
      </c>
      <c r="BC69" s="160">
        <f ca="1"/>
        <v>39.97</v>
      </c>
      <c r="BD69" s="160">
        <f ca="1"/>
        <v>384.9</v>
      </c>
      <c r="BE69" s="160">
        <f ca="1"/>
        <v>64.47</v>
      </c>
      <c r="BF69" s="160">
        <f ca="1"/>
        <v>170.1</v>
      </c>
      <c r="BG69">
        <f ca="1"/>
        <v>199.16</v>
      </c>
      <c r="BH69">
        <f ca="1"/>
        <v>492.64</v>
      </c>
      <c r="BI69">
        <f ca="1"/>
        <v>425.9</v>
      </c>
      <c r="BJ69">
        <f ca="1"/>
        <v>386.32</v>
      </c>
      <c r="BK69">
        <f ca="1"/>
        <v>260.74</v>
      </c>
      <c r="BL69">
        <f ca="1"/>
        <v>14.66</v>
      </c>
      <c r="BM69">
        <f ca="1"/>
        <v>253.96</v>
      </c>
      <c r="BN69">
        <f ca="1"/>
        <v>308.57</v>
      </c>
      <c r="BO69">
        <f ca="1"/>
        <v>246.03</v>
      </c>
      <c r="BP69">
        <f ca="1"/>
        <v>83.48</v>
      </c>
      <c r="BQ69">
        <f ca="1"/>
        <v>378.49</v>
      </c>
      <c r="BR69">
        <f ca="1"/>
        <v>353.08</v>
      </c>
      <c r="BS69">
        <f ca="1"/>
        <v>317.02</v>
      </c>
      <c r="BT69">
        <f ca="1"/>
        <v>299.63</v>
      </c>
      <c r="BU69">
        <f ca="1"/>
        <v>410.07</v>
      </c>
      <c r="BV69">
        <f ca="1"/>
        <v>402.29</v>
      </c>
      <c r="BW69">
        <f ca="1"/>
        <v>128.19999999999999</v>
      </c>
      <c r="BX69">
        <f ca="1"/>
        <v>89.92</v>
      </c>
      <c r="BY69">
        <f ca="1"/>
        <v>422.47</v>
      </c>
      <c r="BZ69">
        <f ca="1"/>
        <v>385.34</v>
      </c>
    </row>
    <row r="70" spans="1:78">
      <c r="A70" s="6"/>
      <c r="AA70" s="157"/>
      <c r="AB70" s="158"/>
      <c r="AC70" s="159" cm="1">
        <f t="array" aca="1" ref="AC70:BZ70" ca="1">TRANSPOSE( _xlfn.TAKE(_xlfn.SORTBY(ecommerce_dataset_updated['[Price (Rs.)']], _xlfn.RANDARRAY(ROWS(ecommerce_dataset_updated['[Price (Rs.)']]))), $AB$2 ))</f>
        <v>336.87</v>
      </c>
      <c r="AD70" s="160">
        <f ca="1"/>
        <v>362.99</v>
      </c>
      <c r="AE70" s="160">
        <f ca="1"/>
        <v>483.62</v>
      </c>
      <c r="AF70" s="160">
        <f ca="1"/>
        <v>412.92</v>
      </c>
      <c r="AG70" s="160">
        <f ca="1"/>
        <v>216.97</v>
      </c>
      <c r="AH70" s="160">
        <f ca="1"/>
        <v>266.52</v>
      </c>
      <c r="AI70" s="160">
        <f ca="1"/>
        <v>55.74</v>
      </c>
      <c r="AJ70" s="160">
        <f ca="1"/>
        <v>187.4</v>
      </c>
      <c r="AK70" s="160">
        <f ca="1"/>
        <v>133.49</v>
      </c>
      <c r="AL70" s="160">
        <f ca="1"/>
        <v>474.41</v>
      </c>
      <c r="AM70" s="160">
        <f ca="1"/>
        <v>491.44</v>
      </c>
      <c r="AN70" s="160">
        <f ca="1"/>
        <v>146.09</v>
      </c>
      <c r="AO70" s="160">
        <f ca="1"/>
        <v>32.18</v>
      </c>
      <c r="AP70" s="160">
        <f ca="1"/>
        <v>41.2</v>
      </c>
      <c r="AQ70" s="160">
        <f ca="1"/>
        <v>52.98</v>
      </c>
      <c r="AR70" s="160">
        <f ca="1"/>
        <v>135.71</v>
      </c>
      <c r="AS70" s="160">
        <f ca="1"/>
        <v>228.68</v>
      </c>
      <c r="AT70" s="160">
        <f ca="1"/>
        <v>175.86</v>
      </c>
      <c r="AU70" s="160">
        <f ca="1"/>
        <v>186.72</v>
      </c>
      <c r="AV70" s="160">
        <f ca="1"/>
        <v>129.44999999999999</v>
      </c>
      <c r="AW70" s="160">
        <f ca="1"/>
        <v>207.67</v>
      </c>
      <c r="AX70" s="160">
        <f ca="1"/>
        <v>247.75</v>
      </c>
      <c r="AY70" s="160">
        <f ca="1"/>
        <v>137.13</v>
      </c>
      <c r="AZ70" s="160">
        <f ca="1"/>
        <v>310.41000000000003</v>
      </c>
      <c r="BA70" s="160">
        <f ca="1"/>
        <v>477.27</v>
      </c>
      <c r="BB70" s="160">
        <f ca="1"/>
        <v>278.86</v>
      </c>
      <c r="BC70" s="160">
        <f ca="1"/>
        <v>227.2</v>
      </c>
      <c r="BD70" s="160">
        <f ca="1"/>
        <v>196.18</v>
      </c>
      <c r="BE70" s="160">
        <f ca="1"/>
        <v>255.72</v>
      </c>
      <c r="BF70" s="160">
        <f ca="1"/>
        <v>257.18</v>
      </c>
      <c r="BG70">
        <f ca="1"/>
        <v>182.15</v>
      </c>
      <c r="BH70">
        <f ca="1"/>
        <v>220.71</v>
      </c>
      <c r="BI70">
        <f ca="1"/>
        <v>428.15</v>
      </c>
      <c r="BJ70">
        <f ca="1"/>
        <v>479.26</v>
      </c>
      <c r="BK70">
        <f ca="1"/>
        <v>337.11</v>
      </c>
      <c r="BL70">
        <f ca="1"/>
        <v>71.209999999999994</v>
      </c>
      <c r="BM70">
        <f ca="1"/>
        <v>468.53</v>
      </c>
      <c r="BN70">
        <f ca="1"/>
        <v>253.73</v>
      </c>
      <c r="BO70">
        <f ca="1"/>
        <v>308.60000000000002</v>
      </c>
      <c r="BP70">
        <f ca="1"/>
        <v>273.52</v>
      </c>
      <c r="BQ70">
        <f ca="1"/>
        <v>362.26</v>
      </c>
      <c r="BR70">
        <f ca="1"/>
        <v>450.5</v>
      </c>
      <c r="BS70">
        <f ca="1"/>
        <v>135.87</v>
      </c>
      <c r="BT70">
        <f ca="1"/>
        <v>417.6</v>
      </c>
      <c r="BU70">
        <f ca="1"/>
        <v>121.13</v>
      </c>
      <c r="BV70">
        <f ca="1"/>
        <v>255.74</v>
      </c>
      <c r="BW70">
        <f ca="1"/>
        <v>137.6</v>
      </c>
      <c r="BX70">
        <f ca="1"/>
        <v>92.41</v>
      </c>
      <c r="BY70">
        <f ca="1"/>
        <v>177.58</v>
      </c>
      <c r="BZ70">
        <f ca="1"/>
        <v>209.91</v>
      </c>
    </row>
    <row r="71" spans="1:78">
      <c r="A71" s="6"/>
      <c r="AA71" s="157"/>
      <c r="AB71" s="158"/>
      <c r="AC71" s="159" cm="1">
        <f t="array" aca="1" ref="AC71:BZ71" ca="1">TRANSPOSE( _xlfn.TAKE(_xlfn.SORTBY(ecommerce_dataset_updated['[Price (Rs.)']], _xlfn.RANDARRAY(ROWS(ecommerce_dataset_updated['[Price (Rs.)']]))), $AB$2 ))</f>
        <v>41.41</v>
      </c>
      <c r="AD71" s="160">
        <f ca="1"/>
        <v>282.5</v>
      </c>
      <c r="AE71" s="160">
        <f ca="1"/>
        <v>236.71</v>
      </c>
      <c r="AF71" s="160">
        <f ca="1"/>
        <v>210.43</v>
      </c>
      <c r="AG71" s="160">
        <f ca="1"/>
        <v>439.81</v>
      </c>
      <c r="AH71" s="160">
        <f ca="1"/>
        <v>204.49</v>
      </c>
      <c r="AI71" s="160">
        <f ca="1"/>
        <v>187.72</v>
      </c>
      <c r="AJ71" s="160">
        <f ca="1"/>
        <v>386.46</v>
      </c>
      <c r="AK71" s="160">
        <f ca="1"/>
        <v>62.65</v>
      </c>
      <c r="AL71" s="160">
        <f ca="1"/>
        <v>162.91999999999999</v>
      </c>
      <c r="AM71" s="160">
        <f ca="1"/>
        <v>261</v>
      </c>
      <c r="AN71" s="160">
        <f ca="1"/>
        <v>328.44</v>
      </c>
      <c r="AO71" s="160">
        <f ca="1"/>
        <v>491.63</v>
      </c>
      <c r="AP71" s="160">
        <f ca="1"/>
        <v>159.01</v>
      </c>
      <c r="AQ71" s="160">
        <f ca="1"/>
        <v>179.92</v>
      </c>
      <c r="AR71" s="160">
        <f ca="1"/>
        <v>412.98</v>
      </c>
      <c r="AS71" s="160">
        <f ca="1"/>
        <v>430.38</v>
      </c>
      <c r="AT71" s="160">
        <f ca="1"/>
        <v>473.18</v>
      </c>
      <c r="AU71" s="160">
        <f ca="1"/>
        <v>91.27</v>
      </c>
      <c r="AV71" s="160">
        <f ca="1"/>
        <v>153.55000000000001</v>
      </c>
      <c r="AW71" s="160">
        <f ca="1"/>
        <v>42.18</v>
      </c>
      <c r="AX71" s="160">
        <f ca="1"/>
        <v>304.06</v>
      </c>
      <c r="AY71" s="160">
        <f ca="1"/>
        <v>473.74</v>
      </c>
      <c r="AZ71" s="160">
        <f ca="1"/>
        <v>123.61</v>
      </c>
      <c r="BA71" s="160">
        <f ca="1"/>
        <v>24.41</v>
      </c>
      <c r="BB71" s="160">
        <f ca="1"/>
        <v>187.12</v>
      </c>
      <c r="BC71" s="160">
        <f ca="1"/>
        <v>329.78</v>
      </c>
      <c r="BD71" s="160">
        <f ca="1"/>
        <v>375.73</v>
      </c>
      <c r="BE71" s="160">
        <f ca="1"/>
        <v>259.47000000000003</v>
      </c>
      <c r="BF71" s="160">
        <f ca="1"/>
        <v>35.47</v>
      </c>
      <c r="BG71">
        <f ca="1"/>
        <v>483.73</v>
      </c>
      <c r="BH71">
        <f ca="1"/>
        <v>152.84</v>
      </c>
      <c r="BI71">
        <f ca="1"/>
        <v>365.26</v>
      </c>
      <c r="BJ71">
        <f ca="1"/>
        <v>46.41</v>
      </c>
      <c r="BK71">
        <f ca="1"/>
        <v>89.74</v>
      </c>
      <c r="BL71">
        <f ca="1"/>
        <v>118.84</v>
      </c>
      <c r="BM71">
        <f ca="1"/>
        <v>203.25</v>
      </c>
      <c r="BN71">
        <f ca="1"/>
        <v>434.51</v>
      </c>
      <c r="BO71">
        <f ca="1"/>
        <v>403.62</v>
      </c>
      <c r="BP71">
        <f ca="1"/>
        <v>16.809999999999999</v>
      </c>
      <c r="BQ71">
        <f ca="1"/>
        <v>282.3</v>
      </c>
      <c r="BR71">
        <f ca="1"/>
        <v>137.79</v>
      </c>
      <c r="BS71">
        <f ca="1"/>
        <v>61.98</v>
      </c>
      <c r="BT71">
        <f ca="1"/>
        <v>340.43</v>
      </c>
      <c r="BU71">
        <f ca="1"/>
        <v>338.44</v>
      </c>
      <c r="BV71">
        <f ca="1"/>
        <v>461.12</v>
      </c>
      <c r="BW71">
        <f ca="1"/>
        <v>190.17</v>
      </c>
      <c r="BX71">
        <f ca="1"/>
        <v>376.63</v>
      </c>
      <c r="BY71">
        <f ca="1"/>
        <v>408.46</v>
      </c>
      <c r="BZ71">
        <f ca="1"/>
        <v>358.92</v>
      </c>
    </row>
    <row r="72" spans="1:78">
      <c r="A72" s="6"/>
      <c r="AA72" s="157"/>
      <c r="AB72" s="158"/>
      <c r="AC72" s="159" cm="1">
        <f t="array" aca="1" ref="AC72:BZ72" ca="1">TRANSPOSE( _xlfn.TAKE(_xlfn.SORTBY(ecommerce_dataset_updated['[Price (Rs.)']], _xlfn.RANDARRAY(ROWS(ecommerce_dataset_updated['[Price (Rs.)']]))), $AB$2 ))</f>
        <v>13.43</v>
      </c>
      <c r="AD72" s="160">
        <f ca="1"/>
        <v>44.18</v>
      </c>
      <c r="AE72" s="160">
        <f ca="1"/>
        <v>181.69</v>
      </c>
      <c r="AF72" s="160">
        <f ca="1"/>
        <v>197.95</v>
      </c>
      <c r="AG72" s="160">
        <f ca="1"/>
        <v>404.46</v>
      </c>
      <c r="AH72" s="160">
        <f ca="1"/>
        <v>117.18</v>
      </c>
      <c r="AI72" s="160">
        <f ca="1"/>
        <v>197.88</v>
      </c>
      <c r="AJ72" s="160">
        <f ca="1"/>
        <v>206.19</v>
      </c>
      <c r="AK72" s="160">
        <f ca="1"/>
        <v>274.85000000000002</v>
      </c>
      <c r="AL72" s="160">
        <f ca="1"/>
        <v>27.88</v>
      </c>
      <c r="AM72" s="160">
        <f ca="1"/>
        <v>124.53</v>
      </c>
      <c r="AN72" s="160">
        <f ca="1"/>
        <v>334.28</v>
      </c>
      <c r="AO72" s="160">
        <f ca="1"/>
        <v>313.73</v>
      </c>
      <c r="AP72" s="160">
        <f ca="1"/>
        <v>122.14</v>
      </c>
      <c r="AQ72" s="160">
        <f ca="1"/>
        <v>83.58</v>
      </c>
      <c r="AR72" s="160">
        <f ca="1"/>
        <v>380.07</v>
      </c>
      <c r="AS72" s="160">
        <f ca="1"/>
        <v>193.28</v>
      </c>
      <c r="AT72" s="160">
        <f ca="1"/>
        <v>301.60000000000002</v>
      </c>
      <c r="AU72" s="160">
        <f ca="1"/>
        <v>263.22000000000003</v>
      </c>
      <c r="AV72" s="160">
        <f ca="1"/>
        <v>281.70999999999998</v>
      </c>
      <c r="AW72" s="160">
        <f ca="1"/>
        <v>56.54</v>
      </c>
      <c r="AX72" s="160">
        <f ca="1"/>
        <v>494.64</v>
      </c>
      <c r="AY72" s="160">
        <f ca="1"/>
        <v>89.61</v>
      </c>
      <c r="AZ72" s="160">
        <f ca="1"/>
        <v>222.4</v>
      </c>
      <c r="BA72" s="160">
        <f ca="1"/>
        <v>402.29</v>
      </c>
      <c r="BB72" s="160">
        <f ca="1"/>
        <v>215.89</v>
      </c>
      <c r="BC72" s="160">
        <f ca="1"/>
        <v>448.02</v>
      </c>
      <c r="BD72" s="160">
        <f ca="1"/>
        <v>112.45</v>
      </c>
      <c r="BE72" s="160">
        <f ca="1"/>
        <v>293.02999999999997</v>
      </c>
      <c r="BF72" s="160">
        <f ca="1"/>
        <v>437.56</v>
      </c>
      <c r="BG72">
        <f ca="1"/>
        <v>175.5</v>
      </c>
      <c r="BH72">
        <f ca="1"/>
        <v>209.19</v>
      </c>
      <c r="BI72">
        <f ca="1"/>
        <v>399.88</v>
      </c>
      <c r="BJ72">
        <f ca="1"/>
        <v>290.57</v>
      </c>
      <c r="BK72">
        <f ca="1"/>
        <v>303.14</v>
      </c>
      <c r="BL72">
        <f ca="1"/>
        <v>108.04</v>
      </c>
      <c r="BM72">
        <f ca="1"/>
        <v>56.45</v>
      </c>
      <c r="BN72">
        <f ca="1"/>
        <v>282.41000000000003</v>
      </c>
      <c r="BO72">
        <f ca="1"/>
        <v>271.43</v>
      </c>
      <c r="BP72">
        <f ca="1"/>
        <v>485.37</v>
      </c>
      <c r="BQ72">
        <f ca="1"/>
        <v>427.29</v>
      </c>
      <c r="BR72">
        <f ca="1"/>
        <v>383.01</v>
      </c>
      <c r="BS72">
        <f ca="1"/>
        <v>478.62</v>
      </c>
      <c r="BT72">
        <f ca="1"/>
        <v>188.07</v>
      </c>
      <c r="BU72">
        <f ca="1"/>
        <v>11.62</v>
      </c>
      <c r="BV72">
        <f ca="1"/>
        <v>245.22</v>
      </c>
      <c r="BW72">
        <f ca="1"/>
        <v>121.91</v>
      </c>
      <c r="BX72">
        <f ca="1"/>
        <v>48.25</v>
      </c>
      <c r="BY72">
        <f ca="1"/>
        <v>321.33999999999997</v>
      </c>
      <c r="BZ72">
        <f ca="1"/>
        <v>352.73</v>
      </c>
    </row>
    <row r="73" spans="1:78">
      <c r="A73" s="6"/>
      <c r="AA73" s="157"/>
      <c r="AB73" s="158"/>
      <c r="AC73" s="159" cm="1">
        <f t="array" aca="1" ref="AC73:BZ73" ca="1">TRANSPOSE( _xlfn.TAKE(_xlfn.SORTBY(ecommerce_dataset_updated['[Price (Rs.)']], _xlfn.RANDARRAY(ROWS(ecommerce_dataset_updated['[Price (Rs.)']]))), $AB$2 ))</f>
        <v>470.39</v>
      </c>
      <c r="AD73" s="160">
        <f ca="1"/>
        <v>118.28</v>
      </c>
      <c r="AE73" s="160">
        <f ca="1"/>
        <v>123.79</v>
      </c>
      <c r="AF73" s="160">
        <f ca="1"/>
        <v>499</v>
      </c>
      <c r="AG73" s="160">
        <f ca="1"/>
        <v>82.55</v>
      </c>
      <c r="AH73" s="160">
        <f ca="1"/>
        <v>197.02</v>
      </c>
      <c r="AI73" s="160">
        <f ca="1"/>
        <v>480.9</v>
      </c>
      <c r="AJ73" s="160">
        <f ca="1"/>
        <v>229.13</v>
      </c>
      <c r="AK73" s="160">
        <f ca="1"/>
        <v>401.02</v>
      </c>
      <c r="AL73" s="160">
        <f ca="1"/>
        <v>193.42</v>
      </c>
      <c r="AM73" s="160">
        <f ca="1"/>
        <v>154.02000000000001</v>
      </c>
      <c r="AN73" s="160">
        <f ca="1"/>
        <v>361.42</v>
      </c>
      <c r="AO73" s="160">
        <f ca="1"/>
        <v>141.52000000000001</v>
      </c>
      <c r="AP73" s="160">
        <f ca="1"/>
        <v>19.55</v>
      </c>
      <c r="AQ73" s="160">
        <f ca="1"/>
        <v>396.49</v>
      </c>
      <c r="AR73" s="160">
        <f ca="1"/>
        <v>203.54</v>
      </c>
      <c r="AS73" s="160">
        <f ca="1"/>
        <v>135.62</v>
      </c>
      <c r="AT73" s="160">
        <f ca="1"/>
        <v>134.52000000000001</v>
      </c>
      <c r="AU73" s="160">
        <f ca="1"/>
        <v>368.93</v>
      </c>
      <c r="AV73" s="160">
        <f ca="1"/>
        <v>442.58</v>
      </c>
      <c r="AW73" s="160">
        <f ca="1"/>
        <v>132.31</v>
      </c>
      <c r="AX73" s="160">
        <f ca="1"/>
        <v>100.84</v>
      </c>
      <c r="AY73" s="160">
        <f ca="1"/>
        <v>72.64</v>
      </c>
      <c r="AZ73" s="160">
        <f ca="1"/>
        <v>330.71</v>
      </c>
      <c r="BA73" s="160">
        <f ca="1"/>
        <v>432.11</v>
      </c>
      <c r="BB73" s="160">
        <f ca="1"/>
        <v>275.25</v>
      </c>
      <c r="BC73" s="160">
        <f ca="1"/>
        <v>360.82</v>
      </c>
      <c r="BD73" s="160">
        <f ca="1"/>
        <v>235.75</v>
      </c>
      <c r="BE73" s="160">
        <f ca="1"/>
        <v>419.32</v>
      </c>
      <c r="BF73" s="160">
        <f ca="1"/>
        <v>286.47000000000003</v>
      </c>
      <c r="BG73">
        <f ca="1"/>
        <v>95.3</v>
      </c>
      <c r="BH73">
        <f ca="1"/>
        <v>107.61</v>
      </c>
      <c r="BI73">
        <f ca="1"/>
        <v>396.59</v>
      </c>
      <c r="BJ73">
        <f ca="1"/>
        <v>252</v>
      </c>
      <c r="BK73">
        <f ca="1"/>
        <v>89.77</v>
      </c>
      <c r="BL73">
        <f ca="1"/>
        <v>479.55</v>
      </c>
      <c r="BM73">
        <f ca="1"/>
        <v>85.54</v>
      </c>
      <c r="BN73">
        <f ca="1"/>
        <v>383.4</v>
      </c>
      <c r="BO73">
        <f ca="1"/>
        <v>141.16</v>
      </c>
      <c r="BP73">
        <f ca="1"/>
        <v>470.95</v>
      </c>
      <c r="BQ73">
        <f ca="1"/>
        <v>338.82</v>
      </c>
      <c r="BR73">
        <f ca="1"/>
        <v>262.8</v>
      </c>
      <c r="BS73">
        <f ca="1"/>
        <v>68.81</v>
      </c>
      <c r="BT73">
        <f ca="1"/>
        <v>338</v>
      </c>
      <c r="BU73">
        <f ca="1"/>
        <v>218.44</v>
      </c>
      <c r="BV73">
        <f ca="1"/>
        <v>98.61</v>
      </c>
      <c r="BW73">
        <f ca="1"/>
        <v>25.72</v>
      </c>
      <c r="BX73">
        <f ca="1"/>
        <v>336.04</v>
      </c>
      <c r="BY73">
        <f ca="1"/>
        <v>58.57</v>
      </c>
      <c r="BZ73">
        <f ca="1"/>
        <v>162.81</v>
      </c>
    </row>
    <row r="74" spans="1:78">
      <c r="A74" s="6"/>
      <c r="AA74" s="157"/>
      <c r="AB74" s="158"/>
      <c r="AC74" s="159" cm="1">
        <f t="array" aca="1" ref="AC74:BZ74" ca="1">TRANSPOSE( _xlfn.TAKE(_xlfn.SORTBY(ecommerce_dataset_updated['[Price (Rs.)']], _xlfn.RANDARRAY(ROWS(ecommerce_dataset_updated['[Price (Rs.)']]))), $AB$2 ))</f>
        <v>328.44</v>
      </c>
      <c r="AD74" s="160">
        <f ca="1"/>
        <v>326.32</v>
      </c>
      <c r="AE74" s="160">
        <f ca="1"/>
        <v>249.79</v>
      </c>
      <c r="AF74" s="160">
        <f ca="1"/>
        <v>243.77</v>
      </c>
      <c r="AG74" s="160">
        <f ca="1"/>
        <v>490.91</v>
      </c>
      <c r="AH74" s="160">
        <f ca="1"/>
        <v>100.59</v>
      </c>
      <c r="AI74" s="160">
        <f ca="1"/>
        <v>370.3</v>
      </c>
      <c r="AJ74" s="160">
        <f ca="1"/>
        <v>472.19</v>
      </c>
      <c r="AK74" s="160">
        <f ca="1"/>
        <v>342.71</v>
      </c>
      <c r="AL74" s="160">
        <f ca="1"/>
        <v>210.37</v>
      </c>
      <c r="AM74" s="160">
        <f ca="1"/>
        <v>217.35</v>
      </c>
      <c r="AN74" s="160">
        <f ca="1"/>
        <v>488.92</v>
      </c>
      <c r="AO74" s="160">
        <f ca="1"/>
        <v>48.56</v>
      </c>
      <c r="AP74" s="160">
        <f ca="1"/>
        <v>435.97</v>
      </c>
      <c r="AQ74" s="160">
        <f ca="1"/>
        <v>122.58</v>
      </c>
      <c r="AR74" s="160">
        <f ca="1"/>
        <v>112.53</v>
      </c>
      <c r="AS74" s="160">
        <f ca="1"/>
        <v>286.5</v>
      </c>
      <c r="AT74" s="160">
        <f ca="1"/>
        <v>284.26</v>
      </c>
      <c r="AU74" s="160">
        <f ca="1"/>
        <v>35.25</v>
      </c>
      <c r="AV74" s="160">
        <f ca="1"/>
        <v>119.97</v>
      </c>
      <c r="AW74" s="160">
        <f ca="1"/>
        <v>457.3</v>
      </c>
      <c r="AX74" s="160">
        <f ca="1"/>
        <v>112.53</v>
      </c>
      <c r="AY74" s="160">
        <f ca="1"/>
        <v>245.25</v>
      </c>
      <c r="AZ74" s="160">
        <f ca="1"/>
        <v>385.98</v>
      </c>
      <c r="BA74" s="160">
        <f ca="1"/>
        <v>368.25</v>
      </c>
      <c r="BB74" s="160">
        <f ca="1"/>
        <v>256.64</v>
      </c>
      <c r="BC74" s="160">
        <f ca="1"/>
        <v>430.96</v>
      </c>
      <c r="BD74" s="160">
        <f ca="1"/>
        <v>464.22</v>
      </c>
      <c r="BE74" s="160">
        <f ca="1"/>
        <v>412.98</v>
      </c>
      <c r="BF74" s="160">
        <f ca="1"/>
        <v>137.74</v>
      </c>
      <c r="BG74">
        <f ca="1"/>
        <v>485.75</v>
      </c>
      <c r="BH74">
        <f ca="1"/>
        <v>263.55</v>
      </c>
      <c r="BI74">
        <f ca="1"/>
        <v>148.21</v>
      </c>
      <c r="BJ74">
        <f ca="1"/>
        <v>176.6</v>
      </c>
      <c r="BK74">
        <f ca="1"/>
        <v>499.36</v>
      </c>
      <c r="BL74">
        <f ca="1"/>
        <v>371.23</v>
      </c>
      <c r="BM74">
        <f ca="1"/>
        <v>423.28</v>
      </c>
      <c r="BN74">
        <f ca="1"/>
        <v>399.69</v>
      </c>
      <c r="BO74">
        <f ca="1"/>
        <v>302.97000000000003</v>
      </c>
      <c r="BP74">
        <f ca="1"/>
        <v>377.06</v>
      </c>
      <c r="BQ74">
        <f ca="1"/>
        <v>129.44999999999999</v>
      </c>
      <c r="BR74">
        <f ca="1"/>
        <v>204.03</v>
      </c>
      <c r="BS74">
        <f ca="1"/>
        <v>373.26</v>
      </c>
      <c r="BT74">
        <f ca="1"/>
        <v>94.31</v>
      </c>
      <c r="BU74">
        <f ca="1"/>
        <v>282.62</v>
      </c>
      <c r="BV74">
        <f ca="1"/>
        <v>336.49</v>
      </c>
      <c r="BW74">
        <f ca="1"/>
        <v>147.6</v>
      </c>
      <c r="BX74">
        <f ca="1"/>
        <v>268.31</v>
      </c>
      <c r="BY74">
        <f ca="1"/>
        <v>15.53</v>
      </c>
      <c r="BZ74">
        <f ca="1"/>
        <v>389.76</v>
      </c>
    </row>
    <row r="75" spans="1:78">
      <c r="A75" s="6"/>
      <c r="AA75" s="157"/>
      <c r="AB75" s="158"/>
      <c r="AC75" s="159" cm="1">
        <f t="array" aca="1" ref="AC75:BZ75" ca="1">TRANSPOSE( _xlfn.TAKE(_xlfn.SORTBY(ecommerce_dataset_updated['[Price (Rs.)']], _xlfn.RANDARRAY(ROWS(ecommerce_dataset_updated['[Price (Rs.)']]))), $AB$2 ))</f>
        <v>114.6</v>
      </c>
      <c r="AD75" s="160">
        <f ca="1"/>
        <v>85.98</v>
      </c>
      <c r="AE75" s="160">
        <f ca="1"/>
        <v>265.18</v>
      </c>
      <c r="AF75" s="160">
        <f ca="1"/>
        <v>315.89</v>
      </c>
      <c r="AG75" s="160">
        <f ca="1"/>
        <v>327.07</v>
      </c>
      <c r="AH75" s="160">
        <f ca="1"/>
        <v>94.02</v>
      </c>
      <c r="AI75" s="160">
        <f ca="1"/>
        <v>434.67</v>
      </c>
      <c r="AJ75" s="160">
        <f ca="1"/>
        <v>144.46</v>
      </c>
      <c r="AK75" s="160">
        <f ca="1"/>
        <v>101.57</v>
      </c>
      <c r="AL75" s="160">
        <f ca="1"/>
        <v>398.85</v>
      </c>
      <c r="AM75" s="160">
        <f ca="1"/>
        <v>414.68</v>
      </c>
      <c r="AN75" s="160">
        <f ca="1"/>
        <v>195.46</v>
      </c>
      <c r="AO75" s="160">
        <f ca="1"/>
        <v>311.38</v>
      </c>
      <c r="AP75" s="160">
        <f ca="1"/>
        <v>94.64</v>
      </c>
      <c r="AQ75" s="160">
        <f ca="1"/>
        <v>31.22</v>
      </c>
      <c r="AR75" s="160">
        <f ca="1"/>
        <v>336.27</v>
      </c>
      <c r="AS75" s="160">
        <f ca="1"/>
        <v>375.81</v>
      </c>
      <c r="AT75" s="160">
        <f ca="1"/>
        <v>150.84</v>
      </c>
      <c r="AU75" s="160">
        <f ca="1"/>
        <v>171.28</v>
      </c>
      <c r="AV75" s="160">
        <f ca="1"/>
        <v>365.38</v>
      </c>
      <c r="AW75" s="160">
        <f ca="1"/>
        <v>193.15</v>
      </c>
      <c r="AX75" s="160">
        <f ca="1"/>
        <v>345.43</v>
      </c>
      <c r="AY75" s="160">
        <f ca="1"/>
        <v>146.09</v>
      </c>
      <c r="AZ75" s="160">
        <f ca="1"/>
        <v>421.59</v>
      </c>
      <c r="BA75" s="160">
        <f ca="1"/>
        <v>391.14</v>
      </c>
      <c r="BB75" s="160">
        <f ca="1"/>
        <v>10.78</v>
      </c>
      <c r="BC75" s="160">
        <f ca="1"/>
        <v>348.31</v>
      </c>
      <c r="BD75" s="160">
        <f ca="1"/>
        <v>310.93</v>
      </c>
      <c r="BE75" s="160">
        <f ca="1"/>
        <v>329.64</v>
      </c>
      <c r="BF75" s="160">
        <f ca="1"/>
        <v>254.27</v>
      </c>
      <c r="BG75">
        <f ca="1"/>
        <v>431.98</v>
      </c>
      <c r="BH75">
        <f ca="1"/>
        <v>180.6</v>
      </c>
      <c r="BI75">
        <f ca="1"/>
        <v>343.71</v>
      </c>
      <c r="BJ75">
        <f ca="1"/>
        <v>14.98</v>
      </c>
      <c r="BK75">
        <f ca="1"/>
        <v>101.29</v>
      </c>
      <c r="BL75">
        <f ca="1"/>
        <v>108.51</v>
      </c>
      <c r="BM75">
        <f ca="1"/>
        <v>464.89</v>
      </c>
      <c r="BN75">
        <f ca="1"/>
        <v>386.53</v>
      </c>
      <c r="BO75">
        <f ca="1"/>
        <v>178.63</v>
      </c>
      <c r="BP75">
        <f ca="1"/>
        <v>470.18</v>
      </c>
      <c r="BQ75">
        <f ca="1"/>
        <v>209.44</v>
      </c>
      <c r="BR75">
        <f ca="1"/>
        <v>112.67</v>
      </c>
      <c r="BS75">
        <f ca="1"/>
        <v>337.81</v>
      </c>
      <c r="BT75">
        <f ca="1"/>
        <v>140.84</v>
      </c>
      <c r="BU75">
        <f ca="1"/>
        <v>187.84</v>
      </c>
      <c r="BV75">
        <f ca="1"/>
        <v>447.8</v>
      </c>
      <c r="BW75">
        <f ca="1"/>
        <v>436.15</v>
      </c>
      <c r="BX75">
        <f ca="1"/>
        <v>342.2</v>
      </c>
      <c r="BY75">
        <f ca="1"/>
        <v>438.95</v>
      </c>
      <c r="BZ75">
        <f ca="1"/>
        <v>317.61</v>
      </c>
    </row>
    <row r="76" spans="1:78">
      <c r="A76" s="6"/>
      <c r="AA76" s="157"/>
      <c r="AB76" s="158"/>
      <c r="AC76" s="159" cm="1">
        <f t="array" aca="1" ref="AC76:BZ76" ca="1">TRANSPOSE( _xlfn.TAKE(_xlfn.SORTBY(ecommerce_dataset_updated['[Price (Rs.)']], _xlfn.RANDARRAY(ROWS(ecommerce_dataset_updated['[Price (Rs.)']]))), $AB$2 ))</f>
        <v>344.67</v>
      </c>
      <c r="AD76" s="160">
        <f ca="1"/>
        <v>83.5</v>
      </c>
      <c r="AE76" s="160">
        <f ca="1"/>
        <v>214.8</v>
      </c>
      <c r="AF76" s="160">
        <f ca="1"/>
        <v>241.52</v>
      </c>
      <c r="AG76" s="160">
        <f ca="1"/>
        <v>118.52</v>
      </c>
      <c r="AH76" s="160">
        <f ca="1"/>
        <v>51.29</v>
      </c>
      <c r="AI76" s="160">
        <f ca="1"/>
        <v>404.71</v>
      </c>
      <c r="AJ76" s="160">
        <f ca="1"/>
        <v>368.42</v>
      </c>
      <c r="AK76" s="160">
        <f ca="1"/>
        <v>224.84</v>
      </c>
      <c r="AL76" s="160">
        <f ca="1"/>
        <v>117.15</v>
      </c>
      <c r="AM76" s="160">
        <f ca="1"/>
        <v>381.05</v>
      </c>
      <c r="AN76" s="160">
        <f ca="1"/>
        <v>477.68</v>
      </c>
      <c r="AO76" s="160">
        <f ca="1"/>
        <v>26.86</v>
      </c>
      <c r="AP76" s="160">
        <f ca="1"/>
        <v>62.2</v>
      </c>
      <c r="AQ76" s="160">
        <f ca="1"/>
        <v>33.799999999999997</v>
      </c>
      <c r="AR76" s="160">
        <f ca="1"/>
        <v>394.12</v>
      </c>
      <c r="AS76" s="160">
        <f ca="1"/>
        <v>368.83</v>
      </c>
      <c r="AT76" s="160">
        <f ca="1"/>
        <v>119.38</v>
      </c>
      <c r="AU76" s="160">
        <f ca="1"/>
        <v>434.24</v>
      </c>
      <c r="AV76" s="160">
        <f ca="1"/>
        <v>22.6</v>
      </c>
      <c r="AW76" s="160">
        <f ca="1"/>
        <v>453.99</v>
      </c>
      <c r="AX76" s="160">
        <f ca="1"/>
        <v>214.85</v>
      </c>
      <c r="AY76" s="160">
        <f ca="1"/>
        <v>89.73</v>
      </c>
      <c r="AZ76" s="160">
        <f ca="1"/>
        <v>30.21</v>
      </c>
      <c r="BA76" s="160">
        <f ca="1"/>
        <v>130.6</v>
      </c>
      <c r="BB76" s="160">
        <f ca="1"/>
        <v>281.83999999999997</v>
      </c>
      <c r="BC76" s="160">
        <f ca="1"/>
        <v>148.21</v>
      </c>
      <c r="BD76" s="160">
        <f ca="1"/>
        <v>181.69</v>
      </c>
      <c r="BE76" s="160">
        <f ca="1"/>
        <v>379.81</v>
      </c>
      <c r="BF76" s="160">
        <f ca="1"/>
        <v>122.79</v>
      </c>
      <c r="BG76">
        <f ca="1"/>
        <v>145.13</v>
      </c>
      <c r="BH76">
        <f ca="1"/>
        <v>493.32</v>
      </c>
      <c r="BI76">
        <f ca="1"/>
        <v>276.05</v>
      </c>
      <c r="BJ76">
        <f ca="1"/>
        <v>68.680000000000007</v>
      </c>
      <c r="BK76">
        <f ca="1"/>
        <v>15.67</v>
      </c>
      <c r="BL76">
        <f ca="1"/>
        <v>481.16</v>
      </c>
      <c r="BM76">
        <f ca="1"/>
        <v>276.12</v>
      </c>
      <c r="BN76">
        <f ca="1"/>
        <v>442.96</v>
      </c>
      <c r="BO76">
        <f ca="1"/>
        <v>50.18</v>
      </c>
      <c r="BP76">
        <f ca="1"/>
        <v>404.92</v>
      </c>
      <c r="BQ76">
        <f ca="1"/>
        <v>94.52</v>
      </c>
      <c r="BR76">
        <f ca="1"/>
        <v>336.27</v>
      </c>
      <c r="BS76">
        <f ca="1"/>
        <v>62.46</v>
      </c>
      <c r="BT76">
        <f ca="1"/>
        <v>367.95</v>
      </c>
      <c r="BU76">
        <f ca="1"/>
        <v>139.01</v>
      </c>
      <c r="BV76">
        <f ca="1"/>
        <v>407.91</v>
      </c>
      <c r="BW76">
        <f ca="1"/>
        <v>393.54</v>
      </c>
      <c r="BX76">
        <f ca="1"/>
        <v>494.64</v>
      </c>
      <c r="BY76">
        <f ca="1"/>
        <v>136.16999999999999</v>
      </c>
      <c r="BZ76">
        <f ca="1"/>
        <v>376.17</v>
      </c>
    </row>
    <row r="77" spans="1:78">
      <c r="A77" s="6"/>
      <c r="AA77" s="157"/>
      <c r="AB77" s="158"/>
      <c r="AC77" s="159" cm="1">
        <f t="array" aca="1" ref="AC77:BZ77" ca="1">TRANSPOSE( _xlfn.TAKE(_xlfn.SORTBY(ecommerce_dataset_updated['[Price (Rs.)']], _xlfn.RANDARRAY(ROWS(ecommerce_dataset_updated['[Price (Rs.)']]))), $AB$2 ))</f>
        <v>435.6</v>
      </c>
      <c r="AD77" s="160">
        <f ca="1"/>
        <v>215.49</v>
      </c>
      <c r="AE77" s="160">
        <f ca="1"/>
        <v>436.95</v>
      </c>
      <c r="AF77" s="160">
        <f ca="1"/>
        <v>281.83999999999997</v>
      </c>
      <c r="AG77" s="160">
        <f ca="1"/>
        <v>495.47</v>
      </c>
      <c r="AH77" s="160">
        <f ca="1"/>
        <v>71.02</v>
      </c>
      <c r="AI77" s="160">
        <f ca="1"/>
        <v>176.41</v>
      </c>
      <c r="AJ77" s="160">
        <f ca="1"/>
        <v>198.5</v>
      </c>
      <c r="AK77" s="160">
        <f ca="1"/>
        <v>460.89</v>
      </c>
      <c r="AL77" s="160">
        <f ca="1"/>
        <v>146.22</v>
      </c>
      <c r="AM77" s="160">
        <f ca="1"/>
        <v>391.15</v>
      </c>
      <c r="AN77" s="160">
        <f ca="1"/>
        <v>183.51</v>
      </c>
      <c r="AO77" s="160">
        <f ca="1"/>
        <v>471.76</v>
      </c>
      <c r="AP77" s="160">
        <f ca="1"/>
        <v>181.26</v>
      </c>
      <c r="AQ77" s="160">
        <f ca="1"/>
        <v>434.51</v>
      </c>
      <c r="AR77" s="160">
        <f ca="1"/>
        <v>72.87</v>
      </c>
      <c r="AS77" s="160">
        <f ca="1"/>
        <v>473.96</v>
      </c>
      <c r="AT77" s="160">
        <f ca="1"/>
        <v>299.44</v>
      </c>
      <c r="AU77" s="160">
        <f ca="1"/>
        <v>147.97</v>
      </c>
      <c r="AV77" s="160">
        <f ca="1"/>
        <v>30.56</v>
      </c>
      <c r="AW77" s="160">
        <f ca="1"/>
        <v>386.32</v>
      </c>
      <c r="AX77" s="160">
        <f ca="1"/>
        <v>298.79000000000002</v>
      </c>
      <c r="AY77" s="160">
        <f ca="1"/>
        <v>332.89</v>
      </c>
      <c r="AZ77" s="160">
        <f ca="1"/>
        <v>383.4</v>
      </c>
      <c r="BA77" s="160">
        <f ca="1"/>
        <v>376.63</v>
      </c>
      <c r="BB77" s="160">
        <f ca="1"/>
        <v>454.48</v>
      </c>
      <c r="BC77" s="160">
        <f ca="1"/>
        <v>368.61</v>
      </c>
      <c r="BD77" s="160">
        <f ca="1"/>
        <v>365.95</v>
      </c>
      <c r="BE77" s="160">
        <f ca="1"/>
        <v>361.24</v>
      </c>
      <c r="BF77" s="160">
        <f ca="1"/>
        <v>381.05</v>
      </c>
      <c r="BG77">
        <f ca="1"/>
        <v>309.63</v>
      </c>
      <c r="BH77">
        <f ca="1"/>
        <v>215.01</v>
      </c>
      <c r="BI77">
        <f ca="1"/>
        <v>134.41999999999999</v>
      </c>
      <c r="BJ77">
        <f ca="1"/>
        <v>199.16</v>
      </c>
      <c r="BK77">
        <f ca="1"/>
        <v>96.7</v>
      </c>
      <c r="BL77">
        <f ca="1"/>
        <v>444.09</v>
      </c>
      <c r="BM77">
        <f ca="1"/>
        <v>15.45</v>
      </c>
      <c r="BN77">
        <f ca="1"/>
        <v>117.23</v>
      </c>
      <c r="BO77">
        <f ca="1"/>
        <v>412.27</v>
      </c>
      <c r="BP77">
        <f ca="1"/>
        <v>187.2</v>
      </c>
      <c r="BQ77">
        <f ca="1"/>
        <v>10.58</v>
      </c>
      <c r="BR77">
        <f ca="1"/>
        <v>264.45999999999998</v>
      </c>
      <c r="BS77">
        <f ca="1"/>
        <v>221.6</v>
      </c>
      <c r="BT77">
        <f ca="1"/>
        <v>56.97</v>
      </c>
      <c r="BU77">
        <f ca="1"/>
        <v>384.6</v>
      </c>
      <c r="BV77">
        <f ca="1"/>
        <v>468.37</v>
      </c>
      <c r="BW77">
        <f ca="1"/>
        <v>323</v>
      </c>
      <c r="BX77">
        <f ca="1"/>
        <v>96.86</v>
      </c>
      <c r="BY77">
        <f ca="1"/>
        <v>337.81</v>
      </c>
      <c r="BZ77">
        <f ca="1"/>
        <v>85.98</v>
      </c>
    </row>
    <row r="78" spans="1:78">
      <c r="A78" s="6"/>
      <c r="AA78" s="157"/>
      <c r="AB78" s="158"/>
      <c r="AC78" s="159" cm="1">
        <f t="array" aca="1" ref="AC78:BZ78" ca="1">TRANSPOSE( _xlfn.TAKE(_xlfn.SORTBY(ecommerce_dataset_updated['[Price (Rs.)']], _xlfn.RANDARRAY(ROWS(ecommerce_dataset_updated['[Price (Rs.)']]))), $AB$2 ))</f>
        <v>127.6</v>
      </c>
      <c r="AD78" s="160">
        <f ca="1"/>
        <v>233.63</v>
      </c>
      <c r="AE78" s="160">
        <f ca="1"/>
        <v>132.47999999999999</v>
      </c>
      <c r="AF78" s="160">
        <f ca="1"/>
        <v>406.13</v>
      </c>
      <c r="AG78" s="160">
        <f ca="1"/>
        <v>72.430000000000007</v>
      </c>
      <c r="AH78" s="160">
        <f ca="1"/>
        <v>84.09</v>
      </c>
      <c r="AI78" s="160">
        <f ca="1"/>
        <v>47.82</v>
      </c>
      <c r="AJ78" s="160">
        <f ca="1"/>
        <v>422.02</v>
      </c>
      <c r="AK78" s="160">
        <f ca="1"/>
        <v>235.71</v>
      </c>
      <c r="AL78" s="160">
        <f ca="1"/>
        <v>421.99</v>
      </c>
      <c r="AM78" s="160">
        <f ca="1"/>
        <v>339.21</v>
      </c>
      <c r="AN78" s="160">
        <f ca="1"/>
        <v>233.95</v>
      </c>
      <c r="AO78" s="160">
        <f ca="1"/>
        <v>362.6</v>
      </c>
      <c r="AP78" s="160">
        <f ca="1"/>
        <v>152.41</v>
      </c>
      <c r="AQ78" s="160">
        <f ca="1"/>
        <v>227.2</v>
      </c>
      <c r="AR78" s="160">
        <f ca="1"/>
        <v>89.46</v>
      </c>
      <c r="AS78" s="160">
        <f ca="1"/>
        <v>480.9</v>
      </c>
      <c r="AT78" s="160">
        <f ca="1"/>
        <v>11.6</v>
      </c>
      <c r="AU78" s="160">
        <f ca="1"/>
        <v>253.73</v>
      </c>
      <c r="AV78" s="160">
        <f ca="1"/>
        <v>336.97</v>
      </c>
      <c r="AW78" s="160">
        <f ca="1"/>
        <v>405.44</v>
      </c>
      <c r="AX78" s="160">
        <f ca="1"/>
        <v>477</v>
      </c>
      <c r="AY78" s="160">
        <f ca="1"/>
        <v>301.63</v>
      </c>
      <c r="AZ78" s="160">
        <f ca="1"/>
        <v>43.48</v>
      </c>
      <c r="BA78" s="160">
        <f ca="1"/>
        <v>267.5</v>
      </c>
      <c r="BB78" s="160">
        <f ca="1"/>
        <v>375.59</v>
      </c>
      <c r="BC78" s="160">
        <f ca="1"/>
        <v>114.84</v>
      </c>
      <c r="BD78" s="160">
        <f ca="1"/>
        <v>206.43</v>
      </c>
      <c r="BE78" s="160">
        <f ca="1"/>
        <v>330.88</v>
      </c>
      <c r="BF78" s="160">
        <f ca="1"/>
        <v>450.07</v>
      </c>
      <c r="BG78">
        <f ca="1"/>
        <v>351.99</v>
      </c>
      <c r="BH78">
        <f ca="1"/>
        <v>161.32</v>
      </c>
      <c r="BI78">
        <f ca="1"/>
        <v>206.92</v>
      </c>
      <c r="BJ78">
        <f ca="1"/>
        <v>61.82</v>
      </c>
      <c r="BK78">
        <f ca="1"/>
        <v>14.66</v>
      </c>
      <c r="BL78">
        <f ca="1"/>
        <v>12.7</v>
      </c>
      <c r="BM78">
        <f ca="1"/>
        <v>278.41000000000003</v>
      </c>
      <c r="BN78">
        <f ca="1"/>
        <v>123.37</v>
      </c>
      <c r="BO78">
        <f ca="1"/>
        <v>164.41</v>
      </c>
      <c r="BP78">
        <f ca="1"/>
        <v>57.23</v>
      </c>
      <c r="BQ78">
        <f ca="1"/>
        <v>448.81</v>
      </c>
      <c r="BR78">
        <f ca="1"/>
        <v>242.33</v>
      </c>
      <c r="BS78">
        <f ca="1"/>
        <v>210.34</v>
      </c>
      <c r="BT78">
        <f ca="1"/>
        <v>52.16</v>
      </c>
      <c r="BU78">
        <f ca="1"/>
        <v>176.59</v>
      </c>
      <c r="BV78">
        <f ca="1"/>
        <v>51.45</v>
      </c>
      <c r="BW78">
        <f ca="1"/>
        <v>89.74</v>
      </c>
      <c r="BX78">
        <f ca="1"/>
        <v>329.85</v>
      </c>
      <c r="BY78">
        <f ca="1"/>
        <v>46.58</v>
      </c>
      <c r="BZ78">
        <f ca="1"/>
        <v>195.94</v>
      </c>
    </row>
    <row r="79" spans="1:78">
      <c r="A79" s="6"/>
      <c r="AA79" s="157"/>
      <c r="AB79" s="158"/>
      <c r="AC79" s="159" cm="1">
        <f t="array" aca="1" ref="AC79:BZ79" ca="1">TRANSPOSE( _xlfn.TAKE(_xlfn.SORTBY(ecommerce_dataset_updated['[Price (Rs.)']], _xlfn.RANDARRAY(ROWS(ecommerce_dataset_updated['[Price (Rs.)']]))), $AB$2 ))</f>
        <v>217.61</v>
      </c>
      <c r="AD79" s="160">
        <f ca="1"/>
        <v>142.61000000000001</v>
      </c>
      <c r="AE79" s="160">
        <f ca="1"/>
        <v>340.21</v>
      </c>
      <c r="AF79" s="160">
        <f ca="1"/>
        <v>427.29</v>
      </c>
      <c r="AG79" s="160">
        <f ca="1"/>
        <v>30.28</v>
      </c>
      <c r="AH79" s="160">
        <f ca="1"/>
        <v>257.41000000000003</v>
      </c>
      <c r="AI79" s="160">
        <f ca="1"/>
        <v>72.75</v>
      </c>
      <c r="AJ79" s="160">
        <f ca="1"/>
        <v>318.14999999999998</v>
      </c>
      <c r="AK79" s="160">
        <f ca="1"/>
        <v>71.260000000000005</v>
      </c>
      <c r="AL79" s="160">
        <f ca="1"/>
        <v>62.19</v>
      </c>
      <c r="AM79" s="160">
        <f ca="1"/>
        <v>108.79</v>
      </c>
      <c r="AN79" s="160">
        <f ca="1"/>
        <v>469.29</v>
      </c>
      <c r="AO79" s="160">
        <f ca="1"/>
        <v>359.22</v>
      </c>
      <c r="AP79" s="160">
        <f ca="1"/>
        <v>116.85</v>
      </c>
      <c r="AQ79" s="160">
        <f ca="1"/>
        <v>117.31</v>
      </c>
      <c r="AR79" s="160">
        <f ca="1"/>
        <v>28.6</v>
      </c>
      <c r="AS79" s="160">
        <f ca="1"/>
        <v>135.87</v>
      </c>
      <c r="AT79" s="160">
        <f ca="1"/>
        <v>294.36</v>
      </c>
      <c r="AU79" s="160">
        <f ca="1"/>
        <v>272.64</v>
      </c>
      <c r="AV79" s="160">
        <f ca="1"/>
        <v>89.73</v>
      </c>
      <c r="AW79" s="160">
        <f ca="1"/>
        <v>253.19</v>
      </c>
      <c r="AX79" s="160">
        <f ca="1"/>
        <v>25.98</v>
      </c>
      <c r="AY79" s="160">
        <f ca="1"/>
        <v>74.55</v>
      </c>
      <c r="AZ79" s="160">
        <f ca="1"/>
        <v>77.64</v>
      </c>
      <c r="BA79" s="160">
        <f ca="1"/>
        <v>189</v>
      </c>
      <c r="BB79" s="160">
        <f ca="1"/>
        <v>464.8</v>
      </c>
      <c r="BC79" s="160">
        <f ca="1"/>
        <v>274.22000000000003</v>
      </c>
      <c r="BD79" s="160">
        <f ca="1"/>
        <v>87.03</v>
      </c>
      <c r="BE79" s="160">
        <f ca="1"/>
        <v>95.06</v>
      </c>
      <c r="BF79" s="160">
        <f ca="1"/>
        <v>21.41</v>
      </c>
      <c r="BG79">
        <f ca="1"/>
        <v>279.38</v>
      </c>
      <c r="BH79">
        <f ca="1"/>
        <v>402.1</v>
      </c>
      <c r="BI79">
        <f ca="1"/>
        <v>432.56</v>
      </c>
      <c r="BJ79">
        <f ca="1"/>
        <v>304.57</v>
      </c>
      <c r="BK79">
        <f ca="1"/>
        <v>29.8</v>
      </c>
      <c r="BL79">
        <f ca="1"/>
        <v>453.66</v>
      </c>
      <c r="BM79">
        <f ca="1"/>
        <v>152.62</v>
      </c>
      <c r="BN79">
        <f ca="1"/>
        <v>41.61</v>
      </c>
      <c r="BO79">
        <f ca="1"/>
        <v>191.29</v>
      </c>
      <c r="BP79">
        <f ca="1"/>
        <v>496.76</v>
      </c>
      <c r="BQ79">
        <f ca="1"/>
        <v>122.79</v>
      </c>
      <c r="BR79">
        <f ca="1"/>
        <v>133.19999999999999</v>
      </c>
      <c r="BS79">
        <f ca="1"/>
        <v>285.02999999999997</v>
      </c>
      <c r="BT79">
        <f ca="1"/>
        <v>386.7</v>
      </c>
      <c r="BU79">
        <f ca="1"/>
        <v>332.57</v>
      </c>
      <c r="BV79">
        <f ca="1"/>
        <v>41.11</v>
      </c>
      <c r="BW79">
        <f ca="1"/>
        <v>268.49</v>
      </c>
      <c r="BX79">
        <f ca="1"/>
        <v>458.77</v>
      </c>
      <c r="BY79">
        <f ca="1"/>
        <v>186.26</v>
      </c>
      <c r="BZ79">
        <f ca="1"/>
        <v>390.22</v>
      </c>
    </row>
    <row r="80" spans="1:78">
      <c r="A80" s="6"/>
      <c r="AA80" s="157"/>
      <c r="AB80" s="158"/>
      <c r="AC80" s="159" cm="1">
        <f t="array" aca="1" ref="AC80:BZ80" ca="1">TRANSPOSE( _xlfn.TAKE(_xlfn.SORTBY(ecommerce_dataset_updated['[Price (Rs.)']], _xlfn.RANDARRAY(ROWS(ecommerce_dataset_updated['[Price (Rs.)']]))), $AB$2 ))</f>
        <v>171.28</v>
      </c>
      <c r="AD80" s="160">
        <f ca="1"/>
        <v>466.27</v>
      </c>
      <c r="AE80" s="160">
        <f ca="1"/>
        <v>454.48</v>
      </c>
      <c r="AF80" s="160">
        <f ca="1"/>
        <v>180.6</v>
      </c>
      <c r="AG80" s="160">
        <f ca="1"/>
        <v>265.64999999999998</v>
      </c>
      <c r="AH80" s="160">
        <f ca="1"/>
        <v>201.72</v>
      </c>
      <c r="AI80" s="160">
        <f ca="1"/>
        <v>320.98</v>
      </c>
      <c r="AJ80" s="160">
        <f ca="1"/>
        <v>116.06</v>
      </c>
      <c r="AK80" s="160">
        <f ca="1"/>
        <v>494.04</v>
      </c>
      <c r="AL80" s="160">
        <f ca="1"/>
        <v>89.74</v>
      </c>
      <c r="AM80" s="160">
        <f ca="1"/>
        <v>117.42</v>
      </c>
      <c r="AN80" s="160">
        <f ca="1"/>
        <v>316.29000000000002</v>
      </c>
      <c r="AO80" s="160">
        <f ca="1"/>
        <v>477.48</v>
      </c>
      <c r="AP80" s="160">
        <f ca="1"/>
        <v>328.87</v>
      </c>
      <c r="AQ80" s="160">
        <f ca="1"/>
        <v>399.82</v>
      </c>
      <c r="AR80" s="160">
        <f ca="1"/>
        <v>273</v>
      </c>
      <c r="AS80" s="160">
        <f ca="1"/>
        <v>440.57</v>
      </c>
      <c r="AT80" s="160">
        <f ca="1"/>
        <v>482.74</v>
      </c>
      <c r="AU80" s="160">
        <f ca="1"/>
        <v>154.47</v>
      </c>
      <c r="AV80" s="160">
        <f ca="1"/>
        <v>139.84</v>
      </c>
      <c r="AW80" s="160">
        <f ca="1"/>
        <v>498.37</v>
      </c>
      <c r="AX80" s="160">
        <f ca="1"/>
        <v>27.12</v>
      </c>
      <c r="AY80" s="160">
        <f ca="1"/>
        <v>140.83000000000001</v>
      </c>
      <c r="AZ80" s="160">
        <f ca="1"/>
        <v>401.02</v>
      </c>
      <c r="BA80" s="160">
        <f ca="1"/>
        <v>118.84</v>
      </c>
      <c r="BB80" s="160">
        <f ca="1"/>
        <v>444.15</v>
      </c>
      <c r="BC80" s="160">
        <f ca="1"/>
        <v>368.07</v>
      </c>
      <c r="BD80" s="160">
        <f ca="1"/>
        <v>497.52</v>
      </c>
      <c r="BE80" s="160">
        <f ca="1"/>
        <v>247.48</v>
      </c>
      <c r="BF80" s="160">
        <f ca="1"/>
        <v>461.31</v>
      </c>
      <c r="BG80">
        <f ca="1"/>
        <v>394.35</v>
      </c>
      <c r="BH80">
        <f ca="1"/>
        <v>186.37</v>
      </c>
      <c r="BI80">
        <f ca="1"/>
        <v>159.05000000000001</v>
      </c>
      <c r="BJ80">
        <f ca="1"/>
        <v>63.89</v>
      </c>
      <c r="BK80">
        <f ca="1"/>
        <v>389.7</v>
      </c>
      <c r="BL80">
        <f ca="1"/>
        <v>281.83999999999997</v>
      </c>
      <c r="BM80">
        <f ca="1"/>
        <v>361.79</v>
      </c>
      <c r="BN80">
        <f ca="1"/>
        <v>174.56</v>
      </c>
      <c r="BO80">
        <f ca="1"/>
        <v>322.27999999999997</v>
      </c>
      <c r="BP80">
        <f ca="1"/>
        <v>11.78</v>
      </c>
      <c r="BQ80">
        <f ca="1"/>
        <v>477</v>
      </c>
      <c r="BR80">
        <f ca="1"/>
        <v>223.01</v>
      </c>
      <c r="BS80">
        <f ca="1"/>
        <v>350.21</v>
      </c>
      <c r="BT80">
        <f ca="1"/>
        <v>329.08</v>
      </c>
      <c r="BU80">
        <f ca="1"/>
        <v>472.01</v>
      </c>
      <c r="BV80">
        <f ca="1"/>
        <v>434.67</v>
      </c>
      <c r="BW80">
        <f ca="1"/>
        <v>250.31</v>
      </c>
      <c r="BX80">
        <f ca="1"/>
        <v>215.61</v>
      </c>
      <c r="BY80">
        <f ca="1"/>
        <v>330.31</v>
      </c>
      <c r="BZ80">
        <f ca="1"/>
        <v>51.73</v>
      </c>
    </row>
    <row r="81" spans="1:78">
      <c r="A81" s="6"/>
      <c r="AA81" s="157"/>
      <c r="AB81" s="158"/>
      <c r="AC81" s="159" cm="1">
        <f t="array" aca="1" ref="AC81:BZ81" ca="1">TRANSPOSE( _xlfn.TAKE(_xlfn.SORTBY(ecommerce_dataset_updated['[Price (Rs.)']], _xlfn.RANDARRAY(ROWS(ecommerce_dataset_updated['[Price (Rs.)']]))), $AB$2 ))</f>
        <v>495.47</v>
      </c>
      <c r="AD81" s="160">
        <f ca="1"/>
        <v>469.59</v>
      </c>
      <c r="AE81" s="160">
        <f ca="1"/>
        <v>133.61000000000001</v>
      </c>
      <c r="AF81" s="160">
        <f ca="1"/>
        <v>50.88</v>
      </c>
      <c r="AG81" s="160">
        <f ca="1"/>
        <v>456.87</v>
      </c>
      <c r="AH81" s="160">
        <f ca="1"/>
        <v>107.72</v>
      </c>
      <c r="AI81" s="160">
        <f ca="1"/>
        <v>373.25</v>
      </c>
      <c r="AJ81" s="160">
        <f ca="1"/>
        <v>179.62</v>
      </c>
      <c r="AK81" s="160">
        <f ca="1"/>
        <v>294.36</v>
      </c>
      <c r="AL81" s="160">
        <f ca="1"/>
        <v>161.63999999999999</v>
      </c>
      <c r="AM81" s="160">
        <f ca="1"/>
        <v>12.81</v>
      </c>
      <c r="AN81" s="160">
        <f ca="1"/>
        <v>477</v>
      </c>
      <c r="AO81" s="160">
        <f ca="1"/>
        <v>377.99</v>
      </c>
      <c r="AP81" s="160">
        <f ca="1"/>
        <v>55</v>
      </c>
      <c r="AQ81" s="160">
        <f ca="1"/>
        <v>220.71</v>
      </c>
      <c r="AR81" s="160">
        <f ca="1"/>
        <v>41.41</v>
      </c>
      <c r="AS81" s="160">
        <f ca="1"/>
        <v>484.65</v>
      </c>
      <c r="AT81" s="160">
        <f ca="1"/>
        <v>323.64999999999998</v>
      </c>
      <c r="AU81" s="160">
        <f ca="1"/>
        <v>488.06</v>
      </c>
      <c r="AV81" s="160">
        <f ca="1"/>
        <v>50.89</v>
      </c>
      <c r="AW81" s="160">
        <f ca="1"/>
        <v>356.81</v>
      </c>
      <c r="AX81" s="160">
        <f ca="1"/>
        <v>459.93</v>
      </c>
      <c r="AY81" s="160">
        <f ca="1"/>
        <v>269.89</v>
      </c>
      <c r="AZ81" s="160">
        <f ca="1"/>
        <v>397.84</v>
      </c>
      <c r="BA81" s="160">
        <f ca="1"/>
        <v>468.83</v>
      </c>
      <c r="BB81" s="160">
        <f ca="1"/>
        <v>374.41</v>
      </c>
      <c r="BC81" s="160">
        <f ca="1"/>
        <v>470.9</v>
      </c>
      <c r="BD81" s="160">
        <f ca="1"/>
        <v>423.41</v>
      </c>
      <c r="BE81" s="160">
        <f ca="1"/>
        <v>216.97</v>
      </c>
      <c r="BF81" s="160">
        <f ca="1"/>
        <v>357.28</v>
      </c>
      <c r="BG81">
        <f ca="1"/>
        <v>129.71</v>
      </c>
      <c r="BH81">
        <f ca="1"/>
        <v>121.13</v>
      </c>
      <c r="BI81">
        <f ca="1"/>
        <v>301.63</v>
      </c>
      <c r="BJ81">
        <f ca="1"/>
        <v>323.02999999999997</v>
      </c>
      <c r="BK81">
        <f ca="1"/>
        <v>246.49</v>
      </c>
      <c r="BL81">
        <f ca="1"/>
        <v>260.45</v>
      </c>
      <c r="BM81">
        <f ca="1"/>
        <v>112.45</v>
      </c>
      <c r="BN81">
        <f ca="1"/>
        <v>450.48</v>
      </c>
      <c r="BO81">
        <f ca="1"/>
        <v>26.71</v>
      </c>
      <c r="BP81">
        <f ca="1"/>
        <v>24.55</v>
      </c>
      <c r="BQ81">
        <f ca="1"/>
        <v>474.64</v>
      </c>
      <c r="BR81">
        <f ca="1"/>
        <v>121.31</v>
      </c>
      <c r="BS81">
        <f ca="1"/>
        <v>258.26</v>
      </c>
      <c r="BT81">
        <f ca="1"/>
        <v>311.01</v>
      </c>
      <c r="BU81">
        <f ca="1"/>
        <v>95.06</v>
      </c>
      <c r="BV81">
        <f ca="1"/>
        <v>465.65</v>
      </c>
      <c r="BW81">
        <f ca="1"/>
        <v>475.5</v>
      </c>
      <c r="BX81">
        <f ca="1"/>
        <v>335.49</v>
      </c>
      <c r="BY81">
        <f ca="1"/>
        <v>304.06</v>
      </c>
      <c r="BZ81">
        <f ca="1"/>
        <v>459.49</v>
      </c>
    </row>
    <row r="82" spans="1:78">
      <c r="A82" s="6"/>
      <c r="AA82" s="157"/>
      <c r="AB82" s="158"/>
      <c r="AC82" s="159" cm="1">
        <f t="array" aca="1" ref="AC82:BZ82" ca="1">TRANSPOSE( _xlfn.TAKE(_xlfn.SORTBY(ecommerce_dataset_updated['[Price (Rs.)']], _xlfn.RANDARRAY(ROWS(ecommerce_dataset_updated['[Price (Rs.)']]))), $AB$2 ))</f>
        <v>151.91999999999999</v>
      </c>
      <c r="AD82" s="160">
        <f ca="1"/>
        <v>378.49</v>
      </c>
      <c r="AE82" s="160">
        <f ca="1"/>
        <v>317.67</v>
      </c>
      <c r="AF82" s="160">
        <f ca="1"/>
        <v>72.87</v>
      </c>
      <c r="AG82" s="160">
        <f ca="1"/>
        <v>32.72</v>
      </c>
      <c r="AH82" s="160">
        <f ca="1"/>
        <v>438.95</v>
      </c>
      <c r="AI82" s="160">
        <f ca="1"/>
        <v>461.31</v>
      </c>
      <c r="AJ82" s="160">
        <f ca="1"/>
        <v>418.98</v>
      </c>
      <c r="AK82" s="160">
        <f ca="1"/>
        <v>65.75</v>
      </c>
      <c r="AL82" s="160">
        <f ca="1"/>
        <v>345.47</v>
      </c>
      <c r="AM82" s="160">
        <f ca="1"/>
        <v>464.61</v>
      </c>
      <c r="AN82" s="160">
        <f ca="1"/>
        <v>374.32</v>
      </c>
      <c r="AO82" s="160">
        <f ca="1"/>
        <v>221.52</v>
      </c>
      <c r="AP82" s="160">
        <f ca="1"/>
        <v>170.46</v>
      </c>
      <c r="AQ82" s="160">
        <f ca="1"/>
        <v>286.37</v>
      </c>
      <c r="AR82" s="160">
        <f ca="1"/>
        <v>297.32</v>
      </c>
      <c r="AS82" s="160">
        <f ca="1"/>
        <v>311.29000000000002</v>
      </c>
      <c r="AT82" s="160">
        <f ca="1"/>
        <v>365.32</v>
      </c>
      <c r="AU82" s="160">
        <f ca="1"/>
        <v>145.86000000000001</v>
      </c>
      <c r="AV82" s="160">
        <f ca="1"/>
        <v>41.61</v>
      </c>
      <c r="AW82" s="160">
        <f ca="1"/>
        <v>296.83999999999997</v>
      </c>
      <c r="AX82" s="160">
        <f ca="1"/>
        <v>61.82</v>
      </c>
      <c r="AY82" s="160">
        <f ca="1"/>
        <v>359.48</v>
      </c>
      <c r="AZ82" s="160">
        <f ca="1"/>
        <v>337.11</v>
      </c>
      <c r="BA82" s="160">
        <f ca="1"/>
        <v>89.74</v>
      </c>
      <c r="BB82" s="160">
        <f ca="1"/>
        <v>417.6</v>
      </c>
      <c r="BC82" s="160">
        <f ca="1"/>
        <v>496.58</v>
      </c>
      <c r="BD82" s="160">
        <f ca="1"/>
        <v>31.78</v>
      </c>
      <c r="BE82" s="160">
        <f ca="1"/>
        <v>11.54</v>
      </c>
      <c r="BF82" s="160">
        <f ca="1"/>
        <v>312.27999999999997</v>
      </c>
      <c r="BG82">
        <f ca="1"/>
        <v>341.68</v>
      </c>
      <c r="BH82">
        <f ca="1"/>
        <v>332</v>
      </c>
      <c r="BI82">
        <f ca="1"/>
        <v>12.81</v>
      </c>
      <c r="BJ82">
        <f ca="1"/>
        <v>358.64</v>
      </c>
      <c r="BK82">
        <f ca="1"/>
        <v>434.22</v>
      </c>
      <c r="BL82">
        <f ca="1"/>
        <v>313.20999999999998</v>
      </c>
      <c r="BM82">
        <f ca="1"/>
        <v>293.2</v>
      </c>
      <c r="BN82">
        <f ca="1"/>
        <v>246.49</v>
      </c>
      <c r="BO82">
        <f ca="1"/>
        <v>173.51</v>
      </c>
      <c r="BP82">
        <f ca="1"/>
        <v>235.18</v>
      </c>
      <c r="BQ82">
        <f ca="1"/>
        <v>156.88999999999999</v>
      </c>
      <c r="BR82">
        <f ca="1"/>
        <v>295.8</v>
      </c>
      <c r="BS82">
        <f ca="1"/>
        <v>479.31</v>
      </c>
      <c r="BT82">
        <f ca="1"/>
        <v>122.36</v>
      </c>
      <c r="BU82">
        <f ca="1"/>
        <v>448.02</v>
      </c>
      <c r="BV82">
        <f ca="1"/>
        <v>286.47000000000003</v>
      </c>
      <c r="BW82">
        <f ca="1"/>
        <v>323.83999999999997</v>
      </c>
      <c r="BX82">
        <f ca="1"/>
        <v>284.89999999999998</v>
      </c>
      <c r="BY82">
        <f ca="1"/>
        <v>268.14</v>
      </c>
      <c r="BZ82">
        <f ca="1"/>
        <v>469.59</v>
      </c>
    </row>
    <row r="83" spans="1:78">
      <c r="A83" s="6"/>
      <c r="AA83" s="157"/>
      <c r="AB83" s="158"/>
      <c r="AC83" s="159" cm="1">
        <f t="array" aca="1" ref="AC83:BZ83" ca="1">TRANSPOSE( _xlfn.TAKE(_xlfn.SORTBY(ecommerce_dataset_updated['[Price (Rs.)']], _xlfn.RANDARRAY(ROWS(ecommerce_dataset_updated['[Price (Rs.)']]))), $AB$2 ))</f>
        <v>169.79</v>
      </c>
      <c r="AD83" s="160">
        <f ca="1"/>
        <v>328.87</v>
      </c>
      <c r="AE83" s="160">
        <f ca="1"/>
        <v>214.85</v>
      </c>
      <c r="AF83" s="160">
        <f ca="1"/>
        <v>365.46</v>
      </c>
      <c r="AG83" s="160">
        <f ca="1"/>
        <v>335.09</v>
      </c>
      <c r="AH83" s="160">
        <f ca="1"/>
        <v>152.19</v>
      </c>
      <c r="AI83" s="160">
        <f ca="1"/>
        <v>463.31</v>
      </c>
      <c r="AJ83" s="160">
        <f ca="1"/>
        <v>484.89</v>
      </c>
      <c r="AK83" s="160">
        <f ca="1"/>
        <v>90.01</v>
      </c>
      <c r="AL83" s="160">
        <f ca="1"/>
        <v>219.93</v>
      </c>
      <c r="AM83" s="160">
        <f ca="1"/>
        <v>389.76</v>
      </c>
      <c r="AN83" s="160">
        <f ca="1"/>
        <v>431.13</v>
      </c>
      <c r="AO83" s="160">
        <f ca="1"/>
        <v>374.81</v>
      </c>
      <c r="AP83" s="160">
        <f ca="1"/>
        <v>225.4</v>
      </c>
      <c r="AQ83" s="160">
        <f ca="1"/>
        <v>465.65</v>
      </c>
      <c r="AR83" s="160">
        <f ca="1"/>
        <v>453.53</v>
      </c>
      <c r="AS83" s="160">
        <f ca="1"/>
        <v>489.86</v>
      </c>
      <c r="AT83" s="160">
        <f ca="1"/>
        <v>171.06</v>
      </c>
      <c r="AU83" s="160">
        <f ca="1"/>
        <v>41.08</v>
      </c>
      <c r="AV83" s="160">
        <f ca="1"/>
        <v>291.45</v>
      </c>
      <c r="AW83" s="160">
        <f ca="1"/>
        <v>347.27</v>
      </c>
      <c r="AX83" s="160">
        <f ca="1"/>
        <v>226.61</v>
      </c>
      <c r="AY83" s="160">
        <f ca="1"/>
        <v>24.55</v>
      </c>
      <c r="AZ83" s="160">
        <f ca="1"/>
        <v>32.71</v>
      </c>
      <c r="BA83" s="160">
        <f ca="1"/>
        <v>359.51</v>
      </c>
      <c r="BB83" s="160">
        <f ca="1"/>
        <v>222.07</v>
      </c>
      <c r="BC83" s="160">
        <f ca="1"/>
        <v>157.11000000000001</v>
      </c>
      <c r="BD83" s="160">
        <f ca="1"/>
        <v>312</v>
      </c>
      <c r="BE83" s="160">
        <f ca="1"/>
        <v>424.21</v>
      </c>
      <c r="BF83" s="160">
        <f ca="1"/>
        <v>119.61</v>
      </c>
      <c r="BG83">
        <f ca="1"/>
        <v>52.94</v>
      </c>
      <c r="BH83">
        <f ca="1"/>
        <v>199.31</v>
      </c>
      <c r="BI83">
        <f ca="1"/>
        <v>184.5</v>
      </c>
      <c r="BJ83">
        <f ca="1"/>
        <v>228.46</v>
      </c>
      <c r="BK83">
        <f ca="1"/>
        <v>210.4</v>
      </c>
      <c r="BL83">
        <f ca="1"/>
        <v>300.95999999999998</v>
      </c>
      <c r="BM83">
        <f ca="1"/>
        <v>184.6</v>
      </c>
      <c r="BN83">
        <f ca="1"/>
        <v>31.89</v>
      </c>
      <c r="BO83">
        <f ca="1"/>
        <v>338.11</v>
      </c>
      <c r="BP83">
        <f ca="1"/>
        <v>429.69</v>
      </c>
      <c r="BQ83">
        <f ca="1"/>
        <v>154.15</v>
      </c>
      <c r="BR83">
        <f ca="1"/>
        <v>65.88</v>
      </c>
      <c r="BS83">
        <f ca="1"/>
        <v>111.63</v>
      </c>
      <c r="BT83">
        <f ca="1"/>
        <v>251.98</v>
      </c>
      <c r="BU83">
        <f ca="1"/>
        <v>344.67</v>
      </c>
      <c r="BV83">
        <f ca="1"/>
        <v>116.85</v>
      </c>
      <c r="BW83">
        <f ca="1"/>
        <v>105.58</v>
      </c>
      <c r="BX83">
        <f ca="1"/>
        <v>399.38</v>
      </c>
      <c r="BY83">
        <f ca="1"/>
        <v>97.7</v>
      </c>
      <c r="BZ83">
        <f ca="1"/>
        <v>431.98</v>
      </c>
    </row>
    <row r="84" spans="1:78">
      <c r="A84" s="6"/>
      <c r="AA84" s="157"/>
      <c r="AB84" s="158"/>
      <c r="AC84" s="159" cm="1">
        <f t="array" aca="1" ref="AC84:BZ84" ca="1">TRANSPOSE( _xlfn.TAKE(_xlfn.SORTBY(ecommerce_dataset_updated['[Price (Rs.)']], _xlfn.RANDARRAY(ROWS(ecommerce_dataset_updated['[Price (Rs.)']]))), $AB$2 ))</f>
        <v>468.83</v>
      </c>
      <c r="AD84" s="160">
        <f ca="1"/>
        <v>70.290000000000006</v>
      </c>
      <c r="AE84" s="160">
        <f ca="1"/>
        <v>327.60000000000002</v>
      </c>
      <c r="AF84" s="160">
        <f ca="1"/>
        <v>61.32</v>
      </c>
      <c r="AG84" s="160">
        <f ca="1"/>
        <v>33.799999999999997</v>
      </c>
      <c r="AH84" s="160">
        <f ca="1"/>
        <v>461.56</v>
      </c>
      <c r="AI84" s="160">
        <f ca="1"/>
        <v>273.85000000000002</v>
      </c>
      <c r="AJ84" s="160">
        <f ca="1"/>
        <v>329.64</v>
      </c>
      <c r="AK84" s="160">
        <f ca="1"/>
        <v>254.31</v>
      </c>
      <c r="AL84" s="160">
        <f ca="1"/>
        <v>249.79</v>
      </c>
      <c r="AM84" s="160">
        <f ca="1"/>
        <v>251.32</v>
      </c>
      <c r="AN84" s="160">
        <f ca="1"/>
        <v>107.73</v>
      </c>
      <c r="AO84" s="160">
        <f ca="1"/>
        <v>423.28</v>
      </c>
      <c r="AP84" s="160">
        <f ca="1"/>
        <v>27.16</v>
      </c>
      <c r="AQ84" s="160">
        <f ca="1"/>
        <v>59.42</v>
      </c>
      <c r="AR84" s="160">
        <f ca="1"/>
        <v>354.92</v>
      </c>
      <c r="AS84" s="160">
        <f ca="1"/>
        <v>276.2</v>
      </c>
      <c r="AT84" s="160">
        <f ca="1"/>
        <v>29.79</v>
      </c>
      <c r="AU84" s="160">
        <f ca="1"/>
        <v>104.9</v>
      </c>
      <c r="AV84" s="160">
        <f ca="1"/>
        <v>84.13</v>
      </c>
      <c r="AW84" s="160">
        <f ca="1"/>
        <v>16.809999999999999</v>
      </c>
      <c r="AX84" s="160">
        <f ca="1"/>
        <v>458.94</v>
      </c>
      <c r="AY84" s="160">
        <f ca="1"/>
        <v>233.88</v>
      </c>
      <c r="AZ84" s="160">
        <f ca="1"/>
        <v>36.53</v>
      </c>
      <c r="BA84" s="160">
        <f ca="1"/>
        <v>114.7</v>
      </c>
      <c r="BB84" s="160">
        <f ca="1"/>
        <v>283.16000000000003</v>
      </c>
      <c r="BC84" s="160">
        <f ca="1"/>
        <v>40.86</v>
      </c>
      <c r="BD84" s="160">
        <f ca="1"/>
        <v>482.52</v>
      </c>
      <c r="BE84" s="160">
        <f ca="1"/>
        <v>32.78</v>
      </c>
      <c r="BF84" s="160">
        <f ca="1"/>
        <v>152.19</v>
      </c>
      <c r="BG84">
        <f ca="1"/>
        <v>447.4</v>
      </c>
      <c r="BH84">
        <f ca="1"/>
        <v>263.55</v>
      </c>
      <c r="BI84">
        <f ca="1"/>
        <v>122.79</v>
      </c>
      <c r="BJ84">
        <f ca="1"/>
        <v>158.88</v>
      </c>
      <c r="BK84">
        <f ca="1"/>
        <v>33.880000000000003</v>
      </c>
      <c r="BL84">
        <f ca="1"/>
        <v>304.33</v>
      </c>
      <c r="BM84">
        <f ca="1"/>
        <v>311.29000000000002</v>
      </c>
      <c r="BN84">
        <f ca="1"/>
        <v>204.49</v>
      </c>
      <c r="BO84">
        <f ca="1"/>
        <v>107.11</v>
      </c>
      <c r="BP84">
        <f ca="1"/>
        <v>382.07</v>
      </c>
      <c r="BQ84">
        <f ca="1"/>
        <v>175.33</v>
      </c>
      <c r="BR84">
        <f ca="1"/>
        <v>243.15</v>
      </c>
      <c r="BS84">
        <f ca="1"/>
        <v>123.79</v>
      </c>
      <c r="BT84">
        <f ca="1"/>
        <v>73.02</v>
      </c>
      <c r="BU84">
        <f ca="1"/>
        <v>316.83999999999997</v>
      </c>
      <c r="BV84">
        <f ca="1"/>
        <v>209.44</v>
      </c>
      <c r="BW84">
        <f ca="1"/>
        <v>180.91</v>
      </c>
      <c r="BX84">
        <f ca="1"/>
        <v>337.7</v>
      </c>
      <c r="BY84">
        <f ca="1"/>
        <v>173.32</v>
      </c>
      <c r="BZ84">
        <f ca="1"/>
        <v>386.36</v>
      </c>
    </row>
    <row r="85" spans="1:78">
      <c r="A85" s="6"/>
      <c r="AA85" s="157"/>
      <c r="AB85" s="158"/>
      <c r="AC85" s="159" cm="1">
        <f t="array" aca="1" ref="AC85:BZ85" ca="1">TRANSPOSE( _xlfn.TAKE(_xlfn.SORTBY(ecommerce_dataset_updated['[Price (Rs.)']], _xlfn.RANDARRAY(ROWS(ecommerce_dataset_updated['[Price (Rs.)']]))), $AB$2 ))</f>
        <v>11.14</v>
      </c>
      <c r="AD85" s="160">
        <f ca="1"/>
        <v>16.7</v>
      </c>
      <c r="AE85" s="160">
        <f ca="1"/>
        <v>11.62</v>
      </c>
      <c r="AF85" s="160">
        <f ca="1"/>
        <v>443.94</v>
      </c>
      <c r="AG85" s="160">
        <f ca="1"/>
        <v>232.55</v>
      </c>
      <c r="AH85" s="160">
        <f ca="1"/>
        <v>166.69</v>
      </c>
      <c r="AI85" s="160">
        <f ca="1"/>
        <v>393.77</v>
      </c>
      <c r="AJ85" s="160">
        <f ca="1"/>
        <v>112.67</v>
      </c>
      <c r="AK85" s="160">
        <f ca="1"/>
        <v>205.06</v>
      </c>
      <c r="AL85" s="160">
        <f ca="1"/>
        <v>131.56</v>
      </c>
      <c r="AM85" s="160">
        <f ca="1"/>
        <v>10.78</v>
      </c>
      <c r="AN85" s="160">
        <f ca="1"/>
        <v>212.65</v>
      </c>
      <c r="AO85" s="160">
        <f ca="1"/>
        <v>40.78</v>
      </c>
      <c r="AP85" s="160">
        <f ca="1"/>
        <v>166.11</v>
      </c>
      <c r="AQ85" s="160">
        <f ca="1"/>
        <v>98.61</v>
      </c>
      <c r="AR85" s="160">
        <f ca="1"/>
        <v>186.27</v>
      </c>
      <c r="AS85" s="160">
        <f ca="1"/>
        <v>174.43</v>
      </c>
      <c r="AT85" s="160">
        <f ca="1"/>
        <v>108.04</v>
      </c>
      <c r="AU85" s="160">
        <f ca="1"/>
        <v>51.73</v>
      </c>
      <c r="AV85" s="160">
        <f ca="1"/>
        <v>430.43</v>
      </c>
      <c r="AW85" s="160">
        <f ca="1"/>
        <v>445.72</v>
      </c>
      <c r="AX85" s="160">
        <f ca="1"/>
        <v>230.47</v>
      </c>
      <c r="AY85" s="160">
        <f ca="1"/>
        <v>396.56</v>
      </c>
      <c r="AZ85" s="160">
        <f ca="1"/>
        <v>67.36</v>
      </c>
      <c r="BA85" s="160">
        <f ca="1"/>
        <v>386.53</v>
      </c>
      <c r="BB85" s="160">
        <f ca="1"/>
        <v>41.61</v>
      </c>
      <c r="BC85" s="160">
        <f ca="1"/>
        <v>338.82</v>
      </c>
      <c r="BD85" s="160">
        <f ca="1"/>
        <v>138.81</v>
      </c>
      <c r="BE85" s="160">
        <f ca="1"/>
        <v>147.16999999999999</v>
      </c>
      <c r="BF85" s="160">
        <f ca="1"/>
        <v>333.98</v>
      </c>
      <c r="BG85">
        <f ca="1"/>
        <v>459.93</v>
      </c>
      <c r="BH85">
        <f ca="1"/>
        <v>10.37</v>
      </c>
      <c r="BI85">
        <f ca="1"/>
        <v>303.27999999999997</v>
      </c>
      <c r="BJ85">
        <f ca="1"/>
        <v>193.48</v>
      </c>
      <c r="BK85">
        <f ca="1"/>
        <v>411.6</v>
      </c>
      <c r="BL85">
        <f ca="1"/>
        <v>16.559999999999999</v>
      </c>
      <c r="BM85">
        <f ca="1"/>
        <v>96.61</v>
      </c>
      <c r="BN85">
        <f ca="1"/>
        <v>311.89999999999998</v>
      </c>
      <c r="BO85">
        <f ca="1"/>
        <v>446.21</v>
      </c>
      <c r="BP85">
        <f ca="1"/>
        <v>185.17</v>
      </c>
      <c r="BQ85">
        <f ca="1"/>
        <v>31.08</v>
      </c>
      <c r="BR85">
        <f ca="1"/>
        <v>251.69</v>
      </c>
      <c r="BS85">
        <f ca="1"/>
        <v>468.53</v>
      </c>
      <c r="BT85">
        <f ca="1"/>
        <v>214.62</v>
      </c>
      <c r="BU85">
        <f ca="1"/>
        <v>308</v>
      </c>
      <c r="BV85">
        <f ca="1"/>
        <v>497.52</v>
      </c>
      <c r="BW85">
        <f ca="1"/>
        <v>398.89</v>
      </c>
      <c r="BX85">
        <f ca="1"/>
        <v>393.54</v>
      </c>
      <c r="BY85">
        <f ca="1"/>
        <v>338.68</v>
      </c>
      <c r="BZ85">
        <f ca="1"/>
        <v>214.24</v>
      </c>
    </row>
    <row r="86" spans="1:78">
      <c r="A86" s="6"/>
      <c r="AA86" s="157"/>
      <c r="AB86" s="158"/>
      <c r="AC86" s="159" cm="1">
        <f t="array" aca="1" ref="AC86:BZ86" ca="1">TRANSPOSE( _xlfn.TAKE(_xlfn.SORTBY(ecommerce_dataset_updated['[Price (Rs.)']], _xlfn.RANDARRAY(ROWS(ecommerce_dataset_updated['[Price (Rs.)']]))), $AB$2 ))</f>
        <v>68.53</v>
      </c>
      <c r="AD86" s="160">
        <f ca="1"/>
        <v>263.55</v>
      </c>
      <c r="AE86" s="160">
        <f ca="1"/>
        <v>363.85</v>
      </c>
      <c r="AF86" s="160">
        <f ca="1"/>
        <v>454.39</v>
      </c>
      <c r="AG86" s="160">
        <f ca="1"/>
        <v>149.97999999999999</v>
      </c>
      <c r="AH86" s="160">
        <f ca="1"/>
        <v>491.92</v>
      </c>
      <c r="AI86" s="160">
        <f ca="1"/>
        <v>99.23</v>
      </c>
      <c r="AJ86" s="160">
        <f ca="1"/>
        <v>407.74</v>
      </c>
      <c r="AK86" s="160">
        <f ca="1"/>
        <v>374.41</v>
      </c>
      <c r="AL86" s="160">
        <f ca="1"/>
        <v>205.82</v>
      </c>
      <c r="AM86" s="160">
        <f ca="1"/>
        <v>195.95</v>
      </c>
      <c r="AN86" s="160">
        <f ca="1"/>
        <v>279.07</v>
      </c>
      <c r="AO86" s="160">
        <f ca="1"/>
        <v>365.04</v>
      </c>
      <c r="AP86" s="160">
        <f ca="1"/>
        <v>464.22</v>
      </c>
      <c r="AQ86" s="160">
        <f ca="1"/>
        <v>206.34</v>
      </c>
      <c r="AR86" s="160">
        <f ca="1"/>
        <v>17.86</v>
      </c>
      <c r="AS86" s="160">
        <f ca="1"/>
        <v>184.5</v>
      </c>
      <c r="AT86" s="160">
        <f ca="1"/>
        <v>348.31</v>
      </c>
      <c r="AU86" s="160">
        <f ca="1"/>
        <v>311.29000000000002</v>
      </c>
      <c r="AV86" s="160">
        <f ca="1"/>
        <v>215.45</v>
      </c>
      <c r="AW86" s="160">
        <f ca="1"/>
        <v>494.14</v>
      </c>
      <c r="AX86" s="160">
        <f ca="1"/>
        <v>252.82</v>
      </c>
      <c r="AY86" s="160">
        <f ca="1"/>
        <v>187.4</v>
      </c>
      <c r="AZ86" s="160">
        <f ca="1"/>
        <v>265.39999999999998</v>
      </c>
      <c r="BA86" s="160">
        <f ca="1"/>
        <v>434.06</v>
      </c>
      <c r="BB86" s="160">
        <f ca="1"/>
        <v>496.05</v>
      </c>
      <c r="BC86" s="160">
        <f ca="1"/>
        <v>130.19</v>
      </c>
      <c r="BD86" s="160">
        <f ca="1"/>
        <v>221.53</v>
      </c>
      <c r="BE86" s="160">
        <f ca="1"/>
        <v>112.53</v>
      </c>
      <c r="BF86" s="160">
        <f ca="1"/>
        <v>474.63</v>
      </c>
      <c r="BG86">
        <f ca="1"/>
        <v>340.43</v>
      </c>
      <c r="BH86">
        <f ca="1"/>
        <v>147.6</v>
      </c>
      <c r="BI86">
        <f ca="1"/>
        <v>315.89</v>
      </c>
      <c r="BJ86">
        <f ca="1"/>
        <v>23.62</v>
      </c>
      <c r="BK86">
        <f ca="1"/>
        <v>243.29</v>
      </c>
      <c r="BL86">
        <f ca="1"/>
        <v>171.56</v>
      </c>
      <c r="BM86">
        <f ca="1"/>
        <v>203.99</v>
      </c>
      <c r="BN86">
        <f ca="1"/>
        <v>210.43</v>
      </c>
      <c r="BO86">
        <f ca="1"/>
        <v>228.28</v>
      </c>
      <c r="BP86">
        <f ca="1"/>
        <v>312</v>
      </c>
      <c r="BQ86">
        <f ca="1"/>
        <v>415.93</v>
      </c>
      <c r="BR86">
        <f ca="1"/>
        <v>274.87</v>
      </c>
      <c r="BS86">
        <f ca="1"/>
        <v>478.62</v>
      </c>
      <c r="BT86">
        <f ca="1"/>
        <v>359.08</v>
      </c>
      <c r="BU86">
        <f ca="1"/>
        <v>389.7</v>
      </c>
      <c r="BV86">
        <f ca="1"/>
        <v>247.08</v>
      </c>
      <c r="BW86">
        <f ca="1"/>
        <v>189.68</v>
      </c>
      <c r="BX86">
        <f ca="1"/>
        <v>375.59</v>
      </c>
      <c r="BY86">
        <f ca="1"/>
        <v>224.84</v>
      </c>
      <c r="BZ86">
        <f ca="1"/>
        <v>158.62</v>
      </c>
    </row>
    <row r="87" spans="1:78">
      <c r="A87" s="6"/>
      <c r="AA87" s="157"/>
      <c r="AB87" s="158"/>
      <c r="AC87" s="159" cm="1">
        <f t="array" aca="1" ref="AC87:BZ87" ca="1">TRANSPOSE( _xlfn.TAKE(_xlfn.SORTBY(ecommerce_dataset_updated['[Price (Rs.)']], _xlfn.RANDARRAY(ROWS(ecommerce_dataset_updated['[Price (Rs.)']]))), $AB$2 ))</f>
        <v>499.36</v>
      </c>
      <c r="AD87" s="160">
        <f ca="1"/>
        <v>117.95</v>
      </c>
      <c r="AE87" s="160">
        <f ca="1"/>
        <v>268.14</v>
      </c>
      <c r="AF87" s="160">
        <f ca="1"/>
        <v>134.53</v>
      </c>
      <c r="AG87" s="160">
        <f ca="1"/>
        <v>262.88</v>
      </c>
      <c r="AH87" s="160">
        <f ca="1"/>
        <v>393.43</v>
      </c>
      <c r="AI87" s="160">
        <f ca="1"/>
        <v>118.52</v>
      </c>
      <c r="AJ87" s="160">
        <f ca="1"/>
        <v>280.66000000000003</v>
      </c>
      <c r="AK87" s="160">
        <f ca="1"/>
        <v>32.57</v>
      </c>
      <c r="AL87" s="160">
        <f ca="1"/>
        <v>42.08</v>
      </c>
      <c r="AM87" s="160">
        <f ca="1"/>
        <v>31.43</v>
      </c>
      <c r="AN87" s="160">
        <f ca="1"/>
        <v>221.69</v>
      </c>
      <c r="AO87" s="160">
        <f ca="1"/>
        <v>253.05</v>
      </c>
      <c r="AP87" s="160">
        <f ca="1"/>
        <v>203.99</v>
      </c>
      <c r="AQ87" s="160">
        <f ca="1"/>
        <v>392.84</v>
      </c>
      <c r="AR87" s="160">
        <f ca="1"/>
        <v>244.61</v>
      </c>
      <c r="AS87" s="160">
        <f ca="1"/>
        <v>243.84</v>
      </c>
      <c r="AT87" s="160">
        <f ca="1"/>
        <v>205.82</v>
      </c>
      <c r="AU87" s="160">
        <f ca="1"/>
        <v>465.95</v>
      </c>
      <c r="AV87" s="160">
        <f ca="1"/>
        <v>323.33999999999997</v>
      </c>
      <c r="AW87" s="160">
        <f ca="1"/>
        <v>280.73</v>
      </c>
      <c r="AX87" s="160">
        <f ca="1"/>
        <v>323.20999999999998</v>
      </c>
      <c r="AY87" s="160">
        <f ca="1"/>
        <v>140.68</v>
      </c>
      <c r="AZ87" s="160">
        <f ca="1"/>
        <v>183.4</v>
      </c>
      <c r="BA87" s="160">
        <f ca="1"/>
        <v>135.62</v>
      </c>
      <c r="BB87" s="160">
        <f ca="1"/>
        <v>226.93</v>
      </c>
      <c r="BC87" s="160">
        <f ca="1"/>
        <v>226.02</v>
      </c>
      <c r="BD87" s="160">
        <f ca="1"/>
        <v>470.95</v>
      </c>
      <c r="BE87" s="160">
        <f ca="1"/>
        <v>465.09</v>
      </c>
      <c r="BF87" s="160">
        <f ca="1"/>
        <v>138.31</v>
      </c>
      <c r="BG87">
        <f ca="1"/>
        <v>10.78</v>
      </c>
      <c r="BH87">
        <f ca="1"/>
        <v>48.52</v>
      </c>
      <c r="BI87">
        <f ca="1"/>
        <v>170.08</v>
      </c>
      <c r="BJ87">
        <f ca="1"/>
        <v>399.88</v>
      </c>
      <c r="BK87">
        <f ca="1"/>
        <v>28.94</v>
      </c>
      <c r="BL87">
        <f ca="1"/>
        <v>89.73</v>
      </c>
      <c r="BM87">
        <f ca="1"/>
        <v>428.08</v>
      </c>
      <c r="BN87">
        <f ca="1"/>
        <v>490.75</v>
      </c>
      <c r="BO87">
        <f ca="1"/>
        <v>338.85</v>
      </c>
      <c r="BP87">
        <f ca="1"/>
        <v>416.65</v>
      </c>
      <c r="BQ87">
        <f ca="1"/>
        <v>92.41</v>
      </c>
      <c r="BR87">
        <f ca="1"/>
        <v>241.76</v>
      </c>
      <c r="BS87">
        <f ca="1"/>
        <v>60.45</v>
      </c>
      <c r="BT87">
        <f ca="1"/>
        <v>422.47</v>
      </c>
      <c r="BU87">
        <f ca="1"/>
        <v>359.03</v>
      </c>
      <c r="BV87">
        <f ca="1"/>
        <v>71.02</v>
      </c>
      <c r="BW87">
        <f ca="1"/>
        <v>398.65</v>
      </c>
      <c r="BX87">
        <f ca="1"/>
        <v>426.82</v>
      </c>
      <c r="BY87">
        <f ca="1"/>
        <v>286.5</v>
      </c>
      <c r="BZ87">
        <f ca="1"/>
        <v>274.22000000000003</v>
      </c>
    </row>
    <row r="88" spans="1:78">
      <c r="A88" s="6"/>
      <c r="AA88" s="157"/>
      <c r="AB88" s="158"/>
      <c r="AC88" s="159" cm="1">
        <f t="array" aca="1" ref="AC88:BZ88" ca="1">TRANSPOSE( _xlfn.TAKE(_xlfn.SORTBY(ecommerce_dataset_updated['[Price (Rs.)']], _xlfn.RANDARRAY(ROWS(ecommerce_dataset_updated['[Price (Rs.)']]))), $AB$2 ))</f>
        <v>101.57</v>
      </c>
      <c r="AD88" s="160">
        <f ca="1"/>
        <v>327.17</v>
      </c>
      <c r="AE88" s="160">
        <f ca="1"/>
        <v>224.84</v>
      </c>
      <c r="AF88" s="160">
        <f ca="1"/>
        <v>353.93</v>
      </c>
      <c r="AG88" s="160">
        <f ca="1"/>
        <v>348.59</v>
      </c>
      <c r="AH88" s="160">
        <f ca="1"/>
        <v>143.21</v>
      </c>
      <c r="AI88" s="160">
        <f ca="1"/>
        <v>154.93</v>
      </c>
      <c r="AJ88" s="160">
        <f ca="1"/>
        <v>264.94</v>
      </c>
      <c r="AK88" s="160">
        <f ca="1"/>
        <v>260.66000000000003</v>
      </c>
      <c r="AL88" s="160">
        <f ca="1"/>
        <v>48.25</v>
      </c>
      <c r="AM88" s="160">
        <f ca="1"/>
        <v>117.42</v>
      </c>
      <c r="AN88" s="160">
        <f ca="1"/>
        <v>214.62</v>
      </c>
      <c r="AO88" s="160">
        <f ca="1"/>
        <v>130.27000000000001</v>
      </c>
      <c r="AP88" s="160">
        <f ca="1"/>
        <v>418.07</v>
      </c>
      <c r="AQ88" s="160">
        <f ca="1"/>
        <v>213.68</v>
      </c>
      <c r="AR88" s="160">
        <f ca="1"/>
        <v>133.72</v>
      </c>
      <c r="AS88" s="160">
        <f ca="1"/>
        <v>90.79</v>
      </c>
      <c r="AT88" s="160">
        <f ca="1"/>
        <v>253.31</v>
      </c>
      <c r="AU88" s="160">
        <f ca="1"/>
        <v>164.11</v>
      </c>
      <c r="AV88" s="160">
        <f ca="1"/>
        <v>98.93</v>
      </c>
      <c r="AW88" s="160">
        <f ca="1"/>
        <v>305.91000000000003</v>
      </c>
      <c r="AX88" s="160">
        <f ca="1"/>
        <v>41.41</v>
      </c>
      <c r="AY88" s="160">
        <f ca="1"/>
        <v>72.430000000000007</v>
      </c>
      <c r="AZ88" s="160">
        <f ca="1"/>
        <v>457.07</v>
      </c>
      <c r="BA88" s="160">
        <f ca="1"/>
        <v>178.71</v>
      </c>
      <c r="BB88" s="160">
        <f ca="1"/>
        <v>61.37</v>
      </c>
      <c r="BC88" s="160">
        <f ca="1"/>
        <v>236.16</v>
      </c>
      <c r="BD88" s="160">
        <f ca="1"/>
        <v>473.15</v>
      </c>
      <c r="BE88" s="160">
        <f ca="1"/>
        <v>457.39</v>
      </c>
      <c r="BF88" s="160">
        <f ca="1"/>
        <v>349.25</v>
      </c>
      <c r="BG88">
        <f ca="1"/>
        <v>128.74</v>
      </c>
      <c r="BH88">
        <f ca="1"/>
        <v>312</v>
      </c>
      <c r="BI88">
        <f ca="1"/>
        <v>430.19</v>
      </c>
      <c r="BJ88">
        <f ca="1"/>
        <v>478.62</v>
      </c>
      <c r="BK88">
        <f ca="1"/>
        <v>95.24</v>
      </c>
      <c r="BL88">
        <f ca="1"/>
        <v>217.35</v>
      </c>
      <c r="BM88">
        <f ca="1"/>
        <v>250.19</v>
      </c>
      <c r="BN88">
        <f ca="1"/>
        <v>418.08</v>
      </c>
      <c r="BO88">
        <f ca="1"/>
        <v>261.36</v>
      </c>
      <c r="BP88">
        <f ca="1"/>
        <v>55.86</v>
      </c>
      <c r="BQ88">
        <f ca="1"/>
        <v>363.52</v>
      </c>
      <c r="BR88">
        <f ca="1"/>
        <v>457.22</v>
      </c>
      <c r="BS88">
        <f ca="1"/>
        <v>290.14</v>
      </c>
      <c r="BT88">
        <f ca="1"/>
        <v>278.86</v>
      </c>
      <c r="BU88">
        <f ca="1"/>
        <v>52.31</v>
      </c>
      <c r="BV88">
        <f ca="1"/>
        <v>415.54</v>
      </c>
      <c r="BW88">
        <f ca="1"/>
        <v>470.9</v>
      </c>
      <c r="BX88">
        <f ca="1"/>
        <v>107.27</v>
      </c>
      <c r="BY88">
        <f ca="1"/>
        <v>361.89</v>
      </c>
      <c r="BZ88">
        <f ca="1"/>
        <v>75.39</v>
      </c>
    </row>
    <row r="89" spans="1:78">
      <c r="A89" s="6"/>
      <c r="AA89" s="157"/>
      <c r="AB89" s="158"/>
      <c r="AC89" s="159" cm="1">
        <f t="array" aca="1" ref="AC89:BZ89" ca="1">TRANSPOSE( _xlfn.TAKE(_xlfn.SORTBY(ecommerce_dataset_updated['[Price (Rs.)']], _xlfn.RANDARRAY(ROWS(ecommerce_dataset_updated['[Price (Rs.)']]))), $AB$2 ))</f>
        <v>437.68</v>
      </c>
      <c r="AD89" s="160">
        <f ca="1"/>
        <v>324.41000000000003</v>
      </c>
      <c r="AE89" s="160">
        <f ca="1"/>
        <v>31.12</v>
      </c>
      <c r="AF89" s="160">
        <f ca="1"/>
        <v>28.94</v>
      </c>
      <c r="AG89" s="160">
        <f ca="1"/>
        <v>103.44</v>
      </c>
      <c r="AH89" s="160">
        <f ca="1"/>
        <v>27.13</v>
      </c>
      <c r="AI89" s="160">
        <f ca="1"/>
        <v>172.92</v>
      </c>
      <c r="AJ89" s="160">
        <f ca="1"/>
        <v>330.71</v>
      </c>
      <c r="AK89" s="160">
        <f ca="1"/>
        <v>150.84</v>
      </c>
      <c r="AL89" s="160">
        <f ca="1"/>
        <v>260.74</v>
      </c>
      <c r="AM89" s="160">
        <f ca="1"/>
        <v>316.89999999999998</v>
      </c>
      <c r="AN89" s="160">
        <f ca="1"/>
        <v>265.67</v>
      </c>
      <c r="AO89" s="160">
        <f ca="1"/>
        <v>473.47</v>
      </c>
      <c r="AP89" s="160">
        <f ca="1"/>
        <v>332</v>
      </c>
      <c r="AQ89" s="160">
        <f ca="1"/>
        <v>30.46</v>
      </c>
      <c r="AR89" s="160">
        <f ca="1"/>
        <v>464.54</v>
      </c>
      <c r="AS89" s="160">
        <f ca="1"/>
        <v>471.77</v>
      </c>
      <c r="AT89" s="160">
        <f ca="1"/>
        <v>475.5</v>
      </c>
      <c r="AU89" s="160">
        <f ca="1"/>
        <v>373</v>
      </c>
      <c r="AV89" s="160">
        <f ca="1"/>
        <v>364.33</v>
      </c>
      <c r="AW89" s="160">
        <f ca="1"/>
        <v>149.97999999999999</v>
      </c>
      <c r="AX89" s="160">
        <f ca="1"/>
        <v>257.20999999999998</v>
      </c>
      <c r="AY89" s="160">
        <f ca="1"/>
        <v>101.29</v>
      </c>
      <c r="AZ89" s="160">
        <f ca="1"/>
        <v>436.92</v>
      </c>
      <c r="BA89" s="160">
        <f ca="1"/>
        <v>438.95</v>
      </c>
      <c r="BB89" s="160">
        <f ca="1"/>
        <v>198.45</v>
      </c>
      <c r="BC89" s="160">
        <f ca="1"/>
        <v>115.88</v>
      </c>
      <c r="BD89" s="160">
        <f ca="1"/>
        <v>358.64</v>
      </c>
      <c r="BE89" s="160">
        <f ca="1"/>
        <v>219.48</v>
      </c>
      <c r="BF89" s="160">
        <f ca="1"/>
        <v>417.36</v>
      </c>
      <c r="BG89">
        <f ca="1"/>
        <v>112.97</v>
      </c>
      <c r="BH89">
        <f ca="1"/>
        <v>177.4</v>
      </c>
      <c r="BI89">
        <f ca="1"/>
        <v>473.99</v>
      </c>
      <c r="BJ89">
        <f ca="1"/>
        <v>258.67</v>
      </c>
      <c r="BK89">
        <f ca="1"/>
        <v>24.75</v>
      </c>
      <c r="BL89">
        <f ca="1"/>
        <v>50.79</v>
      </c>
      <c r="BM89">
        <f ca="1"/>
        <v>464.71</v>
      </c>
      <c r="BN89">
        <f ca="1"/>
        <v>117.91</v>
      </c>
      <c r="BO89">
        <f ca="1"/>
        <v>182.37</v>
      </c>
      <c r="BP89">
        <f ca="1"/>
        <v>158.66</v>
      </c>
      <c r="BQ89">
        <f ca="1"/>
        <v>315.52999999999997</v>
      </c>
      <c r="BR89">
        <f ca="1"/>
        <v>39.29</v>
      </c>
      <c r="BS89">
        <f ca="1"/>
        <v>340.82</v>
      </c>
      <c r="BT89">
        <f ca="1"/>
        <v>227.2</v>
      </c>
      <c r="BU89">
        <f ca="1"/>
        <v>481.77</v>
      </c>
      <c r="BV89">
        <f ca="1"/>
        <v>255.92</v>
      </c>
      <c r="BW89">
        <f ca="1"/>
        <v>211.17</v>
      </c>
      <c r="BX89">
        <f ca="1"/>
        <v>316.3</v>
      </c>
      <c r="BY89">
        <f ca="1"/>
        <v>87.7</v>
      </c>
      <c r="BZ89">
        <f ca="1"/>
        <v>297.32</v>
      </c>
    </row>
    <row r="90" spans="1:78">
      <c r="A90" s="6"/>
      <c r="AA90" s="157"/>
      <c r="AB90" s="158"/>
      <c r="AC90" s="159" cm="1">
        <f t="array" aca="1" ref="AC90:BZ90" ca="1">TRANSPOSE( _xlfn.TAKE(_xlfn.SORTBY(ecommerce_dataset_updated['[Price (Rs.)']], _xlfn.RANDARRAY(ROWS(ecommerce_dataset_updated['[Price (Rs.)']]))), $AB$2 ))</f>
        <v>125.2</v>
      </c>
      <c r="AD90" s="160">
        <f ca="1"/>
        <v>147.91999999999999</v>
      </c>
      <c r="AE90" s="160">
        <f ca="1"/>
        <v>246.05</v>
      </c>
      <c r="AF90" s="160">
        <f ca="1"/>
        <v>322.27999999999997</v>
      </c>
      <c r="AG90" s="160">
        <f ca="1"/>
        <v>228.74</v>
      </c>
      <c r="AH90" s="160">
        <f ca="1"/>
        <v>419.78</v>
      </c>
      <c r="AI90" s="160">
        <f ca="1"/>
        <v>459.93</v>
      </c>
      <c r="AJ90" s="160">
        <f ca="1"/>
        <v>269.57</v>
      </c>
      <c r="AK90" s="160">
        <f ca="1"/>
        <v>196.56</v>
      </c>
      <c r="AL90" s="160">
        <f ca="1"/>
        <v>459.03</v>
      </c>
      <c r="AM90" s="160">
        <f ca="1"/>
        <v>382.07</v>
      </c>
      <c r="AN90" s="160">
        <f ca="1"/>
        <v>119.61</v>
      </c>
      <c r="AO90" s="160">
        <f ca="1"/>
        <v>223.91</v>
      </c>
      <c r="AP90" s="160">
        <f ca="1"/>
        <v>366.82</v>
      </c>
      <c r="AQ90" s="160">
        <f ca="1"/>
        <v>95.24</v>
      </c>
      <c r="AR90" s="160">
        <f ca="1"/>
        <v>334.77</v>
      </c>
      <c r="AS90" s="160">
        <f ca="1"/>
        <v>265.95999999999998</v>
      </c>
      <c r="AT90" s="160">
        <f ca="1"/>
        <v>397.3</v>
      </c>
      <c r="AU90" s="160">
        <f ca="1"/>
        <v>386.62</v>
      </c>
      <c r="AV90" s="160">
        <f ca="1"/>
        <v>210.68</v>
      </c>
      <c r="AW90" s="160">
        <f ca="1"/>
        <v>236.7</v>
      </c>
      <c r="AX90" s="160">
        <f ca="1"/>
        <v>478.77</v>
      </c>
      <c r="AY90" s="160">
        <f ca="1"/>
        <v>22.37</v>
      </c>
      <c r="AZ90" s="160">
        <f ca="1"/>
        <v>490.77</v>
      </c>
      <c r="BA90" s="160">
        <f ca="1"/>
        <v>359.09</v>
      </c>
      <c r="BB90" s="160">
        <f ca="1"/>
        <v>145.88999999999999</v>
      </c>
      <c r="BC90" s="160">
        <f ca="1"/>
        <v>135.69999999999999</v>
      </c>
      <c r="BD90" s="160">
        <f ca="1"/>
        <v>52.98</v>
      </c>
      <c r="BE90" s="160">
        <f ca="1"/>
        <v>259.64999999999998</v>
      </c>
      <c r="BF90" s="160">
        <f ca="1"/>
        <v>470.33</v>
      </c>
      <c r="BG90">
        <f ca="1"/>
        <v>489.42</v>
      </c>
      <c r="BH90">
        <f ca="1"/>
        <v>24.5</v>
      </c>
      <c r="BI90">
        <f ca="1"/>
        <v>154.02000000000001</v>
      </c>
      <c r="BJ90">
        <f ca="1"/>
        <v>424.42</v>
      </c>
      <c r="BK90">
        <f ca="1"/>
        <v>450.82</v>
      </c>
      <c r="BL90">
        <f ca="1"/>
        <v>158.41999999999999</v>
      </c>
      <c r="BM90">
        <f ca="1"/>
        <v>203.83</v>
      </c>
      <c r="BN90">
        <f ca="1"/>
        <v>443.26</v>
      </c>
      <c r="BO90">
        <f ca="1"/>
        <v>261.57</v>
      </c>
      <c r="BP90">
        <f ca="1"/>
        <v>435.14</v>
      </c>
      <c r="BQ90">
        <f ca="1"/>
        <v>393.83</v>
      </c>
      <c r="BR90">
        <f ca="1"/>
        <v>55.95</v>
      </c>
      <c r="BS90">
        <f ca="1"/>
        <v>122.79</v>
      </c>
      <c r="BT90">
        <f ca="1"/>
        <v>51.09</v>
      </c>
      <c r="BU90">
        <f ca="1"/>
        <v>402.37</v>
      </c>
      <c r="BV90">
        <f ca="1"/>
        <v>287.69</v>
      </c>
      <c r="BW90">
        <f ca="1"/>
        <v>427.22</v>
      </c>
      <c r="BX90">
        <f ca="1"/>
        <v>390.78</v>
      </c>
      <c r="BY90">
        <f ca="1"/>
        <v>473.74</v>
      </c>
      <c r="BZ90">
        <f ca="1"/>
        <v>379.29</v>
      </c>
    </row>
    <row r="91" spans="1:78">
      <c r="A91" s="6"/>
      <c r="AA91" s="157"/>
      <c r="AB91" s="158"/>
      <c r="AC91" s="159" cm="1">
        <f t="array" aca="1" ref="AC91:BZ91" ca="1">TRANSPOSE( _xlfn.TAKE(_xlfn.SORTBY(ecommerce_dataset_updated['[Price (Rs.)']], _xlfn.RANDARRAY(ROWS(ecommerce_dataset_updated['[Price (Rs.)']]))), $AB$2 ))</f>
        <v>123.71</v>
      </c>
      <c r="AD91" s="160">
        <f ca="1"/>
        <v>369.05</v>
      </c>
      <c r="AE91" s="160">
        <f ca="1"/>
        <v>170.8</v>
      </c>
      <c r="AF91" s="160">
        <f ca="1"/>
        <v>349.25</v>
      </c>
      <c r="AG91" s="160">
        <f ca="1"/>
        <v>323.02999999999997</v>
      </c>
      <c r="AH91" s="160">
        <f ca="1"/>
        <v>328.44</v>
      </c>
      <c r="AI91" s="160">
        <f ca="1"/>
        <v>273.16000000000003</v>
      </c>
      <c r="AJ91" s="160">
        <f ca="1"/>
        <v>290.57</v>
      </c>
      <c r="AK91" s="160">
        <f ca="1"/>
        <v>213.23</v>
      </c>
      <c r="AL91" s="160">
        <f ca="1"/>
        <v>428.97</v>
      </c>
      <c r="AM91" s="160">
        <f ca="1"/>
        <v>489.79</v>
      </c>
      <c r="AN91" s="160">
        <f ca="1"/>
        <v>59.16</v>
      </c>
      <c r="AO91" s="160">
        <f ca="1"/>
        <v>166.75</v>
      </c>
      <c r="AP91" s="160">
        <f ca="1"/>
        <v>368.42</v>
      </c>
      <c r="AQ91" s="160">
        <f ca="1"/>
        <v>76.89</v>
      </c>
      <c r="AR91" s="160">
        <f ca="1"/>
        <v>82.72</v>
      </c>
      <c r="AS91" s="160">
        <f ca="1"/>
        <v>315.17</v>
      </c>
      <c r="AT91" s="160">
        <f ca="1"/>
        <v>294.77999999999997</v>
      </c>
      <c r="AU91" s="160">
        <f ca="1"/>
        <v>268.41000000000003</v>
      </c>
      <c r="AV91" s="160">
        <f ca="1"/>
        <v>307.25</v>
      </c>
      <c r="AW91" s="160">
        <f ca="1"/>
        <v>64.680000000000007</v>
      </c>
      <c r="AX91" s="160">
        <f ca="1"/>
        <v>132.47999999999999</v>
      </c>
      <c r="AY91" s="160">
        <f ca="1"/>
        <v>321.92</v>
      </c>
      <c r="AZ91" s="160">
        <f ca="1"/>
        <v>496.92</v>
      </c>
      <c r="BA91" s="160">
        <f ca="1"/>
        <v>385.62</v>
      </c>
      <c r="BB91" s="160">
        <f ca="1"/>
        <v>414.86</v>
      </c>
      <c r="BC91" s="160">
        <f ca="1"/>
        <v>396.76</v>
      </c>
      <c r="BD91" s="160">
        <f ca="1"/>
        <v>145.56</v>
      </c>
      <c r="BE91" s="160">
        <f ca="1"/>
        <v>255.81</v>
      </c>
      <c r="BF91" s="160">
        <f ca="1"/>
        <v>243.74</v>
      </c>
      <c r="BG91">
        <f ca="1"/>
        <v>426.79</v>
      </c>
      <c r="BH91">
        <f ca="1"/>
        <v>29.8</v>
      </c>
      <c r="BI91">
        <f ca="1"/>
        <v>368.07</v>
      </c>
      <c r="BJ91">
        <f ca="1"/>
        <v>417.34</v>
      </c>
      <c r="BK91">
        <f ca="1"/>
        <v>301.12</v>
      </c>
      <c r="BL91">
        <f ca="1"/>
        <v>416.88</v>
      </c>
      <c r="BM91">
        <f ca="1"/>
        <v>135.86000000000001</v>
      </c>
      <c r="BN91">
        <f ca="1"/>
        <v>170.46</v>
      </c>
      <c r="BO91">
        <f ca="1"/>
        <v>474.3</v>
      </c>
      <c r="BP91">
        <f ca="1"/>
        <v>105.58</v>
      </c>
      <c r="BQ91">
        <f ca="1"/>
        <v>130.19</v>
      </c>
      <c r="BR91">
        <f ca="1"/>
        <v>474.27</v>
      </c>
      <c r="BS91">
        <f ca="1"/>
        <v>384.34</v>
      </c>
      <c r="BT91">
        <f ca="1"/>
        <v>425.53</v>
      </c>
      <c r="BU91">
        <f ca="1"/>
        <v>327.39</v>
      </c>
      <c r="BV91">
        <f ca="1"/>
        <v>106.34</v>
      </c>
      <c r="BW91">
        <f ca="1"/>
        <v>473.05</v>
      </c>
      <c r="BX91">
        <f ca="1"/>
        <v>179.54</v>
      </c>
      <c r="BY91">
        <f ca="1"/>
        <v>302.72000000000003</v>
      </c>
      <c r="BZ91">
        <f ca="1"/>
        <v>99.78</v>
      </c>
    </row>
    <row r="92" spans="1:78">
      <c r="A92" s="6"/>
      <c r="AA92" s="157"/>
      <c r="AB92" s="158"/>
      <c r="AC92" s="159" cm="1">
        <f t="array" aca="1" ref="AC92:BZ92" ca="1">TRANSPOSE( _xlfn.TAKE(_xlfn.SORTBY(ecommerce_dataset_updated['[Price (Rs.)']], _xlfn.RANDARRAY(ROWS(ecommerce_dataset_updated['[Price (Rs.)']]))), $AB$2 ))</f>
        <v>223.04</v>
      </c>
      <c r="AD92" s="160">
        <f ca="1"/>
        <v>197.76</v>
      </c>
      <c r="AE92" s="160">
        <f ca="1"/>
        <v>178.67</v>
      </c>
      <c r="AF92" s="160">
        <f ca="1"/>
        <v>411.73</v>
      </c>
      <c r="AG92" s="160">
        <f ca="1"/>
        <v>59.97</v>
      </c>
      <c r="AH92" s="160">
        <f ca="1"/>
        <v>352.47</v>
      </c>
      <c r="AI92" s="160">
        <f ca="1"/>
        <v>481.22</v>
      </c>
      <c r="AJ92" s="160">
        <f ca="1"/>
        <v>177.91</v>
      </c>
      <c r="AK92" s="160">
        <f ca="1"/>
        <v>179.89</v>
      </c>
      <c r="AL92" s="160">
        <f ca="1"/>
        <v>311.55</v>
      </c>
      <c r="AM92" s="160">
        <f ca="1"/>
        <v>83.69</v>
      </c>
      <c r="AN92" s="160">
        <f ca="1"/>
        <v>355.37</v>
      </c>
      <c r="AO92" s="160">
        <f ca="1"/>
        <v>352.7</v>
      </c>
      <c r="AP92" s="160">
        <f ca="1"/>
        <v>494.46</v>
      </c>
      <c r="AQ92" s="160">
        <f ca="1"/>
        <v>418.98</v>
      </c>
      <c r="AR92" s="160">
        <f ca="1"/>
        <v>265.32</v>
      </c>
      <c r="AS92" s="160">
        <f ca="1"/>
        <v>83.31</v>
      </c>
      <c r="AT92" s="160">
        <f ca="1"/>
        <v>394.16</v>
      </c>
      <c r="AU92" s="160">
        <f ca="1"/>
        <v>375.09</v>
      </c>
      <c r="AV92" s="160">
        <f ca="1"/>
        <v>177.76</v>
      </c>
      <c r="AW92" s="160">
        <f ca="1"/>
        <v>10.37</v>
      </c>
      <c r="AX92" s="160">
        <f ca="1"/>
        <v>348.91</v>
      </c>
      <c r="AY92" s="160">
        <f ca="1"/>
        <v>471.76</v>
      </c>
      <c r="AZ92" s="160">
        <f ca="1"/>
        <v>56.83</v>
      </c>
      <c r="BA92" s="160">
        <f ca="1"/>
        <v>137.81</v>
      </c>
      <c r="BB92" s="160">
        <f ca="1"/>
        <v>228.99</v>
      </c>
      <c r="BC92" s="160">
        <f ca="1"/>
        <v>474.78</v>
      </c>
      <c r="BD92" s="160">
        <f ca="1"/>
        <v>485.37</v>
      </c>
      <c r="BE92" s="160">
        <f ca="1"/>
        <v>89.61</v>
      </c>
      <c r="BF92" s="160">
        <f ca="1"/>
        <v>209.44</v>
      </c>
      <c r="BG92">
        <f ca="1"/>
        <v>426.79</v>
      </c>
      <c r="BH92">
        <f ca="1"/>
        <v>334.79</v>
      </c>
      <c r="BI92">
        <f ca="1"/>
        <v>203.43</v>
      </c>
      <c r="BJ92">
        <f ca="1"/>
        <v>351.98</v>
      </c>
      <c r="BK92">
        <f ca="1"/>
        <v>156.47</v>
      </c>
      <c r="BL92">
        <f ca="1"/>
        <v>219.2</v>
      </c>
      <c r="BM92">
        <f ca="1"/>
        <v>287.25</v>
      </c>
      <c r="BN92">
        <f ca="1"/>
        <v>389.18</v>
      </c>
      <c r="BO92">
        <f ca="1"/>
        <v>432.65</v>
      </c>
      <c r="BP92">
        <f ca="1"/>
        <v>314.33999999999997</v>
      </c>
      <c r="BQ92">
        <f ca="1"/>
        <v>409.61</v>
      </c>
      <c r="BR92">
        <f ca="1"/>
        <v>168.59</v>
      </c>
      <c r="BS92">
        <f ca="1"/>
        <v>291.89</v>
      </c>
      <c r="BT92">
        <f ca="1"/>
        <v>204</v>
      </c>
      <c r="BU92">
        <f ca="1"/>
        <v>63.89</v>
      </c>
      <c r="BV92">
        <f ca="1"/>
        <v>79.33</v>
      </c>
      <c r="BW92">
        <f ca="1"/>
        <v>290.57</v>
      </c>
      <c r="BX92">
        <f ca="1"/>
        <v>291.47000000000003</v>
      </c>
      <c r="BY92">
        <f ca="1"/>
        <v>197.51</v>
      </c>
      <c r="BZ92">
        <f ca="1"/>
        <v>423.01</v>
      </c>
    </row>
    <row r="93" spans="1:78">
      <c r="A93" s="6"/>
      <c r="AA93" s="157"/>
      <c r="AB93" s="158"/>
      <c r="AC93" s="159" cm="1">
        <f t="array" aca="1" ref="AC93:BZ93" ca="1">TRANSPOSE( _xlfn.TAKE(_xlfn.SORTBY(ecommerce_dataset_updated['[Price (Rs.)']], _xlfn.RANDARRAY(ROWS(ecommerce_dataset_updated['[Price (Rs.)']]))), $AB$2 ))</f>
        <v>98.93</v>
      </c>
      <c r="AD93" s="160">
        <f ca="1"/>
        <v>123.71</v>
      </c>
      <c r="AE93" s="160">
        <f ca="1"/>
        <v>259.47000000000003</v>
      </c>
      <c r="AF93" s="160">
        <f ca="1"/>
        <v>407.47</v>
      </c>
      <c r="AG93" s="160">
        <f ca="1"/>
        <v>440.49</v>
      </c>
      <c r="AH93" s="160">
        <f ca="1"/>
        <v>111.14</v>
      </c>
      <c r="AI93" s="160">
        <f ca="1"/>
        <v>426.13</v>
      </c>
      <c r="AJ93" s="160">
        <f ca="1"/>
        <v>333.98</v>
      </c>
      <c r="AK93" s="160">
        <f ca="1"/>
        <v>83.47</v>
      </c>
      <c r="AL93" s="160">
        <f ca="1"/>
        <v>496.13</v>
      </c>
      <c r="AM93" s="160">
        <f ca="1"/>
        <v>216.8</v>
      </c>
      <c r="AN93" s="160">
        <f ca="1"/>
        <v>436.86</v>
      </c>
      <c r="AO93" s="160">
        <f ca="1"/>
        <v>69.19</v>
      </c>
      <c r="AP93" s="160">
        <f ca="1"/>
        <v>125.93</v>
      </c>
      <c r="AQ93" s="160">
        <f ca="1"/>
        <v>319.29000000000002</v>
      </c>
      <c r="AR93" s="160">
        <f ca="1"/>
        <v>263.49</v>
      </c>
      <c r="AS93" s="160">
        <f ca="1"/>
        <v>198.11</v>
      </c>
      <c r="AT93" s="160">
        <f ca="1"/>
        <v>207.54</v>
      </c>
      <c r="AU93" s="160">
        <f ca="1"/>
        <v>164.41</v>
      </c>
      <c r="AV93" s="160">
        <f ca="1"/>
        <v>205.75</v>
      </c>
      <c r="AW93" s="160">
        <f ca="1"/>
        <v>466.55</v>
      </c>
      <c r="AX93" s="160">
        <f ca="1"/>
        <v>53.55</v>
      </c>
      <c r="AY93" s="160">
        <f ca="1"/>
        <v>56.51</v>
      </c>
      <c r="AZ93" s="160">
        <f ca="1"/>
        <v>490.75</v>
      </c>
      <c r="BA93" s="160">
        <f ca="1"/>
        <v>338.28</v>
      </c>
      <c r="BB93" s="160">
        <f ca="1"/>
        <v>473.91</v>
      </c>
      <c r="BC93" s="160">
        <f ca="1"/>
        <v>291.47000000000003</v>
      </c>
      <c r="BD93" s="160">
        <f ca="1"/>
        <v>268.42</v>
      </c>
      <c r="BE93" s="160">
        <f ca="1"/>
        <v>111.63</v>
      </c>
      <c r="BF93" s="160">
        <f ca="1"/>
        <v>58.57</v>
      </c>
      <c r="BG93">
        <f ca="1"/>
        <v>399.88</v>
      </c>
      <c r="BH93">
        <f ca="1"/>
        <v>317.58999999999997</v>
      </c>
      <c r="BI93">
        <f ca="1"/>
        <v>375.69</v>
      </c>
      <c r="BJ93">
        <f ca="1"/>
        <v>63.31</v>
      </c>
      <c r="BK93">
        <f ca="1"/>
        <v>12.15</v>
      </c>
      <c r="BL93">
        <f ca="1"/>
        <v>410.41</v>
      </c>
      <c r="BM93">
        <f ca="1"/>
        <v>273.13</v>
      </c>
      <c r="BN93">
        <f ca="1"/>
        <v>246.49</v>
      </c>
      <c r="BO93">
        <f ca="1"/>
        <v>249.79</v>
      </c>
      <c r="BP93">
        <f ca="1"/>
        <v>496.95</v>
      </c>
      <c r="BQ93">
        <f ca="1"/>
        <v>478.79</v>
      </c>
      <c r="BR93">
        <f ca="1"/>
        <v>402.37</v>
      </c>
      <c r="BS93">
        <f ca="1"/>
        <v>482.52</v>
      </c>
      <c r="BT93">
        <f ca="1"/>
        <v>31.78</v>
      </c>
      <c r="BU93">
        <f ca="1"/>
        <v>63.89</v>
      </c>
      <c r="BV93">
        <f ca="1"/>
        <v>342.32</v>
      </c>
      <c r="BW93">
        <f ca="1"/>
        <v>438.09</v>
      </c>
      <c r="BX93">
        <f ca="1"/>
        <v>147.44</v>
      </c>
      <c r="BY93">
        <f ca="1"/>
        <v>323.52999999999997</v>
      </c>
      <c r="BZ93">
        <f ca="1"/>
        <v>430.96</v>
      </c>
    </row>
    <row r="94" spans="1:78">
      <c r="A94" s="6"/>
      <c r="AA94" s="157"/>
      <c r="AB94" s="158"/>
      <c r="AC94" s="159" cm="1">
        <f t="array" aca="1" ref="AC94:BZ94" ca="1">TRANSPOSE( _xlfn.TAKE(_xlfn.SORTBY(ecommerce_dataset_updated['[Price (Rs.)']], _xlfn.RANDARRAY(ROWS(ecommerce_dataset_updated['[Price (Rs.)']]))), $AB$2 ))</f>
        <v>371.41</v>
      </c>
      <c r="AD94" s="160">
        <f ca="1"/>
        <v>433.77</v>
      </c>
      <c r="AE94" s="160">
        <f ca="1"/>
        <v>442.91</v>
      </c>
      <c r="AF94" s="160">
        <f ca="1"/>
        <v>28.03</v>
      </c>
      <c r="AG94" s="160">
        <f ca="1"/>
        <v>203.83</v>
      </c>
      <c r="AH94" s="160">
        <f ca="1"/>
        <v>421.02</v>
      </c>
      <c r="AI94" s="160">
        <f ca="1"/>
        <v>26.45</v>
      </c>
      <c r="AJ94" s="160">
        <f ca="1"/>
        <v>270.73</v>
      </c>
      <c r="AK94" s="160">
        <f ca="1"/>
        <v>408.64</v>
      </c>
      <c r="AL94" s="160">
        <f ca="1"/>
        <v>430.43</v>
      </c>
      <c r="AM94" s="160">
        <f ca="1"/>
        <v>384.23</v>
      </c>
      <c r="AN94" s="160">
        <f ca="1"/>
        <v>118.28</v>
      </c>
      <c r="AO94" s="160">
        <f ca="1"/>
        <v>195.46</v>
      </c>
      <c r="AP94" s="160">
        <f ca="1"/>
        <v>265.32</v>
      </c>
      <c r="AQ94" s="160">
        <f ca="1"/>
        <v>364.65</v>
      </c>
      <c r="AR94" s="160">
        <f ca="1"/>
        <v>473.16</v>
      </c>
      <c r="AS94" s="160">
        <f ca="1"/>
        <v>304.06</v>
      </c>
      <c r="AT94" s="160">
        <f ca="1"/>
        <v>301.63</v>
      </c>
      <c r="AU94" s="160">
        <f ca="1"/>
        <v>223.73</v>
      </c>
      <c r="AV94" s="160">
        <f ca="1"/>
        <v>41.11</v>
      </c>
      <c r="AW94" s="160">
        <f ca="1"/>
        <v>108.88</v>
      </c>
      <c r="AX94" s="160">
        <f ca="1"/>
        <v>241.86</v>
      </c>
      <c r="AY94" s="160">
        <f ca="1"/>
        <v>251.32</v>
      </c>
      <c r="AZ94" s="160">
        <f ca="1"/>
        <v>493.99</v>
      </c>
      <c r="BA94" s="160">
        <f ca="1"/>
        <v>312.3</v>
      </c>
      <c r="BB94" s="160">
        <f ca="1"/>
        <v>374.32</v>
      </c>
      <c r="BC94" s="160">
        <f ca="1"/>
        <v>457.69</v>
      </c>
      <c r="BD94" s="160">
        <f ca="1"/>
        <v>415.36</v>
      </c>
      <c r="BE94" s="160">
        <f ca="1"/>
        <v>292.11</v>
      </c>
      <c r="BF94" s="160">
        <f ca="1"/>
        <v>18.79</v>
      </c>
      <c r="BG94">
        <f ca="1"/>
        <v>468.72</v>
      </c>
      <c r="BH94">
        <f ca="1"/>
        <v>56.78</v>
      </c>
      <c r="BI94">
        <f ca="1"/>
        <v>349.27</v>
      </c>
      <c r="BJ94">
        <f ca="1"/>
        <v>105.45</v>
      </c>
      <c r="BK94">
        <f ca="1"/>
        <v>189</v>
      </c>
      <c r="BL94">
        <f ca="1"/>
        <v>140.41999999999999</v>
      </c>
      <c r="BM94">
        <f ca="1"/>
        <v>282.58999999999997</v>
      </c>
      <c r="BN94">
        <f ca="1"/>
        <v>140</v>
      </c>
      <c r="BO94">
        <f ca="1"/>
        <v>483.34</v>
      </c>
      <c r="BP94">
        <f ca="1"/>
        <v>393.9</v>
      </c>
      <c r="BQ94">
        <f ca="1"/>
        <v>285.77</v>
      </c>
      <c r="BR94">
        <f ca="1"/>
        <v>30.85</v>
      </c>
      <c r="BS94">
        <f ca="1"/>
        <v>323.74</v>
      </c>
      <c r="BT94">
        <f ca="1"/>
        <v>316.10000000000002</v>
      </c>
      <c r="BU94">
        <f ca="1"/>
        <v>43.47</v>
      </c>
      <c r="BV94">
        <f ca="1"/>
        <v>305.91000000000003</v>
      </c>
      <c r="BW94">
        <f ca="1"/>
        <v>243.65</v>
      </c>
      <c r="BX94">
        <f ca="1"/>
        <v>392.7</v>
      </c>
      <c r="BY94">
        <f ca="1"/>
        <v>32.71</v>
      </c>
      <c r="BZ94">
        <f ca="1"/>
        <v>241.86</v>
      </c>
    </row>
    <row r="95" spans="1:78">
      <c r="A95" s="6"/>
      <c r="AA95" s="157"/>
      <c r="AB95" s="158"/>
      <c r="AC95" s="159" cm="1">
        <f t="array" aca="1" ref="AC95:BZ95" ca="1">TRANSPOSE( _xlfn.TAKE(_xlfn.SORTBY(ecommerce_dataset_updated['[Price (Rs.)']], _xlfn.RANDARRAY(ROWS(ecommerce_dataset_updated['[Price (Rs.)']]))), $AB$2 ))</f>
        <v>178.39</v>
      </c>
      <c r="AD95" s="160">
        <f ca="1"/>
        <v>71.34</v>
      </c>
      <c r="AE95" s="160">
        <f ca="1"/>
        <v>149.94</v>
      </c>
      <c r="AF95" s="160">
        <f ca="1"/>
        <v>354.46</v>
      </c>
      <c r="AG95" s="160">
        <f ca="1"/>
        <v>333.18</v>
      </c>
      <c r="AH95" s="160">
        <f ca="1"/>
        <v>94.31</v>
      </c>
      <c r="AI95" s="160">
        <f ca="1"/>
        <v>450.24</v>
      </c>
      <c r="AJ95" s="160">
        <f ca="1"/>
        <v>398.65</v>
      </c>
      <c r="AK95" s="160">
        <f ca="1"/>
        <v>176.01</v>
      </c>
      <c r="AL95" s="160">
        <f ca="1"/>
        <v>334.47</v>
      </c>
      <c r="AM95" s="160">
        <f ca="1"/>
        <v>166.78</v>
      </c>
      <c r="AN95" s="160">
        <f ca="1"/>
        <v>289.62</v>
      </c>
      <c r="AO95" s="160">
        <f ca="1"/>
        <v>326.52</v>
      </c>
      <c r="AP95" s="160">
        <f ca="1"/>
        <v>53.1</v>
      </c>
      <c r="AQ95" s="160">
        <f ca="1"/>
        <v>413.4</v>
      </c>
      <c r="AR95" s="160">
        <f ca="1"/>
        <v>159.01</v>
      </c>
      <c r="AS95" s="160">
        <f ca="1"/>
        <v>357.02</v>
      </c>
      <c r="AT95" s="160">
        <f ca="1"/>
        <v>245.54</v>
      </c>
      <c r="AU95" s="160">
        <f ca="1"/>
        <v>162.97999999999999</v>
      </c>
      <c r="AV95" s="160">
        <f ca="1"/>
        <v>57.23</v>
      </c>
      <c r="AW95" s="160">
        <f ca="1"/>
        <v>166.89</v>
      </c>
      <c r="AX95" s="160">
        <f ca="1"/>
        <v>196.34</v>
      </c>
      <c r="AY95" s="160">
        <f ca="1"/>
        <v>235.77</v>
      </c>
      <c r="AZ95" s="160">
        <f ca="1"/>
        <v>497.92</v>
      </c>
      <c r="BA95" s="160">
        <f ca="1"/>
        <v>278.70999999999998</v>
      </c>
      <c r="BB95" s="160">
        <f ca="1"/>
        <v>377.73</v>
      </c>
      <c r="BC95" s="160">
        <f ca="1"/>
        <v>31.97</v>
      </c>
      <c r="BD95" s="160">
        <f ca="1"/>
        <v>227.68</v>
      </c>
      <c r="BE95" s="160">
        <f ca="1"/>
        <v>426.82</v>
      </c>
      <c r="BF95" s="160">
        <f ca="1"/>
        <v>268.87</v>
      </c>
      <c r="BG95">
        <f ca="1"/>
        <v>215.34</v>
      </c>
      <c r="BH95">
        <f ca="1"/>
        <v>279.27999999999997</v>
      </c>
      <c r="BI95">
        <f ca="1"/>
        <v>90.24</v>
      </c>
      <c r="BJ95">
        <f ca="1"/>
        <v>163.15</v>
      </c>
      <c r="BK95">
        <f ca="1"/>
        <v>259.10000000000002</v>
      </c>
      <c r="BL95">
        <f ca="1"/>
        <v>236.62</v>
      </c>
      <c r="BM95">
        <f ca="1"/>
        <v>303.14</v>
      </c>
      <c r="BN95">
        <f ca="1"/>
        <v>320.77999999999997</v>
      </c>
      <c r="BO95">
        <f ca="1"/>
        <v>135.71</v>
      </c>
      <c r="BP95">
        <f ca="1"/>
        <v>292.67</v>
      </c>
      <c r="BQ95">
        <f ca="1"/>
        <v>89.42</v>
      </c>
      <c r="BR95">
        <f ca="1"/>
        <v>41.85</v>
      </c>
      <c r="BS95">
        <f ca="1"/>
        <v>214.24</v>
      </c>
      <c r="BT95">
        <f ca="1"/>
        <v>256.42</v>
      </c>
      <c r="BU95">
        <f ca="1"/>
        <v>207.67</v>
      </c>
      <c r="BV95">
        <f ca="1"/>
        <v>263.55</v>
      </c>
      <c r="BW95">
        <f ca="1"/>
        <v>338.11</v>
      </c>
      <c r="BX95">
        <f ca="1"/>
        <v>168.31</v>
      </c>
      <c r="BY95">
        <f ca="1"/>
        <v>465.65</v>
      </c>
      <c r="BZ95">
        <f ca="1"/>
        <v>152.62</v>
      </c>
    </row>
    <row r="96" spans="1:78">
      <c r="A96" s="6"/>
      <c r="AA96" s="157"/>
      <c r="AB96" s="158"/>
      <c r="AC96" s="159" cm="1">
        <f t="array" aca="1" ref="AC96:BZ96" ca="1">TRANSPOSE( _xlfn.TAKE(_xlfn.SORTBY(ecommerce_dataset_updated['[Price (Rs.)']], _xlfn.RANDARRAY(ROWS(ecommerce_dataset_updated['[Price (Rs.)']]))), $AB$2 ))</f>
        <v>299.60000000000002</v>
      </c>
      <c r="AD96" s="160">
        <f ca="1"/>
        <v>115.09</v>
      </c>
      <c r="AE96" s="160">
        <f ca="1"/>
        <v>491.37</v>
      </c>
      <c r="AF96" s="160">
        <f ca="1"/>
        <v>45.01</v>
      </c>
      <c r="AG96" s="160">
        <f ca="1"/>
        <v>396.76</v>
      </c>
      <c r="AH96" s="160">
        <f ca="1"/>
        <v>393.04</v>
      </c>
      <c r="AI96" s="160">
        <f ca="1"/>
        <v>250.41</v>
      </c>
      <c r="AJ96" s="160">
        <f ca="1"/>
        <v>174.34</v>
      </c>
      <c r="AK96" s="160">
        <f ca="1"/>
        <v>25.98</v>
      </c>
      <c r="AL96" s="160">
        <f ca="1"/>
        <v>145.13</v>
      </c>
      <c r="AM96" s="160">
        <f ca="1"/>
        <v>495.47</v>
      </c>
      <c r="AN96" s="160">
        <f ca="1"/>
        <v>295.26</v>
      </c>
      <c r="AO96" s="160">
        <f ca="1"/>
        <v>387.81</v>
      </c>
      <c r="AP96" s="160">
        <f ca="1"/>
        <v>298.89</v>
      </c>
      <c r="AQ96" s="160">
        <f ca="1"/>
        <v>53.33</v>
      </c>
      <c r="AR96" s="160">
        <f ca="1"/>
        <v>352.66</v>
      </c>
      <c r="AS96" s="160">
        <f ca="1"/>
        <v>138.51</v>
      </c>
      <c r="AT96" s="160">
        <f ca="1"/>
        <v>223.73</v>
      </c>
      <c r="AU96" s="160">
        <f ca="1"/>
        <v>273.85000000000002</v>
      </c>
      <c r="AV96" s="160">
        <f ca="1"/>
        <v>487.28</v>
      </c>
      <c r="AW96" s="160">
        <f ca="1"/>
        <v>247.48</v>
      </c>
      <c r="AX96" s="160">
        <f ca="1"/>
        <v>104.37</v>
      </c>
      <c r="AY96" s="160">
        <f ca="1"/>
        <v>126.15</v>
      </c>
      <c r="AZ96" s="160">
        <f ca="1"/>
        <v>430.96</v>
      </c>
      <c r="BA96" s="160">
        <f ca="1"/>
        <v>38.909999999999997</v>
      </c>
      <c r="BB96" s="160">
        <f ca="1"/>
        <v>149.30000000000001</v>
      </c>
      <c r="BC96" s="160">
        <f ca="1"/>
        <v>405.44</v>
      </c>
      <c r="BD96" s="160">
        <f ca="1"/>
        <v>393.9</v>
      </c>
      <c r="BE96" s="160">
        <f ca="1"/>
        <v>82.72</v>
      </c>
      <c r="BF96" s="160">
        <f ca="1"/>
        <v>31.22</v>
      </c>
      <c r="BG96">
        <f ca="1"/>
        <v>465.37</v>
      </c>
      <c r="BH96">
        <f ca="1"/>
        <v>324.41000000000003</v>
      </c>
      <c r="BI96">
        <f ca="1"/>
        <v>135.69999999999999</v>
      </c>
      <c r="BJ96">
        <f ca="1"/>
        <v>132.31</v>
      </c>
      <c r="BK96">
        <f ca="1"/>
        <v>462.91</v>
      </c>
      <c r="BL96">
        <f ca="1"/>
        <v>463.6</v>
      </c>
      <c r="BM96">
        <f ca="1"/>
        <v>106.47</v>
      </c>
      <c r="BN96">
        <f ca="1"/>
        <v>430.03</v>
      </c>
      <c r="BO96">
        <f ca="1"/>
        <v>189</v>
      </c>
      <c r="BP96">
        <f ca="1"/>
        <v>40.78</v>
      </c>
      <c r="BQ96">
        <f ca="1"/>
        <v>251.72</v>
      </c>
      <c r="BR96">
        <f ca="1"/>
        <v>164.7</v>
      </c>
      <c r="BS96">
        <f ca="1"/>
        <v>332.54</v>
      </c>
      <c r="BT96">
        <f ca="1"/>
        <v>301.06</v>
      </c>
      <c r="BU96">
        <f ca="1"/>
        <v>457.39</v>
      </c>
      <c r="BV96">
        <f ca="1"/>
        <v>23.85</v>
      </c>
      <c r="BW96">
        <f ca="1"/>
        <v>493.29</v>
      </c>
      <c r="BX96">
        <f ca="1"/>
        <v>410.07</v>
      </c>
      <c r="BY96">
        <f ca="1"/>
        <v>205.66</v>
      </c>
      <c r="BZ96">
        <f ca="1"/>
        <v>293.02999999999997</v>
      </c>
    </row>
    <row r="97" spans="1:78">
      <c r="A97" s="6"/>
      <c r="AA97" s="157"/>
      <c r="AB97" s="158"/>
      <c r="AC97" s="159" cm="1">
        <f t="array" aca="1" ref="AC97:BZ97" ca="1">TRANSPOSE( _xlfn.TAKE(_xlfn.SORTBY(ecommerce_dataset_updated['[Price (Rs.)']], _xlfn.RANDARRAY(ROWS(ecommerce_dataset_updated['[Price (Rs.)']]))), $AB$2 ))</f>
        <v>408.9</v>
      </c>
      <c r="AD97" s="160">
        <f ca="1"/>
        <v>426.82</v>
      </c>
      <c r="AE97" s="160">
        <f ca="1"/>
        <v>339.83</v>
      </c>
      <c r="AF97" s="160">
        <f ca="1"/>
        <v>361.85</v>
      </c>
      <c r="AG97" s="160">
        <f ca="1"/>
        <v>53.79</v>
      </c>
      <c r="AH97" s="160">
        <f ca="1"/>
        <v>173.69</v>
      </c>
      <c r="AI97" s="160">
        <f ca="1"/>
        <v>354.11</v>
      </c>
      <c r="AJ97" s="160">
        <f ca="1"/>
        <v>172.7</v>
      </c>
      <c r="AK97" s="160">
        <f ca="1"/>
        <v>197.26</v>
      </c>
      <c r="AL97" s="160">
        <f ca="1"/>
        <v>30.54</v>
      </c>
      <c r="AM97" s="160">
        <f ca="1"/>
        <v>151.85</v>
      </c>
      <c r="AN97" s="160">
        <f ca="1"/>
        <v>149.30000000000001</v>
      </c>
      <c r="AO97" s="160">
        <f ca="1"/>
        <v>339.89</v>
      </c>
      <c r="AP97" s="160">
        <f ca="1"/>
        <v>495.35</v>
      </c>
      <c r="AQ97" s="160">
        <f ca="1"/>
        <v>378.63</v>
      </c>
      <c r="AR97" s="160">
        <f ca="1"/>
        <v>388.74</v>
      </c>
      <c r="AS97" s="160">
        <f ca="1"/>
        <v>307.89999999999998</v>
      </c>
      <c r="AT97" s="160">
        <f ca="1"/>
        <v>69.37</v>
      </c>
      <c r="AU97" s="160">
        <f ca="1"/>
        <v>476.9</v>
      </c>
      <c r="AV97" s="160">
        <f ca="1"/>
        <v>41.41</v>
      </c>
      <c r="AW97" s="160">
        <f ca="1"/>
        <v>330.56</v>
      </c>
      <c r="AX97" s="160">
        <f ca="1"/>
        <v>427.22</v>
      </c>
      <c r="AY97" s="160">
        <f ca="1"/>
        <v>322.75</v>
      </c>
      <c r="AZ97" s="160">
        <f ca="1"/>
        <v>95.11</v>
      </c>
      <c r="BA97" s="160">
        <f ca="1"/>
        <v>461.12</v>
      </c>
      <c r="BB97" s="160">
        <f ca="1"/>
        <v>146.25</v>
      </c>
      <c r="BC97" s="160">
        <f ca="1"/>
        <v>149.82</v>
      </c>
      <c r="BD97" s="160">
        <f ca="1"/>
        <v>131.99</v>
      </c>
      <c r="BE97" s="160">
        <f ca="1"/>
        <v>125.36</v>
      </c>
      <c r="BF97" s="160">
        <f ca="1"/>
        <v>497.4</v>
      </c>
      <c r="BG97">
        <f ca="1"/>
        <v>147.46</v>
      </c>
      <c r="BH97">
        <f ca="1"/>
        <v>280.73</v>
      </c>
      <c r="BI97">
        <f ca="1"/>
        <v>427.72</v>
      </c>
      <c r="BJ97">
        <f ca="1"/>
        <v>136.16999999999999</v>
      </c>
      <c r="BK97">
        <f ca="1"/>
        <v>176.92</v>
      </c>
      <c r="BL97">
        <f ca="1"/>
        <v>347.71</v>
      </c>
      <c r="BM97">
        <f ca="1"/>
        <v>219.22</v>
      </c>
      <c r="BN97">
        <f ca="1"/>
        <v>410.07</v>
      </c>
      <c r="BO97">
        <f ca="1"/>
        <v>334.28</v>
      </c>
      <c r="BP97">
        <f ca="1"/>
        <v>315.8</v>
      </c>
      <c r="BQ97">
        <f ca="1"/>
        <v>323.64999999999998</v>
      </c>
      <c r="BR97">
        <f ca="1"/>
        <v>122.79</v>
      </c>
      <c r="BS97">
        <f ca="1"/>
        <v>170.9</v>
      </c>
      <c r="BT97">
        <f ca="1"/>
        <v>100.23</v>
      </c>
      <c r="BU97">
        <f ca="1"/>
        <v>182.28</v>
      </c>
      <c r="BV97">
        <f ca="1"/>
        <v>27.26</v>
      </c>
      <c r="BW97">
        <f ca="1"/>
        <v>459.93</v>
      </c>
      <c r="BX97">
        <f ca="1"/>
        <v>187.2</v>
      </c>
      <c r="BY97">
        <f ca="1"/>
        <v>142.61000000000001</v>
      </c>
      <c r="BZ97">
        <f ca="1"/>
        <v>451.34</v>
      </c>
    </row>
    <row r="98" spans="1:78">
      <c r="A98" s="6"/>
      <c r="AA98" s="157"/>
      <c r="AB98" s="158"/>
      <c r="AC98" s="159" cm="1">
        <f t="array" aca="1" ref="AC98:BZ98" ca="1">TRANSPOSE( _xlfn.TAKE(_xlfn.SORTBY(ecommerce_dataset_updated['[Price (Rs.)']], _xlfn.RANDARRAY(ROWS(ecommerce_dataset_updated['[Price (Rs.)']]))), $AB$2 ))</f>
        <v>466.36</v>
      </c>
      <c r="AD98" s="160">
        <f ca="1"/>
        <v>469.67</v>
      </c>
      <c r="AE98" s="160">
        <f ca="1"/>
        <v>34.020000000000003</v>
      </c>
      <c r="AF98" s="160">
        <f ca="1"/>
        <v>342.6</v>
      </c>
      <c r="AG98" s="160">
        <f ca="1"/>
        <v>493.54</v>
      </c>
      <c r="AH98" s="160">
        <f ca="1"/>
        <v>362.57</v>
      </c>
      <c r="AI98" s="160">
        <f ca="1"/>
        <v>364.65</v>
      </c>
      <c r="AJ98" s="160">
        <f ca="1"/>
        <v>259.42</v>
      </c>
      <c r="AK98" s="160">
        <f ca="1"/>
        <v>151.5</v>
      </c>
      <c r="AL98" s="160">
        <f ca="1"/>
        <v>494.06</v>
      </c>
      <c r="AM98" s="160">
        <f ca="1"/>
        <v>154.85</v>
      </c>
      <c r="AN98" s="160">
        <f ca="1"/>
        <v>12.81</v>
      </c>
      <c r="AO98" s="160">
        <f ca="1"/>
        <v>455.09</v>
      </c>
      <c r="AP98" s="160">
        <f ca="1"/>
        <v>47.54</v>
      </c>
      <c r="AQ98" s="160">
        <f ca="1"/>
        <v>253.19</v>
      </c>
      <c r="AR98" s="160">
        <f ca="1"/>
        <v>285.27</v>
      </c>
      <c r="AS98" s="160">
        <f ca="1"/>
        <v>32.72</v>
      </c>
      <c r="AT98" s="160">
        <f ca="1"/>
        <v>493.29</v>
      </c>
      <c r="AU98" s="160">
        <f ca="1"/>
        <v>31.12</v>
      </c>
      <c r="AV98" s="160">
        <f ca="1"/>
        <v>493.08</v>
      </c>
      <c r="AW98" s="160">
        <f ca="1"/>
        <v>58.24</v>
      </c>
      <c r="AX98" s="160">
        <f ca="1"/>
        <v>15.67</v>
      </c>
      <c r="AY98" s="160">
        <f ca="1"/>
        <v>334.67</v>
      </c>
      <c r="AZ98" s="160">
        <f ca="1"/>
        <v>476.97</v>
      </c>
      <c r="BA98" s="160">
        <f ca="1"/>
        <v>315.06</v>
      </c>
      <c r="BB98" s="160">
        <f ca="1"/>
        <v>310.66000000000003</v>
      </c>
      <c r="BC98" s="160">
        <f ca="1"/>
        <v>223.73</v>
      </c>
      <c r="BD98" s="160">
        <f ca="1"/>
        <v>222.24</v>
      </c>
      <c r="BE98" s="160">
        <f ca="1"/>
        <v>482.74</v>
      </c>
      <c r="BF98" s="160">
        <f ca="1"/>
        <v>31.93</v>
      </c>
      <c r="BG98">
        <f ca="1"/>
        <v>243.69</v>
      </c>
      <c r="BH98">
        <f ca="1"/>
        <v>175.25</v>
      </c>
      <c r="BI98">
        <f ca="1"/>
        <v>416.7</v>
      </c>
      <c r="BJ98">
        <f ca="1"/>
        <v>457.38</v>
      </c>
      <c r="BK98">
        <f ca="1"/>
        <v>310.01</v>
      </c>
      <c r="BL98">
        <f ca="1"/>
        <v>353.08</v>
      </c>
      <c r="BM98">
        <f ca="1"/>
        <v>68.930000000000007</v>
      </c>
      <c r="BN98">
        <f ca="1"/>
        <v>255.92</v>
      </c>
      <c r="BO98">
        <f ca="1"/>
        <v>40.61</v>
      </c>
      <c r="BP98">
        <f ca="1"/>
        <v>378.49</v>
      </c>
      <c r="BQ98">
        <f ca="1"/>
        <v>169.79</v>
      </c>
      <c r="BR98">
        <f ca="1"/>
        <v>242.01</v>
      </c>
      <c r="BS98">
        <f ca="1"/>
        <v>449.47</v>
      </c>
      <c r="BT98">
        <f ca="1"/>
        <v>93.17</v>
      </c>
      <c r="BU98">
        <f ca="1"/>
        <v>258.26</v>
      </c>
      <c r="BV98">
        <f ca="1"/>
        <v>404.92</v>
      </c>
      <c r="BW98">
        <f ca="1"/>
        <v>189.9</v>
      </c>
      <c r="BX98">
        <f ca="1"/>
        <v>214.64</v>
      </c>
      <c r="BY98">
        <f ca="1"/>
        <v>10.37</v>
      </c>
      <c r="BZ98">
        <f ca="1"/>
        <v>152.57</v>
      </c>
    </row>
    <row r="99" spans="1:78">
      <c r="A99" s="6"/>
      <c r="AA99" s="157"/>
      <c r="AB99" s="158"/>
      <c r="AC99" s="159" cm="1">
        <f t="array" aca="1" ref="AC99:BZ99" ca="1">TRANSPOSE( _xlfn.TAKE(_xlfn.SORTBY(ecommerce_dataset_updated['[Price (Rs.)']], _xlfn.RANDARRAY(ROWS(ecommerce_dataset_updated['[Price (Rs.)']]))), $AB$2 ))</f>
        <v>300.81</v>
      </c>
      <c r="AD99" s="160">
        <f ca="1"/>
        <v>247.76</v>
      </c>
      <c r="AE99" s="160">
        <f ca="1"/>
        <v>19.55</v>
      </c>
      <c r="AF99" s="160">
        <f ca="1"/>
        <v>134.52000000000001</v>
      </c>
      <c r="AG99" s="160">
        <f ca="1"/>
        <v>460.68</v>
      </c>
      <c r="AH99" s="160">
        <f ca="1"/>
        <v>72.959999999999994</v>
      </c>
      <c r="AI99" s="160">
        <f ca="1"/>
        <v>15.45</v>
      </c>
      <c r="AJ99" s="160">
        <f ca="1"/>
        <v>359.08</v>
      </c>
      <c r="AK99" s="160">
        <f ca="1"/>
        <v>431.44</v>
      </c>
      <c r="AL99" s="160">
        <f ca="1"/>
        <v>176.77</v>
      </c>
      <c r="AM99" s="160">
        <f ca="1"/>
        <v>258.39999999999998</v>
      </c>
      <c r="AN99" s="160">
        <f ca="1"/>
        <v>447.66</v>
      </c>
      <c r="AO99" s="160">
        <f ca="1"/>
        <v>248.95</v>
      </c>
      <c r="AP99" s="160">
        <f ca="1"/>
        <v>254.57</v>
      </c>
      <c r="AQ99" s="160">
        <f ca="1"/>
        <v>308.08999999999997</v>
      </c>
      <c r="AR99" s="160">
        <f ca="1"/>
        <v>480.84</v>
      </c>
      <c r="AS99" s="160">
        <f ca="1"/>
        <v>443.26</v>
      </c>
      <c r="AT99" s="160">
        <f ca="1"/>
        <v>247.73</v>
      </c>
      <c r="AU99" s="160">
        <f ca="1"/>
        <v>468.53</v>
      </c>
      <c r="AV99" s="160">
        <f ca="1"/>
        <v>46.81</v>
      </c>
      <c r="AW99" s="160">
        <f ca="1"/>
        <v>35.47</v>
      </c>
      <c r="AX99" s="160">
        <f ca="1"/>
        <v>338.82</v>
      </c>
      <c r="AY99" s="160">
        <f ca="1"/>
        <v>16.989999999999998</v>
      </c>
      <c r="AZ99" s="160">
        <f ca="1"/>
        <v>238.75</v>
      </c>
      <c r="BA99" s="160">
        <f ca="1"/>
        <v>157.11000000000001</v>
      </c>
      <c r="BB99" s="160">
        <f ca="1"/>
        <v>26.95</v>
      </c>
      <c r="BC99" s="160">
        <f ca="1"/>
        <v>151.5</v>
      </c>
      <c r="BD99" s="160">
        <f ca="1"/>
        <v>269.76</v>
      </c>
      <c r="BE99" s="160">
        <f ca="1"/>
        <v>39.82</v>
      </c>
      <c r="BF99" s="160">
        <f ca="1"/>
        <v>107.22</v>
      </c>
      <c r="BG99">
        <f ca="1"/>
        <v>55.9</v>
      </c>
      <c r="BH99">
        <f ca="1"/>
        <v>185.17</v>
      </c>
      <c r="BI99">
        <f ca="1"/>
        <v>390.2</v>
      </c>
      <c r="BJ99">
        <f ca="1"/>
        <v>433.65</v>
      </c>
      <c r="BK99">
        <f ca="1"/>
        <v>254.08</v>
      </c>
      <c r="BL99">
        <f ca="1"/>
        <v>62.47</v>
      </c>
      <c r="BM99">
        <f ca="1"/>
        <v>44.39</v>
      </c>
      <c r="BN99">
        <f ca="1"/>
        <v>393.9</v>
      </c>
      <c r="BO99">
        <f ca="1"/>
        <v>459.61</v>
      </c>
      <c r="BP99">
        <f ca="1"/>
        <v>471.4</v>
      </c>
      <c r="BQ99">
        <f ca="1"/>
        <v>63.98</v>
      </c>
      <c r="BR99">
        <f ca="1"/>
        <v>175.18</v>
      </c>
      <c r="BS99">
        <f ca="1"/>
        <v>402.37</v>
      </c>
      <c r="BT99">
        <f ca="1"/>
        <v>42.89</v>
      </c>
      <c r="BU99">
        <f ca="1"/>
        <v>496.29</v>
      </c>
      <c r="BV99">
        <f ca="1"/>
        <v>140.84</v>
      </c>
      <c r="BW99">
        <f ca="1"/>
        <v>330.76</v>
      </c>
      <c r="BX99">
        <f ca="1"/>
        <v>92.21</v>
      </c>
      <c r="BY99">
        <f ca="1"/>
        <v>185.46</v>
      </c>
      <c r="BZ99">
        <f ca="1"/>
        <v>46.78</v>
      </c>
    </row>
    <row r="100" spans="1:78">
      <c r="A100" s="6"/>
      <c r="AA100" s="157"/>
      <c r="AB100" s="158"/>
      <c r="AC100" s="159" cm="1">
        <f t="array" aca="1" ref="AC100:BZ100" ca="1">TRANSPOSE( _xlfn.TAKE(_xlfn.SORTBY(ecommerce_dataset_updated['[Price (Rs.)']], _xlfn.RANDARRAY(ROWS(ecommerce_dataset_updated['[Price (Rs.)']]))), $AB$2 ))</f>
        <v>374.32</v>
      </c>
      <c r="AD100" s="160">
        <f ca="1"/>
        <v>311.05</v>
      </c>
      <c r="AE100" s="160">
        <f ca="1"/>
        <v>58.66</v>
      </c>
      <c r="AF100" s="160">
        <f ca="1"/>
        <v>95.18</v>
      </c>
      <c r="AG100" s="160">
        <f ca="1"/>
        <v>454.39</v>
      </c>
      <c r="AH100" s="160">
        <f ca="1"/>
        <v>89.64</v>
      </c>
      <c r="AI100" s="160">
        <f ca="1"/>
        <v>438.95</v>
      </c>
      <c r="AJ100" s="160">
        <f ca="1"/>
        <v>94.83</v>
      </c>
      <c r="AK100" s="160">
        <f ca="1"/>
        <v>236.31</v>
      </c>
      <c r="AL100" s="160">
        <f ca="1"/>
        <v>63.8</v>
      </c>
      <c r="AM100" s="160">
        <f ca="1"/>
        <v>490.62</v>
      </c>
      <c r="AN100" s="160">
        <f ca="1"/>
        <v>256.82</v>
      </c>
      <c r="AO100" s="160">
        <f ca="1"/>
        <v>437.53</v>
      </c>
      <c r="AP100" s="160">
        <f ca="1"/>
        <v>469.76</v>
      </c>
      <c r="AQ100" s="160">
        <f ca="1"/>
        <v>354.49</v>
      </c>
      <c r="AR100" s="160">
        <f ca="1"/>
        <v>30.69</v>
      </c>
      <c r="AS100" s="160">
        <f ca="1"/>
        <v>68.08</v>
      </c>
      <c r="AT100" s="160">
        <f ca="1"/>
        <v>164.41</v>
      </c>
      <c r="AU100" s="160">
        <f ca="1"/>
        <v>480.15</v>
      </c>
      <c r="AV100" s="160">
        <f ca="1"/>
        <v>423.67</v>
      </c>
      <c r="AW100" s="160">
        <f ca="1"/>
        <v>219.54</v>
      </c>
      <c r="AX100" s="160">
        <f ca="1"/>
        <v>327.94</v>
      </c>
      <c r="AY100" s="160">
        <f ca="1"/>
        <v>369.05</v>
      </c>
      <c r="AZ100" s="160">
        <f ca="1"/>
        <v>105.45</v>
      </c>
      <c r="BA100" s="160">
        <f ca="1"/>
        <v>409.01</v>
      </c>
      <c r="BB100" s="160">
        <f ca="1"/>
        <v>379.81</v>
      </c>
      <c r="BC100" s="160">
        <f ca="1"/>
        <v>26.84</v>
      </c>
      <c r="BD100" s="160">
        <f ca="1"/>
        <v>182.87</v>
      </c>
      <c r="BE100" s="160">
        <f ca="1"/>
        <v>283.16000000000003</v>
      </c>
      <c r="BF100" s="160">
        <f ca="1"/>
        <v>395.07</v>
      </c>
      <c r="BG100">
        <f ca="1"/>
        <v>123.37</v>
      </c>
      <c r="BH100">
        <f ca="1"/>
        <v>133.19999999999999</v>
      </c>
      <c r="BI100">
        <f ca="1"/>
        <v>322.27999999999997</v>
      </c>
      <c r="BJ100">
        <f ca="1"/>
        <v>396.76</v>
      </c>
      <c r="BK100">
        <f ca="1"/>
        <v>81.78</v>
      </c>
      <c r="BL100">
        <f ca="1"/>
        <v>469.59</v>
      </c>
      <c r="BM100">
        <f ca="1"/>
        <v>32.89</v>
      </c>
      <c r="BN100">
        <f ca="1"/>
        <v>197.83</v>
      </c>
      <c r="BO100">
        <f ca="1"/>
        <v>141.65</v>
      </c>
      <c r="BP100">
        <f ca="1"/>
        <v>49.61</v>
      </c>
      <c r="BQ100">
        <f ca="1"/>
        <v>47.44</v>
      </c>
      <c r="BR100">
        <f ca="1"/>
        <v>210.86</v>
      </c>
      <c r="BS100">
        <f ca="1"/>
        <v>100.78</v>
      </c>
      <c r="BT100">
        <f ca="1"/>
        <v>216.55</v>
      </c>
      <c r="BU100">
        <f ca="1"/>
        <v>149.93</v>
      </c>
      <c r="BV100">
        <f ca="1"/>
        <v>440.6</v>
      </c>
      <c r="BW100">
        <f ca="1"/>
        <v>135.87</v>
      </c>
      <c r="BX100">
        <f ca="1"/>
        <v>59.56</v>
      </c>
      <c r="BY100">
        <f ca="1"/>
        <v>424.82</v>
      </c>
      <c r="BZ100">
        <f ca="1"/>
        <v>426.82</v>
      </c>
    </row>
    <row r="101" spans="1:78">
      <c r="A101" s="6"/>
      <c r="AA101" s="157"/>
      <c r="AB101" s="158"/>
      <c r="AC101" s="159" cm="1">
        <f t="array" aca="1" ref="AC101:BZ101" ca="1">TRANSPOSE( _xlfn.TAKE(_xlfn.SORTBY(ecommerce_dataset_updated['[Price (Rs.)']], _xlfn.RANDARRAY(ROWS(ecommerce_dataset_updated['[Price (Rs.)']]))), $AB$2 ))</f>
        <v>122.21</v>
      </c>
      <c r="AD101" s="160">
        <f ca="1"/>
        <v>257.18</v>
      </c>
      <c r="AE101" s="160">
        <f ca="1"/>
        <v>248.95</v>
      </c>
      <c r="AF101" s="160">
        <f ca="1"/>
        <v>25.36</v>
      </c>
      <c r="AG101" s="160">
        <f ca="1"/>
        <v>202.43</v>
      </c>
      <c r="AH101" s="160">
        <f ca="1"/>
        <v>330.56</v>
      </c>
      <c r="AI101" s="160">
        <f ca="1"/>
        <v>313.33999999999997</v>
      </c>
      <c r="AJ101" s="160">
        <f ca="1"/>
        <v>247.75</v>
      </c>
      <c r="AK101" s="160">
        <f ca="1"/>
        <v>480.84</v>
      </c>
      <c r="AL101" s="160">
        <f ca="1"/>
        <v>79.42</v>
      </c>
      <c r="AM101" s="160">
        <f ca="1"/>
        <v>412.15</v>
      </c>
      <c r="AN101" s="160">
        <f ca="1"/>
        <v>41.53</v>
      </c>
      <c r="AO101" s="160">
        <f ca="1"/>
        <v>269.57</v>
      </c>
      <c r="AP101" s="160">
        <f ca="1"/>
        <v>435.97</v>
      </c>
      <c r="AQ101" s="160">
        <f ca="1"/>
        <v>469.76</v>
      </c>
      <c r="AR101" s="160">
        <f ca="1"/>
        <v>145.1</v>
      </c>
      <c r="AS101" s="160">
        <f ca="1"/>
        <v>288.05</v>
      </c>
      <c r="AT101" s="160">
        <f ca="1"/>
        <v>229.63</v>
      </c>
      <c r="AU101" s="160">
        <f ca="1"/>
        <v>199.48</v>
      </c>
      <c r="AV101" s="160">
        <f ca="1"/>
        <v>317.67</v>
      </c>
      <c r="AW101" s="160">
        <f ca="1"/>
        <v>22.6</v>
      </c>
      <c r="AX101" s="160">
        <f ca="1"/>
        <v>321.56</v>
      </c>
      <c r="AY101" s="160">
        <f ca="1"/>
        <v>462.91</v>
      </c>
      <c r="AZ101" s="160">
        <f ca="1"/>
        <v>401.11</v>
      </c>
      <c r="BA101" s="160">
        <f ca="1"/>
        <v>363.37</v>
      </c>
      <c r="BB101" s="160">
        <f ca="1"/>
        <v>257.14</v>
      </c>
      <c r="BC101" s="160">
        <f ca="1"/>
        <v>444.09</v>
      </c>
      <c r="BD101" s="160">
        <f ca="1"/>
        <v>364.33</v>
      </c>
      <c r="BE101" s="160">
        <f ca="1"/>
        <v>126.93</v>
      </c>
      <c r="BF101" s="160">
        <f ca="1"/>
        <v>378.97</v>
      </c>
      <c r="BG101">
        <f ca="1"/>
        <v>241.25</v>
      </c>
      <c r="BH101">
        <f ca="1"/>
        <v>242.35</v>
      </c>
      <c r="BI101">
        <f ca="1"/>
        <v>189.68</v>
      </c>
      <c r="BJ101">
        <f ca="1"/>
        <v>41.27</v>
      </c>
      <c r="BK101">
        <f ca="1"/>
        <v>179.55</v>
      </c>
      <c r="BL101">
        <f ca="1"/>
        <v>458.34</v>
      </c>
      <c r="BM101">
        <f ca="1"/>
        <v>309.89999999999998</v>
      </c>
      <c r="BN101">
        <f ca="1"/>
        <v>55.86</v>
      </c>
      <c r="BO101">
        <f ca="1"/>
        <v>326.52</v>
      </c>
      <c r="BP101">
        <f ca="1"/>
        <v>438.95</v>
      </c>
      <c r="BQ101">
        <f ca="1"/>
        <v>345.49</v>
      </c>
      <c r="BR101">
        <f ca="1"/>
        <v>17.010000000000002</v>
      </c>
      <c r="BS101">
        <f ca="1"/>
        <v>222.28</v>
      </c>
      <c r="BT101">
        <f ca="1"/>
        <v>203.99</v>
      </c>
      <c r="BU101">
        <f ca="1"/>
        <v>131.08000000000001</v>
      </c>
      <c r="BV101">
        <f ca="1"/>
        <v>153.01</v>
      </c>
      <c r="BW101">
        <f ca="1"/>
        <v>68.08</v>
      </c>
      <c r="BX101">
        <f ca="1"/>
        <v>77.790000000000006</v>
      </c>
      <c r="BY101">
        <f ca="1"/>
        <v>344.67</v>
      </c>
      <c r="BZ101">
        <f ca="1"/>
        <v>302.73</v>
      </c>
    </row>
    <row r="102" spans="1:78">
      <c r="A102" s="6"/>
      <c r="AA102" s="157"/>
      <c r="AB102" s="158"/>
      <c r="AC102" s="159" cm="1">
        <f t="array" aca="1" ref="AC102:BZ102" ca="1">TRANSPOSE( _xlfn.TAKE(_xlfn.SORTBY(ecommerce_dataset_updated['[Price (Rs.)']], _xlfn.RANDARRAY(ROWS(ecommerce_dataset_updated['[Price (Rs.)']]))), $AB$2 ))</f>
        <v>443.94</v>
      </c>
      <c r="AD102" s="160">
        <f ca="1"/>
        <v>393.54</v>
      </c>
      <c r="AE102" s="160">
        <f ca="1"/>
        <v>377.15</v>
      </c>
      <c r="AF102" s="160">
        <f ca="1"/>
        <v>159.29</v>
      </c>
      <c r="AG102" s="160">
        <f ca="1"/>
        <v>119.61</v>
      </c>
      <c r="AH102" s="160">
        <f ca="1"/>
        <v>313.73</v>
      </c>
      <c r="AI102" s="160">
        <f ca="1"/>
        <v>167.97</v>
      </c>
      <c r="AJ102" s="160">
        <f ca="1"/>
        <v>28.6</v>
      </c>
      <c r="AK102" s="160">
        <f ca="1"/>
        <v>15.48</v>
      </c>
      <c r="AL102" s="160">
        <f ca="1"/>
        <v>456.79</v>
      </c>
      <c r="AM102" s="160">
        <f ca="1"/>
        <v>98.89</v>
      </c>
      <c r="AN102" s="160">
        <f ca="1"/>
        <v>404.26</v>
      </c>
      <c r="AO102" s="160">
        <f ca="1"/>
        <v>427.8</v>
      </c>
      <c r="AP102" s="160">
        <f ca="1"/>
        <v>329.85</v>
      </c>
      <c r="AQ102" s="160">
        <f ca="1"/>
        <v>480.82</v>
      </c>
      <c r="AR102" s="160">
        <f ca="1"/>
        <v>309.67</v>
      </c>
      <c r="AS102" s="160">
        <f ca="1"/>
        <v>290.89999999999998</v>
      </c>
      <c r="AT102" s="160">
        <f ca="1"/>
        <v>461.93</v>
      </c>
      <c r="AU102" s="160">
        <f ca="1"/>
        <v>169.92</v>
      </c>
      <c r="AV102" s="160">
        <f ca="1"/>
        <v>368.86</v>
      </c>
      <c r="AW102" s="160">
        <f ca="1"/>
        <v>419.52</v>
      </c>
      <c r="AX102" s="160">
        <f ca="1"/>
        <v>12.1</v>
      </c>
      <c r="AY102" s="160">
        <f ca="1"/>
        <v>277.14</v>
      </c>
      <c r="AZ102" s="160">
        <f ca="1"/>
        <v>327.19</v>
      </c>
      <c r="BA102" s="160">
        <f ca="1"/>
        <v>290.57</v>
      </c>
      <c r="BB102" s="160">
        <f ca="1"/>
        <v>354.46</v>
      </c>
      <c r="BC102" s="160">
        <f ca="1"/>
        <v>200.86</v>
      </c>
      <c r="BD102" s="160">
        <f ca="1"/>
        <v>329.03</v>
      </c>
      <c r="BE102" s="160">
        <f ca="1"/>
        <v>282.01</v>
      </c>
      <c r="BF102" s="160">
        <f ca="1"/>
        <v>100.75</v>
      </c>
      <c r="BG102">
        <f ca="1"/>
        <v>168.31</v>
      </c>
      <c r="BH102">
        <f ca="1"/>
        <v>205.06</v>
      </c>
      <c r="BI102">
        <f ca="1"/>
        <v>315.5</v>
      </c>
      <c r="BJ102">
        <f ca="1"/>
        <v>327.39999999999998</v>
      </c>
      <c r="BK102">
        <f ca="1"/>
        <v>207.02</v>
      </c>
      <c r="BL102">
        <f ca="1"/>
        <v>142.61000000000001</v>
      </c>
      <c r="BM102">
        <f ca="1"/>
        <v>124.56</v>
      </c>
      <c r="BN102">
        <f ca="1"/>
        <v>376.63</v>
      </c>
      <c r="BO102">
        <f ca="1"/>
        <v>38.25</v>
      </c>
      <c r="BP102">
        <f ca="1"/>
        <v>386.32</v>
      </c>
      <c r="BQ102">
        <f ca="1"/>
        <v>421.99</v>
      </c>
      <c r="BR102">
        <f ca="1"/>
        <v>179.54</v>
      </c>
      <c r="BS102">
        <f ca="1"/>
        <v>368.74</v>
      </c>
      <c r="BT102">
        <f ca="1"/>
        <v>70.540000000000006</v>
      </c>
      <c r="BU102">
        <f ca="1"/>
        <v>11.54</v>
      </c>
      <c r="BV102">
        <f ca="1"/>
        <v>378.27</v>
      </c>
      <c r="BW102">
        <f ca="1"/>
        <v>145.56</v>
      </c>
      <c r="BX102">
        <f ca="1"/>
        <v>161.16</v>
      </c>
      <c r="BY102">
        <f ca="1"/>
        <v>273.52</v>
      </c>
      <c r="BZ102">
        <f ca="1"/>
        <v>277.39</v>
      </c>
    </row>
    <row r="103" spans="1:78">
      <c r="A103" s="6"/>
      <c r="AA103" s="157"/>
      <c r="AB103" s="158"/>
      <c r="AC103" s="159" cm="1">
        <f t="array" aca="1" ref="AC103:BZ103" ca="1">TRANSPOSE( _xlfn.TAKE(_xlfn.SORTBY(ecommerce_dataset_updated['[Price (Rs.)']], _xlfn.RANDARRAY(ROWS(ecommerce_dataset_updated['[Price (Rs.)']]))), $AB$2 ))</f>
        <v>474.05</v>
      </c>
      <c r="AD103" s="160">
        <f ca="1"/>
        <v>53.55</v>
      </c>
      <c r="AE103" s="160">
        <f ca="1"/>
        <v>351.98</v>
      </c>
      <c r="AF103" s="160">
        <f ca="1"/>
        <v>462.61</v>
      </c>
      <c r="AG103" s="160">
        <f ca="1"/>
        <v>294.36</v>
      </c>
      <c r="AH103" s="160">
        <f ca="1"/>
        <v>50.13</v>
      </c>
      <c r="AI103" s="160">
        <f ca="1"/>
        <v>31.97</v>
      </c>
      <c r="AJ103" s="160">
        <f ca="1"/>
        <v>62.19</v>
      </c>
      <c r="AK103" s="160">
        <f ca="1"/>
        <v>296.55</v>
      </c>
      <c r="AL103" s="160">
        <f ca="1"/>
        <v>403.23</v>
      </c>
      <c r="AM103" s="160">
        <f ca="1"/>
        <v>457.07</v>
      </c>
      <c r="AN103" s="160">
        <f ca="1"/>
        <v>93.82</v>
      </c>
      <c r="AO103" s="160">
        <f ca="1"/>
        <v>183.06</v>
      </c>
      <c r="AP103" s="160">
        <f ca="1"/>
        <v>437.82</v>
      </c>
      <c r="AQ103" s="160">
        <f ca="1"/>
        <v>280.31</v>
      </c>
      <c r="AR103" s="160">
        <f ca="1"/>
        <v>386.32</v>
      </c>
      <c r="AS103" s="160">
        <f ca="1"/>
        <v>358.31</v>
      </c>
      <c r="AT103" s="160">
        <f ca="1"/>
        <v>89.64</v>
      </c>
      <c r="AU103" s="160">
        <f ca="1"/>
        <v>18.8</v>
      </c>
      <c r="AV103" s="160">
        <f ca="1"/>
        <v>82.95</v>
      </c>
      <c r="AW103" s="160">
        <f ca="1"/>
        <v>180.6</v>
      </c>
      <c r="AX103" s="160">
        <f ca="1"/>
        <v>271.54000000000002</v>
      </c>
      <c r="AY103" s="160">
        <f ca="1"/>
        <v>187.72</v>
      </c>
      <c r="AZ103" s="160">
        <f ca="1"/>
        <v>181.21</v>
      </c>
      <c r="BA103" s="160">
        <f ca="1"/>
        <v>38.25</v>
      </c>
      <c r="BB103" s="160">
        <f ca="1"/>
        <v>318.69</v>
      </c>
      <c r="BC103" s="160">
        <f ca="1"/>
        <v>259.10000000000002</v>
      </c>
      <c r="BD103" s="160">
        <f ca="1"/>
        <v>310.77999999999997</v>
      </c>
      <c r="BE103" s="160">
        <f ca="1"/>
        <v>376.07</v>
      </c>
      <c r="BF103" s="160">
        <f ca="1"/>
        <v>420.46</v>
      </c>
      <c r="BG103">
        <f ca="1"/>
        <v>365.26</v>
      </c>
      <c r="BH103">
        <f ca="1"/>
        <v>424.14</v>
      </c>
      <c r="BI103">
        <f ca="1"/>
        <v>431.46</v>
      </c>
      <c r="BJ103">
        <f ca="1"/>
        <v>378.85</v>
      </c>
      <c r="BK103">
        <f ca="1"/>
        <v>462.11</v>
      </c>
      <c r="BL103">
        <f ca="1"/>
        <v>26.45</v>
      </c>
      <c r="BM103">
        <f ca="1"/>
        <v>92.41</v>
      </c>
      <c r="BN103">
        <f ca="1"/>
        <v>471.41</v>
      </c>
      <c r="BO103">
        <f ca="1"/>
        <v>98.61</v>
      </c>
      <c r="BP103">
        <f ca="1"/>
        <v>421.59</v>
      </c>
      <c r="BQ103">
        <f ca="1"/>
        <v>480.84</v>
      </c>
      <c r="BR103">
        <f ca="1"/>
        <v>315.54000000000002</v>
      </c>
      <c r="BS103">
        <f ca="1"/>
        <v>324.36</v>
      </c>
      <c r="BT103">
        <f ca="1"/>
        <v>70.489999999999995</v>
      </c>
      <c r="BU103">
        <f ca="1"/>
        <v>377.73</v>
      </c>
      <c r="BV103">
        <f ca="1"/>
        <v>350.58</v>
      </c>
      <c r="BW103">
        <f ca="1"/>
        <v>308.57</v>
      </c>
      <c r="BX103">
        <f ca="1"/>
        <v>425.53</v>
      </c>
      <c r="BY103">
        <f ca="1"/>
        <v>263.55</v>
      </c>
      <c r="BZ103">
        <f ca="1"/>
        <v>410.76</v>
      </c>
    </row>
    <row r="104" spans="1:78">
      <c r="A104" s="6"/>
      <c r="AA104" s="157"/>
      <c r="AB104" s="158"/>
      <c r="AC104" s="159" cm="1">
        <f t="array" aca="1" ref="AC104:BZ104" ca="1">TRANSPOSE( _xlfn.TAKE(_xlfn.SORTBY(ecommerce_dataset_updated['[Price (Rs.)']], _xlfn.RANDARRAY(ROWS(ecommerce_dataset_updated['[Price (Rs.)']]))), $AB$2 ))</f>
        <v>424.68</v>
      </c>
      <c r="AD104" s="160">
        <f ca="1"/>
        <v>235.18</v>
      </c>
      <c r="AE104" s="160">
        <f ca="1"/>
        <v>375.03</v>
      </c>
      <c r="AF104" s="160">
        <f ca="1"/>
        <v>458.94</v>
      </c>
      <c r="AG104" s="160">
        <f ca="1"/>
        <v>335.09</v>
      </c>
      <c r="AH104" s="160">
        <f ca="1"/>
        <v>464.83</v>
      </c>
      <c r="AI104" s="160">
        <f ca="1"/>
        <v>222.78</v>
      </c>
      <c r="AJ104" s="160">
        <f ca="1"/>
        <v>496.29</v>
      </c>
      <c r="AK104" s="160">
        <f ca="1"/>
        <v>280.8</v>
      </c>
      <c r="AL104" s="160">
        <f ca="1"/>
        <v>340.4</v>
      </c>
      <c r="AM104" s="160">
        <f ca="1"/>
        <v>361.82</v>
      </c>
      <c r="AN104" s="160">
        <f ca="1"/>
        <v>210.4</v>
      </c>
      <c r="AO104" s="160">
        <f ca="1"/>
        <v>179.09</v>
      </c>
      <c r="AP104" s="160">
        <f ca="1"/>
        <v>286.82</v>
      </c>
      <c r="AQ104" s="160">
        <f ca="1"/>
        <v>56.87</v>
      </c>
      <c r="AR104" s="160">
        <f ca="1"/>
        <v>479.79</v>
      </c>
      <c r="AS104" s="160">
        <f ca="1"/>
        <v>433.77</v>
      </c>
      <c r="AT104" s="160">
        <f ca="1"/>
        <v>156.88999999999999</v>
      </c>
      <c r="AU104" s="160">
        <f ca="1"/>
        <v>373.59</v>
      </c>
      <c r="AV104" s="160">
        <f ca="1"/>
        <v>336.44</v>
      </c>
      <c r="AW104" s="160">
        <f ca="1"/>
        <v>276.94</v>
      </c>
      <c r="AX104" s="160">
        <f ca="1"/>
        <v>470.33</v>
      </c>
      <c r="AY104" s="160">
        <f ca="1"/>
        <v>176.27</v>
      </c>
      <c r="AZ104" s="160">
        <f ca="1"/>
        <v>394.07</v>
      </c>
      <c r="BA104" s="160">
        <f ca="1"/>
        <v>481</v>
      </c>
      <c r="BB104" s="160">
        <f ca="1"/>
        <v>202.5</v>
      </c>
      <c r="BC104" s="160">
        <f ca="1"/>
        <v>33.880000000000003</v>
      </c>
      <c r="BD104" s="160">
        <f ca="1"/>
        <v>172.74</v>
      </c>
      <c r="BE104" s="160">
        <f ca="1"/>
        <v>443.05</v>
      </c>
      <c r="BF104" s="160">
        <f ca="1"/>
        <v>476.9</v>
      </c>
      <c r="BG104">
        <f ca="1"/>
        <v>425.6</v>
      </c>
      <c r="BH104">
        <f ca="1"/>
        <v>406.69</v>
      </c>
      <c r="BI104">
        <f ca="1"/>
        <v>335.86</v>
      </c>
      <c r="BJ104">
        <f ca="1"/>
        <v>92.61</v>
      </c>
      <c r="BK104">
        <f ca="1"/>
        <v>368.25</v>
      </c>
      <c r="BL104">
        <f ca="1"/>
        <v>24.17</v>
      </c>
      <c r="BM104">
        <f ca="1"/>
        <v>203.25</v>
      </c>
      <c r="BN104">
        <f ca="1"/>
        <v>289.27999999999997</v>
      </c>
      <c r="BO104">
        <f ca="1"/>
        <v>233.2</v>
      </c>
      <c r="BP104">
        <f ca="1"/>
        <v>426.82</v>
      </c>
      <c r="BQ104">
        <f ca="1"/>
        <v>37.83</v>
      </c>
      <c r="BR104">
        <f ca="1"/>
        <v>26.84</v>
      </c>
      <c r="BS104">
        <f ca="1"/>
        <v>355.16</v>
      </c>
      <c r="BT104">
        <f ca="1"/>
        <v>326.73</v>
      </c>
      <c r="BU104">
        <f ca="1"/>
        <v>272.29000000000002</v>
      </c>
      <c r="BV104">
        <f ca="1"/>
        <v>374.98</v>
      </c>
      <c r="BW104">
        <f ca="1"/>
        <v>197.02</v>
      </c>
      <c r="BX104">
        <f ca="1"/>
        <v>249.4</v>
      </c>
      <c r="BY104">
        <f ca="1"/>
        <v>437.82</v>
      </c>
      <c r="BZ104">
        <f ca="1"/>
        <v>279.35000000000002</v>
      </c>
    </row>
    <row r="105" spans="1:78">
      <c r="A105" s="6"/>
      <c r="AA105" s="157"/>
      <c r="AB105" s="158"/>
      <c r="AC105" s="159" cm="1">
        <f t="array" aca="1" ref="AC105:BZ105" ca="1">TRANSPOSE( _xlfn.TAKE(_xlfn.SORTBY(ecommerce_dataset_updated['[Price (Rs.)']], _xlfn.RANDARRAY(ROWS(ecommerce_dataset_updated['[Price (Rs.)']]))), $AB$2 ))</f>
        <v>272.64</v>
      </c>
      <c r="AD105" s="160">
        <f ca="1"/>
        <v>79.42</v>
      </c>
      <c r="AE105" s="160">
        <f ca="1"/>
        <v>54.3</v>
      </c>
      <c r="AF105" s="160">
        <f ca="1"/>
        <v>460.68</v>
      </c>
      <c r="AG105" s="160">
        <f ca="1"/>
        <v>473.99</v>
      </c>
      <c r="AH105" s="160">
        <f ca="1"/>
        <v>259.10000000000002</v>
      </c>
      <c r="AI105" s="160">
        <f ca="1"/>
        <v>493.54</v>
      </c>
      <c r="AJ105" s="160">
        <f ca="1"/>
        <v>294.52</v>
      </c>
      <c r="AK105" s="160">
        <f ca="1"/>
        <v>298.43</v>
      </c>
      <c r="AL105" s="160">
        <f ca="1"/>
        <v>203.87</v>
      </c>
      <c r="AM105" s="160">
        <f ca="1"/>
        <v>222.36</v>
      </c>
      <c r="AN105" s="160">
        <f ca="1"/>
        <v>309.92</v>
      </c>
      <c r="AO105" s="160">
        <f ca="1"/>
        <v>178.67</v>
      </c>
      <c r="AP105" s="160">
        <f ca="1"/>
        <v>33.020000000000003</v>
      </c>
      <c r="AQ105" s="160">
        <f ca="1"/>
        <v>56.67</v>
      </c>
      <c r="AR105" s="160">
        <f ca="1"/>
        <v>169.71</v>
      </c>
      <c r="AS105" s="160">
        <f ca="1"/>
        <v>341.68</v>
      </c>
      <c r="AT105" s="160">
        <f ca="1"/>
        <v>497.4</v>
      </c>
      <c r="AU105" s="160">
        <f ca="1"/>
        <v>222.28</v>
      </c>
      <c r="AV105" s="160">
        <f ca="1"/>
        <v>326.79000000000002</v>
      </c>
      <c r="AW105" s="160">
        <f ca="1"/>
        <v>106.96</v>
      </c>
      <c r="AX105" s="160">
        <f ca="1"/>
        <v>87.2</v>
      </c>
      <c r="AY105" s="160">
        <f ca="1"/>
        <v>168.18</v>
      </c>
      <c r="AZ105" s="160">
        <f ca="1"/>
        <v>372.63</v>
      </c>
      <c r="BA105" s="160">
        <f ca="1"/>
        <v>56.51</v>
      </c>
      <c r="BB105" s="160">
        <f ca="1"/>
        <v>320.67</v>
      </c>
      <c r="BC105" s="160">
        <f ca="1"/>
        <v>286.85000000000002</v>
      </c>
      <c r="BD105" s="160">
        <f ca="1"/>
        <v>25.98</v>
      </c>
      <c r="BE105" s="160">
        <f ca="1"/>
        <v>96.27</v>
      </c>
      <c r="BF105" s="160">
        <f ca="1"/>
        <v>421.59</v>
      </c>
      <c r="BG105">
        <f ca="1"/>
        <v>264.13</v>
      </c>
      <c r="BH105">
        <f ca="1"/>
        <v>226.03</v>
      </c>
      <c r="BI105">
        <f ca="1"/>
        <v>355.43</v>
      </c>
      <c r="BJ105">
        <f ca="1"/>
        <v>62.99</v>
      </c>
      <c r="BK105">
        <f ca="1"/>
        <v>113.72</v>
      </c>
      <c r="BL105">
        <f ca="1"/>
        <v>132.66999999999999</v>
      </c>
      <c r="BM105">
        <f ca="1"/>
        <v>279.38</v>
      </c>
      <c r="BN105">
        <f ca="1"/>
        <v>283.44</v>
      </c>
      <c r="BO105">
        <f ca="1"/>
        <v>289.27</v>
      </c>
      <c r="BP105">
        <f ca="1"/>
        <v>177.35</v>
      </c>
      <c r="BQ105">
        <f ca="1"/>
        <v>437.56</v>
      </c>
      <c r="BR105">
        <f ca="1"/>
        <v>382</v>
      </c>
      <c r="BS105">
        <f ca="1"/>
        <v>329.78</v>
      </c>
      <c r="BT105">
        <f ca="1"/>
        <v>112.45</v>
      </c>
      <c r="BU105">
        <f ca="1"/>
        <v>26.95</v>
      </c>
      <c r="BV105">
        <f ca="1"/>
        <v>450.17</v>
      </c>
      <c r="BW105">
        <f ca="1"/>
        <v>245.22</v>
      </c>
      <c r="BX105">
        <f ca="1"/>
        <v>173.97</v>
      </c>
      <c r="BY105">
        <f ca="1"/>
        <v>145.56</v>
      </c>
      <c r="BZ105">
        <f ca="1"/>
        <v>367.63</v>
      </c>
    </row>
    <row r="106" spans="1:78">
      <c r="A106" s="6"/>
      <c r="AA106" s="157"/>
      <c r="AB106" s="158"/>
      <c r="AC106" s="159" cm="1">
        <f t="array" aca="1" ref="AC106:BZ106" ca="1">TRANSPOSE( _xlfn.TAKE(_xlfn.SORTBY(ecommerce_dataset_updated['[Price (Rs.)']], _xlfn.RANDARRAY(ROWS(ecommerce_dataset_updated['[Price (Rs.)']]))), $AB$2 ))</f>
        <v>437.06</v>
      </c>
      <c r="AD106" s="160">
        <f ca="1"/>
        <v>125.93</v>
      </c>
      <c r="AE106" s="160">
        <f ca="1"/>
        <v>51.33</v>
      </c>
      <c r="AF106" s="160">
        <f ca="1"/>
        <v>187.72</v>
      </c>
      <c r="AG106" s="160">
        <f ca="1"/>
        <v>337.11</v>
      </c>
      <c r="AH106" s="160">
        <f ca="1"/>
        <v>270.51</v>
      </c>
      <c r="AI106" s="160">
        <f ca="1"/>
        <v>395.73</v>
      </c>
      <c r="AJ106" s="160">
        <f ca="1"/>
        <v>214.62</v>
      </c>
      <c r="AK106" s="160">
        <f ca="1"/>
        <v>15.04</v>
      </c>
      <c r="AL106" s="160">
        <f ca="1"/>
        <v>286.83</v>
      </c>
      <c r="AM106" s="160">
        <f ca="1"/>
        <v>31.73</v>
      </c>
      <c r="AN106" s="160">
        <f ca="1"/>
        <v>247.91</v>
      </c>
      <c r="AO106" s="160">
        <f ca="1"/>
        <v>324.41000000000003</v>
      </c>
      <c r="AP106" s="160">
        <f ca="1"/>
        <v>438</v>
      </c>
      <c r="AQ106" s="160">
        <f ca="1"/>
        <v>444.15</v>
      </c>
      <c r="AR106" s="160">
        <f ca="1"/>
        <v>83.48</v>
      </c>
      <c r="AS106" s="160">
        <f ca="1"/>
        <v>221.56</v>
      </c>
      <c r="AT106" s="160">
        <f ca="1"/>
        <v>366.4</v>
      </c>
      <c r="AU106" s="160">
        <f ca="1"/>
        <v>375.08</v>
      </c>
      <c r="AV106" s="160">
        <f ca="1"/>
        <v>276.12</v>
      </c>
      <c r="AW106" s="160">
        <f ca="1"/>
        <v>343.77</v>
      </c>
      <c r="AX106" s="160">
        <f ca="1"/>
        <v>269.06</v>
      </c>
      <c r="AY106" s="160">
        <f ca="1"/>
        <v>292.67</v>
      </c>
      <c r="AZ106" s="160">
        <f ca="1"/>
        <v>112.67</v>
      </c>
      <c r="BA106" s="160">
        <f ca="1"/>
        <v>259.14999999999998</v>
      </c>
      <c r="BB106" s="160">
        <f ca="1"/>
        <v>204.49</v>
      </c>
      <c r="BC106" s="160">
        <f ca="1"/>
        <v>402.37</v>
      </c>
      <c r="BD106" s="160">
        <f ca="1"/>
        <v>80.06</v>
      </c>
      <c r="BE106" s="160">
        <f ca="1"/>
        <v>476.73</v>
      </c>
      <c r="BF106" s="160">
        <f ca="1"/>
        <v>102.86</v>
      </c>
      <c r="BG106">
        <f ca="1"/>
        <v>23.54</v>
      </c>
      <c r="BH106">
        <f ca="1"/>
        <v>343.88</v>
      </c>
      <c r="BI106">
        <f ca="1"/>
        <v>90.76</v>
      </c>
      <c r="BJ106">
        <f ca="1"/>
        <v>151.15</v>
      </c>
      <c r="BK106">
        <f ca="1"/>
        <v>87.03</v>
      </c>
      <c r="BL106">
        <f ca="1"/>
        <v>158.57</v>
      </c>
      <c r="BM106">
        <f ca="1"/>
        <v>161.32</v>
      </c>
      <c r="BN106">
        <f ca="1"/>
        <v>311.01</v>
      </c>
      <c r="BO106">
        <f ca="1"/>
        <v>330.53</v>
      </c>
      <c r="BP106">
        <f ca="1"/>
        <v>69.31</v>
      </c>
      <c r="BQ106">
        <f ca="1"/>
        <v>374.81</v>
      </c>
      <c r="BR106">
        <f ca="1"/>
        <v>156.88999999999999</v>
      </c>
      <c r="BS106">
        <f ca="1"/>
        <v>128.82</v>
      </c>
      <c r="BT106">
        <f ca="1"/>
        <v>157.11000000000001</v>
      </c>
      <c r="BU106">
        <f ca="1"/>
        <v>54.39</v>
      </c>
      <c r="BV106">
        <f ca="1"/>
        <v>386.7</v>
      </c>
      <c r="BW106">
        <f ca="1"/>
        <v>384.7</v>
      </c>
      <c r="BX106">
        <f ca="1"/>
        <v>273.61</v>
      </c>
      <c r="BY106">
        <f ca="1"/>
        <v>493.53</v>
      </c>
      <c r="BZ106">
        <f ca="1"/>
        <v>382.64</v>
      </c>
    </row>
    <row r="107" spans="1:78">
      <c r="A107" s="6"/>
      <c r="AA107" s="157"/>
      <c r="AB107" s="158"/>
      <c r="AC107" s="159" cm="1">
        <f t="array" aca="1" ref="AC107:BZ107" ca="1">TRANSPOSE( _xlfn.TAKE(_xlfn.SORTBY(ecommerce_dataset_updated['[Price (Rs.)']], _xlfn.RANDARRAY(ROWS(ecommerce_dataset_updated['[Price (Rs.)']]))), $AB$2 ))</f>
        <v>275.11</v>
      </c>
      <c r="AD107" s="160">
        <f ca="1"/>
        <v>393.43</v>
      </c>
      <c r="AE107" s="160">
        <f ca="1"/>
        <v>246.59</v>
      </c>
      <c r="AF107" s="160">
        <f ca="1"/>
        <v>44.39</v>
      </c>
      <c r="AG107" s="160">
        <f ca="1"/>
        <v>493.54</v>
      </c>
      <c r="AH107" s="160">
        <f ca="1"/>
        <v>278.69</v>
      </c>
      <c r="AI107" s="160">
        <f ca="1"/>
        <v>360.82</v>
      </c>
      <c r="AJ107" s="160">
        <f ca="1"/>
        <v>344.85</v>
      </c>
      <c r="AK107" s="160">
        <f ca="1"/>
        <v>149.94</v>
      </c>
      <c r="AL107" s="160">
        <f ca="1"/>
        <v>24.68</v>
      </c>
      <c r="AM107" s="160">
        <f ca="1"/>
        <v>65.53</v>
      </c>
      <c r="AN107" s="160">
        <f ca="1"/>
        <v>142.07</v>
      </c>
      <c r="AO107" s="160">
        <f ca="1"/>
        <v>424.75</v>
      </c>
      <c r="AP107" s="160">
        <f ca="1"/>
        <v>146.93</v>
      </c>
      <c r="AQ107" s="160">
        <f ca="1"/>
        <v>420.77</v>
      </c>
      <c r="AR107" s="160">
        <f ca="1"/>
        <v>236.31</v>
      </c>
      <c r="AS107" s="160">
        <f ca="1"/>
        <v>242.01</v>
      </c>
      <c r="AT107" s="160">
        <f ca="1"/>
        <v>382.33</v>
      </c>
      <c r="AU107" s="160">
        <f ca="1"/>
        <v>101.29</v>
      </c>
      <c r="AV107" s="160">
        <f ca="1"/>
        <v>44.14</v>
      </c>
      <c r="AW107" s="160">
        <f ca="1"/>
        <v>159.68</v>
      </c>
      <c r="AX107" s="160">
        <f ca="1"/>
        <v>53.13</v>
      </c>
      <c r="AY107" s="160">
        <f ca="1"/>
        <v>359.09</v>
      </c>
      <c r="AZ107" s="160">
        <f ca="1"/>
        <v>315.54000000000002</v>
      </c>
      <c r="BA107" s="160">
        <f ca="1"/>
        <v>317.61</v>
      </c>
      <c r="BB107" s="160">
        <f ca="1"/>
        <v>280.75</v>
      </c>
      <c r="BC107" s="160">
        <f ca="1"/>
        <v>418.85</v>
      </c>
      <c r="BD107" s="160">
        <f ca="1"/>
        <v>31.93</v>
      </c>
      <c r="BE107" s="160">
        <f ca="1"/>
        <v>255.92</v>
      </c>
      <c r="BF107" s="160">
        <f ca="1"/>
        <v>107.61</v>
      </c>
      <c r="BG107">
        <f ca="1"/>
        <v>28.12</v>
      </c>
      <c r="BH107">
        <f ca="1"/>
        <v>490.75</v>
      </c>
      <c r="BI107">
        <f ca="1"/>
        <v>159.29</v>
      </c>
      <c r="BJ107">
        <f ca="1"/>
        <v>289.27</v>
      </c>
      <c r="BK107">
        <f ca="1"/>
        <v>63.98</v>
      </c>
      <c r="BL107">
        <f ca="1"/>
        <v>177.4</v>
      </c>
      <c r="BM107">
        <f ca="1"/>
        <v>338</v>
      </c>
      <c r="BN107">
        <f ca="1"/>
        <v>200.44</v>
      </c>
      <c r="BO107">
        <f ca="1"/>
        <v>180.91</v>
      </c>
      <c r="BP107">
        <f ca="1"/>
        <v>219.93</v>
      </c>
      <c r="BQ107">
        <f ca="1"/>
        <v>221.27</v>
      </c>
      <c r="BR107">
        <f ca="1"/>
        <v>119.15</v>
      </c>
      <c r="BS107">
        <f ca="1"/>
        <v>181.18</v>
      </c>
      <c r="BT107">
        <f ca="1"/>
        <v>327.52999999999997</v>
      </c>
      <c r="BU107">
        <f ca="1"/>
        <v>182.87</v>
      </c>
      <c r="BV107">
        <f ca="1"/>
        <v>323.20999999999998</v>
      </c>
      <c r="BW107">
        <f ca="1"/>
        <v>214.64</v>
      </c>
      <c r="BX107">
        <f ca="1"/>
        <v>338</v>
      </c>
      <c r="BY107">
        <f ca="1"/>
        <v>375.69</v>
      </c>
      <c r="BZ107">
        <f ca="1"/>
        <v>56.1</v>
      </c>
    </row>
    <row r="108" spans="1:78">
      <c r="A108" s="6"/>
      <c r="AA108" s="157"/>
      <c r="AB108" s="158"/>
      <c r="AC108" s="159" cm="1">
        <f t="array" aca="1" ref="AC108:BZ108" ca="1">TRANSPOSE( _xlfn.TAKE(_xlfn.SORTBY(ecommerce_dataset_updated['[Price (Rs.)']], _xlfn.RANDARRAY(ROWS(ecommerce_dataset_updated['[Price (Rs.)']]))), $AB$2 ))</f>
        <v>378.97</v>
      </c>
      <c r="AD108" s="160">
        <f ca="1"/>
        <v>96.86</v>
      </c>
      <c r="AE108" s="160">
        <f ca="1"/>
        <v>403.49</v>
      </c>
      <c r="AF108" s="160">
        <f ca="1"/>
        <v>342.2</v>
      </c>
      <c r="AG108" s="160">
        <f ca="1"/>
        <v>111.63</v>
      </c>
      <c r="AH108" s="160">
        <f ca="1"/>
        <v>273.42</v>
      </c>
      <c r="AI108" s="160">
        <f ca="1"/>
        <v>229.52</v>
      </c>
      <c r="AJ108" s="160">
        <f ca="1"/>
        <v>22.37</v>
      </c>
      <c r="AK108" s="160">
        <f ca="1"/>
        <v>18.989999999999998</v>
      </c>
      <c r="AL108" s="160">
        <f ca="1"/>
        <v>251.32</v>
      </c>
      <c r="AM108" s="160">
        <f ca="1"/>
        <v>361.24</v>
      </c>
      <c r="AN108" s="160">
        <f ca="1"/>
        <v>45.18</v>
      </c>
      <c r="AO108" s="160">
        <f ca="1"/>
        <v>160.11000000000001</v>
      </c>
      <c r="AP108" s="160">
        <f ca="1"/>
        <v>448.45</v>
      </c>
      <c r="AQ108" s="160">
        <f ca="1"/>
        <v>429.37</v>
      </c>
      <c r="AR108" s="160">
        <f ca="1"/>
        <v>477.68</v>
      </c>
      <c r="AS108" s="160">
        <f ca="1"/>
        <v>463.69</v>
      </c>
      <c r="AT108" s="160">
        <f ca="1"/>
        <v>477.27</v>
      </c>
      <c r="AU108" s="160">
        <f ca="1"/>
        <v>339.21</v>
      </c>
      <c r="AV108" s="160">
        <f ca="1"/>
        <v>108.12</v>
      </c>
      <c r="AW108" s="160">
        <f ca="1"/>
        <v>127.6</v>
      </c>
      <c r="AX108" s="160">
        <f ca="1"/>
        <v>481.22</v>
      </c>
      <c r="AY108" s="160">
        <f ca="1"/>
        <v>246.03</v>
      </c>
      <c r="AZ108" s="160">
        <f ca="1"/>
        <v>294.52</v>
      </c>
      <c r="BA108" s="160">
        <f ca="1"/>
        <v>268.42</v>
      </c>
      <c r="BB108" s="160">
        <f ca="1"/>
        <v>460.68</v>
      </c>
      <c r="BC108" s="160">
        <f ca="1"/>
        <v>122.96</v>
      </c>
      <c r="BD108" s="160">
        <f ca="1"/>
        <v>55.9</v>
      </c>
      <c r="BE108" s="160">
        <f ca="1"/>
        <v>89.3</v>
      </c>
      <c r="BF108" s="160">
        <f ca="1"/>
        <v>56.4</v>
      </c>
      <c r="BG108">
        <f ca="1"/>
        <v>123.71</v>
      </c>
      <c r="BH108">
        <f ca="1"/>
        <v>83.31</v>
      </c>
      <c r="BI108">
        <f ca="1"/>
        <v>494.06</v>
      </c>
      <c r="BJ108">
        <f ca="1"/>
        <v>31.43</v>
      </c>
      <c r="BK108">
        <f ca="1"/>
        <v>221.52</v>
      </c>
      <c r="BL108">
        <f ca="1"/>
        <v>311</v>
      </c>
      <c r="BM108">
        <f ca="1"/>
        <v>263.22000000000003</v>
      </c>
      <c r="BN108">
        <f ca="1"/>
        <v>79.42</v>
      </c>
      <c r="BO108">
        <f ca="1"/>
        <v>470.9</v>
      </c>
      <c r="BP108">
        <f ca="1"/>
        <v>462.49</v>
      </c>
      <c r="BQ108">
        <f ca="1"/>
        <v>328.44</v>
      </c>
      <c r="BR108">
        <f ca="1"/>
        <v>63.96</v>
      </c>
      <c r="BS108">
        <f ca="1"/>
        <v>407.94</v>
      </c>
      <c r="BT108">
        <f ca="1"/>
        <v>265.86</v>
      </c>
      <c r="BU108">
        <f ca="1"/>
        <v>250.31</v>
      </c>
      <c r="BV108">
        <f ca="1"/>
        <v>444.27</v>
      </c>
      <c r="BW108">
        <f ca="1"/>
        <v>271.58999999999997</v>
      </c>
      <c r="BX108">
        <f ca="1"/>
        <v>446.06</v>
      </c>
      <c r="BY108">
        <f ca="1"/>
        <v>218.86</v>
      </c>
      <c r="BZ108">
        <f ca="1"/>
        <v>135.25</v>
      </c>
    </row>
    <row r="109" spans="1:78">
      <c r="A109" s="6"/>
      <c r="AA109" s="157"/>
      <c r="AB109" s="158"/>
      <c r="AC109" s="159" cm="1">
        <f t="array" aca="1" ref="AC109:BZ109" ca="1">TRANSPOSE( _xlfn.TAKE(_xlfn.SORTBY(ecommerce_dataset_updated['[Price (Rs.)']], _xlfn.RANDARRAY(ROWS(ecommerce_dataset_updated['[Price (Rs.)']]))), $AB$2 ))</f>
        <v>303.27999999999997</v>
      </c>
      <c r="AD109" s="160">
        <f ca="1"/>
        <v>465.37</v>
      </c>
      <c r="AE109" s="160">
        <f ca="1"/>
        <v>251.47</v>
      </c>
      <c r="AF109" s="160">
        <f ca="1"/>
        <v>185.13</v>
      </c>
      <c r="AG109" s="160">
        <f ca="1"/>
        <v>223.69</v>
      </c>
      <c r="AH109" s="160">
        <f ca="1"/>
        <v>209.81</v>
      </c>
      <c r="AI109" s="160">
        <f ca="1"/>
        <v>16.559999999999999</v>
      </c>
      <c r="AJ109" s="160">
        <f ca="1"/>
        <v>264.43</v>
      </c>
      <c r="AK109" s="160">
        <f ca="1"/>
        <v>441.92</v>
      </c>
      <c r="AL109" s="160">
        <f ca="1"/>
        <v>420.68</v>
      </c>
      <c r="AM109" s="160">
        <f ca="1"/>
        <v>316.3</v>
      </c>
      <c r="AN109" s="160">
        <f ca="1"/>
        <v>16.11</v>
      </c>
      <c r="AO109" s="160">
        <f ca="1"/>
        <v>55</v>
      </c>
      <c r="AP109" s="160">
        <f ca="1"/>
        <v>94.97</v>
      </c>
      <c r="AQ109" s="160">
        <f ca="1"/>
        <v>311</v>
      </c>
      <c r="AR109" s="160">
        <f ca="1"/>
        <v>127.6</v>
      </c>
      <c r="AS109" s="160">
        <f ca="1"/>
        <v>284.26</v>
      </c>
      <c r="AT109" s="160">
        <f ca="1"/>
        <v>105.1</v>
      </c>
      <c r="AU109" s="160">
        <f ca="1"/>
        <v>189.54</v>
      </c>
      <c r="AV109" s="160">
        <f ca="1"/>
        <v>434.47</v>
      </c>
      <c r="AW109" s="160">
        <f ca="1"/>
        <v>184.5</v>
      </c>
      <c r="AX109" s="160">
        <f ca="1"/>
        <v>216.55</v>
      </c>
      <c r="AY109" s="160">
        <f ca="1"/>
        <v>331.06</v>
      </c>
      <c r="AZ109" s="160">
        <f ca="1"/>
        <v>362.5</v>
      </c>
      <c r="BA109" s="160">
        <f ca="1"/>
        <v>243.69</v>
      </c>
      <c r="BB109" s="160">
        <f ca="1"/>
        <v>190.3</v>
      </c>
      <c r="BC109" s="160">
        <f ca="1"/>
        <v>365.95</v>
      </c>
      <c r="BD109" s="160">
        <f ca="1"/>
        <v>354.66</v>
      </c>
      <c r="BE109" s="160">
        <f ca="1"/>
        <v>52</v>
      </c>
      <c r="BF109" s="160">
        <f ca="1"/>
        <v>329.54</v>
      </c>
      <c r="BG109">
        <f ca="1"/>
        <v>60.12</v>
      </c>
      <c r="BH109">
        <f ca="1"/>
        <v>292.38</v>
      </c>
      <c r="BI109">
        <f ca="1"/>
        <v>437.28</v>
      </c>
      <c r="BJ109">
        <f ca="1"/>
        <v>485.75</v>
      </c>
      <c r="BK109">
        <f ca="1"/>
        <v>125.36</v>
      </c>
      <c r="BL109">
        <f ca="1"/>
        <v>268.39999999999998</v>
      </c>
      <c r="BM109">
        <f ca="1"/>
        <v>281.60000000000002</v>
      </c>
      <c r="BN109">
        <f ca="1"/>
        <v>79.12</v>
      </c>
      <c r="BO109">
        <f ca="1"/>
        <v>403.11</v>
      </c>
      <c r="BP109">
        <f ca="1"/>
        <v>415.39</v>
      </c>
      <c r="BQ109">
        <f ca="1"/>
        <v>147.46</v>
      </c>
      <c r="BR109">
        <f ca="1"/>
        <v>447.4</v>
      </c>
      <c r="BS109">
        <f ca="1"/>
        <v>341.92</v>
      </c>
      <c r="BT109">
        <f ca="1"/>
        <v>490.75</v>
      </c>
      <c r="BU109">
        <f ca="1"/>
        <v>15.79</v>
      </c>
      <c r="BV109">
        <f ca="1"/>
        <v>200.14</v>
      </c>
      <c r="BW109">
        <f ca="1"/>
        <v>443.94</v>
      </c>
      <c r="BX109">
        <f ca="1"/>
        <v>243.74</v>
      </c>
      <c r="BY109">
        <f ca="1"/>
        <v>61.47</v>
      </c>
      <c r="BZ109">
        <f ca="1"/>
        <v>340.21</v>
      </c>
    </row>
    <row r="110" spans="1:78">
      <c r="A110" s="6"/>
      <c r="AA110" s="157"/>
      <c r="AB110" s="158"/>
      <c r="AC110" s="159" cm="1">
        <f t="array" aca="1" ref="AC110:BZ110" ca="1">TRANSPOSE( _xlfn.TAKE(_xlfn.SORTBY(ecommerce_dataset_updated['[Price (Rs.)']], _xlfn.RANDARRAY(ROWS(ecommerce_dataset_updated['[Price (Rs.)']]))), $AB$2 ))</f>
        <v>328.54</v>
      </c>
      <c r="AD110" s="160">
        <f ca="1"/>
        <v>191.38</v>
      </c>
      <c r="AE110" s="160">
        <f ca="1"/>
        <v>400.25</v>
      </c>
      <c r="AF110" s="160">
        <f ca="1"/>
        <v>54.61</v>
      </c>
      <c r="AG110" s="160">
        <f ca="1"/>
        <v>388.74</v>
      </c>
      <c r="AH110" s="160">
        <f ca="1"/>
        <v>251.66</v>
      </c>
      <c r="AI110" s="160">
        <f ca="1"/>
        <v>482.78</v>
      </c>
      <c r="AJ110" s="160">
        <f ca="1"/>
        <v>149.82</v>
      </c>
      <c r="AK110" s="160">
        <f ca="1"/>
        <v>357.6</v>
      </c>
      <c r="AL110" s="160">
        <f ca="1"/>
        <v>40.840000000000003</v>
      </c>
      <c r="AM110" s="160">
        <f ca="1"/>
        <v>172.7</v>
      </c>
      <c r="AN110" s="160">
        <f ca="1"/>
        <v>439.39</v>
      </c>
      <c r="AO110" s="160">
        <f ca="1"/>
        <v>173.69</v>
      </c>
      <c r="AP110" s="160">
        <f ca="1"/>
        <v>352.66</v>
      </c>
      <c r="AQ110" s="160">
        <f ca="1"/>
        <v>359.08</v>
      </c>
      <c r="AR110" s="160">
        <f ca="1"/>
        <v>177.14</v>
      </c>
      <c r="AS110" s="160">
        <f ca="1"/>
        <v>314.33999999999997</v>
      </c>
      <c r="AT110" s="160">
        <f ca="1"/>
        <v>305.94</v>
      </c>
      <c r="AU110" s="160">
        <f ca="1"/>
        <v>440.6</v>
      </c>
      <c r="AV110" s="160">
        <f ca="1"/>
        <v>460.68</v>
      </c>
      <c r="AW110" s="160">
        <f ca="1"/>
        <v>452.7</v>
      </c>
      <c r="AX110" s="160">
        <f ca="1"/>
        <v>70.290000000000006</v>
      </c>
      <c r="AY110" s="160">
        <f ca="1"/>
        <v>381.05</v>
      </c>
      <c r="AZ110" s="160">
        <f ca="1"/>
        <v>124.31</v>
      </c>
      <c r="BA110" s="160">
        <f ca="1"/>
        <v>180.07</v>
      </c>
      <c r="BB110" s="160">
        <f ca="1"/>
        <v>263.14999999999998</v>
      </c>
      <c r="BC110" s="160">
        <f ca="1"/>
        <v>141.28</v>
      </c>
      <c r="BD110" s="160">
        <f ca="1"/>
        <v>174.34</v>
      </c>
      <c r="BE110" s="160">
        <f ca="1"/>
        <v>191.22</v>
      </c>
      <c r="BF110" s="160">
        <f ca="1"/>
        <v>338</v>
      </c>
      <c r="BG110">
        <f ca="1"/>
        <v>145.13</v>
      </c>
      <c r="BH110">
        <f ca="1"/>
        <v>365.95</v>
      </c>
      <c r="BI110">
        <f ca="1"/>
        <v>217.91</v>
      </c>
      <c r="BJ110">
        <f ca="1"/>
        <v>46.68</v>
      </c>
      <c r="BK110">
        <f ca="1"/>
        <v>309.01</v>
      </c>
      <c r="BL110">
        <f ca="1"/>
        <v>439.73</v>
      </c>
      <c r="BM110">
        <f ca="1"/>
        <v>45.18</v>
      </c>
      <c r="BN110">
        <f ca="1"/>
        <v>303.08999999999997</v>
      </c>
      <c r="BO110">
        <f ca="1"/>
        <v>61.68</v>
      </c>
      <c r="BP110">
        <f ca="1"/>
        <v>170.8</v>
      </c>
      <c r="BQ110">
        <f ca="1"/>
        <v>368.93</v>
      </c>
      <c r="BR110">
        <f ca="1"/>
        <v>462.61</v>
      </c>
      <c r="BS110">
        <f ca="1"/>
        <v>476.73</v>
      </c>
      <c r="BT110">
        <f ca="1"/>
        <v>107.75</v>
      </c>
      <c r="BU110">
        <f ca="1"/>
        <v>384.99</v>
      </c>
      <c r="BV110">
        <f ca="1"/>
        <v>369.05</v>
      </c>
      <c r="BW110">
        <f ca="1"/>
        <v>481.77</v>
      </c>
      <c r="BX110">
        <f ca="1"/>
        <v>169.52</v>
      </c>
      <c r="BY110">
        <f ca="1"/>
        <v>189.35</v>
      </c>
      <c r="BZ110">
        <f ca="1"/>
        <v>245.53</v>
      </c>
    </row>
    <row r="111" spans="1:78">
      <c r="A111" s="6"/>
      <c r="AA111" s="157"/>
      <c r="AB111" s="158"/>
      <c r="AC111" s="159" cm="1">
        <f t="array" aca="1" ref="AC111:BZ111" ca="1">TRANSPOSE( _xlfn.TAKE(_xlfn.SORTBY(ecommerce_dataset_updated['[Price (Rs.)']], _xlfn.RANDARRAY(ROWS(ecommerce_dataset_updated['[Price (Rs.)']]))), $AB$2 ))</f>
        <v>467.35</v>
      </c>
      <c r="AD111" s="160">
        <f ca="1"/>
        <v>242.2</v>
      </c>
      <c r="AE111" s="160">
        <f ca="1"/>
        <v>96.93</v>
      </c>
      <c r="AF111" s="160">
        <f ca="1"/>
        <v>493.29</v>
      </c>
      <c r="AG111" s="160">
        <f ca="1"/>
        <v>111.69</v>
      </c>
      <c r="AH111" s="160">
        <f ca="1"/>
        <v>87.7</v>
      </c>
      <c r="AI111" s="160">
        <f ca="1"/>
        <v>407.43</v>
      </c>
      <c r="AJ111" s="160">
        <f ca="1"/>
        <v>100.75</v>
      </c>
      <c r="AK111" s="160">
        <f ca="1"/>
        <v>159.68</v>
      </c>
      <c r="AL111" s="160">
        <f ca="1"/>
        <v>106.96</v>
      </c>
      <c r="AM111" s="160">
        <f ca="1"/>
        <v>424.82</v>
      </c>
      <c r="AN111" s="160">
        <f ca="1"/>
        <v>56.1</v>
      </c>
      <c r="AO111" s="160">
        <f ca="1"/>
        <v>347.93</v>
      </c>
      <c r="AP111" s="160">
        <f ca="1"/>
        <v>423.01</v>
      </c>
      <c r="AQ111" s="160">
        <f ca="1"/>
        <v>356.66</v>
      </c>
      <c r="AR111" s="160">
        <f ca="1"/>
        <v>337.91</v>
      </c>
      <c r="AS111" s="160">
        <f ca="1"/>
        <v>428.15</v>
      </c>
      <c r="AT111" s="160">
        <f ca="1"/>
        <v>72.430000000000007</v>
      </c>
      <c r="AU111" s="160">
        <f ca="1"/>
        <v>479.63</v>
      </c>
      <c r="AV111" s="160">
        <f ca="1"/>
        <v>332.28</v>
      </c>
      <c r="AW111" s="160">
        <f ca="1"/>
        <v>408.64</v>
      </c>
      <c r="AX111" s="160">
        <f ca="1"/>
        <v>14.61</v>
      </c>
      <c r="AY111" s="160">
        <f ca="1"/>
        <v>219.93</v>
      </c>
      <c r="AZ111" s="160">
        <f ca="1"/>
        <v>210.43</v>
      </c>
      <c r="BA111" s="160">
        <f ca="1"/>
        <v>209.81</v>
      </c>
      <c r="BB111" s="160">
        <f ca="1"/>
        <v>130.6</v>
      </c>
      <c r="BC111" s="160">
        <f ca="1"/>
        <v>50.37</v>
      </c>
      <c r="BD111" s="160">
        <f ca="1"/>
        <v>305.94</v>
      </c>
      <c r="BE111" s="160">
        <f ca="1"/>
        <v>370.42</v>
      </c>
      <c r="BF111" s="160">
        <f ca="1"/>
        <v>191.22</v>
      </c>
      <c r="BG111">
        <f ca="1"/>
        <v>213.68</v>
      </c>
      <c r="BH111">
        <f ca="1"/>
        <v>492.64</v>
      </c>
      <c r="BI111">
        <f ca="1"/>
        <v>215.61</v>
      </c>
      <c r="BJ111">
        <f ca="1"/>
        <v>139.84</v>
      </c>
      <c r="BK111">
        <f ca="1"/>
        <v>261.36</v>
      </c>
      <c r="BL111">
        <f ca="1"/>
        <v>204.69</v>
      </c>
      <c r="BM111">
        <f ca="1"/>
        <v>222.78</v>
      </c>
      <c r="BN111">
        <f ca="1"/>
        <v>93.6</v>
      </c>
      <c r="BO111">
        <f ca="1"/>
        <v>361.48</v>
      </c>
      <c r="BP111">
        <f ca="1"/>
        <v>182.16</v>
      </c>
      <c r="BQ111">
        <f ca="1"/>
        <v>437.53</v>
      </c>
      <c r="BR111">
        <f ca="1"/>
        <v>456.08</v>
      </c>
      <c r="BS111">
        <f ca="1"/>
        <v>464.98</v>
      </c>
      <c r="BT111">
        <f ca="1"/>
        <v>334.08</v>
      </c>
      <c r="BU111">
        <f ca="1"/>
        <v>471.26</v>
      </c>
      <c r="BV111">
        <f ca="1"/>
        <v>420.41</v>
      </c>
      <c r="BW111">
        <f ca="1"/>
        <v>115.09</v>
      </c>
      <c r="BX111">
        <f ca="1"/>
        <v>176.73</v>
      </c>
      <c r="BY111">
        <f ca="1"/>
        <v>491.18</v>
      </c>
      <c r="BZ111">
        <f ca="1"/>
        <v>317.23</v>
      </c>
    </row>
    <row r="112" spans="1:78">
      <c r="A112" s="6"/>
      <c r="AA112" s="157"/>
      <c r="AB112" s="158"/>
      <c r="AC112" s="159" cm="1">
        <f t="array" aca="1" ref="AC112:BZ112" ca="1">TRANSPOSE( _xlfn.TAKE(_xlfn.SORTBY(ecommerce_dataset_updated['[Price (Rs.)']], _xlfn.RANDARRAY(ROWS(ecommerce_dataset_updated['[Price (Rs.)']]))), $AB$2 ))</f>
        <v>162.91</v>
      </c>
      <c r="AD112" s="160">
        <f ca="1"/>
        <v>16.7</v>
      </c>
      <c r="AE112" s="160">
        <f ca="1"/>
        <v>338.85</v>
      </c>
      <c r="AF112" s="160">
        <f ca="1"/>
        <v>365.04</v>
      </c>
      <c r="AG112" s="160">
        <f ca="1"/>
        <v>182.15</v>
      </c>
      <c r="AH112" s="160">
        <f ca="1"/>
        <v>112.97</v>
      </c>
      <c r="AI112" s="160">
        <f ca="1"/>
        <v>241.76</v>
      </c>
      <c r="AJ112" s="160">
        <f ca="1"/>
        <v>50.81</v>
      </c>
      <c r="AK112" s="160">
        <f ca="1"/>
        <v>334.28</v>
      </c>
      <c r="AL112" s="160">
        <f ca="1"/>
        <v>222.78</v>
      </c>
      <c r="AM112" s="160">
        <f ca="1"/>
        <v>273.33999999999997</v>
      </c>
      <c r="AN112" s="160">
        <f ca="1"/>
        <v>422.68</v>
      </c>
      <c r="AO112" s="160">
        <f ca="1"/>
        <v>481.86</v>
      </c>
      <c r="AP112" s="160">
        <f ca="1"/>
        <v>358.92</v>
      </c>
      <c r="AQ112" s="160">
        <f ca="1"/>
        <v>202.26</v>
      </c>
      <c r="AR112" s="160">
        <f ca="1"/>
        <v>168.21</v>
      </c>
      <c r="AS112" s="160">
        <f ca="1"/>
        <v>235.02</v>
      </c>
      <c r="AT112" s="160">
        <f ca="1"/>
        <v>222.4</v>
      </c>
      <c r="AU112" s="160">
        <f ca="1"/>
        <v>250.41</v>
      </c>
      <c r="AV112" s="160">
        <f ca="1"/>
        <v>285.18</v>
      </c>
      <c r="AW112" s="160">
        <f ca="1"/>
        <v>278.52</v>
      </c>
      <c r="AX112" s="160">
        <f ca="1"/>
        <v>200.58</v>
      </c>
      <c r="AY112" s="160">
        <f ca="1"/>
        <v>173.51</v>
      </c>
      <c r="AZ112" s="160">
        <f ca="1"/>
        <v>43.02</v>
      </c>
      <c r="BA112" s="160">
        <f ca="1"/>
        <v>142.61000000000001</v>
      </c>
      <c r="BB112" s="160">
        <f ca="1"/>
        <v>497.4</v>
      </c>
      <c r="BC112" s="160">
        <f ca="1"/>
        <v>103.58</v>
      </c>
      <c r="BD112" s="160">
        <f ca="1"/>
        <v>209.08</v>
      </c>
      <c r="BE112" s="160">
        <f ca="1"/>
        <v>132.08000000000001</v>
      </c>
      <c r="BF112" s="160">
        <f ca="1"/>
        <v>464.98</v>
      </c>
      <c r="BG112">
        <f ca="1"/>
        <v>317.02</v>
      </c>
      <c r="BH112">
        <f ca="1"/>
        <v>165.23</v>
      </c>
      <c r="BI112">
        <f ca="1"/>
        <v>122.79</v>
      </c>
      <c r="BJ112">
        <f ca="1"/>
        <v>493.32</v>
      </c>
      <c r="BK112">
        <f ca="1"/>
        <v>490.91</v>
      </c>
      <c r="BL112">
        <f ca="1"/>
        <v>359.09</v>
      </c>
      <c r="BM112">
        <f ca="1"/>
        <v>83.48</v>
      </c>
      <c r="BN112">
        <f ca="1"/>
        <v>226.93</v>
      </c>
      <c r="BO112">
        <f ca="1"/>
        <v>133.33000000000001</v>
      </c>
      <c r="BP112">
        <f ca="1"/>
        <v>330.56</v>
      </c>
      <c r="BQ112">
        <f ca="1"/>
        <v>401.32</v>
      </c>
      <c r="BR112">
        <f ca="1"/>
        <v>25.94</v>
      </c>
      <c r="BS112">
        <f ca="1"/>
        <v>403.69</v>
      </c>
      <c r="BT112">
        <f ca="1"/>
        <v>160.11000000000001</v>
      </c>
      <c r="BU112">
        <f ca="1"/>
        <v>474.27</v>
      </c>
      <c r="BV112">
        <f ca="1"/>
        <v>213.66</v>
      </c>
      <c r="BW112">
        <f ca="1"/>
        <v>426.84</v>
      </c>
      <c r="BX112">
        <f ca="1"/>
        <v>413.4</v>
      </c>
      <c r="BY112">
        <f ca="1"/>
        <v>15.8</v>
      </c>
      <c r="BZ112">
        <f ca="1"/>
        <v>37.79</v>
      </c>
    </row>
    <row r="113" spans="1:78">
      <c r="A113" s="6"/>
      <c r="AA113" s="157"/>
      <c r="AB113" s="158"/>
      <c r="AC113" s="159" cm="1">
        <f t="array" aca="1" ref="AC113:BZ113" ca="1">TRANSPOSE( _xlfn.TAKE(_xlfn.SORTBY(ecommerce_dataset_updated['[Price (Rs.)']], _xlfn.RANDARRAY(ROWS(ecommerce_dataset_updated['[Price (Rs.)']]))), $AB$2 ))</f>
        <v>119.15</v>
      </c>
      <c r="AD113" s="160">
        <f ca="1"/>
        <v>44.62</v>
      </c>
      <c r="AE113" s="160">
        <f ca="1"/>
        <v>405.3</v>
      </c>
      <c r="AF113" s="160">
        <f ca="1"/>
        <v>32.39</v>
      </c>
      <c r="AG113" s="160">
        <f ca="1"/>
        <v>447.4</v>
      </c>
      <c r="AH113" s="160">
        <f ca="1"/>
        <v>312.3</v>
      </c>
      <c r="AI113" s="160">
        <f ca="1"/>
        <v>284.26</v>
      </c>
      <c r="AJ113" s="160">
        <f ca="1"/>
        <v>298.47000000000003</v>
      </c>
      <c r="AK113" s="160">
        <f ca="1"/>
        <v>204.49</v>
      </c>
      <c r="AL113" s="160">
        <f ca="1"/>
        <v>255.72</v>
      </c>
      <c r="AM113" s="160">
        <f ca="1"/>
        <v>235.82</v>
      </c>
      <c r="AN113" s="160">
        <f ca="1"/>
        <v>280.19</v>
      </c>
      <c r="AO113" s="160">
        <f ca="1"/>
        <v>158</v>
      </c>
      <c r="AP113" s="160">
        <f ca="1"/>
        <v>283.16000000000003</v>
      </c>
      <c r="AQ113" s="160">
        <f ca="1"/>
        <v>206.97</v>
      </c>
      <c r="AR113" s="160">
        <f ca="1"/>
        <v>431.44</v>
      </c>
      <c r="AS113" s="160">
        <f ca="1"/>
        <v>380.81</v>
      </c>
      <c r="AT113" s="160">
        <f ca="1"/>
        <v>207.33</v>
      </c>
      <c r="AU113" s="160">
        <f ca="1"/>
        <v>34.79</v>
      </c>
      <c r="AV113" s="160">
        <f ca="1"/>
        <v>277.08</v>
      </c>
      <c r="AW113" s="160">
        <f ca="1"/>
        <v>285.95</v>
      </c>
      <c r="AX113" s="160">
        <f ca="1"/>
        <v>315.52999999999997</v>
      </c>
      <c r="AY113" s="160">
        <f ca="1"/>
        <v>200.58</v>
      </c>
      <c r="AZ113" s="160">
        <f ca="1"/>
        <v>84.34</v>
      </c>
      <c r="BA113" s="160">
        <f ca="1"/>
        <v>266.23</v>
      </c>
      <c r="BB113" s="160">
        <f ca="1"/>
        <v>337.81</v>
      </c>
      <c r="BC113" s="160">
        <f ca="1"/>
        <v>339.89</v>
      </c>
      <c r="BD113" s="160">
        <f ca="1"/>
        <v>309.67</v>
      </c>
      <c r="BE113" s="160">
        <f ca="1"/>
        <v>17.03</v>
      </c>
      <c r="BF113" s="160">
        <f ca="1"/>
        <v>391.14</v>
      </c>
      <c r="BG113">
        <f ca="1"/>
        <v>159.68</v>
      </c>
      <c r="BH113">
        <f ca="1"/>
        <v>448.45</v>
      </c>
      <c r="BI113">
        <f ca="1"/>
        <v>195.94</v>
      </c>
      <c r="BJ113">
        <f ca="1"/>
        <v>381.37</v>
      </c>
      <c r="BK113">
        <f ca="1"/>
        <v>387.69</v>
      </c>
      <c r="BL113">
        <f ca="1"/>
        <v>434.67</v>
      </c>
      <c r="BM113">
        <f ca="1"/>
        <v>192.28</v>
      </c>
      <c r="BN113">
        <f ca="1"/>
        <v>145.56</v>
      </c>
      <c r="BO113">
        <f ca="1"/>
        <v>226.03</v>
      </c>
      <c r="BP113">
        <f ca="1"/>
        <v>46.58</v>
      </c>
      <c r="BQ113">
        <f ca="1"/>
        <v>425.48</v>
      </c>
      <c r="BR113">
        <f ca="1"/>
        <v>388.45</v>
      </c>
      <c r="BS113">
        <f ca="1"/>
        <v>493.51</v>
      </c>
      <c r="BT113">
        <f ca="1"/>
        <v>244.73</v>
      </c>
      <c r="BU113">
        <f ca="1"/>
        <v>216.8</v>
      </c>
      <c r="BV113">
        <f ca="1"/>
        <v>425.7</v>
      </c>
      <c r="BW113">
        <f ca="1"/>
        <v>471.66</v>
      </c>
      <c r="BX113">
        <f ca="1"/>
        <v>295.8</v>
      </c>
      <c r="BY113">
        <f ca="1"/>
        <v>126.91</v>
      </c>
      <c r="BZ113">
        <f ca="1"/>
        <v>95.18</v>
      </c>
    </row>
    <row r="114" spans="1:78">
      <c r="A114" s="6"/>
      <c r="AA114" s="157"/>
      <c r="AB114" s="158"/>
      <c r="AC114" s="159" cm="1">
        <f t="array" aca="1" ref="AC114:BZ114" ca="1">TRANSPOSE( _xlfn.TAKE(_xlfn.SORTBY(ecommerce_dataset_updated['[Price (Rs.)']], _xlfn.RANDARRAY(ROWS(ecommerce_dataset_updated['[Price (Rs.)']]))), $AB$2 ))</f>
        <v>224.1</v>
      </c>
      <c r="AD114" s="160">
        <f ca="1"/>
        <v>383.65</v>
      </c>
      <c r="AE114" s="160">
        <f ca="1"/>
        <v>249.14</v>
      </c>
      <c r="AF114" s="160">
        <f ca="1"/>
        <v>398.36</v>
      </c>
      <c r="AG114" s="160">
        <f ca="1"/>
        <v>190.85</v>
      </c>
      <c r="AH114" s="160">
        <f ca="1"/>
        <v>189.84</v>
      </c>
      <c r="AI114" s="160">
        <f ca="1"/>
        <v>401.54</v>
      </c>
      <c r="AJ114" s="160">
        <f ca="1"/>
        <v>230.19</v>
      </c>
      <c r="AK114" s="160">
        <f ca="1"/>
        <v>208.08</v>
      </c>
      <c r="AL114" s="160">
        <f ca="1"/>
        <v>335.09</v>
      </c>
      <c r="AM114" s="160">
        <f ca="1"/>
        <v>292.11</v>
      </c>
      <c r="AN114" s="160">
        <f ca="1"/>
        <v>339.83</v>
      </c>
      <c r="AO114" s="160">
        <f ca="1"/>
        <v>249.57</v>
      </c>
      <c r="AP114" s="160">
        <f ca="1"/>
        <v>133.49</v>
      </c>
      <c r="AQ114" s="160">
        <f ca="1"/>
        <v>429.69</v>
      </c>
      <c r="AR114" s="160">
        <f ca="1"/>
        <v>257.41000000000003</v>
      </c>
      <c r="AS114" s="160">
        <f ca="1"/>
        <v>308.60000000000002</v>
      </c>
      <c r="AT114" s="160">
        <f ca="1"/>
        <v>367.49</v>
      </c>
      <c r="AU114" s="160">
        <f ca="1"/>
        <v>78.92</v>
      </c>
      <c r="AV114" s="160">
        <f ca="1"/>
        <v>159.94999999999999</v>
      </c>
      <c r="AW114" s="160">
        <f ca="1"/>
        <v>464.8</v>
      </c>
      <c r="AX114" s="160">
        <f ca="1"/>
        <v>82.48</v>
      </c>
      <c r="AY114" s="160">
        <f ca="1"/>
        <v>479.79</v>
      </c>
      <c r="AZ114" s="160">
        <f ca="1"/>
        <v>18.829999999999998</v>
      </c>
      <c r="BA114" s="160">
        <f ca="1"/>
        <v>278.54000000000002</v>
      </c>
      <c r="BB114" s="160">
        <f ca="1"/>
        <v>185.53</v>
      </c>
      <c r="BC114" s="160">
        <f ca="1"/>
        <v>292.74</v>
      </c>
      <c r="BD114" s="160">
        <f ca="1"/>
        <v>108.07</v>
      </c>
      <c r="BE114" s="160">
        <f ca="1"/>
        <v>299.60000000000002</v>
      </c>
      <c r="BF114" s="160">
        <f ca="1"/>
        <v>73.239999999999995</v>
      </c>
      <c r="BG114">
        <f ca="1"/>
        <v>235.71</v>
      </c>
      <c r="BH114">
        <f ca="1"/>
        <v>196.87</v>
      </c>
      <c r="BI114">
        <f ca="1"/>
        <v>381.37</v>
      </c>
      <c r="BJ114">
        <f ca="1"/>
        <v>186.72</v>
      </c>
      <c r="BK114">
        <f ca="1"/>
        <v>32.71</v>
      </c>
      <c r="BL114">
        <f ca="1"/>
        <v>51.82</v>
      </c>
      <c r="BM114">
        <f ca="1"/>
        <v>499.96</v>
      </c>
      <c r="BN114">
        <f ca="1"/>
        <v>83.16</v>
      </c>
      <c r="BO114">
        <f ca="1"/>
        <v>473.99</v>
      </c>
      <c r="BP114">
        <f ca="1"/>
        <v>424.14</v>
      </c>
      <c r="BQ114">
        <f ca="1"/>
        <v>196.1</v>
      </c>
      <c r="BR114">
        <f ca="1"/>
        <v>188.56</v>
      </c>
      <c r="BS114">
        <f ca="1"/>
        <v>475.29</v>
      </c>
      <c r="BT114">
        <f ca="1"/>
        <v>354.49</v>
      </c>
      <c r="BU114">
        <f ca="1"/>
        <v>400.63</v>
      </c>
      <c r="BV114">
        <f ca="1"/>
        <v>357.41</v>
      </c>
      <c r="BW114">
        <f ca="1"/>
        <v>263.55</v>
      </c>
      <c r="BX114">
        <f ca="1"/>
        <v>442.58</v>
      </c>
      <c r="BY114">
        <f ca="1"/>
        <v>116.39</v>
      </c>
      <c r="BZ114">
        <f ca="1"/>
        <v>234.28</v>
      </c>
    </row>
    <row r="115" spans="1:78">
      <c r="A115" s="6"/>
      <c r="AA115" s="157"/>
      <c r="AB115" s="158"/>
      <c r="AC115" s="159" cm="1">
        <f t="array" aca="1" ref="AC115:BZ115" ca="1">TRANSPOSE( _xlfn.TAKE(_xlfn.SORTBY(ecommerce_dataset_updated['[Price (Rs.)']], _xlfn.RANDARRAY(ROWS(ecommerce_dataset_updated['[Price (Rs.)']]))), $AB$2 ))</f>
        <v>45.01</v>
      </c>
      <c r="AD115" s="160">
        <f ca="1"/>
        <v>121.2</v>
      </c>
      <c r="AE115" s="160">
        <f ca="1"/>
        <v>462.7</v>
      </c>
      <c r="AF115" s="160">
        <f ca="1"/>
        <v>367.33</v>
      </c>
      <c r="AG115" s="160">
        <f ca="1"/>
        <v>95.61</v>
      </c>
      <c r="AH115" s="160">
        <f ca="1"/>
        <v>131.99</v>
      </c>
      <c r="AI115" s="160">
        <f ca="1"/>
        <v>80.69</v>
      </c>
      <c r="AJ115" s="160">
        <f ca="1"/>
        <v>184.21</v>
      </c>
      <c r="AK115" s="160">
        <f ca="1"/>
        <v>389.25</v>
      </c>
      <c r="AL115" s="160">
        <f ca="1"/>
        <v>90.16</v>
      </c>
      <c r="AM115" s="160">
        <f ca="1"/>
        <v>239.31</v>
      </c>
      <c r="AN115" s="160">
        <f ca="1"/>
        <v>262.8</v>
      </c>
      <c r="AO115" s="160">
        <f ca="1"/>
        <v>225.17</v>
      </c>
      <c r="AP115" s="160">
        <f ca="1"/>
        <v>276.94</v>
      </c>
      <c r="AQ115" s="160">
        <f ca="1"/>
        <v>241.25</v>
      </c>
      <c r="AR115" s="160">
        <f ca="1"/>
        <v>70.44</v>
      </c>
      <c r="AS115" s="160">
        <f ca="1"/>
        <v>189.68</v>
      </c>
      <c r="AT115" s="160">
        <f ca="1"/>
        <v>327.39</v>
      </c>
      <c r="AU115" s="160">
        <f ca="1"/>
        <v>181.62</v>
      </c>
      <c r="AV115" s="160">
        <f ca="1"/>
        <v>394.59</v>
      </c>
      <c r="AW115" s="160">
        <f ca="1"/>
        <v>251.69</v>
      </c>
      <c r="AX115" s="160">
        <f ca="1"/>
        <v>411.18</v>
      </c>
      <c r="AY115" s="160">
        <f ca="1"/>
        <v>342.06</v>
      </c>
      <c r="AZ115" s="160">
        <f ca="1"/>
        <v>278.41000000000003</v>
      </c>
      <c r="BA115" s="160">
        <f ca="1"/>
        <v>492.41</v>
      </c>
      <c r="BB115" s="160">
        <f ca="1"/>
        <v>18.79</v>
      </c>
      <c r="BC115" s="160">
        <f ca="1"/>
        <v>72.430000000000007</v>
      </c>
      <c r="BD115" s="160">
        <f ca="1"/>
        <v>420.31</v>
      </c>
      <c r="BE115" s="160">
        <f ca="1"/>
        <v>461.56</v>
      </c>
      <c r="BF115" s="160">
        <f ca="1"/>
        <v>81.819999999999993</v>
      </c>
      <c r="BG115">
        <f ca="1"/>
        <v>424.33</v>
      </c>
      <c r="BH115">
        <f ca="1"/>
        <v>186.72</v>
      </c>
      <c r="BI115">
        <f ca="1"/>
        <v>498.58</v>
      </c>
      <c r="BJ115">
        <f ca="1"/>
        <v>229.13</v>
      </c>
      <c r="BK115">
        <f ca="1"/>
        <v>47.45</v>
      </c>
      <c r="BL115">
        <f ca="1"/>
        <v>10.82</v>
      </c>
      <c r="BM115">
        <f ca="1"/>
        <v>151.5</v>
      </c>
      <c r="BN115">
        <f ca="1"/>
        <v>396.76</v>
      </c>
      <c r="BO115">
        <f ca="1"/>
        <v>82.48</v>
      </c>
      <c r="BP115">
        <f ca="1"/>
        <v>259.42</v>
      </c>
      <c r="BQ115">
        <f ca="1"/>
        <v>461.93</v>
      </c>
      <c r="BR115">
        <f ca="1"/>
        <v>90.2</v>
      </c>
      <c r="BS115">
        <f ca="1"/>
        <v>360.74</v>
      </c>
      <c r="BT115">
        <f ca="1"/>
        <v>314.33999999999997</v>
      </c>
      <c r="BU115">
        <f ca="1"/>
        <v>209.44</v>
      </c>
      <c r="BV115">
        <f ca="1"/>
        <v>64.64</v>
      </c>
      <c r="BW115">
        <f ca="1"/>
        <v>382.26</v>
      </c>
      <c r="BX115">
        <f ca="1"/>
        <v>134.53</v>
      </c>
      <c r="BY115">
        <f ca="1"/>
        <v>113.41</v>
      </c>
      <c r="BZ115">
        <f ca="1"/>
        <v>64.489999999999995</v>
      </c>
    </row>
    <row r="116" spans="1:78">
      <c r="A116" s="6"/>
      <c r="AA116" s="157"/>
      <c r="AB116" s="158"/>
      <c r="AC116" s="159" cm="1">
        <f t="array" aca="1" ref="AC116:BZ116" ca="1">TRANSPOSE( _xlfn.TAKE(_xlfn.SORTBY(ecommerce_dataset_updated['[Price (Rs.)']], _xlfn.RANDARRAY(ROWS(ecommerce_dataset_updated['[Price (Rs.)']]))), $AB$2 ))</f>
        <v>464.61</v>
      </c>
      <c r="AD116" s="160">
        <f ca="1"/>
        <v>138.63999999999999</v>
      </c>
      <c r="AE116" s="160">
        <f ca="1"/>
        <v>31.93</v>
      </c>
      <c r="AF116" s="160">
        <f ca="1"/>
        <v>210.4</v>
      </c>
      <c r="AG116" s="160">
        <f ca="1"/>
        <v>233.63</v>
      </c>
      <c r="AH116" s="160">
        <f ca="1"/>
        <v>78.92</v>
      </c>
      <c r="AI116" s="160">
        <f ca="1"/>
        <v>149.52000000000001</v>
      </c>
      <c r="AJ116" s="160">
        <f ca="1"/>
        <v>208.08</v>
      </c>
      <c r="AK116" s="160">
        <f ca="1"/>
        <v>24.75</v>
      </c>
      <c r="AL116" s="160">
        <f ca="1"/>
        <v>230.18</v>
      </c>
      <c r="AM116" s="160">
        <f ca="1"/>
        <v>29.3</v>
      </c>
      <c r="AN116" s="160">
        <f ca="1"/>
        <v>216.4</v>
      </c>
      <c r="AO116" s="160">
        <f ca="1"/>
        <v>282.33</v>
      </c>
      <c r="AP116" s="160">
        <f ca="1"/>
        <v>141.28</v>
      </c>
      <c r="AQ116" s="160">
        <f ca="1"/>
        <v>52.51</v>
      </c>
      <c r="AR116" s="160">
        <f ca="1"/>
        <v>129.27000000000001</v>
      </c>
      <c r="AS116" s="160">
        <f ca="1"/>
        <v>415.93</v>
      </c>
      <c r="AT116" s="160">
        <f ca="1"/>
        <v>299.27</v>
      </c>
      <c r="AU116" s="160">
        <f ca="1"/>
        <v>459.93</v>
      </c>
      <c r="AV116" s="160">
        <f ca="1"/>
        <v>278.5</v>
      </c>
      <c r="AW116" s="160">
        <f ca="1"/>
        <v>215.49</v>
      </c>
      <c r="AX116" s="160">
        <f ca="1"/>
        <v>203.54</v>
      </c>
      <c r="AY116" s="160">
        <f ca="1"/>
        <v>410.76</v>
      </c>
      <c r="AZ116" s="160">
        <f ca="1"/>
        <v>272.64</v>
      </c>
      <c r="BA116" s="160">
        <f ca="1"/>
        <v>235.02</v>
      </c>
      <c r="BB116" s="160">
        <f ca="1"/>
        <v>122.84</v>
      </c>
      <c r="BC116" s="160">
        <f ca="1"/>
        <v>407.45</v>
      </c>
      <c r="BD116" s="160">
        <f ca="1"/>
        <v>212.08</v>
      </c>
      <c r="BE116" s="160">
        <f ca="1"/>
        <v>221.29</v>
      </c>
      <c r="BF116" s="160">
        <f ca="1"/>
        <v>349.42</v>
      </c>
      <c r="BG116">
        <f ca="1"/>
        <v>339.34</v>
      </c>
      <c r="BH116">
        <f ca="1"/>
        <v>308.25</v>
      </c>
      <c r="BI116">
        <f ca="1"/>
        <v>178.67</v>
      </c>
      <c r="BJ116">
        <f ca="1"/>
        <v>47.54</v>
      </c>
      <c r="BK116">
        <f ca="1"/>
        <v>290.25</v>
      </c>
      <c r="BL116">
        <f ca="1"/>
        <v>408.64</v>
      </c>
      <c r="BM116">
        <f ca="1"/>
        <v>371.72</v>
      </c>
      <c r="BN116">
        <f ca="1"/>
        <v>484.89</v>
      </c>
      <c r="BO116">
        <f ca="1"/>
        <v>34.93</v>
      </c>
      <c r="BP116">
        <f ca="1"/>
        <v>145.91</v>
      </c>
      <c r="BQ116">
        <f ca="1"/>
        <v>109.4</v>
      </c>
      <c r="BR116">
        <f ca="1"/>
        <v>332.54</v>
      </c>
      <c r="BS116">
        <f ca="1"/>
        <v>12.24</v>
      </c>
      <c r="BT116">
        <f ca="1"/>
        <v>387.94</v>
      </c>
      <c r="BU116">
        <f ca="1"/>
        <v>400.25</v>
      </c>
      <c r="BV116">
        <f ca="1"/>
        <v>22.47</v>
      </c>
      <c r="BW116">
        <f ca="1"/>
        <v>341.68</v>
      </c>
      <c r="BX116">
        <f ca="1"/>
        <v>329.94</v>
      </c>
      <c r="BY116">
        <f ca="1"/>
        <v>381.75</v>
      </c>
      <c r="BZ116">
        <f ca="1"/>
        <v>437.1</v>
      </c>
    </row>
    <row r="117" spans="1:78">
      <c r="A117" s="6"/>
      <c r="AA117" s="157"/>
      <c r="AB117" s="158"/>
      <c r="AC117" s="159" cm="1">
        <f t="array" aca="1" ref="AC117:BZ117" ca="1">TRANSPOSE( _xlfn.TAKE(_xlfn.SORTBY(ecommerce_dataset_updated['[Price (Rs.)']], _xlfn.RANDARRAY(ROWS(ecommerce_dataset_updated['[Price (Rs.)']]))), $AB$2 ))</f>
        <v>378.85</v>
      </c>
      <c r="AD117" s="160">
        <f ca="1"/>
        <v>405.3</v>
      </c>
      <c r="AE117" s="160">
        <f ca="1"/>
        <v>54.39</v>
      </c>
      <c r="AF117" s="160">
        <f ca="1"/>
        <v>168.76</v>
      </c>
      <c r="AG117" s="160">
        <f ca="1"/>
        <v>29.46</v>
      </c>
      <c r="AH117" s="160">
        <f ca="1"/>
        <v>466.36</v>
      </c>
      <c r="AI117" s="160">
        <f ca="1"/>
        <v>96.29</v>
      </c>
      <c r="AJ117" s="160">
        <f ca="1"/>
        <v>135.25</v>
      </c>
      <c r="AK117" s="160">
        <f ca="1"/>
        <v>395.32</v>
      </c>
      <c r="AL117" s="160">
        <f ca="1"/>
        <v>334.87</v>
      </c>
      <c r="AM117" s="160">
        <f ca="1"/>
        <v>175.5</v>
      </c>
      <c r="AN117" s="160">
        <f ca="1"/>
        <v>359.09</v>
      </c>
      <c r="AO117" s="160">
        <f ca="1"/>
        <v>16.18</v>
      </c>
      <c r="AP117" s="160">
        <f ca="1"/>
        <v>81.48</v>
      </c>
      <c r="AQ117" s="160">
        <f ca="1"/>
        <v>56.45</v>
      </c>
      <c r="AR117" s="160">
        <f ca="1"/>
        <v>337.33</v>
      </c>
      <c r="AS117" s="160">
        <f ca="1"/>
        <v>227.08</v>
      </c>
      <c r="AT117" s="160">
        <f ca="1"/>
        <v>163.15</v>
      </c>
      <c r="AU117" s="160">
        <f ca="1"/>
        <v>41.06</v>
      </c>
      <c r="AV117" s="160">
        <f ca="1"/>
        <v>172.11</v>
      </c>
      <c r="AW117" s="160">
        <f ca="1"/>
        <v>72.08</v>
      </c>
      <c r="AX117" s="160">
        <f ca="1"/>
        <v>160.13</v>
      </c>
      <c r="AY117" s="160">
        <f ca="1"/>
        <v>438.97</v>
      </c>
      <c r="AZ117" s="160">
        <f ca="1"/>
        <v>310.66000000000003</v>
      </c>
      <c r="BA117" s="160">
        <f ca="1"/>
        <v>268.87</v>
      </c>
      <c r="BB117" s="160">
        <f ca="1"/>
        <v>456.74</v>
      </c>
      <c r="BC117" s="160">
        <f ca="1"/>
        <v>305.11</v>
      </c>
      <c r="BD117" s="160">
        <f ca="1"/>
        <v>309.67</v>
      </c>
      <c r="BE117" s="160">
        <f ca="1"/>
        <v>219.74</v>
      </c>
      <c r="BF117" s="160">
        <f ca="1"/>
        <v>256.51</v>
      </c>
      <c r="BG117">
        <f ca="1"/>
        <v>107.22</v>
      </c>
      <c r="BH117">
        <f ca="1"/>
        <v>133.82</v>
      </c>
      <c r="BI117">
        <f ca="1"/>
        <v>239.31</v>
      </c>
      <c r="BJ117">
        <f ca="1"/>
        <v>428.42</v>
      </c>
      <c r="BK117">
        <f ca="1"/>
        <v>95.3</v>
      </c>
      <c r="BL117">
        <f ca="1"/>
        <v>256.64</v>
      </c>
      <c r="BM117">
        <f ca="1"/>
        <v>315.54000000000002</v>
      </c>
      <c r="BN117">
        <f ca="1"/>
        <v>323.64999999999998</v>
      </c>
      <c r="BO117">
        <f ca="1"/>
        <v>222.11</v>
      </c>
      <c r="BP117">
        <f ca="1"/>
        <v>33.799999999999997</v>
      </c>
      <c r="BQ117">
        <f ca="1"/>
        <v>95.06</v>
      </c>
      <c r="BR117">
        <f ca="1"/>
        <v>306.61</v>
      </c>
      <c r="BS117">
        <f ca="1"/>
        <v>228.68</v>
      </c>
      <c r="BT117">
        <f ca="1"/>
        <v>47.18</v>
      </c>
      <c r="BU117">
        <f ca="1"/>
        <v>214.62</v>
      </c>
      <c r="BV117">
        <f ca="1"/>
        <v>144.46</v>
      </c>
      <c r="BW117">
        <f ca="1"/>
        <v>203.43</v>
      </c>
      <c r="BX117">
        <f ca="1"/>
        <v>203.25</v>
      </c>
      <c r="BY117">
        <f ca="1"/>
        <v>59.31</v>
      </c>
      <c r="BZ117">
        <f ca="1"/>
        <v>15.28</v>
      </c>
    </row>
    <row r="118" spans="1:78">
      <c r="A118" s="6"/>
      <c r="AA118" s="157"/>
      <c r="AB118" s="158"/>
      <c r="AC118" s="159" cm="1">
        <f t="array" aca="1" ref="AC118:BZ118" ca="1">TRANSPOSE( _xlfn.TAKE(_xlfn.SORTBY(ecommerce_dataset_updated['[Price (Rs.)']], _xlfn.RANDARRAY(ROWS(ecommerce_dataset_updated['[Price (Rs.)']]))), $AB$2 ))</f>
        <v>281.70999999999998</v>
      </c>
      <c r="AD118" s="160">
        <f ca="1"/>
        <v>66.290000000000006</v>
      </c>
      <c r="AE118" s="160">
        <f ca="1"/>
        <v>276.83999999999997</v>
      </c>
      <c r="AF118" s="160">
        <f ca="1"/>
        <v>488.6</v>
      </c>
      <c r="AG118" s="160">
        <f ca="1"/>
        <v>14.4</v>
      </c>
      <c r="AH118" s="160">
        <f ca="1"/>
        <v>156.88999999999999</v>
      </c>
      <c r="AI118" s="160">
        <f ca="1"/>
        <v>52.98</v>
      </c>
      <c r="AJ118" s="160">
        <f ca="1"/>
        <v>450.5</v>
      </c>
      <c r="AK118" s="160">
        <f ca="1"/>
        <v>174.34</v>
      </c>
      <c r="AL118" s="160">
        <f ca="1"/>
        <v>185.28</v>
      </c>
      <c r="AM118" s="160">
        <f ca="1"/>
        <v>146.93</v>
      </c>
      <c r="AN118" s="160">
        <f ca="1"/>
        <v>362.99</v>
      </c>
      <c r="AO118" s="160">
        <f ca="1"/>
        <v>95.41</v>
      </c>
      <c r="AP118" s="160">
        <f ca="1"/>
        <v>251.84</v>
      </c>
      <c r="AQ118" s="160">
        <f ca="1"/>
        <v>69.64</v>
      </c>
      <c r="AR118" s="160">
        <f ca="1"/>
        <v>469.41</v>
      </c>
      <c r="AS118" s="160">
        <f ca="1"/>
        <v>113.72</v>
      </c>
      <c r="AT118" s="160">
        <f ca="1"/>
        <v>238.9</v>
      </c>
      <c r="AU118" s="160">
        <f ca="1"/>
        <v>445.45</v>
      </c>
      <c r="AV118" s="160">
        <f ca="1"/>
        <v>256.97000000000003</v>
      </c>
      <c r="AW118" s="160">
        <f ca="1"/>
        <v>217.35</v>
      </c>
      <c r="AX118" s="160">
        <f ca="1"/>
        <v>447.35</v>
      </c>
      <c r="AY118" s="160">
        <f ca="1"/>
        <v>334.08</v>
      </c>
      <c r="AZ118" s="160">
        <f ca="1"/>
        <v>390.78</v>
      </c>
      <c r="BA118" s="160">
        <f ca="1"/>
        <v>187.36</v>
      </c>
      <c r="BB118" s="160">
        <f ca="1"/>
        <v>460.89</v>
      </c>
      <c r="BC118" s="160">
        <f ca="1"/>
        <v>21.26</v>
      </c>
      <c r="BD118" s="160">
        <f ca="1"/>
        <v>126.15</v>
      </c>
      <c r="BE118" s="160">
        <f ca="1"/>
        <v>344.85</v>
      </c>
      <c r="BF118" s="160">
        <f ca="1"/>
        <v>40.78</v>
      </c>
      <c r="BG118">
        <f ca="1"/>
        <v>96.29</v>
      </c>
      <c r="BH118">
        <f ca="1"/>
        <v>367.66</v>
      </c>
      <c r="BI118">
        <f ca="1"/>
        <v>182.35</v>
      </c>
      <c r="BJ118">
        <f ca="1"/>
        <v>499.65</v>
      </c>
      <c r="BK118">
        <f ca="1"/>
        <v>291.97000000000003</v>
      </c>
      <c r="BL118">
        <f ca="1"/>
        <v>203.19</v>
      </c>
      <c r="BM118">
        <f ca="1"/>
        <v>304.02</v>
      </c>
      <c r="BN118">
        <f ca="1"/>
        <v>61.68</v>
      </c>
      <c r="BO118">
        <f ca="1"/>
        <v>199.44</v>
      </c>
      <c r="BP118">
        <f ca="1"/>
        <v>32.39</v>
      </c>
      <c r="BQ118">
        <f ca="1"/>
        <v>71.33</v>
      </c>
      <c r="BR118">
        <f ca="1"/>
        <v>365.33</v>
      </c>
      <c r="BS118">
        <f ca="1"/>
        <v>302.72000000000003</v>
      </c>
      <c r="BT118">
        <f ca="1"/>
        <v>424.68</v>
      </c>
      <c r="BU118">
        <f ca="1"/>
        <v>152.91999999999999</v>
      </c>
      <c r="BV118">
        <f ca="1"/>
        <v>121.31</v>
      </c>
      <c r="BW118">
        <f ca="1"/>
        <v>166.11</v>
      </c>
      <c r="BX118">
        <f ca="1"/>
        <v>179.54</v>
      </c>
      <c r="BY118">
        <f ca="1"/>
        <v>498.59</v>
      </c>
      <c r="BZ118">
        <f ca="1"/>
        <v>94.97</v>
      </c>
    </row>
    <row r="119" spans="1:78">
      <c r="A119" s="6"/>
      <c r="AA119" s="157"/>
      <c r="AB119" s="158"/>
      <c r="AC119" s="159" cm="1">
        <f t="array" aca="1" ref="AC119:BZ119" ca="1">TRANSPOSE( _xlfn.TAKE(_xlfn.SORTBY(ecommerce_dataset_updated['[Price (Rs.)']], _xlfn.RANDARRAY(ROWS(ecommerce_dataset_updated['[Price (Rs.)']]))), $AB$2 ))</f>
        <v>235.54</v>
      </c>
      <c r="AD119" s="160">
        <f ca="1"/>
        <v>254.32</v>
      </c>
      <c r="AE119" s="160">
        <f ca="1"/>
        <v>152.91999999999999</v>
      </c>
      <c r="AF119" s="160">
        <f ca="1"/>
        <v>257.20999999999998</v>
      </c>
      <c r="AG119" s="160">
        <f ca="1"/>
        <v>94.33</v>
      </c>
      <c r="AH119" s="160">
        <f ca="1"/>
        <v>276.95</v>
      </c>
      <c r="AI119" s="160">
        <f ca="1"/>
        <v>355.43</v>
      </c>
      <c r="AJ119" s="160">
        <f ca="1"/>
        <v>32.72</v>
      </c>
      <c r="AK119" s="160">
        <f ca="1"/>
        <v>317.61</v>
      </c>
      <c r="AL119" s="160">
        <f ca="1"/>
        <v>58.77</v>
      </c>
      <c r="AM119" s="160">
        <f ca="1"/>
        <v>41.68</v>
      </c>
      <c r="AN119" s="160">
        <f ca="1"/>
        <v>350.5</v>
      </c>
      <c r="AO119" s="160">
        <f ca="1"/>
        <v>52.31</v>
      </c>
      <c r="AP119" s="160">
        <f ca="1"/>
        <v>471.4</v>
      </c>
      <c r="AQ119" s="160">
        <f ca="1"/>
        <v>68.08</v>
      </c>
      <c r="AR119" s="160">
        <f ca="1"/>
        <v>439.29</v>
      </c>
      <c r="AS119" s="160">
        <f ca="1"/>
        <v>114.99</v>
      </c>
      <c r="AT119" s="160">
        <f ca="1"/>
        <v>103.8</v>
      </c>
      <c r="AU119" s="160">
        <f ca="1"/>
        <v>206.92</v>
      </c>
      <c r="AV119" s="160">
        <f ca="1"/>
        <v>168.01</v>
      </c>
      <c r="AW119" s="160">
        <f ca="1"/>
        <v>330.53</v>
      </c>
      <c r="AX119" s="160">
        <f ca="1"/>
        <v>217.51</v>
      </c>
      <c r="AY119" s="160">
        <f ca="1"/>
        <v>231.39</v>
      </c>
      <c r="AZ119" s="160">
        <f ca="1"/>
        <v>299.69</v>
      </c>
      <c r="BA119" s="160">
        <f ca="1"/>
        <v>444.87</v>
      </c>
      <c r="BB119" s="160">
        <f ca="1"/>
        <v>214.45</v>
      </c>
      <c r="BC119" s="160">
        <f ca="1"/>
        <v>427.8</v>
      </c>
      <c r="BD119" s="160">
        <f ca="1"/>
        <v>42.72</v>
      </c>
      <c r="BE119" s="160">
        <f ca="1"/>
        <v>249.4</v>
      </c>
      <c r="BF119" s="160">
        <f ca="1"/>
        <v>262.8</v>
      </c>
      <c r="BG119">
        <f ca="1"/>
        <v>156.51</v>
      </c>
      <c r="BH119">
        <f ca="1"/>
        <v>480.8</v>
      </c>
      <c r="BI119">
        <f ca="1"/>
        <v>488.06</v>
      </c>
      <c r="BJ119">
        <f ca="1"/>
        <v>324.93</v>
      </c>
      <c r="BK119">
        <f ca="1"/>
        <v>328.44</v>
      </c>
      <c r="BL119">
        <f ca="1"/>
        <v>149.93</v>
      </c>
      <c r="BM119">
        <f ca="1"/>
        <v>14.98</v>
      </c>
      <c r="BN119">
        <f ca="1"/>
        <v>417.54</v>
      </c>
      <c r="BO119">
        <f ca="1"/>
        <v>140.84</v>
      </c>
      <c r="BP119">
        <f ca="1"/>
        <v>319.86</v>
      </c>
      <c r="BQ119">
        <f ca="1"/>
        <v>374.81</v>
      </c>
      <c r="BR119">
        <f ca="1"/>
        <v>226.85</v>
      </c>
      <c r="BS119">
        <f ca="1"/>
        <v>101.57</v>
      </c>
      <c r="BT119">
        <f ca="1"/>
        <v>419.4</v>
      </c>
      <c r="BU119">
        <f ca="1"/>
        <v>124.79</v>
      </c>
      <c r="BV119">
        <f ca="1"/>
        <v>476.64</v>
      </c>
      <c r="BW119">
        <f ca="1"/>
        <v>166.75</v>
      </c>
      <c r="BX119">
        <f ca="1"/>
        <v>431.38</v>
      </c>
      <c r="BY119">
        <f ca="1"/>
        <v>478.62</v>
      </c>
      <c r="BZ119">
        <f ca="1"/>
        <v>268.41000000000003</v>
      </c>
    </row>
    <row r="120" spans="1:78">
      <c r="A120" s="6"/>
      <c r="AA120" s="157"/>
      <c r="AB120" s="158"/>
      <c r="AC120" s="159" cm="1">
        <f t="array" aca="1" ref="AC120:BZ120" ca="1">TRANSPOSE( _xlfn.TAKE(_xlfn.SORTBY(ecommerce_dataset_updated['[Price (Rs.)']], _xlfn.RANDARRAY(ROWS(ecommerce_dataset_updated['[Price (Rs.)']]))), $AB$2 ))</f>
        <v>185.13</v>
      </c>
      <c r="AD120" s="160">
        <f ca="1"/>
        <v>376.89</v>
      </c>
      <c r="AE120" s="160">
        <f ca="1"/>
        <v>337.81</v>
      </c>
      <c r="AF120" s="160">
        <f ca="1"/>
        <v>50.88</v>
      </c>
      <c r="AG120" s="160">
        <f ca="1"/>
        <v>351.68</v>
      </c>
      <c r="AH120" s="160">
        <f ca="1"/>
        <v>280.19</v>
      </c>
      <c r="AI120" s="160">
        <f ca="1"/>
        <v>320.44</v>
      </c>
      <c r="AJ120" s="160">
        <f ca="1"/>
        <v>218.58</v>
      </c>
      <c r="AK120" s="160">
        <f ca="1"/>
        <v>317.02</v>
      </c>
      <c r="AL120" s="160">
        <f ca="1"/>
        <v>333.18</v>
      </c>
      <c r="AM120" s="160">
        <f ca="1"/>
        <v>235.28</v>
      </c>
      <c r="AN120" s="160">
        <f ca="1"/>
        <v>306.97000000000003</v>
      </c>
      <c r="AO120" s="160">
        <f ca="1"/>
        <v>470.39</v>
      </c>
      <c r="AP120" s="160">
        <f ca="1"/>
        <v>374.73</v>
      </c>
      <c r="AQ120" s="160">
        <f ca="1"/>
        <v>424.33</v>
      </c>
      <c r="AR120" s="160">
        <f ca="1"/>
        <v>473.91</v>
      </c>
      <c r="AS120" s="160">
        <f ca="1"/>
        <v>479.52</v>
      </c>
      <c r="AT120" s="160">
        <f ca="1"/>
        <v>490.75</v>
      </c>
      <c r="AU120" s="160">
        <f ca="1"/>
        <v>299.87</v>
      </c>
      <c r="AV120" s="160">
        <f ca="1"/>
        <v>41.06</v>
      </c>
      <c r="AW120" s="160">
        <f ca="1"/>
        <v>186.37</v>
      </c>
      <c r="AX120" s="160">
        <f ca="1"/>
        <v>224.84</v>
      </c>
      <c r="AY120" s="160">
        <f ca="1"/>
        <v>401.8</v>
      </c>
      <c r="AZ120" s="160">
        <f ca="1"/>
        <v>246.05</v>
      </c>
      <c r="BA120" s="160">
        <f ca="1"/>
        <v>362.7</v>
      </c>
      <c r="BB120" s="160">
        <f ca="1"/>
        <v>350.82</v>
      </c>
      <c r="BC120" s="160">
        <f ca="1"/>
        <v>436.86</v>
      </c>
      <c r="BD120" s="160">
        <f ca="1"/>
        <v>142.15</v>
      </c>
      <c r="BE120" s="160">
        <f ca="1"/>
        <v>206.97</v>
      </c>
      <c r="BF120" s="160">
        <f ca="1"/>
        <v>440.27</v>
      </c>
      <c r="BG120">
        <f ca="1"/>
        <v>246.59</v>
      </c>
      <c r="BH120">
        <f ca="1"/>
        <v>375</v>
      </c>
      <c r="BI120">
        <f ca="1"/>
        <v>421.16</v>
      </c>
      <c r="BJ120">
        <f ca="1"/>
        <v>27.22</v>
      </c>
      <c r="BK120">
        <f ca="1"/>
        <v>76.91</v>
      </c>
      <c r="BL120">
        <f ca="1"/>
        <v>166.25</v>
      </c>
      <c r="BM120">
        <f ca="1"/>
        <v>171.84</v>
      </c>
      <c r="BN120">
        <f ca="1"/>
        <v>335.86</v>
      </c>
      <c r="BO120">
        <f ca="1"/>
        <v>128.94999999999999</v>
      </c>
      <c r="BP120">
        <f ca="1"/>
        <v>311.29000000000002</v>
      </c>
      <c r="BQ120">
        <f ca="1"/>
        <v>266.2</v>
      </c>
      <c r="BR120">
        <f ca="1"/>
        <v>56.4</v>
      </c>
      <c r="BS120">
        <f ca="1"/>
        <v>338</v>
      </c>
      <c r="BT120">
        <f ca="1"/>
        <v>476.53</v>
      </c>
      <c r="BU120">
        <f ca="1"/>
        <v>46.11</v>
      </c>
      <c r="BV120">
        <f ca="1"/>
        <v>255.92</v>
      </c>
      <c r="BW120">
        <f ca="1"/>
        <v>181.18</v>
      </c>
      <c r="BX120">
        <f ca="1"/>
        <v>439.73</v>
      </c>
      <c r="BY120">
        <f ca="1"/>
        <v>151.13999999999999</v>
      </c>
      <c r="BZ120">
        <f ca="1"/>
        <v>101.4</v>
      </c>
    </row>
    <row r="121" spans="1:78">
      <c r="A121" s="6"/>
      <c r="AA121" s="157"/>
      <c r="AB121" s="158"/>
      <c r="AC121" s="159" cm="1">
        <f t="array" aca="1" ref="AC121:BZ121" ca="1">TRANSPOSE( _xlfn.TAKE(_xlfn.SORTBY(ecommerce_dataset_updated['[Price (Rs.)']], _xlfn.RANDARRAY(ROWS(ecommerce_dataset_updated['[Price (Rs.)']]))), $AB$2 ))</f>
        <v>33.25</v>
      </c>
      <c r="AD121" s="160">
        <f ca="1"/>
        <v>104.5</v>
      </c>
      <c r="AE121" s="160">
        <f ca="1"/>
        <v>479.26</v>
      </c>
      <c r="AF121" s="160">
        <f ca="1"/>
        <v>170.19</v>
      </c>
      <c r="AG121" s="160">
        <f ca="1"/>
        <v>460.83</v>
      </c>
      <c r="AH121" s="160">
        <f ca="1"/>
        <v>469.67</v>
      </c>
      <c r="AI121" s="160">
        <f ca="1"/>
        <v>123.71</v>
      </c>
      <c r="AJ121" s="160">
        <f ca="1"/>
        <v>379.29</v>
      </c>
      <c r="AK121" s="160">
        <f ca="1"/>
        <v>54.61</v>
      </c>
      <c r="AL121" s="160">
        <f ca="1"/>
        <v>18.829999999999998</v>
      </c>
      <c r="AM121" s="160">
        <f ca="1"/>
        <v>260.45</v>
      </c>
      <c r="AN121" s="160">
        <f ca="1"/>
        <v>487.06</v>
      </c>
      <c r="AO121" s="160">
        <f ca="1"/>
        <v>55.74</v>
      </c>
      <c r="AP121" s="160">
        <f ca="1"/>
        <v>334.77</v>
      </c>
      <c r="AQ121" s="160">
        <f ca="1"/>
        <v>185.17</v>
      </c>
      <c r="AR121" s="160">
        <f ca="1"/>
        <v>439.88</v>
      </c>
      <c r="AS121" s="160">
        <f ca="1"/>
        <v>254.76</v>
      </c>
      <c r="AT121" s="160">
        <f ca="1"/>
        <v>130.51</v>
      </c>
      <c r="AU121" s="160">
        <f ca="1"/>
        <v>441.84</v>
      </c>
      <c r="AV121" s="160">
        <f ca="1"/>
        <v>425.6</v>
      </c>
      <c r="AW121" s="160">
        <f ca="1"/>
        <v>384.71</v>
      </c>
      <c r="AX121" s="160">
        <f ca="1"/>
        <v>44.62</v>
      </c>
      <c r="AY121" s="160">
        <f ca="1"/>
        <v>267.99</v>
      </c>
      <c r="AZ121" s="160">
        <f ca="1"/>
        <v>328.07</v>
      </c>
      <c r="BA121" s="160">
        <f ca="1"/>
        <v>448.07</v>
      </c>
      <c r="BB121" s="160">
        <f ca="1"/>
        <v>247.08</v>
      </c>
      <c r="BC121" s="160">
        <f ca="1"/>
        <v>271.58999999999997</v>
      </c>
      <c r="BD121" s="160">
        <f ca="1"/>
        <v>250.41</v>
      </c>
      <c r="BE121" s="160">
        <f ca="1"/>
        <v>125.71</v>
      </c>
      <c r="BF121" s="160">
        <f ca="1"/>
        <v>227.2</v>
      </c>
      <c r="BG121">
        <f ca="1"/>
        <v>102.19</v>
      </c>
      <c r="BH121">
        <f ca="1"/>
        <v>358.51</v>
      </c>
      <c r="BI121">
        <f ca="1"/>
        <v>389.59</v>
      </c>
      <c r="BJ121">
        <f ca="1"/>
        <v>339.34</v>
      </c>
      <c r="BK121">
        <f ca="1"/>
        <v>56.69</v>
      </c>
      <c r="BL121">
        <f ca="1"/>
        <v>328.44</v>
      </c>
      <c r="BM121">
        <f ca="1"/>
        <v>176.73</v>
      </c>
      <c r="BN121">
        <f ca="1"/>
        <v>278.52</v>
      </c>
      <c r="BO121">
        <f ca="1"/>
        <v>471.77</v>
      </c>
      <c r="BP121">
        <f ca="1"/>
        <v>211.17</v>
      </c>
      <c r="BQ121">
        <f ca="1"/>
        <v>263.55</v>
      </c>
      <c r="BR121">
        <f ca="1"/>
        <v>51.97</v>
      </c>
      <c r="BS121">
        <f ca="1"/>
        <v>150.55000000000001</v>
      </c>
      <c r="BT121">
        <f ca="1"/>
        <v>247.91</v>
      </c>
      <c r="BU121">
        <f ca="1"/>
        <v>53.13</v>
      </c>
      <c r="BV121">
        <f ca="1"/>
        <v>441.72</v>
      </c>
      <c r="BW121">
        <f ca="1"/>
        <v>109.89</v>
      </c>
      <c r="BX121">
        <f ca="1"/>
        <v>129.47999999999999</v>
      </c>
      <c r="BY121">
        <f ca="1"/>
        <v>252.08</v>
      </c>
      <c r="BZ121">
        <f ca="1"/>
        <v>172.74</v>
      </c>
    </row>
    <row r="122" spans="1:78">
      <c r="A122" s="6"/>
      <c r="AA122" s="157"/>
      <c r="AB122" s="158"/>
      <c r="AC122" s="159" cm="1">
        <f t="array" aca="1" ref="AC122:BZ122" ca="1">TRANSPOSE( _xlfn.TAKE(_xlfn.SORTBY(ecommerce_dataset_updated['[Price (Rs.)']], _xlfn.RANDARRAY(ROWS(ecommerce_dataset_updated['[Price (Rs.)']]))), $AB$2 ))</f>
        <v>393.1</v>
      </c>
      <c r="AD122" s="160">
        <f ca="1"/>
        <v>308.37</v>
      </c>
      <c r="AE122" s="160">
        <f ca="1"/>
        <v>200.97</v>
      </c>
      <c r="AF122" s="160">
        <f ca="1"/>
        <v>231.78</v>
      </c>
      <c r="AG122" s="160">
        <f ca="1"/>
        <v>106.14</v>
      </c>
      <c r="AH122" s="160">
        <f ca="1"/>
        <v>216.97</v>
      </c>
      <c r="AI122" s="160">
        <f ca="1"/>
        <v>421</v>
      </c>
      <c r="AJ122" s="160">
        <f ca="1"/>
        <v>59.22</v>
      </c>
      <c r="AK122" s="160">
        <f ca="1"/>
        <v>17.010000000000002</v>
      </c>
      <c r="AL122" s="160">
        <f ca="1"/>
        <v>229.31</v>
      </c>
      <c r="AM122" s="160">
        <f ca="1"/>
        <v>496.03</v>
      </c>
      <c r="AN122" s="160">
        <f ca="1"/>
        <v>339.17</v>
      </c>
      <c r="AO122" s="160">
        <f ca="1"/>
        <v>449.76</v>
      </c>
      <c r="AP122" s="160">
        <f ca="1"/>
        <v>102.67</v>
      </c>
      <c r="AQ122" s="160">
        <f ca="1"/>
        <v>48.56</v>
      </c>
      <c r="AR122" s="160">
        <f ca="1"/>
        <v>310.86</v>
      </c>
      <c r="AS122" s="160">
        <f ca="1"/>
        <v>207.44</v>
      </c>
      <c r="AT122" s="160">
        <f ca="1"/>
        <v>246.05</v>
      </c>
      <c r="AU122" s="160">
        <f ca="1"/>
        <v>31.24</v>
      </c>
      <c r="AV122" s="160">
        <f ca="1"/>
        <v>245.53</v>
      </c>
      <c r="AW122" s="160">
        <f ca="1"/>
        <v>437.28</v>
      </c>
      <c r="AX122" s="160">
        <f ca="1"/>
        <v>469.59</v>
      </c>
      <c r="AY122" s="160">
        <f ca="1"/>
        <v>197.76</v>
      </c>
      <c r="AZ122" s="160">
        <f ca="1"/>
        <v>278.70999999999998</v>
      </c>
      <c r="BA122" s="160">
        <f ca="1"/>
        <v>357.02</v>
      </c>
      <c r="BB122" s="160">
        <f ca="1"/>
        <v>376.07</v>
      </c>
      <c r="BC122" s="160">
        <f ca="1"/>
        <v>294.77999999999997</v>
      </c>
      <c r="BD122" s="160">
        <f ca="1"/>
        <v>10.58</v>
      </c>
      <c r="BE122" s="160">
        <f ca="1"/>
        <v>298.26</v>
      </c>
      <c r="BF122" s="160">
        <f ca="1"/>
        <v>219.61</v>
      </c>
      <c r="BG122">
        <f ca="1"/>
        <v>27.12</v>
      </c>
      <c r="BH122">
        <f ca="1"/>
        <v>47.18</v>
      </c>
      <c r="BI122">
        <f ca="1"/>
        <v>200.93</v>
      </c>
      <c r="BJ122">
        <f ca="1"/>
        <v>312.27999999999997</v>
      </c>
      <c r="BK122">
        <f ca="1"/>
        <v>73.290000000000006</v>
      </c>
      <c r="BL122">
        <f ca="1"/>
        <v>83.48</v>
      </c>
      <c r="BM122">
        <f ca="1"/>
        <v>53.1</v>
      </c>
      <c r="BN122">
        <f ca="1"/>
        <v>148.97999999999999</v>
      </c>
      <c r="BO122">
        <f ca="1"/>
        <v>365.26</v>
      </c>
      <c r="BP122">
        <f ca="1"/>
        <v>70.290000000000006</v>
      </c>
      <c r="BQ122">
        <f ca="1"/>
        <v>464.92</v>
      </c>
      <c r="BR122">
        <f ca="1"/>
        <v>135.77000000000001</v>
      </c>
      <c r="BS122">
        <f ca="1"/>
        <v>243.62</v>
      </c>
      <c r="BT122">
        <f ca="1"/>
        <v>408.9</v>
      </c>
      <c r="BU122">
        <f ca="1"/>
        <v>356.61</v>
      </c>
      <c r="BV122">
        <f ca="1"/>
        <v>383.01</v>
      </c>
      <c r="BW122">
        <f ca="1"/>
        <v>286.08999999999997</v>
      </c>
      <c r="BX122">
        <f ca="1"/>
        <v>171.63</v>
      </c>
      <c r="BY122">
        <f ca="1"/>
        <v>405.45</v>
      </c>
      <c r="BZ122">
        <f ca="1"/>
        <v>400.25</v>
      </c>
    </row>
    <row r="123" spans="1:78">
      <c r="A123" s="6"/>
      <c r="AA123" s="157"/>
      <c r="AB123" s="158"/>
      <c r="AC123" s="159" cm="1">
        <f t="array" aca="1" ref="AC123:BZ123" ca="1">TRANSPOSE( _xlfn.TAKE(_xlfn.SORTBY(ecommerce_dataset_updated['[Price (Rs.)']], _xlfn.RANDARRAY(ROWS(ecommerce_dataset_updated['[Price (Rs.)']]))), $AB$2 ))</f>
        <v>117.95</v>
      </c>
      <c r="AD123" s="160">
        <f ca="1"/>
        <v>192.48</v>
      </c>
      <c r="AE123" s="160">
        <f ca="1"/>
        <v>147.82</v>
      </c>
      <c r="AF123" s="160">
        <f ca="1"/>
        <v>126.91</v>
      </c>
      <c r="AG123" s="160">
        <f ca="1"/>
        <v>180.46</v>
      </c>
      <c r="AH123" s="160">
        <f ca="1"/>
        <v>338.44</v>
      </c>
      <c r="AI123" s="160">
        <f ca="1"/>
        <v>115.08</v>
      </c>
      <c r="AJ123" s="160">
        <f ca="1"/>
        <v>386.62</v>
      </c>
      <c r="AK123" s="160">
        <f ca="1"/>
        <v>431.38</v>
      </c>
      <c r="AL123" s="160">
        <f ca="1"/>
        <v>246.03</v>
      </c>
      <c r="AM123" s="160">
        <f ca="1"/>
        <v>70.489999999999995</v>
      </c>
      <c r="AN123" s="160">
        <f ca="1"/>
        <v>361.29</v>
      </c>
      <c r="AO123" s="160">
        <f ca="1"/>
        <v>260.01</v>
      </c>
      <c r="AP123" s="160">
        <f ca="1"/>
        <v>337.72</v>
      </c>
      <c r="AQ123" s="160">
        <f ca="1"/>
        <v>45.8</v>
      </c>
      <c r="AR123" s="160">
        <f ca="1"/>
        <v>59.31</v>
      </c>
      <c r="AS123" s="160">
        <f ca="1"/>
        <v>328.87</v>
      </c>
      <c r="AT123" s="160">
        <f ca="1"/>
        <v>345.43</v>
      </c>
      <c r="AU123" s="160">
        <f ca="1"/>
        <v>227.18</v>
      </c>
      <c r="AV123" s="160">
        <f ca="1"/>
        <v>103.58</v>
      </c>
      <c r="AW123" s="160">
        <f ca="1"/>
        <v>212.08</v>
      </c>
      <c r="AX123" s="160">
        <f ca="1"/>
        <v>343.3</v>
      </c>
      <c r="AY123" s="160">
        <f ca="1"/>
        <v>215.01</v>
      </c>
      <c r="AZ123" s="160">
        <f ca="1"/>
        <v>344.85</v>
      </c>
      <c r="BA123" s="160">
        <f ca="1"/>
        <v>215.49</v>
      </c>
      <c r="BB123" s="160">
        <f ca="1"/>
        <v>457.96</v>
      </c>
      <c r="BC123" s="160">
        <f ca="1"/>
        <v>57.79</v>
      </c>
      <c r="BD123" s="160">
        <f ca="1"/>
        <v>122.58</v>
      </c>
      <c r="BE123" s="160">
        <f ca="1"/>
        <v>441.92</v>
      </c>
      <c r="BF123" s="160">
        <f ca="1"/>
        <v>463.05</v>
      </c>
      <c r="BG123">
        <f ca="1"/>
        <v>55.84</v>
      </c>
      <c r="BH123">
        <f ca="1"/>
        <v>12.31</v>
      </c>
      <c r="BI123">
        <f ca="1"/>
        <v>205.06</v>
      </c>
      <c r="BJ123">
        <f ca="1"/>
        <v>184.8</v>
      </c>
      <c r="BK123">
        <f ca="1"/>
        <v>131.13999999999999</v>
      </c>
      <c r="BL123">
        <f ca="1"/>
        <v>432.11</v>
      </c>
      <c r="BM123">
        <f ca="1"/>
        <v>450.51</v>
      </c>
      <c r="BN123">
        <f ca="1"/>
        <v>140.83000000000001</v>
      </c>
      <c r="BO123">
        <f ca="1"/>
        <v>396.76</v>
      </c>
      <c r="BP123">
        <f ca="1"/>
        <v>464.71</v>
      </c>
      <c r="BQ123">
        <f ca="1"/>
        <v>268.81</v>
      </c>
      <c r="BR123">
        <f ca="1"/>
        <v>135.6</v>
      </c>
      <c r="BS123">
        <f ca="1"/>
        <v>97.95</v>
      </c>
      <c r="BT123">
        <f ca="1"/>
        <v>47.18</v>
      </c>
      <c r="BU123">
        <f ca="1"/>
        <v>221.02</v>
      </c>
      <c r="BV123">
        <f ca="1"/>
        <v>18.84</v>
      </c>
      <c r="BW123">
        <f ca="1"/>
        <v>221.23</v>
      </c>
      <c r="BX123">
        <f ca="1"/>
        <v>362.26</v>
      </c>
      <c r="BY123">
        <f ca="1"/>
        <v>193.48</v>
      </c>
      <c r="BZ123">
        <f ca="1"/>
        <v>395.73</v>
      </c>
    </row>
    <row r="124" spans="1:78">
      <c r="A124" s="6"/>
      <c r="AA124" s="157"/>
      <c r="AB124" s="158"/>
      <c r="AC124" s="159" cm="1">
        <f t="array" aca="1" ref="AC124:BZ124" ca="1">TRANSPOSE( _xlfn.TAKE(_xlfn.SORTBY(ecommerce_dataset_updated['[Price (Rs.)']], _xlfn.RANDARRAY(ROWS(ecommerce_dataset_updated['[Price (Rs.)']]))), $AB$2 ))</f>
        <v>292.99</v>
      </c>
      <c r="AD124" s="160">
        <f ca="1"/>
        <v>53.34</v>
      </c>
      <c r="AE124" s="160">
        <f ca="1"/>
        <v>254.11</v>
      </c>
      <c r="AF124" s="160">
        <f ca="1"/>
        <v>152.63</v>
      </c>
      <c r="AG124" s="160">
        <f ca="1"/>
        <v>11.6</v>
      </c>
      <c r="AH124" s="160">
        <f ca="1"/>
        <v>162.91999999999999</v>
      </c>
      <c r="AI124" s="160">
        <f ca="1"/>
        <v>437.3</v>
      </c>
      <c r="AJ124" s="160">
        <f ca="1"/>
        <v>39.82</v>
      </c>
      <c r="AK124" s="160">
        <f ca="1"/>
        <v>33.799999999999997</v>
      </c>
      <c r="AL124" s="160">
        <f ca="1"/>
        <v>214.63</v>
      </c>
      <c r="AM124" s="160">
        <f ca="1"/>
        <v>183.4</v>
      </c>
      <c r="AN124" s="160">
        <f ca="1"/>
        <v>432.1</v>
      </c>
      <c r="AO124" s="160">
        <f ca="1"/>
        <v>254.31</v>
      </c>
      <c r="AP124" s="160">
        <f ca="1"/>
        <v>27.26</v>
      </c>
      <c r="AQ124" s="160">
        <f ca="1"/>
        <v>367.38</v>
      </c>
      <c r="AR124" s="160">
        <f ca="1"/>
        <v>464.8</v>
      </c>
      <c r="AS124" s="160">
        <f ca="1"/>
        <v>118.52</v>
      </c>
      <c r="AT124" s="160">
        <f ca="1"/>
        <v>69.19</v>
      </c>
      <c r="AU124" s="160">
        <f ca="1"/>
        <v>118.28</v>
      </c>
      <c r="AV124" s="160">
        <f ca="1"/>
        <v>313.5</v>
      </c>
      <c r="AW124" s="160">
        <f ca="1"/>
        <v>208.82</v>
      </c>
      <c r="AX124" s="160">
        <f ca="1"/>
        <v>177.59</v>
      </c>
      <c r="AY124" s="160">
        <f ca="1"/>
        <v>27.88</v>
      </c>
      <c r="AZ124" s="160">
        <f ca="1"/>
        <v>458.94</v>
      </c>
      <c r="BA124" s="160">
        <f ca="1"/>
        <v>498.73</v>
      </c>
      <c r="BB124" s="160">
        <f ca="1"/>
        <v>112.69</v>
      </c>
      <c r="BC124" s="160">
        <f ca="1"/>
        <v>111.69</v>
      </c>
      <c r="BD124" s="160">
        <f ca="1"/>
        <v>151.5</v>
      </c>
      <c r="BE124" s="160">
        <f ca="1"/>
        <v>433.77</v>
      </c>
      <c r="BF124" s="160">
        <f ca="1"/>
        <v>378.85</v>
      </c>
      <c r="BG124">
        <f ca="1"/>
        <v>353.7</v>
      </c>
      <c r="BH124">
        <f ca="1"/>
        <v>51.92</v>
      </c>
      <c r="BI124">
        <f ca="1"/>
        <v>188.56</v>
      </c>
      <c r="BJ124">
        <f ca="1"/>
        <v>491.92</v>
      </c>
      <c r="BK124">
        <f ca="1"/>
        <v>430.99</v>
      </c>
      <c r="BL124">
        <f ca="1"/>
        <v>291.89</v>
      </c>
      <c r="BM124">
        <f ca="1"/>
        <v>66.290000000000006</v>
      </c>
      <c r="BN124">
        <f ca="1"/>
        <v>343.71</v>
      </c>
      <c r="BO124">
        <f ca="1"/>
        <v>496.13</v>
      </c>
      <c r="BP124">
        <f ca="1"/>
        <v>209.1</v>
      </c>
      <c r="BQ124">
        <f ca="1"/>
        <v>92.92</v>
      </c>
      <c r="BR124">
        <f ca="1"/>
        <v>309.45999999999998</v>
      </c>
      <c r="BS124">
        <f ca="1"/>
        <v>222.78</v>
      </c>
      <c r="BT124">
        <f ca="1"/>
        <v>70.540000000000006</v>
      </c>
      <c r="BU124">
        <f ca="1"/>
        <v>109.89</v>
      </c>
      <c r="BV124">
        <f ca="1"/>
        <v>137.13</v>
      </c>
      <c r="BW124">
        <f ca="1"/>
        <v>471.02</v>
      </c>
      <c r="BX124">
        <f ca="1"/>
        <v>25.16</v>
      </c>
      <c r="BY124">
        <f ca="1"/>
        <v>496.92</v>
      </c>
      <c r="BZ124">
        <f ca="1"/>
        <v>362.26</v>
      </c>
    </row>
    <row r="125" spans="1:78">
      <c r="A125" s="6"/>
      <c r="AA125" s="157"/>
      <c r="AB125" s="158"/>
      <c r="AC125" s="159" cm="1">
        <f t="array" aca="1" ref="AC125:BZ125" ca="1">TRANSPOSE( _xlfn.TAKE(_xlfn.SORTBY(ecommerce_dataset_updated['[Price (Rs.)']], _xlfn.RANDARRAY(ROWS(ecommerce_dataset_updated['[Price (Rs.)']]))), $AB$2 ))</f>
        <v>104.37</v>
      </c>
      <c r="AD125" s="160">
        <f ca="1"/>
        <v>456.22</v>
      </c>
      <c r="AE125" s="160">
        <f ca="1"/>
        <v>293.83999999999997</v>
      </c>
      <c r="AF125" s="160">
        <f ca="1"/>
        <v>103.44</v>
      </c>
      <c r="AG125" s="160">
        <f ca="1"/>
        <v>463.6</v>
      </c>
      <c r="AH125" s="160">
        <f ca="1"/>
        <v>343.88</v>
      </c>
      <c r="AI125" s="160">
        <f ca="1"/>
        <v>398.36</v>
      </c>
      <c r="AJ125" s="160">
        <f ca="1"/>
        <v>294.52</v>
      </c>
      <c r="AK125" s="160">
        <f ca="1"/>
        <v>127.92</v>
      </c>
      <c r="AL125" s="160">
        <f ca="1"/>
        <v>59.31</v>
      </c>
      <c r="AM125" s="160">
        <f ca="1"/>
        <v>12.7</v>
      </c>
      <c r="AN125" s="160">
        <f ca="1"/>
        <v>51.82</v>
      </c>
      <c r="AO125" s="160">
        <f ca="1"/>
        <v>182.13</v>
      </c>
      <c r="AP125" s="160">
        <f ca="1"/>
        <v>95.15</v>
      </c>
      <c r="AQ125" s="160">
        <f ca="1"/>
        <v>138.46</v>
      </c>
      <c r="AR125" s="160">
        <f ca="1"/>
        <v>320.08999999999997</v>
      </c>
      <c r="AS125" s="160">
        <f ca="1"/>
        <v>341.68</v>
      </c>
      <c r="AT125" s="160">
        <f ca="1"/>
        <v>388.03</v>
      </c>
      <c r="AU125" s="160">
        <f ca="1"/>
        <v>330.56</v>
      </c>
      <c r="AV125" s="160">
        <f ca="1"/>
        <v>111.69</v>
      </c>
      <c r="AW125" s="160">
        <f ca="1"/>
        <v>87.6</v>
      </c>
      <c r="AX125" s="160">
        <f ca="1"/>
        <v>206.34</v>
      </c>
      <c r="AY125" s="160">
        <f ca="1"/>
        <v>415.71</v>
      </c>
      <c r="AZ125" s="160">
        <f ca="1"/>
        <v>90.06</v>
      </c>
      <c r="BA125" s="160">
        <f ca="1"/>
        <v>451.22</v>
      </c>
      <c r="BB125" s="160">
        <f ca="1"/>
        <v>161.16</v>
      </c>
      <c r="BC125" s="160">
        <f ca="1"/>
        <v>441.72</v>
      </c>
      <c r="BD125" s="160">
        <f ca="1"/>
        <v>220.37</v>
      </c>
      <c r="BE125" s="160">
        <f ca="1"/>
        <v>449.76</v>
      </c>
      <c r="BF125" s="160">
        <f ca="1"/>
        <v>456.79</v>
      </c>
      <c r="BG125">
        <f ca="1"/>
        <v>217.91</v>
      </c>
      <c r="BH125">
        <f ca="1"/>
        <v>337.58</v>
      </c>
      <c r="BI125">
        <f ca="1"/>
        <v>411.6</v>
      </c>
      <c r="BJ125">
        <f ca="1"/>
        <v>267.5</v>
      </c>
      <c r="BK125">
        <f ca="1"/>
        <v>264.31</v>
      </c>
      <c r="BL125">
        <f ca="1"/>
        <v>480.84</v>
      </c>
      <c r="BM125">
        <f ca="1"/>
        <v>457.69</v>
      </c>
      <c r="BN125">
        <f ca="1"/>
        <v>386.32</v>
      </c>
      <c r="BO125">
        <f ca="1"/>
        <v>184.6</v>
      </c>
      <c r="BP125">
        <f ca="1"/>
        <v>221.27</v>
      </c>
      <c r="BQ125">
        <f ca="1"/>
        <v>129.52000000000001</v>
      </c>
      <c r="BR125">
        <f ca="1"/>
        <v>282.62</v>
      </c>
      <c r="BS125">
        <f ca="1"/>
        <v>251.88</v>
      </c>
      <c r="BT125">
        <f ca="1"/>
        <v>76.8</v>
      </c>
      <c r="BU125">
        <f ca="1"/>
        <v>40.869999999999997</v>
      </c>
      <c r="BV125">
        <f ca="1"/>
        <v>120.68</v>
      </c>
      <c r="BW125">
        <f ca="1"/>
        <v>453.99</v>
      </c>
      <c r="BX125">
        <f ca="1"/>
        <v>209.12</v>
      </c>
      <c r="BY125">
        <f ca="1"/>
        <v>183.51</v>
      </c>
      <c r="BZ125">
        <f ca="1"/>
        <v>163.91</v>
      </c>
    </row>
    <row r="126" spans="1:78">
      <c r="A126" s="6"/>
      <c r="AA126" s="157"/>
      <c r="AB126" s="158"/>
      <c r="AC126" s="159" cm="1">
        <f t="array" aca="1" ref="AC126:BZ126" ca="1">TRANSPOSE( _xlfn.TAKE(_xlfn.SORTBY(ecommerce_dataset_updated['[Price (Rs.)']], _xlfn.RANDARRAY(ROWS(ecommerce_dataset_updated['[Price (Rs.)']]))), $AB$2 ))</f>
        <v>236.71</v>
      </c>
      <c r="AD126" s="160">
        <f ca="1"/>
        <v>287.83</v>
      </c>
      <c r="AE126" s="160">
        <f ca="1"/>
        <v>411.94</v>
      </c>
      <c r="AF126" s="160">
        <f ca="1"/>
        <v>261.33</v>
      </c>
      <c r="AG126" s="160">
        <f ca="1"/>
        <v>479.52</v>
      </c>
      <c r="AH126" s="160">
        <f ca="1"/>
        <v>317.45999999999998</v>
      </c>
      <c r="AI126" s="160">
        <f ca="1"/>
        <v>336.05</v>
      </c>
      <c r="AJ126" s="160">
        <f ca="1"/>
        <v>230.47</v>
      </c>
      <c r="AK126" s="160">
        <f ca="1"/>
        <v>251.98</v>
      </c>
      <c r="AL126" s="160">
        <f ca="1"/>
        <v>98.06</v>
      </c>
      <c r="AM126" s="160">
        <f ca="1"/>
        <v>373.87</v>
      </c>
      <c r="AN126" s="160">
        <f ca="1"/>
        <v>427.63</v>
      </c>
      <c r="AO126" s="160">
        <f ca="1"/>
        <v>249.63</v>
      </c>
      <c r="AP126" s="160">
        <f ca="1"/>
        <v>207.06</v>
      </c>
      <c r="AQ126" s="160">
        <f ca="1"/>
        <v>287.77</v>
      </c>
      <c r="AR126" s="160">
        <f ca="1"/>
        <v>416.11</v>
      </c>
      <c r="AS126" s="160">
        <f ca="1"/>
        <v>97.09</v>
      </c>
      <c r="AT126" s="160">
        <f ca="1"/>
        <v>250.78</v>
      </c>
      <c r="AU126" s="160">
        <f ca="1"/>
        <v>15.38</v>
      </c>
      <c r="AV126" s="160">
        <f ca="1"/>
        <v>459.49</v>
      </c>
      <c r="AW126" s="160">
        <f ca="1"/>
        <v>401.08</v>
      </c>
      <c r="AX126" s="160">
        <f ca="1"/>
        <v>118.21</v>
      </c>
      <c r="AY126" s="160">
        <f ca="1"/>
        <v>444.5</v>
      </c>
      <c r="AZ126" s="160">
        <f ca="1"/>
        <v>354.94</v>
      </c>
      <c r="BA126" s="160">
        <f ca="1"/>
        <v>286.5</v>
      </c>
      <c r="BB126" s="160">
        <f ca="1"/>
        <v>435.97</v>
      </c>
      <c r="BC126" s="160">
        <f ca="1"/>
        <v>37.42</v>
      </c>
      <c r="BD126" s="160">
        <f ca="1"/>
        <v>497.92</v>
      </c>
      <c r="BE126" s="160">
        <f ca="1"/>
        <v>284.26</v>
      </c>
      <c r="BF126" s="160">
        <f ca="1"/>
        <v>440.57</v>
      </c>
      <c r="BG126">
        <f ca="1"/>
        <v>376.52</v>
      </c>
      <c r="BH126">
        <f ca="1"/>
        <v>230.27</v>
      </c>
      <c r="BI126">
        <f ca="1"/>
        <v>470.33</v>
      </c>
      <c r="BJ126">
        <f ca="1"/>
        <v>135.25</v>
      </c>
      <c r="BK126">
        <f ca="1"/>
        <v>407.36</v>
      </c>
      <c r="BL126">
        <f ca="1"/>
        <v>272.8</v>
      </c>
      <c r="BM126">
        <f ca="1"/>
        <v>208.82</v>
      </c>
      <c r="BN126">
        <f ca="1"/>
        <v>164.37</v>
      </c>
      <c r="BO126">
        <f ca="1"/>
        <v>348.31</v>
      </c>
      <c r="BP126">
        <f ca="1"/>
        <v>69.38</v>
      </c>
      <c r="BQ126">
        <f ca="1"/>
        <v>171.89</v>
      </c>
      <c r="BR126">
        <f ca="1"/>
        <v>25.94</v>
      </c>
      <c r="BS126">
        <f ca="1"/>
        <v>450.82</v>
      </c>
      <c r="BT126">
        <f ca="1"/>
        <v>236.31</v>
      </c>
      <c r="BU126">
        <f ca="1"/>
        <v>44.95</v>
      </c>
      <c r="BV126">
        <f ca="1"/>
        <v>182.3</v>
      </c>
      <c r="BW126">
        <f ca="1"/>
        <v>107.11</v>
      </c>
      <c r="BX126">
        <f ca="1"/>
        <v>60.84</v>
      </c>
      <c r="BY126">
        <f ca="1"/>
        <v>320.77999999999997</v>
      </c>
      <c r="BZ126">
        <f ca="1"/>
        <v>54.39</v>
      </c>
    </row>
    <row r="127" spans="1:78">
      <c r="A127" s="6"/>
      <c r="AA127" s="157"/>
      <c r="AB127" s="158"/>
      <c r="AC127" s="159" cm="1">
        <f t="array" aca="1" ref="AC127:BZ127" ca="1">TRANSPOSE( _xlfn.TAKE(_xlfn.SORTBY(ecommerce_dataset_updated['[Price (Rs.)']], _xlfn.RANDARRAY(ROWS(ecommerce_dataset_updated['[Price (Rs.)']]))), $AB$2 ))</f>
        <v>103.8</v>
      </c>
      <c r="AD127" s="160">
        <f ca="1"/>
        <v>188.8</v>
      </c>
      <c r="AE127" s="160">
        <f ca="1"/>
        <v>261.33</v>
      </c>
      <c r="AF127" s="160">
        <f ca="1"/>
        <v>365.33</v>
      </c>
      <c r="AG127" s="160">
        <f ca="1"/>
        <v>448.81</v>
      </c>
      <c r="AH127" s="160">
        <f ca="1"/>
        <v>173.32</v>
      </c>
      <c r="AI127" s="160">
        <f ca="1"/>
        <v>203.43</v>
      </c>
      <c r="AJ127" s="160">
        <f ca="1"/>
        <v>53.34</v>
      </c>
      <c r="AK127" s="160">
        <f ca="1"/>
        <v>24.17</v>
      </c>
      <c r="AL127" s="160">
        <f ca="1"/>
        <v>169.15</v>
      </c>
      <c r="AM127" s="160">
        <f ca="1"/>
        <v>473.15</v>
      </c>
      <c r="AN127" s="160">
        <f ca="1"/>
        <v>269.25</v>
      </c>
      <c r="AO127" s="160">
        <f ca="1"/>
        <v>407.94</v>
      </c>
      <c r="AP127" s="160">
        <f ca="1"/>
        <v>245.8</v>
      </c>
      <c r="AQ127" s="160">
        <f ca="1"/>
        <v>53.1</v>
      </c>
      <c r="AR127" s="160">
        <f ca="1"/>
        <v>272.64</v>
      </c>
      <c r="AS127" s="160">
        <f ca="1"/>
        <v>72.75</v>
      </c>
      <c r="AT127" s="160">
        <f ca="1"/>
        <v>140.68</v>
      </c>
      <c r="AU127" s="160">
        <f ca="1"/>
        <v>459.22</v>
      </c>
      <c r="AV127" s="160">
        <f ca="1"/>
        <v>479.26</v>
      </c>
      <c r="AW127" s="160">
        <f ca="1"/>
        <v>375.59</v>
      </c>
      <c r="AX127" s="160">
        <f ca="1"/>
        <v>26.26</v>
      </c>
      <c r="AY127" s="160">
        <f ca="1"/>
        <v>279.95999999999998</v>
      </c>
      <c r="AZ127" s="160">
        <f ca="1"/>
        <v>210.72</v>
      </c>
      <c r="BA127" s="160">
        <f ca="1"/>
        <v>393.54</v>
      </c>
      <c r="BB127" s="160">
        <f ca="1"/>
        <v>43.48</v>
      </c>
      <c r="BC127" s="160">
        <f ca="1"/>
        <v>246.49</v>
      </c>
      <c r="BD127" s="160">
        <f ca="1"/>
        <v>146.09</v>
      </c>
      <c r="BE127" s="160">
        <f ca="1"/>
        <v>436.45</v>
      </c>
      <c r="BF127" s="160">
        <f ca="1"/>
        <v>330.13</v>
      </c>
      <c r="BG127">
        <f ca="1"/>
        <v>485</v>
      </c>
      <c r="BH127">
        <f ca="1"/>
        <v>420.31</v>
      </c>
      <c r="BI127">
        <f ca="1"/>
        <v>45.39</v>
      </c>
      <c r="BJ127">
        <f ca="1"/>
        <v>353.92</v>
      </c>
      <c r="BK127">
        <f ca="1"/>
        <v>340.11</v>
      </c>
      <c r="BL127">
        <f ca="1"/>
        <v>439.81</v>
      </c>
      <c r="BM127">
        <f ca="1"/>
        <v>105.52</v>
      </c>
      <c r="BN127">
        <f ca="1"/>
        <v>95.24</v>
      </c>
      <c r="BO127">
        <f ca="1"/>
        <v>377</v>
      </c>
      <c r="BP127">
        <f ca="1"/>
        <v>373.87</v>
      </c>
      <c r="BQ127">
        <f ca="1"/>
        <v>279.24</v>
      </c>
      <c r="BR127">
        <f ca="1"/>
        <v>78.430000000000007</v>
      </c>
      <c r="BS127">
        <f ca="1"/>
        <v>433.94</v>
      </c>
      <c r="BT127">
        <f ca="1"/>
        <v>238.9</v>
      </c>
      <c r="BU127">
        <f ca="1"/>
        <v>344.29</v>
      </c>
      <c r="BV127">
        <f ca="1"/>
        <v>41.5</v>
      </c>
      <c r="BW127">
        <f ca="1"/>
        <v>481.63</v>
      </c>
      <c r="BX127">
        <f ca="1"/>
        <v>120.64</v>
      </c>
      <c r="BY127">
        <f ca="1"/>
        <v>418.08</v>
      </c>
      <c r="BZ127">
        <f ca="1"/>
        <v>121.26</v>
      </c>
    </row>
    <row r="128" spans="1:78">
      <c r="A128" s="6"/>
      <c r="AA128" s="157"/>
      <c r="AB128" s="158"/>
      <c r="AC128" s="159" cm="1">
        <f t="array" aca="1" ref="AC128:BZ128" ca="1">TRANSPOSE( _xlfn.TAKE(_xlfn.SORTBY(ecommerce_dataset_updated['[Price (Rs.)']], _xlfn.RANDARRAY(ROWS(ecommerce_dataset_updated['[Price (Rs.)']]))), $AB$2 ))</f>
        <v>15.67</v>
      </c>
      <c r="AD128" s="160">
        <f ca="1"/>
        <v>393.77</v>
      </c>
      <c r="AE128" s="160">
        <f ca="1"/>
        <v>367.66</v>
      </c>
      <c r="AF128" s="160">
        <f ca="1"/>
        <v>487.32</v>
      </c>
      <c r="AG128" s="160">
        <f ca="1"/>
        <v>422.7</v>
      </c>
      <c r="AH128" s="160">
        <f ca="1"/>
        <v>43.47</v>
      </c>
      <c r="AI128" s="160">
        <f ca="1"/>
        <v>298.89</v>
      </c>
      <c r="AJ128" s="160">
        <f ca="1"/>
        <v>400.25</v>
      </c>
      <c r="AK128" s="160">
        <f ca="1"/>
        <v>74.67</v>
      </c>
      <c r="AL128" s="160">
        <f ca="1"/>
        <v>110.66</v>
      </c>
      <c r="AM128" s="160">
        <f ca="1"/>
        <v>260.45</v>
      </c>
      <c r="AN128" s="160">
        <f ca="1"/>
        <v>385.62</v>
      </c>
      <c r="AO128" s="160">
        <f ca="1"/>
        <v>56.78</v>
      </c>
      <c r="AP128" s="160">
        <f ca="1"/>
        <v>308.60000000000002</v>
      </c>
      <c r="AQ128" s="160">
        <f ca="1"/>
        <v>145.31</v>
      </c>
      <c r="AR128" s="160">
        <f ca="1"/>
        <v>152.19</v>
      </c>
      <c r="AS128" s="160">
        <f ca="1"/>
        <v>164.11</v>
      </c>
      <c r="AT128" s="160">
        <f ca="1"/>
        <v>428.52</v>
      </c>
      <c r="AU128" s="160">
        <f ca="1"/>
        <v>455.26</v>
      </c>
      <c r="AV128" s="160">
        <f ca="1"/>
        <v>219.48</v>
      </c>
      <c r="AW128" s="160">
        <f ca="1"/>
        <v>95.3</v>
      </c>
      <c r="AX128" s="160">
        <f ca="1"/>
        <v>280.19</v>
      </c>
      <c r="AY128" s="160">
        <f ca="1"/>
        <v>70.540000000000006</v>
      </c>
      <c r="AZ128" s="160">
        <f ca="1"/>
        <v>470.63</v>
      </c>
      <c r="BA128" s="160">
        <f ca="1"/>
        <v>96.31</v>
      </c>
      <c r="BB128" s="160">
        <f ca="1"/>
        <v>133.19999999999999</v>
      </c>
      <c r="BC128" s="160">
        <f ca="1"/>
        <v>50.89</v>
      </c>
      <c r="BD128" s="160">
        <f ca="1"/>
        <v>398.76</v>
      </c>
      <c r="BE128" s="160">
        <f ca="1"/>
        <v>362.26</v>
      </c>
      <c r="BF128" s="160">
        <f ca="1"/>
        <v>67.36</v>
      </c>
      <c r="BG128">
        <f ca="1"/>
        <v>15.81</v>
      </c>
      <c r="BH128">
        <f ca="1"/>
        <v>28.34</v>
      </c>
      <c r="BI128">
        <f ca="1"/>
        <v>253.31</v>
      </c>
      <c r="BJ128">
        <f ca="1"/>
        <v>419.78</v>
      </c>
      <c r="BK128">
        <f ca="1"/>
        <v>321.56</v>
      </c>
      <c r="BL128">
        <f ca="1"/>
        <v>315.89</v>
      </c>
      <c r="BM128">
        <f ca="1"/>
        <v>10.78</v>
      </c>
      <c r="BN128">
        <f ca="1"/>
        <v>290.57</v>
      </c>
      <c r="BO128">
        <f ca="1"/>
        <v>368.61</v>
      </c>
      <c r="BP128">
        <f ca="1"/>
        <v>366.52</v>
      </c>
      <c r="BQ128">
        <f ca="1"/>
        <v>178.39</v>
      </c>
      <c r="BR128">
        <f ca="1"/>
        <v>336.93</v>
      </c>
      <c r="BS128">
        <f ca="1"/>
        <v>250.1</v>
      </c>
      <c r="BT128">
        <f ca="1"/>
        <v>497.98</v>
      </c>
      <c r="BU128">
        <f ca="1"/>
        <v>460.89</v>
      </c>
      <c r="BV128">
        <f ca="1"/>
        <v>190.88</v>
      </c>
      <c r="BW128">
        <f ca="1"/>
        <v>132.66999999999999</v>
      </c>
      <c r="BX128">
        <f ca="1"/>
        <v>227.18</v>
      </c>
      <c r="BY128">
        <f ca="1"/>
        <v>322.14</v>
      </c>
      <c r="BZ128">
        <f ca="1"/>
        <v>369.15</v>
      </c>
    </row>
    <row r="129" spans="1:78">
      <c r="A129" s="6"/>
      <c r="AA129" s="157"/>
      <c r="AB129" s="158"/>
      <c r="AC129" s="159" cm="1">
        <f t="array" aca="1" ref="AC129:BZ129" ca="1">TRANSPOSE( _xlfn.TAKE(_xlfn.SORTBY(ecommerce_dataset_updated['[Price (Rs.)']], _xlfn.RANDARRAY(ROWS(ecommerce_dataset_updated['[Price (Rs.)']]))), $AB$2 ))</f>
        <v>120.64</v>
      </c>
      <c r="AD129" s="160">
        <f ca="1"/>
        <v>430.32</v>
      </c>
      <c r="AE129" s="160">
        <f ca="1"/>
        <v>40.869999999999997</v>
      </c>
      <c r="AF129" s="160">
        <f ca="1"/>
        <v>117.78</v>
      </c>
      <c r="AG129" s="160">
        <f ca="1"/>
        <v>85.36</v>
      </c>
      <c r="AH129" s="160">
        <f ca="1"/>
        <v>155.04</v>
      </c>
      <c r="AI129" s="160">
        <f ca="1"/>
        <v>229.55</v>
      </c>
      <c r="AJ129" s="160">
        <f ca="1"/>
        <v>179.26</v>
      </c>
      <c r="AK129" s="160">
        <f ca="1"/>
        <v>323.61</v>
      </c>
      <c r="AL129" s="160">
        <f ca="1"/>
        <v>22.37</v>
      </c>
      <c r="AM129" s="160">
        <f ca="1"/>
        <v>123.41</v>
      </c>
      <c r="AN129" s="160">
        <f ca="1"/>
        <v>433.77</v>
      </c>
      <c r="AO129" s="160">
        <f ca="1"/>
        <v>22.12</v>
      </c>
      <c r="AP129" s="160">
        <f ca="1"/>
        <v>116.85</v>
      </c>
      <c r="AQ129" s="160">
        <f ca="1"/>
        <v>252.94</v>
      </c>
      <c r="AR129" s="160">
        <f ca="1"/>
        <v>66.290000000000006</v>
      </c>
      <c r="AS129" s="160">
        <f ca="1"/>
        <v>185.17</v>
      </c>
      <c r="AT129" s="160">
        <f ca="1"/>
        <v>266.23</v>
      </c>
      <c r="AU129" s="160">
        <f ca="1"/>
        <v>469.67</v>
      </c>
      <c r="AV129" s="160">
        <f ca="1"/>
        <v>313.5</v>
      </c>
      <c r="AW129" s="160">
        <f ca="1"/>
        <v>285.83</v>
      </c>
      <c r="AX129" s="160">
        <f ca="1"/>
        <v>463.05</v>
      </c>
      <c r="AY129" s="160">
        <f ca="1"/>
        <v>289.83</v>
      </c>
      <c r="AZ129" s="160">
        <f ca="1"/>
        <v>189.84</v>
      </c>
      <c r="BA129" s="160">
        <f ca="1"/>
        <v>381.37</v>
      </c>
      <c r="BB129" s="160">
        <f ca="1"/>
        <v>182.2</v>
      </c>
      <c r="BC129" s="160">
        <f ca="1"/>
        <v>205.38</v>
      </c>
      <c r="BD129" s="160">
        <f ca="1"/>
        <v>226.61</v>
      </c>
      <c r="BE129" s="160">
        <f ca="1"/>
        <v>315.5</v>
      </c>
      <c r="BF129" s="160">
        <f ca="1"/>
        <v>441.14</v>
      </c>
      <c r="BG129">
        <f ca="1"/>
        <v>239.67</v>
      </c>
      <c r="BH129">
        <f ca="1"/>
        <v>217.91</v>
      </c>
      <c r="BI129">
        <f ca="1"/>
        <v>315.8</v>
      </c>
      <c r="BJ129">
        <f ca="1"/>
        <v>279.37</v>
      </c>
      <c r="BK129">
        <f ca="1"/>
        <v>178.67</v>
      </c>
      <c r="BL129">
        <f ca="1"/>
        <v>41.85</v>
      </c>
      <c r="BM129">
        <f ca="1"/>
        <v>471.46</v>
      </c>
      <c r="BN129">
        <f ca="1"/>
        <v>190.85</v>
      </c>
      <c r="BO129">
        <f ca="1"/>
        <v>76.91</v>
      </c>
      <c r="BP129">
        <f ca="1"/>
        <v>244.73</v>
      </c>
      <c r="BQ129">
        <f ca="1"/>
        <v>202.49</v>
      </c>
      <c r="BR129">
        <f ca="1"/>
        <v>309.92</v>
      </c>
      <c r="BS129">
        <f ca="1"/>
        <v>123.61</v>
      </c>
      <c r="BT129">
        <f ca="1"/>
        <v>119.63</v>
      </c>
      <c r="BU129">
        <f ca="1"/>
        <v>123.27</v>
      </c>
      <c r="BV129">
        <f ca="1"/>
        <v>155.81</v>
      </c>
      <c r="BW129">
        <f ca="1"/>
        <v>480.82</v>
      </c>
      <c r="BX129">
        <f ca="1"/>
        <v>185.29</v>
      </c>
      <c r="BY129">
        <f ca="1"/>
        <v>50.88</v>
      </c>
      <c r="BZ129">
        <f ca="1"/>
        <v>21.3</v>
      </c>
    </row>
    <row r="130" spans="1:78">
      <c r="A130" s="6"/>
      <c r="AA130" s="157"/>
      <c r="AB130" s="158"/>
      <c r="AC130" s="159" cm="1">
        <f t="array" aca="1" ref="AC130:BZ130" ca="1">TRANSPOSE( _xlfn.TAKE(_xlfn.SORTBY(ecommerce_dataset_updated['[Price (Rs.)']], _xlfn.RANDARRAY(ROWS(ecommerce_dataset_updated['[Price (Rs.)']]))), $AB$2 ))</f>
        <v>28.61</v>
      </c>
      <c r="AD130" s="160">
        <f ca="1"/>
        <v>419.32</v>
      </c>
      <c r="AE130" s="160">
        <f ca="1"/>
        <v>448.57</v>
      </c>
      <c r="AF130" s="160">
        <f ca="1"/>
        <v>53.69</v>
      </c>
      <c r="AG130" s="160">
        <f ca="1"/>
        <v>149.52000000000001</v>
      </c>
      <c r="AH130" s="160">
        <f ca="1"/>
        <v>182.28</v>
      </c>
      <c r="AI130" s="160">
        <f ca="1"/>
        <v>29.79</v>
      </c>
      <c r="AJ130" s="160">
        <f ca="1"/>
        <v>436.95</v>
      </c>
      <c r="AK130" s="160">
        <f ca="1"/>
        <v>182.37</v>
      </c>
      <c r="AL130" s="160">
        <f ca="1"/>
        <v>405.45</v>
      </c>
      <c r="AM130" s="160">
        <f ca="1"/>
        <v>349.42</v>
      </c>
      <c r="AN130" s="160">
        <f ca="1"/>
        <v>38.74</v>
      </c>
      <c r="AO130" s="160">
        <f ca="1"/>
        <v>154.62</v>
      </c>
      <c r="AP130" s="160">
        <f ca="1"/>
        <v>19.09</v>
      </c>
      <c r="AQ130" s="160">
        <f ca="1"/>
        <v>40.020000000000003</v>
      </c>
      <c r="AR130" s="160">
        <f ca="1"/>
        <v>273.85000000000002</v>
      </c>
      <c r="AS130" s="160">
        <f ca="1"/>
        <v>152.24</v>
      </c>
      <c r="AT130" s="160">
        <f ca="1"/>
        <v>237.9</v>
      </c>
      <c r="AU130" s="160">
        <f ca="1"/>
        <v>192.48</v>
      </c>
      <c r="AV130" s="160">
        <f ca="1"/>
        <v>301.06</v>
      </c>
      <c r="AW130" s="160">
        <f ca="1"/>
        <v>15.56</v>
      </c>
      <c r="AX130" s="160">
        <f ca="1"/>
        <v>40.869999999999997</v>
      </c>
      <c r="AY130" s="160">
        <f ca="1"/>
        <v>338.11</v>
      </c>
      <c r="AZ130" s="160">
        <f ca="1"/>
        <v>450.51</v>
      </c>
      <c r="BA130" s="160">
        <f ca="1"/>
        <v>460.68</v>
      </c>
      <c r="BB130" s="160">
        <f ca="1"/>
        <v>336.44</v>
      </c>
      <c r="BC130" s="160">
        <f ca="1"/>
        <v>334.77</v>
      </c>
      <c r="BD130" s="160">
        <f ca="1"/>
        <v>317.67</v>
      </c>
      <c r="BE130" s="160">
        <f ca="1"/>
        <v>106.65</v>
      </c>
      <c r="BF130" s="160">
        <f ca="1"/>
        <v>275.11</v>
      </c>
      <c r="BG130">
        <f ca="1"/>
        <v>330.53</v>
      </c>
      <c r="BH130">
        <f ca="1"/>
        <v>364.33</v>
      </c>
      <c r="BI130">
        <f ca="1"/>
        <v>156.51</v>
      </c>
      <c r="BJ130">
        <f ca="1"/>
        <v>457.22</v>
      </c>
      <c r="BK130">
        <f ca="1"/>
        <v>107.75</v>
      </c>
      <c r="BL130">
        <f ca="1"/>
        <v>60.17</v>
      </c>
      <c r="BM130">
        <f ca="1"/>
        <v>311.29000000000002</v>
      </c>
      <c r="BN130">
        <f ca="1"/>
        <v>246.05</v>
      </c>
      <c r="BO130">
        <f ca="1"/>
        <v>69.64</v>
      </c>
      <c r="BP130">
        <f ca="1"/>
        <v>339.89</v>
      </c>
      <c r="BQ130">
        <f ca="1"/>
        <v>491.98</v>
      </c>
      <c r="BR130">
        <f ca="1"/>
        <v>459.39</v>
      </c>
      <c r="BS130">
        <f ca="1"/>
        <v>92.91</v>
      </c>
      <c r="BT130">
        <f ca="1"/>
        <v>94.31</v>
      </c>
      <c r="BU130">
        <f ca="1"/>
        <v>302.93</v>
      </c>
      <c r="BV130">
        <f ca="1"/>
        <v>285.27</v>
      </c>
      <c r="BW130">
        <f ca="1"/>
        <v>376.63</v>
      </c>
      <c r="BX130">
        <f ca="1"/>
        <v>251.88</v>
      </c>
      <c r="BY130">
        <f ca="1"/>
        <v>87.2</v>
      </c>
      <c r="BZ130">
        <f ca="1"/>
        <v>276.2</v>
      </c>
    </row>
    <row r="131" spans="1:78">
      <c r="A131" s="6"/>
      <c r="AA131" s="157"/>
      <c r="AB131" s="158"/>
      <c r="AC131" s="159" cm="1">
        <f t="array" aca="1" ref="AC131:BZ131" ca="1">TRANSPOSE( _xlfn.TAKE(_xlfn.SORTBY(ecommerce_dataset_updated['[Price (Rs.)']], _xlfn.RANDARRAY(ROWS(ecommerce_dataset_updated['[Price (Rs.)']]))), $AB$2 ))</f>
        <v>149.93</v>
      </c>
      <c r="AD131" s="160">
        <f ca="1"/>
        <v>386.32</v>
      </c>
      <c r="AE131" s="160">
        <f ca="1"/>
        <v>436.15</v>
      </c>
      <c r="AF131" s="160">
        <f ca="1"/>
        <v>315.8</v>
      </c>
      <c r="AG131" s="160">
        <f ca="1"/>
        <v>123.37</v>
      </c>
      <c r="AH131" s="160">
        <f ca="1"/>
        <v>105.61</v>
      </c>
      <c r="AI131" s="160">
        <f ca="1"/>
        <v>463.31</v>
      </c>
      <c r="AJ131" s="160">
        <f ca="1"/>
        <v>145.88999999999999</v>
      </c>
      <c r="AK131" s="160">
        <f ca="1"/>
        <v>227.18</v>
      </c>
      <c r="AL131" s="160">
        <f ca="1"/>
        <v>120.24</v>
      </c>
      <c r="AM131" s="160">
        <f ca="1"/>
        <v>241.97</v>
      </c>
      <c r="AN131" s="160">
        <f ca="1"/>
        <v>185.03</v>
      </c>
      <c r="AO131" s="160">
        <f ca="1"/>
        <v>281.83999999999997</v>
      </c>
      <c r="AP131" s="160">
        <f ca="1"/>
        <v>108.02</v>
      </c>
      <c r="AQ131" s="160">
        <f ca="1"/>
        <v>221.53</v>
      </c>
      <c r="AR131" s="160">
        <f ca="1"/>
        <v>393.83</v>
      </c>
      <c r="AS131" s="160">
        <f ca="1"/>
        <v>468.31</v>
      </c>
      <c r="AT131" s="160">
        <f ca="1"/>
        <v>191.29</v>
      </c>
      <c r="AU131" s="160">
        <f ca="1"/>
        <v>333.66</v>
      </c>
      <c r="AV131" s="160">
        <f ca="1"/>
        <v>45.39</v>
      </c>
      <c r="AW131" s="160">
        <f ca="1"/>
        <v>266.23</v>
      </c>
      <c r="AX131" s="160">
        <f ca="1"/>
        <v>108.79</v>
      </c>
      <c r="AY131" s="160">
        <f ca="1"/>
        <v>15.45</v>
      </c>
      <c r="AZ131" s="160">
        <f ca="1"/>
        <v>400.31</v>
      </c>
      <c r="BA131" s="160">
        <f ca="1"/>
        <v>84.5</v>
      </c>
      <c r="BB131" s="160">
        <f ca="1"/>
        <v>428.23</v>
      </c>
      <c r="BC131" s="160">
        <f ca="1"/>
        <v>142.61000000000001</v>
      </c>
      <c r="BD131" s="160">
        <f ca="1"/>
        <v>352.62</v>
      </c>
      <c r="BE131" s="160">
        <f ca="1"/>
        <v>447.35</v>
      </c>
      <c r="BF131" s="160">
        <f ca="1"/>
        <v>224.56</v>
      </c>
      <c r="BG131">
        <f ca="1"/>
        <v>127.78</v>
      </c>
      <c r="BH131">
        <f ca="1"/>
        <v>44.14</v>
      </c>
      <c r="BI131">
        <f ca="1"/>
        <v>255.74</v>
      </c>
      <c r="BJ131">
        <f ca="1"/>
        <v>219.9</v>
      </c>
      <c r="BK131">
        <f ca="1"/>
        <v>430.99</v>
      </c>
      <c r="BL131">
        <f ca="1"/>
        <v>384.44</v>
      </c>
      <c r="BM131">
        <f ca="1"/>
        <v>168.18</v>
      </c>
      <c r="BN131">
        <f ca="1"/>
        <v>34.130000000000003</v>
      </c>
      <c r="BO131">
        <f ca="1"/>
        <v>89.64</v>
      </c>
      <c r="BP131">
        <f ca="1"/>
        <v>15.04</v>
      </c>
      <c r="BQ131">
        <f ca="1"/>
        <v>103.58</v>
      </c>
      <c r="BR131">
        <f ca="1"/>
        <v>175.18</v>
      </c>
      <c r="BS131">
        <f ca="1"/>
        <v>111.4</v>
      </c>
      <c r="BT131">
        <f ca="1"/>
        <v>455.77</v>
      </c>
      <c r="BU131">
        <f ca="1"/>
        <v>110.36</v>
      </c>
      <c r="BV131">
        <f ca="1"/>
        <v>278.86</v>
      </c>
      <c r="BW131">
        <f ca="1"/>
        <v>215.01</v>
      </c>
      <c r="BX131">
        <f ca="1"/>
        <v>187.4</v>
      </c>
      <c r="BY131">
        <f ca="1"/>
        <v>147.71</v>
      </c>
      <c r="BZ131">
        <f ca="1"/>
        <v>56.51</v>
      </c>
    </row>
    <row r="132" spans="1:78">
      <c r="A132" s="6"/>
      <c r="AA132" s="157"/>
      <c r="AB132" s="158"/>
      <c r="AC132" s="159" cm="1">
        <f t="array" aca="1" ref="AC132:BZ132" ca="1">TRANSPOSE( _xlfn.TAKE(_xlfn.SORTBY(ecommerce_dataset_updated['[Price (Rs.)']], _xlfn.RANDARRAY(ROWS(ecommerce_dataset_updated['[Price (Rs.)']]))), $AB$2 ))</f>
        <v>61.37</v>
      </c>
      <c r="AD132" s="160">
        <f ca="1"/>
        <v>172.15</v>
      </c>
      <c r="AE132" s="160">
        <f ca="1"/>
        <v>195.46</v>
      </c>
      <c r="AF132" s="160">
        <f ca="1"/>
        <v>461.56</v>
      </c>
      <c r="AG132" s="160">
        <f ca="1"/>
        <v>254.93</v>
      </c>
      <c r="AH132" s="160">
        <f ca="1"/>
        <v>306.77</v>
      </c>
      <c r="AI132" s="160">
        <f ca="1"/>
        <v>165.23</v>
      </c>
      <c r="AJ132" s="160">
        <f ca="1"/>
        <v>39.97</v>
      </c>
      <c r="AK132" s="160">
        <f ca="1"/>
        <v>464.61</v>
      </c>
      <c r="AL132" s="160">
        <f ca="1"/>
        <v>345.41</v>
      </c>
      <c r="AM132" s="160">
        <f ca="1"/>
        <v>364.44</v>
      </c>
      <c r="AN132" s="160">
        <f ca="1"/>
        <v>155.81</v>
      </c>
      <c r="AO132" s="160">
        <f ca="1"/>
        <v>238.92</v>
      </c>
      <c r="AP132" s="160">
        <f ca="1"/>
        <v>250.53</v>
      </c>
      <c r="AQ132" s="160">
        <f ca="1"/>
        <v>405.44</v>
      </c>
      <c r="AR132" s="160">
        <f ca="1"/>
        <v>483.93</v>
      </c>
      <c r="AS132" s="160">
        <f ca="1"/>
        <v>110.36</v>
      </c>
      <c r="AT132" s="160">
        <f ca="1"/>
        <v>271.04000000000002</v>
      </c>
      <c r="AU132" s="160">
        <f ca="1"/>
        <v>135.69999999999999</v>
      </c>
      <c r="AV132" s="160">
        <f ca="1"/>
        <v>298.3</v>
      </c>
      <c r="AW132" s="160">
        <f ca="1"/>
        <v>450.17</v>
      </c>
      <c r="AX132" s="160">
        <f ca="1"/>
        <v>269.87</v>
      </c>
      <c r="AY132" s="160">
        <f ca="1"/>
        <v>359.03</v>
      </c>
      <c r="AZ132" s="160">
        <f ca="1"/>
        <v>352.7</v>
      </c>
      <c r="BA132" s="160">
        <f ca="1"/>
        <v>476.41</v>
      </c>
      <c r="BB132" s="160">
        <f ca="1"/>
        <v>413.31</v>
      </c>
      <c r="BC132" s="160">
        <f ca="1"/>
        <v>193.28</v>
      </c>
      <c r="BD132" s="160">
        <f ca="1"/>
        <v>56.87</v>
      </c>
      <c r="BE132" s="160">
        <f ca="1"/>
        <v>171.06</v>
      </c>
      <c r="BF132" s="160">
        <f ca="1"/>
        <v>155.41999999999999</v>
      </c>
      <c r="BG132">
        <f ca="1"/>
        <v>57.71</v>
      </c>
      <c r="BH132">
        <f ca="1"/>
        <v>239.31</v>
      </c>
      <c r="BI132">
        <f ca="1"/>
        <v>247.48</v>
      </c>
      <c r="BJ132">
        <f ca="1"/>
        <v>286.5</v>
      </c>
      <c r="BK132">
        <f ca="1"/>
        <v>105.52</v>
      </c>
      <c r="BL132">
        <f ca="1"/>
        <v>332.28</v>
      </c>
      <c r="BM132">
        <f ca="1"/>
        <v>386.46</v>
      </c>
      <c r="BN132">
        <f ca="1"/>
        <v>169.52</v>
      </c>
      <c r="BO132">
        <f ca="1"/>
        <v>290.25</v>
      </c>
      <c r="BP132">
        <f ca="1"/>
        <v>250.41</v>
      </c>
      <c r="BQ132">
        <f ca="1"/>
        <v>285.18</v>
      </c>
      <c r="BR132">
        <f ca="1"/>
        <v>420.31</v>
      </c>
      <c r="BS132">
        <f ca="1"/>
        <v>421.76</v>
      </c>
      <c r="BT132">
        <f ca="1"/>
        <v>110.66</v>
      </c>
      <c r="BU132">
        <f ca="1"/>
        <v>268.39999999999998</v>
      </c>
      <c r="BV132">
        <f ca="1"/>
        <v>70.290000000000006</v>
      </c>
      <c r="BW132">
        <f ca="1"/>
        <v>495.55</v>
      </c>
      <c r="BX132">
        <f ca="1"/>
        <v>435.67</v>
      </c>
      <c r="BY132">
        <f ca="1"/>
        <v>24.41</v>
      </c>
      <c r="BZ132">
        <f ca="1"/>
        <v>89.92</v>
      </c>
    </row>
    <row r="133" spans="1:78">
      <c r="A133" s="6"/>
      <c r="AA133" s="157"/>
      <c r="AB133" s="158"/>
      <c r="AC133" s="159" cm="1">
        <f t="array" aca="1" ref="AC133:BZ133" ca="1">TRANSPOSE( _xlfn.TAKE(_xlfn.SORTBY(ecommerce_dataset_updated['[Price (Rs.)']], _xlfn.RANDARRAY(ROWS(ecommerce_dataset_updated['[Price (Rs.)']]))), $AB$2 ))</f>
        <v>483.76</v>
      </c>
      <c r="AD133" s="160">
        <f ca="1"/>
        <v>76.16</v>
      </c>
      <c r="AE133" s="160">
        <f ca="1"/>
        <v>209.41</v>
      </c>
      <c r="AF133" s="160">
        <f ca="1"/>
        <v>268.42</v>
      </c>
      <c r="AG133" s="160">
        <f ca="1"/>
        <v>276.08</v>
      </c>
      <c r="AH133" s="160">
        <f ca="1"/>
        <v>489.86</v>
      </c>
      <c r="AI133" s="160">
        <f ca="1"/>
        <v>436.07</v>
      </c>
      <c r="AJ133" s="160">
        <f ca="1"/>
        <v>321.33999999999997</v>
      </c>
      <c r="AK133" s="160">
        <f ca="1"/>
        <v>286.08999999999997</v>
      </c>
      <c r="AL133" s="160">
        <f ca="1"/>
        <v>318.95999999999998</v>
      </c>
      <c r="AM133" s="160">
        <f ca="1"/>
        <v>340.4</v>
      </c>
      <c r="AN133" s="160">
        <f ca="1"/>
        <v>358.01</v>
      </c>
      <c r="AO133" s="160">
        <f ca="1"/>
        <v>286.86</v>
      </c>
      <c r="AP133" s="160">
        <f ca="1"/>
        <v>276.74</v>
      </c>
      <c r="AQ133" s="160">
        <f ca="1"/>
        <v>154.85</v>
      </c>
      <c r="AR133" s="160">
        <f ca="1"/>
        <v>60.84</v>
      </c>
      <c r="AS133" s="160">
        <f ca="1"/>
        <v>377.99</v>
      </c>
      <c r="AT133" s="160">
        <f ca="1"/>
        <v>168.68</v>
      </c>
      <c r="AU133" s="160">
        <f ca="1"/>
        <v>106.96</v>
      </c>
      <c r="AV133" s="160">
        <f ca="1"/>
        <v>96.93</v>
      </c>
      <c r="AW133" s="160">
        <f ca="1"/>
        <v>195.8</v>
      </c>
      <c r="AX133" s="160">
        <f ca="1"/>
        <v>219.54</v>
      </c>
      <c r="AY133" s="160">
        <f ca="1"/>
        <v>119.38</v>
      </c>
      <c r="AZ133" s="160">
        <f ca="1"/>
        <v>276.83999999999997</v>
      </c>
      <c r="BA133" s="160">
        <f ca="1"/>
        <v>308</v>
      </c>
      <c r="BB133" s="160">
        <f ca="1"/>
        <v>326.94</v>
      </c>
      <c r="BC133" s="160">
        <f ca="1"/>
        <v>444.87</v>
      </c>
      <c r="BD133" s="160">
        <f ca="1"/>
        <v>62.51</v>
      </c>
      <c r="BE133" s="160">
        <f ca="1"/>
        <v>433.97</v>
      </c>
      <c r="BF133" s="160">
        <f ca="1"/>
        <v>235.18</v>
      </c>
      <c r="BG133">
        <f ca="1"/>
        <v>231.78</v>
      </c>
      <c r="BH133">
        <f ca="1"/>
        <v>108.79</v>
      </c>
      <c r="BI133">
        <f ca="1"/>
        <v>247.95</v>
      </c>
      <c r="BJ133">
        <f ca="1"/>
        <v>333.61</v>
      </c>
      <c r="BK133">
        <f ca="1"/>
        <v>300.95999999999998</v>
      </c>
      <c r="BL133">
        <f ca="1"/>
        <v>140</v>
      </c>
      <c r="BM133">
        <f ca="1"/>
        <v>397.97</v>
      </c>
      <c r="BN133">
        <f ca="1"/>
        <v>310.88</v>
      </c>
      <c r="BO133">
        <f ca="1"/>
        <v>158.66</v>
      </c>
      <c r="BP133">
        <f ca="1"/>
        <v>357.9</v>
      </c>
      <c r="BQ133">
        <f ca="1"/>
        <v>52.51</v>
      </c>
      <c r="BR133">
        <f ca="1"/>
        <v>137.74</v>
      </c>
      <c r="BS133">
        <f ca="1"/>
        <v>359.51</v>
      </c>
      <c r="BT133">
        <f ca="1"/>
        <v>411.94</v>
      </c>
      <c r="BU133">
        <f ca="1"/>
        <v>323.02999999999997</v>
      </c>
      <c r="BV133">
        <f ca="1"/>
        <v>429.37</v>
      </c>
      <c r="BW133">
        <f ca="1"/>
        <v>243.62</v>
      </c>
      <c r="BX133">
        <f ca="1"/>
        <v>117.31</v>
      </c>
      <c r="BY133">
        <f ca="1"/>
        <v>407.36</v>
      </c>
      <c r="BZ133">
        <f ca="1"/>
        <v>338.85</v>
      </c>
    </row>
    <row r="134" spans="1:78">
      <c r="A134" s="6"/>
      <c r="AA134" s="157"/>
      <c r="AB134" s="158"/>
      <c r="AC134" s="159" cm="1">
        <f t="array" aca="1" ref="AC134:BZ134" ca="1">TRANSPOSE( _xlfn.TAKE(_xlfn.SORTBY(ecommerce_dataset_updated['[Price (Rs.)']], _xlfn.RANDARRAY(ROWS(ecommerce_dataset_updated['[Price (Rs.)']]))), $AB$2 ))</f>
        <v>19.55</v>
      </c>
      <c r="AD134" s="160">
        <f ca="1"/>
        <v>167.04</v>
      </c>
      <c r="AE134" s="160">
        <f ca="1"/>
        <v>357.62</v>
      </c>
      <c r="AF134" s="160">
        <f ca="1"/>
        <v>292.99</v>
      </c>
      <c r="AG134" s="160">
        <f ca="1"/>
        <v>344.67</v>
      </c>
      <c r="AH134" s="160">
        <f ca="1"/>
        <v>368.42</v>
      </c>
      <c r="AI134" s="160">
        <f ca="1"/>
        <v>103.58</v>
      </c>
      <c r="AJ134" s="160">
        <f ca="1"/>
        <v>11.94</v>
      </c>
      <c r="AK134" s="160">
        <f ca="1"/>
        <v>90.79</v>
      </c>
      <c r="AL134" s="160">
        <f ca="1"/>
        <v>182.3</v>
      </c>
      <c r="AM134" s="160">
        <f ca="1"/>
        <v>11.16</v>
      </c>
      <c r="AN134" s="160">
        <f ca="1"/>
        <v>310.01</v>
      </c>
      <c r="AO134" s="160">
        <f ca="1"/>
        <v>432.41</v>
      </c>
      <c r="AP134" s="160">
        <f ca="1"/>
        <v>318.69</v>
      </c>
      <c r="AQ134" s="160">
        <f ca="1"/>
        <v>417.94</v>
      </c>
      <c r="AR134" s="160">
        <f ca="1"/>
        <v>374.73</v>
      </c>
      <c r="AS134" s="160">
        <f ca="1"/>
        <v>56.97</v>
      </c>
      <c r="AT134" s="160">
        <f ca="1"/>
        <v>55.9</v>
      </c>
      <c r="AU134" s="160">
        <f ca="1"/>
        <v>40.86</v>
      </c>
      <c r="AV134" s="160">
        <f ca="1"/>
        <v>112</v>
      </c>
      <c r="AW134" s="160">
        <f ca="1"/>
        <v>474.27</v>
      </c>
      <c r="AX134" s="160">
        <f ca="1"/>
        <v>469.41</v>
      </c>
      <c r="AY134" s="160">
        <f ca="1"/>
        <v>244.89</v>
      </c>
      <c r="AZ134" s="160">
        <f ca="1"/>
        <v>473.15</v>
      </c>
      <c r="BA134" s="160">
        <f ca="1"/>
        <v>181.51</v>
      </c>
      <c r="BB134" s="160">
        <f ca="1"/>
        <v>46.11</v>
      </c>
      <c r="BC134" s="160">
        <f ca="1"/>
        <v>182.15</v>
      </c>
      <c r="BD134" s="160">
        <f ca="1"/>
        <v>382.26</v>
      </c>
      <c r="BE134" s="160">
        <f ca="1"/>
        <v>353.08</v>
      </c>
      <c r="BF134" s="160">
        <f ca="1"/>
        <v>233.2</v>
      </c>
      <c r="BG134">
        <f ca="1"/>
        <v>11.62</v>
      </c>
      <c r="BH134">
        <f ca="1"/>
        <v>298.43</v>
      </c>
      <c r="BI134">
        <f ca="1"/>
        <v>409.61</v>
      </c>
      <c r="BJ134">
        <f ca="1"/>
        <v>260.56</v>
      </c>
      <c r="BK134">
        <f ca="1"/>
        <v>475.72</v>
      </c>
      <c r="BL134">
        <f ca="1"/>
        <v>487.06</v>
      </c>
      <c r="BM134">
        <f ca="1"/>
        <v>245.53</v>
      </c>
      <c r="BN134">
        <f ca="1"/>
        <v>211.62</v>
      </c>
      <c r="BO134">
        <f ca="1"/>
        <v>16.079999999999998</v>
      </c>
      <c r="BP134">
        <f ca="1"/>
        <v>342.66</v>
      </c>
      <c r="BQ134">
        <f ca="1"/>
        <v>381.75</v>
      </c>
      <c r="BR134">
        <f ca="1"/>
        <v>375.08</v>
      </c>
      <c r="BS134">
        <f ca="1"/>
        <v>406.9</v>
      </c>
      <c r="BT134">
        <f ca="1"/>
        <v>217.61</v>
      </c>
      <c r="BU134">
        <f ca="1"/>
        <v>447.34</v>
      </c>
      <c r="BV134">
        <f ca="1"/>
        <v>468.38</v>
      </c>
      <c r="BW134">
        <f ca="1"/>
        <v>481.03</v>
      </c>
      <c r="BX134">
        <f ca="1"/>
        <v>463.22</v>
      </c>
      <c r="BY134">
        <f ca="1"/>
        <v>74.87</v>
      </c>
      <c r="BZ134">
        <f ca="1"/>
        <v>233.53</v>
      </c>
    </row>
    <row r="135" spans="1:78">
      <c r="A135" s="6"/>
      <c r="AA135" s="157"/>
      <c r="AB135" s="158"/>
      <c r="AC135" s="159" cm="1">
        <f t="array" aca="1" ref="AC135:BZ135" ca="1">TRANSPOSE( _xlfn.TAKE(_xlfn.SORTBY(ecommerce_dataset_updated['[Price (Rs.)']], _xlfn.RANDARRAY(ROWS(ecommerce_dataset_updated['[Price (Rs.)']]))), $AB$2 ))</f>
        <v>329.78</v>
      </c>
      <c r="AD135" s="160">
        <f ca="1"/>
        <v>228.28</v>
      </c>
      <c r="AE135" s="160">
        <f ca="1"/>
        <v>239.31</v>
      </c>
      <c r="AF135" s="160">
        <f ca="1"/>
        <v>284.81</v>
      </c>
      <c r="AG135" s="160">
        <f ca="1"/>
        <v>284.88</v>
      </c>
      <c r="AH135" s="160">
        <f ca="1"/>
        <v>39.869999999999997</v>
      </c>
      <c r="AI135" s="160">
        <f ca="1"/>
        <v>481.53</v>
      </c>
      <c r="AJ135" s="160">
        <f ca="1"/>
        <v>71.510000000000005</v>
      </c>
      <c r="AK135" s="160">
        <f ca="1"/>
        <v>98.06</v>
      </c>
      <c r="AL135" s="160">
        <f ca="1"/>
        <v>252</v>
      </c>
      <c r="AM135" s="160">
        <f ca="1"/>
        <v>403.62</v>
      </c>
      <c r="AN135" s="160">
        <f ca="1"/>
        <v>197.51</v>
      </c>
      <c r="AO135" s="160">
        <f ca="1"/>
        <v>256.82</v>
      </c>
      <c r="AP135" s="160">
        <f ca="1"/>
        <v>260.56</v>
      </c>
      <c r="AQ135" s="160">
        <f ca="1"/>
        <v>403.49</v>
      </c>
      <c r="AR135" s="160">
        <f ca="1"/>
        <v>267.5</v>
      </c>
      <c r="AS135" s="160">
        <f ca="1"/>
        <v>312.27999999999997</v>
      </c>
      <c r="AT135" s="160">
        <f ca="1"/>
        <v>455.94</v>
      </c>
      <c r="AU135" s="160">
        <f ca="1"/>
        <v>469.47</v>
      </c>
      <c r="AV135" s="160">
        <f ca="1"/>
        <v>464.98</v>
      </c>
      <c r="AW135" s="160">
        <f ca="1"/>
        <v>268.14</v>
      </c>
      <c r="AX135" s="160">
        <f ca="1"/>
        <v>60.84</v>
      </c>
      <c r="AY135" s="160">
        <f ca="1"/>
        <v>270.51</v>
      </c>
      <c r="AZ135" s="160">
        <f ca="1"/>
        <v>459.49</v>
      </c>
      <c r="BA135" s="160">
        <f ca="1"/>
        <v>76.89</v>
      </c>
      <c r="BB135" s="160">
        <f ca="1"/>
        <v>236.31</v>
      </c>
      <c r="BC135" s="160">
        <f ca="1"/>
        <v>53.69</v>
      </c>
      <c r="BD135" s="160">
        <f ca="1"/>
        <v>273.02999999999997</v>
      </c>
      <c r="BE135" s="160">
        <f ca="1"/>
        <v>402.37</v>
      </c>
      <c r="BF135" s="160">
        <f ca="1"/>
        <v>432.65</v>
      </c>
      <c r="BG135">
        <f ca="1"/>
        <v>430.5</v>
      </c>
      <c r="BH135">
        <f ca="1"/>
        <v>404.71</v>
      </c>
      <c r="BI135">
        <f ca="1"/>
        <v>394.35</v>
      </c>
      <c r="BJ135">
        <f ca="1"/>
        <v>350.21</v>
      </c>
      <c r="BK135">
        <f ca="1"/>
        <v>80.010000000000005</v>
      </c>
      <c r="BL135">
        <f ca="1"/>
        <v>214.73</v>
      </c>
      <c r="BM135">
        <f ca="1"/>
        <v>464.83</v>
      </c>
      <c r="BN135">
        <f ca="1"/>
        <v>98.93</v>
      </c>
      <c r="BO135">
        <f ca="1"/>
        <v>441.45</v>
      </c>
      <c r="BP135">
        <f ca="1"/>
        <v>475.29</v>
      </c>
      <c r="BQ135">
        <f ca="1"/>
        <v>209.44</v>
      </c>
      <c r="BR135">
        <f ca="1"/>
        <v>132.47999999999999</v>
      </c>
      <c r="BS135">
        <f ca="1"/>
        <v>397.79</v>
      </c>
      <c r="BT135">
        <f ca="1"/>
        <v>292.74</v>
      </c>
      <c r="BU135">
        <f ca="1"/>
        <v>338</v>
      </c>
      <c r="BV135">
        <f ca="1"/>
        <v>19.55</v>
      </c>
      <c r="BW135">
        <f ca="1"/>
        <v>271.04000000000002</v>
      </c>
      <c r="BX135">
        <f ca="1"/>
        <v>400.63</v>
      </c>
      <c r="BY135">
        <f ca="1"/>
        <v>313.29000000000002</v>
      </c>
      <c r="BZ135">
        <f ca="1"/>
        <v>59.48</v>
      </c>
    </row>
    <row r="136" spans="1:78">
      <c r="A136" s="6"/>
      <c r="AA136" s="157"/>
      <c r="AB136" s="158"/>
      <c r="AC136" s="159" cm="1">
        <f t="array" aca="1" ref="AC136:BZ136" ca="1">TRANSPOSE( _xlfn.TAKE(_xlfn.SORTBY(ecommerce_dataset_updated['[Price (Rs.)']], _xlfn.RANDARRAY(ROWS(ecommerce_dataset_updated['[Price (Rs.)']]))), $AB$2 ))</f>
        <v>487.58</v>
      </c>
      <c r="AD136" s="160">
        <f ca="1"/>
        <v>152.62</v>
      </c>
      <c r="AE136" s="160">
        <f ca="1"/>
        <v>50.13</v>
      </c>
      <c r="AF136" s="160">
        <f ca="1"/>
        <v>447.22</v>
      </c>
      <c r="AG136" s="160">
        <f ca="1"/>
        <v>490.62</v>
      </c>
      <c r="AH136" s="160">
        <f ca="1"/>
        <v>297.02</v>
      </c>
      <c r="AI136" s="160">
        <f ca="1"/>
        <v>226.03</v>
      </c>
      <c r="AJ136" s="160">
        <f ca="1"/>
        <v>469.41</v>
      </c>
      <c r="AK136" s="160">
        <f ca="1"/>
        <v>56.45</v>
      </c>
      <c r="AL136" s="160">
        <f ca="1"/>
        <v>203.98</v>
      </c>
      <c r="AM136" s="160">
        <f ca="1"/>
        <v>328.41</v>
      </c>
      <c r="AN136" s="160">
        <f ca="1"/>
        <v>301.06</v>
      </c>
      <c r="AO136" s="160">
        <f ca="1"/>
        <v>404.07</v>
      </c>
      <c r="AP136" s="160">
        <f ca="1"/>
        <v>97.09</v>
      </c>
      <c r="AQ136" s="160">
        <f ca="1"/>
        <v>132.47999999999999</v>
      </c>
      <c r="AR136" s="160">
        <f ca="1"/>
        <v>62.47</v>
      </c>
      <c r="AS136" s="160">
        <f ca="1"/>
        <v>424.75</v>
      </c>
      <c r="AT136" s="160">
        <f ca="1"/>
        <v>154.93</v>
      </c>
      <c r="AU136" s="160">
        <f ca="1"/>
        <v>232.55</v>
      </c>
      <c r="AV136" s="160">
        <f ca="1"/>
        <v>71.02</v>
      </c>
      <c r="AW136" s="160">
        <f ca="1"/>
        <v>202.43</v>
      </c>
      <c r="AX136" s="160">
        <f ca="1"/>
        <v>442.91</v>
      </c>
      <c r="AY136" s="160">
        <f ca="1"/>
        <v>89.92</v>
      </c>
      <c r="AZ136" s="160">
        <f ca="1"/>
        <v>446.14</v>
      </c>
      <c r="BA136" s="160">
        <f ca="1"/>
        <v>48.61</v>
      </c>
      <c r="BB136" s="160">
        <f ca="1"/>
        <v>399.41</v>
      </c>
      <c r="BC136" s="160">
        <f ca="1"/>
        <v>96.23</v>
      </c>
      <c r="BD136" s="160">
        <f ca="1"/>
        <v>371.81</v>
      </c>
      <c r="BE136" s="160">
        <f ca="1"/>
        <v>230.41</v>
      </c>
      <c r="BF136" s="160">
        <f ca="1"/>
        <v>343.71</v>
      </c>
      <c r="BG136">
        <f ca="1"/>
        <v>56.97</v>
      </c>
      <c r="BH136">
        <f ca="1"/>
        <v>450.24</v>
      </c>
      <c r="BI136">
        <f ca="1"/>
        <v>135.62</v>
      </c>
      <c r="BJ136">
        <f ca="1"/>
        <v>479.26</v>
      </c>
      <c r="BK136">
        <f ca="1"/>
        <v>125.93</v>
      </c>
      <c r="BL136">
        <f ca="1"/>
        <v>328.06</v>
      </c>
      <c r="BM136">
        <f ca="1"/>
        <v>49.61</v>
      </c>
      <c r="BN136">
        <f ca="1"/>
        <v>397.79</v>
      </c>
      <c r="BO136">
        <f ca="1"/>
        <v>457.4</v>
      </c>
      <c r="BP136">
        <f ca="1"/>
        <v>148.44</v>
      </c>
      <c r="BQ136">
        <f ca="1"/>
        <v>309.67</v>
      </c>
      <c r="BR136">
        <f ca="1"/>
        <v>17.079999999999998</v>
      </c>
      <c r="BS136">
        <f ca="1"/>
        <v>359.03</v>
      </c>
      <c r="BT136">
        <f ca="1"/>
        <v>151.5</v>
      </c>
      <c r="BU136">
        <f ca="1"/>
        <v>451.22</v>
      </c>
      <c r="BV136">
        <f ca="1"/>
        <v>274.87</v>
      </c>
      <c r="BW136">
        <f ca="1"/>
        <v>267.5</v>
      </c>
      <c r="BX136">
        <f ca="1"/>
        <v>333.36</v>
      </c>
      <c r="BY136">
        <f ca="1"/>
        <v>478.62</v>
      </c>
      <c r="BZ136">
        <f ca="1"/>
        <v>63.89</v>
      </c>
    </row>
    <row r="137" spans="1:78">
      <c r="A137" s="6"/>
      <c r="AA137" s="157"/>
      <c r="AB137" s="158"/>
      <c r="AC137" s="159" cm="1">
        <f t="array" aca="1" ref="AC137:BZ137" ca="1">TRANSPOSE( _xlfn.TAKE(_xlfn.SORTBY(ecommerce_dataset_updated['[Price (Rs.)']], _xlfn.RANDARRAY(ROWS(ecommerce_dataset_updated['[Price (Rs.)']]))), $AB$2 ))</f>
        <v>487.62</v>
      </c>
      <c r="AD137" s="160">
        <f ca="1"/>
        <v>364.54</v>
      </c>
      <c r="AE137" s="160">
        <f ca="1"/>
        <v>341.41</v>
      </c>
      <c r="AF137" s="160">
        <f ca="1"/>
        <v>413.11</v>
      </c>
      <c r="AG137" s="160">
        <f ca="1"/>
        <v>375.59</v>
      </c>
      <c r="AH137" s="160">
        <f ca="1"/>
        <v>168.76</v>
      </c>
      <c r="AI137" s="160">
        <f ca="1"/>
        <v>493.32</v>
      </c>
      <c r="AJ137" s="160">
        <f ca="1"/>
        <v>420.58</v>
      </c>
      <c r="AK137" s="160">
        <f ca="1"/>
        <v>218.58</v>
      </c>
      <c r="AL137" s="160">
        <f ca="1"/>
        <v>204.25</v>
      </c>
      <c r="AM137" s="160">
        <f ca="1"/>
        <v>74.67</v>
      </c>
      <c r="AN137" s="160">
        <f ca="1"/>
        <v>388.74</v>
      </c>
      <c r="AO137" s="160">
        <f ca="1"/>
        <v>393.56</v>
      </c>
      <c r="AP137" s="160">
        <f ca="1"/>
        <v>442.05</v>
      </c>
      <c r="AQ137" s="160">
        <f ca="1"/>
        <v>395.74</v>
      </c>
      <c r="AR137" s="160">
        <f ca="1"/>
        <v>326.97000000000003</v>
      </c>
      <c r="AS137" s="160">
        <f ca="1"/>
        <v>30.46</v>
      </c>
      <c r="AT137" s="160">
        <f ca="1"/>
        <v>471.68</v>
      </c>
      <c r="AU137" s="160">
        <f ca="1"/>
        <v>298.68</v>
      </c>
      <c r="AV137" s="160">
        <f ca="1"/>
        <v>375.68</v>
      </c>
      <c r="AW137" s="160">
        <f ca="1"/>
        <v>327.17</v>
      </c>
      <c r="AX137" s="160">
        <f ca="1"/>
        <v>112.35</v>
      </c>
      <c r="AY137" s="160">
        <f ca="1"/>
        <v>169.92</v>
      </c>
      <c r="AZ137" s="160">
        <f ca="1"/>
        <v>284.31</v>
      </c>
      <c r="BA137" s="160">
        <f ca="1"/>
        <v>448.19</v>
      </c>
      <c r="BB137" s="160">
        <f ca="1"/>
        <v>192.28</v>
      </c>
      <c r="BC137" s="160">
        <f ca="1"/>
        <v>33.880000000000003</v>
      </c>
      <c r="BD137" s="160">
        <f ca="1"/>
        <v>350.51</v>
      </c>
      <c r="BE137" s="160">
        <f ca="1"/>
        <v>287.08999999999997</v>
      </c>
      <c r="BF137" s="160">
        <f ca="1"/>
        <v>479.32</v>
      </c>
      <c r="BG137">
        <f ca="1"/>
        <v>460.83</v>
      </c>
      <c r="BH137">
        <f ca="1"/>
        <v>214.77</v>
      </c>
      <c r="BI137">
        <f ca="1"/>
        <v>235.02</v>
      </c>
      <c r="BJ137">
        <f ca="1"/>
        <v>93.6</v>
      </c>
      <c r="BK137">
        <f ca="1"/>
        <v>133.19999999999999</v>
      </c>
      <c r="BL137">
        <f ca="1"/>
        <v>192.48</v>
      </c>
      <c r="BM137">
        <f ca="1"/>
        <v>42.07</v>
      </c>
      <c r="BN137">
        <f ca="1"/>
        <v>55</v>
      </c>
      <c r="BO137">
        <f ca="1"/>
        <v>383.01</v>
      </c>
      <c r="BP137">
        <f ca="1"/>
        <v>263.49</v>
      </c>
      <c r="BQ137">
        <f ca="1"/>
        <v>400.63</v>
      </c>
      <c r="BR137">
        <f ca="1"/>
        <v>402.82</v>
      </c>
      <c r="BS137">
        <f ca="1"/>
        <v>438.82</v>
      </c>
      <c r="BT137">
        <f ca="1"/>
        <v>167.04</v>
      </c>
      <c r="BU137">
        <f ca="1"/>
        <v>422.69</v>
      </c>
      <c r="BV137">
        <f ca="1"/>
        <v>460.68</v>
      </c>
      <c r="BW137">
        <f ca="1"/>
        <v>42.85</v>
      </c>
      <c r="BX137">
        <f ca="1"/>
        <v>84.34</v>
      </c>
      <c r="BY137">
        <f ca="1"/>
        <v>390.66</v>
      </c>
      <c r="BZ137">
        <f ca="1"/>
        <v>483.9</v>
      </c>
    </row>
    <row r="138" spans="1:78">
      <c r="A138" s="6"/>
      <c r="AA138" s="157"/>
      <c r="AB138" s="158"/>
      <c r="AC138" s="159" cm="1">
        <f t="array" aca="1" ref="AC138:BZ138" ca="1">TRANSPOSE( _xlfn.TAKE(_xlfn.SORTBY(ecommerce_dataset_updated['[Price (Rs.)']], _xlfn.RANDARRAY(ROWS(ecommerce_dataset_updated['[Price (Rs.)']]))), $AB$2 ))</f>
        <v>251.47</v>
      </c>
      <c r="AD138" s="160">
        <f ca="1"/>
        <v>252.68</v>
      </c>
      <c r="AE138" s="160">
        <f ca="1"/>
        <v>16.809999999999999</v>
      </c>
      <c r="AF138" s="160">
        <f ca="1"/>
        <v>336.27</v>
      </c>
      <c r="AG138" s="160">
        <f ca="1"/>
        <v>269.87</v>
      </c>
      <c r="AH138" s="160">
        <f ca="1"/>
        <v>444.87</v>
      </c>
      <c r="AI138" s="160">
        <f ca="1"/>
        <v>220.76</v>
      </c>
      <c r="AJ138" s="160">
        <f ca="1"/>
        <v>49.99</v>
      </c>
      <c r="AK138" s="160">
        <f ca="1"/>
        <v>18.149999999999999</v>
      </c>
      <c r="AL138" s="160">
        <f ca="1"/>
        <v>15.47</v>
      </c>
      <c r="AM138" s="160">
        <f ca="1"/>
        <v>48.56</v>
      </c>
      <c r="AN138" s="160">
        <f ca="1"/>
        <v>200.93</v>
      </c>
      <c r="AO138" s="160">
        <f ca="1"/>
        <v>423.56</v>
      </c>
      <c r="AP138" s="160">
        <f ca="1"/>
        <v>89.42</v>
      </c>
      <c r="AQ138" s="160">
        <f ca="1"/>
        <v>14.4</v>
      </c>
      <c r="AR138" s="160">
        <f ca="1"/>
        <v>380.81</v>
      </c>
      <c r="AS138" s="160">
        <f ca="1"/>
        <v>363.52</v>
      </c>
      <c r="AT138" s="160">
        <f ca="1"/>
        <v>14.66</v>
      </c>
      <c r="AU138" s="160">
        <f ca="1"/>
        <v>352.66</v>
      </c>
      <c r="AV138" s="160">
        <f ca="1"/>
        <v>447.66</v>
      </c>
      <c r="AW138" s="160">
        <f ca="1"/>
        <v>56.54</v>
      </c>
      <c r="AX138" s="160">
        <f ca="1"/>
        <v>126.15</v>
      </c>
      <c r="AY138" s="160">
        <f ca="1"/>
        <v>275.42</v>
      </c>
      <c r="AZ138" s="160">
        <f ca="1"/>
        <v>186.17</v>
      </c>
      <c r="BA138" s="160">
        <f ca="1"/>
        <v>305.91000000000003</v>
      </c>
      <c r="BB138" s="160">
        <f ca="1"/>
        <v>40.21</v>
      </c>
      <c r="BC138" s="160">
        <f ca="1"/>
        <v>108.21</v>
      </c>
      <c r="BD138" s="160">
        <f ca="1"/>
        <v>138.31</v>
      </c>
      <c r="BE138" s="160">
        <f ca="1"/>
        <v>182.3</v>
      </c>
      <c r="BF138" s="160">
        <f ca="1"/>
        <v>248.35</v>
      </c>
      <c r="BG138">
        <f ca="1"/>
        <v>287.43</v>
      </c>
      <c r="BH138">
        <f ca="1"/>
        <v>444.5</v>
      </c>
      <c r="BI138">
        <f ca="1"/>
        <v>186.37</v>
      </c>
      <c r="BJ138">
        <f ca="1"/>
        <v>40.020000000000003</v>
      </c>
      <c r="BK138">
        <f ca="1"/>
        <v>32.659999999999997</v>
      </c>
      <c r="BL138">
        <f ca="1"/>
        <v>245.8</v>
      </c>
      <c r="BM138">
        <f ca="1"/>
        <v>113.72</v>
      </c>
      <c r="BN138">
        <f ca="1"/>
        <v>130.53</v>
      </c>
      <c r="BO138">
        <f ca="1"/>
        <v>177.91</v>
      </c>
      <c r="BP138">
        <f ca="1"/>
        <v>293.68</v>
      </c>
      <c r="BQ138">
        <f ca="1"/>
        <v>382.07</v>
      </c>
      <c r="BR138">
        <f ca="1"/>
        <v>31.93</v>
      </c>
      <c r="BS138">
        <f ca="1"/>
        <v>83.31</v>
      </c>
      <c r="BT138">
        <f ca="1"/>
        <v>52.16</v>
      </c>
      <c r="BU138">
        <f ca="1"/>
        <v>345.03</v>
      </c>
      <c r="BV138">
        <f ca="1"/>
        <v>213</v>
      </c>
      <c r="BW138">
        <f ca="1"/>
        <v>33.21</v>
      </c>
      <c r="BX138">
        <f ca="1"/>
        <v>306.61</v>
      </c>
      <c r="BY138">
        <f ca="1"/>
        <v>473.96</v>
      </c>
      <c r="BZ138">
        <f ca="1"/>
        <v>452.41</v>
      </c>
    </row>
    <row r="139" spans="1:78">
      <c r="A139" s="6"/>
      <c r="AA139" s="157"/>
      <c r="AB139" s="158"/>
      <c r="AC139" s="159" cm="1">
        <f t="array" aca="1" ref="AC139:BZ139" ca="1">TRANSPOSE( _xlfn.TAKE(_xlfn.SORTBY(ecommerce_dataset_updated['[Price (Rs.)']], _xlfn.RANDARRAY(ROWS(ecommerce_dataset_updated['[Price (Rs.)']]))), $AB$2 ))</f>
        <v>317.58999999999997</v>
      </c>
      <c r="AD139" s="160">
        <f ca="1"/>
        <v>224.05</v>
      </c>
      <c r="AE139" s="160">
        <f ca="1"/>
        <v>343.71</v>
      </c>
      <c r="AF139" s="160">
        <f ca="1"/>
        <v>58.57</v>
      </c>
      <c r="AG139" s="160">
        <f ca="1"/>
        <v>29.3</v>
      </c>
      <c r="AH139" s="160">
        <f ca="1"/>
        <v>403.11</v>
      </c>
      <c r="AI139" s="160">
        <f ca="1"/>
        <v>22.37</v>
      </c>
      <c r="AJ139" s="160">
        <f ca="1"/>
        <v>498.34</v>
      </c>
      <c r="AK139" s="160">
        <f ca="1"/>
        <v>496.95</v>
      </c>
      <c r="AL139" s="160">
        <f ca="1"/>
        <v>302.29000000000002</v>
      </c>
      <c r="AM139" s="160">
        <f ca="1"/>
        <v>159.05000000000001</v>
      </c>
      <c r="AN139" s="160">
        <f ca="1"/>
        <v>298.43</v>
      </c>
      <c r="AO139" s="160">
        <f ca="1"/>
        <v>219.9</v>
      </c>
      <c r="AP139" s="160">
        <f ca="1"/>
        <v>135.87</v>
      </c>
      <c r="AQ139" s="160">
        <f ca="1"/>
        <v>90.06</v>
      </c>
      <c r="AR139" s="160">
        <f ca="1"/>
        <v>137.74</v>
      </c>
      <c r="AS139" s="160">
        <f ca="1"/>
        <v>212.87</v>
      </c>
      <c r="AT139" s="160">
        <f ca="1"/>
        <v>265.39999999999998</v>
      </c>
      <c r="AU139" s="160">
        <f ca="1"/>
        <v>429.9</v>
      </c>
      <c r="AV139" s="160">
        <f ca="1"/>
        <v>56.1</v>
      </c>
      <c r="AW139" s="160">
        <f ca="1"/>
        <v>94.21</v>
      </c>
      <c r="AX139" s="160">
        <f ca="1"/>
        <v>336.27</v>
      </c>
      <c r="AY139" s="160">
        <f ca="1"/>
        <v>108.02</v>
      </c>
      <c r="AZ139" s="160">
        <f ca="1"/>
        <v>73.19</v>
      </c>
      <c r="BA139" s="160">
        <f ca="1"/>
        <v>274.39999999999998</v>
      </c>
      <c r="BB139" s="160">
        <f ca="1"/>
        <v>13.73</v>
      </c>
      <c r="BC139" s="160">
        <f ca="1"/>
        <v>298.26</v>
      </c>
      <c r="BD139" s="160">
        <f ca="1"/>
        <v>78.14</v>
      </c>
      <c r="BE139" s="160">
        <f ca="1"/>
        <v>472.77</v>
      </c>
      <c r="BF139" s="160">
        <f ca="1"/>
        <v>276.05</v>
      </c>
      <c r="BG139">
        <f ca="1"/>
        <v>413.31</v>
      </c>
      <c r="BH139">
        <f ca="1"/>
        <v>437.1</v>
      </c>
      <c r="BI139">
        <f ca="1"/>
        <v>338.82</v>
      </c>
      <c r="BJ139">
        <f ca="1"/>
        <v>494.49</v>
      </c>
      <c r="BK139">
        <f ca="1"/>
        <v>213.18</v>
      </c>
      <c r="BL139">
        <f ca="1"/>
        <v>276.08</v>
      </c>
      <c r="BM139">
        <f ca="1"/>
        <v>104.37</v>
      </c>
      <c r="BN139">
        <f ca="1"/>
        <v>64.989999999999995</v>
      </c>
      <c r="BO139">
        <f ca="1"/>
        <v>317.45999999999998</v>
      </c>
      <c r="BP139">
        <f ca="1"/>
        <v>72.87</v>
      </c>
      <c r="BQ139">
        <f ca="1"/>
        <v>362.99</v>
      </c>
      <c r="BR139">
        <f ca="1"/>
        <v>122.79</v>
      </c>
      <c r="BS139">
        <f ca="1"/>
        <v>400.31</v>
      </c>
      <c r="BT139">
        <f ca="1"/>
        <v>399.49</v>
      </c>
      <c r="BU139">
        <f ca="1"/>
        <v>337.11</v>
      </c>
      <c r="BV139">
        <f ca="1"/>
        <v>352.7</v>
      </c>
      <c r="BW139">
        <f ca="1"/>
        <v>257.41000000000003</v>
      </c>
      <c r="BX139">
        <f ca="1"/>
        <v>210.69</v>
      </c>
      <c r="BY139">
        <f ca="1"/>
        <v>392.77</v>
      </c>
      <c r="BZ139">
        <f ca="1"/>
        <v>378.95</v>
      </c>
    </row>
    <row r="140" spans="1:78">
      <c r="A140" s="6"/>
      <c r="AA140" s="157"/>
      <c r="AB140" s="158"/>
      <c r="AC140" s="159" cm="1">
        <f t="array" aca="1" ref="AC140:BZ140" ca="1">TRANSPOSE( _xlfn.TAKE(_xlfn.SORTBY(ecommerce_dataset_updated['[Price (Rs.)']], _xlfn.RANDARRAY(ROWS(ecommerce_dataset_updated['[Price (Rs.)']]))), $AB$2 ))</f>
        <v>126.15</v>
      </c>
      <c r="AD140" s="160">
        <f ca="1"/>
        <v>153.01</v>
      </c>
      <c r="AE140" s="160">
        <f ca="1"/>
        <v>409.67</v>
      </c>
      <c r="AF140" s="160">
        <f ca="1"/>
        <v>108.86</v>
      </c>
      <c r="AG140" s="160">
        <f ca="1"/>
        <v>377.73</v>
      </c>
      <c r="AH140" s="160">
        <f ca="1"/>
        <v>356.25</v>
      </c>
      <c r="AI140" s="160">
        <f ca="1"/>
        <v>60.17</v>
      </c>
      <c r="AJ140" s="160">
        <f ca="1"/>
        <v>323</v>
      </c>
      <c r="AK140" s="160">
        <f ca="1"/>
        <v>377.75</v>
      </c>
      <c r="AL140" s="160">
        <f ca="1"/>
        <v>56.67</v>
      </c>
      <c r="AM140" s="160">
        <f ca="1"/>
        <v>38.909999999999997</v>
      </c>
      <c r="AN140" s="160">
        <f ca="1"/>
        <v>53.33</v>
      </c>
      <c r="AO140" s="160">
        <f ca="1"/>
        <v>48.49</v>
      </c>
      <c r="AP140" s="160">
        <f ca="1"/>
        <v>289.48</v>
      </c>
      <c r="AQ140" s="160">
        <f ca="1"/>
        <v>49.99</v>
      </c>
      <c r="AR140" s="160">
        <f ca="1"/>
        <v>170.5</v>
      </c>
      <c r="AS140" s="160">
        <f ca="1"/>
        <v>15.48</v>
      </c>
      <c r="AT140" s="160">
        <f ca="1"/>
        <v>89.92</v>
      </c>
      <c r="AU140" s="160">
        <f ca="1"/>
        <v>438.82</v>
      </c>
      <c r="AV140" s="160">
        <f ca="1"/>
        <v>117.37</v>
      </c>
      <c r="AW140" s="160">
        <f ca="1"/>
        <v>166.78</v>
      </c>
      <c r="AX140" s="160">
        <f ca="1"/>
        <v>147.46</v>
      </c>
      <c r="AY140" s="160">
        <f ca="1"/>
        <v>390.3</v>
      </c>
      <c r="AZ140" s="160">
        <f ca="1"/>
        <v>231.11</v>
      </c>
      <c r="BA140" s="160">
        <f ca="1"/>
        <v>379.22</v>
      </c>
      <c r="BB140" s="160">
        <f ca="1"/>
        <v>352.89</v>
      </c>
      <c r="BC140" s="160">
        <f ca="1"/>
        <v>62.99</v>
      </c>
      <c r="BD140" s="160">
        <f ca="1"/>
        <v>330.38</v>
      </c>
      <c r="BE140" s="160">
        <f ca="1"/>
        <v>473.99</v>
      </c>
      <c r="BF140" s="160">
        <f ca="1"/>
        <v>49.61</v>
      </c>
      <c r="BG140">
        <f ca="1"/>
        <v>241.97</v>
      </c>
      <c r="BH140">
        <f ca="1"/>
        <v>472.29</v>
      </c>
      <c r="BI140">
        <f ca="1"/>
        <v>101.33</v>
      </c>
      <c r="BJ140">
        <f ca="1"/>
        <v>376.17</v>
      </c>
      <c r="BK140">
        <f ca="1"/>
        <v>102.54</v>
      </c>
      <c r="BL140">
        <f ca="1"/>
        <v>210.72</v>
      </c>
      <c r="BM140">
        <f ca="1"/>
        <v>261.23</v>
      </c>
      <c r="BN140">
        <f ca="1"/>
        <v>104.9</v>
      </c>
      <c r="BO140">
        <f ca="1"/>
        <v>60.45</v>
      </c>
      <c r="BP140">
        <f ca="1"/>
        <v>442.58</v>
      </c>
      <c r="BQ140">
        <f ca="1"/>
        <v>156.51</v>
      </c>
      <c r="BR140">
        <f ca="1"/>
        <v>247.08</v>
      </c>
      <c r="BS140">
        <f ca="1"/>
        <v>282.16000000000003</v>
      </c>
      <c r="BT140">
        <f ca="1"/>
        <v>442.46</v>
      </c>
      <c r="BU140">
        <f ca="1"/>
        <v>56.78</v>
      </c>
      <c r="BV140">
        <f ca="1"/>
        <v>185.53</v>
      </c>
      <c r="BW140">
        <f ca="1"/>
        <v>203.87</v>
      </c>
      <c r="BX140">
        <f ca="1"/>
        <v>262.8</v>
      </c>
      <c r="BY140">
        <f ca="1"/>
        <v>214.24</v>
      </c>
      <c r="BZ140">
        <f ca="1"/>
        <v>147.84</v>
      </c>
    </row>
    <row r="141" spans="1:78">
      <c r="A141" s="6"/>
      <c r="AA141" s="157"/>
      <c r="AB141" s="158"/>
      <c r="AC141" s="159" cm="1">
        <f t="array" aca="1" ref="AC141:BZ141" ca="1">TRANSPOSE( _xlfn.TAKE(_xlfn.SORTBY(ecommerce_dataset_updated['[Price (Rs.)']], _xlfn.RANDARRAY(ROWS(ecommerce_dataset_updated['[Price (Rs.)']]))), $AB$2 ))</f>
        <v>295.8</v>
      </c>
      <c r="AD141" s="160">
        <f ca="1"/>
        <v>50.18</v>
      </c>
      <c r="AE141" s="160">
        <f ca="1"/>
        <v>182.15</v>
      </c>
      <c r="AF141" s="160">
        <f ca="1"/>
        <v>264.45999999999998</v>
      </c>
      <c r="AG141" s="160">
        <f ca="1"/>
        <v>144.46</v>
      </c>
      <c r="AH141" s="160">
        <f ca="1"/>
        <v>319.97000000000003</v>
      </c>
      <c r="AI141" s="160">
        <f ca="1"/>
        <v>373.59</v>
      </c>
      <c r="AJ141" s="160">
        <f ca="1"/>
        <v>11.6</v>
      </c>
      <c r="AK141" s="160">
        <f ca="1"/>
        <v>27.16</v>
      </c>
      <c r="AL141" s="160">
        <f ca="1"/>
        <v>182.04</v>
      </c>
      <c r="AM141" s="160">
        <f ca="1"/>
        <v>95.58</v>
      </c>
      <c r="AN141" s="160">
        <f ca="1"/>
        <v>145.56</v>
      </c>
      <c r="AO141" s="160">
        <f ca="1"/>
        <v>443.94</v>
      </c>
      <c r="AP141" s="160">
        <f ca="1"/>
        <v>460.93</v>
      </c>
      <c r="AQ141" s="160">
        <f ca="1"/>
        <v>264.94</v>
      </c>
      <c r="AR141" s="160">
        <f ca="1"/>
        <v>468.72</v>
      </c>
      <c r="AS141" s="160">
        <f ca="1"/>
        <v>181.26</v>
      </c>
      <c r="AT141" s="160">
        <f ca="1"/>
        <v>159.01</v>
      </c>
      <c r="AU141" s="160">
        <f ca="1"/>
        <v>253.19</v>
      </c>
      <c r="AV141" s="160">
        <f ca="1"/>
        <v>481.77</v>
      </c>
      <c r="AW141" s="160">
        <f ca="1"/>
        <v>117.37</v>
      </c>
      <c r="AX141" s="160">
        <f ca="1"/>
        <v>122.36</v>
      </c>
      <c r="AY141" s="160">
        <f ca="1"/>
        <v>109.89</v>
      </c>
      <c r="AZ141" s="160">
        <f ca="1"/>
        <v>116.06</v>
      </c>
      <c r="BA141" s="160">
        <f ca="1"/>
        <v>311.01</v>
      </c>
      <c r="BB141" s="160">
        <f ca="1"/>
        <v>399.06</v>
      </c>
      <c r="BC141" s="160">
        <f ca="1"/>
        <v>471.03</v>
      </c>
      <c r="BD141" s="160">
        <f ca="1"/>
        <v>384.23</v>
      </c>
      <c r="BE141" s="160">
        <f ca="1"/>
        <v>256.93</v>
      </c>
      <c r="BF141" s="160">
        <f ca="1"/>
        <v>146.22</v>
      </c>
      <c r="BG141">
        <f ca="1"/>
        <v>279.35000000000002</v>
      </c>
      <c r="BH141">
        <f ca="1"/>
        <v>420.41</v>
      </c>
      <c r="BI141">
        <f ca="1"/>
        <v>195.8</v>
      </c>
      <c r="BJ141">
        <f ca="1"/>
        <v>486.77</v>
      </c>
      <c r="BK141">
        <f ca="1"/>
        <v>279.33999999999997</v>
      </c>
      <c r="BL141">
        <f ca="1"/>
        <v>473.18</v>
      </c>
      <c r="BM141">
        <f ca="1"/>
        <v>464.98</v>
      </c>
      <c r="BN141">
        <f ca="1"/>
        <v>236.78</v>
      </c>
      <c r="BO141">
        <f ca="1"/>
        <v>366.52</v>
      </c>
      <c r="BP141">
        <f ca="1"/>
        <v>265.67</v>
      </c>
      <c r="BQ141">
        <f ca="1"/>
        <v>432.25</v>
      </c>
      <c r="BR141">
        <f ca="1"/>
        <v>53.13</v>
      </c>
      <c r="BS141">
        <f ca="1"/>
        <v>326.32</v>
      </c>
      <c r="BT141">
        <f ca="1"/>
        <v>187.86</v>
      </c>
      <c r="BU141">
        <f ca="1"/>
        <v>258.5</v>
      </c>
      <c r="BV141">
        <f ca="1"/>
        <v>176.69</v>
      </c>
      <c r="BW141">
        <f ca="1"/>
        <v>429.69</v>
      </c>
      <c r="BX141">
        <f ca="1"/>
        <v>435.73</v>
      </c>
      <c r="BY141">
        <f ca="1"/>
        <v>483.76</v>
      </c>
      <c r="BZ141">
        <f ca="1"/>
        <v>469.47</v>
      </c>
    </row>
    <row r="142" spans="1:78">
      <c r="A142" s="6"/>
      <c r="AA142" s="157"/>
      <c r="AB142" s="158"/>
      <c r="AC142" s="159" cm="1">
        <f t="array" aca="1" ref="AC142:BZ142" ca="1">TRANSPOSE( _xlfn.TAKE(_xlfn.SORTBY(ecommerce_dataset_updated['[Price (Rs.)']], _xlfn.RANDARRAY(ROWS(ecommerce_dataset_updated['[Price (Rs.)']]))), $AB$2 ))</f>
        <v>282.3</v>
      </c>
      <c r="AD142" s="160">
        <f ca="1"/>
        <v>470.92</v>
      </c>
      <c r="AE142" s="160">
        <f ca="1"/>
        <v>14.66</v>
      </c>
      <c r="AF142" s="160">
        <f ca="1"/>
        <v>149.30000000000001</v>
      </c>
      <c r="AG142" s="160">
        <f ca="1"/>
        <v>408.64</v>
      </c>
      <c r="AH142" s="160">
        <f ca="1"/>
        <v>18.829999999999998</v>
      </c>
      <c r="AI142" s="160">
        <f ca="1"/>
        <v>481.77</v>
      </c>
      <c r="AJ142" s="160">
        <f ca="1"/>
        <v>172.45</v>
      </c>
      <c r="AK142" s="160">
        <f ca="1"/>
        <v>146.25</v>
      </c>
      <c r="AL142" s="160">
        <f ca="1"/>
        <v>260.82</v>
      </c>
      <c r="AM142" s="160">
        <f ca="1"/>
        <v>247.73</v>
      </c>
      <c r="AN142" s="160">
        <f ca="1"/>
        <v>175.5</v>
      </c>
      <c r="AO142" s="160">
        <f ca="1"/>
        <v>347.27</v>
      </c>
      <c r="AP142" s="160">
        <f ca="1"/>
        <v>211.62</v>
      </c>
      <c r="AQ142" s="160">
        <f ca="1"/>
        <v>318.69</v>
      </c>
      <c r="AR142" s="160">
        <f ca="1"/>
        <v>161.32</v>
      </c>
      <c r="AS142" s="160">
        <f ca="1"/>
        <v>373.51</v>
      </c>
      <c r="AT142" s="160">
        <f ca="1"/>
        <v>316.83999999999997</v>
      </c>
      <c r="AU142" s="160">
        <f ca="1"/>
        <v>289.27</v>
      </c>
      <c r="AV142" s="160">
        <f ca="1"/>
        <v>404.85</v>
      </c>
      <c r="AW142" s="160">
        <f ca="1"/>
        <v>461.93</v>
      </c>
      <c r="AX142" s="160">
        <f ca="1"/>
        <v>51.29</v>
      </c>
      <c r="AY142" s="160">
        <f ca="1"/>
        <v>189</v>
      </c>
      <c r="AZ142" s="160">
        <f ca="1"/>
        <v>31.72</v>
      </c>
      <c r="BA142" s="160">
        <f ca="1"/>
        <v>373</v>
      </c>
      <c r="BB142" s="160">
        <f ca="1"/>
        <v>110.72</v>
      </c>
      <c r="BC142" s="160">
        <f ca="1"/>
        <v>335.27</v>
      </c>
      <c r="BD142" s="160">
        <f ca="1"/>
        <v>333.36</v>
      </c>
      <c r="BE142" s="160">
        <f ca="1"/>
        <v>16.989999999999998</v>
      </c>
      <c r="BF142" s="160">
        <f ca="1"/>
        <v>400.31</v>
      </c>
      <c r="BG142">
        <f ca="1"/>
        <v>348.31</v>
      </c>
      <c r="BH142">
        <f ca="1"/>
        <v>56.11</v>
      </c>
      <c r="BI142">
        <f ca="1"/>
        <v>486.62</v>
      </c>
      <c r="BJ142">
        <f ca="1"/>
        <v>313.73</v>
      </c>
      <c r="BK142">
        <f ca="1"/>
        <v>350.82</v>
      </c>
      <c r="BL142">
        <f ca="1"/>
        <v>202.03</v>
      </c>
      <c r="BM142">
        <f ca="1"/>
        <v>382.83</v>
      </c>
      <c r="BN142">
        <f ca="1"/>
        <v>22.47</v>
      </c>
      <c r="BO142">
        <f ca="1"/>
        <v>90.76</v>
      </c>
      <c r="BP142">
        <f ca="1"/>
        <v>462.49</v>
      </c>
      <c r="BQ142">
        <f ca="1"/>
        <v>171.63</v>
      </c>
      <c r="BR142">
        <f ca="1"/>
        <v>435.6</v>
      </c>
      <c r="BS142">
        <f ca="1"/>
        <v>209.68</v>
      </c>
      <c r="BT142">
        <f ca="1"/>
        <v>479.32</v>
      </c>
      <c r="BU142">
        <f ca="1"/>
        <v>200.97</v>
      </c>
      <c r="BV142">
        <f ca="1"/>
        <v>264.13</v>
      </c>
      <c r="BW142">
        <f ca="1"/>
        <v>411.25</v>
      </c>
      <c r="BX142">
        <f ca="1"/>
        <v>152.19</v>
      </c>
      <c r="BY142">
        <f ca="1"/>
        <v>212.08</v>
      </c>
      <c r="BZ142">
        <f ca="1"/>
        <v>203.24</v>
      </c>
    </row>
    <row r="143" spans="1:78">
      <c r="A143" s="6"/>
      <c r="AA143" s="157"/>
      <c r="AB143" s="158"/>
      <c r="AC143" s="159" cm="1">
        <f t="array" aca="1" ref="AC143:BZ143" ca="1">TRANSPOSE( _xlfn.TAKE(_xlfn.SORTBY(ecommerce_dataset_updated['[Price (Rs.)']], _xlfn.RANDARRAY(ROWS(ecommerce_dataset_updated['[Price (Rs.)']]))), $AB$2 ))</f>
        <v>18.8</v>
      </c>
      <c r="AD143" s="160">
        <f ca="1"/>
        <v>443</v>
      </c>
      <c r="AE143" s="160">
        <f ca="1"/>
        <v>257.18</v>
      </c>
      <c r="AF143" s="160">
        <f ca="1"/>
        <v>477.27</v>
      </c>
      <c r="AG143" s="160">
        <f ca="1"/>
        <v>55.64</v>
      </c>
      <c r="AH143" s="160">
        <f ca="1"/>
        <v>495.47</v>
      </c>
      <c r="AI143" s="160">
        <f ca="1"/>
        <v>404.79</v>
      </c>
      <c r="AJ143" s="160">
        <f ca="1"/>
        <v>193.42</v>
      </c>
      <c r="AK143" s="160">
        <f ca="1"/>
        <v>188.19</v>
      </c>
      <c r="AL143" s="160">
        <f ca="1"/>
        <v>389.18</v>
      </c>
      <c r="AM143" s="160">
        <f ca="1"/>
        <v>487.06</v>
      </c>
      <c r="AN143" s="160">
        <f ca="1"/>
        <v>179.09</v>
      </c>
      <c r="AO143" s="160">
        <f ca="1"/>
        <v>477.51</v>
      </c>
      <c r="AP143" s="160">
        <f ca="1"/>
        <v>399.88</v>
      </c>
      <c r="AQ143" s="160">
        <f ca="1"/>
        <v>135.25</v>
      </c>
      <c r="AR143" s="160">
        <f ca="1"/>
        <v>135.71</v>
      </c>
      <c r="AS143" s="160">
        <f ca="1"/>
        <v>469.59</v>
      </c>
      <c r="AT143" s="160">
        <f ca="1"/>
        <v>442.58</v>
      </c>
      <c r="AU143" s="160">
        <f ca="1"/>
        <v>239.31</v>
      </c>
      <c r="AV143" s="160">
        <f ca="1"/>
        <v>479.79</v>
      </c>
      <c r="AW143" s="160">
        <f ca="1"/>
        <v>70.75</v>
      </c>
      <c r="AX143" s="160">
        <f ca="1"/>
        <v>460.17</v>
      </c>
      <c r="AY143" s="160">
        <f ca="1"/>
        <v>56.1</v>
      </c>
      <c r="AZ143" s="160">
        <f ca="1"/>
        <v>221.24</v>
      </c>
      <c r="BA143" s="160">
        <f ca="1"/>
        <v>134.52000000000001</v>
      </c>
      <c r="BB143" s="160">
        <f ca="1"/>
        <v>70.14</v>
      </c>
      <c r="BC143" s="160">
        <f ca="1"/>
        <v>464.89</v>
      </c>
      <c r="BD143" s="160">
        <f ca="1"/>
        <v>123.79</v>
      </c>
      <c r="BE143" s="160">
        <f ca="1"/>
        <v>72.959999999999994</v>
      </c>
      <c r="BF143" s="160">
        <f ca="1"/>
        <v>464.98</v>
      </c>
      <c r="BG143">
        <f ca="1"/>
        <v>187.36</v>
      </c>
      <c r="BH143">
        <f ca="1"/>
        <v>61.7</v>
      </c>
      <c r="BI143">
        <f ca="1"/>
        <v>27.03</v>
      </c>
      <c r="BJ143">
        <f ca="1"/>
        <v>459.39</v>
      </c>
      <c r="BK143">
        <f ca="1"/>
        <v>226.03</v>
      </c>
      <c r="BL143">
        <f ca="1"/>
        <v>81.819999999999993</v>
      </c>
      <c r="BM143">
        <f ca="1"/>
        <v>435.45</v>
      </c>
      <c r="BN143">
        <f ca="1"/>
        <v>155.41999999999999</v>
      </c>
      <c r="BO143">
        <f ca="1"/>
        <v>278.70999999999998</v>
      </c>
      <c r="BP143">
        <f ca="1"/>
        <v>77.790000000000006</v>
      </c>
      <c r="BQ143">
        <f ca="1"/>
        <v>158.88</v>
      </c>
      <c r="BR143">
        <f ca="1"/>
        <v>41.85</v>
      </c>
      <c r="BS143">
        <f ca="1"/>
        <v>56.87</v>
      </c>
      <c r="BT143">
        <f ca="1"/>
        <v>251.32</v>
      </c>
      <c r="BU143">
        <f ca="1"/>
        <v>100.23</v>
      </c>
      <c r="BV143">
        <f ca="1"/>
        <v>121.13</v>
      </c>
      <c r="BW143">
        <f ca="1"/>
        <v>26.26</v>
      </c>
      <c r="BX143">
        <f ca="1"/>
        <v>161.34</v>
      </c>
      <c r="BY143">
        <f ca="1"/>
        <v>351.68</v>
      </c>
      <c r="BZ143">
        <f ca="1"/>
        <v>176.27</v>
      </c>
    </row>
    <row r="144" spans="1:78">
      <c r="A144" s="6"/>
      <c r="AA144" s="157"/>
      <c r="AB144" s="158"/>
      <c r="AC144" s="159" cm="1">
        <f t="array" aca="1" ref="AC144:BZ144" ca="1">TRANSPOSE( _xlfn.TAKE(_xlfn.SORTBY(ecommerce_dataset_updated['[Price (Rs.)']], _xlfn.RANDARRAY(ROWS(ecommerce_dataset_updated['[Price (Rs.)']]))), $AB$2 ))</f>
        <v>116.1</v>
      </c>
      <c r="AD144" s="160">
        <f ca="1"/>
        <v>308.89999999999998</v>
      </c>
      <c r="AE144" s="160">
        <f ca="1"/>
        <v>374.73</v>
      </c>
      <c r="AF144" s="160">
        <f ca="1"/>
        <v>220.98</v>
      </c>
      <c r="AG144" s="160">
        <f ca="1"/>
        <v>354.3</v>
      </c>
      <c r="AH144" s="160">
        <f ca="1"/>
        <v>332.89</v>
      </c>
      <c r="AI144" s="160">
        <f ca="1"/>
        <v>68.53</v>
      </c>
      <c r="AJ144" s="160">
        <f ca="1"/>
        <v>210.4</v>
      </c>
      <c r="AK144" s="160">
        <f ca="1"/>
        <v>185.13</v>
      </c>
      <c r="AL144" s="160">
        <f ca="1"/>
        <v>237.27</v>
      </c>
      <c r="AM144" s="160">
        <f ca="1"/>
        <v>47.18</v>
      </c>
      <c r="AN144" s="160">
        <f ca="1"/>
        <v>319.29000000000002</v>
      </c>
      <c r="AO144" s="160">
        <f ca="1"/>
        <v>260.01</v>
      </c>
      <c r="AP144" s="160">
        <f ca="1"/>
        <v>45.01</v>
      </c>
      <c r="AQ144" s="160">
        <f ca="1"/>
        <v>323.13</v>
      </c>
      <c r="AR144" s="160">
        <f ca="1"/>
        <v>41.5</v>
      </c>
      <c r="AS144" s="160">
        <f ca="1"/>
        <v>389.85</v>
      </c>
      <c r="AT144" s="160">
        <f ca="1"/>
        <v>224.68</v>
      </c>
      <c r="AU144" s="160">
        <f ca="1"/>
        <v>421.76</v>
      </c>
      <c r="AV144" s="160">
        <f ca="1"/>
        <v>439.4</v>
      </c>
      <c r="AW144" s="160">
        <f ca="1"/>
        <v>464.92</v>
      </c>
      <c r="AX144" s="160">
        <f ca="1"/>
        <v>81.819999999999993</v>
      </c>
      <c r="AY144" s="160">
        <f ca="1"/>
        <v>435.73</v>
      </c>
      <c r="AZ144" s="160">
        <f ca="1"/>
        <v>356.61</v>
      </c>
      <c r="BA144" s="160">
        <f ca="1"/>
        <v>250.19</v>
      </c>
      <c r="BB144" s="160">
        <f ca="1"/>
        <v>168.21</v>
      </c>
      <c r="BC144" s="160">
        <f ca="1"/>
        <v>149.07</v>
      </c>
      <c r="BD144" s="160">
        <f ca="1"/>
        <v>470.92</v>
      </c>
      <c r="BE144" s="160">
        <f ca="1"/>
        <v>273.42</v>
      </c>
      <c r="BF144" s="160">
        <f ca="1"/>
        <v>289.48</v>
      </c>
      <c r="BG144">
        <f ca="1"/>
        <v>297.35000000000002</v>
      </c>
      <c r="BH144">
        <f ca="1"/>
        <v>250.41</v>
      </c>
      <c r="BI144">
        <f ca="1"/>
        <v>235.75</v>
      </c>
      <c r="BJ144">
        <f ca="1"/>
        <v>347.3</v>
      </c>
      <c r="BK144">
        <f ca="1"/>
        <v>400.63</v>
      </c>
      <c r="BL144">
        <f ca="1"/>
        <v>211.17</v>
      </c>
      <c r="BM144">
        <f ca="1"/>
        <v>143.25</v>
      </c>
      <c r="BN144">
        <f ca="1"/>
        <v>468.31</v>
      </c>
      <c r="BO144">
        <f ca="1"/>
        <v>59.42</v>
      </c>
      <c r="BP144">
        <f ca="1"/>
        <v>35.25</v>
      </c>
      <c r="BQ144">
        <f ca="1"/>
        <v>354.66</v>
      </c>
      <c r="BR144">
        <f ca="1"/>
        <v>14</v>
      </c>
      <c r="BS144">
        <f ca="1"/>
        <v>180.06</v>
      </c>
      <c r="BT144">
        <f ca="1"/>
        <v>473.74</v>
      </c>
      <c r="BU144">
        <f ca="1"/>
        <v>382.18</v>
      </c>
      <c r="BV144">
        <f ca="1"/>
        <v>15.67</v>
      </c>
      <c r="BW144">
        <f ca="1"/>
        <v>437.91</v>
      </c>
      <c r="BX144">
        <f ca="1"/>
        <v>367.66</v>
      </c>
      <c r="BY144">
        <f ca="1"/>
        <v>221.16</v>
      </c>
      <c r="BZ144">
        <f ca="1"/>
        <v>320.98</v>
      </c>
    </row>
    <row r="145" spans="1:78">
      <c r="A145" s="6"/>
      <c r="AA145" s="157"/>
      <c r="AB145" s="158"/>
      <c r="AC145" s="159" cm="1">
        <f t="array" aca="1" ref="AC145:BZ145" ca="1">TRANSPOSE( _xlfn.TAKE(_xlfn.SORTBY(ecommerce_dataset_updated['[Price (Rs.)']], _xlfn.RANDARRAY(ROWS(ecommerce_dataset_updated['[Price (Rs.)']]))), $AB$2 ))</f>
        <v>135.91</v>
      </c>
      <c r="AD145" s="160">
        <f ca="1"/>
        <v>76.11</v>
      </c>
      <c r="AE145" s="160">
        <f ca="1"/>
        <v>28.6</v>
      </c>
      <c r="AF145" s="160">
        <f ca="1"/>
        <v>24.68</v>
      </c>
      <c r="AG145" s="160">
        <f ca="1"/>
        <v>220.76</v>
      </c>
      <c r="AH145" s="160">
        <f ca="1"/>
        <v>78.92</v>
      </c>
      <c r="AI145" s="160">
        <f ca="1"/>
        <v>24.75</v>
      </c>
      <c r="AJ145" s="160">
        <f ca="1"/>
        <v>368.61</v>
      </c>
      <c r="AK145" s="160">
        <f ca="1"/>
        <v>311.89999999999998</v>
      </c>
      <c r="AL145" s="160">
        <f ca="1"/>
        <v>64.64</v>
      </c>
      <c r="AM145" s="160">
        <f ca="1"/>
        <v>209.81</v>
      </c>
      <c r="AN145" s="160">
        <f ca="1"/>
        <v>83.14</v>
      </c>
      <c r="AO145" s="160">
        <f ca="1"/>
        <v>403.2</v>
      </c>
      <c r="AP145" s="160">
        <f ca="1"/>
        <v>142.07</v>
      </c>
      <c r="AQ145" s="160">
        <f ca="1"/>
        <v>155.81</v>
      </c>
      <c r="AR145" s="160">
        <f ca="1"/>
        <v>416.7</v>
      </c>
      <c r="AS145" s="160">
        <f ca="1"/>
        <v>434.06</v>
      </c>
      <c r="AT145" s="160">
        <f ca="1"/>
        <v>216.4</v>
      </c>
      <c r="AU145" s="160">
        <f ca="1"/>
        <v>477.36</v>
      </c>
      <c r="AV145" s="160">
        <f ca="1"/>
        <v>43.45</v>
      </c>
      <c r="AW145" s="160">
        <f ca="1"/>
        <v>180.91</v>
      </c>
      <c r="AX145" s="160">
        <f ca="1"/>
        <v>444.77</v>
      </c>
      <c r="AY145" s="160">
        <f ca="1"/>
        <v>229.13</v>
      </c>
      <c r="AZ145" s="160">
        <f ca="1"/>
        <v>53.55</v>
      </c>
      <c r="BA145" s="160">
        <f ca="1"/>
        <v>490.75</v>
      </c>
      <c r="BB145" s="160">
        <f ca="1"/>
        <v>168.52</v>
      </c>
      <c r="BC145" s="160">
        <f ca="1"/>
        <v>358.64</v>
      </c>
      <c r="BD145" s="160">
        <f ca="1"/>
        <v>485.37</v>
      </c>
      <c r="BE145" s="160">
        <f ca="1"/>
        <v>176.59</v>
      </c>
      <c r="BF145" s="160">
        <f ca="1"/>
        <v>185.53</v>
      </c>
      <c r="BG145">
        <f ca="1"/>
        <v>328.44</v>
      </c>
      <c r="BH145">
        <f ca="1"/>
        <v>204.03</v>
      </c>
      <c r="BI145">
        <f ca="1"/>
        <v>464.8</v>
      </c>
      <c r="BJ145">
        <f ca="1"/>
        <v>282.3</v>
      </c>
      <c r="BK145">
        <f ca="1"/>
        <v>378.27</v>
      </c>
      <c r="BL145">
        <f ca="1"/>
        <v>336.04</v>
      </c>
      <c r="BM145">
        <f ca="1"/>
        <v>471.03</v>
      </c>
      <c r="BN145">
        <f ca="1"/>
        <v>461.12</v>
      </c>
      <c r="BO145">
        <f ca="1"/>
        <v>73.19</v>
      </c>
      <c r="BP145">
        <f ca="1"/>
        <v>28.34</v>
      </c>
      <c r="BQ145">
        <f ca="1"/>
        <v>107.27</v>
      </c>
      <c r="BR145">
        <f ca="1"/>
        <v>438.82</v>
      </c>
      <c r="BS145">
        <f ca="1"/>
        <v>118.57</v>
      </c>
      <c r="BT145">
        <f ca="1"/>
        <v>449.87</v>
      </c>
      <c r="BU145">
        <f ca="1"/>
        <v>499.65</v>
      </c>
      <c r="BV145">
        <f ca="1"/>
        <v>474.78</v>
      </c>
      <c r="BW145">
        <f ca="1"/>
        <v>91.27</v>
      </c>
      <c r="BX145">
        <f ca="1"/>
        <v>178.58</v>
      </c>
      <c r="BY145">
        <f ca="1"/>
        <v>66.61</v>
      </c>
      <c r="BZ145">
        <f ca="1"/>
        <v>30.56</v>
      </c>
    </row>
    <row r="146" spans="1:78">
      <c r="A146" s="6"/>
      <c r="AA146" s="157"/>
      <c r="AB146" s="158"/>
      <c r="AC146" s="159" cm="1">
        <f t="array" aca="1" ref="AC146:BZ146" ca="1">TRANSPOSE( _xlfn.TAKE(_xlfn.SORTBY(ecommerce_dataset_updated['[Price (Rs.)']], _xlfn.RANDARRAY(ROWS(ecommerce_dataset_updated['[Price (Rs.)']]))), $AB$2 ))</f>
        <v>27.12</v>
      </c>
      <c r="AD146" s="160">
        <f ca="1"/>
        <v>418.98</v>
      </c>
      <c r="AE146" s="160">
        <f ca="1"/>
        <v>436.92</v>
      </c>
      <c r="AF146" s="160">
        <f ca="1"/>
        <v>427.29</v>
      </c>
      <c r="AG146" s="160">
        <f ca="1"/>
        <v>204.49</v>
      </c>
      <c r="AH146" s="160">
        <f ca="1"/>
        <v>200.58</v>
      </c>
      <c r="AI146" s="160">
        <f ca="1"/>
        <v>145.19999999999999</v>
      </c>
      <c r="AJ146" s="160">
        <f ca="1"/>
        <v>258.77999999999997</v>
      </c>
      <c r="AK146" s="160">
        <f ca="1"/>
        <v>292.11</v>
      </c>
      <c r="AL146" s="160">
        <f ca="1"/>
        <v>256.64</v>
      </c>
      <c r="AM146" s="160">
        <f ca="1"/>
        <v>52.37</v>
      </c>
      <c r="AN146" s="160">
        <f ca="1"/>
        <v>191.29</v>
      </c>
      <c r="AO146" s="160">
        <f ca="1"/>
        <v>191.15</v>
      </c>
      <c r="AP146" s="160">
        <f ca="1"/>
        <v>27.03</v>
      </c>
      <c r="AQ146" s="160">
        <f ca="1"/>
        <v>32.659999999999997</v>
      </c>
      <c r="AR146" s="160">
        <f ca="1"/>
        <v>131.13999999999999</v>
      </c>
      <c r="AS146" s="160">
        <f ca="1"/>
        <v>110.72</v>
      </c>
      <c r="AT146" s="160">
        <f ca="1"/>
        <v>198.26</v>
      </c>
      <c r="AU146" s="160">
        <f ca="1"/>
        <v>323.20999999999998</v>
      </c>
      <c r="AV146" s="160">
        <f ca="1"/>
        <v>361.48</v>
      </c>
      <c r="AW146" s="160">
        <f ca="1"/>
        <v>188.8</v>
      </c>
      <c r="AX146" s="160">
        <f ca="1"/>
        <v>234.62</v>
      </c>
      <c r="AY146" s="160">
        <f ca="1"/>
        <v>427.4</v>
      </c>
      <c r="AZ146" s="160">
        <f ca="1"/>
        <v>130.13</v>
      </c>
      <c r="BA146" s="160">
        <f ca="1"/>
        <v>51.45</v>
      </c>
      <c r="BB146" s="160">
        <f ca="1"/>
        <v>45.8</v>
      </c>
      <c r="BC146" s="160">
        <f ca="1"/>
        <v>486.77</v>
      </c>
      <c r="BD146" s="160">
        <f ca="1"/>
        <v>67.930000000000007</v>
      </c>
      <c r="BE146" s="160">
        <f ca="1"/>
        <v>326.02999999999997</v>
      </c>
      <c r="BF146" s="160">
        <f ca="1"/>
        <v>309.92</v>
      </c>
      <c r="BG146">
        <f ca="1"/>
        <v>447.4</v>
      </c>
      <c r="BH146">
        <f ca="1"/>
        <v>65.88</v>
      </c>
      <c r="BI146">
        <f ca="1"/>
        <v>41.21</v>
      </c>
      <c r="BJ146">
        <f ca="1"/>
        <v>124.56</v>
      </c>
      <c r="BK146">
        <f ca="1"/>
        <v>391.15</v>
      </c>
      <c r="BL146">
        <f ca="1"/>
        <v>34.93</v>
      </c>
      <c r="BM146">
        <f ca="1"/>
        <v>264.43</v>
      </c>
      <c r="BN146">
        <f ca="1"/>
        <v>141.24</v>
      </c>
      <c r="BO146">
        <f ca="1"/>
        <v>142.25</v>
      </c>
      <c r="BP146">
        <f ca="1"/>
        <v>398.65</v>
      </c>
      <c r="BQ146">
        <f ca="1"/>
        <v>219.61</v>
      </c>
      <c r="BR146">
        <f ca="1"/>
        <v>95.61</v>
      </c>
      <c r="BS146">
        <f ca="1"/>
        <v>175.77</v>
      </c>
      <c r="BT146">
        <f ca="1"/>
        <v>450.51</v>
      </c>
      <c r="BU146">
        <f ca="1"/>
        <v>77.45</v>
      </c>
      <c r="BV146">
        <f ca="1"/>
        <v>303.14</v>
      </c>
      <c r="BW146">
        <f ca="1"/>
        <v>277.08</v>
      </c>
      <c r="BX146">
        <f ca="1"/>
        <v>498.59</v>
      </c>
      <c r="BY146">
        <f ca="1"/>
        <v>100.59</v>
      </c>
      <c r="BZ146">
        <f ca="1"/>
        <v>455.43</v>
      </c>
    </row>
    <row r="147" spans="1:78">
      <c r="A147" s="6"/>
      <c r="AA147" s="157"/>
      <c r="AB147" s="158"/>
      <c r="AC147" s="159" cm="1">
        <f t="array" aca="1" ref="AC147:BZ147" ca="1">TRANSPOSE( _xlfn.TAKE(_xlfn.SORTBY(ecommerce_dataset_updated['[Price (Rs.)']], _xlfn.RANDARRAY(ROWS(ecommerce_dataset_updated['[Price (Rs.)']]))), $AB$2 ))</f>
        <v>110.52</v>
      </c>
      <c r="AD147" s="160">
        <f ca="1"/>
        <v>362.6</v>
      </c>
      <c r="AE147" s="160">
        <f ca="1"/>
        <v>371.72</v>
      </c>
      <c r="AF147" s="160">
        <f ca="1"/>
        <v>284.31</v>
      </c>
      <c r="AG147" s="160">
        <f ca="1"/>
        <v>134.41999999999999</v>
      </c>
      <c r="AH147" s="160">
        <f ca="1"/>
        <v>265.18</v>
      </c>
      <c r="AI147" s="160">
        <f ca="1"/>
        <v>94.97</v>
      </c>
      <c r="AJ147" s="160">
        <f ca="1"/>
        <v>271.54000000000002</v>
      </c>
      <c r="AK147" s="160">
        <f ca="1"/>
        <v>158.66999999999999</v>
      </c>
      <c r="AL147" s="160">
        <f ca="1"/>
        <v>146.46</v>
      </c>
      <c r="AM147" s="160">
        <f ca="1"/>
        <v>298.47000000000003</v>
      </c>
      <c r="AN147" s="160">
        <f ca="1"/>
        <v>404.46</v>
      </c>
      <c r="AO147" s="160">
        <f ca="1"/>
        <v>339.34</v>
      </c>
      <c r="AP147" s="160">
        <f ca="1"/>
        <v>234.62</v>
      </c>
      <c r="AQ147" s="160">
        <f ca="1"/>
        <v>245.52</v>
      </c>
      <c r="AR147" s="160">
        <f ca="1"/>
        <v>390.3</v>
      </c>
      <c r="AS147" s="160">
        <f ca="1"/>
        <v>286.12</v>
      </c>
      <c r="AT147" s="160">
        <f ca="1"/>
        <v>189.84</v>
      </c>
      <c r="AU147" s="160">
        <f ca="1"/>
        <v>362.57</v>
      </c>
      <c r="AV147" s="160">
        <f ca="1"/>
        <v>180.07</v>
      </c>
      <c r="AW147" s="160">
        <f ca="1"/>
        <v>22.47</v>
      </c>
      <c r="AX147" s="160">
        <f ca="1"/>
        <v>183.1</v>
      </c>
      <c r="AY147" s="160">
        <f ca="1"/>
        <v>122.84</v>
      </c>
      <c r="AZ147" s="160">
        <f ca="1"/>
        <v>265.70999999999998</v>
      </c>
      <c r="BA147" s="160">
        <f ca="1"/>
        <v>19.420000000000002</v>
      </c>
      <c r="BB147" s="160">
        <f ca="1"/>
        <v>109.89</v>
      </c>
      <c r="BC147" s="160">
        <f ca="1"/>
        <v>61.32</v>
      </c>
      <c r="BD147" s="160">
        <f ca="1"/>
        <v>172.11</v>
      </c>
      <c r="BE147" s="160">
        <f ca="1"/>
        <v>472.59</v>
      </c>
      <c r="BF147" s="160">
        <f ca="1"/>
        <v>176.92</v>
      </c>
      <c r="BG147">
        <f ca="1"/>
        <v>134.52000000000001</v>
      </c>
      <c r="BH147">
        <f ca="1"/>
        <v>168.01</v>
      </c>
      <c r="BI147">
        <f ca="1"/>
        <v>337.7</v>
      </c>
      <c r="BJ147">
        <f ca="1"/>
        <v>349.25</v>
      </c>
      <c r="BK147">
        <f ca="1"/>
        <v>57.34</v>
      </c>
      <c r="BL147">
        <f ca="1"/>
        <v>93.6</v>
      </c>
      <c r="BM147">
        <f ca="1"/>
        <v>123.37</v>
      </c>
      <c r="BN147">
        <f ca="1"/>
        <v>155.04</v>
      </c>
      <c r="BO147">
        <f ca="1"/>
        <v>33.31</v>
      </c>
      <c r="BP147">
        <f ca="1"/>
        <v>497.92</v>
      </c>
      <c r="BQ147">
        <f ca="1"/>
        <v>491.98</v>
      </c>
      <c r="BR147">
        <f ca="1"/>
        <v>135.69999999999999</v>
      </c>
      <c r="BS147">
        <f ca="1"/>
        <v>473.17</v>
      </c>
      <c r="BT147">
        <f ca="1"/>
        <v>218.68</v>
      </c>
      <c r="BU147">
        <f ca="1"/>
        <v>357.54</v>
      </c>
      <c r="BV147">
        <f ca="1"/>
        <v>156.51</v>
      </c>
      <c r="BW147">
        <f ca="1"/>
        <v>264.02</v>
      </c>
      <c r="BX147">
        <f ca="1"/>
        <v>235.33</v>
      </c>
      <c r="BY147">
        <f ca="1"/>
        <v>445.72</v>
      </c>
      <c r="BZ147">
        <f ca="1"/>
        <v>290.57</v>
      </c>
    </row>
    <row r="148" spans="1:78">
      <c r="A148" s="6"/>
      <c r="AA148" s="157"/>
      <c r="AB148" s="158"/>
      <c r="AC148" s="159" cm="1">
        <f t="array" aca="1" ref="AC148:BZ148" ca="1">TRANSPOSE( _xlfn.TAKE(_xlfn.SORTBY(ecommerce_dataset_updated['[Price (Rs.)']], _xlfn.RANDARRAY(ROWS(ecommerce_dataset_updated['[Price (Rs.)']]))), $AB$2 ))</f>
        <v>93.82</v>
      </c>
      <c r="AD148" s="160">
        <f ca="1"/>
        <v>72.959999999999994</v>
      </c>
      <c r="AE148" s="160">
        <f ca="1"/>
        <v>346.81</v>
      </c>
      <c r="AF148" s="160">
        <f ca="1"/>
        <v>426.13</v>
      </c>
      <c r="AG148" s="160">
        <f ca="1"/>
        <v>402.85</v>
      </c>
      <c r="AH148" s="160">
        <f ca="1"/>
        <v>268.63</v>
      </c>
      <c r="AI148" s="160">
        <f ca="1"/>
        <v>388.74</v>
      </c>
      <c r="AJ148" s="160">
        <f ca="1"/>
        <v>383.36</v>
      </c>
      <c r="AK148" s="160">
        <f ca="1"/>
        <v>285.47000000000003</v>
      </c>
      <c r="AL148" s="160">
        <f ca="1"/>
        <v>239.31</v>
      </c>
      <c r="AM148" s="160">
        <f ca="1"/>
        <v>308</v>
      </c>
      <c r="AN148" s="160">
        <f ca="1"/>
        <v>225.4</v>
      </c>
      <c r="AO148" s="160">
        <f ca="1"/>
        <v>411.18</v>
      </c>
      <c r="AP148" s="160">
        <f ca="1"/>
        <v>436.15</v>
      </c>
      <c r="AQ148" s="160">
        <f ca="1"/>
        <v>49.6</v>
      </c>
      <c r="AR148" s="160">
        <f ca="1"/>
        <v>175.16</v>
      </c>
      <c r="AS148" s="160">
        <f ca="1"/>
        <v>89.77</v>
      </c>
      <c r="AT148" s="160">
        <f ca="1"/>
        <v>432.41</v>
      </c>
      <c r="AU148" s="160">
        <f ca="1"/>
        <v>286.43</v>
      </c>
      <c r="AV148" s="160">
        <f ca="1"/>
        <v>416.7</v>
      </c>
      <c r="AW148" s="160">
        <f ca="1"/>
        <v>274.22000000000003</v>
      </c>
      <c r="AX148" s="160">
        <f ca="1"/>
        <v>407.91</v>
      </c>
      <c r="AY148" s="160">
        <f ca="1"/>
        <v>420.46</v>
      </c>
      <c r="AZ148" s="160">
        <f ca="1"/>
        <v>388.03</v>
      </c>
      <c r="BA148" s="160">
        <f ca="1"/>
        <v>227.18</v>
      </c>
      <c r="BB148" s="160">
        <f ca="1"/>
        <v>342.44</v>
      </c>
      <c r="BC148" s="160">
        <f ca="1"/>
        <v>260.82</v>
      </c>
      <c r="BD148" s="160">
        <f ca="1"/>
        <v>331.06</v>
      </c>
      <c r="BE148" s="160">
        <f ca="1"/>
        <v>474.64</v>
      </c>
      <c r="BF148" s="160">
        <f ca="1"/>
        <v>209.44</v>
      </c>
      <c r="BG148">
        <f ca="1"/>
        <v>320.44</v>
      </c>
      <c r="BH148">
        <f ca="1"/>
        <v>434.51</v>
      </c>
      <c r="BI148">
        <f ca="1"/>
        <v>304.02</v>
      </c>
      <c r="BJ148">
        <f ca="1"/>
        <v>309.67</v>
      </c>
      <c r="BK148">
        <f ca="1"/>
        <v>470.9</v>
      </c>
      <c r="BL148">
        <f ca="1"/>
        <v>61.84</v>
      </c>
      <c r="BM148">
        <f ca="1"/>
        <v>441.92</v>
      </c>
      <c r="BN148">
        <f ca="1"/>
        <v>316.10000000000002</v>
      </c>
      <c r="BO148">
        <f ca="1"/>
        <v>189.9</v>
      </c>
      <c r="BP148">
        <f ca="1"/>
        <v>272.29000000000002</v>
      </c>
      <c r="BQ148">
        <f ca="1"/>
        <v>147.46</v>
      </c>
      <c r="BR148">
        <f ca="1"/>
        <v>237.77</v>
      </c>
      <c r="BS148">
        <f ca="1"/>
        <v>422.91</v>
      </c>
      <c r="BT148">
        <f ca="1"/>
        <v>81.48</v>
      </c>
      <c r="BU148">
        <f ca="1"/>
        <v>221.24</v>
      </c>
      <c r="BV148">
        <f ca="1"/>
        <v>399.39</v>
      </c>
      <c r="BW148">
        <f ca="1"/>
        <v>438.82</v>
      </c>
      <c r="BX148">
        <f ca="1"/>
        <v>435.45</v>
      </c>
      <c r="BY148">
        <f ca="1"/>
        <v>335.21</v>
      </c>
      <c r="BZ148">
        <f ca="1"/>
        <v>241.25</v>
      </c>
    </row>
    <row r="149" spans="1:78">
      <c r="A149" s="6"/>
      <c r="AA149" s="157"/>
      <c r="AB149" s="158"/>
      <c r="AC149" s="159" cm="1">
        <f t="array" aca="1" ref="AC149:BZ149" ca="1">TRANSPOSE( _xlfn.TAKE(_xlfn.SORTBY(ecommerce_dataset_updated['[Price (Rs.)']], _xlfn.RANDARRAY(ROWS(ecommerce_dataset_updated['[Price (Rs.)']]))), $AB$2 ))</f>
        <v>279.24</v>
      </c>
      <c r="AD149" s="160">
        <f ca="1"/>
        <v>143.49</v>
      </c>
      <c r="AE149" s="160">
        <f ca="1"/>
        <v>383.4</v>
      </c>
      <c r="AF149" s="160">
        <f ca="1"/>
        <v>328.44</v>
      </c>
      <c r="AG149" s="160">
        <f ca="1"/>
        <v>93.08</v>
      </c>
      <c r="AH149" s="160">
        <f ca="1"/>
        <v>77.58</v>
      </c>
      <c r="AI149" s="160">
        <f ca="1"/>
        <v>254.08</v>
      </c>
      <c r="AJ149" s="160">
        <f ca="1"/>
        <v>452.56</v>
      </c>
      <c r="AK149" s="160">
        <f ca="1"/>
        <v>461.93</v>
      </c>
      <c r="AL149" s="160">
        <f ca="1"/>
        <v>168.01</v>
      </c>
      <c r="AM149" s="160">
        <f ca="1"/>
        <v>432.01</v>
      </c>
      <c r="AN149" s="160">
        <f ca="1"/>
        <v>274.11</v>
      </c>
      <c r="AO149" s="160">
        <f ca="1"/>
        <v>42.89</v>
      </c>
      <c r="AP149" s="160">
        <f ca="1"/>
        <v>126.93</v>
      </c>
      <c r="AQ149" s="160">
        <f ca="1"/>
        <v>498.37</v>
      </c>
      <c r="AR149" s="160">
        <f ca="1"/>
        <v>271.74</v>
      </c>
      <c r="AS149" s="160">
        <f ca="1"/>
        <v>61.68</v>
      </c>
      <c r="AT149" s="160">
        <f ca="1"/>
        <v>289.62</v>
      </c>
      <c r="AU149" s="160">
        <f ca="1"/>
        <v>451.22</v>
      </c>
      <c r="AV149" s="160">
        <f ca="1"/>
        <v>277.17</v>
      </c>
      <c r="AW149" s="160">
        <f ca="1"/>
        <v>354.49</v>
      </c>
      <c r="AX149" s="160">
        <f ca="1"/>
        <v>448.45</v>
      </c>
      <c r="AY149" s="160">
        <f ca="1"/>
        <v>106.27</v>
      </c>
      <c r="AZ149" s="160">
        <f ca="1"/>
        <v>44.95</v>
      </c>
      <c r="BA149" s="160">
        <f ca="1"/>
        <v>41.61</v>
      </c>
      <c r="BB149" s="160">
        <f ca="1"/>
        <v>478.62</v>
      </c>
      <c r="BC149" s="160">
        <f ca="1"/>
        <v>330.62</v>
      </c>
      <c r="BD149" s="160">
        <f ca="1"/>
        <v>71.16</v>
      </c>
      <c r="BE149" s="160">
        <f ca="1"/>
        <v>424.33</v>
      </c>
      <c r="BF149" s="160">
        <f ca="1"/>
        <v>252.65</v>
      </c>
      <c r="BG149">
        <f ca="1"/>
        <v>139.84</v>
      </c>
      <c r="BH149">
        <f ca="1"/>
        <v>31.89</v>
      </c>
      <c r="BI149">
        <f ca="1"/>
        <v>493.53</v>
      </c>
      <c r="BJ149">
        <f ca="1"/>
        <v>108.86</v>
      </c>
      <c r="BK149">
        <f ca="1"/>
        <v>24.51</v>
      </c>
      <c r="BL149">
        <f ca="1"/>
        <v>30.56</v>
      </c>
      <c r="BM149">
        <f ca="1"/>
        <v>27.16</v>
      </c>
      <c r="BN149">
        <f ca="1"/>
        <v>362.6</v>
      </c>
      <c r="BO149">
        <f ca="1"/>
        <v>121.26</v>
      </c>
      <c r="BP149">
        <f ca="1"/>
        <v>462.11</v>
      </c>
      <c r="BQ149">
        <f ca="1"/>
        <v>394.83</v>
      </c>
      <c r="BR149">
        <f ca="1"/>
        <v>371.41</v>
      </c>
      <c r="BS149">
        <f ca="1"/>
        <v>149.94</v>
      </c>
      <c r="BT149">
        <f ca="1"/>
        <v>204.93</v>
      </c>
      <c r="BU149">
        <f ca="1"/>
        <v>255.65</v>
      </c>
      <c r="BV149">
        <f ca="1"/>
        <v>468.31</v>
      </c>
      <c r="BW149">
        <f ca="1"/>
        <v>453.64</v>
      </c>
      <c r="BX149">
        <f ca="1"/>
        <v>41.27</v>
      </c>
      <c r="BY149">
        <f ca="1"/>
        <v>253.31</v>
      </c>
      <c r="BZ149">
        <f ca="1"/>
        <v>329.03</v>
      </c>
    </row>
    <row r="150" spans="1:78">
      <c r="A150" s="6"/>
      <c r="AA150" s="157"/>
      <c r="AB150" s="158"/>
      <c r="AC150" s="159" cm="1">
        <f t="array" aca="1" ref="AC150:BZ150" ca="1">TRANSPOSE( _xlfn.TAKE(_xlfn.SORTBY(ecommerce_dataset_updated['[Price (Rs.)']], _xlfn.RANDARRAY(ROWS(ecommerce_dataset_updated['[Price (Rs.)']]))), $AB$2 ))</f>
        <v>370.72</v>
      </c>
      <c r="AD150" s="160">
        <f ca="1"/>
        <v>305.11</v>
      </c>
      <c r="AE150" s="160">
        <f ca="1"/>
        <v>42.08</v>
      </c>
      <c r="AF150" s="160">
        <f ca="1"/>
        <v>133.72</v>
      </c>
      <c r="AG150" s="160">
        <f ca="1"/>
        <v>359.48</v>
      </c>
      <c r="AH150" s="160">
        <f ca="1"/>
        <v>487.32</v>
      </c>
      <c r="AI150" s="160">
        <f ca="1"/>
        <v>463.83</v>
      </c>
      <c r="AJ150" s="160">
        <f ca="1"/>
        <v>150.09</v>
      </c>
      <c r="AK150" s="160">
        <f ca="1"/>
        <v>464.8</v>
      </c>
      <c r="AL150" s="160">
        <f ca="1"/>
        <v>210.36</v>
      </c>
      <c r="AM150" s="160">
        <f ca="1"/>
        <v>335.84</v>
      </c>
      <c r="AN150" s="160">
        <f ca="1"/>
        <v>185.03</v>
      </c>
      <c r="AO150" s="160">
        <f ca="1"/>
        <v>355.88</v>
      </c>
      <c r="AP150" s="160">
        <f ca="1"/>
        <v>206.43</v>
      </c>
      <c r="AQ150" s="160">
        <f ca="1"/>
        <v>399.88</v>
      </c>
      <c r="AR150" s="160">
        <f ca="1"/>
        <v>330.13</v>
      </c>
      <c r="AS150" s="160">
        <f ca="1"/>
        <v>164.11</v>
      </c>
      <c r="AT150" s="160">
        <f ca="1"/>
        <v>271.58999999999997</v>
      </c>
      <c r="AU150" s="160">
        <f ca="1"/>
        <v>17.03</v>
      </c>
      <c r="AV150" s="160">
        <f ca="1"/>
        <v>482.4</v>
      </c>
      <c r="AW150" s="160">
        <f ca="1"/>
        <v>484.75</v>
      </c>
      <c r="AX150" s="160">
        <f ca="1"/>
        <v>482.59</v>
      </c>
      <c r="AY150" s="160">
        <f ca="1"/>
        <v>195.94</v>
      </c>
      <c r="AZ150" s="160">
        <f ca="1"/>
        <v>354.66</v>
      </c>
      <c r="BA150" s="160">
        <f ca="1"/>
        <v>289.62</v>
      </c>
      <c r="BB150" s="160">
        <f ca="1"/>
        <v>401.83</v>
      </c>
      <c r="BC150" s="160">
        <f ca="1"/>
        <v>216.75</v>
      </c>
      <c r="BD150" s="160">
        <f ca="1"/>
        <v>299.63</v>
      </c>
      <c r="BE150" s="160">
        <f ca="1"/>
        <v>85.98</v>
      </c>
      <c r="BF150" s="160">
        <f ca="1"/>
        <v>247.86</v>
      </c>
      <c r="BG150">
        <f ca="1"/>
        <v>415.39</v>
      </c>
      <c r="BH150">
        <f ca="1"/>
        <v>235.61</v>
      </c>
      <c r="BI150">
        <f ca="1"/>
        <v>426.82</v>
      </c>
      <c r="BJ150">
        <f ca="1"/>
        <v>93.61</v>
      </c>
      <c r="BK150">
        <f ca="1"/>
        <v>142.61000000000001</v>
      </c>
      <c r="BL150">
        <f ca="1"/>
        <v>458.91</v>
      </c>
      <c r="BM150">
        <f ca="1"/>
        <v>296.22000000000003</v>
      </c>
      <c r="BN150">
        <f ca="1"/>
        <v>481.63</v>
      </c>
      <c r="BO150">
        <f ca="1"/>
        <v>389.18</v>
      </c>
      <c r="BP150">
        <f ca="1"/>
        <v>430.99</v>
      </c>
      <c r="BQ150">
        <f ca="1"/>
        <v>84.26</v>
      </c>
      <c r="BR150">
        <f ca="1"/>
        <v>335.09</v>
      </c>
      <c r="BS150">
        <f ca="1"/>
        <v>51.29</v>
      </c>
      <c r="BT150">
        <f ca="1"/>
        <v>171.96</v>
      </c>
      <c r="BU150">
        <f ca="1"/>
        <v>38.25</v>
      </c>
      <c r="BV150">
        <f ca="1"/>
        <v>303.08999999999997</v>
      </c>
      <c r="BW150">
        <f ca="1"/>
        <v>206.97</v>
      </c>
      <c r="BX150">
        <f ca="1"/>
        <v>261.76</v>
      </c>
      <c r="BY150">
        <f ca="1"/>
        <v>376.89</v>
      </c>
      <c r="BZ150">
        <f ca="1"/>
        <v>29.3</v>
      </c>
    </row>
    <row r="151" spans="1:78">
      <c r="A151" s="6"/>
      <c r="AA151" s="157"/>
      <c r="AB151" s="158"/>
      <c r="AC151" s="159" cm="1">
        <f t="array" aca="1" ref="AC151:BZ151" ca="1">TRANSPOSE( _xlfn.TAKE(_xlfn.SORTBY(ecommerce_dataset_updated['[Price (Rs.)']], _xlfn.RANDARRAY(ROWS(ecommerce_dataset_updated['[Price (Rs.)']]))), $AB$2 ))</f>
        <v>223.01</v>
      </c>
      <c r="AD151" s="160">
        <f ca="1"/>
        <v>124.53</v>
      </c>
      <c r="AE151" s="160">
        <f ca="1"/>
        <v>360.74</v>
      </c>
      <c r="AF151" s="160">
        <f ca="1"/>
        <v>384.44</v>
      </c>
      <c r="AG151" s="160">
        <f ca="1"/>
        <v>231.11</v>
      </c>
      <c r="AH151" s="160">
        <f ca="1"/>
        <v>153.55000000000001</v>
      </c>
      <c r="AI151" s="160">
        <f ca="1"/>
        <v>71.33</v>
      </c>
      <c r="AJ151" s="160">
        <f ca="1"/>
        <v>174.56</v>
      </c>
      <c r="AK151" s="160">
        <f ca="1"/>
        <v>150.85</v>
      </c>
      <c r="AL151" s="160">
        <f ca="1"/>
        <v>357.95</v>
      </c>
      <c r="AM151" s="160">
        <f ca="1"/>
        <v>296.22000000000003</v>
      </c>
      <c r="AN151" s="160">
        <f ca="1"/>
        <v>422.7</v>
      </c>
      <c r="AO151" s="160">
        <f ca="1"/>
        <v>392.04</v>
      </c>
      <c r="AP151" s="160">
        <f ca="1"/>
        <v>293.27999999999997</v>
      </c>
      <c r="AQ151" s="160">
        <f ca="1"/>
        <v>252.08</v>
      </c>
      <c r="AR151" s="160">
        <f ca="1"/>
        <v>249.86</v>
      </c>
      <c r="AS151" s="160">
        <f ca="1"/>
        <v>133.82</v>
      </c>
      <c r="AT151" s="160">
        <f ca="1"/>
        <v>166.69</v>
      </c>
      <c r="AU151" s="160">
        <f ca="1"/>
        <v>475.59</v>
      </c>
      <c r="AV151" s="160">
        <f ca="1"/>
        <v>206.19</v>
      </c>
      <c r="AW151" s="160">
        <f ca="1"/>
        <v>482.59</v>
      </c>
      <c r="AX151" s="160">
        <f ca="1"/>
        <v>165.06</v>
      </c>
      <c r="AY151" s="160">
        <f ca="1"/>
        <v>125.47</v>
      </c>
      <c r="AZ151" s="160">
        <f ca="1"/>
        <v>477.05</v>
      </c>
      <c r="BA151" s="160">
        <f ca="1"/>
        <v>368.93</v>
      </c>
      <c r="BB151" s="160">
        <f ca="1"/>
        <v>16.47</v>
      </c>
      <c r="BC151" s="160">
        <f ca="1"/>
        <v>286.5</v>
      </c>
      <c r="BD151" s="160">
        <f ca="1"/>
        <v>142.53</v>
      </c>
      <c r="BE151" s="160">
        <f ca="1"/>
        <v>202.59</v>
      </c>
      <c r="BF151" s="160">
        <f ca="1"/>
        <v>112.53</v>
      </c>
      <c r="BG151">
        <f ca="1"/>
        <v>164.44</v>
      </c>
      <c r="BH151">
        <f ca="1"/>
        <v>459.93</v>
      </c>
      <c r="BI151">
        <f ca="1"/>
        <v>43.23</v>
      </c>
      <c r="BJ151">
        <f ca="1"/>
        <v>79.42</v>
      </c>
      <c r="BK151">
        <f ca="1"/>
        <v>221.24</v>
      </c>
      <c r="BL151">
        <f ca="1"/>
        <v>145.13999999999999</v>
      </c>
      <c r="BM151">
        <f ca="1"/>
        <v>382.83</v>
      </c>
      <c r="BN151">
        <f ca="1"/>
        <v>427.8</v>
      </c>
      <c r="BO151">
        <f ca="1"/>
        <v>370.42</v>
      </c>
      <c r="BP151">
        <f ca="1"/>
        <v>52.31</v>
      </c>
      <c r="BQ151">
        <f ca="1"/>
        <v>485.72</v>
      </c>
      <c r="BR151">
        <f ca="1"/>
        <v>365.33</v>
      </c>
      <c r="BS151">
        <f ca="1"/>
        <v>343</v>
      </c>
      <c r="BT151">
        <f ca="1"/>
        <v>18.739999999999998</v>
      </c>
      <c r="BU151">
        <f ca="1"/>
        <v>375</v>
      </c>
      <c r="BV151">
        <f ca="1"/>
        <v>306.77</v>
      </c>
      <c r="BW151">
        <f ca="1"/>
        <v>440.49</v>
      </c>
      <c r="BX151">
        <f ca="1"/>
        <v>425.83</v>
      </c>
      <c r="BY151">
        <f ca="1"/>
        <v>45.01</v>
      </c>
      <c r="BZ151">
        <f ca="1"/>
        <v>476.57</v>
      </c>
    </row>
    <row r="152" spans="1:78">
      <c r="A152" s="6"/>
      <c r="AA152" s="157"/>
      <c r="AB152" s="158"/>
      <c r="AC152" s="159" cm="1">
        <f t="array" aca="1" ref="AC152:BZ152" ca="1">TRANSPOSE( _xlfn.TAKE(_xlfn.SORTBY(ecommerce_dataset_updated['[Price (Rs.)']], _xlfn.RANDARRAY(ROWS(ecommerce_dataset_updated['[Price (Rs.)']]))), $AB$2 ))</f>
        <v>267.39999999999998</v>
      </c>
      <c r="AD152" s="160">
        <f ca="1"/>
        <v>358.31</v>
      </c>
      <c r="AE152" s="160">
        <f ca="1"/>
        <v>355.88</v>
      </c>
      <c r="AF152" s="160">
        <f ca="1"/>
        <v>156.88999999999999</v>
      </c>
      <c r="AG152" s="160">
        <f ca="1"/>
        <v>168.92</v>
      </c>
      <c r="AH152" s="160">
        <f ca="1"/>
        <v>200.63</v>
      </c>
      <c r="AI152" s="160">
        <f ca="1"/>
        <v>490.77</v>
      </c>
      <c r="AJ152" s="160">
        <f ca="1"/>
        <v>226.93</v>
      </c>
      <c r="AK152" s="160">
        <f ca="1"/>
        <v>415.54</v>
      </c>
      <c r="AL152" s="160">
        <f ca="1"/>
        <v>251.72</v>
      </c>
      <c r="AM152" s="160">
        <f ca="1"/>
        <v>42.08</v>
      </c>
      <c r="AN152" s="160">
        <f ca="1"/>
        <v>309.63</v>
      </c>
      <c r="AO152" s="160">
        <f ca="1"/>
        <v>483.73</v>
      </c>
      <c r="AP152" s="160">
        <f ca="1"/>
        <v>211.62</v>
      </c>
      <c r="AQ152" s="160">
        <f ca="1"/>
        <v>207.44</v>
      </c>
      <c r="AR152" s="160">
        <f ca="1"/>
        <v>209.12</v>
      </c>
      <c r="AS152" s="160">
        <f ca="1"/>
        <v>470.18</v>
      </c>
      <c r="AT152" s="160">
        <f ca="1"/>
        <v>392.88</v>
      </c>
      <c r="AU152" s="160">
        <f ca="1"/>
        <v>398.16</v>
      </c>
      <c r="AV152" s="160">
        <f ca="1"/>
        <v>210.68</v>
      </c>
      <c r="AW152" s="160">
        <f ca="1"/>
        <v>405.45</v>
      </c>
      <c r="AX152" s="160">
        <f ca="1"/>
        <v>64.22</v>
      </c>
      <c r="AY152" s="160">
        <f ca="1"/>
        <v>250.91</v>
      </c>
      <c r="AZ152" s="160">
        <f ca="1"/>
        <v>485.37</v>
      </c>
      <c r="BA152" s="160">
        <f ca="1"/>
        <v>497.4</v>
      </c>
      <c r="BB152" s="160">
        <f ca="1"/>
        <v>205.9</v>
      </c>
      <c r="BC152" s="160">
        <f ca="1"/>
        <v>62.19</v>
      </c>
      <c r="BD152" s="160">
        <f ca="1"/>
        <v>138.63999999999999</v>
      </c>
      <c r="BE152" s="160">
        <f ca="1"/>
        <v>223.04</v>
      </c>
      <c r="BF152" s="160">
        <f ca="1"/>
        <v>205.38</v>
      </c>
      <c r="BG152">
        <f ca="1"/>
        <v>329.54</v>
      </c>
      <c r="BH152">
        <f ca="1"/>
        <v>202.26</v>
      </c>
      <c r="BI152">
        <f ca="1"/>
        <v>182.47</v>
      </c>
      <c r="BJ152">
        <f ca="1"/>
        <v>254.32</v>
      </c>
      <c r="BK152">
        <f ca="1"/>
        <v>473.05</v>
      </c>
      <c r="BL152">
        <f ca="1"/>
        <v>399.38</v>
      </c>
      <c r="BM152">
        <f ca="1"/>
        <v>335.49</v>
      </c>
      <c r="BN152">
        <f ca="1"/>
        <v>261</v>
      </c>
      <c r="BO152">
        <f ca="1"/>
        <v>310.88</v>
      </c>
      <c r="BP152">
        <f ca="1"/>
        <v>280.31</v>
      </c>
      <c r="BQ152">
        <f ca="1"/>
        <v>455.09</v>
      </c>
      <c r="BR152">
        <f ca="1"/>
        <v>274.87</v>
      </c>
      <c r="BS152">
        <f ca="1"/>
        <v>146.22</v>
      </c>
      <c r="BT152">
        <f ca="1"/>
        <v>163.86</v>
      </c>
      <c r="BU152">
        <f ca="1"/>
        <v>462.11</v>
      </c>
      <c r="BV152">
        <f ca="1"/>
        <v>492.64</v>
      </c>
      <c r="BW152">
        <f ca="1"/>
        <v>361.42</v>
      </c>
      <c r="BX152">
        <f ca="1"/>
        <v>221.03</v>
      </c>
      <c r="BY152">
        <f ca="1"/>
        <v>227.48</v>
      </c>
      <c r="BZ152">
        <f ca="1"/>
        <v>476.41</v>
      </c>
    </row>
    <row r="153" spans="1:78">
      <c r="A153" s="6"/>
      <c r="AA153" s="157"/>
      <c r="AB153" s="158"/>
      <c r="AC153" s="159" cm="1">
        <f t="array" aca="1" ref="AC153:BZ153" ca="1">TRANSPOSE( _xlfn.TAKE(_xlfn.SORTBY(ecommerce_dataset_updated['[Price (Rs.)']], _xlfn.RANDARRAY(ROWS(ecommerce_dataset_updated['[Price (Rs.)']]))), $AB$2 ))</f>
        <v>59.48</v>
      </c>
      <c r="AD153" s="160">
        <f ca="1"/>
        <v>277.94</v>
      </c>
      <c r="AE153" s="160">
        <f ca="1"/>
        <v>50.18</v>
      </c>
      <c r="AF153" s="160">
        <f ca="1"/>
        <v>396.49</v>
      </c>
      <c r="AG153" s="160">
        <f ca="1"/>
        <v>135.22</v>
      </c>
      <c r="AH153" s="160">
        <f ca="1"/>
        <v>251.13</v>
      </c>
      <c r="AI153" s="160">
        <f ca="1"/>
        <v>282.64999999999998</v>
      </c>
      <c r="AJ153" s="160">
        <f ca="1"/>
        <v>108.02</v>
      </c>
      <c r="AK153" s="160">
        <f ca="1"/>
        <v>337.11</v>
      </c>
      <c r="AL153" s="160">
        <f ca="1"/>
        <v>315.16000000000003</v>
      </c>
      <c r="AM153" s="160">
        <f ca="1"/>
        <v>247.76</v>
      </c>
      <c r="AN153" s="160">
        <f ca="1"/>
        <v>30.52</v>
      </c>
      <c r="AO153" s="160">
        <f ca="1"/>
        <v>112.35</v>
      </c>
      <c r="AP153" s="160">
        <f ca="1"/>
        <v>56.69</v>
      </c>
      <c r="AQ153" s="160">
        <f ca="1"/>
        <v>381.45</v>
      </c>
      <c r="AR153" s="160">
        <f ca="1"/>
        <v>46.48</v>
      </c>
      <c r="AS153" s="160">
        <f ca="1"/>
        <v>145.88999999999999</v>
      </c>
      <c r="AT153" s="160">
        <f ca="1"/>
        <v>464.71</v>
      </c>
      <c r="AU153" s="160">
        <f ca="1"/>
        <v>448.45</v>
      </c>
      <c r="AV153" s="160">
        <f ca="1"/>
        <v>361.61</v>
      </c>
      <c r="AW153" s="160">
        <f ca="1"/>
        <v>337.33</v>
      </c>
      <c r="AX153" s="160">
        <f ca="1"/>
        <v>440.11</v>
      </c>
      <c r="AY153" s="160">
        <f ca="1"/>
        <v>460.68</v>
      </c>
      <c r="AZ153" s="160">
        <f ca="1"/>
        <v>31.22</v>
      </c>
      <c r="BA153" s="160">
        <f ca="1"/>
        <v>178.5</v>
      </c>
      <c r="BB153" s="160">
        <f ca="1"/>
        <v>77.45</v>
      </c>
      <c r="BC153" s="160">
        <f ca="1"/>
        <v>224.56</v>
      </c>
      <c r="BD153" s="160">
        <f ca="1"/>
        <v>345.03</v>
      </c>
      <c r="BE153" s="160">
        <f ca="1"/>
        <v>496.13</v>
      </c>
      <c r="BF153" s="160">
        <f ca="1"/>
        <v>347.71</v>
      </c>
      <c r="BG153">
        <f ca="1"/>
        <v>360.82</v>
      </c>
      <c r="BH153">
        <f ca="1"/>
        <v>267.60000000000002</v>
      </c>
      <c r="BI153">
        <f ca="1"/>
        <v>104.47</v>
      </c>
      <c r="BJ153">
        <f ca="1"/>
        <v>291.57</v>
      </c>
      <c r="BK153">
        <f ca="1"/>
        <v>197.76</v>
      </c>
      <c r="BL153">
        <f ca="1"/>
        <v>42.89</v>
      </c>
      <c r="BM153">
        <f ca="1"/>
        <v>384.23</v>
      </c>
      <c r="BN153">
        <f ca="1"/>
        <v>14.98</v>
      </c>
      <c r="BO153">
        <f ca="1"/>
        <v>169.92</v>
      </c>
      <c r="BP153">
        <f ca="1"/>
        <v>398.89</v>
      </c>
      <c r="BQ153">
        <f ca="1"/>
        <v>25.94</v>
      </c>
      <c r="BR153">
        <f ca="1"/>
        <v>151.13999999999999</v>
      </c>
      <c r="BS153">
        <f ca="1"/>
        <v>203.98</v>
      </c>
      <c r="BT153">
        <f ca="1"/>
        <v>481</v>
      </c>
      <c r="BU153">
        <f ca="1"/>
        <v>220.71</v>
      </c>
      <c r="BV153">
        <f ca="1"/>
        <v>477.51</v>
      </c>
      <c r="BW153">
        <f ca="1"/>
        <v>72.87</v>
      </c>
      <c r="BX153">
        <f ca="1"/>
        <v>333.31</v>
      </c>
      <c r="BY153">
        <f ca="1"/>
        <v>304.57</v>
      </c>
      <c r="BZ153">
        <f ca="1"/>
        <v>294.06</v>
      </c>
    </row>
    <row r="154" spans="1:78">
      <c r="A154" s="6"/>
      <c r="AA154" s="157"/>
      <c r="AB154" s="158"/>
      <c r="AC154" s="159" cm="1">
        <f t="array" aca="1" ref="AC154:BZ154" ca="1">TRANSPOSE( _xlfn.TAKE(_xlfn.SORTBY(ecommerce_dataset_updated['[Price (Rs.)']], _xlfn.RANDARRAY(ROWS(ecommerce_dataset_updated['[Price (Rs.)']]))), $AB$2 ))</f>
        <v>57.71</v>
      </c>
      <c r="AD154" s="160">
        <f ca="1"/>
        <v>393.04</v>
      </c>
      <c r="AE154" s="160">
        <f ca="1"/>
        <v>392.74</v>
      </c>
      <c r="AF154" s="160">
        <f ca="1"/>
        <v>467.8</v>
      </c>
      <c r="AG154" s="160">
        <f ca="1"/>
        <v>78.87</v>
      </c>
      <c r="AH154" s="160">
        <f ca="1"/>
        <v>460.83</v>
      </c>
      <c r="AI154" s="160">
        <f ca="1"/>
        <v>216.4</v>
      </c>
      <c r="AJ154" s="160">
        <f ca="1"/>
        <v>413.4</v>
      </c>
      <c r="AK154" s="160">
        <f ca="1"/>
        <v>278.86</v>
      </c>
      <c r="AL154" s="160">
        <f ca="1"/>
        <v>67.95</v>
      </c>
      <c r="AM154" s="160">
        <f ca="1"/>
        <v>354.11</v>
      </c>
      <c r="AN154" s="160">
        <f ca="1"/>
        <v>208.08</v>
      </c>
      <c r="AO154" s="160">
        <f ca="1"/>
        <v>455.94</v>
      </c>
      <c r="AP154" s="160">
        <f ca="1"/>
        <v>95.41</v>
      </c>
      <c r="AQ154" s="160">
        <f ca="1"/>
        <v>50.18</v>
      </c>
      <c r="AR154" s="160">
        <f ca="1"/>
        <v>51.27</v>
      </c>
      <c r="AS154" s="160">
        <f ca="1"/>
        <v>214.73</v>
      </c>
      <c r="AT154" s="160">
        <f ca="1"/>
        <v>63.37</v>
      </c>
      <c r="AU154" s="160">
        <f ca="1"/>
        <v>309.45999999999998</v>
      </c>
      <c r="AV154" s="160">
        <f ca="1"/>
        <v>167.04</v>
      </c>
      <c r="AW154" s="160">
        <f ca="1"/>
        <v>330.62</v>
      </c>
      <c r="AX154" s="160">
        <f ca="1"/>
        <v>25.36</v>
      </c>
      <c r="AY154" s="160">
        <f ca="1"/>
        <v>376.39</v>
      </c>
      <c r="AZ154" s="160">
        <f ca="1"/>
        <v>230.4</v>
      </c>
      <c r="BA154" s="160">
        <f ca="1"/>
        <v>403.11</v>
      </c>
      <c r="BB154" s="160">
        <f ca="1"/>
        <v>229.13</v>
      </c>
      <c r="BC154" s="160">
        <f ca="1"/>
        <v>221.53</v>
      </c>
      <c r="BD154" s="160">
        <f ca="1"/>
        <v>171.96</v>
      </c>
      <c r="BE154" s="160">
        <f ca="1"/>
        <v>362.57</v>
      </c>
      <c r="BF154" s="160">
        <f ca="1"/>
        <v>44.14</v>
      </c>
      <c r="BG154">
        <f ca="1"/>
        <v>450.73</v>
      </c>
      <c r="BH154">
        <f ca="1"/>
        <v>90.16</v>
      </c>
      <c r="BI154">
        <f ca="1"/>
        <v>468.31</v>
      </c>
      <c r="BJ154">
        <f ca="1"/>
        <v>169.17</v>
      </c>
      <c r="BK154">
        <f ca="1"/>
        <v>216.55</v>
      </c>
      <c r="BL154">
        <f ca="1"/>
        <v>121.26</v>
      </c>
      <c r="BM154">
        <f ca="1"/>
        <v>381.47</v>
      </c>
      <c r="BN154">
        <f ca="1"/>
        <v>135.13</v>
      </c>
      <c r="BO154">
        <f ca="1"/>
        <v>378.49</v>
      </c>
      <c r="BP154">
        <f ca="1"/>
        <v>473.74</v>
      </c>
      <c r="BQ154">
        <f ca="1"/>
        <v>462.7</v>
      </c>
      <c r="BR154">
        <f ca="1"/>
        <v>475.72</v>
      </c>
      <c r="BS154">
        <f ca="1"/>
        <v>430.37</v>
      </c>
      <c r="BT154">
        <f ca="1"/>
        <v>108.04</v>
      </c>
      <c r="BU154">
        <f ca="1"/>
        <v>438</v>
      </c>
      <c r="BV154">
        <f ca="1"/>
        <v>83.48</v>
      </c>
      <c r="BW154">
        <f ca="1"/>
        <v>10.37</v>
      </c>
      <c r="BX154">
        <f ca="1"/>
        <v>457.07</v>
      </c>
      <c r="BY154">
        <f ca="1"/>
        <v>348.91</v>
      </c>
      <c r="BZ154">
        <f ca="1"/>
        <v>256.64</v>
      </c>
    </row>
    <row r="155" spans="1:78">
      <c r="A155" s="6"/>
      <c r="AA155" s="157"/>
      <c r="AB155" s="158"/>
      <c r="AC155" s="159" cm="1">
        <f t="array" aca="1" ref="AC155:BZ155" ca="1">TRANSPOSE( _xlfn.TAKE(_xlfn.SORTBY(ecommerce_dataset_updated['[Price (Rs.)']], _xlfn.RANDARRAY(ROWS(ecommerce_dataset_updated['[Price (Rs.)']]))), $AB$2 ))</f>
        <v>311.38</v>
      </c>
      <c r="AD155" s="160">
        <f ca="1"/>
        <v>377.99</v>
      </c>
      <c r="AE155" s="160">
        <f ca="1"/>
        <v>24.17</v>
      </c>
      <c r="AF155" s="160">
        <f ca="1"/>
        <v>10.09</v>
      </c>
      <c r="AG155" s="160">
        <f ca="1"/>
        <v>128.88999999999999</v>
      </c>
      <c r="AH155" s="160">
        <f ca="1"/>
        <v>200.87</v>
      </c>
      <c r="AI155" s="160">
        <f ca="1"/>
        <v>237.95</v>
      </c>
      <c r="AJ155" s="160">
        <f ca="1"/>
        <v>92.19</v>
      </c>
      <c r="AK155" s="160">
        <f ca="1"/>
        <v>483.76</v>
      </c>
      <c r="AL155" s="160">
        <f ca="1"/>
        <v>80.06</v>
      </c>
      <c r="AM155" s="160">
        <f ca="1"/>
        <v>425.6</v>
      </c>
      <c r="AN155" s="160">
        <f ca="1"/>
        <v>46.68</v>
      </c>
      <c r="AO155" s="160">
        <f ca="1"/>
        <v>31.72</v>
      </c>
      <c r="AP155" s="160">
        <f ca="1"/>
        <v>453.53</v>
      </c>
      <c r="AQ155" s="160">
        <f ca="1"/>
        <v>162.91</v>
      </c>
      <c r="AR155" s="160">
        <f ca="1"/>
        <v>383.01</v>
      </c>
      <c r="AS155" s="160">
        <f ca="1"/>
        <v>268.42</v>
      </c>
      <c r="AT155" s="160">
        <f ca="1"/>
        <v>264.02</v>
      </c>
      <c r="AU155" s="160">
        <f ca="1"/>
        <v>336.95</v>
      </c>
      <c r="AV155" s="160">
        <f ca="1"/>
        <v>460.68</v>
      </c>
      <c r="AW155" s="160">
        <f ca="1"/>
        <v>230.41</v>
      </c>
      <c r="AX155" s="160">
        <f ca="1"/>
        <v>49.61</v>
      </c>
      <c r="AY155" s="160">
        <f ca="1"/>
        <v>212.78</v>
      </c>
      <c r="AZ155" s="160">
        <f ca="1"/>
        <v>259.27999999999997</v>
      </c>
      <c r="BA155" s="160">
        <f ca="1"/>
        <v>254.93</v>
      </c>
      <c r="BB155" s="160">
        <f ca="1"/>
        <v>356.61</v>
      </c>
      <c r="BC155" s="160">
        <f ca="1"/>
        <v>215.06</v>
      </c>
      <c r="BD155" s="160">
        <f ca="1"/>
        <v>301.63</v>
      </c>
      <c r="BE155" s="160">
        <f ca="1"/>
        <v>397.35</v>
      </c>
      <c r="BF155" s="160">
        <f ca="1"/>
        <v>377.55</v>
      </c>
      <c r="BG155">
        <f ca="1"/>
        <v>61.37</v>
      </c>
      <c r="BH155">
        <f ca="1"/>
        <v>108.02</v>
      </c>
      <c r="BI155">
        <f ca="1"/>
        <v>204.49</v>
      </c>
      <c r="BJ155">
        <f ca="1"/>
        <v>232.79</v>
      </c>
      <c r="BK155">
        <f ca="1"/>
        <v>322.14</v>
      </c>
      <c r="BL155">
        <f ca="1"/>
        <v>59.11</v>
      </c>
      <c r="BM155">
        <f ca="1"/>
        <v>446.21</v>
      </c>
      <c r="BN155">
        <f ca="1"/>
        <v>102.7</v>
      </c>
      <c r="BO155">
        <f ca="1"/>
        <v>33.31</v>
      </c>
      <c r="BP155">
        <f ca="1"/>
        <v>278.69</v>
      </c>
      <c r="BQ155">
        <f ca="1"/>
        <v>175.25</v>
      </c>
      <c r="BR155">
        <f ca="1"/>
        <v>343.35</v>
      </c>
      <c r="BS155">
        <f ca="1"/>
        <v>354.3</v>
      </c>
      <c r="BT155">
        <f ca="1"/>
        <v>326.51</v>
      </c>
      <c r="BU155">
        <f ca="1"/>
        <v>458.8</v>
      </c>
      <c r="BV155">
        <f ca="1"/>
        <v>126.15</v>
      </c>
      <c r="BW155">
        <f ca="1"/>
        <v>111.69</v>
      </c>
      <c r="BX155">
        <f ca="1"/>
        <v>403.4</v>
      </c>
      <c r="BY155">
        <f ca="1"/>
        <v>252.68</v>
      </c>
      <c r="BZ155">
        <f ca="1"/>
        <v>181.68</v>
      </c>
    </row>
    <row r="156" spans="1:78">
      <c r="A156" s="6"/>
      <c r="AA156" s="157"/>
      <c r="AB156" s="158"/>
      <c r="AC156" s="159" cm="1">
        <f t="array" aca="1" ref="AC156:BZ156" ca="1">TRANSPOSE( _xlfn.TAKE(_xlfn.SORTBY(ecommerce_dataset_updated['[Price (Rs.)']], _xlfn.RANDARRAY(ROWS(ecommerce_dataset_updated['[Price (Rs.)']]))), $AB$2 ))</f>
        <v>443.2</v>
      </c>
      <c r="AD156" s="160">
        <f ca="1"/>
        <v>415</v>
      </c>
      <c r="AE156" s="160">
        <f ca="1"/>
        <v>243.69</v>
      </c>
      <c r="AF156" s="160">
        <f ca="1"/>
        <v>346.81</v>
      </c>
      <c r="AG156" s="160">
        <f ca="1"/>
        <v>218.68</v>
      </c>
      <c r="AH156" s="160">
        <f ca="1"/>
        <v>231.39</v>
      </c>
      <c r="AI156" s="160">
        <f ca="1"/>
        <v>123.37</v>
      </c>
      <c r="AJ156" s="160">
        <f ca="1"/>
        <v>450.82</v>
      </c>
      <c r="AK156" s="160">
        <f ca="1"/>
        <v>107.72</v>
      </c>
      <c r="AL156" s="160">
        <f ca="1"/>
        <v>138.51</v>
      </c>
      <c r="AM156" s="160">
        <f ca="1"/>
        <v>435.6</v>
      </c>
      <c r="AN156" s="160">
        <f ca="1"/>
        <v>194.92</v>
      </c>
      <c r="AO156" s="160">
        <f ca="1"/>
        <v>118.84</v>
      </c>
      <c r="AP156" s="160">
        <f ca="1"/>
        <v>375.59</v>
      </c>
      <c r="AQ156" s="160">
        <f ca="1"/>
        <v>464.98</v>
      </c>
      <c r="AR156" s="160">
        <f ca="1"/>
        <v>410.07</v>
      </c>
      <c r="AS156" s="160">
        <f ca="1"/>
        <v>377.55</v>
      </c>
      <c r="AT156" s="160">
        <f ca="1"/>
        <v>280.19</v>
      </c>
      <c r="AU156" s="160">
        <f ca="1"/>
        <v>224.1</v>
      </c>
      <c r="AV156" s="160">
        <f ca="1"/>
        <v>229.85</v>
      </c>
      <c r="AW156" s="160">
        <f ca="1"/>
        <v>149.93</v>
      </c>
      <c r="AX156" s="160">
        <f ca="1"/>
        <v>152.19</v>
      </c>
      <c r="AY156" s="160">
        <f ca="1"/>
        <v>249.63</v>
      </c>
      <c r="AZ156" s="160">
        <f ca="1"/>
        <v>233.95</v>
      </c>
      <c r="BA156" s="160">
        <f ca="1"/>
        <v>226.93</v>
      </c>
      <c r="BB156" s="160">
        <f ca="1"/>
        <v>493.32</v>
      </c>
      <c r="BC156" s="160">
        <f ca="1"/>
        <v>453.66</v>
      </c>
      <c r="BD156" s="160">
        <f ca="1"/>
        <v>12.1</v>
      </c>
      <c r="BE156" s="160">
        <f ca="1"/>
        <v>353.97</v>
      </c>
      <c r="BF156" s="160">
        <f ca="1"/>
        <v>124.56</v>
      </c>
      <c r="BG156">
        <f ca="1"/>
        <v>351.98</v>
      </c>
      <c r="BH156">
        <f ca="1"/>
        <v>71.16</v>
      </c>
      <c r="BI156">
        <f ca="1"/>
        <v>262.23</v>
      </c>
      <c r="BJ156">
        <f ca="1"/>
        <v>227.18</v>
      </c>
      <c r="BK156">
        <f ca="1"/>
        <v>375.79</v>
      </c>
      <c r="BL156">
        <f ca="1"/>
        <v>496.06</v>
      </c>
      <c r="BM156">
        <f ca="1"/>
        <v>330.76</v>
      </c>
      <c r="BN156">
        <f ca="1"/>
        <v>105.16</v>
      </c>
      <c r="BO156">
        <f ca="1"/>
        <v>214.73</v>
      </c>
      <c r="BP156">
        <f ca="1"/>
        <v>362.7</v>
      </c>
      <c r="BQ156">
        <f ca="1"/>
        <v>193.43</v>
      </c>
      <c r="BR156">
        <f ca="1"/>
        <v>323.52999999999997</v>
      </c>
      <c r="BS156">
        <f ca="1"/>
        <v>54.39</v>
      </c>
      <c r="BT156">
        <f ca="1"/>
        <v>43.97</v>
      </c>
      <c r="BU156">
        <f ca="1"/>
        <v>173.19</v>
      </c>
      <c r="BV156">
        <f ca="1"/>
        <v>166.69</v>
      </c>
      <c r="BW156">
        <f ca="1"/>
        <v>57.71</v>
      </c>
      <c r="BX156">
        <f ca="1"/>
        <v>187.3</v>
      </c>
      <c r="BY156">
        <f ca="1"/>
        <v>451.74</v>
      </c>
      <c r="BZ156">
        <f ca="1"/>
        <v>167.14</v>
      </c>
    </row>
    <row r="157" spans="1:78">
      <c r="A157" s="6"/>
      <c r="AA157" s="157"/>
      <c r="AB157" s="158"/>
      <c r="AC157" s="159" cm="1">
        <f t="array" aca="1" ref="AC157:BZ157" ca="1">TRANSPOSE( _xlfn.TAKE(_xlfn.SORTBY(ecommerce_dataset_updated['[Price (Rs.)']], _xlfn.RANDARRAY(ROWS(ecommerce_dataset_updated['[Price (Rs.)']]))), $AB$2 ))</f>
        <v>269.57</v>
      </c>
      <c r="AD157" s="160">
        <f ca="1"/>
        <v>186.27</v>
      </c>
      <c r="AE157" s="160">
        <f ca="1"/>
        <v>292.37</v>
      </c>
      <c r="AF157" s="160">
        <f ca="1"/>
        <v>14.66</v>
      </c>
      <c r="AG157" s="160">
        <f ca="1"/>
        <v>248.07</v>
      </c>
      <c r="AH157" s="160">
        <f ca="1"/>
        <v>473.18</v>
      </c>
      <c r="AI157" s="160">
        <f ca="1"/>
        <v>158.62</v>
      </c>
      <c r="AJ157" s="160">
        <f ca="1"/>
        <v>284.26</v>
      </c>
      <c r="AK157" s="160">
        <f ca="1"/>
        <v>46.41</v>
      </c>
      <c r="AL157" s="160">
        <f ca="1"/>
        <v>42.07</v>
      </c>
      <c r="AM157" s="160">
        <f ca="1"/>
        <v>171.84</v>
      </c>
      <c r="AN157" s="160">
        <f ca="1"/>
        <v>431.85</v>
      </c>
      <c r="AO157" s="160">
        <f ca="1"/>
        <v>443</v>
      </c>
      <c r="AP157" s="160">
        <f ca="1"/>
        <v>376.39</v>
      </c>
      <c r="AQ157" s="160">
        <f ca="1"/>
        <v>343.88</v>
      </c>
      <c r="AR157" s="160">
        <f ca="1"/>
        <v>90.77</v>
      </c>
      <c r="AS157" s="160">
        <f ca="1"/>
        <v>94.33</v>
      </c>
      <c r="AT157" s="160">
        <f ca="1"/>
        <v>329.33</v>
      </c>
      <c r="AU157" s="160">
        <f ca="1"/>
        <v>432.89</v>
      </c>
      <c r="AV157" s="160">
        <f ca="1"/>
        <v>323.14</v>
      </c>
      <c r="AW157" s="160">
        <f ca="1"/>
        <v>306.26</v>
      </c>
      <c r="AX157" s="160">
        <f ca="1"/>
        <v>153.13</v>
      </c>
      <c r="AY157" s="160">
        <f ca="1"/>
        <v>182.15</v>
      </c>
      <c r="AZ157" s="160">
        <f ca="1"/>
        <v>203.43</v>
      </c>
      <c r="BA157" s="160">
        <f ca="1"/>
        <v>482.52</v>
      </c>
      <c r="BB157" s="160">
        <f ca="1"/>
        <v>92.83</v>
      </c>
      <c r="BC157" s="160">
        <f ca="1"/>
        <v>308.79000000000002</v>
      </c>
      <c r="BD157" s="160">
        <f ca="1"/>
        <v>480.65</v>
      </c>
      <c r="BE157" s="160">
        <f ca="1"/>
        <v>170.97</v>
      </c>
      <c r="BF157" s="160">
        <f ca="1"/>
        <v>466.36</v>
      </c>
      <c r="BG157">
        <f ca="1"/>
        <v>169.79</v>
      </c>
      <c r="BH157">
        <f ca="1"/>
        <v>363.52</v>
      </c>
      <c r="BI157">
        <f ca="1"/>
        <v>457.41</v>
      </c>
      <c r="BJ157">
        <f ca="1"/>
        <v>400.08</v>
      </c>
      <c r="BK157">
        <f ca="1"/>
        <v>430.99</v>
      </c>
      <c r="BL157">
        <f ca="1"/>
        <v>300.06</v>
      </c>
      <c r="BM157">
        <f ca="1"/>
        <v>330.53</v>
      </c>
      <c r="BN157">
        <f ca="1"/>
        <v>41.27</v>
      </c>
      <c r="BO157">
        <f ca="1"/>
        <v>227.08</v>
      </c>
      <c r="BP157">
        <f ca="1"/>
        <v>455.43</v>
      </c>
      <c r="BQ157">
        <f ca="1"/>
        <v>105.15</v>
      </c>
      <c r="BR157">
        <f ca="1"/>
        <v>389.86</v>
      </c>
      <c r="BS157">
        <f ca="1"/>
        <v>282.58999999999997</v>
      </c>
      <c r="BT157">
        <f ca="1"/>
        <v>382.18</v>
      </c>
      <c r="BU157">
        <f ca="1"/>
        <v>271.74</v>
      </c>
      <c r="BV157">
        <f ca="1"/>
        <v>53.15</v>
      </c>
      <c r="BW157">
        <f ca="1"/>
        <v>366.52</v>
      </c>
      <c r="BX157">
        <f ca="1"/>
        <v>325.63</v>
      </c>
      <c r="BY157">
        <f ca="1"/>
        <v>352.95</v>
      </c>
      <c r="BZ157">
        <f ca="1"/>
        <v>272.05</v>
      </c>
    </row>
    <row r="158" spans="1:78">
      <c r="A158" s="6"/>
      <c r="AA158" s="157"/>
      <c r="AB158" s="158"/>
      <c r="AC158" s="159" cm="1">
        <f t="array" aca="1" ref="AC158:BZ158" ca="1">TRANSPOSE( _xlfn.TAKE(_xlfn.SORTBY(ecommerce_dataset_updated['[Price (Rs.)']], _xlfn.RANDARRAY(ROWS(ecommerce_dataset_updated['[Price (Rs.)']]))), $AB$2 ))</f>
        <v>320.31</v>
      </c>
      <c r="AD158" s="160">
        <f ca="1"/>
        <v>117.42</v>
      </c>
      <c r="AE158" s="160">
        <f ca="1"/>
        <v>147.46</v>
      </c>
      <c r="AF158" s="160">
        <f ca="1"/>
        <v>209.12</v>
      </c>
      <c r="AG158" s="160">
        <f ca="1"/>
        <v>76.8</v>
      </c>
      <c r="AH158" s="160">
        <f ca="1"/>
        <v>383.46</v>
      </c>
      <c r="AI158" s="160">
        <f ca="1"/>
        <v>82.45</v>
      </c>
      <c r="AJ158" s="160">
        <f ca="1"/>
        <v>46.68</v>
      </c>
      <c r="AK158" s="160">
        <f ca="1"/>
        <v>352.62</v>
      </c>
      <c r="AL158" s="160">
        <f ca="1"/>
        <v>231.11</v>
      </c>
      <c r="AM158" s="160">
        <f ca="1"/>
        <v>462.62</v>
      </c>
      <c r="AN158" s="160">
        <f ca="1"/>
        <v>116.25</v>
      </c>
      <c r="AO158" s="160">
        <f ca="1"/>
        <v>213.97</v>
      </c>
      <c r="AP158" s="160">
        <f ca="1"/>
        <v>233.2</v>
      </c>
      <c r="AQ158" s="160">
        <f ca="1"/>
        <v>134.04</v>
      </c>
      <c r="AR158" s="160">
        <f ca="1"/>
        <v>378.95</v>
      </c>
      <c r="AS158" s="160">
        <f ca="1"/>
        <v>354.39</v>
      </c>
      <c r="AT158" s="160">
        <f ca="1"/>
        <v>436.44</v>
      </c>
      <c r="AU158" s="160">
        <f ca="1"/>
        <v>306.02999999999997</v>
      </c>
      <c r="AV158" s="160">
        <f ca="1"/>
        <v>296.45</v>
      </c>
      <c r="AW158" s="160">
        <f ca="1"/>
        <v>47.44</v>
      </c>
      <c r="AX158" s="160">
        <f ca="1"/>
        <v>375.08</v>
      </c>
      <c r="AY158" s="160">
        <f ca="1"/>
        <v>457.96</v>
      </c>
      <c r="AZ158" s="160">
        <f ca="1"/>
        <v>90.2</v>
      </c>
      <c r="BA158" s="160">
        <f ca="1"/>
        <v>404.19</v>
      </c>
      <c r="BB158" s="160">
        <f ca="1"/>
        <v>387.62</v>
      </c>
      <c r="BC158" s="160">
        <f ca="1"/>
        <v>204.93</v>
      </c>
      <c r="BD158" s="160">
        <f ca="1"/>
        <v>414.86</v>
      </c>
      <c r="BE158" s="160">
        <f ca="1"/>
        <v>110.52</v>
      </c>
      <c r="BF158" s="160">
        <f ca="1"/>
        <v>313.29000000000002</v>
      </c>
      <c r="BG158">
        <f ca="1"/>
        <v>298.89</v>
      </c>
      <c r="BH158">
        <f ca="1"/>
        <v>362.88</v>
      </c>
      <c r="BI158">
        <f ca="1"/>
        <v>171.64</v>
      </c>
      <c r="BJ158">
        <f ca="1"/>
        <v>475.5</v>
      </c>
      <c r="BK158">
        <f ca="1"/>
        <v>486.2</v>
      </c>
      <c r="BL158">
        <f ca="1"/>
        <v>140.41999999999999</v>
      </c>
      <c r="BM158">
        <f ca="1"/>
        <v>353.92</v>
      </c>
      <c r="BN158">
        <f ca="1"/>
        <v>439.29</v>
      </c>
      <c r="BO158">
        <f ca="1"/>
        <v>27.22</v>
      </c>
      <c r="BP158">
        <f ca="1"/>
        <v>160.13</v>
      </c>
      <c r="BQ158">
        <f ca="1"/>
        <v>224.52</v>
      </c>
      <c r="BR158">
        <f ca="1"/>
        <v>56.54</v>
      </c>
      <c r="BS158">
        <f ca="1"/>
        <v>470.9</v>
      </c>
      <c r="BT158">
        <f ca="1"/>
        <v>370.3</v>
      </c>
      <c r="BU158">
        <f ca="1"/>
        <v>355.43</v>
      </c>
      <c r="BV158">
        <f ca="1"/>
        <v>213.66</v>
      </c>
      <c r="BW158">
        <f ca="1"/>
        <v>424.42</v>
      </c>
      <c r="BX158">
        <f ca="1"/>
        <v>499</v>
      </c>
      <c r="BY158">
        <f ca="1"/>
        <v>55</v>
      </c>
      <c r="BZ158">
        <f ca="1"/>
        <v>146.09</v>
      </c>
    </row>
    <row r="159" spans="1:78">
      <c r="A159" s="6"/>
      <c r="AA159" s="157"/>
      <c r="AB159" s="158"/>
      <c r="AC159" s="159" cm="1">
        <f t="array" aca="1" ref="AC159:BZ159" ca="1">TRANSPOSE( _xlfn.TAKE(_xlfn.SORTBY(ecommerce_dataset_updated['[Price (Rs.)']], _xlfn.RANDARRAY(ROWS(ecommerce_dataset_updated['[Price (Rs.)']]))), $AB$2 ))</f>
        <v>250.72</v>
      </c>
      <c r="AD159" s="160">
        <f ca="1"/>
        <v>121.91</v>
      </c>
      <c r="AE159" s="160">
        <f ca="1"/>
        <v>360.82</v>
      </c>
      <c r="AF159" s="160">
        <f ca="1"/>
        <v>286.47000000000003</v>
      </c>
      <c r="AG159" s="160">
        <f ca="1"/>
        <v>46.48</v>
      </c>
      <c r="AH159" s="160">
        <f ca="1"/>
        <v>327.19</v>
      </c>
      <c r="AI159" s="160">
        <f ca="1"/>
        <v>143.68</v>
      </c>
      <c r="AJ159" s="160">
        <f ca="1"/>
        <v>12.1</v>
      </c>
      <c r="AK159" s="160">
        <f ca="1"/>
        <v>13.73</v>
      </c>
      <c r="AL159" s="160">
        <f ca="1"/>
        <v>304.57</v>
      </c>
      <c r="AM159" s="160">
        <f ca="1"/>
        <v>253.96</v>
      </c>
      <c r="AN159" s="160">
        <f ca="1"/>
        <v>176.77</v>
      </c>
      <c r="AO159" s="160">
        <f ca="1"/>
        <v>69.37</v>
      </c>
      <c r="AP159" s="160">
        <f ca="1"/>
        <v>317.67</v>
      </c>
      <c r="AQ159" s="160">
        <f ca="1"/>
        <v>365.44</v>
      </c>
      <c r="AR159" s="160">
        <f ca="1"/>
        <v>197.95</v>
      </c>
      <c r="AS159" s="160">
        <f ca="1"/>
        <v>130.13</v>
      </c>
      <c r="AT159" s="160">
        <f ca="1"/>
        <v>76.16</v>
      </c>
      <c r="AU159" s="160">
        <f ca="1"/>
        <v>171.84</v>
      </c>
      <c r="AV159" s="160">
        <f ca="1"/>
        <v>171.96</v>
      </c>
      <c r="AW159" s="160">
        <f ca="1"/>
        <v>306.26</v>
      </c>
      <c r="AX159" s="160">
        <f ca="1"/>
        <v>383.65</v>
      </c>
      <c r="AY159" s="160">
        <f ca="1"/>
        <v>125.36</v>
      </c>
      <c r="AZ159" s="160">
        <f ca="1"/>
        <v>197.66</v>
      </c>
      <c r="BA159" s="160">
        <f ca="1"/>
        <v>170.72</v>
      </c>
      <c r="BB159" s="160">
        <f ca="1"/>
        <v>230.14</v>
      </c>
      <c r="BC159" s="160">
        <f ca="1"/>
        <v>135.87</v>
      </c>
      <c r="BD159" s="160">
        <f ca="1"/>
        <v>334.79</v>
      </c>
      <c r="BE159" s="160">
        <f ca="1"/>
        <v>406.97</v>
      </c>
      <c r="BF159" s="160">
        <f ca="1"/>
        <v>258.67</v>
      </c>
      <c r="BG159">
        <f ca="1"/>
        <v>375.41</v>
      </c>
      <c r="BH159">
        <f ca="1"/>
        <v>89.92</v>
      </c>
      <c r="BI159">
        <f ca="1"/>
        <v>154.93</v>
      </c>
      <c r="BJ159">
        <f ca="1"/>
        <v>148.72999999999999</v>
      </c>
      <c r="BK159">
        <f ca="1"/>
        <v>468.53</v>
      </c>
      <c r="BL159">
        <f ca="1"/>
        <v>292.11</v>
      </c>
      <c r="BM159">
        <f ca="1"/>
        <v>138.31</v>
      </c>
      <c r="BN159">
        <f ca="1"/>
        <v>268.14</v>
      </c>
      <c r="BO159">
        <f ca="1"/>
        <v>242.13</v>
      </c>
      <c r="BP159">
        <f ca="1"/>
        <v>384.34</v>
      </c>
      <c r="BQ159">
        <f ca="1"/>
        <v>323.61</v>
      </c>
      <c r="BR159">
        <f ca="1"/>
        <v>90.06</v>
      </c>
      <c r="BS159">
        <f ca="1"/>
        <v>464.8</v>
      </c>
      <c r="BT159">
        <f ca="1"/>
        <v>358.89</v>
      </c>
      <c r="BU159">
        <f ca="1"/>
        <v>319.86</v>
      </c>
      <c r="BV159">
        <f ca="1"/>
        <v>486.2</v>
      </c>
      <c r="BW159">
        <f ca="1"/>
        <v>347.27</v>
      </c>
      <c r="BX159">
        <f ca="1"/>
        <v>139.01</v>
      </c>
      <c r="BY159">
        <f ca="1"/>
        <v>261.33</v>
      </c>
      <c r="BZ159">
        <f ca="1"/>
        <v>285.27</v>
      </c>
    </row>
    <row r="160" spans="1:78">
      <c r="A160" s="6"/>
      <c r="AA160" s="157"/>
      <c r="AB160" s="158"/>
      <c r="AC160" s="159" cm="1">
        <f t="array" aca="1" ref="AC160:BZ160" ca="1">TRANSPOSE( _xlfn.TAKE(_xlfn.SORTBY(ecommerce_dataset_updated['[Price (Rs.)']], _xlfn.RANDARRAY(ROWS(ecommerce_dataset_updated['[Price (Rs.)']]))), $AB$2 ))</f>
        <v>488.92</v>
      </c>
      <c r="AD160" s="160">
        <f ca="1"/>
        <v>188.07</v>
      </c>
      <c r="AE160" s="160">
        <f ca="1"/>
        <v>333.31</v>
      </c>
      <c r="AF160" s="160">
        <f ca="1"/>
        <v>230.47</v>
      </c>
      <c r="AG160" s="160">
        <f ca="1"/>
        <v>274.22000000000003</v>
      </c>
      <c r="AH160" s="160">
        <f ca="1"/>
        <v>375.79</v>
      </c>
      <c r="AI160" s="160">
        <f ca="1"/>
        <v>354.66</v>
      </c>
      <c r="AJ160" s="160">
        <f ca="1"/>
        <v>61.47</v>
      </c>
      <c r="AK160" s="160">
        <f ca="1"/>
        <v>30.28</v>
      </c>
      <c r="AL160" s="160">
        <f ca="1"/>
        <v>197.26</v>
      </c>
      <c r="AM160" s="160">
        <f ca="1"/>
        <v>451.22</v>
      </c>
      <c r="AN160" s="160">
        <f ca="1"/>
        <v>291.38</v>
      </c>
      <c r="AO160" s="160">
        <f ca="1"/>
        <v>390.2</v>
      </c>
      <c r="AP160" s="160">
        <f ca="1"/>
        <v>14.65</v>
      </c>
      <c r="AQ160" s="160">
        <f ca="1"/>
        <v>203.25</v>
      </c>
      <c r="AR160" s="160">
        <f ca="1"/>
        <v>39.869999999999997</v>
      </c>
      <c r="AS160" s="160">
        <f ca="1"/>
        <v>61.98</v>
      </c>
      <c r="AT160" s="160">
        <f ca="1"/>
        <v>250</v>
      </c>
      <c r="AU160" s="160">
        <f ca="1"/>
        <v>145.13999999999999</v>
      </c>
      <c r="AV160" s="160">
        <f ca="1"/>
        <v>134.41999999999999</v>
      </c>
      <c r="AW160" s="160">
        <f ca="1"/>
        <v>69.77</v>
      </c>
      <c r="AX160" s="160">
        <f ca="1"/>
        <v>497.4</v>
      </c>
      <c r="AY160" s="160">
        <f ca="1"/>
        <v>57.82</v>
      </c>
      <c r="AZ160" s="160">
        <f ca="1"/>
        <v>361.24</v>
      </c>
      <c r="BA160" s="160">
        <f ca="1"/>
        <v>366.79</v>
      </c>
      <c r="BB160" s="160">
        <f ca="1"/>
        <v>107.27</v>
      </c>
      <c r="BC160" s="160">
        <f ca="1"/>
        <v>65.760000000000005</v>
      </c>
      <c r="BD160" s="160">
        <f ca="1"/>
        <v>65.53</v>
      </c>
      <c r="BE160" s="160">
        <f ca="1"/>
        <v>187.84</v>
      </c>
      <c r="BF160" s="160">
        <f ca="1"/>
        <v>191.08</v>
      </c>
      <c r="BG160">
        <f ca="1"/>
        <v>209.08</v>
      </c>
      <c r="BH160">
        <f ca="1"/>
        <v>41.06</v>
      </c>
      <c r="BI160">
        <f ca="1"/>
        <v>78.34</v>
      </c>
      <c r="BJ160">
        <f ca="1"/>
        <v>265.64999999999998</v>
      </c>
      <c r="BK160">
        <f ca="1"/>
        <v>50.18</v>
      </c>
      <c r="BL160">
        <f ca="1"/>
        <v>373.78</v>
      </c>
      <c r="BM160">
        <f ca="1"/>
        <v>232.55</v>
      </c>
      <c r="BN160">
        <f ca="1"/>
        <v>53.33</v>
      </c>
      <c r="BO160">
        <f ca="1"/>
        <v>259.36</v>
      </c>
      <c r="BP160">
        <f ca="1"/>
        <v>265.18</v>
      </c>
      <c r="BQ160">
        <f ca="1"/>
        <v>248.07</v>
      </c>
      <c r="BR160">
        <f ca="1"/>
        <v>94.64</v>
      </c>
      <c r="BS160">
        <f ca="1"/>
        <v>195.8</v>
      </c>
      <c r="BT160">
        <f ca="1"/>
        <v>77.58</v>
      </c>
      <c r="BU160">
        <f ca="1"/>
        <v>224.84</v>
      </c>
      <c r="BV160">
        <f ca="1"/>
        <v>64.489999999999995</v>
      </c>
      <c r="BW160">
        <f ca="1"/>
        <v>63.98</v>
      </c>
      <c r="BX160">
        <f ca="1"/>
        <v>334.65</v>
      </c>
      <c r="BY160">
        <f ca="1"/>
        <v>245.8</v>
      </c>
      <c r="BZ160">
        <f ca="1"/>
        <v>111.14</v>
      </c>
    </row>
    <row r="161" spans="1:78">
      <c r="A161" s="6"/>
      <c r="AA161" s="157"/>
      <c r="AB161" s="158"/>
      <c r="AC161" s="159" cm="1">
        <f t="array" aca="1" ref="AC161:BZ161" ca="1">TRANSPOSE( _xlfn.TAKE(_xlfn.SORTBY(ecommerce_dataset_updated['[Price (Rs.)']], _xlfn.RANDARRAY(ROWS(ecommerce_dataset_updated['[Price (Rs.)']]))), $AB$2 ))</f>
        <v>112.53</v>
      </c>
      <c r="AD161" s="160">
        <f ca="1"/>
        <v>427.8</v>
      </c>
      <c r="AE161" s="160">
        <f ca="1"/>
        <v>414.76</v>
      </c>
      <c r="AF161" s="160">
        <f ca="1"/>
        <v>284.25</v>
      </c>
      <c r="AG161" s="160">
        <f ca="1"/>
        <v>138.81</v>
      </c>
      <c r="AH161" s="160">
        <f ca="1"/>
        <v>187.84</v>
      </c>
      <c r="AI161" s="160">
        <f ca="1"/>
        <v>381.75</v>
      </c>
      <c r="AJ161" s="160">
        <f ca="1"/>
        <v>259.42</v>
      </c>
      <c r="AK161" s="160">
        <f ca="1"/>
        <v>365.33</v>
      </c>
      <c r="AL161" s="160">
        <f ca="1"/>
        <v>133.19999999999999</v>
      </c>
      <c r="AM161" s="160">
        <f ca="1"/>
        <v>245.49</v>
      </c>
      <c r="AN161" s="160">
        <f ca="1"/>
        <v>463.22</v>
      </c>
      <c r="AO161" s="160">
        <f ca="1"/>
        <v>276.94</v>
      </c>
      <c r="AP161" s="160">
        <f ca="1"/>
        <v>71.260000000000005</v>
      </c>
      <c r="AQ161" s="160">
        <f ca="1"/>
        <v>75.650000000000006</v>
      </c>
      <c r="AR161" s="160">
        <f ca="1"/>
        <v>254.32</v>
      </c>
      <c r="AS161" s="160">
        <f ca="1"/>
        <v>66.61</v>
      </c>
      <c r="AT161" s="160">
        <f ca="1"/>
        <v>473.74</v>
      </c>
      <c r="AU161" s="160">
        <f ca="1"/>
        <v>200.44</v>
      </c>
      <c r="AV161" s="160">
        <f ca="1"/>
        <v>403.69</v>
      </c>
      <c r="AW161" s="160">
        <f ca="1"/>
        <v>475.59</v>
      </c>
      <c r="AX161" s="160">
        <f ca="1"/>
        <v>236.78</v>
      </c>
      <c r="AY161" s="160">
        <f ca="1"/>
        <v>399.49</v>
      </c>
      <c r="AZ161" s="160">
        <f ca="1"/>
        <v>118.57</v>
      </c>
      <c r="BA161" s="160">
        <f ca="1"/>
        <v>278.52</v>
      </c>
      <c r="BB161" s="160">
        <f ca="1"/>
        <v>389.7</v>
      </c>
      <c r="BC161" s="160">
        <f ca="1"/>
        <v>256.51</v>
      </c>
      <c r="BD161" s="160">
        <f ca="1"/>
        <v>319.29000000000002</v>
      </c>
      <c r="BE161" s="160">
        <f ca="1"/>
        <v>62.48</v>
      </c>
      <c r="BF161" s="160">
        <f ca="1"/>
        <v>252.94</v>
      </c>
      <c r="BG161">
        <f ca="1"/>
        <v>309.45999999999998</v>
      </c>
      <c r="BH161">
        <f ca="1"/>
        <v>251.66</v>
      </c>
      <c r="BI161">
        <f ca="1"/>
        <v>124.31</v>
      </c>
      <c r="BJ161">
        <f ca="1"/>
        <v>190.3</v>
      </c>
      <c r="BK161">
        <f ca="1"/>
        <v>123.79</v>
      </c>
      <c r="BL161">
        <f ca="1"/>
        <v>311.29000000000002</v>
      </c>
      <c r="BM161">
        <f ca="1"/>
        <v>243.06</v>
      </c>
      <c r="BN161">
        <f ca="1"/>
        <v>186.27</v>
      </c>
      <c r="BO161">
        <f ca="1"/>
        <v>26.92</v>
      </c>
      <c r="BP161">
        <f ca="1"/>
        <v>335.09</v>
      </c>
      <c r="BQ161">
        <f ca="1"/>
        <v>445.72</v>
      </c>
      <c r="BR161">
        <f ca="1"/>
        <v>219.54</v>
      </c>
      <c r="BS161">
        <f ca="1"/>
        <v>333.61</v>
      </c>
      <c r="BT161">
        <f ca="1"/>
        <v>394.82</v>
      </c>
      <c r="BU161">
        <f ca="1"/>
        <v>457.48</v>
      </c>
      <c r="BV161">
        <f ca="1"/>
        <v>383.4</v>
      </c>
      <c r="BW161">
        <f ca="1"/>
        <v>485.4</v>
      </c>
      <c r="BX161">
        <f ca="1"/>
        <v>406.06</v>
      </c>
      <c r="BY161">
        <f ca="1"/>
        <v>217.61</v>
      </c>
      <c r="BZ161">
        <f ca="1"/>
        <v>154.02000000000001</v>
      </c>
    </row>
    <row r="162" spans="1:78">
      <c r="A162" s="6"/>
      <c r="AA162" s="157"/>
      <c r="AB162" s="158"/>
      <c r="AC162" s="159" cm="1">
        <f t="array" aca="1" ref="AC162:BZ162" ca="1">TRANSPOSE( _xlfn.TAKE(_xlfn.SORTBY(ecommerce_dataset_updated['[Price (Rs.)']], _xlfn.RANDARRAY(ROWS(ecommerce_dataset_updated['[Price (Rs.)']]))), $AB$2 ))</f>
        <v>50.14</v>
      </c>
      <c r="AD162" s="160">
        <f ca="1"/>
        <v>305.94</v>
      </c>
      <c r="AE162" s="160">
        <f ca="1"/>
        <v>266.52</v>
      </c>
      <c r="AF162" s="160">
        <f ca="1"/>
        <v>120.16</v>
      </c>
      <c r="AG162" s="160">
        <f ca="1"/>
        <v>398.76</v>
      </c>
      <c r="AH162" s="160">
        <f ca="1"/>
        <v>323</v>
      </c>
      <c r="AI162" s="160">
        <f ca="1"/>
        <v>129.47999999999999</v>
      </c>
      <c r="AJ162" s="160">
        <f ca="1"/>
        <v>311.89999999999998</v>
      </c>
      <c r="AK162" s="160">
        <f ca="1"/>
        <v>466.18</v>
      </c>
      <c r="AL162" s="160">
        <f ca="1"/>
        <v>258.08</v>
      </c>
      <c r="AM162" s="160">
        <f ca="1"/>
        <v>336.05</v>
      </c>
      <c r="AN162" s="160">
        <f ca="1"/>
        <v>418.98</v>
      </c>
      <c r="AO162" s="160">
        <f ca="1"/>
        <v>260.01</v>
      </c>
      <c r="AP162" s="160">
        <f ca="1"/>
        <v>450.5</v>
      </c>
      <c r="AQ162" s="160">
        <f ca="1"/>
        <v>353.08</v>
      </c>
      <c r="AR162" s="160">
        <f ca="1"/>
        <v>107.11</v>
      </c>
      <c r="AS162" s="160">
        <f ca="1"/>
        <v>269.89</v>
      </c>
      <c r="AT162" s="160">
        <f ca="1"/>
        <v>124.29</v>
      </c>
      <c r="AU162" s="160">
        <f ca="1"/>
        <v>274.57</v>
      </c>
      <c r="AV162" s="160">
        <f ca="1"/>
        <v>83.42</v>
      </c>
      <c r="AW162" s="160">
        <f ca="1"/>
        <v>265.32</v>
      </c>
      <c r="AX162" s="160">
        <f ca="1"/>
        <v>438.09</v>
      </c>
      <c r="AY162" s="160">
        <f ca="1"/>
        <v>146.55000000000001</v>
      </c>
      <c r="AZ162" s="160">
        <f ca="1"/>
        <v>135.72999999999999</v>
      </c>
      <c r="BA162" s="160">
        <f ca="1"/>
        <v>312</v>
      </c>
      <c r="BB162" s="160">
        <f ca="1"/>
        <v>214.73</v>
      </c>
      <c r="BC162" s="160">
        <f ca="1"/>
        <v>325.51</v>
      </c>
      <c r="BD162" s="160">
        <f ca="1"/>
        <v>268.39999999999998</v>
      </c>
      <c r="BE162" s="160">
        <f ca="1"/>
        <v>215.27</v>
      </c>
      <c r="BF162" s="160">
        <f ca="1"/>
        <v>106.47</v>
      </c>
      <c r="BG162">
        <f ca="1"/>
        <v>83.57</v>
      </c>
      <c r="BH162">
        <f ca="1"/>
        <v>40.78</v>
      </c>
      <c r="BI162">
        <f ca="1"/>
        <v>287.08999999999997</v>
      </c>
      <c r="BJ162">
        <f ca="1"/>
        <v>92.91</v>
      </c>
      <c r="BK162">
        <f ca="1"/>
        <v>196.87</v>
      </c>
      <c r="BL162">
        <f ca="1"/>
        <v>92.83</v>
      </c>
      <c r="BM162">
        <f ca="1"/>
        <v>166.1</v>
      </c>
      <c r="BN162">
        <f ca="1"/>
        <v>80.88</v>
      </c>
      <c r="BO162">
        <f ca="1"/>
        <v>225.18</v>
      </c>
      <c r="BP162">
        <f ca="1"/>
        <v>149.30000000000001</v>
      </c>
      <c r="BQ162">
        <f ca="1"/>
        <v>97.64</v>
      </c>
      <c r="BR162">
        <f ca="1"/>
        <v>79.12</v>
      </c>
      <c r="BS162">
        <f ca="1"/>
        <v>124.79</v>
      </c>
      <c r="BT162">
        <f ca="1"/>
        <v>110.73</v>
      </c>
      <c r="BU162">
        <f ca="1"/>
        <v>194.33</v>
      </c>
      <c r="BV162">
        <f ca="1"/>
        <v>214.77</v>
      </c>
      <c r="BW162">
        <f ca="1"/>
        <v>175.16</v>
      </c>
      <c r="BX162">
        <f ca="1"/>
        <v>186.09</v>
      </c>
      <c r="BY162">
        <f ca="1"/>
        <v>442.41</v>
      </c>
      <c r="BZ162">
        <f ca="1"/>
        <v>452.56</v>
      </c>
    </row>
    <row r="163" spans="1:78">
      <c r="A163" s="6"/>
      <c r="AA163" s="157"/>
      <c r="AB163" s="158"/>
      <c r="AC163" s="159" cm="1">
        <f t="array" aca="1" ref="AC163:BZ163" ca="1">TRANSPOSE( _xlfn.TAKE(_xlfn.SORTBY(ecommerce_dataset_updated['[Price (Rs.)']], _xlfn.RANDARRAY(ROWS(ecommerce_dataset_updated['[Price (Rs.)']]))), $AB$2 ))</f>
        <v>27.03</v>
      </c>
      <c r="AD163" s="160">
        <f ca="1"/>
        <v>168.92</v>
      </c>
      <c r="AE163" s="160">
        <f ca="1"/>
        <v>409.47</v>
      </c>
      <c r="AF163" s="160">
        <f ca="1"/>
        <v>291.45</v>
      </c>
      <c r="AG163" s="160">
        <f ca="1"/>
        <v>261.33</v>
      </c>
      <c r="AH163" s="160">
        <f ca="1"/>
        <v>69.64</v>
      </c>
      <c r="AI163" s="160">
        <f ca="1"/>
        <v>370.12</v>
      </c>
      <c r="AJ163" s="160">
        <f ca="1"/>
        <v>203.87</v>
      </c>
      <c r="AK163" s="160">
        <f ca="1"/>
        <v>336.87</v>
      </c>
      <c r="AL163" s="160">
        <f ca="1"/>
        <v>282.5</v>
      </c>
      <c r="AM163" s="160">
        <f ca="1"/>
        <v>144.56</v>
      </c>
      <c r="AN163" s="160">
        <f ca="1"/>
        <v>238.92</v>
      </c>
      <c r="AO163" s="160">
        <f ca="1"/>
        <v>153.36000000000001</v>
      </c>
      <c r="AP163" s="160">
        <f ca="1"/>
        <v>403.69</v>
      </c>
      <c r="AQ163" s="160">
        <f ca="1"/>
        <v>209.89</v>
      </c>
      <c r="AR163" s="160">
        <f ca="1"/>
        <v>278.52</v>
      </c>
      <c r="AS163" s="160">
        <f ca="1"/>
        <v>190.85</v>
      </c>
      <c r="AT163" s="160">
        <f ca="1"/>
        <v>359.51</v>
      </c>
      <c r="AU163" s="160">
        <f ca="1"/>
        <v>43.97</v>
      </c>
      <c r="AV163" s="160">
        <f ca="1"/>
        <v>394.12</v>
      </c>
      <c r="AW163" s="160">
        <f ca="1"/>
        <v>187.71</v>
      </c>
      <c r="AX163" s="160">
        <f ca="1"/>
        <v>268.57</v>
      </c>
      <c r="AY163" s="160">
        <f ca="1"/>
        <v>444.5</v>
      </c>
      <c r="AZ163" s="160">
        <f ca="1"/>
        <v>170.58</v>
      </c>
      <c r="BA163" s="160">
        <f ca="1"/>
        <v>264.43</v>
      </c>
      <c r="BB163" s="160">
        <f ca="1"/>
        <v>132.66999999999999</v>
      </c>
      <c r="BC163" s="160">
        <f ca="1"/>
        <v>124.53</v>
      </c>
      <c r="BD163" s="160">
        <f ca="1"/>
        <v>210.37</v>
      </c>
      <c r="BE163" s="160">
        <f ca="1"/>
        <v>116.25</v>
      </c>
      <c r="BF163" s="160">
        <f ca="1"/>
        <v>425.9</v>
      </c>
      <c r="BG163">
        <f ca="1"/>
        <v>308.37</v>
      </c>
      <c r="BH163">
        <f ca="1"/>
        <v>194.33</v>
      </c>
      <c r="BI163">
        <f ca="1"/>
        <v>159.05000000000001</v>
      </c>
      <c r="BJ163">
        <f ca="1"/>
        <v>70.94</v>
      </c>
      <c r="BK163">
        <f ca="1"/>
        <v>113.72</v>
      </c>
      <c r="BL163">
        <f ca="1"/>
        <v>355.35</v>
      </c>
      <c r="BM163">
        <f ca="1"/>
        <v>269.06</v>
      </c>
      <c r="BN163">
        <f ca="1"/>
        <v>92.56</v>
      </c>
      <c r="BO163">
        <f ca="1"/>
        <v>161.34</v>
      </c>
      <c r="BP163">
        <f ca="1"/>
        <v>428.08</v>
      </c>
      <c r="BQ163">
        <f ca="1"/>
        <v>149.91</v>
      </c>
      <c r="BR163">
        <f ca="1"/>
        <v>75.900000000000006</v>
      </c>
      <c r="BS163">
        <f ca="1"/>
        <v>97.95</v>
      </c>
      <c r="BT163">
        <f ca="1"/>
        <v>53.15</v>
      </c>
      <c r="BU163">
        <f ca="1"/>
        <v>112.45</v>
      </c>
      <c r="BV163">
        <f ca="1"/>
        <v>343.3</v>
      </c>
      <c r="BW163">
        <f ca="1"/>
        <v>195.24</v>
      </c>
      <c r="BX163">
        <f ca="1"/>
        <v>251.47</v>
      </c>
      <c r="BY163">
        <f ca="1"/>
        <v>168.18</v>
      </c>
      <c r="BZ163">
        <f ca="1"/>
        <v>395.41</v>
      </c>
    </row>
    <row r="164" spans="1:78">
      <c r="A164" s="6"/>
      <c r="AA164" s="157"/>
      <c r="AB164" s="158"/>
      <c r="AC164" s="159" cm="1">
        <f t="array" aca="1" ref="AC164:BZ164" ca="1">TRANSPOSE( _xlfn.TAKE(_xlfn.SORTBY(ecommerce_dataset_updated['[Price (Rs.)']], _xlfn.RANDARRAY(ROWS(ecommerce_dataset_updated['[Price (Rs.)']]))), $AB$2 ))</f>
        <v>130.19</v>
      </c>
      <c r="AD164" s="160">
        <f ca="1"/>
        <v>381.94</v>
      </c>
      <c r="AE164" s="160">
        <f ca="1"/>
        <v>52.31</v>
      </c>
      <c r="AF164" s="160">
        <f ca="1"/>
        <v>87.03</v>
      </c>
      <c r="AG164" s="160">
        <f ca="1"/>
        <v>333.18</v>
      </c>
      <c r="AH164" s="160">
        <f ca="1"/>
        <v>72.64</v>
      </c>
      <c r="AI164" s="160">
        <f ca="1"/>
        <v>33.25</v>
      </c>
      <c r="AJ164" s="160">
        <f ca="1"/>
        <v>352.31</v>
      </c>
      <c r="AK164" s="160">
        <f ca="1"/>
        <v>464.61</v>
      </c>
      <c r="AL164" s="160">
        <f ca="1"/>
        <v>336.95</v>
      </c>
      <c r="AM164" s="160">
        <f ca="1"/>
        <v>449.47</v>
      </c>
      <c r="AN164" s="160">
        <f ca="1"/>
        <v>442.41</v>
      </c>
      <c r="AO164" s="160">
        <f ca="1"/>
        <v>100.59</v>
      </c>
      <c r="AP164" s="160">
        <f ca="1"/>
        <v>163.91</v>
      </c>
      <c r="AQ164" s="160">
        <f ca="1"/>
        <v>77.64</v>
      </c>
      <c r="AR164" s="160">
        <f ca="1"/>
        <v>31.73</v>
      </c>
      <c r="AS164" s="160">
        <f ca="1"/>
        <v>407.36</v>
      </c>
      <c r="AT164" s="160">
        <f ca="1"/>
        <v>107.11</v>
      </c>
      <c r="AU164" s="160">
        <f ca="1"/>
        <v>390.11</v>
      </c>
      <c r="AV164" s="160">
        <f ca="1"/>
        <v>137.33000000000001</v>
      </c>
      <c r="AW164" s="160">
        <f ca="1"/>
        <v>496.58</v>
      </c>
      <c r="AX164" s="160">
        <f ca="1"/>
        <v>312.92</v>
      </c>
      <c r="AY164" s="160">
        <f ca="1"/>
        <v>197.66</v>
      </c>
      <c r="AZ164" s="160">
        <f ca="1"/>
        <v>487.62</v>
      </c>
      <c r="BA164" s="160">
        <f ca="1"/>
        <v>23.62</v>
      </c>
      <c r="BB164" s="160">
        <f ca="1"/>
        <v>246.87</v>
      </c>
      <c r="BC164" s="160">
        <f ca="1"/>
        <v>150.85</v>
      </c>
      <c r="BD164" s="160">
        <f ca="1"/>
        <v>486.15</v>
      </c>
      <c r="BE164" s="160">
        <f ca="1"/>
        <v>14</v>
      </c>
      <c r="BF164" s="160">
        <f ca="1"/>
        <v>267.16000000000003</v>
      </c>
      <c r="BG164">
        <f ca="1"/>
        <v>423.41</v>
      </c>
      <c r="BH164">
        <f ca="1"/>
        <v>457.38</v>
      </c>
      <c r="BI164">
        <f ca="1"/>
        <v>83.42</v>
      </c>
      <c r="BJ164">
        <f ca="1"/>
        <v>285.18</v>
      </c>
      <c r="BK164">
        <f ca="1"/>
        <v>333.98</v>
      </c>
      <c r="BL164">
        <f ca="1"/>
        <v>309.92</v>
      </c>
      <c r="BM164">
        <f ca="1"/>
        <v>226.02</v>
      </c>
      <c r="BN164">
        <f ca="1"/>
        <v>185.13</v>
      </c>
      <c r="BO164">
        <f ca="1"/>
        <v>193.28</v>
      </c>
      <c r="BP164">
        <f ca="1"/>
        <v>365.38</v>
      </c>
      <c r="BQ164">
        <f ca="1"/>
        <v>421.16</v>
      </c>
      <c r="BR164">
        <f ca="1"/>
        <v>257.18</v>
      </c>
      <c r="BS164">
        <f ca="1"/>
        <v>163.15</v>
      </c>
      <c r="BT164">
        <f ca="1"/>
        <v>112.53</v>
      </c>
      <c r="BU164">
        <f ca="1"/>
        <v>361.89</v>
      </c>
      <c r="BV164">
        <f ca="1"/>
        <v>39.869999999999997</v>
      </c>
      <c r="BW164">
        <f ca="1"/>
        <v>291.89</v>
      </c>
      <c r="BX164">
        <f ca="1"/>
        <v>93.05</v>
      </c>
      <c r="BY164">
        <f ca="1"/>
        <v>470.18</v>
      </c>
      <c r="BZ164">
        <f ca="1"/>
        <v>386.36</v>
      </c>
    </row>
    <row r="165" spans="1:78">
      <c r="A165" s="6"/>
      <c r="AA165" s="157"/>
      <c r="AB165" s="158"/>
      <c r="AC165" s="159" cm="1">
        <f t="array" aca="1" ref="AC165:BZ165" ca="1">TRANSPOSE( _xlfn.TAKE(_xlfn.SORTBY(ecommerce_dataset_updated['[Price (Rs.)']], _xlfn.RANDARRAY(ROWS(ecommerce_dataset_updated['[Price (Rs.)']]))), $AB$2 ))</f>
        <v>381.75</v>
      </c>
      <c r="AD165" s="160">
        <f ca="1"/>
        <v>471.03</v>
      </c>
      <c r="AE165" s="160">
        <f ca="1"/>
        <v>152.97999999999999</v>
      </c>
      <c r="AF165" s="160">
        <f ca="1"/>
        <v>338</v>
      </c>
      <c r="AG165" s="160">
        <f ca="1"/>
        <v>125.36</v>
      </c>
      <c r="AH165" s="160">
        <f ca="1"/>
        <v>155.19999999999999</v>
      </c>
      <c r="AI165" s="160">
        <f ca="1"/>
        <v>250.72</v>
      </c>
      <c r="AJ165" s="160">
        <f ca="1"/>
        <v>219.48</v>
      </c>
      <c r="AK165" s="160">
        <f ca="1"/>
        <v>271.58999999999997</v>
      </c>
      <c r="AL165" s="160">
        <f ca="1"/>
        <v>111.4</v>
      </c>
      <c r="AM165" s="160">
        <f ca="1"/>
        <v>103.58</v>
      </c>
      <c r="AN165" s="160">
        <f ca="1"/>
        <v>357.9</v>
      </c>
      <c r="AO165" s="160">
        <f ca="1"/>
        <v>298.3</v>
      </c>
      <c r="AP165" s="160">
        <f ca="1"/>
        <v>258.39999999999998</v>
      </c>
      <c r="AQ165" s="160">
        <f ca="1"/>
        <v>16.079999999999998</v>
      </c>
      <c r="AR165" s="160">
        <f ca="1"/>
        <v>341.41</v>
      </c>
      <c r="AS165" s="160">
        <f ca="1"/>
        <v>323.20999999999998</v>
      </c>
      <c r="AT165" s="160">
        <f ca="1"/>
        <v>191.22</v>
      </c>
      <c r="AU165" s="160">
        <f ca="1"/>
        <v>305.11</v>
      </c>
      <c r="AV165" s="160">
        <f ca="1"/>
        <v>419.33</v>
      </c>
      <c r="AW165" s="160">
        <f ca="1"/>
        <v>32.659999999999997</v>
      </c>
      <c r="AX165" s="160">
        <f ca="1"/>
        <v>378.27</v>
      </c>
      <c r="AY165" s="160">
        <f ca="1"/>
        <v>349.27</v>
      </c>
      <c r="AZ165" s="160">
        <f ca="1"/>
        <v>280.8</v>
      </c>
      <c r="BA165" s="160">
        <f ca="1"/>
        <v>59.11</v>
      </c>
      <c r="BB165" s="160">
        <f ca="1"/>
        <v>316.3</v>
      </c>
      <c r="BC165" s="160">
        <f ca="1"/>
        <v>255.19</v>
      </c>
      <c r="BD165" s="160">
        <f ca="1"/>
        <v>274.64999999999998</v>
      </c>
      <c r="BE165" s="160">
        <f ca="1"/>
        <v>425.7</v>
      </c>
      <c r="BF165" s="160">
        <f ca="1"/>
        <v>110.52</v>
      </c>
      <c r="BG165">
        <f ca="1"/>
        <v>202.26</v>
      </c>
      <c r="BH165">
        <f ca="1"/>
        <v>300.06</v>
      </c>
      <c r="BI165">
        <f ca="1"/>
        <v>134.41</v>
      </c>
      <c r="BJ165">
        <f ca="1"/>
        <v>71.819999999999993</v>
      </c>
      <c r="BK165">
        <f ca="1"/>
        <v>105.45</v>
      </c>
      <c r="BL165">
        <f ca="1"/>
        <v>400.84</v>
      </c>
      <c r="BM165">
        <f ca="1"/>
        <v>274.11</v>
      </c>
      <c r="BN165">
        <f ca="1"/>
        <v>282.16000000000003</v>
      </c>
      <c r="BO165">
        <f ca="1"/>
        <v>70.67</v>
      </c>
      <c r="BP165">
        <f ca="1"/>
        <v>94.11</v>
      </c>
      <c r="BQ165">
        <f ca="1"/>
        <v>197.76</v>
      </c>
      <c r="BR165">
        <f ca="1"/>
        <v>94.21</v>
      </c>
      <c r="BS165">
        <f ca="1"/>
        <v>55.36</v>
      </c>
      <c r="BT165">
        <f ca="1"/>
        <v>178.67</v>
      </c>
      <c r="BU165">
        <f ca="1"/>
        <v>308.60000000000002</v>
      </c>
      <c r="BV165">
        <f ca="1"/>
        <v>297.02</v>
      </c>
      <c r="BW165">
        <f ca="1"/>
        <v>21.26</v>
      </c>
      <c r="BX165">
        <f ca="1"/>
        <v>47.18</v>
      </c>
      <c r="BY165">
        <f ca="1"/>
        <v>427.29</v>
      </c>
      <c r="BZ165">
        <f ca="1"/>
        <v>42.14</v>
      </c>
    </row>
    <row r="166" spans="1:78">
      <c r="A166" s="6"/>
      <c r="AA166" s="157"/>
      <c r="AB166" s="158"/>
      <c r="AC166" s="159" cm="1">
        <f t="array" aca="1" ref="AC166:BZ166" ca="1">TRANSPOSE( _xlfn.TAKE(_xlfn.SORTBY(ecommerce_dataset_updated['[Price (Rs.)']], _xlfn.RANDARRAY(ROWS(ecommerce_dataset_updated['[Price (Rs.)']]))), $AB$2 ))</f>
        <v>419.32</v>
      </c>
      <c r="AD166" s="160">
        <f ca="1"/>
        <v>468.35</v>
      </c>
      <c r="AE166" s="160">
        <f ca="1"/>
        <v>371.81</v>
      </c>
      <c r="AF166" s="160">
        <f ca="1"/>
        <v>229.63</v>
      </c>
      <c r="AG166" s="160">
        <f ca="1"/>
        <v>494.14</v>
      </c>
      <c r="AH166" s="160">
        <f ca="1"/>
        <v>483.34</v>
      </c>
      <c r="AI166" s="160">
        <f ca="1"/>
        <v>107.72</v>
      </c>
      <c r="AJ166" s="160">
        <f ca="1"/>
        <v>57.82</v>
      </c>
      <c r="AK166" s="160">
        <f ca="1"/>
        <v>188.8</v>
      </c>
      <c r="AL166" s="160">
        <f ca="1"/>
        <v>317.45999999999998</v>
      </c>
      <c r="AM166" s="160">
        <f ca="1"/>
        <v>60.79</v>
      </c>
      <c r="AN166" s="160">
        <f ca="1"/>
        <v>188.56</v>
      </c>
      <c r="AO166" s="160">
        <f ca="1"/>
        <v>443.05</v>
      </c>
      <c r="AP166" s="160">
        <f ca="1"/>
        <v>478.62</v>
      </c>
      <c r="AQ166" s="160">
        <f ca="1"/>
        <v>116.25</v>
      </c>
      <c r="AR166" s="160">
        <f ca="1"/>
        <v>466.27</v>
      </c>
      <c r="AS166" s="160">
        <f ca="1"/>
        <v>399.38</v>
      </c>
      <c r="AT166" s="160">
        <f ca="1"/>
        <v>305.91000000000003</v>
      </c>
      <c r="AU166" s="160">
        <f ca="1"/>
        <v>41.61</v>
      </c>
      <c r="AV166" s="160">
        <f ca="1"/>
        <v>94.31</v>
      </c>
      <c r="AW166" s="160">
        <f ca="1"/>
        <v>50.88</v>
      </c>
      <c r="AX166" s="160">
        <f ca="1"/>
        <v>287.69</v>
      </c>
      <c r="AY166" s="160">
        <f ca="1"/>
        <v>224.05</v>
      </c>
      <c r="AZ166" s="160">
        <f ca="1"/>
        <v>109.89</v>
      </c>
      <c r="BA166" s="160">
        <f ca="1"/>
        <v>371.23</v>
      </c>
      <c r="BB166" s="160">
        <f ca="1"/>
        <v>475.5</v>
      </c>
      <c r="BC166" s="160">
        <f ca="1"/>
        <v>125.93</v>
      </c>
      <c r="BD166" s="160">
        <f ca="1"/>
        <v>382.33</v>
      </c>
      <c r="BE166" s="160">
        <f ca="1"/>
        <v>458.94</v>
      </c>
      <c r="BF166" s="160">
        <f ca="1"/>
        <v>181.73</v>
      </c>
      <c r="BG166">
        <f ca="1"/>
        <v>428.53</v>
      </c>
      <c r="BH166">
        <f ca="1"/>
        <v>187.71</v>
      </c>
      <c r="BI166">
        <f ca="1"/>
        <v>457.69</v>
      </c>
      <c r="BJ166">
        <f ca="1"/>
        <v>70.14</v>
      </c>
      <c r="BK166">
        <f ca="1"/>
        <v>146.22</v>
      </c>
      <c r="BL166">
        <f ca="1"/>
        <v>375.69</v>
      </c>
      <c r="BM166">
        <f ca="1"/>
        <v>39.020000000000003</v>
      </c>
      <c r="BN166">
        <f ca="1"/>
        <v>117.74</v>
      </c>
      <c r="BO166">
        <f ca="1"/>
        <v>278.02999999999997</v>
      </c>
      <c r="BP166">
        <f ca="1"/>
        <v>468.83</v>
      </c>
      <c r="BQ166">
        <f ca="1"/>
        <v>11.16</v>
      </c>
      <c r="BR166">
        <f ca="1"/>
        <v>408.9</v>
      </c>
      <c r="BS166">
        <f ca="1"/>
        <v>123.91</v>
      </c>
      <c r="BT166">
        <f ca="1"/>
        <v>235.82</v>
      </c>
      <c r="BU166">
        <f ca="1"/>
        <v>451.34</v>
      </c>
      <c r="BV166">
        <f ca="1"/>
        <v>366.94</v>
      </c>
      <c r="BW166">
        <f ca="1"/>
        <v>158.62</v>
      </c>
      <c r="BX166">
        <f ca="1"/>
        <v>444.98</v>
      </c>
      <c r="BY166">
        <f ca="1"/>
        <v>169.92</v>
      </c>
      <c r="BZ166">
        <f ca="1"/>
        <v>194.33</v>
      </c>
    </row>
    <row r="167" spans="1:78">
      <c r="A167" s="6"/>
      <c r="AA167" s="157"/>
      <c r="AB167" s="158"/>
      <c r="AC167" s="159" cm="1">
        <f t="array" aca="1" ref="AC167:BZ167" ca="1">TRANSPOSE( _xlfn.TAKE(_xlfn.SORTBY(ecommerce_dataset_updated['[Price (Rs.)']], _xlfn.RANDARRAY(ROWS(ecommerce_dataset_updated['[Price (Rs.)']]))), $AB$2 ))</f>
        <v>140.52000000000001</v>
      </c>
      <c r="AD167" s="160">
        <f ca="1"/>
        <v>95.11</v>
      </c>
      <c r="AE167" s="160">
        <f ca="1"/>
        <v>189.54</v>
      </c>
      <c r="AF167" s="160">
        <f ca="1"/>
        <v>154.93</v>
      </c>
      <c r="AG167" s="160">
        <f ca="1"/>
        <v>413.31</v>
      </c>
      <c r="AH167" s="160">
        <f ca="1"/>
        <v>166.75</v>
      </c>
      <c r="AI167" s="160">
        <f ca="1"/>
        <v>403.49</v>
      </c>
      <c r="AJ167" s="160">
        <f ca="1"/>
        <v>374.41</v>
      </c>
      <c r="AK167" s="160">
        <f ca="1"/>
        <v>431.85</v>
      </c>
      <c r="AL167" s="160">
        <f ca="1"/>
        <v>37.39</v>
      </c>
      <c r="AM167" s="160">
        <f ca="1"/>
        <v>219.61</v>
      </c>
      <c r="AN167" s="160">
        <f ca="1"/>
        <v>191.08</v>
      </c>
      <c r="AO167" s="160">
        <f ca="1"/>
        <v>12.31</v>
      </c>
      <c r="AP167" s="160">
        <f ca="1"/>
        <v>166.63</v>
      </c>
      <c r="AQ167" s="160">
        <f ca="1"/>
        <v>374.98</v>
      </c>
      <c r="AR167" s="160">
        <f ca="1"/>
        <v>211.97</v>
      </c>
      <c r="AS167" s="160">
        <f ca="1"/>
        <v>247.86</v>
      </c>
      <c r="AT167" s="160">
        <f ca="1"/>
        <v>344.67</v>
      </c>
      <c r="AU167" s="160">
        <f ca="1"/>
        <v>209.89</v>
      </c>
      <c r="AV167" s="160">
        <f ca="1"/>
        <v>410.76</v>
      </c>
      <c r="AW167" s="160">
        <f ca="1"/>
        <v>375.69</v>
      </c>
      <c r="AX167" s="160">
        <f ca="1"/>
        <v>116.85</v>
      </c>
      <c r="AY167" s="160">
        <f ca="1"/>
        <v>474.3</v>
      </c>
      <c r="AZ167" s="160">
        <f ca="1"/>
        <v>211.9</v>
      </c>
      <c r="BA167" s="160">
        <f ca="1"/>
        <v>393.18</v>
      </c>
      <c r="BB167" s="160">
        <f ca="1"/>
        <v>425.53</v>
      </c>
      <c r="BC167" s="160">
        <f ca="1"/>
        <v>353.97</v>
      </c>
      <c r="BD167" s="160">
        <f ca="1"/>
        <v>163.86</v>
      </c>
      <c r="BE167" s="160">
        <f ca="1"/>
        <v>453.66</v>
      </c>
      <c r="BF167" s="160">
        <f ca="1"/>
        <v>107.85</v>
      </c>
      <c r="BG167">
        <f ca="1"/>
        <v>205.38</v>
      </c>
      <c r="BH167">
        <f ca="1"/>
        <v>258.91000000000003</v>
      </c>
      <c r="BI167">
        <f ca="1"/>
        <v>24.55</v>
      </c>
      <c r="BJ167">
        <f ca="1"/>
        <v>338.65</v>
      </c>
      <c r="BK167">
        <f ca="1"/>
        <v>109.76</v>
      </c>
      <c r="BL167">
        <f ca="1"/>
        <v>65.75</v>
      </c>
      <c r="BM167">
        <f ca="1"/>
        <v>308.57</v>
      </c>
      <c r="BN167">
        <f ca="1"/>
        <v>198.84</v>
      </c>
      <c r="BO167">
        <f ca="1"/>
        <v>469.41</v>
      </c>
      <c r="BP167">
        <f ca="1"/>
        <v>481.84</v>
      </c>
      <c r="BQ167">
        <f ca="1"/>
        <v>122.81</v>
      </c>
      <c r="BR167">
        <f ca="1"/>
        <v>389.18</v>
      </c>
      <c r="BS167">
        <f ca="1"/>
        <v>309.63</v>
      </c>
      <c r="BT167">
        <f ca="1"/>
        <v>33.33</v>
      </c>
      <c r="BU167">
        <f ca="1"/>
        <v>447.66</v>
      </c>
      <c r="BV167">
        <f ca="1"/>
        <v>256.77</v>
      </c>
      <c r="BW167">
        <f ca="1"/>
        <v>394.59</v>
      </c>
      <c r="BX167">
        <f ca="1"/>
        <v>114.99</v>
      </c>
      <c r="BY167">
        <f ca="1"/>
        <v>260.66000000000003</v>
      </c>
      <c r="BZ167">
        <f ca="1"/>
        <v>159.68</v>
      </c>
    </row>
    <row r="168" spans="1:78">
      <c r="A168" s="6"/>
      <c r="AA168" s="157"/>
      <c r="AB168" s="158"/>
      <c r="AC168" s="159" cm="1">
        <f t="array" aca="1" ref="AC168:BZ168" ca="1">TRANSPOSE( _xlfn.TAKE(_xlfn.SORTBY(ecommerce_dataset_updated['[Price (Rs.)']], _xlfn.RANDARRAY(ROWS(ecommerce_dataset_updated['[Price (Rs.)']]))), $AB$2 ))</f>
        <v>294.66000000000003</v>
      </c>
      <c r="AD168" s="160">
        <f ca="1"/>
        <v>216.4</v>
      </c>
      <c r="AE168" s="160">
        <f ca="1"/>
        <v>421.16</v>
      </c>
      <c r="AF168" s="160">
        <f ca="1"/>
        <v>101.4</v>
      </c>
      <c r="AG168" s="160">
        <f ca="1"/>
        <v>207.02</v>
      </c>
      <c r="AH168" s="160">
        <f ca="1"/>
        <v>153.36000000000001</v>
      </c>
      <c r="AI168" s="160">
        <f ca="1"/>
        <v>191.77</v>
      </c>
      <c r="AJ168" s="160">
        <f ca="1"/>
        <v>31.89</v>
      </c>
      <c r="AK168" s="160">
        <f ca="1"/>
        <v>296.83999999999997</v>
      </c>
      <c r="AL168" s="160">
        <f ca="1"/>
        <v>133.82</v>
      </c>
      <c r="AM168" s="160">
        <f ca="1"/>
        <v>420.58</v>
      </c>
      <c r="AN168" s="160">
        <f ca="1"/>
        <v>453.66</v>
      </c>
      <c r="AO168" s="160">
        <f ca="1"/>
        <v>289.48</v>
      </c>
      <c r="AP168" s="160">
        <f ca="1"/>
        <v>170.72</v>
      </c>
      <c r="AQ168" s="160">
        <f ca="1"/>
        <v>416.88</v>
      </c>
      <c r="AR168" s="160">
        <f ca="1"/>
        <v>223.89</v>
      </c>
      <c r="AS168" s="160">
        <f ca="1"/>
        <v>388.45</v>
      </c>
      <c r="AT168" s="160">
        <f ca="1"/>
        <v>480.82</v>
      </c>
      <c r="AU168" s="160">
        <f ca="1"/>
        <v>239.96</v>
      </c>
      <c r="AV168" s="160">
        <f ca="1"/>
        <v>197.79</v>
      </c>
      <c r="AW168" s="160">
        <f ca="1"/>
        <v>50.18</v>
      </c>
      <c r="AX168" s="160">
        <f ca="1"/>
        <v>494.21</v>
      </c>
      <c r="AY168" s="160">
        <f ca="1"/>
        <v>40.78</v>
      </c>
      <c r="AZ168" s="160">
        <f ca="1"/>
        <v>396.76</v>
      </c>
      <c r="BA168" s="160">
        <f ca="1"/>
        <v>261.25</v>
      </c>
      <c r="BB168" s="160">
        <f ca="1"/>
        <v>81.48</v>
      </c>
      <c r="BC168" s="160">
        <f ca="1"/>
        <v>151.55000000000001</v>
      </c>
      <c r="BD168" s="160">
        <f ca="1"/>
        <v>484.89</v>
      </c>
      <c r="BE168" s="160">
        <f ca="1"/>
        <v>83.47</v>
      </c>
      <c r="BF168" s="160">
        <f ca="1"/>
        <v>233.8</v>
      </c>
      <c r="BG168">
        <f ca="1"/>
        <v>494.49</v>
      </c>
      <c r="BH168">
        <f ca="1"/>
        <v>349.25</v>
      </c>
      <c r="BI168">
        <f ca="1"/>
        <v>221.53</v>
      </c>
      <c r="BJ168">
        <f ca="1"/>
        <v>124.31</v>
      </c>
      <c r="BK168">
        <f ca="1"/>
        <v>428.53</v>
      </c>
      <c r="BL168">
        <f ca="1"/>
        <v>243.29</v>
      </c>
      <c r="BM168">
        <f ca="1"/>
        <v>430.03</v>
      </c>
      <c r="BN168">
        <f ca="1"/>
        <v>238.8</v>
      </c>
      <c r="BO168">
        <f ca="1"/>
        <v>304.57</v>
      </c>
      <c r="BP168">
        <f ca="1"/>
        <v>375.41</v>
      </c>
      <c r="BQ168">
        <f ca="1"/>
        <v>27.49</v>
      </c>
      <c r="BR168">
        <f ca="1"/>
        <v>351.26</v>
      </c>
      <c r="BS168">
        <f ca="1"/>
        <v>93.6</v>
      </c>
      <c r="BT168">
        <f ca="1"/>
        <v>68.680000000000007</v>
      </c>
      <c r="BU168">
        <f ca="1"/>
        <v>382.64</v>
      </c>
      <c r="BV168">
        <f ca="1"/>
        <v>477</v>
      </c>
      <c r="BW168">
        <f ca="1"/>
        <v>311.3</v>
      </c>
      <c r="BX168">
        <f ca="1"/>
        <v>473.92</v>
      </c>
      <c r="BY168">
        <f ca="1"/>
        <v>263.45999999999998</v>
      </c>
      <c r="BZ168">
        <f ca="1"/>
        <v>89.46</v>
      </c>
    </row>
    <row r="169" spans="1:78">
      <c r="A169" s="6"/>
      <c r="AA169" s="157"/>
      <c r="AB169" s="158"/>
      <c r="AC169" s="159" cm="1">
        <f t="array" aca="1" ref="AC169:BZ169" ca="1">TRANSPOSE( _xlfn.TAKE(_xlfn.SORTBY(ecommerce_dataset_updated['[Price (Rs.)']], _xlfn.RANDARRAY(ROWS(ecommerce_dataset_updated['[Price (Rs.)']]))), $AB$2 ))</f>
        <v>248.71</v>
      </c>
      <c r="AD169" s="160">
        <f ca="1"/>
        <v>70.489999999999995</v>
      </c>
      <c r="AE169" s="160">
        <f ca="1"/>
        <v>170.8</v>
      </c>
      <c r="AF169" s="160">
        <f ca="1"/>
        <v>125.93</v>
      </c>
      <c r="AG169" s="160">
        <f ca="1"/>
        <v>376.63</v>
      </c>
      <c r="AH169" s="160">
        <f ca="1"/>
        <v>107.72</v>
      </c>
      <c r="AI169" s="160">
        <f ca="1"/>
        <v>467.8</v>
      </c>
      <c r="AJ169" s="160">
        <f ca="1"/>
        <v>33.14</v>
      </c>
      <c r="AK169" s="160">
        <f ca="1"/>
        <v>15.67</v>
      </c>
      <c r="AL169" s="160">
        <f ca="1"/>
        <v>190.85</v>
      </c>
      <c r="AM169" s="160">
        <f ca="1"/>
        <v>312.85000000000002</v>
      </c>
      <c r="AN169" s="160">
        <f ca="1"/>
        <v>214.75</v>
      </c>
      <c r="AO169" s="160">
        <f ca="1"/>
        <v>453.53</v>
      </c>
      <c r="AP169" s="160">
        <f ca="1"/>
        <v>498.59</v>
      </c>
      <c r="AQ169" s="160">
        <f ca="1"/>
        <v>429.22</v>
      </c>
      <c r="AR169" s="160">
        <f ca="1"/>
        <v>96.29</v>
      </c>
      <c r="AS169" s="160">
        <f ca="1"/>
        <v>267.5</v>
      </c>
      <c r="AT169" s="160">
        <f ca="1"/>
        <v>264.77</v>
      </c>
      <c r="AU169" s="160">
        <f ca="1"/>
        <v>240.01</v>
      </c>
      <c r="AV169" s="160">
        <f ca="1"/>
        <v>427.63</v>
      </c>
      <c r="AW169" s="160">
        <f ca="1"/>
        <v>145.91</v>
      </c>
      <c r="AX169" s="160">
        <f ca="1"/>
        <v>60.45</v>
      </c>
      <c r="AY169" s="160">
        <f ca="1"/>
        <v>493.51</v>
      </c>
      <c r="AZ169" s="160">
        <f ca="1"/>
        <v>268.14</v>
      </c>
      <c r="BA169" s="160">
        <f ca="1"/>
        <v>145.56</v>
      </c>
      <c r="BB169" s="160">
        <f ca="1"/>
        <v>269.57</v>
      </c>
      <c r="BC169" s="160">
        <f ca="1"/>
        <v>336.95</v>
      </c>
      <c r="BD169" s="160">
        <f ca="1"/>
        <v>205.06</v>
      </c>
      <c r="BE169" s="160">
        <f ca="1"/>
        <v>31.24</v>
      </c>
      <c r="BF169" s="160">
        <f ca="1"/>
        <v>438</v>
      </c>
      <c r="BG169">
        <f ca="1"/>
        <v>472.19</v>
      </c>
      <c r="BH169">
        <f ca="1"/>
        <v>278.5</v>
      </c>
      <c r="BI169">
        <f ca="1"/>
        <v>34.93</v>
      </c>
      <c r="BJ169">
        <f ca="1"/>
        <v>128.94999999999999</v>
      </c>
      <c r="BK169">
        <f ca="1"/>
        <v>64.47</v>
      </c>
      <c r="BL169">
        <f ca="1"/>
        <v>82.48</v>
      </c>
      <c r="BM169">
        <f ca="1"/>
        <v>401.8</v>
      </c>
      <c r="BN169">
        <f ca="1"/>
        <v>471.41</v>
      </c>
      <c r="BO169">
        <f ca="1"/>
        <v>245.49</v>
      </c>
      <c r="BP169">
        <f ca="1"/>
        <v>251.66</v>
      </c>
      <c r="BQ169">
        <f ca="1"/>
        <v>353.92</v>
      </c>
      <c r="BR169">
        <f ca="1"/>
        <v>430.37</v>
      </c>
      <c r="BS169">
        <f ca="1"/>
        <v>200.58</v>
      </c>
      <c r="BT169">
        <f ca="1"/>
        <v>25.98</v>
      </c>
      <c r="BU169">
        <f ca="1"/>
        <v>323.83999999999997</v>
      </c>
      <c r="BV169">
        <f ca="1"/>
        <v>151.55000000000001</v>
      </c>
      <c r="BW169">
        <f ca="1"/>
        <v>63.54</v>
      </c>
      <c r="BX169">
        <f ca="1"/>
        <v>318.02</v>
      </c>
      <c r="BY169">
        <f ca="1"/>
        <v>50.89</v>
      </c>
      <c r="BZ169">
        <f ca="1"/>
        <v>353.08</v>
      </c>
    </row>
    <row r="170" spans="1:78">
      <c r="A170" s="6"/>
      <c r="AA170" s="157"/>
      <c r="AB170" s="158"/>
      <c r="AC170" s="159" cm="1">
        <f t="array" aca="1" ref="AC170:BZ170" ca="1">TRANSPOSE( _xlfn.TAKE(_xlfn.SORTBY(ecommerce_dataset_updated['[Price (Rs.)']], _xlfn.RANDARRAY(ROWS(ecommerce_dataset_updated['[Price (Rs.)']]))), $AB$2 ))</f>
        <v>332.89</v>
      </c>
      <c r="AD170" s="160">
        <f ca="1"/>
        <v>124.56</v>
      </c>
      <c r="AE170" s="160">
        <f ca="1"/>
        <v>320.31</v>
      </c>
      <c r="AF170" s="160">
        <f ca="1"/>
        <v>52.31</v>
      </c>
      <c r="AG170" s="160">
        <f ca="1"/>
        <v>309.92</v>
      </c>
      <c r="AH170" s="160">
        <f ca="1"/>
        <v>166.69</v>
      </c>
      <c r="AI170" s="160">
        <f ca="1"/>
        <v>334.87</v>
      </c>
      <c r="AJ170" s="160">
        <f ca="1"/>
        <v>257.41000000000003</v>
      </c>
      <c r="AK170" s="160">
        <f ca="1"/>
        <v>235.28</v>
      </c>
      <c r="AL170" s="160">
        <f ca="1"/>
        <v>334.08</v>
      </c>
      <c r="AM170" s="160">
        <f ca="1"/>
        <v>109.77</v>
      </c>
      <c r="AN170" s="160">
        <f ca="1"/>
        <v>404.26</v>
      </c>
      <c r="AO170" s="160">
        <f ca="1"/>
        <v>209.81</v>
      </c>
      <c r="AP170" s="160">
        <f ca="1"/>
        <v>463.31</v>
      </c>
      <c r="AQ170" s="160">
        <f ca="1"/>
        <v>18.149999999999999</v>
      </c>
      <c r="AR170" s="160">
        <f ca="1"/>
        <v>45.8</v>
      </c>
      <c r="AS170" s="160">
        <f ca="1"/>
        <v>446.14</v>
      </c>
      <c r="AT170" s="160">
        <f ca="1"/>
        <v>10.37</v>
      </c>
      <c r="AU170" s="160">
        <f ca="1"/>
        <v>117.95</v>
      </c>
      <c r="AV170" s="160">
        <f ca="1"/>
        <v>298.43</v>
      </c>
      <c r="AW170" s="160">
        <f ca="1"/>
        <v>219.9</v>
      </c>
      <c r="AX170" s="160">
        <f ca="1"/>
        <v>363.85</v>
      </c>
      <c r="AY170" s="160">
        <f ca="1"/>
        <v>100.23</v>
      </c>
      <c r="AZ170" s="160">
        <f ca="1"/>
        <v>272.29000000000002</v>
      </c>
      <c r="BA170" s="160">
        <f ca="1"/>
        <v>238.8</v>
      </c>
      <c r="BB170" s="160">
        <f ca="1"/>
        <v>332.45</v>
      </c>
      <c r="BC170" s="160">
        <f ca="1"/>
        <v>350.5</v>
      </c>
      <c r="BD170" s="160">
        <f ca="1"/>
        <v>32.71</v>
      </c>
      <c r="BE170" s="160">
        <f ca="1"/>
        <v>53.15</v>
      </c>
      <c r="BF170" s="160">
        <f ca="1"/>
        <v>145.86000000000001</v>
      </c>
      <c r="BG170">
        <f ca="1"/>
        <v>82.48</v>
      </c>
      <c r="BH170">
        <f ca="1"/>
        <v>477.27</v>
      </c>
      <c r="BI170">
        <f ca="1"/>
        <v>344.57</v>
      </c>
      <c r="BJ170">
        <f ca="1"/>
        <v>486.79</v>
      </c>
      <c r="BK170">
        <f ca="1"/>
        <v>323.33999999999997</v>
      </c>
      <c r="BL170">
        <f ca="1"/>
        <v>152.91999999999999</v>
      </c>
      <c r="BM170">
        <f ca="1"/>
        <v>232.51</v>
      </c>
      <c r="BN170">
        <f ca="1"/>
        <v>56.67</v>
      </c>
      <c r="BO170">
        <f ca="1"/>
        <v>130.13</v>
      </c>
      <c r="BP170">
        <f ca="1"/>
        <v>209.12</v>
      </c>
      <c r="BQ170">
        <f ca="1"/>
        <v>196.54</v>
      </c>
      <c r="BR170">
        <f ca="1"/>
        <v>379.07</v>
      </c>
      <c r="BS170">
        <f ca="1"/>
        <v>187.36</v>
      </c>
      <c r="BT170">
        <f ca="1"/>
        <v>304.77</v>
      </c>
      <c r="BU170">
        <f ca="1"/>
        <v>419.4</v>
      </c>
      <c r="BV170">
        <f ca="1"/>
        <v>388.1</v>
      </c>
      <c r="BW170">
        <f ca="1"/>
        <v>397.97</v>
      </c>
      <c r="BX170">
        <f ca="1"/>
        <v>423.28</v>
      </c>
      <c r="BY170">
        <f ca="1"/>
        <v>342.2</v>
      </c>
      <c r="BZ170">
        <f ca="1"/>
        <v>202.43</v>
      </c>
    </row>
    <row r="171" spans="1:78">
      <c r="A171" s="6"/>
      <c r="AA171" s="157"/>
      <c r="AB171" s="158"/>
      <c r="AC171" s="159" cm="1">
        <f t="array" aca="1" ref="AC171:BZ171" ca="1">TRANSPOSE( _xlfn.TAKE(_xlfn.SORTBY(ecommerce_dataset_updated['[Price (Rs.)']], _xlfn.RANDARRAY(ROWS(ecommerce_dataset_updated['[Price (Rs.)']]))), $AB$2 ))</f>
        <v>170.5</v>
      </c>
      <c r="AD171" s="160">
        <f ca="1"/>
        <v>480.65</v>
      </c>
      <c r="AE171" s="160">
        <f ca="1"/>
        <v>235.82</v>
      </c>
      <c r="AF171" s="160">
        <f ca="1"/>
        <v>14.61</v>
      </c>
      <c r="AG171" s="160">
        <f ca="1"/>
        <v>462.11</v>
      </c>
      <c r="AH171" s="160">
        <f ca="1"/>
        <v>365.18</v>
      </c>
      <c r="AI171" s="160">
        <f ca="1"/>
        <v>258.91000000000003</v>
      </c>
      <c r="AJ171" s="160">
        <f ca="1"/>
        <v>439.67</v>
      </c>
      <c r="AK171" s="160">
        <f ca="1"/>
        <v>496.79</v>
      </c>
      <c r="AL171" s="160">
        <f ca="1"/>
        <v>249.86</v>
      </c>
      <c r="AM171" s="160">
        <f ca="1"/>
        <v>121.31</v>
      </c>
      <c r="AN171" s="160">
        <f ca="1"/>
        <v>244.37</v>
      </c>
      <c r="AO171" s="160">
        <f ca="1"/>
        <v>170.19</v>
      </c>
      <c r="AP171" s="160">
        <f ca="1"/>
        <v>228.28</v>
      </c>
      <c r="AQ171" s="160">
        <f ca="1"/>
        <v>223.73</v>
      </c>
      <c r="AR171" s="160">
        <f ca="1"/>
        <v>105.25</v>
      </c>
      <c r="AS171" s="160">
        <f ca="1"/>
        <v>286.08999999999997</v>
      </c>
      <c r="AT171" s="160">
        <f ca="1"/>
        <v>249.64</v>
      </c>
      <c r="AU171" s="160">
        <f ca="1"/>
        <v>367.14</v>
      </c>
      <c r="AV171" s="160">
        <f ca="1"/>
        <v>494.16</v>
      </c>
      <c r="AW171" s="160">
        <f ca="1"/>
        <v>214.26</v>
      </c>
      <c r="AX171" s="160">
        <f ca="1"/>
        <v>129.47999999999999</v>
      </c>
      <c r="AY171" s="160">
        <f ca="1"/>
        <v>70.67</v>
      </c>
      <c r="AZ171" s="160">
        <f ca="1"/>
        <v>105.52</v>
      </c>
      <c r="BA171" s="160">
        <f ca="1"/>
        <v>95.3</v>
      </c>
      <c r="BB171" s="160">
        <f ca="1"/>
        <v>153.01</v>
      </c>
      <c r="BC171" s="160">
        <f ca="1"/>
        <v>233.95</v>
      </c>
      <c r="BD171" s="160">
        <f ca="1"/>
        <v>58.82</v>
      </c>
      <c r="BE171" s="160">
        <f ca="1"/>
        <v>255.81</v>
      </c>
      <c r="BF171" s="160">
        <f ca="1"/>
        <v>384.9</v>
      </c>
      <c r="BG171">
        <f ca="1"/>
        <v>352.89</v>
      </c>
      <c r="BH171">
        <f ca="1"/>
        <v>397.79</v>
      </c>
      <c r="BI171">
        <f ca="1"/>
        <v>40.04</v>
      </c>
      <c r="BJ171">
        <f ca="1"/>
        <v>93.05</v>
      </c>
      <c r="BK171">
        <f ca="1"/>
        <v>311.29000000000002</v>
      </c>
      <c r="BL171">
        <f ca="1"/>
        <v>431.65</v>
      </c>
      <c r="BM171">
        <f ca="1"/>
        <v>394.76</v>
      </c>
      <c r="BN171">
        <f ca="1"/>
        <v>389.85</v>
      </c>
      <c r="BO171">
        <f ca="1"/>
        <v>449.09</v>
      </c>
      <c r="BP171">
        <f ca="1"/>
        <v>59.48</v>
      </c>
      <c r="BQ171">
        <f ca="1"/>
        <v>251.13</v>
      </c>
      <c r="BR171">
        <f ca="1"/>
        <v>200.87</v>
      </c>
      <c r="BS171">
        <f ca="1"/>
        <v>55</v>
      </c>
      <c r="BT171">
        <f ca="1"/>
        <v>69.38</v>
      </c>
      <c r="BU171">
        <f ca="1"/>
        <v>26.26</v>
      </c>
      <c r="BV171">
        <f ca="1"/>
        <v>336.05</v>
      </c>
      <c r="BW171">
        <f ca="1"/>
        <v>59.58</v>
      </c>
      <c r="BX171">
        <f ca="1"/>
        <v>358.89</v>
      </c>
      <c r="BY171">
        <f ca="1"/>
        <v>255.72</v>
      </c>
      <c r="BZ171">
        <f ca="1"/>
        <v>30.8</v>
      </c>
    </row>
    <row r="172" spans="1:78">
      <c r="A172" s="6"/>
      <c r="AA172" s="157"/>
      <c r="AB172" s="158"/>
      <c r="AC172" s="159" cm="1">
        <f t="array" aca="1" ref="AC172:BZ172" ca="1">TRANSPOSE( _xlfn.TAKE(_xlfn.SORTBY(ecommerce_dataset_updated['[Price (Rs.)']], _xlfn.RANDARRAY(ROWS(ecommerce_dataset_updated['[Price (Rs.)']]))), $AB$2 ))</f>
        <v>145.31</v>
      </c>
      <c r="AD172" s="160">
        <f ca="1"/>
        <v>150.55000000000001</v>
      </c>
      <c r="AE172" s="160">
        <f ca="1"/>
        <v>217.51</v>
      </c>
      <c r="AF172" s="160">
        <f ca="1"/>
        <v>158.41999999999999</v>
      </c>
      <c r="AG172" s="160">
        <f ca="1"/>
        <v>152.84</v>
      </c>
      <c r="AH172" s="160">
        <f ca="1"/>
        <v>328.06</v>
      </c>
      <c r="AI172" s="160">
        <f ca="1"/>
        <v>306.61</v>
      </c>
      <c r="AJ172" s="160">
        <f ca="1"/>
        <v>323.33999999999997</v>
      </c>
      <c r="AK172" s="160">
        <f ca="1"/>
        <v>111.69</v>
      </c>
      <c r="AL172" s="160">
        <f ca="1"/>
        <v>316.26</v>
      </c>
      <c r="AM172" s="160">
        <f ca="1"/>
        <v>462.11</v>
      </c>
      <c r="AN172" s="160">
        <f ca="1"/>
        <v>378.27</v>
      </c>
      <c r="AO172" s="160">
        <f ca="1"/>
        <v>278.69</v>
      </c>
      <c r="AP172" s="160">
        <f ca="1"/>
        <v>204</v>
      </c>
      <c r="AQ172" s="160">
        <f ca="1"/>
        <v>157.19999999999999</v>
      </c>
      <c r="AR172" s="160">
        <f ca="1"/>
        <v>216.18</v>
      </c>
      <c r="AS172" s="160">
        <f ca="1"/>
        <v>467.03</v>
      </c>
      <c r="AT172" s="160">
        <f ca="1"/>
        <v>221.1</v>
      </c>
      <c r="AU172" s="160">
        <f ca="1"/>
        <v>312.27999999999997</v>
      </c>
      <c r="AV172" s="160">
        <f ca="1"/>
        <v>433.65</v>
      </c>
      <c r="AW172" s="160">
        <f ca="1"/>
        <v>195.24</v>
      </c>
      <c r="AX172" s="160">
        <f ca="1"/>
        <v>84.47</v>
      </c>
      <c r="AY172" s="160">
        <f ca="1"/>
        <v>287.43</v>
      </c>
      <c r="AZ172" s="160">
        <f ca="1"/>
        <v>297.32</v>
      </c>
      <c r="BA172" s="160">
        <f ca="1"/>
        <v>416.11</v>
      </c>
      <c r="BB172" s="160">
        <f ca="1"/>
        <v>273</v>
      </c>
      <c r="BC172" s="160">
        <f ca="1"/>
        <v>96.68</v>
      </c>
      <c r="BD172" s="160">
        <f ca="1"/>
        <v>214.73</v>
      </c>
      <c r="BE172" s="160">
        <f ca="1"/>
        <v>78.87</v>
      </c>
      <c r="BF172" s="160">
        <f ca="1"/>
        <v>177.14</v>
      </c>
      <c r="BG172">
        <f ca="1"/>
        <v>25.72</v>
      </c>
      <c r="BH172">
        <f ca="1"/>
        <v>98.73</v>
      </c>
      <c r="BI172">
        <f ca="1"/>
        <v>180.6</v>
      </c>
      <c r="BJ172">
        <f ca="1"/>
        <v>444.98</v>
      </c>
      <c r="BK172">
        <f ca="1"/>
        <v>117.91</v>
      </c>
      <c r="BL172">
        <f ca="1"/>
        <v>356.78</v>
      </c>
      <c r="BM172">
        <f ca="1"/>
        <v>294.06</v>
      </c>
      <c r="BN172">
        <f ca="1"/>
        <v>101.83</v>
      </c>
      <c r="BO172">
        <f ca="1"/>
        <v>294.36</v>
      </c>
      <c r="BP172">
        <f ca="1"/>
        <v>318.95999999999998</v>
      </c>
      <c r="BQ172">
        <f ca="1"/>
        <v>235.18</v>
      </c>
      <c r="BR172">
        <f ca="1"/>
        <v>45.01</v>
      </c>
      <c r="BS172">
        <f ca="1"/>
        <v>83.14</v>
      </c>
      <c r="BT172">
        <f ca="1"/>
        <v>68.930000000000007</v>
      </c>
      <c r="BU172">
        <f ca="1"/>
        <v>442.91</v>
      </c>
      <c r="BV172">
        <f ca="1"/>
        <v>47.18</v>
      </c>
      <c r="BW172">
        <f ca="1"/>
        <v>232.79</v>
      </c>
      <c r="BX172">
        <f ca="1"/>
        <v>312.92</v>
      </c>
      <c r="BY172">
        <f ca="1"/>
        <v>322.39</v>
      </c>
      <c r="BZ172">
        <f ca="1"/>
        <v>268.14</v>
      </c>
    </row>
    <row r="173" spans="1:78">
      <c r="A173" s="6"/>
      <c r="AA173" s="157"/>
      <c r="AB173" s="158"/>
      <c r="AC173" s="159" cm="1">
        <f t="array" aca="1" ref="AC173:BZ173" ca="1">TRANSPOSE( _xlfn.TAKE(_xlfn.SORTBY(ecommerce_dataset_updated['[Price (Rs.)']], _xlfn.RANDARRAY(ROWS(ecommerce_dataset_updated['[Price (Rs.)']]))), $AB$2 ))</f>
        <v>390.3</v>
      </c>
      <c r="AD173" s="160">
        <f ca="1"/>
        <v>354.39</v>
      </c>
      <c r="AE173" s="160">
        <f ca="1"/>
        <v>197.02</v>
      </c>
      <c r="AF173" s="160">
        <f ca="1"/>
        <v>96.34</v>
      </c>
      <c r="AG173" s="160">
        <f ca="1"/>
        <v>71.819999999999993</v>
      </c>
      <c r="AH173" s="160">
        <f ca="1"/>
        <v>420.41</v>
      </c>
      <c r="AI173" s="160">
        <f ca="1"/>
        <v>54.3</v>
      </c>
      <c r="AJ173" s="160">
        <f ca="1"/>
        <v>340.4</v>
      </c>
      <c r="AK173" s="160">
        <f ca="1"/>
        <v>222.07</v>
      </c>
      <c r="AL173" s="160">
        <f ca="1"/>
        <v>272.8</v>
      </c>
      <c r="AM173" s="160">
        <f ca="1"/>
        <v>32.72</v>
      </c>
      <c r="AN173" s="160">
        <f ca="1"/>
        <v>176.01</v>
      </c>
      <c r="AO173" s="160">
        <f ca="1"/>
        <v>67.540000000000006</v>
      </c>
      <c r="AP173" s="160">
        <f ca="1"/>
        <v>270.41000000000003</v>
      </c>
      <c r="AQ173" s="160">
        <f ca="1"/>
        <v>359.46</v>
      </c>
      <c r="AR173" s="160">
        <f ca="1"/>
        <v>437.91</v>
      </c>
      <c r="AS173" s="160">
        <f ca="1"/>
        <v>351.68</v>
      </c>
      <c r="AT173" s="160">
        <f ca="1"/>
        <v>44.62</v>
      </c>
      <c r="AU173" s="160">
        <f ca="1"/>
        <v>493.43</v>
      </c>
      <c r="AV173" s="160">
        <f ca="1"/>
        <v>10.33</v>
      </c>
      <c r="AW173" s="160">
        <f ca="1"/>
        <v>166.78</v>
      </c>
      <c r="AX173" s="160">
        <f ca="1"/>
        <v>304.77</v>
      </c>
      <c r="AY173" s="160">
        <f ca="1"/>
        <v>60.12</v>
      </c>
      <c r="AZ173" s="160">
        <f ca="1"/>
        <v>477</v>
      </c>
      <c r="BA173" s="160">
        <f ca="1"/>
        <v>250.31</v>
      </c>
      <c r="BB173" s="160">
        <f ca="1"/>
        <v>258.60000000000002</v>
      </c>
      <c r="BC173" s="160">
        <f ca="1"/>
        <v>388.1</v>
      </c>
      <c r="BD173" s="160">
        <f ca="1"/>
        <v>267.60000000000002</v>
      </c>
      <c r="BE173" s="160">
        <f ca="1"/>
        <v>455.26</v>
      </c>
      <c r="BF173" s="160">
        <f ca="1"/>
        <v>214.62</v>
      </c>
      <c r="BG173">
        <f ca="1"/>
        <v>196.43</v>
      </c>
      <c r="BH173">
        <f ca="1"/>
        <v>117.18</v>
      </c>
      <c r="BI173">
        <f ca="1"/>
        <v>422.68</v>
      </c>
      <c r="BJ173">
        <f ca="1"/>
        <v>365.04</v>
      </c>
      <c r="BK173">
        <f ca="1"/>
        <v>389.25</v>
      </c>
      <c r="BL173">
        <f ca="1"/>
        <v>324.64999999999998</v>
      </c>
      <c r="BM173">
        <f ca="1"/>
        <v>341.68</v>
      </c>
      <c r="BN173">
        <f ca="1"/>
        <v>453.66</v>
      </c>
      <c r="BO173">
        <f ca="1"/>
        <v>247.75</v>
      </c>
      <c r="BP173">
        <f ca="1"/>
        <v>285.77</v>
      </c>
      <c r="BQ173">
        <f ca="1"/>
        <v>479.19</v>
      </c>
      <c r="BR173">
        <f ca="1"/>
        <v>416.88</v>
      </c>
      <c r="BS173">
        <f ca="1"/>
        <v>105.15</v>
      </c>
      <c r="BT173">
        <f ca="1"/>
        <v>286.85000000000002</v>
      </c>
      <c r="BU173">
        <f ca="1"/>
        <v>90.62</v>
      </c>
      <c r="BV173">
        <f ca="1"/>
        <v>285.18</v>
      </c>
      <c r="BW173">
        <f ca="1"/>
        <v>43.45</v>
      </c>
      <c r="BX173">
        <f ca="1"/>
        <v>337.58</v>
      </c>
      <c r="BY173">
        <f ca="1"/>
        <v>408.9</v>
      </c>
      <c r="BZ173">
        <f ca="1"/>
        <v>84.13</v>
      </c>
    </row>
    <row r="174" spans="1:78">
      <c r="A174" s="6"/>
      <c r="AA174" s="157"/>
      <c r="AB174" s="158"/>
      <c r="AC174" s="159" cm="1">
        <f t="array" aca="1" ref="AC174:BZ174" ca="1">TRANSPOSE( _xlfn.TAKE(_xlfn.SORTBY(ecommerce_dataset_updated['[Price (Rs.)']], _xlfn.RANDARRAY(ROWS(ecommerce_dataset_updated['[Price (Rs.)']]))), $AB$2 ))</f>
        <v>96.31</v>
      </c>
      <c r="AD174" s="160">
        <f ca="1"/>
        <v>357.95</v>
      </c>
      <c r="AE174" s="160">
        <f ca="1"/>
        <v>43.23</v>
      </c>
      <c r="AF174" s="160">
        <f ca="1"/>
        <v>477</v>
      </c>
      <c r="AG174" s="160">
        <f ca="1"/>
        <v>52.46</v>
      </c>
      <c r="AH174" s="160">
        <f ca="1"/>
        <v>255.6</v>
      </c>
      <c r="AI174" s="160">
        <f ca="1"/>
        <v>384.71</v>
      </c>
      <c r="AJ174" s="160">
        <f ca="1"/>
        <v>318.95999999999998</v>
      </c>
      <c r="AK174" s="160">
        <f ca="1"/>
        <v>84.26</v>
      </c>
      <c r="AL174" s="160">
        <f ca="1"/>
        <v>218.86</v>
      </c>
      <c r="AM174" s="160">
        <f ca="1"/>
        <v>331.73</v>
      </c>
      <c r="AN174" s="160">
        <f ca="1"/>
        <v>309.45999999999998</v>
      </c>
      <c r="AO174" s="160">
        <f ca="1"/>
        <v>496.95</v>
      </c>
      <c r="AP174" s="160">
        <f ca="1"/>
        <v>244.73</v>
      </c>
      <c r="AQ174" s="160">
        <f ca="1"/>
        <v>371.23</v>
      </c>
      <c r="AR174" s="160">
        <f ca="1"/>
        <v>285.77</v>
      </c>
      <c r="AS174" s="160">
        <f ca="1"/>
        <v>431.57</v>
      </c>
      <c r="AT174" s="160">
        <f ca="1"/>
        <v>374.98</v>
      </c>
      <c r="AU174" s="160">
        <f ca="1"/>
        <v>133.49</v>
      </c>
      <c r="AV174" s="160">
        <f ca="1"/>
        <v>231.39</v>
      </c>
      <c r="AW174" s="160">
        <f ca="1"/>
        <v>334.97</v>
      </c>
      <c r="AX174" s="160">
        <f ca="1"/>
        <v>460.83</v>
      </c>
      <c r="AY174" s="160">
        <f ca="1"/>
        <v>463.55</v>
      </c>
      <c r="AZ174" s="160">
        <f ca="1"/>
        <v>323.64999999999998</v>
      </c>
      <c r="BA174" s="160">
        <f ca="1"/>
        <v>483.93</v>
      </c>
      <c r="BB174" s="160">
        <f ca="1"/>
        <v>358.51</v>
      </c>
      <c r="BC174" s="160">
        <f ca="1"/>
        <v>210.69</v>
      </c>
      <c r="BD174" s="160">
        <f ca="1"/>
        <v>172.92</v>
      </c>
      <c r="BE174" s="160">
        <f ca="1"/>
        <v>434.51</v>
      </c>
      <c r="BF174" s="160">
        <f ca="1"/>
        <v>278.77999999999997</v>
      </c>
      <c r="BG174">
        <f ca="1"/>
        <v>243.65</v>
      </c>
      <c r="BH174">
        <f ca="1"/>
        <v>38.909999999999997</v>
      </c>
      <c r="BI174">
        <f ca="1"/>
        <v>269.06</v>
      </c>
      <c r="BJ174">
        <f ca="1"/>
        <v>171.96</v>
      </c>
      <c r="BK174">
        <f ca="1"/>
        <v>464.71</v>
      </c>
      <c r="BL174">
        <f ca="1"/>
        <v>221.23</v>
      </c>
      <c r="BM174">
        <f ca="1"/>
        <v>467.24</v>
      </c>
      <c r="BN174">
        <f ca="1"/>
        <v>181.56</v>
      </c>
      <c r="BO174">
        <f ca="1"/>
        <v>265.86</v>
      </c>
      <c r="BP174">
        <f ca="1"/>
        <v>242.01</v>
      </c>
      <c r="BQ174">
        <f ca="1"/>
        <v>269.89</v>
      </c>
      <c r="BR174">
        <f ca="1"/>
        <v>57.71</v>
      </c>
      <c r="BS174">
        <f ca="1"/>
        <v>100.23</v>
      </c>
      <c r="BT174">
        <f ca="1"/>
        <v>16.809999999999999</v>
      </c>
      <c r="BU174">
        <f ca="1"/>
        <v>154.85</v>
      </c>
      <c r="BV174">
        <f ca="1"/>
        <v>373.51</v>
      </c>
      <c r="BW174">
        <f ca="1"/>
        <v>361.79</v>
      </c>
      <c r="BX174">
        <f ca="1"/>
        <v>158.88</v>
      </c>
      <c r="BY174">
        <f ca="1"/>
        <v>138.81</v>
      </c>
      <c r="BZ174">
        <f ca="1"/>
        <v>428.42</v>
      </c>
    </row>
    <row r="175" spans="1:78">
      <c r="A175" s="6"/>
      <c r="AA175" s="157"/>
      <c r="AB175" s="158"/>
      <c r="AC175" s="159" cm="1">
        <f t="array" aca="1" ref="AC175:BZ175" ca="1">TRANSPOSE( _xlfn.TAKE(_xlfn.SORTBY(ecommerce_dataset_updated['[Price (Rs.)']], _xlfn.RANDARRAY(ROWS(ecommerce_dataset_updated['[Price (Rs.)']]))), $AB$2 ))</f>
        <v>352.31</v>
      </c>
      <c r="AD175" s="160">
        <f ca="1"/>
        <v>425.83</v>
      </c>
      <c r="AE175" s="160">
        <f ca="1"/>
        <v>328.44</v>
      </c>
      <c r="AF175" s="160">
        <f ca="1"/>
        <v>252.82</v>
      </c>
      <c r="AG175" s="160">
        <f ca="1"/>
        <v>75.650000000000006</v>
      </c>
      <c r="AH175" s="160">
        <f ca="1"/>
        <v>396.56</v>
      </c>
      <c r="AI175" s="160">
        <f ca="1"/>
        <v>406.13</v>
      </c>
      <c r="AJ175" s="160">
        <f ca="1"/>
        <v>33.799999999999997</v>
      </c>
      <c r="AK175" s="160">
        <f ca="1"/>
        <v>496.36</v>
      </c>
      <c r="AL175" s="160">
        <f ca="1"/>
        <v>72.959999999999994</v>
      </c>
      <c r="AM175" s="160">
        <f ca="1"/>
        <v>216.75</v>
      </c>
      <c r="AN175" s="160">
        <f ca="1"/>
        <v>343.71</v>
      </c>
      <c r="AO175" s="160">
        <f ca="1"/>
        <v>295.8</v>
      </c>
      <c r="AP175" s="160">
        <f ca="1"/>
        <v>41.68</v>
      </c>
      <c r="AQ175" s="160">
        <f ca="1"/>
        <v>282.16000000000003</v>
      </c>
      <c r="AR175" s="160">
        <f ca="1"/>
        <v>143.63</v>
      </c>
      <c r="AS175" s="160">
        <f ca="1"/>
        <v>30.56</v>
      </c>
      <c r="AT175" s="160">
        <f ca="1"/>
        <v>315.89</v>
      </c>
      <c r="AU175" s="160">
        <f ca="1"/>
        <v>64.680000000000007</v>
      </c>
      <c r="AV175" s="160">
        <f ca="1"/>
        <v>275.42</v>
      </c>
      <c r="AW175" s="160">
        <f ca="1"/>
        <v>301.37</v>
      </c>
      <c r="AX175" s="160">
        <f ca="1"/>
        <v>424.42</v>
      </c>
      <c r="AY175" s="160">
        <f ca="1"/>
        <v>15.04</v>
      </c>
      <c r="AZ175" s="160">
        <f ca="1"/>
        <v>49.72</v>
      </c>
      <c r="BA175" s="160">
        <f ca="1"/>
        <v>214.77</v>
      </c>
      <c r="BB175" s="160">
        <f ca="1"/>
        <v>417.94</v>
      </c>
      <c r="BC175" s="160">
        <f ca="1"/>
        <v>327.07</v>
      </c>
      <c r="BD175" s="160">
        <f ca="1"/>
        <v>480.8</v>
      </c>
      <c r="BE175" s="160">
        <f ca="1"/>
        <v>292.67</v>
      </c>
      <c r="BF175" s="160">
        <f ca="1"/>
        <v>176.27</v>
      </c>
      <c r="BG175">
        <f ca="1"/>
        <v>212.6</v>
      </c>
      <c r="BH175">
        <f ca="1"/>
        <v>279.95999999999998</v>
      </c>
      <c r="BI175">
        <f ca="1"/>
        <v>307.25</v>
      </c>
      <c r="BJ175">
        <f ca="1"/>
        <v>216.8</v>
      </c>
      <c r="BK175">
        <f ca="1"/>
        <v>175.18</v>
      </c>
      <c r="BL175">
        <f ca="1"/>
        <v>282.01</v>
      </c>
      <c r="BM175">
        <f ca="1"/>
        <v>419.52</v>
      </c>
      <c r="BN175">
        <f ca="1"/>
        <v>384.8</v>
      </c>
      <c r="BO175">
        <f ca="1"/>
        <v>184.6</v>
      </c>
      <c r="BP175">
        <f ca="1"/>
        <v>59.31</v>
      </c>
      <c r="BQ175">
        <f ca="1"/>
        <v>428.84</v>
      </c>
      <c r="BR175">
        <f ca="1"/>
        <v>41.2</v>
      </c>
      <c r="BS175">
        <f ca="1"/>
        <v>235.82</v>
      </c>
      <c r="BT175">
        <f ca="1"/>
        <v>57.79</v>
      </c>
      <c r="BU175">
        <f ca="1"/>
        <v>296.55</v>
      </c>
      <c r="BV175">
        <f ca="1"/>
        <v>142.35</v>
      </c>
      <c r="BW175">
        <f ca="1"/>
        <v>77.790000000000006</v>
      </c>
      <c r="BX175">
        <f ca="1"/>
        <v>155.36000000000001</v>
      </c>
      <c r="BY175">
        <f ca="1"/>
        <v>291.89</v>
      </c>
      <c r="BZ175">
        <f ca="1"/>
        <v>63.96</v>
      </c>
    </row>
    <row r="176" spans="1:78">
      <c r="A176" s="6"/>
      <c r="AA176" s="157"/>
      <c r="AB176" s="158"/>
      <c r="AC176" s="159" cm="1">
        <f t="array" aca="1" ref="AC176:BZ176" ca="1">TRANSPOSE( _xlfn.TAKE(_xlfn.SORTBY(ecommerce_dataset_updated['[Price (Rs.)']], _xlfn.RANDARRAY(ROWS(ecommerce_dataset_updated['[Price (Rs.)']]))), $AB$2 ))</f>
        <v>318.95999999999998</v>
      </c>
      <c r="AD176" s="160">
        <f ca="1"/>
        <v>172.78</v>
      </c>
      <c r="AE176" s="160">
        <f ca="1"/>
        <v>104.37</v>
      </c>
      <c r="AF176" s="160">
        <f ca="1"/>
        <v>43.47</v>
      </c>
      <c r="AG176" s="160">
        <f ca="1"/>
        <v>108.51</v>
      </c>
      <c r="AH176" s="160">
        <f ca="1"/>
        <v>158.88</v>
      </c>
      <c r="AI176" s="160">
        <f ca="1"/>
        <v>459.39</v>
      </c>
      <c r="AJ176" s="160">
        <f ca="1"/>
        <v>422.02</v>
      </c>
      <c r="AK176" s="160">
        <f ca="1"/>
        <v>394.12</v>
      </c>
      <c r="AL176" s="160">
        <f ca="1"/>
        <v>254.57</v>
      </c>
      <c r="AM176" s="160">
        <f ca="1"/>
        <v>481.53</v>
      </c>
      <c r="AN176" s="160">
        <f ca="1"/>
        <v>22.6</v>
      </c>
      <c r="AO176" s="160">
        <f ca="1"/>
        <v>147.71</v>
      </c>
      <c r="AP176" s="160">
        <f ca="1"/>
        <v>369.36</v>
      </c>
      <c r="AQ176" s="160">
        <f ca="1"/>
        <v>103.44</v>
      </c>
      <c r="AR176" s="160">
        <f ca="1"/>
        <v>437.28</v>
      </c>
      <c r="AS176" s="160">
        <f ca="1"/>
        <v>382.33</v>
      </c>
      <c r="AT176" s="160">
        <f ca="1"/>
        <v>212.87</v>
      </c>
      <c r="AU176" s="160">
        <f ca="1"/>
        <v>455.09</v>
      </c>
      <c r="AV176" s="160">
        <f ca="1"/>
        <v>244.37</v>
      </c>
      <c r="AW176" s="160">
        <f ca="1"/>
        <v>240.01</v>
      </c>
      <c r="AX176" s="160">
        <f ca="1"/>
        <v>391.14</v>
      </c>
      <c r="AY176" s="160">
        <f ca="1"/>
        <v>30.21</v>
      </c>
      <c r="AZ176" s="160">
        <f ca="1"/>
        <v>40.78</v>
      </c>
      <c r="BA176" s="160">
        <f ca="1"/>
        <v>412.27</v>
      </c>
      <c r="BB176" s="160">
        <f ca="1"/>
        <v>89.77</v>
      </c>
      <c r="BC176" s="160">
        <f ca="1"/>
        <v>114.99</v>
      </c>
      <c r="BD176" s="160">
        <f ca="1"/>
        <v>55.64</v>
      </c>
      <c r="BE176" s="160">
        <f ca="1"/>
        <v>489.79</v>
      </c>
      <c r="BF176" s="160">
        <f ca="1"/>
        <v>457.3</v>
      </c>
      <c r="BG176">
        <f ca="1"/>
        <v>164.7</v>
      </c>
      <c r="BH176">
        <f ca="1"/>
        <v>365.46</v>
      </c>
      <c r="BI176">
        <f ca="1"/>
        <v>74.67</v>
      </c>
      <c r="BJ176">
        <f ca="1"/>
        <v>403.11</v>
      </c>
      <c r="BK176">
        <f ca="1"/>
        <v>477.05</v>
      </c>
      <c r="BL176">
        <f ca="1"/>
        <v>493.43</v>
      </c>
      <c r="BM176">
        <f ca="1"/>
        <v>166.89</v>
      </c>
      <c r="BN176">
        <f ca="1"/>
        <v>344.29</v>
      </c>
      <c r="BO176">
        <f ca="1"/>
        <v>29.92</v>
      </c>
      <c r="BP176">
        <f ca="1"/>
        <v>258.77999999999997</v>
      </c>
      <c r="BQ176">
        <f ca="1"/>
        <v>310.93</v>
      </c>
      <c r="BR176">
        <f ca="1"/>
        <v>241.86</v>
      </c>
      <c r="BS176">
        <f ca="1"/>
        <v>393.9</v>
      </c>
      <c r="BT176">
        <f ca="1"/>
        <v>203.83</v>
      </c>
      <c r="BU176">
        <f ca="1"/>
        <v>206.97</v>
      </c>
      <c r="BV176">
        <f ca="1"/>
        <v>68.94</v>
      </c>
      <c r="BW176">
        <f ca="1"/>
        <v>357.28</v>
      </c>
      <c r="BX176">
        <f ca="1"/>
        <v>12.31</v>
      </c>
      <c r="BY176">
        <f ca="1"/>
        <v>320.98</v>
      </c>
      <c r="BZ176">
        <f ca="1"/>
        <v>368.74</v>
      </c>
    </row>
    <row r="177" spans="1:78">
      <c r="A177" s="6"/>
      <c r="AA177" s="157"/>
      <c r="AB177" s="158"/>
      <c r="AC177" s="159" cm="1">
        <f t="array" aca="1" ref="AC177:BZ177" ca="1">TRANSPOSE( _xlfn.TAKE(_xlfn.SORTBY(ecommerce_dataset_updated['[Price (Rs.)']], _xlfn.RANDARRAY(ROWS(ecommerce_dataset_updated['[Price (Rs.)']]))), $AB$2 ))</f>
        <v>328.06</v>
      </c>
      <c r="AD177" s="160">
        <f ca="1"/>
        <v>205.75</v>
      </c>
      <c r="AE177" s="160">
        <f ca="1"/>
        <v>362.5</v>
      </c>
      <c r="AF177" s="160">
        <f ca="1"/>
        <v>373.59</v>
      </c>
      <c r="AG177" s="160">
        <f ca="1"/>
        <v>68.08</v>
      </c>
      <c r="AH177" s="160">
        <f ca="1"/>
        <v>391.64</v>
      </c>
      <c r="AI177" s="160">
        <f ca="1"/>
        <v>435.6</v>
      </c>
      <c r="AJ177" s="160">
        <f ca="1"/>
        <v>99.49</v>
      </c>
      <c r="AK177" s="160">
        <f ca="1"/>
        <v>450.07</v>
      </c>
      <c r="AL177" s="160">
        <f ca="1"/>
        <v>222.65</v>
      </c>
      <c r="AM177" s="160">
        <f ca="1"/>
        <v>346.17</v>
      </c>
      <c r="AN177" s="160">
        <f ca="1"/>
        <v>435.97</v>
      </c>
      <c r="AO177" s="160">
        <f ca="1"/>
        <v>89.74</v>
      </c>
      <c r="AP177" s="160">
        <f ca="1"/>
        <v>158.88</v>
      </c>
      <c r="AQ177" s="160">
        <f ca="1"/>
        <v>37.42</v>
      </c>
      <c r="AR177" s="160">
        <f ca="1"/>
        <v>53.79</v>
      </c>
      <c r="AS177" s="160">
        <f ca="1"/>
        <v>356.61</v>
      </c>
      <c r="AT177" s="160">
        <f ca="1"/>
        <v>403.69</v>
      </c>
      <c r="AU177" s="160">
        <f ca="1"/>
        <v>96.68</v>
      </c>
      <c r="AV177" s="160">
        <f ca="1"/>
        <v>57.82</v>
      </c>
      <c r="AW177" s="160">
        <f ca="1"/>
        <v>46.11</v>
      </c>
      <c r="AX177" s="160">
        <f ca="1"/>
        <v>264.43</v>
      </c>
      <c r="AY177" s="160">
        <f ca="1"/>
        <v>317.58999999999997</v>
      </c>
      <c r="AZ177" s="160">
        <f ca="1"/>
        <v>30.69</v>
      </c>
      <c r="BA177" s="160">
        <f ca="1"/>
        <v>365.95</v>
      </c>
      <c r="BB177" s="160">
        <f ca="1"/>
        <v>115.08</v>
      </c>
      <c r="BC177" s="160">
        <f ca="1"/>
        <v>265.86</v>
      </c>
      <c r="BD177" s="160">
        <f ca="1"/>
        <v>420.58</v>
      </c>
      <c r="BE177" s="160">
        <f ca="1"/>
        <v>133.33000000000001</v>
      </c>
      <c r="BF177" s="160">
        <f ca="1"/>
        <v>194.92</v>
      </c>
      <c r="BG177">
        <f ca="1"/>
        <v>125.47</v>
      </c>
      <c r="BH177">
        <f ca="1"/>
        <v>261</v>
      </c>
      <c r="BI177">
        <f ca="1"/>
        <v>15.45</v>
      </c>
      <c r="BJ177">
        <f ca="1"/>
        <v>55.84</v>
      </c>
      <c r="BK177">
        <f ca="1"/>
        <v>285.27</v>
      </c>
      <c r="BL177">
        <f ca="1"/>
        <v>52.29</v>
      </c>
      <c r="BM177">
        <f ca="1"/>
        <v>113.71</v>
      </c>
      <c r="BN177">
        <f ca="1"/>
        <v>66.290000000000006</v>
      </c>
      <c r="BO177">
        <f ca="1"/>
        <v>177.35</v>
      </c>
      <c r="BP177">
        <f ca="1"/>
        <v>430.03</v>
      </c>
      <c r="BQ177">
        <f ca="1"/>
        <v>169.17</v>
      </c>
      <c r="BR177">
        <f ca="1"/>
        <v>261.58</v>
      </c>
      <c r="BS177">
        <f ca="1"/>
        <v>492.41</v>
      </c>
      <c r="BT177">
        <f ca="1"/>
        <v>219.64</v>
      </c>
      <c r="BU177">
        <f ca="1"/>
        <v>352.89</v>
      </c>
      <c r="BV177">
        <f ca="1"/>
        <v>85.67</v>
      </c>
      <c r="BW177">
        <f ca="1"/>
        <v>390.78</v>
      </c>
      <c r="BX177">
        <f ca="1"/>
        <v>109.99</v>
      </c>
      <c r="BY177">
        <f ca="1"/>
        <v>55.64</v>
      </c>
      <c r="BZ177">
        <f ca="1"/>
        <v>251.72</v>
      </c>
    </row>
    <row r="178" spans="1:78">
      <c r="A178" s="6"/>
      <c r="AA178" s="157"/>
      <c r="AB178" s="158"/>
      <c r="AC178" s="159" cm="1">
        <f t="array" aca="1" ref="AC178:BZ178" ca="1">TRANSPOSE( _xlfn.TAKE(_xlfn.SORTBY(ecommerce_dataset_updated['[Price (Rs.)']], _xlfn.RANDARRAY(ROWS(ecommerce_dataset_updated['[Price (Rs.)']]))), $AB$2 ))</f>
        <v>273.85000000000002</v>
      </c>
      <c r="AD178" s="160">
        <f ca="1"/>
        <v>244.8</v>
      </c>
      <c r="AE178" s="160">
        <f ca="1"/>
        <v>499.03</v>
      </c>
      <c r="AF178" s="160">
        <f ca="1"/>
        <v>262.14999999999998</v>
      </c>
      <c r="AG178" s="160">
        <f ca="1"/>
        <v>23.62</v>
      </c>
      <c r="AH178" s="160">
        <f ca="1"/>
        <v>56.11</v>
      </c>
      <c r="AI178" s="160">
        <f ca="1"/>
        <v>23.85</v>
      </c>
      <c r="AJ178" s="160">
        <f ca="1"/>
        <v>402.29</v>
      </c>
      <c r="AK178" s="160">
        <f ca="1"/>
        <v>122.58</v>
      </c>
      <c r="AL178" s="160">
        <f ca="1"/>
        <v>433.94</v>
      </c>
      <c r="AM178" s="160">
        <f ca="1"/>
        <v>154.62</v>
      </c>
      <c r="AN178" s="160">
        <f ca="1"/>
        <v>214.64</v>
      </c>
      <c r="AO178" s="160">
        <f ca="1"/>
        <v>442.96</v>
      </c>
      <c r="AP178" s="160">
        <f ca="1"/>
        <v>457.22</v>
      </c>
      <c r="AQ178" s="160">
        <f ca="1"/>
        <v>362.7</v>
      </c>
      <c r="AR178" s="160">
        <f ca="1"/>
        <v>262.74</v>
      </c>
      <c r="AS178" s="160">
        <f ca="1"/>
        <v>276.12</v>
      </c>
      <c r="AT178" s="160">
        <f ca="1"/>
        <v>19.09</v>
      </c>
      <c r="AU178" s="160">
        <f ca="1"/>
        <v>137.59</v>
      </c>
      <c r="AV178" s="160">
        <f ca="1"/>
        <v>96.34</v>
      </c>
      <c r="AW178" s="160">
        <f ca="1"/>
        <v>83.67</v>
      </c>
      <c r="AX178" s="160">
        <f ca="1"/>
        <v>189.54</v>
      </c>
      <c r="AY178" s="160">
        <f ca="1"/>
        <v>374.81</v>
      </c>
      <c r="AZ178" s="160">
        <f ca="1"/>
        <v>410.76</v>
      </c>
      <c r="BA178" s="160">
        <f ca="1"/>
        <v>93.17</v>
      </c>
      <c r="BB178" s="160">
        <f ca="1"/>
        <v>464.71</v>
      </c>
      <c r="BC178" s="160">
        <f ca="1"/>
        <v>260.45</v>
      </c>
      <c r="BD178" s="160">
        <f ca="1"/>
        <v>409.47</v>
      </c>
      <c r="BE178" s="160">
        <f ca="1"/>
        <v>269.57</v>
      </c>
      <c r="BF178" s="160">
        <f ca="1"/>
        <v>236.7</v>
      </c>
      <c r="BG178">
        <f ca="1"/>
        <v>204.49</v>
      </c>
      <c r="BH178">
        <f ca="1"/>
        <v>383.58</v>
      </c>
      <c r="BI178">
        <f ca="1"/>
        <v>174.56</v>
      </c>
      <c r="BJ178">
        <f ca="1"/>
        <v>353.97</v>
      </c>
      <c r="BK178">
        <f ca="1"/>
        <v>177.91</v>
      </c>
      <c r="BL178">
        <f ca="1"/>
        <v>367.32</v>
      </c>
      <c r="BM178">
        <f ca="1"/>
        <v>70.75</v>
      </c>
      <c r="BN178">
        <f ca="1"/>
        <v>95.3</v>
      </c>
      <c r="BO178">
        <f ca="1"/>
        <v>365.33</v>
      </c>
      <c r="BP178">
        <f ca="1"/>
        <v>440.49</v>
      </c>
      <c r="BQ178">
        <f ca="1"/>
        <v>43.48</v>
      </c>
      <c r="BR178">
        <f ca="1"/>
        <v>479.52</v>
      </c>
      <c r="BS178">
        <f ca="1"/>
        <v>133.13999999999999</v>
      </c>
      <c r="BT178">
        <f ca="1"/>
        <v>388.38</v>
      </c>
      <c r="BU178">
        <f ca="1"/>
        <v>373.26</v>
      </c>
      <c r="BV178">
        <f ca="1"/>
        <v>221.16</v>
      </c>
      <c r="BW178">
        <f ca="1"/>
        <v>237.25</v>
      </c>
      <c r="BX178">
        <f ca="1"/>
        <v>435.67</v>
      </c>
      <c r="BY178">
        <f ca="1"/>
        <v>478.79</v>
      </c>
      <c r="BZ178">
        <f ca="1"/>
        <v>379.45</v>
      </c>
    </row>
    <row r="179" spans="1:78">
      <c r="A179" s="6"/>
      <c r="AA179" s="157"/>
      <c r="AB179" s="158"/>
      <c r="AC179" s="159" cm="1">
        <f t="array" aca="1" ref="AC179:BZ179" ca="1">TRANSPOSE( _xlfn.TAKE(_xlfn.SORTBY(ecommerce_dataset_updated['[Price (Rs.)']], _xlfn.RANDARRAY(ROWS(ecommerce_dataset_updated['[Price (Rs.)']]))), $AB$2 ))</f>
        <v>48.15</v>
      </c>
      <c r="AD179" s="160">
        <f ca="1"/>
        <v>78.430000000000007</v>
      </c>
      <c r="AE179" s="160">
        <f ca="1"/>
        <v>238.8</v>
      </c>
      <c r="AF179" s="160">
        <f ca="1"/>
        <v>109.9</v>
      </c>
      <c r="AG179" s="160">
        <f ca="1"/>
        <v>95.92</v>
      </c>
      <c r="AH179" s="160">
        <f ca="1"/>
        <v>427.22</v>
      </c>
      <c r="AI179" s="160">
        <f ca="1"/>
        <v>38.25</v>
      </c>
      <c r="AJ179" s="160">
        <f ca="1"/>
        <v>383.01</v>
      </c>
      <c r="AK179" s="160">
        <f ca="1"/>
        <v>230.09</v>
      </c>
      <c r="AL179" s="160">
        <f ca="1"/>
        <v>377.55</v>
      </c>
      <c r="AM179" s="160">
        <f ca="1"/>
        <v>291.89</v>
      </c>
      <c r="AN179" s="160">
        <f ca="1"/>
        <v>148.72999999999999</v>
      </c>
      <c r="AO179" s="160">
        <f ca="1"/>
        <v>357.95</v>
      </c>
      <c r="AP179" s="160">
        <f ca="1"/>
        <v>18.66</v>
      </c>
      <c r="AQ179" s="160">
        <f ca="1"/>
        <v>221.23</v>
      </c>
      <c r="AR179" s="160">
        <f ca="1"/>
        <v>93.28</v>
      </c>
      <c r="AS179" s="160">
        <f ca="1"/>
        <v>278.41000000000003</v>
      </c>
      <c r="AT179" s="160">
        <f ca="1"/>
        <v>149.97999999999999</v>
      </c>
      <c r="AU179" s="160">
        <f ca="1"/>
        <v>379.93</v>
      </c>
      <c r="AV179" s="160">
        <f ca="1"/>
        <v>164.44</v>
      </c>
      <c r="AW179" s="160">
        <f ca="1"/>
        <v>81.48</v>
      </c>
      <c r="AX179" s="160">
        <f ca="1"/>
        <v>231.11</v>
      </c>
      <c r="AY179" s="160">
        <f ca="1"/>
        <v>335.86</v>
      </c>
      <c r="AZ179" s="160">
        <f ca="1"/>
        <v>245.49</v>
      </c>
      <c r="BA179" s="160">
        <f ca="1"/>
        <v>493.43</v>
      </c>
      <c r="BB179" s="160">
        <f ca="1"/>
        <v>222.24</v>
      </c>
      <c r="BC179" s="160">
        <f ca="1"/>
        <v>95.06</v>
      </c>
      <c r="BD179" s="160">
        <f ca="1"/>
        <v>244.61</v>
      </c>
      <c r="BE179" s="160">
        <f ca="1"/>
        <v>195.26</v>
      </c>
      <c r="BF179" s="160">
        <f ca="1"/>
        <v>184.5</v>
      </c>
      <c r="BG179">
        <f ca="1"/>
        <v>395.77</v>
      </c>
      <c r="BH179">
        <f ca="1"/>
        <v>430.38</v>
      </c>
      <c r="BI179">
        <f ca="1"/>
        <v>237.77</v>
      </c>
      <c r="BJ179">
        <f ca="1"/>
        <v>221.24</v>
      </c>
      <c r="BK179">
        <f ca="1"/>
        <v>68.08</v>
      </c>
      <c r="BL179">
        <f ca="1"/>
        <v>336.27</v>
      </c>
      <c r="BM179">
        <f ca="1"/>
        <v>27.12</v>
      </c>
      <c r="BN179">
        <f ca="1"/>
        <v>255.72</v>
      </c>
      <c r="BO179">
        <f ca="1"/>
        <v>312.3</v>
      </c>
      <c r="BP179">
        <f ca="1"/>
        <v>446.14</v>
      </c>
      <c r="BQ179">
        <f ca="1"/>
        <v>499.91</v>
      </c>
      <c r="BR179">
        <f ca="1"/>
        <v>291.38</v>
      </c>
      <c r="BS179">
        <f ca="1"/>
        <v>349.42</v>
      </c>
      <c r="BT179">
        <f ca="1"/>
        <v>299.44</v>
      </c>
      <c r="BU179">
        <f ca="1"/>
        <v>71.33</v>
      </c>
      <c r="BV179">
        <f ca="1"/>
        <v>287.69</v>
      </c>
      <c r="BW179">
        <f ca="1"/>
        <v>332.62</v>
      </c>
      <c r="BX179">
        <f ca="1"/>
        <v>280.99</v>
      </c>
      <c r="BY179">
        <f ca="1"/>
        <v>144.04</v>
      </c>
      <c r="BZ179">
        <f ca="1"/>
        <v>45.39</v>
      </c>
    </row>
    <row r="180" spans="1:78">
      <c r="A180" s="6"/>
      <c r="AA180" s="157"/>
      <c r="AB180" s="158"/>
      <c r="AC180" s="159" cm="1">
        <f t="array" aca="1" ref="AC180:BZ180" ca="1">TRANSPOSE( _xlfn.TAKE(_xlfn.SORTBY(ecommerce_dataset_updated['[Price (Rs.)']], _xlfn.RANDARRAY(ROWS(ecommerce_dataset_updated['[Price (Rs.)']]))), $AB$2 ))</f>
        <v>351.26</v>
      </c>
      <c r="AD180" s="160">
        <f ca="1"/>
        <v>172.66</v>
      </c>
      <c r="AE180" s="160">
        <f ca="1"/>
        <v>117.37</v>
      </c>
      <c r="AF180" s="160">
        <f ca="1"/>
        <v>149.52000000000001</v>
      </c>
      <c r="AG180" s="160">
        <f ca="1"/>
        <v>222.65</v>
      </c>
      <c r="AH180" s="160">
        <f ca="1"/>
        <v>89.73</v>
      </c>
      <c r="AI180" s="160">
        <f ca="1"/>
        <v>208.52</v>
      </c>
      <c r="AJ180" s="160">
        <f ca="1"/>
        <v>46.25</v>
      </c>
      <c r="AK180" s="160">
        <f ca="1"/>
        <v>247.75</v>
      </c>
      <c r="AL180" s="160">
        <f ca="1"/>
        <v>242.35</v>
      </c>
      <c r="AM180" s="160">
        <f ca="1"/>
        <v>411.94</v>
      </c>
      <c r="AN180" s="160">
        <f ca="1"/>
        <v>252.65</v>
      </c>
      <c r="AO180" s="160">
        <f ca="1"/>
        <v>337.7</v>
      </c>
      <c r="AP180" s="160">
        <f ca="1"/>
        <v>430.96</v>
      </c>
      <c r="AQ180" s="160">
        <f ca="1"/>
        <v>152.62</v>
      </c>
      <c r="AR180" s="160">
        <f ca="1"/>
        <v>429.37</v>
      </c>
      <c r="AS180" s="160">
        <f ca="1"/>
        <v>392.88</v>
      </c>
      <c r="AT180" s="160">
        <f ca="1"/>
        <v>438</v>
      </c>
      <c r="AU180" s="160">
        <f ca="1"/>
        <v>182.15</v>
      </c>
      <c r="AV180" s="160">
        <f ca="1"/>
        <v>54.61</v>
      </c>
      <c r="AW180" s="160">
        <f ca="1"/>
        <v>375.59</v>
      </c>
      <c r="AX180" s="160">
        <f ca="1"/>
        <v>493.04</v>
      </c>
      <c r="AY180" s="160">
        <f ca="1"/>
        <v>464.22</v>
      </c>
      <c r="AZ180" s="160">
        <f ca="1"/>
        <v>175.33</v>
      </c>
      <c r="BA180" s="160">
        <f ca="1"/>
        <v>439.81</v>
      </c>
      <c r="BB180" s="160">
        <f ca="1"/>
        <v>108.21</v>
      </c>
      <c r="BC180" s="160">
        <f ca="1"/>
        <v>248.11</v>
      </c>
      <c r="BD180" s="160">
        <f ca="1"/>
        <v>245.49</v>
      </c>
      <c r="BE180" s="160">
        <f ca="1"/>
        <v>24.75</v>
      </c>
      <c r="BF180" s="160">
        <f ca="1"/>
        <v>135.71</v>
      </c>
      <c r="BG180">
        <f ca="1"/>
        <v>213.68</v>
      </c>
      <c r="BH180">
        <f ca="1"/>
        <v>229.13</v>
      </c>
      <c r="BI180">
        <f ca="1"/>
        <v>385.98</v>
      </c>
      <c r="BJ180">
        <f ca="1"/>
        <v>96.27</v>
      </c>
      <c r="BK180">
        <f ca="1"/>
        <v>430.99</v>
      </c>
      <c r="BL180">
        <f ca="1"/>
        <v>173.32</v>
      </c>
      <c r="BM180">
        <f ca="1"/>
        <v>56.78</v>
      </c>
      <c r="BN180">
        <f ca="1"/>
        <v>251.32</v>
      </c>
      <c r="BO180">
        <f ca="1"/>
        <v>469.47</v>
      </c>
      <c r="BP180">
        <f ca="1"/>
        <v>149.93</v>
      </c>
      <c r="BQ180">
        <f ca="1"/>
        <v>270.76</v>
      </c>
      <c r="BR180">
        <f ca="1"/>
        <v>229.55</v>
      </c>
      <c r="BS180">
        <f ca="1"/>
        <v>219.83</v>
      </c>
      <c r="BT180">
        <f ca="1"/>
        <v>48.61</v>
      </c>
      <c r="BU180">
        <f ca="1"/>
        <v>133.72</v>
      </c>
      <c r="BV180">
        <f ca="1"/>
        <v>167.97</v>
      </c>
      <c r="BW180">
        <f ca="1"/>
        <v>170.9</v>
      </c>
      <c r="BX180">
        <f ca="1"/>
        <v>26.92</v>
      </c>
      <c r="BY180">
        <f ca="1"/>
        <v>429.9</v>
      </c>
      <c r="BZ180">
        <f ca="1"/>
        <v>12.32</v>
      </c>
    </row>
    <row r="181" spans="1:78">
      <c r="A181" s="6"/>
      <c r="AA181" s="157"/>
      <c r="AB181" s="158"/>
      <c r="AC181" s="159" cm="1">
        <f t="array" aca="1" ref="AC181:BZ181" ca="1">TRANSPOSE( _xlfn.TAKE(_xlfn.SORTBY(ecommerce_dataset_updated['[Price (Rs.)']], _xlfn.RANDARRAY(ROWS(ecommerce_dataset_updated['[Price (Rs.)']]))), $AB$2 ))</f>
        <v>388.1</v>
      </c>
      <c r="AD181" s="160">
        <f ca="1"/>
        <v>279.38</v>
      </c>
      <c r="AE181" s="160">
        <f ca="1"/>
        <v>412.92</v>
      </c>
      <c r="AF181" s="160">
        <f ca="1"/>
        <v>89.92</v>
      </c>
      <c r="AG181" s="160">
        <f ca="1"/>
        <v>175.33</v>
      </c>
      <c r="AH181" s="160">
        <f ca="1"/>
        <v>336.87</v>
      </c>
      <c r="AI181" s="160">
        <f ca="1"/>
        <v>433.48</v>
      </c>
      <c r="AJ181" s="160">
        <f ca="1"/>
        <v>158.66</v>
      </c>
      <c r="AK181" s="160">
        <f ca="1"/>
        <v>468.37</v>
      </c>
      <c r="AL181" s="160">
        <f ca="1"/>
        <v>47.04</v>
      </c>
      <c r="AM181" s="160">
        <f ca="1"/>
        <v>368.42</v>
      </c>
      <c r="AN181" s="160">
        <f ca="1"/>
        <v>457.39</v>
      </c>
      <c r="AO181" s="160">
        <f ca="1"/>
        <v>226.02</v>
      </c>
      <c r="AP181" s="160">
        <f ca="1"/>
        <v>455.94</v>
      </c>
      <c r="AQ181" s="160">
        <f ca="1"/>
        <v>178.75</v>
      </c>
      <c r="AR181" s="160">
        <f ca="1"/>
        <v>337.72</v>
      </c>
      <c r="AS181" s="160">
        <f ca="1"/>
        <v>181.51</v>
      </c>
      <c r="AT181" s="160">
        <f ca="1"/>
        <v>348.18</v>
      </c>
      <c r="AU181" s="160">
        <f ca="1"/>
        <v>371.41</v>
      </c>
      <c r="AV181" s="160">
        <f ca="1"/>
        <v>462.62</v>
      </c>
      <c r="AW181" s="160">
        <f ca="1"/>
        <v>104.9</v>
      </c>
      <c r="AX181" s="160">
        <f ca="1"/>
        <v>367.49</v>
      </c>
      <c r="AY181" s="160">
        <f ca="1"/>
        <v>286.37</v>
      </c>
      <c r="AZ181" s="160">
        <f ca="1"/>
        <v>70.540000000000006</v>
      </c>
      <c r="BA181" s="160">
        <f ca="1"/>
        <v>26.71</v>
      </c>
      <c r="BB181" s="160">
        <f ca="1"/>
        <v>277.14</v>
      </c>
      <c r="BC181" s="160">
        <f ca="1"/>
        <v>215.27</v>
      </c>
      <c r="BD181" s="160">
        <f ca="1"/>
        <v>459.39</v>
      </c>
      <c r="BE181" s="160">
        <f ca="1"/>
        <v>403.2</v>
      </c>
      <c r="BF181" s="160">
        <f ca="1"/>
        <v>59.22</v>
      </c>
      <c r="BG181">
        <f ca="1"/>
        <v>50.13</v>
      </c>
      <c r="BH181">
        <f ca="1"/>
        <v>26.95</v>
      </c>
      <c r="BI181">
        <f ca="1"/>
        <v>341.68</v>
      </c>
      <c r="BJ181">
        <f ca="1"/>
        <v>201.3</v>
      </c>
      <c r="BK181">
        <f ca="1"/>
        <v>322.14</v>
      </c>
      <c r="BL181">
        <f ca="1"/>
        <v>222.4</v>
      </c>
      <c r="BM181">
        <f ca="1"/>
        <v>490.91</v>
      </c>
      <c r="BN181">
        <f ca="1"/>
        <v>137.33000000000001</v>
      </c>
      <c r="BO181">
        <f ca="1"/>
        <v>330.53</v>
      </c>
      <c r="BP181">
        <f ca="1"/>
        <v>74.64</v>
      </c>
      <c r="BQ181">
        <f ca="1"/>
        <v>384.9</v>
      </c>
      <c r="BR181">
        <f ca="1"/>
        <v>334.08</v>
      </c>
      <c r="BS181">
        <f ca="1"/>
        <v>131.54</v>
      </c>
      <c r="BT181">
        <f ca="1"/>
        <v>269.76</v>
      </c>
      <c r="BU181">
        <f ca="1"/>
        <v>168.76</v>
      </c>
      <c r="BV181">
        <f ca="1"/>
        <v>486.64</v>
      </c>
      <c r="BW181">
        <f ca="1"/>
        <v>292.38</v>
      </c>
      <c r="BX181">
        <f ca="1"/>
        <v>356.78</v>
      </c>
      <c r="BY181">
        <f ca="1"/>
        <v>368.62</v>
      </c>
      <c r="BZ181">
        <f ca="1"/>
        <v>235.82</v>
      </c>
    </row>
    <row r="182" spans="1:78">
      <c r="A182" s="6"/>
      <c r="AA182" s="157"/>
      <c r="AB182" s="158"/>
      <c r="AC182" s="159" cm="1">
        <f t="array" aca="1" ref="AC182:BZ182" ca="1">TRANSPOSE( _xlfn.TAKE(_xlfn.SORTBY(ecommerce_dataset_updated['[Price (Rs.)']], _xlfn.RANDARRAY(ROWS(ecommerce_dataset_updated['[Price (Rs.)']]))), $AB$2 ))</f>
        <v>273.85000000000002</v>
      </c>
      <c r="AD182" s="160">
        <f ca="1"/>
        <v>36.700000000000003</v>
      </c>
      <c r="AE182" s="160">
        <f ca="1"/>
        <v>265.95999999999998</v>
      </c>
      <c r="AF182" s="160">
        <f ca="1"/>
        <v>328.87</v>
      </c>
      <c r="AG182" s="160">
        <f ca="1"/>
        <v>408.46</v>
      </c>
      <c r="AH182" s="160">
        <f ca="1"/>
        <v>44.04</v>
      </c>
      <c r="AI182" s="160">
        <f ca="1"/>
        <v>24.9</v>
      </c>
      <c r="AJ182" s="160">
        <f ca="1"/>
        <v>239.31</v>
      </c>
      <c r="AK182" s="160">
        <f ca="1"/>
        <v>255.19</v>
      </c>
      <c r="AL182" s="160">
        <f ca="1"/>
        <v>355.37</v>
      </c>
      <c r="AM182" s="160">
        <f ca="1"/>
        <v>63.37</v>
      </c>
      <c r="AN182" s="160">
        <f ca="1"/>
        <v>67.540000000000006</v>
      </c>
      <c r="AO182" s="160">
        <f ca="1"/>
        <v>273</v>
      </c>
      <c r="AP182" s="160">
        <f ca="1"/>
        <v>131.99</v>
      </c>
      <c r="AQ182" s="160">
        <f ca="1"/>
        <v>414.17</v>
      </c>
      <c r="AR182" s="160">
        <f ca="1"/>
        <v>338.82</v>
      </c>
      <c r="AS182" s="160">
        <f ca="1"/>
        <v>299.27</v>
      </c>
      <c r="AT182" s="160">
        <f ca="1"/>
        <v>438.82</v>
      </c>
      <c r="AU182" s="160">
        <f ca="1"/>
        <v>416.29</v>
      </c>
      <c r="AV182" s="160">
        <f ca="1"/>
        <v>171.28</v>
      </c>
      <c r="AW182" s="160">
        <f ca="1"/>
        <v>52.29</v>
      </c>
      <c r="AX182" s="160">
        <f ca="1"/>
        <v>335.49</v>
      </c>
      <c r="AY182" s="160">
        <f ca="1"/>
        <v>191.77</v>
      </c>
      <c r="AZ182" s="160">
        <f ca="1"/>
        <v>56.51</v>
      </c>
      <c r="BA182" s="160">
        <f ca="1"/>
        <v>298.02</v>
      </c>
      <c r="BB182" s="160">
        <f ca="1"/>
        <v>385.34</v>
      </c>
      <c r="BC182" s="160">
        <f ca="1"/>
        <v>12.14</v>
      </c>
      <c r="BD182" s="160">
        <f ca="1"/>
        <v>448.19</v>
      </c>
      <c r="BE182" s="160">
        <f ca="1"/>
        <v>189.54</v>
      </c>
      <c r="BF182" s="160">
        <f ca="1"/>
        <v>52.31</v>
      </c>
      <c r="BG182">
        <f ca="1"/>
        <v>473.74</v>
      </c>
      <c r="BH182">
        <f ca="1"/>
        <v>263.55</v>
      </c>
      <c r="BI182">
        <f ca="1"/>
        <v>247.08</v>
      </c>
      <c r="BJ182">
        <f ca="1"/>
        <v>187.4</v>
      </c>
      <c r="BK182">
        <f ca="1"/>
        <v>355.43</v>
      </c>
      <c r="BL182">
        <f ca="1"/>
        <v>278.86</v>
      </c>
      <c r="BM182">
        <f ca="1"/>
        <v>228.28</v>
      </c>
      <c r="BN182">
        <f ca="1"/>
        <v>114.7</v>
      </c>
      <c r="BO182">
        <f ca="1"/>
        <v>217.91</v>
      </c>
      <c r="BP182">
        <f ca="1"/>
        <v>222.07</v>
      </c>
      <c r="BQ182">
        <f ca="1"/>
        <v>348.31</v>
      </c>
      <c r="BR182">
        <f ca="1"/>
        <v>56.1</v>
      </c>
      <c r="BS182">
        <f ca="1"/>
        <v>190.17</v>
      </c>
      <c r="BT182">
        <f ca="1"/>
        <v>250.91</v>
      </c>
      <c r="BU182">
        <f ca="1"/>
        <v>30.52</v>
      </c>
      <c r="BV182">
        <f ca="1"/>
        <v>147.52000000000001</v>
      </c>
      <c r="BW182">
        <f ca="1"/>
        <v>238.75</v>
      </c>
      <c r="BX182">
        <f ca="1"/>
        <v>111.14</v>
      </c>
      <c r="BY182">
        <f ca="1"/>
        <v>456.79</v>
      </c>
      <c r="BZ182">
        <f ca="1"/>
        <v>421.76</v>
      </c>
    </row>
    <row r="183" spans="1:78">
      <c r="A183" s="6"/>
      <c r="AA183" s="157"/>
      <c r="AB183" s="158"/>
      <c r="AC183" s="159" cm="1">
        <f t="array" aca="1" ref="AC183:BZ183" ca="1">TRANSPOSE( _xlfn.TAKE(_xlfn.SORTBY(ecommerce_dataset_updated['[Price (Rs.)']], _xlfn.RANDARRAY(ROWS(ecommerce_dataset_updated['[Price (Rs.)']]))), $AB$2 ))</f>
        <v>227.48</v>
      </c>
      <c r="AD183" s="160">
        <f ca="1"/>
        <v>496.76</v>
      </c>
      <c r="AE183" s="160">
        <f ca="1"/>
        <v>279.35000000000002</v>
      </c>
      <c r="AF183" s="160">
        <f ca="1"/>
        <v>107.61</v>
      </c>
      <c r="AG183" s="160">
        <f ca="1"/>
        <v>492.78</v>
      </c>
      <c r="AH183" s="160">
        <f ca="1"/>
        <v>52</v>
      </c>
      <c r="AI183" s="160">
        <f ca="1"/>
        <v>343.71</v>
      </c>
      <c r="AJ183" s="160">
        <f ca="1"/>
        <v>464.98</v>
      </c>
      <c r="AK183" s="160">
        <f ca="1"/>
        <v>338</v>
      </c>
      <c r="AL183" s="160">
        <f ca="1"/>
        <v>486.62</v>
      </c>
      <c r="AM183" s="160">
        <f ca="1"/>
        <v>488.6</v>
      </c>
      <c r="AN183" s="160">
        <f ca="1"/>
        <v>363.85</v>
      </c>
      <c r="AO183" s="160">
        <f ca="1"/>
        <v>70.75</v>
      </c>
      <c r="AP183" s="160">
        <f ca="1"/>
        <v>475.29</v>
      </c>
      <c r="AQ183" s="160">
        <f ca="1"/>
        <v>214.62</v>
      </c>
      <c r="AR183" s="160">
        <f ca="1"/>
        <v>179.62</v>
      </c>
      <c r="AS183" s="160">
        <f ca="1"/>
        <v>334.87</v>
      </c>
      <c r="AT183" s="160">
        <f ca="1"/>
        <v>47.04</v>
      </c>
      <c r="AU183" s="160">
        <f ca="1"/>
        <v>291.97000000000003</v>
      </c>
      <c r="AV183" s="160">
        <f ca="1"/>
        <v>164.44</v>
      </c>
      <c r="AW183" s="160">
        <f ca="1"/>
        <v>279.37</v>
      </c>
      <c r="AX183" s="160">
        <f ca="1"/>
        <v>441.14</v>
      </c>
      <c r="AY183" s="160">
        <f ca="1"/>
        <v>55.36</v>
      </c>
      <c r="AZ183" s="160">
        <f ca="1"/>
        <v>125.93</v>
      </c>
      <c r="BA183" s="160">
        <f ca="1"/>
        <v>353.08</v>
      </c>
      <c r="BB183" s="160">
        <f ca="1"/>
        <v>279.27999999999997</v>
      </c>
      <c r="BC183" s="160">
        <f ca="1"/>
        <v>360.74</v>
      </c>
      <c r="BD183" s="160">
        <f ca="1"/>
        <v>327.39</v>
      </c>
      <c r="BE183" s="160">
        <f ca="1"/>
        <v>430.03</v>
      </c>
      <c r="BF183" s="160">
        <f ca="1"/>
        <v>458.34</v>
      </c>
      <c r="BG183">
        <f ca="1"/>
        <v>68.81</v>
      </c>
      <c r="BH183">
        <f ca="1"/>
        <v>450.5</v>
      </c>
      <c r="BI183">
        <f ca="1"/>
        <v>90.01</v>
      </c>
      <c r="BJ183">
        <f ca="1"/>
        <v>333.61</v>
      </c>
      <c r="BK183">
        <f ca="1"/>
        <v>457.39</v>
      </c>
      <c r="BL183">
        <f ca="1"/>
        <v>279.33999999999997</v>
      </c>
      <c r="BM183">
        <f ca="1"/>
        <v>273.85000000000002</v>
      </c>
      <c r="BN183">
        <f ca="1"/>
        <v>227.44</v>
      </c>
      <c r="BO183">
        <f ca="1"/>
        <v>342.66</v>
      </c>
      <c r="BP183">
        <f ca="1"/>
        <v>198.38</v>
      </c>
      <c r="BQ183">
        <f ca="1"/>
        <v>313.68</v>
      </c>
      <c r="BR183">
        <f ca="1"/>
        <v>259.27999999999997</v>
      </c>
      <c r="BS183">
        <f ca="1"/>
        <v>496.03</v>
      </c>
      <c r="BT183">
        <f ca="1"/>
        <v>358.92</v>
      </c>
      <c r="BU183">
        <f ca="1"/>
        <v>168.76</v>
      </c>
      <c r="BV183">
        <f ca="1"/>
        <v>354.49</v>
      </c>
      <c r="BW183">
        <f ca="1"/>
        <v>451.34</v>
      </c>
      <c r="BX183">
        <f ca="1"/>
        <v>276.08</v>
      </c>
      <c r="BY183">
        <f ca="1"/>
        <v>496.92</v>
      </c>
      <c r="BZ183">
        <f ca="1"/>
        <v>395.72</v>
      </c>
    </row>
    <row r="184" spans="1:78">
      <c r="A184" s="6"/>
      <c r="AA184" s="157"/>
      <c r="AB184" s="158"/>
      <c r="AC184" s="159" cm="1">
        <f t="array" aca="1" ref="AC184:BZ184" ca="1">TRANSPOSE( _xlfn.TAKE(_xlfn.SORTBY(ecommerce_dataset_updated['[Price (Rs.)']], _xlfn.RANDARRAY(ROWS(ecommerce_dataset_updated['[Price (Rs.)']]))), $AB$2 ))</f>
        <v>428.85</v>
      </c>
      <c r="AD184" s="160">
        <f ca="1"/>
        <v>431.85</v>
      </c>
      <c r="AE184" s="160">
        <f ca="1"/>
        <v>75.900000000000006</v>
      </c>
      <c r="AF184" s="160">
        <f ca="1"/>
        <v>94.05</v>
      </c>
      <c r="AG184" s="160">
        <f ca="1"/>
        <v>373.65</v>
      </c>
      <c r="AH184" s="160">
        <f ca="1"/>
        <v>365.46</v>
      </c>
      <c r="AI184" s="160">
        <f ca="1"/>
        <v>264.43</v>
      </c>
      <c r="AJ184" s="160">
        <f ca="1"/>
        <v>214.8</v>
      </c>
      <c r="AK184" s="160">
        <f ca="1"/>
        <v>336.21</v>
      </c>
      <c r="AL184" s="160">
        <f ca="1"/>
        <v>268.41000000000003</v>
      </c>
      <c r="AM184" s="160">
        <f ca="1"/>
        <v>367.33</v>
      </c>
      <c r="AN184" s="160">
        <f ca="1"/>
        <v>304.86</v>
      </c>
      <c r="AO184" s="160">
        <f ca="1"/>
        <v>172.78</v>
      </c>
      <c r="AP184" s="160">
        <f ca="1"/>
        <v>428.47</v>
      </c>
      <c r="AQ184" s="160">
        <f ca="1"/>
        <v>59.58</v>
      </c>
      <c r="AR184" s="160">
        <f ca="1"/>
        <v>279.38</v>
      </c>
      <c r="AS184" s="160">
        <f ca="1"/>
        <v>484.13</v>
      </c>
      <c r="AT184" s="160">
        <f ca="1"/>
        <v>163.91</v>
      </c>
      <c r="AU184" s="160">
        <f ca="1"/>
        <v>397.35</v>
      </c>
      <c r="AV184" s="160">
        <f ca="1"/>
        <v>459.93</v>
      </c>
      <c r="AW184" s="160">
        <f ca="1"/>
        <v>67.95</v>
      </c>
      <c r="AX184" s="160">
        <f ca="1"/>
        <v>70.67</v>
      </c>
      <c r="AY184" s="160">
        <f ca="1"/>
        <v>406.13</v>
      </c>
      <c r="AZ184" s="160">
        <f ca="1"/>
        <v>407.72</v>
      </c>
      <c r="BA184" s="160">
        <f ca="1"/>
        <v>212.6</v>
      </c>
      <c r="BB184" s="160">
        <f ca="1"/>
        <v>168.44</v>
      </c>
      <c r="BC184" s="160">
        <f ca="1"/>
        <v>425.24</v>
      </c>
      <c r="BD184" s="160">
        <f ca="1"/>
        <v>242.71</v>
      </c>
      <c r="BE184" s="160">
        <f ca="1"/>
        <v>405.44</v>
      </c>
      <c r="BF184" s="160">
        <f ca="1"/>
        <v>412.71</v>
      </c>
      <c r="BG184">
        <f ca="1"/>
        <v>415.39</v>
      </c>
      <c r="BH184">
        <f ca="1"/>
        <v>61.7</v>
      </c>
      <c r="BI184">
        <f ca="1"/>
        <v>311.38</v>
      </c>
      <c r="BJ184">
        <f ca="1"/>
        <v>354.49</v>
      </c>
      <c r="BK184">
        <f ca="1"/>
        <v>351.68</v>
      </c>
      <c r="BL184">
        <f ca="1"/>
        <v>67.36</v>
      </c>
      <c r="BM184">
        <f ca="1"/>
        <v>163.98</v>
      </c>
      <c r="BN184">
        <f ca="1"/>
        <v>214.26</v>
      </c>
      <c r="BO184">
        <f ca="1"/>
        <v>260.66000000000003</v>
      </c>
      <c r="BP184">
        <f ca="1"/>
        <v>245.25</v>
      </c>
      <c r="BQ184">
        <f ca="1"/>
        <v>129.47999999999999</v>
      </c>
      <c r="BR184">
        <f ca="1"/>
        <v>173.19</v>
      </c>
      <c r="BS184">
        <f ca="1"/>
        <v>316.26</v>
      </c>
      <c r="BT184">
        <f ca="1"/>
        <v>245.98</v>
      </c>
      <c r="BU184">
        <f ca="1"/>
        <v>420.22</v>
      </c>
      <c r="BV184">
        <f ca="1"/>
        <v>252.65</v>
      </c>
      <c r="BW184">
        <f ca="1"/>
        <v>330.6</v>
      </c>
      <c r="BX184">
        <f ca="1"/>
        <v>311.01</v>
      </c>
      <c r="BY184">
        <f ca="1"/>
        <v>107.85</v>
      </c>
      <c r="BZ184">
        <f ca="1"/>
        <v>117.95</v>
      </c>
    </row>
    <row r="185" spans="1:78">
      <c r="A185" s="6"/>
      <c r="AA185" s="157"/>
      <c r="AB185" s="158"/>
      <c r="AC185" s="159" cm="1">
        <f t="array" aca="1" ref="AC185:BZ185" ca="1">TRANSPOSE( _xlfn.TAKE(_xlfn.SORTBY(ecommerce_dataset_updated['[Price (Rs.)']], _xlfn.RANDARRAY(ROWS(ecommerce_dataset_updated['[Price (Rs.)']]))), $AB$2 ))</f>
        <v>51.27</v>
      </c>
      <c r="AD185" s="160">
        <f ca="1"/>
        <v>250.45</v>
      </c>
      <c r="AE185" s="160">
        <f ca="1"/>
        <v>413.11</v>
      </c>
      <c r="AF185" s="160">
        <f ca="1"/>
        <v>315.06</v>
      </c>
      <c r="AG185" s="160">
        <f ca="1"/>
        <v>404.71</v>
      </c>
      <c r="AH185" s="160">
        <f ca="1"/>
        <v>13.43</v>
      </c>
      <c r="AI185" s="160">
        <f ca="1"/>
        <v>96.7</v>
      </c>
      <c r="AJ185" s="160">
        <f ca="1"/>
        <v>56.69</v>
      </c>
      <c r="AK185" s="160">
        <f ca="1"/>
        <v>364.44</v>
      </c>
      <c r="AL185" s="160">
        <f ca="1"/>
        <v>61.84</v>
      </c>
      <c r="AM185" s="160">
        <f ca="1"/>
        <v>253.73</v>
      </c>
      <c r="AN185" s="160">
        <f ca="1"/>
        <v>14</v>
      </c>
      <c r="AO185" s="160">
        <f ca="1"/>
        <v>328.44</v>
      </c>
      <c r="AP185" s="160">
        <f ca="1"/>
        <v>50.93</v>
      </c>
      <c r="AQ185" s="160">
        <f ca="1"/>
        <v>334.08</v>
      </c>
      <c r="AR185" s="160">
        <f ca="1"/>
        <v>210.35</v>
      </c>
      <c r="AS185" s="160">
        <f ca="1"/>
        <v>424.82</v>
      </c>
      <c r="AT185" s="160">
        <f ca="1"/>
        <v>408.28</v>
      </c>
      <c r="AU185" s="160">
        <f ca="1"/>
        <v>122.58</v>
      </c>
      <c r="AV185" s="160">
        <f ca="1"/>
        <v>140.68</v>
      </c>
      <c r="AW185" s="160">
        <f ca="1"/>
        <v>22.77</v>
      </c>
      <c r="AX185" s="160">
        <f ca="1"/>
        <v>286.43</v>
      </c>
      <c r="AY185" s="160">
        <f ca="1"/>
        <v>238.8</v>
      </c>
      <c r="AZ185" s="160">
        <f ca="1"/>
        <v>237.25</v>
      </c>
      <c r="BA185" s="160">
        <f ca="1"/>
        <v>146.55000000000001</v>
      </c>
      <c r="BB185" s="160">
        <f ca="1"/>
        <v>410.41</v>
      </c>
      <c r="BC185" s="160">
        <f ca="1"/>
        <v>167.14</v>
      </c>
      <c r="BD185" s="160">
        <f ca="1"/>
        <v>30.68</v>
      </c>
      <c r="BE185" s="160">
        <f ca="1"/>
        <v>85.67</v>
      </c>
      <c r="BF185" s="160">
        <f ca="1"/>
        <v>291.57</v>
      </c>
      <c r="BG185">
        <f ca="1"/>
        <v>171.63</v>
      </c>
      <c r="BH185">
        <f ca="1"/>
        <v>447.8</v>
      </c>
      <c r="BI185">
        <f ca="1"/>
        <v>20.309999999999999</v>
      </c>
      <c r="BJ185">
        <f ca="1"/>
        <v>138.51</v>
      </c>
      <c r="BK185">
        <f ca="1"/>
        <v>66.37</v>
      </c>
      <c r="BL185">
        <f ca="1"/>
        <v>197.83</v>
      </c>
      <c r="BM185">
        <f ca="1"/>
        <v>90.24</v>
      </c>
      <c r="BN185">
        <f ca="1"/>
        <v>170.08</v>
      </c>
      <c r="BO185">
        <f ca="1"/>
        <v>108.02</v>
      </c>
      <c r="BP185">
        <f ca="1"/>
        <v>174.56</v>
      </c>
      <c r="BQ185">
        <f ca="1"/>
        <v>367.49</v>
      </c>
      <c r="BR185">
        <f ca="1"/>
        <v>282.33</v>
      </c>
      <c r="BS185">
        <f ca="1"/>
        <v>158.41999999999999</v>
      </c>
      <c r="BT185">
        <f ca="1"/>
        <v>304.02</v>
      </c>
      <c r="BU185">
        <f ca="1"/>
        <v>374.41</v>
      </c>
      <c r="BV185">
        <f ca="1"/>
        <v>383.58</v>
      </c>
      <c r="BW185">
        <f ca="1"/>
        <v>175.77</v>
      </c>
      <c r="BX185">
        <f ca="1"/>
        <v>190.47</v>
      </c>
      <c r="BY185">
        <f ca="1"/>
        <v>347.3</v>
      </c>
      <c r="BZ185">
        <f ca="1"/>
        <v>199.44</v>
      </c>
    </row>
    <row r="186" spans="1:78">
      <c r="A186" s="6"/>
      <c r="AA186" s="157"/>
      <c r="AB186" s="158"/>
      <c r="AC186" s="159" cm="1">
        <f t="array" aca="1" ref="AC186:BZ186" ca="1">TRANSPOSE( _xlfn.TAKE(_xlfn.SORTBY(ecommerce_dataset_updated['[Price (Rs.)']], _xlfn.RANDARRAY(ROWS(ecommerce_dataset_updated['[Price (Rs.)']]))), $AB$2 ))</f>
        <v>58.77</v>
      </c>
      <c r="AD186" s="160">
        <f ca="1"/>
        <v>209.12</v>
      </c>
      <c r="AE186" s="160">
        <f ca="1"/>
        <v>45.8</v>
      </c>
      <c r="AF186" s="160">
        <f ca="1"/>
        <v>438.9</v>
      </c>
      <c r="AG186" s="160">
        <f ca="1"/>
        <v>200.87</v>
      </c>
      <c r="AH186" s="160">
        <f ca="1"/>
        <v>15.04</v>
      </c>
      <c r="AI186" s="160">
        <f ca="1"/>
        <v>301.91000000000003</v>
      </c>
      <c r="AJ186" s="160">
        <f ca="1"/>
        <v>39.97</v>
      </c>
      <c r="AK186" s="160">
        <f ca="1"/>
        <v>464.57</v>
      </c>
      <c r="AL186" s="160">
        <f ca="1"/>
        <v>36.53</v>
      </c>
      <c r="AM186" s="160">
        <f ca="1"/>
        <v>157.19999999999999</v>
      </c>
      <c r="AN186" s="160">
        <f ca="1"/>
        <v>90.62</v>
      </c>
      <c r="AO186" s="160">
        <f ca="1"/>
        <v>381.37</v>
      </c>
      <c r="AP186" s="160">
        <f ca="1"/>
        <v>351.87</v>
      </c>
      <c r="AQ186" s="160">
        <f ca="1"/>
        <v>395.32</v>
      </c>
      <c r="AR186" s="160">
        <f ca="1"/>
        <v>212.45</v>
      </c>
      <c r="AS186" s="160">
        <f ca="1"/>
        <v>107.22</v>
      </c>
      <c r="AT186" s="160">
        <f ca="1"/>
        <v>43.97</v>
      </c>
      <c r="AU186" s="160">
        <f ca="1"/>
        <v>472.77</v>
      </c>
      <c r="AV186" s="160">
        <f ca="1"/>
        <v>264.45999999999998</v>
      </c>
      <c r="AW186" s="160">
        <f ca="1"/>
        <v>281.83999999999997</v>
      </c>
      <c r="AX186" s="160">
        <f ca="1"/>
        <v>130.80000000000001</v>
      </c>
      <c r="AY186" s="160">
        <f ca="1"/>
        <v>32.89</v>
      </c>
      <c r="AZ186" s="160">
        <f ca="1"/>
        <v>177.05</v>
      </c>
      <c r="BA186" s="160">
        <f ca="1"/>
        <v>305.11</v>
      </c>
      <c r="BB186" s="160">
        <f ca="1"/>
        <v>498.58</v>
      </c>
      <c r="BC186" s="160">
        <f ca="1"/>
        <v>445.45</v>
      </c>
      <c r="BD186" s="160">
        <f ca="1"/>
        <v>393.82</v>
      </c>
      <c r="BE186" s="160">
        <f ca="1"/>
        <v>250.31</v>
      </c>
      <c r="BF186" s="160">
        <f ca="1"/>
        <v>83.5</v>
      </c>
      <c r="BG186">
        <f ca="1"/>
        <v>43.02</v>
      </c>
      <c r="BH186">
        <f ca="1"/>
        <v>84.34</v>
      </c>
      <c r="BI186">
        <f ca="1"/>
        <v>399.53</v>
      </c>
      <c r="BJ186">
        <f ca="1"/>
        <v>279.35000000000002</v>
      </c>
      <c r="BK186">
        <f ca="1"/>
        <v>349.25</v>
      </c>
      <c r="BL186">
        <f ca="1"/>
        <v>480.9</v>
      </c>
      <c r="BM186">
        <f ca="1"/>
        <v>165.56</v>
      </c>
      <c r="BN186">
        <f ca="1"/>
        <v>410.02</v>
      </c>
      <c r="BO186">
        <f ca="1"/>
        <v>273</v>
      </c>
      <c r="BP186">
        <f ca="1"/>
        <v>100.78</v>
      </c>
      <c r="BQ186">
        <f ca="1"/>
        <v>473.74</v>
      </c>
      <c r="BR186">
        <f ca="1"/>
        <v>301.63</v>
      </c>
      <c r="BS186">
        <f ca="1"/>
        <v>73.290000000000006</v>
      </c>
      <c r="BT186">
        <f ca="1"/>
        <v>358.31</v>
      </c>
      <c r="BU186">
        <f ca="1"/>
        <v>420.41</v>
      </c>
      <c r="BV186">
        <f ca="1"/>
        <v>113.72</v>
      </c>
      <c r="BW186">
        <f ca="1"/>
        <v>255.19</v>
      </c>
      <c r="BX186">
        <f ca="1"/>
        <v>270.51</v>
      </c>
      <c r="BY186">
        <f ca="1"/>
        <v>52.31</v>
      </c>
      <c r="BZ186">
        <f ca="1"/>
        <v>496.95</v>
      </c>
    </row>
    <row r="187" spans="1:78">
      <c r="A187" s="6"/>
      <c r="AA187" s="157"/>
      <c r="AB187" s="158"/>
      <c r="AC187" s="159" cm="1">
        <f t="array" aca="1" ref="AC187:BZ187" ca="1">TRANSPOSE( _xlfn.TAKE(_xlfn.SORTBY(ecommerce_dataset_updated['[Price (Rs.)']], _xlfn.RANDARRAY(ROWS(ecommerce_dataset_updated['[Price (Rs.)']]))), $AB$2 ))</f>
        <v>143.25</v>
      </c>
      <c r="AD187" s="160">
        <f ca="1"/>
        <v>162.91</v>
      </c>
      <c r="AE187" s="160">
        <f ca="1"/>
        <v>380.07</v>
      </c>
      <c r="AF187" s="160">
        <f ca="1"/>
        <v>439.4</v>
      </c>
      <c r="AG187" s="160">
        <f ca="1"/>
        <v>301.63</v>
      </c>
      <c r="AH187" s="160">
        <f ca="1"/>
        <v>311.38</v>
      </c>
      <c r="AI187" s="160">
        <f ca="1"/>
        <v>29.8</v>
      </c>
      <c r="AJ187" s="160">
        <f ca="1"/>
        <v>51.83</v>
      </c>
      <c r="AK187" s="160">
        <f ca="1"/>
        <v>63.96</v>
      </c>
      <c r="AL187" s="160">
        <f ca="1"/>
        <v>167.97</v>
      </c>
      <c r="AM187" s="160">
        <f ca="1"/>
        <v>237.27</v>
      </c>
      <c r="AN187" s="160">
        <f ca="1"/>
        <v>426.27</v>
      </c>
      <c r="AO187" s="160">
        <f ca="1"/>
        <v>245.53</v>
      </c>
      <c r="AP187" s="160">
        <f ca="1"/>
        <v>33.799999999999997</v>
      </c>
      <c r="AQ187" s="160">
        <f ca="1"/>
        <v>220.98</v>
      </c>
      <c r="AR187" s="160">
        <f ca="1"/>
        <v>471.26</v>
      </c>
      <c r="AS187" s="160">
        <f ca="1"/>
        <v>329.33</v>
      </c>
      <c r="AT187" s="160">
        <f ca="1"/>
        <v>110.72</v>
      </c>
      <c r="AU187" s="160">
        <f ca="1"/>
        <v>230.09</v>
      </c>
      <c r="AV187" s="160">
        <f ca="1"/>
        <v>396.78</v>
      </c>
      <c r="AW187" s="160">
        <f ca="1"/>
        <v>436.15</v>
      </c>
      <c r="AX187" s="160">
        <f ca="1"/>
        <v>41.2</v>
      </c>
      <c r="AY187" s="160">
        <f ca="1"/>
        <v>277.17</v>
      </c>
      <c r="AZ187" s="160">
        <f ca="1"/>
        <v>95.61</v>
      </c>
      <c r="BA187" s="160">
        <f ca="1"/>
        <v>123.61</v>
      </c>
      <c r="BB187" s="160">
        <f ca="1"/>
        <v>145.31</v>
      </c>
      <c r="BC187" s="160">
        <f ca="1"/>
        <v>421.59</v>
      </c>
      <c r="BD187" s="160">
        <f ca="1"/>
        <v>264.43</v>
      </c>
      <c r="BE187" s="160">
        <f ca="1"/>
        <v>251.13</v>
      </c>
      <c r="BF187" s="160">
        <f ca="1"/>
        <v>257.20999999999998</v>
      </c>
      <c r="BG187">
        <f ca="1"/>
        <v>413.43</v>
      </c>
      <c r="BH187">
        <f ca="1"/>
        <v>142.91999999999999</v>
      </c>
      <c r="BI187">
        <f ca="1"/>
        <v>199.16</v>
      </c>
      <c r="BJ187">
        <f ca="1"/>
        <v>345.75</v>
      </c>
      <c r="BK187">
        <f ca="1"/>
        <v>338.82</v>
      </c>
      <c r="BL187">
        <f ca="1"/>
        <v>357.91</v>
      </c>
      <c r="BM187">
        <f ca="1"/>
        <v>26.84</v>
      </c>
      <c r="BN187">
        <f ca="1"/>
        <v>273.33999999999997</v>
      </c>
      <c r="BO187">
        <f ca="1"/>
        <v>112.97</v>
      </c>
      <c r="BP187">
        <f ca="1"/>
        <v>382.18</v>
      </c>
      <c r="BQ187">
        <f ca="1"/>
        <v>53.1</v>
      </c>
      <c r="BR187">
        <f ca="1"/>
        <v>431.98</v>
      </c>
      <c r="BS187">
        <f ca="1"/>
        <v>330.53</v>
      </c>
      <c r="BT187">
        <f ca="1"/>
        <v>388.94</v>
      </c>
      <c r="BU187">
        <f ca="1"/>
        <v>304.79000000000002</v>
      </c>
      <c r="BV187">
        <f ca="1"/>
        <v>119.15</v>
      </c>
      <c r="BW187">
        <f ca="1"/>
        <v>258.5</v>
      </c>
      <c r="BX187">
        <f ca="1"/>
        <v>242.35</v>
      </c>
      <c r="BY187">
        <f ca="1"/>
        <v>276.94</v>
      </c>
      <c r="BZ187">
        <f ca="1"/>
        <v>455.77</v>
      </c>
    </row>
    <row r="188" spans="1:78">
      <c r="A188" s="6"/>
      <c r="AA188" s="157"/>
      <c r="AB188" s="158"/>
      <c r="AC188" s="159" cm="1">
        <f t="array" aca="1" ref="AC188:BZ188" ca="1">TRANSPOSE( _xlfn.TAKE(_xlfn.SORTBY(ecommerce_dataset_updated['[Price (Rs.)']], _xlfn.RANDARRAY(ROWS(ecommerce_dataset_updated['[Price (Rs.)']]))), $AB$2 ))</f>
        <v>315.16000000000003</v>
      </c>
      <c r="AD188" s="160">
        <f ca="1"/>
        <v>186.27</v>
      </c>
      <c r="AE188" s="160">
        <f ca="1"/>
        <v>286.43</v>
      </c>
      <c r="AF188" s="160">
        <f ca="1"/>
        <v>41.21</v>
      </c>
      <c r="AG188" s="160">
        <f ca="1"/>
        <v>444.98</v>
      </c>
      <c r="AH188" s="160">
        <f ca="1"/>
        <v>84.26</v>
      </c>
      <c r="AI188" s="160">
        <f ca="1"/>
        <v>323.33999999999997</v>
      </c>
      <c r="AJ188" s="160">
        <f ca="1"/>
        <v>464.05</v>
      </c>
      <c r="AK188" s="160">
        <f ca="1"/>
        <v>133.13999999999999</v>
      </c>
      <c r="AL188" s="160">
        <f ca="1"/>
        <v>268.42</v>
      </c>
      <c r="AM188" s="160">
        <f ca="1"/>
        <v>373.87</v>
      </c>
      <c r="AN188" s="160">
        <f ca="1"/>
        <v>494.16</v>
      </c>
      <c r="AO188" s="160">
        <f ca="1"/>
        <v>366.94</v>
      </c>
      <c r="AP188" s="160">
        <f ca="1"/>
        <v>272.05</v>
      </c>
      <c r="AQ188" s="160">
        <f ca="1"/>
        <v>108.07</v>
      </c>
      <c r="AR188" s="160">
        <f ca="1"/>
        <v>250.78</v>
      </c>
      <c r="AS188" s="160">
        <f ca="1"/>
        <v>95.58</v>
      </c>
      <c r="AT188" s="160">
        <f ca="1"/>
        <v>253.16</v>
      </c>
      <c r="AU188" s="160">
        <f ca="1"/>
        <v>108.95</v>
      </c>
      <c r="AV188" s="160">
        <f ca="1"/>
        <v>387.5</v>
      </c>
      <c r="AW188" s="160">
        <f ca="1"/>
        <v>186.17</v>
      </c>
      <c r="AX188" s="160">
        <f ca="1"/>
        <v>163.91</v>
      </c>
      <c r="AY188" s="160">
        <f ca="1"/>
        <v>318.14999999999998</v>
      </c>
      <c r="AZ188" s="160">
        <f ca="1"/>
        <v>177.35</v>
      </c>
      <c r="BA188" s="160">
        <f ca="1"/>
        <v>435.67</v>
      </c>
      <c r="BB188" s="160">
        <f ca="1"/>
        <v>72.87</v>
      </c>
      <c r="BC188" s="160">
        <f ca="1"/>
        <v>222.53</v>
      </c>
      <c r="BD188" s="160">
        <f ca="1"/>
        <v>201.3</v>
      </c>
      <c r="BE188" s="160">
        <f ca="1"/>
        <v>456.4</v>
      </c>
      <c r="BF188" s="160">
        <f ca="1"/>
        <v>407.48</v>
      </c>
      <c r="BG188">
        <f ca="1"/>
        <v>235.21</v>
      </c>
      <c r="BH188">
        <f ca="1"/>
        <v>46.11</v>
      </c>
      <c r="BI188">
        <f ca="1"/>
        <v>435.45</v>
      </c>
      <c r="BJ188">
        <f ca="1"/>
        <v>134.41</v>
      </c>
      <c r="BK188">
        <f ca="1"/>
        <v>181.56</v>
      </c>
      <c r="BL188">
        <f ca="1"/>
        <v>381.42</v>
      </c>
      <c r="BM188">
        <f ca="1"/>
        <v>319.86</v>
      </c>
      <c r="BN188">
        <f ca="1"/>
        <v>11.14</v>
      </c>
      <c r="BO188">
        <f ca="1"/>
        <v>255.6</v>
      </c>
      <c r="BP188">
        <f ca="1"/>
        <v>111.14</v>
      </c>
      <c r="BQ188">
        <f ca="1"/>
        <v>417.57</v>
      </c>
      <c r="BR188">
        <f ca="1"/>
        <v>280.73</v>
      </c>
      <c r="BS188">
        <f ca="1"/>
        <v>116.77</v>
      </c>
      <c r="BT188">
        <f ca="1"/>
        <v>184.5</v>
      </c>
      <c r="BU188">
        <f ca="1"/>
        <v>448.07</v>
      </c>
      <c r="BV188">
        <f ca="1"/>
        <v>335.27</v>
      </c>
      <c r="BW188">
        <f ca="1"/>
        <v>336.44</v>
      </c>
      <c r="BX188">
        <f ca="1"/>
        <v>481.77</v>
      </c>
      <c r="BY188">
        <f ca="1"/>
        <v>456.87</v>
      </c>
      <c r="BZ188">
        <f ca="1"/>
        <v>260.56</v>
      </c>
    </row>
    <row r="189" spans="1:78">
      <c r="A189" s="6"/>
      <c r="AA189" s="157"/>
      <c r="AB189" s="158"/>
      <c r="AC189" s="159" cm="1">
        <f t="array" aca="1" ref="AC189:BZ189" ca="1">TRANSPOSE( _xlfn.TAKE(_xlfn.SORTBY(ecommerce_dataset_updated['[Price (Rs.)']], _xlfn.RANDARRAY(ROWS(ecommerce_dataset_updated['[Price (Rs.)']]))), $AB$2 ))</f>
        <v>168.31</v>
      </c>
      <c r="AD189" s="160">
        <f ca="1"/>
        <v>102.86</v>
      </c>
      <c r="AE189" s="160">
        <f ca="1"/>
        <v>328.31</v>
      </c>
      <c r="AF189" s="160">
        <f ca="1"/>
        <v>332.28</v>
      </c>
      <c r="AG189" s="160">
        <f ca="1"/>
        <v>149.91</v>
      </c>
      <c r="AH189" s="160">
        <f ca="1"/>
        <v>248.01</v>
      </c>
      <c r="AI189" s="160">
        <f ca="1"/>
        <v>496.31</v>
      </c>
      <c r="AJ189" s="160">
        <f ca="1"/>
        <v>89.61</v>
      </c>
      <c r="AK189" s="160">
        <f ca="1"/>
        <v>105.45</v>
      </c>
      <c r="AL189" s="160">
        <f ca="1"/>
        <v>484.13</v>
      </c>
      <c r="AM189" s="160">
        <f ca="1"/>
        <v>312.3</v>
      </c>
      <c r="AN189" s="160">
        <f ca="1"/>
        <v>143.24</v>
      </c>
      <c r="AO189" s="160">
        <f ca="1"/>
        <v>46.78</v>
      </c>
      <c r="AP189" s="160">
        <f ca="1"/>
        <v>211.53</v>
      </c>
      <c r="AQ189" s="160">
        <f ca="1"/>
        <v>74.67</v>
      </c>
      <c r="AR189" s="160">
        <f ca="1"/>
        <v>397.84</v>
      </c>
      <c r="AS189" s="160">
        <f ca="1"/>
        <v>103.52</v>
      </c>
      <c r="AT189" s="160">
        <f ca="1"/>
        <v>296.45</v>
      </c>
      <c r="AU189" s="160">
        <f ca="1"/>
        <v>121.05</v>
      </c>
      <c r="AV189" s="160">
        <f ca="1"/>
        <v>324.93</v>
      </c>
      <c r="AW189" s="160">
        <f ca="1"/>
        <v>258.77999999999997</v>
      </c>
      <c r="AX189" s="160">
        <f ca="1"/>
        <v>316.26</v>
      </c>
      <c r="AY189" s="160">
        <f ca="1"/>
        <v>441.72</v>
      </c>
      <c r="AZ189" s="160">
        <f ca="1"/>
        <v>223.01</v>
      </c>
      <c r="BA189" s="160">
        <f ca="1"/>
        <v>150.05000000000001</v>
      </c>
      <c r="BB189" s="160">
        <f ca="1"/>
        <v>214.77</v>
      </c>
      <c r="BC189" s="160">
        <f ca="1"/>
        <v>468.72</v>
      </c>
      <c r="BD189" s="160">
        <f ca="1"/>
        <v>225.59</v>
      </c>
      <c r="BE189" s="160">
        <f ca="1"/>
        <v>198.26</v>
      </c>
      <c r="BF189" s="160">
        <f ca="1"/>
        <v>170.58</v>
      </c>
      <c r="BG189">
        <f ca="1"/>
        <v>387.62</v>
      </c>
      <c r="BH189">
        <f ca="1"/>
        <v>132.31</v>
      </c>
      <c r="BI189">
        <f ca="1"/>
        <v>429.9</v>
      </c>
      <c r="BJ189">
        <f ca="1"/>
        <v>383.58</v>
      </c>
      <c r="BK189">
        <f ca="1"/>
        <v>211.67</v>
      </c>
      <c r="BL189">
        <f ca="1"/>
        <v>200.97</v>
      </c>
      <c r="BM189">
        <f ca="1"/>
        <v>211.97</v>
      </c>
      <c r="BN189">
        <f ca="1"/>
        <v>430.32</v>
      </c>
      <c r="BO189">
        <f ca="1"/>
        <v>124.29</v>
      </c>
      <c r="BP189">
        <f ca="1"/>
        <v>342.2</v>
      </c>
      <c r="BQ189">
        <f ca="1"/>
        <v>456.4</v>
      </c>
      <c r="BR189">
        <f ca="1"/>
        <v>28.77</v>
      </c>
      <c r="BS189">
        <f ca="1"/>
        <v>278.52</v>
      </c>
      <c r="BT189">
        <f ca="1"/>
        <v>60.45</v>
      </c>
      <c r="BU189">
        <f ca="1"/>
        <v>95.3</v>
      </c>
      <c r="BV189">
        <f ca="1"/>
        <v>41.08</v>
      </c>
      <c r="BW189">
        <f ca="1"/>
        <v>83.76</v>
      </c>
      <c r="BX189">
        <f ca="1"/>
        <v>333.31</v>
      </c>
      <c r="BY189">
        <f ca="1"/>
        <v>425.9</v>
      </c>
      <c r="BZ189">
        <f ca="1"/>
        <v>308.37</v>
      </c>
    </row>
    <row r="190" spans="1:78">
      <c r="A190" s="6"/>
      <c r="AA190" s="157"/>
      <c r="AB190" s="158"/>
      <c r="AC190" s="159" cm="1">
        <f t="array" aca="1" ref="AC190:BZ190" ca="1">TRANSPOSE( _xlfn.TAKE(_xlfn.SORTBY(ecommerce_dataset_updated['[Price (Rs.)']], _xlfn.RANDARRAY(ROWS(ecommerce_dataset_updated['[Price (Rs.)']]))), $AB$2 ))</f>
        <v>395.04</v>
      </c>
      <c r="AD190" s="160">
        <f ca="1"/>
        <v>43.47</v>
      </c>
      <c r="AE190" s="160">
        <f ca="1"/>
        <v>53.55</v>
      </c>
      <c r="AF190" s="160">
        <f ca="1"/>
        <v>301.91000000000003</v>
      </c>
      <c r="AG190" s="160">
        <f ca="1"/>
        <v>11.14</v>
      </c>
      <c r="AH190" s="160">
        <f ca="1"/>
        <v>247.91</v>
      </c>
      <c r="AI190" s="160">
        <f ca="1"/>
        <v>375.08</v>
      </c>
      <c r="AJ190" s="160">
        <f ca="1"/>
        <v>100.72</v>
      </c>
      <c r="AK190" s="160">
        <f ca="1"/>
        <v>151.85</v>
      </c>
      <c r="AL190" s="160">
        <f ca="1"/>
        <v>372.63</v>
      </c>
      <c r="AM190" s="160">
        <f ca="1"/>
        <v>74.55</v>
      </c>
      <c r="AN190" s="160">
        <f ca="1"/>
        <v>101.29</v>
      </c>
      <c r="AO190" s="160">
        <f ca="1"/>
        <v>424.82</v>
      </c>
      <c r="AP190" s="160">
        <f ca="1"/>
        <v>417.34</v>
      </c>
      <c r="AQ190" s="160">
        <f ca="1"/>
        <v>311.05</v>
      </c>
      <c r="AR190" s="160">
        <f ca="1"/>
        <v>204.49</v>
      </c>
      <c r="AS190" s="160">
        <f ca="1"/>
        <v>215.61</v>
      </c>
      <c r="AT190" s="160">
        <f ca="1"/>
        <v>290.89999999999998</v>
      </c>
      <c r="AU190" s="160">
        <f ca="1"/>
        <v>462.62</v>
      </c>
      <c r="AV190" s="160">
        <f ca="1"/>
        <v>398.65</v>
      </c>
      <c r="AW190" s="160">
        <f ca="1"/>
        <v>493.99</v>
      </c>
      <c r="AX190" s="160">
        <f ca="1"/>
        <v>152.97999999999999</v>
      </c>
      <c r="AY190" s="160">
        <f ca="1"/>
        <v>166.78</v>
      </c>
      <c r="AZ190" s="160">
        <f ca="1"/>
        <v>71.510000000000005</v>
      </c>
      <c r="BA190" s="160">
        <f ca="1"/>
        <v>433.77</v>
      </c>
      <c r="BB190" s="160">
        <f ca="1"/>
        <v>59.97</v>
      </c>
      <c r="BC190" s="160">
        <f ca="1"/>
        <v>111.63</v>
      </c>
      <c r="BD190" s="160">
        <f ca="1"/>
        <v>190.3</v>
      </c>
      <c r="BE190" s="160">
        <f ca="1"/>
        <v>93.17</v>
      </c>
      <c r="BF190" s="160">
        <f ca="1"/>
        <v>89.42</v>
      </c>
      <c r="BG190">
        <f ca="1"/>
        <v>253.73</v>
      </c>
      <c r="BH190">
        <f ca="1"/>
        <v>451.34</v>
      </c>
      <c r="BI190">
        <f ca="1"/>
        <v>166.1</v>
      </c>
      <c r="BJ190">
        <f ca="1"/>
        <v>301.12</v>
      </c>
      <c r="BK190">
        <f ca="1"/>
        <v>263.55</v>
      </c>
      <c r="BL190">
        <f ca="1"/>
        <v>368.25</v>
      </c>
      <c r="BM190">
        <f ca="1"/>
        <v>486.05</v>
      </c>
      <c r="BN190">
        <f ca="1"/>
        <v>17.010000000000002</v>
      </c>
      <c r="BO190">
        <f ca="1"/>
        <v>235.35</v>
      </c>
      <c r="BP190">
        <f ca="1"/>
        <v>84.28</v>
      </c>
      <c r="BQ190">
        <f ca="1"/>
        <v>168.18</v>
      </c>
      <c r="BR190">
        <f ca="1"/>
        <v>45.08</v>
      </c>
      <c r="BS190">
        <f ca="1"/>
        <v>130.51</v>
      </c>
      <c r="BT190">
        <f ca="1"/>
        <v>32.659999999999997</v>
      </c>
      <c r="BU190">
        <f ca="1"/>
        <v>362.88</v>
      </c>
      <c r="BV190">
        <f ca="1"/>
        <v>255.81</v>
      </c>
      <c r="BW190">
        <f ca="1"/>
        <v>380.81</v>
      </c>
      <c r="BX190">
        <f ca="1"/>
        <v>482.74</v>
      </c>
      <c r="BY190">
        <f ca="1"/>
        <v>27.22</v>
      </c>
      <c r="BZ190">
        <f ca="1"/>
        <v>432.35</v>
      </c>
    </row>
    <row r="191" spans="1:78">
      <c r="A191" s="6"/>
      <c r="AA191" s="157"/>
      <c r="AB191" s="158"/>
      <c r="AC191" s="159" cm="1">
        <f t="array" aca="1" ref="AC191:BZ191" ca="1">TRANSPOSE( _xlfn.TAKE(_xlfn.SORTBY(ecommerce_dataset_updated['[Price (Rs.)']], _xlfn.RANDARRAY(ROWS(ecommerce_dataset_updated['[Price (Rs.)']]))), $AB$2 ))</f>
        <v>117.74</v>
      </c>
      <c r="AD191" s="160">
        <f ca="1"/>
        <v>479.26</v>
      </c>
      <c r="AE191" s="160">
        <f ca="1"/>
        <v>443.94</v>
      </c>
      <c r="AF191" s="160">
        <f ca="1"/>
        <v>281.87</v>
      </c>
      <c r="AG191" s="160">
        <f ca="1"/>
        <v>321.56</v>
      </c>
      <c r="AH191" s="160">
        <f ca="1"/>
        <v>204.49</v>
      </c>
      <c r="AI191" s="160">
        <f ca="1"/>
        <v>207.67</v>
      </c>
      <c r="AJ191" s="160">
        <f ca="1"/>
        <v>425.24</v>
      </c>
      <c r="AK191" s="160">
        <f ca="1"/>
        <v>261.76</v>
      </c>
      <c r="AL191" s="160">
        <f ca="1"/>
        <v>86.11</v>
      </c>
      <c r="AM191" s="160">
        <f ca="1"/>
        <v>347.71</v>
      </c>
      <c r="AN191" s="160">
        <f ca="1"/>
        <v>273</v>
      </c>
      <c r="AO191" s="160">
        <f ca="1"/>
        <v>184.6</v>
      </c>
      <c r="AP191" s="160">
        <f ca="1"/>
        <v>329.33</v>
      </c>
      <c r="AQ191" s="160">
        <f ca="1"/>
        <v>171.63</v>
      </c>
      <c r="AR191" s="160">
        <f ca="1"/>
        <v>139.02000000000001</v>
      </c>
      <c r="AS191" s="160">
        <f ca="1"/>
        <v>133.49</v>
      </c>
      <c r="AT191" s="160">
        <f ca="1"/>
        <v>206.43</v>
      </c>
      <c r="AU191" s="160">
        <f ca="1"/>
        <v>213.47</v>
      </c>
      <c r="AV191" s="160">
        <f ca="1"/>
        <v>485.71</v>
      </c>
      <c r="AW191" s="160">
        <f ca="1"/>
        <v>35.25</v>
      </c>
      <c r="AX191" s="160">
        <f ca="1"/>
        <v>415</v>
      </c>
      <c r="AY191" s="160">
        <f ca="1"/>
        <v>61.47</v>
      </c>
      <c r="AZ191" s="160">
        <f ca="1"/>
        <v>223.04</v>
      </c>
      <c r="BA191" s="160">
        <f ca="1"/>
        <v>361.89</v>
      </c>
      <c r="BB191" s="160">
        <f ca="1"/>
        <v>209.91</v>
      </c>
      <c r="BC191" s="160">
        <f ca="1"/>
        <v>49.61</v>
      </c>
      <c r="BD191" s="160">
        <f ca="1"/>
        <v>461.56</v>
      </c>
      <c r="BE191" s="160">
        <f ca="1"/>
        <v>458.09</v>
      </c>
      <c r="BF191" s="160">
        <f ca="1"/>
        <v>172.66</v>
      </c>
      <c r="BG191">
        <f ca="1"/>
        <v>161.63999999999999</v>
      </c>
      <c r="BH191">
        <f ca="1"/>
        <v>486.62</v>
      </c>
      <c r="BI191">
        <f ca="1"/>
        <v>160.13</v>
      </c>
      <c r="BJ191">
        <f ca="1"/>
        <v>100.64</v>
      </c>
      <c r="BK191">
        <f ca="1"/>
        <v>396.76</v>
      </c>
      <c r="BL191">
        <f ca="1"/>
        <v>356.78</v>
      </c>
      <c r="BM191">
        <f ca="1"/>
        <v>129.34</v>
      </c>
      <c r="BN191">
        <f ca="1"/>
        <v>83.5</v>
      </c>
      <c r="BO191">
        <f ca="1"/>
        <v>254.32</v>
      </c>
      <c r="BP191">
        <f ca="1"/>
        <v>144.56</v>
      </c>
      <c r="BQ191">
        <f ca="1"/>
        <v>311.05</v>
      </c>
      <c r="BR191">
        <f ca="1"/>
        <v>390.2</v>
      </c>
      <c r="BS191">
        <f ca="1"/>
        <v>334.08</v>
      </c>
      <c r="BT191">
        <f ca="1"/>
        <v>16.989999999999998</v>
      </c>
      <c r="BU191">
        <f ca="1"/>
        <v>450.5</v>
      </c>
      <c r="BV191">
        <f ca="1"/>
        <v>46.99</v>
      </c>
      <c r="BW191">
        <f ca="1"/>
        <v>259.27999999999997</v>
      </c>
      <c r="BX191">
        <f ca="1"/>
        <v>314.16000000000003</v>
      </c>
      <c r="BY191">
        <f ca="1"/>
        <v>310.93</v>
      </c>
      <c r="BZ191">
        <f ca="1"/>
        <v>464.05</v>
      </c>
    </row>
    <row r="192" spans="1:78">
      <c r="A192" s="6"/>
      <c r="AA192" s="157"/>
      <c r="AB192" s="158"/>
      <c r="AC192" s="159" cm="1">
        <f t="array" aca="1" ref="AC192:BZ192" ca="1">TRANSPOSE( _xlfn.TAKE(_xlfn.SORTBY(ecommerce_dataset_updated['[Price (Rs.)']], _xlfn.RANDARRAY(ROWS(ecommerce_dataset_updated['[Price (Rs.)']]))), $AB$2 ))</f>
        <v>153.68</v>
      </c>
      <c r="AD192" s="160">
        <f ca="1"/>
        <v>25.72</v>
      </c>
      <c r="AE192" s="160">
        <f ca="1"/>
        <v>129.34</v>
      </c>
      <c r="AF192" s="160">
        <f ca="1"/>
        <v>230.4</v>
      </c>
      <c r="AG192" s="160">
        <f ca="1"/>
        <v>182.16</v>
      </c>
      <c r="AH192" s="160">
        <f ca="1"/>
        <v>362.83</v>
      </c>
      <c r="AI192" s="160">
        <f ca="1"/>
        <v>297.60000000000002</v>
      </c>
      <c r="AJ192" s="160">
        <f ca="1"/>
        <v>418.85</v>
      </c>
      <c r="AK192" s="160">
        <f ca="1"/>
        <v>121.2</v>
      </c>
      <c r="AL192" s="160">
        <f ca="1"/>
        <v>462.91</v>
      </c>
      <c r="AM192" s="160">
        <f ca="1"/>
        <v>218.68</v>
      </c>
      <c r="AN192" s="160">
        <f ca="1"/>
        <v>207.02</v>
      </c>
      <c r="AO192" s="160">
        <f ca="1"/>
        <v>115.23</v>
      </c>
      <c r="AP192" s="160">
        <f ca="1"/>
        <v>367.98</v>
      </c>
      <c r="AQ192" s="160">
        <f ca="1"/>
        <v>197.95</v>
      </c>
      <c r="AR192" s="160">
        <f ca="1"/>
        <v>323.02999999999997</v>
      </c>
      <c r="AS192" s="160">
        <f ca="1"/>
        <v>463.05</v>
      </c>
      <c r="AT192" s="160">
        <f ca="1"/>
        <v>497.52</v>
      </c>
      <c r="AU192" s="160">
        <f ca="1"/>
        <v>146.22</v>
      </c>
      <c r="AV192" s="160">
        <f ca="1"/>
        <v>344.29</v>
      </c>
      <c r="AW192" s="160">
        <f ca="1"/>
        <v>260.01</v>
      </c>
      <c r="AX192" s="160">
        <f ca="1"/>
        <v>95.16</v>
      </c>
      <c r="AY192" s="160">
        <f ca="1"/>
        <v>132.47999999999999</v>
      </c>
      <c r="AZ192" s="160">
        <f ca="1"/>
        <v>316.12</v>
      </c>
      <c r="BA192" s="160">
        <f ca="1"/>
        <v>361.85</v>
      </c>
      <c r="BB192" s="160">
        <f ca="1"/>
        <v>308.08999999999997</v>
      </c>
      <c r="BC192" s="160">
        <f ca="1"/>
        <v>38.619999999999997</v>
      </c>
      <c r="BD192" s="160">
        <f ca="1"/>
        <v>83.69</v>
      </c>
      <c r="BE192" s="160">
        <f ca="1"/>
        <v>440.6</v>
      </c>
      <c r="BF192" s="160">
        <f ca="1"/>
        <v>362.61</v>
      </c>
      <c r="BG192">
        <f ca="1"/>
        <v>93.28</v>
      </c>
      <c r="BH192">
        <f ca="1"/>
        <v>257.35000000000002</v>
      </c>
      <c r="BI192">
        <f ca="1"/>
        <v>491.18</v>
      </c>
      <c r="BJ192">
        <f ca="1"/>
        <v>246.49</v>
      </c>
      <c r="BK192">
        <f ca="1"/>
        <v>221.16</v>
      </c>
      <c r="BL192">
        <f ca="1"/>
        <v>152.35</v>
      </c>
      <c r="BM192">
        <f ca="1"/>
        <v>56.69</v>
      </c>
      <c r="BN192">
        <f ca="1"/>
        <v>482.52</v>
      </c>
      <c r="BO192">
        <f ca="1"/>
        <v>50.18</v>
      </c>
      <c r="BP192">
        <f ca="1"/>
        <v>469.67</v>
      </c>
      <c r="BQ192">
        <f ca="1"/>
        <v>221.56</v>
      </c>
      <c r="BR192">
        <f ca="1"/>
        <v>85.54</v>
      </c>
      <c r="BS192">
        <f ca="1"/>
        <v>191.08</v>
      </c>
      <c r="BT192">
        <f ca="1"/>
        <v>372.63</v>
      </c>
      <c r="BU192">
        <f ca="1"/>
        <v>394.35</v>
      </c>
      <c r="BV192">
        <f ca="1"/>
        <v>341.06</v>
      </c>
      <c r="BW192">
        <f ca="1"/>
        <v>417.34</v>
      </c>
      <c r="BX192">
        <f ca="1"/>
        <v>311.38</v>
      </c>
      <c r="BY192">
        <f ca="1"/>
        <v>419.4</v>
      </c>
      <c r="BZ192">
        <f ca="1"/>
        <v>335.49</v>
      </c>
    </row>
    <row r="193" spans="1:78">
      <c r="A193" s="6"/>
      <c r="AA193" s="157"/>
      <c r="AB193" s="158"/>
      <c r="AC193" s="159" cm="1">
        <f t="array" aca="1" ref="AC193:BZ193" ca="1">TRANSPOSE( _xlfn.TAKE(_xlfn.SORTBY(ecommerce_dataset_updated['[Price (Rs.)']], _xlfn.RANDARRAY(ROWS(ecommerce_dataset_updated['[Price (Rs.)']]))), $AB$2 ))</f>
        <v>493.43</v>
      </c>
      <c r="AD193" s="160">
        <f ca="1"/>
        <v>464.54</v>
      </c>
      <c r="AE193" s="160">
        <f ca="1"/>
        <v>435.45</v>
      </c>
      <c r="AF193" s="160">
        <f ca="1"/>
        <v>286.85000000000002</v>
      </c>
      <c r="AG193" s="160">
        <f ca="1"/>
        <v>167.14</v>
      </c>
      <c r="AH193" s="160">
        <f ca="1"/>
        <v>209.68</v>
      </c>
      <c r="AI193" s="160">
        <f ca="1"/>
        <v>95.16</v>
      </c>
      <c r="AJ193" s="160">
        <f ca="1"/>
        <v>161.32</v>
      </c>
      <c r="AK193" s="160">
        <f ca="1"/>
        <v>137.81</v>
      </c>
      <c r="AL193" s="160">
        <f ca="1"/>
        <v>246.87</v>
      </c>
      <c r="AM193" s="160">
        <f ca="1"/>
        <v>104.37</v>
      </c>
      <c r="AN193" s="160">
        <f ca="1"/>
        <v>274.85000000000002</v>
      </c>
      <c r="AO193" s="160">
        <f ca="1"/>
        <v>457.96</v>
      </c>
      <c r="AP193" s="160">
        <f ca="1"/>
        <v>273.16000000000003</v>
      </c>
      <c r="AQ193" s="160">
        <f ca="1"/>
        <v>207.06</v>
      </c>
      <c r="AR193" s="160">
        <f ca="1"/>
        <v>141.33000000000001</v>
      </c>
      <c r="AS193" s="160">
        <f ca="1"/>
        <v>216.97</v>
      </c>
      <c r="AT193" s="160">
        <f ca="1"/>
        <v>170.8</v>
      </c>
      <c r="AU193" s="160">
        <f ca="1"/>
        <v>292.67</v>
      </c>
      <c r="AV193" s="160">
        <f ca="1"/>
        <v>279.27999999999997</v>
      </c>
      <c r="AW193" s="160">
        <f ca="1"/>
        <v>441.92</v>
      </c>
      <c r="AX193" s="160">
        <f ca="1"/>
        <v>108.86</v>
      </c>
      <c r="AY193" s="160">
        <f ca="1"/>
        <v>411.25</v>
      </c>
      <c r="AZ193" s="160">
        <f ca="1"/>
        <v>402.29</v>
      </c>
      <c r="BA193" s="160">
        <f ca="1"/>
        <v>470.92</v>
      </c>
      <c r="BB193" s="160">
        <f ca="1"/>
        <v>185.29</v>
      </c>
      <c r="BC193" s="160">
        <f ca="1"/>
        <v>406.83</v>
      </c>
      <c r="BD193" s="160">
        <f ca="1"/>
        <v>249.63</v>
      </c>
      <c r="BE193" s="160">
        <f ca="1"/>
        <v>370.42</v>
      </c>
      <c r="BF193" s="160">
        <f ca="1"/>
        <v>410.07</v>
      </c>
      <c r="BG193">
        <f ca="1"/>
        <v>138.04</v>
      </c>
      <c r="BH193">
        <f ca="1"/>
        <v>109.89</v>
      </c>
      <c r="BI193">
        <f ca="1"/>
        <v>159.05000000000001</v>
      </c>
      <c r="BJ193">
        <f ca="1"/>
        <v>323.64</v>
      </c>
      <c r="BK193">
        <f ca="1"/>
        <v>284.26</v>
      </c>
      <c r="BL193">
        <f ca="1"/>
        <v>374.41</v>
      </c>
      <c r="BM193">
        <f ca="1"/>
        <v>413.43</v>
      </c>
      <c r="BN193">
        <f ca="1"/>
        <v>95.61</v>
      </c>
      <c r="BO193">
        <f ca="1"/>
        <v>185.28</v>
      </c>
      <c r="BP193">
        <f ca="1"/>
        <v>91.27</v>
      </c>
      <c r="BQ193">
        <f ca="1"/>
        <v>24.41</v>
      </c>
      <c r="BR193">
        <f ca="1"/>
        <v>425.53</v>
      </c>
      <c r="BS193">
        <f ca="1"/>
        <v>280.31</v>
      </c>
      <c r="BT193">
        <f ca="1"/>
        <v>410.41</v>
      </c>
      <c r="BU193">
        <f ca="1"/>
        <v>452.36</v>
      </c>
      <c r="BV193">
        <f ca="1"/>
        <v>447.22</v>
      </c>
      <c r="BW193">
        <f ca="1"/>
        <v>108.12</v>
      </c>
      <c r="BX193">
        <f ca="1"/>
        <v>229.55</v>
      </c>
      <c r="BY193">
        <f ca="1"/>
        <v>222.24</v>
      </c>
      <c r="BZ193">
        <f ca="1"/>
        <v>397.97</v>
      </c>
    </row>
    <row r="194" spans="1:78">
      <c r="A194" s="6"/>
      <c r="AA194" s="157"/>
      <c r="AB194" s="158"/>
      <c r="AC194" s="159" cm="1">
        <f t="array" aca="1" ref="AC194:BZ194" ca="1">TRANSPOSE( _xlfn.TAKE(_xlfn.SORTBY(ecommerce_dataset_updated['[Price (Rs.)']], _xlfn.RANDARRAY(ROWS(ecommerce_dataset_updated['[Price (Rs.)']]))), $AB$2 ))</f>
        <v>112.35</v>
      </c>
      <c r="AD194" s="160">
        <f ca="1"/>
        <v>495.95</v>
      </c>
      <c r="AE194" s="160">
        <f ca="1"/>
        <v>389.59</v>
      </c>
      <c r="AF194" s="160">
        <f ca="1"/>
        <v>120.16</v>
      </c>
      <c r="AG194" s="160">
        <f ca="1"/>
        <v>252.65</v>
      </c>
      <c r="AH194" s="160">
        <f ca="1"/>
        <v>333.82</v>
      </c>
      <c r="AI194" s="160">
        <f ca="1"/>
        <v>137.6</v>
      </c>
      <c r="AJ194" s="160">
        <f ca="1"/>
        <v>236.7</v>
      </c>
      <c r="AK194" s="160">
        <f ca="1"/>
        <v>340.1</v>
      </c>
      <c r="AL194" s="160">
        <f ca="1"/>
        <v>290.57</v>
      </c>
      <c r="AM194" s="160">
        <f ca="1"/>
        <v>273</v>
      </c>
      <c r="AN194" s="160">
        <f ca="1"/>
        <v>176.59</v>
      </c>
      <c r="AO194" s="160">
        <f ca="1"/>
        <v>311.05</v>
      </c>
      <c r="AP194" s="160">
        <f ca="1"/>
        <v>222.78</v>
      </c>
      <c r="AQ194" s="160">
        <f ca="1"/>
        <v>362.5</v>
      </c>
      <c r="AR194" s="160">
        <f ca="1"/>
        <v>83.58</v>
      </c>
      <c r="AS194" s="160">
        <f ca="1"/>
        <v>286.08999999999997</v>
      </c>
      <c r="AT194" s="160">
        <f ca="1"/>
        <v>36.340000000000003</v>
      </c>
      <c r="AU194" s="160">
        <f ca="1"/>
        <v>363.37</v>
      </c>
      <c r="AV194" s="160">
        <f ca="1"/>
        <v>95.41</v>
      </c>
      <c r="AW194" s="160">
        <f ca="1"/>
        <v>225.17</v>
      </c>
      <c r="AX194" s="160">
        <f ca="1"/>
        <v>371.81</v>
      </c>
      <c r="AY194" s="160">
        <f ca="1"/>
        <v>342.06</v>
      </c>
      <c r="AZ194" s="160">
        <f ca="1"/>
        <v>330.13</v>
      </c>
      <c r="BA194" s="160">
        <f ca="1"/>
        <v>57.23</v>
      </c>
      <c r="BB194" s="160">
        <f ca="1"/>
        <v>15.47</v>
      </c>
      <c r="BC194" s="160">
        <f ca="1"/>
        <v>154.62</v>
      </c>
      <c r="BD194" s="160">
        <f ca="1"/>
        <v>367.38</v>
      </c>
      <c r="BE194" s="160">
        <f ca="1"/>
        <v>81.41</v>
      </c>
      <c r="BF194" s="160">
        <f ca="1"/>
        <v>96.68</v>
      </c>
      <c r="BG194">
        <f ca="1"/>
        <v>249.64</v>
      </c>
      <c r="BH194">
        <f ca="1"/>
        <v>291.47000000000003</v>
      </c>
      <c r="BI194">
        <f ca="1"/>
        <v>395.72</v>
      </c>
      <c r="BJ194">
        <f ca="1"/>
        <v>438.9</v>
      </c>
      <c r="BK194">
        <f ca="1"/>
        <v>349.27</v>
      </c>
      <c r="BL194">
        <f ca="1"/>
        <v>159.03</v>
      </c>
      <c r="BM194">
        <f ca="1"/>
        <v>365.44</v>
      </c>
      <c r="BN194">
        <f ca="1"/>
        <v>266.16000000000003</v>
      </c>
      <c r="BO194">
        <f ca="1"/>
        <v>403.11</v>
      </c>
      <c r="BP194">
        <f ca="1"/>
        <v>329.54</v>
      </c>
      <c r="BQ194">
        <f ca="1"/>
        <v>11.59</v>
      </c>
      <c r="BR194">
        <f ca="1"/>
        <v>141.16</v>
      </c>
      <c r="BS194">
        <f ca="1"/>
        <v>124.29</v>
      </c>
      <c r="BT194">
        <f ca="1"/>
        <v>213</v>
      </c>
      <c r="BU194">
        <f ca="1"/>
        <v>373.51</v>
      </c>
      <c r="BV194">
        <f ca="1"/>
        <v>223.69</v>
      </c>
      <c r="BW194">
        <f ca="1"/>
        <v>11.6</v>
      </c>
      <c r="BX194">
        <f ca="1"/>
        <v>206.34</v>
      </c>
      <c r="BY194">
        <f ca="1"/>
        <v>32.89</v>
      </c>
      <c r="BZ194">
        <f ca="1"/>
        <v>184.21</v>
      </c>
    </row>
    <row r="195" spans="1:78">
      <c r="A195" s="6"/>
      <c r="AA195" s="157"/>
      <c r="AB195" s="158"/>
      <c r="AC195" s="159" cm="1">
        <f t="array" aca="1" ref="AC195:BZ195" ca="1">TRANSPOSE( _xlfn.TAKE(_xlfn.SORTBY(ecommerce_dataset_updated['[Price (Rs.)']], _xlfn.RANDARRAY(ROWS(ecommerce_dataset_updated['[Price (Rs.)']]))), $AB$2 ))</f>
        <v>386.24</v>
      </c>
      <c r="AD195" s="160">
        <f ca="1"/>
        <v>43.97</v>
      </c>
      <c r="AE195" s="160">
        <f ca="1"/>
        <v>259.64999999999998</v>
      </c>
      <c r="AF195" s="160">
        <f ca="1"/>
        <v>384.44</v>
      </c>
      <c r="AG195" s="160">
        <f ca="1"/>
        <v>383.58</v>
      </c>
      <c r="AH195" s="160">
        <f ca="1"/>
        <v>394.16</v>
      </c>
      <c r="AI195" s="160">
        <f ca="1"/>
        <v>123.34</v>
      </c>
      <c r="AJ195" s="160">
        <f ca="1"/>
        <v>472.19</v>
      </c>
      <c r="AK195" s="160">
        <f ca="1"/>
        <v>70.91</v>
      </c>
      <c r="AL195" s="160">
        <f ca="1"/>
        <v>395.74</v>
      </c>
      <c r="AM195" s="160">
        <f ca="1"/>
        <v>372.91</v>
      </c>
      <c r="AN195" s="160">
        <f ca="1"/>
        <v>297.60000000000002</v>
      </c>
      <c r="AO195" s="160">
        <f ca="1"/>
        <v>342.35</v>
      </c>
      <c r="AP195" s="160">
        <f ca="1"/>
        <v>30.54</v>
      </c>
      <c r="AQ195" s="160">
        <f ca="1"/>
        <v>333.18</v>
      </c>
      <c r="AR195" s="160">
        <f ca="1"/>
        <v>404.92</v>
      </c>
      <c r="AS195" s="160">
        <f ca="1"/>
        <v>123.91</v>
      </c>
      <c r="AT195" s="160">
        <f ca="1"/>
        <v>481.77</v>
      </c>
      <c r="AU195" s="160">
        <f ca="1"/>
        <v>296.22000000000003</v>
      </c>
      <c r="AV195" s="160">
        <f ca="1"/>
        <v>95.92</v>
      </c>
      <c r="AW195" s="160">
        <f ca="1"/>
        <v>48.15</v>
      </c>
      <c r="AX195" s="160">
        <f ca="1"/>
        <v>390.11</v>
      </c>
      <c r="AY195" s="160">
        <f ca="1"/>
        <v>190.47</v>
      </c>
      <c r="AZ195" s="160">
        <f ca="1"/>
        <v>251.47</v>
      </c>
      <c r="BA195" s="160">
        <f ca="1"/>
        <v>141.24</v>
      </c>
      <c r="BB195" s="160">
        <f ca="1"/>
        <v>214.8</v>
      </c>
      <c r="BC195" s="160">
        <f ca="1"/>
        <v>293.68</v>
      </c>
      <c r="BD195" s="160">
        <f ca="1"/>
        <v>74.67</v>
      </c>
      <c r="BE195" s="160">
        <f ca="1"/>
        <v>330.6</v>
      </c>
      <c r="BF195" s="160">
        <f ca="1"/>
        <v>262.88</v>
      </c>
      <c r="BG195">
        <f ca="1"/>
        <v>254.76</v>
      </c>
      <c r="BH195">
        <f ca="1"/>
        <v>378.85</v>
      </c>
      <c r="BI195">
        <f ca="1"/>
        <v>432.65</v>
      </c>
      <c r="BJ195">
        <f ca="1"/>
        <v>437.28</v>
      </c>
      <c r="BK195">
        <f ca="1"/>
        <v>451.3</v>
      </c>
      <c r="BL195">
        <f ca="1"/>
        <v>486.77</v>
      </c>
      <c r="BM195">
        <f ca="1"/>
        <v>415.39</v>
      </c>
      <c r="BN195">
        <f ca="1"/>
        <v>211.67</v>
      </c>
      <c r="BO195">
        <f ca="1"/>
        <v>54.39</v>
      </c>
      <c r="BP195">
        <f ca="1"/>
        <v>480.65</v>
      </c>
      <c r="BQ195">
        <f ca="1"/>
        <v>316.12</v>
      </c>
      <c r="BR195">
        <f ca="1"/>
        <v>407.48</v>
      </c>
      <c r="BS195">
        <f ca="1"/>
        <v>469.25</v>
      </c>
      <c r="BT195">
        <f ca="1"/>
        <v>352.73</v>
      </c>
      <c r="BU195">
        <f ca="1"/>
        <v>89.64</v>
      </c>
      <c r="BV195">
        <f ca="1"/>
        <v>246.49</v>
      </c>
      <c r="BW195">
        <f ca="1"/>
        <v>13.43</v>
      </c>
      <c r="BX195">
        <f ca="1"/>
        <v>261.33</v>
      </c>
      <c r="BY195">
        <f ca="1"/>
        <v>476.9</v>
      </c>
      <c r="BZ195">
        <f ca="1"/>
        <v>460.68</v>
      </c>
    </row>
    <row r="196" spans="1:78">
      <c r="A196" s="6"/>
      <c r="AA196" s="157"/>
      <c r="AB196" s="158"/>
      <c r="AC196" s="159" cm="1">
        <f t="array" aca="1" ref="AC196:BZ196" ca="1">TRANSPOSE( _xlfn.TAKE(_xlfn.SORTBY(ecommerce_dataset_updated['[Price (Rs.)']], _xlfn.RANDARRAY(ROWS(ecommerce_dataset_updated['[Price (Rs.)']]))), $AB$2 ))</f>
        <v>473.12</v>
      </c>
      <c r="AD196" s="160">
        <f ca="1"/>
        <v>329.85</v>
      </c>
      <c r="AE196" s="160">
        <f ca="1"/>
        <v>226.93</v>
      </c>
      <c r="AF196" s="160">
        <f ca="1"/>
        <v>150.85</v>
      </c>
      <c r="AG196" s="160">
        <f ca="1"/>
        <v>118.57</v>
      </c>
      <c r="AH196" s="160">
        <f ca="1"/>
        <v>310.93</v>
      </c>
      <c r="AI196" s="160">
        <f ca="1"/>
        <v>431.89</v>
      </c>
      <c r="AJ196" s="160">
        <f ca="1"/>
        <v>481.86</v>
      </c>
      <c r="AK196" s="160">
        <f ca="1"/>
        <v>375.68</v>
      </c>
      <c r="AL196" s="160">
        <f ca="1"/>
        <v>472.59</v>
      </c>
      <c r="AM196" s="160">
        <f ca="1"/>
        <v>315.16000000000003</v>
      </c>
      <c r="AN196" s="160">
        <f ca="1"/>
        <v>221.39</v>
      </c>
      <c r="AO196" s="160">
        <f ca="1"/>
        <v>145.19999999999999</v>
      </c>
      <c r="AP196" s="160">
        <f ca="1"/>
        <v>15.56</v>
      </c>
      <c r="AQ196" s="160">
        <f ca="1"/>
        <v>330.88</v>
      </c>
      <c r="AR196" s="160">
        <f ca="1"/>
        <v>52.37</v>
      </c>
      <c r="AS196" s="160">
        <f ca="1"/>
        <v>332.45</v>
      </c>
      <c r="AT196" s="160">
        <f ca="1"/>
        <v>57.23</v>
      </c>
      <c r="AU196" s="160">
        <f ca="1"/>
        <v>222.65</v>
      </c>
      <c r="AV196" s="160">
        <f ca="1"/>
        <v>295.86</v>
      </c>
      <c r="AW196" s="160">
        <f ca="1"/>
        <v>429.69</v>
      </c>
      <c r="AX196" s="160">
        <f ca="1"/>
        <v>196.43</v>
      </c>
      <c r="AY196" s="160">
        <f ca="1"/>
        <v>264.77</v>
      </c>
      <c r="AZ196" s="160">
        <f ca="1"/>
        <v>258.08</v>
      </c>
      <c r="BA196" s="160">
        <f ca="1"/>
        <v>319.29000000000002</v>
      </c>
      <c r="BB196" s="160">
        <f ca="1"/>
        <v>242.13</v>
      </c>
      <c r="BC196" s="160">
        <f ca="1"/>
        <v>377</v>
      </c>
      <c r="BD196" s="160">
        <f ca="1"/>
        <v>276.05</v>
      </c>
      <c r="BE196" s="160">
        <f ca="1"/>
        <v>99.78</v>
      </c>
      <c r="BF196" s="160">
        <f ca="1"/>
        <v>80.88</v>
      </c>
      <c r="BG196">
        <f ca="1"/>
        <v>402.37</v>
      </c>
      <c r="BH196">
        <f ca="1"/>
        <v>33.21</v>
      </c>
      <c r="BI196">
        <f ca="1"/>
        <v>496.79</v>
      </c>
      <c r="BJ196">
        <f ca="1"/>
        <v>69.77</v>
      </c>
      <c r="BK196">
        <f ca="1"/>
        <v>33.33</v>
      </c>
      <c r="BL196">
        <f ca="1"/>
        <v>444.27</v>
      </c>
      <c r="BM196">
        <f ca="1"/>
        <v>481.77</v>
      </c>
      <c r="BN196">
        <f ca="1"/>
        <v>50.89</v>
      </c>
      <c r="BO196">
        <f ca="1"/>
        <v>274.39999999999998</v>
      </c>
      <c r="BP196">
        <f ca="1"/>
        <v>358.01</v>
      </c>
      <c r="BQ196">
        <f ca="1"/>
        <v>315.16000000000003</v>
      </c>
      <c r="BR196">
        <f ca="1"/>
        <v>327.19</v>
      </c>
      <c r="BS196">
        <f ca="1"/>
        <v>227.48</v>
      </c>
      <c r="BT196">
        <f ca="1"/>
        <v>365.46</v>
      </c>
      <c r="BU196">
        <f ca="1"/>
        <v>123.71</v>
      </c>
      <c r="BV196">
        <f ca="1"/>
        <v>124.29</v>
      </c>
      <c r="BW196">
        <f ca="1"/>
        <v>330.38</v>
      </c>
      <c r="BX196">
        <f ca="1"/>
        <v>42.01</v>
      </c>
      <c r="BY196">
        <f ca="1"/>
        <v>39.880000000000003</v>
      </c>
      <c r="BZ196">
        <f ca="1"/>
        <v>403.11</v>
      </c>
    </row>
    <row r="197" spans="1:78">
      <c r="A197" s="6"/>
      <c r="AA197" s="157"/>
      <c r="AB197" s="158"/>
      <c r="AC197" s="159" cm="1">
        <f t="array" aca="1" ref="AC197:BZ197" ca="1">TRANSPOSE( _xlfn.TAKE(_xlfn.SORTBY(ecommerce_dataset_updated['[Price (Rs.)']], _xlfn.RANDARRAY(ROWS(ecommerce_dataset_updated['[Price (Rs.)']]))), $AB$2 ))</f>
        <v>67.36</v>
      </c>
      <c r="AD197" s="160">
        <f ca="1"/>
        <v>133.93</v>
      </c>
      <c r="AE197" s="160">
        <f ca="1"/>
        <v>152.24</v>
      </c>
      <c r="AF197" s="160">
        <f ca="1"/>
        <v>182.47</v>
      </c>
      <c r="AG197" s="160">
        <f ca="1"/>
        <v>393.56</v>
      </c>
      <c r="AH197" s="160">
        <f ca="1"/>
        <v>346.81</v>
      </c>
      <c r="AI197" s="160">
        <f ca="1"/>
        <v>205.1</v>
      </c>
      <c r="AJ197" s="160">
        <f ca="1"/>
        <v>293.2</v>
      </c>
      <c r="AK197" s="160">
        <f ca="1"/>
        <v>419.78</v>
      </c>
      <c r="AL197" s="160">
        <f ca="1"/>
        <v>305.11</v>
      </c>
      <c r="AM197" s="160">
        <f ca="1"/>
        <v>136.24</v>
      </c>
      <c r="AN197" s="160">
        <f ca="1"/>
        <v>335.86</v>
      </c>
      <c r="AO197" s="160">
        <f ca="1"/>
        <v>167.14</v>
      </c>
      <c r="AP197" s="160">
        <f ca="1"/>
        <v>200.14</v>
      </c>
      <c r="AQ197" s="160">
        <f ca="1"/>
        <v>23.85</v>
      </c>
      <c r="AR197" s="160">
        <f ca="1"/>
        <v>311.38</v>
      </c>
      <c r="AS197" s="160">
        <f ca="1"/>
        <v>363.65</v>
      </c>
      <c r="AT197" s="160">
        <f ca="1"/>
        <v>46.99</v>
      </c>
      <c r="AU197" s="160">
        <f ca="1"/>
        <v>86</v>
      </c>
      <c r="AV197" s="160">
        <f ca="1"/>
        <v>307.89999999999998</v>
      </c>
      <c r="AW197" s="160">
        <f ca="1"/>
        <v>364.19</v>
      </c>
      <c r="AX197" s="160">
        <f ca="1"/>
        <v>362.99</v>
      </c>
      <c r="AY197" s="160">
        <f ca="1"/>
        <v>52.31</v>
      </c>
      <c r="AZ197" s="160">
        <f ca="1"/>
        <v>480.15</v>
      </c>
      <c r="BA197" s="160">
        <f ca="1"/>
        <v>182.04</v>
      </c>
      <c r="BB197" s="160">
        <f ca="1"/>
        <v>221.39</v>
      </c>
      <c r="BC197" s="160">
        <f ca="1"/>
        <v>235.82</v>
      </c>
      <c r="BD197" s="160">
        <f ca="1"/>
        <v>290.89999999999998</v>
      </c>
      <c r="BE197" s="160">
        <f ca="1"/>
        <v>443.26</v>
      </c>
      <c r="BF197" s="160">
        <f ca="1"/>
        <v>440.57</v>
      </c>
      <c r="BG197">
        <f ca="1"/>
        <v>69.38</v>
      </c>
      <c r="BH197">
        <f ca="1"/>
        <v>11.78</v>
      </c>
      <c r="BI197">
        <f ca="1"/>
        <v>403.4</v>
      </c>
      <c r="BJ197">
        <f ca="1"/>
        <v>165.56</v>
      </c>
      <c r="BK197">
        <f ca="1"/>
        <v>410.07</v>
      </c>
      <c r="BL197">
        <f ca="1"/>
        <v>285.02999999999997</v>
      </c>
      <c r="BM197">
        <f ca="1"/>
        <v>432.56</v>
      </c>
      <c r="BN197">
        <f ca="1"/>
        <v>479.26</v>
      </c>
      <c r="BO197">
        <f ca="1"/>
        <v>495.47</v>
      </c>
      <c r="BP197">
        <f ca="1"/>
        <v>27.13</v>
      </c>
      <c r="BQ197">
        <f ca="1"/>
        <v>105.1</v>
      </c>
      <c r="BR197">
        <f ca="1"/>
        <v>166.34</v>
      </c>
      <c r="BS197">
        <f ca="1"/>
        <v>407.45</v>
      </c>
      <c r="BT197">
        <f ca="1"/>
        <v>466.36</v>
      </c>
      <c r="BU197">
        <f ca="1"/>
        <v>240.01</v>
      </c>
      <c r="BV197">
        <f ca="1"/>
        <v>352.62</v>
      </c>
      <c r="BW197">
        <f ca="1"/>
        <v>433.94</v>
      </c>
      <c r="BX197">
        <f ca="1"/>
        <v>255.65</v>
      </c>
      <c r="BY197">
        <f ca="1"/>
        <v>492.41</v>
      </c>
      <c r="BZ197">
        <f ca="1"/>
        <v>279.38</v>
      </c>
    </row>
    <row r="198" spans="1:78">
      <c r="A198" s="6"/>
      <c r="AA198" s="157"/>
      <c r="AB198" s="158"/>
      <c r="AC198" s="159" cm="1">
        <f t="array" aca="1" ref="AC198:BZ198" ca="1">TRANSPOSE( _xlfn.TAKE(_xlfn.SORTBY(ecommerce_dataset_updated['[Price (Rs.)']], _xlfn.RANDARRAY(ROWS(ecommerce_dataset_updated['[Price (Rs.)']]))), $AB$2 ))</f>
        <v>485.4</v>
      </c>
      <c r="AD198" s="160">
        <f ca="1"/>
        <v>236.7</v>
      </c>
      <c r="AE198" s="160">
        <f ca="1"/>
        <v>468.37</v>
      </c>
      <c r="AF198" s="160">
        <f ca="1"/>
        <v>421</v>
      </c>
      <c r="AG198" s="160">
        <f ca="1"/>
        <v>278.77999999999997</v>
      </c>
      <c r="AH198" s="160">
        <f ca="1"/>
        <v>177.35</v>
      </c>
      <c r="AI198" s="160">
        <f ca="1"/>
        <v>184.6</v>
      </c>
      <c r="AJ198" s="160">
        <f ca="1"/>
        <v>429.78</v>
      </c>
      <c r="AK198" s="160">
        <f ca="1"/>
        <v>22.6</v>
      </c>
      <c r="AL198" s="160">
        <f ca="1"/>
        <v>270.76</v>
      </c>
      <c r="AM198" s="160">
        <f ca="1"/>
        <v>354.92</v>
      </c>
      <c r="AN198" s="160">
        <f ca="1"/>
        <v>215.06</v>
      </c>
      <c r="AO198" s="160">
        <f ca="1"/>
        <v>442.46</v>
      </c>
      <c r="AP198" s="160">
        <f ca="1"/>
        <v>69.19</v>
      </c>
      <c r="AQ198" s="160">
        <f ca="1"/>
        <v>70.44</v>
      </c>
      <c r="AR198" s="160">
        <f ca="1"/>
        <v>246.18</v>
      </c>
      <c r="AS198" s="160">
        <f ca="1"/>
        <v>28.03</v>
      </c>
      <c r="AT198" s="160">
        <f ca="1"/>
        <v>312.3</v>
      </c>
      <c r="AU198" s="160">
        <f ca="1"/>
        <v>187.86</v>
      </c>
      <c r="AV198" s="160">
        <f ca="1"/>
        <v>161.34</v>
      </c>
      <c r="AW198" s="160">
        <f ca="1"/>
        <v>347.13</v>
      </c>
      <c r="AX198" s="160">
        <f ca="1"/>
        <v>89.92</v>
      </c>
      <c r="AY198" s="160">
        <f ca="1"/>
        <v>430.85</v>
      </c>
      <c r="AZ198" s="160">
        <f ca="1"/>
        <v>416.78</v>
      </c>
      <c r="BA198" s="160">
        <f ca="1"/>
        <v>335.84</v>
      </c>
      <c r="BB198" s="160">
        <f ca="1"/>
        <v>268.39999999999998</v>
      </c>
      <c r="BC198" s="160">
        <f ca="1"/>
        <v>309.89999999999998</v>
      </c>
      <c r="BD198" s="160">
        <f ca="1"/>
        <v>254.93</v>
      </c>
      <c r="BE198" s="160">
        <f ca="1"/>
        <v>308.79000000000002</v>
      </c>
      <c r="BF198" s="160">
        <f ca="1"/>
        <v>249.3</v>
      </c>
      <c r="BG198">
        <f ca="1"/>
        <v>70.290000000000006</v>
      </c>
      <c r="BH198">
        <f ca="1"/>
        <v>378.95</v>
      </c>
      <c r="BI198">
        <f ca="1"/>
        <v>104.37</v>
      </c>
      <c r="BJ198">
        <f ca="1"/>
        <v>424.82</v>
      </c>
      <c r="BK198">
        <f ca="1"/>
        <v>287.69</v>
      </c>
      <c r="BL198">
        <f ca="1"/>
        <v>280.75</v>
      </c>
      <c r="BM198">
        <f ca="1"/>
        <v>345.03</v>
      </c>
      <c r="BN198">
        <f ca="1"/>
        <v>81.48</v>
      </c>
      <c r="BO198">
        <f ca="1"/>
        <v>349.16</v>
      </c>
      <c r="BP198">
        <f ca="1"/>
        <v>134.52000000000001</v>
      </c>
      <c r="BQ198">
        <f ca="1"/>
        <v>139.02000000000001</v>
      </c>
      <c r="BR198">
        <f ca="1"/>
        <v>43.02</v>
      </c>
      <c r="BS198">
        <f ca="1"/>
        <v>137.81</v>
      </c>
      <c r="BT198">
        <f ca="1"/>
        <v>232.55</v>
      </c>
      <c r="BU198">
        <f ca="1"/>
        <v>264.77</v>
      </c>
      <c r="BV198">
        <f ca="1"/>
        <v>350.46</v>
      </c>
      <c r="BW198">
        <f ca="1"/>
        <v>304.06</v>
      </c>
      <c r="BX198">
        <f ca="1"/>
        <v>415.94</v>
      </c>
      <c r="BY198">
        <f ca="1"/>
        <v>231.04</v>
      </c>
      <c r="BZ198">
        <f ca="1"/>
        <v>115.23</v>
      </c>
    </row>
    <row r="199" spans="1:78">
      <c r="A199" s="6"/>
      <c r="AA199" s="157"/>
      <c r="AB199" s="158"/>
      <c r="AC199" s="159" cm="1">
        <f t="array" aca="1" ref="AC199:BZ199" ca="1">TRANSPOSE( _xlfn.TAKE(_xlfn.SORTBY(ecommerce_dataset_updated['[Price (Rs.)']], _xlfn.RANDARRAY(ROWS(ecommerce_dataset_updated['[Price (Rs.)']]))), $AB$2 ))</f>
        <v>122.36</v>
      </c>
      <c r="AD199" s="160">
        <f ca="1"/>
        <v>361.04</v>
      </c>
      <c r="AE199" s="160">
        <f ca="1"/>
        <v>449.87</v>
      </c>
      <c r="AF199" s="160">
        <f ca="1"/>
        <v>288.22000000000003</v>
      </c>
      <c r="AG199" s="160">
        <f ca="1"/>
        <v>250.91</v>
      </c>
      <c r="AH199" s="160">
        <f ca="1"/>
        <v>292.67</v>
      </c>
      <c r="AI199" s="160">
        <f ca="1"/>
        <v>213.68</v>
      </c>
      <c r="AJ199" s="160">
        <f ca="1"/>
        <v>218.86</v>
      </c>
      <c r="AK199" s="160">
        <f ca="1"/>
        <v>267.16000000000003</v>
      </c>
      <c r="AL199" s="160">
        <f ca="1"/>
        <v>467.03</v>
      </c>
      <c r="AM199" s="160">
        <f ca="1"/>
        <v>178.61</v>
      </c>
      <c r="AN199" s="160">
        <f ca="1"/>
        <v>396.56</v>
      </c>
      <c r="AO199" s="160">
        <f ca="1"/>
        <v>248.11</v>
      </c>
      <c r="AP199" s="160">
        <f ca="1"/>
        <v>278.52</v>
      </c>
      <c r="AQ199" s="160">
        <f ca="1"/>
        <v>331.56</v>
      </c>
      <c r="AR199" s="160">
        <f ca="1"/>
        <v>183.4</v>
      </c>
      <c r="AS199" s="160">
        <f ca="1"/>
        <v>453.99</v>
      </c>
      <c r="AT199" s="160">
        <f ca="1"/>
        <v>248.07</v>
      </c>
      <c r="AU199" s="160">
        <f ca="1"/>
        <v>471.76</v>
      </c>
      <c r="AV199" s="160">
        <f ca="1"/>
        <v>386.53</v>
      </c>
      <c r="AW199" s="160">
        <f ca="1"/>
        <v>285.02999999999997</v>
      </c>
      <c r="AX199" s="160">
        <f ca="1"/>
        <v>401.8</v>
      </c>
      <c r="AY199" s="160">
        <f ca="1"/>
        <v>225.18</v>
      </c>
      <c r="AZ199" s="160">
        <f ca="1"/>
        <v>315.17</v>
      </c>
      <c r="BA199" s="160">
        <f ca="1"/>
        <v>480.84</v>
      </c>
      <c r="BB199" s="160">
        <f ca="1"/>
        <v>21.3</v>
      </c>
      <c r="BC199" s="160">
        <f ca="1"/>
        <v>39.869999999999997</v>
      </c>
      <c r="BD199" s="160">
        <f ca="1"/>
        <v>61.47</v>
      </c>
      <c r="BE199" s="160">
        <f ca="1"/>
        <v>12.56</v>
      </c>
      <c r="BF199" s="160">
        <f ca="1"/>
        <v>245.22</v>
      </c>
      <c r="BG199">
        <f ca="1"/>
        <v>241.76</v>
      </c>
      <c r="BH199">
        <f ca="1"/>
        <v>208.52</v>
      </c>
      <c r="BI199">
        <f ca="1"/>
        <v>125.47</v>
      </c>
      <c r="BJ199">
        <f ca="1"/>
        <v>131.56</v>
      </c>
      <c r="BK199">
        <f ca="1"/>
        <v>196.54</v>
      </c>
      <c r="BL199">
        <f ca="1"/>
        <v>307.89999999999998</v>
      </c>
      <c r="BM199">
        <f ca="1"/>
        <v>321.33999999999997</v>
      </c>
      <c r="BN199">
        <f ca="1"/>
        <v>368.42</v>
      </c>
      <c r="BO199">
        <f ca="1"/>
        <v>176.73</v>
      </c>
      <c r="BP199">
        <f ca="1"/>
        <v>382.64</v>
      </c>
      <c r="BQ199">
        <f ca="1"/>
        <v>353.92</v>
      </c>
      <c r="BR199">
        <f ca="1"/>
        <v>15.8</v>
      </c>
      <c r="BS199">
        <f ca="1"/>
        <v>396.76</v>
      </c>
      <c r="BT199">
        <f ca="1"/>
        <v>174.43</v>
      </c>
      <c r="BU199">
        <f ca="1"/>
        <v>470.92</v>
      </c>
      <c r="BV199">
        <f ca="1"/>
        <v>338</v>
      </c>
      <c r="BW199">
        <f ca="1"/>
        <v>208.08</v>
      </c>
      <c r="BX199">
        <f ca="1"/>
        <v>497.92</v>
      </c>
      <c r="BY199">
        <f ca="1"/>
        <v>373.65</v>
      </c>
      <c r="BZ199">
        <f ca="1"/>
        <v>40.869999999999997</v>
      </c>
    </row>
    <row r="200" spans="1:78">
      <c r="A200" s="6"/>
      <c r="AA200" s="157"/>
      <c r="AB200" s="158"/>
      <c r="AC200" s="159" cm="1">
        <f t="array" aca="1" ref="AC200:BZ200" ca="1">TRANSPOSE( _xlfn.TAKE(_xlfn.SORTBY(ecommerce_dataset_updated['[Price (Rs.)']], _xlfn.RANDARRAY(ROWS(ecommerce_dataset_updated['[Price (Rs.)']]))), $AB$2 ))</f>
        <v>268.39999999999998</v>
      </c>
      <c r="AD200" s="160">
        <f ca="1"/>
        <v>273.33999999999997</v>
      </c>
      <c r="AE200" s="160">
        <f ca="1"/>
        <v>480.15</v>
      </c>
      <c r="AF200" s="160">
        <f ca="1"/>
        <v>408.46</v>
      </c>
      <c r="AG200" s="160">
        <f ca="1"/>
        <v>312.88</v>
      </c>
      <c r="AH200" s="160">
        <f ca="1"/>
        <v>454.39</v>
      </c>
      <c r="AI200" s="160">
        <f ca="1"/>
        <v>437.28</v>
      </c>
      <c r="AJ200" s="160">
        <f ca="1"/>
        <v>469.29</v>
      </c>
      <c r="AK200" s="160">
        <f ca="1"/>
        <v>495.02</v>
      </c>
      <c r="AL200" s="160">
        <f ca="1"/>
        <v>390.2</v>
      </c>
      <c r="AM200" s="160">
        <f ca="1"/>
        <v>255.74</v>
      </c>
      <c r="AN200" s="160">
        <f ca="1"/>
        <v>215.44</v>
      </c>
      <c r="AO200" s="160">
        <f ca="1"/>
        <v>298.05</v>
      </c>
      <c r="AP200" s="160">
        <f ca="1"/>
        <v>302.93</v>
      </c>
      <c r="AQ200" s="160">
        <f ca="1"/>
        <v>215.27</v>
      </c>
      <c r="AR200" s="160">
        <f ca="1"/>
        <v>230.27</v>
      </c>
      <c r="AS200" s="160">
        <f ca="1"/>
        <v>15.56</v>
      </c>
      <c r="AT200" s="160">
        <f ca="1"/>
        <v>79.25</v>
      </c>
      <c r="AU200" s="160">
        <f ca="1"/>
        <v>82.45</v>
      </c>
      <c r="AV200" s="160">
        <f ca="1"/>
        <v>436.15</v>
      </c>
      <c r="AW200" s="160">
        <f ca="1"/>
        <v>413.31</v>
      </c>
      <c r="AX200" s="160">
        <f ca="1"/>
        <v>273.85000000000002</v>
      </c>
      <c r="AY200" s="160">
        <f ca="1"/>
        <v>292.74</v>
      </c>
      <c r="AZ200" s="160">
        <f ca="1"/>
        <v>388.41</v>
      </c>
      <c r="BA200" s="160">
        <f ca="1"/>
        <v>465.95</v>
      </c>
      <c r="BB200" s="160">
        <f ca="1"/>
        <v>142.07</v>
      </c>
      <c r="BC200" s="160">
        <f ca="1"/>
        <v>440.6</v>
      </c>
      <c r="BD200" s="160">
        <f ca="1"/>
        <v>271.29000000000002</v>
      </c>
      <c r="BE200" s="160">
        <f ca="1"/>
        <v>425.48</v>
      </c>
      <c r="BF200" s="160">
        <f ca="1"/>
        <v>347.22</v>
      </c>
      <c r="BG200">
        <f ca="1"/>
        <v>210.86</v>
      </c>
      <c r="BH200">
        <f ca="1"/>
        <v>237.6</v>
      </c>
      <c r="BI200">
        <f ca="1"/>
        <v>170.44</v>
      </c>
      <c r="BJ200">
        <f ca="1"/>
        <v>386.7</v>
      </c>
      <c r="BK200">
        <f ca="1"/>
        <v>67.67</v>
      </c>
      <c r="BL200">
        <f ca="1"/>
        <v>314.33999999999997</v>
      </c>
      <c r="BM200">
        <f ca="1"/>
        <v>82.9</v>
      </c>
      <c r="BN200">
        <f ca="1"/>
        <v>187.3</v>
      </c>
      <c r="BO200">
        <f ca="1"/>
        <v>106.27</v>
      </c>
      <c r="BP200">
        <f ca="1"/>
        <v>262.8</v>
      </c>
      <c r="BQ200">
        <f ca="1"/>
        <v>362.88</v>
      </c>
      <c r="BR200">
        <f ca="1"/>
        <v>432.56</v>
      </c>
      <c r="BS200">
        <f ca="1"/>
        <v>496.29</v>
      </c>
      <c r="BT200">
        <f ca="1"/>
        <v>455.43</v>
      </c>
      <c r="BU200">
        <f ca="1"/>
        <v>149.97999999999999</v>
      </c>
      <c r="BV200">
        <f ca="1"/>
        <v>313.20999999999998</v>
      </c>
      <c r="BW200">
        <f ca="1"/>
        <v>215.49</v>
      </c>
      <c r="BX200">
        <f ca="1"/>
        <v>249.14</v>
      </c>
      <c r="BY200">
        <f ca="1"/>
        <v>50.37</v>
      </c>
      <c r="BZ200">
        <f ca="1"/>
        <v>348.18</v>
      </c>
    </row>
    <row r="201" spans="1:78">
      <c r="A201" s="6"/>
      <c r="AA201" s="157"/>
      <c r="AB201" s="158"/>
      <c r="AC201" s="159" cm="1">
        <f t="array" aca="1" ref="AC201:BZ201" ca="1">TRANSPOSE( _xlfn.TAKE(_xlfn.SORTBY(ecommerce_dataset_updated['[Price (Rs.)']], _xlfn.RANDARRAY(ROWS(ecommerce_dataset_updated['[Price (Rs.)']]))), $AB$2 ))</f>
        <v>122.79</v>
      </c>
      <c r="AD201" s="160">
        <f ca="1"/>
        <v>39.82</v>
      </c>
      <c r="AE201" s="160">
        <f ca="1"/>
        <v>434.22</v>
      </c>
      <c r="AF201" s="160">
        <f ca="1"/>
        <v>409.56</v>
      </c>
      <c r="AG201" s="160">
        <f ca="1"/>
        <v>117.95</v>
      </c>
      <c r="AH201" s="160">
        <f ca="1"/>
        <v>221.16</v>
      </c>
      <c r="AI201" s="160">
        <f ca="1"/>
        <v>288.22000000000003</v>
      </c>
      <c r="AJ201" s="160">
        <f ca="1"/>
        <v>441.92</v>
      </c>
      <c r="AK201" s="160">
        <f ca="1"/>
        <v>203.99</v>
      </c>
      <c r="AL201" s="160">
        <f ca="1"/>
        <v>193.42</v>
      </c>
      <c r="AM201" s="160">
        <f ca="1"/>
        <v>168.76</v>
      </c>
      <c r="AN201" s="160">
        <f ca="1"/>
        <v>381.94</v>
      </c>
      <c r="AO201" s="160">
        <f ca="1"/>
        <v>190.88</v>
      </c>
      <c r="AP201" s="160">
        <f ca="1"/>
        <v>175.16</v>
      </c>
      <c r="AQ201" s="160">
        <f ca="1"/>
        <v>268.49</v>
      </c>
      <c r="AR201" s="160">
        <f ca="1"/>
        <v>97.95</v>
      </c>
      <c r="AS201" s="160">
        <f ca="1"/>
        <v>280.31</v>
      </c>
      <c r="AT201" s="160">
        <f ca="1"/>
        <v>323.74</v>
      </c>
      <c r="AU201" s="160">
        <f ca="1"/>
        <v>391.15</v>
      </c>
      <c r="AV201" s="160">
        <f ca="1"/>
        <v>187.86</v>
      </c>
      <c r="AW201" s="160">
        <f ca="1"/>
        <v>414.58</v>
      </c>
      <c r="AX201" s="160">
        <f ca="1"/>
        <v>325.63</v>
      </c>
      <c r="AY201" s="160">
        <f ca="1"/>
        <v>397.97</v>
      </c>
      <c r="AZ201" s="160">
        <f ca="1"/>
        <v>307.25</v>
      </c>
      <c r="BA201" s="160">
        <f ca="1"/>
        <v>341.35</v>
      </c>
      <c r="BB201" s="160">
        <f ca="1"/>
        <v>242.33</v>
      </c>
      <c r="BC201" s="160">
        <f ca="1"/>
        <v>195.94</v>
      </c>
      <c r="BD201" s="160">
        <f ca="1"/>
        <v>359.51</v>
      </c>
      <c r="BE201" s="160">
        <f ca="1"/>
        <v>273.85000000000002</v>
      </c>
      <c r="BF201" s="160">
        <f ca="1"/>
        <v>10.82</v>
      </c>
      <c r="BG201">
        <f ca="1"/>
        <v>290.44</v>
      </c>
      <c r="BH201">
        <f ca="1"/>
        <v>221.56</v>
      </c>
      <c r="BI201">
        <f ca="1"/>
        <v>16.989999999999998</v>
      </c>
      <c r="BJ201">
        <f ca="1"/>
        <v>350.77</v>
      </c>
      <c r="BK201">
        <f ca="1"/>
        <v>430.99</v>
      </c>
      <c r="BL201">
        <f ca="1"/>
        <v>398.4</v>
      </c>
      <c r="BM201">
        <f ca="1"/>
        <v>477</v>
      </c>
      <c r="BN201">
        <f ca="1"/>
        <v>250</v>
      </c>
      <c r="BO201">
        <f ca="1"/>
        <v>33.880000000000003</v>
      </c>
      <c r="BP201">
        <f ca="1"/>
        <v>272.64</v>
      </c>
      <c r="BQ201">
        <f ca="1"/>
        <v>488.06</v>
      </c>
      <c r="BR201">
        <f ca="1"/>
        <v>479.52</v>
      </c>
      <c r="BS201">
        <f ca="1"/>
        <v>304.57</v>
      </c>
      <c r="BT201">
        <f ca="1"/>
        <v>312.88</v>
      </c>
      <c r="BU201">
        <f ca="1"/>
        <v>361.79</v>
      </c>
      <c r="BV201">
        <f ca="1"/>
        <v>238.9</v>
      </c>
      <c r="BW201">
        <f ca="1"/>
        <v>227.45</v>
      </c>
      <c r="BX201">
        <f ca="1"/>
        <v>297.32</v>
      </c>
      <c r="BY201">
        <f ca="1"/>
        <v>22.77</v>
      </c>
      <c r="BZ201">
        <f ca="1"/>
        <v>304.33</v>
      </c>
    </row>
    <row r="202" spans="1:78">
      <c r="A202" s="6"/>
      <c r="AA202" s="157"/>
      <c r="AB202" s="158"/>
      <c r="AC202" s="159" cm="1">
        <f t="array" aca="1" ref="AC202:BZ202" ca="1">TRANSPOSE( _xlfn.TAKE(_xlfn.SORTBY(ecommerce_dataset_updated['[Price (Rs.)']], _xlfn.RANDARRAY(ROWS(ecommerce_dataset_updated['[Price (Rs.)']]))), $AB$2 ))</f>
        <v>304.06</v>
      </c>
      <c r="AD202" s="160">
        <f ca="1"/>
        <v>201.72</v>
      </c>
      <c r="AE202" s="160">
        <f ca="1"/>
        <v>161.16</v>
      </c>
      <c r="AF202" s="160">
        <f ca="1"/>
        <v>486.05</v>
      </c>
      <c r="AG202" s="160">
        <f ca="1"/>
        <v>11.83</v>
      </c>
      <c r="AH202" s="160">
        <f ca="1"/>
        <v>133.19999999999999</v>
      </c>
      <c r="AI202" s="160">
        <f ca="1"/>
        <v>235.02</v>
      </c>
      <c r="AJ202" s="160">
        <f ca="1"/>
        <v>88.07</v>
      </c>
      <c r="AK202" s="160">
        <f ca="1"/>
        <v>473.18</v>
      </c>
      <c r="AL202" s="160">
        <f ca="1"/>
        <v>72.75</v>
      </c>
      <c r="AM202" s="160">
        <f ca="1"/>
        <v>248.95</v>
      </c>
      <c r="AN202" s="160">
        <f ca="1"/>
        <v>481.63</v>
      </c>
      <c r="AO202" s="160">
        <f ca="1"/>
        <v>373.51</v>
      </c>
      <c r="AP202" s="160">
        <f ca="1"/>
        <v>272.92</v>
      </c>
      <c r="AQ202" s="160">
        <f ca="1"/>
        <v>486.62</v>
      </c>
      <c r="AR202" s="160">
        <f ca="1"/>
        <v>202.43</v>
      </c>
      <c r="AS202" s="160">
        <f ca="1"/>
        <v>24.17</v>
      </c>
      <c r="AT202" s="160">
        <f ca="1"/>
        <v>477</v>
      </c>
      <c r="AU202" s="160">
        <f ca="1"/>
        <v>126.06</v>
      </c>
      <c r="AV202" s="160">
        <f ca="1"/>
        <v>200.97</v>
      </c>
      <c r="AW202" s="160">
        <f ca="1"/>
        <v>187.72</v>
      </c>
      <c r="AX202" s="160">
        <f ca="1"/>
        <v>474.27</v>
      </c>
      <c r="AY202" s="160">
        <f ca="1"/>
        <v>304.79000000000002</v>
      </c>
      <c r="AZ202" s="160">
        <f ca="1"/>
        <v>67.540000000000006</v>
      </c>
      <c r="BA202" s="160">
        <f ca="1"/>
        <v>106.34</v>
      </c>
      <c r="BB202" s="160">
        <f ca="1"/>
        <v>431.57</v>
      </c>
      <c r="BC202" s="160">
        <f ca="1"/>
        <v>347.3</v>
      </c>
      <c r="BD202" s="160">
        <f ca="1"/>
        <v>106.96</v>
      </c>
      <c r="BE202" s="160">
        <f ca="1"/>
        <v>373.26</v>
      </c>
      <c r="BF202" s="160">
        <f ca="1"/>
        <v>279.38</v>
      </c>
      <c r="BG202">
        <f ca="1"/>
        <v>221.39</v>
      </c>
      <c r="BH202">
        <f ca="1"/>
        <v>211.17</v>
      </c>
      <c r="BI202">
        <f ca="1"/>
        <v>386.52</v>
      </c>
      <c r="BJ202">
        <f ca="1"/>
        <v>441.14</v>
      </c>
      <c r="BK202">
        <f ca="1"/>
        <v>204.33</v>
      </c>
      <c r="BL202">
        <f ca="1"/>
        <v>64.989999999999995</v>
      </c>
      <c r="BM202">
        <f ca="1"/>
        <v>371.72</v>
      </c>
      <c r="BN202">
        <f ca="1"/>
        <v>403.69</v>
      </c>
      <c r="BO202">
        <f ca="1"/>
        <v>498.59</v>
      </c>
      <c r="BP202">
        <f ca="1"/>
        <v>486.79</v>
      </c>
      <c r="BQ202">
        <f ca="1"/>
        <v>317.23</v>
      </c>
      <c r="BR202">
        <f ca="1"/>
        <v>268.42</v>
      </c>
      <c r="BS202">
        <f ca="1"/>
        <v>375.41</v>
      </c>
      <c r="BT202">
        <f ca="1"/>
        <v>214.64</v>
      </c>
      <c r="BU202">
        <f ca="1"/>
        <v>362.83</v>
      </c>
      <c r="BV202">
        <f ca="1"/>
        <v>131.54</v>
      </c>
      <c r="BW202">
        <f ca="1"/>
        <v>14.61</v>
      </c>
      <c r="BX202">
        <f ca="1"/>
        <v>253.16</v>
      </c>
      <c r="BY202">
        <f ca="1"/>
        <v>286.08999999999997</v>
      </c>
      <c r="BZ202">
        <f ca="1"/>
        <v>117.23</v>
      </c>
    </row>
    <row r="203" spans="1:78">
      <c r="A203" s="6"/>
      <c r="AA203" s="157"/>
      <c r="AB203" s="158"/>
      <c r="AC203" s="159" cm="1">
        <f t="array" aca="1" ref="AC203:BZ203" ca="1">TRANSPOSE( _xlfn.TAKE(_xlfn.SORTBY(ecommerce_dataset_updated['[Price (Rs.)']], _xlfn.RANDARRAY(ROWS(ecommerce_dataset_updated['[Price (Rs.)']]))), $AB$2 ))</f>
        <v>348.31</v>
      </c>
      <c r="AD203" s="160">
        <f ca="1"/>
        <v>471.26</v>
      </c>
      <c r="AE203" s="160">
        <f ca="1"/>
        <v>117.37</v>
      </c>
      <c r="AF203" s="160">
        <f ca="1"/>
        <v>229.58</v>
      </c>
      <c r="AG203" s="160">
        <f ca="1"/>
        <v>339.17</v>
      </c>
      <c r="AH203" s="160">
        <f ca="1"/>
        <v>52.94</v>
      </c>
      <c r="AI203" s="160">
        <f ca="1"/>
        <v>155.36000000000001</v>
      </c>
      <c r="AJ203" s="160">
        <f ca="1"/>
        <v>146.46</v>
      </c>
      <c r="AK203" s="160">
        <f ca="1"/>
        <v>323.64999999999998</v>
      </c>
      <c r="AL203" s="160">
        <f ca="1"/>
        <v>202.49</v>
      </c>
      <c r="AM203" s="160">
        <f ca="1"/>
        <v>396.78</v>
      </c>
      <c r="AN203" s="160">
        <f ca="1"/>
        <v>422.68</v>
      </c>
      <c r="AO203" s="160">
        <f ca="1"/>
        <v>436.57</v>
      </c>
      <c r="AP203" s="160">
        <f ca="1"/>
        <v>81.78</v>
      </c>
      <c r="AQ203" s="160">
        <f ca="1"/>
        <v>183.06</v>
      </c>
      <c r="AR203" s="160">
        <f ca="1"/>
        <v>180.06</v>
      </c>
      <c r="AS203" s="160">
        <f ca="1"/>
        <v>430.8</v>
      </c>
      <c r="AT203" s="160">
        <f ca="1"/>
        <v>140.84</v>
      </c>
      <c r="AU203" s="160">
        <f ca="1"/>
        <v>133.11000000000001</v>
      </c>
      <c r="AV203" s="160">
        <f ca="1"/>
        <v>186.5</v>
      </c>
      <c r="AW203" s="160">
        <f ca="1"/>
        <v>427.4</v>
      </c>
      <c r="AX203" s="160">
        <f ca="1"/>
        <v>10.33</v>
      </c>
      <c r="AY203" s="160">
        <f ca="1"/>
        <v>115.36</v>
      </c>
      <c r="AZ203" s="160">
        <f ca="1"/>
        <v>235.13</v>
      </c>
      <c r="BA203" s="160">
        <f ca="1"/>
        <v>291.45</v>
      </c>
      <c r="BB203" s="160">
        <f ca="1"/>
        <v>495.55</v>
      </c>
      <c r="BC203" s="160">
        <f ca="1"/>
        <v>39.869999999999997</v>
      </c>
      <c r="BD203" s="160">
        <f ca="1"/>
        <v>352.73</v>
      </c>
      <c r="BE203" s="160">
        <f ca="1"/>
        <v>149.93</v>
      </c>
      <c r="BF203" s="160">
        <f ca="1"/>
        <v>24.9</v>
      </c>
      <c r="BG203">
        <f ca="1"/>
        <v>368.62</v>
      </c>
      <c r="BH203">
        <f ca="1"/>
        <v>431.13</v>
      </c>
      <c r="BI203">
        <f ca="1"/>
        <v>141.16</v>
      </c>
      <c r="BJ203">
        <f ca="1"/>
        <v>343.3</v>
      </c>
      <c r="BK203">
        <f ca="1"/>
        <v>152.43</v>
      </c>
      <c r="BL203">
        <f ca="1"/>
        <v>407.48</v>
      </c>
      <c r="BM203">
        <f ca="1"/>
        <v>187.86</v>
      </c>
      <c r="BN203">
        <f ca="1"/>
        <v>368.81</v>
      </c>
      <c r="BO203">
        <f ca="1"/>
        <v>455.09</v>
      </c>
      <c r="BP203">
        <f ca="1"/>
        <v>100.84</v>
      </c>
      <c r="BQ203">
        <f ca="1"/>
        <v>384.9</v>
      </c>
      <c r="BR203">
        <f ca="1"/>
        <v>42.14</v>
      </c>
      <c r="BS203">
        <f ca="1"/>
        <v>131.13999999999999</v>
      </c>
      <c r="BT203">
        <f ca="1"/>
        <v>89.92</v>
      </c>
      <c r="BU203">
        <f ca="1"/>
        <v>125.71</v>
      </c>
      <c r="BV203">
        <f ca="1"/>
        <v>255.92</v>
      </c>
      <c r="BW203">
        <f ca="1"/>
        <v>112.53</v>
      </c>
      <c r="BX203">
        <f ca="1"/>
        <v>332</v>
      </c>
      <c r="BY203">
        <f ca="1"/>
        <v>209.41</v>
      </c>
      <c r="BZ203">
        <f ca="1"/>
        <v>337.7</v>
      </c>
    </row>
    <row r="204" spans="1:78">
      <c r="A204" s="6"/>
      <c r="AA204" s="157"/>
      <c r="AB204" s="158"/>
      <c r="AC204" s="159" cm="1">
        <f t="array" aca="1" ref="AC204:BZ204" ca="1">TRANSPOSE( _xlfn.TAKE(_xlfn.SORTBY(ecommerce_dataset_updated['[Price (Rs.)']], _xlfn.RANDARRAY(ROWS(ecommerce_dataset_updated['[Price (Rs.)']]))), $AB$2 ))</f>
        <v>210.72</v>
      </c>
      <c r="AD204" s="160">
        <f ca="1"/>
        <v>131.33000000000001</v>
      </c>
      <c r="AE204" s="160">
        <f ca="1"/>
        <v>158.66999999999999</v>
      </c>
      <c r="AF204" s="160">
        <f ca="1"/>
        <v>377</v>
      </c>
      <c r="AG204" s="160">
        <f ca="1"/>
        <v>333.18</v>
      </c>
      <c r="AH204" s="160">
        <f ca="1"/>
        <v>92.83</v>
      </c>
      <c r="AI204" s="160">
        <f ca="1"/>
        <v>31.73</v>
      </c>
      <c r="AJ204" s="160">
        <f ca="1"/>
        <v>476.41</v>
      </c>
      <c r="AK204" s="160">
        <f ca="1"/>
        <v>391.77</v>
      </c>
      <c r="AL204" s="160">
        <f ca="1"/>
        <v>213</v>
      </c>
      <c r="AM204" s="160">
        <f ca="1"/>
        <v>38.74</v>
      </c>
      <c r="AN204" s="160">
        <f ca="1"/>
        <v>494.14</v>
      </c>
      <c r="AO204" s="160">
        <f ca="1"/>
        <v>361.24</v>
      </c>
      <c r="AP204" s="160">
        <f ca="1"/>
        <v>48.25</v>
      </c>
      <c r="AQ204" s="160">
        <f ca="1"/>
        <v>111.69</v>
      </c>
      <c r="AR204" s="160">
        <f ca="1"/>
        <v>256.82</v>
      </c>
      <c r="AS204" s="160">
        <f ca="1"/>
        <v>43.02</v>
      </c>
      <c r="AT204" s="160">
        <f ca="1"/>
        <v>498.34</v>
      </c>
      <c r="AU204" s="160">
        <f ca="1"/>
        <v>312.77999999999997</v>
      </c>
      <c r="AV204" s="160">
        <f ca="1"/>
        <v>195.46</v>
      </c>
      <c r="AW204" s="160">
        <f ca="1"/>
        <v>27.13</v>
      </c>
      <c r="AX204" s="160">
        <f ca="1"/>
        <v>203.99</v>
      </c>
      <c r="AY204" s="160">
        <f ca="1"/>
        <v>279.27999999999997</v>
      </c>
      <c r="AZ204" s="160">
        <f ca="1"/>
        <v>45.39</v>
      </c>
      <c r="BA204" s="160">
        <f ca="1"/>
        <v>230</v>
      </c>
      <c r="BB204" s="160">
        <f ca="1"/>
        <v>221.24</v>
      </c>
      <c r="BC204" s="160">
        <f ca="1"/>
        <v>357.91</v>
      </c>
      <c r="BD204" s="160">
        <f ca="1"/>
        <v>75.650000000000006</v>
      </c>
      <c r="BE204" s="160">
        <f ca="1"/>
        <v>77.790000000000006</v>
      </c>
      <c r="BF204" s="160">
        <f ca="1"/>
        <v>269.25</v>
      </c>
      <c r="BG204">
        <f ca="1"/>
        <v>280.31</v>
      </c>
      <c r="BH204">
        <f ca="1"/>
        <v>271.62</v>
      </c>
      <c r="BI204">
        <f ca="1"/>
        <v>133.19999999999999</v>
      </c>
      <c r="BJ204">
        <f ca="1"/>
        <v>216.8</v>
      </c>
      <c r="BK204">
        <f ca="1"/>
        <v>439.67</v>
      </c>
      <c r="BL204">
        <f ca="1"/>
        <v>156.51</v>
      </c>
      <c r="BM204">
        <f ca="1"/>
        <v>401.02</v>
      </c>
      <c r="BN204">
        <f ca="1"/>
        <v>358.64</v>
      </c>
      <c r="BO204">
        <f ca="1"/>
        <v>415.36</v>
      </c>
      <c r="BP204">
        <f ca="1"/>
        <v>493.43</v>
      </c>
      <c r="BQ204">
        <f ca="1"/>
        <v>213.59</v>
      </c>
      <c r="BR204">
        <f ca="1"/>
        <v>470.95</v>
      </c>
      <c r="BS204">
        <f ca="1"/>
        <v>12.15</v>
      </c>
      <c r="BT204">
        <f ca="1"/>
        <v>499.65</v>
      </c>
      <c r="BU204">
        <f ca="1"/>
        <v>315.89</v>
      </c>
      <c r="BV204">
        <f ca="1"/>
        <v>31.43</v>
      </c>
      <c r="BW204">
        <f ca="1"/>
        <v>46.48</v>
      </c>
      <c r="BX204">
        <f ca="1"/>
        <v>422.63</v>
      </c>
      <c r="BY204">
        <f ca="1"/>
        <v>116.19</v>
      </c>
      <c r="BZ204">
        <f ca="1"/>
        <v>390.11</v>
      </c>
    </row>
    <row r="205" spans="1:78">
      <c r="A205" s="6"/>
      <c r="AA205" s="157"/>
      <c r="AB205" s="158"/>
      <c r="AC205" s="159" cm="1">
        <f t="array" aca="1" ref="AC205:BZ205" ca="1">TRANSPOSE( _xlfn.TAKE(_xlfn.SORTBY(ecommerce_dataset_updated['[Price (Rs.)']], _xlfn.RANDARRAY(ROWS(ecommerce_dataset_updated['[Price (Rs.)']]))), $AB$2 ))</f>
        <v>299.63</v>
      </c>
      <c r="AD205" s="160">
        <f ca="1"/>
        <v>270.76</v>
      </c>
      <c r="AE205" s="160">
        <f ca="1"/>
        <v>347.22</v>
      </c>
      <c r="AF205" s="160">
        <f ca="1"/>
        <v>126.06</v>
      </c>
      <c r="AG205" s="160">
        <f ca="1"/>
        <v>495.35</v>
      </c>
      <c r="AH205" s="160">
        <f ca="1"/>
        <v>179.16</v>
      </c>
      <c r="AI205" s="160">
        <f ca="1"/>
        <v>112</v>
      </c>
      <c r="AJ205" s="160">
        <f ca="1"/>
        <v>328.44</v>
      </c>
      <c r="AK205" s="160">
        <f ca="1"/>
        <v>163.91</v>
      </c>
      <c r="AL205" s="160">
        <f ca="1"/>
        <v>355.16</v>
      </c>
      <c r="AM205" s="160">
        <f ca="1"/>
        <v>68.94</v>
      </c>
      <c r="AN205" s="160">
        <f ca="1"/>
        <v>205.1</v>
      </c>
      <c r="AO205" s="160">
        <f ca="1"/>
        <v>324.93</v>
      </c>
      <c r="AP205" s="160">
        <f ca="1"/>
        <v>90.77</v>
      </c>
      <c r="AQ205" s="160">
        <f ca="1"/>
        <v>222.53</v>
      </c>
      <c r="AR205" s="160">
        <f ca="1"/>
        <v>227.45</v>
      </c>
      <c r="AS205" s="160">
        <f ca="1"/>
        <v>135.13</v>
      </c>
      <c r="AT205" s="160">
        <f ca="1"/>
        <v>375.59</v>
      </c>
      <c r="AU205" s="160">
        <f ca="1"/>
        <v>51.27</v>
      </c>
      <c r="AV205" s="160">
        <f ca="1"/>
        <v>352.73</v>
      </c>
      <c r="AW205" s="160">
        <f ca="1"/>
        <v>391.77</v>
      </c>
      <c r="AX205" s="160">
        <f ca="1"/>
        <v>122.96</v>
      </c>
      <c r="AY205" s="160">
        <f ca="1"/>
        <v>128.19999999999999</v>
      </c>
      <c r="AZ205" s="160">
        <f ca="1"/>
        <v>27.64</v>
      </c>
      <c r="BA205" s="160">
        <f ca="1"/>
        <v>19.09</v>
      </c>
      <c r="BB205" s="160">
        <f ca="1"/>
        <v>17.86</v>
      </c>
      <c r="BC205" s="160">
        <f ca="1"/>
        <v>273.85000000000002</v>
      </c>
      <c r="BD205" s="160">
        <f ca="1"/>
        <v>42.14</v>
      </c>
      <c r="BE205" s="160">
        <f ca="1"/>
        <v>221.92</v>
      </c>
      <c r="BF205" s="160">
        <f ca="1"/>
        <v>195.38</v>
      </c>
      <c r="BG205">
        <f ca="1"/>
        <v>433.77</v>
      </c>
      <c r="BH205">
        <f ca="1"/>
        <v>340.43</v>
      </c>
      <c r="BI205">
        <f ca="1"/>
        <v>276.08</v>
      </c>
      <c r="BJ205">
        <f ca="1"/>
        <v>331.06</v>
      </c>
      <c r="BK205">
        <f ca="1"/>
        <v>135.87</v>
      </c>
      <c r="BL205">
        <f ca="1"/>
        <v>95.92</v>
      </c>
      <c r="BM205">
        <f ca="1"/>
        <v>176.41</v>
      </c>
      <c r="BN205">
        <f ca="1"/>
        <v>114.15</v>
      </c>
      <c r="BO205">
        <f ca="1"/>
        <v>161.32</v>
      </c>
      <c r="BP205">
        <f ca="1"/>
        <v>154.33000000000001</v>
      </c>
      <c r="BQ205">
        <f ca="1"/>
        <v>52.16</v>
      </c>
      <c r="BR205">
        <f ca="1"/>
        <v>241.76</v>
      </c>
      <c r="BS205">
        <f ca="1"/>
        <v>51.82</v>
      </c>
      <c r="BT205">
        <f ca="1"/>
        <v>328.07</v>
      </c>
      <c r="BU205">
        <f ca="1"/>
        <v>82.55</v>
      </c>
      <c r="BV205">
        <f ca="1"/>
        <v>361.04</v>
      </c>
      <c r="BW205">
        <f ca="1"/>
        <v>254.32</v>
      </c>
      <c r="BX205">
        <f ca="1"/>
        <v>101.83</v>
      </c>
      <c r="BY205">
        <f ca="1"/>
        <v>335.21</v>
      </c>
      <c r="BZ205">
        <f ca="1"/>
        <v>398.65</v>
      </c>
    </row>
    <row r="206" spans="1:78">
      <c r="A206" s="6"/>
      <c r="AA206" s="157"/>
      <c r="AB206" s="158"/>
      <c r="AC206" s="159" cm="1">
        <f t="array" aca="1" ref="AC206:BZ206" ca="1">TRANSPOSE( _xlfn.TAKE(_xlfn.SORTBY(ecommerce_dataset_updated['[Price (Rs.)']], _xlfn.RANDARRAY(ROWS(ecommerce_dataset_updated['[Price (Rs.)']]))), $AB$2 ))</f>
        <v>62.19</v>
      </c>
      <c r="AD206" s="160">
        <f ca="1"/>
        <v>442.41</v>
      </c>
      <c r="AE206" s="160">
        <f ca="1"/>
        <v>361.61</v>
      </c>
      <c r="AF206" s="160">
        <f ca="1"/>
        <v>123.37</v>
      </c>
      <c r="AG206" s="160">
        <f ca="1"/>
        <v>318.14999999999998</v>
      </c>
      <c r="AH206" s="160">
        <f ca="1"/>
        <v>381.69</v>
      </c>
      <c r="AI206" s="160">
        <f ca="1"/>
        <v>227.68</v>
      </c>
      <c r="AJ206" s="160">
        <f ca="1"/>
        <v>268.63</v>
      </c>
      <c r="AK206" s="160">
        <f ca="1"/>
        <v>230.09</v>
      </c>
      <c r="AL206" s="160">
        <f ca="1"/>
        <v>117.15</v>
      </c>
      <c r="AM206" s="160">
        <f ca="1"/>
        <v>493.7</v>
      </c>
      <c r="AN206" s="160">
        <f ca="1"/>
        <v>363.56</v>
      </c>
      <c r="AO206" s="160">
        <f ca="1"/>
        <v>227.2</v>
      </c>
      <c r="AP206" s="160">
        <f ca="1"/>
        <v>109.9</v>
      </c>
      <c r="AQ206" s="160">
        <f ca="1"/>
        <v>384.61</v>
      </c>
      <c r="AR206" s="160">
        <f ca="1"/>
        <v>167.6</v>
      </c>
      <c r="AS206" s="160">
        <f ca="1"/>
        <v>218.68</v>
      </c>
      <c r="AT206" s="160">
        <f ca="1"/>
        <v>334.79</v>
      </c>
      <c r="AU206" s="160">
        <f ca="1"/>
        <v>455.26</v>
      </c>
      <c r="AV206" s="160">
        <f ca="1"/>
        <v>298.47000000000003</v>
      </c>
      <c r="AW206" s="160">
        <f ca="1"/>
        <v>412.92</v>
      </c>
      <c r="AX206" s="160">
        <f ca="1"/>
        <v>469.29</v>
      </c>
      <c r="AY206" s="160">
        <f ca="1"/>
        <v>415.39</v>
      </c>
      <c r="AZ206" s="160">
        <f ca="1"/>
        <v>297.02</v>
      </c>
      <c r="BA206" s="160">
        <f ca="1"/>
        <v>81.78</v>
      </c>
      <c r="BB206" s="160">
        <f ca="1"/>
        <v>60.79</v>
      </c>
      <c r="BC206" s="160">
        <f ca="1"/>
        <v>336.49</v>
      </c>
      <c r="BD206" s="160">
        <f ca="1"/>
        <v>393.04</v>
      </c>
      <c r="BE206" s="160">
        <f ca="1"/>
        <v>280.66000000000003</v>
      </c>
      <c r="BF206" s="160">
        <f ca="1"/>
        <v>323.5</v>
      </c>
      <c r="BG206">
        <f ca="1"/>
        <v>421.02</v>
      </c>
      <c r="BH206">
        <f ca="1"/>
        <v>18.149999999999999</v>
      </c>
      <c r="BI206">
        <f ca="1"/>
        <v>205.68</v>
      </c>
      <c r="BJ206">
        <f ca="1"/>
        <v>141.16</v>
      </c>
      <c r="BK206">
        <f ca="1"/>
        <v>83.69</v>
      </c>
      <c r="BL206">
        <f ca="1"/>
        <v>470.92</v>
      </c>
      <c r="BM206">
        <f ca="1"/>
        <v>479.26</v>
      </c>
      <c r="BN206">
        <f ca="1"/>
        <v>249.64</v>
      </c>
      <c r="BO206">
        <f ca="1"/>
        <v>475.59</v>
      </c>
      <c r="BP206">
        <f ca="1"/>
        <v>201.42</v>
      </c>
      <c r="BQ206">
        <f ca="1"/>
        <v>481.03</v>
      </c>
      <c r="BR206">
        <f ca="1"/>
        <v>485.72</v>
      </c>
      <c r="BS206">
        <f ca="1"/>
        <v>354.46</v>
      </c>
      <c r="BT206">
        <f ca="1"/>
        <v>393.56</v>
      </c>
      <c r="BU206">
        <f ca="1"/>
        <v>496.36</v>
      </c>
      <c r="BV206">
        <f ca="1"/>
        <v>367.14</v>
      </c>
      <c r="BW206">
        <f ca="1"/>
        <v>348.31</v>
      </c>
      <c r="BX206">
        <f ca="1"/>
        <v>109.89</v>
      </c>
      <c r="BY206">
        <f ca="1"/>
        <v>89.61</v>
      </c>
      <c r="BZ206">
        <f ca="1"/>
        <v>481.88</v>
      </c>
    </row>
    <row r="207" spans="1:78">
      <c r="A207" s="6"/>
    </row>
    <row r="208" spans="1:78">
      <c r="A208" s="6"/>
    </row>
    <row r="209" spans="1:1">
      <c r="A209" s="6"/>
    </row>
    <row r="210" spans="1:1">
      <c r="A210" s="6"/>
    </row>
    <row r="211" spans="1:1">
      <c r="A211" s="6"/>
    </row>
    <row r="212" spans="1:1">
      <c r="A212" s="6"/>
    </row>
    <row r="213" spans="1:1">
      <c r="A213" s="6"/>
    </row>
    <row r="214" spans="1:1">
      <c r="A214" s="6"/>
    </row>
    <row r="215" spans="1:1">
      <c r="A215" s="6"/>
    </row>
    <row r="216" spans="1:1">
      <c r="A216" s="6"/>
    </row>
    <row r="217" spans="1:1">
      <c r="A217" s="6"/>
    </row>
    <row r="218" spans="1:1">
      <c r="A218" s="6"/>
    </row>
    <row r="219" spans="1:1">
      <c r="A219" s="6"/>
    </row>
    <row r="220" spans="1:1">
      <c r="A220" s="6"/>
    </row>
    <row r="221" spans="1:1">
      <c r="A221" s="6"/>
    </row>
    <row r="222" spans="1:1">
      <c r="A222" s="6"/>
    </row>
    <row r="223" spans="1:1">
      <c r="A223" s="6"/>
    </row>
    <row r="224" spans="1:1">
      <c r="A224" s="6"/>
    </row>
    <row r="225" spans="1:1">
      <c r="A225" s="6"/>
    </row>
    <row r="226" spans="1:1">
      <c r="A226" s="6"/>
    </row>
    <row r="227" spans="1:1">
      <c r="A227" s="6"/>
    </row>
    <row r="228" spans="1:1">
      <c r="A228" s="6"/>
    </row>
    <row r="229" spans="1:1">
      <c r="A229" s="6"/>
    </row>
    <row r="230" spans="1:1">
      <c r="A230" s="6"/>
    </row>
    <row r="231" spans="1:1">
      <c r="A231" s="6"/>
    </row>
    <row r="232" spans="1:1">
      <c r="A232" s="6"/>
    </row>
    <row r="233" spans="1:1">
      <c r="A233" s="6"/>
    </row>
    <row r="234" spans="1:1">
      <c r="A234" s="6"/>
    </row>
    <row r="235" spans="1:1">
      <c r="A235" s="6"/>
    </row>
    <row r="236" spans="1:1">
      <c r="A236" s="6"/>
    </row>
    <row r="237" spans="1:1">
      <c r="A237" s="6"/>
    </row>
    <row r="238" spans="1:1">
      <c r="A238" s="6"/>
    </row>
    <row r="239" spans="1:1">
      <c r="A239" s="6"/>
    </row>
    <row r="240" spans="1:1">
      <c r="A240" s="6"/>
    </row>
    <row r="241" spans="1:1">
      <c r="A241" s="6"/>
    </row>
    <row r="242" spans="1:1">
      <c r="A242" s="6"/>
    </row>
    <row r="243" spans="1:1">
      <c r="A243" s="6"/>
    </row>
    <row r="244" spans="1:1">
      <c r="A244" s="6"/>
    </row>
    <row r="245" spans="1:1">
      <c r="A245" s="6"/>
    </row>
    <row r="246" spans="1:1">
      <c r="A246" s="6"/>
    </row>
    <row r="247" spans="1:1">
      <c r="A247" s="6"/>
    </row>
    <row r="248" spans="1:1">
      <c r="A248" s="6"/>
    </row>
    <row r="249" spans="1:1">
      <c r="A249" s="6"/>
    </row>
    <row r="250" spans="1:1">
      <c r="A250" s="6"/>
    </row>
    <row r="251" spans="1:1">
      <c r="A251" s="6"/>
    </row>
    <row r="252" spans="1:1">
      <c r="A252" s="6"/>
    </row>
    <row r="253" spans="1:1">
      <c r="A253" s="6"/>
    </row>
    <row r="254" spans="1:1">
      <c r="A254" s="6"/>
    </row>
    <row r="255" spans="1:1">
      <c r="A255" s="6"/>
    </row>
    <row r="256" spans="1:1">
      <c r="A256" s="6"/>
    </row>
    <row r="257" spans="1:1">
      <c r="A257" s="6"/>
    </row>
    <row r="258" spans="1:1">
      <c r="A258" s="6"/>
    </row>
    <row r="259" spans="1:1">
      <c r="A259" s="6"/>
    </row>
    <row r="260" spans="1:1">
      <c r="A260" s="6"/>
    </row>
    <row r="261" spans="1:1">
      <c r="A261" s="6"/>
    </row>
    <row r="262" spans="1:1">
      <c r="A262" s="6"/>
    </row>
    <row r="263" spans="1:1">
      <c r="A263" s="6"/>
    </row>
    <row r="264" spans="1:1">
      <c r="A264" s="6"/>
    </row>
    <row r="265" spans="1:1">
      <c r="A265" s="6"/>
    </row>
    <row r="266" spans="1:1">
      <c r="A266" s="6"/>
    </row>
    <row r="267" spans="1:1">
      <c r="A267" s="6"/>
    </row>
    <row r="268" spans="1:1">
      <c r="A268" s="6"/>
    </row>
    <row r="269" spans="1:1">
      <c r="A269" s="6"/>
    </row>
    <row r="270" spans="1:1">
      <c r="A270" s="6"/>
    </row>
    <row r="271" spans="1:1">
      <c r="A271" s="6"/>
    </row>
    <row r="272" spans="1:1">
      <c r="A272" s="6"/>
    </row>
    <row r="273" spans="1:1">
      <c r="A273" s="6"/>
    </row>
    <row r="274" spans="1:1">
      <c r="A274" s="6"/>
    </row>
    <row r="275" spans="1:1">
      <c r="A275" s="6"/>
    </row>
    <row r="276" spans="1:1">
      <c r="A276" s="6"/>
    </row>
    <row r="277" spans="1:1">
      <c r="A277" s="6"/>
    </row>
    <row r="278" spans="1:1">
      <c r="A278" s="6"/>
    </row>
    <row r="279" spans="1:1">
      <c r="A279" s="6"/>
    </row>
    <row r="280" spans="1:1">
      <c r="A280" s="6"/>
    </row>
    <row r="281" spans="1:1">
      <c r="A281" s="6"/>
    </row>
    <row r="282" spans="1:1">
      <c r="A282" s="6"/>
    </row>
    <row r="283" spans="1:1">
      <c r="A283" s="6"/>
    </row>
    <row r="284" spans="1:1">
      <c r="A284" s="6"/>
    </row>
    <row r="285" spans="1:1">
      <c r="A285" s="6"/>
    </row>
    <row r="286" spans="1:1">
      <c r="A286" s="6"/>
    </row>
    <row r="287" spans="1:1">
      <c r="A287" s="6"/>
    </row>
    <row r="288" spans="1:1">
      <c r="A288" s="6"/>
    </row>
    <row r="289" spans="1:1">
      <c r="A289" s="6"/>
    </row>
    <row r="290" spans="1:1">
      <c r="A290" s="6"/>
    </row>
    <row r="291" spans="1:1">
      <c r="A291" s="6"/>
    </row>
    <row r="292" spans="1:1">
      <c r="A292" s="6"/>
    </row>
    <row r="293" spans="1:1">
      <c r="A293" s="6"/>
    </row>
    <row r="294" spans="1:1">
      <c r="A294" s="6"/>
    </row>
    <row r="295" spans="1:1">
      <c r="A295" s="6"/>
    </row>
    <row r="296" spans="1:1">
      <c r="A296" s="6"/>
    </row>
    <row r="297" spans="1:1">
      <c r="A297" s="6"/>
    </row>
    <row r="298" spans="1:1">
      <c r="A298" s="6"/>
    </row>
    <row r="299" spans="1:1">
      <c r="A299" s="6"/>
    </row>
    <row r="300" spans="1:1">
      <c r="A300" s="6"/>
    </row>
    <row r="301" spans="1:1">
      <c r="A301" s="6"/>
    </row>
    <row r="302" spans="1:1">
      <c r="A302" s="6"/>
    </row>
    <row r="303" spans="1:1">
      <c r="A303" s="6"/>
    </row>
    <row r="304" spans="1:1">
      <c r="A304" s="6"/>
    </row>
    <row r="305" spans="1:1">
      <c r="A305" s="6"/>
    </row>
    <row r="306" spans="1:1">
      <c r="A306" s="6"/>
    </row>
    <row r="307" spans="1:1">
      <c r="A307" s="6"/>
    </row>
    <row r="308" spans="1:1">
      <c r="A308" s="6"/>
    </row>
    <row r="309" spans="1:1">
      <c r="A309" s="6"/>
    </row>
    <row r="310" spans="1:1">
      <c r="A310" s="6"/>
    </row>
    <row r="311" spans="1:1">
      <c r="A311" s="6"/>
    </row>
    <row r="312" spans="1:1">
      <c r="A312" s="6"/>
    </row>
    <row r="313" spans="1:1">
      <c r="A313" s="6"/>
    </row>
    <row r="314" spans="1:1">
      <c r="A314" s="6"/>
    </row>
    <row r="315" spans="1:1">
      <c r="A315" s="6"/>
    </row>
    <row r="316" spans="1:1">
      <c r="A316" s="6"/>
    </row>
    <row r="317" spans="1:1">
      <c r="A317" s="6"/>
    </row>
    <row r="318" spans="1:1">
      <c r="A318" s="6"/>
    </row>
    <row r="319" spans="1:1">
      <c r="A319" s="6"/>
    </row>
    <row r="320" spans="1:1">
      <c r="A320" s="6"/>
    </row>
    <row r="321" spans="1:1">
      <c r="A321" s="6"/>
    </row>
    <row r="322" spans="1:1">
      <c r="A322" s="6"/>
    </row>
    <row r="323" spans="1:1">
      <c r="A323" s="6"/>
    </row>
    <row r="324" spans="1:1">
      <c r="A324" s="6"/>
    </row>
    <row r="325" spans="1:1">
      <c r="A325" s="6"/>
    </row>
    <row r="326" spans="1:1">
      <c r="A326" s="6"/>
    </row>
    <row r="327" spans="1:1">
      <c r="A327" s="6"/>
    </row>
    <row r="328" spans="1:1">
      <c r="A328" s="6"/>
    </row>
    <row r="329" spans="1:1">
      <c r="A329" s="6"/>
    </row>
    <row r="330" spans="1:1">
      <c r="A330" s="6"/>
    </row>
    <row r="331" spans="1:1">
      <c r="A331" s="6"/>
    </row>
    <row r="332" spans="1:1">
      <c r="A332" s="6"/>
    </row>
    <row r="333" spans="1:1">
      <c r="A333" s="6"/>
    </row>
    <row r="334" spans="1:1">
      <c r="A334" s="6"/>
    </row>
    <row r="335" spans="1:1">
      <c r="A335" s="6"/>
    </row>
    <row r="336" spans="1:1">
      <c r="A336" s="6"/>
    </row>
    <row r="337" spans="1:1">
      <c r="A337" s="6"/>
    </row>
    <row r="338" spans="1:1">
      <c r="A338" s="6"/>
    </row>
    <row r="339" spans="1:1">
      <c r="A339" s="6"/>
    </row>
    <row r="340" spans="1:1">
      <c r="A340" s="6"/>
    </row>
    <row r="341" spans="1:1">
      <c r="A341" s="6"/>
    </row>
    <row r="342" spans="1:1">
      <c r="A342" s="6"/>
    </row>
    <row r="343" spans="1:1">
      <c r="A343" s="6"/>
    </row>
    <row r="344" spans="1:1">
      <c r="A344" s="6"/>
    </row>
    <row r="345" spans="1:1">
      <c r="A345" s="6"/>
    </row>
    <row r="346" spans="1:1">
      <c r="A346" s="6"/>
    </row>
    <row r="347" spans="1:1">
      <c r="A347" s="6"/>
    </row>
    <row r="348" spans="1:1">
      <c r="A348" s="6"/>
    </row>
    <row r="349" spans="1:1">
      <c r="A349" s="6"/>
    </row>
    <row r="350" spans="1:1">
      <c r="A350" s="6"/>
    </row>
    <row r="351" spans="1:1">
      <c r="A351" s="6"/>
    </row>
    <row r="352" spans="1:1">
      <c r="A352" s="6"/>
    </row>
    <row r="353" spans="1:1">
      <c r="A353" s="6"/>
    </row>
    <row r="354" spans="1:1">
      <c r="A354" s="6"/>
    </row>
    <row r="355" spans="1:1">
      <c r="A355" s="6"/>
    </row>
    <row r="356" spans="1:1">
      <c r="A356" s="6"/>
    </row>
    <row r="357" spans="1:1">
      <c r="A357" s="6"/>
    </row>
    <row r="358" spans="1:1">
      <c r="A358" s="6"/>
    </row>
    <row r="359" spans="1:1">
      <c r="A359" s="6"/>
    </row>
    <row r="360" spans="1:1">
      <c r="A360" s="6"/>
    </row>
    <row r="361" spans="1:1">
      <c r="A361" s="6"/>
    </row>
    <row r="362" spans="1:1">
      <c r="A362" s="6"/>
    </row>
    <row r="363" spans="1:1">
      <c r="A363" s="6"/>
    </row>
    <row r="364" spans="1:1">
      <c r="A364" s="6"/>
    </row>
    <row r="365" spans="1:1">
      <c r="A365" s="6"/>
    </row>
    <row r="366" spans="1:1">
      <c r="A366" s="6"/>
    </row>
    <row r="367" spans="1:1">
      <c r="A367" s="6"/>
    </row>
    <row r="368" spans="1:1">
      <c r="A368" s="6"/>
    </row>
    <row r="369" spans="1:1">
      <c r="A369" s="6"/>
    </row>
    <row r="370" spans="1:1">
      <c r="A370" s="6"/>
    </row>
    <row r="371" spans="1:1">
      <c r="A371" s="6"/>
    </row>
    <row r="372" spans="1:1">
      <c r="A372" s="6"/>
    </row>
    <row r="373" spans="1:1">
      <c r="A373" s="6"/>
    </row>
    <row r="374" spans="1:1">
      <c r="A374" s="6"/>
    </row>
    <row r="375" spans="1:1">
      <c r="A375" s="6"/>
    </row>
    <row r="376" spans="1:1">
      <c r="A376" s="6"/>
    </row>
    <row r="377" spans="1:1">
      <c r="A377" s="6"/>
    </row>
    <row r="378" spans="1:1">
      <c r="A378" s="6"/>
    </row>
    <row r="379" spans="1:1">
      <c r="A379" s="6"/>
    </row>
    <row r="380" spans="1:1">
      <c r="A380" s="6"/>
    </row>
    <row r="381" spans="1:1">
      <c r="A381" s="6"/>
    </row>
    <row r="382" spans="1:1">
      <c r="A382" s="6"/>
    </row>
    <row r="383" spans="1:1">
      <c r="A383" s="6"/>
    </row>
    <row r="384" spans="1:1">
      <c r="A384" s="6"/>
    </row>
    <row r="385" spans="1:1">
      <c r="A385" s="6"/>
    </row>
    <row r="386" spans="1:1">
      <c r="A386" s="6"/>
    </row>
    <row r="387" spans="1:1">
      <c r="A387" s="6"/>
    </row>
    <row r="388" spans="1:1">
      <c r="A388" s="6"/>
    </row>
    <row r="389" spans="1:1">
      <c r="A389" s="6"/>
    </row>
    <row r="390" spans="1:1">
      <c r="A390" s="6"/>
    </row>
    <row r="391" spans="1:1">
      <c r="A391" s="6"/>
    </row>
    <row r="392" spans="1:1">
      <c r="A392" s="6"/>
    </row>
    <row r="393" spans="1:1">
      <c r="A393" s="6"/>
    </row>
    <row r="394" spans="1:1">
      <c r="A394" s="6"/>
    </row>
    <row r="395" spans="1:1">
      <c r="A395" s="6"/>
    </row>
    <row r="396" spans="1:1">
      <c r="A396" s="6"/>
    </row>
    <row r="397" spans="1:1">
      <c r="A397" s="6"/>
    </row>
    <row r="398" spans="1:1">
      <c r="A398" s="6"/>
    </row>
    <row r="399" spans="1:1">
      <c r="A399" s="6"/>
    </row>
    <row r="400" spans="1:1">
      <c r="A400" s="6"/>
    </row>
    <row r="401" spans="1:1">
      <c r="A401" s="6"/>
    </row>
    <row r="402" spans="1:1">
      <c r="A402" s="6"/>
    </row>
    <row r="403" spans="1:1">
      <c r="A403" s="6"/>
    </row>
    <row r="404" spans="1:1">
      <c r="A404" s="6"/>
    </row>
    <row r="405" spans="1:1">
      <c r="A405" s="6"/>
    </row>
    <row r="406" spans="1:1">
      <c r="A406" s="6"/>
    </row>
    <row r="407" spans="1:1">
      <c r="A407" s="6"/>
    </row>
    <row r="408" spans="1:1">
      <c r="A408" s="6"/>
    </row>
    <row r="409" spans="1:1">
      <c r="A409" s="6"/>
    </row>
    <row r="410" spans="1:1">
      <c r="A410" s="6"/>
    </row>
    <row r="411" spans="1:1">
      <c r="A411" s="6"/>
    </row>
    <row r="412" spans="1:1">
      <c r="A412" s="6"/>
    </row>
    <row r="413" spans="1:1">
      <c r="A413" s="6"/>
    </row>
    <row r="414" spans="1:1">
      <c r="A414" s="6"/>
    </row>
    <row r="415" spans="1:1">
      <c r="A415" s="6"/>
    </row>
    <row r="416" spans="1:1">
      <c r="A416" s="6"/>
    </row>
    <row r="417" spans="1:1">
      <c r="A417" s="6"/>
    </row>
    <row r="418" spans="1:1">
      <c r="A418" s="6"/>
    </row>
    <row r="419" spans="1:1">
      <c r="A419" s="6"/>
    </row>
    <row r="420" spans="1:1">
      <c r="A420" s="6"/>
    </row>
    <row r="421" spans="1:1">
      <c r="A421" s="6"/>
    </row>
    <row r="422" spans="1:1">
      <c r="A422" s="6"/>
    </row>
    <row r="423" spans="1:1">
      <c r="A423" s="6"/>
    </row>
    <row r="424" spans="1:1">
      <c r="A424" s="6"/>
    </row>
    <row r="425" spans="1:1">
      <c r="A425" s="6"/>
    </row>
    <row r="426" spans="1:1">
      <c r="A426" s="6"/>
    </row>
    <row r="427" spans="1:1">
      <c r="A427" s="6"/>
    </row>
    <row r="428" spans="1:1">
      <c r="A428" s="6"/>
    </row>
    <row r="429" spans="1:1">
      <c r="A429" s="6"/>
    </row>
    <row r="430" spans="1:1">
      <c r="A430" s="6"/>
    </row>
    <row r="431" spans="1:1">
      <c r="A431" s="6"/>
    </row>
    <row r="432" spans="1:1">
      <c r="A432" s="6"/>
    </row>
    <row r="433" spans="1:1">
      <c r="A433" s="6"/>
    </row>
    <row r="434" spans="1:1">
      <c r="A434" s="6"/>
    </row>
    <row r="435" spans="1:1">
      <c r="A435" s="6"/>
    </row>
    <row r="436" spans="1:1">
      <c r="A436" s="6"/>
    </row>
    <row r="437" spans="1:1">
      <c r="A437" s="6"/>
    </row>
    <row r="438" spans="1:1">
      <c r="A438" s="6"/>
    </row>
    <row r="439" spans="1:1">
      <c r="A439" s="6"/>
    </row>
    <row r="440" spans="1:1">
      <c r="A440" s="6"/>
    </row>
    <row r="441" spans="1:1">
      <c r="A441" s="6"/>
    </row>
    <row r="442" spans="1:1">
      <c r="A442" s="6"/>
    </row>
    <row r="443" spans="1:1">
      <c r="A443" s="6"/>
    </row>
    <row r="444" spans="1:1">
      <c r="A444" s="6"/>
    </row>
    <row r="445" spans="1:1">
      <c r="A445" s="6"/>
    </row>
    <row r="446" spans="1:1">
      <c r="A446" s="6"/>
    </row>
    <row r="447" spans="1:1">
      <c r="A447" s="6"/>
    </row>
    <row r="448" spans="1:1">
      <c r="A448" s="6"/>
    </row>
    <row r="449" spans="1:1">
      <c r="A449" s="6"/>
    </row>
    <row r="450" spans="1:1">
      <c r="A450" s="6"/>
    </row>
    <row r="451" spans="1:1">
      <c r="A451" s="6"/>
    </row>
    <row r="452" spans="1:1">
      <c r="A452" s="6"/>
    </row>
    <row r="453" spans="1:1">
      <c r="A453" s="6"/>
    </row>
    <row r="454" spans="1:1">
      <c r="A454" s="6"/>
    </row>
    <row r="455" spans="1:1">
      <c r="A455" s="6"/>
    </row>
    <row r="456" spans="1:1">
      <c r="A456" s="6"/>
    </row>
    <row r="457" spans="1:1">
      <c r="A457" s="6"/>
    </row>
    <row r="458" spans="1:1">
      <c r="A458" s="6"/>
    </row>
    <row r="459" spans="1:1">
      <c r="A459" s="6"/>
    </row>
    <row r="460" spans="1:1">
      <c r="A460" s="6"/>
    </row>
    <row r="461" spans="1:1">
      <c r="A461" s="6"/>
    </row>
    <row r="462" spans="1:1">
      <c r="A462" s="6"/>
    </row>
    <row r="463" spans="1:1">
      <c r="A463" s="6"/>
    </row>
    <row r="464" spans="1:1">
      <c r="A464" s="6"/>
    </row>
    <row r="465" spans="1:1">
      <c r="A465" s="6"/>
    </row>
    <row r="466" spans="1:1">
      <c r="A466" s="6"/>
    </row>
    <row r="467" spans="1:1">
      <c r="A467" s="6"/>
    </row>
    <row r="468" spans="1:1">
      <c r="A468" s="6"/>
    </row>
    <row r="469" spans="1:1">
      <c r="A469" s="6"/>
    </row>
    <row r="470" spans="1:1">
      <c r="A470" s="6"/>
    </row>
    <row r="471" spans="1:1">
      <c r="A471" s="6"/>
    </row>
    <row r="472" spans="1:1">
      <c r="A472" s="6"/>
    </row>
    <row r="473" spans="1:1">
      <c r="A473" s="6"/>
    </row>
    <row r="474" spans="1:1">
      <c r="A474" s="6"/>
    </row>
    <row r="475" spans="1:1">
      <c r="A475" s="6"/>
    </row>
    <row r="476" spans="1:1">
      <c r="A476" s="6"/>
    </row>
    <row r="477" spans="1:1">
      <c r="A477" s="6"/>
    </row>
    <row r="478" spans="1:1">
      <c r="A478" s="6"/>
    </row>
    <row r="479" spans="1:1">
      <c r="A479" s="6"/>
    </row>
    <row r="480" spans="1:1">
      <c r="A480" s="6"/>
    </row>
    <row r="481" spans="1:1">
      <c r="A481" s="6"/>
    </row>
    <row r="482" spans="1:1">
      <c r="A482" s="6"/>
    </row>
    <row r="483" spans="1:1">
      <c r="A483" s="6"/>
    </row>
    <row r="484" spans="1:1">
      <c r="A484" s="6"/>
    </row>
    <row r="485" spans="1:1">
      <c r="A485" s="6"/>
    </row>
    <row r="486" spans="1:1">
      <c r="A486" s="6"/>
    </row>
    <row r="487" spans="1:1">
      <c r="A487" s="6"/>
    </row>
    <row r="488" spans="1:1">
      <c r="A488" s="6"/>
    </row>
    <row r="489" spans="1:1">
      <c r="A489" s="6"/>
    </row>
    <row r="490" spans="1:1">
      <c r="A490" s="6"/>
    </row>
    <row r="491" spans="1:1">
      <c r="A491" s="6"/>
    </row>
    <row r="492" spans="1:1">
      <c r="A492" s="6"/>
    </row>
    <row r="493" spans="1:1">
      <c r="A493" s="6"/>
    </row>
    <row r="494" spans="1:1">
      <c r="A494" s="6"/>
    </row>
    <row r="495" spans="1:1">
      <c r="A495" s="6"/>
    </row>
    <row r="496" spans="1:1">
      <c r="A496" s="6"/>
    </row>
    <row r="497" spans="1:1">
      <c r="A497" s="6"/>
    </row>
    <row r="498" spans="1:1">
      <c r="A498" s="6"/>
    </row>
    <row r="499" spans="1:1">
      <c r="A499" s="6"/>
    </row>
    <row r="500" spans="1:1">
      <c r="A500" s="6"/>
    </row>
    <row r="501" spans="1:1">
      <c r="A501" s="6"/>
    </row>
    <row r="502" spans="1:1">
      <c r="A502" s="6"/>
    </row>
    <row r="503" spans="1:1">
      <c r="A503" s="6"/>
    </row>
    <row r="504" spans="1:1">
      <c r="A504" s="6"/>
    </row>
    <row r="505" spans="1:1">
      <c r="A505" s="6"/>
    </row>
    <row r="506" spans="1:1">
      <c r="A506" s="6"/>
    </row>
    <row r="507" spans="1:1">
      <c r="A507" s="6"/>
    </row>
    <row r="508" spans="1:1">
      <c r="A508" s="6"/>
    </row>
    <row r="509" spans="1:1">
      <c r="A509" s="6"/>
    </row>
    <row r="510" spans="1:1">
      <c r="A510" s="6"/>
    </row>
    <row r="511" spans="1:1">
      <c r="A511" s="6"/>
    </row>
    <row r="512" spans="1:1">
      <c r="A512" s="6"/>
    </row>
    <row r="513" spans="1:1">
      <c r="A513" s="6"/>
    </row>
    <row r="514" spans="1:1">
      <c r="A514" s="6"/>
    </row>
    <row r="515" spans="1:1">
      <c r="A515" s="6"/>
    </row>
    <row r="516" spans="1:1">
      <c r="A516" s="6"/>
    </row>
    <row r="517" spans="1:1">
      <c r="A517" s="6"/>
    </row>
    <row r="518" spans="1:1">
      <c r="A518" s="6"/>
    </row>
    <row r="519" spans="1:1">
      <c r="A519" s="6"/>
    </row>
    <row r="520" spans="1:1">
      <c r="A520" s="6"/>
    </row>
    <row r="521" spans="1:1">
      <c r="A521" s="6"/>
    </row>
    <row r="522" spans="1:1">
      <c r="A522" s="6"/>
    </row>
    <row r="523" spans="1:1">
      <c r="A523" s="6"/>
    </row>
    <row r="524" spans="1:1">
      <c r="A524" s="6"/>
    </row>
    <row r="525" spans="1:1">
      <c r="A525" s="6"/>
    </row>
    <row r="526" spans="1:1">
      <c r="A526" s="6"/>
    </row>
    <row r="527" spans="1:1">
      <c r="A527" s="6"/>
    </row>
    <row r="528" spans="1:1">
      <c r="A528" s="6"/>
    </row>
    <row r="529" spans="1:1">
      <c r="A529" s="6"/>
    </row>
    <row r="530" spans="1:1">
      <c r="A530" s="6"/>
    </row>
    <row r="531" spans="1:1">
      <c r="A531" s="6"/>
    </row>
    <row r="532" spans="1:1">
      <c r="A532" s="6"/>
    </row>
    <row r="533" spans="1:1">
      <c r="A533" s="6"/>
    </row>
    <row r="534" spans="1:1">
      <c r="A534" s="6"/>
    </row>
    <row r="535" spans="1:1">
      <c r="A535" s="6"/>
    </row>
    <row r="536" spans="1:1">
      <c r="A536" s="6"/>
    </row>
    <row r="537" spans="1:1">
      <c r="A537" s="6"/>
    </row>
    <row r="538" spans="1:1">
      <c r="A538" s="6"/>
    </row>
    <row r="539" spans="1:1">
      <c r="A539" s="6"/>
    </row>
    <row r="540" spans="1:1">
      <c r="A540" s="6"/>
    </row>
    <row r="541" spans="1:1">
      <c r="A541" s="6"/>
    </row>
    <row r="542" spans="1:1">
      <c r="A542" s="6"/>
    </row>
    <row r="543" spans="1:1">
      <c r="A543" s="6"/>
    </row>
    <row r="544" spans="1:1">
      <c r="A544" s="6"/>
    </row>
    <row r="545" spans="1:1">
      <c r="A545" s="6"/>
    </row>
    <row r="546" spans="1:1">
      <c r="A546" s="6"/>
    </row>
    <row r="547" spans="1:1">
      <c r="A547" s="6"/>
    </row>
    <row r="548" spans="1:1">
      <c r="A548" s="6"/>
    </row>
    <row r="549" spans="1:1">
      <c r="A549" s="6"/>
    </row>
    <row r="550" spans="1:1">
      <c r="A550" s="6"/>
    </row>
    <row r="551" spans="1:1">
      <c r="A551" s="6"/>
    </row>
    <row r="552" spans="1:1">
      <c r="A552" s="6"/>
    </row>
    <row r="553" spans="1:1">
      <c r="A553" s="6"/>
    </row>
    <row r="554" spans="1:1">
      <c r="A554" s="6"/>
    </row>
    <row r="555" spans="1:1">
      <c r="A555" s="6"/>
    </row>
    <row r="556" spans="1:1">
      <c r="A556" s="6"/>
    </row>
    <row r="557" spans="1:1">
      <c r="A557" s="6"/>
    </row>
    <row r="558" spans="1:1">
      <c r="A558" s="6"/>
    </row>
    <row r="559" spans="1:1">
      <c r="A559" s="6"/>
    </row>
    <row r="560" spans="1:1">
      <c r="A560" s="6"/>
    </row>
    <row r="561" spans="1:1">
      <c r="A561" s="6"/>
    </row>
    <row r="562" spans="1:1">
      <c r="A562" s="6"/>
    </row>
    <row r="563" spans="1:1">
      <c r="A563" s="6"/>
    </row>
    <row r="564" spans="1:1">
      <c r="A564" s="6"/>
    </row>
    <row r="565" spans="1:1">
      <c r="A565" s="6"/>
    </row>
    <row r="566" spans="1:1">
      <c r="A566" s="6"/>
    </row>
    <row r="567" spans="1:1">
      <c r="A567" s="6"/>
    </row>
    <row r="568" spans="1:1">
      <c r="A568" s="6"/>
    </row>
    <row r="569" spans="1:1">
      <c r="A569" s="6"/>
    </row>
    <row r="570" spans="1:1">
      <c r="A570" s="6"/>
    </row>
    <row r="571" spans="1:1">
      <c r="A571" s="6"/>
    </row>
    <row r="572" spans="1:1">
      <c r="A572" s="6"/>
    </row>
    <row r="573" spans="1:1">
      <c r="A573" s="6"/>
    </row>
    <row r="574" spans="1:1">
      <c r="A574" s="6"/>
    </row>
    <row r="575" spans="1:1">
      <c r="A575" s="6"/>
    </row>
    <row r="576" spans="1:1">
      <c r="A576" s="6"/>
    </row>
    <row r="577" spans="1:1">
      <c r="A577" s="6"/>
    </row>
    <row r="578" spans="1:1">
      <c r="A578" s="6"/>
    </row>
    <row r="579" spans="1:1">
      <c r="A579" s="6"/>
    </row>
    <row r="580" spans="1:1">
      <c r="A580" s="6"/>
    </row>
    <row r="581" spans="1:1">
      <c r="A581" s="6"/>
    </row>
    <row r="582" spans="1:1">
      <c r="A582" s="6"/>
    </row>
    <row r="583" spans="1:1">
      <c r="A583" s="6"/>
    </row>
    <row r="584" spans="1:1">
      <c r="A584" s="6"/>
    </row>
    <row r="585" spans="1:1">
      <c r="A585" s="6"/>
    </row>
    <row r="586" spans="1:1">
      <c r="A586" s="6"/>
    </row>
    <row r="587" spans="1:1">
      <c r="A587" s="6"/>
    </row>
    <row r="588" spans="1:1">
      <c r="A588" s="6"/>
    </row>
    <row r="589" spans="1:1">
      <c r="A589" s="6"/>
    </row>
    <row r="590" spans="1:1">
      <c r="A590" s="6"/>
    </row>
    <row r="591" spans="1:1">
      <c r="A591" s="6"/>
    </row>
    <row r="592" spans="1:1">
      <c r="A592" s="6"/>
    </row>
    <row r="593" spans="1:1">
      <c r="A593" s="6"/>
    </row>
    <row r="594" spans="1:1">
      <c r="A594" s="6"/>
    </row>
    <row r="595" spans="1:1">
      <c r="A595" s="6"/>
    </row>
    <row r="596" spans="1:1">
      <c r="A596" s="6"/>
    </row>
    <row r="597" spans="1:1">
      <c r="A597" s="6"/>
    </row>
    <row r="598" spans="1:1">
      <c r="A598" s="6"/>
    </row>
    <row r="599" spans="1:1">
      <c r="A599" s="6"/>
    </row>
    <row r="600" spans="1:1">
      <c r="A600" s="6"/>
    </row>
    <row r="601" spans="1:1">
      <c r="A601" s="6"/>
    </row>
    <row r="602" spans="1:1">
      <c r="A602" s="6"/>
    </row>
    <row r="603" spans="1:1">
      <c r="A603" s="6"/>
    </row>
    <row r="604" spans="1:1">
      <c r="A604" s="6"/>
    </row>
    <row r="605" spans="1:1">
      <c r="A605" s="6"/>
    </row>
    <row r="606" spans="1:1">
      <c r="A606" s="6"/>
    </row>
    <row r="607" spans="1:1">
      <c r="A607" s="6"/>
    </row>
    <row r="608" spans="1:1">
      <c r="A608" s="6"/>
    </row>
    <row r="609" spans="1:1">
      <c r="A609" s="6"/>
    </row>
    <row r="610" spans="1:1">
      <c r="A610" s="6"/>
    </row>
    <row r="611" spans="1:1">
      <c r="A611" s="6"/>
    </row>
    <row r="612" spans="1:1">
      <c r="A612" s="6"/>
    </row>
    <row r="613" spans="1:1">
      <c r="A613" s="6"/>
    </row>
    <row r="614" spans="1:1">
      <c r="A614" s="6"/>
    </row>
    <row r="615" spans="1:1">
      <c r="A615" s="6"/>
    </row>
    <row r="616" spans="1:1">
      <c r="A616" s="6"/>
    </row>
    <row r="617" spans="1:1">
      <c r="A617" s="6"/>
    </row>
    <row r="618" spans="1:1">
      <c r="A618" s="6"/>
    </row>
    <row r="619" spans="1:1">
      <c r="A619" s="6"/>
    </row>
    <row r="620" spans="1:1">
      <c r="A620" s="6"/>
    </row>
    <row r="621" spans="1:1">
      <c r="A621" s="6"/>
    </row>
    <row r="622" spans="1:1">
      <c r="A622" s="6"/>
    </row>
    <row r="623" spans="1:1">
      <c r="A623" s="6"/>
    </row>
    <row r="624" spans="1:1">
      <c r="A624" s="6"/>
    </row>
    <row r="625" spans="1:1">
      <c r="A625" s="6"/>
    </row>
    <row r="626" spans="1:1">
      <c r="A626" s="6"/>
    </row>
    <row r="627" spans="1:1">
      <c r="A627" s="6"/>
    </row>
    <row r="628" spans="1:1">
      <c r="A628" s="6"/>
    </row>
    <row r="629" spans="1:1">
      <c r="A629" s="6"/>
    </row>
    <row r="630" spans="1:1">
      <c r="A630" s="6"/>
    </row>
    <row r="631" spans="1:1">
      <c r="A631" s="6"/>
    </row>
    <row r="632" spans="1:1">
      <c r="A632" s="6"/>
    </row>
    <row r="633" spans="1:1">
      <c r="A633" s="6"/>
    </row>
    <row r="634" spans="1:1">
      <c r="A634" s="6"/>
    </row>
    <row r="635" spans="1:1">
      <c r="A635" s="6"/>
    </row>
    <row r="636" spans="1:1">
      <c r="A636" s="6"/>
    </row>
    <row r="637" spans="1:1">
      <c r="A637" s="6"/>
    </row>
    <row r="638" spans="1:1">
      <c r="A638" s="6"/>
    </row>
    <row r="639" spans="1:1">
      <c r="A639" s="6"/>
    </row>
    <row r="640" spans="1:1">
      <c r="A640" s="6"/>
    </row>
    <row r="641" spans="1:1">
      <c r="A641" s="6"/>
    </row>
    <row r="642" spans="1:1">
      <c r="A642" s="6"/>
    </row>
    <row r="643" spans="1:1">
      <c r="A643" s="6"/>
    </row>
    <row r="644" spans="1:1">
      <c r="A644" s="6"/>
    </row>
    <row r="645" spans="1:1">
      <c r="A645" s="6"/>
    </row>
    <row r="646" spans="1:1">
      <c r="A646" s="6"/>
    </row>
    <row r="647" spans="1:1">
      <c r="A647" s="6"/>
    </row>
    <row r="648" spans="1:1">
      <c r="A648" s="6"/>
    </row>
    <row r="649" spans="1:1">
      <c r="A649" s="6"/>
    </row>
    <row r="650" spans="1:1">
      <c r="A650" s="6"/>
    </row>
    <row r="651" spans="1:1">
      <c r="A651" s="6"/>
    </row>
    <row r="652" spans="1:1">
      <c r="A652" s="6"/>
    </row>
    <row r="653" spans="1:1">
      <c r="A653" s="6"/>
    </row>
    <row r="654" spans="1:1">
      <c r="A654" s="6"/>
    </row>
    <row r="655" spans="1:1">
      <c r="A655" s="6"/>
    </row>
    <row r="656" spans="1:1">
      <c r="A656" s="6"/>
    </row>
    <row r="657" spans="1:1">
      <c r="A657" s="6"/>
    </row>
    <row r="658" spans="1:1">
      <c r="A658" s="6"/>
    </row>
    <row r="659" spans="1:1">
      <c r="A659" s="6"/>
    </row>
    <row r="660" spans="1:1">
      <c r="A660" s="6"/>
    </row>
    <row r="661" spans="1:1">
      <c r="A661" s="6"/>
    </row>
    <row r="662" spans="1:1">
      <c r="A662" s="6"/>
    </row>
    <row r="663" spans="1:1">
      <c r="A663" s="6"/>
    </row>
    <row r="664" spans="1:1">
      <c r="A664" s="6"/>
    </row>
    <row r="665" spans="1:1">
      <c r="A665" s="6"/>
    </row>
    <row r="666" spans="1:1">
      <c r="A666" s="6"/>
    </row>
    <row r="667" spans="1:1">
      <c r="A667" s="6"/>
    </row>
    <row r="668" spans="1:1">
      <c r="A668" s="6"/>
    </row>
    <row r="669" spans="1:1">
      <c r="A669" s="6"/>
    </row>
    <row r="670" spans="1:1">
      <c r="A670" s="6"/>
    </row>
    <row r="671" spans="1:1">
      <c r="A671" s="6"/>
    </row>
    <row r="672" spans="1:1">
      <c r="A672" s="6"/>
    </row>
    <row r="673" spans="1:1">
      <c r="A673" s="6"/>
    </row>
    <row r="674" spans="1:1">
      <c r="A674" s="6"/>
    </row>
    <row r="675" spans="1:1">
      <c r="A675" s="6"/>
    </row>
    <row r="676" spans="1:1">
      <c r="A676" s="6"/>
    </row>
    <row r="677" spans="1:1">
      <c r="A677" s="6"/>
    </row>
    <row r="678" spans="1:1">
      <c r="A678" s="6"/>
    </row>
    <row r="679" spans="1:1">
      <c r="A679" s="6"/>
    </row>
    <row r="680" spans="1:1">
      <c r="A680" s="6"/>
    </row>
    <row r="681" spans="1:1">
      <c r="A681" s="6"/>
    </row>
    <row r="682" spans="1:1">
      <c r="A682" s="6"/>
    </row>
    <row r="683" spans="1:1">
      <c r="A683" s="6"/>
    </row>
    <row r="684" spans="1:1">
      <c r="A684" s="6"/>
    </row>
    <row r="685" spans="1:1">
      <c r="A685" s="6"/>
    </row>
    <row r="686" spans="1:1">
      <c r="A686" s="6"/>
    </row>
    <row r="687" spans="1:1">
      <c r="A687" s="6"/>
    </row>
    <row r="688" spans="1:1">
      <c r="A688" s="6"/>
    </row>
    <row r="689" spans="1:1">
      <c r="A689" s="6"/>
    </row>
    <row r="690" spans="1:1">
      <c r="A690" s="6"/>
    </row>
    <row r="691" spans="1:1">
      <c r="A691" s="6"/>
    </row>
    <row r="692" spans="1:1">
      <c r="A692" s="6"/>
    </row>
    <row r="693" spans="1:1">
      <c r="A693" s="6"/>
    </row>
    <row r="694" spans="1:1">
      <c r="A694" s="6"/>
    </row>
    <row r="695" spans="1:1">
      <c r="A695" s="6"/>
    </row>
    <row r="696" spans="1:1">
      <c r="A696" s="6"/>
    </row>
    <row r="697" spans="1:1">
      <c r="A697" s="6"/>
    </row>
    <row r="698" spans="1:1">
      <c r="A698" s="6"/>
    </row>
    <row r="699" spans="1:1">
      <c r="A699" s="6"/>
    </row>
    <row r="700" spans="1:1">
      <c r="A700" s="6"/>
    </row>
    <row r="701" spans="1:1">
      <c r="A701" s="6"/>
    </row>
    <row r="702" spans="1:1">
      <c r="A702" s="6"/>
    </row>
    <row r="703" spans="1:1">
      <c r="A703" s="6"/>
    </row>
    <row r="704" spans="1:1">
      <c r="A704" s="6"/>
    </row>
    <row r="705" spans="1:1">
      <c r="A705" s="6"/>
    </row>
    <row r="706" spans="1:1">
      <c r="A706" s="6"/>
    </row>
    <row r="707" spans="1:1">
      <c r="A707" s="6"/>
    </row>
    <row r="708" spans="1:1">
      <c r="A708" s="6"/>
    </row>
    <row r="709" spans="1:1">
      <c r="A709" s="6"/>
    </row>
    <row r="710" spans="1:1">
      <c r="A710" s="6"/>
    </row>
    <row r="711" spans="1:1">
      <c r="A711" s="6"/>
    </row>
    <row r="712" spans="1:1">
      <c r="A712" s="6"/>
    </row>
    <row r="713" spans="1:1">
      <c r="A713" s="6"/>
    </row>
    <row r="714" spans="1:1">
      <c r="A714" s="6"/>
    </row>
    <row r="715" spans="1:1">
      <c r="A715" s="6"/>
    </row>
    <row r="716" spans="1:1">
      <c r="A716" s="6"/>
    </row>
    <row r="717" spans="1:1">
      <c r="A717" s="6"/>
    </row>
    <row r="718" spans="1:1">
      <c r="A718" s="6"/>
    </row>
    <row r="719" spans="1:1">
      <c r="A719" s="6"/>
    </row>
    <row r="720" spans="1:1">
      <c r="A720" s="6"/>
    </row>
    <row r="721" spans="1:1">
      <c r="A721" s="6"/>
    </row>
    <row r="722" spans="1:1">
      <c r="A722" s="6"/>
    </row>
    <row r="723" spans="1:1">
      <c r="A723" s="6"/>
    </row>
    <row r="724" spans="1:1">
      <c r="A724" s="6"/>
    </row>
    <row r="725" spans="1:1">
      <c r="A725" s="6"/>
    </row>
    <row r="726" spans="1:1">
      <c r="A726" s="6"/>
    </row>
    <row r="727" spans="1:1">
      <c r="A727" s="6"/>
    </row>
    <row r="728" spans="1:1">
      <c r="A728" s="6"/>
    </row>
    <row r="729" spans="1:1">
      <c r="A729" s="6"/>
    </row>
    <row r="730" spans="1:1">
      <c r="A730" s="6"/>
    </row>
    <row r="731" spans="1:1">
      <c r="A731" s="6"/>
    </row>
    <row r="732" spans="1:1">
      <c r="A732" s="6"/>
    </row>
    <row r="733" spans="1:1">
      <c r="A733" s="6"/>
    </row>
    <row r="734" spans="1:1">
      <c r="A734" s="6"/>
    </row>
    <row r="735" spans="1:1">
      <c r="A735" s="6"/>
    </row>
    <row r="736" spans="1:1">
      <c r="A736" s="6"/>
    </row>
    <row r="737" spans="1:1">
      <c r="A737" s="6"/>
    </row>
    <row r="738" spans="1:1">
      <c r="A738" s="6"/>
    </row>
    <row r="739" spans="1:1">
      <c r="A739" s="6"/>
    </row>
    <row r="740" spans="1:1">
      <c r="A740" s="6"/>
    </row>
    <row r="741" spans="1:1">
      <c r="A741" s="6"/>
    </row>
    <row r="742" spans="1:1">
      <c r="A742" s="6"/>
    </row>
    <row r="743" spans="1:1">
      <c r="A743" s="6"/>
    </row>
    <row r="744" spans="1:1">
      <c r="A744" s="6"/>
    </row>
    <row r="745" spans="1:1">
      <c r="A745" s="6"/>
    </row>
    <row r="746" spans="1:1">
      <c r="A746" s="6"/>
    </row>
    <row r="747" spans="1:1">
      <c r="A747" s="6"/>
    </row>
    <row r="748" spans="1:1">
      <c r="A748" s="6"/>
    </row>
    <row r="749" spans="1:1">
      <c r="A749" s="6"/>
    </row>
    <row r="750" spans="1:1">
      <c r="A750" s="6"/>
    </row>
    <row r="751" spans="1:1">
      <c r="A751" s="6"/>
    </row>
    <row r="752" spans="1:1">
      <c r="A752" s="6"/>
    </row>
    <row r="753" spans="1:1">
      <c r="A753" s="6"/>
    </row>
    <row r="754" spans="1:1">
      <c r="A754" s="6"/>
    </row>
    <row r="755" spans="1:1">
      <c r="A755" s="6"/>
    </row>
    <row r="756" spans="1:1">
      <c r="A756" s="6"/>
    </row>
    <row r="757" spans="1:1">
      <c r="A757" s="6"/>
    </row>
    <row r="758" spans="1:1">
      <c r="A758" s="6"/>
    </row>
    <row r="759" spans="1:1">
      <c r="A759" s="6"/>
    </row>
    <row r="760" spans="1:1">
      <c r="A760" s="6"/>
    </row>
    <row r="761" spans="1:1">
      <c r="A761" s="6"/>
    </row>
    <row r="762" spans="1:1">
      <c r="A762" s="6"/>
    </row>
    <row r="763" spans="1:1">
      <c r="A763" s="6"/>
    </row>
    <row r="764" spans="1:1">
      <c r="A764" s="6"/>
    </row>
    <row r="765" spans="1:1">
      <c r="A765" s="6"/>
    </row>
    <row r="766" spans="1:1">
      <c r="A766" s="6"/>
    </row>
    <row r="767" spans="1:1">
      <c r="A767" s="6"/>
    </row>
    <row r="768" spans="1:1">
      <c r="A768" s="6"/>
    </row>
    <row r="769" spans="1:1">
      <c r="A769" s="6"/>
    </row>
    <row r="770" spans="1:1">
      <c r="A770" s="6"/>
    </row>
    <row r="771" spans="1:1">
      <c r="A771" s="6"/>
    </row>
    <row r="772" spans="1:1">
      <c r="A772" s="6"/>
    </row>
    <row r="773" spans="1:1">
      <c r="A773" s="6"/>
    </row>
    <row r="774" spans="1:1">
      <c r="A774" s="6"/>
    </row>
    <row r="775" spans="1:1">
      <c r="A775" s="6"/>
    </row>
    <row r="776" spans="1:1">
      <c r="A776" s="6"/>
    </row>
    <row r="777" spans="1:1">
      <c r="A777" s="6"/>
    </row>
    <row r="778" spans="1:1">
      <c r="A778" s="6"/>
    </row>
    <row r="779" spans="1:1">
      <c r="A779" s="6"/>
    </row>
    <row r="780" spans="1:1">
      <c r="A780" s="6"/>
    </row>
    <row r="781" spans="1:1">
      <c r="A781" s="6"/>
    </row>
    <row r="782" spans="1:1">
      <c r="A782" s="6"/>
    </row>
    <row r="783" spans="1:1">
      <c r="A783" s="6"/>
    </row>
    <row r="784" spans="1:1">
      <c r="A784" s="6"/>
    </row>
    <row r="785" spans="1:1">
      <c r="A785" s="6"/>
    </row>
    <row r="786" spans="1:1">
      <c r="A786" s="6"/>
    </row>
    <row r="787" spans="1:1">
      <c r="A787" s="6"/>
    </row>
    <row r="788" spans="1:1">
      <c r="A788" s="6"/>
    </row>
    <row r="789" spans="1:1">
      <c r="A789" s="6"/>
    </row>
    <row r="790" spans="1:1">
      <c r="A790" s="6"/>
    </row>
    <row r="791" spans="1:1">
      <c r="A791" s="6"/>
    </row>
    <row r="792" spans="1:1">
      <c r="A792" s="6"/>
    </row>
    <row r="793" spans="1:1">
      <c r="A793" s="6"/>
    </row>
    <row r="794" spans="1:1">
      <c r="A794" s="6"/>
    </row>
    <row r="795" spans="1:1">
      <c r="A795" s="6"/>
    </row>
    <row r="796" spans="1:1">
      <c r="A796" s="6"/>
    </row>
    <row r="797" spans="1:1">
      <c r="A797" s="6"/>
    </row>
    <row r="798" spans="1:1">
      <c r="A798" s="6"/>
    </row>
    <row r="799" spans="1:1">
      <c r="A799" s="6"/>
    </row>
    <row r="800" spans="1:1">
      <c r="A800" s="6"/>
    </row>
    <row r="801" spans="1:1">
      <c r="A801" s="6"/>
    </row>
    <row r="802" spans="1:1">
      <c r="A802" s="6"/>
    </row>
    <row r="803" spans="1:1">
      <c r="A803" s="6"/>
    </row>
    <row r="804" spans="1:1">
      <c r="A804" s="6"/>
    </row>
    <row r="805" spans="1:1">
      <c r="A805" s="6"/>
    </row>
    <row r="806" spans="1:1">
      <c r="A806" s="6"/>
    </row>
    <row r="807" spans="1:1">
      <c r="A807" s="6"/>
    </row>
    <row r="808" spans="1:1">
      <c r="A808" s="6"/>
    </row>
    <row r="809" spans="1:1">
      <c r="A809" s="6"/>
    </row>
    <row r="810" spans="1:1">
      <c r="A810" s="6"/>
    </row>
    <row r="811" spans="1:1">
      <c r="A811" s="6"/>
    </row>
    <row r="812" spans="1:1">
      <c r="A812" s="6"/>
    </row>
    <row r="813" spans="1:1">
      <c r="A813" s="6"/>
    </row>
    <row r="814" spans="1:1">
      <c r="A814" s="6"/>
    </row>
    <row r="815" spans="1:1">
      <c r="A815" s="6"/>
    </row>
    <row r="816" spans="1:1">
      <c r="A816" s="6"/>
    </row>
    <row r="817" spans="1:1">
      <c r="A817" s="6"/>
    </row>
    <row r="818" spans="1:1">
      <c r="A818" s="6"/>
    </row>
    <row r="819" spans="1:1">
      <c r="A819" s="6"/>
    </row>
    <row r="820" spans="1:1">
      <c r="A820" s="6"/>
    </row>
    <row r="821" spans="1:1">
      <c r="A821" s="6"/>
    </row>
    <row r="822" spans="1:1">
      <c r="A822" s="6"/>
    </row>
    <row r="823" spans="1:1">
      <c r="A823" s="6"/>
    </row>
    <row r="824" spans="1:1">
      <c r="A824" s="6"/>
    </row>
    <row r="825" spans="1:1">
      <c r="A825" s="6"/>
    </row>
    <row r="826" spans="1:1">
      <c r="A826" s="6"/>
    </row>
    <row r="827" spans="1:1">
      <c r="A827" s="6"/>
    </row>
    <row r="828" spans="1:1">
      <c r="A828" s="6"/>
    </row>
    <row r="829" spans="1:1">
      <c r="A829" s="6"/>
    </row>
    <row r="830" spans="1:1">
      <c r="A830" s="6"/>
    </row>
    <row r="831" spans="1:1">
      <c r="A831" s="6"/>
    </row>
    <row r="832" spans="1:1">
      <c r="A832" s="6"/>
    </row>
    <row r="833" spans="1:1">
      <c r="A833" s="6"/>
    </row>
    <row r="834" spans="1:1">
      <c r="A834" s="6"/>
    </row>
    <row r="835" spans="1:1">
      <c r="A835" s="6"/>
    </row>
    <row r="836" spans="1:1">
      <c r="A836" s="6"/>
    </row>
    <row r="837" spans="1:1">
      <c r="A837" s="6"/>
    </row>
    <row r="838" spans="1:1">
      <c r="A838" s="6"/>
    </row>
    <row r="839" spans="1:1">
      <c r="A839" s="6"/>
    </row>
    <row r="840" spans="1:1">
      <c r="A840" s="6"/>
    </row>
    <row r="841" spans="1:1">
      <c r="A841" s="6"/>
    </row>
    <row r="842" spans="1:1">
      <c r="A842" s="6"/>
    </row>
    <row r="843" spans="1:1">
      <c r="A843" s="6"/>
    </row>
    <row r="844" spans="1:1">
      <c r="A844" s="6"/>
    </row>
    <row r="845" spans="1:1">
      <c r="A845" s="6"/>
    </row>
    <row r="846" spans="1:1">
      <c r="A846" s="6"/>
    </row>
    <row r="847" spans="1:1">
      <c r="A847" s="6"/>
    </row>
    <row r="848" spans="1:1">
      <c r="A848" s="6"/>
    </row>
    <row r="849" spans="1:1">
      <c r="A849" s="6"/>
    </row>
    <row r="850" spans="1:1">
      <c r="A850" s="6"/>
    </row>
    <row r="851" spans="1:1">
      <c r="A851" s="6"/>
    </row>
    <row r="852" spans="1:1">
      <c r="A852" s="6"/>
    </row>
    <row r="853" spans="1:1">
      <c r="A853" s="6"/>
    </row>
    <row r="854" spans="1:1">
      <c r="A854" s="6"/>
    </row>
    <row r="855" spans="1:1">
      <c r="A855" s="6"/>
    </row>
    <row r="856" spans="1:1">
      <c r="A856" s="6"/>
    </row>
    <row r="857" spans="1:1">
      <c r="A857" s="6"/>
    </row>
    <row r="858" spans="1:1">
      <c r="A858" s="6"/>
    </row>
    <row r="859" spans="1:1">
      <c r="A859" s="6"/>
    </row>
    <row r="860" spans="1:1">
      <c r="A860" s="6"/>
    </row>
    <row r="861" spans="1:1">
      <c r="A861" s="6"/>
    </row>
    <row r="862" spans="1:1">
      <c r="A862" s="6"/>
    </row>
    <row r="863" spans="1:1">
      <c r="A863" s="6"/>
    </row>
    <row r="864" spans="1:1">
      <c r="A864" s="6"/>
    </row>
    <row r="865" spans="1:1">
      <c r="A865" s="6"/>
    </row>
    <row r="866" spans="1:1">
      <c r="A866" s="6"/>
    </row>
    <row r="867" spans="1:1">
      <c r="A867" s="6"/>
    </row>
    <row r="868" spans="1:1">
      <c r="A868" s="6"/>
    </row>
    <row r="869" spans="1:1">
      <c r="A869" s="6"/>
    </row>
    <row r="870" spans="1:1">
      <c r="A870" s="6"/>
    </row>
    <row r="871" spans="1:1">
      <c r="A871" s="6"/>
    </row>
    <row r="872" spans="1:1">
      <c r="A872" s="6"/>
    </row>
    <row r="873" spans="1:1">
      <c r="A873" s="6"/>
    </row>
    <row r="874" spans="1:1">
      <c r="A874" s="6"/>
    </row>
    <row r="875" spans="1:1">
      <c r="A875" s="6"/>
    </row>
    <row r="876" spans="1:1">
      <c r="A876" s="6"/>
    </row>
    <row r="877" spans="1:1">
      <c r="A877" s="6"/>
    </row>
    <row r="878" spans="1:1">
      <c r="A878" s="6"/>
    </row>
    <row r="879" spans="1:1">
      <c r="A879" s="6"/>
    </row>
    <row r="880" spans="1:1">
      <c r="A880" s="6"/>
    </row>
    <row r="881" spans="1:1">
      <c r="A881" s="6"/>
    </row>
    <row r="882" spans="1:1">
      <c r="A882" s="6"/>
    </row>
    <row r="883" spans="1:1">
      <c r="A883" s="6"/>
    </row>
    <row r="884" spans="1:1">
      <c r="A884" s="6"/>
    </row>
    <row r="885" spans="1:1">
      <c r="A885" s="6"/>
    </row>
    <row r="886" spans="1:1">
      <c r="A886" s="6"/>
    </row>
    <row r="887" spans="1:1">
      <c r="A887" s="6"/>
    </row>
    <row r="888" spans="1:1">
      <c r="A888" s="6"/>
    </row>
    <row r="889" spans="1:1">
      <c r="A889" s="6"/>
    </row>
    <row r="890" spans="1:1">
      <c r="A890" s="6"/>
    </row>
    <row r="891" spans="1:1">
      <c r="A891" s="6"/>
    </row>
    <row r="892" spans="1:1">
      <c r="A892" s="6"/>
    </row>
    <row r="893" spans="1:1">
      <c r="A893" s="6"/>
    </row>
    <row r="894" spans="1:1">
      <c r="A894" s="6"/>
    </row>
    <row r="895" spans="1:1">
      <c r="A895" s="6"/>
    </row>
    <row r="896" spans="1:1">
      <c r="A896" s="6"/>
    </row>
    <row r="897" spans="1:1">
      <c r="A897" s="6"/>
    </row>
    <row r="898" spans="1:1">
      <c r="A898" s="6"/>
    </row>
    <row r="899" spans="1:1">
      <c r="A899" s="6"/>
    </row>
    <row r="900" spans="1:1">
      <c r="A900" s="6"/>
    </row>
    <row r="901" spans="1:1">
      <c r="A901" s="6"/>
    </row>
    <row r="902" spans="1:1">
      <c r="A902" s="6"/>
    </row>
    <row r="903" spans="1:1">
      <c r="A903" s="6"/>
    </row>
    <row r="904" spans="1:1">
      <c r="A904" s="6"/>
    </row>
    <row r="905" spans="1:1">
      <c r="A905" s="6"/>
    </row>
    <row r="906" spans="1:1">
      <c r="A906" s="6"/>
    </row>
    <row r="907" spans="1:1">
      <c r="A907" s="6"/>
    </row>
    <row r="908" spans="1:1">
      <c r="A908" s="6"/>
    </row>
    <row r="909" spans="1:1">
      <c r="A909" s="6"/>
    </row>
    <row r="910" spans="1:1">
      <c r="A910" s="6"/>
    </row>
    <row r="911" spans="1:1">
      <c r="A911" s="6"/>
    </row>
    <row r="912" spans="1:1">
      <c r="A912" s="6"/>
    </row>
    <row r="913" spans="1:1">
      <c r="A913" s="6"/>
    </row>
    <row r="914" spans="1:1">
      <c r="A914" s="6"/>
    </row>
    <row r="915" spans="1:1">
      <c r="A915" s="6"/>
    </row>
    <row r="916" spans="1:1">
      <c r="A916" s="6"/>
    </row>
    <row r="917" spans="1:1">
      <c r="A917" s="6"/>
    </row>
    <row r="918" spans="1:1">
      <c r="A918" s="6"/>
    </row>
    <row r="919" spans="1:1">
      <c r="A919" s="6"/>
    </row>
    <row r="920" spans="1:1">
      <c r="A920" s="6"/>
    </row>
    <row r="921" spans="1:1">
      <c r="A921" s="6"/>
    </row>
    <row r="922" spans="1:1">
      <c r="A922" s="6"/>
    </row>
    <row r="923" spans="1:1">
      <c r="A923" s="6"/>
    </row>
    <row r="924" spans="1:1">
      <c r="A924" s="6"/>
    </row>
    <row r="925" spans="1:1">
      <c r="A925" s="6"/>
    </row>
    <row r="926" spans="1:1">
      <c r="A926" s="6"/>
    </row>
    <row r="927" spans="1:1">
      <c r="A927" s="6"/>
    </row>
    <row r="928" spans="1:1">
      <c r="A928" s="6"/>
    </row>
    <row r="929" spans="1:1">
      <c r="A929" s="6"/>
    </row>
    <row r="930" spans="1:1">
      <c r="A930" s="6"/>
    </row>
    <row r="931" spans="1:1">
      <c r="A931" s="6"/>
    </row>
    <row r="932" spans="1:1">
      <c r="A932" s="6"/>
    </row>
    <row r="933" spans="1:1">
      <c r="A933" s="6"/>
    </row>
    <row r="934" spans="1:1">
      <c r="A934" s="6"/>
    </row>
    <row r="935" spans="1:1">
      <c r="A935" s="6"/>
    </row>
    <row r="936" spans="1:1">
      <c r="A936" s="6"/>
    </row>
    <row r="937" spans="1:1">
      <c r="A937" s="6"/>
    </row>
    <row r="938" spans="1:1">
      <c r="A938" s="6"/>
    </row>
    <row r="939" spans="1:1">
      <c r="A939" s="6"/>
    </row>
    <row r="940" spans="1:1">
      <c r="A940" s="6"/>
    </row>
    <row r="941" spans="1:1">
      <c r="A941" s="6"/>
    </row>
    <row r="942" spans="1:1">
      <c r="A942" s="6"/>
    </row>
    <row r="943" spans="1:1">
      <c r="A943" s="6"/>
    </row>
    <row r="944" spans="1:1">
      <c r="A944" s="6"/>
    </row>
    <row r="945" spans="1:1">
      <c r="A945" s="6"/>
    </row>
    <row r="946" spans="1:1">
      <c r="A946" s="6"/>
    </row>
    <row r="947" spans="1:1">
      <c r="A947" s="6"/>
    </row>
    <row r="948" spans="1:1">
      <c r="A948" s="6"/>
    </row>
    <row r="949" spans="1:1">
      <c r="A949" s="6"/>
    </row>
    <row r="950" spans="1:1">
      <c r="A950" s="6"/>
    </row>
    <row r="951" spans="1:1">
      <c r="A951" s="6"/>
    </row>
    <row r="952" spans="1:1">
      <c r="A952" s="6"/>
    </row>
    <row r="953" spans="1:1">
      <c r="A953" s="6"/>
    </row>
    <row r="954" spans="1:1">
      <c r="A954" s="6"/>
    </row>
    <row r="955" spans="1:1">
      <c r="A955" s="6"/>
    </row>
    <row r="956" spans="1:1">
      <c r="A956" s="6"/>
    </row>
    <row r="957" spans="1:1">
      <c r="A957" s="6"/>
    </row>
    <row r="958" spans="1:1">
      <c r="A958" s="6"/>
    </row>
    <row r="959" spans="1:1">
      <c r="A959" s="6"/>
    </row>
    <row r="960" spans="1:1">
      <c r="A960" s="6"/>
    </row>
    <row r="961" spans="1:1">
      <c r="A961" s="6"/>
    </row>
    <row r="962" spans="1:1">
      <c r="A962" s="6"/>
    </row>
    <row r="963" spans="1:1">
      <c r="A963" s="6"/>
    </row>
    <row r="964" spans="1:1">
      <c r="A964" s="6"/>
    </row>
    <row r="965" spans="1:1">
      <c r="A965" s="6"/>
    </row>
    <row r="966" spans="1:1">
      <c r="A966" s="6"/>
    </row>
    <row r="967" spans="1:1">
      <c r="A967" s="6"/>
    </row>
    <row r="968" spans="1:1">
      <c r="A968" s="6"/>
    </row>
    <row r="969" spans="1:1">
      <c r="A969" s="6"/>
    </row>
    <row r="970" spans="1:1">
      <c r="A970" s="6"/>
    </row>
    <row r="971" spans="1:1">
      <c r="A971" s="6"/>
    </row>
    <row r="972" spans="1:1">
      <c r="A972" s="6"/>
    </row>
    <row r="973" spans="1:1">
      <c r="A973" s="6"/>
    </row>
    <row r="974" spans="1:1">
      <c r="A974" s="6"/>
    </row>
    <row r="975" spans="1:1">
      <c r="A975" s="6"/>
    </row>
    <row r="976" spans="1:1">
      <c r="A976" s="6"/>
    </row>
    <row r="977" spans="1:1">
      <c r="A977" s="6"/>
    </row>
    <row r="978" spans="1:1">
      <c r="A978" s="6"/>
    </row>
    <row r="979" spans="1:1">
      <c r="A979" s="6"/>
    </row>
    <row r="980" spans="1:1">
      <c r="A980" s="6"/>
    </row>
    <row r="981" spans="1:1">
      <c r="A981" s="6"/>
    </row>
    <row r="982" spans="1:1">
      <c r="A982" s="6"/>
    </row>
    <row r="983" spans="1:1">
      <c r="A983" s="6"/>
    </row>
    <row r="984" spans="1:1">
      <c r="A984" s="6"/>
    </row>
    <row r="985" spans="1:1">
      <c r="A985" s="6"/>
    </row>
    <row r="986" spans="1:1">
      <c r="A986" s="6"/>
    </row>
    <row r="987" spans="1:1">
      <c r="A987" s="6"/>
    </row>
    <row r="988" spans="1:1">
      <c r="A988" s="6"/>
    </row>
    <row r="989" spans="1:1">
      <c r="A989" s="6"/>
    </row>
    <row r="990" spans="1:1">
      <c r="A990" s="6"/>
    </row>
    <row r="991" spans="1:1">
      <c r="A991" s="6"/>
    </row>
    <row r="992" spans="1:1">
      <c r="A992" s="6"/>
    </row>
    <row r="993" spans="1:1">
      <c r="A993" s="6"/>
    </row>
    <row r="994" spans="1:1">
      <c r="A994" s="6"/>
    </row>
    <row r="995" spans="1:1">
      <c r="A995" s="6"/>
    </row>
    <row r="996" spans="1:1">
      <c r="A996" s="6"/>
    </row>
    <row r="997" spans="1:1">
      <c r="A997" s="6"/>
    </row>
    <row r="998" spans="1:1">
      <c r="A998" s="6"/>
    </row>
    <row r="999" spans="1:1">
      <c r="A999" s="6"/>
    </row>
    <row r="1000" spans="1:1">
      <c r="A1000" s="6"/>
    </row>
    <row r="1001" spans="1:1">
      <c r="A1001" s="6"/>
    </row>
    <row r="1002" spans="1:1">
      <c r="A1002" s="6"/>
    </row>
    <row r="1003" spans="1:1">
      <c r="A1003" s="6"/>
    </row>
    <row r="1004" spans="1:1">
      <c r="A1004" s="6"/>
    </row>
    <row r="1005" spans="1:1">
      <c r="A1005" s="6"/>
    </row>
    <row r="1006" spans="1:1">
      <c r="A1006" s="6"/>
    </row>
    <row r="1007" spans="1:1">
      <c r="A1007" s="6"/>
    </row>
    <row r="1008" spans="1:1">
      <c r="A1008" s="6"/>
    </row>
    <row r="1009" spans="1:1">
      <c r="A1009" s="6"/>
    </row>
    <row r="1010" spans="1:1">
      <c r="A1010" s="6"/>
    </row>
    <row r="1011" spans="1:1">
      <c r="A1011" s="6"/>
    </row>
    <row r="1012" spans="1:1">
      <c r="A1012" s="6"/>
    </row>
    <row r="1013" spans="1:1">
      <c r="A1013" s="6"/>
    </row>
    <row r="1014" spans="1:1">
      <c r="A1014" s="6"/>
    </row>
    <row r="1015" spans="1:1">
      <c r="A1015" s="6"/>
    </row>
    <row r="1016" spans="1:1">
      <c r="A1016" s="6"/>
    </row>
    <row r="1017" spans="1:1">
      <c r="A1017" s="6"/>
    </row>
    <row r="1018" spans="1:1">
      <c r="A1018" s="6"/>
    </row>
    <row r="1019" spans="1:1">
      <c r="A1019" s="6"/>
    </row>
    <row r="1020" spans="1:1">
      <c r="A1020" s="6"/>
    </row>
    <row r="1021" spans="1:1">
      <c r="A1021" s="6"/>
    </row>
    <row r="1022" spans="1:1">
      <c r="A1022" s="6"/>
    </row>
    <row r="1023" spans="1:1">
      <c r="A1023" s="6"/>
    </row>
    <row r="1024" spans="1:1">
      <c r="A1024" s="6"/>
    </row>
    <row r="1025" spans="1:1">
      <c r="A1025" s="6"/>
    </row>
    <row r="1026" spans="1:1">
      <c r="A1026" s="6"/>
    </row>
    <row r="1027" spans="1:1">
      <c r="A1027" s="6"/>
    </row>
    <row r="1028" spans="1:1">
      <c r="A1028" s="6"/>
    </row>
    <row r="1029" spans="1:1">
      <c r="A1029" s="6"/>
    </row>
    <row r="1030" spans="1:1">
      <c r="A1030" s="6"/>
    </row>
    <row r="1031" spans="1:1">
      <c r="A1031" s="6"/>
    </row>
    <row r="1032" spans="1:1">
      <c r="A1032" s="6"/>
    </row>
    <row r="1033" spans="1:1">
      <c r="A1033" s="6"/>
    </row>
    <row r="1034" spans="1:1">
      <c r="A1034" s="6"/>
    </row>
    <row r="1035" spans="1:1">
      <c r="A1035" s="6"/>
    </row>
    <row r="1036" spans="1:1">
      <c r="A1036" s="6"/>
    </row>
    <row r="1037" spans="1:1">
      <c r="A1037" s="6"/>
    </row>
    <row r="1038" spans="1:1">
      <c r="A1038" s="6"/>
    </row>
    <row r="1039" spans="1:1">
      <c r="A1039" s="6"/>
    </row>
    <row r="1040" spans="1:1">
      <c r="A1040" s="6"/>
    </row>
    <row r="1041" spans="1:1">
      <c r="A1041" s="6"/>
    </row>
    <row r="1042" spans="1:1">
      <c r="A1042" s="6"/>
    </row>
    <row r="1043" spans="1:1">
      <c r="A1043" s="6"/>
    </row>
    <row r="1044" spans="1:1">
      <c r="A1044" s="6"/>
    </row>
    <row r="1045" spans="1:1">
      <c r="A1045" s="6"/>
    </row>
    <row r="1046" spans="1:1">
      <c r="A1046" s="6"/>
    </row>
    <row r="1047" spans="1:1">
      <c r="A1047" s="6"/>
    </row>
    <row r="1048" spans="1:1">
      <c r="A1048" s="6"/>
    </row>
    <row r="1049" spans="1:1">
      <c r="A1049" s="6"/>
    </row>
    <row r="1050" spans="1:1">
      <c r="A1050" s="6"/>
    </row>
    <row r="1051" spans="1:1">
      <c r="A1051" s="6"/>
    </row>
    <row r="1052" spans="1:1">
      <c r="A1052" s="6"/>
    </row>
    <row r="1053" spans="1:1">
      <c r="A1053" s="6"/>
    </row>
    <row r="1054" spans="1:1">
      <c r="A1054" s="6"/>
    </row>
    <row r="1055" spans="1:1">
      <c r="A1055" s="6"/>
    </row>
    <row r="1056" spans="1:1">
      <c r="A1056" s="6"/>
    </row>
    <row r="1057" spans="1:1">
      <c r="A1057" s="6"/>
    </row>
    <row r="1058" spans="1:1">
      <c r="A1058" s="6"/>
    </row>
    <row r="1059" spans="1:1">
      <c r="A1059" s="6"/>
    </row>
    <row r="1060" spans="1:1">
      <c r="A1060" s="6"/>
    </row>
    <row r="1061" spans="1:1">
      <c r="A1061" s="6"/>
    </row>
    <row r="1062" spans="1:1">
      <c r="A1062" s="6"/>
    </row>
    <row r="1063" spans="1:1">
      <c r="A1063" s="6"/>
    </row>
    <row r="1064" spans="1:1">
      <c r="A1064" s="6"/>
    </row>
    <row r="1065" spans="1:1">
      <c r="A1065" s="6"/>
    </row>
    <row r="1066" spans="1:1">
      <c r="A1066" s="6"/>
    </row>
    <row r="1067" spans="1:1">
      <c r="A1067" s="6"/>
    </row>
    <row r="1068" spans="1:1">
      <c r="A1068" s="6"/>
    </row>
    <row r="1069" spans="1:1">
      <c r="A1069" s="6"/>
    </row>
    <row r="1070" spans="1:1">
      <c r="A1070" s="6"/>
    </row>
    <row r="1071" spans="1:1">
      <c r="A1071" s="6"/>
    </row>
    <row r="1072" spans="1:1">
      <c r="A1072" s="6"/>
    </row>
    <row r="1073" spans="1:1">
      <c r="A1073" s="6"/>
    </row>
    <row r="1074" spans="1:1">
      <c r="A1074" s="6"/>
    </row>
    <row r="1075" spans="1:1">
      <c r="A1075" s="6"/>
    </row>
    <row r="1076" spans="1:1">
      <c r="A1076" s="6"/>
    </row>
    <row r="1077" spans="1:1">
      <c r="A1077" s="6"/>
    </row>
    <row r="1078" spans="1:1">
      <c r="A1078" s="6"/>
    </row>
    <row r="1079" spans="1:1">
      <c r="A1079" s="6"/>
    </row>
    <row r="1080" spans="1:1">
      <c r="A1080" s="6"/>
    </row>
    <row r="1081" spans="1:1">
      <c r="A1081" s="6"/>
    </row>
    <row r="1082" spans="1:1">
      <c r="A1082" s="6"/>
    </row>
    <row r="1083" spans="1:1">
      <c r="A1083" s="6"/>
    </row>
    <row r="1084" spans="1:1">
      <c r="A1084" s="6"/>
    </row>
    <row r="1085" spans="1:1">
      <c r="A1085" s="6"/>
    </row>
    <row r="1086" spans="1:1">
      <c r="A1086" s="6"/>
    </row>
    <row r="1087" spans="1:1">
      <c r="A1087" s="6"/>
    </row>
    <row r="1088" spans="1:1">
      <c r="A1088" s="6"/>
    </row>
    <row r="1089" spans="1:1">
      <c r="A1089" s="6"/>
    </row>
    <row r="1090" spans="1:1">
      <c r="A1090" s="6"/>
    </row>
    <row r="1091" spans="1:1">
      <c r="A1091" s="6"/>
    </row>
    <row r="1092" spans="1:1">
      <c r="A1092" s="6"/>
    </row>
    <row r="1093" spans="1:1">
      <c r="A1093" s="6"/>
    </row>
    <row r="1094" spans="1:1">
      <c r="A1094" s="6"/>
    </row>
    <row r="1095" spans="1:1">
      <c r="A1095" s="6"/>
    </row>
    <row r="1096" spans="1:1">
      <c r="A1096" s="6"/>
    </row>
    <row r="1097" spans="1:1">
      <c r="A1097" s="6"/>
    </row>
    <row r="1098" spans="1:1">
      <c r="A1098" s="6"/>
    </row>
    <row r="1099" spans="1:1">
      <c r="A1099" s="6"/>
    </row>
    <row r="1100" spans="1:1">
      <c r="A1100" s="6"/>
    </row>
    <row r="1101" spans="1:1">
      <c r="A1101" s="6"/>
    </row>
    <row r="1102" spans="1:1">
      <c r="A1102" s="6"/>
    </row>
    <row r="1103" spans="1:1">
      <c r="A1103" s="6"/>
    </row>
    <row r="1104" spans="1:1">
      <c r="A1104" s="6"/>
    </row>
    <row r="1105" spans="1:1">
      <c r="A1105" s="6"/>
    </row>
    <row r="1106" spans="1:1">
      <c r="A1106" s="6"/>
    </row>
    <row r="1107" spans="1:1">
      <c r="A1107" s="6"/>
    </row>
    <row r="1108" spans="1:1">
      <c r="A1108" s="6"/>
    </row>
    <row r="1109" spans="1:1">
      <c r="A1109" s="6"/>
    </row>
    <row r="1110" spans="1:1">
      <c r="A1110" s="6"/>
    </row>
    <row r="1111" spans="1:1">
      <c r="A1111" s="6"/>
    </row>
    <row r="1112" spans="1:1">
      <c r="A1112" s="6"/>
    </row>
    <row r="1113" spans="1:1">
      <c r="A1113" s="6"/>
    </row>
    <row r="1114" spans="1:1">
      <c r="A1114" s="6"/>
    </row>
    <row r="1115" spans="1:1">
      <c r="A1115" s="6"/>
    </row>
    <row r="1116" spans="1:1">
      <c r="A1116" s="6"/>
    </row>
    <row r="1117" spans="1:1">
      <c r="A1117" s="6"/>
    </row>
    <row r="1118" spans="1:1">
      <c r="A1118" s="6"/>
    </row>
    <row r="1119" spans="1:1">
      <c r="A1119" s="6"/>
    </row>
    <row r="1120" spans="1:1">
      <c r="A1120" s="6"/>
    </row>
    <row r="1121" spans="1:1">
      <c r="A1121" s="6"/>
    </row>
    <row r="1122" spans="1:1">
      <c r="A1122" s="6"/>
    </row>
    <row r="1123" spans="1:1">
      <c r="A1123" s="6"/>
    </row>
    <row r="1124" spans="1:1">
      <c r="A1124" s="6"/>
    </row>
    <row r="1125" spans="1:1">
      <c r="A1125" s="6"/>
    </row>
    <row r="1126" spans="1:1">
      <c r="A1126" s="6"/>
    </row>
    <row r="1127" spans="1:1">
      <c r="A1127" s="6"/>
    </row>
    <row r="1128" spans="1:1">
      <c r="A1128" s="6"/>
    </row>
    <row r="1129" spans="1:1">
      <c r="A1129" s="6"/>
    </row>
    <row r="1130" spans="1:1">
      <c r="A1130" s="6"/>
    </row>
    <row r="1131" spans="1:1">
      <c r="A1131" s="6"/>
    </row>
    <row r="1132" spans="1:1">
      <c r="A1132" s="6"/>
    </row>
    <row r="1133" spans="1:1">
      <c r="A1133" s="6"/>
    </row>
    <row r="1134" spans="1:1">
      <c r="A1134" s="6"/>
    </row>
    <row r="1135" spans="1:1">
      <c r="A1135" s="6"/>
    </row>
    <row r="1136" spans="1:1">
      <c r="A1136" s="6"/>
    </row>
    <row r="1137" spans="1:1">
      <c r="A1137" s="6"/>
    </row>
    <row r="1138" spans="1:1">
      <c r="A1138" s="6"/>
    </row>
    <row r="1139" spans="1:1">
      <c r="A1139" s="6"/>
    </row>
    <row r="1140" spans="1:1">
      <c r="A1140" s="6"/>
    </row>
    <row r="1141" spans="1:1">
      <c r="A1141" s="6"/>
    </row>
    <row r="1142" spans="1:1">
      <c r="A1142" s="6"/>
    </row>
    <row r="1143" spans="1:1">
      <c r="A1143" s="6"/>
    </row>
    <row r="1144" spans="1:1">
      <c r="A1144" s="6"/>
    </row>
    <row r="1145" spans="1:1">
      <c r="A1145" s="6"/>
    </row>
    <row r="1146" spans="1:1">
      <c r="A1146" s="6"/>
    </row>
    <row r="1147" spans="1:1">
      <c r="A1147" s="6"/>
    </row>
    <row r="1148" spans="1:1">
      <c r="A1148" s="6"/>
    </row>
    <row r="1149" spans="1:1">
      <c r="A1149" s="6"/>
    </row>
    <row r="1150" spans="1:1">
      <c r="A1150" s="6"/>
    </row>
    <row r="1151" spans="1:1">
      <c r="A1151" s="6"/>
    </row>
    <row r="1152" spans="1:1">
      <c r="A1152" s="6"/>
    </row>
    <row r="1153" spans="1:1">
      <c r="A1153" s="6"/>
    </row>
    <row r="1154" spans="1:1">
      <c r="A1154" s="6"/>
    </row>
    <row r="1155" spans="1:1">
      <c r="A1155" s="6"/>
    </row>
    <row r="1156" spans="1:1">
      <c r="A1156" s="6"/>
    </row>
    <row r="1157" spans="1:1">
      <c r="A1157" s="6"/>
    </row>
    <row r="1158" spans="1:1">
      <c r="A1158" s="6"/>
    </row>
    <row r="1159" spans="1:1">
      <c r="A1159" s="6"/>
    </row>
    <row r="1160" spans="1:1">
      <c r="A1160" s="6"/>
    </row>
    <row r="1161" spans="1:1">
      <c r="A1161" s="6"/>
    </row>
    <row r="1162" spans="1:1">
      <c r="A1162" s="6"/>
    </row>
    <row r="1163" spans="1:1">
      <c r="A1163" s="6"/>
    </row>
    <row r="1164" spans="1:1">
      <c r="A1164" s="6"/>
    </row>
    <row r="1165" spans="1:1">
      <c r="A1165" s="6"/>
    </row>
    <row r="1166" spans="1:1">
      <c r="A1166" s="6"/>
    </row>
    <row r="1167" spans="1:1">
      <c r="A1167" s="6"/>
    </row>
    <row r="1168" spans="1:1">
      <c r="A1168" s="6"/>
    </row>
    <row r="1169" spans="1:1">
      <c r="A1169" s="6"/>
    </row>
    <row r="1170" spans="1:1">
      <c r="A1170" s="6"/>
    </row>
    <row r="1171" spans="1:1">
      <c r="A1171" s="6"/>
    </row>
    <row r="1172" spans="1:1">
      <c r="A1172" s="6"/>
    </row>
    <row r="1173" spans="1:1">
      <c r="A1173" s="6"/>
    </row>
    <row r="1174" spans="1:1">
      <c r="A1174" s="6"/>
    </row>
    <row r="1175" spans="1:1">
      <c r="A1175" s="6"/>
    </row>
    <row r="1176" spans="1:1">
      <c r="A1176" s="6"/>
    </row>
    <row r="1177" spans="1:1">
      <c r="A1177" s="6"/>
    </row>
    <row r="1178" spans="1:1">
      <c r="A1178" s="6"/>
    </row>
    <row r="1179" spans="1:1">
      <c r="A1179" s="6"/>
    </row>
    <row r="1180" spans="1:1">
      <c r="A1180" s="6"/>
    </row>
    <row r="1181" spans="1:1">
      <c r="A1181" s="6"/>
    </row>
    <row r="1182" spans="1:1">
      <c r="A1182" s="6"/>
    </row>
    <row r="1183" spans="1:1">
      <c r="A1183" s="6"/>
    </row>
    <row r="1184" spans="1:1">
      <c r="A1184" s="6"/>
    </row>
    <row r="1185" spans="1:1">
      <c r="A1185" s="6"/>
    </row>
    <row r="1186" spans="1:1">
      <c r="A1186" s="6"/>
    </row>
    <row r="1187" spans="1:1">
      <c r="A1187" s="6"/>
    </row>
    <row r="1188" spans="1:1">
      <c r="A1188" s="6"/>
    </row>
    <row r="1189" spans="1:1">
      <c r="A1189" s="6"/>
    </row>
    <row r="1190" spans="1:1">
      <c r="A1190" s="6"/>
    </row>
    <row r="1191" spans="1:1">
      <c r="A1191" s="6"/>
    </row>
    <row r="1192" spans="1:1">
      <c r="A1192" s="6"/>
    </row>
    <row r="1193" spans="1:1">
      <c r="A1193" s="6"/>
    </row>
    <row r="1194" spans="1:1">
      <c r="A1194" s="6"/>
    </row>
    <row r="1195" spans="1:1">
      <c r="A1195" s="6"/>
    </row>
    <row r="1196" spans="1:1">
      <c r="A1196" s="6"/>
    </row>
    <row r="1197" spans="1:1">
      <c r="A1197" s="6"/>
    </row>
    <row r="1198" spans="1:1">
      <c r="A1198" s="6"/>
    </row>
    <row r="1199" spans="1:1">
      <c r="A1199" s="6"/>
    </row>
    <row r="1200" spans="1:1">
      <c r="A1200" s="6"/>
    </row>
    <row r="1201" spans="1:1">
      <c r="A1201" s="6"/>
    </row>
    <row r="1202" spans="1:1">
      <c r="A1202" s="6"/>
    </row>
    <row r="1203" spans="1:1">
      <c r="A1203" s="6"/>
    </row>
    <row r="1204" spans="1:1">
      <c r="A1204" s="6"/>
    </row>
    <row r="1205" spans="1:1">
      <c r="A1205" s="6"/>
    </row>
    <row r="1206" spans="1:1">
      <c r="A1206" s="6"/>
    </row>
    <row r="1207" spans="1:1">
      <c r="A1207" s="6"/>
    </row>
    <row r="1208" spans="1:1">
      <c r="A1208" s="6"/>
    </row>
    <row r="1209" spans="1:1">
      <c r="A1209" s="6"/>
    </row>
    <row r="1210" spans="1:1">
      <c r="A1210" s="6"/>
    </row>
    <row r="1211" spans="1:1">
      <c r="A1211" s="6"/>
    </row>
    <row r="1212" spans="1:1">
      <c r="A1212" s="6"/>
    </row>
    <row r="1213" spans="1:1">
      <c r="A1213" s="6"/>
    </row>
    <row r="1214" spans="1:1">
      <c r="A1214" s="6"/>
    </row>
    <row r="1215" spans="1:1">
      <c r="A1215" s="6"/>
    </row>
    <row r="1216" spans="1:1">
      <c r="A1216" s="6"/>
    </row>
    <row r="1217" spans="1:1">
      <c r="A1217" s="6"/>
    </row>
    <row r="1218" spans="1:1">
      <c r="A1218" s="6"/>
    </row>
    <row r="1219" spans="1:1">
      <c r="A1219" s="6"/>
    </row>
    <row r="1220" spans="1:1">
      <c r="A1220" s="6"/>
    </row>
    <row r="1221" spans="1:1">
      <c r="A1221" s="6"/>
    </row>
    <row r="1222" spans="1:1">
      <c r="A1222" s="6"/>
    </row>
    <row r="1223" spans="1:1">
      <c r="A1223" s="6"/>
    </row>
    <row r="1224" spans="1:1">
      <c r="A1224" s="6"/>
    </row>
    <row r="1225" spans="1:1">
      <c r="A1225" s="6"/>
    </row>
    <row r="1226" spans="1:1">
      <c r="A1226" s="6"/>
    </row>
    <row r="1227" spans="1:1">
      <c r="A1227" s="6"/>
    </row>
    <row r="1228" spans="1:1">
      <c r="A1228" s="6"/>
    </row>
    <row r="1229" spans="1:1">
      <c r="A1229" s="6"/>
    </row>
    <row r="1230" spans="1:1">
      <c r="A1230" s="6"/>
    </row>
    <row r="1231" spans="1:1">
      <c r="A1231" s="6"/>
    </row>
    <row r="1232" spans="1:1">
      <c r="A1232" s="6"/>
    </row>
    <row r="1233" spans="1:1">
      <c r="A1233" s="6"/>
    </row>
    <row r="1234" spans="1:1">
      <c r="A1234" s="6"/>
    </row>
    <row r="1235" spans="1:1">
      <c r="A1235" s="6"/>
    </row>
    <row r="1236" spans="1:1">
      <c r="A1236" s="6"/>
    </row>
    <row r="1237" spans="1:1">
      <c r="A1237" s="6"/>
    </row>
    <row r="1238" spans="1:1">
      <c r="A1238" s="6"/>
    </row>
    <row r="1239" spans="1:1">
      <c r="A1239" s="6"/>
    </row>
    <row r="1240" spans="1:1">
      <c r="A1240" s="6"/>
    </row>
    <row r="1241" spans="1:1">
      <c r="A1241" s="6"/>
    </row>
    <row r="1242" spans="1:1">
      <c r="A1242" s="6"/>
    </row>
    <row r="1243" spans="1:1">
      <c r="A1243" s="6"/>
    </row>
    <row r="1244" spans="1:1">
      <c r="A1244" s="6"/>
    </row>
    <row r="1245" spans="1:1">
      <c r="A1245" s="6"/>
    </row>
    <row r="1246" spans="1:1">
      <c r="A1246" s="6"/>
    </row>
    <row r="1247" spans="1:1">
      <c r="A1247" s="6"/>
    </row>
    <row r="1248" spans="1:1">
      <c r="A1248" s="6"/>
    </row>
    <row r="1249" spans="1:1">
      <c r="A1249" s="6"/>
    </row>
    <row r="1250" spans="1:1">
      <c r="A1250" s="6"/>
    </row>
    <row r="1251" spans="1:1">
      <c r="A1251" s="6"/>
    </row>
    <row r="1252" spans="1:1">
      <c r="A1252" s="6"/>
    </row>
    <row r="1253" spans="1:1">
      <c r="A1253" s="6"/>
    </row>
    <row r="1254" spans="1:1">
      <c r="A1254" s="6"/>
    </row>
    <row r="1255" spans="1:1">
      <c r="A1255" s="6"/>
    </row>
    <row r="1256" spans="1:1">
      <c r="A1256" s="6"/>
    </row>
    <row r="1257" spans="1:1">
      <c r="A1257" s="6"/>
    </row>
    <row r="1258" spans="1:1">
      <c r="A1258" s="6"/>
    </row>
    <row r="1259" spans="1:1">
      <c r="A1259" s="6"/>
    </row>
    <row r="1260" spans="1:1">
      <c r="A1260" s="6"/>
    </row>
    <row r="1261" spans="1:1">
      <c r="A1261" s="6"/>
    </row>
    <row r="1262" spans="1:1">
      <c r="A1262" s="6"/>
    </row>
    <row r="1263" spans="1:1">
      <c r="A1263" s="6"/>
    </row>
    <row r="1264" spans="1:1">
      <c r="A1264" s="6"/>
    </row>
    <row r="1265" spans="1:1">
      <c r="A1265" s="6"/>
    </row>
    <row r="1266" spans="1:1">
      <c r="A1266" s="6"/>
    </row>
    <row r="1267" spans="1:1">
      <c r="A1267" s="6"/>
    </row>
    <row r="1268" spans="1:1">
      <c r="A1268" s="6"/>
    </row>
    <row r="1269" spans="1:1">
      <c r="A1269" s="6"/>
    </row>
    <row r="1270" spans="1:1">
      <c r="A1270" s="6"/>
    </row>
    <row r="1271" spans="1:1">
      <c r="A1271" s="6"/>
    </row>
    <row r="1272" spans="1:1">
      <c r="A1272" s="6"/>
    </row>
    <row r="1273" spans="1:1">
      <c r="A1273" s="6"/>
    </row>
    <row r="1274" spans="1:1">
      <c r="A1274" s="6"/>
    </row>
    <row r="1275" spans="1:1">
      <c r="A1275" s="6"/>
    </row>
    <row r="1276" spans="1:1">
      <c r="A1276" s="6"/>
    </row>
    <row r="1277" spans="1:1">
      <c r="A1277" s="6"/>
    </row>
    <row r="1278" spans="1:1">
      <c r="A1278" s="6"/>
    </row>
    <row r="1279" spans="1:1">
      <c r="A1279" s="6"/>
    </row>
    <row r="1280" spans="1:1">
      <c r="A1280" s="6"/>
    </row>
    <row r="1281" spans="1:1">
      <c r="A1281" s="6"/>
    </row>
    <row r="1282" spans="1:1">
      <c r="A1282" s="6"/>
    </row>
    <row r="1283" spans="1:1">
      <c r="A1283" s="6"/>
    </row>
    <row r="1284" spans="1:1">
      <c r="A1284" s="6"/>
    </row>
    <row r="1285" spans="1:1">
      <c r="A1285" s="6"/>
    </row>
    <row r="1286" spans="1:1">
      <c r="A1286" s="6"/>
    </row>
    <row r="1287" spans="1:1">
      <c r="A1287" s="6"/>
    </row>
    <row r="1288" spans="1:1">
      <c r="A1288" s="6"/>
    </row>
    <row r="1289" spans="1:1">
      <c r="A1289" s="6"/>
    </row>
    <row r="1290" spans="1:1">
      <c r="A1290" s="6"/>
    </row>
    <row r="1291" spans="1:1">
      <c r="A1291" s="6"/>
    </row>
    <row r="1292" spans="1:1">
      <c r="A1292" s="6"/>
    </row>
    <row r="1293" spans="1:1">
      <c r="A1293" s="6"/>
    </row>
    <row r="1294" spans="1:1">
      <c r="A1294" s="6"/>
    </row>
    <row r="1295" spans="1:1">
      <c r="A1295" s="6"/>
    </row>
    <row r="1296" spans="1:1">
      <c r="A1296" s="6"/>
    </row>
    <row r="1297" spans="1:1">
      <c r="A1297" s="6"/>
    </row>
    <row r="1298" spans="1:1">
      <c r="A1298" s="6"/>
    </row>
    <row r="1299" spans="1:1">
      <c r="A1299" s="6"/>
    </row>
    <row r="1300" spans="1:1">
      <c r="A1300" s="6"/>
    </row>
    <row r="1301" spans="1:1">
      <c r="A1301" s="6"/>
    </row>
    <row r="1302" spans="1:1">
      <c r="A1302" s="6"/>
    </row>
    <row r="1303" spans="1:1">
      <c r="A1303" s="6"/>
    </row>
    <row r="1304" spans="1:1">
      <c r="A1304" s="6"/>
    </row>
    <row r="1305" spans="1:1">
      <c r="A1305" s="6"/>
    </row>
    <row r="1306" spans="1:1">
      <c r="A1306" s="6"/>
    </row>
    <row r="1307" spans="1:1">
      <c r="A1307" s="6"/>
    </row>
    <row r="1308" spans="1:1">
      <c r="A1308" s="6"/>
    </row>
    <row r="1309" spans="1:1">
      <c r="A1309" s="6"/>
    </row>
    <row r="1310" spans="1:1">
      <c r="A1310" s="6"/>
    </row>
    <row r="1311" spans="1:1">
      <c r="A1311" s="6"/>
    </row>
    <row r="1312" spans="1:1">
      <c r="A1312" s="6"/>
    </row>
    <row r="1313" spans="1:1">
      <c r="A1313" s="6"/>
    </row>
    <row r="1314" spans="1:1">
      <c r="A1314" s="6"/>
    </row>
    <row r="1315" spans="1:1">
      <c r="A1315" s="6"/>
    </row>
    <row r="1316" spans="1:1">
      <c r="A1316" s="6"/>
    </row>
    <row r="1317" spans="1:1">
      <c r="A1317" s="6"/>
    </row>
    <row r="1318" spans="1:1">
      <c r="A1318" s="6"/>
    </row>
    <row r="1319" spans="1:1">
      <c r="A1319" s="6"/>
    </row>
    <row r="1320" spans="1:1">
      <c r="A1320" s="6"/>
    </row>
    <row r="1321" spans="1:1">
      <c r="A1321" s="6"/>
    </row>
    <row r="1322" spans="1:1">
      <c r="A1322" s="6"/>
    </row>
    <row r="1323" spans="1:1">
      <c r="A1323" s="6"/>
    </row>
    <row r="1324" spans="1:1">
      <c r="A1324" s="6"/>
    </row>
    <row r="1325" spans="1:1">
      <c r="A1325" s="6"/>
    </row>
    <row r="1326" spans="1:1">
      <c r="A1326" s="6"/>
    </row>
    <row r="1327" spans="1:1">
      <c r="A1327" s="6"/>
    </row>
    <row r="1328" spans="1:1">
      <c r="A1328" s="6"/>
    </row>
    <row r="1329" spans="1:1">
      <c r="A1329" s="6"/>
    </row>
    <row r="1330" spans="1:1">
      <c r="A1330" s="6"/>
    </row>
    <row r="1331" spans="1:1">
      <c r="A1331" s="6"/>
    </row>
    <row r="1332" spans="1:1">
      <c r="A1332" s="6"/>
    </row>
    <row r="1333" spans="1:1">
      <c r="A1333" s="6"/>
    </row>
    <row r="1334" spans="1:1">
      <c r="A1334" s="6"/>
    </row>
    <row r="1335" spans="1:1">
      <c r="A1335" s="6"/>
    </row>
    <row r="1336" spans="1:1">
      <c r="A1336" s="6"/>
    </row>
    <row r="1337" spans="1:1">
      <c r="A1337" s="6"/>
    </row>
    <row r="1338" spans="1:1">
      <c r="A1338" s="6"/>
    </row>
    <row r="1339" spans="1:1">
      <c r="A1339" s="6"/>
    </row>
    <row r="1340" spans="1:1">
      <c r="A1340" s="6"/>
    </row>
    <row r="1341" spans="1:1">
      <c r="A1341" s="6"/>
    </row>
    <row r="1342" spans="1:1">
      <c r="A1342" s="6"/>
    </row>
    <row r="1343" spans="1:1">
      <c r="A1343" s="6"/>
    </row>
    <row r="1344" spans="1:1">
      <c r="A1344" s="6"/>
    </row>
    <row r="1345" spans="1:1">
      <c r="A1345" s="6"/>
    </row>
    <row r="1346" spans="1:1">
      <c r="A1346" s="6"/>
    </row>
    <row r="1347" spans="1:1">
      <c r="A1347" s="6"/>
    </row>
    <row r="1348" spans="1:1">
      <c r="A1348" s="6"/>
    </row>
    <row r="1349" spans="1:1">
      <c r="A1349" s="6"/>
    </row>
    <row r="1350" spans="1:1">
      <c r="A1350" s="6"/>
    </row>
    <row r="1351" spans="1:1">
      <c r="A1351" s="6"/>
    </row>
    <row r="1352" spans="1:1">
      <c r="A1352" s="6"/>
    </row>
    <row r="1353" spans="1:1">
      <c r="A1353" s="6"/>
    </row>
    <row r="1354" spans="1:1">
      <c r="A1354" s="6"/>
    </row>
    <row r="1355" spans="1:1">
      <c r="A1355" s="6"/>
    </row>
    <row r="1356" spans="1:1">
      <c r="A1356" s="6"/>
    </row>
    <row r="1357" spans="1:1">
      <c r="A1357" s="6"/>
    </row>
    <row r="1358" spans="1:1">
      <c r="A1358" s="6"/>
    </row>
    <row r="1359" spans="1:1">
      <c r="A1359" s="6"/>
    </row>
    <row r="1360" spans="1:1">
      <c r="A1360" s="6"/>
    </row>
    <row r="1361" spans="1:1">
      <c r="A1361" s="6"/>
    </row>
    <row r="1362" spans="1:1">
      <c r="A1362" s="6"/>
    </row>
    <row r="1363" spans="1:1">
      <c r="A1363" s="6"/>
    </row>
    <row r="1364" spans="1:1">
      <c r="A1364" s="6"/>
    </row>
    <row r="1365" spans="1:1">
      <c r="A1365" s="6"/>
    </row>
    <row r="1366" spans="1:1">
      <c r="A1366" s="6"/>
    </row>
    <row r="1367" spans="1:1">
      <c r="A1367" s="6"/>
    </row>
    <row r="1368" spans="1:1">
      <c r="A1368" s="6"/>
    </row>
    <row r="1369" spans="1:1">
      <c r="A1369" s="6"/>
    </row>
    <row r="1370" spans="1:1">
      <c r="A1370" s="6"/>
    </row>
    <row r="1371" spans="1:1">
      <c r="A1371" s="6"/>
    </row>
    <row r="1372" spans="1:1">
      <c r="A1372" s="6"/>
    </row>
    <row r="1373" spans="1:1">
      <c r="A1373" s="6"/>
    </row>
    <row r="1374" spans="1:1">
      <c r="A1374" s="6"/>
    </row>
    <row r="1375" spans="1:1">
      <c r="A1375" s="6"/>
    </row>
    <row r="1376" spans="1:1">
      <c r="A1376" s="6"/>
    </row>
    <row r="1377" spans="1:1">
      <c r="A1377" s="6"/>
    </row>
    <row r="1378" spans="1:1">
      <c r="A1378" s="6"/>
    </row>
    <row r="1379" spans="1:1">
      <c r="A1379" s="6"/>
    </row>
    <row r="1380" spans="1:1">
      <c r="A1380" s="6"/>
    </row>
    <row r="1381" spans="1:1">
      <c r="A1381" s="6"/>
    </row>
    <row r="1382" spans="1:1">
      <c r="A1382" s="6"/>
    </row>
    <row r="1383" spans="1:1">
      <c r="A1383" s="6"/>
    </row>
    <row r="1384" spans="1:1">
      <c r="A1384" s="6"/>
    </row>
    <row r="1385" spans="1:1">
      <c r="A1385" s="6"/>
    </row>
    <row r="1386" spans="1:1">
      <c r="A1386" s="6"/>
    </row>
    <row r="1387" spans="1:1">
      <c r="A1387" s="6"/>
    </row>
    <row r="1388" spans="1:1">
      <c r="A1388" s="6"/>
    </row>
    <row r="1389" spans="1:1">
      <c r="A1389" s="6"/>
    </row>
    <row r="1390" spans="1:1">
      <c r="A1390" s="6"/>
    </row>
    <row r="1391" spans="1:1">
      <c r="A1391" s="6"/>
    </row>
    <row r="1392" spans="1:1">
      <c r="A1392" s="6"/>
    </row>
    <row r="1393" spans="1:1">
      <c r="A1393" s="6"/>
    </row>
    <row r="1394" spans="1:1">
      <c r="A1394" s="6"/>
    </row>
    <row r="1395" spans="1:1">
      <c r="A1395" s="6"/>
    </row>
    <row r="1396" spans="1:1">
      <c r="A1396" s="6"/>
    </row>
    <row r="1397" spans="1:1">
      <c r="A1397" s="6"/>
    </row>
    <row r="1398" spans="1:1">
      <c r="A1398" s="6"/>
    </row>
    <row r="1399" spans="1:1">
      <c r="A1399" s="6"/>
    </row>
    <row r="1400" spans="1:1">
      <c r="A1400" s="6"/>
    </row>
    <row r="1401" spans="1:1">
      <c r="A1401" s="6"/>
    </row>
    <row r="1402" spans="1:1">
      <c r="A1402" s="6"/>
    </row>
    <row r="1403" spans="1:1">
      <c r="A1403" s="6"/>
    </row>
    <row r="1404" spans="1:1">
      <c r="A1404" s="6"/>
    </row>
    <row r="1405" spans="1:1">
      <c r="A1405" s="6"/>
    </row>
    <row r="1406" spans="1:1">
      <c r="A1406" s="6"/>
    </row>
    <row r="1407" spans="1:1">
      <c r="A1407" s="6"/>
    </row>
    <row r="1408" spans="1:1">
      <c r="A1408" s="6"/>
    </row>
    <row r="1409" spans="1:1">
      <c r="A1409" s="6"/>
    </row>
    <row r="1410" spans="1:1">
      <c r="A1410" s="6"/>
    </row>
    <row r="1411" spans="1:1">
      <c r="A1411" s="6"/>
    </row>
    <row r="1412" spans="1:1">
      <c r="A1412" s="6"/>
    </row>
    <row r="1413" spans="1:1">
      <c r="A1413" s="6"/>
    </row>
    <row r="1414" spans="1:1">
      <c r="A1414" s="6"/>
    </row>
    <row r="1415" spans="1:1">
      <c r="A1415" s="6"/>
    </row>
    <row r="1416" spans="1:1">
      <c r="A1416" s="6"/>
    </row>
    <row r="1417" spans="1:1">
      <c r="A1417" s="6"/>
    </row>
    <row r="1418" spans="1:1">
      <c r="A1418" s="6"/>
    </row>
    <row r="1419" spans="1:1">
      <c r="A1419" s="6"/>
    </row>
    <row r="1420" spans="1:1">
      <c r="A1420" s="6"/>
    </row>
    <row r="1421" spans="1:1">
      <c r="A1421" s="6"/>
    </row>
    <row r="1422" spans="1:1">
      <c r="A1422" s="6"/>
    </row>
    <row r="1423" spans="1:1">
      <c r="A1423" s="6"/>
    </row>
    <row r="1424" spans="1:1">
      <c r="A1424" s="6"/>
    </row>
    <row r="1425" spans="1:1">
      <c r="A1425" s="6"/>
    </row>
    <row r="1426" spans="1:1">
      <c r="A1426" s="6"/>
    </row>
    <row r="1427" spans="1:1">
      <c r="A1427" s="6"/>
    </row>
    <row r="1428" spans="1:1">
      <c r="A1428" s="6"/>
    </row>
    <row r="1429" spans="1:1">
      <c r="A1429" s="6"/>
    </row>
    <row r="1430" spans="1:1">
      <c r="A1430" s="6"/>
    </row>
    <row r="1431" spans="1:1">
      <c r="A1431" s="6"/>
    </row>
    <row r="1432" spans="1:1">
      <c r="A1432" s="6"/>
    </row>
    <row r="1433" spans="1:1">
      <c r="A1433" s="6"/>
    </row>
    <row r="1434" spans="1:1">
      <c r="A1434" s="6"/>
    </row>
    <row r="1435" spans="1:1">
      <c r="A1435" s="6"/>
    </row>
    <row r="1436" spans="1:1">
      <c r="A1436" s="6"/>
    </row>
    <row r="1437" spans="1:1">
      <c r="A1437" s="6"/>
    </row>
    <row r="1438" spans="1:1">
      <c r="A1438" s="6"/>
    </row>
    <row r="1439" spans="1:1">
      <c r="A1439" s="6"/>
    </row>
    <row r="1440" spans="1:1">
      <c r="A1440" s="6"/>
    </row>
    <row r="1441" spans="1:1">
      <c r="A1441" s="6"/>
    </row>
    <row r="1442" spans="1:1">
      <c r="A1442" s="6"/>
    </row>
    <row r="1443" spans="1:1">
      <c r="A1443" s="6"/>
    </row>
    <row r="1444" spans="1:1">
      <c r="A1444" s="6"/>
    </row>
    <row r="1445" spans="1:1">
      <c r="A1445" s="6"/>
    </row>
    <row r="1446" spans="1:1">
      <c r="A1446" s="6"/>
    </row>
    <row r="1447" spans="1:1">
      <c r="A1447" s="6"/>
    </row>
    <row r="1448" spans="1:1">
      <c r="A1448" s="6"/>
    </row>
    <row r="1449" spans="1:1">
      <c r="A1449" s="6"/>
    </row>
    <row r="1450" spans="1:1">
      <c r="A1450" s="6"/>
    </row>
    <row r="1451" spans="1:1">
      <c r="A1451" s="6"/>
    </row>
    <row r="1452" spans="1:1">
      <c r="A1452" s="6"/>
    </row>
    <row r="1453" spans="1:1">
      <c r="A1453" s="6"/>
    </row>
    <row r="1454" spans="1:1">
      <c r="A1454" s="6"/>
    </row>
    <row r="1455" spans="1:1">
      <c r="A1455" s="6"/>
    </row>
    <row r="1456" spans="1:1">
      <c r="A1456" s="6"/>
    </row>
    <row r="1457" spans="1:1">
      <c r="A1457" s="6"/>
    </row>
    <row r="1458" spans="1:1">
      <c r="A1458" s="6"/>
    </row>
    <row r="1459" spans="1:1">
      <c r="A1459" s="6"/>
    </row>
    <row r="1460" spans="1:1">
      <c r="A1460" s="6"/>
    </row>
    <row r="1461" spans="1:1">
      <c r="A1461" s="6"/>
    </row>
    <row r="1462" spans="1:1">
      <c r="A1462" s="6"/>
    </row>
    <row r="1463" spans="1:1">
      <c r="A1463" s="6"/>
    </row>
    <row r="1464" spans="1:1">
      <c r="A1464" s="6"/>
    </row>
    <row r="1465" spans="1:1">
      <c r="A1465" s="6"/>
    </row>
    <row r="1466" spans="1:1">
      <c r="A1466" s="6"/>
    </row>
    <row r="1467" spans="1:1">
      <c r="A1467" s="6"/>
    </row>
    <row r="1468" spans="1:1">
      <c r="A1468" s="6"/>
    </row>
    <row r="1469" spans="1:1">
      <c r="A1469" s="6"/>
    </row>
    <row r="1470" spans="1:1">
      <c r="A1470" s="6"/>
    </row>
    <row r="1471" spans="1:1">
      <c r="A1471" s="6"/>
    </row>
    <row r="1472" spans="1:1">
      <c r="A1472" s="6"/>
    </row>
    <row r="1473" spans="1:1">
      <c r="A1473" s="6"/>
    </row>
    <row r="1474" spans="1:1">
      <c r="A1474" s="6"/>
    </row>
    <row r="1475" spans="1:1">
      <c r="A1475" s="6"/>
    </row>
    <row r="1476" spans="1:1">
      <c r="A1476" s="6"/>
    </row>
    <row r="1477" spans="1:1">
      <c r="A1477" s="6"/>
    </row>
    <row r="1478" spans="1:1">
      <c r="A1478" s="6"/>
    </row>
    <row r="1479" spans="1:1">
      <c r="A1479" s="6"/>
    </row>
    <row r="1480" spans="1:1">
      <c r="A1480" s="6"/>
    </row>
    <row r="1481" spans="1:1">
      <c r="A1481" s="6"/>
    </row>
    <row r="1482" spans="1:1">
      <c r="A1482" s="6"/>
    </row>
    <row r="1483" spans="1:1">
      <c r="A1483" s="6"/>
    </row>
    <row r="1484" spans="1:1">
      <c r="A1484" s="6"/>
    </row>
    <row r="1485" spans="1:1">
      <c r="A1485" s="6"/>
    </row>
    <row r="1486" spans="1:1">
      <c r="A1486" s="6"/>
    </row>
    <row r="1487" spans="1:1">
      <c r="A1487" s="6"/>
    </row>
    <row r="1488" spans="1:1">
      <c r="A1488" s="6"/>
    </row>
    <row r="1489" spans="1:1">
      <c r="A1489" s="6"/>
    </row>
    <row r="1490" spans="1:1">
      <c r="A1490" s="6"/>
    </row>
    <row r="1491" spans="1:1">
      <c r="A1491" s="6"/>
    </row>
    <row r="1492" spans="1:1">
      <c r="A1492" s="6"/>
    </row>
    <row r="1493" spans="1:1">
      <c r="A1493" s="6"/>
    </row>
    <row r="1494" spans="1:1">
      <c r="A1494" s="6"/>
    </row>
    <row r="1495" spans="1:1">
      <c r="A1495" s="6"/>
    </row>
    <row r="1496" spans="1:1">
      <c r="A1496" s="6"/>
    </row>
    <row r="1497" spans="1:1">
      <c r="A1497" s="6"/>
    </row>
    <row r="1498" spans="1:1">
      <c r="A1498" s="6"/>
    </row>
    <row r="1499" spans="1:1">
      <c r="A1499" s="6"/>
    </row>
    <row r="1500" spans="1:1">
      <c r="A1500" s="6"/>
    </row>
    <row r="1501" spans="1:1">
      <c r="A1501" s="6"/>
    </row>
    <row r="1502" spans="1:1">
      <c r="A1502" s="6"/>
    </row>
    <row r="1503" spans="1:1">
      <c r="A1503" s="6"/>
    </row>
    <row r="1504" spans="1:1">
      <c r="A1504" s="6"/>
    </row>
    <row r="1505" spans="1:1">
      <c r="A1505" s="6"/>
    </row>
    <row r="1506" spans="1:1">
      <c r="A1506" s="6"/>
    </row>
    <row r="1507" spans="1:1">
      <c r="A1507" s="6"/>
    </row>
    <row r="1508" spans="1:1">
      <c r="A1508" s="6"/>
    </row>
    <row r="1509" spans="1:1">
      <c r="A1509" s="6"/>
    </row>
    <row r="1510" spans="1:1">
      <c r="A1510" s="6"/>
    </row>
    <row r="1511" spans="1:1">
      <c r="A1511" s="6"/>
    </row>
    <row r="1512" spans="1:1">
      <c r="A1512" s="6"/>
    </row>
    <row r="1513" spans="1:1">
      <c r="A1513" s="6"/>
    </row>
    <row r="1514" spans="1:1">
      <c r="A1514" s="6"/>
    </row>
    <row r="1515" spans="1:1">
      <c r="A1515" s="6"/>
    </row>
    <row r="1516" spans="1:1">
      <c r="A1516" s="6"/>
    </row>
    <row r="1517" spans="1:1">
      <c r="A1517" s="6"/>
    </row>
    <row r="1518" spans="1:1">
      <c r="A1518" s="6"/>
    </row>
    <row r="1519" spans="1:1">
      <c r="A1519" s="6"/>
    </row>
    <row r="1520" spans="1:1">
      <c r="A1520" s="6"/>
    </row>
    <row r="1521" spans="1:1">
      <c r="A1521" s="6"/>
    </row>
    <row r="1522" spans="1:1">
      <c r="A1522" s="6"/>
    </row>
    <row r="1523" spans="1:1">
      <c r="A1523" s="6"/>
    </row>
    <row r="1524" spans="1:1">
      <c r="A1524" s="6"/>
    </row>
    <row r="1525" spans="1:1">
      <c r="A1525" s="6"/>
    </row>
    <row r="1526" spans="1:1">
      <c r="A1526" s="6"/>
    </row>
    <row r="1527" spans="1:1">
      <c r="A1527" s="6"/>
    </row>
    <row r="1528" spans="1:1">
      <c r="A1528" s="6"/>
    </row>
    <row r="1529" spans="1:1">
      <c r="A1529" s="6"/>
    </row>
    <row r="1530" spans="1:1">
      <c r="A1530" s="6"/>
    </row>
    <row r="1531" spans="1:1">
      <c r="A1531" s="6"/>
    </row>
    <row r="1532" spans="1:1">
      <c r="A1532" s="6"/>
    </row>
    <row r="1533" spans="1:1">
      <c r="A1533" s="6"/>
    </row>
    <row r="1534" spans="1:1">
      <c r="A1534" s="6"/>
    </row>
    <row r="1535" spans="1:1">
      <c r="A1535" s="6"/>
    </row>
    <row r="1536" spans="1:1">
      <c r="A1536" s="6"/>
    </row>
    <row r="1537" spans="1:1">
      <c r="A1537" s="6"/>
    </row>
    <row r="1538" spans="1:1">
      <c r="A1538" s="6"/>
    </row>
    <row r="1539" spans="1:1">
      <c r="A1539" s="6"/>
    </row>
    <row r="1540" spans="1:1">
      <c r="A1540" s="6"/>
    </row>
    <row r="1541" spans="1:1">
      <c r="A1541" s="6"/>
    </row>
    <row r="1542" spans="1:1">
      <c r="A1542" s="6"/>
    </row>
    <row r="1543" spans="1:1">
      <c r="A1543" s="6"/>
    </row>
    <row r="1544" spans="1:1">
      <c r="A1544" s="6"/>
    </row>
    <row r="1545" spans="1:1">
      <c r="A1545" s="6"/>
    </row>
    <row r="1546" spans="1:1">
      <c r="A1546" s="6"/>
    </row>
    <row r="1547" spans="1:1">
      <c r="A1547" s="6"/>
    </row>
    <row r="1548" spans="1:1">
      <c r="A1548" s="6"/>
    </row>
    <row r="1549" spans="1:1">
      <c r="A1549" s="6"/>
    </row>
    <row r="1550" spans="1:1">
      <c r="A1550" s="6"/>
    </row>
    <row r="1551" spans="1:1">
      <c r="A1551" s="6"/>
    </row>
    <row r="1552" spans="1:1">
      <c r="A1552" s="6"/>
    </row>
    <row r="1553" spans="1:1">
      <c r="A1553" s="6"/>
    </row>
    <row r="1554" spans="1:1">
      <c r="A1554" s="6"/>
    </row>
    <row r="1555" spans="1:1">
      <c r="A1555" s="6"/>
    </row>
    <row r="1556" spans="1:1">
      <c r="A1556" s="6"/>
    </row>
    <row r="1557" spans="1:1">
      <c r="A1557" s="6"/>
    </row>
    <row r="1558" spans="1:1">
      <c r="A1558" s="6"/>
    </row>
    <row r="1559" spans="1:1">
      <c r="A1559" s="6"/>
    </row>
    <row r="1560" spans="1:1">
      <c r="A1560" s="6"/>
    </row>
    <row r="1561" spans="1:1">
      <c r="A1561" s="6"/>
    </row>
    <row r="1562" spans="1:1">
      <c r="A1562" s="6"/>
    </row>
    <row r="1563" spans="1:1">
      <c r="A1563" s="6"/>
    </row>
    <row r="1564" spans="1:1">
      <c r="A1564" s="6"/>
    </row>
    <row r="1565" spans="1:1">
      <c r="A1565" s="6"/>
    </row>
    <row r="1566" spans="1:1">
      <c r="A1566" s="6"/>
    </row>
    <row r="1567" spans="1:1">
      <c r="A1567" s="6"/>
    </row>
    <row r="1568" spans="1:1">
      <c r="A1568" s="6"/>
    </row>
    <row r="1569" spans="1:1">
      <c r="A1569" s="6"/>
    </row>
    <row r="1570" spans="1:1">
      <c r="A1570" s="6"/>
    </row>
    <row r="1571" spans="1:1">
      <c r="A1571" s="6"/>
    </row>
    <row r="1572" spans="1:1">
      <c r="A1572" s="6"/>
    </row>
    <row r="1573" spans="1:1">
      <c r="A1573" s="6"/>
    </row>
    <row r="1574" spans="1:1">
      <c r="A1574" s="6"/>
    </row>
    <row r="1575" spans="1:1">
      <c r="A1575" s="6"/>
    </row>
    <row r="1576" spans="1:1">
      <c r="A1576" s="6"/>
    </row>
    <row r="1577" spans="1:1">
      <c r="A1577" s="6"/>
    </row>
    <row r="1578" spans="1:1">
      <c r="A1578" s="6"/>
    </row>
    <row r="1579" spans="1:1">
      <c r="A1579" s="6"/>
    </row>
    <row r="1580" spans="1:1">
      <c r="A1580" s="6"/>
    </row>
    <row r="1581" spans="1:1">
      <c r="A1581" s="6"/>
    </row>
    <row r="1582" spans="1:1">
      <c r="A1582" s="6"/>
    </row>
    <row r="1583" spans="1:1">
      <c r="A1583" s="6"/>
    </row>
    <row r="1584" spans="1:1">
      <c r="A1584" s="6"/>
    </row>
    <row r="1585" spans="1:1">
      <c r="A1585" s="6"/>
    </row>
    <row r="1586" spans="1:1">
      <c r="A1586" s="6"/>
    </row>
    <row r="1587" spans="1:1">
      <c r="A1587" s="6"/>
    </row>
    <row r="1588" spans="1:1">
      <c r="A1588" s="6"/>
    </row>
    <row r="1589" spans="1:1">
      <c r="A1589" s="6"/>
    </row>
    <row r="1590" spans="1:1">
      <c r="A1590" s="6"/>
    </row>
    <row r="1591" spans="1:1">
      <c r="A1591" s="6"/>
    </row>
    <row r="1592" spans="1:1">
      <c r="A1592" s="6"/>
    </row>
    <row r="1593" spans="1:1">
      <c r="A1593" s="6"/>
    </row>
    <row r="1594" spans="1:1">
      <c r="A1594" s="6"/>
    </row>
    <row r="1595" spans="1:1">
      <c r="A1595" s="6"/>
    </row>
    <row r="1596" spans="1:1">
      <c r="A1596" s="6"/>
    </row>
    <row r="1597" spans="1:1">
      <c r="A1597" s="6"/>
    </row>
    <row r="1598" spans="1:1">
      <c r="A1598" s="6"/>
    </row>
    <row r="1599" spans="1:1">
      <c r="A1599" s="6"/>
    </row>
    <row r="1600" spans="1:1">
      <c r="A1600" s="6"/>
    </row>
    <row r="1601" spans="1:1">
      <c r="A1601" s="6"/>
    </row>
    <row r="1602" spans="1:1">
      <c r="A1602" s="6"/>
    </row>
    <row r="1603" spans="1:1">
      <c r="A1603" s="6"/>
    </row>
    <row r="1604" spans="1:1">
      <c r="A1604" s="6"/>
    </row>
    <row r="1605" spans="1:1">
      <c r="A1605" s="6"/>
    </row>
    <row r="1606" spans="1:1">
      <c r="A1606" s="6"/>
    </row>
    <row r="1607" spans="1:1">
      <c r="A1607" s="6"/>
    </row>
    <row r="1608" spans="1:1">
      <c r="A1608" s="6"/>
    </row>
    <row r="1609" spans="1:1">
      <c r="A1609" s="6"/>
    </row>
    <row r="1610" spans="1:1">
      <c r="A1610" s="6"/>
    </row>
    <row r="1611" spans="1:1">
      <c r="A1611" s="6"/>
    </row>
    <row r="1612" spans="1:1">
      <c r="A1612" s="6"/>
    </row>
    <row r="1613" spans="1:1">
      <c r="A1613" s="6"/>
    </row>
    <row r="1614" spans="1:1">
      <c r="A1614" s="6"/>
    </row>
    <row r="1615" spans="1:1">
      <c r="A1615" s="6"/>
    </row>
    <row r="1616" spans="1:1">
      <c r="A1616" s="6"/>
    </row>
    <row r="1617" spans="1:1">
      <c r="A1617" s="6"/>
    </row>
    <row r="1618" spans="1:1">
      <c r="A1618" s="6"/>
    </row>
    <row r="1619" spans="1:1">
      <c r="A1619" s="6"/>
    </row>
    <row r="1620" spans="1:1">
      <c r="A1620" s="6"/>
    </row>
    <row r="1621" spans="1:1">
      <c r="A1621" s="6"/>
    </row>
    <row r="1622" spans="1:1">
      <c r="A1622" s="6"/>
    </row>
    <row r="1623" spans="1:1">
      <c r="A1623" s="6"/>
    </row>
    <row r="1624" spans="1:1">
      <c r="A1624" s="6"/>
    </row>
    <row r="1625" spans="1:1">
      <c r="A1625" s="6"/>
    </row>
    <row r="1626" spans="1:1">
      <c r="A1626" s="6"/>
    </row>
    <row r="1627" spans="1:1">
      <c r="A1627" s="6"/>
    </row>
    <row r="1628" spans="1:1">
      <c r="A1628" s="6"/>
    </row>
    <row r="1629" spans="1:1">
      <c r="A1629" s="6"/>
    </row>
    <row r="1630" spans="1:1">
      <c r="A1630" s="6"/>
    </row>
    <row r="1631" spans="1:1">
      <c r="A1631" s="6"/>
    </row>
    <row r="1632" spans="1:1">
      <c r="A1632" s="6"/>
    </row>
    <row r="1633" spans="1:1">
      <c r="A1633" s="6"/>
    </row>
    <row r="1634" spans="1:1">
      <c r="A1634" s="6"/>
    </row>
    <row r="1635" spans="1:1">
      <c r="A1635" s="6"/>
    </row>
    <row r="1636" spans="1:1">
      <c r="A1636" s="6"/>
    </row>
    <row r="1637" spans="1:1">
      <c r="A1637" s="6"/>
    </row>
    <row r="1638" spans="1:1">
      <c r="A1638" s="6"/>
    </row>
    <row r="1639" spans="1:1">
      <c r="A1639" s="6"/>
    </row>
    <row r="1640" spans="1:1">
      <c r="A1640" s="6"/>
    </row>
    <row r="1641" spans="1:1">
      <c r="A1641" s="6"/>
    </row>
    <row r="1642" spans="1:1">
      <c r="A1642" s="6"/>
    </row>
    <row r="1643" spans="1:1">
      <c r="A1643" s="6"/>
    </row>
    <row r="1644" spans="1:1">
      <c r="A1644" s="6"/>
    </row>
    <row r="1645" spans="1:1">
      <c r="A1645" s="6"/>
    </row>
    <row r="1646" spans="1:1">
      <c r="A1646" s="6"/>
    </row>
    <row r="1647" spans="1:1">
      <c r="A1647" s="6"/>
    </row>
    <row r="1648" spans="1:1">
      <c r="A1648" s="6"/>
    </row>
    <row r="1649" spans="1:1">
      <c r="A1649" s="6"/>
    </row>
    <row r="1650" spans="1:1">
      <c r="A1650" s="6"/>
    </row>
    <row r="1651" spans="1:1">
      <c r="A1651" s="6"/>
    </row>
    <row r="1652" spans="1:1">
      <c r="A1652" s="6"/>
    </row>
    <row r="1653" spans="1:1">
      <c r="A1653" s="6"/>
    </row>
    <row r="1654" spans="1:1">
      <c r="A1654" s="6"/>
    </row>
    <row r="1655" spans="1:1">
      <c r="A1655" s="6"/>
    </row>
    <row r="1656" spans="1:1">
      <c r="A1656" s="6"/>
    </row>
    <row r="1657" spans="1:1">
      <c r="A1657" s="6"/>
    </row>
    <row r="1658" spans="1:1">
      <c r="A1658" s="6"/>
    </row>
    <row r="1659" spans="1:1">
      <c r="A1659" s="6"/>
    </row>
    <row r="1660" spans="1:1">
      <c r="A1660" s="6"/>
    </row>
    <row r="1661" spans="1:1">
      <c r="A1661" s="6"/>
    </row>
    <row r="1662" spans="1:1">
      <c r="A1662" s="6"/>
    </row>
    <row r="1663" spans="1:1">
      <c r="A1663" s="6"/>
    </row>
    <row r="1664" spans="1:1">
      <c r="A1664" s="6"/>
    </row>
    <row r="1665" spans="1:1">
      <c r="A1665" s="6"/>
    </row>
    <row r="1666" spans="1:1">
      <c r="A1666" s="6"/>
    </row>
    <row r="1667" spans="1:1">
      <c r="A1667" s="6"/>
    </row>
    <row r="1668" spans="1:1">
      <c r="A1668" s="6"/>
    </row>
    <row r="1669" spans="1:1">
      <c r="A1669" s="6"/>
    </row>
    <row r="1670" spans="1:1">
      <c r="A1670" s="6"/>
    </row>
    <row r="1671" spans="1:1">
      <c r="A1671" s="6"/>
    </row>
    <row r="1672" spans="1:1">
      <c r="A1672" s="6"/>
    </row>
    <row r="1673" spans="1:1">
      <c r="A1673" s="6"/>
    </row>
    <row r="1674" spans="1:1">
      <c r="A1674" s="6"/>
    </row>
    <row r="1675" spans="1:1">
      <c r="A1675" s="6"/>
    </row>
    <row r="1676" spans="1:1">
      <c r="A1676" s="6"/>
    </row>
    <row r="1677" spans="1:1">
      <c r="A1677" s="6"/>
    </row>
    <row r="1678" spans="1:1">
      <c r="A1678" s="6"/>
    </row>
    <row r="1679" spans="1:1">
      <c r="A1679" s="6"/>
    </row>
    <row r="1680" spans="1:1">
      <c r="A1680" s="6"/>
    </row>
    <row r="1681" spans="1:1">
      <c r="A1681" s="6"/>
    </row>
    <row r="1682" spans="1:1">
      <c r="A1682" s="6"/>
    </row>
    <row r="1683" spans="1:1">
      <c r="A1683" s="6"/>
    </row>
    <row r="1684" spans="1:1">
      <c r="A1684" s="6"/>
    </row>
    <row r="1685" spans="1:1">
      <c r="A1685" s="6"/>
    </row>
    <row r="1686" spans="1:1">
      <c r="A1686" s="6"/>
    </row>
    <row r="1687" spans="1:1">
      <c r="A1687" s="6"/>
    </row>
    <row r="1688" spans="1:1">
      <c r="A1688" s="6"/>
    </row>
    <row r="1689" spans="1:1">
      <c r="A1689" s="6"/>
    </row>
    <row r="1690" spans="1:1">
      <c r="A1690" s="6"/>
    </row>
    <row r="1691" spans="1:1">
      <c r="A1691" s="6"/>
    </row>
    <row r="1692" spans="1:1">
      <c r="A1692" s="6"/>
    </row>
    <row r="1693" spans="1:1">
      <c r="A1693" s="6"/>
    </row>
    <row r="1694" spans="1:1">
      <c r="A1694" s="6"/>
    </row>
    <row r="1695" spans="1:1">
      <c r="A1695" s="6"/>
    </row>
    <row r="1696" spans="1:1">
      <c r="A1696" s="6"/>
    </row>
    <row r="1697" spans="1:1">
      <c r="A1697" s="6"/>
    </row>
    <row r="1698" spans="1:1">
      <c r="A1698" s="6"/>
    </row>
    <row r="1699" spans="1:1">
      <c r="A1699" s="6"/>
    </row>
    <row r="1700" spans="1:1">
      <c r="A1700" s="6"/>
    </row>
    <row r="1701" spans="1:1">
      <c r="A1701" s="6"/>
    </row>
    <row r="1702" spans="1:1">
      <c r="A1702" s="6"/>
    </row>
    <row r="1703" spans="1:1">
      <c r="A1703" s="6"/>
    </row>
    <row r="1704" spans="1:1">
      <c r="A1704" s="6"/>
    </row>
    <row r="1705" spans="1:1">
      <c r="A1705" s="6"/>
    </row>
    <row r="1706" spans="1:1">
      <c r="A1706" s="6"/>
    </row>
    <row r="1707" spans="1:1">
      <c r="A1707" s="6"/>
    </row>
    <row r="1708" spans="1:1">
      <c r="A1708" s="6"/>
    </row>
    <row r="1709" spans="1:1">
      <c r="A1709" s="6"/>
    </row>
    <row r="1710" spans="1:1">
      <c r="A1710" s="6"/>
    </row>
    <row r="1711" spans="1:1">
      <c r="A1711" s="6"/>
    </row>
    <row r="1712" spans="1:1">
      <c r="A1712" s="6"/>
    </row>
    <row r="1713" spans="1:1">
      <c r="A1713" s="6"/>
    </row>
    <row r="1714" spans="1:1">
      <c r="A1714" s="6"/>
    </row>
    <row r="1715" spans="1:1">
      <c r="A1715" s="6"/>
    </row>
    <row r="1716" spans="1:1">
      <c r="A1716" s="6"/>
    </row>
    <row r="1717" spans="1:1">
      <c r="A1717" s="6"/>
    </row>
    <row r="1718" spans="1:1">
      <c r="A1718" s="6"/>
    </row>
    <row r="1719" spans="1:1">
      <c r="A1719" s="6"/>
    </row>
    <row r="1720" spans="1:1">
      <c r="A1720" s="6"/>
    </row>
    <row r="1721" spans="1:1">
      <c r="A1721" s="6"/>
    </row>
    <row r="1722" spans="1:1">
      <c r="A1722" s="6"/>
    </row>
    <row r="1723" spans="1:1">
      <c r="A1723" s="6"/>
    </row>
    <row r="1724" spans="1:1">
      <c r="A1724" s="6"/>
    </row>
    <row r="1725" spans="1:1">
      <c r="A1725" s="6"/>
    </row>
    <row r="1726" spans="1:1">
      <c r="A1726" s="6"/>
    </row>
    <row r="1727" spans="1:1">
      <c r="A1727" s="6"/>
    </row>
    <row r="1728" spans="1:1">
      <c r="A1728" s="6"/>
    </row>
    <row r="1729" spans="1:1">
      <c r="A1729" s="6"/>
    </row>
    <row r="1730" spans="1:1">
      <c r="A1730" s="6"/>
    </row>
    <row r="1731" spans="1:1">
      <c r="A1731" s="6"/>
    </row>
    <row r="1732" spans="1:1">
      <c r="A1732" s="6"/>
    </row>
    <row r="1733" spans="1:1">
      <c r="A1733" s="6"/>
    </row>
    <row r="1734" spans="1:1">
      <c r="A1734" s="6"/>
    </row>
    <row r="1735" spans="1:1">
      <c r="A1735" s="6"/>
    </row>
    <row r="1736" spans="1:1">
      <c r="A1736" s="6"/>
    </row>
    <row r="1737" spans="1:1">
      <c r="A1737" s="6"/>
    </row>
    <row r="1738" spans="1:1">
      <c r="A1738" s="6"/>
    </row>
    <row r="1739" spans="1:1">
      <c r="A1739" s="6"/>
    </row>
    <row r="1740" spans="1:1">
      <c r="A1740" s="6"/>
    </row>
    <row r="1741" spans="1:1">
      <c r="A1741" s="6"/>
    </row>
    <row r="1742" spans="1:1">
      <c r="A1742" s="6"/>
    </row>
    <row r="1743" spans="1:1">
      <c r="A1743" s="6"/>
    </row>
    <row r="1744" spans="1:1">
      <c r="A1744" s="6"/>
    </row>
    <row r="1745" spans="1:1">
      <c r="A1745" s="6"/>
    </row>
    <row r="1746" spans="1:1">
      <c r="A1746" s="6"/>
    </row>
    <row r="1747" spans="1:1">
      <c r="A1747" s="6"/>
    </row>
    <row r="1748" spans="1:1">
      <c r="A1748" s="6"/>
    </row>
    <row r="1749" spans="1:1">
      <c r="A1749" s="6"/>
    </row>
    <row r="1750" spans="1:1">
      <c r="A1750" s="6"/>
    </row>
    <row r="1751" spans="1:1">
      <c r="A1751" s="6"/>
    </row>
    <row r="1752" spans="1:1">
      <c r="A1752" s="6"/>
    </row>
    <row r="1753" spans="1:1">
      <c r="A1753" s="6"/>
    </row>
    <row r="1754" spans="1:1">
      <c r="A1754" s="6"/>
    </row>
    <row r="1755" spans="1:1">
      <c r="A1755" s="6"/>
    </row>
    <row r="1756" spans="1:1">
      <c r="A1756" s="6"/>
    </row>
    <row r="1757" spans="1:1">
      <c r="A1757" s="6"/>
    </row>
    <row r="1758" spans="1:1">
      <c r="A1758" s="6"/>
    </row>
    <row r="1759" spans="1:1">
      <c r="A1759" s="6"/>
    </row>
    <row r="1760" spans="1:1">
      <c r="A1760" s="6"/>
    </row>
    <row r="1761" spans="1:1">
      <c r="A1761" s="6"/>
    </row>
    <row r="1762" spans="1:1">
      <c r="A1762" s="6"/>
    </row>
    <row r="1763" spans="1:1">
      <c r="A1763" s="6"/>
    </row>
    <row r="1764" spans="1:1">
      <c r="A1764" s="6"/>
    </row>
    <row r="1765" spans="1:1">
      <c r="A1765" s="6"/>
    </row>
    <row r="1766" spans="1:1">
      <c r="A1766" s="6"/>
    </row>
    <row r="1767" spans="1:1">
      <c r="A1767" s="6"/>
    </row>
    <row r="1768" spans="1:1">
      <c r="A1768" s="6"/>
    </row>
    <row r="1769" spans="1:1">
      <c r="A1769" s="6"/>
    </row>
    <row r="1770" spans="1:1">
      <c r="A1770" s="6"/>
    </row>
    <row r="1771" spans="1:1">
      <c r="A1771" s="6"/>
    </row>
    <row r="1772" spans="1:1">
      <c r="A1772" s="6"/>
    </row>
    <row r="1773" spans="1:1">
      <c r="A1773" s="6"/>
    </row>
    <row r="1774" spans="1:1">
      <c r="A1774" s="6"/>
    </row>
    <row r="1775" spans="1:1">
      <c r="A1775" s="6"/>
    </row>
    <row r="1776" spans="1:1">
      <c r="A1776" s="6"/>
    </row>
    <row r="1777" spans="1:1">
      <c r="A1777" s="6"/>
    </row>
    <row r="1778" spans="1:1">
      <c r="A1778" s="6"/>
    </row>
    <row r="1779" spans="1:1">
      <c r="A1779" s="6"/>
    </row>
    <row r="1780" spans="1:1">
      <c r="A1780" s="6"/>
    </row>
    <row r="1781" spans="1:1">
      <c r="A1781" s="6"/>
    </row>
    <row r="1782" spans="1:1">
      <c r="A1782" s="6"/>
    </row>
    <row r="1783" spans="1:1">
      <c r="A1783" s="6"/>
    </row>
    <row r="1784" spans="1:1">
      <c r="A1784" s="6"/>
    </row>
    <row r="1785" spans="1:1">
      <c r="A1785" s="6"/>
    </row>
    <row r="1786" spans="1:1">
      <c r="A1786" s="6"/>
    </row>
    <row r="1787" spans="1:1">
      <c r="A1787" s="6"/>
    </row>
    <row r="1788" spans="1:1">
      <c r="A1788" s="6"/>
    </row>
    <row r="1789" spans="1:1">
      <c r="A1789" s="6"/>
    </row>
    <row r="1790" spans="1:1">
      <c r="A1790" s="6"/>
    </row>
    <row r="1791" spans="1:1">
      <c r="A1791" s="6"/>
    </row>
    <row r="1792" spans="1:1">
      <c r="A1792" s="6"/>
    </row>
    <row r="1793" spans="1:1">
      <c r="A1793" s="6"/>
    </row>
    <row r="1794" spans="1:1">
      <c r="A1794" s="6"/>
    </row>
    <row r="1795" spans="1:1">
      <c r="A1795" s="6"/>
    </row>
    <row r="1796" spans="1:1">
      <c r="A1796" s="6"/>
    </row>
    <row r="1797" spans="1:1">
      <c r="A1797" s="6"/>
    </row>
    <row r="1798" spans="1:1">
      <c r="A1798" s="6"/>
    </row>
    <row r="1799" spans="1:1">
      <c r="A1799" s="6"/>
    </row>
    <row r="1800" spans="1:1">
      <c r="A1800" s="6"/>
    </row>
    <row r="1801" spans="1:1">
      <c r="A1801" s="6"/>
    </row>
    <row r="1802" spans="1:1">
      <c r="A1802" s="6"/>
    </row>
    <row r="1803" spans="1:1">
      <c r="A1803" s="6"/>
    </row>
    <row r="1804" spans="1:1">
      <c r="A1804" s="6"/>
    </row>
    <row r="1805" spans="1:1">
      <c r="A1805" s="6"/>
    </row>
    <row r="1806" spans="1:1">
      <c r="A1806" s="6"/>
    </row>
    <row r="1807" spans="1:1">
      <c r="A1807" s="6"/>
    </row>
    <row r="1808" spans="1:1">
      <c r="A1808" s="6"/>
    </row>
    <row r="1809" spans="1:1">
      <c r="A1809" s="6"/>
    </row>
    <row r="1810" spans="1:1">
      <c r="A1810" s="6"/>
    </row>
    <row r="1811" spans="1:1">
      <c r="A1811" s="6"/>
    </row>
    <row r="1812" spans="1:1">
      <c r="A1812" s="6"/>
    </row>
    <row r="1813" spans="1:1">
      <c r="A1813" s="6"/>
    </row>
    <row r="1814" spans="1:1">
      <c r="A1814" s="6"/>
    </row>
    <row r="1815" spans="1:1">
      <c r="A1815" s="6"/>
    </row>
    <row r="1816" spans="1:1">
      <c r="A1816" s="6"/>
    </row>
    <row r="1817" spans="1:1">
      <c r="A1817" s="6"/>
    </row>
    <row r="1818" spans="1:1">
      <c r="A1818" s="6"/>
    </row>
    <row r="1819" spans="1:1">
      <c r="A1819" s="6"/>
    </row>
    <row r="1820" spans="1:1">
      <c r="A1820" s="6"/>
    </row>
    <row r="1821" spans="1:1">
      <c r="A1821" s="6"/>
    </row>
    <row r="1822" spans="1:1">
      <c r="A1822" s="6"/>
    </row>
    <row r="1823" spans="1:1">
      <c r="A1823" s="6"/>
    </row>
    <row r="1824" spans="1:1">
      <c r="A1824" s="6"/>
    </row>
    <row r="1825" spans="1:1">
      <c r="A1825" s="6"/>
    </row>
    <row r="1826" spans="1:1">
      <c r="A1826" s="6"/>
    </row>
    <row r="1827" spans="1:1">
      <c r="A1827" s="6"/>
    </row>
    <row r="1828" spans="1:1">
      <c r="A1828" s="6"/>
    </row>
    <row r="1829" spans="1:1">
      <c r="A1829" s="6"/>
    </row>
    <row r="1830" spans="1:1">
      <c r="A1830" s="6"/>
    </row>
    <row r="1831" spans="1:1">
      <c r="A1831" s="6"/>
    </row>
    <row r="1832" spans="1:1">
      <c r="A1832" s="6"/>
    </row>
    <row r="1833" spans="1:1">
      <c r="A1833" s="6"/>
    </row>
    <row r="1834" spans="1:1">
      <c r="A1834" s="6"/>
    </row>
    <row r="1835" spans="1:1">
      <c r="A1835" s="6"/>
    </row>
    <row r="1836" spans="1:1">
      <c r="A1836" s="6"/>
    </row>
    <row r="1837" spans="1:1">
      <c r="A1837" s="6"/>
    </row>
    <row r="1838" spans="1:1">
      <c r="A1838" s="6"/>
    </row>
    <row r="1839" spans="1:1">
      <c r="A1839" s="6"/>
    </row>
    <row r="1840" spans="1:1">
      <c r="A1840" s="6"/>
    </row>
    <row r="1841" spans="1:1">
      <c r="A1841" s="6"/>
    </row>
    <row r="1842" spans="1:1">
      <c r="A1842" s="6"/>
    </row>
    <row r="1843" spans="1:1">
      <c r="A1843" s="6"/>
    </row>
    <row r="1844" spans="1:1">
      <c r="A1844" s="6"/>
    </row>
    <row r="1845" spans="1:1">
      <c r="A1845" s="6"/>
    </row>
    <row r="1846" spans="1:1">
      <c r="A1846" s="6"/>
    </row>
    <row r="1847" spans="1:1">
      <c r="A1847" s="6"/>
    </row>
    <row r="1848" spans="1:1">
      <c r="A1848" s="6"/>
    </row>
    <row r="1849" spans="1:1">
      <c r="A1849" s="6"/>
    </row>
    <row r="1850" spans="1:1">
      <c r="A1850" s="6"/>
    </row>
    <row r="1851" spans="1:1">
      <c r="A1851" s="6"/>
    </row>
    <row r="1852" spans="1:1">
      <c r="A1852" s="6"/>
    </row>
    <row r="1853" spans="1:1">
      <c r="A1853" s="6"/>
    </row>
    <row r="1854" spans="1:1">
      <c r="A1854" s="6"/>
    </row>
    <row r="1855" spans="1:1">
      <c r="A1855" s="6"/>
    </row>
    <row r="1856" spans="1:1">
      <c r="A1856" s="6"/>
    </row>
    <row r="1857" spans="1:1">
      <c r="A1857" s="6"/>
    </row>
    <row r="1858" spans="1:1">
      <c r="A1858" s="6"/>
    </row>
    <row r="1859" spans="1:1">
      <c r="A1859" s="6"/>
    </row>
    <row r="1860" spans="1:1">
      <c r="A1860" s="6"/>
    </row>
    <row r="1861" spans="1:1">
      <c r="A1861" s="6"/>
    </row>
    <row r="1862" spans="1:1">
      <c r="A1862" s="6"/>
    </row>
    <row r="1863" spans="1:1">
      <c r="A1863" s="6"/>
    </row>
    <row r="1864" spans="1:1">
      <c r="A1864" s="6"/>
    </row>
    <row r="1865" spans="1:1">
      <c r="A1865" s="6"/>
    </row>
    <row r="1866" spans="1:1">
      <c r="A1866" s="6"/>
    </row>
    <row r="1867" spans="1:1">
      <c r="A1867" s="6"/>
    </row>
    <row r="1868" spans="1:1">
      <c r="A1868" s="6"/>
    </row>
    <row r="1869" spans="1:1">
      <c r="A1869" s="6"/>
    </row>
    <row r="1870" spans="1:1">
      <c r="A1870" s="6"/>
    </row>
    <row r="1871" spans="1:1">
      <c r="A1871" s="6"/>
    </row>
    <row r="1872" spans="1:1">
      <c r="A1872" s="6"/>
    </row>
    <row r="1873" spans="1:1">
      <c r="A1873" s="6"/>
    </row>
    <row r="1874" spans="1:1">
      <c r="A1874" s="6"/>
    </row>
    <row r="1875" spans="1:1">
      <c r="A1875" s="6"/>
    </row>
    <row r="1876" spans="1:1">
      <c r="A1876" s="6"/>
    </row>
    <row r="1877" spans="1:1">
      <c r="A1877" s="6"/>
    </row>
    <row r="1878" spans="1:1">
      <c r="A1878" s="6"/>
    </row>
    <row r="1879" spans="1:1">
      <c r="A1879" s="6"/>
    </row>
    <row r="1880" spans="1:1">
      <c r="A1880" s="6"/>
    </row>
    <row r="1881" spans="1:1">
      <c r="A1881" s="6"/>
    </row>
    <row r="1882" spans="1:1">
      <c r="A1882" s="6"/>
    </row>
    <row r="1883" spans="1:1">
      <c r="A1883" s="6"/>
    </row>
    <row r="1884" spans="1:1">
      <c r="A1884" s="6"/>
    </row>
    <row r="1885" spans="1:1">
      <c r="A1885" s="6"/>
    </row>
    <row r="1886" spans="1:1">
      <c r="A1886" s="6"/>
    </row>
    <row r="1887" spans="1:1">
      <c r="A1887" s="6"/>
    </row>
    <row r="1888" spans="1:1">
      <c r="A1888" s="6"/>
    </row>
    <row r="1889" spans="1:1">
      <c r="A1889" s="6"/>
    </row>
    <row r="1890" spans="1:1">
      <c r="A1890" s="6"/>
    </row>
    <row r="1891" spans="1:1">
      <c r="A1891" s="6"/>
    </row>
    <row r="1892" spans="1:1">
      <c r="A1892" s="6"/>
    </row>
    <row r="1893" spans="1:1">
      <c r="A1893" s="6"/>
    </row>
    <row r="1894" spans="1:1">
      <c r="A1894" s="6"/>
    </row>
    <row r="1895" spans="1:1">
      <c r="A1895" s="6"/>
    </row>
    <row r="1896" spans="1:1">
      <c r="A1896" s="6"/>
    </row>
    <row r="1897" spans="1:1">
      <c r="A1897" s="6"/>
    </row>
    <row r="1898" spans="1:1">
      <c r="A1898" s="6"/>
    </row>
    <row r="1899" spans="1:1">
      <c r="A1899" s="6"/>
    </row>
    <row r="1900" spans="1:1">
      <c r="A1900" s="6"/>
    </row>
    <row r="1901" spans="1:1">
      <c r="A1901" s="6"/>
    </row>
    <row r="1902" spans="1:1">
      <c r="A1902" s="6"/>
    </row>
    <row r="1903" spans="1:1">
      <c r="A1903" s="6"/>
    </row>
    <row r="1904" spans="1:1">
      <c r="A1904" s="6"/>
    </row>
    <row r="1905" spans="1:1">
      <c r="A1905" s="6"/>
    </row>
    <row r="1906" spans="1:1">
      <c r="A1906" s="6"/>
    </row>
    <row r="1907" spans="1:1">
      <c r="A1907" s="6"/>
    </row>
    <row r="1908" spans="1:1">
      <c r="A1908" s="6"/>
    </row>
    <row r="1909" spans="1:1">
      <c r="A1909" s="6"/>
    </row>
    <row r="1910" spans="1:1">
      <c r="A1910" s="6"/>
    </row>
    <row r="1911" spans="1:1">
      <c r="A1911" s="6"/>
    </row>
    <row r="1912" spans="1:1">
      <c r="A1912" s="6"/>
    </row>
    <row r="1913" spans="1:1">
      <c r="A1913" s="6"/>
    </row>
    <row r="1914" spans="1:1">
      <c r="A1914" s="6"/>
    </row>
    <row r="1915" spans="1:1">
      <c r="A1915" s="6"/>
    </row>
    <row r="1916" spans="1:1">
      <c r="A1916" s="6"/>
    </row>
    <row r="1917" spans="1:1">
      <c r="A1917" s="6"/>
    </row>
    <row r="1918" spans="1:1">
      <c r="A1918" s="6"/>
    </row>
    <row r="1919" spans="1:1">
      <c r="A1919" s="6"/>
    </row>
    <row r="1920" spans="1:1">
      <c r="A1920" s="6"/>
    </row>
    <row r="1921" spans="1:1">
      <c r="A1921" s="6"/>
    </row>
    <row r="1922" spans="1:1">
      <c r="A1922" s="6"/>
    </row>
    <row r="1923" spans="1:1">
      <c r="A1923" s="6"/>
    </row>
    <row r="1924" spans="1:1">
      <c r="A1924" s="6"/>
    </row>
    <row r="1925" spans="1:1">
      <c r="A1925" s="6"/>
    </row>
    <row r="1926" spans="1:1">
      <c r="A1926" s="6"/>
    </row>
    <row r="1927" spans="1:1">
      <c r="A1927" s="6"/>
    </row>
    <row r="1928" spans="1:1">
      <c r="A1928" s="6"/>
    </row>
    <row r="1929" spans="1:1">
      <c r="A1929" s="6"/>
    </row>
    <row r="1930" spans="1:1">
      <c r="A1930" s="6"/>
    </row>
    <row r="1931" spans="1:1">
      <c r="A1931" s="6"/>
    </row>
    <row r="1932" spans="1:1">
      <c r="A1932" s="6"/>
    </row>
    <row r="1933" spans="1:1">
      <c r="A1933" s="6"/>
    </row>
    <row r="1934" spans="1:1">
      <c r="A1934" s="6"/>
    </row>
    <row r="1935" spans="1:1">
      <c r="A1935" s="6"/>
    </row>
    <row r="1936" spans="1:1">
      <c r="A1936" s="6"/>
    </row>
    <row r="1937" spans="1:1">
      <c r="A1937" s="6"/>
    </row>
    <row r="1938" spans="1:1">
      <c r="A1938" s="6"/>
    </row>
    <row r="1939" spans="1:1">
      <c r="A1939" s="6"/>
    </row>
    <row r="1940" spans="1:1">
      <c r="A1940" s="6"/>
    </row>
    <row r="1941" spans="1:1">
      <c r="A1941" s="6"/>
    </row>
    <row r="1942" spans="1:1">
      <c r="A1942" s="6"/>
    </row>
    <row r="1943" spans="1:1">
      <c r="A1943" s="6"/>
    </row>
    <row r="1944" spans="1:1">
      <c r="A1944" s="6"/>
    </row>
    <row r="1945" spans="1:1">
      <c r="A1945" s="6"/>
    </row>
    <row r="1946" spans="1:1">
      <c r="A1946" s="6"/>
    </row>
    <row r="1947" spans="1:1">
      <c r="A1947" s="6"/>
    </row>
    <row r="1948" spans="1:1">
      <c r="A1948" s="6"/>
    </row>
    <row r="1949" spans="1:1">
      <c r="A1949" s="6"/>
    </row>
    <row r="1950" spans="1:1">
      <c r="A1950" s="6"/>
    </row>
    <row r="1951" spans="1:1">
      <c r="A1951" s="6"/>
    </row>
    <row r="1952" spans="1:1">
      <c r="A1952" s="6"/>
    </row>
    <row r="1953" spans="1:1">
      <c r="A1953" s="6"/>
    </row>
    <row r="1954" spans="1:1">
      <c r="A1954" s="6"/>
    </row>
    <row r="1955" spans="1:1">
      <c r="A1955" s="6"/>
    </row>
    <row r="1956" spans="1:1">
      <c r="A1956" s="6"/>
    </row>
    <row r="1957" spans="1:1">
      <c r="A1957" s="6"/>
    </row>
    <row r="1958" spans="1:1">
      <c r="A1958" s="6"/>
    </row>
    <row r="1959" spans="1:1">
      <c r="A1959" s="6"/>
    </row>
    <row r="1960" spans="1:1">
      <c r="A1960" s="6"/>
    </row>
    <row r="1961" spans="1:1">
      <c r="A1961" s="6"/>
    </row>
    <row r="1962" spans="1:1">
      <c r="A1962" s="6"/>
    </row>
    <row r="1963" spans="1:1">
      <c r="A1963" s="6"/>
    </row>
    <row r="1964" spans="1:1">
      <c r="A1964" s="6"/>
    </row>
    <row r="1965" spans="1:1">
      <c r="A1965" s="6"/>
    </row>
    <row r="1966" spans="1:1">
      <c r="A1966" s="6"/>
    </row>
    <row r="1967" spans="1:1">
      <c r="A1967" s="6"/>
    </row>
    <row r="1968" spans="1:1">
      <c r="A1968" s="6"/>
    </row>
    <row r="1969" spans="1:1">
      <c r="A1969" s="6"/>
    </row>
    <row r="1970" spans="1:1">
      <c r="A1970" s="6"/>
    </row>
    <row r="1971" spans="1:1">
      <c r="A1971" s="6"/>
    </row>
    <row r="1972" spans="1:1">
      <c r="A1972" s="6"/>
    </row>
    <row r="1973" spans="1:1">
      <c r="A1973" s="6"/>
    </row>
    <row r="1974" spans="1:1">
      <c r="A1974" s="6"/>
    </row>
    <row r="1975" spans="1:1">
      <c r="A1975" s="6"/>
    </row>
    <row r="1976" spans="1:1">
      <c r="A1976" s="6"/>
    </row>
    <row r="1977" spans="1:1">
      <c r="A1977" s="6"/>
    </row>
    <row r="1978" spans="1:1">
      <c r="A1978" s="6"/>
    </row>
    <row r="1979" spans="1:1">
      <c r="A1979" s="6"/>
    </row>
    <row r="1980" spans="1:1">
      <c r="A1980" s="6"/>
    </row>
    <row r="1981" spans="1:1">
      <c r="A1981" s="6"/>
    </row>
    <row r="1982" spans="1:1">
      <c r="A1982" s="6"/>
    </row>
    <row r="1983" spans="1:1">
      <c r="A1983" s="6"/>
    </row>
    <row r="1984" spans="1:1">
      <c r="A1984" s="6"/>
    </row>
    <row r="1985" spans="1:1">
      <c r="A1985" s="6"/>
    </row>
    <row r="1986" spans="1:1">
      <c r="A1986" s="6"/>
    </row>
    <row r="1987" spans="1:1">
      <c r="A1987" s="6"/>
    </row>
    <row r="1988" spans="1:1">
      <c r="A1988" s="6"/>
    </row>
    <row r="1989" spans="1:1">
      <c r="A1989" s="6"/>
    </row>
    <row r="1990" spans="1:1">
      <c r="A1990" s="6"/>
    </row>
    <row r="1991" spans="1:1">
      <c r="A1991" s="6"/>
    </row>
    <row r="1992" spans="1:1">
      <c r="A1992" s="6"/>
    </row>
    <row r="1993" spans="1:1">
      <c r="A1993" s="6"/>
    </row>
    <row r="1994" spans="1:1">
      <c r="A1994" s="6"/>
    </row>
    <row r="1995" spans="1:1">
      <c r="A1995" s="6"/>
    </row>
    <row r="1996" spans="1:1">
      <c r="A1996" s="6"/>
    </row>
    <row r="1997" spans="1:1">
      <c r="A1997" s="6"/>
    </row>
    <row r="1998" spans="1:1">
      <c r="A1998" s="6"/>
    </row>
    <row r="1999" spans="1:1">
      <c r="A1999" s="6"/>
    </row>
    <row r="2000" spans="1:1">
      <c r="A2000" s="6"/>
    </row>
    <row r="2001" spans="1:1">
      <c r="A2001" s="6"/>
    </row>
    <row r="2002" spans="1:1">
      <c r="A2002" s="6"/>
    </row>
    <row r="2003" spans="1:1">
      <c r="A2003" s="6"/>
    </row>
    <row r="2004" spans="1:1">
      <c r="A2004" s="6"/>
    </row>
    <row r="2005" spans="1:1">
      <c r="A2005" s="6"/>
    </row>
    <row r="2006" spans="1:1">
      <c r="A2006" s="6"/>
    </row>
    <row r="2007" spans="1:1">
      <c r="A2007" s="6"/>
    </row>
    <row r="2008" spans="1:1">
      <c r="A2008" s="6"/>
    </row>
    <row r="2009" spans="1:1">
      <c r="A2009" s="6"/>
    </row>
    <row r="2010" spans="1:1">
      <c r="A2010" s="6"/>
    </row>
    <row r="2011" spans="1:1">
      <c r="A2011" s="6"/>
    </row>
    <row r="2012" spans="1:1">
      <c r="A2012" s="6"/>
    </row>
    <row r="2013" spans="1:1">
      <c r="A2013" s="6"/>
    </row>
    <row r="2014" spans="1:1">
      <c r="A2014" s="6"/>
    </row>
    <row r="2015" spans="1:1">
      <c r="A2015" s="6"/>
    </row>
    <row r="2016" spans="1:1">
      <c r="A2016" s="6"/>
    </row>
    <row r="2017" spans="1:1">
      <c r="A2017" s="6"/>
    </row>
    <row r="2018" spans="1:1">
      <c r="A2018" s="6"/>
    </row>
    <row r="2019" spans="1:1">
      <c r="A2019" s="6"/>
    </row>
    <row r="2020" spans="1:1">
      <c r="A2020" s="6"/>
    </row>
    <row r="2021" spans="1:1">
      <c r="A2021" s="6"/>
    </row>
    <row r="2022" spans="1:1">
      <c r="A2022" s="6"/>
    </row>
    <row r="2023" spans="1:1">
      <c r="A2023" s="6"/>
    </row>
    <row r="2024" spans="1:1">
      <c r="A2024" s="6"/>
    </row>
    <row r="2025" spans="1:1">
      <c r="A2025" s="6"/>
    </row>
    <row r="2026" spans="1:1">
      <c r="A2026" s="6"/>
    </row>
    <row r="2027" spans="1:1">
      <c r="A2027" s="6"/>
    </row>
    <row r="2028" spans="1:1">
      <c r="A2028" s="6"/>
    </row>
    <row r="2029" spans="1:1">
      <c r="A2029" s="6"/>
    </row>
    <row r="2030" spans="1:1">
      <c r="A2030" s="6"/>
    </row>
    <row r="2031" spans="1:1">
      <c r="A2031" s="6"/>
    </row>
    <row r="2032" spans="1:1">
      <c r="A2032" s="6"/>
    </row>
    <row r="2033" spans="1:1">
      <c r="A2033" s="6"/>
    </row>
    <row r="2034" spans="1:1">
      <c r="A2034" s="6"/>
    </row>
    <row r="2035" spans="1:1">
      <c r="A2035" s="6"/>
    </row>
    <row r="2036" spans="1:1">
      <c r="A2036" s="6"/>
    </row>
    <row r="2037" spans="1:1">
      <c r="A2037" s="6"/>
    </row>
    <row r="2038" spans="1:1">
      <c r="A2038" s="6"/>
    </row>
    <row r="2039" spans="1:1">
      <c r="A2039" s="6"/>
    </row>
    <row r="2040" spans="1:1">
      <c r="A2040" s="6"/>
    </row>
    <row r="2041" spans="1:1">
      <c r="A2041" s="6"/>
    </row>
    <row r="2042" spans="1:1">
      <c r="A2042" s="6"/>
    </row>
    <row r="2043" spans="1:1">
      <c r="A2043" s="6"/>
    </row>
    <row r="2044" spans="1:1">
      <c r="A2044" s="6"/>
    </row>
    <row r="2045" spans="1:1">
      <c r="A2045" s="6"/>
    </row>
    <row r="2046" spans="1:1">
      <c r="A2046" s="6"/>
    </row>
    <row r="2047" spans="1:1">
      <c r="A2047" s="6"/>
    </row>
    <row r="2048" spans="1:1">
      <c r="A2048" s="6"/>
    </row>
    <row r="2049" spans="1:1">
      <c r="A2049" s="6"/>
    </row>
    <row r="2050" spans="1:1">
      <c r="A2050" s="6"/>
    </row>
    <row r="2051" spans="1:1">
      <c r="A2051" s="6"/>
    </row>
    <row r="2052" spans="1:1">
      <c r="A2052" s="6"/>
    </row>
    <row r="2053" spans="1:1">
      <c r="A2053" s="6"/>
    </row>
    <row r="2054" spans="1:1">
      <c r="A2054" s="6"/>
    </row>
    <row r="2055" spans="1:1">
      <c r="A2055" s="6"/>
    </row>
    <row r="2056" spans="1:1">
      <c r="A2056" s="6"/>
    </row>
    <row r="2057" spans="1:1">
      <c r="A2057" s="6"/>
    </row>
    <row r="2058" spans="1:1">
      <c r="A2058" s="6"/>
    </row>
    <row r="2059" spans="1:1">
      <c r="A2059" s="6"/>
    </row>
    <row r="2060" spans="1:1">
      <c r="A2060" s="6"/>
    </row>
    <row r="2061" spans="1:1">
      <c r="A2061" s="6"/>
    </row>
    <row r="2062" spans="1:1">
      <c r="A2062" s="6"/>
    </row>
    <row r="2063" spans="1:1">
      <c r="A2063" s="6"/>
    </row>
    <row r="2064" spans="1:1">
      <c r="A2064" s="6"/>
    </row>
    <row r="2065" spans="1:1">
      <c r="A2065" s="6"/>
    </row>
    <row r="2066" spans="1:1">
      <c r="A2066" s="6"/>
    </row>
    <row r="2067" spans="1:1">
      <c r="A2067" s="6"/>
    </row>
    <row r="2068" spans="1:1">
      <c r="A2068" s="6"/>
    </row>
    <row r="2069" spans="1:1">
      <c r="A2069" s="6"/>
    </row>
    <row r="2070" spans="1:1">
      <c r="A2070" s="6"/>
    </row>
    <row r="2071" spans="1:1">
      <c r="A2071" s="6"/>
    </row>
    <row r="2072" spans="1:1">
      <c r="A2072" s="6"/>
    </row>
    <row r="2073" spans="1:1">
      <c r="A2073" s="6"/>
    </row>
    <row r="2074" spans="1:1">
      <c r="A2074" s="6"/>
    </row>
    <row r="2075" spans="1:1">
      <c r="A2075" s="6"/>
    </row>
    <row r="2076" spans="1:1">
      <c r="A2076" s="6"/>
    </row>
    <row r="2077" spans="1:1">
      <c r="A2077" s="6"/>
    </row>
    <row r="2078" spans="1:1">
      <c r="A2078" s="6"/>
    </row>
    <row r="2079" spans="1:1">
      <c r="A2079" s="6"/>
    </row>
    <row r="2080" spans="1:1">
      <c r="A2080" s="6"/>
    </row>
    <row r="2081" spans="1:1">
      <c r="A2081" s="6"/>
    </row>
    <row r="2082" spans="1:1">
      <c r="A2082" s="6"/>
    </row>
    <row r="2083" spans="1:1">
      <c r="A2083" s="6"/>
    </row>
    <row r="2084" spans="1:1">
      <c r="A2084" s="6"/>
    </row>
    <row r="2085" spans="1:1">
      <c r="A2085" s="6"/>
    </row>
    <row r="2086" spans="1:1">
      <c r="A2086" s="6"/>
    </row>
    <row r="2087" spans="1:1">
      <c r="A2087" s="6"/>
    </row>
    <row r="2088" spans="1:1">
      <c r="A2088" s="6"/>
    </row>
    <row r="2089" spans="1:1">
      <c r="A2089" s="6"/>
    </row>
    <row r="2090" spans="1:1">
      <c r="A2090" s="6"/>
    </row>
    <row r="2091" spans="1:1">
      <c r="A2091" s="6"/>
    </row>
    <row r="2092" spans="1:1">
      <c r="A2092" s="6"/>
    </row>
    <row r="2093" spans="1:1">
      <c r="A2093" s="6"/>
    </row>
    <row r="2094" spans="1:1">
      <c r="A2094" s="6"/>
    </row>
    <row r="2095" spans="1:1">
      <c r="A2095" s="6"/>
    </row>
    <row r="2096" spans="1:1">
      <c r="A2096" s="6"/>
    </row>
    <row r="2097" spans="1:1">
      <c r="A2097" s="6"/>
    </row>
    <row r="2098" spans="1:1">
      <c r="A2098" s="6"/>
    </row>
    <row r="2099" spans="1:1">
      <c r="A2099" s="6"/>
    </row>
    <row r="2100" spans="1:1">
      <c r="A2100" s="6"/>
    </row>
    <row r="2101" spans="1:1">
      <c r="A2101" s="6"/>
    </row>
    <row r="2102" spans="1:1">
      <c r="A2102" s="6"/>
    </row>
    <row r="2103" spans="1:1">
      <c r="A2103" s="6"/>
    </row>
    <row r="2104" spans="1:1">
      <c r="A2104" s="6"/>
    </row>
    <row r="2105" spans="1:1">
      <c r="A2105" s="6"/>
    </row>
    <row r="2106" spans="1:1">
      <c r="A2106" s="6"/>
    </row>
    <row r="2107" spans="1:1">
      <c r="A2107" s="6"/>
    </row>
    <row r="2108" spans="1:1">
      <c r="A2108" s="6"/>
    </row>
    <row r="2109" spans="1:1">
      <c r="A2109" s="6"/>
    </row>
    <row r="2110" spans="1:1">
      <c r="A2110" s="6"/>
    </row>
    <row r="2111" spans="1:1">
      <c r="A2111" s="6"/>
    </row>
    <row r="2112" spans="1:1">
      <c r="A2112" s="6"/>
    </row>
    <row r="2113" spans="1:1">
      <c r="A2113" s="6"/>
    </row>
    <row r="2114" spans="1:1">
      <c r="A2114" s="6"/>
    </row>
    <row r="2115" spans="1:1">
      <c r="A2115" s="6"/>
    </row>
    <row r="2116" spans="1:1">
      <c r="A2116" s="6"/>
    </row>
    <row r="2117" spans="1:1">
      <c r="A2117" s="6"/>
    </row>
    <row r="2118" spans="1:1">
      <c r="A2118" s="6"/>
    </row>
    <row r="2119" spans="1:1">
      <c r="A2119" s="6"/>
    </row>
    <row r="2120" spans="1:1">
      <c r="A2120" s="6"/>
    </row>
    <row r="2121" spans="1:1">
      <c r="A2121" s="6"/>
    </row>
    <row r="2122" spans="1:1">
      <c r="A2122" s="6"/>
    </row>
    <row r="2123" spans="1:1">
      <c r="A2123" s="6"/>
    </row>
    <row r="2124" spans="1:1">
      <c r="A2124" s="6"/>
    </row>
    <row r="2125" spans="1:1">
      <c r="A2125" s="6"/>
    </row>
    <row r="2126" spans="1:1">
      <c r="A2126" s="6"/>
    </row>
    <row r="2127" spans="1:1">
      <c r="A2127" s="6"/>
    </row>
    <row r="2128" spans="1:1">
      <c r="A2128" s="6"/>
    </row>
    <row r="2129" spans="1:1">
      <c r="A2129" s="6"/>
    </row>
    <row r="2130" spans="1:1">
      <c r="A2130" s="6"/>
    </row>
    <row r="2131" spans="1:1">
      <c r="A2131" s="6"/>
    </row>
    <row r="2132" spans="1:1">
      <c r="A2132" s="6"/>
    </row>
    <row r="2133" spans="1:1">
      <c r="A2133" s="6"/>
    </row>
    <row r="2134" spans="1:1">
      <c r="A2134" s="6"/>
    </row>
    <row r="2135" spans="1:1">
      <c r="A2135" s="6"/>
    </row>
    <row r="2136" spans="1:1">
      <c r="A2136" s="6"/>
    </row>
    <row r="2137" spans="1:1">
      <c r="A2137" s="6"/>
    </row>
    <row r="2138" spans="1:1">
      <c r="A2138" s="6"/>
    </row>
    <row r="2139" spans="1:1">
      <c r="A2139" s="6"/>
    </row>
    <row r="2140" spans="1:1">
      <c r="A2140" s="6"/>
    </row>
    <row r="2141" spans="1:1">
      <c r="A2141" s="6"/>
    </row>
    <row r="2142" spans="1:1">
      <c r="A2142" s="6"/>
    </row>
    <row r="2143" spans="1:1">
      <c r="A2143" s="6"/>
    </row>
    <row r="2144" spans="1:1">
      <c r="A2144" s="6"/>
    </row>
    <row r="2145" spans="1:1">
      <c r="A2145" s="6"/>
    </row>
    <row r="2146" spans="1:1">
      <c r="A2146" s="6"/>
    </row>
    <row r="2147" spans="1:1">
      <c r="A2147" s="6"/>
    </row>
    <row r="2148" spans="1:1">
      <c r="A2148" s="6"/>
    </row>
    <row r="2149" spans="1:1">
      <c r="A2149" s="6"/>
    </row>
    <row r="2150" spans="1:1">
      <c r="A2150" s="6"/>
    </row>
    <row r="2151" spans="1:1">
      <c r="A2151" s="6"/>
    </row>
    <row r="2152" spans="1:1">
      <c r="A2152" s="6"/>
    </row>
    <row r="2153" spans="1:1">
      <c r="A2153" s="6"/>
    </row>
    <row r="2154" spans="1:1">
      <c r="A2154" s="6"/>
    </row>
    <row r="2155" spans="1:1">
      <c r="A2155" s="6"/>
    </row>
    <row r="2156" spans="1:1">
      <c r="A2156" s="6"/>
    </row>
    <row r="2157" spans="1:1">
      <c r="A2157" s="6"/>
    </row>
    <row r="2158" spans="1:1">
      <c r="A2158" s="6"/>
    </row>
    <row r="2159" spans="1:1">
      <c r="A2159" s="6"/>
    </row>
    <row r="2160" spans="1:1">
      <c r="A2160" s="6"/>
    </row>
    <row r="2161" spans="1:1">
      <c r="A2161" s="6"/>
    </row>
    <row r="2162" spans="1:1">
      <c r="A2162" s="6"/>
    </row>
    <row r="2163" spans="1:1">
      <c r="A2163" s="6"/>
    </row>
    <row r="2164" spans="1:1">
      <c r="A2164" s="6"/>
    </row>
    <row r="2165" spans="1:1">
      <c r="A2165" s="6"/>
    </row>
    <row r="2166" spans="1:1">
      <c r="A2166" s="6"/>
    </row>
    <row r="2167" spans="1:1">
      <c r="A2167" s="6"/>
    </row>
    <row r="2168" spans="1:1">
      <c r="A2168" s="6"/>
    </row>
    <row r="2169" spans="1:1">
      <c r="A2169" s="6"/>
    </row>
    <row r="2170" spans="1:1">
      <c r="A2170" s="6"/>
    </row>
    <row r="2171" spans="1:1">
      <c r="A2171" s="6"/>
    </row>
    <row r="2172" spans="1:1">
      <c r="A2172" s="6"/>
    </row>
    <row r="2173" spans="1:1">
      <c r="A2173" s="6"/>
    </row>
    <row r="2174" spans="1:1">
      <c r="A2174" s="6"/>
    </row>
    <row r="2175" spans="1:1">
      <c r="A2175" s="6"/>
    </row>
    <row r="2176" spans="1:1">
      <c r="A2176" s="6"/>
    </row>
    <row r="2177" spans="1:1">
      <c r="A2177" s="6"/>
    </row>
    <row r="2178" spans="1:1">
      <c r="A2178" s="6"/>
    </row>
    <row r="2179" spans="1:1">
      <c r="A2179" s="6"/>
    </row>
    <row r="2180" spans="1:1">
      <c r="A2180" s="6"/>
    </row>
    <row r="2181" spans="1:1">
      <c r="A2181" s="6"/>
    </row>
    <row r="2182" spans="1:1">
      <c r="A2182" s="6"/>
    </row>
    <row r="2183" spans="1:1">
      <c r="A2183" s="6"/>
    </row>
    <row r="2184" spans="1:1">
      <c r="A2184" s="6"/>
    </row>
    <row r="2185" spans="1:1">
      <c r="A2185" s="6"/>
    </row>
    <row r="2186" spans="1:1">
      <c r="A2186" s="6"/>
    </row>
    <row r="2187" spans="1:1">
      <c r="A2187" s="6"/>
    </row>
    <row r="2188" spans="1:1">
      <c r="A2188" s="6"/>
    </row>
    <row r="2189" spans="1:1">
      <c r="A2189" s="6"/>
    </row>
    <row r="2190" spans="1:1">
      <c r="A2190" s="6"/>
    </row>
    <row r="2191" spans="1:1">
      <c r="A2191" s="6"/>
    </row>
    <row r="2192" spans="1:1">
      <c r="A2192" s="6"/>
    </row>
    <row r="2193" spans="1:1">
      <c r="A2193" s="6"/>
    </row>
    <row r="2194" spans="1:1">
      <c r="A2194" s="6"/>
    </row>
    <row r="2195" spans="1:1">
      <c r="A2195" s="6"/>
    </row>
    <row r="2196" spans="1:1">
      <c r="A2196" s="6"/>
    </row>
    <row r="2197" spans="1:1">
      <c r="A2197" s="6"/>
    </row>
    <row r="2198" spans="1:1">
      <c r="A2198" s="6"/>
    </row>
    <row r="2199" spans="1:1">
      <c r="A2199" s="6"/>
    </row>
    <row r="2200" spans="1:1">
      <c r="A2200" s="6"/>
    </row>
    <row r="2201" spans="1:1">
      <c r="A2201" s="6"/>
    </row>
    <row r="2202" spans="1:1">
      <c r="A2202" s="6"/>
    </row>
    <row r="2203" spans="1:1">
      <c r="A2203" s="6"/>
    </row>
    <row r="2204" spans="1:1">
      <c r="A2204" s="6"/>
    </row>
    <row r="2205" spans="1:1">
      <c r="A2205" s="6"/>
    </row>
    <row r="2206" spans="1:1">
      <c r="A2206" s="6"/>
    </row>
    <row r="2207" spans="1:1">
      <c r="A2207" s="6"/>
    </row>
    <row r="2208" spans="1:1">
      <c r="A2208" s="6"/>
    </row>
    <row r="2209" spans="1:1">
      <c r="A2209" s="6"/>
    </row>
    <row r="2210" spans="1:1">
      <c r="A2210" s="6"/>
    </row>
    <row r="2211" spans="1:1">
      <c r="A2211" s="6"/>
    </row>
    <row r="2212" spans="1:1">
      <c r="A2212" s="6"/>
    </row>
    <row r="2213" spans="1:1">
      <c r="A2213" s="6"/>
    </row>
    <row r="2214" spans="1:1">
      <c r="A2214" s="6"/>
    </row>
    <row r="2215" spans="1:1">
      <c r="A2215" s="6"/>
    </row>
    <row r="2216" spans="1:1">
      <c r="A2216" s="6"/>
    </row>
    <row r="2217" spans="1:1">
      <c r="A2217" s="6"/>
    </row>
    <row r="2218" spans="1:1">
      <c r="A2218" s="6"/>
    </row>
    <row r="2219" spans="1:1">
      <c r="A2219" s="6"/>
    </row>
    <row r="2220" spans="1:1">
      <c r="A2220" s="6"/>
    </row>
    <row r="2221" spans="1:1">
      <c r="A2221" s="6"/>
    </row>
    <row r="2222" spans="1:1">
      <c r="A2222" s="6"/>
    </row>
    <row r="2223" spans="1:1">
      <c r="A2223" s="6"/>
    </row>
    <row r="2224" spans="1:1">
      <c r="A2224" s="6"/>
    </row>
    <row r="2225" spans="1:1">
      <c r="A2225" s="6"/>
    </row>
    <row r="2226" spans="1:1">
      <c r="A2226" s="6"/>
    </row>
    <row r="2227" spans="1:1">
      <c r="A2227" s="6"/>
    </row>
    <row r="2228" spans="1:1">
      <c r="A2228" s="6"/>
    </row>
    <row r="2229" spans="1:1">
      <c r="A2229" s="6"/>
    </row>
    <row r="2230" spans="1:1">
      <c r="A2230" s="6"/>
    </row>
    <row r="2231" spans="1:1">
      <c r="A2231" s="6"/>
    </row>
    <row r="2232" spans="1:1">
      <c r="A2232" s="6"/>
    </row>
    <row r="2233" spans="1:1">
      <c r="A2233" s="6"/>
    </row>
    <row r="2234" spans="1:1">
      <c r="A2234" s="6"/>
    </row>
    <row r="2235" spans="1:1">
      <c r="A2235" s="6"/>
    </row>
    <row r="2236" spans="1:1">
      <c r="A2236" s="6"/>
    </row>
    <row r="2237" spans="1:1">
      <c r="A2237" s="6"/>
    </row>
    <row r="2238" spans="1:1">
      <c r="A2238" s="6"/>
    </row>
    <row r="2239" spans="1:1">
      <c r="A2239" s="6"/>
    </row>
    <row r="2240" spans="1:1">
      <c r="A2240" s="6"/>
    </row>
    <row r="2241" spans="1:1">
      <c r="A2241" s="6"/>
    </row>
    <row r="2242" spans="1:1">
      <c r="A2242" s="6"/>
    </row>
    <row r="2243" spans="1:1">
      <c r="A2243" s="6"/>
    </row>
    <row r="2244" spans="1:1">
      <c r="A2244" s="6"/>
    </row>
    <row r="2245" spans="1:1">
      <c r="A2245" s="6"/>
    </row>
    <row r="2246" spans="1:1">
      <c r="A2246" s="6"/>
    </row>
    <row r="2247" spans="1:1">
      <c r="A2247" s="6"/>
    </row>
    <row r="2248" spans="1:1">
      <c r="A2248" s="6"/>
    </row>
    <row r="2249" spans="1:1">
      <c r="A2249" s="6"/>
    </row>
    <row r="2250" spans="1:1">
      <c r="A2250" s="6"/>
    </row>
    <row r="2251" spans="1:1">
      <c r="A2251" s="6"/>
    </row>
    <row r="2252" spans="1:1">
      <c r="A2252" s="6"/>
    </row>
    <row r="2253" spans="1:1">
      <c r="A2253" s="6"/>
    </row>
    <row r="2254" spans="1:1">
      <c r="A2254" s="6"/>
    </row>
    <row r="2255" spans="1:1">
      <c r="A2255" s="6"/>
    </row>
    <row r="2256" spans="1:1">
      <c r="A2256" s="6"/>
    </row>
    <row r="2257" spans="1:1">
      <c r="A2257" s="6"/>
    </row>
    <row r="2258" spans="1:1">
      <c r="A2258" s="6"/>
    </row>
    <row r="2259" spans="1:1">
      <c r="A2259" s="6"/>
    </row>
    <row r="2260" spans="1:1">
      <c r="A2260" s="6"/>
    </row>
    <row r="2261" spans="1:1">
      <c r="A2261" s="6"/>
    </row>
    <row r="2262" spans="1:1">
      <c r="A2262" s="6"/>
    </row>
    <row r="2263" spans="1:1">
      <c r="A2263" s="6"/>
    </row>
    <row r="2264" spans="1:1">
      <c r="A2264" s="6"/>
    </row>
    <row r="2265" spans="1:1">
      <c r="A2265" s="6"/>
    </row>
    <row r="2266" spans="1:1">
      <c r="A2266" s="6"/>
    </row>
    <row r="2267" spans="1:1">
      <c r="A2267" s="6"/>
    </row>
    <row r="2268" spans="1:1">
      <c r="A2268" s="6"/>
    </row>
    <row r="2269" spans="1:1">
      <c r="A2269" s="6"/>
    </row>
    <row r="2270" spans="1:1">
      <c r="A2270" s="6"/>
    </row>
    <row r="2271" spans="1:1">
      <c r="A2271" s="6"/>
    </row>
    <row r="2272" spans="1:1">
      <c r="A2272" s="6"/>
    </row>
    <row r="2273" spans="1:1">
      <c r="A2273" s="6"/>
    </row>
    <row r="2274" spans="1:1">
      <c r="A2274" s="6"/>
    </row>
    <row r="2275" spans="1:1">
      <c r="A2275" s="6"/>
    </row>
    <row r="2276" spans="1:1">
      <c r="A2276" s="6"/>
    </row>
    <row r="2277" spans="1:1">
      <c r="A2277" s="6"/>
    </row>
    <row r="2278" spans="1:1">
      <c r="A2278" s="6"/>
    </row>
    <row r="2279" spans="1:1">
      <c r="A2279" s="6"/>
    </row>
    <row r="2280" spans="1:1">
      <c r="A2280" s="6"/>
    </row>
    <row r="2281" spans="1:1">
      <c r="A2281" s="6"/>
    </row>
    <row r="2282" spans="1:1">
      <c r="A2282" s="6"/>
    </row>
    <row r="2283" spans="1:1">
      <c r="A2283" s="6"/>
    </row>
    <row r="2284" spans="1:1">
      <c r="A2284" s="6"/>
    </row>
    <row r="2285" spans="1:1">
      <c r="A2285" s="6"/>
    </row>
    <row r="2286" spans="1:1">
      <c r="A2286" s="6"/>
    </row>
    <row r="2287" spans="1:1">
      <c r="A2287" s="6"/>
    </row>
    <row r="2288" spans="1:1">
      <c r="A2288" s="6"/>
    </row>
    <row r="2289" spans="1:1">
      <c r="A2289" s="6"/>
    </row>
    <row r="2290" spans="1:1">
      <c r="A2290" s="6"/>
    </row>
    <row r="2291" spans="1:1">
      <c r="A2291" s="6"/>
    </row>
    <row r="2292" spans="1:1">
      <c r="A2292" s="6"/>
    </row>
    <row r="2293" spans="1:1">
      <c r="A2293" s="6"/>
    </row>
    <row r="2294" spans="1:1">
      <c r="A2294" s="6"/>
    </row>
    <row r="2295" spans="1:1">
      <c r="A2295" s="6"/>
    </row>
    <row r="2296" spans="1:1">
      <c r="A2296" s="6"/>
    </row>
    <row r="2297" spans="1:1">
      <c r="A2297" s="6"/>
    </row>
    <row r="2298" spans="1:1">
      <c r="A2298" s="6"/>
    </row>
    <row r="2299" spans="1:1">
      <c r="A2299" s="6"/>
    </row>
    <row r="2300" spans="1:1">
      <c r="A2300" s="6"/>
    </row>
    <row r="2301" spans="1:1">
      <c r="A2301" s="6"/>
    </row>
    <row r="2302" spans="1:1">
      <c r="A2302" s="6"/>
    </row>
    <row r="2303" spans="1:1">
      <c r="A2303" s="6"/>
    </row>
    <row r="2304" spans="1:1">
      <c r="A2304" s="6"/>
    </row>
    <row r="2305" spans="1:1">
      <c r="A2305" s="6"/>
    </row>
    <row r="2306" spans="1:1">
      <c r="A2306" s="6"/>
    </row>
    <row r="2307" spans="1:1">
      <c r="A2307" s="6"/>
    </row>
    <row r="2308" spans="1:1">
      <c r="A2308" s="6"/>
    </row>
    <row r="2309" spans="1:1">
      <c r="A2309" s="6"/>
    </row>
    <row r="2310" spans="1:1">
      <c r="A2310" s="6"/>
    </row>
    <row r="2311" spans="1:1">
      <c r="A2311" s="6"/>
    </row>
    <row r="2312" spans="1:1">
      <c r="A2312" s="6"/>
    </row>
    <row r="2313" spans="1:1">
      <c r="A2313" s="6"/>
    </row>
    <row r="2314" spans="1:1">
      <c r="A2314" s="6"/>
    </row>
    <row r="2315" spans="1:1">
      <c r="A2315" s="6"/>
    </row>
    <row r="2316" spans="1:1">
      <c r="A2316" s="6"/>
    </row>
    <row r="2317" spans="1:1">
      <c r="A2317" s="6"/>
    </row>
    <row r="2318" spans="1:1">
      <c r="A2318" s="6"/>
    </row>
    <row r="2319" spans="1:1">
      <c r="A2319" s="6"/>
    </row>
    <row r="2320" spans="1:1">
      <c r="A2320" s="6"/>
    </row>
    <row r="2321" spans="1:1">
      <c r="A2321" s="6"/>
    </row>
    <row r="2322" spans="1:1">
      <c r="A2322" s="6"/>
    </row>
    <row r="2323" spans="1:1">
      <c r="A2323" s="6"/>
    </row>
    <row r="2324" spans="1:1">
      <c r="A2324" s="6"/>
    </row>
    <row r="2325" spans="1:1">
      <c r="A2325" s="6"/>
    </row>
    <row r="2326" spans="1:1">
      <c r="A2326" s="6"/>
    </row>
    <row r="2327" spans="1:1">
      <c r="A2327" s="6"/>
    </row>
    <row r="2328" spans="1:1">
      <c r="A2328" s="6"/>
    </row>
    <row r="2329" spans="1:1">
      <c r="A2329" s="6"/>
    </row>
    <row r="2330" spans="1:1">
      <c r="A2330" s="6"/>
    </row>
    <row r="2331" spans="1:1">
      <c r="A2331" s="6"/>
    </row>
    <row r="2332" spans="1:1">
      <c r="A2332" s="6"/>
    </row>
    <row r="2333" spans="1:1">
      <c r="A2333" s="6"/>
    </row>
    <row r="2334" spans="1:1">
      <c r="A2334" s="6"/>
    </row>
    <row r="2335" spans="1:1">
      <c r="A2335" s="6"/>
    </row>
    <row r="2336" spans="1:1">
      <c r="A2336" s="6"/>
    </row>
    <row r="2337" spans="1:1">
      <c r="A2337" s="6"/>
    </row>
    <row r="2338" spans="1:1">
      <c r="A2338" s="6"/>
    </row>
    <row r="2339" spans="1:1">
      <c r="A2339" s="6"/>
    </row>
    <row r="2340" spans="1:1">
      <c r="A2340" s="6"/>
    </row>
    <row r="2341" spans="1:1">
      <c r="A2341" s="6"/>
    </row>
    <row r="2342" spans="1:1">
      <c r="A2342" s="6"/>
    </row>
    <row r="2343" spans="1:1">
      <c r="A2343" s="6"/>
    </row>
    <row r="2344" spans="1:1">
      <c r="A2344" s="6"/>
    </row>
    <row r="2345" spans="1:1">
      <c r="A2345" s="6"/>
    </row>
    <row r="2346" spans="1:1">
      <c r="A2346" s="6"/>
    </row>
    <row r="2347" spans="1:1">
      <c r="A2347" s="6"/>
    </row>
    <row r="2348" spans="1:1">
      <c r="A2348" s="6"/>
    </row>
    <row r="2349" spans="1:1">
      <c r="A2349" s="6"/>
    </row>
    <row r="2350" spans="1:1">
      <c r="A2350" s="6"/>
    </row>
    <row r="2351" spans="1:1">
      <c r="A2351" s="6"/>
    </row>
    <row r="2352" spans="1:1">
      <c r="A2352" s="6"/>
    </row>
    <row r="2353" spans="1:1">
      <c r="A2353" s="6"/>
    </row>
    <row r="2354" spans="1:1">
      <c r="A2354" s="6"/>
    </row>
    <row r="2355" spans="1:1">
      <c r="A2355" s="6"/>
    </row>
    <row r="2356" spans="1:1">
      <c r="A2356" s="6"/>
    </row>
    <row r="2357" spans="1:1">
      <c r="A2357" s="6"/>
    </row>
    <row r="2358" spans="1:1">
      <c r="A2358" s="6"/>
    </row>
    <row r="2359" spans="1:1">
      <c r="A2359" s="6"/>
    </row>
    <row r="2360" spans="1:1">
      <c r="A2360" s="6"/>
    </row>
    <row r="2361" spans="1:1">
      <c r="A2361" s="6"/>
    </row>
    <row r="2362" spans="1:1">
      <c r="A2362" s="6"/>
    </row>
    <row r="2363" spans="1:1">
      <c r="A2363" s="6"/>
    </row>
    <row r="2364" spans="1:1">
      <c r="A2364" s="6"/>
    </row>
    <row r="2365" spans="1:1">
      <c r="A2365" s="6"/>
    </row>
    <row r="2366" spans="1:1">
      <c r="A2366" s="6"/>
    </row>
    <row r="2367" spans="1:1">
      <c r="A2367" s="6"/>
    </row>
    <row r="2368" spans="1:1">
      <c r="A2368" s="6"/>
    </row>
    <row r="2369" spans="1:1">
      <c r="A2369" s="6"/>
    </row>
    <row r="2370" spans="1:1">
      <c r="A2370" s="6"/>
    </row>
    <row r="2371" spans="1:1">
      <c r="A2371" s="6"/>
    </row>
    <row r="2372" spans="1:1">
      <c r="A2372" s="6"/>
    </row>
    <row r="2373" spans="1:1">
      <c r="A2373" s="6"/>
    </row>
    <row r="2374" spans="1:1">
      <c r="A2374" s="6"/>
    </row>
    <row r="2375" spans="1:1">
      <c r="A2375" s="6"/>
    </row>
    <row r="2376" spans="1:1">
      <c r="A2376" s="6"/>
    </row>
    <row r="2377" spans="1:1">
      <c r="A2377" s="6"/>
    </row>
    <row r="2378" spans="1:1">
      <c r="A2378" s="6"/>
    </row>
    <row r="2379" spans="1:1">
      <c r="A2379" s="6"/>
    </row>
    <row r="2380" spans="1:1">
      <c r="A2380" s="6"/>
    </row>
    <row r="2381" spans="1:1">
      <c r="A2381" s="6"/>
    </row>
    <row r="2382" spans="1:1">
      <c r="A2382" s="6"/>
    </row>
    <row r="2383" spans="1:1">
      <c r="A2383" s="6"/>
    </row>
    <row r="2384" spans="1:1">
      <c r="A2384" s="6"/>
    </row>
    <row r="2385" spans="1:1">
      <c r="A2385" s="6"/>
    </row>
    <row r="2386" spans="1:1">
      <c r="A2386" s="6"/>
    </row>
    <row r="2387" spans="1:1">
      <c r="A2387" s="6"/>
    </row>
    <row r="2388" spans="1:1">
      <c r="A2388" s="6"/>
    </row>
    <row r="2389" spans="1:1">
      <c r="A2389" s="6"/>
    </row>
    <row r="2390" spans="1:1">
      <c r="A2390" s="6"/>
    </row>
    <row r="2391" spans="1:1">
      <c r="A2391" s="6"/>
    </row>
    <row r="2392" spans="1:1">
      <c r="A2392" s="6"/>
    </row>
    <row r="2393" spans="1:1">
      <c r="A2393" s="6"/>
    </row>
    <row r="2394" spans="1:1">
      <c r="A2394" s="6"/>
    </row>
    <row r="2395" spans="1:1">
      <c r="A2395" s="6"/>
    </row>
    <row r="2396" spans="1:1">
      <c r="A2396" s="6"/>
    </row>
    <row r="2397" spans="1:1">
      <c r="A2397" s="6"/>
    </row>
    <row r="2398" spans="1:1">
      <c r="A2398" s="6"/>
    </row>
    <row r="2399" spans="1:1">
      <c r="A2399" s="6"/>
    </row>
    <row r="2400" spans="1:1">
      <c r="A2400" s="6"/>
    </row>
    <row r="2401" spans="1:1">
      <c r="A2401" s="6"/>
    </row>
    <row r="2402" spans="1:1">
      <c r="A2402" s="6"/>
    </row>
    <row r="2403" spans="1:1">
      <c r="A2403" s="6"/>
    </row>
    <row r="2404" spans="1:1">
      <c r="A2404" s="6"/>
    </row>
    <row r="2405" spans="1:1">
      <c r="A2405" s="6"/>
    </row>
    <row r="2406" spans="1:1">
      <c r="A2406" s="6"/>
    </row>
    <row r="2407" spans="1:1">
      <c r="A2407" s="6"/>
    </row>
    <row r="2408" spans="1:1">
      <c r="A2408" s="6"/>
    </row>
    <row r="2409" spans="1:1">
      <c r="A2409" s="6"/>
    </row>
    <row r="2410" spans="1:1">
      <c r="A2410" s="6"/>
    </row>
    <row r="2411" spans="1:1">
      <c r="A2411" s="6"/>
    </row>
    <row r="2412" spans="1:1">
      <c r="A2412" s="6"/>
    </row>
    <row r="2413" spans="1:1">
      <c r="A2413" s="6"/>
    </row>
    <row r="2414" spans="1:1">
      <c r="A2414" s="6"/>
    </row>
    <row r="2415" spans="1:1">
      <c r="A2415" s="6"/>
    </row>
    <row r="2416" spans="1:1">
      <c r="A2416" s="6"/>
    </row>
    <row r="2417" spans="1:1">
      <c r="A2417" s="6"/>
    </row>
    <row r="2418" spans="1:1">
      <c r="A2418" s="6"/>
    </row>
    <row r="2419" spans="1:1">
      <c r="A2419" s="6"/>
    </row>
    <row r="2420" spans="1:1">
      <c r="A2420" s="6"/>
    </row>
    <row r="2421" spans="1:1">
      <c r="A2421" s="6"/>
    </row>
    <row r="2422" spans="1:1">
      <c r="A2422" s="6"/>
    </row>
    <row r="2423" spans="1:1">
      <c r="A2423" s="6"/>
    </row>
    <row r="2424" spans="1:1">
      <c r="A2424" s="6"/>
    </row>
    <row r="2425" spans="1:1">
      <c r="A2425" s="6"/>
    </row>
    <row r="2426" spans="1:1">
      <c r="A2426" s="6"/>
    </row>
    <row r="2427" spans="1:1">
      <c r="A2427" s="6"/>
    </row>
    <row r="2428" spans="1:1">
      <c r="A2428" s="6"/>
    </row>
    <row r="2429" spans="1:1">
      <c r="A2429" s="6"/>
    </row>
    <row r="2430" spans="1:1">
      <c r="A2430" s="6"/>
    </row>
    <row r="2431" spans="1:1">
      <c r="A2431" s="6"/>
    </row>
    <row r="2432" spans="1:1">
      <c r="A2432" s="6"/>
    </row>
    <row r="2433" spans="1:1">
      <c r="A2433" s="6"/>
    </row>
    <row r="2434" spans="1:1">
      <c r="A2434" s="6"/>
    </row>
    <row r="2435" spans="1:1">
      <c r="A2435" s="6"/>
    </row>
    <row r="2436" spans="1:1">
      <c r="A2436" s="6"/>
    </row>
    <row r="2437" spans="1:1">
      <c r="A2437" s="6"/>
    </row>
    <row r="2438" spans="1:1">
      <c r="A2438" s="6"/>
    </row>
    <row r="2439" spans="1:1">
      <c r="A2439" s="6"/>
    </row>
    <row r="2440" spans="1:1">
      <c r="A2440" s="6"/>
    </row>
    <row r="2441" spans="1:1">
      <c r="A2441" s="6"/>
    </row>
    <row r="2442" spans="1:1">
      <c r="A2442" s="6"/>
    </row>
    <row r="2443" spans="1:1">
      <c r="A2443" s="6"/>
    </row>
    <row r="2444" spans="1:1">
      <c r="A2444" s="6"/>
    </row>
    <row r="2445" spans="1:1">
      <c r="A2445" s="6"/>
    </row>
    <row r="2446" spans="1:1">
      <c r="A2446" s="6"/>
    </row>
    <row r="2447" spans="1:1">
      <c r="A2447" s="6"/>
    </row>
    <row r="2448" spans="1:1">
      <c r="A2448" s="6"/>
    </row>
    <row r="2449" spans="1:1">
      <c r="A2449" s="6"/>
    </row>
    <row r="2450" spans="1:1">
      <c r="A2450" s="6"/>
    </row>
    <row r="2451" spans="1:1">
      <c r="A2451" s="6"/>
    </row>
    <row r="2452" spans="1:1">
      <c r="A2452" s="6"/>
    </row>
    <row r="2453" spans="1:1">
      <c r="A2453" s="6"/>
    </row>
    <row r="2454" spans="1:1">
      <c r="A2454" s="6"/>
    </row>
    <row r="2455" spans="1:1">
      <c r="A2455" s="6"/>
    </row>
    <row r="2456" spans="1:1">
      <c r="A2456" s="6"/>
    </row>
    <row r="2457" spans="1:1">
      <c r="A2457" s="6"/>
    </row>
    <row r="2458" spans="1:1">
      <c r="A2458" s="6"/>
    </row>
    <row r="2459" spans="1:1">
      <c r="A2459" s="6"/>
    </row>
    <row r="2460" spans="1:1">
      <c r="A2460" s="6"/>
    </row>
    <row r="2461" spans="1:1">
      <c r="A2461" s="6"/>
    </row>
    <row r="2462" spans="1:1">
      <c r="A2462" s="6"/>
    </row>
    <row r="2463" spans="1:1">
      <c r="A2463" s="6"/>
    </row>
    <row r="2464" spans="1:1">
      <c r="A2464" s="6"/>
    </row>
    <row r="2465" spans="1:1">
      <c r="A2465" s="6"/>
    </row>
    <row r="2466" spans="1:1">
      <c r="A2466" s="6"/>
    </row>
    <row r="2467" spans="1:1">
      <c r="A2467" s="6"/>
    </row>
    <row r="2468" spans="1:1">
      <c r="A2468" s="6"/>
    </row>
    <row r="2469" spans="1:1">
      <c r="A2469" s="6"/>
    </row>
    <row r="2470" spans="1:1">
      <c r="A2470" s="6"/>
    </row>
    <row r="2471" spans="1:1">
      <c r="A2471" s="6"/>
    </row>
    <row r="2472" spans="1:1">
      <c r="A2472" s="6"/>
    </row>
    <row r="2473" spans="1:1">
      <c r="A2473" s="6"/>
    </row>
    <row r="2474" spans="1:1">
      <c r="A2474" s="6"/>
    </row>
    <row r="2475" spans="1:1">
      <c r="A2475" s="6"/>
    </row>
    <row r="2476" spans="1:1">
      <c r="A2476" s="6"/>
    </row>
    <row r="2477" spans="1:1">
      <c r="A2477" s="6"/>
    </row>
    <row r="2478" spans="1:1">
      <c r="A2478" s="6"/>
    </row>
    <row r="2479" spans="1:1">
      <c r="A2479" s="6"/>
    </row>
    <row r="2480" spans="1:1">
      <c r="A2480" s="6"/>
    </row>
    <row r="2481" spans="1:1">
      <c r="A2481" s="6"/>
    </row>
    <row r="2482" spans="1:1">
      <c r="A2482" s="6"/>
    </row>
    <row r="2483" spans="1:1">
      <c r="A2483" s="6"/>
    </row>
    <row r="2484" spans="1:1">
      <c r="A2484" s="6"/>
    </row>
    <row r="2485" spans="1:1">
      <c r="A2485" s="6"/>
    </row>
    <row r="2486" spans="1:1">
      <c r="A2486" s="6"/>
    </row>
    <row r="2487" spans="1:1">
      <c r="A2487" s="6"/>
    </row>
    <row r="2488" spans="1:1">
      <c r="A2488" s="6"/>
    </row>
    <row r="2489" spans="1:1">
      <c r="A2489" s="6"/>
    </row>
    <row r="2490" spans="1:1">
      <c r="A2490" s="6"/>
    </row>
    <row r="2491" spans="1:1">
      <c r="A2491" s="6"/>
    </row>
    <row r="2492" spans="1:1">
      <c r="A2492" s="6"/>
    </row>
    <row r="2493" spans="1:1">
      <c r="A2493" s="6"/>
    </row>
    <row r="2494" spans="1:1">
      <c r="A2494" s="6"/>
    </row>
    <row r="2495" spans="1:1">
      <c r="A2495" s="6"/>
    </row>
    <row r="2496" spans="1:1">
      <c r="A2496" s="6"/>
    </row>
    <row r="2497" spans="1:1">
      <c r="A2497" s="6"/>
    </row>
    <row r="2498" spans="1:1">
      <c r="A2498" s="6"/>
    </row>
    <row r="2499" spans="1:1">
      <c r="A2499" s="6"/>
    </row>
    <row r="2500" spans="1:1">
      <c r="A2500" s="6"/>
    </row>
    <row r="2501" spans="1:1">
      <c r="A2501" s="6"/>
    </row>
    <row r="2502" spans="1:1">
      <c r="A2502" s="6"/>
    </row>
    <row r="2503" spans="1:1">
      <c r="A2503" s="6"/>
    </row>
    <row r="2504" spans="1:1">
      <c r="A2504" s="6"/>
    </row>
    <row r="2505" spans="1:1">
      <c r="A2505" s="6"/>
    </row>
    <row r="2506" spans="1:1">
      <c r="A2506" s="6"/>
    </row>
    <row r="2507" spans="1:1">
      <c r="A2507" s="6"/>
    </row>
    <row r="2508" spans="1:1">
      <c r="A2508" s="6"/>
    </row>
    <row r="2509" spans="1:1">
      <c r="A2509" s="6"/>
    </row>
    <row r="2510" spans="1:1">
      <c r="A2510" s="6"/>
    </row>
    <row r="2511" spans="1:1">
      <c r="A2511" s="6"/>
    </row>
    <row r="2512" spans="1:1">
      <c r="A2512" s="6"/>
    </row>
    <row r="2513" spans="1:1">
      <c r="A2513" s="6"/>
    </row>
    <row r="2514" spans="1:1">
      <c r="A2514" s="6"/>
    </row>
    <row r="2515" spans="1:1">
      <c r="A2515" s="6"/>
    </row>
    <row r="2516" spans="1:1">
      <c r="A2516" s="6"/>
    </row>
    <row r="2517" spans="1:1">
      <c r="A2517" s="6"/>
    </row>
    <row r="2518" spans="1:1">
      <c r="A2518" s="6"/>
    </row>
    <row r="2519" spans="1:1">
      <c r="A2519" s="6"/>
    </row>
    <row r="2520" spans="1:1">
      <c r="A2520" s="6"/>
    </row>
    <row r="2521" spans="1:1">
      <c r="A2521" s="6"/>
    </row>
    <row r="2522" spans="1:1">
      <c r="A2522" s="6"/>
    </row>
    <row r="2523" spans="1:1">
      <c r="A2523" s="6"/>
    </row>
    <row r="2524" spans="1:1">
      <c r="A2524" s="6"/>
    </row>
    <row r="2525" spans="1:1">
      <c r="A2525" s="6"/>
    </row>
    <row r="2526" spans="1:1">
      <c r="A2526" s="6"/>
    </row>
    <row r="2527" spans="1:1">
      <c r="A2527" s="6"/>
    </row>
    <row r="2528" spans="1:1">
      <c r="A2528" s="6"/>
    </row>
    <row r="2529" spans="1:1">
      <c r="A2529" s="6"/>
    </row>
    <row r="2530" spans="1:1">
      <c r="A2530" s="6"/>
    </row>
    <row r="2531" spans="1:1">
      <c r="A2531" s="6"/>
    </row>
    <row r="2532" spans="1:1">
      <c r="A2532" s="6"/>
    </row>
    <row r="2533" spans="1:1">
      <c r="A2533" s="6"/>
    </row>
    <row r="2534" spans="1:1">
      <c r="A2534" s="6"/>
    </row>
    <row r="2535" spans="1:1">
      <c r="A2535" s="6"/>
    </row>
    <row r="2536" spans="1:1">
      <c r="A2536" s="6"/>
    </row>
    <row r="2537" spans="1:1">
      <c r="A2537" s="6"/>
    </row>
    <row r="2538" spans="1:1">
      <c r="A2538" s="6"/>
    </row>
    <row r="2539" spans="1:1">
      <c r="A2539" s="6"/>
    </row>
    <row r="2540" spans="1:1">
      <c r="A2540" s="6"/>
    </row>
    <row r="2541" spans="1:1">
      <c r="A2541" s="6"/>
    </row>
    <row r="2542" spans="1:1">
      <c r="A2542" s="6"/>
    </row>
    <row r="2543" spans="1:1">
      <c r="A2543" s="6"/>
    </row>
    <row r="2544" spans="1:1">
      <c r="A2544" s="6"/>
    </row>
    <row r="2545" spans="1:1">
      <c r="A2545" s="6"/>
    </row>
    <row r="2546" spans="1:1">
      <c r="A2546" s="6"/>
    </row>
    <row r="2547" spans="1:1">
      <c r="A2547" s="6"/>
    </row>
    <row r="2548" spans="1:1">
      <c r="A2548" s="6"/>
    </row>
    <row r="2549" spans="1:1">
      <c r="A2549" s="6"/>
    </row>
    <row r="2550" spans="1:1">
      <c r="A2550" s="6"/>
    </row>
    <row r="2551" spans="1:1">
      <c r="A2551" s="6"/>
    </row>
    <row r="2552" spans="1:1">
      <c r="A2552" s="6"/>
    </row>
    <row r="2553" spans="1:1">
      <c r="A2553" s="6"/>
    </row>
    <row r="2554" spans="1:1">
      <c r="A2554" s="6"/>
    </row>
    <row r="2555" spans="1:1">
      <c r="A2555" s="6"/>
    </row>
    <row r="2556" spans="1:1">
      <c r="A2556" s="6"/>
    </row>
    <row r="2557" spans="1:1">
      <c r="A2557" s="6"/>
    </row>
    <row r="2558" spans="1:1">
      <c r="A2558" s="6"/>
    </row>
    <row r="2559" spans="1:1">
      <c r="A2559" s="6"/>
    </row>
    <row r="2560" spans="1:1">
      <c r="A2560" s="6"/>
    </row>
    <row r="2561" spans="1:1">
      <c r="A2561" s="6"/>
    </row>
    <row r="2562" spans="1:1">
      <c r="A2562" s="6"/>
    </row>
    <row r="2563" spans="1:1">
      <c r="A2563" s="6"/>
    </row>
    <row r="2564" spans="1:1">
      <c r="A2564" s="6"/>
    </row>
    <row r="2565" spans="1:1">
      <c r="A2565" s="6"/>
    </row>
    <row r="2566" spans="1:1">
      <c r="A2566" s="6"/>
    </row>
    <row r="2567" spans="1:1">
      <c r="A2567" s="6"/>
    </row>
    <row r="2568" spans="1:1">
      <c r="A2568" s="6"/>
    </row>
    <row r="2569" spans="1:1">
      <c r="A2569" s="6"/>
    </row>
    <row r="2570" spans="1:1">
      <c r="A2570" s="6"/>
    </row>
    <row r="2571" spans="1:1">
      <c r="A2571" s="6"/>
    </row>
    <row r="2572" spans="1:1">
      <c r="A2572" s="6"/>
    </row>
    <row r="2573" spans="1:1">
      <c r="A2573" s="6"/>
    </row>
    <row r="2574" spans="1:1">
      <c r="A2574" s="6"/>
    </row>
    <row r="2575" spans="1:1">
      <c r="A2575" s="6"/>
    </row>
    <row r="2576" spans="1:1">
      <c r="A2576" s="6"/>
    </row>
    <row r="2577" spans="1:1">
      <c r="A2577" s="6"/>
    </row>
    <row r="2578" spans="1:1">
      <c r="A2578" s="6"/>
    </row>
    <row r="2579" spans="1:1">
      <c r="A2579" s="6"/>
    </row>
    <row r="2580" spans="1:1">
      <c r="A2580" s="6"/>
    </row>
    <row r="2581" spans="1:1">
      <c r="A2581" s="6"/>
    </row>
    <row r="2582" spans="1:1">
      <c r="A2582" s="6"/>
    </row>
    <row r="2583" spans="1:1">
      <c r="A2583" s="6"/>
    </row>
    <row r="2584" spans="1:1">
      <c r="A2584" s="6"/>
    </row>
    <row r="2585" spans="1:1">
      <c r="A2585" s="6"/>
    </row>
    <row r="2586" spans="1:1">
      <c r="A2586" s="6"/>
    </row>
    <row r="2587" spans="1:1">
      <c r="A2587" s="6"/>
    </row>
    <row r="2588" spans="1:1">
      <c r="A2588" s="6"/>
    </row>
    <row r="2589" spans="1:1">
      <c r="A2589" s="6"/>
    </row>
    <row r="2590" spans="1:1">
      <c r="A2590" s="6"/>
    </row>
    <row r="2591" spans="1:1">
      <c r="A2591" s="6"/>
    </row>
    <row r="2592" spans="1:1">
      <c r="A2592" s="6"/>
    </row>
    <row r="2593" spans="1:1">
      <c r="A2593" s="6"/>
    </row>
    <row r="2594" spans="1:1">
      <c r="A2594" s="6"/>
    </row>
    <row r="2595" spans="1:1">
      <c r="A2595" s="6"/>
    </row>
    <row r="2596" spans="1:1">
      <c r="A2596" s="6"/>
    </row>
    <row r="2597" spans="1:1">
      <c r="A2597" s="6"/>
    </row>
    <row r="2598" spans="1:1">
      <c r="A2598" s="6"/>
    </row>
    <row r="2599" spans="1:1">
      <c r="A2599" s="6"/>
    </row>
    <row r="2600" spans="1:1">
      <c r="A2600" s="6"/>
    </row>
    <row r="2601" spans="1:1">
      <c r="A2601" s="6"/>
    </row>
    <row r="2602" spans="1:1">
      <c r="A2602" s="6"/>
    </row>
    <row r="2603" spans="1:1">
      <c r="A2603" s="6"/>
    </row>
    <row r="2604" spans="1:1">
      <c r="A2604" s="6"/>
    </row>
    <row r="2605" spans="1:1">
      <c r="A2605" s="6"/>
    </row>
    <row r="2606" spans="1:1">
      <c r="A2606" s="6"/>
    </row>
    <row r="2607" spans="1:1">
      <c r="A2607" s="6"/>
    </row>
    <row r="2608" spans="1:1">
      <c r="A2608" s="6"/>
    </row>
    <row r="2609" spans="1:1">
      <c r="A2609" s="6"/>
    </row>
    <row r="2610" spans="1:1">
      <c r="A2610" s="6"/>
    </row>
    <row r="2611" spans="1:1">
      <c r="A2611" s="6"/>
    </row>
    <row r="2612" spans="1:1">
      <c r="A2612" s="6"/>
    </row>
    <row r="2613" spans="1:1">
      <c r="A2613" s="6"/>
    </row>
    <row r="2614" spans="1:1">
      <c r="A2614" s="6"/>
    </row>
    <row r="2615" spans="1:1">
      <c r="A2615" s="6"/>
    </row>
    <row r="2616" spans="1:1">
      <c r="A2616" s="6"/>
    </row>
    <row r="2617" spans="1:1">
      <c r="A2617" s="6"/>
    </row>
    <row r="2618" spans="1:1">
      <c r="A2618" s="6"/>
    </row>
    <row r="2619" spans="1:1">
      <c r="A2619" s="6"/>
    </row>
    <row r="2620" spans="1:1">
      <c r="A2620" s="6"/>
    </row>
    <row r="2621" spans="1:1">
      <c r="A2621" s="6"/>
    </row>
    <row r="2622" spans="1:1">
      <c r="A2622" s="6"/>
    </row>
    <row r="2623" spans="1:1">
      <c r="A2623" s="6"/>
    </row>
    <row r="2624" spans="1:1">
      <c r="A2624" s="6"/>
    </row>
    <row r="2625" spans="1:1">
      <c r="A2625" s="6"/>
    </row>
    <row r="2626" spans="1:1">
      <c r="A2626" s="6"/>
    </row>
    <row r="2627" spans="1:1">
      <c r="A2627" s="6"/>
    </row>
    <row r="2628" spans="1:1">
      <c r="A2628" s="6"/>
    </row>
    <row r="2629" spans="1:1">
      <c r="A2629" s="6"/>
    </row>
    <row r="2630" spans="1:1">
      <c r="A2630" s="6"/>
    </row>
    <row r="2631" spans="1:1">
      <c r="A2631" s="6"/>
    </row>
    <row r="2632" spans="1:1">
      <c r="A2632" s="6"/>
    </row>
    <row r="2633" spans="1:1">
      <c r="A2633" s="6"/>
    </row>
    <row r="2634" spans="1:1">
      <c r="A2634" s="6"/>
    </row>
    <row r="2635" spans="1:1">
      <c r="A2635" s="6"/>
    </row>
    <row r="2636" spans="1:1">
      <c r="A2636" s="6"/>
    </row>
    <row r="2637" spans="1:1">
      <c r="A2637" s="6"/>
    </row>
    <row r="2638" spans="1:1">
      <c r="A2638" s="6"/>
    </row>
    <row r="2639" spans="1:1">
      <c r="A2639" s="6"/>
    </row>
    <row r="2640" spans="1:1">
      <c r="A2640" s="6"/>
    </row>
    <row r="2641" spans="1:1">
      <c r="A2641" s="6"/>
    </row>
    <row r="2642" spans="1:1">
      <c r="A2642" s="6"/>
    </row>
    <row r="2643" spans="1:1">
      <c r="A2643" s="6"/>
    </row>
    <row r="2644" spans="1:1">
      <c r="A2644" s="6"/>
    </row>
    <row r="2645" spans="1:1">
      <c r="A2645" s="6"/>
    </row>
    <row r="2646" spans="1:1">
      <c r="A2646" s="6"/>
    </row>
    <row r="2647" spans="1:1">
      <c r="A2647" s="6"/>
    </row>
    <row r="2648" spans="1:1">
      <c r="A2648" s="6"/>
    </row>
    <row r="2649" spans="1:1">
      <c r="A2649" s="6"/>
    </row>
    <row r="2650" spans="1:1">
      <c r="A2650" s="6"/>
    </row>
    <row r="2651" spans="1:1">
      <c r="A2651" s="6"/>
    </row>
    <row r="2652" spans="1:1">
      <c r="A2652" s="6"/>
    </row>
    <row r="2653" spans="1:1">
      <c r="A2653" s="6"/>
    </row>
    <row r="2654" spans="1:1">
      <c r="A2654" s="6"/>
    </row>
    <row r="2655" spans="1:1">
      <c r="A2655" s="6"/>
    </row>
    <row r="2656" spans="1:1">
      <c r="A2656" s="6"/>
    </row>
    <row r="2657" spans="1:1">
      <c r="A2657" s="6"/>
    </row>
    <row r="2658" spans="1:1">
      <c r="A2658" s="6"/>
    </row>
    <row r="2659" spans="1:1">
      <c r="A2659" s="6"/>
    </row>
    <row r="2660" spans="1:1">
      <c r="A2660" s="6"/>
    </row>
    <row r="2661" spans="1:1">
      <c r="A2661" s="6"/>
    </row>
    <row r="2662" spans="1:1">
      <c r="A2662" s="6"/>
    </row>
    <row r="2663" spans="1:1">
      <c r="A2663" s="6"/>
    </row>
    <row r="2664" spans="1:1">
      <c r="A2664" s="6"/>
    </row>
    <row r="2665" spans="1:1">
      <c r="A2665" s="6"/>
    </row>
    <row r="2666" spans="1:1">
      <c r="A2666" s="6"/>
    </row>
    <row r="2667" spans="1:1">
      <c r="A2667" s="6"/>
    </row>
    <row r="2668" spans="1:1">
      <c r="A2668" s="6"/>
    </row>
    <row r="2669" spans="1:1">
      <c r="A2669" s="6"/>
    </row>
    <row r="2670" spans="1:1">
      <c r="A2670" s="6"/>
    </row>
    <row r="2671" spans="1:1">
      <c r="A2671" s="6"/>
    </row>
    <row r="2672" spans="1:1">
      <c r="A2672" s="6"/>
    </row>
    <row r="2673" spans="1:1">
      <c r="A2673" s="6"/>
    </row>
    <row r="2674" spans="1:1">
      <c r="A2674" s="6"/>
    </row>
    <row r="2675" spans="1:1">
      <c r="A2675" s="6"/>
    </row>
    <row r="2676" spans="1:1">
      <c r="A2676" s="6"/>
    </row>
    <row r="2677" spans="1:1">
      <c r="A2677" s="6"/>
    </row>
    <row r="2678" spans="1:1">
      <c r="A2678" s="6"/>
    </row>
    <row r="2679" spans="1:1">
      <c r="A2679" s="6"/>
    </row>
    <row r="2680" spans="1:1">
      <c r="A2680" s="6"/>
    </row>
    <row r="2681" spans="1:1">
      <c r="A2681" s="6"/>
    </row>
    <row r="2682" spans="1:1">
      <c r="A2682" s="6"/>
    </row>
    <row r="2683" spans="1:1">
      <c r="A2683" s="6"/>
    </row>
    <row r="2684" spans="1:1">
      <c r="A2684" s="6"/>
    </row>
    <row r="2685" spans="1:1">
      <c r="A2685" s="6"/>
    </row>
    <row r="2686" spans="1:1">
      <c r="A2686" s="6"/>
    </row>
    <row r="2687" spans="1:1">
      <c r="A2687" s="6"/>
    </row>
    <row r="2688" spans="1:1">
      <c r="A2688" s="6"/>
    </row>
    <row r="2689" spans="1:1">
      <c r="A2689" s="6"/>
    </row>
    <row r="2690" spans="1:1">
      <c r="A2690" s="6"/>
    </row>
    <row r="2691" spans="1:1">
      <c r="A2691" s="6"/>
    </row>
    <row r="2692" spans="1:1">
      <c r="A2692" s="6"/>
    </row>
    <row r="2693" spans="1:1">
      <c r="A2693" s="6"/>
    </row>
    <row r="2694" spans="1:1">
      <c r="A2694" s="6"/>
    </row>
    <row r="2695" spans="1:1">
      <c r="A2695" s="6"/>
    </row>
    <row r="2696" spans="1:1">
      <c r="A2696" s="6"/>
    </row>
    <row r="2697" spans="1:1">
      <c r="A2697" s="6"/>
    </row>
    <row r="2698" spans="1:1">
      <c r="A2698" s="6"/>
    </row>
    <row r="2699" spans="1:1">
      <c r="A2699" s="6"/>
    </row>
    <row r="2700" spans="1:1">
      <c r="A2700" s="6"/>
    </row>
    <row r="2701" spans="1:1">
      <c r="A2701" s="6"/>
    </row>
    <row r="2702" spans="1:1">
      <c r="A2702" s="6"/>
    </row>
    <row r="2703" spans="1:1">
      <c r="A2703" s="6"/>
    </row>
    <row r="2704" spans="1:1">
      <c r="A2704" s="6"/>
    </row>
    <row r="2705" spans="1:1">
      <c r="A2705" s="6"/>
    </row>
    <row r="2706" spans="1:1">
      <c r="A2706" s="6"/>
    </row>
    <row r="2707" spans="1:1">
      <c r="A2707" s="6"/>
    </row>
    <row r="2708" spans="1:1">
      <c r="A2708" s="6"/>
    </row>
    <row r="2709" spans="1:1">
      <c r="A2709" s="6"/>
    </row>
    <row r="2710" spans="1:1">
      <c r="A2710" s="6"/>
    </row>
    <row r="2711" spans="1:1">
      <c r="A2711" s="6"/>
    </row>
    <row r="2712" spans="1:1">
      <c r="A2712" s="6"/>
    </row>
    <row r="2713" spans="1:1">
      <c r="A2713" s="6"/>
    </row>
    <row r="2714" spans="1:1">
      <c r="A2714" s="6"/>
    </row>
    <row r="2715" spans="1:1">
      <c r="A2715" s="6"/>
    </row>
    <row r="2716" spans="1:1">
      <c r="A2716" s="6"/>
    </row>
    <row r="2717" spans="1:1">
      <c r="A2717" s="6"/>
    </row>
    <row r="2718" spans="1:1">
      <c r="A2718" s="6"/>
    </row>
    <row r="2719" spans="1:1">
      <c r="A2719" s="6"/>
    </row>
    <row r="2720" spans="1:1">
      <c r="A2720" s="6"/>
    </row>
    <row r="2721" spans="1:1">
      <c r="A2721" s="6"/>
    </row>
    <row r="2722" spans="1:1">
      <c r="A2722" s="6"/>
    </row>
    <row r="2723" spans="1:1">
      <c r="A2723" s="6"/>
    </row>
    <row r="2724" spans="1:1">
      <c r="A2724" s="6"/>
    </row>
    <row r="2725" spans="1:1">
      <c r="A2725" s="6"/>
    </row>
    <row r="2726" spans="1:1">
      <c r="A2726" s="6"/>
    </row>
    <row r="2727" spans="1:1">
      <c r="A2727" s="6"/>
    </row>
    <row r="2728" spans="1:1">
      <c r="A2728" s="6"/>
    </row>
    <row r="2729" spans="1:1">
      <c r="A2729" s="6"/>
    </row>
    <row r="2730" spans="1:1">
      <c r="A2730" s="6"/>
    </row>
    <row r="2731" spans="1:1">
      <c r="A2731" s="6"/>
    </row>
    <row r="2732" spans="1:1">
      <c r="A2732" s="6"/>
    </row>
    <row r="2733" spans="1:1">
      <c r="A2733" s="6"/>
    </row>
    <row r="2734" spans="1:1">
      <c r="A2734" s="6"/>
    </row>
    <row r="2735" spans="1:1">
      <c r="A2735" s="6"/>
    </row>
    <row r="2736" spans="1:1">
      <c r="A2736" s="6"/>
    </row>
    <row r="2737" spans="1:1">
      <c r="A2737" s="6"/>
    </row>
    <row r="2738" spans="1:1">
      <c r="A2738" s="6"/>
    </row>
    <row r="2739" spans="1:1">
      <c r="A2739" s="6"/>
    </row>
    <row r="2740" spans="1:1">
      <c r="A2740" s="6"/>
    </row>
    <row r="2741" spans="1:1">
      <c r="A2741" s="6"/>
    </row>
    <row r="2742" spans="1:1">
      <c r="A2742" s="6"/>
    </row>
    <row r="2743" spans="1:1">
      <c r="A2743" s="6"/>
    </row>
    <row r="2744" spans="1:1">
      <c r="A2744" s="6"/>
    </row>
    <row r="2745" spans="1:1">
      <c r="A2745" s="6"/>
    </row>
    <row r="2746" spans="1:1">
      <c r="A2746" s="6"/>
    </row>
    <row r="2747" spans="1:1">
      <c r="A2747" s="6"/>
    </row>
    <row r="2748" spans="1:1">
      <c r="A2748" s="6"/>
    </row>
    <row r="2749" spans="1:1">
      <c r="A2749" s="6"/>
    </row>
    <row r="2750" spans="1:1">
      <c r="A2750" s="6"/>
    </row>
    <row r="2751" spans="1:1">
      <c r="A2751" s="6"/>
    </row>
    <row r="2752" spans="1:1">
      <c r="A2752" s="6"/>
    </row>
    <row r="2753" spans="1:1">
      <c r="A2753" s="6"/>
    </row>
    <row r="2754" spans="1:1">
      <c r="A2754" s="6"/>
    </row>
    <row r="2755" spans="1:1">
      <c r="A2755" s="6"/>
    </row>
    <row r="2756" spans="1:1">
      <c r="A2756" s="6"/>
    </row>
    <row r="2757" spans="1:1">
      <c r="A2757" s="6"/>
    </row>
    <row r="2758" spans="1:1">
      <c r="A2758" s="6"/>
    </row>
    <row r="2759" spans="1:1">
      <c r="A2759" s="6"/>
    </row>
    <row r="2760" spans="1:1">
      <c r="A2760" s="6"/>
    </row>
    <row r="2761" spans="1:1">
      <c r="A2761" s="6"/>
    </row>
    <row r="2762" spans="1:1">
      <c r="A2762" s="6"/>
    </row>
    <row r="2763" spans="1:1">
      <c r="A2763" s="6"/>
    </row>
    <row r="2764" spans="1:1">
      <c r="A2764" s="6"/>
    </row>
    <row r="2765" spans="1:1">
      <c r="A2765" s="6"/>
    </row>
    <row r="2766" spans="1:1">
      <c r="A2766" s="6"/>
    </row>
    <row r="2767" spans="1:1">
      <c r="A2767" s="6"/>
    </row>
    <row r="2768" spans="1:1">
      <c r="A2768" s="6"/>
    </row>
    <row r="2769" spans="1:1">
      <c r="A2769" s="6"/>
    </row>
    <row r="2770" spans="1:1">
      <c r="A2770" s="6"/>
    </row>
    <row r="2771" spans="1:1">
      <c r="A2771" s="6"/>
    </row>
    <row r="2772" spans="1:1">
      <c r="A2772" s="6"/>
    </row>
    <row r="2773" spans="1:1">
      <c r="A2773" s="6"/>
    </row>
    <row r="2774" spans="1:1">
      <c r="A2774" s="6"/>
    </row>
    <row r="2775" spans="1:1">
      <c r="A2775" s="6"/>
    </row>
    <row r="2776" spans="1:1">
      <c r="A2776" s="6"/>
    </row>
    <row r="2777" spans="1:1">
      <c r="A2777" s="6"/>
    </row>
    <row r="2778" spans="1:1">
      <c r="A2778" s="6"/>
    </row>
    <row r="2779" spans="1:1">
      <c r="A2779" s="6"/>
    </row>
    <row r="2780" spans="1:1">
      <c r="A2780" s="6"/>
    </row>
    <row r="2781" spans="1:1">
      <c r="A2781" s="6"/>
    </row>
    <row r="2782" spans="1:1">
      <c r="A2782" s="6"/>
    </row>
    <row r="2783" spans="1:1">
      <c r="A2783" s="6"/>
    </row>
    <row r="2784" spans="1:1">
      <c r="A2784" s="6"/>
    </row>
    <row r="2785" spans="1:1">
      <c r="A2785" s="6"/>
    </row>
    <row r="2786" spans="1:1">
      <c r="A2786" s="6"/>
    </row>
    <row r="2787" spans="1:1">
      <c r="A2787" s="6"/>
    </row>
    <row r="2788" spans="1:1">
      <c r="A2788" s="6"/>
    </row>
    <row r="2789" spans="1:1">
      <c r="A2789" s="6"/>
    </row>
    <row r="2790" spans="1:1">
      <c r="A2790" s="6"/>
    </row>
    <row r="2791" spans="1:1">
      <c r="A2791" s="6"/>
    </row>
    <row r="2792" spans="1:1">
      <c r="A2792" s="6"/>
    </row>
    <row r="2793" spans="1:1">
      <c r="A2793" s="6"/>
    </row>
    <row r="2794" spans="1:1">
      <c r="A2794" s="6"/>
    </row>
    <row r="2795" spans="1:1">
      <c r="A2795" s="6"/>
    </row>
    <row r="2796" spans="1:1">
      <c r="A2796" s="6"/>
    </row>
    <row r="2797" spans="1:1">
      <c r="A2797" s="6"/>
    </row>
    <row r="2798" spans="1:1">
      <c r="A2798" s="6"/>
    </row>
    <row r="2799" spans="1:1">
      <c r="A2799" s="6"/>
    </row>
    <row r="2800" spans="1:1">
      <c r="A2800" s="6"/>
    </row>
    <row r="2801" spans="1:1">
      <c r="A2801" s="6"/>
    </row>
    <row r="2802" spans="1:1">
      <c r="A2802" s="6"/>
    </row>
    <row r="2803" spans="1:1">
      <c r="A2803" s="6"/>
    </row>
    <row r="2804" spans="1:1">
      <c r="A2804" s="6"/>
    </row>
    <row r="2805" spans="1:1">
      <c r="A2805" s="6"/>
    </row>
    <row r="2806" spans="1:1">
      <c r="A2806" s="6"/>
    </row>
    <row r="2807" spans="1:1">
      <c r="A2807" s="6"/>
    </row>
    <row r="2808" spans="1:1">
      <c r="A2808" s="6"/>
    </row>
    <row r="2809" spans="1:1">
      <c r="A2809" s="6"/>
    </row>
    <row r="2810" spans="1:1">
      <c r="A2810" s="6"/>
    </row>
    <row r="2811" spans="1:1">
      <c r="A2811" s="6"/>
    </row>
    <row r="2812" spans="1:1">
      <c r="A2812" s="6"/>
    </row>
    <row r="2813" spans="1:1">
      <c r="A2813" s="6"/>
    </row>
    <row r="2814" spans="1:1">
      <c r="A2814" s="6"/>
    </row>
    <row r="2815" spans="1:1">
      <c r="A2815" s="6"/>
    </row>
    <row r="2816" spans="1:1">
      <c r="A2816" s="6"/>
    </row>
    <row r="2817" spans="1:1">
      <c r="A2817" s="6"/>
    </row>
    <row r="2818" spans="1:1">
      <c r="A2818" s="6"/>
    </row>
    <row r="2819" spans="1:1">
      <c r="A2819" s="6"/>
    </row>
    <row r="2820" spans="1:1">
      <c r="A2820" s="6"/>
    </row>
    <row r="2821" spans="1:1">
      <c r="A2821" s="6"/>
    </row>
    <row r="2822" spans="1:1">
      <c r="A2822" s="6"/>
    </row>
    <row r="2823" spans="1:1">
      <c r="A2823" s="6"/>
    </row>
    <row r="2824" spans="1:1">
      <c r="A2824" s="6"/>
    </row>
    <row r="2825" spans="1:1">
      <c r="A2825" s="6"/>
    </row>
    <row r="2826" spans="1:1">
      <c r="A2826" s="6"/>
    </row>
    <row r="2827" spans="1:1">
      <c r="A2827" s="6"/>
    </row>
    <row r="2828" spans="1:1">
      <c r="A2828" s="6"/>
    </row>
    <row r="2829" spans="1:1">
      <c r="A2829" s="6"/>
    </row>
    <row r="2830" spans="1:1">
      <c r="A2830" s="6"/>
    </row>
    <row r="2831" spans="1:1">
      <c r="A2831" s="6"/>
    </row>
    <row r="2832" spans="1:1">
      <c r="A2832" s="6"/>
    </row>
    <row r="2833" spans="1:1">
      <c r="A2833" s="6"/>
    </row>
    <row r="2834" spans="1:1">
      <c r="A2834" s="6"/>
    </row>
    <row r="2835" spans="1:1">
      <c r="A2835" s="6"/>
    </row>
    <row r="2836" spans="1:1">
      <c r="A2836" s="6"/>
    </row>
    <row r="2837" spans="1:1">
      <c r="A2837" s="6"/>
    </row>
    <row r="2838" spans="1:1">
      <c r="A2838" s="6"/>
    </row>
    <row r="2839" spans="1:1">
      <c r="A2839" s="6"/>
    </row>
    <row r="2840" spans="1:1">
      <c r="A2840" s="6"/>
    </row>
    <row r="2841" spans="1:1">
      <c r="A2841" s="6"/>
    </row>
    <row r="2842" spans="1:1">
      <c r="A2842" s="6"/>
    </row>
    <row r="2843" spans="1:1">
      <c r="A2843" s="6"/>
    </row>
    <row r="2844" spans="1:1">
      <c r="A2844" s="6"/>
    </row>
    <row r="2845" spans="1:1">
      <c r="A2845" s="6"/>
    </row>
    <row r="2846" spans="1:1">
      <c r="A2846" s="6"/>
    </row>
    <row r="2847" spans="1:1">
      <c r="A2847" s="6"/>
    </row>
    <row r="2848" spans="1:1">
      <c r="A2848" s="6"/>
    </row>
    <row r="2849" spans="1:1">
      <c r="A2849" s="6"/>
    </row>
    <row r="2850" spans="1:1">
      <c r="A2850" s="6"/>
    </row>
    <row r="2851" spans="1:1">
      <c r="A2851" s="6"/>
    </row>
    <row r="2852" spans="1:1">
      <c r="A2852" s="6"/>
    </row>
    <row r="2853" spans="1:1">
      <c r="A2853" s="6"/>
    </row>
    <row r="2854" spans="1:1">
      <c r="A2854" s="6"/>
    </row>
    <row r="2855" spans="1:1">
      <c r="A2855" s="6"/>
    </row>
    <row r="2856" spans="1:1">
      <c r="A2856" s="6"/>
    </row>
    <row r="2857" spans="1:1">
      <c r="A2857" s="6"/>
    </row>
    <row r="2858" spans="1:1">
      <c r="A2858" s="6"/>
    </row>
    <row r="2859" spans="1:1">
      <c r="A2859" s="6"/>
    </row>
    <row r="2860" spans="1:1">
      <c r="A2860" s="6"/>
    </row>
    <row r="2861" spans="1:1">
      <c r="A2861" s="6"/>
    </row>
    <row r="2862" spans="1:1">
      <c r="A2862" s="6"/>
    </row>
    <row r="2863" spans="1:1">
      <c r="A2863" s="6"/>
    </row>
    <row r="2864" spans="1:1">
      <c r="A2864" s="6"/>
    </row>
    <row r="2865" spans="1:1">
      <c r="A2865" s="6"/>
    </row>
    <row r="2866" spans="1:1">
      <c r="A2866" s="6"/>
    </row>
    <row r="2867" spans="1:1">
      <c r="A2867" s="6"/>
    </row>
    <row r="2868" spans="1:1">
      <c r="A2868" s="6"/>
    </row>
    <row r="2869" spans="1:1">
      <c r="A2869" s="6"/>
    </row>
    <row r="2870" spans="1:1">
      <c r="A2870" s="6"/>
    </row>
    <row r="2871" spans="1:1">
      <c r="A2871" s="6"/>
    </row>
    <row r="2872" spans="1:1">
      <c r="A2872" s="6"/>
    </row>
    <row r="2873" spans="1:1">
      <c r="A2873" s="6"/>
    </row>
    <row r="2874" spans="1:1">
      <c r="A2874" s="6"/>
    </row>
    <row r="2875" spans="1:1">
      <c r="A2875" s="6"/>
    </row>
    <row r="2876" spans="1:1">
      <c r="A2876" s="6"/>
    </row>
    <row r="2877" spans="1:1">
      <c r="A2877" s="6"/>
    </row>
    <row r="2878" spans="1:1">
      <c r="A2878" s="6"/>
    </row>
    <row r="2879" spans="1:1">
      <c r="A2879" s="6"/>
    </row>
    <row r="2880" spans="1:1">
      <c r="A2880" s="6"/>
    </row>
    <row r="2881" spans="1:1">
      <c r="A2881" s="6"/>
    </row>
    <row r="2882" spans="1:1">
      <c r="A2882" s="6"/>
    </row>
    <row r="2883" spans="1:1">
      <c r="A2883" s="6"/>
    </row>
    <row r="2884" spans="1:1">
      <c r="A2884" s="6"/>
    </row>
    <row r="2885" spans="1:1">
      <c r="A2885" s="6"/>
    </row>
    <row r="2886" spans="1:1">
      <c r="A2886" s="6"/>
    </row>
    <row r="2887" spans="1:1">
      <c r="A2887" s="6"/>
    </row>
    <row r="2888" spans="1:1">
      <c r="A2888" s="6"/>
    </row>
    <row r="2889" spans="1:1">
      <c r="A2889" s="6"/>
    </row>
    <row r="2890" spans="1:1">
      <c r="A2890" s="6"/>
    </row>
    <row r="2891" spans="1:1">
      <c r="A2891" s="6"/>
    </row>
    <row r="2892" spans="1:1">
      <c r="A2892" s="6"/>
    </row>
    <row r="2893" spans="1:1">
      <c r="A2893" s="6"/>
    </row>
    <row r="2894" spans="1:1">
      <c r="A2894" s="6"/>
    </row>
    <row r="2895" spans="1:1">
      <c r="A2895" s="6"/>
    </row>
    <row r="2896" spans="1:1">
      <c r="A2896" s="6"/>
    </row>
    <row r="2897" spans="1:1">
      <c r="A2897" s="6"/>
    </row>
    <row r="2898" spans="1:1">
      <c r="A2898" s="6"/>
    </row>
    <row r="2899" spans="1:1">
      <c r="A2899" s="6"/>
    </row>
    <row r="2900" spans="1:1">
      <c r="A2900" s="6"/>
    </row>
    <row r="2901" spans="1:1">
      <c r="A2901" s="6"/>
    </row>
    <row r="2902" spans="1:1">
      <c r="A2902" s="6"/>
    </row>
    <row r="2903" spans="1:1">
      <c r="A2903" s="6"/>
    </row>
    <row r="2904" spans="1:1">
      <c r="A2904" s="6"/>
    </row>
    <row r="2905" spans="1:1">
      <c r="A2905" s="6"/>
    </row>
    <row r="2906" spans="1:1">
      <c r="A2906" s="6"/>
    </row>
    <row r="2907" spans="1:1">
      <c r="A2907" s="6"/>
    </row>
    <row r="2908" spans="1:1">
      <c r="A2908" s="6"/>
    </row>
    <row r="2909" spans="1:1">
      <c r="A2909" s="6"/>
    </row>
    <row r="2910" spans="1:1">
      <c r="A2910" s="6"/>
    </row>
    <row r="2911" spans="1:1">
      <c r="A2911" s="6"/>
    </row>
    <row r="2912" spans="1:1">
      <c r="A2912" s="6"/>
    </row>
    <row r="2913" spans="1:1">
      <c r="A2913" s="6"/>
    </row>
    <row r="2914" spans="1:1">
      <c r="A2914" s="6"/>
    </row>
    <row r="2915" spans="1:1">
      <c r="A2915" s="6"/>
    </row>
    <row r="2916" spans="1:1">
      <c r="A2916" s="6"/>
    </row>
    <row r="2917" spans="1:1">
      <c r="A2917" s="6"/>
    </row>
    <row r="2918" spans="1:1">
      <c r="A2918" s="6"/>
    </row>
    <row r="2919" spans="1:1">
      <c r="A2919" s="6"/>
    </row>
    <row r="2920" spans="1:1">
      <c r="A2920" s="6"/>
    </row>
    <row r="2921" spans="1:1">
      <c r="A2921" s="6"/>
    </row>
    <row r="2922" spans="1:1">
      <c r="A2922" s="6"/>
    </row>
    <row r="2923" spans="1:1">
      <c r="A2923" s="6"/>
    </row>
    <row r="2924" spans="1:1">
      <c r="A2924" s="6"/>
    </row>
    <row r="2925" spans="1:1">
      <c r="A2925" s="6"/>
    </row>
    <row r="2926" spans="1:1">
      <c r="A2926" s="6"/>
    </row>
    <row r="2927" spans="1:1">
      <c r="A2927" s="6"/>
    </row>
    <row r="2928" spans="1:1">
      <c r="A2928" s="6"/>
    </row>
    <row r="2929" spans="1:1">
      <c r="A2929" s="6"/>
    </row>
    <row r="2930" spans="1:1">
      <c r="A2930" s="6"/>
    </row>
    <row r="2931" spans="1:1">
      <c r="A2931" s="6"/>
    </row>
    <row r="2932" spans="1:1">
      <c r="A2932" s="6"/>
    </row>
    <row r="2933" spans="1:1">
      <c r="A2933" s="6"/>
    </row>
    <row r="2934" spans="1:1">
      <c r="A2934" s="6"/>
    </row>
    <row r="2935" spans="1:1">
      <c r="A2935" s="6"/>
    </row>
    <row r="2936" spans="1:1">
      <c r="A2936" s="6"/>
    </row>
    <row r="2937" spans="1:1">
      <c r="A2937" s="6"/>
    </row>
    <row r="2938" spans="1:1">
      <c r="A2938" s="6"/>
    </row>
    <row r="2939" spans="1:1">
      <c r="A2939" s="6"/>
    </row>
    <row r="2940" spans="1:1">
      <c r="A2940" s="6"/>
    </row>
    <row r="2941" spans="1:1">
      <c r="A2941" s="6"/>
    </row>
    <row r="2942" spans="1:1">
      <c r="A2942" s="6"/>
    </row>
    <row r="2943" spans="1:1">
      <c r="A2943" s="6"/>
    </row>
    <row r="2944" spans="1:1">
      <c r="A2944" s="6"/>
    </row>
    <row r="2945" spans="1:1">
      <c r="A2945" s="6"/>
    </row>
    <row r="2946" spans="1:1">
      <c r="A2946" s="6"/>
    </row>
    <row r="2947" spans="1:1">
      <c r="A2947" s="6"/>
    </row>
    <row r="2948" spans="1:1">
      <c r="A2948" s="6"/>
    </row>
    <row r="2949" spans="1:1">
      <c r="A2949" s="6"/>
    </row>
    <row r="2950" spans="1:1">
      <c r="A2950" s="6"/>
    </row>
    <row r="2951" spans="1:1">
      <c r="A2951" s="6"/>
    </row>
    <row r="2952" spans="1:1">
      <c r="A2952" s="6"/>
    </row>
    <row r="2953" spans="1:1">
      <c r="A2953" s="6"/>
    </row>
    <row r="2954" spans="1:1">
      <c r="A2954" s="6"/>
    </row>
    <row r="2955" spans="1:1">
      <c r="A2955" s="6"/>
    </row>
    <row r="2956" spans="1:1">
      <c r="A2956" s="6"/>
    </row>
    <row r="2957" spans="1:1">
      <c r="A2957" s="6"/>
    </row>
    <row r="2958" spans="1:1">
      <c r="A2958" s="6"/>
    </row>
    <row r="2959" spans="1:1">
      <c r="A2959" s="6"/>
    </row>
    <row r="2960" spans="1:1">
      <c r="A2960" s="6"/>
    </row>
    <row r="2961" spans="1:1">
      <c r="A2961" s="6"/>
    </row>
    <row r="2962" spans="1:1">
      <c r="A2962" s="6"/>
    </row>
    <row r="2963" spans="1:1">
      <c r="A2963" s="6"/>
    </row>
    <row r="2964" spans="1:1">
      <c r="A2964" s="6"/>
    </row>
    <row r="2965" spans="1:1">
      <c r="A2965" s="6"/>
    </row>
    <row r="2966" spans="1:1">
      <c r="A2966" s="6"/>
    </row>
    <row r="2967" spans="1:1">
      <c r="A2967" s="6"/>
    </row>
    <row r="2968" spans="1:1">
      <c r="A2968" s="6"/>
    </row>
    <row r="2969" spans="1:1">
      <c r="A2969" s="6"/>
    </row>
    <row r="2970" spans="1:1">
      <c r="A2970" s="6"/>
    </row>
    <row r="2971" spans="1:1">
      <c r="A2971" s="6"/>
    </row>
    <row r="2972" spans="1:1">
      <c r="A2972" s="6"/>
    </row>
    <row r="2973" spans="1:1">
      <c r="A2973" s="6"/>
    </row>
    <row r="2974" spans="1:1">
      <c r="A2974" s="6"/>
    </row>
    <row r="2975" spans="1:1">
      <c r="A2975" s="6"/>
    </row>
    <row r="2976" spans="1:1">
      <c r="A2976" s="6"/>
    </row>
    <row r="2977" spans="1:1">
      <c r="A2977" s="6"/>
    </row>
    <row r="2978" spans="1:1">
      <c r="A2978" s="6"/>
    </row>
    <row r="2979" spans="1:1">
      <c r="A2979" s="6"/>
    </row>
    <row r="2980" spans="1:1">
      <c r="A2980" s="6"/>
    </row>
    <row r="2981" spans="1:1">
      <c r="A2981" s="6"/>
    </row>
    <row r="2982" spans="1:1">
      <c r="A2982" s="6"/>
    </row>
    <row r="2983" spans="1:1">
      <c r="A2983" s="6"/>
    </row>
    <row r="2984" spans="1:1">
      <c r="A2984" s="6"/>
    </row>
    <row r="2985" spans="1:1">
      <c r="A2985" s="6"/>
    </row>
    <row r="2986" spans="1:1">
      <c r="A2986" s="6"/>
    </row>
    <row r="2987" spans="1:1">
      <c r="A2987" s="6"/>
    </row>
    <row r="2988" spans="1:1">
      <c r="A2988" s="6"/>
    </row>
    <row r="2989" spans="1:1">
      <c r="A2989" s="6"/>
    </row>
    <row r="2990" spans="1:1">
      <c r="A2990" s="6"/>
    </row>
    <row r="2991" spans="1:1">
      <c r="A2991" s="6"/>
    </row>
    <row r="2992" spans="1:1">
      <c r="A2992" s="6"/>
    </row>
    <row r="2993" spans="1:1">
      <c r="A2993" s="6"/>
    </row>
    <row r="2994" spans="1:1">
      <c r="A2994" s="6"/>
    </row>
    <row r="2995" spans="1:1">
      <c r="A2995" s="6"/>
    </row>
    <row r="2996" spans="1:1">
      <c r="A2996" s="6"/>
    </row>
    <row r="2997" spans="1:1">
      <c r="A2997" s="6"/>
    </row>
    <row r="2998" spans="1:1">
      <c r="A2998" s="6"/>
    </row>
    <row r="2999" spans="1:1">
      <c r="A2999" s="6"/>
    </row>
    <row r="3000" spans="1:1">
      <c r="A3000" s="6"/>
    </row>
    <row r="3001" spans="1:1">
      <c r="A3001" s="6"/>
    </row>
    <row r="3002" spans="1:1">
      <c r="A3002" s="6"/>
    </row>
    <row r="3003" spans="1:1">
      <c r="A3003" s="6"/>
    </row>
    <row r="3004" spans="1:1">
      <c r="A3004" s="6"/>
    </row>
    <row r="3005" spans="1:1">
      <c r="A3005" s="6"/>
    </row>
    <row r="3006" spans="1:1">
      <c r="A3006" s="6"/>
    </row>
    <row r="3007" spans="1:1">
      <c r="A3007" s="6"/>
    </row>
    <row r="3008" spans="1:1">
      <c r="A3008" s="6"/>
    </row>
    <row r="3009" spans="1:1">
      <c r="A3009" s="6"/>
    </row>
    <row r="3010" spans="1:1">
      <c r="A3010" s="6"/>
    </row>
    <row r="3011" spans="1:1">
      <c r="A3011" s="6"/>
    </row>
    <row r="3012" spans="1:1">
      <c r="A3012" s="6"/>
    </row>
    <row r="3013" spans="1:1">
      <c r="A3013" s="6"/>
    </row>
    <row r="3014" spans="1:1">
      <c r="A3014" s="6"/>
    </row>
    <row r="3015" spans="1:1">
      <c r="A3015" s="6"/>
    </row>
    <row r="3016" spans="1:1">
      <c r="A3016" s="6"/>
    </row>
    <row r="3017" spans="1:1">
      <c r="A3017" s="6"/>
    </row>
    <row r="3018" spans="1:1">
      <c r="A3018" s="6"/>
    </row>
    <row r="3019" spans="1:1">
      <c r="A3019" s="6"/>
    </row>
    <row r="3020" spans="1:1">
      <c r="A3020" s="6"/>
    </row>
    <row r="3021" spans="1:1">
      <c r="A3021" s="6"/>
    </row>
    <row r="3022" spans="1:1">
      <c r="A3022" s="6"/>
    </row>
    <row r="3023" spans="1:1">
      <c r="A3023" s="6"/>
    </row>
    <row r="3024" spans="1:1">
      <c r="A3024" s="6"/>
    </row>
    <row r="3025" spans="1:1">
      <c r="A3025" s="6"/>
    </row>
    <row r="3026" spans="1:1">
      <c r="A3026" s="6"/>
    </row>
    <row r="3027" spans="1:1">
      <c r="A3027" s="6"/>
    </row>
    <row r="3028" spans="1:1">
      <c r="A3028" s="6"/>
    </row>
    <row r="3029" spans="1:1">
      <c r="A3029" s="6"/>
    </row>
    <row r="3030" spans="1:1">
      <c r="A3030" s="6"/>
    </row>
    <row r="3031" spans="1:1">
      <c r="A3031" s="6"/>
    </row>
    <row r="3032" spans="1:1">
      <c r="A3032" s="6"/>
    </row>
    <row r="3033" spans="1:1">
      <c r="A3033" s="6"/>
    </row>
    <row r="3034" spans="1:1">
      <c r="A3034" s="6"/>
    </row>
    <row r="3035" spans="1:1">
      <c r="A3035" s="6"/>
    </row>
    <row r="3036" spans="1:1">
      <c r="A3036" s="6"/>
    </row>
    <row r="3037" spans="1:1">
      <c r="A3037" s="6"/>
    </row>
    <row r="3038" spans="1:1">
      <c r="A3038" s="6"/>
    </row>
    <row r="3039" spans="1:1">
      <c r="A3039" s="6"/>
    </row>
    <row r="3040" spans="1:1">
      <c r="A3040" s="6"/>
    </row>
    <row r="3041" spans="1:1">
      <c r="A3041" s="6"/>
    </row>
    <row r="3042" spans="1:1">
      <c r="A3042" s="6"/>
    </row>
    <row r="3043" spans="1:1">
      <c r="A3043" s="6"/>
    </row>
    <row r="3044" spans="1:1">
      <c r="A3044" s="6"/>
    </row>
    <row r="3045" spans="1:1">
      <c r="A3045" s="6"/>
    </row>
    <row r="3046" spans="1:1">
      <c r="A3046" s="6"/>
    </row>
    <row r="3047" spans="1:1">
      <c r="A3047" s="6"/>
    </row>
    <row r="3048" spans="1:1">
      <c r="A3048" s="6"/>
    </row>
    <row r="3049" spans="1:1">
      <c r="A3049" s="6"/>
    </row>
    <row r="3050" spans="1:1">
      <c r="A3050" s="6"/>
    </row>
    <row r="3051" spans="1:1">
      <c r="A3051" s="6"/>
    </row>
    <row r="3052" spans="1:1">
      <c r="A3052" s="6"/>
    </row>
    <row r="3053" spans="1:1">
      <c r="A3053" s="6"/>
    </row>
    <row r="3054" spans="1:1">
      <c r="A3054" s="6"/>
    </row>
    <row r="3055" spans="1:1">
      <c r="A3055" s="6"/>
    </row>
    <row r="3056" spans="1:1">
      <c r="A3056" s="6"/>
    </row>
    <row r="3057" spans="1:1">
      <c r="A3057" s="6"/>
    </row>
    <row r="3058" spans="1:1">
      <c r="A3058" s="6"/>
    </row>
    <row r="3059" spans="1:1">
      <c r="A3059" s="6"/>
    </row>
    <row r="3060" spans="1:1">
      <c r="A3060" s="6"/>
    </row>
    <row r="3061" spans="1:1">
      <c r="A3061" s="6"/>
    </row>
    <row r="3062" spans="1:1">
      <c r="A3062" s="6"/>
    </row>
    <row r="3063" spans="1:1">
      <c r="A3063" s="6"/>
    </row>
    <row r="3064" spans="1:1">
      <c r="A3064" s="6"/>
    </row>
    <row r="3065" spans="1:1">
      <c r="A3065" s="6"/>
    </row>
    <row r="3066" spans="1:1">
      <c r="A3066" s="6"/>
    </row>
    <row r="3067" spans="1:1">
      <c r="A3067" s="6"/>
    </row>
    <row r="3068" spans="1:1">
      <c r="A3068" s="6"/>
    </row>
    <row r="3069" spans="1:1">
      <c r="A3069" s="6"/>
    </row>
    <row r="3070" spans="1:1">
      <c r="A3070" s="6"/>
    </row>
    <row r="3071" spans="1:1">
      <c r="A3071" s="6"/>
    </row>
    <row r="3072" spans="1:1">
      <c r="A3072" s="6"/>
    </row>
    <row r="3073" spans="1:1">
      <c r="A3073" s="6"/>
    </row>
    <row r="3074" spans="1:1">
      <c r="A3074" s="6"/>
    </row>
    <row r="3075" spans="1:1">
      <c r="A3075" s="6"/>
    </row>
    <row r="3076" spans="1:1">
      <c r="A3076" s="6"/>
    </row>
    <row r="3077" spans="1:1">
      <c r="A3077" s="6"/>
    </row>
    <row r="3078" spans="1:1">
      <c r="A3078" s="6"/>
    </row>
    <row r="3079" spans="1:1">
      <c r="A3079" s="6"/>
    </row>
    <row r="3080" spans="1:1">
      <c r="A3080" s="6"/>
    </row>
    <row r="3081" spans="1:1">
      <c r="A3081" s="6"/>
    </row>
    <row r="3082" spans="1:1">
      <c r="A3082" s="6"/>
    </row>
    <row r="3083" spans="1:1">
      <c r="A3083" s="6"/>
    </row>
    <row r="3084" spans="1:1">
      <c r="A3084" s="6"/>
    </row>
    <row r="3085" spans="1:1">
      <c r="A3085" s="6"/>
    </row>
    <row r="3086" spans="1:1">
      <c r="A3086" s="6"/>
    </row>
    <row r="3087" spans="1:1">
      <c r="A3087" s="6"/>
    </row>
    <row r="3088" spans="1:1">
      <c r="A3088" s="6"/>
    </row>
    <row r="3089" spans="1:1">
      <c r="A3089" s="6"/>
    </row>
    <row r="3090" spans="1:1">
      <c r="A3090" s="6"/>
    </row>
    <row r="3091" spans="1:1">
      <c r="A3091" s="6"/>
    </row>
    <row r="3092" spans="1:1">
      <c r="A3092" s="6"/>
    </row>
    <row r="3093" spans="1:1">
      <c r="A3093" s="6"/>
    </row>
    <row r="3094" spans="1:1">
      <c r="A3094" s="6"/>
    </row>
    <row r="3095" spans="1:1">
      <c r="A3095" s="6"/>
    </row>
    <row r="3096" spans="1:1">
      <c r="A3096" s="6"/>
    </row>
    <row r="3097" spans="1:1">
      <c r="A3097" s="6"/>
    </row>
    <row r="3098" spans="1:1">
      <c r="A3098" s="6"/>
    </row>
    <row r="3099" spans="1:1">
      <c r="A3099" s="6"/>
    </row>
    <row r="3100" spans="1:1">
      <c r="A3100" s="6"/>
    </row>
    <row r="3101" spans="1:1">
      <c r="A3101" s="6"/>
    </row>
    <row r="3102" spans="1:1">
      <c r="A3102" s="6"/>
    </row>
    <row r="3103" spans="1:1">
      <c r="A3103" s="6"/>
    </row>
    <row r="3104" spans="1:1">
      <c r="A3104" s="6"/>
    </row>
    <row r="3105" spans="1:1">
      <c r="A3105" s="6"/>
    </row>
    <row r="3106" spans="1:1">
      <c r="A3106" s="6"/>
    </row>
    <row r="3107" spans="1:1">
      <c r="A3107" s="6"/>
    </row>
    <row r="3108" spans="1:1">
      <c r="A3108" s="6"/>
    </row>
    <row r="3109" spans="1:1">
      <c r="A3109" s="6"/>
    </row>
    <row r="3110" spans="1:1">
      <c r="A3110" s="6"/>
    </row>
    <row r="3111" spans="1:1">
      <c r="A3111" s="6"/>
    </row>
    <row r="3112" spans="1:1">
      <c r="A3112" s="6"/>
    </row>
    <row r="3113" spans="1:1">
      <c r="A3113" s="6"/>
    </row>
    <row r="3114" spans="1:1">
      <c r="A3114" s="6"/>
    </row>
    <row r="3115" spans="1:1">
      <c r="A3115" s="6"/>
    </row>
    <row r="3116" spans="1:1">
      <c r="A3116" s="6"/>
    </row>
    <row r="3117" spans="1:1">
      <c r="A3117" s="6"/>
    </row>
    <row r="3118" spans="1:1">
      <c r="A3118" s="6"/>
    </row>
    <row r="3119" spans="1:1">
      <c r="A3119" s="6"/>
    </row>
    <row r="3120" spans="1:1">
      <c r="A3120" s="6"/>
    </row>
    <row r="3121" spans="1:1">
      <c r="A3121" s="6"/>
    </row>
    <row r="3122" spans="1:1">
      <c r="A3122" s="6"/>
    </row>
    <row r="3123" spans="1:1">
      <c r="A3123" s="6"/>
    </row>
    <row r="3124" spans="1:1">
      <c r="A3124" s="6"/>
    </row>
    <row r="3125" spans="1:1">
      <c r="A3125" s="6"/>
    </row>
    <row r="3126" spans="1:1">
      <c r="A3126" s="6"/>
    </row>
    <row r="3127" spans="1:1">
      <c r="A3127" s="6"/>
    </row>
    <row r="3128" spans="1:1">
      <c r="A3128" s="6"/>
    </row>
    <row r="3129" spans="1:1">
      <c r="A3129" s="6"/>
    </row>
    <row r="3130" spans="1:1">
      <c r="A3130" s="6"/>
    </row>
    <row r="3131" spans="1:1">
      <c r="A3131" s="6"/>
    </row>
    <row r="3132" spans="1:1">
      <c r="A3132" s="6"/>
    </row>
    <row r="3133" spans="1:1">
      <c r="A3133" s="6"/>
    </row>
    <row r="3134" spans="1:1">
      <c r="A3134" s="6"/>
    </row>
    <row r="3135" spans="1:1">
      <c r="A3135" s="6"/>
    </row>
    <row r="3136" spans="1:1">
      <c r="A3136" s="6"/>
    </row>
    <row r="3137" spans="1:1">
      <c r="A3137" s="6"/>
    </row>
    <row r="3138" spans="1:1">
      <c r="A3138" s="6"/>
    </row>
    <row r="3139" spans="1:1">
      <c r="A3139" s="6"/>
    </row>
    <row r="3140" spans="1:1">
      <c r="A3140" s="6"/>
    </row>
    <row r="3141" spans="1:1">
      <c r="A3141" s="6"/>
    </row>
    <row r="3142" spans="1:1">
      <c r="A3142" s="6"/>
    </row>
    <row r="3143" spans="1:1">
      <c r="A3143" s="6"/>
    </row>
    <row r="3144" spans="1:1">
      <c r="A3144" s="6"/>
    </row>
    <row r="3145" spans="1:1">
      <c r="A3145" s="6"/>
    </row>
    <row r="3146" spans="1:1">
      <c r="A3146" s="6"/>
    </row>
    <row r="3147" spans="1:1">
      <c r="A3147" s="6"/>
    </row>
    <row r="3148" spans="1:1">
      <c r="A3148" s="6"/>
    </row>
    <row r="3149" spans="1:1">
      <c r="A3149" s="6"/>
    </row>
    <row r="3150" spans="1:1">
      <c r="A3150" s="6"/>
    </row>
    <row r="3151" spans="1:1">
      <c r="A3151" s="6"/>
    </row>
    <row r="3152" spans="1:1">
      <c r="A3152" s="6"/>
    </row>
    <row r="3153" spans="1:1">
      <c r="A3153" s="6"/>
    </row>
    <row r="3154" spans="1:1">
      <c r="A3154" s="6"/>
    </row>
    <row r="3155" spans="1:1">
      <c r="A3155" s="6"/>
    </row>
    <row r="3156" spans="1:1">
      <c r="A3156" s="6"/>
    </row>
    <row r="3157" spans="1:1">
      <c r="A3157" s="6"/>
    </row>
    <row r="3158" spans="1:1">
      <c r="A3158" s="6"/>
    </row>
    <row r="3159" spans="1:1">
      <c r="A3159" s="6"/>
    </row>
    <row r="3160" spans="1:1">
      <c r="A3160" s="6"/>
    </row>
    <row r="3161" spans="1:1">
      <c r="A3161" s="6"/>
    </row>
    <row r="3162" spans="1:1">
      <c r="A3162" s="6"/>
    </row>
    <row r="3163" spans="1:1">
      <c r="A3163" s="6"/>
    </row>
    <row r="3164" spans="1:1">
      <c r="A3164" s="6"/>
    </row>
    <row r="3165" spans="1:1">
      <c r="A3165" s="6"/>
    </row>
    <row r="3166" spans="1:1">
      <c r="A3166" s="6"/>
    </row>
    <row r="3167" spans="1:1">
      <c r="A3167" s="6"/>
    </row>
    <row r="3168" spans="1:1">
      <c r="A3168" s="6"/>
    </row>
    <row r="3169" spans="1:1">
      <c r="A3169" s="6"/>
    </row>
    <row r="3170" spans="1:1">
      <c r="A3170" s="6"/>
    </row>
    <row r="3171" spans="1:1">
      <c r="A3171" s="6"/>
    </row>
    <row r="3172" spans="1:1">
      <c r="A3172" s="6"/>
    </row>
    <row r="3173" spans="1:1">
      <c r="A3173" s="6"/>
    </row>
    <row r="3174" spans="1:1">
      <c r="A3174" s="6"/>
    </row>
    <row r="3175" spans="1:1">
      <c r="A3175" s="6"/>
    </row>
    <row r="3176" spans="1:1">
      <c r="A3176" s="6"/>
    </row>
    <row r="3177" spans="1:1">
      <c r="A3177" s="6"/>
    </row>
    <row r="3178" spans="1:1">
      <c r="A3178" s="6"/>
    </row>
    <row r="3179" spans="1:1">
      <c r="A3179" s="6"/>
    </row>
    <row r="3180" spans="1:1">
      <c r="A3180" s="6"/>
    </row>
    <row r="3181" spans="1:1">
      <c r="A3181" s="6"/>
    </row>
    <row r="3182" spans="1:1">
      <c r="A3182" s="6"/>
    </row>
    <row r="3183" spans="1:1">
      <c r="A3183" s="6"/>
    </row>
    <row r="3184" spans="1:1">
      <c r="A3184" s="6"/>
    </row>
    <row r="3185" spans="1:1">
      <c r="A3185" s="6"/>
    </row>
    <row r="3186" spans="1:1">
      <c r="A3186" s="6"/>
    </row>
    <row r="3187" spans="1:1">
      <c r="A3187" s="6"/>
    </row>
    <row r="3188" spans="1:1">
      <c r="A3188" s="6"/>
    </row>
    <row r="3189" spans="1:1">
      <c r="A3189" s="6"/>
    </row>
    <row r="3190" spans="1:1">
      <c r="A3190" s="6"/>
    </row>
    <row r="3191" spans="1:1">
      <c r="A3191" s="6"/>
    </row>
    <row r="3192" spans="1:1">
      <c r="A3192" s="6"/>
    </row>
    <row r="3193" spans="1:1">
      <c r="A3193" s="6"/>
    </row>
    <row r="3194" spans="1:1">
      <c r="A3194" s="6"/>
    </row>
    <row r="3195" spans="1:1">
      <c r="A3195" s="6"/>
    </row>
    <row r="3196" spans="1:1">
      <c r="A3196" s="6"/>
    </row>
    <row r="3197" spans="1:1">
      <c r="A3197" s="6"/>
    </row>
    <row r="3198" spans="1:1">
      <c r="A3198" s="6"/>
    </row>
    <row r="3199" spans="1:1">
      <c r="A3199" s="6"/>
    </row>
    <row r="3200" spans="1:1">
      <c r="A3200" s="6"/>
    </row>
    <row r="3201" spans="1:1">
      <c r="A3201" s="6"/>
    </row>
    <row r="3202" spans="1:1">
      <c r="A3202" s="6"/>
    </row>
    <row r="3203" spans="1:1">
      <c r="A3203" s="6"/>
    </row>
    <row r="3204" spans="1:1">
      <c r="A3204" s="6"/>
    </row>
    <row r="3205" spans="1:1">
      <c r="A3205" s="6"/>
    </row>
    <row r="3206" spans="1:1">
      <c r="A3206" s="6"/>
    </row>
    <row r="3207" spans="1:1">
      <c r="A3207" s="6"/>
    </row>
    <row r="3208" spans="1:1">
      <c r="A3208" s="6"/>
    </row>
    <row r="3209" spans="1:1">
      <c r="A3209" s="6"/>
    </row>
    <row r="3210" spans="1:1">
      <c r="A3210" s="6"/>
    </row>
    <row r="3211" spans="1:1">
      <c r="A3211" s="6"/>
    </row>
    <row r="3212" spans="1:1">
      <c r="A3212" s="6"/>
    </row>
    <row r="3213" spans="1:1">
      <c r="A3213" s="6"/>
    </row>
    <row r="3214" spans="1:1">
      <c r="A3214" s="6"/>
    </row>
    <row r="3215" spans="1:1">
      <c r="A3215" s="6"/>
    </row>
    <row r="3216" spans="1:1">
      <c r="A3216" s="6"/>
    </row>
    <row r="3217" spans="1:1">
      <c r="A3217" s="6"/>
    </row>
    <row r="3218" spans="1:1">
      <c r="A3218" s="6"/>
    </row>
    <row r="3219" spans="1:1">
      <c r="A3219" s="6"/>
    </row>
    <row r="3220" spans="1:1">
      <c r="A3220" s="6"/>
    </row>
    <row r="3221" spans="1:1">
      <c r="A3221" s="6"/>
    </row>
    <row r="3222" spans="1:1">
      <c r="A3222" s="6"/>
    </row>
    <row r="3223" spans="1:1">
      <c r="A3223" s="6"/>
    </row>
    <row r="3224" spans="1:1">
      <c r="A3224" s="6"/>
    </row>
    <row r="3225" spans="1:1">
      <c r="A3225" s="6"/>
    </row>
    <row r="3226" spans="1:1">
      <c r="A3226" s="6"/>
    </row>
    <row r="3227" spans="1:1">
      <c r="A3227" s="6"/>
    </row>
    <row r="3228" spans="1:1">
      <c r="A3228" s="6"/>
    </row>
    <row r="3229" spans="1:1">
      <c r="A3229" s="6"/>
    </row>
    <row r="3230" spans="1:1">
      <c r="A3230" s="6"/>
    </row>
    <row r="3231" spans="1:1">
      <c r="A3231" s="6"/>
    </row>
    <row r="3232" spans="1:1">
      <c r="A3232" s="6"/>
    </row>
    <row r="3233" spans="1:1">
      <c r="A3233" s="6"/>
    </row>
    <row r="3234" spans="1:1">
      <c r="A3234" s="6"/>
    </row>
    <row r="3235" spans="1:1">
      <c r="A3235" s="6"/>
    </row>
    <row r="3236" spans="1:1">
      <c r="A3236" s="6"/>
    </row>
    <row r="3237" spans="1:1">
      <c r="A3237" s="6"/>
    </row>
    <row r="3238" spans="1:1">
      <c r="A3238" s="6"/>
    </row>
    <row r="3239" spans="1:1">
      <c r="A3239" s="6"/>
    </row>
    <row r="3240" spans="1:1">
      <c r="A3240" s="6"/>
    </row>
    <row r="3241" spans="1:1">
      <c r="A3241" s="6"/>
    </row>
    <row r="3242" spans="1:1">
      <c r="A3242" s="6"/>
    </row>
    <row r="3243" spans="1:1">
      <c r="A3243" s="6"/>
    </row>
    <row r="3244" spans="1:1">
      <c r="A3244" s="6"/>
    </row>
    <row r="3245" spans="1:1">
      <c r="A3245" s="6"/>
    </row>
    <row r="3246" spans="1:1">
      <c r="A3246" s="6"/>
    </row>
    <row r="3247" spans="1:1">
      <c r="A3247" s="6"/>
    </row>
    <row r="3248" spans="1:1">
      <c r="A3248" s="6"/>
    </row>
    <row r="3249" spans="1:1">
      <c r="A3249" s="6"/>
    </row>
    <row r="3250" spans="1:1">
      <c r="A3250" s="6"/>
    </row>
    <row r="3251" spans="1:1">
      <c r="A3251" s="6"/>
    </row>
    <row r="3252" spans="1:1">
      <c r="A3252" s="6"/>
    </row>
    <row r="3253" spans="1:1">
      <c r="A3253" s="6"/>
    </row>
    <row r="3254" spans="1:1">
      <c r="A3254" s="6"/>
    </row>
    <row r="3255" spans="1:1">
      <c r="A3255" s="6"/>
    </row>
    <row r="3256" spans="1:1">
      <c r="A3256" s="6"/>
    </row>
    <row r="3257" spans="1:1">
      <c r="A3257" s="6"/>
    </row>
    <row r="3258" spans="1:1">
      <c r="A3258" s="6"/>
    </row>
    <row r="3259" spans="1:1">
      <c r="A3259" s="6"/>
    </row>
    <row r="3260" spans="1:1">
      <c r="A3260" s="6"/>
    </row>
    <row r="3261" spans="1:1">
      <c r="A3261" s="6"/>
    </row>
    <row r="3262" spans="1:1">
      <c r="A3262" s="6"/>
    </row>
    <row r="3263" spans="1:1">
      <c r="A3263" s="6"/>
    </row>
    <row r="3264" spans="1:1">
      <c r="A3264" s="6"/>
    </row>
    <row r="3265" spans="1:1">
      <c r="A3265" s="6"/>
    </row>
    <row r="3266" spans="1:1">
      <c r="A3266" s="6"/>
    </row>
    <row r="3267" spans="1:1">
      <c r="A3267" s="6"/>
    </row>
    <row r="3268" spans="1:1">
      <c r="A3268" s="6"/>
    </row>
    <row r="3269" spans="1:1">
      <c r="A3269" s="6"/>
    </row>
    <row r="3270" spans="1:1">
      <c r="A3270" s="6"/>
    </row>
    <row r="3271" spans="1:1">
      <c r="A3271" s="6"/>
    </row>
    <row r="3272" spans="1:1">
      <c r="A3272" s="6"/>
    </row>
    <row r="3273" spans="1:1">
      <c r="A3273" s="6"/>
    </row>
    <row r="3274" spans="1:1">
      <c r="A3274" s="6"/>
    </row>
    <row r="3275" spans="1:1">
      <c r="A3275" s="6"/>
    </row>
    <row r="3276" spans="1:1">
      <c r="A3276" s="6"/>
    </row>
    <row r="3277" spans="1:1">
      <c r="A3277" s="6"/>
    </row>
    <row r="3278" spans="1:1">
      <c r="A3278" s="6"/>
    </row>
    <row r="3279" spans="1:1">
      <c r="A3279" s="6"/>
    </row>
    <row r="3280" spans="1:1">
      <c r="A3280" s="6"/>
    </row>
    <row r="3281" spans="1:1">
      <c r="A3281" s="6"/>
    </row>
    <row r="3282" spans="1:1">
      <c r="A3282" s="6"/>
    </row>
    <row r="3283" spans="1:1">
      <c r="A3283" s="6"/>
    </row>
    <row r="3284" spans="1:1">
      <c r="A3284" s="6"/>
    </row>
    <row r="3285" spans="1:1">
      <c r="A3285" s="6"/>
    </row>
    <row r="3286" spans="1:1">
      <c r="A3286" s="6"/>
    </row>
    <row r="3287" spans="1:1">
      <c r="A3287" s="6"/>
    </row>
    <row r="3288" spans="1:1">
      <c r="A3288" s="6"/>
    </row>
    <row r="3289" spans="1:1">
      <c r="A3289" s="6"/>
    </row>
    <row r="3290" spans="1:1">
      <c r="A3290" s="6"/>
    </row>
    <row r="3291" spans="1:1">
      <c r="A3291" s="6"/>
    </row>
    <row r="3292" spans="1:1">
      <c r="A3292" s="6"/>
    </row>
    <row r="3293" spans="1:1">
      <c r="A3293" s="6"/>
    </row>
    <row r="3294" spans="1:1">
      <c r="A3294" s="6"/>
    </row>
    <row r="3295" spans="1:1">
      <c r="A3295" s="6"/>
    </row>
    <row r="3296" spans="1:1">
      <c r="A3296" s="6"/>
    </row>
    <row r="3297" spans="1:1">
      <c r="A3297" s="6"/>
    </row>
    <row r="3298" spans="1:1">
      <c r="A3298" s="6"/>
    </row>
    <row r="3299" spans="1:1">
      <c r="A3299" s="6"/>
    </row>
    <row r="3300" spans="1:1">
      <c r="A3300" s="6"/>
    </row>
    <row r="3301" spans="1:1">
      <c r="A3301" s="6"/>
    </row>
    <row r="3302" spans="1:1">
      <c r="A3302" s="6"/>
    </row>
    <row r="3303" spans="1:1">
      <c r="A3303" s="6"/>
    </row>
    <row r="3304" spans="1:1">
      <c r="A3304" s="6"/>
    </row>
    <row r="3305" spans="1:1">
      <c r="A3305" s="6"/>
    </row>
    <row r="3306" spans="1:1">
      <c r="A3306" s="6"/>
    </row>
    <row r="3307" spans="1:1">
      <c r="A3307" s="6"/>
    </row>
    <row r="3308" spans="1:1">
      <c r="A3308" s="6"/>
    </row>
    <row r="3309" spans="1:1">
      <c r="A3309" s="6"/>
    </row>
    <row r="3310" spans="1:1">
      <c r="A3310" s="6"/>
    </row>
    <row r="3311" spans="1:1">
      <c r="A3311" s="6"/>
    </row>
    <row r="3312" spans="1:1">
      <c r="A3312" s="6"/>
    </row>
    <row r="3313" spans="1:1">
      <c r="A3313" s="6"/>
    </row>
    <row r="3314" spans="1:1">
      <c r="A3314" s="6"/>
    </row>
    <row r="3315" spans="1:1">
      <c r="A3315" s="6"/>
    </row>
    <row r="3316" spans="1:1">
      <c r="A3316" s="6"/>
    </row>
    <row r="3317" spans="1:1">
      <c r="A3317" s="6"/>
    </row>
    <row r="3318" spans="1:1">
      <c r="A3318" s="6"/>
    </row>
    <row r="3319" spans="1:1">
      <c r="A3319" s="6"/>
    </row>
    <row r="3320" spans="1:1">
      <c r="A3320" s="6"/>
    </row>
    <row r="3321" spans="1:1">
      <c r="A3321" s="6"/>
    </row>
    <row r="3322" spans="1:1">
      <c r="A3322" s="6"/>
    </row>
    <row r="3323" spans="1:1">
      <c r="A3323" s="6"/>
    </row>
    <row r="3324" spans="1:1">
      <c r="A3324" s="6"/>
    </row>
    <row r="3325" spans="1:1">
      <c r="A3325" s="6"/>
    </row>
    <row r="3326" spans="1:1">
      <c r="A3326" s="6"/>
    </row>
    <row r="3327" spans="1:1">
      <c r="A3327" s="6"/>
    </row>
    <row r="3328" spans="1:1">
      <c r="A3328" s="6"/>
    </row>
    <row r="3329" spans="1:1">
      <c r="A3329" s="6"/>
    </row>
    <row r="3330" spans="1:1">
      <c r="A3330" s="6"/>
    </row>
    <row r="3331" spans="1:1">
      <c r="A3331" s="6"/>
    </row>
    <row r="3332" spans="1:1">
      <c r="A3332" s="6"/>
    </row>
    <row r="3333" spans="1:1">
      <c r="A3333" s="6"/>
    </row>
    <row r="3334" spans="1:1">
      <c r="A3334" s="6"/>
    </row>
    <row r="3335" spans="1:1">
      <c r="A3335" s="6"/>
    </row>
    <row r="3336" spans="1:1">
      <c r="A3336" s="6"/>
    </row>
    <row r="3337" spans="1:1">
      <c r="A3337" s="6"/>
    </row>
    <row r="3338" spans="1:1">
      <c r="A3338" s="6"/>
    </row>
    <row r="3339" spans="1:1">
      <c r="A3339" s="6"/>
    </row>
    <row r="3340" spans="1:1">
      <c r="A3340" s="6"/>
    </row>
    <row r="3341" spans="1:1">
      <c r="A3341" s="6"/>
    </row>
    <row r="3342" spans="1:1">
      <c r="A3342" s="6"/>
    </row>
    <row r="3343" spans="1:1">
      <c r="A3343" s="6"/>
    </row>
    <row r="3344" spans="1:1">
      <c r="A3344" s="6"/>
    </row>
    <row r="3345" spans="1:1">
      <c r="A3345" s="6"/>
    </row>
    <row r="3346" spans="1:1">
      <c r="A3346" s="6"/>
    </row>
    <row r="3347" spans="1:1">
      <c r="A3347" s="6"/>
    </row>
    <row r="3348" spans="1:1">
      <c r="A3348" s="6"/>
    </row>
    <row r="3349" spans="1:1">
      <c r="A3349" s="6"/>
    </row>
    <row r="3350" spans="1:1">
      <c r="A3350" s="6"/>
    </row>
    <row r="3351" spans="1:1">
      <c r="A3351" s="6"/>
    </row>
    <row r="3352" spans="1:1">
      <c r="A3352" s="6"/>
    </row>
    <row r="3353" spans="1:1">
      <c r="A3353" s="6"/>
    </row>
    <row r="3354" spans="1:1">
      <c r="A3354" s="6"/>
    </row>
    <row r="3355" spans="1:1">
      <c r="A3355" s="6"/>
    </row>
    <row r="3356" spans="1:1">
      <c r="A3356" s="6"/>
    </row>
    <row r="3357" spans="1:1">
      <c r="A3357" s="6"/>
    </row>
    <row r="3358" spans="1:1">
      <c r="A3358" s="6"/>
    </row>
    <row r="3359" spans="1:1">
      <c r="A3359" s="6"/>
    </row>
    <row r="3360" spans="1:1">
      <c r="A3360" s="6"/>
    </row>
    <row r="3361" spans="1:1">
      <c r="A3361" s="6"/>
    </row>
    <row r="3362" spans="1:1">
      <c r="A3362" s="6"/>
    </row>
    <row r="3363" spans="1:1">
      <c r="A3363" s="6"/>
    </row>
    <row r="3364" spans="1:1">
      <c r="A3364" s="6"/>
    </row>
    <row r="3365" spans="1:1">
      <c r="A3365" s="6"/>
    </row>
    <row r="3366" spans="1:1">
      <c r="A3366" s="6"/>
    </row>
    <row r="3367" spans="1:1">
      <c r="A3367" s="6"/>
    </row>
    <row r="3368" spans="1:1">
      <c r="A3368" s="6"/>
    </row>
    <row r="3369" spans="1:1">
      <c r="A3369" s="6"/>
    </row>
    <row r="3370" spans="1:1">
      <c r="A3370" s="6"/>
    </row>
    <row r="3371" spans="1:1">
      <c r="A3371" s="6"/>
    </row>
    <row r="3372" spans="1:1">
      <c r="A3372" s="6"/>
    </row>
    <row r="3373" spans="1:1">
      <c r="A3373" s="6"/>
    </row>
    <row r="3374" spans="1:1">
      <c r="A3374" s="6"/>
    </row>
    <row r="3375" spans="1:1">
      <c r="A3375" s="6"/>
    </row>
    <row r="3376" spans="1:1">
      <c r="A3376" s="6"/>
    </row>
    <row r="3377" spans="1:1">
      <c r="A3377" s="6"/>
    </row>
    <row r="3378" spans="1:1">
      <c r="A3378" s="6"/>
    </row>
    <row r="3379" spans="1:1">
      <c r="A3379" s="6"/>
    </row>
    <row r="3380" spans="1:1">
      <c r="A3380" s="6"/>
    </row>
    <row r="3381" spans="1:1">
      <c r="A3381" s="6"/>
    </row>
    <row r="3382" spans="1:1">
      <c r="A3382" s="6"/>
    </row>
    <row r="3383" spans="1:1">
      <c r="A3383" s="6"/>
    </row>
    <row r="3384" spans="1:1">
      <c r="A3384" s="6"/>
    </row>
    <row r="3385" spans="1:1">
      <c r="A3385" s="6"/>
    </row>
    <row r="3386" spans="1:1">
      <c r="A3386" s="6"/>
    </row>
    <row r="3387" spans="1:1">
      <c r="A3387" s="6"/>
    </row>
    <row r="3388" spans="1:1">
      <c r="A3388" s="6"/>
    </row>
    <row r="3389" spans="1:1">
      <c r="A3389" s="6"/>
    </row>
    <row r="3390" spans="1:1">
      <c r="A3390" s="6"/>
    </row>
    <row r="3391" spans="1:1">
      <c r="A3391" s="6"/>
    </row>
    <row r="3392" spans="1:1">
      <c r="A3392" s="6"/>
    </row>
    <row r="3393" spans="1:1">
      <c r="A3393" s="6"/>
    </row>
    <row r="3394" spans="1:1">
      <c r="A3394" s="6"/>
    </row>
    <row r="3395" spans="1:1">
      <c r="A3395" s="6"/>
    </row>
    <row r="3396" spans="1:1">
      <c r="A3396" s="6"/>
    </row>
    <row r="3397" spans="1:1">
      <c r="A3397" s="6"/>
    </row>
    <row r="3398" spans="1:1">
      <c r="A3398" s="6"/>
    </row>
    <row r="3399" spans="1:1">
      <c r="A3399" s="6"/>
    </row>
    <row r="3400" spans="1:1">
      <c r="A3400" s="6"/>
    </row>
    <row r="3401" spans="1:1">
      <c r="A3401" s="6"/>
    </row>
    <row r="3402" spans="1:1">
      <c r="A3402" s="6"/>
    </row>
    <row r="3403" spans="1:1">
      <c r="A3403" s="6"/>
    </row>
    <row r="3404" spans="1:1">
      <c r="A3404" s="6"/>
    </row>
    <row r="3405" spans="1:1">
      <c r="A3405" s="6"/>
    </row>
    <row r="3406" spans="1:1">
      <c r="A3406" s="6"/>
    </row>
    <row r="3407" spans="1:1">
      <c r="A3407" s="6"/>
    </row>
    <row r="3408" spans="1:1">
      <c r="A3408" s="6"/>
    </row>
    <row r="3409" spans="1:1">
      <c r="A3409" s="6"/>
    </row>
    <row r="3410" spans="1:1">
      <c r="A3410" s="6"/>
    </row>
    <row r="3411" spans="1:1">
      <c r="A3411" s="6"/>
    </row>
    <row r="3412" spans="1:1">
      <c r="A3412" s="6"/>
    </row>
    <row r="3413" spans="1:1">
      <c r="A3413" s="6"/>
    </row>
    <row r="3414" spans="1:1">
      <c r="A3414" s="6"/>
    </row>
    <row r="3415" spans="1:1">
      <c r="A3415" s="6"/>
    </row>
    <row r="3416" spans="1:1">
      <c r="A3416" s="6"/>
    </row>
    <row r="3417" spans="1:1">
      <c r="A3417" s="6"/>
    </row>
    <row r="3418" spans="1:1">
      <c r="A3418" s="6"/>
    </row>
    <row r="3419" spans="1:1">
      <c r="A3419" s="6"/>
    </row>
    <row r="3420" spans="1:1">
      <c r="A3420" s="6"/>
    </row>
    <row r="3421" spans="1:1">
      <c r="A3421" s="6"/>
    </row>
    <row r="3422" spans="1:1">
      <c r="A3422" s="6"/>
    </row>
    <row r="3423" spans="1:1">
      <c r="A3423" s="6"/>
    </row>
    <row r="3424" spans="1:1">
      <c r="A3424" s="6"/>
    </row>
    <row r="3425" spans="1:1">
      <c r="A3425" s="6"/>
    </row>
    <row r="3426" spans="1:1">
      <c r="A3426" s="6"/>
    </row>
    <row r="3427" spans="1:1">
      <c r="A3427" s="6"/>
    </row>
    <row r="3428" spans="1:1">
      <c r="A3428" s="6"/>
    </row>
    <row r="3429" spans="1:1">
      <c r="A3429" s="6"/>
    </row>
    <row r="3430" spans="1:1">
      <c r="A3430" s="6"/>
    </row>
    <row r="3431" spans="1:1">
      <c r="A3431" s="6"/>
    </row>
    <row r="3432" spans="1:1">
      <c r="A3432" s="6"/>
    </row>
    <row r="3433" spans="1:1">
      <c r="A3433" s="6"/>
    </row>
    <row r="3434" spans="1:1">
      <c r="A3434" s="6"/>
    </row>
    <row r="3435" spans="1:1">
      <c r="A3435" s="6"/>
    </row>
    <row r="3436" spans="1:1">
      <c r="A3436" s="6"/>
    </row>
    <row r="3437" spans="1:1">
      <c r="A3437" s="6"/>
    </row>
    <row r="3438" spans="1:1">
      <c r="A3438" s="6"/>
    </row>
    <row r="3439" spans="1:1">
      <c r="A3439" s="6"/>
    </row>
    <row r="3440" spans="1:1">
      <c r="A3440" s="6"/>
    </row>
    <row r="3441" spans="1:1">
      <c r="A3441" s="6"/>
    </row>
    <row r="3442" spans="1:1">
      <c r="A3442" s="6"/>
    </row>
    <row r="3443" spans="1:1">
      <c r="A3443" s="6"/>
    </row>
    <row r="3444" spans="1:1">
      <c r="A3444" s="6"/>
    </row>
    <row r="3445" spans="1:1">
      <c r="A3445" s="6"/>
    </row>
    <row r="3446" spans="1:1">
      <c r="A3446" s="6"/>
    </row>
    <row r="3447" spans="1:1">
      <c r="A3447" s="6"/>
    </row>
    <row r="3448" spans="1:1">
      <c r="A3448" s="6"/>
    </row>
    <row r="3449" spans="1:1">
      <c r="A3449" s="6"/>
    </row>
    <row r="3450" spans="1:1">
      <c r="A3450" s="6"/>
    </row>
    <row r="3451" spans="1:1">
      <c r="A3451" s="6"/>
    </row>
    <row r="3452" spans="1:1">
      <c r="A3452" s="6"/>
    </row>
    <row r="3453" spans="1:1">
      <c r="A3453" s="6"/>
    </row>
    <row r="3454" spans="1:1">
      <c r="A3454" s="6"/>
    </row>
    <row r="3455" spans="1:1">
      <c r="A3455" s="6"/>
    </row>
    <row r="3456" spans="1:1">
      <c r="A3456" s="6"/>
    </row>
    <row r="3457" spans="1:1">
      <c r="A3457" s="6"/>
    </row>
    <row r="3458" spans="1:1">
      <c r="A3458" s="6"/>
    </row>
    <row r="3459" spans="1:1">
      <c r="A3459" s="6"/>
    </row>
    <row r="3460" spans="1:1">
      <c r="A3460" s="6"/>
    </row>
    <row r="3461" spans="1:1">
      <c r="A3461" s="6"/>
    </row>
    <row r="3462" spans="1:1">
      <c r="A3462" s="6"/>
    </row>
    <row r="3463" spans="1:1">
      <c r="A3463" s="6"/>
    </row>
    <row r="3464" spans="1:1">
      <c r="A3464" s="6"/>
    </row>
    <row r="3465" spans="1:1">
      <c r="A3465" s="6"/>
    </row>
    <row r="3466" spans="1:1">
      <c r="A3466" s="6"/>
    </row>
    <row r="3467" spans="1:1">
      <c r="A3467" s="6"/>
    </row>
    <row r="3468" spans="1:1">
      <c r="A3468" s="6"/>
    </row>
    <row r="3469" spans="1:1">
      <c r="A3469" s="6"/>
    </row>
    <row r="3470" spans="1:1">
      <c r="A3470" s="6"/>
    </row>
    <row r="3471" spans="1:1">
      <c r="A3471" s="6"/>
    </row>
    <row r="3472" spans="1:1">
      <c r="A3472" s="6"/>
    </row>
    <row r="3473" spans="1:1">
      <c r="A3473" s="6"/>
    </row>
    <row r="3474" spans="1:1">
      <c r="A3474" s="6"/>
    </row>
    <row r="3475" spans="1:1">
      <c r="A3475" s="6"/>
    </row>
    <row r="3476" spans="1:1">
      <c r="A3476" s="6"/>
    </row>
    <row r="3477" spans="1:1">
      <c r="A3477" s="6"/>
    </row>
    <row r="3478" spans="1:1">
      <c r="A3478" s="6"/>
    </row>
    <row r="3479" spans="1:1">
      <c r="A3479" s="6"/>
    </row>
    <row r="3480" spans="1:1">
      <c r="A3480" s="6"/>
    </row>
    <row r="3481" spans="1:1">
      <c r="A3481" s="6"/>
    </row>
    <row r="3482" spans="1:1">
      <c r="A3482" s="6"/>
    </row>
    <row r="3483" spans="1:1">
      <c r="A3483" s="6"/>
    </row>
    <row r="3484" spans="1:1">
      <c r="A3484" s="6"/>
    </row>
    <row r="3485" spans="1:1">
      <c r="A3485" s="6"/>
    </row>
    <row r="3486" spans="1:1">
      <c r="A3486" s="6"/>
    </row>
    <row r="3487" spans="1:1">
      <c r="A3487" s="6"/>
    </row>
    <row r="3488" spans="1:1">
      <c r="A3488" s="6"/>
    </row>
    <row r="3489" spans="1:1">
      <c r="A3489" s="6"/>
    </row>
    <row r="3490" spans="1:1">
      <c r="A3490" s="6"/>
    </row>
    <row r="3491" spans="1:1">
      <c r="A3491" s="6"/>
    </row>
    <row r="3492" spans="1:1">
      <c r="A3492" s="6"/>
    </row>
    <row r="3493" spans="1:1">
      <c r="A3493" s="6"/>
    </row>
    <row r="3494" spans="1:1">
      <c r="A3494" s="6"/>
    </row>
    <row r="3495" spans="1:1">
      <c r="A3495" s="6"/>
    </row>
    <row r="3496" spans="1:1">
      <c r="A3496" s="6"/>
    </row>
    <row r="3497" spans="1:1">
      <c r="A3497" s="6"/>
    </row>
    <row r="3498" spans="1:1">
      <c r="A3498" s="6"/>
    </row>
    <row r="3499" spans="1:1">
      <c r="A3499" s="6"/>
    </row>
    <row r="3500" spans="1:1">
      <c r="A3500" s="6"/>
    </row>
    <row r="3501" spans="1:1">
      <c r="A3501" s="6"/>
    </row>
    <row r="3502" spans="1:1">
      <c r="A3502" s="6"/>
    </row>
    <row r="3503" spans="1:1">
      <c r="A3503" s="6"/>
    </row>
    <row r="3504" spans="1:1">
      <c r="A3504" s="6"/>
    </row>
    <row r="3505" spans="1:1">
      <c r="A3505" s="6"/>
    </row>
    <row r="3506" spans="1:1">
      <c r="A3506" s="6"/>
    </row>
    <row r="3507" spans="1:1">
      <c r="A3507" s="6"/>
    </row>
    <row r="3508" spans="1:1">
      <c r="A3508" s="6"/>
    </row>
    <row r="3509" spans="1:1">
      <c r="A3509" s="6"/>
    </row>
    <row r="3510" spans="1:1">
      <c r="A3510" s="6"/>
    </row>
    <row r="3511" spans="1:1">
      <c r="A3511" s="6"/>
    </row>
    <row r="3512" spans="1:1">
      <c r="A3512" s="6"/>
    </row>
    <row r="3513" spans="1:1">
      <c r="A3513" s="6"/>
    </row>
    <row r="3514" spans="1:1">
      <c r="A3514" s="6"/>
    </row>
    <row r="3515" spans="1:1">
      <c r="A3515" s="6"/>
    </row>
    <row r="3516" spans="1:1">
      <c r="A3516" s="6"/>
    </row>
    <row r="3517" spans="1:1">
      <c r="A3517" s="6"/>
    </row>
    <row r="3518" spans="1:1">
      <c r="A3518" s="6"/>
    </row>
    <row r="3519" spans="1:1">
      <c r="A3519" s="6"/>
    </row>
    <row r="3520" spans="1:1">
      <c r="A3520" s="6"/>
    </row>
    <row r="3521" spans="1:1">
      <c r="A3521" s="6"/>
    </row>
    <row r="3522" spans="1:1">
      <c r="A3522" s="6"/>
    </row>
    <row r="3523" spans="1:1">
      <c r="A3523" s="6"/>
    </row>
    <row r="3524" spans="1:1">
      <c r="A3524" s="6"/>
    </row>
    <row r="3525" spans="1:1">
      <c r="A3525" s="6"/>
    </row>
    <row r="3526" spans="1:1">
      <c r="A3526" s="6"/>
    </row>
    <row r="3527" spans="1:1">
      <c r="A3527" s="6"/>
    </row>
    <row r="3528" spans="1:1">
      <c r="A3528" s="6"/>
    </row>
    <row r="3529" spans="1:1">
      <c r="A3529" s="6"/>
    </row>
    <row r="3530" spans="1:1">
      <c r="A3530" s="6"/>
    </row>
    <row r="3531" spans="1:1">
      <c r="A3531" s="6"/>
    </row>
    <row r="3532" spans="1:1">
      <c r="A3532" s="6"/>
    </row>
    <row r="3533" spans="1:1">
      <c r="A3533" s="6"/>
    </row>
    <row r="3534" spans="1:1">
      <c r="A3534" s="6"/>
    </row>
    <row r="3535" spans="1:1">
      <c r="A3535" s="6"/>
    </row>
    <row r="3536" spans="1:1">
      <c r="A3536" s="6"/>
    </row>
    <row r="3537" spans="1:1">
      <c r="A3537" s="6"/>
    </row>
    <row r="3538" spans="1:1">
      <c r="A3538" s="6"/>
    </row>
    <row r="3539" spans="1:1">
      <c r="A3539" s="6"/>
    </row>
    <row r="3540" spans="1:1">
      <c r="A3540" s="6"/>
    </row>
    <row r="3541" spans="1:1">
      <c r="A3541" s="6"/>
    </row>
    <row r="3542" spans="1:1">
      <c r="A3542" s="6"/>
    </row>
    <row r="3543" spans="1:1">
      <c r="A3543" s="6"/>
    </row>
    <row r="3544" spans="1:1">
      <c r="A3544" s="6"/>
    </row>
    <row r="3545" spans="1:1">
      <c r="A3545" s="6"/>
    </row>
    <row r="3546" spans="1:1">
      <c r="A3546" s="6"/>
    </row>
    <row r="3547" spans="1:1">
      <c r="A3547" s="6"/>
    </row>
    <row r="3548" spans="1:1">
      <c r="A3548" s="6"/>
    </row>
    <row r="3549" spans="1:1">
      <c r="A3549" s="6"/>
    </row>
    <row r="3550" spans="1:1">
      <c r="A3550" s="6"/>
    </row>
    <row r="3551" spans="1:1">
      <c r="A3551" s="6"/>
    </row>
    <row r="3552" spans="1:1">
      <c r="A3552" s="6"/>
    </row>
    <row r="3553" spans="1:1">
      <c r="A3553" s="6"/>
    </row>
    <row r="3554" spans="1:1">
      <c r="A3554" s="6"/>
    </row>
    <row r="3555" spans="1:1">
      <c r="A3555" s="6"/>
    </row>
    <row r="3556" spans="1:1">
      <c r="A3556" s="6"/>
    </row>
    <row r="3557" spans="1:1">
      <c r="A3557" s="6"/>
    </row>
    <row r="3558" spans="1:1">
      <c r="A3558" s="6"/>
    </row>
    <row r="3559" spans="1:1">
      <c r="A3559" s="6"/>
    </row>
    <row r="3560" spans="1:1">
      <c r="A3560" s="6"/>
    </row>
    <row r="3561" spans="1:1">
      <c r="A3561" s="6"/>
    </row>
    <row r="3562" spans="1:1">
      <c r="A3562" s="6"/>
    </row>
    <row r="3563" spans="1:1">
      <c r="A3563" s="6"/>
    </row>
    <row r="3564" spans="1:1">
      <c r="A3564" s="6"/>
    </row>
    <row r="3565" spans="1:1">
      <c r="A3565" s="6"/>
    </row>
    <row r="3566" spans="1:1">
      <c r="A3566" s="6"/>
    </row>
    <row r="3567" spans="1:1">
      <c r="A3567" s="6"/>
    </row>
    <row r="3568" spans="1:1">
      <c r="A3568" s="6"/>
    </row>
    <row r="3569" spans="1:1">
      <c r="A3569" s="6"/>
    </row>
    <row r="3570" spans="1:1">
      <c r="A3570" s="6"/>
    </row>
    <row r="3571" spans="1:1">
      <c r="A3571" s="6"/>
    </row>
    <row r="3572" spans="1:1">
      <c r="A3572" s="6"/>
    </row>
    <row r="3573" spans="1:1">
      <c r="A3573" s="6"/>
    </row>
    <row r="3574" spans="1:1">
      <c r="A3574" s="6"/>
    </row>
    <row r="3575" spans="1:1">
      <c r="A3575" s="6"/>
    </row>
    <row r="3576" spans="1:1">
      <c r="A3576" s="6"/>
    </row>
    <row r="3577" spans="1:1">
      <c r="A3577" s="6"/>
    </row>
    <row r="3578" spans="1:1">
      <c r="A3578" s="6"/>
    </row>
    <row r="3579" spans="1:1">
      <c r="A3579" s="6"/>
    </row>
    <row r="3580" spans="1:1">
      <c r="A3580" s="6"/>
    </row>
    <row r="3581" spans="1:1">
      <c r="A3581" s="6"/>
    </row>
    <row r="3582" spans="1:1">
      <c r="A3582" s="6"/>
    </row>
    <row r="3583" spans="1:1">
      <c r="A3583" s="6"/>
    </row>
    <row r="3584" spans="1:1">
      <c r="A3584" s="6"/>
    </row>
    <row r="3585" spans="1:1">
      <c r="A3585" s="6"/>
    </row>
    <row r="3586" spans="1:1">
      <c r="A3586" s="6"/>
    </row>
    <row r="3587" spans="1:1">
      <c r="A3587" s="6"/>
    </row>
    <row r="3588" spans="1:1">
      <c r="A3588" s="6"/>
    </row>
    <row r="3589" spans="1:1">
      <c r="A3589" s="6"/>
    </row>
    <row r="3590" spans="1:1">
      <c r="A3590" s="6"/>
    </row>
    <row r="3591" spans="1:1">
      <c r="A3591" s="6"/>
    </row>
    <row r="3592" spans="1:1">
      <c r="A3592" s="6"/>
    </row>
    <row r="3593" spans="1:1">
      <c r="A3593" s="6"/>
    </row>
    <row r="3594" spans="1:1">
      <c r="A3594" s="6"/>
    </row>
    <row r="3595" spans="1:1">
      <c r="A3595" s="6"/>
    </row>
    <row r="3596" spans="1:1">
      <c r="A3596" s="6"/>
    </row>
    <row r="3597" spans="1:1">
      <c r="A3597" s="6"/>
    </row>
    <row r="3598" spans="1:1">
      <c r="A3598" s="6"/>
    </row>
    <row r="3599" spans="1:1">
      <c r="A3599" s="6"/>
    </row>
    <row r="3600" spans="1:1">
      <c r="A3600" s="6"/>
    </row>
    <row r="3601" spans="1:1">
      <c r="A3601" s="6"/>
    </row>
    <row r="3602" spans="1:1">
      <c r="A3602" s="6"/>
    </row>
    <row r="3603" spans="1:1">
      <c r="A3603" s="6"/>
    </row>
    <row r="3604" spans="1:1">
      <c r="A3604" s="6"/>
    </row>
    <row r="3605" spans="1:1">
      <c r="A3605" s="6"/>
    </row>
    <row r="3606" spans="1:1">
      <c r="A3606" s="6"/>
    </row>
    <row r="3607" spans="1:1">
      <c r="A3607" s="6"/>
    </row>
    <row r="3608" spans="1:1">
      <c r="A3608" s="6"/>
    </row>
    <row r="3609" spans="1:1">
      <c r="A3609" s="6"/>
    </row>
    <row r="3610" spans="1:1">
      <c r="A3610" s="6"/>
    </row>
    <row r="3611" spans="1:1">
      <c r="A3611" s="6"/>
    </row>
    <row r="3612" spans="1:1">
      <c r="A3612" s="6"/>
    </row>
    <row r="3613" spans="1:1">
      <c r="A3613" s="6"/>
    </row>
    <row r="3614" spans="1:1">
      <c r="A3614" s="6"/>
    </row>
    <row r="3615" spans="1:1">
      <c r="A3615" s="6"/>
    </row>
    <row r="3616" spans="1:1">
      <c r="A3616" s="6"/>
    </row>
    <row r="3617" spans="1:1">
      <c r="A3617" s="6"/>
    </row>
    <row r="3618" spans="1:1">
      <c r="A3618" s="6"/>
    </row>
    <row r="3619" spans="1:1">
      <c r="A3619" s="6"/>
    </row>
    <row r="3620" spans="1:1">
      <c r="A3620" s="6"/>
    </row>
    <row r="3621" spans="1:1">
      <c r="A3621" s="6"/>
    </row>
    <row r="3622" spans="1:1">
      <c r="A3622" s="6"/>
    </row>
    <row r="3623" spans="1:1">
      <c r="A3623" s="6"/>
    </row>
    <row r="3624" spans="1:1">
      <c r="A3624" s="6"/>
    </row>
    <row r="3625" spans="1:1">
      <c r="A3625" s="6"/>
    </row>
    <row r="3626" spans="1:1">
      <c r="A3626" s="6"/>
    </row>
    <row r="3627" spans="1:1">
      <c r="A3627" s="6"/>
    </row>
    <row r="3628" spans="1:1">
      <c r="A3628" s="6"/>
    </row>
    <row r="3629" spans="1:1">
      <c r="A3629" s="6"/>
    </row>
    <row r="3630" spans="1:1">
      <c r="A3630" s="6"/>
    </row>
    <row r="3631" spans="1:1">
      <c r="A3631" s="6"/>
    </row>
    <row r="3632" spans="1:1">
      <c r="A3632" s="6"/>
    </row>
    <row r="3633" spans="1:1">
      <c r="A3633" s="6"/>
    </row>
    <row r="3634" spans="1:1">
      <c r="A3634" s="6"/>
    </row>
    <row r="3635" spans="1:1">
      <c r="A3635" s="6"/>
    </row>
    <row r="3636" spans="1:1">
      <c r="A3636" s="6"/>
    </row>
    <row r="3637" spans="1:1">
      <c r="A3637" s="6"/>
    </row>
    <row r="3638" spans="1:1">
      <c r="A3638" s="6"/>
    </row>
    <row r="3639" spans="1:1">
      <c r="A3639" s="6"/>
    </row>
    <row r="3640" spans="1:1">
      <c r="A3640" s="6"/>
    </row>
    <row r="3641" spans="1:1">
      <c r="A3641" s="6"/>
    </row>
    <row r="3642" spans="1:1">
      <c r="A3642" s="6"/>
    </row>
    <row r="3643" spans="1:1">
      <c r="A3643" s="6"/>
    </row>
    <row r="3644" spans="1:1">
      <c r="A3644" s="6"/>
    </row>
    <row r="3645" spans="1:1">
      <c r="A3645" s="6"/>
    </row>
    <row r="3646" spans="1:1">
      <c r="A3646" s="6"/>
    </row>
    <row r="3647" spans="1:1">
      <c r="A3647" s="6"/>
    </row>
    <row r="3648" spans="1:1">
      <c r="A3648" s="6"/>
    </row>
    <row r="3649" spans="1:1">
      <c r="A3649" s="6"/>
    </row>
    <row r="3650" spans="1:1">
      <c r="A3650" s="6"/>
    </row>
    <row r="3651" spans="1:1">
      <c r="A3651" s="6"/>
    </row>
    <row r="3652" spans="1:1">
      <c r="A3652" s="6"/>
    </row>
    <row r="3653" spans="1:1">
      <c r="A3653" s="6"/>
    </row>
    <row r="3654" spans="1:1">
      <c r="A3654" s="6"/>
    </row>
    <row r="3655" spans="1:1">
      <c r="A3655" s="6"/>
    </row>
    <row r="3656" spans="1:1">
      <c r="A3656" s="6"/>
    </row>
    <row r="3657" spans="1:1">
      <c r="A3657" s="6"/>
    </row>
    <row r="3658" spans="1:1">
      <c r="A3658" s="6"/>
    </row>
    <row r="3659" spans="1:1">
      <c r="A3659" s="6"/>
    </row>
    <row r="3660" spans="1:1">
      <c r="A3660" s="6"/>
    </row>
    <row r="3661" spans="1:1">
      <c r="A3661" s="6"/>
    </row>
    <row r="3662" spans="1:1">
      <c r="A3662" s="6"/>
    </row>
    <row r="3663" spans="1:1">
      <c r="A3663" s="6"/>
    </row>
  </sheetData>
  <mergeCells count="1">
    <mergeCell ref="AA1:AB1"/>
  </mergeCells>
  <conditionalFormatting sqref="R7:R32">
    <cfRule type="cellIs" dxfId="0" priority="1" operator="greaterThan">
      <formula>0</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06E8C-DF2A-487F-B8DB-4F858C5EE9D9}">
  <sheetPr>
    <tabColor theme="9" tint="0.79998168889431442"/>
  </sheetPr>
  <dimension ref="A1:AE48"/>
  <sheetViews>
    <sheetView showGridLines="0" zoomScale="80" zoomScaleNormal="80" workbookViewId="0">
      <selection activeCell="J40" sqref="J40"/>
    </sheetView>
  </sheetViews>
  <sheetFormatPr defaultRowHeight="14.4"/>
  <cols>
    <col min="1" max="1" width="2.77734375" bestFit="1" customWidth="1"/>
    <col min="2" max="2" width="19.88671875" bestFit="1" customWidth="1"/>
    <col min="3" max="3" width="7.6640625" bestFit="1" customWidth="1"/>
    <col min="4" max="4" width="10.44140625" customWidth="1"/>
    <col min="5" max="5" width="19.88671875" bestFit="1" customWidth="1"/>
    <col min="6" max="6" width="5.6640625" bestFit="1" customWidth="1"/>
    <col min="8" max="8" width="19.88671875" bestFit="1" customWidth="1"/>
    <col min="9" max="9" width="6.5546875" bestFit="1" customWidth="1"/>
    <col min="10" max="10" width="8.88671875" customWidth="1"/>
    <col min="11" max="11" width="19.44140625" customWidth="1"/>
    <col min="12" max="12" width="2.21875" bestFit="1" customWidth="1"/>
    <col min="13" max="13" width="21.33203125" bestFit="1" customWidth="1"/>
    <col min="14" max="14" width="15" customWidth="1"/>
    <col min="15" max="15" width="14.77734375" customWidth="1"/>
    <col min="16" max="16" width="19.88671875" bestFit="1" customWidth="1"/>
    <col min="17" max="17" width="6.6640625" bestFit="1" customWidth="1"/>
    <col min="19" max="19" width="19.88671875" bestFit="1" customWidth="1"/>
    <col min="20" max="20" width="6.5546875" bestFit="1" customWidth="1"/>
    <col min="22" max="22" width="19.88671875" bestFit="1" customWidth="1"/>
    <col min="23" max="23" width="7.77734375" customWidth="1"/>
    <col min="27" max="27" width="8.88671875" style="160"/>
    <col min="28" max="28" width="9" style="160" bestFit="1" customWidth="1"/>
    <col min="29" max="30" width="12" style="160" bestFit="1" customWidth="1"/>
    <col min="31" max="31" width="8.88671875" style="160"/>
  </cols>
  <sheetData>
    <row r="1" spans="1:30" ht="17.399999999999999">
      <c r="A1" s="175" t="s">
        <v>14042</v>
      </c>
      <c r="B1" s="175"/>
      <c r="C1" s="175"/>
      <c r="D1" s="175"/>
      <c r="E1" s="175"/>
      <c r="L1" s="125"/>
    </row>
    <row r="2" spans="1:30">
      <c r="A2">
        <v>1</v>
      </c>
      <c r="B2" s="62" t="s">
        <v>14195</v>
      </c>
      <c r="C2" s="62"/>
      <c r="D2" s="62"/>
      <c r="E2" s="62"/>
      <c r="F2" s="62"/>
      <c r="G2" s="62"/>
      <c r="H2" s="62"/>
      <c r="I2" s="62"/>
      <c r="J2" s="62"/>
      <c r="L2" s="125"/>
    </row>
    <row r="3" spans="1:30">
      <c r="A3">
        <v>2</v>
      </c>
      <c r="B3" s="62" t="s">
        <v>14193</v>
      </c>
      <c r="C3" s="62"/>
      <c r="D3" s="62"/>
      <c r="E3" s="62"/>
      <c r="F3" s="62"/>
      <c r="G3" s="62"/>
      <c r="H3" s="62"/>
      <c r="I3" s="62"/>
      <c r="J3" s="62"/>
      <c r="L3" s="125"/>
    </row>
    <row r="4" spans="1:30">
      <c r="A4">
        <v>3</v>
      </c>
      <c r="B4" s="62" t="s">
        <v>14194</v>
      </c>
      <c r="C4" s="62"/>
      <c r="D4" s="62"/>
      <c r="E4" s="62"/>
      <c r="F4" s="62"/>
      <c r="G4" s="62"/>
      <c r="H4" s="62"/>
      <c r="I4" s="62"/>
      <c r="J4" s="62"/>
      <c r="L4" s="125"/>
    </row>
    <row r="5" spans="1:30">
      <c r="L5" s="125"/>
    </row>
    <row r="6" spans="1:30" ht="15.6">
      <c r="A6" s="126">
        <v>1</v>
      </c>
      <c r="B6" s="127" t="s">
        <v>14211</v>
      </c>
      <c r="K6" s="112"/>
      <c r="L6" s="128">
        <v>2</v>
      </c>
      <c r="M6" s="128" t="s">
        <v>14212</v>
      </c>
    </row>
    <row r="7" spans="1:30">
      <c r="L7" s="125"/>
    </row>
    <row r="8" spans="1:30">
      <c r="B8" s="97" t="s">
        <v>14182</v>
      </c>
      <c r="E8" s="97" t="s">
        <v>14182</v>
      </c>
      <c r="H8" s="97" t="s">
        <v>14182</v>
      </c>
      <c r="L8" s="125"/>
    </row>
    <row r="9" spans="1:30">
      <c r="A9" s="1"/>
      <c r="B9" s="184" t="s">
        <v>14196</v>
      </c>
      <c r="C9" s="184"/>
      <c r="E9" s="184" t="s">
        <v>14184</v>
      </c>
      <c r="F9" s="184"/>
      <c r="H9" s="184" t="s">
        <v>14185</v>
      </c>
      <c r="I9" s="184"/>
      <c r="L9" s="125"/>
      <c r="M9" s="97" t="s">
        <v>14213</v>
      </c>
      <c r="N9" s="97"/>
      <c r="P9" s="97" t="s">
        <v>14182</v>
      </c>
      <c r="S9" s="97" t="s">
        <v>14182</v>
      </c>
      <c r="V9" s="97" t="s">
        <v>14182</v>
      </c>
      <c r="AB9" s="35" t="s">
        <v>5</v>
      </c>
      <c r="AC9" s="35" t="s">
        <v>14206</v>
      </c>
      <c r="AD9" s="35" t="s">
        <v>14222</v>
      </c>
    </row>
    <row r="10" spans="1:30">
      <c r="A10" s="115"/>
      <c r="B10" s="98" t="s">
        <v>14197</v>
      </c>
      <c r="C10" s="102">
        <f>COUNT(ecommerce_dataset_updated['[Final_Price(Rs.)']])</f>
        <v>3660</v>
      </c>
      <c r="E10" s="98" t="s">
        <v>14186</v>
      </c>
      <c r="F10" s="104">
        <v>0.95</v>
      </c>
      <c r="H10" s="98" t="s">
        <v>14187</v>
      </c>
      <c r="I10" s="114">
        <f>C11-F12</f>
        <v>202.93052072701531</v>
      </c>
      <c r="L10" s="125"/>
      <c r="M10" s="184" t="s">
        <v>14207</v>
      </c>
      <c r="N10" s="184"/>
      <c r="P10" s="184" t="s">
        <v>14183</v>
      </c>
      <c r="Q10" s="184"/>
      <c r="S10" s="184" t="s">
        <v>14184</v>
      </c>
      <c r="T10" s="184"/>
      <c r="V10" s="184" t="s">
        <v>14185</v>
      </c>
      <c r="W10" s="184"/>
      <c r="AB10" s="164">
        <f t="shared" ref="AB10:AB16" si="0">AB11-20</f>
        <v>-160</v>
      </c>
      <c r="AC10" s="160">
        <f t="shared" ref="AC10:AC48" si="1" xml:space="preserve"> _xlfn.NORM.DIST($AB10,$C$11,$C$12,FALSE)</f>
        <v>3.7157827094713882E-5</v>
      </c>
      <c r="AD10" s="160">
        <f t="shared" ref="AD10:AD48" si="2" xml:space="preserve"> IF(AND($N$12 &lt;= AB10, AB10 &gt;= -200), $AC10, -100)</f>
        <v>-100</v>
      </c>
    </row>
    <row r="11" spans="1:30">
      <c r="A11" s="115"/>
      <c r="B11" s="98" t="s">
        <v>14188</v>
      </c>
      <c r="C11" s="102">
        <f>AVERAGE(ecommerce_dataset_updated['[Final_Price(Rs.)']])</f>
        <v>206.9065792349723</v>
      </c>
      <c r="E11" s="98" t="s">
        <v>14189</v>
      </c>
      <c r="F11" s="104">
        <f>1-F10</f>
        <v>5.0000000000000044E-2</v>
      </c>
      <c r="H11" s="98" t="s">
        <v>14190</v>
      </c>
      <c r="I11" s="114">
        <f>C11+F12</f>
        <v>210.88263774292929</v>
      </c>
      <c r="L11" s="125"/>
      <c r="M11" s="98" t="s">
        <v>14209</v>
      </c>
      <c r="N11" s="99">
        <v>0.05</v>
      </c>
      <c r="P11" s="98" t="s">
        <v>14197</v>
      </c>
      <c r="Q11" s="102">
        <f>COUNT(ecommerce_dataset_updated['[Final_Price(Rs.)']])</f>
        <v>3660</v>
      </c>
      <c r="S11" s="98" t="s">
        <v>14186</v>
      </c>
      <c r="T11" s="99">
        <v>0.95</v>
      </c>
      <c r="V11" s="98" t="s">
        <v>14187</v>
      </c>
      <c r="W11" s="122">
        <f>Q12-T16</f>
        <v>5.4464978046713491E-2</v>
      </c>
      <c r="AB11" s="164">
        <f t="shared" si="0"/>
        <v>-140</v>
      </c>
      <c r="AC11" s="160">
        <f t="shared" si="1"/>
        <v>5.9703831695899238E-5</v>
      </c>
      <c r="AD11" s="160">
        <f t="shared" si="2"/>
        <v>-100</v>
      </c>
    </row>
    <row r="12" spans="1:30">
      <c r="A12" s="115"/>
      <c r="B12" s="98" t="s">
        <v>14191</v>
      </c>
      <c r="C12" s="102">
        <f>_xlfn.STDEV.S(ecommerce_dataset_updated['[Final_Price(Rs.)']])</f>
        <v>122.68784393226993</v>
      </c>
      <c r="E12" s="98" t="s">
        <v>14192</v>
      </c>
      <c r="F12" s="103">
        <f>_xlfn.CONFIDENCE.T(F11,C12,C10)</f>
        <v>3.9760585079569988</v>
      </c>
      <c r="I12" s="6"/>
      <c r="L12" s="125"/>
      <c r="M12" s="98" t="s">
        <v>14208</v>
      </c>
      <c r="N12" s="121">
        <f xml:space="preserve"> _xlfn.NORM.INV(1-N11,$C$11,$C$12)</f>
        <v>408.71012430982262</v>
      </c>
      <c r="P12" s="98" t="s">
        <v>14199</v>
      </c>
      <c r="Q12" s="123">
        <f>COUNTIFS(ecommerce_dataset_updated['[Final_Price(Rs.)']],"&gt;="&amp;N12)/Q11</f>
        <v>6.2295081967213117E-2</v>
      </c>
      <c r="S12" s="98" t="s">
        <v>14189</v>
      </c>
      <c r="T12" s="99">
        <f>1-T11</f>
        <v>5.0000000000000044E-2</v>
      </c>
      <c r="V12" s="98" t="s">
        <v>14190</v>
      </c>
      <c r="W12" s="122">
        <f>Q12+T16</f>
        <v>7.0125185887712743E-2</v>
      </c>
      <c r="AB12" s="164">
        <f t="shared" si="0"/>
        <v>-120</v>
      </c>
      <c r="AC12" s="160">
        <f t="shared" si="1"/>
        <v>9.3414255705788057E-5</v>
      </c>
      <c r="AD12" s="160">
        <f t="shared" si="2"/>
        <v>-100</v>
      </c>
    </row>
    <row r="13" spans="1:30">
      <c r="A13" s="115"/>
      <c r="L13" s="125"/>
      <c r="P13" s="98" t="s">
        <v>14200</v>
      </c>
      <c r="Q13" s="123">
        <f>1-Q12</f>
        <v>0.93770491803278688</v>
      </c>
      <c r="S13" s="98" t="s">
        <v>14210</v>
      </c>
      <c r="T13" s="117">
        <f>T12/2</f>
        <v>2.5000000000000022E-2</v>
      </c>
      <c r="AB13" s="164">
        <f t="shared" si="0"/>
        <v>-100</v>
      </c>
      <c r="AC13" s="160">
        <f t="shared" si="1"/>
        <v>1.4232564805757473E-4</v>
      </c>
      <c r="AD13" s="160">
        <f t="shared" si="2"/>
        <v>-100</v>
      </c>
    </row>
    <row r="14" spans="1:30">
      <c r="A14" s="115"/>
      <c r="B14" s="120"/>
      <c r="F14" s="100"/>
      <c r="L14" s="125"/>
      <c r="S14" s="98" t="s">
        <v>14201</v>
      </c>
      <c r="T14" s="118">
        <f>_xlfn.NORM.S.INV(1-T13)</f>
        <v>1.9599639845400536</v>
      </c>
      <c r="AB14" s="164">
        <f t="shared" si="0"/>
        <v>-80</v>
      </c>
      <c r="AC14" s="160">
        <f t="shared" si="1"/>
        <v>2.1116028562683024E-4</v>
      </c>
      <c r="AD14" s="160">
        <f t="shared" si="2"/>
        <v>-100</v>
      </c>
    </row>
    <row r="15" spans="1:30">
      <c r="A15" s="115"/>
      <c r="E15" s="98"/>
      <c r="L15" s="125"/>
      <c r="P15" s="184" t="s">
        <v>14202</v>
      </c>
      <c r="Q15" s="184"/>
      <c r="S15" s="98" t="s">
        <v>14203</v>
      </c>
      <c r="T15" s="119">
        <f>SQRT(Q12*Q13/Q11)</f>
        <v>3.9950243893574003E-3</v>
      </c>
      <c r="AB15" s="164">
        <f t="shared" si="0"/>
        <v>-60</v>
      </c>
      <c r="AC15" s="160">
        <f t="shared" si="1"/>
        <v>3.0507060985317746E-4</v>
      </c>
      <c r="AD15" s="160">
        <f t="shared" si="2"/>
        <v>-100</v>
      </c>
    </row>
    <row r="16" spans="1:30">
      <c r="A16" s="115"/>
      <c r="L16" s="125"/>
      <c r="P16" s="98" t="s">
        <v>14204</v>
      </c>
      <c r="Q16" s="124">
        <f>Q12*Q11</f>
        <v>228</v>
      </c>
      <c r="S16" s="98" t="s">
        <v>14192</v>
      </c>
      <c r="T16" s="116">
        <f>T14*T15</f>
        <v>7.8301039204996242E-3</v>
      </c>
      <c r="AB16" s="164">
        <f t="shared" si="0"/>
        <v>-40</v>
      </c>
      <c r="AC16" s="160">
        <f t="shared" si="1"/>
        <v>4.291879878000923E-4</v>
      </c>
      <c r="AD16" s="160">
        <f t="shared" si="2"/>
        <v>-100</v>
      </c>
    </row>
    <row r="17" spans="1:30">
      <c r="A17" s="115"/>
      <c r="F17" s="101"/>
      <c r="L17" s="125"/>
      <c r="P17" s="98" t="s">
        <v>14205</v>
      </c>
      <c r="Q17" s="124">
        <f>Q13*Q11</f>
        <v>3432</v>
      </c>
      <c r="AB17" s="164">
        <f>AB18-20</f>
        <v>-20</v>
      </c>
      <c r="AC17" s="160">
        <f t="shared" si="1"/>
        <v>5.8796815534968236E-4</v>
      </c>
      <c r="AD17" s="160">
        <f t="shared" si="2"/>
        <v>-100</v>
      </c>
    </row>
    <row r="18" spans="1:30">
      <c r="A18" s="115"/>
      <c r="L18" s="125"/>
      <c r="AB18" s="164">
        <v>0</v>
      </c>
      <c r="AC18" s="160">
        <f t="shared" si="1"/>
        <v>7.843666330845983E-4</v>
      </c>
      <c r="AD18" s="160">
        <f t="shared" si="2"/>
        <v>-100</v>
      </c>
    </row>
    <row r="19" spans="1:30">
      <c r="A19" s="115"/>
      <c r="L19" s="125"/>
      <c r="AB19" s="164">
        <f t="shared" ref="AB19:AB46" si="3">AB18+20</f>
        <v>20</v>
      </c>
      <c r="AC19" s="160">
        <f t="shared" si="1"/>
        <v>1.0189279480098314E-3</v>
      </c>
      <c r="AD19" s="160">
        <f t="shared" si="2"/>
        <v>-100</v>
      </c>
    </row>
    <row r="20" spans="1:30">
      <c r="A20" s="115"/>
      <c r="L20" s="125"/>
      <c r="AB20" s="164">
        <f t="shared" si="3"/>
        <v>40</v>
      </c>
      <c r="AC20" s="160">
        <f t="shared" si="1"/>
        <v>1.2889227740307532E-3</v>
      </c>
      <c r="AD20" s="160">
        <f t="shared" si="2"/>
        <v>-100</v>
      </c>
    </row>
    <row r="21" spans="1:30">
      <c r="A21" s="115"/>
      <c r="L21" s="125"/>
      <c r="AB21" s="164">
        <f t="shared" si="3"/>
        <v>60</v>
      </c>
      <c r="AC21" s="160">
        <f t="shared" si="1"/>
        <v>1.5877034142555513E-3</v>
      </c>
      <c r="AD21" s="160">
        <f t="shared" si="2"/>
        <v>-100</v>
      </c>
    </row>
    <row r="22" spans="1:30">
      <c r="A22" s="115"/>
      <c r="L22" s="125"/>
      <c r="AB22" s="164">
        <f t="shared" si="3"/>
        <v>80</v>
      </c>
      <c r="AC22" s="160">
        <f t="shared" si="1"/>
        <v>1.9044558923219049E-3</v>
      </c>
      <c r="AD22" s="160">
        <f t="shared" si="2"/>
        <v>-100</v>
      </c>
    </row>
    <row r="23" spans="1:30">
      <c r="A23" s="115"/>
      <c r="L23" s="125"/>
      <c r="AB23" s="164">
        <f t="shared" si="3"/>
        <v>100</v>
      </c>
      <c r="AC23" s="160">
        <f t="shared" si="1"/>
        <v>2.2244954277689231E-3</v>
      </c>
      <c r="AD23" s="160">
        <f t="shared" si="2"/>
        <v>-100</v>
      </c>
    </row>
    <row r="24" spans="1:30">
      <c r="L24" s="125"/>
      <c r="AB24" s="164">
        <f t="shared" si="3"/>
        <v>120</v>
      </c>
      <c r="AC24" s="160">
        <f t="shared" si="1"/>
        <v>2.5301785801186941E-3</v>
      </c>
      <c r="AD24" s="160">
        <f t="shared" si="2"/>
        <v>-100</v>
      </c>
    </row>
    <row r="25" spans="1:30">
      <c r="L25" s="125"/>
      <c r="AB25" s="164">
        <f t="shared" si="3"/>
        <v>140</v>
      </c>
      <c r="AC25" s="160">
        <f t="shared" si="1"/>
        <v>2.8023984931065489E-3</v>
      </c>
      <c r="AD25" s="160">
        <f t="shared" si="2"/>
        <v>-100</v>
      </c>
    </row>
    <row r="26" spans="1:30">
      <c r="L26" s="125"/>
      <c r="AB26" s="164">
        <f t="shared" si="3"/>
        <v>160</v>
      </c>
      <c r="AC26" s="160">
        <f t="shared" si="1"/>
        <v>3.022509436525996E-3</v>
      </c>
      <c r="AD26" s="160">
        <f t="shared" si="2"/>
        <v>-100</v>
      </c>
    </row>
    <row r="27" spans="1:30">
      <c r="L27" s="125"/>
      <c r="AB27" s="164">
        <f t="shared" si="3"/>
        <v>180</v>
      </c>
      <c r="AC27" s="160">
        <f t="shared" si="1"/>
        <v>3.174420819037003E-3</v>
      </c>
      <c r="AD27" s="160">
        <f t="shared" si="2"/>
        <v>-100</v>
      </c>
    </row>
    <row r="28" spans="1:30">
      <c r="L28" s="125"/>
      <c r="AB28" s="164">
        <f t="shared" si="3"/>
        <v>200</v>
      </c>
      <c r="AC28" s="160">
        <f t="shared" si="1"/>
        <v>3.2465372536209197E-3</v>
      </c>
      <c r="AD28" s="160">
        <f t="shared" si="2"/>
        <v>-100</v>
      </c>
    </row>
    <row r="29" spans="1:30">
      <c r="L29" s="125"/>
      <c r="AB29" s="164">
        <f t="shared" si="3"/>
        <v>220</v>
      </c>
      <c r="AC29" s="160">
        <f t="shared" si="1"/>
        <v>3.2332206309211003E-3</v>
      </c>
      <c r="AD29" s="160">
        <f t="shared" si="2"/>
        <v>-100</v>
      </c>
    </row>
    <row r="30" spans="1:30">
      <c r="L30" s="125"/>
      <c r="AB30" s="164">
        <f t="shared" si="3"/>
        <v>240</v>
      </c>
      <c r="AC30" s="160">
        <f t="shared" si="1"/>
        <v>3.1355183779170222E-3</v>
      </c>
      <c r="AD30" s="160">
        <f t="shared" si="2"/>
        <v>-100</v>
      </c>
    </row>
    <row r="31" spans="1:30">
      <c r="L31" s="125"/>
      <c r="AB31" s="164">
        <f t="shared" si="3"/>
        <v>260</v>
      </c>
      <c r="AC31" s="160">
        <f t="shared" si="1"/>
        <v>2.9610273479489849E-3</v>
      </c>
      <c r="AD31" s="160">
        <f t="shared" si="2"/>
        <v>-100</v>
      </c>
    </row>
    <row r="32" spans="1:30">
      <c r="L32" s="125"/>
      <c r="AB32" s="164">
        <f t="shared" si="3"/>
        <v>280</v>
      </c>
      <c r="AC32" s="160">
        <f t="shared" si="1"/>
        <v>2.7229178887401657E-3</v>
      </c>
      <c r="AD32" s="160">
        <f t="shared" si="2"/>
        <v>-100</v>
      </c>
    </row>
    <row r="33" spans="12:30">
      <c r="L33" s="125"/>
      <c r="AB33" s="164">
        <f t="shared" si="3"/>
        <v>300</v>
      </c>
      <c r="AC33" s="160">
        <f t="shared" si="1"/>
        <v>2.4382920932531434E-3</v>
      </c>
      <c r="AD33" s="160">
        <f t="shared" si="2"/>
        <v>-100</v>
      </c>
    </row>
    <row r="34" spans="12:30">
      <c r="L34" s="125"/>
      <c r="AB34" s="164">
        <f t="shared" si="3"/>
        <v>320</v>
      </c>
      <c r="AC34" s="160">
        <f t="shared" si="1"/>
        <v>2.1261601510609842E-3</v>
      </c>
      <c r="AD34" s="160">
        <f t="shared" si="2"/>
        <v>-100</v>
      </c>
    </row>
    <row r="35" spans="12:30">
      <c r="L35" s="125"/>
      <c r="AB35" s="164">
        <f t="shared" si="3"/>
        <v>340</v>
      </c>
      <c r="AC35" s="160">
        <f t="shared" si="1"/>
        <v>1.8053660729860101E-3</v>
      </c>
      <c r="AD35" s="160">
        <f t="shared" si="2"/>
        <v>-100</v>
      </c>
    </row>
    <row r="36" spans="12:30">
      <c r="L36" s="125"/>
      <c r="AB36" s="164">
        <f t="shared" si="3"/>
        <v>360</v>
      </c>
      <c r="AC36" s="160">
        <f t="shared" si="1"/>
        <v>1.4927725417341214E-3</v>
      </c>
      <c r="AD36" s="160">
        <f t="shared" si="2"/>
        <v>-100</v>
      </c>
    </row>
    <row r="37" spans="12:30">
      <c r="L37" s="125"/>
      <c r="AB37" s="164">
        <f t="shared" si="3"/>
        <v>380</v>
      </c>
      <c r="AC37" s="160">
        <f t="shared" si="1"/>
        <v>1.2019352102535267E-3</v>
      </c>
      <c r="AD37" s="160">
        <f t="shared" si="2"/>
        <v>-100</v>
      </c>
    </row>
    <row r="38" spans="12:30">
      <c r="L38" s="125"/>
      <c r="AB38" s="164">
        <f t="shared" si="3"/>
        <v>400</v>
      </c>
      <c r="AC38" s="160">
        <f t="shared" si="1"/>
        <v>9.4238320236431897E-4</v>
      </c>
      <c r="AD38" s="160">
        <f t="shared" si="2"/>
        <v>-100</v>
      </c>
    </row>
    <row r="39" spans="12:30">
      <c r="L39" s="125"/>
      <c r="AB39" s="164">
        <f t="shared" si="3"/>
        <v>420</v>
      </c>
      <c r="AC39" s="160">
        <f t="shared" si="1"/>
        <v>7.1950376946535355E-4</v>
      </c>
      <c r="AD39" s="160">
        <f t="shared" si="2"/>
        <v>7.1950376946535355E-4</v>
      </c>
    </row>
    <row r="40" spans="12:30">
      <c r="AB40" s="164">
        <f t="shared" si="3"/>
        <v>440</v>
      </c>
      <c r="AC40" s="160">
        <f t="shared" si="1"/>
        <v>5.3493088023007934E-4</v>
      </c>
      <c r="AD40" s="160">
        <f t="shared" si="2"/>
        <v>5.3493088023007934E-4</v>
      </c>
    </row>
    <row r="41" spans="12:30">
      <c r="AB41" s="164">
        <f t="shared" si="3"/>
        <v>460</v>
      </c>
      <c r="AC41" s="160">
        <f t="shared" si="1"/>
        <v>3.8727665971783286E-4</v>
      </c>
      <c r="AD41" s="160">
        <f t="shared" si="2"/>
        <v>3.8727665971783286E-4</v>
      </c>
    </row>
    <row r="42" spans="12:30">
      <c r="AB42" s="164">
        <f t="shared" si="3"/>
        <v>480</v>
      </c>
      <c r="AC42" s="160">
        <f t="shared" si="1"/>
        <v>2.7302601918413914E-4</v>
      </c>
      <c r="AD42" s="160">
        <f t="shared" si="2"/>
        <v>2.7302601918413914E-4</v>
      </c>
    </row>
    <row r="43" spans="12:30">
      <c r="AB43" s="164">
        <f t="shared" si="3"/>
        <v>500</v>
      </c>
      <c r="AC43" s="160">
        <f t="shared" si="1"/>
        <v>1.8743289310450814E-4</v>
      </c>
      <c r="AD43" s="160">
        <f t="shared" si="2"/>
        <v>1.8743289310450814E-4</v>
      </c>
    </row>
    <row r="44" spans="12:30">
      <c r="AB44" s="164">
        <f t="shared" si="3"/>
        <v>520</v>
      </c>
      <c r="AC44" s="160">
        <f t="shared" si="1"/>
        <v>1.2529872136978767E-4</v>
      </c>
      <c r="AD44" s="160">
        <f t="shared" si="2"/>
        <v>1.2529872136978767E-4</v>
      </c>
    </row>
    <row r="45" spans="12:30">
      <c r="AB45" s="164">
        <f t="shared" si="3"/>
        <v>540</v>
      </c>
      <c r="AC45" s="160">
        <f t="shared" si="1"/>
        <v>8.1565504791370849E-5</v>
      </c>
      <c r="AD45" s="160">
        <f t="shared" si="2"/>
        <v>8.1565504791370849E-5</v>
      </c>
    </row>
    <row r="46" spans="12:30">
      <c r="AB46" s="164">
        <f t="shared" si="3"/>
        <v>560</v>
      </c>
      <c r="AC46" s="160">
        <f t="shared" si="1"/>
        <v>5.1704158712091861E-5</v>
      </c>
      <c r="AD46" s="160">
        <f t="shared" si="2"/>
        <v>5.1704158712091861E-5</v>
      </c>
    </row>
    <row r="47" spans="12:30">
      <c r="AB47" s="164">
        <f t="shared" ref="AB47:AB48" si="4">AB46+20</f>
        <v>580</v>
      </c>
      <c r="AC47" s="160">
        <f t="shared" si="1"/>
        <v>3.1915634469111067E-5</v>
      </c>
      <c r="AD47" s="160">
        <f t="shared" si="2"/>
        <v>3.1915634469111067E-5</v>
      </c>
    </row>
    <row r="48" spans="12:30">
      <c r="AB48" s="164">
        <f t="shared" si="4"/>
        <v>600</v>
      </c>
      <c r="AC48" s="160">
        <f t="shared" si="1"/>
        <v>1.9184061035562819E-5</v>
      </c>
      <c r="AD48" s="160">
        <f t="shared" si="2"/>
        <v>1.9184061035562819E-5</v>
      </c>
    </row>
  </sheetData>
  <mergeCells count="9">
    <mergeCell ref="A1:E1"/>
    <mergeCell ref="S10:T10"/>
    <mergeCell ref="V10:W10"/>
    <mergeCell ref="P15:Q15"/>
    <mergeCell ref="B9:C9"/>
    <mergeCell ref="E9:F9"/>
    <mergeCell ref="H9:I9"/>
    <mergeCell ref="P10:Q10"/>
    <mergeCell ref="M10:N10"/>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4E8B598-CE09-428E-AED5-FAE0D245A4D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ecommerce_dataset_updated</vt:lpstr>
      <vt:lpstr>Task 1 Import &amp; Explore</vt:lpstr>
      <vt:lpstr>Task 2 Clean &amp; Pre</vt:lpstr>
      <vt:lpstr>Task 3 Descriptive Statistics</vt:lpstr>
      <vt:lpstr>Task 4 Frequency</vt:lpstr>
      <vt:lpstr>Task 5 CLT</vt:lpstr>
      <vt:lpstr>Task 6 Confidence Interval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 NGA</dc:creator>
  <cp:lastModifiedBy>HAN NGA</cp:lastModifiedBy>
  <dcterms:created xsi:type="dcterms:W3CDTF">2025-03-19T08:47:54Z</dcterms:created>
  <dcterms:modified xsi:type="dcterms:W3CDTF">2025-03-26T23:06:31Z</dcterms:modified>
</cp:coreProperties>
</file>